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5.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omments3.xml" ContentType="application/vnd.openxmlformats-officedocument.spreadsheetml.comments+xml"/>
  <Override PartName="/xl/charts/chart13.xml" ContentType="application/vnd.openxmlformats-officedocument.drawingml.chart+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omments4.xml" ContentType="application/vnd.openxmlformats-officedocument.spreadsheetml.comments+xml"/>
  <Override PartName="/xl/charts/chart14.xml" ContentType="application/vnd.openxmlformats-officedocument.drawingml.chart+xml"/>
  <Override PartName="/xl/drawings/drawing7.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omments5.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omments6.xml" ContentType="application/vnd.openxmlformats-officedocument.spreadsheetml.comments+xml"/>
  <Override PartName="/xl/charts/chart41.xml" ContentType="application/vnd.openxmlformats-officedocument.drawingml.chart+xml"/>
  <Override PartName="/xl/drawings/drawing10.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ustomProperty19.bin" ContentType="application/vnd.openxmlformats-officedocument.spreadsheetml.customProperty"/>
  <Override PartName="/xl/customProperty20.bin" ContentType="application/vnd.openxmlformats-officedocument.spreadsheetml.customProperty"/>
  <Override PartName="/xl/drawings/drawing11.xml" ContentType="application/vnd.openxmlformats-officedocument.drawing+xml"/>
  <Override PartName="/xl/comments7.xml" ContentType="application/vnd.openxmlformats-officedocument.spreadsheetml.comments+xml"/>
  <Override PartName="/xl/charts/chart46.xml" ContentType="application/vnd.openxmlformats-officedocument.drawingml.chart+xml"/>
  <Override PartName="/xl/drawings/drawing12.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ustomProperty21.bin" ContentType="application/vnd.openxmlformats-officedocument.spreadsheetml.customProperty"/>
  <Override PartName="/xl/customProperty22.bin" ContentType="application/vnd.openxmlformats-officedocument.spreadsheetml.customProperty"/>
  <Override PartName="/xl/drawings/drawing13.xml" ContentType="application/vnd.openxmlformats-officedocument.drawing+xml"/>
  <Override PartName="/xl/comments8.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4.xml" ContentType="application/vnd.openxmlformats-officedocument.drawingml.chartshapes+xml"/>
  <Override PartName="/xl/charts/chart56.xml" ContentType="application/vnd.openxmlformats-officedocument.drawingml.chart+xml"/>
  <Override PartName="/xl/drawings/drawing15.xml" ContentType="application/vnd.openxmlformats-officedocument.drawingml.chartshapes+xml"/>
  <Override PartName="/xl/charts/chart57.xml" ContentType="application/vnd.openxmlformats-officedocument.drawingml.chart+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16.xml" ContentType="application/vnd.openxmlformats-officedocument.drawing+xml"/>
  <Override PartName="/xl/comments9.xml" ContentType="application/vnd.openxmlformats-officedocument.spreadsheetml.comments+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7.xml" ContentType="application/vnd.openxmlformats-officedocument.drawingml.chartshapes+xml"/>
  <Override PartName="/xl/charts/chart63.xml" ContentType="application/vnd.openxmlformats-officedocument.drawingml.chart+xml"/>
  <Override PartName="/xl/drawings/drawing18.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H:\FORECASTING\MetrixND_2024Fcst\Data\Sales\"/>
    </mc:Choice>
  </mc:AlternateContent>
  <xr:revisionPtr revIDLastSave="0" documentId="13_ncr:1_{2F6B035B-A187-46E0-8772-DA8EEF3B5FEC}" xr6:coauthVersionLast="47" xr6:coauthVersionMax="47" xr10:uidLastSave="{00000000-0000-0000-0000-000000000000}"/>
  <bookViews>
    <workbookView xWindow="-120" yWindow="-120" windowWidth="38640" windowHeight="15840" tabRatio="870" activeTab="10" xr2:uid="{00000000-000D-0000-FFFF-FFFF00000000}"/>
  </bookViews>
  <sheets>
    <sheet name="README" sheetId="24" r:id="rId1"/>
    <sheet name="LTF_CalcRatesByCustClass" sheetId="35" r:id="rId2"/>
    <sheet name="Price Forecast Inputs" sheetId="7" r:id="rId3"/>
    <sheet name="Graphs" sheetId="34" r:id="rId4"/>
    <sheet name="Sales" sheetId="2" r:id="rId5"/>
    <sheet name="Total Revenue" sheetId="1" r:id="rId6"/>
    <sheet name="NominalPrice" sheetId="3" r:id="rId7"/>
    <sheet name="Seasonality" sheetId="17" r:id="rId8"/>
    <sheet name="Deflator" sheetId="4" r:id="rId9"/>
    <sheet name="RealPrice" sheetId="5" r:id="rId10"/>
    <sheet name="MAPrice" sheetId="6" r:id="rId11"/>
    <sheet name="MAPrice_Hi" sheetId="9" r:id="rId12"/>
    <sheet name="MAPrice_Lo" sheetId="8" r:id="rId13"/>
    <sheet name="MFR_F6" sheetId="33" r:id="rId14"/>
    <sheet name="MAPrice_SplitPriceIndices" sheetId="25" r:id="rId15"/>
  </sheets>
  <externalReferences>
    <externalReference r:id="rId16"/>
  </externalReferences>
  <definedNames>
    <definedName name="_xlnm.Print_Area" localSheetId="8">Deflator!$A$774:$E$810</definedName>
    <definedName name="_xlnm.Print_Area" localSheetId="3">Graphs!$B$1:$P$27</definedName>
    <definedName name="_xlnm.Print_Area" localSheetId="10">MAPrice!$N$774:$Y$831</definedName>
    <definedName name="_xlnm.Print_Area" localSheetId="14">MAPrice_SplitPriceIndices!$AW$737:$CL$800</definedName>
    <definedName name="_xlnm.Print_Area" localSheetId="6">NominalPrice!$O$804:$W$854</definedName>
    <definedName name="_xlnm.Print_Area" localSheetId="2">'Price Forecast Inputs'!$K$2:$O$28</definedName>
    <definedName name="_xlnm.Print_Area" localSheetId="9">RealPrice!$B$776:$U$811</definedName>
  </definedNames>
  <calcPr calcId="191029"/>
  <pivotCaches>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8" i="35" l="1"/>
  <c r="AD18" i="35"/>
  <c r="AC18" i="35"/>
  <c r="AB18" i="35"/>
  <c r="AA18" i="35"/>
  <c r="AA8" i="35"/>
  <c r="AB8" i="35"/>
  <c r="AC8" i="35"/>
  <c r="AD8" i="35"/>
  <c r="AE8" i="35"/>
  <c r="AA9" i="35"/>
  <c r="AB9" i="35"/>
  <c r="AC9" i="35"/>
  <c r="AD9" i="35"/>
  <c r="AE9" i="35"/>
  <c r="AA10" i="35"/>
  <c r="AB10" i="35"/>
  <c r="AC10" i="35"/>
  <c r="AD10" i="35"/>
  <c r="AE10" i="35"/>
  <c r="AA11" i="35"/>
  <c r="AB11" i="35"/>
  <c r="AC11" i="35"/>
  <c r="AD11" i="35"/>
  <c r="AE11" i="35"/>
  <c r="AA12" i="35"/>
  <c r="AB12" i="35"/>
  <c r="AC12" i="35"/>
  <c r="AD12" i="35"/>
  <c r="AE12" i="35"/>
  <c r="AA13" i="35"/>
  <c r="AB13" i="35"/>
  <c r="AC13" i="35"/>
  <c r="AD13" i="35"/>
  <c r="AE13" i="35"/>
  <c r="AA14" i="35"/>
  <c r="AB14" i="35"/>
  <c r="AC14" i="35"/>
  <c r="AD14" i="35"/>
  <c r="AE14" i="35"/>
  <c r="AA15" i="35"/>
  <c r="AB15" i="35"/>
  <c r="AC15" i="35"/>
  <c r="AD15" i="35"/>
  <c r="AE15" i="35"/>
  <c r="AA16" i="35"/>
  <c r="AB16" i="35"/>
  <c r="AC16" i="35"/>
  <c r="AD16" i="35"/>
  <c r="AE16" i="35"/>
  <c r="AA17" i="35"/>
  <c r="AB17" i="35"/>
  <c r="AC17" i="35"/>
  <c r="AD17" i="35"/>
  <c r="AE17" i="35"/>
  <c r="Z9" i="35"/>
  <c r="Z10" i="35"/>
  <c r="Z11" i="35"/>
  <c r="Z12" i="35"/>
  <c r="Z13" i="35"/>
  <c r="Z14" i="35"/>
  <c r="Z15" i="35"/>
  <c r="Z16" i="35"/>
  <c r="Z17" i="35"/>
  <c r="Z8" i="35"/>
  <c r="Z21" i="35"/>
  <c r="AA21" i="35"/>
  <c r="AB21" i="35"/>
  <c r="AC21" i="35"/>
  <c r="AD21" i="35"/>
  <c r="AE21" i="35"/>
  <c r="Z22" i="35"/>
  <c r="AA22" i="35"/>
  <c r="AB22" i="35"/>
  <c r="AC22" i="35"/>
  <c r="AD22" i="35"/>
  <c r="AE22" i="35"/>
  <c r="Z23" i="35"/>
  <c r="AA23" i="35"/>
  <c r="AB23" i="35"/>
  <c r="AC23" i="35"/>
  <c r="AD23" i="35"/>
  <c r="AE23" i="35"/>
  <c r="Z24" i="35"/>
  <c r="AA24" i="35"/>
  <c r="AB24" i="35"/>
  <c r="AC24" i="35"/>
  <c r="AD24" i="35"/>
  <c r="AE24" i="35"/>
  <c r="Z25" i="35"/>
  <c r="AA25" i="35"/>
  <c r="AB25" i="35"/>
  <c r="AC25" i="35"/>
  <c r="AD25" i="35"/>
  <c r="AE25" i="35"/>
  <c r="Z26" i="35"/>
  <c r="AA26" i="35"/>
  <c r="AB26" i="35"/>
  <c r="AC26" i="35"/>
  <c r="AD26" i="35"/>
  <c r="AE26" i="35"/>
  <c r="Z27" i="35"/>
  <c r="AA27" i="35"/>
  <c r="AB27" i="35"/>
  <c r="AC27" i="35"/>
  <c r="AD27" i="35"/>
  <c r="AE27" i="35"/>
  <c r="Z28" i="35"/>
  <c r="AA28" i="35"/>
  <c r="AB28" i="35"/>
  <c r="AC28" i="35"/>
  <c r="AD28" i="35"/>
  <c r="AE28" i="35"/>
  <c r="AA20" i="35"/>
  <c r="AB20" i="35"/>
  <c r="AC20" i="35"/>
  <c r="AD20" i="35"/>
  <c r="AE20" i="35"/>
  <c r="Z20" i="35"/>
  <c r="W28" i="35"/>
  <c r="V28" i="35"/>
  <c r="U28" i="35"/>
  <c r="T28" i="35"/>
  <c r="S28" i="35"/>
  <c r="R28" i="35"/>
  <c r="W27" i="35"/>
  <c r="V27" i="35"/>
  <c r="U27" i="35"/>
  <c r="T27" i="35"/>
  <c r="S27" i="35"/>
  <c r="R27" i="35"/>
  <c r="W26" i="35"/>
  <c r="V26" i="35"/>
  <c r="U26" i="35"/>
  <c r="T26" i="35"/>
  <c r="S26" i="35"/>
  <c r="R26" i="35"/>
  <c r="W25" i="35"/>
  <c r="V25" i="35"/>
  <c r="U25" i="35"/>
  <c r="T25" i="35"/>
  <c r="S25" i="35"/>
  <c r="R25" i="35"/>
  <c r="W24" i="35"/>
  <c r="V24" i="35"/>
  <c r="U24" i="35"/>
  <c r="T24" i="35"/>
  <c r="S24" i="35"/>
  <c r="R24" i="35"/>
  <c r="W23" i="35"/>
  <c r="V23" i="35"/>
  <c r="U23" i="35"/>
  <c r="T23" i="35"/>
  <c r="S23" i="35"/>
  <c r="R23" i="35"/>
  <c r="W22" i="35"/>
  <c r="V22" i="35"/>
  <c r="U22" i="35"/>
  <c r="T22" i="35"/>
  <c r="S22" i="35"/>
  <c r="R22" i="35"/>
  <c r="W21" i="35"/>
  <c r="V21" i="35"/>
  <c r="U21" i="35"/>
  <c r="T21" i="35"/>
  <c r="S21" i="35"/>
  <c r="R21" i="35"/>
  <c r="W20" i="35"/>
  <c r="V20" i="35"/>
  <c r="U20" i="35"/>
  <c r="T20" i="35"/>
  <c r="S20" i="35"/>
  <c r="R20" i="35"/>
  <c r="B21" i="35"/>
  <c r="C21" i="35"/>
  <c r="D21" i="35"/>
  <c r="E21" i="35"/>
  <c r="F21" i="35"/>
  <c r="G21" i="35"/>
  <c r="B22" i="35"/>
  <c r="C22" i="35"/>
  <c r="D22" i="35"/>
  <c r="E22" i="35"/>
  <c r="F22" i="35"/>
  <c r="G22" i="35"/>
  <c r="B23" i="35"/>
  <c r="C23" i="35"/>
  <c r="D23" i="35"/>
  <c r="E23" i="35"/>
  <c r="F23" i="35"/>
  <c r="G23" i="35"/>
  <c r="B24" i="35"/>
  <c r="C24" i="35"/>
  <c r="D24" i="35"/>
  <c r="E24" i="35"/>
  <c r="F24" i="35"/>
  <c r="G24" i="35"/>
  <c r="B25" i="35"/>
  <c r="C25" i="35"/>
  <c r="D25" i="35"/>
  <c r="E25" i="35"/>
  <c r="F25" i="35"/>
  <c r="G25" i="35"/>
  <c r="B26" i="35"/>
  <c r="C26" i="35"/>
  <c r="D26" i="35"/>
  <c r="E26" i="35"/>
  <c r="F26" i="35"/>
  <c r="G26" i="35"/>
  <c r="B27" i="35"/>
  <c r="C27" i="35"/>
  <c r="D27" i="35"/>
  <c r="E27" i="35"/>
  <c r="F27" i="35"/>
  <c r="G27" i="35"/>
  <c r="B28" i="35"/>
  <c r="C28" i="35"/>
  <c r="D28" i="35"/>
  <c r="E28" i="35"/>
  <c r="F28" i="35"/>
  <c r="G28" i="35"/>
  <c r="C20" i="35"/>
  <c r="D20" i="35"/>
  <c r="E20" i="35"/>
  <c r="F20" i="35"/>
  <c r="G20" i="35"/>
  <c r="B20" i="35"/>
  <c r="Q43" i="7"/>
  <c r="R43" i="7"/>
  <c r="S43" i="7"/>
  <c r="T43" i="7"/>
  <c r="Q44" i="7"/>
  <c r="R44" i="7"/>
  <c r="S44" i="7"/>
  <c r="T44" i="7"/>
  <c r="Q45" i="7"/>
  <c r="R45" i="7"/>
  <c r="S45" i="7"/>
  <c r="T45" i="7"/>
  <c r="Q46" i="7"/>
  <c r="R46" i="7"/>
  <c r="S46" i="7"/>
  <c r="T46" i="7"/>
  <c r="Q47" i="7"/>
  <c r="R47" i="7"/>
  <c r="S47" i="7"/>
  <c r="T47" i="7"/>
  <c r="Q48" i="7"/>
  <c r="R48" i="7"/>
  <c r="S48" i="7"/>
  <c r="T48" i="7"/>
  <c r="Q49" i="7"/>
  <c r="R49" i="7"/>
  <c r="S49" i="7"/>
  <c r="T49" i="7"/>
  <c r="Q50" i="7"/>
  <c r="R50" i="7"/>
  <c r="S50" i="7"/>
  <c r="T50" i="7"/>
  <c r="N43" i="7"/>
  <c r="O43" i="7"/>
  <c r="N44" i="7"/>
  <c r="O44" i="7"/>
  <c r="N45" i="7"/>
  <c r="O45" i="7"/>
  <c r="N46" i="7"/>
  <c r="O46" i="7"/>
  <c r="N47" i="7"/>
  <c r="O47" i="7"/>
  <c r="N48" i="7"/>
  <c r="O48" i="7"/>
  <c r="N49" i="7"/>
  <c r="O49" i="7"/>
  <c r="N50" i="7"/>
  <c r="O50" i="7"/>
  <c r="T42" i="7"/>
  <c r="S42" i="7"/>
  <c r="R42" i="7"/>
  <c r="Q42" i="7"/>
  <c r="O42" i="7"/>
  <c r="N42" i="7"/>
  <c r="T41" i="7"/>
  <c r="A734" i="9" l="1"/>
  <c r="B734" i="9"/>
  <c r="A735" i="9"/>
  <c r="A747" i="9" s="1"/>
  <c r="A759" i="9" s="1"/>
  <c r="B735" i="9"/>
  <c r="A736" i="9"/>
  <c r="A748" i="9" s="1"/>
  <c r="A760" i="9" s="1"/>
  <c r="B736" i="9"/>
  <c r="B748" i="9" s="1"/>
  <c r="B760" i="9" s="1"/>
  <c r="A737" i="9"/>
  <c r="B737" i="9"/>
  <c r="B749" i="9" s="1"/>
  <c r="B761" i="9" s="1"/>
  <c r="A738" i="9"/>
  <c r="B738" i="9"/>
  <c r="A739" i="9"/>
  <c r="B739" i="9"/>
  <c r="A740" i="9"/>
  <c r="B740" i="9"/>
  <c r="A741" i="9"/>
  <c r="B741" i="9"/>
  <c r="A742" i="9"/>
  <c r="B742" i="9"/>
  <c r="A743" i="9"/>
  <c r="A755" i="9" s="1"/>
  <c r="A767" i="9" s="1"/>
  <c r="B743" i="9"/>
  <c r="A744" i="9"/>
  <c r="A756" i="9" s="1"/>
  <c r="A768" i="9" s="1"/>
  <c r="B744" i="9"/>
  <c r="B756" i="9" s="1"/>
  <c r="B768" i="9" s="1"/>
  <c r="A745" i="9"/>
  <c r="B745" i="9"/>
  <c r="B757" i="9" s="1"/>
  <c r="B769" i="9" s="1"/>
  <c r="A746" i="9"/>
  <c r="B746" i="9"/>
  <c r="B747" i="9"/>
  <c r="A749" i="9"/>
  <c r="A750" i="9"/>
  <c r="B750" i="9"/>
  <c r="A751" i="9"/>
  <c r="A763" i="9" s="1"/>
  <c r="B751" i="9"/>
  <c r="A752" i="9"/>
  <c r="A764" i="9" s="1"/>
  <c r="B752" i="9"/>
  <c r="B764" i="9" s="1"/>
  <c r="A753" i="9"/>
  <c r="B753" i="9"/>
  <c r="B765" i="9" s="1"/>
  <c r="A754" i="9"/>
  <c r="B754" i="9"/>
  <c r="B755" i="9"/>
  <c r="A757" i="9"/>
  <c r="A758" i="9"/>
  <c r="B758" i="9"/>
  <c r="B759" i="9"/>
  <c r="A761" i="9"/>
  <c r="A762" i="9"/>
  <c r="B762" i="9"/>
  <c r="B763" i="9"/>
  <c r="A765" i="9"/>
  <c r="A766" i="9"/>
  <c r="B766" i="9"/>
  <c r="B767" i="9"/>
  <c r="A769" i="9"/>
  <c r="G734" i="6" l="1"/>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A769" i="8"/>
  <c r="B769" i="8"/>
  <c r="A734" i="8"/>
  <c r="A746" i="8" s="1"/>
  <c r="A758" i="8" s="1"/>
  <c r="B734" i="8"/>
  <c r="A735" i="8"/>
  <c r="B735" i="8"/>
  <c r="B747" i="8" s="1"/>
  <c r="B759" i="8" s="1"/>
  <c r="A736" i="8"/>
  <c r="B736" i="8"/>
  <c r="A737" i="8"/>
  <c r="B737" i="8"/>
  <c r="A738" i="8"/>
  <c r="B738" i="8"/>
  <c r="A739" i="8"/>
  <c r="A751" i="8" s="1"/>
  <c r="A763" i="8" s="1"/>
  <c r="B739" i="8"/>
  <c r="A740" i="8"/>
  <c r="A752" i="8" s="1"/>
  <c r="A764" i="8" s="1"/>
  <c r="B740" i="8"/>
  <c r="B752" i="8" s="1"/>
  <c r="B764" i="8" s="1"/>
  <c r="A741" i="8"/>
  <c r="B741" i="8"/>
  <c r="B753" i="8" s="1"/>
  <c r="B765" i="8" s="1"/>
  <c r="A742" i="8"/>
  <c r="A754" i="8" s="1"/>
  <c r="A766" i="8" s="1"/>
  <c r="B742" i="8"/>
  <c r="A743" i="8"/>
  <c r="B743" i="8"/>
  <c r="B755" i="8" s="1"/>
  <c r="B767" i="8" s="1"/>
  <c r="A744" i="8"/>
  <c r="B744" i="8"/>
  <c r="A745" i="8"/>
  <c r="B745" i="8"/>
  <c r="B746" i="8"/>
  <c r="A747" i="8"/>
  <c r="A759" i="8" s="1"/>
  <c r="A748" i="8"/>
  <c r="A760" i="8" s="1"/>
  <c r="B748" i="8"/>
  <c r="B760" i="8" s="1"/>
  <c r="A749" i="8"/>
  <c r="B749" i="8"/>
  <c r="B761" i="8" s="1"/>
  <c r="A750" i="8"/>
  <c r="A762" i="8" s="1"/>
  <c r="B750" i="8"/>
  <c r="B751" i="8"/>
  <c r="B763" i="8" s="1"/>
  <c r="A753" i="8"/>
  <c r="B754" i="8"/>
  <c r="A755" i="8"/>
  <c r="A767" i="8" s="1"/>
  <c r="A756" i="8"/>
  <c r="A768" i="8" s="1"/>
  <c r="B756" i="8"/>
  <c r="B768" i="8" s="1"/>
  <c r="A757" i="8"/>
  <c r="B757" i="8"/>
  <c r="B758" i="8"/>
  <c r="A761" i="8"/>
  <c r="B762" i="8"/>
  <c r="A765" i="8"/>
  <c r="B766" i="8"/>
  <c r="A734" i="33"/>
  <c r="B734" i="33"/>
  <c r="A735" i="33"/>
  <c r="A747" i="33" s="1"/>
  <c r="A759" i="33" s="1"/>
  <c r="B735" i="33"/>
  <c r="A736" i="33"/>
  <c r="B736" i="33"/>
  <c r="B748" i="33" s="1"/>
  <c r="B760" i="33" s="1"/>
  <c r="A737" i="33"/>
  <c r="B737" i="33"/>
  <c r="A738" i="33"/>
  <c r="B738" i="33"/>
  <c r="A739" i="33"/>
  <c r="B739" i="33"/>
  <c r="A740" i="33"/>
  <c r="B740" i="33"/>
  <c r="A741" i="33"/>
  <c r="B741" i="33"/>
  <c r="A742" i="33"/>
  <c r="B742" i="33"/>
  <c r="A743" i="33"/>
  <c r="A755" i="33" s="1"/>
  <c r="A767" i="33" s="1"/>
  <c r="B743" i="33"/>
  <c r="A744" i="33"/>
  <c r="A756" i="33" s="1"/>
  <c r="A768" i="33" s="1"/>
  <c r="B744" i="33"/>
  <c r="B756" i="33" s="1"/>
  <c r="B768" i="33" s="1"/>
  <c r="A745" i="33"/>
  <c r="A757" i="33" s="1"/>
  <c r="A769" i="33" s="1"/>
  <c r="B745" i="33"/>
  <c r="B757" i="33" s="1"/>
  <c r="B769" i="33" s="1"/>
  <c r="A746" i="33"/>
  <c r="B746" i="33"/>
  <c r="B758" i="33" s="1"/>
  <c r="B747" i="33"/>
  <c r="A748" i="33"/>
  <c r="A749" i="33"/>
  <c r="B749" i="33"/>
  <c r="A750" i="33"/>
  <c r="B750" i="33"/>
  <c r="A751" i="33"/>
  <c r="A763" i="33" s="1"/>
  <c r="B751" i="33"/>
  <c r="A752" i="33"/>
  <c r="A764" i="33" s="1"/>
  <c r="B752" i="33"/>
  <c r="B764" i="33" s="1"/>
  <c r="A753" i="33"/>
  <c r="A765" i="33" s="1"/>
  <c r="B753" i="33"/>
  <c r="B765" i="33" s="1"/>
  <c r="A754" i="33"/>
  <c r="B754" i="33"/>
  <c r="B766" i="33" s="1"/>
  <c r="B755" i="33"/>
  <c r="A758" i="33"/>
  <c r="B759" i="33"/>
  <c r="A760" i="33"/>
  <c r="A761" i="33"/>
  <c r="B761" i="33"/>
  <c r="A762" i="33"/>
  <c r="B762" i="33"/>
  <c r="B763" i="33"/>
  <c r="A766" i="33"/>
  <c r="B767" i="33"/>
  <c r="A383" i="33"/>
  <c r="B383" i="33"/>
  <c r="A384" i="33"/>
  <c r="B384" i="33"/>
  <c r="A385" i="33"/>
  <c r="B385" i="33"/>
  <c r="A386" i="33"/>
  <c r="B386" i="33"/>
  <c r="A387" i="33"/>
  <c r="B387" i="33"/>
  <c r="A388" i="33"/>
  <c r="B388" i="33"/>
  <c r="A389" i="33"/>
  <c r="B389" i="33"/>
  <c r="A390" i="33"/>
  <c r="B390" i="33"/>
  <c r="A391" i="33"/>
  <c r="B391" i="33"/>
  <c r="A392" i="33"/>
  <c r="B392" i="33"/>
  <c r="A393" i="33"/>
  <c r="B393" i="33"/>
  <c r="A394" i="33"/>
  <c r="B394" i="33"/>
  <c r="A395" i="33"/>
  <c r="B395" i="33"/>
  <c r="A396" i="33"/>
  <c r="B396" i="33"/>
  <c r="A397" i="33"/>
  <c r="B397" i="33"/>
  <c r="A398" i="33"/>
  <c r="B398" i="33"/>
  <c r="A399" i="33"/>
  <c r="B399" i="33"/>
  <c r="A400" i="33"/>
  <c r="B400" i="33"/>
  <c r="A401" i="33"/>
  <c r="B401" i="33"/>
  <c r="A388" i="8"/>
  <c r="B388" i="8"/>
  <c r="A389" i="8"/>
  <c r="B389" i="8"/>
  <c r="A390" i="8"/>
  <c r="B390" i="8"/>
  <c r="A391" i="8"/>
  <c r="B391" i="8"/>
  <c r="A392" i="8"/>
  <c r="B392" i="8"/>
  <c r="A393" i="8"/>
  <c r="B393" i="8"/>
  <c r="A394" i="8"/>
  <c r="B394" i="8"/>
  <c r="A395" i="8"/>
  <c r="B395" i="8"/>
  <c r="A396" i="8"/>
  <c r="B396" i="8"/>
  <c r="A397" i="8"/>
  <c r="B397" i="8"/>
  <c r="A398" i="8"/>
  <c r="B398" i="8"/>
  <c r="A399" i="8"/>
  <c r="B399" i="8"/>
  <c r="A400" i="8"/>
  <c r="B400" i="8"/>
  <c r="A401" i="8"/>
  <c r="B401" i="8"/>
  <c r="A388" i="9"/>
  <c r="B388" i="9"/>
  <c r="A389" i="9"/>
  <c r="B389" i="9"/>
  <c r="A390" i="9"/>
  <c r="B390" i="9"/>
  <c r="A391" i="9"/>
  <c r="B391" i="9"/>
  <c r="A392" i="9"/>
  <c r="B392" i="9"/>
  <c r="A393" i="9"/>
  <c r="B393" i="9"/>
  <c r="A394" i="9"/>
  <c r="B394" i="9"/>
  <c r="A395" i="9"/>
  <c r="B395" i="9"/>
  <c r="A396" i="9"/>
  <c r="B396" i="9"/>
  <c r="A397" i="9"/>
  <c r="B397" i="9"/>
  <c r="A398" i="9"/>
  <c r="B398" i="9"/>
  <c r="A399" i="9"/>
  <c r="B399" i="9"/>
  <c r="A400" i="9"/>
  <c r="B400" i="9"/>
  <c r="A401" i="9"/>
  <c r="B401" i="9"/>
  <c r="A754" i="5" l="1"/>
  <c r="B754" i="5"/>
  <c r="G754" i="5"/>
  <c r="A755" i="5"/>
  <c r="B755" i="5"/>
  <c r="G755" i="5"/>
  <c r="A756" i="5"/>
  <c r="B756" i="5"/>
  <c r="G756" i="5"/>
  <c r="A757" i="5"/>
  <c r="B757" i="5"/>
  <c r="G757" i="5"/>
  <c r="A758" i="5"/>
  <c r="B758" i="5"/>
  <c r="G758" i="5"/>
  <c r="A759" i="5"/>
  <c r="B759" i="5"/>
  <c r="G759" i="5"/>
  <c r="A760" i="5"/>
  <c r="B760" i="5"/>
  <c r="G760" i="5"/>
  <c r="A761" i="5"/>
  <c r="B761" i="5"/>
  <c r="G761" i="5"/>
  <c r="A762" i="5"/>
  <c r="B762" i="5"/>
  <c r="G762" i="5"/>
  <c r="A763" i="5"/>
  <c r="B763" i="5"/>
  <c r="G763" i="5"/>
  <c r="A764" i="5"/>
  <c r="B764" i="5"/>
  <c r="G764" i="5"/>
  <c r="A765" i="5"/>
  <c r="B765" i="5"/>
  <c r="G765" i="5"/>
  <c r="A766" i="5"/>
  <c r="B766" i="5"/>
  <c r="G766" i="5"/>
  <c r="A767" i="5"/>
  <c r="B767" i="5"/>
  <c r="G767" i="5"/>
  <c r="A768" i="5"/>
  <c r="B768" i="5"/>
  <c r="G768" i="5"/>
  <c r="A769" i="5"/>
  <c r="B769" i="5"/>
  <c r="G769"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B847" i="3"/>
  <c r="B846" i="3"/>
  <c r="N805" i="3" l="1"/>
  <c r="N806" i="3"/>
  <c r="C773" i="3"/>
  <c r="D773" i="3"/>
  <c r="E773" i="3"/>
  <c r="F773" i="3"/>
  <c r="G773" i="3"/>
  <c r="H773" i="3"/>
  <c r="I773" i="3"/>
  <c r="N774" i="3"/>
  <c r="AI774" i="3"/>
  <c r="B775" i="3"/>
  <c r="B776" i="3" s="1"/>
  <c r="N775" i="3"/>
  <c r="N776" i="3"/>
  <c r="N777" i="3"/>
  <c r="N778" i="3"/>
  <c r="N779" i="3"/>
  <c r="N780" i="3"/>
  <c r="N781" i="3"/>
  <c r="N782" i="3"/>
  <c r="B777" i="3" l="1"/>
  <c r="I755" i="4"/>
  <c r="I756" i="4"/>
  <c r="I757" i="4"/>
  <c r="I758" i="4"/>
  <c r="I759" i="4"/>
  <c r="I760" i="4"/>
  <c r="I761" i="4"/>
  <c r="I762" i="4"/>
  <c r="I763" i="4"/>
  <c r="I764" i="4"/>
  <c r="I765" i="4"/>
  <c r="I766" i="4"/>
  <c r="I767" i="4"/>
  <c r="K767" i="4" s="1"/>
  <c r="I768" i="4"/>
  <c r="I769" i="4"/>
  <c r="D758" i="4"/>
  <c r="E758" i="4"/>
  <c r="D759" i="4"/>
  <c r="E759" i="4"/>
  <c r="D760" i="4"/>
  <c r="E760" i="4"/>
  <c r="D761" i="4"/>
  <c r="E761" i="4"/>
  <c r="D762" i="4"/>
  <c r="E762" i="4"/>
  <c r="D763" i="4"/>
  <c r="E763" i="4"/>
  <c r="D764" i="4"/>
  <c r="E764" i="4"/>
  <c r="D765" i="4"/>
  <c r="E765" i="4"/>
  <c r="D766" i="4"/>
  <c r="E766" i="4"/>
  <c r="D767" i="4"/>
  <c r="E767" i="4"/>
  <c r="D768" i="4"/>
  <c r="E768" i="4"/>
  <c r="D769" i="4"/>
  <c r="E769" i="4"/>
  <c r="B778" i="3" l="1"/>
  <c r="K769" i="4"/>
  <c r="K768" i="4"/>
  <c r="B779" i="3" l="1"/>
  <c r="AC318" i="17"/>
  <c r="AB318" i="17"/>
  <c r="AA318" i="17"/>
  <c r="Z318" i="17"/>
  <c r="Y318" i="17"/>
  <c r="X318" i="17"/>
  <c r="W318" i="17"/>
  <c r="V318" i="17"/>
  <c r="U318" i="17"/>
  <c r="T318" i="17"/>
  <c r="S318" i="17"/>
  <c r="R318" i="17"/>
  <c r="AC317" i="17"/>
  <c r="AB317" i="17"/>
  <c r="AA317" i="17"/>
  <c r="Z317" i="17"/>
  <c r="Y317" i="17"/>
  <c r="X317" i="17"/>
  <c r="W317" i="17"/>
  <c r="V317" i="17"/>
  <c r="U317" i="17"/>
  <c r="T317" i="17"/>
  <c r="S317" i="17"/>
  <c r="R317" i="17"/>
  <c r="AC316" i="17"/>
  <c r="AB316" i="17"/>
  <c r="AA316" i="17"/>
  <c r="Z316" i="17"/>
  <c r="Y316" i="17"/>
  <c r="X316" i="17"/>
  <c r="W316" i="17"/>
  <c r="V316" i="17"/>
  <c r="U316" i="17"/>
  <c r="T316" i="17"/>
  <c r="S316" i="17"/>
  <c r="R316" i="17"/>
  <c r="AC315" i="17"/>
  <c r="AB315" i="17"/>
  <c r="AA315" i="17"/>
  <c r="Z315" i="17"/>
  <c r="Y315" i="17"/>
  <c r="X315" i="17"/>
  <c r="W315" i="17"/>
  <c r="V315" i="17"/>
  <c r="U315" i="17"/>
  <c r="T315" i="17"/>
  <c r="S315" i="17"/>
  <c r="R315" i="17"/>
  <c r="AC314" i="17"/>
  <c r="AB314" i="17"/>
  <c r="AA314" i="17"/>
  <c r="Z314" i="17"/>
  <c r="Y314" i="17"/>
  <c r="X314" i="17"/>
  <c r="W314" i="17"/>
  <c r="V314" i="17"/>
  <c r="U314" i="17"/>
  <c r="T314" i="17"/>
  <c r="S314" i="17"/>
  <c r="R314" i="17"/>
  <c r="AC313" i="17"/>
  <c r="AB313" i="17"/>
  <c r="AA313" i="17"/>
  <c r="Z313" i="17"/>
  <c r="Y313" i="17"/>
  <c r="X313" i="17"/>
  <c r="W313" i="17"/>
  <c r="V313" i="17"/>
  <c r="U313" i="17"/>
  <c r="T313" i="17"/>
  <c r="S313" i="17"/>
  <c r="R313" i="17"/>
  <c r="AC47" i="17"/>
  <c r="AB47" i="17"/>
  <c r="AA47" i="17"/>
  <c r="Z47" i="17"/>
  <c r="Y47" i="17"/>
  <c r="X47" i="17"/>
  <c r="W47" i="17"/>
  <c r="V47" i="17"/>
  <c r="U47" i="17"/>
  <c r="T47" i="17"/>
  <c r="S47" i="17"/>
  <c r="R47" i="17"/>
  <c r="AC46" i="17"/>
  <c r="AB46" i="17"/>
  <c r="AA46" i="17"/>
  <c r="Z46" i="17"/>
  <c r="Y46" i="17"/>
  <c r="X46" i="17"/>
  <c r="W46" i="17"/>
  <c r="V46" i="17"/>
  <c r="U46" i="17"/>
  <c r="T46" i="17"/>
  <c r="S46" i="17"/>
  <c r="R46" i="17"/>
  <c r="AC92" i="17"/>
  <c r="AB92" i="17"/>
  <c r="AA92" i="17"/>
  <c r="Z92" i="17"/>
  <c r="Y92" i="17"/>
  <c r="X92" i="17"/>
  <c r="W92" i="17"/>
  <c r="V92" i="17"/>
  <c r="U92" i="17"/>
  <c r="T92" i="17"/>
  <c r="S92" i="17"/>
  <c r="R92" i="17"/>
  <c r="AC91" i="17"/>
  <c r="AB91" i="17"/>
  <c r="AA91" i="17"/>
  <c r="Z91" i="17"/>
  <c r="Y91" i="17"/>
  <c r="X91" i="17"/>
  <c r="W91" i="17"/>
  <c r="V91" i="17"/>
  <c r="U91" i="17"/>
  <c r="T91" i="17"/>
  <c r="S91" i="17"/>
  <c r="R91" i="17"/>
  <c r="AC139" i="17"/>
  <c r="AB139" i="17"/>
  <c r="AA139" i="17"/>
  <c r="Z139" i="17"/>
  <c r="Y139" i="17"/>
  <c r="X139" i="17"/>
  <c r="W139" i="17"/>
  <c r="V139" i="17"/>
  <c r="U139" i="17"/>
  <c r="T139" i="17"/>
  <c r="S139" i="17"/>
  <c r="R139" i="17"/>
  <c r="AC138" i="17"/>
  <c r="AB138" i="17"/>
  <c r="AA138" i="17"/>
  <c r="Z138" i="17"/>
  <c r="Y138" i="17"/>
  <c r="X138" i="17"/>
  <c r="W138" i="17"/>
  <c r="V138" i="17"/>
  <c r="U138" i="17"/>
  <c r="T138" i="17"/>
  <c r="S138" i="17"/>
  <c r="R138" i="17"/>
  <c r="S185" i="17"/>
  <c r="T185" i="17"/>
  <c r="U185" i="17"/>
  <c r="V185" i="17"/>
  <c r="W185" i="17"/>
  <c r="X185" i="17"/>
  <c r="Y185" i="17"/>
  <c r="Z185" i="17"/>
  <c r="AA185" i="17"/>
  <c r="AB185" i="17"/>
  <c r="AC185" i="17"/>
  <c r="R185" i="17"/>
  <c r="S272" i="17"/>
  <c r="T272" i="17"/>
  <c r="U272" i="17"/>
  <c r="V272" i="17"/>
  <c r="W272" i="17"/>
  <c r="X272" i="17"/>
  <c r="Y272" i="17"/>
  <c r="Z272" i="17"/>
  <c r="AA272" i="17"/>
  <c r="AB272" i="17"/>
  <c r="AC272" i="17"/>
  <c r="R272" i="17"/>
  <c r="AC273" i="17"/>
  <c r="AB273" i="17"/>
  <c r="AA273" i="17"/>
  <c r="Z273" i="17"/>
  <c r="Y273" i="17"/>
  <c r="X273" i="17"/>
  <c r="W273" i="17"/>
  <c r="V273" i="17"/>
  <c r="U273" i="17"/>
  <c r="T273" i="17"/>
  <c r="S273" i="17"/>
  <c r="R273" i="17"/>
  <c r="AC271" i="17"/>
  <c r="AB271" i="17"/>
  <c r="AA271" i="17"/>
  <c r="Z271" i="17"/>
  <c r="Y271" i="17"/>
  <c r="X271" i="17"/>
  <c r="W271" i="17"/>
  <c r="V271" i="17"/>
  <c r="U271" i="17"/>
  <c r="T271" i="17"/>
  <c r="S271" i="17"/>
  <c r="R271" i="17"/>
  <c r="AC270" i="17"/>
  <c r="AB270" i="17"/>
  <c r="AA270" i="17"/>
  <c r="Z270" i="17"/>
  <c r="Y270" i="17"/>
  <c r="X270" i="17"/>
  <c r="W270" i="17"/>
  <c r="V270" i="17"/>
  <c r="U270" i="17"/>
  <c r="T270" i="17"/>
  <c r="S270" i="17"/>
  <c r="R270" i="17"/>
  <c r="R268" i="17"/>
  <c r="S268" i="17"/>
  <c r="T268" i="17"/>
  <c r="U268" i="17"/>
  <c r="V268" i="17"/>
  <c r="W268" i="17"/>
  <c r="X268" i="17"/>
  <c r="Y268" i="17"/>
  <c r="Z268" i="17"/>
  <c r="AA268" i="17"/>
  <c r="AB268" i="17"/>
  <c r="AC268" i="17"/>
  <c r="R269" i="17"/>
  <c r="S269" i="17"/>
  <c r="T269" i="17"/>
  <c r="U269" i="17"/>
  <c r="V269" i="17"/>
  <c r="W269" i="17"/>
  <c r="X269" i="17"/>
  <c r="Y269" i="17"/>
  <c r="Z269" i="17"/>
  <c r="AA269" i="17"/>
  <c r="AB269" i="17"/>
  <c r="AC269" i="17"/>
  <c r="W184" i="17"/>
  <c r="X184" i="17"/>
  <c r="Y184" i="17"/>
  <c r="Z184" i="17"/>
  <c r="AA184" i="17"/>
  <c r="AB184" i="17"/>
  <c r="AC184" i="17"/>
  <c r="V184" i="17"/>
  <c r="S184" i="17"/>
  <c r="T184" i="17"/>
  <c r="U184" i="17"/>
  <c r="R184" i="17"/>
  <c r="W137" i="17"/>
  <c r="X137" i="17"/>
  <c r="Y137" i="17"/>
  <c r="Z137" i="17"/>
  <c r="AA137" i="17"/>
  <c r="AB137" i="17"/>
  <c r="AC137" i="17"/>
  <c r="V137" i="17"/>
  <c r="S137" i="17"/>
  <c r="T137" i="17"/>
  <c r="U137" i="17"/>
  <c r="R137" i="17"/>
  <c r="W90" i="17"/>
  <c r="X90" i="17"/>
  <c r="Y90" i="17"/>
  <c r="Z90" i="17"/>
  <c r="AA90" i="17"/>
  <c r="AB90" i="17"/>
  <c r="AC90" i="17"/>
  <c r="V90" i="17"/>
  <c r="S90" i="17"/>
  <c r="T90" i="17"/>
  <c r="U90" i="17"/>
  <c r="R90" i="17"/>
  <c r="R186" i="17"/>
  <c r="R40" i="17"/>
  <c r="S40" i="17"/>
  <c r="T40" i="17"/>
  <c r="U40" i="17"/>
  <c r="AH366" i="1"/>
  <c r="AH367" i="1"/>
  <c r="AH368" i="1"/>
  <c r="AH369" i="1"/>
  <c r="W350" i="1"/>
  <c r="W351" i="1"/>
  <c r="W352" i="1"/>
  <c r="W349" i="1"/>
  <c r="AH350" i="1"/>
  <c r="AH351" i="1"/>
  <c r="AH352" i="1"/>
  <c r="AH349" i="1"/>
  <c r="B780" i="3" l="1"/>
  <c r="AF366" i="1"/>
  <c r="AG366" i="1"/>
  <c r="AF367" i="1"/>
  <c r="AG367" i="1"/>
  <c r="AF368" i="1"/>
  <c r="AG368" i="1"/>
  <c r="AF369" i="1"/>
  <c r="AG369" i="1"/>
  <c r="AF370" i="1"/>
  <c r="AG370" i="1"/>
  <c r="AF371" i="1"/>
  <c r="AG371" i="1"/>
  <c r="AF372" i="1"/>
  <c r="AG372" i="1"/>
  <c r="AF373" i="1"/>
  <c r="AG373" i="1"/>
  <c r="AF374" i="1"/>
  <c r="AG374" i="1"/>
  <c r="AF375" i="1"/>
  <c r="AG375" i="1"/>
  <c r="AF376" i="1"/>
  <c r="AG376" i="1"/>
  <c r="AF377" i="1"/>
  <c r="AG377" i="1"/>
  <c r="V350" i="1"/>
  <c r="V351" i="1"/>
  <c r="V352" i="1"/>
  <c r="V353" i="1"/>
  <c r="V354" i="1"/>
  <c r="V355" i="1"/>
  <c r="V356" i="1"/>
  <c r="V357" i="1"/>
  <c r="V358" i="1"/>
  <c r="V359" i="1"/>
  <c r="V360" i="1"/>
  <c r="V349" i="1"/>
  <c r="AG350" i="1"/>
  <c r="AG351" i="1"/>
  <c r="AG352" i="1"/>
  <c r="AG353" i="1"/>
  <c r="AG354" i="1"/>
  <c r="AG355" i="1"/>
  <c r="AG356" i="1"/>
  <c r="AG357" i="1"/>
  <c r="AG358" i="1"/>
  <c r="AG359" i="1"/>
  <c r="AG360" i="1"/>
  <c r="AG349" i="1"/>
  <c r="AF350" i="1"/>
  <c r="AF351" i="1"/>
  <c r="AF352" i="1"/>
  <c r="AF353" i="1"/>
  <c r="AF354" i="1"/>
  <c r="AF355" i="1"/>
  <c r="AF356" i="1"/>
  <c r="AF357" i="1"/>
  <c r="AF358" i="1"/>
  <c r="AF359" i="1"/>
  <c r="AF360" i="1"/>
  <c r="AF349" i="1"/>
  <c r="U350" i="1"/>
  <c r="U351" i="1"/>
  <c r="U352" i="1"/>
  <c r="U353" i="1"/>
  <c r="U354" i="1"/>
  <c r="U355" i="1"/>
  <c r="U356" i="1"/>
  <c r="U357" i="1"/>
  <c r="U358" i="1"/>
  <c r="U359" i="1"/>
  <c r="U360" i="1"/>
  <c r="U349" i="1"/>
  <c r="AE367" i="1"/>
  <c r="AE368" i="1"/>
  <c r="AE369" i="1"/>
  <c r="AE370" i="1"/>
  <c r="AE371" i="1"/>
  <c r="AE372" i="1"/>
  <c r="AE373" i="1"/>
  <c r="AE374" i="1"/>
  <c r="AE375" i="1"/>
  <c r="AE376" i="1"/>
  <c r="AE377" i="1"/>
  <c r="AE354" i="1"/>
  <c r="AE355" i="1"/>
  <c r="AE356" i="1"/>
  <c r="AE357" i="1"/>
  <c r="AE358" i="1"/>
  <c r="AE359" i="1"/>
  <c r="AE360" i="1"/>
  <c r="AE350" i="1"/>
  <c r="AE351" i="1"/>
  <c r="AE352" i="1"/>
  <c r="AE353" i="1"/>
  <c r="T353" i="1"/>
  <c r="T354" i="1"/>
  <c r="T355" i="1"/>
  <c r="T356" i="1"/>
  <c r="T357" i="1"/>
  <c r="T358" i="1"/>
  <c r="T359" i="1"/>
  <c r="T360" i="1"/>
  <c r="B436" i="2"/>
  <c r="AC311" i="17"/>
  <c r="AB311" i="17"/>
  <c r="AA311" i="17"/>
  <c r="Z311" i="17"/>
  <c r="Y311" i="17"/>
  <c r="X311" i="17"/>
  <c r="W311" i="17"/>
  <c r="V311" i="17"/>
  <c r="U311" i="17"/>
  <c r="T311" i="17"/>
  <c r="S311" i="17"/>
  <c r="R311" i="17"/>
  <c r="AC266" i="17"/>
  <c r="AB266" i="17"/>
  <c r="AA266" i="17"/>
  <c r="Z266" i="17"/>
  <c r="Y266" i="17"/>
  <c r="X266" i="17"/>
  <c r="W266" i="17"/>
  <c r="V266" i="17"/>
  <c r="U266" i="17"/>
  <c r="T266" i="17"/>
  <c r="S266" i="17"/>
  <c r="R266" i="17"/>
  <c r="W186" i="17"/>
  <c r="X186" i="17"/>
  <c r="Y186" i="17"/>
  <c r="Z186" i="17"/>
  <c r="AA186" i="17"/>
  <c r="AB186" i="17"/>
  <c r="AC186" i="17"/>
  <c r="V186" i="17"/>
  <c r="S186" i="17"/>
  <c r="T186" i="17"/>
  <c r="U186" i="17"/>
  <c r="AC179" i="17"/>
  <c r="AB179" i="17"/>
  <c r="AA179" i="17"/>
  <c r="Z179" i="17"/>
  <c r="Y179" i="17"/>
  <c r="X179" i="17"/>
  <c r="W179" i="17"/>
  <c r="V179" i="17"/>
  <c r="U179" i="17"/>
  <c r="T179" i="17"/>
  <c r="S179" i="17"/>
  <c r="R179" i="17"/>
  <c r="AC132" i="17"/>
  <c r="AB132" i="17"/>
  <c r="AA132" i="17"/>
  <c r="Z132" i="17"/>
  <c r="Y132" i="17"/>
  <c r="X132" i="17"/>
  <c r="W132" i="17"/>
  <c r="V132" i="17"/>
  <c r="U132" i="17"/>
  <c r="T132" i="17"/>
  <c r="S132" i="17"/>
  <c r="R132" i="17"/>
  <c r="R89" i="17"/>
  <c r="R85" i="17"/>
  <c r="AC85" i="17"/>
  <c r="AB85" i="17"/>
  <c r="AA85" i="17"/>
  <c r="Z85" i="17"/>
  <c r="Y85" i="17"/>
  <c r="X85" i="17"/>
  <c r="W85" i="17"/>
  <c r="V85" i="17"/>
  <c r="U85" i="17"/>
  <c r="T85" i="17"/>
  <c r="S85" i="17"/>
  <c r="R44" i="17"/>
  <c r="R45" i="17"/>
  <c r="AC40" i="17"/>
  <c r="AB40" i="17"/>
  <c r="AA40" i="17"/>
  <c r="Z40" i="17"/>
  <c r="Y40" i="17"/>
  <c r="X40" i="17"/>
  <c r="W40" i="17"/>
  <c r="V40" i="17"/>
  <c r="R39" i="17"/>
  <c r="I390" i="3"/>
  <c r="I391" i="3"/>
  <c r="I392" i="3"/>
  <c r="I393" i="3"/>
  <c r="I394" i="3"/>
  <c r="I395" i="3"/>
  <c r="I396" i="3"/>
  <c r="I397" i="3"/>
  <c r="I398" i="3"/>
  <c r="I399" i="3"/>
  <c r="I400" i="3"/>
  <c r="I401" i="3"/>
  <c r="H390" i="3"/>
  <c r="H391" i="3"/>
  <c r="H392" i="3"/>
  <c r="H393" i="3"/>
  <c r="H394" i="3"/>
  <c r="H395" i="3"/>
  <c r="H396" i="3"/>
  <c r="H397" i="3"/>
  <c r="H398" i="3"/>
  <c r="H399" i="3"/>
  <c r="H400" i="3"/>
  <c r="H401" i="3"/>
  <c r="F390" i="3"/>
  <c r="F391" i="3"/>
  <c r="F392" i="3"/>
  <c r="F393" i="3"/>
  <c r="F394" i="3"/>
  <c r="F395" i="3"/>
  <c r="F396" i="3"/>
  <c r="F397" i="3"/>
  <c r="F398" i="3"/>
  <c r="F399" i="3"/>
  <c r="F400" i="3"/>
  <c r="F401" i="3"/>
  <c r="E390" i="3"/>
  <c r="E391" i="3"/>
  <c r="E392" i="3"/>
  <c r="E393" i="3"/>
  <c r="E394" i="3"/>
  <c r="E395" i="3"/>
  <c r="E396" i="3"/>
  <c r="E397" i="3"/>
  <c r="E398" i="3"/>
  <c r="E399" i="3"/>
  <c r="E400" i="3"/>
  <c r="E401" i="3"/>
  <c r="D390" i="3"/>
  <c r="D391" i="3"/>
  <c r="D392" i="3"/>
  <c r="D393" i="3"/>
  <c r="D394" i="3"/>
  <c r="D395" i="3"/>
  <c r="D396" i="3"/>
  <c r="D397" i="3"/>
  <c r="D398" i="3"/>
  <c r="D399" i="3"/>
  <c r="D400" i="3"/>
  <c r="D401" i="3"/>
  <c r="C401" i="3"/>
  <c r="C400" i="3"/>
  <c r="C399" i="3"/>
  <c r="C398" i="3"/>
  <c r="C397" i="3"/>
  <c r="C396" i="3"/>
  <c r="C395" i="3"/>
  <c r="C394" i="3"/>
  <c r="C393" i="3"/>
  <c r="C392" i="3"/>
  <c r="C391" i="3"/>
  <c r="C390" i="3"/>
  <c r="I403" i="2"/>
  <c r="K390" i="1"/>
  <c r="K391" i="1"/>
  <c r="K392" i="1"/>
  <c r="K393" i="1"/>
  <c r="K394" i="1"/>
  <c r="K395" i="1"/>
  <c r="K396" i="1"/>
  <c r="K397" i="1"/>
  <c r="K398" i="1"/>
  <c r="K399" i="1"/>
  <c r="K400" i="1"/>
  <c r="K401" i="1"/>
  <c r="J390" i="1"/>
  <c r="K390" i="3" s="1"/>
  <c r="J391" i="1"/>
  <c r="K391" i="3" s="1"/>
  <c r="J392" i="1"/>
  <c r="K392" i="3" s="1"/>
  <c r="J393" i="1"/>
  <c r="K393" i="3" s="1"/>
  <c r="J394" i="1"/>
  <c r="K394" i="3" s="1"/>
  <c r="J395" i="1"/>
  <c r="K395" i="3" s="1"/>
  <c r="J396" i="1"/>
  <c r="K396" i="3" s="1"/>
  <c r="J397" i="1"/>
  <c r="K397" i="3" s="1"/>
  <c r="J398" i="1"/>
  <c r="K398" i="3" s="1"/>
  <c r="J399" i="1"/>
  <c r="K399" i="3" s="1"/>
  <c r="J400" i="1"/>
  <c r="K400" i="3" s="1"/>
  <c r="J401" i="1"/>
  <c r="K401" i="3" s="1"/>
  <c r="K390" i="2"/>
  <c r="K391" i="2"/>
  <c r="K392" i="2"/>
  <c r="K393" i="2"/>
  <c r="K394" i="2"/>
  <c r="K395" i="2"/>
  <c r="K396" i="2"/>
  <c r="K397" i="2"/>
  <c r="K398" i="2"/>
  <c r="K399" i="2"/>
  <c r="K400" i="2"/>
  <c r="K401" i="2"/>
  <c r="J390" i="2"/>
  <c r="J391" i="2"/>
  <c r="J392" i="2"/>
  <c r="J393" i="2"/>
  <c r="J394" i="2"/>
  <c r="J395" i="2"/>
  <c r="J396" i="2"/>
  <c r="J397" i="2"/>
  <c r="J398" i="2"/>
  <c r="J399" i="2"/>
  <c r="J400" i="2"/>
  <c r="J401" i="2"/>
  <c r="A398" i="2"/>
  <c r="A399" i="2" s="1"/>
  <c r="A400" i="2" s="1"/>
  <c r="A401" i="2" s="1"/>
  <c r="B398" i="2"/>
  <c r="B399" i="2"/>
  <c r="B400" i="2"/>
  <c r="B401" i="2"/>
  <c r="R12" i="17"/>
  <c r="B781" i="3" l="1"/>
  <c r="K28" i="1"/>
  <c r="K12" i="1"/>
  <c r="R7" i="17"/>
  <c r="A376" i="8"/>
  <c r="B376" i="8"/>
  <c r="A377" i="8"/>
  <c r="B377" i="8"/>
  <c r="A378" i="8"/>
  <c r="B378" i="8"/>
  <c r="A379" i="8"/>
  <c r="B379" i="8"/>
  <c r="A380" i="8"/>
  <c r="B380" i="8"/>
  <c r="A381" i="8"/>
  <c r="B381" i="8"/>
  <c r="A382" i="8"/>
  <c r="B382" i="8"/>
  <c r="A383" i="8"/>
  <c r="B383" i="8"/>
  <c r="A384" i="8"/>
  <c r="B384" i="8"/>
  <c r="A385" i="8"/>
  <c r="B385" i="8"/>
  <c r="A386" i="8"/>
  <c r="B386" i="8"/>
  <c r="A387" i="8"/>
  <c r="B387" i="8"/>
  <c r="A377" i="9"/>
  <c r="B377" i="9"/>
  <c r="A378" i="9"/>
  <c r="B378" i="9"/>
  <c r="A379" i="9"/>
  <c r="B379" i="9"/>
  <c r="A380" i="9"/>
  <c r="B380" i="9"/>
  <c r="A381" i="9"/>
  <c r="B381" i="9"/>
  <c r="A382" i="9"/>
  <c r="B382" i="9"/>
  <c r="A383" i="9"/>
  <c r="B383" i="9"/>
  <c r="A384" i="9"/>
  <c r="B384" i="9"/>
  <c r="A385" i="9"/>
  <c r="B385" i="9"/>
  <c r="I734" i="4"/>
  <c r="I735" i="4"/>
  <c r="I736" i="4"/>
  <c r="I737" i="4"/>
  <c r="I738" i="4"/>
  <c r="I739" i="4"/>
  <c r="K751" i="4" s="1"/>
  <c r="I740" i="4"/>
  <c r="I741" i="4"/>
  <c r="I742" i="4"/>
  <c r="I743" i="4"/>
  <c r="K755" i="4" s="1"/>
  <c r="I744" i="4"/>
  <c r="K756" i="4" s="1"/>
  <c r="I745" i="4"/>
  <c r="K757" i="4" s="1"/>
  <c r="I746" i="4"/>
  <c r="I747" i="4"/>
  <c r="K759" i="4" s="1"/>
  <c r="I748" i="4"/>
  <c r="I749" i="4"/>
  <c r="K761" i="4" s="1"/>
  <c r="I750" i="4"/>
  <c r="K762" i="4" s="1"/>
  <c r="I751" i="4"/>
  <c r="K763" i="4" s="1"/>
  <c r="I752" i="4"/>
  <c r="K764" i="4" s="1"/>
  <c r="I753" i="4"/>
  <c r="K765" i="4" s="1"/>
  <c r="I754" i="4"/>
  <c r="K766" i="4" s="1"/>
  <c r="D722" i="4"/>
  <c r="E722" i="4"/>
  <c r="D723" i="4"/>
  <c r="E723" i="4"/>
  <c r="D724" i="4"/>
  <c r="E724" i="4"/>
  <c r="D725" i="4"/>
  <c r="E725" i="4"/>
  <c r="D726" i="4"/>
  <c r="E726" i="4"/>
  <c r="D727" i="4"/>
  <c r="E727" i="4"/>
  <c r="D728" i="4"/>
  <c r="E728" i="4"/>
  <c r="D729" i="4"/>
  <c r="E729" i="4"/>
  <c r="D730" i="4"/>
  <c r="E730" i="4"/>
  <c r="D731" i="4"/>
  <c r="E731" i="4"/>
  <c r="D732" i="4"/>
  <c r="E732" i="4"/>
  <c r="D733" i="4"/>
  <c r="E733" i="4"/>
  <c r="D734" i="4"/>
  <c r="E734" i="4"/>
  <c r="D735" i="4"/>
  <c r="E735" i="4"/>
  <c r="D736" i="4"/>
  <c r="E736" i="4"/>
  <c r="D737" i="4"/>
  <c r="E737" i="4"/>
  <c r="D738" i="4"/>
  <c r="E738" i="4"/>
  <c r="D739" i="4"/>
  <c r="E739" i="4"/>
  <c r="D740" i="4"/>
  <c r="E740" i="4"/>
  <c r="D741" i="4"/>
  <c r="E741" i="4"/>
  <c r="D742" i="4"/>
  <c r="E742" i="4"/>
  <c r="D743" i="4"/>
  <c r="E743" i="4"/>
  <c r="D744" i="4"/>
  <c r="E744" i="4"/>
  <c r="D745" i="4"/>
  <c r="E745" i="4"/>
  <c r="D746" i="4"/>
  <c r="E746" i="4"/>
  <c r="D747" i="4"/>
  <c r="E747" i="4"/>
  <c r="D748" i="4"/>
  <c r="E748" i="4"/>
  <c r="D749" i="4"/>
  <c r="E749" i="4"/>
  <c r="D750" i="4"/>
  <c r="E750" i="4"/>
  <c r="D751" i="4"/>
  <c r="E751" i="4"/>
  <c r="D752" i="4"/>
  <c r="E752" i="4"/>
  <c r="D753" i="4"/>
  <c r="E753" i="4"/>
  <c r="D754" i="4"/>
  <c r="E754" i="4"/>
  <c r="D755" i="4"/>
  <c r="E755" i="4"/>
  <c r="D756" i="4"/>
  <c r="E756" i="4"/>
  <c r="D757" i="4"/>
  <c r="E757" i="4"/>
  <c r="E376" i="4"/>
  <c r="E377" i="4"/>
  <c r="E378" i="4"/>
  <c r="E379" i="4"/>
  <c r="E380" i="4"/>
  <c r="E381" i="4"/>
  <c r="E382" i="4"/>
  <c r="E383" i="4"/>
  <c r="E384" i="4"/>
  <c r="E385" i="4"/>
  <c r="E386" i="4"/>
  <c r="E387" i="4"/>
  <c r="E388" i="4"/>
  <c r="D365" i="4"/>
  <c r="D366" i="4"/>
  <c r="D367" i="4"/>
  <c r="D368" i="4"/>
  <c r="D369" i="4"/>
  <c r="D370" i="4"/>
  <c r="D371" i="4"/>
  <c r="D372" i="4"/>
  <c r="D373" i="4"/>
  <c r="D374" i="4"/>
  <c r="D375" i="4"/>
  <c r="D376" i="4"/>
  <c r="D377" i="4"/>
  <c r="D378" i="4"/>
  <c r="D379" i="4"/>
  <c r="D380" i="4"/>
  <c r="D381" i="4"/>
  <c r="D382" i="4"/>
  <c r="D383" i="4"/>
  <c r="D384" i="4"/>
  <c r="D385" i="4"/>
  <c r="D386" i="4"/>
  <c r="D387" i="4"/>
  <c r="D388" i="4"/>
  <c r="C774" i="4"/>
  <c r="R309" i="17"/>
  <c r="S309" i="17"/>
  <c r="T309" i="17"/>
  <c r="U309" i="17"/>
  <c r="V309" i="17"/>
  <c r="W309" i="17"/>
  <c r="X309" i="17"/>
  <c r="Y309" i="17"/>
  <c r="Z309" i="17"/>
  <c r="AA309" i="17"/>
  <c r="AB309" i="17"/>
  <c r="AC309" i="17"/>
  <c r="R310" i="17"/>
  <c r="S310" i="17"/>
  <c r="T310" i="17"/>
  <c r="U310" i="17"/>
  <c r="V310" i="17"/>
  <c r="W310" i="17"/>
  <c r="X310" i="17"/>
  <c r="Y310" i="17"/>
  <c r="Z310" i="17"/>
  <c r="AA310" i="17"/>
  <c r="AB310" i="17"/>
  <c r="AC310" i="17"/>
  <c r="R264" i="17"/>
  <c r="S264" i="17"/>
  <c r="T264" i="17"/>
  <c r="U264" i="17"/>
  <c r="V264" i="17"/>
  <c r="W264" i="17"/>
  <c r="X264" i="17"/>
  <c r="Y264" i="17"/>
  <c r="Z264" i="17"/>
  <c r="AA264" i="17"/>
  <c r="AB264" i="17"/>
  <c r="AC264" i="17"/>
  <c r="R265" i="17"/>
  <c r="S265" i="17"/>
  <c r="T265" i="17"/>
  <c r="U265" i="17"/>
  <c r="V265" i="17"/>
  <c r="W265" i="17"/>
  <c r="X265" i="17"/>
  <c r="Y265" i="17"/>
  <c r="Z265" i="17"/>
  <c r="AA265" i="17"/>
  <c r="AB265" i="17"/>
  <c r="AC265" i="17"/>
  <c r="R177" i="17"/>
  <c r="S177" i="17"/>
  <c r="T177" i="17"/>
  <c r="U177" i="17"/>
  <c r="V177" i="17"/>
  <c r="W177" i="17"/>
  <c r="X177" i="17"/>
  <c r="Y177" i="17"/>
  <c r="Z177" i="17"/>
  <c r="AA177" i="17"/>
  <c r="AB177" i="17"/>
  <c r="AC177" i="17"/>
  <c r="R178" i="17"/>
  <c r="S178" i="17"/>
  <c r="T178" i="17"/>
  <c r="U178" i="17"/>
  <c r="V178" i="17"/>
  <c r="W178" i="17"/>
  <c r="X178" i="17"/>
  <c r="Y178" i="17"/>
  <c r="Z178" i="17"/>
  <c r="AA178" i="17"/>
  <c r="AB178" i="17"/>
  <c r="AC178" i="17"/>
  <c r="R130" i="17"/>
  <c r="S130" i="17"/>
  <c r="T130" i="17"/>
  <c r="U130" i="17"/>
  <c r="V130" i="17"/>
  <c r="W130" i="17"/>
  <c r="X130" i="17"/>
  <c r="Y130" i="17"/>
  <c r="Z130" i="17"/>
  <c r="AA130" i="17"/>
  <c r="AB130" i="17"/>
  <c r="AC130" i="17"/>
  <c r="R131" i="17"/>
  <c r="S131" i="17"/>
  <c r="T131" i="17"/>
  <c r="U131" i="17"/>
  <c r="V131" i="17"/>
  <c r="W131" i="17"/>
  <c r="X131" i="17"/>
  <c r="Y131" i="17"/>
  <c r="Z131" i="17"/>
  <c r="AA131" i="17"/>
  <c r="AB131" i="17"/>
  <c r="AC131" i="17"/>
  <c r="R83" i="17"/>
  <c r="S83" i="17"/>
  <c r="T83" i="17"/>
  <c r="U83" i="17"/>
  <c r="V83" i="17"/>
  <c r="W83" i="17"/>
  <c r="X83" i="17"/>
  <c r="Y83" i="17"/>
  <c r="Z83" i="17"/>
  <c r="AA83" i="17"/>
  <c r="AB83" i="17"/>
  <c r="AC83" i="17"/>
  <c r="R84" i="17"/>
  <c r="S84" i="17"/>
  <c r="T84" i="17"/>
  <c r="U84" i="17"/>
  <c r="V84" i="17"/>
  <c r="W84" i="17"/>
  <c r="X84" i="17"/>
  <c r="Y84" i="17"/>
  <c r="Z84" i="17"/>
  <c r="AA84" i="17"/>
  <c r="AB84" i="17"/>
  <c r="AC84" i="17"/>
  <c r="R38" i="17"/>
  <c r="S38" i="17"/>
  <c r="T38" i="17"/>
  <c r="U38" i="17"/>
  <c r="V38" i="17"/>
  <c r="W38" i="17"/>
  <c r="X38" i="17"/>
  <c r="Y38" i="17"/>
  <c r="Z38" i="17"/>
  <c r="AA38" i="17"/>
  <c r="AB38" i="17"/>
  <c r="AC38" i="17"/>
  <c r="S39" i="17"/>
  <c r="T39" i="17"/>
  <c r="U39" i="17"/>
  <c r="V39" i="17"/>
  <c r="W39" i="17"/>
  <c r="X39" i="17"/>
  <c r="Y39" i="17"/>
  <c r="Z39" i="17"/>
  <c r="AA39" i="17"/>
  <c r="AB39" i="17"/>
  <c r="AC39" i="17"/>
  <c r="C386" i="3"/>
  <c r="D386" i="3"/>
  <c r="E386" i="3"/>
  <c r="F386" i="3"/>
  <c r="F386" i="5" s="1"/>
  <c r="H386" i="3"/>
  <c r="I386" i="3"/>
  <c r="C387" i="3"/>
  <c r="D387" i="3"/>
  <c r="E387" i="3"/>
  <c r="F387" i="3"/>
  <c r="H387" i="3"/>
  <c r="I387" i="3"/>
  <c r="C388" i="3"/>
  <c r="D388" i="3"/>
  <c r="E388" i="3"/>
  <c r="F388" i="3"/>
  <c r="H388" i="3"/>
  <c r="I388" i="3"/>
  <c r="C389" i="3"/>
  <c r="D389" i="3"/>
  <c r="E389" i="3"/>
  <c r="F389" i="3"/>
  <c r="H389" i="3"/>
  <c r="I389" i="3"/>
  <c r="C372" i="3"/>
  <c r="D372" i="3"/>
  <c r="E372" i="3"/>
  <c r="F372" i="3"/>
  <c r="H372" i="3"/>
  <c r="I372" i="3"/>
  <c r="C373" i="3"/>
  <c r="D373" i="3"/>
  <c r="E373" i="3"/>
  <c r="F373" i="3"/>
  <c r="H373" i="3"/>
  <c r="I373" i="3"/>
  <c r="C374" i="3"/>
  <c r="D374" i="3"/>
  <c r="E374" i="3"/>
  <c r="F374" i="3"/>
  <c r="H374" i="3"/>
  <c r="I374" i="3"/>
  <c r="C375" i="3"/>
  <c r="D375" i="3"/>
  <c r="E375" i="3"/>
  <c r="F375" i="3"/>
  <c r="H375" i="3"/>
  <c r="I375" i="3"/>
  <c r="C376" i="3"/>
  <c r="D376" i="3"/>
  <c r="E376" i="3"/>
  <c r="F376" i="3"/>
  <c r="F376" i="5" s="1"/>
  <c r="H376" i="3"/>
  <c r="I376" i="3"/>
  <c r="C377" i="3"/>
  <c r="D377" i="3"/>
  <c r="E377" i="3"/>
  <c r="F377" i="3"/>
  <c r="H377" i="3"/>
  <c r="I377" i="3"/>
  <c r="C378" i="3"/>
  <c r="D378" i="3"/>
  <c r="E378" i="3"/>
  <c r="F378" i="3"/>
  <c r="H378" i="3"/>
  <c r="I378" i="3"/>
  <c r="C379" i="3"/>
  <c r="D379" i="3"/>
  <c r="E379" i="3"/>
  <c r="F379" i="3"/>
  <c r="H379" i="3"/>
  <c r="I379" i="3"/>
  <c r="C380" i="3"/>
  <c r="D380" i="3"/>
  <c r="E380" i="3"/>
  <c r="F380" i="3"/>
  <c r="H380" i="3"/>
  <c r="I380" i="3"/>
  <c r="C381" i="3"/>
  <c r="D381" i="3"/>
  <c r="E381" i="3"/>
  <c r="F381" i="3"/>
  <c r="H381" i="3"/>
  <c r="I381" i="3"/>
  <c r="C382" i="3"/>
  <c r="D382" i="3"/>
  <c r="E382" i="3"/>
  <c r="F382" i="3"/>
  <c r="H382" i="3"/>
  <c r="I382" i="3"/>
  <c r="C383" i="3"/>
  <c r="D383" i="3"/>
  <c r="E383" i="3"/>
  <c r="F383" i="3"/>
  <c r="H383" i="3"/>
  <c r="I383" i="3"/>
  <c r="C384" i="3"/>
  <c r="D384" i="3"/>
  <c r="E384" i="3"/>
  <c r="F384" i="3"/>
  <c r="H384" i="3"/>
  <c r="I384" i="3"/>
  <c r="C385" i="3"/>
  <c r="D385" i="3"/>
  <c r="E385" i="3"/>
  <c r="F385" i="3"/>
  <c r="H385" i="3"/>
  <c r="I385" i="3"/>
  <c r="K405" i="1"/>
  <c r="J378" i="1"/>
  <c r="K378" i="1"/>
  <c r="J379" i="1"/>
  <c r="K379" i="1"/>
  <c r="J380" i="1"/>
  <c r="K380" i="1"/>
  <c r="J381" i="1"/>
  <c r="K381" i="1"/>
  <c r="J382" i="1"/>
  <c r="K382" i="1"/>
  <c r="J383" i="1"/>
  <c r="K383" i="1"/>
  <c r="J384" i="1"/>
  <c r="K384" i="1"/>
  <c r="J385" i="1"/>
  <c r="K385" i="1"/>
  <c r="J386" i="1"/>
  <c r="K386" i="1"/>
  <c r="J387" i="1"/>
  <c r="K387" i="1"/>
  <c r="J388" i="1"/>
  <c r="K388" i="1"/>
  <c r="J389" i="1"/>
  <c r="K389" i="1"/>
  <c r="K403" i="2"/>
  <c r="J378" i="2"/>
  <c r="K378" i="2"/>
  <c r="J379" i="2"/>
  <c r="K379" i="2"/>
  <c r="J380" i="2"/>
  <c r="K380" i="3" s="1"/>
  <c r="K380" i="2"/>
  <c r="J381" i="2"/>
  <c r="K381" i="3" s="1"/>
  <c r="K381" i="2"/>
  <c r="J382" i="2"/>
  <c r="K382" i="2"/>
  <c r="J383" i="2"/>
  <c r="K383" i="2"/>
  <c r="J384" i="2"/>
  <c r="K384" i="3" s="1"/>
  <c r="K384" i="2"/>
  <c r="J385" i="2"/>
  <c r="K385" i="3" s="1"/>
  <c r="K385" i="2"/>
  <c r="J386" i="2"/>
  <c r="K386" i="2"/>
  <c r="J387" i="2"/>
  <c r="K387" i="2"/>
  <c r="J388" i="2"/>
  <c r="K388" i="3" s="1"/>
  <c r="K388" i="2"/>
  <c r="J389" i="2"/>
  <c r="K389" i="3" s="1"/>
  <c r="K389" i="2"/>
  <c r="A378" i="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T40" i="7"/>
  <c r="D45" i="7"/>
  <c r="O78" i="7"/>
  <c r="D48" i="7"/>
  <c r="O81" i="7"/>
  <c r="T75" i="7"/>
  <c r="T76" i="7"/>
  <c r="I45" i="7"/>
  <c r="T79" i="7"/>
  <c r="T73" i="7"/>
  <c r="S74" i="7"/>
  <c r="H43" i="7"/>
  <c r="S77" i="7"/>
  <c r="S81" i="7"/>
  <c r="S82" i="7"/>
  <c r="R75" i="7"/>
  <c r="G47" i="7"/>
  <c r="R81" i="7"/>
  <c r="F45" i="7"/>
  <c r="F48" i="7"/>
  <c r="F49" i="7"/>
  <c r="P85" i="7"/>
  <c r="P86" i="7"/>
  <c r="P87" i="7"/>
  <c r="P88" i="7"/>
  <c r="P89" i="7"/>
  <c r="P90" i="7"/>
  <c r="P91" i="7"/>
  <c r="P92" i="7"/>
  <c r="P93" i="7"/>
  <c r="P94" i="7"/>
  <c r="P95" i="7"/>
  <c r="P84" i="7"/>
  <c r="O85" i="7"/>
  <c r="O86" i="7"/>
  <c r="O87" i="7"/>
  <c r="O88" i="7"/>
  <c r="O89" i="7"/>
  <c r="O90" i="7"/>
  <c r="O91" i="7"/>
  <c r="O92" i="7"/>
  <c r="O93" i="7"/>
  <c r="O94" i="7"/>
  <c r="O95" i="7"/>
  <c r="O84" i="7"/>
  <c r="N75" i="7"/>
  <c r="N76" i="7"/>
  <c r="N78" i="7"/>
  <c r="I74" i="7"/>
  <c r="I49" i="7"/>
  <c r="AH55" i="7" s="1"/>
  <c r="H49" i="7"/>
  <c r="H48" i="7"/>
  <c r="H47" i="7"/>
  <c r="G46" i="7"/>
  <c r="D46" i="7"/>
  <c r="G45" i="7"/>
  <c r="F44" i="7"/>
  <c r="D44" i="7"/>
  <c r="F43" i="7"/>
  <c r="D43" i="7"/>
  <c r="C49" i="7"/>
  <c r="C48" i="7"/>
  <c r="M73" i="7"/>
  <c r="M74" i="7"/>
  <c r="M75" i="7"/>
  <c r="M76" i="7"/>
  <c r="M77" i="7"/>
  <c r="M78" i="7"/>
  <c r="M79" i="7"/>
  <c r="M80" i="7"/>
  <c r="M81" i="7"/>
  <c r="M82" i="7"/>
  <c r="I81" i="7"/>
  <c r="O75" i="7"/>
  <c r="O77" i="7"/>
  <c r="Q75" i="7"/>
  <c r="N79" i="7"/>
  <c r="Q76" i="7"/>
  <c r="Q77" i="7"/>
  <c r="T77" i="7"/>
  <c r="N80" i="7"/>
  <c r="O80" i="7"/>
  <c r="N77" i="7"/>
  <c r="Q74" i="7"/>
  <c r="S80" i="7"/>
  <c r="T78" i="7"/>
  <c r="O76" i="7"/>
  <c r="N81" i="7"/>
  <c r="R77" i="7"/>
  <c r="S76" i="7"/>
  <c r="S79" i="7"/>
  <c r="R74" i="7"/>
  <c r="R76" i="7"/>
  <c r="Q78" i="7"/>
  <c r="T74" i="7"/>
  <c r="T81" i="7"/>
  <c r="T80" i="7"/>
  <c r="R78" i="7"/>
  <c r="O74" i="7"/>
  <c r="S78" i="7"/>
  <c r="R79" i="7"/>
  <c r="Q80" i="7"/>
  <c r="R82" i="7"/>
  <c r="A374" i="8"/>
  <c r="B374" i="8"/>
  <c r="A375" i="8"/>
  <c r="B375" i="8"/>
  <c r="B412" i="8"/>
  <c r="B424" i="8" s="1"/>
  <c r="B436" i="8" s="1"/>
  <c r="B448" i="8" s="1"/>
  <c r="B460" i="8" s="1"/>
  <c r="B472" i="8" s="1"/>
  <c r="B484" i="8" s="1"/>
  <c r="B496" i="8" s="1"/>
  <c r="B508" i="8" s="1"/>
  <c r="B520" i="8" s="1"/>
  <c r="B532" i="8" s="1"/>
  <c r="B544" i="8" s="1"/>
  <c r="B556" i="8" s="1"/>
  <c r="B568" i="8" s="1"/>
  <c r="B580" i="8" s="1"/>
  <c r="B592" i="8" s="1"/>
  <c r="B604" i="8" s="1"/>
  <c r="B616" i="8" s="1"/>
  <c r="B628" i="8" s="1"/>
  <c r="B640" i="8" s="1"/>
  <c r="B652" i="8" s="1"/>
  <c r="B664" i="8" s="1"/>
  <c r="B676" i="8" s="1"/>
  <c r="B688" i="8" s="1"/>
  <c r="B700" i="8" s="1"/>
  <c r="B712" i="8" s="1"/>
  <c r="B724" i="8" s="1"/>
  <c r="R263" i="17"/>
  <c r="S263" i="17"/>
  <c r="T263" i="17"/>
  <c r="U263" i="17"/>
  <c r="V263" i="17"/>
  <c r="W263" i="17"/>
  <c r="X263" i="17"/>
  <c r="Y263" i="17"/>
  <c r="Z263" i="17"/>
  <c r="AN392" i="3" s="1"/>
  <c r="AA263" i="17"/>
  <c r="AB263" i="17"/>
  <c r="AC263" i="17"/>
  <c r="R176" i="17"/>
  <c r="S176" i="17"/>
  <c r="T176" i="17"/>
  <c r="T182" i="17" s="1"/>
  <c r="U176" i="17"/>
  <c r="V176" i="17"/>
  <c r="W176" i="17"/>
  <c r="X176" i="17"/>
  <c r="Y176" i="17"/>
  <c r="Z176" i="17"/>
  <c r="AA176" i="17"/>
  <c r="AB176" i="17"/>
  <c r="AC176" i="17"/>
  <c r="R82" i="17"/>
  <c r="AF387" i="3" s="1"/>
  <c r="S82" i="17"/>
  <c r="T82" i="17"/>
  <c r="U82" i="17"/>
  <c r="V82" i="17"/>
  <c r="W82" i="17"/>
  <c r="X82" i="17"/>
  <c r="Y82" i="17"/>
  <c r="Z82" i="17"/>
  <c r="AA82" i="17"/>
  <c r="AB82" i="17"/>
  <c r="AC82" i="17"/>
  <c r="S37" i="17"/>
  <c r="T37" i="17"/>
  <c r="U37" i="17"/>
  <c r="V37" i="17"/>
  <c r="W37" i="17"/>
  <c r="X37" i="17"/>
  <c r="Y37" i="17"/>
  <c r="Z37" i="17"/>
  <c r="AA37" i="17"/>
  <c r="AB37" i="17"/>
  <c r="AC37" i="17"/>
  <c r="R37" i="17"/>
  <c r="Y401" i="3"/>
  <c r="Y413" i="3" s="1"/>
  <c r="Y425" i="3" s="1"/>
  <c r="Y437" i="3" s="1"/>
  <c r="Y449" i="3" s="1"/>
  <c r="Y461" i="3" s="1"/>
  <c r="Y473" i="3" s="1"/>
  <c r="Y485" i="3" s="1"/>
  <c r="Y497" i="3" s="1"/>
  <c r="Z401" i="3"/>
  <c r="Z413" i="3" s="1"/>
  <c r="Z425" i="3" s="1"/>
  <c r="Z437" i="3" s="1"/>
  <c r="Z449" i="3" s="1"/>
  <c r="Z461" i="3" s="1"/>
  <c r="Z473" i="3" s="1"/>
  <c r="Z485" i="3" s="1"/>
  <c r="Z497" i="3" s="1"/>
  <c r="AA401" i="3"/>
  <c r="AA413" i="3" s="1"/>
  <c r="AA425" i="3" s="1"/>
  <c r="AA437" i="3" s="1"/>
  <c r="AA449" i="3" s="1"/>
  <c r="AA461" i="3" s="1"/>
  <c r="AA473" i="3" s="1"/>
  <c r="AA485" i="3" s="1"/>
  <c r="AA497" i="3" s="1"/>
  <c r="AB401" i="3"/>
  <c r="AB413" i="3" s="1"/>
  <c r="AB425" i="3" s="1"/>
  <c r="AB437" i="3" s="1"/>
  <c r="AB449" i="3" s="1"/>
  <c r="AB461" i="3" s="1"/>
  <c r="AB473" i="3" s="1"/>
  <c r="AB485" i="3" s="1"/>
  <c r="AB497" i="3" s="1"/>
  <c r="AC401" i="3"/>
  <c r="AC413" i="3" s="1"/>
  <c r="AC425" i="3" s="1"/>
  <c r="AC437" i="3" s="1"/>
  <c r="AC449" i="3" s="1"/>
  <c r="AC461" i="3" s="1"/>
  <c r="AC473" i="3" s="1"/>
  <c r="AC485" i="3" s="1"/>
  <c r="AC497" i="3" s="1"/>
  <c r="W402" i="3"/>
  <c r="W414" i="3" s="1"/>
  <c r="W426" i="3" s="1"/>
  <c r="W438" i="3" s="1"/>
  <c r="W450" i="3" s="1"/>
  <c r="W462" i="3" s="1"/>
  <c r="W474" i="3" s="1"/>
  <c r="W486" i="3" s="1"/>
  <c r="W498" i="3" s="1"/>
  <c r="X402" i="3"/>
  <c r="X414" i="3" s="1"/>
  <c r="X426" i="3" s="1"/>
  <c r="X438" i="3" s="1"/>
  <c r="X450" i="3" s="1"/>
  <c r="X462" i="3" s="1"/>
  <c r="X474" i="3" s="1"/>
  <c r="X486" i="3" s="1"/>
  <c r="X498" i="3" s="1"/>
  <c r="Y402" i="3"/>
  <c r="Y414" i="3" s="1"/>
  <c r="Y426" i="3" s="1"/>
  <c r="Y438" i="3" s="1"/>
  <c r="Y450" i="3" s="1"/>
  <c r="Y462" i="3" s="1"/>
  <c r="Y474" i="3" s="1"/>
  <c r="Y486" i="3" s="1"/>
  <c r="Y498" i="3" s="1"/>
  <c r="Z402" i="3"/>
  <c r="Z414" i="3" s="1"/>
  <c r="Z426" i="3" s="1"/>
  <c r="Z438" i="3" s="1"/>
  <c r="Z450" i="3" s="1"/>
  <c r="Z462" i="3" s="1"/>
  <c r="Z474" i="3" s="1"/>
  <c r="Z486" i="3" s="1"/>
  <c r="Z498" i="3" s="1"/>
  <c r="AA402" i="3"/>
  <c r="AA414" i="3" s="1"/>
  <c r="AA426" i="3" s="1"/>
  <c r="AA438" i="3" s="1"/>
  <c r="AA450" i="3" s="1"/>
  <c r="AA462" i="3" s="1"/>
  <c r="AA474" i="3" s="1"/>
  <c r="AA486" i="3" s="1"/>
  <c r="AA498" i="3" s="1"/>
  <c r="AB402" i="3"/>
  <c r="AB414" i="3" s="1"/>
  <c r="AB426" i="3" s="1"/>
  <c r="AB438" i="3" s="1"/>
  <c r="AB450" i="3" s="1"/>
  <c r="AB462" i="3" s="1"/>
  <c r="AB474" i="3" s="1"/>
  <c r="AB486" i="3" s="1"/>
  <c r="AB498" i="3" s="1"/>
  <c r="AC402" i="3"/>
  <c r="AC414" i="3" s="1"/>
  <c r="AC426" i="3" s="1"/>
  <c r="AC438" i="3" s="1"/>
  <c r="AC450" i="3" s="1"/>
  <c r="AC462" i="3" s="1"/>
  <c r="AC474" i="3" s="1"/>
  <c r="AC486" i="3" s="1"/>
  <c r="AC498" i="3" s="1"/>
  <c r="W403" i="3"/>
  <c r="W415" i="3" s="1"/>
  <c r="W427" i="3" s="1"/>
  <c r="W439" i="3" s="1"/>
  <c r="W451" i="3" s="1"/>
  <c r="W463" i="3" s="1"/>
  <c r="W475" i="3" s="1"/>
  <c r="W487" i="3" s="1"/>
  <c r="W499" i="3" s="1"/>
  <c r="X403" i="3"/>
  <c r="X415" i="3" s="1"/>
  <c r="X427" i="3" s="1"/>
  <c r="X439" i="3" s="1"/>
  <c r="X451" i="3" s="1"/>
  <c r="X463" i="3" s="1"/>
  <c r="X475" i="3" s="1"/>
  <c r="X487" i="3" s="1"/>
  <c r="X499" i="3" s="1"/>
  <c r="Y403" i="3"/>
  <c r="Y415" i="3" s="1"/>
  <c r="Y427" i="3" s="1"/>
  <c r="Y439" i="3" s="1"/>
  <c r="Y451" i="3" s="1"/>
  <c r="Y463" i="3" s="1"/>
  <c r="Y475" i="3" s="1"/>
  <c r="Y487" i="3" s="1"/>
  <c r="Y499" i="3" s="1"/>
  <c r="Z403" i="3"/>
  <c r="Z415" i="3" s="1"/>
  <c r="Z427" i="3" s="1"/>
  <c r="Z439" i="3" s="1"/>
  <c r="Z451" i="3" s="1"/>
  <c r="Z463" i="3" s="1"/>
  <c r="Z475" i="3" s="1"/>
  <c r="Z487" i="3" s="1"/>
  <c r="Z499" i="3" s="1"/>
  <c r="AA403" i="3"/>
  <c r="AA415" i="3" s="1"/>
  <c r="AA427" i="3" s="1"/>
  <c r="AA439" i="3" s="1"/>
  <c r="AA451" i="3" s="1"/>
  <c r="AA463" i="3" s="1"/>
  <c r="AA475" i="3" s="1"/>
  <c r="AA487" i="3" s="1"/>
  <c r="AA499" i="3" s="1"/>
  <c r="AB403" i="3"/>
  <c r="AB415" i="3" s="1"/>
  <c r="AB427" i="3" s="1"/>
  <c r="AB439" i="3" s="1"/>
  <c r="AB451" i="3" s="1"/>
  <c r="AB463" i="3" s="1"/>
  <c r="AB475" i="3" s="1"/>
  <c r="AB487" i="3" s="1"/>
  <c r="AB499" i="3" s="1"/>
  <c r="AC403" i="3"/>
  <c r="AC415" i="3" s="1"/>
  <c r="AC427" i="3" s="1"/>
  <c r="AC439" i="3" s="1"/>
  <c r="AC451" i="3" s="1"/>
  <c r="AC463" i="3" s="1"/>
  <c r="AC475" i="3" s="1"/>
  <c r="AC487" i="3" s="1"/>
  <c r="AC499" i="3" s="1"/>
  <c r="W404" i="3"/>
  <c r="W416" i="3" s="1"/>
  <c r="W428" i="3" s="1"/>
  <c r="W440" i="3" s="1"/>
  <c r="W452" i="3" s="1"/>
  <c r="W464" i="3" s="1"/>
  <c r="W476" i="3" s="1"/>
  <c r="W488" i="3" s="1"/>
  <c r="W500" i="3" s="1"/>
  <c r="Y404" i="3"/>
  <c r="Y416" i="3" s="1"/>
  <c r="Y428" i="3" s="1"/>
  <c r="Y440" i="3" s="1"/>
  <c r="Y452" i="3" s="1"/>
  <c r="Y464" i="3" s="1"/>
  <c r="Y476" i="3" s="1"/>
  <c r="Y488" i="3" s="1"/>
  <c r="Y500" i="3" s="1"/>
  <c r="Z404" i="3"/>
  <c r="Z416" i="3" s="1"/>
  <c r="Z428" i="3" s="1"/>
  <c r="Z440" i="3" s="1"/>
  <c r="Z452" i="3" s="1"/>
  <c r="Z464" i="3" s="1"/>
  <c r="Z476" i="3" s="1"/>
  <c r="Z488" i="3" s="1"/>
  <c r="Z500" i="3" s="1"/>
  <c r="AA404" i="3"/>
  <c r="AA416" i="3" s="1"/>
  <c r="AA428" i="3" s="1"/>
  <c r="AA440" i="3" s="1"/>
  <c r="AA452" i="3" s="1"/>
  <c r="AA464" i="3" s="1"/>
  <c r="AA476" i="3" s="1"/>
  <c r="AA488" i="3" s="1"/>
  <c r="AA500" i="3" s="1"/>
  <c r="AB404" i="3"/>
  <c r="AB416" i="3" s="1"/>
  <c r="AB428" i="3" s="1"/>
  <c r="AB440" i="3" s="1"/>
  <c r="AB452" i="3" s="1"/>
  <c r="AB464" i="3" s="1"/>
  <c r="AB476" i="3" s="1"/>
  <c r="AB488" i="3" s="1"/>
  <c r="AB500" i="3" s="1"/>
  <c r="AC404" i="3"/>
  <c r="AC416" i="3" s="1"/>
  <c r="AC428" i="3" s="1"/>
  <c r="AC440" i="3" s="1"/>
  <c r="AC452" i="3" s="1"/>
  <c r="AC464" i="3" s="1"/>
  <c r="AC476" i="3" s="1"/>
  <c r="AC488" i="3" s="1"/>
  <c r="AC500" i="3" s="1"/>
  <c r="W405" i="3"/>
  <c r="W417" i="3" s="1"/>
  <c r="W429" i="3" s="1"/>
  <c r="W441" i="3" s="1"/>
  <c r="W453" i="3" s="1"/>
  <c r="W465" i="3" s="1"/>
  <c r="W477" i="3" s="1"/>
  <c r="W489" i="3" s="1"/>
  <c r="W501" i="3" s="1"/>
  <c r="X405" i="3"/>
  <c r="X417" i="3" s="1"/>
  <c r="X429" i="3" s="1"/>
  <c r="X441" i="3" s="1"/>
  <c r="X453" i="3" s="1"/>
  <c r="X465" i="3" s="1"/>
  <c r="X477" i="3" s="1"/>
  <c r="X489" i="3" s="1"/>
  <c r="X501" i="3" s="1"/>
  <c r="Y405" i="3"/>
  <c r="Y417" i="3" s="1"/>
  <c r="Y429" i="3" s="1"/>
  <c r="Y441" i="3" s="1"/>
  <c r="Y453" i="3" s="1"/>
  <c r="Y465" i="3" s="1"/>
  <c r="Y477" i="3" s="1"/>
  <c r="Y489" i="3" s="1"/>
  <c r="Y501" i="3" s="1"/>
  <c r="Z405" i="3"/>
  <c r="Z417" i="3" s="1"/>
  <c r="Z429" i="3" s="1"/>
  <c r="Z441" i="3" s="1"/>
  <c r="Z453" i="3" s="1"/>
  <c r="Z465" i="3" s="1"/>
  <c r="Z477" i="3" s="1"/>
  <c r="Z489" i="3" s="1"/>
  <c r="Z501" i="3" s="1"/>
  <c r="AA405" i="3"/>
  <c r="AA417" i="3" s="1"/>
  <c r="AA429" i="3" s="1"/>
  <c r="AA441" i="3" s="1"/>
  <c r="AA453" i="3" s="1"/>
  <c r="AA465" i="3" s="1"/>
  <c r="AA477" i="3" s="1"/>
  <c r="AA489" i="3" s="1"/>
  <c r="AA501" i="3" s="1"/>
  <c r="AB405" i="3"/>
  <c r="AB417" i="3" s="1"/>
  <c r="AB429" i="3" s="1"/>
  <c r="AB441" i="3" s="1"/>
  <c r="AB453" i="3" s="1"/>
  <c r="AB465" i="3" s="1"/>
  <c r="AB477" i="3" s="1"/>
  <c r="AB489" i="3" s="1"/>
  <c r="AB501" i="3" s="1"/>
  <c r="W406" i="3"/>
  <c r="W418" i="3" s="1"/>
  <c r="W430" i="3" s="1"/>
  <c r="W442" i="3" s="1"/>
  <c r="W454" i="3" s="1"/>
  <c r="W466" i="3" s="1"/>
  <c r="W478" i="3" s="1"/>
  <c r="W490" i="3" s="1"/>
  <c r="W502" i="3" s="1"/>
  <c r="X406" i="3"/>
  <c r="X418" i="3" s="1"/>
  <c r="X430" i="3" s="1"/>
  <c r="X442" i="3" s="1"/>
  <c r="X454" i="3" s="1"/>
  <c r="X466" i="3" s="1"/>
  <c r="X478" i="3" s="1"/>
  <c r="X490" i="3" s="1"/>
  <c r="X502" i="3" s="1"/>
  <c r="Y406" i="3"/>
  <c r="Y418" i="3" s="1"/>
  <c r="Y430" i="3" s="1"/>
  <c r="Y442" i="3" s="1"/>
  <c r="Y454" i="3" s="1"/>
  <c r="Y466" i="3" s="1"/>
  <c r="Y478" i="3" s="1"/>
  <c r="Y490" i="3" s="1"/>
  <c r="Y502" i="3" s="1"/>
  <c r="Z406" i="3"/>
  <c r="Z418" i="3" s="1"/>
  <c r="Z430" i="3" s="1"/>
  <c r="Z442" i="3" s="1"/>
  <c r="Z454" i="3" s="1"/>
  <c r="Z466" i="3" s="1"/>
  <c r="Z478" i="3" s="1"/>
  <c r="Z490" i="3" s="1"/>
  <c r="Z502" i="3" s="1"/>
  <c r="AA406" i="3"/>
  <c r="AA418" i="3" s="1"/>
  <c r="AA430" i="3" s="1"/>
  <c r="AA442" i="3" s="1"/>
  <c r="AA454" i="3" s="1"/>
  <c r="AA466" i="3" s="1"/>
  <c r="AA478" i="3" s="1"/>
  <c r="AA490" i="3" s="1"/>
  <c r="AA502" i="3" s="1"/>
  <c r="AB406" i="3"/>
  <c r="AB418" i="3" s="1"/>
  <c r="AB430" i="3" s="1"/>
  <c r="AB442" i="3" s="1"/>
  <c r="AB454" i="3" s="1"/>
  <c r="AB466" i="3" s="1"/>
  <c r="AB478" i="3" s="1"/>
  <c r="AB490" i="3" s="1"/>
  <c r="AB502" i="3" s="1"/>
  <c r="AC406" i="3"/>
  <c r="AC418" i="3" s="1"/>
  <c r="AC430" i="3" s="1"/>
  <c r="AC442" i="3" s="1"/>
  <c r="AC454" i="3" s="1"/>
  <c r="AC466" i="3" s="1"/>
  <c r="AC478" i="3" s="1"/>
  <c r="AC490" i="3" s="1"/>
  <c r="AC502" i="3" s="1"/>
  <c r="X407" i="3"/>
  <c r="X419" i="3" s="1"/>
  <c r="X431" i="3" s="1"/>
  <c r="X443" i="3" s="1"/>
  <c r="X455" i="3" s="1"/>
  <c r="X467" i="3" s="1"/>
  <c r="X479" i="3" s="1"/>
  <c r="X491" i="3" s="1"/>
  <c r="X503" i="3" s="1"/>
  <c r="Y407" i="3"/>
  <c r="Y419" i="3" s="1"/>
  <c r="Y431" i="3" s="1"/>
  <c r="Y443" i="3" s="1"/>
  <c r="Y455" i="3" s="1"/>
  <c r="Y467" i="3" s="1"/>
  <c r="Y479" i="3" s="1"/>
  <c r="Y491" i="3" s="1"/>
  <c r="Y503" i="3" s="1"/>
  <c r="Z407" i="3"/>
  <c r="Z419" i="3" s="1"/>
  <c r="Z431" i="3" s="1"/>
  <c r="Z443" i="3" s="1"/>
  <c r="Z455" i="3" s="1"/>
  <c r="Z467" i="3" s="1"/>
  <c r="Z479" i="3" s="1"/>
  <c r="Z491" i="3" s="1"/>
  <c r="Z503" i="3" s="1"/>
  <c r="AA407" i="3"/>
  <c r="AA419" i="3" s="1"/>
  <c r="AA431" i="3" s="1"/>
  <c r="AA443" i="3" s="1"/>
  <c r="AA455" i="3" s="1"/>
  <c r="AA467" i="3" s="1"/>
  <c r="AA479" i="3" s="1"/>
  <c r="AA491" i="3" s="1"/>
  <c r="AA503" i="3" s="1"/>
  <c r="AB407" i="3"/>
  <c r="AB419" i="3" s="1"/>
  <c r="AB431" i="3" s="1"/>
  <c r="AB443" i="3" s="1"/>
  <c r="AB455" i="3" s="1"/>
  <c r="AB467" i="3" s="1"/>
  <c r="AB479" i="3" s="1"/>
  <c r="AB491" i="3" s="1"/>
  <c r="AB503" i="3" s="1"/>
  <c r="AC407" i="3"/>
  <c r="AC419" i="3" s="1"/>
  <c r="AC431" i="3" s="1"/>
  <c r="AC443" i="3" s="1"/>
  <c r="AC455" i="3" s="1"/>
  <c r="AC467" i="3" s="1"/>
  <c r="AC479" i="3" s="1"/>
  <c r="AC491" i="3" s="1"/>
  <c r="AC503" i="3" s="1"/>
  <c r="W408" i="3"/>
  <c r="W420" i="3" s="1"/>
  <c r="W432" i="3" s="1"/>
  <c r="W444" i="3" s="1"/>
  <c r="W456" i="3" s="1"/>
  <c r="W468" i="3" s="1"/>
  <c r="W480" i="3" s="1"/>
  <c r="W492" i="3" s="1"/>
  <c r="W504" i="3" s="1"/>
  <c r="Z408" i="3"/>
  <c r="Z420" i="3" s="1"/>
  <c r="Z432" i="3" s="1"/>
  <c r="Z444" i="3" s="1"/>
  <c r="Z456" i="3" s="1"/>
  <c r="Z468" i="3" s="1"/>
  <c r="Z480" i="3" s="1"/>
  <c r="Z492" i="3" s="1"/>
  <c r="Z504" i="3" s="1"/>
  <c r="AA408" i="3"/>
  <c r="AA420" i="3" s="1"/>
  <c r="AA432" i="3" s="1"/>
  <c r="AA444" i="3" s="1"/>
  <c r="AA456" i="3" s="1"/>
  <c r="AA468" i="3" s="1"/>
  <c r="AA480" i="3" s="1"/>
  <c r="AA492" i="3" s="1"/>
  <c r="AA504" i="3" s="1"/>
  <c r="AB408" i="3"/>
  <c r="AB420" i="3" s="1"/>
  <c r="AB432" i="3" s="1"/>
  <c r="AB444" i="3" s="1"/>
  <c r="AB456" i="3" s="1"/>
  <c r="AB468" i="3" s="1"/>
  <c r="AB480" i="3" s="1"/>
  <c r="AB492" i="3" s="1"/>
  <c r="AB504" i="3" s="1"/>
  <c r="AC408" i="3"/>
  <c r="AC420" i="3" s="1"/>
  <c r="AC432" i="3" s="1"/>
  <c r="AC444" i="3" s="1"/>
  <c r="AC456" i="3" s="1"/>
  <c r="AC468" i="3" s="1"/>
  <c r="AC480" i="3" s="1"/>
  <c r="AC492" i="3" s="1"/>
  <c r="AC504" i="3" s="1"/>
  <c r="W409" i="3"/>
  <c r="W421" i="3" s="1"/>
  <c r="W433" i="3" s="1"/>
  <c r="W445" i="3" s="1"/>
  <c r="W457" i="3" s="1"/>
  <c r="W469" i="3" s="1"/>
  <c r="W481" i="3" s="1"/>
  <c r="W493" i="3" s="1"/>
  <c r="W505" i="3" s="1"/>
  <c r="X409" i="3"/>
  <c r="X421" i="3" s="1"/>
  <c r="X433" i="3" s="1"/>
  <c r="X445" i="3" s="1"/>
  <c r="X457" i="3" s="1"/>
  <c r="X469" i="3" s="1"/>
  <c r="X481" i="3" s="1"/>
  <c r="X493" i="3" s="1"/>
  <c r="X505" i="3" s="1"/>
  <c r="Z409" i="3"/>
  <c r="Z421" i="3" s="1"/>
  <c r="Z433" i="3" s="1"/>
  <c r="Z445" i="3" s="1"/>
  <c r="Z457" i="3" s="1"/>
  <c r="Z469" i="3" s="1"/>
  <c r="Z481" i="3" s="1"/>
  <c r="Z493" i="3" s="1"/>
  <c r="Z505" i="3" s="1"/>
  <c r="AA409" i="3"/>
  <c r="AA421" i="3" s="1"/>
  <c r="AA433" i="3" s="1"/>
  <c r="AA445" i="3" s="1"/>
  <c r="AA457" i="3" s="1"/>
  <c r="AA469" i="3" s="1"/>
  <c r="AA481" i="3" s="1"/>
  <c r="AA493" i="3" s="1"/>
  <c r="AA505" i="3" s="1"/>
  <c r="AB409" i="3"/>
  <c r="AB421" i="3" s="1"/>
  <c r="AB433" i="3" s="1"/>
  <c r="AB445" i="3" s="1"/>
  <c r="AB457" i="3" s="1"/>
  <c r="AB469" i="3" s="1"/>
  <c r="AB481" i="3" s="1"/>
  <c r="AB493" i="3" s="1"/>
  <c r="AB505" i="3" s="1"/>
  <c r="AC409" i="3"/>
  <c r="AC421" i="3" s="1"/>
  <c r="AC433" i="3" s="1"/>
  <c r="AC445" i="3" s="1"/>
  <c r="AC457" i="3" s="1"/>
  <c r="AC469" i="3" s="1"/>
  <c r="AC481" i="3" s="1"/>
  <c r="AC493" i="3" s="1"/>
  <c r="AC505" i="3" s="1"/>
  <c r="W398" i="3"/>
  <c r="W410" i="3" s="1"/>
  <c r="W422" i="3" s="1"/>
  <c r="W434" i="3" s="1"/>
  <c r="W446" i="3" s="1"/>
  <c r="W458" i="3" s="1"/>
  <c r="W470" i="3" s="1"/>
  <c r="W482" i="3" s="1"/>
  <c r="W494" i="3" s="1"/>
  <c r="X398" i="3"/>
  <c r="X410" i="3" s="1"/>
  <c r="X422" i="3" s="1"/>
  <c r="X434" i="3" s="1"/>
  <c r="X446" i="3" s="1"/>
  <c r="X458" i="3" s="1"/>
  <c r="X470" i="3" s="1"/>
  <c r="X482" i="3" s="1"/>
  <c r="X494" i="3" s="1"/>
  <c r="Y398" i="3"/>
  <c r="Y410" i="3" s="1"/>
  <c r="Y422" i="3" s="1"/>
  <c r="Y434" i="3" s="1"/>
  <c r="Y446" i="3" s="1"/>
  <c r="Y458" i="3" s="1"/>
  <c r="Y470" i="3" s="1"/>
  <c r="Y482" i="3" s="1"/>
  <c r="Y494" i="3" s="1"/>
  <c r="Z398" i="3"/>
  <c r="Z410" i="3" s="1"/>
  <c r="Z422" i="3" s="1"/>
  <c r="Z434" i="3" s="1"/>
  <c r="Z446" i="3" s="1"/>
  <c r="Z458" i="3" s="1"/>
  <c r="Z470" i="3" s="1"/>
  <c r="Z482" i="3" s="1"/>
  <c r="Z494" i="3" s="1"/>
  <c r="AA398" i="3"/>
  <c r="AA410" i="3" s="1"/>
  <c r="AA422" i="3" s="1"/>
  <c r="AA434" i="3" s="1"/>
  <c r="AA446" i="3" s="1"/>
  <c r="AA458" i="3" s="1"/>
  <c r="AA470" i="3" s="1"/>
  <c r="AA482" i="3" s="1"/>
  <c r="AA494" i="3" s="1"/>
  <c r="AB398" i="3"/>
  <c r="AB410" i="3" s="1"/>
  <c r="AB422" i="3" s="1"/>
  <c r="AB434" i="3" s="1"/>
  <c r="AB446" i="3" s="1"/>
  <c r="AB458" i="3" s="1"/>
  <c r="AB470" i="3" s="1"/>
  <c r="AB482" i="3" s="1"/>
  <c r="AB494" i="3" s="1"/>
  <c r="AC398" i="3"/>
  <c r="AC410" i="3" s="1"/>
  <c r="AC422" i="3" s="1"/>
  <c r="AC434" i="3" s="1"/>
  <c r="AC446" i="3" s="1"/>
  <c r="AC458" i="3" s="1"/>
  <c r="AC470" i="3" s="1"/>
  <c r="AC482" i="3" s="1"/>
  <c r="AC494" i="3" s="1"/>
  <c r="W399" i="3"/>
  <c r="W411" i="3" s="1"/>
  <c r="W423" i="3" s="1"/>
  <c r="W435" i="3" s="1"/>
  <c r="W447" i="3" s="1"/>
  <c r="W459" i="3" s="1"/>
  <c r="W471" i="3" s="1"/>
  <c r="W483" i="3" s="1"/>
  <c r="W495" i="3" s="1"/>
  <c r="X399" i="3"/>
  <c r="X411" i="3" s="1"/>
  <c r="X423" i="3" s="1"/>
  <c r="X435" i="3" s="1"/>
  <c r="X447" i="3" s="1"/>
  <c r="X459" i="3" s="1"/>
  <c r="X471" i="3" s="1"/>
  <c r="X483" i="3" s="1"/>
  <c r="X495" i="3" s="1"/>
  <c r="Y399" i="3"/>
  <c r="Y411" i="3" s="1"/>
  <c r="Y423" i="3" s="1"/>
  <c r="Y435" i="3" s="1"/>
  <c r="Y447" i="3" s="1"/>
  <c r="Y459" i="3" s="1"/>
  <c r="Y471" i="3" s="1"/>
  <c r="Y483" i="3" s="1"/>
  <c r="Y495" i="3" s="1"/>
  <c r="Z399" i="3"/>
  <c r="Z411" i="3" s="1"/>
  <c r="Z423" i="3" s="1"/>
  <c r="Z435" i="3" s="1"/>
  <c r="Z447" i="3" s="1"/>
  <c r="Z459" i="3" s="1"/>
  <c r="Z471" i="3" s="1"/>
  <c r="Z483" i="3" s="1"/>
  <c r="Z495" i="3" s="1"/>
  <c r="AA399" i="3"/>
  <c r="AA411" i="3" s="1"/>
  <c r="AA423" i="3" s="1"/>
  <c r="AA435" i="3" s="1"/>
  <c r="AA447" i="3" s="1"/>
  <c r="AA459" i="3" s="1"/>
  <c r="AA471" i="3" s="1"/>
  <c r="AA483" i="3" s="1"/>
  <c r="AA495" i="3" s="1"/>
  <c r="AB399" i="3"/>
  <c r="AB411" i="3" s="1"/>
  <c r="AB423" i="3" s="1"/>
  <c r="AB435" i="3" s="1"/>
  <c r="AB447" i="3" s="1"/>
  <c r="AB459" i="3" s="1"/>
  <c r="AB471" i="3" s="1"/>
  <c r="AB483" i="3" s="1"/>
  <c r="AB495" i="3" s="1"/>
  <c r="AC399" i="3"/>
  <c r="AC411" i="3" s="1"/>
  <c r="AC423" i="3" s="1"/>
  <c r="AC435" i="3" s="1"/>
  <c r="AC447" i="3" s="1"/>
  <c r="AC459" i="3" s="1"/>
  <c r="AC471" i="3" s="1"/>
  <c r="AC483" i="3" s="1"/>
  <c r="AC495" i="3" s="1"/>
  <c r="W400" i="3"/>
  <c r="W412" i="3" s="1"/>
  <c r="W424" i="3" s="1"/>
  <c r="W436" i="3" s="1"/>
  <c r="W448" i="3" s="1"/>
  <c r="W460" i="3" s="1"/>
  <c r="W472" i="3" s="1"/>
  <c r="W484" i="3" s="1"/>
  <c r="W496" i="3" s="1"/>
  <c r="X400" i="3"/>
  <c r="X412" i="3" s="1"/>
  <c r="X424" i="3" s="1"/>
  <c r="X436" i="3" s="1"/>
  <c r="X448" i="3" s="1"/>
  <c r="X460" i="3" s="1"/>
  <c r="X472" i="3" s="1"/>
  <c r="X484" i="3" s="1"/>
  <c r="X496" i="3" s="1"/>
  <c r="Y400" i="3"/>
  <c r="Y412" i="3" s="1"/>
  <c r="Y424" i="3" s="1"/>
  <c r="Y436" i="3" s="1"/>
  <c r="Y448" i="3" s="1"/>
  <c r="Y460" i="3" s="1"/>
  <c r="Y472" i="3" s="1"/>
  <c r="Y484" i="3" s="1"/>
  <c r="Y496" i="3" s="1"/>
  <c r="Z400" i="3"/>
  <c r="Z412" i="3" s="1"/>
  <c r="Z424" i="3" s="1"/>
  <c r="Z436" i="3" s="1"/>
  <c r="Z448" i="3" s="1"/>
  <c r="Z460" i="3" s="1"/>
  <c r="Z472" i="3" s="1"/>
  <c r="Z484" i="3" s="1"/>
  <c r="Z496" i="3" s="1"/>
  <c r="AA400" i="3"/>
  <c r="AA412" i="3" s="1"/>
  <c r="AA424" i="3" s="1"/>
  <c r="AA436" i="3" s="1"/>
  <c r="AA448" i="3" s="1"/>
  <c r="AA460" i="3" s="1"/>
  <c r="AA472" i="3" s="1"/>
  <c r="AA484" i="3" s="1"/>
  <c r="AA496" i="3" s="1"/>
  <c r="AB400" i="3"/>
  <c r="AB412" i="3" s="1"/>
  <c r="AB424" i="3" s="1"/>
  <c r="AB436" i="3" s="1"/>
  <c r="AB448" i="3" s="1"/>
  <c r="AB460" i="3" s="1"/>
  <c r="AB472" i="3" s="1"/>
  <c r="AB484" i="3" s="1"/>
  <c r="AB496" i="3" s="1"/>
  <c r="AC400" i="3"/>
  <c r="AC412" i="3" s="1"/>
  <c r="AC424" i="3" s="1"/>
  <c r="AC436" i="3" s="1"/>
  <c r="AC448" i="3" s="1"/>
  <c r="AC460" i="3" s="1"/>
  <c r="AC472" i="3" s="1"/>
  <c r="AC484" i="3" s="1"/>
  <c r="AC496" i="3" s="1"/>
  <c r="W401" i="3"/>
  <c r="W413" i="3" s="1"/>
  <c r="W425" i="3" s="1"/>
  <c r="W437" i="3" s="1"/>
  <c r="W449" i="3" s="1"/>
  <c r="W461" i="3" s="1"/>
  <c r="W473" i="3" s="1"/>
  <c r="W485" i="3" s="1"/>
  <c r="W497" i="3" s="1"/>
  <c r="X401" i="3"/>
  <c r="X413" i="3" s="1"/>
  <c r="X425" i="3" s="1"/>
  <c r="X437" i="3" s="1"/>
  <c r="X449" i="3" s="1"/>
  <c r="X461" i="3" s="1"/>
  <c r="X473" i="3" s="1"/>
  <c r="X485" i="3" s="1"/>
  <c r="X497" i="3" s="1"/>
  <c r="X404" i="3"/>
  <c r="X416" i="3" s="1"/>
  <c r="X428" i="3" s="1"/>
  <c r="X440" i="3" s="1"/>
  <c r="X452" i="3" s="1"/>
  <c r="X464" i="3" s="1"/>
  <c r="X476" i="3" s="1"/>
  <c r="X488" i="3" s="1"/>
  <c r="X500" i="3" s="1"/>
  <c r="AC405" i="3"/>
  <c r="AC417" i="3" s="1"/>
  <c r="AC429" i="3" s="1"/>
  <c r="AC441" i="3" s="1"/>
  <c r="AC453" i="3" s="1"/>
  <c r="AC465" i="3" s="1"/>
  <c r="AC477" i="3" s="1"/>
  <c r="AC489" i="3" s="1"/>
  <c r="AC501" i="3" s="1"/>
  <c r="W407" i="3"/>
  <c r="W419" i="3" s="1"/>
  <c r="W431" i="3" s="1"/>
  <c r="W443" i="3" s="1"/>
  <c r="W455" i="3" s="1"/>
  <c r="W467" i="3" s="1"/>
  <c r="W479" i="3" s="1"/>
  <c r="W491" i="3" s="1"/>
  <c r="W503" i="3" s="1"/>
  <c r="X408" i="3"/>
  <c r="X420" i="3" s="1"/>
  <c r="X432" i="3" s="1"/>
  <c r="X444" i="3" s="1"/>
  <c r="X456" i="3" s="1"/>
  <c r="X468" i="3" s="1"/>
  <c r="X480" i="3" s="1"/>
  <c r="X492" i="3" s="1"/>
  <c r="X504" i="3" s="1"/>
  <c r="Y408" i="3"/>
  <c r="Y420" i="3" s="1"/>
  <c r="Y432" i="3" s="1"/>
  <c r="Y444" i="3" s="1"/>
  <c r="Y456" i="3" s="1"/>
  <c r="Y468" i="3" s="1"/>
  <c r="Y480" i="3" s="1"/>
  <c r="Y492" i="3" s="1"/>
  <c r="Y504" i="3" s="1"/>
  <c r="Y409" i="3"/>
  <c r="Y421" i="3" s="1"/>
  <c r="Y433" i="3" s="1"/>
  <c r="Y445" i="3" s="1"/>
  <c r="Y457" i="3" s="1"/>
  <c r="Y469" i="3" s="1"/>
  <c r="Y481" i="3" s="1"/>
  <c r="Y493" i="3" s="1"/>
  <c r="Y505" i="3" s="1"/>
  <c r="C360" i="3"/>
  <c r="D360" i="3"/>
  <c r="E360" i="3"/>
  <c r="F360" i="3"/>
  <c r="H360" i="3"/>
  <c r="I360" i="3"/>
  <c r="C361" i="3"/>
  <c r="C361" i="5" s="1"/>
  <c r="D361" i="3"/>
  <c r="E361" i="3"/>
  <c r="F361" i="3"/>
  <c r="H361" i="3"/>
  <c r="I361" i="3"/>
  <c r="C362" i="3"/>
  <c r="D362" i="3"/>
  <c r="E362" i="3"/>
  <c r="E362" i="5" s="1"/>
  <c r="F362" i="3"/>
  <c r="H362" i="3"/>
  <c r="I362" i="3"/>
  <c r="C363" i="3"/>
  <c r="D363" i="3"/>
  <c r="E363" i="3"/>
  <c r="F363" i="3"/>
  <c r="H363" i="3"/>
  <c r="H363" i="5" s="1"/>
  <c r="I363" i="3"/>
  <c r="C364" i="3"/>
  <c r="D364" i="3"/>
  <c r="E364" i="3"/>
  <c r="F364" i="3"/>
  <c r="H364" i="3"/>
  <c r="I364" i="3"/>
  <c r="C365" i="3"/>
  <c r="D365" i="3"/>
  <c r="E365" i="3"/>
  <c r="F365" i="3"/>
  <c r="H365" i="3"/>
  <c r="I365" i="3"/>
  <c r="C366" i="3"/>
  <c r="D366" i="3"/>
  <c r="E366" i="3"/>
  <c r="E366" i="5" s="1"/>
  <c r="F366" i="3"/>
  <c r="H366" i="3"/>
  <c r="I366" i="3"/>
  <c r="C367" i="3"/>
  <c r="D367" i="3"/>
  <c r="E367" i="3"/>
  <c r="F367" i="3"/>
  <c r="H367" i="3"/>
  <c r="D367" i="5" s="1"/>
  <c r="I367" i="3"/>
  <c r="C368" i="3"/>
  <c r="D368" i="3"/>
  <c r="E368" i="3"/>
  <c r="F368" i="3"/>
  <c r="H368" i="3"/>
  <c r="I368" i="3"/>
  <c r="C369" i="3"/>
  <c r="D369" i="3"/>
  <c r="E369" i="3"/>
  <c r="F369" i="3"/>
  <c r="H369" i="3"/>
  <c r="I369" i="3"/>
  <c r="C370" i="3"/>
  <c r="D370" i="3"/>
  <c r="E370" i="3"/>
  <c r="F370" i="3"/>
  <c r="H370" i="3"/>
  <c r="I370" i="3"/>
  <c r="C371" i="3"/>
  <c r="D371" i="3"/>
  <c r="E371" i="3"/>
  <c r="F371" i="3"/>
  <c r="H371" i="3"/>
  <c r="D371" i="5" s="1"/>
  <c r="I371" i="3"/>
  <c r="J366" i="1"/>
  <c r="K366" i="3" s="1"/>
  <c r="K366" i="1"/>
  <c r="J367" i="1"/>
  <c r="K367" i="3" s="1"/>
  <c r="K367" i="1"/>
  <c r="J368" i="1"/>
  <c r="K368" i="1"/>
  <c r="J369" i="1"/>
  <c r="K369" i="1"/>
  <c r="J370" i="1"/>
  <c r="K370" i="3" s="1"/>
  <c r="K370" i="1"/>
  <c r="J371" i="1"/>
  <c r="K371" i="3" s="1"/>
  <c r="K371" i="1"/>
  <c r="J372" i="1"/>
  <c r="K372" i="1"/>
  <c r="J373" i="1"/>
  <c r="K373" i="1"/>
  <c r="J374" i="1"/>
  <c r="K374" i="1"/>
  <c r="J375" i="1"/>
  <c r="K375" i="1"/>
  <c r="J376" i="1"/>
  <c r="K376" i="1"/>
  <c r="J377" i="1"/>
  <c r="K377" i="1"/>
  <c r="J363" i="1"/>
  <c r="K363" i="1"/>
  <c r="J364" i="1"/>
  <c r="K364" i="3" s="1"/>
  <c r="K364" i="1"/>
  <c r="J365" i="1"/>
  <c r="K365" i="1"/>
  <c r="J366" i="2"/>
  <c r="K366" i="2"/>
  <c r="J367" i="2"/>
  <c r="K367" i="2"/>
  <c r="J368" i="2"/>
  <c r="K368" i="2"/>
  <c r="J369" i="2"/>
  <c r="K369" i="3" s="1"/>
  <c r="K369" i="2"/>
  <c r="J370" i="2"/>
  <c r="K370" i="2"/>
  <c r="J371" i="2"/>
  <c r="K371" i="2"/>
  <c r="J372" i="2"/>
  <c r="K372" i="2"/>
  <c r="J373" i="2"/>
  <c r="K373" i="3" s="1"/>
  <c r="K373" i="2"/>
  <c r="J374" i="2"/>
  <c r="K374" i="2"/>
  <c r="J375" i="2"/>
  <c r="K375" i="2"/>
  <c r="J376" i="2"/>
  <c r="K376" i="2"/>
  <c r="J377" i="2"/>
  <c r="K377" i="3" s="1"/>
  <c r="K377" i="2"/>
  <c r="A375" i="2"/>
  <c r="A376" i="2" s="1"/>
  <c r="A377" i="2" s="1"/>
  <c r="A378" i="2" s="1"/>
  <c r="A379" i="2" s="1"/>
  <c r="A380" i="2" s="1"/>
  <c r="A381" i="2" s="1"/>
  <c r="A382" i="2" s="1"/>
  <c r="A383" i="2" s="1"/>
  <c r="A384" i="2" s="1"/>
  <c r="A385" i="2" s="1"/>
  <c r="A386" i="2" s="1"/>
  <c r="A387" i="2" s="1"/>
  <c r="A388" i="2" s="1"/>
  <c r="A389" i="2" s="1"/>
  <c r="A390" i="2" s="1"/>
  <c r="A391" i="2" s="1"/>
  <c r="A392" i="2" s="1"/>
  <c r="A393" i="2" s="1"/>
  <c r="B73" i="7"/>
  <c r="Q2" i="25"/>
  <c r="R2" i="25"/>
  <c r="S2" i="25"/>
  <c r="T2" i="25"/>
  <c r="U2" i="25"/>
  <c r="V2" i="25"/>
  <c r="X2" i="25"/>
  <c r="Y2" i="25"/>
  <c r="Z2" i="25"/>
  <c r="AA2" i="25"/>
  <c r="AB2" i="25"/>
  <c r="AC2" i="25"/>
  <c r="AM2" i="25"/>
  <c r="AN2" i="25"/>
  <c r="AO2" i="25"/>
  <c r="AP2" i="25"/>
  <c r="AQ2" i="25"/>
  <c r="AR2" i="25"/>
  <c r="AT2" i="25"/>
  <c r="AU2" i="25"/>
  <c r="AV2" i="25"/>
  <c r="AW2" i="25"/>
  <c r="AX2" i="25"/>
  <c r="AY2" i="25"/>
  <c r="BA2" i="25"/>
  <c r="BB2" i="25"/>
  <c r="BC2" i="25"/>
  <c r="BD2" i="25"/>
  <c r="BE2" i="25"/>
  <c r="BF2" i="25"/>
  <c r="BH2" i="25"/>
  <c r="BI2" i="25"/>
  <c r="BJ2" i="25"/>
  <c r="BK2" i="25"/>
  <c r="BL2" i="25"/>
  <c r="BM2" i="25"/>
  <c r="BO2" i="25"/>
  <c r="BP2" i="25"/>
  <c r="BQ2" i="25"/>
  <c r="BR2" i="25"/>
  <c r="BS2" i="25"/>
  <c r="BT2" i="25"/>
  <c r="BV2" i="25"/>
  <c r="BW2" i="25"/>
  <c r="BX2" i="25"/>
  <c r="BY2" i="25"/>
  <c r="BZ2" i="25"/>
  <c r="CA2" i="25"/>
  <c r="Q3" i="25"/>
  <c r="R3" i="25"/>
  <c r="S3" i="25"/>
  <c r="T3" i="25"/>
  <c r="U3" i="25"/>
  <c r="V3" i="25"/>
  <c r="X3" i="25"/>
  <c r="Y3" i="25"/>
  <c r="Z3" i="25"/>
  <c r="AA3" i="25"/>
  <c r="AB3" i="25"/>
  <c r="AC3" i="25"/>
  <c r="AM3" i="25"/>
  <c r="AN3" i="25"/>
  <c r="AO3" i="25"/>
  <c r="AP3" i="25"/>
  <c r="AQ3" i="25"/>
  <c r="AR3" i="25"/>
  <c r="AT3" i="25"/>
  <c r="AU3" i="25"/>
  <c r="AV3" i="25"/>
  <c r="AW3" i="25"/>
  <c r="AX3" i="25"/>
  <c r="AY3" i="25"/>
  <c r="BA3" i="25"/>
  <c r="BB3" i="25"/>
  <c r="BC3" i="25"/>
  <c r="BD3" i="25"/>
  <c r="BE3" i="25"/>
  <c r="BF3" i="25"/>
  <c r="BH3" i="25"/>
  <c r="BI3" i="25"/>
  <c r="BJ3" i="25"/>
  <c r="BK3" i="25"/>
  <c r="BL3" i="25"/>
  <c r="BM3" i="25"/>
  <c r="BO3" i="25"/>
  <c r="BP3" i="25"/>
  <c r="BQ3" i="25"/>
  <c r="BR3" i="25"/>
  <c r="BS3" i="25"/>
  <c r="BT3" i="25"/>
  <c r="BV3" i="25"/>
  <c r="BW3" i="25"/>
  <c r="BX3" i="25"/>
  <c r="BY3" i="25"/>
  <c r="BZ3" i="25"/>
  <c r="CA3" i="25"/>
  <c r="Q4" i="25"/>
  <c r="R4" i="25"/>
  <c r="S4" i="25"/>
  <c r="T4" i="25"/>
  <c r="U4" i="25"/>
  <c r="V4" i="25"/>
  <c r="X4" i="25"/>
  <c r="Y4" i="25"/>
  <c r="Z4" i="25"/>
  <c r="AA4" i="25"/>
  <c r="AB4" i="25"/>
  <c r="AC4" i="25"/>
  <c r="AM4" i="25"/>
  <c r="AN4" i="25"/>
  <c r="AO4" i="25"/>
  <c r="AP4" i="25"/>
  <c r="AQ4" i="25"/>
  <c r="AR4" i="25"/>
  <c r="AT4" i="25"/>
  <c r="AU4" i="25"/>
  <c r="AV4" i="25"/>
  <c r="AW4" i="25"/>
  <c r="AX4" i="25"/>
  <c r="AY4" i="25"/>
  <c r="BA4" i="25"/>
  <c r="BB4" i="25"/>
  <c r="BC4" i="25"/>
  <c r="BD4" i="25"/>
  <c r="BE4" i="25"/>
  <c r="BF4" i="25"/>
  <c r="BH4" i="25"/>
  <c r="BI4" i="25"/>
  <c r="BJ4" i="25"/>
  <c r="BK4" i="25"/>
  <c r="BL4" i="25"/>
  <c r="BM4" i="25"/>
  <c r="BO4" i="25"/>
  <c r="BP4" i="25"/>
  <c r="BQ4" i="25"/>
  <c r="BR4" i="25"/>
  <c r="BS4" i="25"/>
  <c r="BT4" i="25"/>
  <c r="BV4" i="25"/>
  <c r="BW4" i="25"/>
  <c r="BX4" i="25"/>
  <c r="BY4" i="25"/>
  <c r="BZ4" i="25"/>
  <c r="CA4" i="25"/>
  <c r="Q5" i="25"/>
  <c r="R5" i="25"/>
  <c r="S5" i="25"/>
  <c r="T5" i="25"/>
  <c r="U5" i="25"/>
  <c r="V5" i="25"/>
  <c r="X5" i="25"/>
  <c r="Y5" i="25"/>
  <c r="Z5" i="25"/>
  <c r="AA5" i="25"/>
  <c r="AB5" i="25"/>
  <c r="AC5" i="25"/>
  <c r="AM5" i="25"/>
  <c r="AN5" i="25"/>
  <c r="AO5" i="25"/>
  <c r="AP5" i="25"/>
  <c r="AQ5" i="25"/>
  <c r="AR5" i="25"/>
  <c r="AT5" i="25"/>
  <c r="AU5" i="25"/>
  <c r="AV5" i="25"/>
  <c r="AW5" i="25"/>
  <c r="AX5" i="25"/>
  <c r="AY5" i="25"/>
  <c r="BA5" i="25"/>
  <c r="BB5" i="25"/>
  <c r="BC5" i="25"/>
  <c r="BD5" i="25"/>
  <c r="BE5" i="25"/>
  <c r="BF5" i="25"/>
  <c r="BH5" i="25"/>
  <c r="BI5" i="25"/>
  <c r="BJ5" i="25"/>
  <c r="BK5" i="25"/>
  <c r="BL5" i="25"/>
  <c r="BM5" i="25"/>
  <c r="BO5" i="25"/>
  <c r="BP5" i="25"/>
  <c r="BQ5" i="25"/>
  <c r="BR5" i="25"/>
  <c r="BS5" i="25"/>
  <c r="BT5" i="25"/>
  <c r="BV5" i="25"/>
  <c r="BW5" i="25"/>
  <c r="BX5" i="25"/>
  <c r="BY5" i="25"/>
  <c r="BZ5" i="25"/>
  <c r="CA5" i="25"/>
  <c r="Q6" i="25"/>
  <c r="R6" i="25"/>
  <c r="S6" i="25"/>
  <c r="T6" i="25"/>
  <c r="U6" i="25"/>
  <c r="V6" i="25"/>
  <c r="X6" i="25"/>
  <c r="Y6" i="25"/>
  <c r="Z6" i="25"/>
  <c r="AA6" i="25"/>
  <c r="AB6" i="25"/>
  <c r="AC6" i="25"/>
  <c r="AM6" i="25"/>
  <c r="AN6" i="25"/>
  <c r="AO6" i="25"/>
  <c r="AP6" i="25"/>
  <c r="AQ6" i="25"/>
  <c r="AR6" i="25"/>
  <c r="AT6" i="25"/>
  <c r="AU6" i="25"/>
  <c r="AV6" i="25"/>
  <c r="AW6" i="25"/>
  <c r="AX6" i="25"/>
  <c r="AY6" i="25"/>
  <c r="BA6" i="25"/>
  <c r="BB6" i="25"/>
  <c r="BC6" i="25"/>
  <c r="BD6" i="25"/>
  <c r="BE6" i="25"/>
  <c r="BF6" i="25"/>
  <c r="BH6" i="25"/>
  <c r="BI6" i="25"/>
  <c r="BJ6" i="25"/>
  <c r="BK6" i="25"/>
  <c r="BL6" i="25"/>
  <c r="BM6" i="25"/>
  <c r="BO6" i="25"/>
  <c r="BP6" i="25"/>
  <c r="BQ6" i="25"/>
  <c r="BR6" i="25"/>
  <c r="BS6" i="25"/>
  <c r="BT6" i="25"/>
  <c r="BV6" i="25"/>
  <c r="BW6" i="25"/>
  <c r="BX6" i="25"/>
  <c r="BY6" i="25"/>
  <c r="BZ6" i="25"/>
  <c r="CA6" i="25"/>
  <c r="Q7" i="25"/>
  <c r="R7" i="25"/>
  <c r="S7" i="25"/>
  <c r="T7" i="25"/>
  <c r="U7" i="25"/>
  <c r="V7" i="25"/>
  <c r="X7" i="25"/>
  <c r="Y7" i="25"/>
  <c r="Z7" i="25"/>
  <c r="AA7" i="25"/>
  <c r="AB7" i="25"/>
  <c r="AC7" i="25"/>
  <c r="AM7" i="25"/>
  <c r="AN7" i="25"/>
  <c r="AO7" i="25"/>
  <c r="AP7" i="25"/>
  <c r="AQ7" i="25"/>
  <c r="AR7" i="25"/>
  <c r="AT7" i="25"/>
  <c r="AU7" i="25"/>
  <c r="AV7" i="25"/>
  <c r="AW7" i="25"/>
  <c r="AX7" i="25"/>
  <c r="AY7" i="25"/>
  <c r="BA7" i="25"/>
  <c r="BB7" i="25"/>
  <c r="BC7" i="25"/>
  <c r="BD7" i="25"/>
  <c r="BE7" i="25"/>
  <c r="BF7" i="25"/>
  <c r="BH7" i="25"/>
  <c r="BI7" i="25"/>
  <c r="BJ7" i="25"/>
  <c r="BK7" i="25"/>
  <c r="BL7" i="25"/>
  <c r="BM7" i="25"/>
  <c r="BO7" i="25"/>
  <c r="BP7" i="25"/>
  <c r="BQ7" i="25"/>
  <c r="BR7" i="25"/>
  <c r="BS7" i="25"/>
  <c r="BT7" i="25"/>
  <c r="BV7" i="25"/>
  <c r="BW7" i="25"/>
  <c r="BX7" i="25"/>
  <c r="BY7" i="25"/>
  <c r="BZ7" i="25"/>
  <c r="CA7" i="25"/>
  <c r="Q8" i="25"/>
  <c r="R8" i="25"/>
  <c r="S8" i="25"/>
  <c r="T8" i="25"/>
  <c r="U8" i="25"/>
  <c r="V8" i="25"/>
  <c r="X8" i="25"/>
  <c r="Y8" i="25"/>
  <c r="Z8" i="25"/>
  <c r="AA8" i="25"/>
  <c r="AB8" i="25"/>
  <c r="AC8" i="25"/>
  <c r="AM8" i="25"/>
  <c r="AN8" i="25"/>
  <c r="AO8" i="25"/>
  <c r="AP8" i="25"/>
  <c r="AQ8" i="25"/>
  <c r="AR8" i="25"/>
  <c r="AT8" i="25"/>
  <c r="AU8" i="25"/>
  <c r="AV8" i="25"/>
  <c r="AW8" i="25"/>
  <c r="AX8" i="25"/>
  <c r="AY8" i="25"/>
  <c r="BA8" i="25"/>
  <c r="BB8" i="25"/>
  <c r="BC8" i="25"/>
  <c r="BD8" i="25"/>
  <c r="BE8" i="25"/>
  <c r="BF8" i="25"/>
  <c r="BH8" i="25"/>
  <c r="BI8" i="25"/>
  <c r="BJ8" i="25"/>
  <c r="BK8" i="25"/>
  <c r="BL8" i="25"/>
  <c r="BM8" i="25"/>
  <c r="BO8" i="25"/>
  <c r="BP8" i="25"/>
  <c r="BQ8" i="25"/>
  <c r="BR8" i="25"/>
  <c r="BS8" i="25"/>
  <c r="BT8" i="25"/>
  <c r="BV8" i="25"/>
  <c r="BW8" i="25"/>
  <c r="BX8" i="25"/>
  <c r="BY8" i="25"/>
  <c r="BZ8" i="25"/>
  <c r="CA8" i="25"/>
  <c r="Q9" i="25"/>
  <c r="R9" i="25"/>
  <c r="S9" i="25"/>
  <c r="T9" i="25"/>
  <c r="U9" i="25"/>
  <c r="V9" i="25"/>
  <c r="X9" i="25"/>
  <c r="Y9" i="25"/>
  <c r="Z9" i="25"/>
  <c r="AA9" i="25"/>
  <c r="AB9" i="25"/>
  <c r="AC9" i="25"/>
  <c r="AM9" i="25"/>
  <c r="AN9" i="25"/>
  <c r="AO9" i="25"/>
  <c r="AP9" i="25"/>
  <c r="AQ9" i="25"/>
  <c r="AR9" i="25"/>
  <c r="AT9" i="25"/>
  <c r="AU9" i="25"/>
  <c r="AV9" i="25"/>
  <c r="AW9" i="25"/>
  <c r="AX9" i="25"/>
  <c r="AY9" i="25"/>
  <c r="BA9" i="25"/>
  <c r="BB9" i="25"/>
  <c r="BC9" i="25"/>
  <c r="BD9" i="25"/>
  <c r="BE9" i="25"/>
  <c r="BF9" i="25"/>
  <c r="BH9" i="25"/>
  <c r="BI9" i="25"/>
  <c r="BJ9" i="25"/>
  <c r="BK9" i="25"/>
  <c r="BL9" i="25"/>
  <c r="BM9" i="25"/>
  <c r="BO9" i="25"/>
  <c r="BP9" i="25"/>
  <c r="BQ9" i="25"/>
  <c r="BR9" i="25"/>
  <c r="BS9" i="25"/>
  <c r="BT9" i="25"/>
  <c r="BV9" i="25"/>
  <c r="BW9" i="25"/>
  <c r="BX9" i="25"/>
  <c r="BY9" i="25"/>
  <c r="BZ9" i="25"/>
  <c r="CA9" i="25"/>
  <c r="Q10" i="25"/>
  <c r="R10" i="25"/>
  <c r="S10" i="25"/>
  <c r="T10" i="25"/>
  <c r="U10" i="25"/>
  <c r="V10" i="25"/>
  <c r="X10" i="25"/>
  <c r="Y10" i="25"/>
  <c r="Z10" i="25"/>
  <c r="AA10" i="25"/>
  <c r="AB10" i="25"/>
  <c r="AC10" i="25"/>
  <c r="AM10" i="25"/>
  <c r="AN10" i="25"/>
  <c r="AO10" i="25"/>
  <c r="AP10" i="25"/>
  <c r="AQ10" i="25"/>
  <c r="AR10" i="25"/>
  <c r="AT10" i="25"/>
  <c r="AU10" i="25"/>
  <c r="AV10" i="25"/>
  <c r="AW10" i="25"/>
  <c r="AX10" i="25"/>
  <c r="AY10" i="25"/>
  <c r="BA10" i="25"/>
  <c r="BB10" i="25"/>
  <c r="BC10" i="25"/>
  <c r="BD10" i="25"/>
  <c r="BE10" i="25"/>
  <c r="BF10" i="25"/>
  <c r="BH10" i="25"/>
  <c r="BI10" i="25"/>
  <c r="BJ10" i="25"/>
  <c r="BK10" i="25"/>
  <c r="BL10" i="25"/>
  <c r="BM10" i="25"/>
  <c r="BO10" i="25"/>
  <c r="BP10" i="25"/>
  <c r="BQ10" i="25"/>
  <c r="BR10" i="25"/>
  <c r="BS10" i="25"/>
  <c r="BT10" i="25"/>
  <c r="BV10" i="25"/>
  <c r="BW10" i="25"/>
  <c r="BX10" i="25"/>
  <c r="BY10" i="25"/>
  <c r="BZ10" i="25"/>
  <c r="CA10" i="25"/>
  <c r="Q11" i="25"/>
  <c r="R11" i="25"/>
  <c r="S11" i="25"/>
  <c r="T11" i="25"/>
  <c r="U11" i="25"/>
  <c r="V11" i="25"/>
  <c r="X11" i="25"/>
  <c r="Y11" i="25"/>
  <c r="Z11" i="25"/>
  <c r="AA11" i="25"/>
  <c r="AB11" i="25"/>
  <c r="AC11" i="25"/>
  <c r="AM11" i="25"/>
  <c r="AN11" i="25"/>
  <c r="AO11" i="25"/>
  <c r="AP11" i="25"/>
  <c r="AQ11" i="25"/>
  <c r="AR11" i="25"/>
  <c r="AT11" i="25"/>
  <c r="AU11" i="25"/>
  <c r="AV11" i="25"/>
  <c r="AW11" i="25"/>
  <c r="AX11" i="25"/>
  <c r="AY11" i="25"/>
  <c r="BA11" i="25"/>
  <c r="BB11" i="25"/>
  <c r="BC11" i="25"/>
  <c r="BD11" i="25"/>
  <c r="BE11" i="25"/>
  <c r="BF11" i="25"/>
  <c r="BH11" i="25"/>
  <c r="BI11" i="25"/>
  <c r="BJ11" i="25"/>
  <c r="BK11" i="25"/>
  <c r="BL11" i="25"/>
  <c r="BM11" i="25"/>
  <c r="BO11" i="25"/>
  <c r="BP11" i="25"/>
  <c r="BQ11" i="25"/>
  <c r="BR11" i="25"/>
  <c r="BS11" i="25"/>
  <c r="BT11" i="25"/>
  <c r="BV11" i="25"/>
  <c r="BW11" i="25"/>
  <c r="BX11" i="25"/>
  <c r="BY11" i="25"/>
  <c r="BZ11" i="25"/>
  <c r="CA11" i="25"/>
  <c r="Q12" i="25"/>
  <c r="R12" i="25"/>
  <c r="S12" i="25"/>
  <c r="T12" i="25"/>
  <c r="U12" i="25"/>
  <c r="V12" i="25"/>
  <c r="X12" i="25"/>
  <c r="Y12" i="25"/>
  <c r="Z12" i="25"/>
  <c r="AA12" i="25"/>
  <c r="AB12" i="25"/>
  <c r="AC12" i="25"/>
  <c r="AM12" i="25"/>
  <c r="AN12" i="25"/>
  <c r="AO12" i="25"/>
  <c r="AP12" i="25"/>
  <c r="AQ12" i="25"/>
  <c r="AR12" i="25"/>
  <c r="AT12" i="25"/>
  <c r="AU12" i="25"/>
  <c r="AV12" i="25"/>
  <c r="AW12" i="25"/>
  <c r="AX12" i="25"/>
  <c r="AY12" i="25"/>
  <c r="BA12" i="25"/>
  <c r="BB12" i="25"/>
  <c r="BC12" i="25"/>
  <c r="BD12" i="25"/>
  <c r="BE12" i="25"/>
  <c r="BF12" i="25"/>
  <c r="BH12" i="25"/>
  <c r="BI12" i="25"/>
  <c r="BJ12" i="25"/>
  <c r="BK12" i="25"/>
  <c r="BL12" i="25"/>
  <c r="BM12" i="25"/>
  <c r="BO12" i="25"/>
  <c r="BP12" i="25"/>
  <c r="BQ12" i="25"/>
  <c r="BR12" i="25"/>
  <c r="BS12" i="25"/>
  <c r="BT12" i="25"/>
  <c r="BV12" i="25"/>
  <c r="BW12" i="25"/>
  <c r="BX12" i="25"/>
  <c r="BY12" i="25"/>
  <c r="BZ12" i="25"/>
  <c r="CA12" i="25"/>
  <c r="Q13" i="25"/>
  <c r="R13" i="25"/>
  <c r="S13" i="25"/>
  <c r="T13" i="25"/>
  <c r="U13" i="25"/>
  <c r="V13" i="25"/>
  <c r="X13" i="25"/>
  <c r="Y13" i="25"/>
  <c r="Z13" i="25"/>
  <c r="AA13" i="25"/>
  <c r="AB13" i="25"/>
  <c r="AC13" i="25"/>
  <c r="AM13" i="25"/>
  <c r="AN13" i="25"/>
  <c r="AO13" i="25"/>
  <c r="AP13" i="25"/>
  <c r="AQ13" i="25"/>
  <c r="AR13" i="25"/>
  <c r="AT13" i="25"/>
  <c r="AU13" i="25"/>
  <c r="AV13" i="25"/>
  <c r="AW13" i="25"/>
  <c r="AX13" i="25"/>
  <c r="AY13" i="25"/>
  <c r="BA13" i="25"/>
  <c r="BB13" i="25"/>
  <c r="BC13" i="25"/>
  <c r="BD13" i="25"/>
  <c r="BE13" i="25"/>
  <c r="BF13" i="25"/>
  <c r="BH13" i="25"/>
  <c r="BI13" i="25"/>
  <c r="BJ13" i="25"/>
  <c r="BK13" i="25"/>
  <c r="BL13" i="25"/>
  <c r="BM13" i="25"/>
  <c r="BO13" i="25"/>
  <c r="BP13" i="25"/>
  <c r="BQ13" i="25"/>
  <c r="BR13" i="25"/>
  <c r="BS13" i="25"/>
  <c r="BT13" i="25"/>
  <c r="BV13" i="25"/>
  <c r="BW13" i="25"/>
  <c r="BX13" i="25"/>
  <c r="BY13" i="25"/>
  <c r="BZ13" i="25"/>
  <c r="CA13" i="25"/>
  <c r="Q14" i="25"/>
  <c r="R14" i="25"/>
  <c r="S14" i="25"/>
  <c r="T14" i="25"/>
  <c r="U14" i="25"/>
  <c r="V14" i="25"/>
  <c r="X14" i="25"/>
  <c r="Y14" i="25"/>
  <c r="Z14" i="25"/>
  <c r="AA14" i="25"/>
  <c r="AB14" i="25"/>
  <c r="AC14" i="25"/>
  <c r="AM14" i="25"/>
  <c r="AN14" i="25"/>
  <c r="AO14" i="25"/>
  <c r="AP14" i="25"/>
  <c r="AQ14" i="25"/>
  <c r="AR14" i="25"/>
  <c r="AT14" i="25"/>
  <c r="AU14" i="25"/>
  <c r="AV14" i="25"/>
  <c r="AW14" i="25"/>
  <c r="AX14" i="25"/>
  <c r="AY14" i="25"/>
  <c r="A146" i="25"/>
  <c r="B146" i="25"/>
  <c r="A147" i="25"/>
  <c r="B147" i="25"/>
  <c r="A148" i="25"/>
  <c r="B148" i="25"/>
  <c r="A149" i="25"/>
  <c r="B149" i="25"/>
  <c r="A150" i="25"/>
  <c r="B150" i="25"/>
  <c r="A151" i="25"/>
  <c r="B151" i="25"/>
  <c r="A152" i="25"/>
  <c r="B152" i="25"/>
  <c r="A153" i="25"/>
  <c r="B153" i="25"/>
  <c r="A154" i="25"/>
  <c r="B154" i="25"/>
  <c r="A155" i="25"/>
  <c r="B155" i="25"/>
  <c r="A156" i="25"/>
  <c r="B156" i="25"/>
  <c r="A157" i="25"/>
  <c r="B157" i="25"/>
  <c r="A158" i="25"/>
  <c r="B158" i="25"/>
  <c r="A159" i="25"/>
  <c r="B159" i="25"/>
  <c r="A160" i="25"/>
  <c r="B160" i="25"/>
  <c r="A161" i="25"/>
  <c r="B161" i="25"/>
  <c r="A162" i="25"/>
  <c r="B162" i="25"/>
  <c r="A163" i="25"/>
  <c r="B163" i="25"/>
  <c r="A164" i="25"/>
  <c r="B164" i="25"/>
  <c r="A165" i="25"/>
  <c r="B165" i="25"/>
  <c r="A166" i="25"/>
  <c r="B166" i="25"/>
  <c r="A167" i="25"/>
  <c r="B167" i="25"/>
  <c r="A168" i="25"/>
  <c r="B168" i="25"/>
  <c r="A169" i="25"/>
  <c r="B169" i="25"/>
  <c r="A170" i="25"/>
  <c r="B170" i="25"/>
  <c r="A171" i="25"/>
  <c r="B171" i="25"/>
  <c r="A172" i="25"/>
  <c r="B172" i="25"/>
  <c r="A173" i="25"/>
  <c r="B173" i="25"/>
  <c r="A174" i="25"/>
  <c r="B174" i="25"/>
  <c r="A175" i="25"/>
  <c r="B175" i="25"/>
  <c r="A176" i="25"/>
  <c r="B176" i="25"/>
  <c r="A177" i="25"/>
  <c r="B177" i="25"/>
  <c r="A178" i="25"/>
  <c r="B178" i="25"/>
  <c r="A179" i="25"/>
  <c r="B179" i="25"/>
  <c r="A180" i="25"/>
  <c r="B180" i="25"/>
  <c r="A181" i="25"/>
  <c r="B181" i="25"/>
  <c r="A182" i="25"/>
  <c r="B182" i="25"/>
  <c r="A183" i="25"/>
  <c r="B183" i="25"/>
  <c r="A184" i="25"/>
  <c r="B184" i="25"/>
  <c r="A185" i="25"/>
  <c r="B185" i="25"/>
  <c r="A186" i="25"/>
  <c r="B186" i="25"/>
  <c r="A187" i="25"/>
  <c r="B187" i="25"/>
  <c r="A188" i="25"/>
  <c r="B188" i="25"/>
  <c r="A189" i="25"/>
  <c r="B189" i="25"/>
  <c r="A190" i="25"/>
  <c r="B190" i="25"/>
  <c r="A191" i="25"/>
  <c r="B191" i="25"/>
  <c r="A192" i="25"/>
  <c r="B192" i="25"/>
  <c r="A193" i="25"/>
  <c r="B193" i="25"/>
  <c r="A194" i="25"/>
  <c r="B194" i="25"/>
  <c r="A195" i="25"/>
  <c r="B195" i="25"/>
  <c r="A196" i="25"/>
  <c r="B196" i="25"/>
  <c r="A197" i="25"/>
  <c r="B197" i="25"/>
  <c r="A198" i="25"/>
  <c r="B198" i="25"/>
  <c r="A199" i="25"/>
  <c r="B199" i="25"/>
  <c r="A200" i="25"/>
  <c r="B200" i="25"/>
  <c r="A201" i="25"/>
  <c r="B201" i="25"/>
  <c r="A202" i="25"/>
  <c r="B202" i="25"/>
  <c r="A203" i="25"/>
  <c r="B203" i="25"/>
  <c r="A204" i="25"/>
  <c r="B204" i="25"/>
  <c r="A205" i="25"/>
  <c r="B205" i="25"/>
  <c r="A206" i="25"/>
  <c r="B206" i="25"/>
  <c r="A207" i="25"/>
  <c r="B207" i="25"/>
  <c r="A208" i="25"/>
  <c r="B208" i="25"/>
  <c r="A209" i="25"/>
  <c r="B209" i="25"/>
  <c r="A210" i="25"/>
  <c r="B210" i="25"/>
  <c r="A211" i="25"/>
  <c r="B211" i="25"/>
  <c r="A212" i="25"/>
  <c r="B212" i="25"/>
  <c r="A213" i="25"/>
  <c r="B213" i="25"/>
  <c r="A214" i="25"/>
  <c r="B214" i="25"/>
  <c r="A215" i="25"/>
  <c r="B215" i="25"/>
  <c r="A216" i="25"/>
  <c r="B216" i="25"/>
  <c r="A217" i="25"/>
  <c r="B217" i="25"/>
  <c r="A218" i="25"/>
  <c r="B218" i="25"/>
  <c r="A219" i="25"/>
  <c r="B219" i="25"/>
  <c r="A220" i="25"/>
  <c r="B220" i="25"/>
  <c r="A221" i="25"/>
  <c r="B221" i="25"/>
  <c r="A222" i="25"/>
  <c r="B222" i="25"/>
  <c r="A223" i="25"/>
  <c r="B223" i="25"/>
  <c r="A224" i="25"/>
  <c r="B224" i="25"/>
  <c r="A225" i="25"/>
  <c r="B225" i="25"/>
  <c r="A226" i="25"/>
  <c r="B226" i="25"/>
  <c r="A227" i="25"/>
  <c r="B227" i="25"/>
  <c r="A228" i="25"/>
  <c r="B228" i="25"/>
  <c r="A229" i="25"/>
  <c r="B229" i="25"/>
  <c r="A230" i="25"/>
  <c r="B230" i="25"/>
  <c r="A231" i="25"/>
  <c r="B231" i="25"/>
  <c r="A232" i="25"/>
  <c r="B232" i="25"/>
  <c r="A233" i="25"/>
  <c r="B233" i="25"/>
  <c r="A234" i="25"/>
  <c r="B234" i="25"/>
  <c r="A235" i="25"/>
  <c r="B235" i="25"/>
  <c r="A236" i="25"/>
  <c r="B236" i="25"/>
  <c r="A237" i="25"/>
  <c r="B237" i="25"/>
  <c r="A238" i="25"/>
  <c r="B238" i="25"/>
  <c r="A239" i="25"/>
  <c r="B239" i="25"/>
  <c r="A240" i="25"/>
  <c r="B240" i="25"/>
  <c r="A241" i="25"/>
  <c r="B241" i="25"/>
  <c r="A242" i="25"/>
  <c r="B242" i="25"/>
  <c r="A243" i="25"/>
  <c r="B243" i="25"/>
  <c r="A244" i="25"/>
  <c r="B244" i="25"/>
  <c r="A245" i="25"/>
  <c r="B245" i="25"/>
  <c r="A246" i="25"/>
  <c r="B246" i="25"/>
  <c r="A247" i="25"/>
  <c r="B247" i="25"/>
  <c r="A248" i="25"/>
  <c r="B248" i="25"/>
  <c r="A249" i="25"/>
  <c r="B249" i="25"/>
  <c r="A250" i="25"/>
  <c r="B250" i="25"/>
  <c r="A251" i="25"/>
  <c r="B251" i="25"/>
  <c r="A252" i="25"/>
  <c r="B252" i="25"/>
  <c r="A253" i="25"/>
  <c r="B253" i="25"/>
  <c r="A254" i="25"/>
  <c r="B254" i="25"/>
  <c r="A255" i="25"/>
  <c r="B255" i="25"/>
  <c r="A256" i="25"/>
  <c r="B256" i="25"/>
  <c r="A257" i="25"/>
  <c r="B257" i="25"/>
  <c r="A258" i="25"/>
  <c r="B258" i="25"/>
  <c r="A259" i="25"/>
  <c r="B259" i="25"/>
  <c r="A260" i="25"/>
  <c r="B260" i="25"/>
  <c r="A261" i="25"/>
  <c r="B261" i="25"/>
  <c r="A262" i="25"/>
  <c r="B262" i="25"/>
  <c r="A263" i="25"/>
  <c r="B263" i="25"/>
  <c r="A264" i="25"/>
  <c r="B264" i="25"/>
  <c r="A265" i="25"/>
  <c r="B265" i="25"/>
  <c r="A266" i="25"/>
  <c r="B266" i="25"/>
  <c r="A267" i="25"/>
  <c r="B267" i="25"/>
  <c r="A268" i="25"/>
  <c r="B268" i="25"/>
  <c r="A269" i="25"/>
  <c r="B269" i="25"/>
  <c r="A270" i="25"/>
  <c r="B270" i="25"/>
  <c r="A271" i="25"/>
  <c r="B271" i="25"/>
  <c r="A272" i="25"/>
  <c r="B272" i="25"/>
  <c r="A273" i="25"/>
  <c r="B273" i="25"/>
  <c r="A274" i="25"/>
  <c r="B274" i="25"/>
  <c r="A275" i="25"/>
  <c r="B275" i="25"/>
  <c r="A276" i="25"/>
  <c r="B276" i="25"/>
  <c r="A277" i="25"/>
  <c r="B277" i="25"/>
  <c r="A278" i="25"/>
  <c r="B278" i="25"/>
  <c r="A279" i="25"/>
  <c r="B279" i="25"/>
  <c r="A280" i="25"/>
  <c r="B280" i="25"/>
  <c r="A281" i="25"/>
  <c r="B281" i="25"/>
  <c r="A282" i="25"/>
  <c r="B282" i="25"/>
  <c r="A283" i="25"/>
  <c r="B283" i="25"/>
  <c r="A284" i="25"/>
  <c r="B284" i="25"/>
  <c r="A285" i="25"/>
  <c r="B285" i="25"/>
  <c r="A286" i="25"/>
  <c r="B286" i="25"/>
  <c r="A287" i="25"/>
  <c r="B287" i="25"/>
  <c r="A288" i="25"/>
  <c r="B288" i="25"/>
  <c r="A289" i="25"/>
  <c r="B289" i="25"/>
  <c r="A290" i="25"/>
  <c r="B290" i="25"/>
  <c r="A291" i="25"/>
  <c r="B291" i="25"/>
  <c r="A292" i="25"/>
  <c r="B292" i="25"/>
  <c r="A293" i="25"/>
  <c r="B293" i="25"/>
  <c r="A294" i="25"/>
  <c r="B294" i="25"/>
  <c r="A295" i="25"/>
  <c r="B295" i="25"/>
  <c r="A296" i="25"/>
  <c r="B296" i="25"/>
  <c r="A297" i="25"/>
  <c r="B297" i="25"/>
  <c r="A298" i="25"/>
  <c r="B298" i="25"/>
  <c r="A299" i="25"/>
  <c r="B299" i="25"/>
  <c r="A300" i="25"/>
  <c r="B300" i="25"/>
  <c r="A301" i="25"/>
  <c r="B301" i="25"/>
  <c r="A302" i="25"/>
  <c r="B302" i="25"/>
  <c r="A303" i="25"/>
  <c r="B303" i="25"/>
  <c r="A304" i="25"/>
  <c r="B304" i="25"/>
  <c r="A305" i="25"/>
  <c r="B305" i="25"/>
  <c r="A306" i="25"/>
  <c r="B306" i="25"/>
  <c r="A307" i="25"/>
  <c r="B307" i="25"/>
  <c r="A308" i="25"/>
  <c r="B308" i="25"/>
  <c r="A309" i="25"/>
  <c r="B309" i="25"/>
  <c r="A310" i="25"/>
  <c r="B310" i="25"/>
  <c r="A311" i="25"/>
  <c r="B311" i="25"/>
  <c r="A312" i="25"/>
  <c r="B312" i="25"/>
  <c r="A313" i="25"/>
  <c r="B313" i="25"/>
  <c r="A314" i="25"/>
  <c r="B314" i="25"/>
  <c r="A315" i="25"/>
  <c r="B315" i="25"/>
  <c r="A316" i="25"/>
  <c r="B316" i="25"/>
  <c r="A317" i="25"/>
  <c r="B317" i="25"/>
  <c r="A318" i="25"/>
  <c r="B318" i="25"/>
  <c r="A319" i="25"/>
  <c r="B319" i="25"/>
  <c r="A320" i="25"/>
  <c r="B320" i="25"/>
  <c r="A321" i="25"/>
  <c r="B321" i="25"/>
  <c r="A322" i="25"/>
  <c r="B322" i="25"/>
  <c r="A323" i="25"/>
  <c r="B323" i="25"/>
  <c r="A324" i="25"/>
  <c r="B324" i="25"/>
  <c r="A325" i="25"/>
  <c r="B325" i="25"/>
  <c r="A326" i="25"/>
  <c r="B326" i="25"/>
  <c r="A327" i="25"/>
  <c r="B327" i="25"/>
  <c r="A328" i="25"/>
  <c r="B328" i="25"/>
  <c r="A329" i="25"/>
  <c r="B329" i="25"/>
  <c r="A330" i="25"/>
  <c r="B330" i="25"/>
  <c r="A331" i="25"/>
  <c r="B331" i="25"/>
  <c r="A332" i="25"/>
  <c r="B332" i="25"/>
  <c r="A333" i="25"/>
  <c r="B333" i="25"/>
  <c r="A334" i="25"/>
  <c r="B334" i="25"/>
  <c r="A335" i="25"/>
  <c r="B335" i="25"/>
  <c r="A336" i="25"/>
  <c r="B336" i="25"/>
  <c r="A337" i="25"/>
  <c r="B337" i="25"/>
  <c r="A338" i="25"/>
  <c r="B338" i="25"/>
  <c r="A339" i="25"/>
  <c r="B339" i="25"/>
  <c r="A340" i="25"/>
  <c r="B340" i="25"/>
  <c r="A341" i="25"/>
  <c r="B341" i="25"/>
  <c r="A342" i="25"/>
  <c r="B342" i="25"/>
  <c r="A343" i="25"/>
  <c r="B343" i="25"/>
  <c r="A344" i="25"/>
  <c r="B344" i="25"/>
  <c r="A345" i="25"/>
  <c r="B345" i="25"/>
  <c r="A346" i="25"/>
  <c r="B346" i="25"/>
  <c r="A347" i="25"/>
  <c r="B347" i="25"/>
  <c r="A348" i="25"/>
  <c r="B348" i="25"/>
  <c r="A349" i="25"/>
  <c r="B349" i="25"/>
  <c r="A350" i="25"/>
  <c r="B350" i="25"/>
  <c r="A351" i="25"/>
  <c r="B351" i="25"/>
  <c r="A352" i="25"/>
  <c r="B352" i="25"/>
  <c r="A353" i="25"/>
  <c r="B353" i="25"/>
  <c r="A354" i="25"/>
  <c r="B354" i="25"/>
  <c r="A355" i="25"/>
  <c r="B355" i="25"/>
  <c r="A356" i="25"/>
  <c r="B356" i="25"/>
  <c r="A357" i="25"/>
  <c r="B357" i="25"/>
  <c r="A358" i="25"/>
  <c r="B358" i="25"/>
  <c r="A359" i="25"/>
  <c r="B359" i="25"/>
  <c r="A360" i="25"/>
  <c r="B360" i="25"/>
  <c r="A361" i="25"/>
  <c r="B361" i="25"/>
  <c r="A362" i="25"/>
  <c r="B362" i="25"/>
  <c r="A363" i="25"/>
  <c r="B363" i="25"/>
  <c r="A364" i="25"/>
  <c r="B364" i="25"/>
  <c r="A365" i="25"/>
  <c r="B365" i="25"/>
  <c r="A366" i="25"/>
  <c r="B366" i="25"/>
  <c r="A367" i="25"/>
  <c r="B367" i="25"/>
  <c r="A368" i="25"/>
  <c r="B368" i="25"/>
  <c r="A369" i="25"/>
  <c r="B369" i="25"/>
  <c r="A370" i="25"/>
  <c r="B370" i="25"/>
  <c r="A371" i="25"/>
  <c r="B371" i="25"/>
  <c r="A372" i="25"/>
  <c r="B372" i="25"/>
  <c r="A373" i="25"/>
  <c r="B373" i="25"/>
  <c r="A374" i="25"/>
  <c r="B374" i="25"/>
  <c r="A375" i="25"/>
  <c r="B375" i="25"/>
  <c r="A376" i="25"/>
  <c r="B376" i="25"/>
  <c r="A377" i="25"/>
  <c r="B377" i="25"/>
  <c r="A378" i="25"/>
  <c r="B378" i="25"/>
  <c r="A379" i="25"/>
  <c r="B379" i="25"/>
  <c r="A380" i="25"/>
  <c r="B380" i="25"/>
  <c r="A381" i="25"/>
  <c r="B381" i="25"/>
  <c r="A382" i="25"/>
  <c r="B382" i="25"/>
  <c r="A383" i="25"/>
  <c r="B383" i="25"/>
  <c r="A384" i="25"/>
  <c r="B384" i="25"/>
  <c r="A385" i="25"/>
  <c r="B385" i="25"/>
  <c r="A386" i="25"/>
  <c r="B386" i="25"/>
  <c r="A387" i="25"/>
  <c r="B387" i="25"/>
  <c r="A388" i="25"/>
  <c r="B388" i="25"/>
  <c r="A389" i="25"/>
  <c r="B389" i="25"/>
  <c r="A390" i="25"/>
  <c r="B390" i="25"/>
  <c r="A391" i="25"/>
  <c r="B391" i="25"/>
  <c r="A392" i="25"/>
  <c r="B392" i="25"/>
  <c r="A393" i="25"/>
  <c r="B393" i="25"/>
  <c r="A394" i="25"/>
  <c r="B394" i="25"/>
  <c r="A395" i="25"/>
  <c r="B395" i="25"/>
  <c r="A396" i="25"/>
  <c r="B396" i="25"/>
  <c r="A397" i="25"/>
  <c r="B397" i="25"/>
  <c r="A398" i="25"/>
  <c r="B398" i="25"/>
  <c r="A399" i="25"/>
  <c r="B399" i="25"/>
  <c r="A400" i="25"/>
  <c r="B400" i="25"/>
  <c r="A401" i="25"/>
  <c r="B401" i="25"/>
  <c r="A402" i="25"/>
  <c r="B402" i="25"/>
  <c r="A403" i="25"/>
  <c r="B403" i="25"/>
  <c r="A404" i="25"/>
  <c r="B404" i="25"/>
  <c r="A405" i="25"/>
  <c r="B405" i="25"/>
  <c r="A406" i="25"/>
  <c r="B406" i="25"/>
  <c r="A407" i="25"/>
  <c r="B407" i="25"/>
  <c r="A408" i="25"/>
  <c r="B408" i="25"/>
  <c r="A409" i="25"/>
  <c r="B409" i="25"/>
  <c r="A410" i="25"/>
  <c r="B410" i="25"/>
  <c r="A411" i="25"/>
  <c r="B411" i="25"/>
  <c r="A412" i="25"/>
  <c r="B412" i="25"/>
  <c r="A413" i="25"/>
  <c r="B413" i="25"/>
  <c r="A414" i="25"/>
  <c r="B414" i="25"/>
  <c r="A415" i="25"/>
  <c r="B415" i="25"/>
  <c r="A416" i="25"/>
  <c r="B416" i="25"/>
  <c r="A417" i="25"/>
  <c r="B417" i="25"/>
  <c r="A418" i="25"/>
  <c r="B418" i="25"/>
  <c r="A419" i="25"/>
  <c r="B419" i="25"/>
  <c r="A420" i="25"/>
  <c r="B420" i="25"/>
  <c r="A421" i="25"/>
  <c r="B421" i="25"/>
  <c r="A422" i="25"/>
  <c r="B422" i="25"/>
  <c r="A423" i="25"/>
  <c r="B423" i="25"/>
  <c r="A424" i="25"/>
  <c r="B424" i="25"/>
  <c r="A425" i="25"/>
  <c r="B425" i="25"/>
  <c r="A426" i="25"/>
  <c r="B426" i="25"/>
  <c r="A427" i="25"/>
  <c r="B427" i="25"/>
  <c r="A428" i="25"/>
  <c r="B428" i="25"/>
  <c r="A429" i="25"/>
  <c r="B429" i="25"/>
  <c r="A430" i="25"/>
  <c r="B430" i="25"/>
  <c r="A431" i="25"/>
  <c r="B431" i="25"/>
  <c r="A432" i="25"/>
  <c r="B432" i="25"/>
  <c r="A433" i="25"/>
  <c r="B433" i="25"/>
  <c r="A434" i="25"/>
  <c r="B434" i="25"/>
  <c r="A435" i="25"/>
  <c r="B435" i="25"/>
  <c r="A436" i="25"/>
  <c r="B436" i="25"/>
  <c r="A437" i="25"/>
  <c r="B437" i="25"/>
  <c r="A438" i="25"/>
  <c r="B438" i="25"/>
  <c r="A439" i="25"/>
  <c r="B439" i="25"/>
  <c r="A440" i="25"/>
  <c r="B440" i="25"/>
  <c r="A441" i="25"/>
  <c r="B441" i="25"/>
  <c r="A442" i="25"/>
  <c r="B442" i="25"/>
  <c r="A443" i="25"/>
  <c r="B443" i="25"/>
  <c r="A444" i="25"/>
  <c r="B444" i="25"/>
  <c r="A445" i="25"/>
  <c r="B445" i="25"/>
  <c r="A446" i="25"/>
  <c r="B446" i="25"/>
  <c r="A447" i="25"/>
  <c r="B447" i="25"/>
  <c r="A448" i="25"/>
  <c r="B448" i="25"/>
  <c r="A449" i="25"/>
  <c r="B449" i="25"/>
  <c r="A450" i="25"/>
  <c r="B450" i="25"/>
  <c r="A451" i="25"/>
  <c r="B451" i="25"/>
  <c r="A452" i="25"/>
  <c r="B452" i="25"/>
  <c r="A453" i="25"/>
  <c r="B453" i="25"/>
  <c r="A454" i="25"/>
  <c r="B454" i="25"/>
  <c r="A455" i="25"/>
  <c r="B455" i="25"/>
  <c r="A456" i="25"/>
  <c r="B456" i="25"/>
  <c r="A457" i="25"/>
  <c r="B457" i="25"/>
  <c r="A458" i="25"/>
  <c r="B458" i="25"/>
  <c r="A459" i="25"/>
  <c r="B459" i="25"/>
  <c r="A460" i="25"/>
  <c r="B460" i="25"/>
  <c r="A461" i="25"/>
  <c r="B461" i="25"/>
  <c r="A462" i="25"/>
  <c r="B462" i="25"/>
  <c r="A463" i="25"/>
  <c r="B463" i="25"/>
  <c r="A464" i="25"/>
  <c r="B464" i="25"/>
  <c r="A465" i="25"/>
  <c r="B465" i="25"/>
  <c r="A466" i="25"/>
  <c r="B466" i="25"/>
  <c r="A467" i="25"/>
  <c r="B467" i="25"/>
  <c r="A468" i="25"/>
  <c r="B468" i="25"/>
  <c r="A469" i="25"/>
  <c r="B469" i="25"/>
  <c r="A470" i="25"/>
  <c r="B470" i="25"/>
  <c r="A471" i="25"/>
  <c r="B471" i="25"/>
  <c r="A472" i="25"/>
  <c r="B472" i="25"/>
  <c r="A473" i="25"/>
  <c r="B473" i="25"/>
  <c r="A474" i="25"/>
  <c r="B474" i="25"/>
  <c r="A475" i="25"/>
  <c r="B475" i="25"/>
  <c r="A476" i="25"/>
  <c r="B476" i="25"/>
  <c r="A477" i="25"/>
  <c r="B477" i="25"/>
  <c r="A478" i="25"/>
  <c r="B478" i="25"/>
  <c r="A479" i="25"/>
  <c r="B479" i="25"/>
  <c r="A480" i="25"/>
  <c r="B480" i="25"/>
  <c r="A481" i="25"/>
  <c r="B481" i="25"/>
  <c r="A482" i="25"/>
  <c r="B482" i="25"/>
  <c r="A483" i="25"/>
  <c r="B483" i="25"/>
  <c r="A484" i="25"/>
  <c r="B484" i="25"/>
  <c r="A485" i="25"/>
  <c r="B485" i="25"/>
  <c r="A486" i="25"/>
  <c r="B486" i="25"/>
  <c r="A487" i="25"/>
  <c r="B487" i="25"/>
  <c r="A488" i="25"/>
  <c r="B488" i="25"/>
  <c r="A489" i="25"/>
  <c r="B489" i="25"/>
  <c r="A490" i="25"/>
  <c r="B490" i="25"/>
  <c r="A491" i="25"/>
  <c r="B491" i="25"/>
  <c r="A492" i="25"/>
  <c r="B492" i="25"/>
  <c r="A493" i="25"/>
  <c r="B493" i="25"/>
  <c r="A494" i="25"/>
  <c r="B494" i="25"/>
  <c r="A495" i="25"/>
  <c r="B495" i="25"/>
  <c r="A496" i="25"/>
  <c r="B496" i="25"/>
  <c r="A497" i="25"/>
  <c r="B497" i="25"/>
  <c r="A498" i="25"/>
  <c r="B498" i="25"/>
  <c r="A499" i="25"/>
  <c r="B499" i="25"/>
  <c r="A500" i="25"/>
  <c r="B500" i="25"/>
  <c r="A501" i="25"/>
  <c r="B501" i="25"/>
  <c r="A502" i="25"/>
  <c r="B502" i="25"/>
  <c r="A503" i="25"/>
  <c r="B503" i="25"/>
  <c r="A504" i="25"/>
  <c r="B504" i="25"/>
  <c r="A505" i="25"/>
  <c r="B505" i="25"/>
  <c r="A506" i="25"/>
  <c r="B506" i="25"/>
  <c r="A507" i="25"/>
  <c r="B507" i="25"/>
  <c r="A508" i="25"/>
  <c r="B508" i="25"/>
  <c r="A509" i="25"/>
  <c r="B509" i="25"/>
  <c r="A510" i="25"/>
  <c r="B510" i="25"/>
  <c r="A511" i="25"/>
  <c r="B511" i="25"/>
  <c r="A512" i="25"/>
  <c r="B512" i="25"/>
  <c r="A513" i="25"/>
  <c r="B513" i="25"/>
  <c r="A514" i="25"/>
  <c r="B514" i="25"/>
  <c r="A515" i="25"/>
  <c r="B515" i="25"/>
  <c r="A516" i="25"/>
  <c r="B516" i="25"/>
  <c r="A517" i="25"/>
  <c r="B517" i="25"/>
  <c r="A518" i="25"/>
  <c r="B518" i="25"/>
  <c r="A519" i="25"/>
  <c r="B519" i="25"/>
  <c r="A520" i="25"/>
  <c r="B520" i="25"/>
  <c r="A521" i="25"/>
  <c r="B521" i="25"/>
  <c r="A522" i="25"/>
  <c r="B522" i="25"/>
  <c r="A523" i="25"/>
  <c r="B523" i="25"/>
  <c r="A524" i="25"/>
  <c r="B524" i="25"/>
  <c r="A525" i="25"/>
  <c r="B525" i="25"/>
  <c r="A526" i="25"/>
  <c r="B526" i="25"/>
  <c r="A527" i="25"/>
  <c r="B527" i="25"/>
  <c r="A528" i="25"/>
  <c r="B528" i="25"/>
  <c r="A529" i="25"/>
  <c r="B529" i="25"/>
  <c r="A530" i="25"/>
  <c r="B530" i="25"/>
  <c r="A531" i="25"/>
  <c r="B531" i="25"/>
  <c r="A532" i="25"/>
  <c r="B532" i="25"/>
  <c r="A533" i="25"/>
  <c r="B533" i="25"/>
  <c r="A534" i="25"/>
  <c r="B534" i="25"/>
  <c r="A535" i="25"/>
  <c r="B535" i="25"/>
  <c r="A536" i="25"/>
  <c r="B536" i="25"/>
  <c r="A537" i="25"/>
  <c r="B537" i="25"/>
  <c r="A538" i="25"/>
  <c r="B538" i="25"/>
  <c r="A539" i="25"/>
  <c r="B539" i="25"/>
  <c r="A540" i="25"/>
  <c r="B540" i="25"/>
  <c r="A541" i="25"/>
  <c r="B541" i="25"/>
  <c r="A542" i="25"/>
  <c r="B542" i="25"/>
  <c r="A543" i="25"/>
  <c r="B543" i="25"/>
  <c r="A544" i="25"/>
  <c r="B544" i="25"/>
  <c r="A545" i="25"/>
  <c r="B545" i="25"/>
  <c r="A546" i="25"/>
  <c r="B546" i="25"/>
  <c r="A547" i="25"/>
  <c r="B547" i="25"/>
  <c r="A548" i="25"/>
  <c r="B548" i="25"/>
  <c r="A549" i="25"/>
  <c r="B549" i="25"/>
  <c r="A550" i="25"/>
  <c r="B550" i="25"/>
  <c r="A551" i="25"/>
  <c r="B551" i="25"/>
  <c r="A552" i="25"/>
  <c r="B552" i="25"/>
  <c r="A553" i="25"/>
  <c r="B553" i="25"/>
  <c r="A554" i="25"/>
  <c r="B554" i="25"/>
  <c r="A555" i="25"/>
  <c r="B555" i="25"/>
  <c r="A556" i="25"/>
  <c r="B556" i="25"/>
  <c r="A557" i="25"/>
  <c r="B557" i="25"/>
  <c r="A558" i="25"/>
  <c r="B558" i="25"/>
  <c r="A559" i="25"/>
  <c r="B559" i="25"/>
  <c r="A560" i="25"/>
  <c r="B560" i="25"/>
  <c r="A561" i="25"/>
  <c r="B561" i="25"/>
  <c r="A562" i="25"/>
  <c r="B562" i="25"/>
  <c r="A563" i="25"/>
  <c r="B563" i="25"/>
  <c r="A564" i="25"/>
  <c r="B564" i="25"/>
  <c r="A565" i="25"/>
  <c r="B565" i="25"/>
  <c r="A566" i="25"/>
  <c r="B566" i="25"/>
  <c r="A567" i="25"/>
  <c r="B567" i="25"/>
  <c r="A568" i="25"/>
  <c r="B568" i="25"/>
  <c r="A569" i="25"/>
  <c r="B569" i="25"/>
  <c r="A570" i="25"/>
  <c r="B570" i="25"/>
  <c r="A571" i="25"/>
  <c r="B571" i="25"/>
  <c r="A572" i="25"/>
  <c r="B572" i="25"/>
  <c r="A573" i="25"/>
  <c r="B573" i="25"/>
  <c r="A574" i="25"/>
  <c r="B574" i="25"/>
  <c r="A575" i="25"/>
  <c r="B575" i="25"/>
  <c r="A576" i="25"/>
  <c r="B576" i="25"/>
  <c r="A577" i="25"/>
  <c r="B577" i="25"/>
  <c r="A578" i="25"/>
  <c r="B578" i="25"/>
  <c r="A579" i="25"/>
  <c r="B579" i="25"/>
  <c r="A580" i="25"/>
  <c r="B580" i="25"/>
  <c r="A581" i="25"/>
  <c r="B581" i="25"/>
  <c r="A582" i="25"/>
  <c r="B582" i="25"/>
  <c r="A583" i="25"/>
  <c r="B583" i="25"/>
  <c r="A584" i="25"/>
  <c r="B584" i="25"/>
  <c r="A585" i="25"/>
  <c r="B585" i="25"/>
  <c r="A586" i="25"/>
  <c r="B586" i="25"/>
  <c r="A587" i="25"/>
  <c r="B587" i="25"/>
  <c r="A588" i="25"/>
  <c r="B588" i="25"/>
  <c r="A589" i="25"/>
  <c r="B589" i="25"/>
  <c r="A590" i="25"/>
  <c r="B590" i="25"/>
  <c r="A591" i="25"/>
  <c r="B591" i="25"/>
  <c r="A592" i="25"/>
  <c r="B592" i="25"/>
  <c r="A593" i="25"/>
  <c r="B593" i="25"/>
  <c r="A594" i="25"/>
  <c r="B594" i="25"/>
  <c r="A595" i="25"/>
  <c r="B595" i="25"/>
  <c r="A596" i="25"/>
  <c r="B596" i="25"/>
  <c r="A597" i="25"/>
  <c r="B597" i="25"/>
  <c r="A598" i="25"/>
  <c r="B598" i="25"/>
  <c r="A599" i="25"/>
  <c r="B599" i="25"/>
  <c r="A600" i="25"/>
  <c r="B600" i="25"/>
  <c r="A601" i="25"/>
  <c r="B601" i="25"/>
  <c r="A602" i="25"/>
  <c r="B602" i="25"/>
  <c r="A603" i="25"/>
  <c r="B603" i="25"/>
  <c r="A604" i="25"/>
  <c r="B604" i="25"/>
  <c r="A605" i="25"/>
  <c r="B605" i="25"/>
  <c r="A606" i="25"/>
  <c r="B606" i="25"/>
  <c r="A607" i="25"/>
  <c r="B607" i="25"/>
  <c r="A608" i="25"/>
  <c r="B608" i="25"/>
  <c r="A609" i="25"/>
  <c r="B609" i="25"/>
  <c r="A610" i="25"/>
  <c r="B610" i="25"/>
  <c r="A611" i="25"/>
  <c r="B611" i="25"/>
  <c r="A612" i="25"/>
  <c r="B612" i="25"/>
  <c r="A613" i="25"/>
  <c r="B613" i="25"/>
  <c r="A614" i="25"/>
  <c r="B614" i="25"/>
  <c r="A615" i="25"/>
  <c r="B615" i="25"/>
  <c r="A616" i="25"/>
  <c r="B616" i="25"/>
  <c r="A617" i="25"/>
  <c r="B617" i="25"/>
  <c r="A618" i="25"/>
  <c r="B618" i="25"/>
  <c r="A619" i="25"/>
  <c r="B619" i="25"/>
  <c r="A620" i="25"/>
  <c r="B620" i="25"/>
  <c r="A621" i="25"/>
  <c r="B621" i="25"/>
  <c r="A622" i="25"/>
  <c r="B622" i="25"/>
  <c r="A623" i="25"/>
  <c r="B623" i="25"/>
  <c r="A624" i="25"/>
  <c r="B624" i="25"/>
  <c r="A625" i="25"/>
  <c r="B625" i="25"/>
  <c r="A626" i="25"/>
  <c r="B626" i="25"/>
  <c r="A627" i="25"/>
  <c r="B627" i="25"/>
  <c r="A628" i="25"/>
  <c r="B628" i="25"/>
  <c r="A629" i="25"/>
  <c r="B629" i="25"/>
  <c r="A630" i="25"/>
  <c r="B630" i="25"/>
  <c r="A631" i="25"/>
  <c r="B631" i="25"/>
  <c r="A632" i="25"/>
  <c r="B632" i="25"/>
  <c r="A633" i="25"/>
  <c r="B633" i="25"/>
  <c r="A634" i="25"/>
  <c r="B634" i="25"/>
  <c r="A635" i="25"/>
  <c r="B635" i="25"/>
  <c r="A636" i="25"/>
  <c r="B636" i="25"/>
  <c r="A637" i="25"/>
  <c r="B637" i="25"/>
  <c r="A638" i="25"/>
  <c r="B638" i="25"/>
  <c r="A639" i="25"/>
  <c r="B639" i="25"/>
  <c r="A640" i="25"/>
  <c r="B640" i="25"/>
  <c r="A641" i="25"/>
  <c r="B641" i="25"/>
  <c r="A642" i="25"/>
  <c r="B642" i="25"/>
  <c r="A643" i="25"/>
  <c r="B643" i="25"/>
  <c r="A644" i="25"/>
  <c r="B644" i="25"/>
  <c r="A645" i="25"/>
  <c r="B645" i="25"/>
  <c r="A646" i="25"/>
  <c r="B646" i="25"/>
  <c r="A647" i="25"/>
  <c r="B647" i="25"/>
  <c r="A648" i="25"/>
  <c r="B648" i="25"/>
  <c r="A649" i="25"/>
  <c r="B649" i="25"/>
  <c r="A650" i="25"/>
  <c r="B650" i="25"/>
  <c r="A651" i="25"/>
  <c r="B651" i="25"/>
  <c r="A652" i="25"/>
  <c r="B652" i="25"/>
  <c r="A653" i="25"/>
  <c r="B653" i="25"/>
  <c r="A654" i="25"/>
  <c r="B654" i="25"/>
  <c r="A655" i="25"/>
  <c r="B655" i="25"/>
  <c r="A656" i="25"/>
  <c r="B656" i="25"/>
  <c r="A657" i="25"/>
  <c r="B657" i="25"/>
  <c r="A658" i="25"/>
  <c r="B658" i="25"/>
  <c r="A659" i="25"/>
  <c r="B659" i="25"/>
  <c r="A660" i="25"/>
  <c r="B660" i="25"/>
  <c r="A661" i="25"/>
  <c r="B661" i="25"/>
  <c r="A662" i="25"/>
  <c r="B662" i="25"/>
  <c r="A663" i="25"/>
  <c r="B663" i="25"/>
  <c r="A664" i="25"/>
  <c r="B664" i="25"/>
  <c r="A665" i="25"/>
  <c r="B665" i="25"/>
  <c r="A666" i="25"/>
  <c r="B666" i="25"/>
  <c r="A667" i="25"/>
  <c r="B667" i="25"/>
  <c r="A668" i="25"/>
  <c r="B668" i="25"/>
  <c r="A669" i="25"/>
  <c r="B669" i="25"/>
  <c r="A670" i="25"/>
  <c r="B670" i="25"/>
  <c r="A671" i="25"/>
  <c r="B671" i="25"/>
  <c r="A672" i="25"/>
  <c r="B672" i="25"/>
  <c r="A673" i="25"/>
  <c r="B673" i="25"/>
  <c r="A674" i="25"/>
  <c r="B674" i="25"/>
  <c r="A675" i="25"/>
  <c r="B675" i="25"/>
  <c r="A676" i="25"/>
  <c r="B676" i="25"/>
  <c r="A677" i="25"/>
  <c r="B677" i="25"/>
  <c r="A678" i="25"/>
  <c r="B678" i="25"/>
  <c r="A679" i="25"/>
  <c r="B679" i="25"/>
  <c r="A680" i="25"/>
  <c r="B680" i="25"/>
  <c r="A681" i="25"/>
  <c r="B681" i="25"/>
  <c r="A682" i="25"/>
  <c r="B682" i="25"/>
  <c r="A683" i="25"/>
  <c r="B683" i="25"/>
  <c r="A684" i="25"/>
  <c r="B684" i="25"/>
  <c r="A685" i="25"/>
  <c r="B685" i="25"/>
  <c r="A686" i="25"/>
  <c r="B686" i="25"/>
  <c r="A687" i="25"/>
  <c r="B687" i="25"/>
  <c r="A688" i="25"/>
  <c r="B688" i="25"/>
  <c r="A689" i="25"/>
  <c r="B689" i="25"/>
  <c r="A690" i="25"/>
  <c r="B690" i="25"/>
  <c r="A691" i="25"/>
  <c r="B691" i="25"/>
  <c r="A692" i="25"/>
  <c r="B692" i="25"/>
  <c r="A693" i="25"/>
  <c r="B693" i="25"/>
  <c r="A694" i="25"/>
  <c r="B694" i="25"/>
  <c r="A695" i="25"/>
  <c r="B695" i="25"/>
  <c r="A696" i="25"/>
  <c r="B696" i="25"/>
  <c r="A697" i="25"/>
  <c r="B697" i="25"/>
  <c r="A698" i="25"/>
  <c r="B698" i="25"/>
  <c r="A699" i="25"/>
  <c r="B699" i="25"/>
  <c r="A700" i="25"/>
  <c r="B700" i="25"/>
  <c r="A701" i="25"/>
  <c r="B701" i="25"/>
  <c r="A702" i="25"/>
  <c r="B702" i="25"/>
  <c r="A703" i="25"/>
  <c r="B703" i="25"/>
  <c r="A704" i="25"/>
  <c r="B704" i="25"/>
  <c r="A705" i="25"/>
  <c r="B705" i="25"/>
  <c r="A706" i="25"/>
  <c r="B706" i="25"/>
  <c r="A707" i="25"/>
  <c r="B707" i="25"/>
  <c r="A708" i="25"/>
  <c r="B708" i="25"/>
  <c r="A709" i="25"/>
  <c r="B709" i="25"/>
  <c r="A710" i="25"/>
  <c r="B710" i="25"/>
  <c r="A711" i="25"/>
  <c r="B711" i="25"/>
  <c r="A712" i="25"/>
  <c r="B712" i="25"/>
  <c r="A713" i="25"/>
  <c r="B713" i="25"/>
  <c r="A714" i="25"/>
  <c r="B714" i="25"/>
  <c r="A715" i="25"/>
  <c r="B715" i="25"/>
  <c r="A716" i="25"/>
  <c r="B716" i="25"/>
  <c r="A717" i="25"/>
  <c r="B717" i="25"/>
  <c r="A718" i="25"/>
  <c r="B718" i="25"/>
  <c r="A719" i="25"/>
  <c r="B719" i="25"/>
  <c r="A720" i="25"/>
  <c r="B720" i="25"/>
  <c r="A721" i="25"/>
  <c r="B721" i="25"/>
  <c r="A722" i="25"/>
  <c r="B722" i="25"/>
  <c r="A723" i="25"/>
  <c r="B723" i="25"/>
  <c r="A724" i="25"/>
  <c r="B724" i="25"/>
  <c r="A725" i="25"/>
  <c r="B725" i="25"/>
  <c r="A726" i="25"/>
  <c r="B726" i="25"/>
  <c r="A727" i="25"/>
  <c r="B727" i="25"/>
  <c r="A728" i="25"/>
  <c r="B728" i="25"/>
  <c r="A729" i="25"/>
  <c r="B729" i="25"/>
  <c r="A730" i="25"/>
  <c r="B730" i="25"/>
  <c r="A731" i="25"/>
  <c r="B731" i="25"/>
  <c r="A732" i="25"/>
  <c r="B732" i="25"/>
  <c r="A733" i="25"/>
  <c r="B733" i="25"/>
  <c r="C739" i="25"/>
  <c r="D739" i="25"/>
  <c r="E739" i="25"/>
  <c r="F739" i="25"/>
  <c r="G739" i="25"/>
  <c r="H739" i="25"/>
  <c r="B741" i="25"/>
  <c r="B742" i="25"/>
  <c r="B743" i="25"/>
  <c r="B744" i="25"/>
  <c r="B745" i="25"/>
  <c r="B746" i="25"/>
  <c r="B747" i="25"/>
  <c r="B748" i="25"/>
  <c r="B749" i="25"/>
  <c r="B750" i="25"/>
  <c r="B751" i="25"/>
  <c r="B752" i="25"/>
  <c r="B753" i="25"/>
  <c r="B754" i="25"/>
  <c r="B755" i="25"/>
  <c r="B756" i="25"/>
  <c r="B757" i="25"/>
  <c r="B758" i="25"/>
  <c r="B759" i="25"/>
  <c r="B760" i="25"/>
  <c r="B761" i="25"/>
  <c r="B762" i="25"/>
  <c r="B763" i="25"/>
  <c r="B764" i="25"/>
  <c r="B765" i="25"/>
  <c r="B766" i="25"/>
  <c r="B767" i="25"/>
  <c r="B768" i="25"/>
  <c r="B769" i="25"/>
  <c r="B770" i="25"/>
  <c r="B771" i="25"/>
  <c r="B772" i="25"/>
  <c r="B773" i="25"/>
  <c r="B774" i="25"/>
  <c r="B775" i="25"/>
  <c r="B776" i="25"/>
  <c r="B781" i="25"/>
  <c r="B782" i="25"/>
  <c r="B783" i="25"/>
  <c r="B784" i="25"/>
  <c r="B785" i="25"/>
  <c r="B786" i="25"/>
  <c r="B787" i="25"/>
  <c r="B788" i="25"/>
  <c r="B789" i="25"/>
  <c r="B790" i="25"/>
  <c r="B791" i="25"/>
  <c r="B792" i="25"/>
  <c r="B793" i="25"/>
  <c r="B794" i="25"/>
  <c r="B795" i="25"/>
  <c r="C2" i="33"/>
  <c r="D2" i="33"/>
  <c r="E2" i="33"/>
  <c r="F2" i="33"/>
  <c r="G2" i="33"/>
  <c r="H2" i="33"/>
  <c r="C3" i="33"/>
  <c r="D3" i="33"/>
  <c r="E3" i="33"/>
  <c r="F3" i="33"/>
  <c r="G3" i="33"/>
  <c r="H3" i="33"/>
  <c r="C4" i="33"/>
  <c r="D4" i="33"/>
  <c r="E4" i="33"/>
  <c r="F4" i="33"/>
  <c r="G4" i="33"/>
  <c r="H4" i="33"/>
  <c r="C5" i="33"/>
  <c r="D5" i="33"/>
  <c r="E5" i="33"/>
  <c r="F5" i="33"/>
  <c r="G5" i="33"/>
  <c r="H5" i="33"/>
  <c r="C6" i="33"/>
  <c r="D6" i="33"/>
  <c r="E6" i="33"/>
  <c r="F6" i="33"/>
  <c r="G6" i="33"/>
  <c r="H6" i="33"/>
  <c r="C7" i="33"/>
  <c r="D7" i="33"/>
  <c r="E7" i="33"/>
  <c r="F7" i="33"/>
  <c r="G7" i="33"/>
  <c r="H7" i="33"/>
  <c r="C8" i="33"/>
  <c r="D8" i="33"/>
  <c r="E8" i="33"/>
  <c r="F8" i="33"/>
  <c r="G8" i="33"/>
  <c r="H8" i="33"/>
  <c r="C9" i="33"/>
  <c r="D9" i="33"/>
  <c r="E9" i="33"/>
  <c r="F9" i="33"/>
  <c r="G9" i="33"/>
  <c r="H9" i="33"/>
  <c r="C10" i="33"/>
  <c r="D10" i="33"/>
  <c r="E10" i="33"/>
  <c r="F10" i="33"/>
  <c r="G10" i="33"/>
  <c r="H10" i="33"/>
  <c r="C11" i="33"/>
  <c r="D11" i="33"/>
  <c r="E11" i="33"/>
  <c r="F11" i="33"/>
  <c r="G11" i="33"/>
  <c r="H11" i="33"/>
  <c r="C12" i="33"/>
  <c r="D12" i="33"/>
  <c r="E12" i="33"/>
  <c r="F12" i="33"/>
  <c r="G12" i="33"/>
  <c r="H12" i="33"/>
  <c r="C13" i="33"/>
  <c r="D13" i="33"/>
  <c r="E13" i="33"/>
  <c r="F13" i="33"/>
  <c r="G13" i="33"/>
  <c r="H13" i="33"/>
  <c r="A374" i="33"/>
  <c r="B374" i="33"/>
  <c r="A375" i="33"/>
  <c r="B375" i="33"/>
  <c r="A376" i="33"/>
  <c r="B376" i="33"/>
  <c r="A377" i="33"/>
  <c r="B377" i="33"/>
  <c r="A378" i="33"/>
  <c r="B378" i="33"/>
  <c r="A379" i="33"/>
  <c r="B379" i="33"/>
  <c r="A380" i="33"/>
  <c r="B380" i="33"/>
  <c r="A381" i="33"/>
  <c r="B381" i="33"/>
  <c r="A382" i="33"/>
  <c r="B382" i="33"/>
  <c r="A402" i="33"/>
  <c r="B402" i="33"/>
  <c r="A403" i="33"/>
  <c r="B403" i="33"/>
  <c r="A404" i="33"/>
  <c r="B404" i="33"/>
  <c r="A405" i="33"/>
  <c r="B405" i="33"/>
  <c r="A406" i="33"/>
  <c r="B406" i="33"/>
  <c r="A407" i="33"/>
  <c r="B407" i="33"/>
  <c r="A408" i="33"/>
  <c r="B408" i="33"/>
  <c r="A409" i="33"/>
  <c r="B409" i="33"/>
  <c r="A410" i="33"/>
  <c r="B410" i="33"/>
  <c r="A411" i="33"/>
  <c r="B411" i="33"/>
  <c r="A412" i="33"/>
  <c r="B412" i="33"/>
  <c r="A413" i="33"/>
  <c r="B413" i="33"/>
  <c r="A414" i="33"/>
  <c r="B414" i="33"/>
  <c r="A415" i="33"/>
  <c r="B415" i="33"/>
  <c r="A416" i="33"/>
  <c r="B416" i="33"/>
  <c r="A417" i="33"/>
  <c r="B417" i="33"/>
  <c r="A418" i="33"/>
  <c r="B418" i="33"/>
  <c r="A419" i="33"/>
  <c r="B419" i="33"/>
  <c r="A420" i="33"/>
  <c r="B420" i="33"/>
  <c r="A421" i="33"/>
  <c r="B421" i="33"/>
  <c r="A422" i="33"/>
  <c r="B422" i="33"/>
  <c r="A423" i="33"/>
  <c r="B423" i="33"/>
  <c r="A424" i="33"/>
  <c r="B424" i="33"/>
  <c r="A425" i="33"/>
  <c r="B425" i="33"/>
  <c r="A426" i="33"/>
  <c r="B426" i="33"/>
  <c r="A427" i="33"/>
  <c r="B427" i="33"/>
  <c r="A428" i="33"/>
  <c r="B428" i="33"/>
  <c r="A429" i="33"/>
  <c r="B429" i="33"/>
  <c r="A430" i="33"/>
  <c r="B430" i="33"/>
  <c r="A431" i="33"/>
  <c r="B431" i="33"/>
  <c r="A432" i="33"/>
  <c r="B432" i="33"/>
  <c r="A433" i="33"/>
  <c r="A445" i="33" s="1"/>
  <c r="A457" i="33" s="1"/>
  <c r="A469" i="33" s="1"/>
  <c r="A481" i="33" s="1"/>
  <c r="A493" i="33" s="1"/>
  <c r="A505" i="33" s="1"/>
  <c r="A517" i="33" s="1"/>
  <c r="A529" i="33" s="1"/>
  <c r="A541" i="33" s="1"/>
  <c r="A553" i="33" s="1"/>
  <c r="A565" i="33" s="1"/>
  <c r="A577" i="33" s="1"/>
  <c r="A589" i="33" s="1"/>
  <c r="A601" i="33" s="1"/>
  <c r="A613" i="33" s="1"/>
  <c r="A625" i="33" s="1"/>
  <c r="A637" i="33" s="1"/>
  <c r="A649" i="33" s="1"/>
  <c r="A661" i="33" s="1"/>
  <c r="A673" i="33" s="1"/>
  <c r="A685" i="33" s="1"/>
  <c r="A697" i="33" s="1"/>
  <c r="A709" i="33" s="1"/>
  <c r="A721" i="33" s="1"/>
  <c r="A733" i="33" s="1"/>
  <c r="B433" i="33"/>
  <c r="A434" i="33"/>
  <c r="B434" i="33"/>
  <c r="A435" i="33"/>
  <c r="B435" i="33"/>
  <c r="A436" i="33"/>
  <c r="B436" i="33"/>
  <c r="A437" i="33"/>
  <c r="B437" i="33"/>
  <c r="A438" i="33"/>
  <c r="B438" i="33"/>
  <c r="A439" i="33"/>
  <c r="B439" i="33"/>
  <c r="A440" i="33"/>
  <c r="B440" i="33"/>
  <c r="A441" i="33"/>
  <c r="A453" i="33" s="1"/>
  <c r="A465" i="33" s="1"/>
  <c r="A477" i="33" s="1"/>
  <c r="A489" i="33" s="1"/>
  <c r="A501" i="33" s="1"/>
  <c r="A513" i="33" s="1"/>
  <c r="A525" i="33" s="1"/>
  <c r="A537" i="33" s="1"/>
  <c r="A549" i="33" s="1"/>
  <c r="A561" i="33" s="1"/>
  <c r="A573" i="33" s="1"/>
  <c r="A585" i="33" s="1"/>
  <c r="A597" i="33" s="1"/>
  <c r="A609" i="33" s="1"/>
  <c r="A621" i="33" s="1"/>
  <c r="A633" i="33" s="1"/>
  <c r="A645" i="33" s="1"/>
  <c r="A657" i="33" s="1"/>
  <c r="A669" i="33" s="1"/>
  <c r="A681" i="33" s="1"/>
  <c r="A693" i="33" s="1"/>
  <c r="A705" i="33" s="1"/>
  <c r="A717" i="33" s="1"/>
  <c r="A729" i="33" s="1"/>
  <c r="B441" i="33"/>
  <c r="A442" i="33"/>
  <c r="B442" i="33"/>
  <c r="A443" i="33"/>
  <c r="B443" i="33"/>
  <c r="A444" i="33"/>
  <c r="B444" i="33"/>
  <c r="B445" i="33"/>
  <c r="A446" i="33"/>
  <c r="B446" i="33"/>
  <c r="A447" i="33"/>
  <c r="B447" i="33"/>
  <c r="A448" i="33"/>
  <c r="B448" i="33"/>
  <c r="A449" i="33"/>
  <c r="B449" i="33"/>
  <c r="A450" i="33"/>
  <c r="B450" i="33"/>
  <c r="A451" i="33"/>
  <c r="B451" i="33"/>
  <c r="A452" i="33"/>
  <c r="B452" i="33"/>
  <c r="B453" i="33"/>
  <c r="A454" i="33"/>
  <c r="B454" i="33"/>
  <c r="A455" i="33"/>
  <c r="B455" i="33"/>
  <c r="A456" i="33"/>
  <c r="B456" i="33"/>
  <c r="B457" i="33"/>
  <c r="A458" i="33"/>
  <c r="B458" i="33"/>
  <c r="A459" i="33"/>
  <c r="B459" i="33"/>
  <c r="A460" i="33"/>
  <c r="B460" i="33"/>
  <c r="A461" i="33"/>
  <c r="B461" i="33"/>
  <c r="A462" i="33"/>
  <c r="B462" i="33"/>
  <c r="A463" i="33"/>
  <c r="B463" i="33"/>
  <c r="A464" i="33"/>
  <c r="B464" i="33"/>
  <c r="B465" i="33"/>
  <c r="A466" i="33"/>
  <c r="B466" i="33"/>
  <c r="A467" i="33"/>
  <c r="B467" i="33"/>
  <c r="A468" i="33"/>
  <c r="B468" i="33"/>
  <c r="B469" i="33"/>
  <c r="A470" i="33"/>
  <c r="B470" i="33"/>
  <c r="A471" i="33"/>
  <c r="B471" i="33"/>
  <c r="A472" i="33"/>
  <c r="B472" i="33"/>
  <c r="A473" i="33"/>
  <c r="B473" i="33"/>
  <c r="A474" i="33"/>
  <c r="B474" i="33"/>
  <c r="A475" i="33"/>
  <c r="B475" i="33"/>
  <c r="A476" i="33"/>
  <c r="B476" i="33"/>
  <c r="B477" i="33"/>
  <c r="A478" i="33"/>
  <c r="B478" i="33"/>
  <c r="A479" i="33"/>
  <c r="B479" i="33"/>
  <c r="A480" i="33"/>
  <c r="B480" i="33"/>
  <c r="B481" i="33"/>
  <c r="A482" i="33"/>
  <c r="B482" i="33"/>
  <c r="A483" i="33"/>
  <c r="B483" i="33"/>
  <c r="A484" i="33"/>
  <c r="B484" i="33"/>
  <c r="A485" i="33"/>
  <c r="A497" i="33" s="1"/>
  <c r="A509" i="33" s="1"/>
  <c r="A521" i="33" s="1"/>
  <c r="A533" i="33" s="1"/>
  <c r="A545" i="33" s="1"/>
  <c r="A557" i="33" s="1"/>
  <c r="A569" i="33" s="1"/>
  <c r="A581" i="33" s="1"/>
  <c r="A593" i="33" s="1"/>
  <c r="A605" i="33" s="1"/>
  <c r="A617" i="33" s="1"/>
  <c r="A629" i="33" s="1"/>
  <c r="A641" i="33" s="1"/>
  <c r="A653" i="33" s="1"/>
  <c r="A665" i="33" s="1"/>
  <c r="A677" i="33" s="1"/>
  <c r="A689" i="33" s="1"/>
  <c r="A701" i="33" s="1"/>
  <c r="A713" i="33" s="1"/>
  <c r="A725" i="33" s="1"/>
  <c r="B485" i="33"/>
  <c r="A486" i="33"/>
  <c r="B486" i="33"/>
  <c r="A487" i="33"/>
  <c r="B487" i="33"/>
  <c r="A488" i="33"/>
  <c r="B488" i="33"/>
  <c r="B489" i="33"/>
  <c r="A490" i="33"/>
  <c r="B490" i="33"/>
  <c r="A491" i="33"/>
  <c r="B491" i="33"/>
  <c r="A492" i="33"/>
  <c r="B492" i="33"/>
  <c r="B493" i="33"/>
  <c r="A494" i="33"/>
  <c r="B494" i="33"/>
  <c r="A495" i="33"/>
  <c r="B495" i="33"/>
  <c r="A496" i="33"/>
  <c r="B496" i="33"/>
  <c r="B497" i="33"/>
  <c r="A498" i="33"/>
  <c r="B498" i="33"/>
  <c r="A499" i="33"/>
  <c r="B499" i="33"/>
  <c r="A500" i="33"/>
  <c r="B500" i="33"/>
  <c r="B501" i="33"/>
  <c r="A502" i="33"/>
  <c r="B502" i="33"/>
  <c r="A503" i="33"/>
  <c r="B503" i="33"/>
  <c r="A504" i="33"/>
  <c r="B504" i="33"/>
  <c r="B505" i="33"/>
  <c r="A506" i="33"/>
  <c r="B506" i="33"/>
  <c r="A507" i="33"/>
  <c r="B507" i="33"/>
  <c r="A508" i="33"/>
  <c r="B508" i="33"/>
  <c r="B509" i="33"/>
  <c r="A510" i="33"/>
  <c r="B510" i="33"/>
  <c r="A511" i="33"/>
  <c r="B511" i="33"/>
  <c r="A512" i="33"/>
  <c r="B512" i="33"/>
  <c r="B513" i="33"/>
  <c r="A514" i="33"/>
  <c r="B514" i="33"/>
  <c r="A515" i="33"/>
  <c r="B515" i="33"/>
  <c r="A516" i="33"/>
  <c r="B516" i="33"/>
  <c r="B517" i="33"/>
  <c r="A518" i="33"/>
  <c r="B518" i="33"/>
  <c r="A519" i="33"/>
  <c r="B519" i="33"/>
  <c r="A520" i="33"/>
  <c r="B520" i="33"/>
  <c r="B521" i="33"/>
  <c r="A522" i="33"/>
  <c r="B522" i="33"/>
  <c r="A523" i="33"/>
  <c r="B523" i="33"/>
  <c r="A524" i="33"/>
  <c r="B524" i="33"/>
  <c r="B525" i="33"/>
  <c r="A526" i="33"/>
  <c r="B526" i="33"/>
  <c r="A527" i="33"/>
  <c r="B527" i="33"/>
  <c r="A528" i="33"/>
  <c r="B528" i="33"/>
  <c r="B529" i="33"/>
  <c r="A530" i="33"/>
  <c r="B530" i="33"/>
  <c r="A531" i="33"/>
  <c r="B531" i="33"/>
  <c r="A532" i="33"/>
  <c r="B532" i="33"/>
  <c r="B533" i="33"/>
  <c r="A534" i="33"/>
  <c r="B534" i="33"/>
  <c r="A535" i="33"/>
  <c r="B535" i="33"/>
  <c r="A536" i="33"/>
  <c r="B536" i="33"/>
  <c r="B537" i="33"/>
  <c r="A538" i="33"/>
  <c r="B538" i="33"/>
  <c r="A539" i="33"/>
  <c r="B539" i="33"/>
  <c r="A540" i="33"/>
  <c r="B540" i="33"/>
  <c r="B541" i="33"/>
  <c r="A542" i="33"/>
  <c r="B542" i="33"/>
  <c r="A543" i="33"/>
  <c r="B543" i="33"/>
  <c r="A544" i="33"/>
  <c r="B544" i="33"/>
  <c r="B545" i="33"/>
  <c r="A546" i="33"/>
  <c r="B546" i="33"/>
  <c r="A547" i="33"/>
  <c r="B547" i="33"/>
  <c r="A548" i="33"/>
  <c r="B548" i="33"/>
  <c r="B549" i="33"/>
  <c r="A550" i="33"/>
  <c r="B550" i="33"/>
  <c r="A551" i="33"/>
  <c r="B551" i="33"/>
  <c r="A552" i="33"/>
  <c r="B552" i="33"/>
  <c r="B553" i="33"/>
  <c r="A554" i="33"/>
  <c r="B554" i="33"/>
  <c r="A555" i="33"/>
  <c r="B555" i="33"/>
  <c r="A556" i="33"/>
  <c r="B556" i="33"/>
  <c r="B557" i="33"/>
  <c r="A558" i="33"/>
  <c r="B558" i="33"/>
  <c r="A559" i="33"/>
  <c r="B559" i="33"/>
  <c r="A560" i="33"/>
  <c r="B560" i="33"/>
  <c r="B561" i="33"/>
  <c r="A562" i="33"/>
  <c r="B562" i="33"/>
  <c r="A563" i="33"/>
  <c r="B563" i="33"/>
  <c r="A564" i="33"/>
  <c r="B564" i="33"/>
  <c r="B565" i="33"/>
  <c r="A566" i="33"/>
  <c r="B566" i="33"/>
  <c r="A567" i="33"/>
  <c r="B567" i="33"/>
  <c r="A568" i="33"/>
  <c r="B568" i="33"/>
  <c r="B569" i="33"/>
  <c r="A570" i="33"/>
  <c r="B570" i="33"/>
  <c r="A571" i="33"/>
  <c r="B571" i="33"/>
  <c r="A572" i="33"/>
  <c r="B572" i="33"/>
  <c r="B573" i="33"/>
  <c r="A574" i="33"/>
  <c r="B574" i="33"/>
  <c r="A575" i="33"/>
  <c r="B575" i="33"/>
  <c r="A576" i="33"/>
  <c r="B576" i="33"/>
  <c r="B577" i="33"/>
  <c r="A578" i="33"/>
  <c r="B578" i="33"/>
  <c r="A579" i="33"/>
  <c r="B579" i="33"/>
  <c r="A580" i="33"/>
  <c r="B580" i="33"/>
  <c r="B581" i="33"/>
  <c r="A582" i="33"/>
  <c r="B582" i="33"/>
  <c r="A583" i="33"/>
  <c r="B583" i="33"/>
  <c r="A584" i="33"/>
  <c r="B584" i="33"/>
  <c r="B585" i="33"/>
  <c r="A586" i="33"/>
  <c r="B586" i="33"/>
  <c r="A587" i="33"/>
  <c r="B587" i="33"/>
  <c r="A588" i="33"/>
  <c r="B588" i="33"/>
  <c r="B589" i="33"/>
  <c r="A590" i="33"/>
  <c r="B590" i="33"/>
  <c r="A591" i="33"/>
  <c r="B591" i="33"/>
  <c r="A592" i="33"/>
  <c r="B592" i="33"/>
  <c r="B593" i="33"/>
  <c r="A594" i="33"/>
  <c r="B594" i="33"/>
  <c r="A595" i="33"/>
  <c r="B595" i="33"/>
  <c r="A596" i="33"/>
  <c r="B596" i="33"/>
  <c r="B597" i="33"/>
  <c r="A598" i="33"/>
  <c r="B598" i="33"/>
  <c r="A599" i="33"/>
  <c r="B599" i="33"/>
  <c r="A600" i="33"/>
  <c r="B600" i="33"/>
  <c r="B601" i="33"/>
  <c r="A602" i="33"/>
  <c r="B602" i="33"/>
  <c r="A603" i="33"/>
  <c r="B603" i="33"/>
  <c r="A604" i="33"/>
  <c r="B604" i="33"/>
  <c r="B605" i="33"/>
  <c r="A606" i="33"/>
  <c r="B606" i="33"/>
  <c r="A607" i="33"/>
  <c r="B607" i="33"/>
  <c r="A608" i="33"/>
  <c r="B608" i="33"/>
  <c r="B609" i="33"/>
  <c r="A610" i="33"/>
  <c r="B610" i="33"/>
  <c r="A611" i="33"/>
  <c r="B611" i="33"/>
  <c r="A612" i="33"/>
  <c r="B612" i="33"/>
  <c r="B613" i="33"/>
  <c r="A614" i="33"/>
  <c r="B614" i="33"/>
  <c r="A615" i="33"/>
  <c r="B615" i="33"/>
  <c r="A616" i="33"/>
  <c r="B616" i="33"/>
  <c r="B617" i="33"/>
  <c r="A618" i="33"/>
  <c r="B618" i="33"/>
  <c r="A619" i="33"/>
  <c r="B619" i="33"/>
  <c r="A620" i="33"/>
  <c r="B620" i="33"/>
  <c r="B621" i="33"/>
  <c r="A622" i="33"/>
  <c r="B622" i="33"/>
  <c r="A623" i="33"/>
  <c r="B623" i="33"/>
  <c r="A624" i="33"/>
  <c r="B624" i="33"/>
  <c r="B625" i="33"/>
  <c r="A626" i="33"/>
  <c r="B626" i="33"/>
  <c r="A627" i="33"/>
  <c r="B627" i="33"/>
  <c r="A628" i="33"/>
  <c r="B628" i="33"/>
  <c r="B629" i="33"/>
  <c r="A630" i="33"/>
  <c r="B630" i="33"/>
  <c r="A631" i="33"/>
  <c r="B631" i="33"/>
  <c r="A632" i="33"/>
  <c r="B632" i="33"/>
  <c r="B633" i="33"/>
  <c r="A634" i="33"/>
  <c r="B634" i="33"/>
  <c r="A635" i="33"/>
  <c r="B635" i="33"/>
  <c r="A636" i="33"/>
  <c r="B636" i="33"/>
  <c r="B637" i="33"/>
  <c r="A638" i="33"/>
  <c r="B638" i="33"/>
  <c r="A639" i="33"/>
  <c r="B639" i="33"/>
  <c r="A640" i="33"/>
  <c r="B640" i="33"/>
  <c r="B641" i="33"/>
  <c r="A642" i="33"/>
  <c r="B642" i="33"/>
  <c r="A643" i="33"/>
  <c r="B643" i="33"/>
  <c r="A644" i="33"/>
  <c r="B644" i="33"/>
  <c r="B645" i="33"/>
  <c r="A646" i="33"/>
  <c r="B646" i="33"/>
  <c r="A647" i="33"/>
  <c r="B647" i="33"/>
  <c r="A648" i="33"/>
  <c r="B648" i="33"/>
  <c r="B649" i="33"/>
  <c r="A650" i="33"/>
  <c r="B650" i="33"/>
  <c r="A651" i="33"/>
  <c r="B651" i="33"/>
  <c r="A652" i="33"/>
  <c r="B652" i="33"/>
  <c r="B653" i="33"/>
  <c r="A654" i="33"/>
  <c r="B654" i="33"/>
  <c r="A655" i="33"/>
  <c r="B655" i="33"/>
  <c r="A656" i="33"/>
  <c r="B656" i="33"/>
  <c r="B657" i="33"/>
  <c r="A658" i="33"/>
  <c r="B658" i="33"/>
  <c r="A659" i="33"/>
  <c r="B659" i="33"/>
  <c r="A660" i="33"/>
  <c r="B660" i="33"/>
  <c r="B661" i="33"/>
  <c r="A662" i="33"/>
  <c r="B662" i="33"/>
  <c r="A663" i="33"/>
  <c r="B663" i="33"/>
  <c r="A664" i="33"/>
  <c r="B664" i="33"/>
  <c r="B665" i="33"/>
  <c r="A666" i="33"/>
  <c r="B666" i="33"/>
  <c r="A667" i="33"/>
  <c r="B667" i="33"/>
  <c r="A668" i="33"/>
  <c r="B668" i="33"/>
  <c r="B669" i="33"/>
  <c r="A670" i="33"/>
  <c r="B670" i="33"/>
  <c r="A671" i="33"/>
  <c r="B671" i="33"/>
  <c r="A672" i="33"/>
  <c r="B672" i="33"/>
  <c r="B673" i="33"/>
  <c r="A674" i="33"/>
  <c r="B674" i="33"/>
  <c r="A675" i="33"/>
  <c r="B675" i="33"/>
  <c r="A676" i="33"/>
  <c r="B676" i="33"/>
  <c r="B677" i="33"/>
  <c r="A678" i="33"/>
  <c r="B678" i="33"/>
  <c r="A679" i="33"/>
  <c r="B679" i="33"/>
  <c r="A680" i="33"/>
  <c r="B680" i="33"/>
  <c r="B681" i="33"/>
  <c r="A682" i="33"/>
  <c r="B682" i="33"/>
  <c r="A683" i="33"/>
  <c r="B683" i="33"/>
  <c r="A684" i="33"/>
  <c r="B684" i="33"/>
  <c r="B685" i="33"/>
  <c r="A686" i="33"/>
  <c r="B686" i="33"/>
  <c r="A687" i="33"/>
  <c r="B687" i="33"/>
  <c r="A688" i="33"/>
  <c r="B688" i="33"/>
  <c r="B689" i="33"/>
  <c r="A690" i="33"/>
  <c r="B690" i="33"/>
  <c r="A691" i="33"/>
  <c r="B691" i="33"/>
  <c r="A692" i="33"/>
  <c r="B692" i="33"/>
  <c r="B693" i="33"/>
  <c r="A694" i="33"/>
  <c r="B694" i="33"/>
  <c r="A695" i="33"/>
  <c r="B695" i="33"/>
  <c r="A696" i="33"/>
  <c r="B696" i="33"/>
  <c r="B697" i="33"/>
  <c r="A698" i="33"/>
  <c r="B698" i="33"/>
  <c r="A699" i="33"/>
  <c r="B699" i="33"/>
  <c r="A700" i="33"/>
  <c r="B700" i="33"/>
  <c r="B701" i="33"/>
  <c r="A702" i="33"/>
  <c r="B702" i="33"/>
  <c r="A703" i="33"/>
  <c r="B703" i="33"/>
  <c r="A704" i="33"/>
  <c r="B704" i="33"/>
  <c r="B705" i="33"/>
  <c r="A706" i="33"/>
  <c r="B706" i="33"/>
  <c r="A707" i="33"/>
  <c r="B707" i="33"/>
  <c r="A708" i="33"/>
  <c r="B708" i="33"/>
  <c r="B709" i="33"/>
  <c r="A710" i="33"/>
  <c r="B710" i="33"/>
  <c r="A711" i="33"/>
  <c r="B711" i="33"/>
  <c r="A712" i="33"/>
  <c r="B712" i="33"/>
  <c r="B713" i="33"/>
  <c r="A714" i="33"/>
  <c r="B714" i="33"/>
  <c r="A715" i="33"/>
  <c r="B715" i="33"/>
  <c r="A716" i="33"/>
  <c r="B716" i="33"/>
  <c r="B717" i="33"/>
  <c r="A718" i="33"/>
  <c r="B718" i="33"/>
  <c r="A719" i="33"/>
  <c r="B719" i="33"/>
  <c r="A720" i="33"/>
  <c r="B720" i="33"/>
  <c r="B721" i="33"/>
  <c r="A722" i="33"/>
  <c r="B722" i="33"/>
  <c r="A723" i="33"/>
  <c r="B723" i="33"/>
  <c r="A724" i="33"/>
  <c r="B724" i="33"/>
  <c r="B725" i="33"/>
  <c r="A726" i="33"/>
  <c r="B726" i="33"/>
  <c r="A727" i="33"/>
  <c r="B727" i="33"/>
  <c r="A728" i="33"/>
  <c r="B728" i="33"/>
  <c r="B729" i="33"/>
  <c r="A730" i="33"/>
  <c r="B730" i="33"/>
  <c r="A731" i="33"/>
  <c r="B731" i="33"/>
  <c r="A732" i="33"/>
  <c r="B732" i="33"/>
  <c r="B733" i="33"/>
  <c r="C2" i="8"/>
  <c r="D2" i="8"/>
  <c r="E2" i="8"/>
  <c r="F2" i="8"/>
  <c r="G2" i="8"/>
  <c r="H2" i="8"/>
  <c r="C3" i="8"/>
  <c r="D3" i="8"/>
  <c r="E3" i="8"/>
  <c r="F3" i="8"/>
  <c r="G3" i="8"/>
  <c r="H3" i="8"/>
  <c r="C4" i="8"/>
  <c r="D4" i="8"/>
  <c r="E4" i="8"/>
  <c r="F4" i="8"/>
  <c r="G4" i="8"/>
  <c r="H4" i="8"/>
  <c r="C5" i="8"/>
  <c r="D5" i="8"/>
  <c r="E5" i="8"/>
  <c r="F5" i="8"/>
  <c r="G5" i="8"/>
  <c r="H5" i="8"/>
  <c r="C6" i="8"/>
  <c r="D6" i="8"/>
  <c r="E6" i="8"/>
  <c r="F6" i="8"/>
  <c r="G6" i="8"/>
  <c r="H6" i="8"/>
  <c r="C7" i="8"/>
  <c r="D7" i="8"/>
  <c r="E7" i="8"/>
  <c r="F7" i="8"/>
  <c r="G7" i="8"/>
  <c r="H7" i="8"/>
  <c r="C8" i="8"/>
  <c r="D8" i="8"/>
  <c r="E8" i="8"/>
  <c r="F8" i="8"/>
  <c r="G8" i="8"/>
  <c r="H8" i="8"/>
  <c r="C9" i="8"/>
  <c r="D9" i="8"/>
  <c r="E9" i="8"/>
  <c r="F9" i="8"/>
  <c r="G9" i="8"/>
  <c r="H9" i="8"/>
  <c r="C10" i="8"/>
  <c r="D10" i="8"/>
  <c r="E10" i="8"/>
  <c r="F10" i="8"/>
  <c r="G10" i="8"/>
  <c r="H10" i="8"/>
  <c r="C11" i="8"/>
  <c r="D11" i="8"/>
  <c r="E11" i="8"/>
  <c r="F11" i="8"/>
  <c r="G11" i="8"/>
  <c r="H11" i="8"/>
  <c r="C12" i="8"/>
  <c r="D12" i="8"/>
  <c r="E12" i="8"/>
  <c r="F12" i="8"/>
  <c r="G12" i="8"/>
  <c r="H12" i="8"/>
  <c r="C13" i="8"/>
  <c r="D13" i="8"/>
  <c r="E13" i="8"/>
  <c r="F13" i="8"/>
  <c r="G13" i="8"/>
  <c r="H13" i="8"/>
  <c r="A403" i="8"/>
  <c r="A415" i="8" s="1"/>
  <c r="A427" i="8" s="1"/>
  <c r="A439" i="8" s="1"/>
  <c r="A451" i="8" s="1"/>
  <c r="A463" i="8" s="1"/>
  <c r="A475" i="8" s="1"/>
  <c r="A487" i="8" s="1"/>
  <c r="A499" i="8" s="1"/>
  <c r="A511" i="8" s="1"/>
  <c r="A523" i="8" s="1"/>
  <c r="A535" i="8" s="1"/>
  <c r="A547" i="8" s="1"/>
  <c r="A559" i="8" s="1"/>
  <c r="A571" i="8" s="1"/>
  <c r="A583" i="8" s="1"/>
  <c r="A595" i="8" s="1"/>
  <c r="A607" i="8" s="1"/>
  <c r="A619" i="8" s="1"/>
  <c r="A631" i="8" s="1"/>
  <c r="A643" i="8" s="1"/>
  <c r="A655" i="8" s="1"/>
  <c r="A667" i="8" s="1"/>
  <c r="A679" i="8" s="1"/>
  <c r="A691" i="8" s="1"/>
  <c r="A703" i="8" s="1"/>
  <c r="A715" i="8" s="1"/>
  <c r="A727" i="8" s="1"/>
  <c r="B403" i="8"/>
  <c r="B415" i="8" s="1"/>
  <c r="B427" i="8" s="1"/>
  <c r="B439" i="8" s="1"/>
  <c r="B451" i="8" s="1"/>
  <c r="B463" i="8" s="1"/>
  <c r="B475" i="8" s="1"/>
  <c r="B487" i="8" s="1"/>
  <c r="B499" i="8" s="1"/>
  <c r="B511" i="8" s="1"/>
  <c r="B523" i="8" s="1"/>
  <c r="B535" i="8" s="1"/>
  <c r="B547" i="8" s="1"/>
  <c r="B559" i="8" s="1"/>
  <c r="B571" i="8" s="1"/>
  <c r="B583" i="8" s="1"/>
  <c r="B595" i="8" s="1"/>
  <c r="B607" i="8" s="1"/>
  <c r="B619" i="8" s="1"/>
  <c r="B631" i="8" s="1"/>
  <c r="B643" i="8" s="1"/>
  <c r="B655" i="8" s="1"/>
  <c r="B667" i="8" s="1"/>
  <c r="B679" i="8" s="1"/>
  <c r="B691" i="8" s="1"/>
  <c r="B703" i="8" s="1"/>
  <c r="B715" i="8" s="1"/>
  <c r="B727" i="8" s="1"/>
  <c r="A405" i="8"/>
  <c r="A417" i="8" s="1"/>
  <c r="A429" i="8" s="1"/>
  <c r="A441" i="8" s="1"/>
  <c r="A453" i="8" s="1"/>
  <c r="A465" i="8" s="1"/>
  <c r="A477" i="8" s="1"/>
  <c r="A489" i="8" s="1"/>
  <c r="A501" i="8" s="1"/>
  <c r="A513" i="8" s="1"/>
  <c r="A525" i="8" s="1"/>
  <c r="A537" i="8" s="1"/>
  <c r="A549" i="8" s="1"/>
  <c r="A561" i="8" s="1"/>
  <c r="A573" i="8" s="1"/>
  <c r="A585" i="8" s="1"/>
  <c r="A597" i="8" s="1"/>
  <c r="A609" i="8" s="1"/>
  <c r="A621" i="8" s="1"/>
  <c r="A633" i="8" s="1"/>
  <c r="A645" i="8" s="1"/>
  <c r="A657" i="8" s="1"/>
  <c r="A669" i="8" s="1"/>
  <c r="A681" i="8" s="1"/>
  <c r="A693" i="8" s="1"/>
  <c r="A705" i="8" s="1"/>
  <c r="A717" i="8" s="1"/>
  <c r="A729" i="8" s="1"/>
  <c r="B405" i="8"/>
  <c r="B417" i="8" s="1"/>
  <c r="B429" i="8" s="1"/>
  <c r="B441" i="8" s="1"/>
  <c r="B453" i="8"/>
  <c r="B465" i="8" s="1"/>
  <c r="B477" i="8" s="1"/>
  <c r="B489" i="8" s="1"/>
  <c r="B501" i="8" s="1"/>
  <c r="B513" i="8" s="1"/>
  <c r="B525" i="8" s="1"/>
  <c r="B537" i="8" s="1"/>
  <c r="B549" i="8" s="1"/>
  <c r="B561" i="8" s="1"/>
  <c r="B573" i="8" s="1"/>
  <c r="B585" i="8" s="1"/>
  <c r="B597" i="8" s="1"/>
  <c r="B609" i="8" s="1"/>
  <c r="B621" i="8" s="1"/>
  <c r="B633" i="8" s="1"/>
  <c r="B645" i="8" s="1"/>
  <c r="B657" i="8" s="1"/>
  <c r="B669" i="8" s="1"/>
  <c r="B681" i="8" s="1"/>
  <c r="B693" i="8" s="1"/>
  <c r="B705" i="8" s="1"/>
  <c r="B717" i="8" s="1"/>
  <c r="B729" i="8" s="1"/>
  <c r="A407" i="8"/>
  <c r="A419" i="8" s="1"/>
  <c r="A431" i="8" s="1"/>
  <c r="A443" i="8" s="1"/>
  <c r="A455" i="8" s="1"/>
  <c r="A467" i="8" s="1"/>
  <c r="A479" i="8" s="1"/>
  <c r="A491" i="8" s="1"/>
  <c r="A503" i="8"/>
  <c r="A515" i="8" s="1"/>
  <c r="A527" i="8" s="1"/>
  <c r="A539" i="8" s="1"/>
  <c r="A551" i="8" s="1"/>
  <c r="A563" i="8" s="1"/>
  <c r="A575" i="8" s="1"/>
  <c r="A587" i="8" s="1"/>
  <c r="A599" i="8" s="1"/>
  <c r="A611" i="8" s="1"/>
  <c r="A623" i="8" s="1"/>
  <c r="A635" i="8" s="1"/>
  <c r="A647" i="8" s="1"/>
  <c r="A659" i="8" s="1"/>
  <c r="A671" i="8" s="1"/>
  <c r="A683" i="8" s="1"/>
  <c r="A695" i="8" s="1"/>
  <c r="A707" i="8" s="1"/>
  <c r="A719" i="8" s="1"/>
  <c r="A731" i="8" s="1"/>
  <c r="A409" i="8"/>
  <c r="A421" i="8" s="1"/>
  <c r="A433" i="8"/>
  <c r="A445" i="8" s="1"/>
  <c r="A457" i="8"/>
  <c r="A469" i="8" s="1"/>
  <c r="A481" i="8" s="1"/>
  <c r="A493" i="8" s="1"/>
  <c r="A505" i="8" s="1"/>
  <c r="A517" i="8" s="1"/>
  <c r="A529" i="8" s="1"/>
  <c r="A541" i="8" s="1"/>
  <c r="A553" i="8" s="1"/>
  <c r="A565" i="8" s="1"/>
  <c r="A577" i="8" s="1"/>
  <c r="A589" i="8" s="1"/>
  <c r="A601" i="8" s="1"/>
  <c r="A613" i="8" s="1"/>
  <c r="A625" i="8" s="1"/>
  <c r="A637" i="8" s="1"/>
  <c r="A649" i="8" s="1"/>
  <c r="A661" i="8" s="1"/>
  <c r="A673" i="8" s="1"/>
  <c r="A685" i="8" s="1"/>
  <c r="A697" i="8" s="1"/>
  <c r="A709" i="8" s="1"/>
  <c r="A721" i="8" s="1"/>
  <c r="A733" i="8" s="1"/>
  <c r="A411" i="8"/>
  <c r="A423" i="8" s="1"/>
  <c r="A435" i="8" s="1"/>
  <c r="A447" i="8" s="1"/>
  <c r="A459" i="8" s="1"/>
  <c r="A471" i="8" s="1"/>
  <c r="A483" i="8"/>
  <c r="A495" i="8" s="1"/>
  <c r="A507" i="8"/>
  <c r="A519" i="8" s="1"/>
  <c r="A531" i="8" s="1"/>
  <c r="A543" i="8" s="1"/>
  <c r="A555" i="8" s="1"/>
  <c r="A567" i="8" s="1"/>
  <c r="A579" i="8" s="1"/>
  <c r="A591" i="8" s="1"/>
  <c r="A603" i="8" s="1"/>
  <c r="A615" i="8" s="1"/>
  <c r="A627" i="8" s="1"/>
  <c r="A639" i="8" s="1"/>
  <c r="A651" i="8" s="1"/>
  <c r="A663" i="8" s="1"/>
  <c r="A675" i="8" s="1"/>
  <c r="A687" i="8" s="1"/>
  <c r="A699" i="8" s="1"/>
  <c r="A711" i="8" s="1"/>
  <c r="A723" i="8" s="1"/>
  <c r="B411" i="8"/>
  <c r="B423" i="8" s="1"/>
  <c r="B435" i="8" s="1"/>
  <c r="B447" i="8" s="1"/>
  <c r="B459" i="8" s="1"/>
  <c r="B471" i="8" s="1"/>
  <c r="B483" i="8" s="1"/>
  <c r="B495" i="8" s="1"/>
  <c r="B507" i="8" s="1"/>
  <c r="B519" i="8" s="1"/>
  <c r="B531" i="8" s="1"/>
  <c r="B543" i="8" s="1"/>
  <c r="B555" i="8" s="1"/>
  <c r="B567" i="8" s="1"/>
  <c r="B579" i="8" s="1"/>
  <c r="B591" i="8" s="1"/>
  <c r="B603" i="8" s="1"/>
  <c r="B615" i="8" s="1"/>
  <c r="B627" i="8" s="1"/>
  <c r="B639" i="8" s="1"/>
  <c r="B651" i="8" s="1"/>
  <c r="B663" i="8" s="1"/>
  <c r="B675" i="8" s="1"/>
  <c r="B687" i="8" s="1"/>
  <c r="B699" i="8" s="1"/>
  <c r="B711" i="8" s="1"/>
  <c r="B723" i="8" s="1"/>
  <c r="B413" i="8"/>
  <c r="B425" i="8" s="1"/>
  <c r="B437" i="8"/>
  <c r="B449" i="8" s="1"/>
  <c r="B461" i="8" s="1"/>
  <c r="B473" i="8" s="1"/>
  <c r="B485" i="8" s="1"/>
  <c r="B497" i="8" s="1"/>
  <c r="B509" i="8" s="1"/>
  <c r="B521" i="8" s="1"/>
  <c r="B533" i="8" s="1"/>
  <c r="B545" i="8" s="1"/>
  <c r="B557" i="8" s="1"/>
  <c r="B569" i="8" s="1"/>
  <c r="B581" i="8" s="1"/>
  <c r="B593" i="8" s="1"/>
  <c r="B605" i="8" s="1"/>
  <c r="B617" i="8" s="1"/>
  <c r="B629" i="8" s="1"/>
  <c r="B641" i="8" s="1"/>
  <c r="B653" i="8" s="1"/>
  <c r="B665" i="8" s="1"/>
  <c r="B677" i="8" s="1"/>
  <c r="B689" i="8" s="1"/>
  <c r="B701" i="8" s="1"/>
  <c r="B713" i="8" s="1"/>
  <c r="B725" i="8" s="1"/>
  <c r="A402" i="8"/>
  <c r="A414" i="8" s="1"/>
  <c r="A426" i="8" s="1"/>
  <c r="A438" i="8" s="1"/>
  <c r="A450" i="8" s="1"/>
  <c r="A462" i="8"/>
  <c r="A474" i="8" s="1"/>
  <c r="A486" i="8" s="1"/>
  <c r="A498" i="8" s="1"/>
  <c r="A510" i="8" s="1"/>
  <c r="A522" i="8" s="1"/>
  <c r="A534" i="8" s="1"/>
  <c r="A546" i="8" s="1"/>
  <c r="A558" i="8" s="1"/>
  <c r="A570" i="8" s="1"/>
  <c r="A582" i="8" s="1"/>
  <c r="A594" i="8" s="1"/>
  <c r="A606" i="8" s="1"/>
  <c r="A618" i="8" s="1"/>
  <c r="A630" i="8" s="1"/>
  <c r="A642" i="8" s="1"/>
  <c r="A654" i="8" s="1"/>
  <c r="A666" i="8" s="1"/>
  <c r="A678" i="8" s="1"/>
  <c r="A690" i="8" s="1"/>
  <c r="A702" i="8" s="1"/>
  <c r="A714" i="8" s="1"/>
  <c r="A726" i="8" s="1"/>
  <c r="B404" i="8"/>
  <c r="B416" i="8"/>
  <c r="B428" i="8" s="1"/>
  <c r="B440" i="8"/>
  <c r="B452" i="8" s="1"/>
  <c r="B464" i="8" s="1"/>
  <c r="B476" i="8" s="1"/>
  <c r="B488" i="8" s="1"/>
  <c r="B500" i="8" s="1"/>
  <c r="B512" i="8" s="1"/>
  <c r="B524" i="8" s="1"/>
  <c r="B536" i="8" s="1"/>
  <c r="B548" i="8" s="1"/>
  <c r="B560" i="8" s="1"/>
  <c r="B572" i="8" s="1"/>
  <c r="B584" i="8" s="1"/>
  <c r="B596" i="8" s="1"/>
  <c r="B608" i="8" s="1"/>
  <c r="B620" i="8" s="1"/>
  <c r="B632" i="8" s="1"/>
  <c r="B644" i="8" s="1"/>
  <c r="B656" i="8" s="1"/>
  <c r="B668" i="8" s="1"/>
  <c r="B680" i="8" s="1"/>
  <c r="B692" i="8" s="1"/>
  <c r="B704" i="8" s="1"/>
  <c r="B716" i="8" s="1"/>
  <c r="B728" i="8" s="1"/>
  <c r="A406" i="8"/>
  <c r="A418" i="8" s="1"/>
  <c r="A430" i="8" s="1"/>
  <c r="A442" i="8" s="1"/>
  <c r="A454" i="8" s="1"/>
  <c r="A466" i="8"/>
  <c r="A478" i="8" s="1"/>
  <c r="A490" i="8" s="1"/>
  <c r="A502" i="8" s="1"/>
  <c r="A514" i="8" s="1"/>
  <c r="A526" i="8" s="1"/>
  <c r="A538" i="8" s="1"/>
  <c r="A550" i="8" s="1"/>
  <c r="A562" i="8" s="1"/>
  <c r="A574" i="8" s="1"/>
  <c r="A586" i="8" s="1"/>
  <c r="A598" i="8" s="1"/>
  <c r="A610" i="8" s="1"/>
  <c r="A622" i="8" s="1"/>
  <c r="A634" i="8" s="1"/>
  <c r="A646" i="8" s="1"/>
  <c r="A658" i="8" s="1"/>
  <c r="A670" i="8" s="1"/>
  <c r="A682" i="8" s="1"/>
  <c r="A694" i="8" s="1"/>
  <c r="A706" i="8" s="1"/>
  <c r="A718" i="8" s="1"/>
  <c r="A730" i="8" s="1"/>
  <c r="B407" i="8"/>
  <c r="B419" i="8"/>
  <c r="B431" i="8" s="1"/>
  <c r="B443" i="8"/>
  <c r="B455" i="8" s="1"/>
  <c r="B467" i="8" s="1"/>
  <c r="B479" i="8" s="1"/>
  <c r="B491" i="8" s="1"/>
  <c r="B503" i="8" s="1"/>
  <c r="B515" i="8" s="1"/>
  <c r="B527" i="8" s="1"/>
  <c r="B539" i="8" s="1"/>
  <c r="B551" i="8" s="1"/>
  <c r="B563" i="8" s="1"/>
  <c r="B575" i="8" s="1"/>
  <c r="B587" i="8" s="1"/>
  <c r="B599" i="8" s="1"/>
  <c r="B611" i="8" s="1"/>
  <c r="B623" i="8" s="1"/>
  <c r="B635" i="8" s="1"/>
  <c r="B647" i="8" s="1"/>
  <c r="B659" i="8" s="1"/>
  <c r="B671" i="8" s="1"/>
  <c r="B683" i="8" s="1"/>
  <c r="B695" i="8" s="1"/>
  <c r="B707" i="8" s="1"/>
  <c r="B719" i="8" s="1"/>
  <c r="B731" i="8" s="1"/>
  <c r="B409" i="8"/>
  <c r="B421" i="8" s="1"/>
  <c r="B433" i="8" s="1"/>
  <c r="B445" i="8" s="1"/>
  <c r="B457" i="8" s="1"/>
  <c r="B469" i="8"/>
  <c r="B481" i="8" s="1"/>
  <c r="B493" i="8" s="1"/>
  <c r="B505" i="8" s="1"/>
  <c r="B517" i="8" s="1"/>
  <c r="B529" i="8" s="1"/>
  <c r="B541" i="8" s="1"/>
  <c r="B553" i="8" s="1"/>
  <c r="B565" i="8" s="1"/>
  <c r="B577" i="8" s="1"/>
  <c r="B589" i="8" s="1"/>
  <c r="B601" i="8" s="1"/>
  <c r="B613" i="8" s="1"/>
  <c r="B625" i="8" s="1"/>
  <c r="B637" i="8" s="1"/>
  <c r="B649" i="8" s="1"/>
  <c r="B661" i="8" s="1"/>
  <c r="B673" i="8" s="1"/>
  <c r="B685" i="8" s="1"/>
  <c r="B697" i="8" s="1"/>
  <c r="B709" i="8" s="1"/>
  <c r="B721" i="8" s="1"/>
  <c r="B733" i="8" s="1"/>
  <c r="B402" i="8"/>
  <c r="A404" i="8"/>
  <c r="A416" i="8" s="1"/>
  <c r="A428" i="8" s="1"/>
  <c r="A440" i="8" s="1"/>
  <c r="A452" i="8" s="1"/>
  <c r="A464" i="8" s="1"/>
  <c r="A476" i="8" s="1"/>
  <c r="A488" i="8" s="1"/>
  <c r="A500" i="8" s="1"/>
  <c r="A512" i="8" s="1"/>
  <c r="A524" i="8" s="1"/>
  <c r="A536" i="8" s="1"/>
  <c r="A548" i="8" s="1"/>
  <c r="A560" i="8" s="1"/>
  <c r="A572" i="8" s="1"/>
  <c r="A584" i="8" s="1"/>
  <c r="A596" i="8" s="1"/>
  <c r="A608" i="8" s="1"/>
  <c r="A620" i="8" s="1"/>
  <c r="A632" i="8" s="1"/>
  <c r="A644" i="8" s="1"/>
  <c r="A656" i="8" s="1"/>
  <c r="A668" i="8" s="1"/>
  <c r="A680" i="8" s="1"/>
  <c r="A692" i="8" s="1"/>
  <c r="A704" i="8" s="1"/>
  <c r="A716" i="8" s="1"/>
  <c r="A728" i="8" s="1"/>
  <c r="B406" i="8"/>
  <c r="B418" i="8"/>
  <c r="B430" i="8" s="1"/>
  <c r="B442" i="8" s="1"/>
  <c r="B454" i="8" s="1"/>
  <c r="B466" i="8" s="1"/>
  <c r="B478" i="8" s="1"/>
  <c r="B490" i="8"/>
  <c r="B502" i="8" s="1"/>
  <c r="B514" i="8"/>
  <c r="B526" i="8" s="1"/>
  <c r="B538" i="8" s="1"/>
  <c r="B550" i="8" s="1"/>
  <c r="B562" i="8" s="1"/>
  <c r="B574" i="8" s="1"/>
  <c r="B586" i="8" s="1"/>
  <c r="B598" i="8" s="1"/>
  <c r="B610" i="8" s="1"/>
  <c r="B622" i="8" s="1"/>
  <c r="B634" i="8" s="1"/>
  <c r="B646" i="8" s="1"/>
  <c r="B658" i="8" s="1"/>
  <c r="B670" i="8" s="1"/>
  <c r="B682" i="8" s="1"/>
  <c r="B694" i="8" s="1"/>
  <c r="B706" i="8" s="1"/>
  <c r="B718" i="8" s="1"/>
  <c r="B730" i="8" s="1"/>
  <c r="A408" i="8"/>
  <c r="A420" i="8" s="1"/>
  <c r="A432" i="8" s="1"/>
  <c r="A444" i="8" s="1"/>
  <c r="A456" i="8" s="1"/>
  <c r="A468" i="8" s="1"/>
  <c r="A480" i="8" s="1"/>
  <c r="A492" i="8" s="1"/>
  <c r="A504" i="8" s="1"/>
  <c r="A516" i="8" s="1"/>
  <c r="A528" i="8" s="1"/>
  <c r="A540" i="8" s="1"/>
  <c r="A552" i="8" s="1"/>
  <c r="A564" i="8" s="1"/>
  <c r="A576" i="8" s="1"/>
  <c r="A588" i="8" s="1"/>
  <c r="A600" i="8" s="1"/>
  <c r="A612" i="8" s="1"/>
  <c r="A624" i="8" s="1"/>
  <c r="A636" i="8" s="1"/>
  <c r="A648" i="8" s="1"/>
  <c r="A660" i="8" s="1"/>
  <c r="A672" i="8" s="1"/>
  <c r="A684" i="8" s="1"/>
  <c r="A696" i="8" s="1"/>
  <c r="A708" i="8" s="1"/>
  <c r="A720" i="8" s="1"/>
  <c r="A732" i="8" s="1"/>
  <c r="B408" i="8"/>
  <c r="A410" i="8"/>
  <c r="A422" i="8" s="1"/>
  <c r="A434" i="8" s="1"/>
  <c r="A446" i="8" s="1"/>
  <c r="A458" i="8" s="1"/>
  <c r="B410" i="8"/>
  <c r="A412" i="8"/>
  <c r="A424" i="8" s="1"/>
  <c r="A436" i="8" s="1"/>
  <c r="A448" i="8" s="1"/>
  <c r="A460" i="8" s="1"/>
  <c r="A472" i="8" s="1"/>
  <c r="A484" i="8" s="1"/>
  <c r="A496" i="8" s="1"/>
  <c r="A508" i="8" s="1"/>
  <c r="A520" i="8" s="1"/>
  <c r="A532" i="8" s="1"/>
  <c r="A544" i="8" s="1"/>
  <c r="A556" i="8" s="1"/>
  <c r="A568" i="8" s="1"/>
  <c r="A580" i="8" s="1"/>
  <c r="A592" i="8" s="1"/>
  <c r="A604" i="8" s="1"/>
  <c r="A616" i="8" s="1"/>
  <c r="A628" i="8" s="1"/>
  <c r="A640" i="8" s="1"/>
  <c r="A652" i="8" s="1"/>
  <c r="A664" i="8" s="1"/>
  <c r="A676" i="8" s="1"/>
  <c r="A688" i="8" s="1"/>
  <c r="A700" i="8" s="1"/>
  <c r="A712" i="8" s="1"/>
  <c r="A724" i="8" s="1"/>
  <c r="A413" i="8"/>
  <c r="A425" i="8"/>
  <c r="A437" i="8" s="1"/>
  <c r="A449" i="8" s="1"/>
  <c r="A461" i="8" s="1"/>
  <c r="A473" i="8" s="1"/>
  <c r="A485" i="8" s="1"/>
  <c r="A497" i="8" s="1"/>
  <c r="A509" i="8" s="1"/>
  <c r="A521" i="8" s="1"/>
  <c r="A533" i="8" s="1"/>
  <c r="A545" i="8" s="1"/>
  <c r="A557" i="8" s="1"/>
  <c r="A569" i="8" s="1"/>
  <c r="A581" i="8" s="1"/>
  <c r="A593" i="8" s="1"/>
  <c r="A605" i="8" s="1"/>
  <c r="A617" i="8" s="1"/>
  <c r="A629" i="8" s="1"/>
  <c r="A641" i="8" s="1"/>
  <c r="A653" i="8" s="1"/>
  <c r="A665" i="8" s="1"/>
  <c r="A677" i="8" s="1"/>
  <c r="A689" i="8" s="1"/>
  <c r="A701" i="8" s="1"/>
  <c r="A713" i="8" s="1"/>
  <c r="A725" i="8" s="1"/>
  <c r="B414" i="8"/>
  <c r="B426" i="8" s="1"/>
  <c r="B438" i="8" s="1"/>
  <c r="B450" i="8" s="1"/>
  <c r="B462" i="8" s="1"/>
  <c r="B474" i="8" s="1"/>
  <c r="B486" i="8"/>
  <c r="B498" i="8" s="1"/>
  <c r="B510" i="8" s="1"/>
  <c r="B522" i="8" s="1"/>
  <c r="B534" i="8" s="1"/>
  <c r="B546" i="8" s="1"/>
  <c r="B558" i="8" s="1"/>
  <c r="B570" i="8" s="1"/>
  <c r="B582" i="8" s="1"/>
  <c r="B594" i="8" s="1"/>
  <c r="B606" i="8" s="1"/>
  <c r="B618" i="8" s="1"/>
  <c r="B630" i="8" s="1"/>
  <c r="B642" i="8" s="1"/>
  <c r="B654" i="8" s="1"/>
  <c r="B666" i="8" s="1"/>
  <c r="B678" i="8" s="1"/>
  <c r="B690" i="8" s="1"/>
  <c r="B702" i="8" s="1"/>
  <c r="B714" i="8" s="1"/>
  <c r="B726" i="8" s="1"/>
  <c r="B420" i="8"/>
  <c r="B432" i="8" s="1"/>
  <c r="B444" i="8" s="1"/>
  <c r="B456" i="8" s="1"/>
  <c r="B468" i="8" s="1"/>
  <c r="B480" i="8" s="1"/>
  <c r="B492" i="8" s="1"/>
  <c r="B504" i="8" s="1"/>
  <c r="B516" i="8" s="1"/>
  <c r="B528" i="8" s="1"/>
  <c r="B540" i="8" s="1"/>
  <c r="B552" i="8" s="1"/>
  <c r="B564" i="8" s="1"/>
  <c r="B576" i="8" s="1"/>
  <c r="B588" i="8" s="1"/>
  <c r="B600" i="8" s="1"/>
  <c r="B612" i="8" s="1"/>
  <c r="B624" i="8" s="1"/>
  <c r="B636" i="8" s="1"/>
  <c r="B648" i="8" s="1"/>
  <c r="B660" i="8" s="1"/>
  <c r="B672" i="8" s="1"/>
  <c r="B684" i="8" s="1"/>
  <c r="B696" i="8" s="1"/>
  <c r="B708" i="8" s="1"/>
  <c r="B720" i="8" s="1"/>
  <c r="B732" i="8" s="1"/>
  <c r="B422" i="8"/>
  <c r="B434" i="8" s="1"/>
  <c r="B446" i="8" s="1"/>
  <c r="A470" i="8"/>
  <c r="A482" i="8" s="1"/>
  <c r="A494" i="8"/>
  <c r="A506" i="8" s="1"/>
  <c r="A518" i="8" s="1"/>
  <c r="A530" i="8" s="1"/>
  <c r="A542" i="8" s="1"/>
  <c r="A554" i="8" s="1"/>
  <c r="A566" i="8" s="1"/>
  <c r="A578" i="8" s="1"/>
  <c r="A590" i="8" s="1"/>
  <c r="A602" i="8" s="1"/>
  <c r="A614" i="8" s="1"/>
  <c r="A626" i="8" s="1"/>
  <c r="A638" i="8" s="1"/>
  <c r="A650" i="8" s="1"/>
  <c r="A662" i="8" s="1"/>
  <c r="A674" i="8" s="1"/>
  <c r="A686" i="8" s="1"/>
  <c r="A698" i="8" s="1"/>
  <c r="A710" i="8" s="1"/>
  <c r="A722" i="8" s="1"/>
  <c r="B458" i="8"/>
  <c r="B470" i="8" s="1"/>
  <c r="B482" i="8" s="1"/>
  <c r="B494" i="8" s="1"/>
  <c r="B506" i="8" s="1"/>
  <c r="B518" i="8" s="1"/>
  <c r="B530" i="8" s="1"/>
  <c r="B542" i="8" s="1"/>
  <c r="B554" i="8" s="1"/>
  <c r="B566" i="8" s="1"/>
  <c r="B578" i="8" s="1"/>
  <c r="B590" i="8" s="1"/>
  <c r="B602" i="8" s="1"/>
  <c r="B614" i="8" s="1"/>
  <c r="B626" i="8" s="1"/>
  <c r="B638" i="8" s="1"/>
  <c r="B650" i="8" s="1"/>
  <c r="B662" i="8" s="1"/>
  <c r="B674" i="8" s="1"/>
  <c r="B686" i="8" s="1"/>
  <c r="B698" i="8" s="1"/>
  <c r="B710" i="8" s="1"/>
  <c r="B722" i="8" s="1"/>
  <c r="C2" i="9"/>
  <c r="D2" i="9"/>
  <c r="E2" i="9"/>
  <c r="F2" i="9"/>
  <c r="G2" i="9"/>
  <c r="H2" i="9"/>
  <c r="C3" i="9"/>
  <c r="D3" i="9"/>
  <c r="E3" i="9"/>
  <c r="F3" i="9"/>
  <c r="G3" i="9"/>
  <c r="H3" i="9"/>
  <c r="C4" i="9"/>
  <c r="D4" i="9"/>
  <c r="E4" i="9"/>
  <c r="F4" i="9"/>
  <c r="G4" i="9"/>
  <c r="H4" i="9"/>
  <c r="C5" i="9"/>
  <c r="D5" i="9"/>
  <c r="E5" i="9"/>
  <c r="F5" i="9"/>
  <c r="G5" i="9"/>
  <c r="H5" i="9"/>
  <c r="C6" i="9"/>
  <c r="D6" i="9"/>
  <c r="E6" i="9"/>
  <c r="F6" i="9"/>
  <c r="G6" i="9"/>
  <c r="H6" i="9"/>
  <c r="C7" i="9"/>
  <c r="D7" i="9"/>
  <c r="E7" i="9"/>
  <c r="F7" i="9"/>
  <c r="G7" i="9"/>
  <c r="H7" i="9"/>
  <c r="C8" i="9"/>
  <c r="D8" i="9"/>
  <c r="E8" i="9"/>
  <c r="F8" i="9"/>
  <c r="G8" i="9"/>
  <c r="H8" i="9"/>
  <c r="C9" i="9"/>
  <c r="D9" i="9"/>
  <c r="E9" i="9"/>
  <c r="F9" i="9"/>
  <c r="G9" i="9"/>
  <c r="H9" i="9"/>
  <c r="C10" i="9"/>
  <c r="D10" i="9"/>
  <c r="E10" i="9"/>
  <c r="F10" i="9"/>
  <c r="G10" i="9"/>
  <c r="H10" i="9"/>
  <c r="C11" i="9"/>
  <c r="D11" i="9"/>
  <c r="E11" i="9"/>
  <c r="F11" i="9"/>
  <c r="G11" i="9"/>
  <c r="H11" i="9"/>
  <c r="C12" i="9"/>
  <c r="D12" i="9"/>
  <c r="E12" i="9"/>
  <c r="F12" i="9"/>
  <c r="G12" i="9"/>
  <c r="H12" i="9"/>
  <c r="C13" i="9"/>
  <c r="D13" i="9"/>
  <c r="E13" i="9"/>
  <c r="F13" i="9"/>
  <c r="G13" i="9"/>
  <c r="H13" i="9"/>
  <c r="A374" i="9"/>
  <c r="B374" i="9"/>
  <c r="A375" i="9"/>
  <c r="B375" i="9"/>
  <c r="A376" i="9"/>
  <c r="B376" i="9"/>
  <c r="A413" i="9"/>
  <c r="A425" i="9"/>
  <c r="A437" i="9" s="1"/>
  <c r="A449" i="9" s="1"/>
  <c r="A461" i="9" s="1"/>
  <c r="A473" i="9" s="1"/>
  <c r="A485" i="9" s="1"/>
  <c r="A497" i="9" s="1"/>
  <c r="A509" i="9" s="1"/>
  <c r="A521" i="9" s="1"/>
  <c r="A533" i="9" s="1"/>
  <c r="A545" i="9" s="1"/>
  <c r="A557" i="9" s="1"/>
  <c r="A569" i="9" s="1"/>
  <c r="A581" i="9" s="1"/>
  <c r="A593" i="9" s="1"/>
  <c r="A605" i="9" s="1"/>
  <c r="A617" i="9" s="1"/>
  <c r="A629" i="9" s="1"/>
  <c r="A641" i="9" s="1"/>
  <c r="A653" i="9" s="1"/>
  <c r="A665" i="9" s="1"/>
  <c r="A677" i="9" s="1"/>
  <c r="A689" i="9" s="1"/>
  <c r="A701" i="9" s="1"/>
  <c r="A713" i="9" s="1"/>
  <c r="A725" i="9" s="1"/>
  <c r="A386" i="9"/>
  <c r="B386" i="9"/>
  <c r="A387" i="9"/>
  <c r="B387" i="9"/>
  <c r="B413" i="9"/>
  <c r="B425" i="9" s="1"/>
  <c r="B437" i="9" s="1"/>
  <c r="B449" i="9" s="1"/>
  <c r="B461" i="9" s="1"/>
  <c r="B473" i="9" s="1"/>
  <c r="B485" i="9" s="1"/>
  <c r="B497" i="9" s="1"/>
  <c r="B509" i="9" s="1"/>
  <c r="B521" i="9" s="1"/>
  <c r="B533" i="9" s="1"/>
  <c r="B545" i="9" s="1"/>
  <c r="B557" i="9" s="1"/>
  <c r="B569" i="9" s="1"/>
  <c r="B581" i="9" s="1"/>
  <c r="B593" i="9" s="1"/>
  <c r="B605" i="9" s="1"/>
  <c r="B617" i="9" s="1"/>
  <c r="B629" i="9" s="1"/>
  <c r="B641" i="9" s="1"/>
  <c r="B653" i="9" s="1"/>
  <c r="B665" i="9" s="1"/>
  <c r="B677" i="9" s="1"/>
  <c r="B689" i="9" s="1"/>
  <c r="B701" i="9" s="1"/>
  <c r="B713" i="9" s="1"/>
  <c r="B725" i="9" s="1"/>
  <c r="B405" i="9"/>
  <c r="B417" i="9" s="1"/>
  <c r="B429" i="9" s="1"/>
  <c r="B441" i="9" s="1"/>
  <c r="B453" i="9" s="1"/>
  <c r="B465" i="9" s="1"/>
  <c r="B477" i="9" s="1"/>
  <c r="B489" i="9" s="1"/>
  <c r="B501" i="9" s="1"/>
  <c r="B513" i="9" s="1"/>
  <c r="B525" i="9" s="1"/>
  <c r="B537" i="9" s="1"/>
  <c r="B549" i="9" s="1"/>
  <c r="B561" i="9" s="1"/>
  <c r="B573" i="9" s="1"/>
  <c r="B585" i="9" s="1"/>
  <c r="B597" i="9" s="1"/>
  <c r="B609" i="9" s="1"/>
  <c r="B621" i="9" s="1"/>
  <c r="B633" i="9" s="1"/>
  <c r="B645" i="9" s="1"/>
  <c r="B657" i="9" s="1"/>
  <c r="B669" i="9" s="1"/>
  <c r="B681" i="9" s="1"/>
  <c r="B693" i="9" s="1"/>
  <c r="B705" i="9" s="1"/>
  <c r="B717" i="9" s="1"/>
  <c r="B729" i="9" s="1"/>
  <c r="B409" i="9"/>
  <c r="B421" i="9"/>
  <c r="B433" i="9" s="1"/>
  <c r="B445" i="9" s="1"/>
  <c r="B457" i="9" s="1"/>
  <c r="B469" i="9" s="1"/>
  <c r="B481" i="9" s="1"/>
  <c r="B493" i="9" s="1"/>
  <c r="B505" i="9" s="1"/>
  <c r="B517" i="9" s="1"/>
  <c r="B529" i="9" s="1"/>
  <c r="B541" i="9" s="1"/>
  <c r="B553" i="9" s="1"/>
  <c r="B565" i="9" s="1"/>
  <c r="B577" i="9" s="1"/>
  <c r="B589" i="9" s="1"/>
  <c r="B601" i="9" s="1"/>
  <c r="B613" i="9" s="1"/>
  <c r="B625" i="9" s="1"/>
  <c r="B637" i="9" s="1"/>
  <c r="B649" i="9" s="1"/>
  <c r="B661" i="9" s="1"/>
  <c r="B673" i="9" s="1"/>
  <c r="B685" i="9" s="1"/>
  <c r="B697" i="9" s="1"/>
  <c r="B709" i="9" s="1"/>
  <c r="B721" i="9" s="1"/>
  <c r="B733" i="9" s="1"/>
  <c r="A412" i="9"/>
  <c r="A424" i="9" s="1"/>
  <c r="A436" i="9" s="1"/>
  <c r="A448" i="9" s="1"/>
  <c r="A460" i="9" s="1"/>
  <c r="A472" i="9"/>
  <c r="A484" i="9" s="1"/>
  <c r="A496" i="9" s="1"/>
  <c r="A508" i="9" s="1"/>
  <c r="A520" i="9" s="1"/>
  <c r="A532" i="9" s="1"/>
  <c r="A544" i="9" s="1"/>
  <c r="A556" i="9" s="1"/>
  <c r="A568" i="9"/>
  <c r="A580" i="9" s="1"/>
  <c r="A592" i="9" s="1"/>
  <c r="A604" i="9" s="1"/>
  <c r="A616" i="9" s="1"/>
  <c r="A628" i="9" s="1"/>
  <c r="A640" i="9" s="1"/>
  <c r="A652" i="9" s="1"/>
  <c r="A664" i="9" s="1"/>
  <c r="A676" i="9" s="1"/>
  <c r="A688" i="9" s="1"/>
  <c r="A700" i="9" s="1"/>
  <c r="A712" i="9" s="1"/>
  <c r="A724" i="9" s="1"/>
  <c r="B412" i="9"/>
  <c r="B424" i="9" s="1"/>
  <c r="B436" i="9" s="1"/>
  <c r="B448" i="9" s="1"/>
  <c r="B460" i="9" s="1"/>
  <c r="B472" i="9" s="1"/>
  <c r="B484" i="9" s="1"/>
  <c r="B496" i="9" s="1"/>
  <c r="B508" i="9" s="1"/>
  <c r="B520" i="9" s="1"/>
  <c r="B532" i="9" s="1"/>
  <c r="B544" i="9" s="1"/>
  <c r="B556" i="9" s="1"/>
  <c r="B568" i="9" s="1"/>
  <c r="B580" i="9" s="1"/>
  <c r="B592" i="9" s="1"/>
  <c r="B604" i="9" s="1"/>
  <c r="B616" i="9" s="1"/>
  <c r="B628" i="9" s="1"/>
  <c r="B640" i="9" s="1"/>
  <c r="B652" i="9" s="1"/>
  <c r="B664" i="9" s="1"/>
  <c r="B676" i="9" s="1"/>
  <c r="B688" i="9" s="1"/>
  <c r="B700" i="9" s="1"/>
  <c r="B712" i="9" s="1"/>
  <c r="B724" i="9" s="1"/>
  <c r="A402" i="9"/>
  <c r="A414" i="9"/>
  <c r="A426" i="9" s="1"/>
  <c r="A438" i="9" s="1"/>
  <c r="A450" i="9" s="1"/>
  <c r="A462" i="9" s="1"/>
  <c r="A474" i="9" s="1"/>
  <c r="A486" i="9"/>
  <c r="A498" i="9" s="1"/>
  <c r="A510" i="9" s="1"/>
  <c r="A522" i="9" s="1"/>
  <c r="A534" i="9" s="1"/>
  <c r="A546" i="9" s="1"/>
  <c r="A558" i="9" s="1"/>
  <c r="A570" i="9" s="1"/>
  <c r="A582" i="9" s="1"/>
  <c r="A594" i="9" s="1"/>
  <c r="A606" i="9" s="1"/>
  <c r="A618" i="9" s="1"/>
  <c r="A630" i="9" s="1"/>
  <c r="A642" i="9" s="1"/>
  <c r="A654" i="9" s="1"/>
  <c r="A666" i="9" s="1"/>
  <c r="A678" i="9" s="1"/>
  <c r="A690" i="9" s="1"/>
  <c r="A702" i="9" s="1"/>
  <c r="A714" i="9" s="1"/>
  <c r="A726" i="9" s="1"/>
  <c r="B402" i="9"/>
  <c r="B414" i="9" s="1"/>
  <c r="B426" i="9" s="1"/>
  <c r="B438" i="9" s="1"/>
  <c r="B450" i="9" s="1"/>
  <c r="B462" i="9" s="1"/>
  <c r="B474" i="9" s="1"/>
  <c r="A403" i="9"/>
  <c r="B403" i="9"/>
  <c r="B415" i="9"/>
  <c r="B427" i="9" s="1"/>
  <c r="B439" i="9" s="1"/>
  <c r="B451" i="9" s="1"/>
  <c r="B463" i="9" s="1"/>
  <c r="B475" i="9" s="1"/>
  <c r="B487" i="9" s="1"/>
  <c r="B499" i="9" s="1"/>
  <c r="B511" i="9"/>
  <c r="B523" i="9" s="1"/>
  <c r="B535" i="9" s="1"/>
  <c r="B547" i="9" s="1"/>
  <c r="B559" i="9" s="1"/>
  <c r="B571" i="9" s="1"/>
  <c r="B583" i="9" s="1"/>
  <c r="B595" i="9" s="1"/>
  <c r="B607" i="9"/>
  <c r="B619" i="9" s="1"/>
  <c r="B631" i="9" s="1"/>
  <c r="B643" i="9" s="1"/>
  <c r="B655" i="9" s="1"/>
  <c r="B667" i="9" s="1"/>
  <c r="B679" i="9" s="1"/>
  <c r="B691" i="9" s="1"/>
  <c r="B703" i="9" s="1"/>
  <c r="B715" i="9" s="1"/>
  <c r="B727" i="9" s="1"/>
  <c r="A404" i="9"/>
  <c r="B404" i="9"/>
  <c r="A405" i="9"/>
  <c r="A406" i="9"/>
  <c r="A418" i="9" s="1"/>
  <c r="A430" i="9" s="1"/>
  <c r="A442" i="9" s="1"/>
  <c r="A454" i="9" s="1"/>
  <c r="A466" i="9" s="1"/>
  <c r="A478" i="9" s="1"/>
  <c r="A490" i="9" s="1"/>
  <c r="A502" i="9" s="1"/>
  <c r="A514" i="9" s="1"/>
  <c r="A526" i="9" s="1"/>
  <c r="A538" i="9" s="1"/>
  <c r="A550" i="9" s="1"/>
  <c r="A562" i="9" s="1"/>
  <c r="A574" i="9" s="1"/>
  <c r="A586" i="9" s="1"/>
  <c r="A598" i="9" s="1"/>
  <c r="A610" i="9" s="1"/>
  <c r="A622" i="9" s="1"/>
  <c r="A634" i="9" s="1"/>
  <c r="A646" i="9" s="1"/>
  <c r="A658" i="9" s="1"/>
  <c r="A670" i="9" s="1"/>
  <c r="A682" i="9" s="1"/>
  <c r="A694" i="9" s="1"/>
  <c r="A706" i="9" s="1"/>
  <c r="A718" i="9" s="1"/>
  <c r="A730" i="9" s="1"/>
  <c r="B406" i="9"/>
  <c r="B418" i="9" s="1"/>
  <c r="B430" i="9" s="1"/>
  <c r="A407" i="9"/>
  <c r="B407" i="9"/>
  <c r="A408" i="9"/>
  <c r="B408" i="9"/>
  <c r="A409" i="9"/>
  <c r="A410" i="9"/>
  <c r="A422" i="9" s="1"/>
  <c r="A434" i="9" s="1"/>
  <c r="A446" i="9" s="1"/>
  <c r="A458" i="9" s="1"/>
  <c r="A470" i="9" s="1"/>
  <c r="A482" i="9" s="1"/>
  <c r="A494" i="9" s="1"/>
  <c r="A506" i="9" s="1"/>
  <c r="A518" i="9" s="1"/>
  <c r="A530" i="9" s="1"/>
  <c r="A542" i="9" s="1"/>
  <c r="A554" i="9" s="1"/>
  <c r="A566" i="9" s="1"/>
  <c r="A578" i="9" s="1"/>
  <c r="A590" i="9" s="1"/>
  <c r="A602" i="9" s="1"/>
  <c r="A614" i="9" s="1"/>
  <c r="A626" i="9" s="1"/>
  <c r="A638" i="9" s="1"/>
  <c r="A650" i="9" s="1"/>
  <c r="A662" i="9" s="1"/>
  <c r="A674" i="9" s="1"/>
  <c r="A686" i="9" s="1"/>
  <c r="A698" i="9" s="1"/>
  <c r="A710" i="9" s="1"/>
  <c r="A722" i="9" s="1"/>
  <c r="B410" i="9"/>
  <c r="A411" i="9"/>
  <c r="A423" i="9" s="1"/>
  <c r="A435" i="9" s="1"/>
  <c r="A447" i="9" s="1"/>
  <c r="A459" i="9" s="1"/>
  <c r="A471" i="9" s="1"/>
  <c r="A483" i="9" s="1"/>
  <c r="A495" i="9" s="1"/>
  <c r="A507" i="9" s="1"/>
  <c r="A519" i="9" s="1"/>
  <c r="A531" i="9" s="1"/>
  <c r="A543" i="9" s="1"/>
  <c r="A555" i="9" s="1"/>
  <c r="A567" i="9" s="1"/>
  <c r="A579" i="9" s="1"/>
  <c r="A591" i="9" s="1"/>
  <c r="A603" i="9" s="1"/>
  <c r="A615" i="9" s="1"/>
  <c r="A627" i="9" s="1"/>
  <c r="A639" i="9" s="1"/>
  <c r="A651" i="9" s="1"/>
  <c r="A663" i="9" s="1"/>
  <c r="A675" i="9" s="1"/>
  <c r="A687" i="9" s="1"/>
  <c r="A699" i="9" s="1"/>
  <c r="A711" i="9" s="1"/>
  <c r="A723" i="9" s="1"/>
  <c r="B411" i="9"/>
  <c r="A415" i="9"/>
  <c r="A427" i="9" s="1"/>
  <c r="A439" i="9" s="1"/>
  <c r="A451" i="9" s="1"/>
  <c r="A463" i="9" s="1"/>
  <c r="A475" i="9" s="1"/>
  <c r="A487" i="9" s="1"/>
  <c r="A499" i="9" s="1"/>
  <c r="A511" i="9" s="1"/>
  <c r="A523" i="9" s="1"/>
  <c r="A535" i="9" s="1"/>
  <c r="A547" i="9" s="1"/>
  <c r="A559" i="9" s="1"/>
  <c r="A571" i="9" s="1"/>
  <c r="A583" i="9" s="1"/>
  <c r="A595" i="9" s="1"/>
  <c r="A607" i="9" s="1"/>
  <c r="A619" i="9" s="1"/>
  <c r="A631" i="9" s="1"/>
  <c r="A643" i="9" s="1"/>
  <c r="A655" i="9" s="1"/>
  <c r="A667" i="9" s="1"/>
  <c r="A679" i="9" s="1"/>
  <c r="A691" i="9" s="1"/>
  <c r="A703" i="9" s="1"/>
  <c r="A715" i="9" s="1"/>
  <c r="A727" i="9" s="1"/>
  <c r="A416" i="9"/>
  <c r="B416" i="9"/>
  <c r="B428" i="9"/>
  <c r="B440" i="9" s="1"/>
  <c r="B452" i="9" s="1"/>
  <c r="B464" i="9" s="1"/>
  <c r="B476" i="9" s="1"/>
  <c r="B488" i="9" s="1"/>
  <c r="B500" i="9" s="1"/>
  <c r="B512" i="9" s="1"/>
  <c r="B524" i="9"/>
  <c r="B536" i="9" s="1"/>
  <c r="B548" i="9" s="1"/>
  <c r="B560" i="9" s="1"/>
  <c r="B572" i="9" s="1"/>
  <c r="B584" i="9" s="1"/>
  <c r="B596" i="9" s="1"/>
  <c r="B608" i="9" s="1"/>
  <c r="B620" i="9" s="1"/>
  <c r="B632" i="9" s="1"/>
  <c r="B644" i="9" s="1"/>
  <c r="B656" i="9" s="1"/>
  <c r="B668" i="9" s="1"/>
  <c r="B680" i="9" s="1"/>
  <c r="B692" i="9" s="1"/>
  <c r="B704" i="9" s="1"/>
  <c r="B716" i="9" s="1"/>
  <c r="B728" i="9" s="1"/>
  <c r="A417" i="9"/>
  <c r="A429" i="9" s="1"/>
  <c r="A441" i="9" s="1"/>
  <c r="A453" i="9" s="1"/>
  <c r="A465" i="9" s="1"/>
  <c r="A477" i="9" s="1"/>
  <c r="A489" i="9"/>
  <c r="A501" i="9" s="1"/>
  <c r="A513" i="9" s="1"/>
  <c r="A525" i="9" s="1"/>
  <c r="A537" i="9" s="1"/>
  <c r="A549" i="9" s="1"/>
  <c r="A561" i="9" s="1"/>
  <c r="A573" i="9" s="1"/>
  <c r="A585" i="9" s="1"/>
  <c r="A597" i="9" s="1"/>
  <c r="A609" i="9" s="1"/>
  <c r="A621" i="9" s="1"/>
  <c r="A633" i="9" s="1"/>
  <c r="A645" i="9" s="1"/>
  <c r="A657" i="9" s="1"/>
  <c r="A669" i="9" s="1"/>
  <c r="A681" i="9" s="1"/>
  <c r="A693" i="9" s="1"/>
  <c r="A705" i="9" s="1"/>
  <c r="A717" i="9" s="1"/>
  <c r="A729" i="9" s="1"/>
  <c r="A419" i="9"/>
  <c r="B419" i="9"/>
  <c r="B431" i="9"/>
  <c r="B443" i="9" s="1"/>
  <c r="B455" i="9" s="1"/>
  <c r="B467" i="9" s="1"/>
  <c r="B479" i="9" s="1"/>
  <c r="B491" i="9" s="1"/>
  <c r="B503" i="9" s="1"/>
  <c r="B515" i="9" s="1"/>
  <c r="B527" i="9" s="1"/>
  <c r="B539" i="9" s="1"/>
  <c r="B551" i="9" s="1"/>
  <c r="B563" i="9" s="1"/>
  <c r="B575" i="9" s="1"/>
  <c r="B587" i="9" s="1"/>
  <c r="B599" i="9" s="1"/>
  <c r="B611" i="9" s="1"/>
  <c r="B623" i="9" s="1"/>
  <c r="B635" i="9" s="1"/>
  <c r="B647" i="9" s="1"/>
  <c r="B659" i="9" s="1"/>
  <c r="B671" i="9" s="1"/>
  <c r="B683" i="9" s="1"/>
  <c r="B695" i="9" s="1"/>
  <c r="B707" i="9" s="1"/>
  <c r="B719" i="9" s="1"/>
  <c r="B731" i="9" s="1"/>
  <c r="A420" i="9"/>
  <c r="B420" i="9"/>
  <c r="A421" i="9"/>
  <c r="A433" i="9"/>
  <c r="A445" i="9" s="1"/>
  <c r="A457" i="9" s="1"/>
  <c r="A469" i="9" s="1"/>
  <c r="A481" i="9" s="1"/>
  <c r="A493" i="9" s="1"/>
  <c r="A505" i="9" s="1"/>
  <c r="A517" i="9" s="1"/>
  <c r="A529" i="9" s="1"/>
  <c r="A541" i="9" s="1"/>
  <c r="A553" i="9" s="1"/>
  <c r="A565" i="9" s="1"/>
  <c r="A577" i="9" s="1"/>
  <c r="A589" i="9" s="1"/>
  <c r="A601" i="9" s="1"/>
  <c r="A613" i="9" s="1"/>
  <c r="A625" i="9" s="1"/>
  <c r="A637" i="9" s="1"/>
  <c r="A649" i="9" s="1"/>
  <c r="A661" i="9" s="1"/>
  <c r="A673" i="9" s="1"/>
  <c r="A685" i="9" s="1"/>
  <c r="A697" i="9" s="1"/>
  <c r="A709" i="9" s="1"/>
  <c r="A721" i="9" s="1"/>
  <c r="A733" i="9" s="1"/>
  <c r="B422" i="9"/>
  <c r="B434" i="9" s="1"/>
  <c r="B446" i="9" s="1"/>
  <c r="B458" i="9" s="1"/>
  <c r="B470" i="9" s="1"/>
  <c r="B482" i="9" s="1"/>
  <c r="B494" i="9" s="1"/>
  <c r="B506" i="9" s="1"/>
  <c r="B518" i="9" s="1"/>
  <c r="B530" i="9" s="1"/>
  <c r="B542" i="9" s="1"/>
  <c r="B554" i="9" s="1"/>
  <c r="B566" i="9" s="1"/>
  <c r="B578" i="9" s="1"/>
  <c r="B590" i="9" s="1"/>
  <c r="B602" i="9" s="1"/>
  <c r="B614" i="9" s="1"/>
  <c r="B626" i="9" s="1"/>
  <c r="B638" i="9" s="1"/>
  <c r="B650" i="9" s="1"/>
  <c r="B662" i="9" s="1"/>
  <c r="B674" i="9" s="1"/>
  <c r="B686" i="9" s="1"/>
  <c r="B698" i="9" s="1"/>
  <c r="B710" i="9" s="1"/>
  <c r="B722" i="9" s="1"/>
  <c r="B423" i="9"/>
  <c r="A428" i="9"/>
  <c r="B442" i="9"/>
  <c r="B454" i="9" s="1"/>
  <c r="B466" i="9" s="1"/>
  <c r="B478" i="9" s="1"/>
  <c r="B490" i="9" s="1"/>
  <c r="B502" i="9" s="1"/>
  <c r="B514" i="9" s="1"/>
  <c r="B526" i="9" s="1"/>
  <c r="B538" i="9"/>
  <c r="B550" i="9" s="1"/>
  <c r="B562" i="9" s="1"/>
  <c r="B574" i="9" s="1"/>
  <c r="B586" i="9" s="1"/>
  <c r="B598" i="9" s="1"/>
  <c r="B610" i="9" s="1"/>
  <c r="B622" i="9" s="1"/>
  <c r="B634" i="9"/>
  <c r="B646" i="9" s="1"/>
  <c r="B658" i="9" s="1"/>
  <c r="B670" i="9" s="1"/>
  <c r="B682" i="9" s="1"/>
  <c r="B694" i="9" s="1"/>
  <c r="B706" i="9" s="1"/>
  <c r="B718" i="9" s="1"/>
  <c r="B730" i="9" s="1"/>
  <c r="A431" i="9"/>
  <c r="A432" i="9"/>
  <c r="A444" i="9" s="1"/>
  <c r="A456" i="9" s="1"/>
  <c r="A468" i="9" s="1"/>
  <c r="A480" i="9" s="1"/>
  <c r="A492" i="9" s="1"/>
  <c r="A504" i="9"/>
  <c r="A516" i="9" s="1"/>
  <c r="A528" i="9" s="1"/>
  <c r="A540" i="9" s="1"/>
  <c r="A552" i="9" s="1"/>
  <c r="A564" i="9" s="1"/>
  <c r="A576" i="9" s="1"/>
  <c r="A588" i="9" s="1"/>
  <c r="A600" i="9" s="1"/>
  <c r="A612" i="9" s="1"/>
  <c r="A624" i="9" s="1"/>
  <c r="A636" i="9" s="1"/>
  <c r="A648" i="9" s="1"/>
  <c r="A660" i="9" s="1"/>
  <c r="A672" i="9" s="1"/>
  <c r="A684" i="9" s="1"/>
  <c r="A696" i="9" s="1"/>
  <c r="A708" i="9" s="1"/>
  <c r="A720" i="9" s="1"/>
  <c r="A732" i="9" s="1"/>
  <c r="B432" i="9"/>
  <c r="B435" i="9"/>
  <c r="B447" i="9" s="1"/>
  <c r="B459" i="9" s="1"/>
  <c r="B471" i="9" s="1"/>
  <c r="B483" i="9" s="1"/>
  <c r="B495" i="9" s="1"/>
  <c r="B507" i="9" s="1"/>
  <c r="B519" i="9" s="1"/>
  <c r="B531" i="9" s="1"/>
  <c r="B543" i="9" s="1"/>
  <c r="B555" i="9" s="1"/>
  <c r="B567" i="9" s="1"/>
  <c r="B579" i="9" s="1"/>
  <c r="B591" i="9" s="1"/>
  <c r="B603" i="9" s="1"/>
  <c r="B615" i="9" s="1"/>
  <c r="B627" i="9" s="1"/>
  <c r="B639" i="9" s="1"/>
  <c r="B651" i="9" s="1"/>
  <c r="B663" i="9" s="1"/>
  <c r="B675" i="9" s="1"/>
  <c r="B687" i="9" s="1"/>
  <c r="B699" i="9" s="1"/>
  <c r="B711" i="9" s="1"/>
  <c r="B723" i="9" s="1"/>
  <c r="A440" i="9"/>
  <c r="A443" i="9"/>
  <c r="A455" i="9" s="1"/>
  <c r="A467" i="9" s="1"/>
  <c r="A479" i="9" s="1"/>
  <c r="A491" i="9" s="1"/>
  <c r="A503" i="9"/>
  <c r="A515" i="9" s="1"/>
  <c r="A527" i="9" s="1"/>
  <c r="A539" i="9" s="1"/>
  <c r="A551" i="9" s="1"/>
  <c r="A563" i="9" s="1"/>
  <c r="A575" i="9" s="1"/>
  <c r="A587" i="9" s="1"/>
  <c r="A599" i="9"/>
  <c r="A611" i="9" s="1"/>
  <c r="A623" i="9" s="1"/>
  <c r="A635" i="9" s="1"/>
  <c r="A647" i="9" s="1"/>
  <c r="A659" i="9" s="1"/>
  <c r="A671" i="9" s="1"/>
  <c r="A683" i="9" s="1"/>
  <c r="A695" i="9" s="1"/>
  <c r="A707" i="9" s="1"/>
  <c r="A719" i="9" s="1"/>
  <c r="A731" i="9" s="1"/>
  <c r="B444" i="9"/>
  <c r="A452" i="9"/>
  <c r="A464" i="9" s="1"/>
  <c r="A476" i="9" s="1"/>
  <c r="A488" i="9" s="1"/>
  <c r="A500" i="9" s="1"/>
  <c r="A512" i="9" s="1"/>
  <c r="A524" i="9" s="1"/>
  <c r="A536" i="9" s="1"/>
  <c r="A548" i="9" s="1"/>
  <c r="A560" i="9" s="1"/>
  <c r="A572" i="9" s="1"/>
  <c r="A584" i="9" s="1"/>
  <c r="A596" i="9" s="1"/>
  <c r="A608" i="9" s="1"/>
  <c r="A620" i="9" s="1"/>
  <c r="A632" i="9" s="1"/>
  <c r="A644" i="9" s="1"/>
  <c r="A656" i="9" s="1"/>
  <c r="A668" i="9" s="1"/>
  <c r="A680" i="9" s="1"/>
  <c r="A692" i="9" s="1"/>
  <c r="A704" i="9" s="1"/>
  <c r="A716" i="9" s="1"/>
  <c r="A728" i="9" s="1"/>
  <c r="B456" i="9"/>
  <c r="B468" i="9" s="1"/>
  <c r="B480" i="9" s="1"/>
  <c r="B492" i="9" s="1"/>
  <c r="B504" i="9" s="1"/>
  <c r="B516" i="9" s="1"/>
  <c r="B528" i="9" s="1"/>
  <c r="B540" i="9" s="1"/>
  <c r="B552" i="9" s="1"/>
  <c r="B564" i="9" s="1"/>
  <c r="B576" i="9" s="1"/>
  <c r="B588" i="9" s="1"/>
  <c r="B600" i="9" s="1"/>
  <c r="B612" i="9" s="1"/>
  <c r="B624" i="9" s="1"/>
  <c r="B636" i="9" s="1"/>
  <c r="B648" i="9" s="1"/>
  <c r="B660" i="9" s="1"/>
  <c r="B672" i="9" s="1"/>
  <c r="B684" i="9" s="1"/>
  <c r="B696" i="9" s="1"/>
  <c r="B708" i="9" s="1"/>
  <c r="B720" i="9" s="1"/>
  <c r="B732" i="9" s="1"/>
  <c r="B486" i="9"/>
  <c r="B498" i="9" s="1"/>
  <c r="B510" i="9" s="1"/>
  <c r="B522" i="9" s="1"/>
  <c r="B534" i="9" s="1"/>
  <c r="B546" i="9" s="1"/>
  <c r="B558" i="9" s="1"/>
  <c r="B570" i="9" s="1"/>
  <c r="B582" i="9" s="1"/>
  <c r="B594" i="9" s="1"/>
  <c r="B606" i="9" s="1"/>
  <c r="B618" i="9" s="1"/>
  <c r="B630" i="9" s="1"/>
  <c r="B642" i="9" s="1"/>
  <c r="B654" i="9" s="1"/>
  <c r="B666" i="9" s="1"/>
  <c r="B678" i="9" s="1"/>
  <c r="B690" i="9" s="1"/>
  <c r="B702" i="9" s="1"/>
  <c r="B714" i="9" s="1"/>
  <c r="B726" i="9" s="1"/>
  <c r="J28" i="6"/>
  <c r="J30" i="6"/>
  <c r="J31" i="6"/>
  <c r="J32" i="6"/>
  <c r="J33" i="6"/>
  <c r="J34" i="6"/>
  <c r="J35" i="6"/>
  <c r="J36" i="6"/>
  <c r="J37" i="6"/>
  <c r="A146" i="6"/>
  <c r="B146" i="6"/>
  <c r="A147" i="6"/>
  <c r="B147" i="6"/>
  <c r="A148" i="6"/>
  <c r="B148" i="6"/>
  <c r="A149" i="6"/>
  <c r="B149" i="6"/>
  <c r="A150" i="6"/>
  <c r="B150" i="6"/>
  <c r="A151" i="6"/>
  <c r="B151" i="6"/>
  <c r="A152" i="6"/>
  <c r="B152" i="6"/>
  <c r="A153" i="6"/>
  <c r="B153" i="6"/>
  <c r="A154" i="6"/>
  <c r="B154" i="6"/>
  <c r="A155" i="6"/>
  <c r="B155" i="6"/>
  <c r="A156" i="6"/>
  <c r="B156" i="6"/>
  <c r="A157" i="6"/>
  <c r="B157" i="6"/>
  <c r="A158" i="6"/>
  <c r="A170" i="6" s="1"/>
  <c r="A182" i="6" s="1"/>
  <c r="A194" i="6" s="1"/>
  <c r="A206" i="6" s="1"/>
  <c r="A218" i="6" s="1"/>
  <c r="A230" i="6" s="1"/>
  <c r="A242" i="6" s="1"/>
  <c r="A254" i="6" s="1"/>
  <c r="A266" i="6" s="1"/>
  <c r="A278" i="6" s="1"/>
  <c r="A290" i="6" s="1"/>
  <c r="A302" i="6" s="1"/>
  <c r="A314" i="6" s="1"/>
  <c r="A326" i="6" s="1"/>
  <c r="A338" i="6" s="1"/>
  <c r="A350" i="6" s="1"/>
  <c r="A362" i="6" s="1"/>
  <c r="A374" i="6" s="1"/>
  <c r="A386" i="6" s="1"/>
  <c r="A398" i="6" s="1"/>
  <c r="A410" i="6" s="1"/>
  <c r="A422" i="6" s="1"/>
  <c r="A434" i="6" s="1"/>
  <c r="A446" i="6" s="1"/>
  <c r="A458" i="6" s="1"/>
  <c r="A470" i="6" s="1"/>
  <c r="A482" i="6" s="1"/>
  <c r="A494" i="6" s="1"/>
  <c r="A506" i="6" s="1"/>
  <c r="A518" i="6" s="1"/>
  <c r="A530" i="6" s="1"/>
  <c r="A542" i="6" s="1"/>
  <c r="A554" i="6" s="1"/>
  <c r="A566" i="6" s="1"/>
  <c r="A578" i="6" s="1"/>
  <c r="A590" i="6" s="1"/>
  <c r="A602" i="6" s="1"/>
  <c r="A614" i="6" s="1"/>
  <c r="A626" i="6" s="1"/>
  <c r="A638" i="6" s="1"/>
  <c r="A650" i="6" s="1"/>
  <c r="A662" i="6" s="1"/>
  <c r="A674" i="6" s="1"/>
  <c r="A686" i="6" s="1"/>
  <c r="A698" i="6" s="1"/>
  <c r="A710" i="6" s="1"/>
  <c r="A722" i="6" s="1"/>
  <c r="A734" i="6" s="1"/>
  <c r="A746" i="6" s="1"/>
  <c r="A758" i="6" s="1"/>
  <c r="B158" i="6"/>
  <c r="A159" i="6"/>
  <c r="A171" i="6" s="1"/>
  <c r="A183" i="6" s="1"/>
  <c r="A195" i="6" s="1"/>
  <c r="B159" i="6"/>
  <c r="A160" i="6"/>
  <c r="B160" i="6"/>
  <c r="A161" i="6"/>
  <c r="B161" i="6"/>
  <c r="A162" i="6"/>
  <c r="A174" i="6" s="1"/>
  <c r="A186" i="6" s="1"/>
  <c r="A198" i="6" s="1"/>
  <c r="A210" i="6" s="1"/>
  <c r="A222" i="6" s="1"/>
  <c r="A234" i="6" s="1"/>
  <c r="A246" i="6" s="1"/>
  <c r="A258" i="6" s="1"/>
  <c r="A270" i="6" s="1"/>
  <c r="A282" i="6" s="1"/>
  <c r="A294" i="6" s="1"/>
  <c r="A306" i="6" s="1"/>
  <c r="A318" i="6" s="1"/>
  <c r="A330" i="6" s="1"/>
  <c r="A342" i="6" s="1"/>
  <c r="A354" i="6" s="1"/>
  <c r="A366" i="6" s="1"/>
  <c r="A378" i="6" s="1"/>
  <c r="A390" i="6" s="1"/>
  <c r="A402" i="6" s="1"/>
  <c r="A414" i="6" s="1"/>
  <c r="A426" i="6" s="1"/>
  <c r="A438" i="6" s="1"/>
  <c r="A450" i="6" s="1"/>
  <c r="A462" i="6" s="1"/>
  <c r="A474" i="6" s="1"/>
  <c r="A486" i="6" s="1"/>
  <c r="A498" i="6" s="1"/>
  <c r="A510" i="6" s="1"/>
  <c r="A522" i="6" s="1"/>
  <c r="A534" i="6" s="1"/>
  <c r="A546" i="6" s="1"/>
  <c r="A558" i="6" s="1"/>
  <c r="A570" i="6" s="1"/>
  <c r="A582" i="6" s="1"/>
  <c r="A594" i="6" s="1"/>
  <c r="A606" i="6" s="1"/>
  <c r="A618" i="6" s="1"/>
  <c r="A630" i="6" s="1"/>
  <c r="A642" i="6" s="1"/>
  <c r="A654" i="6" s="1"/>
  <c r="A666" i="6" s="1"/>
  <c r="A678" i="6" s="1"/>
  <c r="A690" i="6" s="1"/>
  <c r="A702" i="6" s="1"/>
  <c r="A714" i="6" s="1"/>
  <c r="A726" i="6" s="1"/>
  <c r="A738" i="6" s="1"/>
  <c r="A750" i="6" s="1"/>
  <c r="A762" i="6" s="1"/>
  <c r="B162" i="6"/>
  <c r="A163" i="6"/>
  <c r="B163" i="6"/>
  <c r="A164" i="6"/>
  <c r="B164" i="6"/>
  <c r="A165" i="6"/>
  <c r="B165" i="6"/>
  <c r="A166" i="6"/>
  <c r="A178" i="6" s="1"/>
  <c r="A190" i="6" s="1"/>
  <c r="A202" i="6" s="1"/>
  <c r="A214" i="6" s="1"/>
  <c r="A226" i="6" s="1"/>
  <c r="A238" i="6" s="1"/>
  <c r="A250" i="6" s="1"/>
  <c r="A262" i="6" s="1"/>
  <c r="A274" i="6" s="1"/>
  <c r="A286" i="6" s="1"/>
  <c r="A298" i="6" s="1"/>
  <c r="A310" i="6" s="1"/>
  <c r="A322" i="6" s="1"/>
  <c r="A334" i="6" s="1"/>
  <c r="A346" i="6" s="1"/>
  <c r="A358" i="6" s="1"/>
  <c r="A370" i="6" s="1"/>
  <c r="A382" i="6" s="1"/>
  <c r="A394" i="6" s="1"/>
  <c r="A406" i="6" s="1"/>
  <c r="A418" i="6" s="1"/>
  <c r="A430" i="6" s="1"/>
  <c r="A442" i="6" s="1"/>
  <c r="A454" i="6" s="1"/>
  <c r="A466" i="6" s="1"/>
  <c r="A478" i="6" s="1"/>
  <c r="A490" i="6" s="1"/>
  <c r="A502" i="6" s="1"/>
  <c r="A514" i="6" s="1"/>
  <c r="A526" i="6" s="1"/>
  <c r="A538" i="6" s="1"/>
  <c r="A550" i="6" s="1"/>
  <c r="A562" i="6" s="1"/>
  <c r="A574" i="6" s="1"/>
  <c r="A586" i="6" s="1"/>
  <c r="A598" i="6" s="1"/>
  <c r="A610" i="6" s="1"/>
  <c r="A622" i="6" s="1"/>
  <c r="A634" i="6" s="1"/>
  <c r="A646" i="6" s="1"/>
  <c r="A658" i="6" s="1"/>
  <c r="A670" i="6" s="1"/>
  <c r="A682" i="6" s="1"/>
  <c r="A694" i="6" s="1"/>
  <c r="A706" i="6" s="1"/>
  <c r="A718" i="6" s="1"/>
  <c r="A730" i="6" s="1"/>
  <c r="A742" i="6" s="1"/>
  <c r="A754" i="6" s="1"/>
  <c r="A766" i="6" s="1"/>
  <c r="B166" i="6"/>
  <c r="A167" i="6"/>
  <c r="B167" i="6"/>
  <c r="A168" i="6"/>
  <c r="B168" i="6"/>
  <c r="A169" i="6"/>
  <c r="B169" i="6"/>
  <c r="B170" i="6"/>
  <c r="B182" i="6" s="1"/>
  <c r="B194" i="6" s="1"/>
  <c r="B206" i="6" s="1"/>
  <c r="B218" i="6" s="1"/>
  <c r="B230" i="6" s="1"/>
  <c r="B242" i="6" s="1"/>
  <c r="B254" i="6" s="1"/>
  <c r="B266" i="6" s="1"/>
  <c r="B278" i="6" s="1"/>
  <c r="B290" i="6" s="1"/>
  <c r="B302" i="6" s="1"/>
  <c r="B314" i="6" s="1"/>
  <c r="B326" i="6" s="1"/>
  <c r="B338" i="6" s="1"/>
  <c r="B350" i="6" s="1"/>
  <c r="B362" i="6" s="1"/>
  <c r="B374" i="6" s="1"/>
  <c r="B386" i="6" s="1"/>
  <c r="B398" i="6" s="1"/>
  <c r="B410" i="6" s="1"/>
  <c r="B422" i="6" s="1"/>
  <c r="B434" i="6" s="1"/>
  <c r="B446" i="6" s="1"/>
  <c r="B458" i="6" s="1"/>
  <c r="B470" i="6" s="1"/>
  <c r="B482" i="6" s="1"/>
  <c r="B494" i="6" s="1"/>
  <c r="B506" i="6" s="1"/>
  <c r="B518" i="6" s="1"/>
  <c r="B530" i="6" s="1"/>
  <c r="B542" i="6" s="1"/>
  <c r="B554" i="6" s="1"/>
  <c r="B566" i="6" s="1"/>
  <c r="B578" i="6" s="1"/>
  <c r="B590" i="6" s="1"/>
  <c r="B602" i="6" s="1"/>
  <c r="B614" i="6" s="1"/>
  <c r="B626" i="6" s="1"/>
  <c r="B638" i="6" s="1"/>
  <c r="B650" i="6" s="1"/>
  <c r="B662" i="6" s="1"/>
  <c r="B674" i="6" s="1"/>
  <c r="B686" i="6" s="1"/>
  <c r="B698" i="6" s="1"/>
  <c r="B710" i="6" s="1"/>
  <c r="B722" i="6" s="1"/>
  <c r="B734" i="6" s="1"/>
  <c r="B746" i="6" s="1"/>
  <c r="B758" i="6" s="1"/>
  <c r="B171" i="6"/>
  <c r="A172" i="6"/>
  <c r="B172" i="6"/>
  <c r="A173" i="6"/>
  <c r="B173" i="6"/>
  <c r="B174" i="6"/>
  <c r="B186" i="6" s="1"/>
  <c r="B198" i="6" s="1"/>
  <c r="B210" i="6" s="1"/>
  <c r="B222" i="6" s="1"/>
  <c r="B234" i="6" s="1"/>
  <c r="B246" i="6" s="1"/>
  <c r="B258" i="6" s="1"/>
  <c r="B270" i="6" s="1"/>
  <c r="B282" i="6" s="1"/>
  <c r="B294" i="6" s="1"/>
  <c r="B306" i="6" s="1"/>
  <c r="B318" i="6" s="1"/>
  <c r="B330" i="6" s="1"/>
  <c r="B342" i="6" s="1"/>
  <c r="B354" i="6" s="1"/>
  <c r="B366" i="6" s="1"/>
  <c r="B378" i="6" s="1"/>
  <c r="B390" i="6" s="1"/>
  <c r="B402" i="6" s="1"/>
  <c r="B414" i="6" s="1"/>
  <c r="B426" i="6" s="1"/>
  <c r="B438" i="6" s="1"/>
  <c r="B450" i="6" s="1"/>
  <c r="B462" i="6" s="1"/>
  <c r="B474" i="6" s="1"/>
  <c r="B486" i="6" s="1"/>
  <c r="B498" i="6" s="1"/>
  <c r="B510" i="6" s="1"/>
  <c r="B522" i="6" s="1"/>
  <c r="B534" i="6" s="1"/>
  <c r="B546" i="6" s="1"/>
  <c r="B558" i="6" s="1"/>
  <c r="B570" i="6" s="1"/>
  <c r="B582" i="6" s="1"/>
  <c r="B594" i="6" s="1"/>
  <c r="B606" i="6" s="1"/>
  <c r="B618" i="6" s="1"/>
  <c r="B630" i="6" s="1"/>
  <c r="B642" i="6" s="1"/>
  <c r="B654" i="6" s="1"/>
  <c r="B666" i="6" s="1"/>
  <c r="B678" i="6" s="1"/>
  <c r="B690" i="6" s="1"/>
  <c r="B702" i="6" s="1"/>
  <c r="B714" i="6" s="1"/>
  <c r="B726" i="6" s="1"/>
  <c r="B738" i="6" s="1"/>
  <c r="B750" i="6" s="1"/>
  <c r="B762" i="6" s="1"/>
  <c r="A175" i="6"/>
  <c r="A187" i="6" s="1"/>
  <c r="A199" i="6" s="1"/>
  <c r="B175" i="6"/>
  <c r="A176" i="6"/>
  <c r="B176" i="6"/>
  <c r="A177" i="6"/>
  <c r="B177" i="6"/>
  <c r="B178" i="6"/>
  <c r="A179" i="6"/>
  <c r="A191" i="6" s="1"/>
  <c r="A203" i="6" s="1"/>
  <c r="A215" i="6" s="1"/>
  <c r="A227" i="6" s="1"/>
  <c r="A239" i="6" s="1"/>
  <c r="A251" i="6" s="1"/>
  <c r="A263" i="6" s="1"/>
  <c r="A275" i="6" s="1"/>
  <c r="A287" i="6" s="1"/>
  <c r="A299" i="6" s="1"/>
  <c r="A311" i="6" s="1"/>
  <c r="A323" i="6" s="1"/>
  <c r="A335" i="6" s="1"/>
  <c r="A347" i="6" s="1"/>
  <c r="A359" i="6" s="1"/>
  <c r="A371" i="6" s="1"/>
  <c r="A383" i="6" s="1"/>
  <c r="A395" i="6" s="1"/>
  <c r="A407" i="6" s="1"/>
  <c r="A419" i="6" s="1"/>
  <c r="A431" i="6" s="1"/>
  <c r="A443" i="6" s="1"/>
  <c r="A455" i="6" s="1"/>
  <c r="A467" i="6" s="1"/>
  <c r="A479" i="6" s="1"/>
  <c r="A491" i="6" s="1"/>
  <c r="A503" i="6" s="1"/>
  <c r="A515" i="6" s="1"/>
  <c r="A527" i="6" s="1"/>
  <c r="A539" i="6" s="1"/>
  <c r="A551" i="6" s="1"/>
  <c r="A563" i="6" s="1"/>
  <c r="A575" i="6" s="1"/>
  <c r="A587" i="6" s="1"/>
  <c r="A599" i="6" s="1"/>
  <c r="A611" i="6" s="1"/>
  <c r="A623" i="6" s="1"/>
  <c r="A635" i="6" s="1"/>
  <c r="A647" i="6" s="1"/>
  <c r="A659" i="6" s="1"/>
  <c r="A671" i="6" s="1"/>
  <c r="A683" i="6" s="1"/>
  <c r="A695" i="6" s="1"/>
  <c r="A707" i="6" s="1"/>
  <c r="A719" i="6" s="1"/>
  <c r="A731" i="6" s="1"/>
  <c r="A743" i="6" s="1"/>
  <c r="A755" i="6" s="1"/>
  <c r="A767" i="6" s="1"/>
  <c r="B179" i="6"/>
  <c r="B191" i="6" s="1"/>
  <c r="B203" i="6" s="1"/>
  <c r="B215" i="6" s="1"/>
  <c r="B227" i="6" s="1"/>
  <c r="B239" i="6" s="1"/>
  <c r="B251" i="6" s="1"/>
  <c r="B263" i="6" s="1"/>
  <c r="B275" i="6" s="1"/>
  <c r="B287" i="6" s="1"/>
  <c r="B299" i="6" s="1"/>
  <c r="B311" i="6" s="1"/>
  <c r="B323" i="6" s="1"/>
  <c r="B335" i="6" s="1"/>
  <c r="B347" i="6" s="1"/>
  <c r="B359" i="6" s="1"/>
  <c r="B371" i="6" s="1"/>
  <c r="B383" i="6" s="1"/>
  <c r="B395" i="6" s="1"/>
  <c r="B407" i="6" s="1"/>
  <c r="B419" i="6" s="1"/>
  <c r="B431" i="6" s="1"/>
  <c r="B443" i="6" s="1"/>
  <c r="B455" i="6" s="1"/>
  <c r="B467" i="6" s="1"/>
  <c r="B479" i="6" s="1"/>
  <c r="B491" i="6" s="1"/>
  <c r="B503" i="6" s="1"/>
  <c r="B515" i="6" s="1"/>
  <c r="B527" i="6" s="1"/>
  <c r="B539" i="6" s="1"/>
  <c r="B551" i="6" s="1"/>
  <c r="B563" i="6" s="1"/>
  <c r="B575" i="6" s="1"/>
  <c r="B587" i="6" s="1"/>
  <c r="B599" i="6" s="1"/>
  <c r="B611" i="6" s="1"/>
  <c r="B623" i="6" s="1"/>
  <c r="B635" i="6" s="1"/>
  <c r="B647" i="6" s="1"/>
  <c r="B659" i="6" s="1"/>
  <c r="B671" i="6" s="1"/>
  <c r="B683" i="6" s="1"/>
  <c r="B695" i="6" s="1"/>
  <c r="B707" i="6" s="1"/>
  <c r="B719" i="6" s="1"/>
  <c r="B731" i="6" s="1"/>
  <c r="B743" i="6" s="1"/>
  <c r="B755" i="6" s="1"/>
  <c r="B767" i="6" s="1"/>
  <c r="A180" i="6"/>
  <c r="B180" i="6"/>
  <c r="A181" i="6"/>
  <c r="B181" i="6"/>
  <c r="B183" i="6"/>
  <c r="B195" i="6" s="1"/>
  <c r="B207" i="6" s="1"/>
  <c r="B219" i="6" s="1"/>
  <c r="B231" i="6" s="1"/>
  <c r="A184" i="6"/>
  <c r="A196" i="6" s="1"/>
  <c r="A208" i="6" s="1"/>
  <c r="A220" i="6" s="1"/>
  <c r="A232" i="6" s="1"/>
  <c r="A244" i="6" s="1"/>
  <c r="A256" i="6" s="1"/>
  <c r="A268" i="6" s="1"/>
  <c r="A280" i="6" s="1"/>
  <c r="A292" i="6" s="1"/>
  <c r="A304" i="6" s="1"/>
  <c r="A316" i="6" s="1"/>
  <c r="A328" i="6" s="1"/>
  <c r="A340" i="6" s="1"/>
  <c r="A352" i="6" s="1"/>
  <c r="A364" i="6" s="1"/>
  <c r="A376" i="6" s="1"/>
  <c r="A388" i="6" s="1"/>
  <c r="A400" i="6" s="1"/>
  <c r="A412" i="6" s="1"/>
  <c r="A424" i="6" s="1"/>
  <c r="A436" i="6" s="1"/>
  <c r="A448" i="6" s="1"/>
  <c r="A460" i="6" s="1"/>
  <c r="A472" i="6" s="1"/>
  <c r="A484" i="6" s="1"/>
  <c r="A496" i="6" s="1"/>
  <c r="A508" i="6" s="1"/>
  <c r="A520" i="6" s="1"/>
  <c r="A532" i="6" s="1"/>
  <c r="A544" i="6" s="1"/>
  <c r="A556" i="6" s="1"/>
  <c r="A568" i="6" s="1"/>
  <c r="A580" i="6" s="1"/>
  <c r="A592" i="6" s="1"/>
  <c r="A604" i="6" s="1"/>
  <c r="A616" i="6" s="1"/>
  <c r="A628" i="6" s="1"/>
  <c r="A640" i="6" s="1"/>
  <c r="A652" i="6" s="1"/>
  <c r="A664" i="6" s="1"/>
  <c r="A676" i="6" s="1"/>
  <c r="A688" i="6" s="1"/>
  <c r="A700" i="6" s="1"/>
  <c r="A712" i="6" s="1"/>
  <c r="A724" i="6" s="1"/>
  <c r="A736" i="6" s="1"/>
  <c r="A748" i="6" s="1"/>
  <c r="A760" i="6" s="1"/>
  <c r="B184" i="6"/>
  <c r="A185" i="6"/>
  <c r="B185" i="6"/>
  <c r="B187" i="6"/>
  <c r="A188" i="6"/>
  <c r="A200" i="6" s="1"/>
  <c r="A212" i="6" s="1"/>
  <c r="A224" i="6" s="1"/>
  <c r="A236" i="6" s="1"/>
  <c r="B188" i="6"/>
  <c r="B200" i="6" s="1"/>
  <c r="B212" i="6" s="1"/>
  <c r="B224" i="6" s="1"/>
  <c r="B236" i="6" s="1"/>
  <c r="B248" i="6" s="1"/>
  <c r="B260" i="6" s="1"/>
  <c r="B272" i="6" s="1"/>
  <c r="B284" i="6" s="1"/>
  <c r="B296" i="6" s="1"/>
  <c r="B308" i="6" s="1"/>
  <c r="B320" i="6" s="1"/>
  <c r="B332" i="6" s="1"/>
  <c r="B344" i="6" s="1"/>
  <c r="B356" i="6" s="1"/>
  <c r="B368" i="6" s="1"/>
  <c r="B380" i="6" s="1"/>
  <c r="B392" i="6" s="1"/>
  <c r="B404" i="6" s="1"/>
  <c r="B416" i="6" s="1"/>
  <c r="B428" i="6" s="1"/>
  <c r="B440" i="6" s="1"/>
  <c r="B452" i="6" s="1"/>
  <c r="B464" i="6" s="1"/>
  <c r="B476" i="6" s="1"/>
  <c r="B488" i="6" s="1"/>
  <c r="B500" i="6" s="1"/>
  <c r="B512" i="6" s="1"/>
  <c r="B524" i="6" s="1"/>
  <c r="B536" i="6" s="1"/>
  <c r="B548" i="6" s="1"/>
  <c r="B560" i="6" s="1"/>
  <c r="B572" i="6" s="1"/>
  <c r="B584" i="6" s="1"/>
  <c r="B596" i="6" s="1"/>
  <c r="B608" i="6" s="1"/>
  <c r="B620" i="6" s="1"/>
  <c r="B632" i="6" s="1"/>
  <c r="B644" i="6" s="1"/>
  <c r="B656" i="6" s="1"/>
  <c r="B668" i="6" s="1"/>
  <c r="B680" i="6" s="1"/>
  <c r="B692" i="6" s="1"/>
  <c r="B704" i="6" s="1"/>
  <c r="B716" i="6" s="1"/>
  <c r="B728" i="6" s="1"/>
  <c r="B740" i="6" s="1"/>
  <c r="B752" i="6" s="1"/>
  <c r="B764" i="6" s="1"/>
  <c r="A189" i="6"/>
  <c r="B189" i="6"/>
  <c r="B190" i="6"/>
  <c r="A192" i="6"/>
  <c r="B192" i="6"/>
  <c r="B204" i="6" s="1"/>
  <c r="B216" i="6" s="1"/>
  <c r="B228" i="6" s="1"/>
  <c r="B240" i="6" s="1"/>
  <c r="B252" i="6" s="1"/>
  <c r="B264" i="6" s="1"/>
  <c r="B276" i="6" s="1"/>
  <c r="B288" i="6" s="1"/>
  <c r="B300" i="6" s="1"/>
  <c r="B312" i="6" s="1"/>
  <c r="B324" i="6" s="1"/>
  <c r="B336" i="6" s="1"/>
  <c r="B348" i="6" s="1"/>
  <c r="B360" i="6" s="1"/>
  <c r="B372" i="6" s="1"/>
  <c r="B384" i="6" s="1"/>
  <c r="B396" i="6" s="1"/>
  <c r="B408" i="6" s="1"/>
  <c r="B420" i="6" s="1"/>
  <c r="B432" i="6" s="1"/>
  <c r="B444" i="6" s="1"/>
  <c r="B456" i="6" s="1"/>
  <c r="B468" i="6" s="1"/>
  <c r="B480" i="6" s="1"/>
  <c r="B492" i="6" s="1"/>
  <c r="B504" i="6" s="1"/>
  <c r="B516" i="6" s="1"/>
  <c r="B528" i="6" s="1"/>
  <c r="B540" i="6" s="1"/>
  <c r="B552" i="6" s="1"/>
  <c r="B564" i="6" s="1"/>
  <c r="B576" i="6" s="1"/>
  <c r="B588" i="6" s="1"/>
  <c r="B600" i="6" s="1"/>
  <c r="B612" i="6" s="1"/>
  <c r="B624" i="6" s="1"/>
  <c r="B636" i="6" s="1"/>
  <c r="B648" i="6" s="1"/>
  <c r="B660" i="6" s="1"/>
  <c r="B672" i="6" s="1"/>
  <c r="B684" i="6" s="1"/>
  <c r="B696" i="6" s="1"/>
  <c r="B708" i="6" s="1"/>
  <c r="B720" i="6" s="1"/>
  <c r="B732" i="6" s="1"/>
  <c r="B744" i="6" s="1"/>
  <c r="B756" i="6" s="1"/>
  <c r="B768" i="6" s="1"/>
  <c r="A193" i="6"/>
  <c r="A205" i="6" s="1"/>
  <c r="A217" i="6" s="1"/>
  <c r="B193" i="6"/>
  <c r="B196" i="6"/>
  <c r="A197" i="6"/>
  <c r="A209" i="6" s="1"/>
  <c r="A221" i="6" s="1"/>
  <c r="A233" i="6" s="1"/>
  <c r="A245" i="6" s="1"/>
  <c r="B197" i="6"/>
  <c r="B209" i="6" s="1"/>
  <c r="B221" i="6" s="1"/>
  <c r="B233" i="6" s="1"/>
  <c r="B245" i="6" s="1"/>
  <c r="B257" i="6" s="1"/>
  <c r="B269" i="6" s="1"/>
  <c r="B281" i="6" s="1"/>
  <c r="B293" i="6" s="1"/>
  <c r="B305" i="6" s="1"/>
  <c r="B317" i="6" s="1"/>
  <c r="B329" i="6" s="1"/>
  <c r="B341" i="6" s="1"/>
  <c r="B353" i="6" s="1"/>
  <c r="B365" i="6" s="1"/>
  <c r="B377" i="6" s="1"/>
  <c r="B389" i="6" s="1"/>
  <c r="B401" i="6" s="1"/>
  <c r="B413" i="6" s="1"/>
  <c r="B425" i="6" s="1"/>
  <c r="B437" i="6" s="1"/>
  <c r="B449" i="6" s="1"/>
  <c r="B461" i="6" s="1"/>
  <c r="B473" i="6" s="1"/>
  <c r="B485" i="6" s="1"/>
  <c r="B497" i="6" s="1"/>
  <c r="B509" i="6" s="1"/>
  <c r="B521" i="6" s="1"/>
  <c r="B533" i="6" s="1"/>
  <c r="B545" i="6" s="1"/>
  <c r="B557" i="6" s="1"/>
  <c r="B569" i="6" s="1"/>
  <c r="B581" i="6" s="1"/>
  <c r="B593" i="6" s="1"/>
  <c r="B605" i="6" s="1"/>
  <c r="B617" i="6" s="1"/>
  <c r="B629" i="6" s="1"/>
  <c r="B641" i="6" s="1"/>
  <c r="B653" i="6" s="1"/>
  <c r="B665" i="6" s="1"/>
  <c r="B677" i="6" s="1"/>
  <c r="B689" i="6" s="1"/>
  <c r="B701" i="6" s="1"/>
  <c r="B713" i="6" s="1"/>
  <c r="B725" i="6" s="1"/>
  <c r="B737" i="6" s="1"/>
  <c r="B749" i="6" s="1"/>
  <c r="B761" i="6" s="1"/>
  <c r="B199" i="6"/>
  <c r="A201" i="6"/>
  <c r="B201" i="6"/>
  <c r="B213" i="6" s="1"/>
  <c r="B225" i="6" s="1"/>
  <c r="B237" i="6" s="1"/>
  <c r="B249" i="6" s="1"/>
  <c r="B202" i="6"/>
  <c r="B214" i="6" s="1"/>
  <c r="B226" i="6" s="1"/>
  <c r="A204" i="6"/>
  <c r="B205" i="6"/>
  <c r="A207" i="6"/>
  <c r="A219" i="6" s="1"/>
  <c r="A231" i="6" s="1"/>
  <c r="A243" i="6" s="1"/>
  <c r="A255" i="6" s="1"/>
  <c r="A267" i="6" s="1"/>
  <c r="A279" i="6" s="1"/>
  <c r="A291" i="6" s="1"/>
  <c r="A303" i="6" s="1"/>
  <c r="A315" i="6" s="1"/>
  <c r="A327" i="6" s="1"/>
  <c r="A339" i="6" s="1"/>
  <c r="A351" i="6" s="1"/>
  <c r="A363" i="6" s="1"/>
  <c r="A375" i="6" s="1"/>
  <c r="A387" i="6" s="1"/>
  <c r="A399" i="6" s="1"/>
  <c r="A411" i="6" s="1"/>
  <c r="A423" i="6" s="1"/>
  <c r="A435" i="6" s="1"/>
  <c r="A447" i="6" s="1"/>
  <c r="A459" i="6" s="1"/>
  <c r="A471" i="6" s="1"/>
  <c r="A483" i="6" s="1"/>
  <c r="A495" i="6" s="1"/>
  <c r="A507" i="6" s="1"/>
  <c r="A519" i="6" s="1"/>
  <c r="A531" i="6" s="1"/>
  <c r="A543" i="6" s="1"/>
  <c r="A555" i="6" s="1"/>
  <c r="A567" i="6" s="1"/>
  <c r="A579" i="6" s="1"/>
  <c r="A591" i="6" s="1"/>
  <c r="A603" i="6" s="1"/>
  <c r="A615" i="6" s="1"/>
  <c r="A627" i="6" s="1"/>
  <c r="A639" i="6" s="1"/>
  <c r="A651" i="6" s="1"/>
  <c r="A663" i="6" s="1"/>
  <c r="A675" i="6" s="1"/>
  <c r="A687" i="6" s="1"/>
  <c r="A699" i="6" s="1"/>
  <c r="A711" i="6" s="1"/>
  <c r="A723" i="6" s="1"/>
  <c r="A735" i="6" s="1"/>
  <c r="A747" i="6" s="1"/>
  <c r="A759" i="6" s="1"/>
  <c r="B208" i="6"/>
  <c r="A211" i="6"/>
  <c r="A223" i="6" s="1"/>
  <c r="A235" i="6" s="1"/>
  <c r="A247" i="6" s="1"/>
  <c r="A259" i="6" s="1"/>
  <c r="B211" i="6"/>
  <c r="B223" i="6" s="1"/>
  <c r="B235" i="6" s="1"/>
  <c r="B247" i="6" s="1"/>
  <c r="B259" i="6" s="1"/>
  <c r="B271" i="6" s="1"/>
  <c r="B283" i="6" s="1"/>
  <c r="B295" i="6" s="1"/>
  <c r="B307" i="6" s="1"/>
  <c r="B319" i="6" s="1"/>
  <c r="B331" i="6" s="1"/>
  <c r="B343" i="6" s="1"/>
  <c r="B355" i="6" s="1"/>
  <c r="B367" i="6" s="1"/>
  <c r="B379" i="6" s="1"/>
  <c r="B391" i="6" s="1"/>
  <c r="B403" i="6" s="1"/>
  <c r="B415" i="6" s="1"/>
  <c r="B427" i="6" s="1"/>
  <c r="B439" i="6" s="1"/>
  <c r="B451" i="6" s="1"/>
  <c r="B463" i="6" s="1"/>
  <c r="B475" i="6" s="1"/>
  <c r="B487" i="6" s="1"/>
  <c r="B499" i="6" s="1"/>
  <c r="B511" i="6" s="1"/>
  <c r="B523" i="6" s="1"/>
  <c r="B535" i="6" s="1"/>
  <c r="B547" i="6" s="1"/>
  <c r="B559" i="6" s="1"/>
  <c r="B571" i="6" s="1"/>
  <c r="B583" i="6" s="1"/>
  <c r="B595" i="6" s="1"/>
  <c r="B607" i="6" s="1"/>
  <c r="B619" i="6" s="1"/>
  <c r="B631" i="6" s="1"/>
  <c r="B643" i="6" s="1"/>
  <c r="B655" i="6" s="1"/>
  <c r="B667" i="6" s="1"/>
  <c r="B679" i="6" s="1"/>
  <c r="B691" i="6" s="1"/>
  <c r="B703" i="6" s="1"/>
  <c r="B715" i="6" s="1"/>
  <c r="B727" i="6" s="1"/>
  <c r="B739" i="6" s="1"/>
  <c r="B751" i="6" s="1"/>
  <c r="B763" i="6" s="1"/>
  <c r="A213" i="6"/>
  <c r="A216" i="6"/>
  <c r="A228" i="6" s="1"/>
  <c r="A240" i="6" s="1"/>
  <c r="B217" i="6"/>
  <c r="B220" i="6"/>
  <c r="B232" i="6" s="1"/>
  <c r="B244" i="6" s="1"/>
  <c r="B256" i="6" s="1"/>
  <c r="B268" i="6" s="1"/>
  <c r="B280" i="6" s="1"/>
  <c r="B292" i="6" s="1"/>
  <c r="B304" i="6" s="1"/>
  <c r="B316" i="6" s="1"/>
  <c r="B328" i="6" s="1"/>
  <c r="B340" i="6" s="1"/>
  <c r="B352" i="6" s="1"/>
  <c r="B364" i="6" s="1"/>
  <c r="B376" i="6" s="1"/>
  <c r="B388" i="6" s="1"/>
  <c r="B400" i="6" s="1"/>
  <c r="B412" i="6" s="1"/>
  <c r="B424" i="6" s="1"/>
  <c r="B436" i="6" s="1"/>
  <c r="B448" i="6" s="1"/>
  <c r="B460" i="6" s="1"/>
  <c r="B472" i="6" s="1"/>
  <c r="B484" i="6" s="1"/>
  <c r="B496" i="6" s="1"/>
  <c r="B508" i="6" s="1"/>
  <c r="B520" i="6" s="1"/>
  <c r="B532" i="6" s="1"/>
  <c r="B544" i="6" s="1"/>
  <c r="B556" i="6" s="1"/>
  <c r="B568" i="6" s="1"/>
  <c r="B580" i="6" s="1"/>
  <c r="B592" i="6" s="1"/>
  <c r="B604" i="6" s="1"/>
  <c r="B616" i="6" s="1"/>
  <c r="B628" i="6" s="1"/>
  <c r="B640" i="6" s="1"/>
  <c r="B652" i="6" s="1"/>
  <c r="B664" i="6" s="1"/>
  <c r="B676" i="6" s="1"/>
  <c r="B688" i="6" s="1"/>
  <c r="B700" i="6" s="1"/>
  <c r="B712" i="6" s="1"/>
  <c r="B724" i="6" s="1"/>
  <c r="B736" i="6" s="1"/>
  <c r="B748" i="6" s="1"/>
  <c r="B760" i="6" s="1"/>
  <c r="A225" i="6"/>
  <c r="A237" i="6" s="1"/>
  <c r="A249" i="6" s="1"/>
  <c r="A261" i="6" s="1"/>
  <c r="A273" i="6" s="1"/>
  <c r="A285" i="6" s="1"/>
  <c r="A297" i="6" s="1"/>
  <c r="A309" i="6" s="1"/>
  <c r="A321" i="6" s="1"/>
  <c r="A333" i="6" s="1"/>
  <c r="A345" i="6" s="1"/>
  <c r="A357" i="6" s="1"/>
  <c r="A369" i="6" s="1"/>
  <c r="A381" i="6" s="1"/>
  <c r="A393" i="6" s="1"/>
  <c r="A405" i="6" s="1"/>
  <c r="A417" i="6" s="1"/>
  <c r="A429" i="6" s="1"/>
  <c r="A441" i="6" s="1"/>
  <c r="A453" i="6" s="1"/>
  <c r="A465" i="6" s="1"/>
  <c r="A477" i="6" s="1"/>
  <c r="A489" i="6" s="1"/>
  <c r="A501" i="6" s="1"/>
  <c r="A513" i="6" s="1"/>
  <c r="A525" i="6" s="1"/>
  <c r="A537" i="6" s="1"/>
  <c r="A549" i="6" s="1"/>
  <c r="A561" i="6" s="1"/>
  <c r="A573" i="6" s="1"/>
  <c r="A585" i="6" s="1"/>
  <c r="A597" i="6" s="1"/>
  <c r="A609" i="6" s="1"/>
  <c r="A621" i="6" s="1"/>
  <c r="A633" i="6" s="1"/>
  <c r="A645" i="6" s="1"/>
  <c r="A657" i="6" s="1"/>
  <c r="A669" i="6" s="1"/>
  <c r="A681" i="6" s="1"/>
  <c r="A693" i="6" s="1"/>
  <c r="A705" i="6" s="1"/>
  <c r="A717" i="6" s="1"/>
  <c r="A729" i="6" s="1"/>
  <c r="A741" i="6" s="1"/>
  <c r="A753" i="6" s="1"/>
  <c r="A765" i="6" s="1"/>
  <c r="A229" i="6"/>
  <c r="A241" i="6" s="1"/>
  <c r="A253" i="6" s="1"/>
  <c r="A265" i="6" s="1"/>
  <c r="A277" i="6" s="1"/>
  <c r="B229" i="6"/>
  <c r="B241" i="6" s="1"/>
  <c r="B253" i="6" s="1"/>
  <c r="B265" i="6" s="1"/>
  <c r="B277" i="6" s="1"/>
  <c r="B289" i="6" s="1"/>
  <c r="B301" i="6" s="1"/>
  <c r="B313" i="6" s="1"/>
  <c r="B325" i="6" s="1"/>
  <c r="B337" i="6" s="1"/>
  <c r="B349" i="6" s="1"/>
  <c r="B361" i="6" s="1"/>
  <c r="B373" i="6" s="1"/>
  <c r="B385" i="6" s="1"/>
  <c r="B397" i="6" s="1"/>
  <c r="B409" i="6" s="1"/>
  <c r="B421" i="6" s="1"/>
  <c r="B433" i="6" s="1"/>
  <c r="B445" i="6" s="1"/>
  <c r="B457" i="6" s="1"/>
  <c r="B469" i="6" s="1"/>
  <c r="B481" i="6" s="1"/>
  <c r="B493" i="6" s="1"/>
  <c r="B505" i="6" s="1"/>
  <c r="B517" i="6" s="1"/>
  <c r="B529" i="6" s="1"/>
  <c r="B541" i="6" s="1"/>
  <c r="B553" i="6" s="1"/>
  <c r="B565" i="6" s="1"/>
  <c r="B577" i="6" s="1"/>
  <c r="B589" i="6" s="1"/>
  <c r="B601" i="6" s="1"/>
  <c r="B613" i="6" s="1"/>
  <c r="B625" i="6" s="1"/>
  <c r="B637" i="6" s="1"/>
  <c r="B649" i="6" s="1"/>
  <c r="B661" i="6" s="1"/>
  <c r="B673" i="6" s="1"/>
  <c r="B685" i="6" s="1"/>
  <c r="B697" i="6" s="1"/>
  <c r="B709" i="6" s="1"/>
  <c r="B721" i="6" s="1"/>
  <c r="B733" i="6" s="1"/>
  <c r="B745" i="6" s="1"/>
  <c r="B757" i="6" s="1"/>
  <c r="B769" i="6" s="1"/>
  <c r="B238" i="6"/>
  <c r="B250" i="6" s="1"/>
  <c r="B262" i="6" s="1"/>
  <c r="B274" i="6" s="1"/>
  <c r="B286" i="6" s="1"/>
  <c r="B298" i="6" s="1"/>
  <c r="B310" i="6" s="1"/>
  <c r="B322" i="6" s="1"/>
  <c r="B334" i="6" s="1"/>
  <c r="B346" i="6" s="1"/>
  <c r="B358" i="6" s="1"/>
  <c r="B370" i="6" s="1"/>
  <c r="B382" i="6" s="1"/>
  <c r="B394" i="6" s="1"/>
  <c r="B406" i="6" s="1"/>
  <c r="B418" i="6" s="1"/>
  <c r="B430" i="6" s="1"/>
  <c r="B442" i="6" s="1"/>
  <c r="B454" i="6" s="1"/>
  <c r="B466" i="6" s="1"/>
  <c r="B478" i="6" s="1"/>
  <c r="B490" i="6" s="1"/>
  <c r="B502" i="6" s="1"/>
  <c r="B514" i="6" s="1"/>
  <c r="B526" i="6" s="1"/>
  <c r="B538" i="6" s="1"/>
  <c r="B550" i="6" s="1"/>
  <c r="B562" i="6" s="1"/>
  <c r="B574" i="6" s="1"/>
  <c r="B586" i="6" s="1"/>
  <c r="B598" i="6" s="1"/>
  <c r="B610" i="6" s="1"/>
  <c r="B622" i="6" s="1"/>
  <c r="B634" i="6" s="1"/>
  <c r="B646" i="6" s="1"/>
  <c r="B658" i="6" s="1"/>
  <c r="B670" i="6" s="1"/>
  <c r="B682" i="6" s="1"/>
  <c r="B694" i="6" s="1"/>
  <c r="B706" i="6" s="1"/>
  <c r="B718" i="6" s="1"/>
  <c r="B730" i="6" s="1"/>
  <c r="B742" i="6" s="1"/>
  <c r="B754" i="6" s="1"/>
  <c r="B766" i="6" s="1"/>
  <c r="B243" i="6"/>
  <c r="B255" i="6" s="1"/>
  <c r="B267" i="6" s="1"/>
  <c r="B279" i="6" s="1"/>
  <c r="B291" i="6" s="1"/>
  <c r="B303" i="6" s="1"/>
  <c r="B315" i="6" s="1"/>
  <c r="B327" i="6" s="1"/>
  <c r="B339" i="6" s="1"/>
  <c r="B351" i="6" s="1"/>
  <c r="B363" i="6" s="1"/>
  <c r="B375" i="6" s="1"/>
  <c r="B387" i="6" s="1"/>
  <c r="B399" i="6" s="1"/>
  <c r="B411" i="6" s="1"/>
  <c r="B423" i="6" s="1"/>
  <c r="B435" i="6" s="1"/>
  <c r="B447" i="6" s="1"/>
  <c r="B459" i="6" s="1"/>
  <c r="B471" i="6" s="1"/>
  <c r="B483" i="6" s="1"/>
  <c r="B495" i="6" s="1"/>
  <c r="B507" i="6" s="1"/>
  <c r="B519" i="6" s="1"/>
  <c r="B531" i="6" s="1"/>
  <c r="B543" i="6" s="1"/>
  <c r="B555" i="6" s="1"/>
  <c r="B567" i="6" s="1"/>
  <c r="B579" i="6" s="1"/>
  <c r="B591" i="6" s="1"/>
  <c r="B603" i="6" s="1"/>
  <c r="B615" i="6" s="1"/>
  <c r="B627" i="6" s="1"/>
  <c r="B639" i="6" s="1"/>
  <c r="B651" i="6" s="1"/>
  <c r="B663" i="6" s="1"/>
  <c r="B675" i="6" s="1"/>
  <c r="B687" i="6" s="1"/>
  <c r="B699" i="6" s="1"/>
  <c r="B711" i="6" s="1"/>
  <c r="B723" i="6" s="1"/>
  <c r="B735" i="6" s="1"/>
  <c r="B747" i="6" s="1"/>
  <c r="B759" i="6" s="1"/>
  <c r="A248" i="6"/>
  <c r="A260" i="6" s="1"/>
  <c r="A272" i="6" s="1"/>
  <c r="A284" i="6" s="1"/>
  <c r="A296" i="6" s="1"/>
  <c r="A308" i="6" s="1"/>
  <c r="A320" i="6" s="1"/>
  <c r="A332" i="6" s="1"/>
  <c r="A344" i="6" s="1"/>
  <c r="A356" i="6" s="1"/>
  <c r="A368" i="6" s="1"/>
  <c r="A380" i="6" s="1"/>
  <c r="A392" i="6" s="1"/>
  <c r="A404" i="6" s="1"/>
  <c r="A416" i="6" s="1"/>
  <c r="A428" i="6" s="1"/>
  <c r="A440" i="6" s="1"/>
  <c r="A452" i="6" s="1"/>
  <c r="A464" i="6" s="1"/>
  <c r="A476" i="6" s="1"/>
  <c r="A488" i="6" s="1"/>
  <c r="A500" i="6" s="1"/>
  <c r="A512" i="6" s="1"/>
  <c r="A524" i="6" s="1"/>
  <c r="A536" i="6" s="1"/>
  <c r="A548" i="6" s="1"/>
  <c r="A560" i="6" s="1"/>
  <c r="A572" i="6" s="1"/>
  <c r="A584" i="6" s="1"/>
  <c r="A596" i="6" s="1"/>
  <c r="A608" i="6" s="1"/>
  <c r="A620" i="6" s="1"/>
  <c r="A632" i="6" s="1"/>
  <c r="A644" i="6" s="1"/>
  <c r="A656" i="6" s="1"/>
  <c r="A668" i="6" s="1"/>
  <c r="A680" i="6" s="1"/>
  <c r="A692" i="6" s="1"/>
  <c r="A704" i="6" s="1"/>
  <c r="A716" i="6" s="1"/>
  <c r="A728" i="6" s="1"/>
  <c r="A740" i="6" s="1"/>
  <c r="A752" i="6" s="1"/>
  <c r="A764" i="6" s="1"/>
  <c r="A252" i="6"/>
  <c r="A264" i="6" s="1"/>
  <c r="A276" i="6" s="1"/>
  <c r="A288" i="6" s="1"/>
  <c r="A300" i="6" s="1"/>
  <c r="A257" i="6"/>
  <c r="A269" i="6" s="1"/>
  <c r="A281" i="6" s="1"/>
  <c r="A293" i="6" s="1"/>
  <c r="A305" i="6" s="1"/>
  <c r="A317" i="6" s="1"/>
  <c r="A329" i="6" s="1"/>
  <c r="A341" i="6" s="1"/>
  <c r="A353" i="6" s="1"/>
  <c r="A365" i="6" s="1"/>
  <c r="A377" i="6" s="1"/>
  <c r="A389" i="6" s="1"/>
  <c r="A401" i="6" s="1"/>
  <c r="A413" i="6" s="1"/>
  <c r="A425" i="6" s="1"/>
  <c r="A437" i="6" s="1"/>
  <c r="A449" i="6" s="1"/>
  <c r="A461" i="6" s="1"/>
  <c r="A473" i="6" s="1"/>
  <c r="A485" i="6" s="1"/>
  <c r="A497" i="6" s="1"/>
  <c r="A509" i="6" s="1"/>
  <c r="A521" i="6" s="1"/>
  <c r="A533" i="6" s="1"/>
  <c r="A545" i="6" s="1"/>
  <c r="A557" i="6" s="1"/>
  <c r="A569" i="6" s="1"/>
  <c r="A581" i="6" s="1"/>
  <c r="A593" i="6" s="1"/>
  <c r="A605" i="6" s="1"/>
  <c r="A617" i="6" s="1"/>
  <c r="A629" i="6" s="1"/>
  <c r="A641" i="6" s="1"/>
  <c r="A653" i="6" s="1"/>
  <c r="A665" i="6" s="1"/>
  <c r="A677" i="6" s="1"/>
  <c r="A689" i="6" s="1"/>
  <c r="A701" i="6" s="1"/>
  <c r="A713" i="6" s="1"/>
  <c r="A725" i="6" s="1"/>
  <c r="A737" i="6" s="1"/>
  <c r="A749" i="6" s="1"/>
  <c r="A761" i="6" s="1"/>
  <c r="B261" i="6"/>
  <c r="B273" i="6" s="1"/>
  <c r="B285" i="6" s="1"/>
  <c r="B297" i="6" s="1"/>
  <c r="B309" i="6" s="1"/>
  <c r="B321" i="6" s="1"/>
  <c r="B333" i="6" s="1"/>
  <c r="B345" i="6" s="1"/>
  <c r="B357" i="6" s="1"/>
  <c r="B369" i="6" s="1"/>
  <c r="B381" i="6" s="1"/>
  <c r="B393" i="6" s="1"/>
  <c r="B405" i="6" s="1"/>
  <c r="B417" i="6" s="1"/>
  <c r="B429" i="6" s="1"/>
  <c r="B441" i="6" s="1"/>
  <c r="B453" i="6" s="1"/>
  <c r="B465" i="6" s="1"/>
  <c r="B477" i="6" s="1"/>
  <c r="B489" i="6" s="1"/>
  <c r="B501" i="6" s="1"/>
  <c r="B513" i="6" s="1"/>
  <c r="B525" i="6" s="1"/>
  <c r="B537" i="6" s="1"/>
  <c r="B549" i="6" s="1"/>
  <c r="B561" i="6" s="1"/>
  <c r="B573" i="6" s="1"/>
  <c r="B585" i="6" s="1"/>
  <c r="B597" i="6" s="1"/>
  <c r="B609" i="6" s="1"/>
  <c r="B621" i="6" s="1"/>
  <c r="B633" i="6" s="1"/>
  <c r="B645" i="6" s="1"/>
  <c r="B657" i="6" s="1"/>
  <c r="B669" i="6" s="1"/>
  <c r="B681" i="6" s="1"/>
  <c r="B693" i="6" s="1"/>
  <c r="B705" i="6" s="1"/>
  <c r="B717" i="6" s="1"/>
  <c r="B729" i="6" s="1"/>
  <c r="B741" i="6" s="1"/>
  <c r="B753" i="6" s="1"/>
  <c r="B765" i="6" s="1"/>
  <c r="A271" i="6"/>
  <c r="A283" i="6" s="1"/>
  <c r="A295" i="6" s="1"/>
  <c r="A307" i="6" s="1"/>
  <c r="A319" i="6" s="1"/>
  <c r="A331" i="6" s="1"/>
  <c r="A343" i="6" s="1"/>
  <c r="A355" i="6" s="1"/>
  <c r="A367" i="6" s="1"/>
  <c r="A379" i="6" s="1"/>
  <c r="A391" i="6" s="1"/>
  <c r="A403" i="6" s="1"/>
  <c r="A415" i="6" s="1"/>
  <c r="A427" i="6" s="1"/>
  <c r="A439" i="6" s="1"/>
  <c r="A451" i="6" s="1"/>
  <c r="A463" i="6" s="1"/>
  <c r="A475" i="6" s="1"/>
  <c r="A487" i="6" s="1"/>
  <c r="A499" i="6" s="1"/>
  <c r="A511" i="6" s="1"/>
  <c r="A523" i="6" s="1"/>
  <c r="A535" i="6" s="1"/>
  <c r="A547" i="6" s="1"/>
  <c r="A559" i="6" s="1"/>
  <c r="A571" i="6" s="1"/>
  <c r="A583" i="6" s="1"/>
  <c r="A595" i="6" s="1"/>
  <c r="A607" i="6" s="1"/>
  <c r="A619" i="6" s="1"/>
  <c r="A631" i="6" s="1"/>
  <c r="A643" i="6" s="1"/>
  <c r="A655" i="6" s="1"/>
  <c r="A667" i="6" s="1"/>
  <c r="A679" i="6" s="1"/>
  <c r="A691" i="6" s="1"/>
  <c r="A703" i="6" s="1"/>
  <c r="A715" i="6" s="1"/>
  <c r="A727" i="6" s="1"/>
  <c r="A739" i="6" s="1"/>
  <c r="A751" i="6" s="1"/>
  <c r="A763" i="6" s="1"/>
  <c r="A289" i="6"/>
  <c r="A301" i="6" s="1"/>
  <c r="A313" i="6" s="1"/>
  <c r="A325" i="6" s="1"/>
  <c r="A337" i="6" s="1"/>
  <c r="A349" i="6" s="1"/>
  <c r="A361" i="6" s="1"/>
  <c r="A373" i="6" s="1"/>
  <c r="A385" i="6" s="1"/>
  <c r="A397" i="6" s="1"/>
  <c r="A409" i="6" s="1"/>
  <c r="A421" i="6" s="1"/>
  <c r="A433" i="6" s="1"/>
  <c r="A445" i="6" s="1"/>
  <c r="A457" i="6" s="1"/>
  <c r="A469" i="6" s="1"/>
  <c r="A481" i="6" s="1"/>
  <c r="A493" i="6" s="1"/>
  <c r="A505" i="6" s="1"/>
  <c r="A517" i="6" s="1"/>
  <c r="A529" i="6" s="1"/>
  <c r="A541" i="6" s="1"/>
  <c r="A553" i="6" s="1"/>
  <c r="A565" i="6" s="1"/>
  <c r="A577" i="6" s="1"/>
  <c r="A589" i="6" s="1"/>
  <c r="A601" i="6" s="1"/>
  <c r="A613" i="6" s="1"/>
  <c r="A625" i="6" s="1"/>
  <c r="A637" i="6" s="1"/>
  <c r="A649" i="6" s="1"/>
  <c r="A661" i="6" s="1"/>
  <c r="A673" i="6" s="1"/>
  <c r="A685" i="6" s="1"/>
  <c r="A697" i="6" s="1"/>
  <c r="A709" i="6" s="1"/>
  <c r="A721" i="6" s="1"/>
  <c r="A733" i="6" s="1"/>
  <c r="A745" i="6" s="1"/>
  <c r="A757" i="6" s="1"/>
  <c r="A769" i="6" s="1"/>
  <c r="A312" i="6"/>
  <c r="A324" i="6" s="1"/>
  <c r="A336" i="6" s="1"/>
  <c r="A348" i="6" s="1"/>
  <c r="A360" i="6" s="1"/>
  <c r="A372" i="6" s="1"/>
  <c r="A384" i="6" s="1"/>
  <c r="A396" i="6" s="1"/>
  <c r="A408" i="6" s="1"/>
  <c r="A420" i="6" s="1"/>
  <c r="A432" i="6" s="1"/>
  <c r="A444" i="6" s="1"/>
  <c r="A456" i="6" s="1"/>
  <c r="A468" i="6" s="1"/>
  <c r="A480" i="6" s="1"/>
  <c r="A492" i="6" s="1"/>
  <c r="A504" i="6" s="1"/>
  <c r="A516" i="6" s="1"/>
  <c r="A528" i="6" s="1"/>
  <c r="A540" i="6" s="1"/>
  <c r="A552" i="6" s="1"/>
  <c r="A564" i="6" s="1"/>
  <c r="A576" i="6" s="1"/>
  <c r="A588" i="6" s="1"/>
  <c r="A600" i="6" s="1"/>
  <c r="A612" i="6" s="1"/>
  <c r="A624" i="6" s="1"/>
  <c r="A636" i="6" s="1"/>
  <c r="A648" i="6" s="1"/>
  <c r="A660" i="6" s="1"/>
  <c r="A672" i="6" s="1"/>
  <c r="A684" i="6" s="1"/>
  <c r="A696" i="6" s="1"/>
  <c r="A708" i="6" s="1"/>
  <c r="A720" i="6" s="1"/>
  <c r="A732" i="6" s="1"/>
  <c r="A744" i="6" s="1"/>
  <c r="A756" i="6" s="1"/>
  <c r="A768" i="6" s="1"/>
  <c r="C776" i="6"/>
  <c r="D776" i="6"/>
  <c r="E776" i="6"/>
  <c r="F776" i="6"/>
  <c r="G776" i="6"/>
  <c r="H776" i="6"/>
  <c r="B778" i="6"/>
  <c r="B779" i="6"/>
  <c r="B780" i="6"/>
  <c r="B781" i="6" s="1"/>
  <c r="B782" i="6" s="1"/>
  <c r="B783" i="6" s="1"/>
  <c r="B784" i="6" s="1"/>
  <c r="B785" i="6" s="1"/>
  <c r="B786" i="6" s="1"/>
  <c r="B787" i="6" s="1"/>
  <c r="B788" i="6" s="1"/>
  <c r="B789" i="6" s="1"/>
  <c r="B790" i="6" s="1"/>
  <c r="B791" i="6" s="1"/>
  <c r="B792" i="6" s="1"/>
  <c r="B793" i="6" s="1"/>
  <c r="B794" i="6" s="1"/>
  <c r="B795" i="6" s="1"/>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B304" i="5" s="1"/>
  <c r="B316" i="5" s="1"/>
  <c r="B328" i="5" s="1"/>
  <c r="B340" i="5" s="1"/>
  <c r="B352" i="5" s="1"/>
  <c r="B364" i="5" s="1"/>
  <c r="B376" i="5" s="1"/>
  <c r="B388" i="5" s="1"/>
  <c r="B400" i="5" s="1"/>
  <c r="B412" i="5" s="1"/>
  <c r="B424" i="5" s="1"/>
  <c r="B436" i="5" s="1"/>
  <c r="B448" i="5" s="1"/>
  <c r="B460" i="5" s="1"/>
  <c r="B472" i="5" s="1"/>
  <c r="B484" i="5" s="1"/>
  <c r="B496" i="5" s="1"/>
  <c r="B508" i="5" s="1"/>
  <c r="B520" i="5" s="1"/>
  <c r="B532" i="5" s="1"/>
  <c r="B544" i="5" s="1"/>
  <c r="B556" i="5" s="1"/>
  <c r="B568" i="5" s="1"/>
  <c r="B580" i="5" s="1"/>
  <c r="B592" i="5" s="1"/>
  <c r="B604" i="5" s="1"/>
  <c r="B616" i="5" s="1"/>
  <c r="B628" i="5" s="1"/>
  <c r="B640" i="5" s="1"/>
  <c r="B652" i="5" s="1"/>
  <c r="B664" i="5" s="1"/>
  <c r="B676" i="5" s="1"/>
  <c r="B688" i="5" s="1"/>
  <c r="B700" i="5" s="1"/>
  <c r="B712" i="5" s="1"/>
  <c r="B724" i="5" s="1"/>
  <c r="B736" i="5" s="1"/>
  <c r="B748" i="5" s="1"/>
  <c r="A293" i="5"/>
  <c r="B293" i="5"/>
  <c r="B305" i="5" s="1"/>
  <c r="B317" i="5" s="1"/>
  <c r="B329" i="5" s="1"/>
  <c r="B341" i="5" s="1"/>
  <c r="B353" i="5" s="1"/>
  <c r="B365" i="5" s="1"/>
  <c r="B377" i="5" s="1"/>
  <c r="B389" i="5" s="1"/>
  <c r="B401" i="5" s="1"/>
  <c r="B413" i="5" s="1"/>
  <c r="B425" i="5" s="1"/>
  <c r="B437" i="5" s="1"/>
  <c r="B449" i="5" s="1"/>
  <c r="B461" i="5" s="1"/>
  <c r="B473" i="5" s="1"/>
  <c r="B485" i="5" s="1"/>
  <c r="B497" i="5" s="1"/>
  <c r="B509" i="5" s="1"/>
  <c r="B521" i="5" s="1"/>
  <c r="B533" i="5" s="1"/>
  <c r="B545" i="5" s="1"/>
  <c r="B557" i="5" s="1"/>
  <c r="B569" i="5" s="1"/>
  <c r="B581" i="5" s="1"/>
  <c r="B593" i="5" s="1"/>
  <c r="B605" i="5" s="1"/>
  <c r="B617" i="5" s="1"/>
  <c r="B629" i="5" s="1"/>
  <c r="B641" i="5" s="1"/>
  <c r="B653" i="5" s="1"/>
  <c r="B665" i="5" s="1"/>
  <c r="B677" i="5" s="1"/>
  <c r="B689" i="5" s="1"/>
  <c r="B701" i="5" s="1"/>
  <c r="B713" i="5" s="1"/>
  <c r="B725" i="5" s="1"/>
  <c r="B737" i="5" s="1"/>
  <c r="B749" i="5" s="1"/>
  <c r="A294" i="5"/>
  <c r="B294" i="5"/>
  <c r="A295" i="5"/>
  <c r="B295" i="5"/>
  <c r="B307" i="5" s="1"/>
  <c r="B319" i="5" s="1"/>
  <c r="A296" i="5"/>
  <c r="A308" i="5" s="1"/>
  <c r="A320" i="5" s="1"/>
  <c r="A332" i="5" s="1"/>
  <c r="A344" i="5" s="1"/>
  <c r="A356" i="5" s="1"/>
  <c r="A368" i="5" s="1"/>
  <c r="A380" i="5" s="1"/>
  <c r="A392" i="5" s="1"/>
  <c r="A404" i="5" s="1"/>
  <c r="A416" i="5" s="1"/>
  <c r="A428" i="5" s="1"/>
  <c r="A440" i="5" s="1"/>
  <c r="A452" i="5" s="1"/>
  <c r="A464" i="5" s="1"/>
  <c r="A476" i="5" s="1"/>
  <c r="A488" i="5" s="1"/>
  <c r="A500" i="5" s="1"/>
  <c r="A512" i="5" s="1"/>
  <c r="A524" i="5" s="1"/>
  <c r="A536" i="5" s="1"/>
  <c r="A548" i="5" s="1"/>
  <c r="A560" i="5" s="1"/>
  <c r="A572" i="5" s="1"/>
  <c r="A584" i="5" s="1"/>
  <c r="A596" i="5" s="1"/>
  <c r="A608" i="5" s="1"/>
  <c r="A620" i="5" s="1"/>
  <c r="A632" i="5" s="1"/>
  <c r="A644" i="5" s="1"/>
  <c r="A656" i="5" s="1"/>
  <c r="A668" i="5" s="1"/>
  <c r="A680" i="5" s="1"/>
  <c r="A692" i="5" s="1"/>
  <c r="A704" i="5" s="1"/>
  <c r="A716" i="5" s="1"/>
  <c r="A728" i="5" s="1"/>
  <c r="A740" i="5" s="1"/>
  <c r="A752" i="5" s="1"/>
  <c r="B296" i="5"/>
  <c r="A297" i="5"/>
  <c r="B297" i="5"/>
  <c r="B309" i="5" s="1"/>
  <c r="B321" i="5" s="1"/>
  <c r="B333" i="5" s="1"/>
  <c r="B345" i="5" s="1"/>
  <c r="B357" i="5" s="1"/>
  <c r="B369" i="5" s="1"/>
  <c r="B381" i="5" s="1"/>
  <c r="B393" i="5" s="1"/>
  <c r="B405" i="5" s="1"/>
  <c r="B417" i="5" s="1"/>
  <c r="B429" i="5" s="1"/>
  <c r="B441" i="5" s="1"/>
  <c r="B453" i="5" s="1"/>
  <c r="B465" i="5" s="1"/>
  <c r="B477" i="5" s="1"/>
  <c r="B489" i="5" s="1"/>
  <c r="B501" i="5" s="1"/>
  <c r="B513" i="5" s="1"/>
  <c r="B525" i="5" s="1"/>
  <c r="B537" i="5" s="1"/>
  <c r="B549" i="5" s="1"/>
  <c r="B561" i="5" s="1"/>
  <c r="B573" i="5" s="1"/>
  <c r="B585" i="5" s="1"/>
  <c r="B597" i="5" s="1"/>
  <c r="B609" i="5" s="1"/>
  <c r="B621" i="5" s="1"/>
  <c r="B633" i="5" s="1"/>
  <c r="B645" i="5" s="1"/>
  <c r="B657" i="5" s="1"/>
  <c r="B669" i="5" s="1"/>
  <c r="B681" i="5" s="1"/>
  <c r="B693" i="5" s="1"/>
  <c r="B705" i="5" s="1"/>
  <c r="B717" i="5" s="1"/>
  <c r="B729" i="5" s="1"/>
  <c r="B741" i="5" s="1"/>
  <c r="B753" i="5" s="1"/>
  <c r="A298" i="5"/>
  <c r="B298" i="5"/>
  <c r="A299" i="5"/>
  <c r="B299" i="5"/>
  <c r="B311" i="5" s="1"/>
  <c r="B323" i="5" s="1"/>
  <c r="B335" i="5" s="1"/>
  <c r="A300" i="5"/>
  <c r="B300" i="5"/>
  <c r="A301" i="5"/>
  <c r="B301" i="5"/>
  <c r="B313" i="5" s="1"/>
  <c r="B325" i="5" s="1"/>
  <c r="B337" i="5" s="1"/>
  <c r="B349" i="5" s="1"/>
  <c r="B361" i="5" s="1"/>
  <c r="B373" i="5" s="1"/>
  <c r="B385" i="5" s="1"/>
  <c r="B397" i="5" s="1"/>
  <c r="B409" i="5" s="1"/>
  <c r="B421" i="5" s="1"/>
  <c r="B433" i="5" s="1"/>
  <c r="B445" i="5" s="1"/>
  <c r="B457" i="5" s="1"/>
  <c r="B469" i="5" s="1"/>
  <c r="B481" i="5" s="1"/>
  <c r="B493" i="5" s="1"/>
  <c r="B505" i="5" s="1"/>
  <c r="B517" i="5" s="1"/>
  <c r="B529" i="5" s="1"/>
  <c r="B541" i="5" s="1"/>
  <c r="B553" i="5" s="1"/>
  <c r="B565" i="5" s="1"/>
  <c r="B577" i="5" s="1"/>
  <c r="B589" i="5" s="1"/>
  <c r="B601" i="5" s="1"/>
  <c r="B613" i="5" s="1"/>
  <c r="B625" i="5" s="1"/>
  <c r="B637" i="5" s="1"/>
  <c r="B649" i="5" s="1"/>
  <c r="B661" i="5" s="1"/>
  <c r="B673" i="5" s="1"/>
  <c r="B685" i="5" s="1"/>
  <c r="B697" i="5" s="1"/>
  <c r="B709" i="5" s="1"/>
  <c r="B721" i="5" s="1"/>
  <c r="B733" i="5" s="1"/>
  <c r="B745" i="5" s="1"/>
  <c r="A302" i="5"/>
  <c r="B302" i="5"/>
  <c r="A303" i="5"/>
  <c r="B303" i="5"/>
  <c r="B315" i="5" s="1"/>
  <c r="B327" i="5" s="1"/>
  <c r="B339" i="5" s="1"/>
  <c r="B351" i="5" s="1"/>
  <c r="A304" i="5"/>
  <c r="A316" i="5" s="1"/>
  <c r="A328" i="5" s="1"/>
  <c r="A340" i="5" s="1"/>
  <c r="A352" i="5" s="1"/>
  <c r="A364" i="5" s="1"/>
  <c r="A376" i="5" s="1"/>
  <c r="A388" i="5" s="1"/>
  <c r="A400" i="5" s="1"/>
  <c r="A412" i="5" s="1"/>
  <c r="A424" i="5" s="1"/>
  <c r="A436" i="5" s="1"/>
  <c r="A448" i="5" s="1"/>
  <c r="A460" i="5" s="1"/>
  <c r="A472" i="5" s="1"/>
  <c r="A484" i="5" s="1"/>
  <c r="A496" i="5" s="1"/>
  <c r="A508" i="5" s="1"/>
  <c r="A520" i="5" s="1"/>
  <c r="A532" i="5" s="1"/>
  <c r="A544" i="5" s="1"/>
  <c r="A556" i="5" s="1"/>
  <c r="A568" i="5" s="1"/>
  <c r="A580" i="5" s="1"/>
  <c r="A592" i="5" s="1"/>
  <c r="A604" i="5" s="1"/>
  <c r="A616" i="5" s="1"/>
  <c r="A628" i="5" s="1"/>
  <c r="A640" i="5" s="1"/>
  <c r="A652" i="5" s="1"/>
  <c r="A664" i="5" s="1"/>
  <c r="A676" i="5" s="1"/>
  <c r="A688" i="5" s="1"/>
  <c r="A700" i="5" s="1"/>
  <c r="A712" i="5" s="1"/>
  <c r="A724" i="5" s="1"/>
  <c r="A736" i="5" s="1"/>
  <c r="A748" i="5" s="1"/>
  <c r="A305" i="5"/>
  <c r="A306" i="5"/>
  <c r="A318" i="5" s="1"/>
  <c r="A330" i="5" s="1"/>
  <c r="A342" i="5" s="1"/>
  <c r="A354" i="5" s="1"/>
  <c r="A366" i="5" s="1"/>
  <c r="A378" i="5" s="1"/>
  <c r="A390" i="5" s="1"/>
  <c r="A402" i="5" s="1"/>
  <c r="A414" i="5" s="1"/>
  <c r="A426" i="5" s="1"/>
  <c r="A438" i="5" s="1"/>
  <c r="A450" i="5" s="1"/>
  <c r="A462" i="5" s="1"/>
  <c r="A474" i="5" s="1"/>
  <c r="A486" i="5" s="1"/>
  <c r="A498" i="5" s="1"/>
  <c r="A510" i="5" s="1"/>
  <c r="A522" i="5" s="1"/>
  <c r="A534" i="5" s="1"/>
  <c r="A546" i="5" s="1"/>
  <c r="A558" i="5" s="1"/>
  <c r="A570" i="5" s="1"/>
  <c r="A582" i="5" s="1"/>
  <c r="A594" i="5" s="1"/>
  <c r="A606" i="5" s="1"/>
  <c r="A618" i="5" s="1"/>
  <c r="A630" i="5" s="1"/>
  <c r="A642" i="5" s="1"/>
  <c r="A654" i="5" s="1"/>
  <c r="A666" i="5" s="1"/>
  <c r="A678" i="5" s="1"/>
  <c r="A690" i="5" s="1"/>
  <c r="A702" i="5" s="1"/>
  <c r="A714" i="5" s="1"/>
  <c r="A726" i="5" s="1"/>
  <c r="A738" i="5" s="1"/>
  <c r="A750" i="5" s="1"/>
  <c r="B306" i="5"/>
  <c r="A307" i="5"/>
  <c r="B308" i="5"/>
  <c r="A309" i="5"/>
  <c r="A310" i="5"/>
  <c r="A322" i="5" s="1"/>
  <c r="A334" i="5" s="1"/>
  <c r="A346" i="5" s="1"/>
  <c r="A358" i="5" s="1"/>
  <c r="A370" i="5" s="1"/>
  <c r="A382" i="5" s="1"/>
  <c r="A394" i="5" s="1"/>
  <c r="A406" i="5" s="1"/>
  <c r="A418" i="5" s="1"/>
  <c r="A430" i="5" s="1"/>
  <c r="A442" i="5" s="1"/>
  <c r="A454" i="5" s="1"/>
  <c r="A466" i="5" s="1"/>
  <c r="A478" i="5" s="1"/>
  <c r="A490" i="5" s="1"/>
  <c r="A502" i="5" s="1"/>
  <c r="A514" i="5" s="1"/>
  <c r="A526" i="5" s="1"/>
  <c r="A538" i="5" s="1"/>
  <c r="A550" i="5" s="1"/>
  <c r="A562" i="5" s="1"/>
  <c r="A574" i="5" s="1"/>
  <c r="A586" i="5" s="1"/>
  <c r="A598" i="5" s="1"/>
  <c r="A610" i="5" s="1"/>
  <c r="A622" i="5" s="1"/>
  <c r="A634" i="5" s="1"/>
  <c r="A646" i="5" s="1"/>
  <c r="A658" i="5" s="1"/>
  <c r="A670" i="5" s="1"/>
  <c r="A682" i="5" s="1"/>
  <c r="A694" i="5" s="1"/>
  <c r="A706" i="5" s="1"/>
  <c r="A718" i="5" s="1"/>
  <c r="A730" i="5" s="1"/>
  <c r="A742" i="5" s="1"/>
  <c r="B310" i="5"/>
  <c r="A311" i="5"/>
  <c r="A312" i="5"/>
  <c r="A324" i="5" s="1"/>
  <c r="A336" i="5" s="1"/>
  <c r="A348" i="5" s="1"/>
  <c r="A360" i="5" s="1"/>
  <c r="A372" i="5" s="1"/>
  <c r="A384" i="5" s="1"/>
  <c r="A396" i="5" s="1"/>
  <c r="A408" i="5" s="1"/>
  <c r="A420" i="5" s="1"/>
  <c r="A432" i="5" s="1"/>
  <c r="A444" i="5" s="1"/>
  <c r="A456" i="5" s="1"/>
  <c r="A468" i="5" s="1"/>
  <c r="A480" i="5" s="1"/>
  <c r="A492" i="5" s="1"/>
  <c r="A504" i="5" s="1"/>
  <c r="A516" i="5" s="1"/>
  <c r="A528" i="5" s="1"/>
  <c r="A540" i="5" s="1"/>
  <c r="A552" i="5" s="1"/>
  <c r="A564" i="5" s="1"/>
  <c r="A576" i="5" s="1"/>
  <c r="A588" i="5" s="1"/>
  <c r="A600" i="5" s="1"/>
  <c r="A612" i="5" s="1"/>
  <c r="A624" i="5" s="1"/>
  <c r="A636" i="5" s="1"/>
  <c r="A648" i="5" s="1"/>
  <c r="A660" i="5" s="1"/>
  <c r="A672" i="5" s="1"/>
  <c r="A684" i="5" s="1"/>
  <c r="A696" i="5" s="1"/>
  <c r="A708" i="5" s="1"/>
  <c r="A720" i="5" s="1"/>
  <c r="A732" i="5" s="1"/>
  <c r="A744" i="5" s="1"/>
  <c r="B312" i="5"/>
  <c r="B324" i="5" s="1"/>
  <c r="B336" i="5" s="1"/>
  <c r="B348" i="5" s="1"/>
  <c r="B360" i="5" s="1"/>
  <c r="B372" i="5" s="1"/>
  <c r="B384" i="5" s="1"/>
  <c r="B396" i="5" s="1"/>
  <c r="B408" i="5" s="1"/>
  <c r="B420" i="5" s="1"/>
  <c r="B432" i="5" s="1"/>
  <c r="B444" i="5" s="1"/>
  <c r="B456" i="5" s="1"/>
  <c r="B468" i="5" s="1"/>
  <c r="B480" i="5" s="1"/>
  <c r="B492" i="5" s="1"/>
  <c r="B504" i="5" s="1"/>
  <c r="B516" i="5" s="1"/>
  <c r="B528" i="5" s="1"/>
  <c r="B540" i="5" s="1"/>
  <c r="B552" i="5" s="1"/>
  <c r="B564" i="5" s="1"/>
  <c r="B576" i="5" s="1"/>
  <c r="B588" i="5" s="1"/>
  <c r="B600" i="5" s="1"/>
  <c r="B612" i="5" s="1"/>
  <c r="B624" i="5" s="1"/>
  <c r="B636" i="5" s="1"/>
  <c r="B648" i="5" s="1"/>
  <c r="B660" i="5" s="1"/>
  <c r="B672" i="5" s="1"/>
  <c r="B684" i="5" s="1"/>
  <c r="B696" i="5" s="1"/>
  <c r="B708" i="5" s="1"/>
  <c r="B720" i="5" s="1"/>
  <c r="B732" i="5" s="1"/>
  <c r="B744" i="5" s="1"/>
  <c r="A313" i="5"/>
  <c r="A314" i="5"/>
  <c r="A326" i="5" s="1"/>
  <c r="A338" i="5" s="1"/>
  <c r="B314" i="5"/>
  <c r="A315" i="5"/>
  <c r="A317" i="5"/>
  <c r="A329" i="5" s="1"/>
  <c r="A341" i="5" s="1"/>
  <c r="A353" i="5" s="1"/>
  <c r="A365" i="5" s="1"/>
  <c r="A377" i="5" s="1"/>
  <c r="A389" i="5" s="1"/>
  <c r="A401" i="5" s="1"/>
  <c r="A413" i="5" s="1"/>
  <c r="A425" i="5" s="1"/>
  <c r="A437" i="5" s="1"/>
  <c r="A449" i="5" s="1"/>
  <c r="A461" i="5" s="1"/>
  <c r="A473" i="5" s="1"/>
  <c r="A485" i="5" s="1"/>
  <c r="A497" i="5" s="1"/>
  <c r="A509" i="5" s="1"/>
  <c r="A521" i="5" s="1"/>
  <c r="A533" i="5" s="1"/>
  <c r="A545" i="5" s="1"/>
  <c r="A557" i="5" s="1"/>
  <c r="A569" i="5" s="1"/>
  <c r="A581" i="5" s="1"/>
  <c r="A593" i="5" s="1"/>
  <c r="A605" i="5" s="1"/>
  <c r="A617" i="5" s="1"/>
  <c r="A629" i="5" s="1"/>
  <c r="A641" i="5" s="1"/>
  <c r="A653" i="5" s="1"/>
  <c r="A665" i="5" s="1"/>
  <c r="A677" i="5" s="1"/>
  <c r="A689" i="5" s="1"/>
  <c r="A701" i="5" s="1"/>
  <c r="A713" i="5" s="1"/>
  <c r="A725" i="5" s="1"/>
  <c r="A737" i="5" s="1"/>
  <c r="A749" i="5" s="1"/>
  <c r="B318" i="5"/>
  <c r="B330" i="5" s="1"/>
  <c r="B342" i="5" s="1"/>
  <c r="B354" i="5" s="1"/>
  <c r="B366" i="5" s="1"/>
  <c r="B378" i="5" s="1"/>
  <c r="B390" i="5" s="1"/>
  <c r="B402" i="5" s="1"/>
  <c r="B414" i="5" s="1"/>
  <c r="B426" i="5" s="1"/>
  <c r="B438" i="5" s="1"/>
  <c r="B450" i="5" s="1"/>
  <c r="B462" i="5" s="1"/>
  <c r="B474" i="5" s="1"/>
  <c r="B486" i="5" s="1"/>
  <c r="B498" i="5" s="1"/>
  <c r="B510" i="5" s="1"/>
  <c r="B522" i="5" s="1"/>
  <c r="B534" i="5" s="1"/>
  <c r="B546" i="5" s="1"/>
  <c r="B558" i="5" s="1"/>
  <c r="B570" i="5" s="1"/>
  <c r="B582" i="5" s="1"/>
  <c r="B594" i="5" s="1"/>
  <c r="B606" i="5" s="1"/>
  <c r="B618" i="5" s="1"/>
  <c r="B630" i="5" s="1"/>
  <c r="B642" i="5" s="1"/>
  <c r="B654" i="5" s="1"/>
  <c r="B666" i="5" s="1"/>
  <c r="B678" i="5" s="1"/>
  <c r="B690" i="5" s="1"/>
  <c r="B702" i="5" s="1"/>
  <c r="B714" i="5" s="1"/>
  <c r="B726" i="5" s="1"/>
  <c r="B738" i="5" s="1"/>
  <c r="B750" i="5" s="1"/>
  <c r="A319" i="5"/>
  <c r="B320" i="5"/>
  <c r="B332" i="5" s="1"/>
  <c r="B344" i="5" s="1"/>
  <c r="B356" i="5" s="1"/>
  <c r="B368" i="5" s="1"/>
  <c r="B380" i="5" s="1"/>
  <c r="B392" i="5" s="1"/>
  <c r="B404" i="5" s="1"/>
  <c r="B416" i="5" s="1"/>
  <c r="B428" i="5" s="1"/>
  <c r="B440" i="5" s="1"/>
  <c r="B452" i="5" s="1"/>
  <c r="B464" i="5" s="1"/>
  <c r="B476" i="5" s="1"/>
  <c r="B488" i="5" s="1"/>
  <c r="B500" i="5" s="1"/>
  <c r="B512" i="5" s="1"/>
  <c r="B524" i="5" s="1"/>
  <c r="B536" i="5" s="1"/>
  <c r="B548" i="5" s="1"/>
  <c r="B560" i="5" s="1"/>
  <c r="B572" i="5" s="1"/>
  <c r="B584" i="5" s="1"/>
  <c r="B596" i="5" s="1"/>
  <c r="B608" i="5" s="1"/>
  <c r="B620" i="5" s="1"/>
  <c r="B632" i="5" s="1"/>
  <c r="B644" i="5" s="1"/>
  <c r="B656" i="5" s="1"/>
  <c r="B668" i="5" s="1"/>
  <c r="B680" i="5" s="1"/>
  <c r="B692" i="5" s="1"/>
  <c r="B704" i="5" s="1"/>
  <c r="B716" i="5" s="1"/>
  <c r="B728" i="5" s="1"/>
  <c r="B740" i="5" s="1"/>
  <c r="B752" i="5" s="1"/>
  <c r="A321" i="5"/>
  <c r="A333" i="5" s="1"/>
  <c r="A345" i="5" s="1"/>
  <c r="B322" i="5"/>
  <c r="A323" i="5"/>
  <c r="A325" i="5"/>
  <c r="A337" i="5" s="1"/>
  <c r="A349" i="5" s="1"/>
  <c r="A361" i="5" s="1"/>
  <c r="B326" i="5"/>
  <c r="A327" i="5"/>
  <c r="A339" i="5" s="1"/>
  <c r="A351" i="5" s="1"/>
  <c r="A363" i="5" s="1"/>
  <c r="A375" i="5" s="1"/>
  <c r="A387" i="5" s="1"/>
  <c r="A399" i="5" s="1"/>
  <c r="A411" i="5" s="1"/>
  <c r="A423" i="5" s="1"/>
  <c r="A435" i="5" s="1"/>
  <c r="A447" i="5" s="1"/>
  <c r="A459" i="5" s="1"/>
  <c r="A471" i="5" s="1"/>
  <c r="A483" i="5" s="1"/>
  <c r="A495" i="5" s="1"/>
  <c r="A507" i="5" s="1"/>
  <c r="A519" i="5" s="1"/>
  <c r="A531" i="5" s="1"/>
  <c r="A543" i="5" s="1"/>
  <c r="A555" i="5" s="1"/>
  <c r="A567" i="5" s="1"/>
  <c r="A579" i="5" s="1"/>
  <c r="A591" i="5" s="1"/>
  <c r="A603" i="5" s="1"/>
  <c r="A615" i="5" s="1"/>
  <c r="A627" i="5" s="1"/>
  <c r="A639" i="5" s="1"/>
  <c r="A651" i="5" s="1"/>
  <c r="A663" i="5" s="1"/>
  <c r="A675" i="5" s="1"/>
  <c r="A687" i="5" s="1"/>
  <c r="A699" i="5" s="1"/>
  <c r="A711" i="5" s="1"/>
  <c r="A723" i="5" s="1"/>
  <c r="A735" i="5" s="1"/>
  <c r="A747" i="5" s="1"/>
  <c r="A331" i="5"/>
  <c r="B331" i="5"/>
  <c r="B343" i="5" s="1"/>
  <c r="B355" i="5" s="1"/>
  <c r="B367" i="5" s="1"/>
  <c r="B379" i="5" s="1"/>
  <c r="B391" i="5" s="1"/>
  <c r="B403" i="5" s="1"/>
  <c r="B415" i="5" s="1"/>
  <c r="B427" i="5" s="1"/>
  <c r="B439" i="5" s="1"/>
  <c r="B451" i="5" s="1"/>
  <c r="B463" i="5" s="1"/>
  <c r="B475" i="5" s="1"/>
  <c r="B487" i="5" s="1"/>
  <c r="B499" i="5" s="1"/>
  <c r="B511" i="5" s="1"/>
  <c r="B523" i="5" s="1"/>
  <c r="B535" i="5" s="1"/>
  <c r="B547" i="5" s="1"/>
  <c r="B559" i="5" s="1"/>
  <c r="B571" i="5" s="1"/>
  <c r="B583" i="5" s="1"/>
  <c r="B595" i="5" s="1"/>
  <c r="B607" i="5" s="1"/>
  <c r="B619" i="5" s="1"/>
  <c r="B631" i="5" s="1"/>
  <c r="B643" i="5" s="1"/>
  <c r="B655" i="5" s="1"/>
  <c r="B667" i="5" s="1"/>
  <c r="B679" i="5" s="1"/>
  <c r="B691" i="5" s="1"/>
  <c r="B703" i="5" s="1"/>
  <c r="B715" i="5" s="1"/>
  <c r="B727" i="5" s="1"/>
  <c r="B739" i="5" s="1"/>
  <c r="B751" i="5" s="1"/>
  <c r="B334" i="5"/>
  <c r="B346" i="5" s="1"/>
  <c r="B358" i="5" s="1"/>
  <c r="A335" i="5"/>
  <c r="A347" i="5" s="1"/>
  <c r="B338" i="5"/>
  <c r="B350" i="5" s="1"/>
  <c r="B362" i="5" s="1"/>
  <c r="B374" i="5" s="1"/>
  <c r="A343" i="5"/>
  <c r="A355" i="5" s="1"/>
  <c r="A367" i="5" s="1"/>
  <c r="A379" i="5" s="1"/>
  <c r="B347" i="5"/>
  <c r="B359" i="5" s="1"/>
  <c r="B371" i="5" s="1"/>
  <c r="B383" i="5" s="1"/>
  <c r="A350" i="5"/>
  <c r="A357" i="5"/>
  <c r="A369" i="5" s="1"/>
  <c r="A381" i="5" s="1"/>
  <c r="A393" i="5" s="1"/>
  <c r="A359" i="5"/>
  <c r="A362" i="5"/>
  <c r="A374" i="5" s="1"/>
  <c r="A386" i="5" s="1"/>
  <c r="B363" i="5"/>
  <c r="B370" i="5"/>
  <c r="B382" i="5" s="1"/>
  <c r="B394" i="5" s="1"/>
  <c r="B406" i="5" s="1"/>
  <c r="A371" i="5"/>
  <c r="A383" i="5" s="1"/>
  <c r="A395" i="5" s="1"/>
  <c r="A407" i="5" s="1"/>
  <c r="A419" i="5" s="1"/>
  <c r="A431" i="5" s="1"/>
  <c r="A443" i="5" s="1"/>
  <c r="A455" i="5" s="1"/>
  <c r="A467" i="5" s="1"/>
  <c r="A479" i="5" s="1"/>
  <c r="A491" i="5" s="1"/>
  <c r="A503" i="5" s="1"/>
  <c r="A515" i="5" s="1"/>
  <c r="A527" i="5" s="1"/>
  <c r="A539" i="5" s="1"/>
  <c r="A551" i="5" s="1"/>
  <c r="A563" i="5" s="1"/>
  <c r="A575" i="5" s="1"/>
  <c r="A587" i="5" s="1"/>
  <c r="A599" i="5" s="1"/>
  <c r="A611" i="5" s="1"/>
  <c r="A623" i="5" s="1"/>
  <c r="A635" i="5" s="1"/>
  <c r="A647" i="5" s="1"/>
  <c r="A659" i="5" s="1"/>
  <c r="A671" i="5" s="1"/>
  <c r="A683" i="5" s="1"/>
  <c r="A695" i="5" s="1"/>
  <c r="A707" i="5" s="1"/>
  <c r="A719" i="5" s="1"/>
  <c r="A731" i="5" s="1"/>
  <c r="A743" i="5" s="1"/>
  <c r="A373" i="5"/>
  <c r="B375" i="5"/>
  <c r="B387" i="5" s="1"/>
  <c r="B399" i="5" s="1"/>
  <c r="A385" i="5"/>
  <c r="A397" i="5" s="1"/>
  <c r="A409" i="5" s="1"/>
  <c r="B386" i="5"/>
  <c r="A391" i="5"/>
  <c r="B395" i="5"/>
  <c r="A398" i="5"/>
  <c r="A410" i="5" s="1"/>
  <c r="A422" i="5" s="1"/>
  <c r="A434" i="5" s="1"/>
  <c r="B398" i="5"/>
  <c r="B410" i="5" s="1"/>
  <c r="B422" i="5" s="1"/>
  <c r="A403" i="5"/>
  <c r="A415" i="5" s="1"/>
  <c r="A427" i="5" s="1"/>
  <c r="A439" i="5" s="1"/>
  <c r="A451" i="5" s="1"/>
  <c r="A463" i="5" s="1"/>
  <c r="A475" i="5" s="1"/>
  <c r="A487" i="5" s="1"/>
  <c r="A499" i="5" s="1"/>
  <c r="A511" i="5" s="1"/>
  <c r="A523" i="5" s="1"/>
  <c r="A535" i="5" s="1"/>
  <c r="A547" i="5" s="1"/>
  <c r="A559" i="5" s="1"/>
  <c r="A571" i="5" s="1"/>
  <c r="A583" i="5" s="1"/>
  <c r="A595" i="5" s="1"/>
  <c r="A607" i="5" s="1"/>
  <c r="A619" i="5" s="1"/>
  <c r="A631" i="5" s="1"/>
  <c r="A643" i="5" s="1"/>
  <c r="A655" i="5" s="1"/>
  <c r="A667" i="5" s="1"/>
  <c r="A679" i="5" s="1"/>
  <c r="A691" i="5" s="1"/>
  <c r="A703" i="5" s="1"/>
  <c r="A715" i="5" s="1"/>
  <c r="A727" i="5" s="1"/>
  <c r="A739" i="5" s="1"/>
  <c r="A751" i="5" s="1"/>
  <c r="A405" i="5"/>
  <c r="B407" i="5"/>
  <c r="B419" i="5" s="1"/>
  <c r="B431" i="5" s="1"/>
  <c r="B443" i="5" s="1"/>
  <c r="B455" i="5" s="1"/>
  <c r="B467" i="5" s="1"/>
  <c r="B479" i="5" s="1"/>
  <c r="B491" i="5" s="1"/>
  <c r="B503" i="5" s="1"/>
  <c r="B515" i="5" s="1"/>
  <c r="B527" i="5" s="1"/>
  <c r="B539" i="5" s="1"/>
  <c r="B551" i="5" s="1"/>
  <c r="B563" i="5" s="1"/>
  <c r="B575" i="5" s="1"/>
  <c r="B587" i="5" s="1"/>
  <c r="B599" i="5" s="1"/>
  <c r="B611" i="5" s="1"/>
  <c r="B623" i="5" s="1"/>
  <c r="B635" i="5" s="1"/>
  <c r="B647" i="5" s="1"/>
  <c r="B659" i="5" s="1"/>
  <c r="B671" i="5" s="1"/>
  <c r="B683" i="5" s="1"/>
  <c r="B695" i="5" s="1"/>
  <c r="B707" i="5" s="1"/>
  <c r="B719" i="5" s="1"/>
  <c r="B731" i="5" s="1"/>
  <c r="B743" i="5" s="1"/>
  <c r="B411" i="5"/>
  <c r="B423" i="5" s="1"/>
  <c r="B435" i="5" s="1"/>
  <c r="B447" i="5" s="1"/>
  <c r="A417" i="5"/>
  <c r="A429" i="5" s="1"/>
  <c r="A441" i="5" s="1"/>
  <c r="B418" i="5"/>
  <c r="A421" i="5"/>
  <c r="A433" i="5" s="1"/>
  <c r="A445" i="5" s="1"/>
  <c r="A457" i="5" s="1"/>
  <c r="B430" i="5"/>
  <c r="B442" i="5" s="1"/>
  <c r="B454" i="5" s="1"/>
  <c r="B466" i="5" s="1"/>
  <c r="B478" i="5" s="1"/>
  <c r="B490" i="5" s="1"/>
  <c r="B502" i="5" s="1"/>
  <c r="B514" i="5" s="1"/>
  <c r="B526" i="5" s="1"/>
  <c r="B538" i="5" s="1"/>
  <c r="B550" i="5" s="1"/>
  <c r="B562" i="5" s="1"/>
  <c r="B574" i="5" s="1"/>
  <c r="B586" i="5" s="1"/>
  <c r="B598" i="5" s="1"/>
  <c r="B610" i="5" s="1"/>
  <c r="B622" i="5" s="1"/>
  <c r="B634" i="5" s="1"/>
  <c r="B646" i="5" s="1"/>
  <c r="B658" i="5" s="1"/>
  <c r="B670" i="5" s="1"/>
  <c r="B682" i="5" s="1"/>
  <c r="B694" i="5" s="1"/>
  <c r="B706" i="5" s="1"/>
  <c r="B718" i="5" s="1"/>
  <c r="B730" i="5" s="1"/>
  <c r="B742" i="5" s="1"/>
  <c r="B434" i="5"/>
  <c r="B446" i="5" s="1"/>
  <c r="B458" i="5" s="1"/>
  <c r="B470" i="5" s="1"/>
  <c r="A446" i="5"/>
  <c r="A453" i="5"/>
  <c r="A465" i="5" s="1"/>
  <c r="A477" i="5" s="1"/>
  <c r="A489" i="5" s="1"/>
  <c r="A458" i="5"/>
  <c r="A470" i="5" s="1"/>
  <c r="A482" i="5" s="1"/>
  <c r="B459" i="5"/>
  <c r="A469" i="5"/>
  <c r="B471" i="5"/>
  <c r="B483" i="5" s="1"/>
  <c r="B495" i="5" s="1"/>
  <c r="A481" i="5"/>
  <c r="A493" i="5" s="1"/>
  <c r="A505" i="5" s="1"/>
  <c r="A517" i="5" s="1"/>
  <c r="A529" i="5" s="1"/>
  <c r="A541" i="5" s="1"/>
  <c r="A553" i="5" s="1"/>
  <c r="A565" i="5" s="1"/>
  <c r="A577" i="5" s="1"/>
  <c r="A589" i="5" s="1"/>
  <c r="A601" i="5" s="1"/>
  <c r="A613" i="5" s="1"/>
  <c r="A625" i="5" s="1"/>
  <c r="A637" i="5" s="1"/>
  <c r="A649" i="5" s="1"/>
  <c r="A661" i="5" s="1"/>
  <c r="A673" i="5" s="1"/>
  <c r="A685" i="5" s="1"/>
  <c r="A697" i="5" s="1"/>
  <c r="A709" i="5" s="1"/>
  <c r="A721" i="5" s="1"/>
  <c r="A733" i="5" s="1"/>
  <c r="A745" i="5" s="1"/>
  <c r="B482" i="5"/>
  <c r="A494" i="5"/>
  <c r="A506" i="5" s="1"/>
  <c r="A518" i="5" s="1"/>
  <c r="A530" i="5" s="1"/>
  <c r="A542" i="5" s="1"/>
  <c r="A554" i="5" s="1"/>
  <c r="A566" i="5" s="1"/>
  <c r="A578" i="5" s="1"/>
  <c r="A590" i="5" s="1"/>
  <c r="A602" i="5" s="1"/>
  <c r="A614" i="5" s="1"/>
  <c r="A626" i="5" s="1"/>
  <c r="A638" i="5" s="1"/>
  <c r="A650" i="5" s="1"/>
  <c r="A662" i="5" s="1"/>
  <c r="A674" i="5" s="1"/>
  <c r="A686" i="5" s="1"/>
  <c r="A698" i="5" s="1"/>
  <c r="A710" i="5" s="1"/>
  <c r="A722" i="5" s="1"/>
  <c r="A734" i="5" s="1"/>
  <c r="A746" i="5" s="1"/>
  <c r="B494" i="5"/>
  <c r="B506" i="5" s="1"/>
  <c r="B518" i="5" s="1"/>
  <c r="B530" i="5" s="1"/>
  <c r="B542" i="5" s="1"/>
  <c r="B554" i="5" s="1"/>
  <c r="B566" i="5" s="1"/>
  <c r="B578" i="5" s="1"/>
  <c r="B590" i="5" s="1"/>
  <c r="B602" i="5" s="1"/>
  <c r="B614" i="5" s="1"/>
  <c r="B626" i="5" s="1"/>
  <c r="B638" i="5" s="1"/>
  <c r="B650" i="5" s="1"/>
  <c r="B662" i="5" s="1"/>
  <c r="B674" i="5" s="1"/>
  <c r="B686" i="5" s="1"/>
  <c r="B698" i="5" s="1"/>
  <c r="B710" i="5" s="1"/>
  <c r="B722" i="5" s="1"/>
  <c r="B734" i="5" s="1"/>
  <c r="B746" i="5" s="1"/>
  <c r="A501" i="5"/>
  <c r="B507" i="5"/>
  <c r="B519" i="5" s="1"/>
  <c r="B531" i="5" s="1"/>
  <c r="B543" i="5" s="1"/>
  <c r="B555" i="5" s="1"/>
  <c r="B567" i="5" s="1"/>
  <c r="B579" i="5" s="1"/>
  <c r="B591" i="5" s="1"/>
  <c r="B603" i="5" s="1"/>
  <c r="B615" i="5" s="1"/>
  <c r="B627" i="5" s="1"/>
  <c r="B639" i="5" s="1"/>
  <c r="B651" i="5" s="1"/>
  <c r="B663" i="5" s="1"/>
  <c r="B675" i="5" s="1"/>
  <c r="B687" i="5" s="1"/>
  <c r="B699" i="5" s="1"/>
  <c r="B711" i="5" s="1"/>
  <c r="B723" i="5" s="1"/>
  <c r="B735" i="5" s="1"/>
  <c r="B747" i="5" s="1"/>
  <c r="A513" i="5"/>
  <c r="A525" i="5" s="1"/>
  <c r="A537" i="5" s="1"/>
  <c r="A549" i="5" s="1"/>
  <c r="A561" i="5" s="1"/>
  <c r="A573" i="5" s="1"/>
  <c r="A585" i="5" s="1"/>
  <c r="A597" i="5" s="1"/>
  <c r="A609" i="5" s="1"/>
  <c r="A621" i="5" s="1"/>
  <c r="A633" i="5" s="1"/>
  <c r="A645" i="5" s="1"/>
  <c r="A657" i="5" s="1"/>
  <c r="A669" i="5" s="1"/>
  <c r="A681" i="5" s="1"/>
  <c r="A693" i="5" s="1"/>
  <c r="A705" i="5" s="1"/>
  <c r="A717" i="5" s="1"/>
  <c r="A729" i="5" s="1"/>
  <c r="A741" i="5" s="1"/>
  <c r="A753" i="5" s="1"/>
  <c r="N529" i="5"/>
  <c r="C776" i="5"/>
  <c r="D776" i="5"/>
  <c r="E776" i="5"/>
  <c r="F776" i="5"/>
  <c r="G776" i="5"/>
  <c r="H776" i="5"/>
  <c r="B778" i="5"/>
  <c r="B779" i="5" s="1"/>
  <c r="B780" i="5" s="1"/>
  <c r="B781" i="5" s="1"/>
  <c r="B782" i="5" s="1"/>
  <c r="B783" i="5" s="1"/>
  <c r="B784" i="5" s="1"/>
  <c r="B785" i="5" s="1"/>
  <c r="B786" i="5" s="1"/>
  <c r="B787" i="5" s="1"/>
  <c r="B788" i="5" s="1"/>
  <c r="B789" i="5" s="1"/>
  <c r="B790" i="5" s="1"/>
  <c r="B791" i="5" s="1"/>
  <c r="B792" i="5" s="1"/>
  <c r="B793" i="5" s="1"/>
  <c r="B794" i="5" s="1"/>
  <c r="B795" i="5" s="1"/>
  <c r="B796" i="5" s="1"/>
  <c r="D2" i="4"/>
  <c r="I2" i="4"/>
  <c r="D3" i="4"/>
  <c r="I3" i="4"/>
  <c r="D4" i="4"/>
  <c r="I4" i="4"/>
  <c r="D5" i="4"/>
  <c r="I5" i="4"/>
  <c r="D6" i="4"/>
  <c r="I6" i="4"/>
  <c r="J6" i="4" s="1"/>
  <c r="D7" i="4"/>
  <c r="I7" i="4"/>
  <c r="D8" i="4"/>
  <c r="I8" i="4"/>
  <c r="D9" i="4"/>
  <c r="I9" i="4"/>
  <c r="D10" i="4"/>
  <c r="I10" i="4"/>
  <c r="D11" i="4"/>
  <c r="I11" i="4"/>
  <c r="D12" i="4"/>
  <c r="I12" i="4"/>
  <c r="J12" i="4" s="1"/>
  <c r="D13" i="4"/>
  <c r="I13" i="4"/>
  <c r="D14" i="4"/>
  <c r="E14" i="4"/>
  <c r="I14" i="4"/>
  <c r="D15" i="4"/>
  <c r="E15" i="4"/>
  <c r="I15" i="4"/>
  <c r="D16" i="4"/>
  <c r="E16" i="4"/>
  <c r="I16" i="4"/>
  <c r="D17" i="4"/>
  <c r="E17" i="4"/>
  <c r="I17" i="4"/>
  <c r="D18" i="4"/>
  <c r="E18" i="4"/>
  <c r="I18" i="4"/>
  <c r="D19" i="4"/>
  <c r="E19" i="4"/>
  <c r="I19" i="4"/>
  <c r="D20" i="4"/>
  <c r="E20" i="4"/>
  <c r="I20" i="4"/>
  <c r="D21" i="4"/>
  <c r="E21" i="4"/>
  <c r="I21" i="4"/>
  <c r="D22" i="4"/>
  <c r="E22" i="4"/>
  <c r="I22" i="4"/>
  <c r="D23" i="4"/>
  <c r="E23" i="4"/>
  <c r="I23" i="4"/>
  <c r="J23" i="4" s="1"/>
  <c r="D24" i="4"/>
  <c r="E24" i="4"/>
  <c r="I24" i="4"/>
  <c r="D25" i="4"/>
  <c r="E25" i="4"/>
  <c r="I25" i="4"/>
  <c r="D26" i="4"/>
  <c r="E26" i="4"/>
  <c r="I26" i="4"/>
  <c r="D27" i="4"/>
  <c r="E27" i="4"/>
  <c r="I27" i="4"/>
  <c r="K27" i="4" s="1"/>
  <c r="D28" i="4"/>
  <c r="E28" i="4"/>
  <c r="I28" i="4"/>
  <c r="D29" i="4"/>
  <c r="E29" i="4"/>
  <c r="I29" i="4"/>
  <c r="D30" i="4"/>
  <c r="E30" i="4"/>
  <c r="I30" i="4"/>
  <c r="D31" i="4"/>
  <c r="E31" i="4"/>
  <c r="I31" i="4"/>
  <c r="D32" i="4"/>
  <c r="E32" i="4"/>
  <c r="I32" i="4"/>
  <c r="D33" i="4"/>
  <c r="E33" i="4"/>
  <c r="I33" i="4"/>
  <c r="D34" i="4"/>
  <c r="E34" i="4"/>
  <c r="I34" i="4"/>
  <c r="D35" i="4"/>
  <c r="E35" i="4"/>
  <c r="I35" i="4"/>
  <c r="D36" i="4"/>
  <c r="E36" i="4"/>
  <c r="I36" i="4"/>
  <c r="D37" i="4"/>
  <c r="E37" i="4"/>
  <c r="I37" i="4"/>
  <c r="D38" i="4"/>
  <c r="E38" i="4"/>
  <c r="I38" i="4"/>
  <c r="D39" i="4"/>
  <c r="E39" i="4"/>
  <c r="I39" i="4"/>
  <c r="J39" i="4" s="1"/>
  <c r="D40" i="4"/>
  <c r="E40" i="4"/>
  <c r="I40" i="4"/>
  <c r="D41" i="4"/>
  <c r="E41" i="4"/>
  <c r="I41" i="4"/>
  <c r="D42" i="4"/>
  <c r="E42" i="4"/>
  <c r="I42" i="4"/>
  <c r="D43" i="4"/>
  <c r="E43" i="4"/>
  <c r="I43" i="4"/>
  <c r="D44" i="4"/>
  <c r="E44" i="4"/>
  <c r="I44" i="4"/>
  <c r="D45" i="4"/>
  <c r="E45" i="4"/>
  <c r="I45" i="4"/>
  <c r="D46" i="4"/>
  <c r="E46" i="4"/>
  <c r="I46" i="4"/>
  <c r="D47" i="4"/>
  <c r="E47" i="4"/>
  <c r="I47" i="4"/>
  <c r="D48" i="4"/>
  <c r="E48" i="4"/>
  <c r="I48" i="4"/>
  <c r="J48" i="4" s="1"/>
  <c r="D49" i="4"/>
  <c r="E49" i="4"/>
  <c r="I49" i="4"/>
  <c r="J49" i="4" s="1"/>
  <c r="D50" i="4"/>
  <c r="E50" i="4"/>
  <c r="I50" i="4"/>
  <c r="J50" i="4" s="1"/>
  <c r="D51" i="4"/>
  <c r="E51" i="4"/>
  <c r="I51" i="4"/>
  <c r="D52" i="4"/>
  <c r="E52" i="4"/>
  <c r="I52" i="4"/>
  <c r="D53" i="4"/>
  <c r="E53" i="4"/>
  <c r="I53" i="4"/>
  <c r="D54" i="4"/>
  <c r="E54" i="4"/>
  <c r="I54" i="4"/>
  <c r="D55" i="4"/>
  <c r="E55" i="4"/>
  <c r="I55" i="4"/>
  <c r="J55" i="4" s="1"/>
  <c r="D56" i="4"/>
  <c r="E56" i="4"/>
  <c r="I56" i="4"/>
  <c r="D57" i="4"/>
  <c r="E57" i="4"/>
  <c r="I57" i="4"/>
  <c r="D58" i="4"/>
  <c r="E58" i="4"/>
  <c r="I58" i="4"/>
  <c r="D59" i="4"/>
  <c r="E59" i="4"/>
  <c r="I59" i="4"/>
  <c r="K59" i="4" s="1"/>
  <c r="D60" i="4"/>
  <c r="E60" i="4"/>
  <c r="I60" i="4"/>
  <c r="D61" i="4"/>
  <c r="E61" i="4"/>
  <c r="I61" i="4"/>
  <c r="D62" i="4"/>
  <c r="E62" i="4"/>
  <c r="I62" i="4"/>
  <c r="D63" i="4"/>
  <c r="E63" i="4"/>
  <c r="I63" i="4"/>
  <c r="D64" i="4"/>
  <c r="E64" i="4"/>
  <c r="I64" i="4"/>
  <c r="D65" i="4"/>
  <c r="E65" i="4"/>
  <c r="I65" i="4"/>
  <c r="J65" i="4"/>
  <c r="D66" i="4"/>
  <c r="E66" i="4"/>
  <c r="I66" i="4"/>
  <c r="D67" i="4"/>
  <c r="E67" i="4"/>
  <c r="I67" i="4"/>
  <c r="D68" i="4"/>
  <c r="E68" i="4"/>
  <c r="I68" i="4"/>
  <c r="D69" i="4"/>
  <c r="E69" i="4"/>
  <c r="I69" i="4"/>
  <c r="D70" i="4"/>
  <c r="E70" i="4"/>
  <c r="I70" i="4"/>
  <c r="D71" i="4"/>
  <c r="E71" i="4"/>
  <c r="I71" i="4"/>
  <c r="D72" i="4"/>
  <c r="E72" i="4"/>
  <c r="I72" i="4"/>
  <c r="D73" i="4"/>
  <c r="E73" i="4"/>
  <c r="I73" i="4"/>
  <c r="D74" i="4"/>
  <c r="E74" i="4"/>
  <c r="I74" i="4"/>
  <c r="D75" i="4"/>
  <c r="E75" i="4"/>
  <c r="I75" i="4"/>
  <c r="D76" i="4"/>
  <c r="E76" i="4"/>
  <c r="I76" i="4"/>
  <c r="J76" i="4" s="1"/>
  <c r="D77" i="4"/>
  <c r="E77" i="4"/>
  <c r="I77" i="4"/>
  <c r="K89" i="4" s="1"/>
  <c r="D78" i="4"/>
  <c r="E78" i="4"/>
  <c r="I78" i="4"/>
  <c r="J78" i="4" s="1"/>
  <c r="D79" i="4"/>
  <c r="E79" i="4"/>
  <c r="I79" i="4"/>
  <c r="D80" i="4"/>
  <c r="E80" i="4"/>
  <c r="I80" i="4"/>
  <c r="D81" i="4"/>
  <c r="E81" i="4"/>
  <c r="I81" i="4"/>
  <c r="D82" i="4"/>
  <c r="E82" i="4"/>
  <c r="I82" i="4"/>
  <c r="D83" i="4"/>
  <c r="E83" i="4"/>
  <c r="I83" i="4"/>
  <c r="D84" i="4"/>
  <c r="E84" i="4"/>
  <c r="I84" i="4"/>
  <c r="D85" i="4"/>
  <c r="E85" i="4"/>
  <c r="I85" i="4"/>
  <c r="D86" i="4"/>
  <c r="E86" i="4"/>
  <c r="I86" i="4"/>
  <c r="D87" i="4"/>
  <c r="E87" i="4"/>
  <c r="I87" i="4"/>
  <c r="D88" i="4"/>
  <c r="E88" i="4"/>
  <c r="I88" i="4"/>
  <c r="D89" i="4"/>
  <c r="E89" i="4"/>
  <c r="I89" i="4"/>
  <c r="D90" i="4"/>
  <c r="E90" i="4"/>
  <c r="I90" i="4"/>
  <c r="D91" i="4"/>
  <c r="E91" i="4"/>
  <c r="I91" i="4"/>
  <c r="D92" i="4"/>
  <c r="E92" i="4"/>
  <c r="I92" i="4"/>
  <c r="D93" i="4"/>
  <c r="E93" i="4"/>
  <c r="I93" i="4"/>
  <c r="D94" i="4"/>
  <c r="E94" i="4"/>
  <c r="I94" i="4"/>
  <c r="J94" i="4" s="1"/>
  <c r="D95" i="4"/>
  <c r="E95" i="4"/>
  <c r="I95" i="4"/>
  <c r="D96" i="4"/>
  <c r="E96" i="4"/>
  <c r="I96" i="4"/>
  <c r="D97" i="4"/>
  <c r="E97" i="4"/>
  <c r="I97" i="4"/>
  <c r="D98" i="4"/>
  <c r="E98" i="4"/>
  <c r="I98" i="4"/>
  <c r="K98" i="4" s="1"/>
  <c r="D99" i="4"/>
  <c r="E99" i="4"/>
  <c r="I99" i="4"/>
  <c r="D100" i="4"/>
  <c r="E100" i="4"/>
  <c r="I100" i="4"/>
  <c r="J100" i="4" s="1"/>
  <c r="D101" i="4"/>
  <c r="E101" i="4"/>
  <c r="I101" i="4"/>
  <c r="D102" i="4"/>
  <c r="E102" i="4"/>
  <c r="I102" i="4"/>
  <c r="D103" i="4"/>
  <c r="E103" i="4"/>
  <c r="I103" i="4"/>
  <c r="D104" i="4"/>
  <c r="E104" i="4"/>
  <c r="I104" i="4"/>
  <c r="J104" i="4" s="1"/>
  <c r="D105" i="4"/>
  <c r="E105" i="4"/>
  <c r="I105" i="4"/>
  <c r="K105" i="4"/>
  <c r="D106" i="4"/>
  <c r="E106" i="4"/>
  <c r="I106" i="4"/>
  <c r="D107" i="4"/>
  <c r="E107" i="4"/>
  <c r="I107" i="4"/>
  <c r="D108" i="4"/>
  <c r="E108" i="4"/>
  <c r="I108" i="4"/>
  <c r="D109" i="4"/>
  <c r="E109" i="4"/>
  <c r="I109" i="4"/>
  <c r="D110" i="4"/>
  <c r="E110" i="4"/>
  <c r="I110" i="4"/>
  <c r="D111" i="4"/>
  <c r="E111" i="4"/>
  <c r="I111" i="4"/>
  <c r="D112" i="4"/>
  <c r="E112" i="4"/>
  <c r="I112" i="4"/>
  <c r="J112" i="4" s="1"/>
  <c r="D113" i="4"/>
  <c r="E113" i="4"/>
  <c r="I113" i="4"/>
  <c r="D114" i="4"/>
  <c r="E114" i="4"/>
  <c r="I114" i="4"/>
  <c r="J114" i="4" s="1"/>
  <c r="D115" i="4"/>
  <c r="E115" i="4"/>
  <c r="I115" i="4"/>
  <c r="D116" i="4"/>
  <c r="E116" i="4"/>
  <c r="I116" i="4"/>
  <c r="J116" i="4" s="1"/>
  <c r="D117" i="4"/>
  <c r="E117" i="4"/>
  <c r="I117" i="4"/>
  <c r="D118" i="4"/>
  <c r="E118" i="4"/>
  <c r="I118" i="4"/>
  <c r="D119" i="4"/>
  <c r="E119" i="4"/>
  <c r="I119" i="4"/>
  <c r="D120" i="4"/>
  <c r="E120" i="4"/>
  <c r="I120" i="4"/>
  <c r="D121" i="4"/>
  <c r="E121" i="4"/>
  <c r="I121" i="4"/>
  <c r="D122" i="4"/>
  <c r="E122" i="4"/>
  <c r="I122" i="4"/>
  <c r="D123" i="4"/>
  <c r="E123" i="4"/>
  <c r="I123" i="4"/>
  <c r="D124" i="4"/>
  <c r="E124" i="4"/>
  <c r="I124" i="4"/>
  <c r="K136" i="4" s="1"/>
  <c r="D125" i="4"/>
  <c r="E125" i="4"/>
  <c r="I125" i="4"/>
  <c r="D126" i="4"/>
  <c r="E126" i="4"/>
  <c r="I126" i="4"/>
  <c r="D127" i="4"/>
  <c r="E127" i="4"/>
  <c r="I127" i="4"/>
  <c r="D128" i="4"/>
  <c r="E128" i="4"/>
  <c r="I128" i="4"/>
  <c r="D129" i="4"/>
  <c r="E129" i="4"/>
  <c r="I129" i="4"/>
  <c r="D130" i="4"/>
  <c r="E130" i="4"/>
  <c r="I130" i="4"/>
  <c r="D131" i="4"/>
  <c r="E131" i="4"/>
  <c r="I131" i="4"/>
  <c r="D132" i="4"/>
  <c r="E132" i="4"/>
  <c r="I132" i="4"/>
  <c r="D133" i="4"/>
  <c r="E133" i="4"/>
  <c r="I133" i="4"/>
  <c r="D134" i="4"/>
  <c r="E134" i="4"/>
  <c r="I134" i="4"/>
  <c r="J134" i="4" s="1"/>
  <c r="D135" i="4"/>
  <c r="E135" i="4"/>
  <c r="I135" i="4"/>
  <c r="D136" i="4"/>
  <c r="E136" i="4"/>
  <c r="I136" i="4"/>
  <c r="D137" i="4"/>
  <c r="E137" i="4"/>
  <c r="I137" i="4"/>
  <c r="D138" i="4"/>
  <c r="E138" i="4"/>
  <c r="I138" i="4"/>
  <c r="D139" i="4"/>
  <c r="E139" i="4"/>
  <c r="I139" i="4"/>
  <c r="D140" i="4"/>
  <c r="E140" i="4"/>
  <c r="I140" i="4"/>
  <c r="D141" i="4"/>
  <c r="E141" i="4"/>
  <c r="I141" i="4"/>
  <c r="D142" i="4"/>
  <c r="E142" i="4"/>
  <c r="I142" i="4"/>
  <c r="D143" i="4"/>
  <c r="E143" i="4"/>
  <c r="I143" i="4"/>
  <c r="D144" i="4"/>
  <c r="E144" i="4"/>
  <c r="I144" i="4"/>
  <c r="D145" i="4"/>
  <c r="E145" i="4"/>
  <c r="I145" i="4"/>
  <c r="A146" i="4"/>
  <c r="B146" i="4"/>
  <c r="D146" i="4"/>
  <c r="E146" i="4"/>
  <c r="I146" i="4"/>
  <c r="A147" i="4"/>
  <c r="A159" i="4" s="1"/>
  <c r="A171" i="4" s="1"/>
  <c r="A183" i="4" s="1"/>
  <c r="A195" i="4" s="1"/>
  <c r="A207" i="4" s="1"/>
  <c r="A219" i="4" s="1"/>
  <c r="A231" i="4" s="1"/>
  <c r="A243" i="4" s="1"/>
  <c r="A255" i="4" s="1"/>
  <c r="A267" i="4" s="1"/>
  <c r="A279" i="4" s="1"/>
  <c r="A291" i="4" s="1"/>
  <c r="A303" i="4" s="1"/>
  <c r="A315" i="4" s="1"/>
  <c r="A327" i="4" s="1"/>
  <c r="B147" i="4"/>
  <c r="B159" i="4" s="1"/>
  <c r="B171" i="4" s="1"/>
  <c r="B183" i="4" s="1"/>
  <c r="B195" i="4" s="1"/>
  <c r="B207" i="4" s="1"/>
  <c r="B219" i="4" s="1"/>
  <c r="B231" i="4" s="1"/>
  <c r="B243" i="4" s="1"/>
  <c r="B255" i="4" s="1"/>
  <c r="B267" i="4" s="1"/>
  <c r="B279" i="4" s="1"/>
  <c r="B291" i="4" s="1"/>
  <c r="B303" i="4" s="1"/>
  <c r="B315" i="4" s="1"/>
  <c r="B327" i="4" s="1"/>
  <c r="B339" i="4" s="1"/>
  <c r="B351" i="4" s="1"/>
  <c r="B363" i="4" s="1"/>
  <c r="B375" i="4" s="1"/>
  <c r="B387" i="4" s="1"/>
  <c r="B399" i="4" s="1"/>
  <c r="B411" i="4" s="1"/>
  <c r="B423" i="4" s="1"/>
  <c r="B435" i="4" s="1"/>
  <c r="B447" i="4" s="1"/>
  <c r="B459" i="4" s="1"/>
  <c r="B471" i="4" s="1"/>
  <c r="B483" i="4" s="1"/>
  <c r="B495" i="4" s="1"/>
  <c r="B507" i="4" s="1"/>
  <c r="B519" i="4" s="1"/>
  <c r="B531" i="4" s="1"/>
  <c r="B543" i="4" s="1"/>
  <c r="B555" i="4" s="1"/>
  <c r="B567" i="4" s="1"/>
  <c r="B579" i="4" s="1"/>
  <c r="B591" i="4" s="1"/>
  <c r="B603" i="4" s="1"/>
  <c r="B615" i="4" s="1"/>
  <c r="B627" i="4" s="1"/>
  <c r="B639" i="4" s="1"/>
  <c r="B651" i="4" s="1"/>
  <c r="B663" i="4" s="1"/>
  <c r="B675" i="4" s="1"/>
  <c r="B687" i="4" s="1"/>
  <c r="B699" i="4" s="1"/>
  <c r="B711" i="4" s="1"/>
  <c r="B723" i="4" s="1"/>
  <c r="B735" i="4" s="1"/>
  <c r="B747" i="4" s="1"/>
  <c r="B759" i="4" s="1"/>
  <c r="D147" i="4"/>
  <c r="E147" i="4"/>
  <c r="I147" i="4"/>
  <c r="A148" i="4"/>
  <c r="B148" i="4"/>
  <c r="D148" i="4"/>
  <c r="E148" i="4"/>
  <c r="I148" i="4"/>
  <c r="A149" i="4"/>
  <c r="A161" i="4" s="1"/>
  <c r="A173" i="4" s="1"/>
  <c r="A185" i="4" s="1"/>
  <c r="A197" i="4" s="1"/>
  <c r="A209" i="4" s="1"/>
  <c r="A221" i="4" s="1"/>
  <c r="A233" i="4" s="1"/>
  <c r="A245" i="4" s="1"/>
  <c r="A257" i="4" s="1"/>
  <c r="A269" i="4" s="1"/>
  <c r="A281" i="4" s="1"/>
  <c r="A293" i="4" s="1"/>
  <c r="A305" i="4" s="1"/>
  <c r="A317" i="4" s="1"/>
  <c r="A329" i="4" s="1"/>
  <c r="A341" i="4" s="1"/>
  <c r="A353" i="4" s="1"/>
  <c r="A365" i="4" s="1"/>
  <c r="A377" i="4" s="1"/>
  <c r="A389" i="4" s="1"/>
  <c r="A401" i="4" s="1"/>
  <c r="A413" i="4" s="1"/>
  <c r="A425" i="4" s="1"/>
  <c r="A437" i="4" s="1"/>
  <c r="A449" i="4" s="1"/>
  <c r="A461" i="4" s="1"/>
  <c r="A473" i="4" s="1"/>
  <c r="A485" i="4" s="1"/>
  <c r="A497" i="4" s="1"/>
  <c r="B149" i="4"/>
  <c r="B161" i="4" s="1"/>
  <c r="B173" i="4" s="1"/>
  <c r="B185" i="4" s="1"/>
  <c r="B197" i="4" s="1"/>
  <c r="B209" i="4" s="1"/>
  <c r="B221" i="4" s="1"/>
  <c r="B233" i="4" s="1"/>
  <c r="B245" i="4" s="1"/>
  <c r="B257" i="4" s="1"/>
  <c r="B269" i="4" s="1"/>
  <c r="B281" i="4" s="1"/>
  <c r="B293" i="4" s="1"/>
  <c r="B305" i="4" s="1"/>
  <c r="B317" i="4" s="1"/>
  <c r="B329" i="4" s="1"/>
  <c r="B341" i="4" s="1"/>
  <c r="B353" i="4" s="1"/>
  <c r="B365" i="4" s="1"/>
  <c r="B377" i="4" s="1"/>
  <c r="B389" i="4" s="1"/>
  <c r="B401" i="4" s="1"/>
  <c r="B413" i="4" s="1"/>
  <c r="B425" i="4" s="1"/>
  <c r="B437" i="4" s="1"/>
  <c r="B449" i="4" s="1"/>
  <c r="B461" i="4" s="1"/>
  <c r="B473" i="4" s="1"/>
  <c r="B485" i="4" s="1"/>
  <c r="B497" i="4" s="1"/>
  <c r="B509" i="4" s="1"/>
  <c r="B521" i="4" s="1"/>
  <c r="B533" i="4" s="1"/>
  <c r="B545" i="4" s="1"/>
  <c r="B557" i="4" s="1"/>
  <c r="B569" i="4" s="1"/>
  <c r="B581" i="4" s="1"/>
  <c r="B593" i="4" s="1"/>
  <c r="B605" i="4" s="1"/>
  <c r="B617" i="4" s="1"/>
  <c r="B629" i="4" s="1"/>
  <c r="B641" i="4" s="1"/>
  <c r="B653" i="4" s="1"/>
  <c r="B665" i="4" s="1"/>
  <c r="B677" i="4" s="1"/>
  <c r="B689" i="4" s="1"/>
  <c r="B701" i="4" s="1"/>
  <c r="B713" i="4" s="1"/>
  <c r="B725" i="4" s="1"/>
  <c r="B737" i="4" s="1"/>
  <c r="B749" i="4" s="1"/>
  <c r="B761" i="4" s="1"/>
  <c r="D149" i="4"/>
  <c r="E149" i="4"/>
  <c r="I149" i="4"/>
  <c r="A150" i="4"/>
  <c r="A162" i="4" s="1"/>
  <c r="A174" i="4" s="1"/>
  <c r="A186" i="4" s="1"/>
  <c r="A198" i="4" s="1"/>
  <c r="A210" i="4" s="1"/>
  <c r="A222" i="4" s="1"/>
  <c r="A234" i="4" s="1"/>
  <c r="A246" i="4" s="1"/>
  <c r="A258" i="4" s="1"/>
  <c r="A270" i="4" s="1"/>
  <c r="A282" i="4" s="1"/>
  <c r="A294" i="4" s="1"/>
  <c r="A306" i="4" s="1"/>
  <c r="B150" i="4"/>
  <c r="B162" i="4" s="1"/>
  <c r="B174" i="4" s="1"/>
  <c r="B186" i="4" s="1"/>
  <c r="B198" i="4" s="1"/>
  <c r="B210" i="4" s="1"/>
  <c r="B222" i="4" s="1"/>
  <c r="B234" i="4" s="1"/>
  <c r="B246" i="4" s="1"/>
  <c r="B258" i="4" s="1"/>
  <c r="B270" i="4" s="1"/>
  <c r="B282" i="4" s="1"/>
  <c r="B294" i="4" s="1"/>
  <c r="B306" i="4" s="1"/>
  <c r="B318" i="4" s="1"/>
  <c r="B330" i="4" s="1"/>
  <c r="D150" i="4"/>
  <c r="E150" i="4"/>
  <c r="I150" i="4"/>
  <c r="A151" i="4"/>
  <c r="B151" i="4"/>
  <c r="B163" i="4"/>
  <c r="B175" i="4" s="1"/>
  <c r="B187" i="4" s="1"/>
  <c r="B199" i="4" s="1"/>
  <c r="B211" i="4" s="1"/>
  <c r="B223" i="4" s="1"/>
  <c r="B235" i="4" s="1"/>
  <c r="B247" i="4" s="1"/>
  <c r="B259" i="4" s="1"/>
  <c r="B271" i="4" s="1"/>
  <c r="B283" i="4" s="1"/>
  <c r="B295" i="4" s="1"/>
  <c r="B307" i="4" s="1"/>
  <c r="B319" i="4" s="1"/>
  <c r="B331" i="4" s="1"/>
  <c r="B343" i="4" s="1"/>
  <c r="B355" i="4" s="1"/>
  <c r="B367" i="4" s="1"/>
  <c r="B379" i="4" s="1"/>
  <c r="B391" i="4" s="1"/>
  <c r="B403" i="4" s="1"/>
  <c r="B415" i="4" s="1"/>
  <c r="B427" i="4" s="1"/>
  <c r="B439" i="4" s="1"/>
  <c r="B451" i="4" s="1"/>
  <c r="B463" i="4" s="1"/>
  <c r="B475" i="4" s="1"/>
  <c r="B487" i="4" s="1"/>
  <c r="B499" i="4" s="1"/>
  <c r="B511" i="4" s="1"/>
  <c r="B523" i="4" s="1"/>
  <c r="B535" i="4" s="1"/>
  <c r="B547" i="4" s="1"/>
  <c r="B559" i="4" s="1"/>
  <c r="B571" i="4" s="1"/>
  <c r="B583" i="4" s="1"/>
  <c r="B595" i="4" s="1"/>
  <c r="B607" i="4" s="1"/>
  <c r="B619" i="4" s="1"/>
  <c r="B631" i="4" s="1"/>
  <c r="B643" i="4" s="1"/>
  <c r="B655" i="4" s="1"/>
  <c r="B667" i="4" s="1"/>
  <c r="B679" i="4" s="1"/>
  <c r="B691" i="4" s="1"/>
  <c r="B703" i="4" s="1"/>
  <c r="B715" i="4" s="1"/>
  <c r="B727" i="4" s="1"/>
  <c r="B739" i="4" s="1"/>
  <c r="B751" i="4" s="1"/>
  <c r="B763" i="4" s="1"/>
  <c r="D151" i="4"/>
  <c r="E151" i="4"/>
  <c r="I151" i="4"/>
  <c r="A152" i="4"/>
  <c r="B152" i="4"/>
  <c r="B164" i="4" s="1"/>
  <c r="B176" i="4" s="1"/>
  <c r="B188" i="4" s="1"/>
  <c r="B200" i="4" s="1"/>
  <c r="B212" i="4" s="1"/>
  <c r="B224" i="4" s="1"/>
  <c r="B236" i="4" s="1"/>
  <c r="B248" i="4" s="1"/>
  <c r="B260" i="4" s="1"/>
  <c r="B272" i="4" s="1"/>
  <c r="B284" i="4" s="1"/>
  <c r="B296" i="4" s="1"/>
  <c r="B308" i="4" s="1"/>
  <c r="B320" i="4" s="1"/>
  <c r="B332" i="4" s="1"/>
  <c r="B344" i="4" s="1"/>
  <c r="B356" i="4" s="1"/>
  <c r="B368" i="4" s="1"/>
  <c r="B380" i="4" s="1"/>
  <c r="B392" i="4" s="1"/>
  <c r="B404" i="4" s="1"/>
  <c r="B416" i="4" s="1"/>
  <c r="B428" i="4" s="1"/>
  <c r="B440" i="4" s="1"/>
  <c r="B452" i="4" s="1"/>
  <c r="B464" i="4" s="1"/>
  <c r="B476" i="4" s="1"/>
  <c r="B488" i="4" s="1"/>
  <c r="B500" i="4" s="1"/>
  <c r="B512" i="4" s="1"/>
  <c r="B524" i="4" s="1"/>
  <c r="B536" i="4" s="1"/>
  <c r="B548" i="4" s="1"/>
  <c r="B560" i="4" s="1"/>
  <c r="B572" i="4" s="1"/>
  <c r="B584" i="4" s="1"/>
  <c r="B596" i="4" s="1"/>
  <c r="B608" i="4" s="1"/>
  <c r="B620" i="4" s="1"/>
  <c r="B632" i="4" s="1"/>
  <c r="B644" i="4" s="1"/>
  <c r="B656" i="4" s="1"/>
  <c r="B668" i="4" s="1"/>
  <c r="B680" i="4" s="1"/>
  <c r="B692" i="4" s="1"/>
  <c r="B704" i="4" s="1"/>
  <c r="B716" i="4" s="1"/>
  <c r="B728" i="4" s="1"/>
  <c r="B740" i="4" s="1"/>
  <c r="B752" i="4" s="1"/>
  <c r="B764" i="4" s="1"/>
  <c r="D152" i="4"/>
  <c r="E152" i="4"/>
  <c r="I152" i="4"/>
  <c r="A153" i="4"/>
  <c r="A165" i="4" s="1"/>
  <c r="A177" i="4" s="1"/>
  <c r="A189" i="4" s="1"/>
  <c r="A201" i="4" s="1"/>
  <c r="A213" i="4" s="1"/>
  <c r="A225" i="4" s="1"/>
  <c r="A237" i="4" s="1"/>
  <c r="A249" i="4" s="1"/>
  <c r="A261" i="4" s="1"/>
  <c r="A273" i="4" s="1"/>
  <c r="A285" i="4" s="1"/>
  <c r="A297" i="4" s="1"/>
  <c r="A309" i="4" s="1"/>
  <c r="A321" i="4" s="1"/>
  <c r="B153" i="4"/>
  <c r="B165" i="4" s="1"/>
  <c r="B177" i="4" s="1"/>
  <c r="B189" i="4" s="1"/>
  <c r="B201" i="4" s="1"/>
  <c r="B213" i="4" s="1"/>
  <c r="B225" i="4" s="1"/>
  <c r="B237" i="4" s="1"/>
  <c r="B249" i="4" s="1"/>
  <c r="B261" i="4" s="1"/>
  <c r="B273" i="4" s="1"/>
  <c r="B285" i="4" s="1"/>
  <c r="B297" i="4" s="1"/>
  <c r="B309" i="4" s="1"/>
  <c r="B321" i="4" s="1"/>
  <c r="B333" i="4" s="1"/>
  <c r="B345" i="4" s="1"/>
  <c r="B357" i="4" s="1"/>
  <c r="B369" i="4" s="1"/>
  <c r="B381" i="4" s="1"/>
  <c r="B393" i="4" s="1"/>
  <c r="B405" i="4" s="1"/>
  <c r="B417" i="4" s="1"/>
  <c r="B429" i="4" s="1"/>
  <c r="B441" i="4" s="1"/>
  <c r="B453" i="4" s="1"/>
  <c r="B465" i="4" s="1"/>
  <c r="B477" i="4" s="1"/>
  <c r="B489" i="4" s="1"/>
  <c r="B501" i="4" s="1"/>
  <c r="B513" i="4" s="1"/>
  <c r="B525" i="4" s="1"/>
  <c r="B537" i="4" s="1"/>
  <c r="B549" i="4" s="1"/>
  <c r="B561" i="4" s="1"/>
  <c r="B573" i="4" s="1"/>
  <c r="B585" i="4" s="1"/>
  <c r="B597" i="4" s="1"/>
  <c r="B609" i="4" s="1"/>
  <c r="B621" i="4" s="1"/>
  <c r="B633" i="4" s="1"/>
  <c r="B645" i="4" s="1"/>
  <c r="B657" i="4" s="1"/>
  <c r="B669" i="4" s="1"/>
  <c r="B681" i="4" s="1"/>
  <c r="B693" i="4" s="1"/>
  <c r="B705" i="4" s="1"/>
  <c r="B717" i="4" s="1"/>
  <c r="B729" i="4" s="1"/>
  <c r="B741" i="4" s="1"/>
  <c r="B753" i="4" s="1"/>
  <c r="B765" i="4" s="1"/>
  <c r="D153" i="4"/>
  <c r="E153" i="4"/>
  <c r="I153" i="4"/>
  <c r="A154" i="4"/>
  <c r="A166" i="4" s="1"/>
  <c r="A178" i="4" s="1"/>
  <c r="A190" i="4" s="1"/>
  <c r="A202" i="4" s="1"/>
  <c r="A214" i="4" s="1"/>
  <c r="A226" i="4" s="1"/>
  <c r="A238" i="4" s="1"/>
  <c r="A250" i="4" s="1"/>
  <c r="A262" i="4" s="1"/>
  <c r="A274" i="4" s="1"/>
  <c r="A286" i="4" s="1"/>
  <c r="A298" i="4" s="1"/>
  <c r="A310" i="4" s="1"/>
  <c r="A322" i="4" s="1"/>
  <c r="A334" i="4" s="1"/>
  <c r="A346" i="4" s="1"/>
  <c r="A358" i="4" s="1"/>
  <c r="A370" i="4" s="1"/>
  <c r="A382" i="4" s="1"/>
  <c r="A394" i="4" s="1"/>
  <c r="A406" i="4" s="1"/>
  <c r="A418" i="4" s="1"/>
  <c r="A430" i="4" s="1"/>
  <c r="A442" i="4" s="1"/>
  <c r="A454" i="4" s="1"/>
  <c r="A466" i="4" s="1"/>
  <c r="A478" i="4" s="1"/>
  <c r="A490" i="4" s="1"/>
  <c r="A502" i="4" s="1"/>
  <c r="A514" i="4" s="1"/>
  <c r="A526" i="4" s="1"/>
  <c r="A538" i="4" s="1"/>
  <c r="A550" i="4" s="1"/>
  <c r="A562" i="4" s="1"/>
  <c r="A574" i="4" s="1"/>
  <c r="A586" i="4" s="1"/>
  <c r="A598" i="4" s="1"/>
  <c r="A610" i="4" s="1"/>
  <c r="A622" i="4" s="1"/>
  <c r="A634" i="4" s="1"/>
  <c r="A646" i="4" s="1"/>
  <c r="A658" i="4" s="1"/>
  <c r="A670" i="4" s="1"/>
  <c r="A682" i="4" s="1"/>
  <c r="A694" i="4" s="1"/>
  <c r="A706" i="4" s="1"/>
  <c r="A718" i="4" s="1"/>
  <c r="A730" i="4" s="1"/>
  <c r="A742" i="4" s="1"/>
  <c r="A754" i="4" s="1"/>
  <c r="A766" i="4" s="1"/>
  <c r="B154" i="4"/>
  <c r="B166" i="4" s="1"/>
  <c r="B178" i="4" s="1"/>
  <c r="B190" i="4" s="1"/>
  <c r="B202" i="4" s="1"/>
  <c r="B214" i="4" s="1"/>
  <c r="B226" i="4" s="1"/>
  <c r="B238" i="4" s="1"/>
  <c r="B250" i="4" s="1"/>
  <c r="B262" i="4" s="1"/>
  <c r="B274" i="4" s="1"/>
  <c r="B286" i="4" s="1"/>
  <c r="B298" i="4" s="1"/>
  <c r="B310" i="4" s="1"/>
  <c r="B322" i="4" s="1"/>
  <c r="B334" i="4" s="1"/>
  <c r="B346" i="4" s="1"/>
  <c r="B358" i="4" s="1"/>
  <c r="B370" i="4" s="1"/>
  <c r="B382" i="4" s="1"/>
  <c r="B394" i="4" s="1"/>
  <c r="B406" i="4" s="1"/>
  <c r="B418" i="4" s="1"/>
  <c r="B430" i="4" s="1"/>
  <c r="B442" i="4" s="1"/>
  <c r="B454" i="4" s="1"/>
  <c r="B466" i="4" s="1"/>
  <c r="B478" i="4" s="1"/>
  <c r="B490" i="4" s="1"/>
  <c r="B502" i="4" s="1"/>
  <c r="B514" i="4" s="1"/>
  <c r="B526" i="4" s="1"/>
  <c r="B538" i="4" s="1"/>
  <c r="B550" i="4" s="1"/>
  <c r="B562" i="4" s="1"/>
  <c r="B574" i="4" s="1"/>
  <c r="B586" i="4" s="1"/>
  <c r="B598" i="4" s="1"/>
  <c r="B610" i="4" s="1"/>
  <c r="B622" i="4" s="1"/>
  <c r="B634" i="4" s="1"/>
  <c r="B646" i="4" s="1"/>
  <c r="B658" i="4" s="1"/>
  <c r="B670" i="4" s="1"/>
  <c r="B682" i="4" s="1"/>
  <c r="B694" i="4" s="1"/>
  <c r="B706" i="4" s="1"/>
  <c r="B718" i="4" s="1"/>
  <c r="B730" i="4" s="1"/>
  <c r="B742" i="4" s="1"/>
  <c r="B754" i="4" s="1"/>
  <c r="B766" i="4" s="1"/>
  <c r="D154" i="4"/>
  <c r="E154" i="4"/>
  <c r="I154" i="4"/>
  <c r="K154" i="4" s="1"/>
  <c r="A155" i="4"/>
  <c r="B155" i="4"/>
  <c r="B167" i="4" s="1"/>
  <c r="B179" i="4" s="1"/>
  <c r="B191" i="4" s="1"/>
  <c r="B203" i="4" s="1"/>
  <c r="B215" i="4" s="1"/>
  <c r="B227" i="4" s="1"/>
  <c r="B239" i="4" s="1"/>
  <c r="B251" i="4" s="1"/>
  <c r="B263" i="4" s="1"/>
  <c r="B275" i="4" s="1"/>
  <c r="B287" i="4" s="1"/>
  <c r="B299" i="4" s="1"/>
  <c r="B311" i="4" s="1"/>
  <c r="B323" i="4" s="1"/>
  <c r="B335" i="4" s="1"/>
  <c r="B347" i="4" s="1"/>
  <c r="B359" i="4" s="1"/>
  <c r="B371" i="4" s="1"/>
  <c r="B383" i="4" s="1"/>
  <c r="B395" i="4" s="1"/>
  <c r="B407" i="4" s="1"/>
  <c r="B419" i="4" s="1"/>
  <c r="B431" i="4" s="1"/>
  <c r="B443" i="4" s="1"/>
  <c r="B455" i="4" s="1"/>
  <c r="B467" i="4" s="1"/>
  <c r="B479" i="4" s="1"/>
  <c r="B491" i="4" s="1"/>
  <c r="B503" i="4" s="1"/>
  <c r="B515" i="4" s="1"/>
  <c r="B527" i="4" s="1"/>
  <c r="B539" i="4" s="1"/>
  <c r="B551" i="4" s="1"/>
  <c r="B563" i="4" s="1"/>
  <c r="B575" i="4" s="1"/>
  <c r="B587" i="4" s="1"/>
  <c r="B599" i="4" s="1"/>
  <c r="B611" i="4" s="1"/>
  <c r="B623" i="4" s="1"/>
  <c r="B635" i="4" s="1"/>
  <c r="B647" i="4" s="1"/>
  <c r="B659" i="4" s="1"/>
  <c r="B671" i="4" s="1"/>
  <c r="B683" i="4" s="1"/>
  <c r="B695" i="4" s="1"/>
  <c r="B707" i="4" s="1"/>
  <c r="B719" i="4" s="1"/>
  <c r="B731" i="4" s="1"/>
  <c r="B743" i="4" s="1"/>
  <c r="B755" i="4" s="1"/>
  <c r="B767" i="4" s="1"/>
  <c r="D155" i="4"/>
  <c r="E155" i="4"/>
  <c r="I155" i="4"/>
  <c r="A156" i="4"/>
  <c r="A168" i="4" s="1"/>
  <c r="A180" i="4" s="1"/>
  <c r="A192" i="4" s="1"/>
  <c r="A204" i="4" s="1"/>
  <c r="A216" i="4" s="1"/>
  <c r="A228" i="4" s="1"/>
  <c r="A240" i="4" s="1"/>
  <c r="A252" i="4" s="1"/>
  <c r="A264" i="4" s="1"/>
  <c r="A276" i="4" s="1"/>
  <c r="A288" i="4" s="1"/>
  <c r="A300" i="4" s="1"/>
  <c r="A312" i="4" s="1"/>
  <c r="A324" i="4" s="1"/>
  <c r="A336" i="4" s="1"/>
  <c r="A348" i="4" s="1"/>
  <c r="A360" i="4" s="1"/>
  <c r="A372" i="4" s="1"/>
  <c r="A384" i="4" s="1"/>
  <c r="A396" i="4" s="1"/>
  <c r="A408" i="4" s="1"/>
  <c r="A420" i="4" s="1"/>
  <c r="A432" i="4" s="1"/>
  <c r="A444" i="4" s="1"/>
  <c r="A456" i="4" s="1"/>
  <c r="A468" i="4" s="1"/>
  <c r="A480" i="4" s="1"/>
  <c r="A492" i="4" s="1"/>
  <c r="A504" i="4" s="1"/>
  <c r="A516" i="4" s="1"/>
  <c r="A528" i="4" s="1"/>
  <c r="A540" i="4" s="1"/>
  <c r="A552" i="4" s="1"/>
  <c r="A564" i="4" s="1"/>
  <c r="A576" i="4" s="1"/>
  <c r="A588" i="4" s="1"/>
  <c r="A600" i="4" s="1"/>
  <c r="A612" i="4" s="1"/>
  <c r="A624" i="4" s="1"/>
  <c r="A636" i="4" s="1"/>
  <c r="A648" i="4" s="1"/>
  <c r="A660" i="4" s="1"/>
  <c r="A672" i="4" s="1"/>
  <c r="A684" i="4" s="1"/>
  <c r="A696" i="4" s="1"/>
  <c r="A708" i="4" s="1"/>
  <c r="A720" i="4" s="1"/>
  <c r="A732" i="4" s="1"/>
  <c r="A744" i="4" s="1"/>
  <c r="A756" i="4" s="1"/>
  <c r="A768" i="4" s="1"/>
  <c r="B156" i="4"/>
  <c r="B168" i="4" s="1"/>
  <c r="B180" i="4" s="1"/>
  <c r="B192" i="4" s="1"/>
  <c r="B204" i="4" s="1"/>
  <c r="B216" i="4" s="1"/>
  <c r="B228" i="4" s="1"/>
  <c r="B240" i="4" s="1"/>
  <c r="B252" i="4" s="1"/>
  <c r="B264" i="4" s="1"/>
  <c r="B276" i="4" s="1"/>
  <c r="B288" i="4" s="1"/>
  <c r="B300" i="4" s="1"/>
  <c r="B312" i="4" s="1"/>
  <c r="B324" i="4" s="1"/>
  <c r="B336" i="4" s="1"/>
  <c r="B348" i="4" s="1"/>
  <c r="B360" i="4" s="1"/>
  <c r="B372" i="4" s="1"/>
  <c r="B384" i="4" s="1"/>
  <c r="B396" i="4" s="1"/>
  <c r="B408" i="4" s="1"/>
  <c r="B420" i="4" s="1"/>
  <c r="B432" i="4" s="1"/>
  <c r="B444" i="4" s="1"/>
  <c r="B456" i="4" s="1"/>
  <c r="B468" i="4" s="1"/>
  <c r="B480" i="4" s="1"/>
  <c r="B492" i="4" s="1"/>
  <c r="B504" i="4" s="1"/>
  <c r="B516" i="4" s="1"/>
  <c r="B528" i="4" s="1"/>
  <c r="B540" i="4" s="1"/>
  <c r="B552" i="4" s="1"/>
  <c r="B564" i="4" s="1"/>
  <c r="B576" i="4" s="1"/>
  <c r="B588" i="4" s="1"/>
  <c r="B600" i="4" s="1"/>
  <c r="B612" i="4" s="1"/>
  <c r="B624" i="4" s="1"/>
  <c r="B636" i="4" s="1"/>
  <c r="B648" i="4" s="1"/>
  <c r="B660" i="4" s="1"/>
  <c r="B672" i="4" s="1"/>
  <c r="B684" i="4" s="1"/>
  <c r="B696" i="4" s="1"/>
  <c r="B708" i="4" s="1"/>
  <c r="B720" i="4" s="1"/>
  <c r="B732" i="4" s="1"/>
  <c r="B744" i="4" s="1"/>
  <c r="B756" i="4" s="1"/>
  <c r="B768" i="4" s="1"/>
  <c r="D156" i="4"/>
  <c r="E156" i="4"/>
  <c r="I156" i="4"/>
  <c r="A157" i="4"/>
  <c r="A169" i="4" s="1"/>
  <c r="A181" i="4" s="1"/>
  <c r="A193" i="4" s="1"/>
  <c r="A205" i="4" s="1"/>
  <c r="A217" i="4" s="1"/>
  <c r="A229" i="4" s="1"/>
  <c r="A241" i="4" s="1"/>
  <c r="A253" i="4" s="1"/>
  <c r="A265" i="4" s="1"/>
  <c r="A277" i="4" s="1"/>
  <c r="A289" i="4" s="1"/>
  <c r="A301" i="4" s="1"/>
  <c r="A313" i="4" s="1"/>
  <c r="A325" i="4" s="1"/>
  <c r="A337" i="4" s="1"/>
  <c r="A349" i="4" s="1"/>
  <c r="B157" i="4"/>
  <c r="D157" i="4"/>
  <c r="E157" i="4"/>
  <c r="I157" i="4"/>
  <c r="K157" i="4" s="1"/>
  <c r="B158" i="4"/>
  <c r="B170" i="4" s="1"/>
  <c r="B182" i="4" s="1"/>
  <c r="B194" i="4" s="1"/>
  <c r="B206" i="4" s="1"/>
  <c r="B218" i="4" s="1"/>
  <c r="B230" i="4" s="1"/>
  <c r="B242" i="4" s="1"/>
  <c r="B254" i="4" s="1"/>
  <c r="B266" i="4" s="1"/>
  <c r="B278" i="4" s="1"/>
  <c r="B290" i="4" s="1"/>
  <c r="B302" i="4" s="1"/>
  <c r="B314" i="4" s="1"/>
  <c r="B326" i="4" s="1"/>
  <c r="D158" i="4"/>
  <c r="E158" i="4"/>
  <c r="I158" i="4"/>
  <c r="K158" i="4" s="1"/>
  <c r="D159" i="4"/>
  <c r="E159" i="4"/>
  <c r="I159" i="4"/>
  <c r="A160" i="4"/>
  <c r="A172" i="4" s="1"/>
  <c r="A184" i="4"/>
  <c r="A196" i="4" s="1"/>
  <c r="A208" i="4" s="1"/>
  <c r="A220" i="4" s="1"/>
  <c r="A232" i="4" s="1"/>
  <c r="A244" i="4" s="1"/>
  <c r="A256" i="4" s="1"/>
  <c r="A268" i="4" s="1"/>
  <c r="A280" i="4" s="1"/>
  <c r="A292" i="4" s="1"/>
  <c r="A304" i="4" s="1"/>
  <c r="A316" i="4" s="1"/>
  <c r="A328" i="4" s="1"/>
  <c r="A340" i="4" s="1"/>
  <c r="A352" i="4" s="1"/>
  <c r="B160" i="4"/>
  <c r="B172" i="4" s="1"/>
  <c r="B184" i="4" s="1"/>
  <c r="B196" i="4" s="1"/>
  <c r="B208" i="4" s="1"/>
  <c r="B220" i="4" s="1"/>
  <c r="B232" i="4" s="1"/>
  <c r="B244" i="4" s="1"/>
  <c r="B256" i="4" s="1"/>
  <c r="B268" i="4" s="1"/>
  <c r="B280" i="4" s="1"/>
  <c r="B292" i="4" s="1"/>
  <c r="B304" i="4" s="1"/>
  <c r="B316" i="4" s="1"/>
  <c r="B328" i="4" s="1"/>
  <c r="B340" i="4" s="1"/>
  <c r="B352" i="4" s="1"/>
  <c r="B364" i="4" s="1"/>
  <c r="B376" i="4" s="1"/>
  <c r="B388" i="4" s="1"/>
  <c r="B400" i="4" s="1"/>
  <c r="B412" i="4" s="1"/>
  <c r="B424" i="4" s="1"/>
  <c r="B436" i="4" s="1"/>
  <c r="B448" i="4" s="1"/>
  <c r="B460" i="4" s="1"/>
  <c r="B472" i="4" s="1"/>
  <c r="B484" i="4" s="1"/>
  <c r="B496" i="4" s="1"/>
  <c r="B508" i="4" s="1"/>
  <c r="B520" i="4" s="1"/>
  <c r="B532" i="4" s="1"/>
  <c r="B544" i="4" s="1"/>
  <c r="B556" i="4" s="1"/>
  <c r="B568" i="4" s="1"/>
  <c r="B580" i="4" s="1"/>
  <c r="B592" i="4" s="1"/>
  <c r="B604" i="4" s="1"/>
  <c r="B616" i="4" s="1"/>
  <c r="B628" i="4" s="1"/>
  <c r="B640" i="4" s="1"/>
  <c r="B652" i="4" s="1"/>
  <c r="B664" i="4" s="1"/>
  <c r="B676" i="4" s="1"/>
  <c r="B688" i="4" s="1"/>
  <c r="B700" i="4" s="1"/>
  <c r="B712" i="4" s="1"/>
  <c r="B724" i="4" s="1"/>
  <c r="B736" i="4" s="1"/>
  <c r="B748" i="4" s="1"/>
  <c r="B760" i="4" s="1"/>
  <c r="D160" i="4"/>
  <c r="E160" i="4"/>
  <c r="I160" i="4"/>
  <c r="D161" i="4"/>
  <c r="E161" i="4"/>
  <c r="I161" i="4"/>
  <c r="D162" i="4"/>
  <c r="E162" i="4"/>
  <c r="I162" i="4"/>
  <c r="A163" i="4"/>
  <c r="A175" i="4" s="1"/>
  <c r="A187" i="4" s="1"/>
  <c r="A199" i="4" s="1"/>
  <c r="A211" i="4" s="1"/>
  <c r="A223" i="4" s="1"/>
  <c r="A235" i="4" s="1"/>
  <c r="A247" i="4" s="1"/>
  <c r="A259" i="4" s="1"/>
  <c r="A271" i="4" s="1"/>
  <c r="A283" i="4" s="1"/>
  <c r="A295" i="4" s="1"/>
  <c r="A307" i="4" s="1"/>
  <c r="D163" i="4"/>
  <c r="E163" i="4"/>
  <c r="I163" i="4"/>
  <c r="A164" i="4"/>
  <c r="A176" i="4" s="1"/>
  <c r="A188" i="4" s="1"/>
  <c r="A200" i="4" s="1"/>
  <c r="A212" i="4" s="1"/>
  <c r="A224" i="4" s="1"/>
  <c r="A236" i="4" s="1"/>
  <c r="A248" i="4" s="1"/>
  <c r="A260" i="4" s="1"/>
  <c r="A272" i="4" s="1"/>
  <c r="A284" i="4" s="1"/>
  <c r="A296" i="4" s="1"/>
  <c r="A308" i="4" s="1"/>
  <c r="A320" i="4" s="1"/>
  <c r="A332" i="4" s="1"/>
  <c r="A344" i="4" s="1"/>
  <c r="A356" i="4" s="1"/>
  <c r="A368" i="4" s="1"/>
  <c r="A380" i="4" s="1"/>
  <c r="A392" i="4" s="1"/>
  <c r="A404" i="4" s="1"/>
  <c r="A416" i="4" s="1"/>
  <c r="A428" i="4" s="1"/>
  <c r="A440" i="4" s="1"/>
  <c r="A452" i="4" s="1"/>
  <c r="A464" i="4" s="1"/>
  <c r="A476" i="4" s="1"/>
  <c r="A488" i="4" s="1"/>
  <c r="A500" i="4" s="1"/>
  <c r="A512" i="4" s="1"/>
  <c r="A524" i="4" s="1"/>
  <c r="A536" i="4" s="1"/>
  <c r="A548" i="4" s="1"/>
  <c r="A560" i="4" s="1"/>
  <c r="A572" i="4" s="1"/>
  <c r="A584" i="4" s="1"/>
  <c r="A596" i="4" s="1"/>
  <c r="A608" i="4" s="1"/>
  <c r="A620" i="4" s="1"/>
  <c r="A632" i="4" s="1"/>
  <c r="A644" i="4" s="1"/>
  <c r="A656" i="4" s="1"/>
  <c r="A668" i="4" s="1"/>
  <c r="A680" i="4" s="1"/>
  <c r="A692" i="4" s="1"/>
  <c r="A704" i="4" s="1"/>
  <c r="A716" i="4" s="1"/>
  <c r="A728" i="4" s="1"/>
  <c r="A740" i="4" s="1"/>
  <c r="A752" i="4" s="1"/>
  <c r="A764" i="4" s="1"/>
  <c r="D164" i="4"/>
  <c r="E164" i="4"/>
  <c r="I164" i="4"/>
  <c r="D165" i="4"/>
  <c r="E165" i="4"/>
  <c r="I165" i="4"/>
  <c r="D166" i="4"/>
  <c r="E166" i="4"/>
  <c r="I166" i="4"/>
  <c r="A167" i="4"/>
  <c r="A179" i="4" s="1"/>
  <c r="A191" i="4" s="1"/>
  <c r="A203" i="4" s="1"/>
  <c r="A215" i="4" s="1"/>
  <c r="A227" i="4" s="1"/>
  <c r="A239" i="4" s="1"/>
  <c r="A251" i="4" s="1"/>
  <c r="A263" i="4" s="1"/>
  <c r="A275" i="4" s="1"/>
  <c r="A287" i="4" s="1"/>
  <c r="A299" i="4" s="1"/>
  <c r="A311" i="4" s="1"/>
  <c r="A323" i="4" s="1"/>
  <c r="A335" i="4" s="1"/>
  <c r="A347" i="4" s="1"/>
  <c r="A359" i="4" s="1"/>
  <c r="A371" i="4" s="1"/>
  <c r="A383" i="4" s="1"/>
  <c r="A395" i="4" s="1"/>
  <c r="A407" i="4" s="1"/>
  <c r="A419" i="4" s="1"/>
  <c r="A431" i="4" s="1"/>
  <c r="A443" i="4" s="1"/>
  <c r="A455" i="4" s="1"/>
  <c r="D167" i="4"/>
  <c r="E167" i="4"/>
  <c r="I167" i="4"/>
  <c r="D168" i="4"/>
  <c r="E168" i="4"/>
  <c r="I168" i="4"/>
  <c r="B169" i="4"/>
  <c r="D169" i="4"/>
  <c r="E169" i="4"/>
  <c r="I169" i="4"/>
  <c r="D170" i="4"/>
  <c r="E170" i="4"/>
  <c r="I170" i="4"/>
  <c r="D171" i="4"/>
  <c r="E171" i="4"/>
  <c r="I171" i="4"/>
  <c r="D172" i="4"/>
  <c r="E172" i="4"/>
  <c r="I172" i="4"/>
  <c r="D173" i="4"/>
  <c r="E173" i="4"/>
  <c r="I173" i="4"/>
  <c r="D174" i="4"/>
  <c r="E174" i="4"/>
  <c r="I174" i="4"/>
  <c r="D175" i="4"/>
  <c r="E175" i="4"/>
  <c r="I175" i="4"/>
  <c r="D176" i="4"/>
  <c r="E176" i="4"/>
  <c r="I176" i="4"/>
  <c r="D177" i="4"/>
  <c r="E177" i="4"/>
  <c r="I177" i="4"/>
  <c r="D178" i="4"/>
  <c r="E178" i="4"/>
  <c r="I178" i="4"/>
  <c r="D179" i="4"/>
  <c r="E179" i="4"/>
  <c r="I179" i="4"/>
  <c r="D180" i="4"/>
  <c r="E180" i="4"/>
  <c r="I180" i="4"/>
  <c r="B181" i="4"/>
  <c r="B193" i="4" s="1"/>
  <c r="B205" i="4" s="1"/>
  <c r="B217" i="4" s="1"/>
  <c r="B229" i="4" s="1"/>
  <c r="B241" i="4" s="1"/>
  <c r="B253" i="4" s="1"/>
  <c r="B265" i="4" s="1"/>
  <c r="B277" i="4" s="1"/>
  <c r="B289" i="4" s="1"/>
  <c r="B301" i="4" s="1"/>
  <c r="B313" i="4" s="1"/>
  <c r="B325" i="4" s="1"/>
  <c r="B337" i="4" s="1"/>
  <c r="B349" i="4" s="1"/>
  <c r="B361" i="4" s="1"/>
  <c r="B373" i="4" s="1"/>
  <c r="B385" i="4" s="1"/>
  <c r="B397" i="4" s="1"/>
  <c r="B409" i="4" s="1"/>
  <c r="B421" i="4" s="1"/>
  <c r="B433" i="4" s="1"/>
  <c r="B445" i="4" s="1"/>
  <c r="B457" i="4" s="1"/>
  <c r="B469" i="4" s="1"/>
  <c r="B481" i="4" s="1"/>
  <c r="B493" i="4" s="1"/>
  <c r="B505" i="4" s="1"/>
  <c r="B517" i="4" s="1"/>
  <c r="B529" i="4" s="1"/>
  <c r="B541" i="4" s="1"/>
  <c r="B553" i="4" s="1"/>
  <c r="B565" i="4" s="1"/>
  <c r="B577" i="4" s="1"/>
  <c r="B589" i="4" s="1"/>
  <c r="B601" i="4" s="1"/>
  <c r="B613" i="4" s="1"/>
  <c r="B625" i="4" s="1"/>
  <c r="B637" i="4" s="1"/>
  <c r="B649" i="4" s="1"/>
  <c r="B661" i="4" s="1"/>
  <c r="B673" i="4" s="1"/>
  <c r="B685" i="4" s="1"/>
  <c r="B697" i="4" s="1"/>
  <c r="B709" i="4" s="1"/>
  <c r="B721" i="4" s="1"/>
  <c r="B733" i="4" s="1"/>
  <c r="B745" i="4" s="1"/>
  <c r="B757" i="4" s="1"/>
  <c r="B769" i="4" s="1"/>
  <c r="D181" i="4"/>
  <c r="E181" i="4"/>
  <c r="I181" i="4"/>
  <c r="D182" i="4"/>
  <c r="E182" i="4"/>
  <c r="I182" i="4"/>
  <c r="D183" i="4"/>
  <c r="E183" i="4"/>
  <c r="I183" i="4"/>
  <c r="D184" i="4"/>
  <c r="E184" i="4"/>
  <c r="I184" i="4"/>
  <c r="D185" i="4"/>
  <c r="E185" i="4"/>
  <c r="I185" i="4"/>
  <c r="D186" i="4"/>
  <c r="E186" i="4"/>
  <c r="I186" i="4"/>
  <c r="D187" i="4"/>
  <c r="E187" i="4"/>
  <c r="I187" i="4"/>
  <c r="D188" i="4"/>
  <c r="E188" i="4"/>
  <c r="I188" i="4"/>
  <c r="D189" i="4"/>
  <c r="E189" i="4"/>
  <c r="I189" i="4"/>
  <c r="D190" i="4"/>
  <c r="E190" i="4"/>
  <c r="I190" i="4"/>
  <c r="D191" i="4"/>
  <c r="E191" i="4"/>
  <c r="I191" i="4"/>
  <c r="D192" i="4"/>
  <c r="E192" i="4"/>
  <c r="I192" i="4"/>
  <c r="D193" i="4"/>
  <c r="E193" i="4"/>
  <c r="I193" i="4"/>
  <c r="J193" i="4" s="1"/>
  <c r="D194" i="4"/>
  <c r="E194" i="4"/>
  <c r="I194" i="4"/>
  <c r="D195" i="4"/>
  <c r="E195" i="4"/>
  <c r="I195" i="4"/>
  <c r="D196" i="4"/>
  <c r="E196" i="4"/>
  <c r="I196" i="4"/>
  <c r="D197" i="4"/>
  <c r="E197" i="4"/>
  <c r="I197" i="4"/>
  <c r="D198" i="4"/>
  <c r="E198" i="4"/>
  <c r="I198" i="4"/>
  <c r="D199" i="4"/>
  <c r="E199" i="4"/>
  <c r="I199" i="4"/>
  <c r="D200" i="4"/>
  <c r="E200" i="4"/>
  <c r="I200" i="4"/>
  <c r="J200" i="4" s="1"/>
  <c r="D201" i="4"/>
  <c r="E201" i="4"/>
  <c r="I201" i="4"/>
  <c r="D202" i="4"/>
  <c r="E202" i="4"/>
  <c r="I202" i="4"/>
  <c r="D203" i="4"/>
  <c r="E203" i="4"/>
  <c r="I203" i="4"/>
  <c r="D204" i="4"/>
  <c r="E204" i="4"/>
  <c r="I204" i="4"/>
  <c r="K216" i="4" s="1"/>
  <c r="D205" i="4"/>
  <c r="E205" i="4"/>
  <c r="I205" i="4"/>
  <c r="D206" i="4"/>
  <c r="E206" i="4"/>
  <c r="I206" i="4"/>
  <c r="K206" i="4" s="1"/>
  <c r="D207" i="4"/>
  <c r="E207" i="4"/>
  <c r="I207" i="4"/>
  <c r="D208" i="4"/>
  <c r="E208" i="4"/>
  <c r="I208" i="4"/>
  <c r="D209" i="4"/>
  <c r="E209" i="4"/>
  <c r="I209" i="4"/>
  <c r="D210" i="4"/>
  <c r="E210" i="4"/>
  <c r="I210" i="4"/>
  <c r="D211" i="4"/>
  <c r="E211" i="4"/>
  <c r="I211" i="4"/>
  <c r="D212" i="4"/>
  <c r="E212" i="4"/>
  <c r="I212" i="4"/>
  <c r="D213" i="4"/>
  <c r="E213" i="4"/>
  <c r="I213" i="4"/>
  <c r="D214" i="4"/>
  <c r="E214" i="4"/>
  <c r="I214" i="4"/>
  <c r="J214" i="4" s="1"/>
  <c r="D215" i="4"/>
  <c r="E215" i="4"/>
  <c r="I215" i="4"/>
  <c r="D216" i="4"/>
  <c r="E216" i="4"/>
  <c r="I216" i="4"/>
  <c r="D217" i="4"/>
  <c r="E217" i="4"/>
  <c r="I217" i="4"/>
  <c r="D218" i="4"/>
  <c r="E218" i="4"/>
  <c r="I218" i="4"/>
  <c r="D219" i="4"/>
  <c r="E219" i="4"/>
  <c r="I219" i="4"/>
  <c r="D220" i="4"/>
  <c r="E220" i="4"/>
  <c r="I220" i="4"/>
  <c r="D221" i="4"/>
  <c r="E221" i="4"/>
  <c r="I221" i="4"/>
  <c r="J221" i="4" s="1"/>
  <c r="D222" i="4"/>
  <c r="E222" i="4"/>
  <c r="I222" i="4"/>
  <c r="J222" i="4" s="1"/>
  <c r="D223" i="4"/>
  <c r="E223" i="4"/>
  <c r="I223" i="4"/>
  <c r="D224" i="4"/>
  <c r="E224" i="4"/>
  <c r="I224" i="4"/>
  <c r="D225" i="4"/>
  <c r="E225" i="4"/>
  <c r="I225" i="4"/>
  <c r="D226" i="4"/>
  <c r="E226" i="4"/>
  <c r="I226" i="4"/>
  <c r="D227" i="4"/>
  <c r="E227" i="4"/>
  <c r="I227" i="4"/>
  <c r="D228" i="4"/>
  <c r="E228" i="4"/>
  <c r="I228" i="4"/>
  <c r="D229" i="4"/>
  <c r="E229" i="4"/>
  <c r="I229" i="4"/>
  <c r="D230" i="4"/>
  <c r="E230" i="4"/>
  <c r="I230" i="4"/>
  <c r="J230" i="4" s="1"/>
  <c r="D231" i="4"/>
  <c r="E231" i="4"/>
  <c r="I231" i="4"/>
  <c r="D232" i="4"/>
  <c r="E232" i="4"/>
  <c r="I232" i="4"/>
  <c r="J232" i="4" s="1"/>
  <c r="D233" i="4"/>
  <c r="E233" i="4"/>
  <c r="I233" i="4"/>
  <c r="D234" i="4"/>
  <c r="E234" i="4"/>
  <c r="I234" i="4"/>
  <c r="D235" i="4"/>
  <c r="E235" i="4"/>
  <c r="I235" i="4"/>
  <c r="D236" i="4"/>
  <c r="E236" i="4"/>
  <c r="I236" i="4"/>
  <c r="D237" i="4"/>
  <c r="E237" i="4"/>
  <c r="I237" i="4"/>
  <c r="J237" i="4" s="1"/>
  <c r="D238" i="4"/>
  <c r="E238" i="4"/>
  <c r="I238" i="4"/>
  <c r="D239" i="4"/>
  <c r="E239" i="4"/>
  <c r="I239" i="4"/>
  <c r="D240" i="4"/>
  <c r="E240" i="4"/>
  <c r="I240" i="4"/>
  <c r="D241" i="4"/>
  <c r="E241" i="4"/>
  <c r="I241" i="4"/>
  <c r="K241" i="4" s="1"/>
  <c r="D242" i="4"/>
  <c r="E242" i="4"/>
  <c r="I242" i="4"/>
  <c r="D243" i="4"/>
  <c r="E243" i="4"/>
  <c r="I243" i="4"/>
  <c r="D244" i="4"/>
  <c r="E244" i="4"/>
  <c r="I244" i="4"/>
  <c r="D245" i="4"/>
  <c r="E245" i="4"/>
  <c r="I245" i="4"/>
  <c r="D246" i="4"/>
  <c r="E246" i="4"/>
  <c r="I246" i="4"/>
  <c r="J246" i="4" s="1"/>
  <c r="A319" i="4"/>
  <c r="A331" i="4" s="1"/>
  <c r="A343" i="4" s="1"/>
  <c r="A355" i="4" s="1"/>
  <c r="A367" i="4" s="1"/>
  <c r="A379" i="4" s="1"/>
  <c r="A391" i="4" s="1"/>
  <c r="A403" i="4" s="1"/>
  <c r="A415" i="4" s="1"/>
  <c r="A427" i="4" s="1"/>
  <c r="A439" i="4" s="1"/>
  <c r="A451" i="4" s="1"/>
  <c r="A463" i="4" s="1"/>
  <c r="A475" i="4" s="1"/>
  <c r="A487" i="4" s="1"/>
  <c r="A499" i="4" s="1"/>
  <c r="A511" i="4" s="1"/>
  <c r="A523" i="4" s="1"/>
  <c r="A535" i="4" s="1"/>
  <c r="A547" i="4" s="1"/>
  <c r="A559" i="4" s="1"/>
  <c r="A571" i="4" s="1"/>
  <c r="A583" i="4" s="1"/>
  <c r="A595" i="4" s="1"/>
  <c r="A607" i="4" s="1"/>
  <c r="A619" i="4" s="1"/>
  <c r="A631" i="4" s="1"/>
  <c r="A643" i="4" s="1"/>
  <c r="A655" i="4" s="1"/>
  <c r="A667" i="4" s="1"/>
  <c r="A679" i="4" s="1"/>
  <c r="A691" i="4" s="1"/>
  <c r="A703" i="4" s="1"/>
  <c r="A715" i="4" s="1"/>
  <c r="A727" i="4" s="1"/>
  <c r="A739" i="4" s="1"/>
  <c r="A751" i="4" s="1"/>
  <c r="A763" i="4" s="1"/>
  <c r="D247" i="4"/>
  <c r="E247" i="4"/>
  <c r="I247" i="4"/>
  <c r="D248" i="4"/>
  <c r="E248" i="4"/>
  <c r="I248" i="4"/>
  <c r="A333" i="4"/>
  <c r="A345" i="4" s="1"/>
  <c r="A357" i="4" s="1"/>
  <c r="A369" i="4" s="1"/>
  <c r="A381" i="4" s="1"/>
  <c r="A393" i="4" s="1"/>
  <c r="D249" i="4"/>
  <c r="E249" i="4"/>
  <c r="I249" i="4"/>
  <c r="D250" i="4"/>
  <c r="E250" i="4"/>
  <c r="I250" i="4"/>
  <c r="J250" i="4" s="1"/>
  <c r="D251" i="4"/>
  <c r="E251" i="4"/>
  <c r="I251" i="4"/>
  <c r="D252" i="4"/>
  <c r="E252" i="4"/>
  <c r="I252" i="4"/>
  <c r="D253" i="4"/>
  <c r="E253" i="4"/>
  <c r="I253" i="4"/>
  <c r="J253" i="4"/>
  <c r="D254" i="4"/>
  <c r="E254" i="4"/>
  <c r="I254" i="4"/>
  <c r="K266" i="4" s="1"/>
  <c r="D255" i="4"/>
  <c r="E255" i="4"/>
  <c r="I255" i="4"/>
  <c r="J255" i="4" s="1"/>
  <c r="D256" i="4"/>
  <c r="E256" i="4"/>
  <c r="I256" i="4"/>
  <c r="D257" i="4"/>
  <c r="E257" i="4"/>
  <c r="I257" i="4"/>
  <c r="D258" i="4"/>
  <c r="E258" i="4"/>
  <c r="I258" i="4"/>
  <c r="D259" i="4"/>
  <c r="E259" i="4"/>
  <c r="I259" i="4"/>
  <c r="D260" i="4"/>
  <c r="E260" i="4"/>
  <c r="I260" i="4"/>
  <c r="D261" i="4"/>
  <c r="E261" i="4"/>
  <c r="I261" i="4"/>
  <c r="D262" i="4"/>
  <c r="E262" i="4"/>
  <c r="I262" i="4"/>
  <c r="K262" i="4" s="1"/>
  <c r="D263" i="4"/>
  <c r="E263" i="4"/>
  <c r="I263" i="4"/>
  <c r="D264" i="4"/>
  <c r="E264" i="4"/>
  <c r="I264" i="4"/>
  <c r="J264" i="4" s="1"/>
  <c r="D265" i="4"/>
  <c r="E265" i="4"/>
  <c r="I265" i="4"/>
  <c r="D266" i="4"/>
  <c r="E266" i="4"/>
  <c r="I266" i="4"/>
  <c r="D267" i="4"/>
  <c r="E267" i="4"/>
  <c r="I267" i="4"/>
  <c r="D268" i="4"/>
  <c r="E268" i="4"/>
  <c r="I268" i="4"/>
  <c r="K268" i="4" s="1"/>
  <c r="D269" i="4"/>
  <c r="E269" i="4"/>
  <c r="I269" i="4"/>
  <c r="A318" i="4"/>
  <c r="A330" i="4" s="1"/>
  <c r="A342" i="4" s="1"/>
  <c r="A354" i="4" s="1"/>
  <c r="A366" i="4" s="1"/>
  <c r="A378" i="4" s="1"/>
  <c r="A390" i="4" s="1"/>
  <c r="A402" i="4" s="1"/>
  <c r="A414" i="4" s="1"/>
  <c r="A426" i="4" s="1"/>
  <c r="A438" i="4" s="1"/>
  <c r="A450" i="4" s="1"/>
  <c r="A462" i="4" s="1"/>
  <c r="A474" i="4" s="1"/>
  <c r="A486" i="4" s="1"/>
  <c r="A498" i="4" s="1"/>
  <c r="A510" i="4" s="1"/>
  <c r="A522" i="4" s="1"/>
  <c r="A534" i="4" s="1"/>
  <c r="A546" i="4" s="1"/>
  <c r="A558" i="4" s="1"/>
  <c r="A570" i="4" s="1"/>
  <c r="A582" i="4" s="1"/>
  <c r="A594" i="4" s="1"/>
  <c r="A606" i="4" s="1"/>
  <c r="A618" i="4" s="1"/>
  <c r="A630" i="4" s="1"/>
  <c r="A642" i="4" s="1"/>
  <c r="A654" i="4" s="1"/>
  <c r="A666" i="4" s="1"/>
  <c r="A678" i="4" s="1"/>
  <c r="A690" i="4" s="1"/>
  <c r="A702" i="4" s="1"/>
  <c r="A714" i="4" s="1"/>
  <c r="A726" i="4" s="1"/>
  <c r="A738" i="4" s="1"/>
  <c r="A750" i="4" s="1"/>
  <c r="A762" i="4" s="1"/>
  <c r="D270" i="4"/>
  <c r="E270" i="4"/>
  <c r="I270" i="4"/>
  <c r="D271" i="4"/>
  <c r="E271" i="4"/>
  <c r="I271" i="4"/>
  <c r="D272" i="4"/>
  <c r="E272" i="4"/>
  <c r="I272" i="4"/>
  <c r="D273" i="4"/>
  <c r="E273" i="4"/>
  <c r="I273" i="4"/>
  <c r="D274" i="4"/>
  <c r="E274" i="4"/>
  <c r="I274" i="4"/>
  <c r="D275" i="4"/>
  <c r="E275" i="4"/>
  <c r="I275" i="4"/>
  <c r="D276" i="4"/>
  <c r="E276" i="4"/>
  <c r="I276" i="4"/>
  <c r="A361" i="4"/>
  <c r="A373" i="4" s="1"/>
  <c r="A385" i="4" s="1"/>
  <c r="A397" i="4" s="1"/>
  <c r="A409" i="4" s="1"/>
  <c r="A421" i="4" s="1"/>
  <c r="A433" i="4" s="1"/>
  <c r="A445" i="4" s="1"/>
  <c r="A457" i="4" s="1"/>
  <c r="A469" i="4" s="1"/>
  <c r="A481" i="4" s="1"/>
  <c r="A493" i="4" s="1"/>
  <c r="A505" i="4" s="1"/>
  <c r="A517" i="4" s="1"/>
  <c r="A529" i="4" s="1"/>
  <c r="A541" i="4" s="1"/>
  <c r="A553" i="4" s="1"/>
  <c r="A565" i="4" s="1"/>
  <c r="A577" i="4" s="1"/>
  <c r="A589" i="4" s="1"/>
  <c r="A601" i="4" s="1"/>
  <c r="A613" i="4" s="1"/>
  <c r="A625" i="4" s="1"/>
  <c r="A637" i="4" s="1"/>
  <c r="A649" i="4" s="1"/>
  <c r="A661" i="4" s="1"/>
  <c r="A673" i="4" s="1"/>
  <c r="A685" i="4" s="1"/>
  <c r="A697" i="4" s="1"/>
  <c r="A709" i="4" s="1"/>
  <c r="A721" i="4" s="1"/>
  <c r="A733" i="4" s="1"/>
  <c r="A745" i="4"/>
  <c r="A757" i="4" s="1"/>
  <c r="A769" i="4" s="1"/>
  <c r="D277" i="4"/>
  <c r="E277" i="4"/>
  <c r="I277" i="4"/>
  <c r="D278" i="4"/>
  <c r="E278" i="4"/>
  <c r="I278" i="4"/>
  <c r="J278" i="4" s="1"/>
  <c r="D279" i="4"/>
  <c r="E279" i="4"/>
  <c r="I279" i="4"/>
  <c r="D280" i="4"/>
  <c r="E280" i="4"/>
  <c r="I280" i="4"/>
  <c r="D281" i="4"/>
  <c r="E281" i="4"/>
  <c r="I281" i="4"/>
  <c r="D282" i="4"/>
  <c r="E282" i="4"/>
  <c r="I282" i="4"/>
  <c r="D283" i="4"/>
  <c r="E283" i="4"/>
  <c r="I283" i="4"/>
  <c r="D284" i="4"/>
  <c r="E284" i="4"/>
  <c r="I284" i="4"/>
  <c r="D285" i="4"/>
  <c r="E285" i="4"/>
  <c r="I285" i="4"/>
  <c r="D286" i="4"/>
  <c r="E286" i="4"/>
  <c r="I286" i="4"/>
  <c r="D287" i="4"/>
  <c r="E287" i="4"/>
  <c r="I287" i="4"/>
  <c r="D288" i="4"/>
  <c r="E288" i="4"/>
  <c r="I288" i="4"/>
  <c r="D289" i="4"/>
  <c r="E289" i="4"/>
  <c r="I289" i="4"/>
  <c r="D290" i="4"/>
  <c r="E290" i="4"/>
  <c r="I290" i="4"/>
  <c r="D291" i="4"/>
  <c r="E291" i="4"/>
  <c r="I291" i="4"/>
  <c r="D292" i="4"/>
  <c r="E292" i="4"/>
  <c r="I292" i="4"/>
  <c r="D293" i="4"/>
  <c r="E293" i="4"/>
  <c r="I293" i="4"/>
  <c r="B342" i="4"/>
  <c r="B354" i="4" s="1"/>
  <c r="B366" i="4" s="1"/>
  <c r="B378" i="4" s="1"/>
  <c r="B390" i="4" s="1"/>
  <c r="B402" i="4" s="1"/>
  <c r="B414" i="4" s="1"/>
  <c r="B426" i="4" s="1"/>
  <c r="B438" i="4" s="1"/>
  <c r="B450" i="4" s="1"/>
  <c r="B462" i="4" s="1"/>
  <c r="B474" i="4" s="1"/>
  <c r="B486" i="4" s="1"/>
  <c r="B498" i="4" s="1"/>
  <c r="B510" i="4" s="1"/>
  <c r="B522" i="4" s="1"/>
  <c r="B534" i="4" s="1"/>
  <c r="B546" i="4" s="1"/>
  <c r="B558" i="4" s="1"/>
  <c r="B570" i="4" s="1"/>
  <c r="B582" i="4" s="1"/>
  <c r="B594" i="4" s="1"/>
  <c r="B606" i="4" s="1"/>
  <c r="B618" i="4" s="1"/>
  <c r="B630" i="4" s="1"/>
  <c r="B642" i="4" s="1"/>
  <c r="B654" i="4" s="1"/>
  <c r="B666" i="4" s="1"/>
  <c r="B678" i="4" s="1"/>
  <c r="B690" i="4" s="1"/>
  <c r="B702" i="4" s="1"/>
  <c r="B714" i="4" s="1"/>
  <c r="B726" i="4" s="1"/>
  <c r="B738" i="4" s="1"/>
  <c r="B750" i="4" s="1"/>
  <c r="B762" i="4" s="1"/>
  <c r="D294" i="4"/>
  <c r="E294" i="4"/>
  <c r="I294" i="4"/>
  <c r="K306" i="4" s="1"/>
  <c r="D295" i="4"/>
  <c r="E295" i="4"/>
  <c r="I295" i="4"/>
  <c r="D296" i="4"/>
  <c r="E296" i="4"/>
  <c r="I296" i="4"/>
  <c r="D297" i="4"/>
  <c r="E297" i="4"/>
  <c r="I297" i="4"/>
  <c r="D298" i="4"/>
  <c r="E298" i="4"/>
  <c r="I298" i="4"/>
  <c r="D299" i="4"/>
  <c r="E299" i="4"/>
  <c r="I299" i="4"/>
  <c r="D300" i="4"/>
  <c r="E300" i="4"/>
  <c r="I300" i="4"/>
  <c r="D301" i="4"/>
  <c r="E301" i="4"/>
  <c r="I301" i="4"/>
  <c r="D302" i="4"/>
  <c r="E302" i="4"/>
  <c r="I302" i="4"/>
  <c r="K302" i="4" s="1"/>
  <c r="D303" i="4"/>
  <c r="E303" i="4"/>
  <c r="I303" i="4"/>
  <c r="D304" i="4"/>
  <c r="E304" i="4"/>
  <c r="I304" i="4"/>
  <c r="D305" i="4"/>
  <c r="E305" i="4"/>
  <c r="I305" i="4"/>
  <c r="D306" i="4"/>
  <c r="E306" i="4"/>
  <c r="I306" i="4"/>
  <c r="D307" i="4"/>
  <c r="E307" i="4"/>
  <c r="I307" i="4"/>
  <c r="D308" i="4"/>
  <c r="E308" i="4"/>
  <c r="I308" i="4"/>
  <c r="K308" i="4" s="1"/>
  <c r="D309" i="4"/>
  <c r="E309" i="4"/>
  <c r="I309" i="4"/>
  <c r="D310" i="4"/>
  <c r="E310" i="4"/>
  <c r="I310" i="4"/>
  <c r="D311" i="4"/>
  <c r="E311" i="4"/>
  <c r="I311" i="4"/>
  <c r="D312" i="4"/>
  <c r="E312" i="4"/>
  <c r="I312" i="4"/>
  <c r="D313" i="4"/>
  <c r="E313" i="4"/>
  <c r="I313" i="4"/>
  <c r="D314" i="4"/>
  <c r="E314" i="4"/>
  <c r="I314" i="4"/>
  <c r="J314" i="4" s="1"/>
  <c r="D315" i="4"/>
  <c r="E315" i="4"/>
  <c r="I315" i="4"/>
  <c r="D316" i="4"/>
  <c r="E316" i="4"/>
  <c r="I316" i="4"/>
  <c r="A509" i="4"/>
  <c r="A521" i="4" s="1"/>
  <c r="A533" i="4" s="1"/>
  <c r="A545" i="4" s="1"/>
  <c r="A557" i="4" s="1"/>
  <c r="A569" i="4" s="1"/>
  <c r="A581" i="4" s="1"/>
  <c r="A593" i="4" s="1"/>
  <c r="A605" i="4" s="1"/>
  <c r="A617" i="4" s="1"/>
  <c r="A629" i="4" s="1"/>
  <c r="A641" i="4" s="1"/>
  <c r="A653" i="4" s="1"/>
  <c r="A665" i="4" s="1"/>
  <c r="A677" i="4" s="1"/>
  <c r="A689" i="4" s="1"/>
  <c r="A701" i="4" s="1"/>
  <c r="A713" i="4" s="1"/>
  <c r="A725" i="4" s="1"/>
  <c r="A737" i="4" s="1"/>
  <c r="A749" i="4" s="1"/>
  <c r="A761" i="4" s="1"/>
  <c r="D317" i="4"/>
  <c r="E317" i="4"/>
  <c r="I317" i="4"/>
  <c r="K317" i="4" s="1"/>
  <c r="D318" i="4"/>
  <c r="E318" i="4"/>
  <c r="I318" i="4"/>
  <c r="D319" i="4"/>
  <c r="E319" i="4"/>
  <c r="I319" i="4"/>
  <c r="D320" i="4"/>
  <c r="E320" i="4"/>
  <c r="I320" i="4"/>
  <c r="D321" i="4"/>
  <c r="E321" i="4"/>
  <c r="I321" i="4"/>
  <c r="D322" i="4"/>
  <c r="E322" i="4"/>
  <c r="I322" i="4"/>
  <c r="D323" i="4"/>
  <c r="E323" i="4"/>
  <c r="I323" i="4"/>
  <c r="J323" i="4" s="1"/>
  <c r="D324" i="4"/>
  <c r="E324" i="4"/>
  <c r="I324" i="4"/>
  <c r="D325" i="4"/>
  <c r="E325" i="4"/>
  <c r="I325" i="4"/>
  <c r="B338" i="4"/>
  <c r="B350" i="4" s="1"/>
  <c r="B362" i="4" s="1"/>
  <c r="B374" i="4" s="1"/>
  <c r="B386" i="4" s="1"/>
  <c r="B398" i="4" s="1"/>
  <c r="B410" i="4" s="1"/>
  <c r="B422" i="4" s="1"/>
  <c r="B434" i="4" s="1"/>
  <c r="B446" i="4" s="1"/>
  <c r="B458" i="4" s="1"/>
  <c r="B470" i="4" s="1"/>
  <c r="B482" i="4" s="1"/>
  <c r="B494" i="4" s="1"/>
  <c r="B506" i="4" s="1"/>
  <c r="B518" i="4" s="1"/>
  <c r="B530" i="4" s="1"/>
  <c r="B542" i="4" s="1"/>
  <c r="B554" i="4" s="1"/>
  <c r="B566" i="4" s="1"/>
  <c r="B578" i="4" s="1"/>
  <c r="B590" i="4" s="1"/>
  <c r="B602" i="4" s="1"/>
  <c r="B614" i="4" s="1"/>
  <c r="B626" i="4" s="1"/>
  <c r="B638" i="4" s="1"/>
  <c r="B650" i="4" s="1"/>
  <c r="B662" i="4" s="1"/>
  <c r="B674" i="4" s="1"/>
  <c r="B686" i="4" s="1"/>
  <c r="B698" i="4" s="1"/>
  <c r="B710" i="4" s="1"/>
  <c r="B722" i="4" s="1"/>
  <c r="B734" i="4" s="1"/>
  <c r="B746" i="4" s="1"/>
  <c r="B758" i="4" s="1"/>
  <c r="D326" i="4"/>
  <c r="E326" i="4"/>
  <c r="I326" i="4"/>
  <c r="J326" i="4" s="1"/>
  <c r="G326" i="5" s="1"/>
  <c r="D327" i="4"/>
  <c r="E327" i="4"/>
  <c r="I327" i="4"/>
  <c r="D328" i="4"/>
  <c r="E328" i="4"/>
  <c r="I328" i="4"/>
  <c r="D329" i="4"/>
  <c r="E329" i="4"/>
  <c r="I329" i="4"/>
  <c r="J329" i="4" s="1"/>
  <c r="G329" i="5" s="1"/>
  <c r="D330" i="4"/>
  <c r="E330" i="4"/>
  <c r="I330" i="4"/>
  <c r="D331" i="4"/>
  <c r="E331" i="4"/>
  <c r="I331" i="4"/>
  <c r="D332" i="4"/>
  <c r="E332" i="4"/>
  <c r="I332" i="4"/>
  <c r="D333" i="4"/>
  <c r="E333" i="4"/>
  <c r="I333" i="4"/>
  <c r="D334" i="4"/>
  <c r="E334" i="4"/>
  <c r="I334" i="4"/>
  <c r="D335" i="4"/>
  <c r="E335" i="4"/>
  <c r="I335" i="4"/>
  <c r="D336" i="4"/>
  <c r="E336" i="4"/>
  <c r="I336" i="4"/>
  <c r="J336" i="4" s="1"/>
  <c r="G336" i="5" s="1"/>
  <c r="D337" i="4"/>
  <c r="E337" i="4"/>
  <c r="I337" i="4"/>
  <c r="D338" i="4"/>
  <c r="E338" i="4"/>
  <c r="I338" i="4"/>
  <c r="A339" i="4"/>
  <c r="A351" i="4" s="1"/>
  <c r="A363" i="4" s="1"/>
  <c r="A375" i="4" s="1"/>
  <c r="A387" i="4" s="1"/>
  <c r="A399" i="4" s="1"/>
  <c r="A411" i="4" s="1"/>
  <c r="A423" i="4" s="1"/>
  <c r="A435" i="4" s="1"/>
  <c r="A447" i="4" s="1"/>
  <c r="A459" i="4" s="1"/>
  <c r="A471" i="4" s="1"/>
  <c r="A483" i="4" s="1"/>
  <c r="A495" i="4" s="1"/>
  <c r="A507" i="4" s="1"/>
  <c r="A519" i="4" s="1"/>
  <c r="A531" i="4" s="1"/>
  <c r="A543" i="4" s="1"/>
  <c r="A555" i="4" s="1"/>
  <c r="A567" i="4" s="1"/>
  <c r="A579" i="4" s="1"/>
  <c r="A591" i="4" s="1"/>
  <c r="A603" i="4" s="1"/>
  <c r="A615" i="4" s="1"/>
  <c r="A627" i="4" s="1"/>
  <c r="A639" i="4" s="1"/>
  <c r="A651" i="4" s="1"/>
  <c r="A663" i="4" s="1"/>
  <c r="A675" i="4" s="1"/>
  <c r="A687" i="4" s="1"/>
  <c r="A699" i="4" s="1"/>
  <c r="A711" i="4" s="1"/>
  <c r="A723" i="4" s="1"/>
  <c r="A735" i="4" s="1"/>
  <c r="A747" i="4" s="1"/>
  <c r="A759" i="4" s="1"/>
  <c r="D339" i="4"/>
  <c r="E339" i="4"/>
  <c r="I339" i="4"/>
  <c r="D340" i="4"/>
  <c r="E340" i="4"/>
  <c r="I340" i="4"/>
  <c r="D341" i="4"/>
  <c r="E341" i="4"/>
  <c r="I341" i="4"/>
  <c r="J341" i="4" s="1"/>
  <c r="D342" i="4"/>
  <c r="E342" i="4"/>
  <c r="I342" i="4"/>
  <c r="D343" i="4"/>
  <c r="E343" i="4"/>
  <c r="I343" i="4"/>
  <c r="D344" i="4"/>
  <c r="E344" i="4"/>
  <c r="I344" i="4"/>
  <c r="D345" i="4"/>
  <c r="E345" i="4"/>
  <c r="I345" i="4"/>
  <c r="D346" i="4"/>
  <c r="E346" i="4"/>
  <c r="I346" i="4"/>
  <c r="J346" i="4" s="1"/>
  <c r="G346" i="5" s="1"/>
  <c r="D347" i="4"/>
  <c r="E347" i="4"/>
  <c r="I347" i="4"/>
  <c r="D348" i="4"/>
  <c r="E348" i="4"/>
  <c r="I348" i="4"/>
  <c r="J348" i="4" s="1"/>
  <c r="G348" i="5" s="1"/>
  <c r="D349" i="4"/>
  <c r="E349" i="4"/>
  <c r="I349" i="4"/>
  <c r="K349" i="4" s="1"/>
  <c r="D350" i="4"/>
  <c r="E350" i="4"/>
  <c r="I350" i="4"/>
  <c r="D351" i="4"/>
  <c r="E351" i="4"/>
  <c r="I351" i="4"/>
  <c r="D352" i="4"/>
  <c r="E352" i="4"/>
  <c r="I352" i="4"/>
  <c r="D353" i="4"/>
  <c r="E353" i="4"/>
  <c r="I353" i="4"/>
  <c r="D354" i="4"/>
  <c r="E354" i="4"/>
  <c r="I354" i="4"/>
  <c r="D355" i="4"/>
  <c r="E355" i="4"/>
  <c r="I355" i="4"/>
  <c r="D356" i="4"/>
  <c r="E356" i="4"/>
  <c r="I356" i="4"/>
  <c r="D357" i="4"/>
  <c r="E357" i="4"/>
  <c r="I357" i="4"/>
  <c r="D358" i="4"/>
  <c r="E358" i="4"/>
  <c r="I358" i="4"/>
  <c r="A467" i="4"/>
  <c r="A479" i="4" s="1"/>
  <c r="A491" i="4" s="1"/>
  <c r="A503" i="4" s="1"/>
  <c r="A515" i="4" s="1"/>
  <c r="A527" i="4" s="1"/>
  <c r="A539" i="4" s="1"/>
  <c r="A551" i="4" s="1"/>
  <c r="A563" i="4" s="1"/>
  <c r="A575" i="4" s="1"/>
  <c r="A587" i="4" s="1"/>
  <c r="A599" i="4" s="1"/>
  <c r="A611" i="4" s="1"/>
  <c r="A623" i="4" s="1"/>
  <c r="A635" i="4" s="1"/>
  <c r="A647" i="4" s="1"/>
  <c r="A659" i="4" s="1"/>
  <c r="A671" i="4" s="1"/>
  <c r="A683" i="4" s="1"/>
  <c r="A695" i="4" s="1"/>
  <c r="A707" i="4" s="1"/>
  <c r="A719" i="4" s="1"/>
  <c r="A731" i="4" s="1"/>
  <c r="A743" i="4" s="1"/>
  <c r="A755" i="4" s="1"/>
  <c r="A767" i="4" s="1"/>
  <c r="D359" i="4"/>
  <c r="E359" i="4"/>
  <c r="I359" i="4"/>
  <c r="D360" i="4"/>
  <c r="E360" i="4"/>
  <c r="I360" i="4"/>
  <c r="D361" i="4"/>
  <c r="E361" i="4"/>
  <c r="I361" i="4"/>
  <c r="D362" i="4"/>
  <c r="E362" i="4"/>
  <c r="I362" i="4"/>
  <c r="D363" i="4"/>
  <c r="E363" i="4"/>
  <c r="I363" i="4"/>
  <c r="A364" i="4"/>
  <c r="A376" i="4" s="1"/>
  <c r="A388" i="4" s="1"/>
  <c r="A400" i="4" s="1"/>
  <c r="A412" i="4" s="1"/>
  <c r="A424" i="4" s="1"/>
  <c r="A436" i="4" s="1"/>
  <c r="A448" i="4" s="1"/>
  <c r="A460" i="4" s="1"/>
  <c r="A472" i="4" s="1"/>
  <c r="A484" i="4" s="1"/>
  <c r="A496" i="4" s="1"/>
  <c r="A508" i="4" s="1"/>
  <c r="A520" i="4" s="1"/>
  <c r="A532" i="4" s="1"/>
  <c r="A544" i="4" s="1"/>
  <c r="A556" i="4" s="1"/>
  <c r="A568" i="4" s="1"/>
  <c r="A580" i="4" s="1"/>
  <c r="A592" i="4" s="1"/>
  <c r="A604" i="4" s="1"/>
  <c r="A616" i="4" s="1"/>
  <c r="A628" i="4" s="1"/>
  <c r="A640" i="4" s="1"/>
  <c r="A652" i="4" s="1"/>
  <c r="A664" i="4" s="1"/>
  <c r="A676" i="4" s="1"/>
  <c r="A688" i="4" s="1"/>
  <c r="A700" i="4" s="1"/>
  <c r="A712" i="4" s="1"/>
  <c r="A724" i="4" s="1"/>
  <c r="A736" i="4" s="1"/>
  <c r="A748" i="4" s="1"/>
  <c r="A760" i="4" s="1"/>
  <c r="D364" i="4"/>
  <c r="E364" i="4"/>
  <c r="I364" i="4"/>
  <c r="E365" i="4"/>
  <c r="I365" i="4"/>
  <c r="E366" i="4"/>
  <c r="I366" i="4"/>
  <c r="E367" i="4"/>
  <c r="I367" i="4"/>
  <c r="E368" i="4"/>
  <c r="I368" i="4"/>
  <c r="E369" i="4"/>
  <c r="I369" i="4"/>
  <c r="E370" i="4"/>
  <c r="I370" i="4"/>
  <c r="E371" i="4"/>
  <c r="I371" i="4"/>
  <c r="E372" i="4"/>
  <c r="I372" i="4"/>
  <c r="E373" i="4"/>
  <c r="I373" i="4"/>
  <c r="J373" i="4"/>
  <c r="E374" i="4"/>
  <c r="I374" i="4"/>
  <c r="J374" i="4" s="1"/>
  <c r="F374" i="5" s="1"/>
  <c r="E375" i="4"/>
  <c r="I375" i="4"/>
  <c r="K375" i="4" s="1"/>
  <c r="I376" i="4"/>
  <c r="I377" i="4"/>
  <c r="I378" i="4"/>
  <c r="J378" i="4"/>
  <c r="G378" i="5" s="1"/>
  <c r="I379" i="4"/>
  <c r="I380" i="4"/>
  <c r="K380" i="4" s="1"/>
  <c r="A405" i="4"/>
  <c r="A417" i="4" s="1"/>
  <c r="A429" i="4" s="1"/>
  <c r="A441" i="4" s="1"/>
  <c r="A453" i="4" s="1"/>
  <c r="A465" i="4" s="1"/>
  <c r="A477" i="4" s="1"/>
  <c r="A489" i="4" s="1"/>
  <c r="A501" i="4" s="1"/>
  <c r="A513" i="4" s="1"/>
  <c r="A525" i="4" s="1"/>
  <c r="A537" i="4" s="1"/>
  <c r="A549" i="4" s="1"/>
  <c r="A561" i="4" s="1"/>
  <c r="A573" i="4" s="1"/>
  <c r="A585" i="4" s="1"/>
  <c r="A597" i="4" s="1"/>
  <c r="A609" i="4" s="1"/>
  <c r="A621" i="4" s="1"/>
  <c r="A633" i="4" s="1"/>
  <c r="A645" i="4" s="1"/>
  <c r="A657" i="4" s="1"/>
  <c r="A669" i="4" s="1"/>
  <c r="A681" i="4" s="1"/>
  <c r="A693" i="4" s="1"/>
  <c r="A705" i="4" s="1"/>
  <c r="A717" i="4" s="1"/>
  <c r="A729" i="4" s="1"/>
  <c r="A741" i="4" s="1"/>
  <c r="A753" i="4" s="1"/>
  <c r="A765" i="4" s="1"/>
  <c r="I381" i="4"/>
  <c r="K381" i="4" s="1"/>
  <c r="I382" i="4"/>
  <c r="I383" i="4"/>
  <c r="K383" i="4" s="1"/>
  <c r="I384" i="4"/>
  <c r="I385" i="4"/>
  <c r="K385" i="4" s="1"/>
  <c r="I386" i="4"/>
  <c r="J386" i="4" s="1"/>
  <c r="G386" i="5" s="1"/>
  <c r="I387" i="4"/>
  <c r="I388" i="4"/>
  <c r="D389" i="4"/>
  <c r="E389" i="4"/>
  <c r="I389" i="4"/>
  <c r="D390" i="4"/>
  <c r="E390" i="4"/>
  <c r="I390" i="4"/>
  <c r="K402" i="4" s="1"/>
  <c r="D391" i="4"/>
  <c r="E391" i="4"/>
  <c r="I391" i="4"/>
  <c r="D392" i="4"/>
  <c r="E392" i="4"/>
  <c r="I392" i="4"/>
  <c r="D393" i="4"/>
  <c r="E393" i="4"/>
  <c r="I393" i="4"/>
  <c r="D394" i="4"/>
  <c r="E394" i="4"/>
  <c r="I394" i="4"/>
  <c r="D395" i="4"/>
  <c r="E395" i="4"/>
  <c r="I395" i="4"/>
  <c r="D396" i="4"/>
  <c r="E396" i="4"/>
  <c r="I396" i="4"/>
  <c r="J396" i="4" s="1"/>
  <c r="G396" i="5" s="1"/>
  <c r="D397" i="4"/>
  <c r="E397" i="4"/>
  <c r="I397" i="4"/>
  <c r="D398" i="4"/>
  <c r="E398" i="4"/>
  <c r="I398" i="4"/>
  <c r="D399" i="4"/>
  <c r="E399" i="4"/>
  <c r="I399" i="4"/>
  <c r="D400" i="4"/>
  <c r="E400" i="4"/>
  <c r="I400" i="4"/>
  <c r="J400" i="4" s="1"/>
  <c r="G400" i="5" s="1"/>
  <c r="D401" i="4"/>
  <c r="E401" i="4"/>
  <c r="I401" i="4"/>
  <c r="D402" i="4"/>
  <c r="E402" i="4"/>
  <c r="I402" i="4"/>
  <c r="D403" i="4"/>
  <c r="E403" i="4"/>
  <c r="I403" i="4"/>
  <c r="D404" i="4"/>
  <c r="E404" i="4"/>
  <c r="I404" i="4"/>
  <c r="J404" i="4" s="1"/>
  <c r="G404" i="5" s="1"/>
  <c r="D405" i="4"/>
  <c r="E405" i="4"/>
  <c r="I405" i="4"/>
  <c r="J405" i="4" s="1"/>
  <c r="G405" i="5" s="1"/>
  <c r="D406" i="4"/>
  <c r="E406" i="4"/>
  <c r="I406" i="4"/>
  <c r="D407" i="4"/>
  <c r="E407" i="4"/>
  <c r="I407" i="4"/>
  <c r="D408" i="4"/>
  <c r="E408" i="4"/>
  <c r="I408" i="4"/>
  <c r="K408" i="4" s="1"/>
  <c r="D409" i="4"/>
  <c r="E409" i="4"/>
  <c r="I409" i="4"/>
  <c r="D410" i="4"/>
  <c r="E410" i="4"/>
  <c r="I410" i="4"/>
  <c r="K422" i="4" s="1"/>
  <c r="D411" i="4"/>
  <c r="E411" i="4"/>
  <c r="I411" i="4"/>
  <c r="D412" i="4"/>
  <c r="E412" i="4"/>
  <c r="I412" i="4"/>
  <c r="D413" i="4"/>
  <c r="E413" i="4"/>
  <c r="I413" i="4"/>
  <c r="D414" i="4"/>
  <c r="E414" i="4"/>
  <c r="I414" i="4"/>
  <c r="J414" i="4" s="1"/>
  <c r="G414" i="5" s="1"/>
  <c r="D415" i="4"/>
  <c r="E415" i="4"/>
  <c r="I415" i="4"/>
  <c r="D416" i="4"/>
  <c r="E416" i="4"/>
  <c r="I416" i="4"/>
  <c r="D417" i="4"/>
  <c r="E417" i="4"/>
  <c r="I417" i="4"/>
  <c r="D418" i="4"/>
  <c r="E418" i="4"/>
  <c r="I418" i="4"/>
  <c r="D419" i="4"/>
  <c r="E419" i="4"/>
  <c r="I419" i="4"/>
  <c r="D420" i="4"/>
  <c r="E420" i="4"/>
  <c r="I420" i="4"/>
  <c r="J420" i="4" s="1"/>
  <c r="G420" i="5" s="1"/>
  <c r="D421" i="4"/>
  <c r="E421" i="4"/>
  <c r="I421" i="4"/>
  <c r="J421" i="4" s="1"/>
  <c r="G421" i="5" s="1"/>
  <c r="D422" i="4"/>
  <c r="E422" i="4"/>
  <c r="I422" i="4"/>
  <c r="D423" i="4"/>
  <c r="E423" i="4"/>
  <c r="I423" i="4"/>
  <c r="D424" i="4"/>
  <c r="E424" i="4"/>
  <c r="I424" i="4"/>
  <c r="J424" i="4" s="1"/>
  <c r="G424" i="5" s="1"/>
  <c r="D425" i="4"/>
  <c r="E425" i="4"/>
  <c r="I425" i="4"/>
  <c r="D426" i="4"/>
  <c r="E426" i="4"/>
  <c r="I426" i="4"/>
  <c r="J426" i="4" s="1"/>
  <c r="G426" i="5" s="1"/>
  <c r="D427" i="4"/>
  <c r="E427" i="4"/>
  <c r="I427" i="4"/>
  <c r="D428" i="4"/>
  <c r="E428" i="4"/>
  <c r="I428" i="4"/>
  <c r="J428" i="4" s="1"/>
  <c r="G428" i="5" s="1"/>
  <c r="D429" i="4"/>
  <c r="E429" i="4"/>
  <c r="I429" i="4"/>
  <c r="D430" i="4"/>
  <c r="E430" i="4"/>
  <c r="I430" i="4"/>
  <c r="D431" i="4"/>
  <c r="E431" i="4"/>
  <c r="I431" i="4"/>
  <c r="D432" i="4"/>
  <c r="E432" i="4"/>
  <c r="I432" i="4"/>
  <c r="D433" i="4"/>
  <c r="E433" i="4"/>
  <c r="I433" i="4"/>
  <c r="D434" i="4"/>
  <c r="E434" i="4"/>
  <c r="I434" i="4"/>
  <c r="D435" i="4"/>
  <c r="E435" i="4"/>
  <c r="I435" i="4"/>
  <c r="D436" i="4"/>
  <c r="E436" i="4"/>
  <c r="I436" i="4"/>
  <c r="J436" i="4" s="1"/>
  <c r="G436" i="5" s="1"/>
  <c r="D437" i="4"/>
  <c r="E437" i="4"/>
  <c r="I437" i="4"/>
  <c r="D438" i="4"/>
  <c r="E438" i="4"/>
  <c r="I438" i="4"/>
  <c r="D439" i="4"/>
  <c r="E439" i="4"/>
  <c r="I439" i="4"/>
  <c r="D440" i="4"/>
  <c r="E440" i="4"/>
  <c r="I440" i="4"/>
  <c r="D441" i="4"/>
  <c r="E441" i="4"/>
  <c r="I441" i="4"/>
  <c r="K441" i="4" s="1"/>
  <c r="D442" i="4"/>
  <c r="E442" i="4"/>
  <c r="I442" i="4"/>
  <c r="D443" i="4"/>
  <c r="E443" i="4"/>
  <c r="I443" i="4"/>
  <c r="D444" i="4"/>
  <c r="E444" i="4"/>
  <c r="I444" i="4"/>
  <c r="D445" i="4"/>
  <c r="E445" i="4"/>
  <c r="I445" i="4"/>
  <c r="D446" i="4"/>
  <c r="E446" i="4"/>
  <c r="I446" i="4"/>
  <c r="D447" i="4"/>
  <c r="E447" i="4"/>
  <c r="I447" i="4"/>
  <c r="K447" i="4" s="1"/>
  <c r="D448" i="4"/>
  <c r="E448" i="4"/>
  <c r="I448" i="4"/>
  <c r="J448" i="4" s="1"/>
  <c r="G448" i="5" s="1"/>
  <c r="D449" i="4"/>
  <c r="E449" i="4"/>
  <c r="I449" i="4"/>
  <c r="K461" i="4" s="1"/>
  <c r="D450" i="4"/>
  <c r="E450" i="4"/>
  <c r="I450" i="4"/>
  <c r="D451" i="4"/>
  <c r="E451" i="4"/>
  <c r="I451" i="4"/>
  <c r="D452" i="4"/>
  <c r="E452" i="4"/>
  <c r="I452" i="4"/>
  <c r="D453" i="4"/>
  <c r="E453" i="4"/>
  <c r="I453" i="4"/>
  <c r="J453" i="4" s="1"/>
  <c r="G453" i="5" s="1"/>
  <c r="D454" i="4"/>
  <c r="E454" i="4"/>
  <c r="I454" i="4"/>
  <c r="J454" i="4" s="1"/>
  <c r="G454" i="5" s="1"/>
  <c r="D455" i="4"/>
  <c r="E455" i="4"/>
  <c r="I455" i="4"/>
  <c r="D456" i="4"/>
  <c r="E456" i="4"/>
  <c r="I456" i="4"/>
  <c r="D457" i="4"/>
  <c r="E457" i="4"/>
  <c r="I457" i="4"/>
  <c r="D458" i="4"/>
  <c r="E458" i="4"/>
  <c r="I458" i="4"/>
  <c r="D459" i="4"/>
  <c r="E459" i="4"/>
  <c r="I459" i="4"/>
  <c r="D460" i="4"/>
  <c r="E460" i="4"/>
  <c r="I460" i="4"/>
  <c r="D461" i="4"/>
  <c r="E461" i="4"/>
  <c r="I461" i="4"/>
  <c r="D462" i="4"/>
  <c r="E462" i="4"/>
  <c r="I462" i="4"/>
  <c r="J462" i="4" s="1"/>
  <c r="G462" i="5" s="1"/>
  <c r="D463" i="4"/>
  <c r="E463" i="4"/>
  <c r="I463" i="4"/>
  <c r="D464" i="4"/>
  <c r="E464" i="4"/>
  <c r="I464" i="4"/>
  <c r="D465" i="4"/>
  <c r="E465" i="4"/>
  <c r="I465" i="4"/>
  <c r="K465" i="4" s="1"/>
  <c r="D466" i="4"/>
  <c r="E466" i="4"/>
  <c r="I466" i="4"/>
  <c r="D467" i="4"/>
  <c r="E467" i="4"/>
  <c r="I467" i="4"/>
  <c r="D468" i="4"/>
  <c r="E468" i="4"/>
  <c r="I468" i="4"/>
  <c r="J468" i="4"/>
  <c r="G468" i="5" s="1"/>
  <c r="D469" i="4"/>
  <c r="E469" i="4"/>
  <c r="I469" i="4"/>
  <c r="D470" i="4"/>
  <c r="E470" i="4"/>
  <c r="I470" i="4"/>
  <c r="K470" i="4" s="1"/>
  <c r="D471" i="4"/>
  <c r="E471" i="4"/>
  <c r="I471" i="4"/>
  <c r="D472" i="4"/>
  <c r="E472" i="4"/>
  <c r="I472" i="4"/>
  <c r="D473" i="4"/>
  <c r="E473" i="4"/>
  <c r="I473" i="4"/>
  <c r="D474" i="4"/>
  <c r="E474" i="4"/>
  <c r="I474" i="4"/>
  <c r="D475" i="4"/>
  <c r="E475" i="4"/>
  <c r="I475" i="4"/>
  <c r="D476" i="4"/>
  <c r="E476" i="4"/>
  <c r="I476" i="4"/>
  <c r="K476" i="4" s="1"/>
  <c r="D477" i="4"/>
  <c r="E477" i="4"/>
  <c r="I477" i="4"/>
  <c r="J477" i="4" s="1"/>
  <c r="G477" i="5" s="1"/>
  <c r="D478" i="4"/>
  <c r="E478" i="4"/>
  <c r="I478" i="4"/>
  <c r="D479" i="4"/>
  <c r="E479" i="4"/>
  <c r="I479" i="4"/>
  <c r="D480" i="4"/>
  <c r="E480" i="4"/>
  <c r="I480" i="4"/>
  <c r="J480" i="4" s="1"/>
  <c r="G480" i="5" s="1"/>
  <c r="D481" i="4"/>
  <c r="E481" i="4"/>
  <c r="I481" i="4"/>
  <c r="D482" i="4"/>
  <c r="E482" i="4"/>
  <c r="I482" i="4"/>
  <c r="D483" i="4"/>
  <c r="E483" i="4"/>
  <c r="I483" i="4"/>
  <c r="J483" i="4" s="1"/>
  <c r="G483" i="5" s="1"/>
  <c r="D484" i="4"/>
  <c r="E484" i="4"/>
  <c r="I484" i="4"/>
  <c r="J484" i="4" s="1"/>
  <c r="G484" i="5" s="1"/>
  <c r="D485" i="4"/>
  <c r="E485" i="4"/>
  <c r="I485" i="4"/>
  <c r="D486" i="4"/>
  <c r="E486" i="4"/>
  <c r="I486" i="4"/>
  <c r="J486" i="4"/>
  <c r="G486" i="5" s="1"/>
  <c r="D487" i="4"/>
  <c r="E487" i="4"/>
  <c r="I487" i="4"/>
  <c r="D488" i="4"/>
  <c r="E488" i="4"/>
  <c r="I488" i="4"/>
  <c r="K500" i="4" s="1"/>
  <c r="D489" i="4"/>
  <c r="E489" i="4"/>
  <c r="I489" i="4"/>
  <c r="D490" i="4"/>
  <c r="E490" i="4"/>
  <c r="I490" i="4"/>
  <c r="D491" i="4"/>
  <c r="E491" i="4"/>
  <c r="I491" i="4"/>
  <c r="D492" i="4"/>
  <c r="E492" i="4"/>
  <c r="I492" i="4"/>
  <c r="J492" i="4" s="1"/>
  <c r="G492" i="5" s="1"/>
  <c r="D493" i="4"/>
  <c r="E493" i="4"/>
  <c r="I493" i="4"/>
  <c r="D494" i="4"/>
  <c r="E494" i="4"/>
  <c r="I494" i="4"/>
  <c r="D495" i="4"/>
  <c r="E495" i="4"/>
  <c r="I495" i="4"/>
  <c r="D496" i="4"/>
  <c r="E496" i="4"/>
  <c r="I496" i="4"/>
  <c r="J496" i="4" s="1"/>
  <c r="G496" i="5" s="1"/>
  <c r="D497" i="4"/>
  <c r="E497" i="4"/>
  <c r="I497" i="4"/>
  <c r="D498" i="4"/>
  <c r="E498" i="4"/>
  <c r="I498" i="4"/>
  <c r="D499" i="4"/>
  <c r="E499" i="4"/>
  <c r="I499" i="4"/>
  <c r="D500" i="4"/>
  <c r="E500" i="4"/>
  <c r="I500" i="4"/>
  <c r="D501" i="4"/>
  <c r="E501" i="4"/>
  <c r="I501" i="4"/>
  <c r="D502" i="4"/>
  <c r="E502" i="4"/>
  <c r="I502" i="4"/>
  <c r="D503" i="4"/>
  <c r="E503" i="4"/>
  <c r="I503" i="4"/>
  <c r="D504" i="4"/>
  <c r="E504" i="4"/>
  <c r="I504" i="4"/>
  <c r="J504" i="4" s="1"/>
  <c r="G504" i="5" s="1"/>
  <c r="D505" i="4"/>
  <c r="E505" i="4"/>
  <c r="I505" i="4"/>
  <c r="D506" i="4"/>
  <c r="E506" i="4"/>
  <c r="I506" i="4"/>
  <c r="D507" i="4"/>
  <c r="E507" i="4"/>
  <c r="I507" i="4"/>
  <c r="D508" i="4"/>
  <c r="E508" i="4"/>
  <c r="I508" i="4"/>
  <c r="J508" i="4" s="1"/>
  <c r="G508" i="5" s="1"/>
  <c r="D509" i="4"/>
  <c r="E509" i="4"/>
  <c r="I509" i="4"/>
  <c r="D510" i="4"/>
  <c r="E510" i="4"/>
  <c r="I510" i="4"/>
  <c r="D511" i="4"/>
  <c r="E511" i="4"/>
  <c r="I511" i="4"/>
  <c r="D512" i="4"/>
  <c r="E512" i="4"/>
  <c r="I512" i="4"/>
  <c r="K524" i="4" s="1"/>
  <c r="D513" i="4"/>
  <c r="E513" i="4"/>
  <c r="I513" i="4"/>
  <c r="J513" i="4" s="1"/>
  <c r="G513" i="5" s="1"/>
  <c r="D514" i="4"/>
  <c r="E514" i="4"/>
  <c r="I514" i="4"/>
  <c r="D515" i="4"/>
  <c r="E515" i="4"/>
  <c r="I515" i="4"/>
  <c r="D516" i="4"/>
  <c r="E516" i="4"/>
  <c r="I516" i="4"/>
  <c r="J516" i="4" s="1"/>
  <c r="G516" i="5" s="1"/>
  <c r="D517" i="4"/>
  <c r="E517" i="4"/>
  <c r="I517" i="4"/>
  <c r="D518" i="4"/>
  <c r="E518" i="4"/>
  <c r="I518" i="4"/>
  <c r="D519" i="4"/>
  <c r="E519" i="4"/>
  <c r="I519" i="4"/>
  <c r="D520" i="4"/>
  <c r="E520" i="4"/>
  <c r="I520" i="4"/>
  <c r="K520" i="4" s="1"/>
  <c r="D521" i="4"/>
  <c r="E521" i="4"/>
  <c r="I521" i="4"/>
  <c r="D522" i="4"/>
  <c r="E522" i="4"/>
  <c r="I522" i="4"/>
  <c r="D523" i="4"/>
  <c r="E523" i="4"/>
  <c r="I523" i="4"/>
  <c r="D524" i="4"/>
  <c r="E524" i="4"/>
  <c r="I524" i="4"/>
  <c r="D525" i="4"/>
  <c r="E525" i="4"/>
  <c r="I525" i="4"/>
  <c r="D526" i="4"/>
  <c r="E526" i="4"/>
  <c r="I526" i="4"/>
  <c r="J526" i="4" s="1"/>
  <c r="G526" i="5" s="1"/>
  <c r="D527" i="4"/>
  <c r="E527" i="4"/>
  <c r="I527" i="4"/>
  <c r="D528" i="4"/>
  <c r="E528" i="4"/>
  <c r="I528" i="4"/>
  <c r="K528" i="4" s="1"/>
  <c r="D529" i="4"/>
  <c r="E529" i="4"/>
  <c r="I529" i="4"/>
  <c r="D530" i="4"/>
  <c r="E530" i="4"/>
  <c r="I530" i="4"/>
  <c r="D531" i="4"/>
  <c r="E531" i="4"/>
  <c r="I531" i="4"/>
  <c r="D532" i="4"/>
  <c r="E532" i="4"/>
  <c r="I532" i="4"/>
  <c r="D533" i="4"/>
  <c r="E533" i="4"/>
  <c r="I533" i="4"/>
  <c r="D534" i="4"/>
  <c r="E534" i="4"/>
  <c r="I534" i="4"/>
  <c r="D535" i="4"/>
  <c r="E535" i="4"/>
  <c r="I535" i="4"/>
  <c r="D536" i="4"/>
  <c r="E536" i="4"/>
  <c r="I536" i="4"/>
  <c r="K536" i="4" s="1"/>
  <c r="D537" i="4"/>
  <c r="E537" i="4"/>
  <c r="I537" i="4"/>
  <c r="D538" i="4"/>
  <c r="E538" i="4"/>
  <c r="I538" i="4"/>
  <c r="D539" i="4"/>
  <c r="E539" i="4"/>
  <c r="I539" i="4"/>
  <c r="D540" i="4"/>
  <c r="E540" i="4"/>
  <c r="I540" i="4"/>
  <c r="J540" i="4" s="1"/>
  <c r="G540" i="5"/>
  <c r="D541" i="4"/>
  <c r="E541" i="4"/>
  <c r="I541" i="4"/>
  <c r="K541" i="4" s="1"/>
  <c r="D542" i="4"/>
  <c r="E542" i="4"/>
  <c r="I542" i="4"/>
  <c r="D543" i="4"/>
  <c r="E543" i="4"/>
  <c r="I543" i="4"/>
  <c r="D544" i="4"/>
  <c r="E544" i="4"/>
  <c r="I544" i="4"/>
  <c r="D545" i="4"/>
  <c r="E545" i="4"/>
  <c r="I545" i="4"/>
  <c r="D546" i="4"/>
  <c r="E546" i="4"/>
  <c r="I546" i="4"/>
  <c r="D547" i="4"/>
  <c r="E547" i="4"/>
  <c r="I547" i="4"/>
  <c r="D548" i="4"/>
  <c r="E548" i="4"/>
  <c r="I548" i="4"/>
  <c r="D549" i="4"/>
  <c r="E549" i="4"/>
  <c r="I549" i="4"/>
  <c r="J549" i="4" s="1"/>
  <c r="G549" i="5" s="1"/>
  <c r="D550" i="4"/>
  <c r="E550" i="4"/>
  <c r="I550" i="4"/>
  <c r="D551" i="4"/>
  <c r="E551" i="4"/>
  <c r="I551" i="4"/>
  <c r="D552" i="4"/>
  <c r="E552" i="4"/>
  <c r="I552" i="4"/>
  <c r="D553" i="4"/>
  <c r="E553" i="4"/>
  <c r="I553" i="4"/>
  <c r="J553" i="4" s="1"/>
  <c r="G553" i="5" s="1"/>
  <c r="D554" i="4"/>
  <c r="E554" i="4"/>
  <c r="I554" i="4"/>
  <c r="D555" i="4"/>
  <c r="E555" i="4"/>
  <c r="I555" i="4"/>
  <c r="D556" i="4"/>
  <c r="E556" i="4"/>
  <c r="I556" i="4"/>
  <c r="D557" i="4"/>
  <c r="E557" i="4"/>
  <c r="I557" i="4"/>
  <c r="K569" i="4" s="1"/>
  <c r="D558" i="4"/>
  <c r="E558" i="4"/>
  <c r="I558" i="4"/>
  <c r="D559" i="4"/>
  <c r="E559" i="4"/>
  <c r="I559" i="4"/>
  <c r="D560" i="4"/>
  <c r="E560" i="4"/>
  <c r="I560" i="4"/>
  <c r="D561" i="4"/>
  <c r="E561" i="4"/>
  <c r="I561" i="4"/>
  <c r="D562" i="4"/>
  <c r="E562" i="4"/>
  <c r="I562" i="4"/>
  <c r="K574" i="4" s="1"/>
  <c r="D563" i="4"/>
  <c r="E563" i="4"/>
  <c r="I563" i="4"/>
  <c r="D564" i="4"/>
  <c r="E564" i="4"/>
  <c r="I564" i="4"/>
  <c r="D565" i="4"/>
  <c r="E565" i="4"/>
  <c r="I565" i="4"/>
  <c r="D566" i="4"/>
  <c r="E566" i="4"/>
  <c r="I566" i="4"/>
  <c r="D567" i="4"/>
  <c r="E567" i="4"/>
  <c r="I567" i="4"/>
  <c r="D568" i="4"/>
  <c r="E568" i="4"/>
  <c r="I568" i="4"/>
  <c r="D569" i="4"/>
  <c r="E569" i="4"/>
  <c r="I569" i="4"/>
  <c r="D570" i="4"/>
  <c r="E570" i="4"/>
  <c r="I570" i="4"/>
  <c r="K570" i="4" s="1"/>
  <c r="D571" i="4"/>
  <c r="E571" i="4"/>
  <c r="I571" i="4"/>
  <c r="D572" i="4"/>
  <c r="E572" i="4"/>
  <c r="I572" i="4"/>
  <c r="D573" i="4"/>
  <c r="E573" i="4"/>
  <c r="I573" i="4"/>
  <c r="J573" i="4"/>
  <c r="G573" i="5" s="1"/>
  <c r="D574" i="4"/>
  <c r="E574" i="4"/>
  <c r="I574" i="4"/>
  <c r="D575" i="4"/>
  <c r="E575" i="4"/>
  <c r="I575" i="4"/>
  <c r="D576" i="4"/>
  <c r="E576" i="4"/>
  <c r="I576" i="4"/>
  <c r="J576" i="4"/>
  <c r="G576" i="5" s="1"/>
  <c r="D577" i="4"/>
  <c r="E577" i="4"/>
  <c r="I577" i="4"/>
  <c r="D578" i="4"/>
  <c r="E578" i="4"/>
  <c r="I578" i="4"/>
  <c r="D579" i="4"/>
  <c r="E579" i="4"/>
  <c r="I579" i="4"/>
  <c r="D580" i="4"/>
  <c r="E580" i="4"/>
  <c r="I580" i="4"/>
  <c r="D581" i="4"/>
  <c r="E581" i="4"/>
  <c r="I581" i="4"/>
  <c r="J581" i="4"/>
  <c r="G581" i="5" s="1"/>
  <c r="D582" i="4"/>
  <c r="E582" i="4"/>
  <c r="I582" i="4"/>
  <c r="D583" i="4"/>
  <c r="E583" i="4"/>
  <c r="I583" i="4"/>
  <c r="D584" i="4"/>
  <c r="E584" i="4"/>
  <c r="I584" i="4"/>
  <c r="D585" i="4"/>
  <c r="E585" i="4"/>
  <c r="I585" i="4"/>
  <c r="D586" i="4"/>
  <c r="E586" i="4"/>
  <c r="I586" i="4"/>
  <c r="J586" i="4"/>
  <c r="G586" i="5" s="1"/>
  <c r="D587" i="4"/>
  <c r="E587" i="4"/>
  <c r="I587" i="4"/>
  <c r="D588" i="4"/>
  <c r="E588" i="4"/>
  <c r="I588" i="4"/>
  <c r="D589" i="4"/>
  <c r="E589" i="4"/>
  <c r="I589" i="4"/>
  <c r="D590" i="4"/>
  <c r="E590" i="4"/>
  <c r="I590" i="4"/>
  <c r="D591" i="4"/>
  <c r="E591" i="4"/>
  <c r="I591" i="4"/>
  <c r="D592" i="4"/>
  <c r="E592" i="4"/>
  <c r="I592" i="4"/>
  <c r="D593" i="4"/>
  <c r="E593" i="4"/>
  <c r="I593" i="4"/>
  <c r="D594" i="4"/>
  <c r="E594" i="4"/>
  <c r="I594" i="4"/>
  <c r="D595" i="4"/>
  <c r="E595" i="4"/>
  <c r="I595" i="4"/>
  <c r="J595" i="4" s="1"/>
  <c r="G595" i="5" s="1"/>
  <c r="D596" i="4"/>
  <c r="E596" i="4"/>
  <c r="I596" i="4"/>
  <c r="D597" i="4"/>
  <c r="E597" i="4"/>
  <c r="I597" i="4"/>
  <c r="D598" i="4"/>
  <c r="E598" i="4"/>
  <c r="I598" i="4"/>
  <c r="D599" i="4"/>
  <c r="E599" i="4"/>
  <c r="I599" i="4"/>
  <c r="D600" i="4"/>
  <c r="E600" i="4"/>
  <c r="I600" i="4"/>
  <c r="D601" i="4"/>
  <c r="E601" i="4"/>
  <c r="I601" i="4"/>
  <c r="D602" i="4"/>
  <c r="E602" i="4"/>
  <c r="I602" i="4"/>
  <c r="D603" i="4"/>
  <c r="E603" i="4"/>
  <c r="I603" i="4"/>
  <c r="J603" i="4" s="1"/>
  <c r="G603" i="5" s="1"/>
  <c r="D604" i="4"/>
  <c r="E604" i="4"/>
  <c r="I604" i="4"/>
  <c r="D605" i="4"/>
  <c r="E605" i="4"/>
  <c r="I605" i="4"/>
  <c r="J605" i="4" s="1"/>
  <c r="G605" i="5" s="1"/>
  <c r="D606" i="4"/>
  <c r="E606" i="4"/>
  <c r="I606" i="4"/>
  <c r="D607" i="4"/>
  <c r="E607" i="4"/>
  <c r="I607" i="4"/>
  <c r="D608" i="4"/>
  <c r="E608" i="4"/>
  <c r="I608" i="4"/>
  <c r="D609" i="4"/>
  <c r="E609" i="4"/>
  <c r="I609" i="4"/>
  <c r="D610" i="4"/>
  <c r="E610" i="4"/>
  <c r="I610" i="4"/>
  <c r="D611" i="4"/>
  <c r="E611" i="4"/>
  <c r="I611" i="4"/>
  <c r="K623" i="4" s="1"/>
  <c r="D612" i="4"/>
  <c r="E612" i="4"/>
  <c r="I612" i="4"/>
  <c r="J612" i="4" s="1"/>
  <c r="G612" i="5" s="1"/>
  <c r="D613" i="4"/>
  <c r="E613" i="4"/>
  <c r="I613" i="4"/>
  <c r="J613" i="4" s="1"/>
  <c r="G613" i="5" s="1"/>
  <c r="D614" i="4"/>
  <c r="E614" i="4"/>
  <c r="I614" i="4"/>
  <c r="J614" i="4"/>
  <c r="G614" i="5" s="1"/>
  <c r="D615" i="4"/>
  <c r="E615" i="4"/>
  <c r="I615" i="4"/>
  <c r="D616" i="4"/>
  <c r="E616" i="4"/>
  <c r="I616" i="4"/>
  <c r="K628" i="4" s="1"/>
  <c r="D617" i="4"/>
  <c r="E617" i="4"/>
  <c r="I617" i="4"/>
  <c r="D618" i="4"/>
  <c r="E618" i="4"/>
  <c r="I618" i="4"/>
  <c r="D619" i="4"/>
  <c r="E619" i="4"/>
  <c r="I619" i="4"/>
  <c r="D620" i="4"/>
  <c r="E620" i="4"/>
  <c r="I620" i="4"/>
  <c r="J620" i="4" s="1"/>
  <c r="G620" i="5" s="1"/>
  <c r="D621" i="4"/>
  <c r="E621" i="4"/>
  <c r="I621" i="4"/>
  <c r="D622" i="4"/>
  <c r="E622" i="4"/>
  <c r="I622" i="4"/>
  <c r="D623" i="4"/>
  <c r="E623" i="4"/>
  <c r="I623" i="4"/>
  <c r="D624" i="4"/>
  <c r="E624" i="4"/>
  <c r="I624" i="4"/>
  <c r="J624" i="4" s="1"/>
  <c r="G624" i="5" s="1"/>
  <c r="D625" i="4"/>
  <c r="E625" i="4"/>
  <c r="I625" i="4"/>
  <c r="D626" i="4"/>
  <c r="E626" i="4"/>
  <c r="I626" i="4"/>
  <c r="K626" i="4" s="1"/>
  <c r="D627" i="4"/>
  <c r="E627" i="4"/>
  <c r="I627" i="4"/>
  <c r="K627" i="4" s="1"/>
  <c r="D628" i="4"/>
  <c r="E628" i="4"/>
  <c r="I628" i="4"/>
  <c r="D629" i="4"/>
  <c r="E629" i="4"/>
  <c r="I629" i="4"/>
  <c r="J629" i="4" s="1"/>
  <c r="G629" i="5" s="1"/>
  <c r="D630" i="4"/>
  <c r="E630" i="4"/>
  <c r="I630" i="4"/>
  <c r="D631" i="4"/>
  <c r="E631" i="4"/>
  <c r="I631" i="4"/>
  <c r="D632" i="4"/>
  <c r="E632" i="4"/>
  <c r="I632" i="4"/>
  <c r="D633" i="4"/>
  <c r="E633" i="4"/>
  <c r="I633" i="4"/>
  <c r="D634" i="4"/>
  <c r="E634" i="4"/>
  <c r="I634" i="4"/>
  <c r="D635" i="4"/>
  <c r="E635" i="4"/>
  <c r="I635" i="4"/>
  <c r="D636" i="4"/>
  <c r="E636" i="4"/>
  <c r="I636" i="4"/>
  <c r="J636" i="4" s="1"/>
  <c r="G636" i="5" s="1"/>
  <c r="D637" i="4"/>
  <c r="E637" i="4"/>
  <c r="I637" i="4"/>
  <c r="J637" i="4" s="1"/>
  <c r="G637" i="5" s="1"/>
  <c r="D638" i="4"/>
  <c r="E638" i="4"/>
  <c r="I638" i="4"/>
  <c r="D639" i="4"/>
  <c r="E639" i="4"/>
  <c r="I639" i="4"/>
  <c r="D640" i="4"/>
  <c r="E640" i="4"/>
  <c r="I640" i="4"/>
  <c r="D641" i="4"/>
  <c r="E641" i="4"/>
  <c r="I641" i="4"/>
  <c r="D642" i="4"/>
  <c r="E642" i="4"/>
  <c r="I642" i="4"/>
  <c r="D643" i="4"/>
  <c r="E643" i="4"/>
  <c r="I643" i="4"/>
  <c r="D644" i="4"/>
  <c r="E644" i="4"/>
  <c r="I644" i="4"/>
  <c r="D645" i="4"/>
  <c r="E645" i="4"/>
  <c r="I645" i="4"/>
  <c r="D646" i="4"/>
  <c r="E646" i="4"/>
  <c r="I646" i="4"/>
  <c r="D647" i="4"/>
  <c r="E647" i="4"/>
  <c r="I647" i="4"/>
  <c r="J647" i="4" s="1"/>
  <c r="G647" i="5" s="1"/>
  <c r="D648" i="4"/>
  <c r="E648" i="4"/>
  <c r="I648" i="4"/>
  <c r="D649" i="4"/>
  <c r="E649" i="4"/>
  <c r="I649" i="4"/>
  <c r="D650" i="4"/>
  <c r="E650" i="4"/>
  <c r="I650" i="4"/>
  <c r="D651" i="4"/>
  <c r="E651" i="4"/>
  <c r="I651" i="4"/>
  <c r="D652" i="4"/>
  <c r="E652" i="4"/>
  <c r="I652" i="4"/>
  <c r="J652" i="4"/>
  <c r="G652" i="5" s="1"/>
  <c r="D653" i="4"/>
  <c r="E653" i="4"/>
  <c r="I653" i="4"/>
  <c r="J653" i="4" s="1"/>
  <c r="G653" i="5" s="1"/>
  <c r="D654" i="4"/>
  <c r="E654" i="4"/>
  <c r="I654" i="4"/>
  <c r="D655" i="4"/>
  <c r="E655" i="4"/>
  <c r="I655" i="4"/>
  <c r="D656" i="4"/>
  <c r="E656" i="4"/>
  <c r="I656" i="4"/>
  <c r="J656" i="4" s="1"/>
  <c r="G656" i="5" s="1"/>
  <c r="D657" i="4"/>
  <c r="E657" i="4"/>
  <c r="I657" i="4"/>
  <c r="D658" i="4"/>
  <c r="E658" i="4"/>
  <c r="I658" i="4"/>
  <c r="K658" i="4" s="1"/>
  <c r="D659" i="4"/>
  <c r="E659" i="4"/>
  <c r="I659" i="4"/>
  <c r="D660" i="4"/>
  <c r="E660" i="4"/>
  <c r="I660" i="4"/>
  <c r="J660" i="4" s="1"/>
  <c r="G660" i="5" s="1"/>
  <c r="D661" i="4"/>
  <c r="E661" i="4"/>
  <c r="I661" i="4"/>
  <c r="J661" i="4" s="1"/>
  <c r="G661" i="5" s="1"/>
  <c r="D662" i="4"/>
  <c r="E662" i="4"/>
  <c r="I662" i="4"/>
  <c r="J662" i="4" s="1"/>
  <c r="G662" i="5" s="1"/>
  <c r="D663" i="4"/>
  <c r="E663" i="4"/>
  <c r="I663" i="4"/>
  <c r="D664" i="4"/>
  <c r="E664" i="4"/>
  <c r="I664" i="4"/>
  <c r="D665" i="4"/>
  <c r="E665" i="4"/>
  <c r="I665" i="4"/>
  <c r="D666" i="4"/>
  <c r="E666" i="4"/>
  <c r="I666" i="4"/>
  <c r="D667" i="4"/>
  <c r="E667" i="4"/>
  <c r="I667" i="4"/>
  <c r="D668" i="4"/>
  <c r="E668" i="4"/>
  <c r="I668" i="4"/>
  <c r="J668" i="4" s="1"/>
  <c r="D669" i="4"/>
  <c r="E669" i="4"/>
  <c r="I669" i="4"/>
  <c r="D670" i="4"/>
  <c r="E670" i="4"/>
  <c r="I670" i="4"/>
  <c r="D671" i="4"/>
  <c r="E671" i="4"/>
  <c r="I671" i="4"/>
  <c r="J671" i="4" s="1"/>
  <c r="D672" i="4"/>
  <c r="E672" i="4"/>
  <c r="I672" i="4"/>
  <c r="J672" i="4"/>
  <c r="D673" i="4"/>
  <c r="E673" i="4"/>
  <c r="I673" i="4"/>
  <c r="D674" i="4"/>
  <c r="E674" i="4"/>
  <c r="I674" i="4"/>
  <c r="D675" i="4"/>
  <c r="E675" i="4"/>
  <c r="I675" i="4"/>
  <c r="D676" i="4"/>
  <c r="E676" i="4"/>
  <c r="I676" i="4"/>
  <c r="D677" i="4"/>
  <c r="E677" i="4"/>
  <c r="I677" i="4"/>
  <c r="D678" i="4"/>
  <c r="E678" i="4"/>
  <c r="I678" i="4"/>
  <c r="K678" i="4" s="1"/>
  <c r="D679" i="4"/>
  <c r="E679" i="4"/>
  <c r="I679" i="4"/>
  <c r="D680" i="4"/>
  <c r="E680" i="4"/>
  <c r="I680" i="4"/>
  <c r="D681" i="4"/>
  <c r="E681" i="4"/>
  <c r="I681" i="4"/>
  <c r="D682" i="4"/>
  <c r="E682" i="4"/>
  <c r="I682" i="4"/>
  <c r="J682" i="4" s="1"/>
  <c r="D683" i="4"/>
  <c r="E683" i="4"/>
  <c r="I683" i="4"/>
  <c r="K683" i="4" s="1"/>
  <c r="D684" i="4"/>
  <c r="E684" i="4"/>
  <c r="I684" i="4"/>
  <c r="J684" i="4"/>
  <c r="D685" i="4"/>
  <c r="E685" i="4"/>
  <c r="I685" i="4"/>
  <c r="D686" i="4"/>
  <c r="E686" i="4"/>
  <c r="I686" i="4"/>
  <c r="J686" i="4" s="1"/>
  <c r="D687" i="4"/>
  <c r="E687" i="4"/>
  <c r="I687" i="4"/>
  <c r="D688" i="4"/>
  <c r="E688" i="4"/>
  <c r="I688" i="4"/>
  <c r="K688" i="4" s="1"/>
  <c r="D689" i="4"/>
  <c r="E689" i="4"/>
  <c r="I689" i="4"/>
  <c r="D690" i="4"/>
  <c r="E690" i="4"/>
  <c r="I690" i="4"/>
  <c r="J690" i="4" s="1"/>
  <c r="D691" i="4"/>
  <c r="E691" i="4"/>
  <c r="I691" i="4"/>
  <c r="D692" i="4"/>
  <c r="E692" i="4"/>
  <c r="I692" i="4"/>
  <c r="D693" i="4"/>
  <c r="E693" i="4"/>
  <c r="I693" i="4"/>
  <c r="K693" i="4" s="1"/>
  <c r="D694" i="4"/>
  <c r="E694" i="4"/>
  <c r="I694" i="4"/>
  <c r="J694" i="4" s="1"/>
  <c r="D695" i="4"/>
  <c r="E695" i="4"/>
  <c r="I695" i="4"/>
  <c r="D696" i="4"/>
  <c r="E696" i="4"/>
  <c r="I696" i="4"/>
  <c r="D697" i="4"/>
  <c r="E697" i="4"/>
  <c r="I697" i="4"/>
  <c r="J697" i="4" s="1"/>
  <c r="D698" i="4"/>
  <c r="E698" i="4"/>
  <c r="I698" i="4"/>
  <c r="J698" i="4" s="1"/>
  <c r="D699" i="4"/>
  <c r="E699" i="4"/>
  <c r="I699" i="4"/>
  <c r="D700" i="4"/>
  <c r="E700" i="4"/>
  <c r="I700" i="4"/>
  <c r="J700" i="4" s="1"/>
  <c r="D701" i="4"/>
  <c r="E701" i="4"/>
  <c r="I701" i="4"/>
  <c r="J701" i="4" s="1"/>
  <c r="D702" i="4"/>
  <c r="E702" i="4"/>
  <c r="I702" i="4"/>
  <c r="J702" i="4" s="1"/>
  <c r="D703" i="4"/>
  <c r="E703" i="4"/>
  <c r="I703" i="4"/>
  <c r="D704" i="4"/>
  <c r="E704" i="4"/>
  <c r="I704" i="4"/>
  <c r="J704" i="4" s="1"/>
  <c r="D705" i="4"/>
  <c r="E705" i="4"/>
  <c r="I705" i="4"/>
  <c r="J705" i="4" s="1"/>
  <c r="D706" i="4"/>
  <c r="E706" i="4"/>
  <c r="I706" i="4"/>
  <c r="K706" i="4" s="1"/>
  <c r="D707" i="4"/>
  <c r="E707" i="4"/>
  <c r="I707" i="4"/>
  <c r="D708" i="4"/>
  <c r="E708" i="4"/>
  <c r="I708" i="4"/>
  <c r="J708" i="4" s="1"/>
  <c r="D709" i="4"/>
  <c r="E709" i="4"/>
  <c r="I709" i="4"/>
  <c r="J709" i="4" s="1"/>
  <c r="D710" i="4"/>
  <c r="E710" i="4"/>
  <c r="I710" i="4"/>
  <c r="D711" i="4"/>
  <c r="E711" i="4"/>
  <c r="I711" i="4"/>
  <c r="D712" i="4"/>
  <c r="E712" i="4"/>
  <c r="I712" i="4"/>
  <c r="D713" i="4"/>
  <c r="E713" i="4"/>
  <c r="I713" i="4"/>
  <c r="D714" i="4"/>
  <c r="E714" i="4"/>
  <c r="I714" i="4"/>
  <c r="K714" i="4" s="1"/>
  <c r="D715" i="4"/>
  <c r="E715" i="4"/>
  <c r="I715" i="4"/>
  <c r="D716" i="4"/>
  <c r="E716" i="4"/>
  <c r="I716" i="4"/>
  <c r="J716" i="4" s="1"/>
  <c r="D717" i="4"/>
  <c r="E717" i="4"/>
  <c r="I717" i="4"/>
  <c r="D718" i="4"/>
  <c r="E718" i="4"/>
  <c r="I718" i="4"/>
  <c r="J718" i="4" s="1"/>
  <c r="D719" i="4"/>
  <c r="E719" i="4"/>
  <c r="I719" i="4"/>
  <c r="D720" i="4"/>
  <c r="E720" i="4"/>
  <c r="I720" i="4"/>
  <c r="D721" i="4"/>
  <c r="E721" i="4"/>
  <c r="I721" i="4"/>
  <c r="I722" i="4"/>
  <c r="K734" i="4" s="1"/>
  <c r="I723" i="4"/>
  <c r="K735" i="4" s="1"/>
  <c r="I724" i="4"/>
  <c r="I726" i="4"/>
  <c r="J726" i="4" s="1"/>
  <c r="I727" i="4"/>
  <c r="I728" i="4"/>
  <c r="I730" i="4"/>
  <c r="I731" i="4"/>
  <c r="K731" i="4" s="1"/>
  <c r="I732" i="4"/>
  <c r="J732" i="4" s="1"/>
  <c r="D774" i="4"/>
  <c r="I774" i="4"/>
  <c r="J774" i="4"/>
  <c r="B776" i="4"/>
  <c r="A793" i="4"/>
  <c r="A792" i="4" s="1"/>
  <c r="A791" i="4" s="1"/>
  <c r="A790" i="4" s="1"/>
  <c r="A789" i="4" s="1"/>
  <c r="A788" i="4" s="1"/>
  <c r="A787" i="4" s="1"/>
  <c r="A786" i="4" s="1"/>
  <c r="A785" i="4" s="1"/>
  <c r="A784" i="4" s="1"/>
  <c r="A783" i="4" s="1"/>
  <c r="A782" i="4" s="1"/>
  <c r="A781" i="4" s="1"/>
  <c r="A780" i="4" s="1"/>
  <c r="A779" i="4" s="1"/>
  <c r="A778" i="4" s="1"/>
  <c r="A777" i="4" s="1"/>
  <c r="A776" i="4" s="1"/>
  <c r="A775" i="4" s="1"/>
  <c r="C2" i="3"/>
  <c r="D2" i="3"/>
  <c r="E2" i="3"/>
  <c r="F2" i="3"/>
  <c r="G2" i="3"/>
  <c r="H2" i="3"/>
  <c r="I2" i="3"/>
  <c r="C3" i="3"/>
  <c r="D3" i="3"/>
  <c r="E3" i="3"/>
  <c r="F3" i="3"/>
  <c r="G3" i="3"/>
  <c r="H3" i="3"/>
  <c r="I3" i="3"/>
  <c r="C4" i="3"/>
  <c r="D4" i="3"/>
  <c r="E4" i="3"/>
  <c r="F4" i="3"/>
  <c r="G4" i="3"/>
  <c r="H4" i="3"/>
  <c r="I4" i="3"/>
  <c r="C5" i="3"/>
  <c r="D5" i="3"/>
  <c r="E5" i="3"/>
  <c r="F5" i="3"/>
  <c r="G5" i="3"/>
  <c r="H5" i="3"/>
  <c r="I5" i="3"/>
  <c r="C6" i="3"/>
  <c r="D6" i="3"/>
  <c r="E6" i="3"/>
  <c r="F6" i="3"/>
  <c r="F6" i="5" s="1"/>
  <c r="G6" i="3"/>
  <c r="H6" i="3"/>
  <c r="I6" i="3"/>
  <c r="C7" i="3"/>
  <c r="D7" i="3"/>
  <c r="E7" i="3"/>
  <c r="F7" i="3"/>
  <c r="G7" i="3"/>
  <c r="H7" i="3"/>
  <c r="I7" i="3"/>
  <c r="C8" i="3"/>
  <c r="D8" i="3"/>
  <c r="E8" i="3"/>
  <c r="F8" i="3"/>
  <c r="G8" i="3"/>
  <c r="H8" i="3"/>
  <c r="I8" i="3"/>
  <c r="C9" i="3"/>
  <c r="D9" i="3"/>
  <c r="E9" i="3"/>
  <c r="F9" i="3"/>
  <c r="G9" i="3"/>
  <c r="H9" i="3"/>
  <c r="I9" i="3"/>
  <c r="C10" i="3"/>
  <c r="D10" i="3"/>
  <c r="E10" i="3"/>
  <c r="F10" i="3"/>
  <c r="G10" i="3"/>
  <c r="H10" i="3"/>
  <c r="I10" i="3"/>
  <c r="C11" i="3"/>
  <c r="D11" i="3"/>
  <c r="E11" i="3"/>
  <c r="F11" i="3"/>
  <c r="G11" i="3"/>
  <c r="H11" i="3"/>
  <c r="I11" i="3"/>
  <c r="C12" i="3"/>
  <c r="D12" i="3"/>
  <c r="E12" i="3"/>
  <c r="F12" i="3"/>
  <c r="G12" i="3"/>
  <c r="H12" i="3"/>
  <c r="I12" i="3"/>
  <c r="C13" i="3"/>
  <c r="D13" i="3"/>
  <c r="E13" i="3"/>
  <c r="F13" i="3"/>
  <c r="G13" i="3"/>
  <c r="H13" i="3"/>
  <c r="I13" i="3"/>
  <c r="C14" i="3"/>
  <c r="D14" i="3"/>
  <c r="E14" i="3"/>
  <c r="F14" i="3"/>
  <c r="G14" i="3"/>
  <c r="H14" i="3"/>
  <c r="I14" i="3"/>
  <c r="C15" i="3"/>
  <c r="D15" i="3"/>
  <c r="E15" i="3"/>
  <c r="F15" i="3"/>
  <c r="G15" i="3"/>
  <c r="H15" i="3"/>
  <c r="I15" i="3"/>
  <c r="C16" i="3"/>
  <c r="D16" i="3"/>
  <c r="E16" i="3"/>
  <c r="F16" i="3"/>
  <c r="G16" i="3"/>
  <c r="H16" i="3"/>
  <c r="I16" i="3"/>
  <c r="C17" i="3"/>
  <c r="D17" i="3"/>
  <c r="E17" i="3"/>
  <c r="F17" i="3"/>
  <c r="H17" i="3"/>
  <c r="I17" i="3"/>
  <c r="C18" i="3"/>
  <c r="D18" i="3"/>
  <c r="E18" i="3"/>
  <c r="F18" i="3"/>
  <c r="H18" i="3"/>
  <c r="I18" i="3"/>
  <c r="C19" i="3"/>
  <c r="D19" i="3"/>
  <c r="E19" i="3"/>
  <c r="F19" i="3"/>
  <c r="H19" i="3"/>
  <c r="I19" i="3"/>
  <c r="C20" i="3"/>
  <c r="D20" i="3"/>
  <c r="E20" i="3"/>
  <c r="F20" i="3"/>
  <c r="H20" i="3"/>
  <c r="I20" i="3"/>
  <c r="C21" i="3"/>
  <c r="D21" i="3"/>
  <c r="E21" i="3"/>
  <c r="F21" i="3"/>
  <c r="H21" i="3"/>
  <c r="I21" i="3"/>
  <c r="C22" i="3"/>
  <c r="D22" i="3"/>
  <c r="E22" i="3"/>
  <c r="F22" i="3"/>
  <c r="H22" i="3"/>
  <c r="I22" i="3"/>
  <c r="C23" i="3"/>
  <c r="D23" i="3"/>
  <c r="E23" i="3"/>
  <c r="E23" i="5" s="1"/>
  <c r="F23" i="3"/>
  <c r="H23" i="3"/>
  <c r="I23" i="3"/>
  <c r="C24" i="3"/>
  <c r="D24" i="3"/>
  <c r="E24" i="3"/>
  <c r="F24" i="3"/>
  <c r="G24" i="3"/>
  <c r="H24" i="3"/>
  <c r="I24" i="3"/>
  <c r="C25" i="3"/>
  <c r="D25" i="3"/>
  <c r="E25" i="3"/>
  <c r="F25" i="3"/>
  <c r="G25" i="3"/>
  <c r="H25" i="3"/>
  <c r="I25" i="3"/>
  <c r="C26" i="3"/>
  <c r="D26" i="3"/>
  <c r="E26" i="3"/>
  <c r="F26" i="3"/>
  <c r="G26" i="3"/>
  <c r="H26" i="3"/>
  <c r="I26" i="3"/>
  <c r="C27" i="3"/>
  <c r="D27" i="3"/>
  <c r="E27" i="3"/>
  <c r="F27" i="3"/>
  <c r="G27" i="3"/>
  <c r="H27" i="3"/>
  <c r="I27" i="3"/>
  <c r="C28" i="3"/>
  <c r="D28" i="3"/>
  <c r="E28" i="3"/>
  <c r="F28" i="3"/>
  <c r="G28" i="3"/>
  <c r="H28" i="3"/>
  <c r="I28" i="3"/>
  <c r="C29" i="3"/>
  <c r="D29" i="3"/>
  <c r="E29" i="3"/>
  <c r="F29" i="3"/>
  <c r="G29" i="3"/>
  <c r="H29" i="3"/>
  <c r="I29" i="3"/>
  <c r="C30" i="3"/>
  <c r="D30" i="3"/>
  <c r="E30" i="3"/>
  <c r="F30" i="3"/>
  <c r="G30" i="3"/>
  <c r="H30" i="3"/>
  <c r="I30" i="3"/>
  <c r="C31" i="3"/>
  <c r="D31" i="3"/>
  <c r="E31" i="3"/>
  <c r="F31" i="3"/>
  <c r="G31" i="3"/>
  <c r="H31" i="3"/>
  <c r="I31" i="3"/>
  <c r="C32" i="3"/>
  <c r="D32" i="3"/>
  <c r="E32" i="3"/>
  <c r="F32" i="3"/>
  <c r="G32" i="3"/>
  <c r="H32" i="3"/>
  <c r="I32" i="3"/>
  <c r="C33" i="3"/>
  <c r="D33" i="3"/>
  <c r="E33" i="3"/>
  <c r="F33" i="3"/>
  <c r="G33" i="3"/>
  <c r="H33" i="3"/>
  <c r="I33" i="3"/>
  <c r="C34" i="3"/>
  <c r="D34" i="3"/>
  <c r="E34" i="3"/>
  <c r="F34" i="3"/>
  <c r="G34" i="3"/>
  <c r="H34" i="3"/>
  <c r="I34" i="3"/>
  <c r="C35" i="3"/>
  <c r="D35" i="3"/>
  <c r="E35" i="3"/>
  <c r="F35" i="3"/>
  <c r="G35" i="3"/>
  <c r="H35" i="3"/>
  <c r="I35" i="3"/>
  <c r="C36" i="3"/>
  <c r="D36" i="3"/>
  <c r="E36" i="3"/>
  <c r="F36" i="3"/>
  <c r="G36" i="3"/>
  <c r="H36" i="3"/>
  <c r="I36" i="3"/>
  <c r="C37" i="3"/>
  <c r="D37" i="3"/>
  <c r="E37" i="3"/>
  <c r="F37" i="3"/>
  <c r="G37" i="3"/>
  <c r="H37" i="3"/>
  <c r="I37" i="3"/>
  <c r="C38" i="3"/>
  <c r="D38" i="3"/>
  <c r="E38" i="3"/>
  <c r="F38" i="3"/>
  <c r="G38" i="3"/>
  <c r="H38" i="3"/>
  <c r="I38" i="3"/>
  <c r="C39" i="3"/>
  <c r="D39" i="3"/>
  <c r="E39" i="3"/>
  <c r="F39" i="3"/>
  <c r="G39" i="3"/>
  <c r="H39" i="3"/>
  <c r="I39" i="3"/>
  <c r="C40" i="3"/>
  <c r="D40" i="3"/>
  <c r="E40" i="3"/>
  <c r="F40" i="3"/>
  <c r="G40" i="3"/>
  <c r="H40" i="3"/>
  <c r="I40" i="3"/>
  <c r="C41" i="3"/>
  <c r="D41" i="3"/>
  <c r="E41" i="3"/>
  <c r="F41" i="3"/>
  <c r="G41" i="3"/>
  <c r="H41" i="3"/>
  <c r="I41" i="3"/>
  <c r="C42" i="3"/>
  <c r="D42" i="3"/>
  <c r="E42" i="3"/>
  <c r="F42" i="3"/>
  <c r="G42" i="3"/>
  <c r="H42" i="3"/>
  <c r="I42" i="3"/>
  <c r="C43" i="3"/>
  <c r="D43" i="3"/>
  <c r="E43" i="3"/>
  <c r="F43" i="3"/>
  <c r="G43" i="3"/>
  <c r="H43" i="3"/>
  <c r="I43" i="3"/>
  <c r="C44" i="3"/>
  <c r="D44" i="3"/>
  <c r="E44" i="3"/>
  <c r="F44" i="3"/>
  <c r="G44" i="3"/>
  <c r="H44" i="3"/>
  <c r="I44" i="3"/>
  <c r="C45" i="3"/>
  <c r="D45" i="3"/>
  <c r="E45" i="3"/>
  <c r="F45" i="3"/>
  <c r="G45" i="3"/>
  <c r="H45" i="3"/>
  <c r="I45" i="3"/>
  <c r="C46" i="3"/>
  <c r="D46" i="3"/>
  <c r="E46" i="3"/>
  <c r="F46" i="3"/>
  <c r="G46" i="3"/>
  <c r="H46" i="3"/>
  <c r="I46" i="3"/>
  <c r="C47" i="3"/>
  <c r="D47" i="3"/>
  <c r="E47" i="3"/>
  <c r="F47" i="3"/>
  <c r="G47" i="3"/>
  <c r="H47" i="3"/>
  <c r="I47" i="3"/>
  <c r="C48" i="3"/>
  <c r="D48" i="3"/>
  <c r="E48" i="3"/>
  <c r="F48" i="3"/>
  <c r="G48" i="3"/>
  <c r="G48" i="5" s="1"/>
  <c r="H48" i="3"/>
  <c r="I48" i="3"/>
  <c r="C49" i="3"/>
  <c r="D49" i="3"/>
  <c r="E49" i="3"/>
  <c r="F49" i="3"/>
  <c r="G49" i="3"/>
  <c r="H49" i="3"/>
  <c r="I49" i="3"/>
  <c r="C50" i="3"/>
  <c r="D50" i="3"/>
  <c r="E50" i="3"/>
  <c r="F50" i="3"/>
  <c r="G50" i="3"/>
  <c r="H50" i="3"/>
  <c r="I50" i="3"/>
  <c r="C51" i="3"/>
  <c r="D51" i="3"/>
  <c r="E51" i="3"/>
  <c r="F51" i="3"/>
  <c r="G51" i="3"/>
  <c r="H51" i="3"/>
  <c r="I51" i="3"/>
  <c r="C52" i="3"/>
  <c r="D52" i="3"/>
  <c r="E52" i="3"/>
  <c r="F52" i="3"/>
  <c r="G52" i="3"/>
  <c r="H52" i="3"/>
  <c r="I52" i="3"/>
  <c r="C53" i="3"/>
  <c r="D53" i="3"/>
  <c r="E53" i="3"/>
  <c r="E53" i="5" s="1"/>
  <c r="F53" i="3"/>
  <c r="G53" i="3"/>
  <c r="H53" i="3"/>
  <c r="I53" i="3"/>
  <c r="C54" i="3"/>
  <c r="D54" i="3"/>
  <c r="E54" i="3"/>
  <c r="F54" i="3"/>
  <c r="F54" i="5" s="1"/>
  <c r="G54" i="3"/>
  <c r="H54" i="3"/>
  <c r="I54" i="3"/>
  <c r="C55" i="3"/>
  <c r="D55" i="3"/>
  <c r="E55" i="3"/>
  <c r="F55" i="3"/>
  <c r="G55" i="3"/>
  <c r="G55" i="5" s="1"/>
  <c r="H55" i="3"/>
  <c r="I55" i="3"/>
  <c r="C56" i="3"/>
  <c r="D56" i="3"/>
  <c r="E56" i="3"/>
  <c r="F56" i="3"/>
  <c r="G56" i="3"/>
  <c r="H56" i="3"/>
  <c r="I56" i="3"/>
  <c r="C57" i="3"/>
  <c r="D57" i="3"/>
  <c r="E57" i="3"/>
  <c r="F57" i="3"/>
  <c r="G57" i="3"/>
  <c r="H57" i="3"/>
  <c r="I57" i="3"/>
  <c r="C58" i="3"/>
  <c r="D58" i="3"/>
  <c r="E58" i="3"/>
  <c r="F58" i="3"/>
  <c r="G58" i="3"/>
  <c r="H58" i="3"/>
  <c r="I58" i="3"/>
  <c r="C59" i="3"/>
  <c r="D59" i="3"/>
  <c r="E59" i="3"/>
  <c r="F59" i="3"/>
  <c r="G59" i="3"/>
  <c r="H59" i="3"/>
  <c r="I59" i="3"/>
  <c r="C60" i="3"/>
  <c r="D60" i="3"/>
  <c r="E60" i="3"/>
  <c r="F60" i="3"/>
  <c r="G60" i="3"/>
  <c r="H60" i="3"/>
  <c r="I60" i="3"/>
  <c r="C61" i="3"/>
  <c r="D61" i="3"/>
  <c r="E61" i="3"/>
  <c r="F61" i="3"/>
  <c r="G61" i="3"/>
  <c r="H61" i="3"/>
  <c r="I61" i="3"/>
  <c r="C62" i="3"/>
  <c r="D62" i="3"/>
  <c r="E62" i="3"/>
  <c r="F62" i="3"/>
  <c r="G62" i="3"/>
  <c r="H62" i="3"/>
  <c r="I62" i="3"/>
  <c r="C63" i="3"/>
  <c r="D63" i="3"/>
  <c r="E63" i="3"/>
  <c r="F63" i="3"/>
  <c r="G63" i="3"/>
  <c r="H63" i="3"/>
  <c r="I63" i="3"/>
  <c r="C64" i="3"/>
  <c r="D64" i="3"/>
  <c r="E64" i="3"/>
  <c r="F64" i="3"/>
  <c r="G64" i="3"/>
  <c r="H64" i="3"/>
  <c r="I64" i="3"/>
  <c r="C65" i="3"/>
  <c r="D65" i="3"/>
  <c r="E65" i="3"/>
  <c r="F65" i="3"/>
  <c r="G65" i="3"/>
  <c r="H65" i="3"/>
  <c r="H65" i="5" s="1"/>
  <c r="I65" i="3"/>
  <c r="C66" i="3"/>
  <c r="D66" i="3"/>
  <c r="E66" i="3"/>
  <c r="F66" i="3"/>
  <c r="G66" i="3"/>
  <c r="H66" i="3"/>
  <c r="I66" i="3"/>
  <c r="C67" i="3"/>
  <c r="D67" i="3"/>
  <c r="E67" i="3"/>
  <c r="F67" i="3"/>
  <c r="G67" i="3"/>
  <c r="H67" i="3"/>
  <c r="I67" i="3"/>
  <c r="C68" i="3"/>
  <c r="D68" i="3"/>
  <c r="E68" i="3"/>
  <c r="F68" i="3"/>
  <c r="G68" i="3"/>
  <c r="H68" i="3"/>
  <c r="I68" i="3"/>
  <c r="C69" i="3"/>
  <c r="D69" i="3"/>
  <c r="E69" i="3"/>
  <c r="F69" i="3"/>
  <c r="G69" i="3"/>
  <c r="H69" i="3"/>
  <c r="I69" i="3"/>
  <c r="C70" i="3"/>
  <c r="D70" i="3"/>
  <c r="E70" i="3"/>
  <c r="F70" i="3"/>
  <c r="G70" i="3"/>
  <c r="H70" i="3"/>
  <c r="I70" i="3"/>
  <c r="C71" i="3"/>
  <c r="D71" i="3"/>
  <c r="E71" i="3"/>
  <c r="F71" i="3"/>
  <c r="G71" i="3"/>
  <c r="H71" i="3"/>
  <c r="I71" i="3"/>
  <c r="C72" i="3"/>
  <c r="D72" i="3"/>
  <c r="E72" i="3"/>
  <c r="F72" i="3"/>
  <c r="G72" i="3"/>
  <c r="H72" i="3"/>
  <c r="I72" i="3"/>
  <c r="C73" i="3"/>
  <c r="D73" i="3"/>
  <c r="E73" i="3"/>
  <c r="F73" i="3"/>
  <c r="G73" i="3"/>
  <c r="H73" i="3"/>
  <c r="I73" i="3"/>
  <c r="C74" i="3"/>
  <c r="D74" i="3"/>
  <c r="E74" i="3"/>
  <c r="F74" i="3"/>
  <c r="G74" i="3"/>
  <c r="H74" i="3"/>
  <c r="I74" i="3"/>
  <c r="C75" i="3"/>
  <c r="D75" i="3"/>
  <c r="E75" i="3"/>
  <c r="F75" i="3"/>
  <c r="G75" i="3"/>
  <c r="H75" i="3"/>
  <c r="I75" i="3"/>
  <c r="C76" i="3"/>
  <c r="D76" i="3"/>
  <c r="E76" i="3"/>
  <c r="F76" i="3"/>
  <c r="G76" i="3"/>
  <c r="H76" i="3"/>
  <c r="I76" i="3"/>
  <c r="C77" i="3"/>
  <c r="D77" i="3"/>
  <c r="E77" i="3"/>
  <c r="F77" i="3"/>
  <c r="G77" i="3"/>
  <c r="H77" i="3"/>
  <c r="I77" i="3"/>
  <c r="C78" i="3"/>
  <c r="D78" i="3"/>
  <c r="E78" i="3"/>
  <c r="F78" i="3"/>
  <c r="G78" i="3"/>
  <c r="H78" i="3"/>
  <c r="I78" i="3"/>
  <c r="C79" i="3"/>
  <c r="D79" i="3"/>
  <c r="E79" i="3"/>
  <c r="F79" i="3"/>
  <c r="G79" i="3"/>
  <c r="H79" i="3"/>
  <c r="I79" i="3"/>
  <c r="C80" i="3"/>
  <c r="D80" i="3"/>
  <c r="E80" i="3"/>
  <c r="F80" i="3"/>
  <c r="G80" i="3"/>
  <c r="H80" i="3"/>
  <c r="I80" i="3"/>
  <c r="C81" i="3"/>
  <c r="D81" i="3"/>
  <c r="E81" i="3"/>
  <c r="F81" i="3"/>
  <c r="G81" i="3"/>
  <c r="H81" i="3"/>
  <c r="I81" i="3"/>
  <c r="C82" i="3"/>
  <c r="D82" i="3"/>
  <c r="E82" i="3"/>
  <c r="F82" i="3"/>
  <c r="G82" i="3"/>
  <c r="H82" i="3"/>
  <c r="I82" i="3"/>
  <c r="C83" i="3"/>
  <c r="C83" i="5" s="1"/>
  <c r="D83" i="3"/>
  <c r="E83" i="3"/>
  <c r="F83" i="3"/>
  <c r="G83" i="3"/>
  <c r="H83" i="3"/>
  <c r="I83" i="3"/>
  <c r="C84" i="3"/>
  <c r="D84" i="3"/>
  <c r="E84" i="3"/>
  <c r="F84" i="3"/>
  <c r="G84" i="3"/>
  <c r="H84" i="3"/>
  <c r="I84" i="3"/>
  <c r="C85" i="3"/>
  <c r="D85" i="3"/>
  <c r="E85" i="3"/>
  <c r="E85" i="5" s="1"/>
  <c r="F85" i="3"/>
  <c r="G85" i="3"/>
  <c r="H85" i="3"/>
  <c r="I85" i="3"/>
  <c r="C86" i="3"/>
  <c r="D86" i="3"/>
  <c r="E86" i="3"/>
  <c r="F86" i="3"/>
  <c r="G86" i="3"/>
  <c r="H86" i="3"/>
  <c r="I86" i="3"/>
  <c r="C87" i="3"/>
  <c r="D87" i="3"/>
  <c r="E87" i="3"/>
  <c r="F87" i="3"/>
  <c r="G87" i="3"/>
  <c r="H87" i="3"/>
  <c r="I87" i="3"/>
  <c r="C88" i="3"/>
  <c r="D88" i="3"/>
  <c r="E88" i="3"/>
  <c r="F88" i="3"/>
  <c r="G88" i="3"/>
  <c r="H88" i="3"/>
  <c r="I88" i="3"/>
  <c r="C89" i="3"/>
  <c r="D89" i="3"/>
  <c r="E89" i="3"/>
  <c r="F89" i="3"/>
  <c r="G89" i="3"/>
  <c r="H89" i="3"/>
  <c r="I89" i="3"/>
  <c r="C90" i="3"/>
  <c r="D90" i="3"/>
  <c r="E90" i="3"/>
  <c r="F90" i="3"/>
  <c r="G90" i="3"/>
  <c r="H90" i="3"/>
  <c r="I90" i="3"/>
  <c r="C91" i="3"/>
  <c r="C91" i="5" s="1"/>
  <c r="D91" i="3"/>
  <c r="E91" i="3"/>
  <c r="F91" i="3"/>
  <c r="G91" i="3"/>
  <c r="H91" i="3"/>
  <c r="H91" i="5" s="1"/>
  <c r="I91" i="3"/>
  <c r="C92" i="3"/>
  <c r="D92" i="3"/>
  <c r="E92" i="3"/>
  <c r="F92" i="3"/>
  <c r="G92" i="3"/>
  <c r="H92" i="3"/>
  <c r="I92" i="3"/>
  <c r="C93" i="3"/>
  <c r="D93" i="3"/>
  <c r="E93" i="3"/>
  <c r="F93" i="3"/>
  <c r="G93" i="3"/>
  <c r="H93" i="3"/>
  <c r="I93" i="3"/>
  <c r="C94" i="3"/>
  <c r="D94" i="3"/>
  <c r="E94" i="3"/>
  <c r="E94" i="5" s="1"/>
  <c r="F94" i="3"/>
  <c r="F94" i="5" s="1"/>
  <c r="G94" i="3"/>
  <c r="H94" i="3"/>
  <c r="I94" i="3"/>
  <c r="C95" i="3"/>
  <c r="D95" i="3"/>
  <c r="E95" i="3"/>
  <c r="F95" i="3"/>
  <c r="G95" i="3"/>
  <c r="G95" i="5" s="1"/>
  <c r="H95" i="3"/>
  <c r="I95" i="3"/>
  <c r="C96" i="3"/>
  <c r="D96" i="3"/>
  <c r="E96" i="3"/>
  <c r="F96" i="3"/>
  <c r="G96" i="3"/>
  <c r="H96" i="3"/>
  <c r="I96" i="3"/>
  <c r="C97" i="3"/>
  <c r="D97" i="3"/>
  <c r="E97" i="3"/>
  <c r="F97" i="3"/>
  <c r="G97" i="3"/>
  <c r="H97" i="3"/>
  <c r="D97" i="5" s="1"/>
  <c r="I97" i="3"/>
  <c r="C98" i="3"/>
  <c r="D98" i="3"/>
  <c r="E98" i="3"/>
  <c r="F98" i="3"/>
  <c r="G98" i="3"/>
  <c r="H98" i="3"/>
  <c r="I98" i="3"/>
  <c r="C99" i="3"/>
  <c r="D99" i="3"/>
  <c r="E99" i="3"/>
  <c r="F99" i="3"/>
  <c r="G99" i="3"/>
  <c r="H99" i="3"/>
  <c r="I99" i="3"/>
  <c r="C100" i="3"/>
  <c r="D100" i="3"/>
  <c r="E100" i="3"/>
  <c r="F100" i="3"/>
  <c r="G100" i="3"/>
  <c r="H100" i="3"/>
  <c r="I100" i="3"/>
  <c r="C101" i="3"/>
  <c r="D101" i="3"/>
  <c r="E101" i="3"/>
  <c r="E101" i="5" s="1"/>
  <c r="F101" i="3"/>
  <c r="G101" i="3"/>
  <c r="H101" i="3"/>
  <c r="I101" i="3"/>
  <c r="C102" i="3"/>
  <c r="D102" i="3"/>
  <c r="E102" i="3"/>
  <c r="F102" i="3"/>
  <c r="F102" i="5" s="1"/>
  <c r="G102" i="3"/>
  <c r="H102" i="3"/>
  <c r="I102" i="3"/>
  <c r="C103" i="3"/>
  <c r="D103" i="3"/>
  <c r="E103" i="3"/>
  <c r="F103" i="3"/>
  <c r="G103" i="3"/>
  <c r="H103" i="3"/>
  <c r="I103" i="3"/>
  <c r="C104" i="3"/>
  <c r="D104" i="3"/>
  <c r="E104" i="3"/>
  <c r="F104" i="3"/>
  <c r="F104" i="5" s="1"/>
  <c r="G104" i="3"/>
  <c r="H104" i="3"/>
  <c r="I104" i="3"/>
  <c r="C105" i="3"/>
  <c r="D105" i="3"/>
  <c r="E105" i="3"/>
  <c r="F105" i="3"/>
  <c r="G105" i="3"/>
  <c r="H105" i="3"/>
  <c r="I105" i="3"/>
  <c r="C106" i="3"/>
  <c r="D106" i="3"/>
  <c r="E106" i="3"/>
  <c r="F106" i="3"/>
  <c r="G106" i="3"/>
  <c r="G106" i="5" s="1"/>
  <c r="H106" i="3"/>
  <c r="I106" i="3"/>
  <c r="C107" i="3"/>
  <c r="D107" i="3"/>
  <c r="E107" i="3"/>
  <c r="F107" i="3"/>
  <c r="G107" i="3"/>
  <c r="H107" i="3"/>
  <c r="D107" i="5" s="1"/>
  <c r="I107" i="3"/>
  <c r="C108" i="3"/>
  <c r="C108" i="5" s="1"/>
  <c r="D108" i="3"/>
  <c r="E108" i="3"/>
  <c r="F108" i="3"/>
  <c r="G108" i="3"/>
  <c r="H108" i="3"/>
  <c r="I108" i="3"/>
  <c r="C109" i="3"/>
  <c r="D109" i="3"/>
  <c r="E109" i="3"/>
  <c r="F109" i="3"/>
  <c r="G109" i="3"/>
  <c r="H109" i="3"/>
  <c r="I109" i="3"/>
  <c r="C110" i="3"/>
  <c r="D110" i="3"/>
  <c r="E110" i="3"/>
  <c r="F110" i="3"/>
  <c r="G110" i="3"/>
  <c r="H110" i="3"/>
  <c r="I110" i="3"/>
  <c r="C111" i="3"/>
  <c r="D111" i="3"/>
  <c r="E111" i="3"/>
  <c r="F111" i="3"/>
  <c r="F111" i="5" s="1"/>
  <c r="G111" i="3"/>
  <c r="H111" i="3"/>
  <c r="I111" i="3"/>
  <c r="C112" i="3"/>
  <c r="D112" i="3"/>
  <c r="E112" i="3"/>
  <c r="F112" i="3"/>
  <c r="G112" i="3"/>
  <c r="G112" i="5" s="1"/>
  <c r="H112" i="3"/>
  <c r="I112" i="3"/>
  <c r="C113" i="3"/>
  <c r="D113" i="3"/>
  <c r="E113" i="3"/>
  <c r="F113" i="3"/>
  <c r="G113" i="3"/>
  <c r="H113" i="3"/>
  <c r="H113" i="5" s="1"/>
  <c r="I113" i="3"/>
  <c r="C114" i="3"/>
  <c r="D114" i="3"/>
  <c r="E114" i="3"/>
  <c r="F114" i="3"/>
  <c r="G114" i="3"/>
  <c r="H114" i="3"/>
  <c r="H114" i="5" s="1"/>
  <c r="I114" i="3"/>
  <c r="C115" i="3"/>
  <c r="C115" i="5" s="1"/>
  <c r="D115" i="3"/>
  <c r="E115" i="3"/>
  <c r="F115" i="3"/>
  <c r="G115" i="3"/>
  <c r="H115" i="3"/>
  <c r="I115" i="3"/>
  <c r="C116" i="3"/>
  <c r="D116" i="3"/>
  <c r="E116" i="3"/>
  <c r="F116" i="3"/>
  <c r="G116" i="3"/>
  <c r="H116" i="3"/>
  <c r="I116" i="3"/>
  <c r="C117" i="3"/>
  <c r="D117" i="3"/>
  <c r="E117" i="3"/>
  <c r="F117" i="3"/>
  <c r="G117" i="3"/>
  <c r="H117" i="3"/>
  <c r="I117" i="3"/>
  <c r="C118" i="3"/>
  <c r="D118" i="3"/>
  <c r="E118" i="3"/>
  <c r="F118" i="3"/>
  <c r="G118" i="3"/>
  <c r="H118" i="3"/>
  <c r="I118" i="3"/>
  <c r="C119" i="3"/>
  <c r="D119" i="3"/>
  <c r="E119" i="3"/>
  <c r="F119" i="3"/>
  <c r="G119" i="3"/>
  <c r="G119" i="5" s="1"/>
  <c r="H119" i="3"/>
  <c r="I119" i="3"/>
  <c r="C120" i="3"/>
  <c r="D120" i="3"/>
  <c r="E120" i="3"/>
  <c r="F120" i="3"/>
  <c r="G120" i="3"/>
  <c r="H120" i="3"/>
  <c r="D120" i="5" s="1"/>
  <c r="I120" i="3"/>
  <c r="C121" i="3"/>
  <c r="D121" i="3"/>
  <c r="E121" i="3"/>
  <c r="F121" i="3"/>
  <c r="G121" i="3"/>
  <c r="H121" i="3"/>
  <c r="I121" i="3"/>
  <c r="C122" i="3"/>
  <c r="D122" i="3"/>
  <c r="E122" i="3"/>
  <c r="F122" i="3"/>
  <c r="G122" i="3"/>
  <c r="H122" i="3"/>
  <c r="I122" i="3"/>
  <c r="C123" i="3"/>
  <c r="D123" i="3"/>
  <c r="E123" i="3"/>
  <c r="F123" i="3"/>
  <c r="G123" i="3"/>
  <c r="H123" i="3"/>
  <c r="I123" i="3"/>
  <c r="C124" i="3"/>
  <c r="D124" i="3"/>
  <c r="E124" i="3"/>
  <c r="F124" i="3"/>
  <c r="G124" i="3"/>
  <c r="H124" i="3"/>
  <c r="I124" i="3"/>
  <c r="C125" i="3"/>
  <c r="D125" i="3"/>
  <c r="E125" i="3"/>
  <c r="F125" i="3"/>
  <c r="G125" i="3"/>
  <c r="H125" i="3"/>
  <c r="I125" i="3"/>
  <c r="C126" i="3"/>
  <c r="D126" i="3"/>
  <c r="E126" i="3"/>
  <c r="F126" i="3"/>
  <c r="G126" i="3"/>
  <c r="H126" i="3"/>
  <c r="I126" i="3"/>
  <c r="C127" i="3"/>
  <c r="D127" i="3"/>
  <c r="E127" i="3"/>
  <c r="F127" i="3"/>
  <c r="G127" i="3"/>
  <c r="H127" i="3"/>
  <c r="I127" i="3"/>
  <c r="C128" i="3"/>
  <c r="D128" i="3"/>
  <c r="E128" i="3"/>
  <c r="F128" i="3"/>
  <c r="G128" i="3"/>
  <c r="H128" i="3"/>
  <c r="I128" i="3"/>
  <c r="C129" i="3"/>
  <c r="D129" i="3"/>
  <c r="E129" i="3"/>
  <c r="F129" i="3"/>
  <c r="F129" i="5" s="1"/>
  <c r="G129" i="3"/>
  <c r="H129" i="3"/>
  <c r="I129" i="3"/>
  <c r="C130" i="3"/>
  <c r="D130" i="3"/>
  <c r="E130" i="3"/>
  <c r="F130" i="3"/>
  <c r="G130" i="3"/>
  <c r="H130" i="3"/>
  <c r="I130" i="3"/>
  <c r="C131" i="3"/>
  <c r="D131" i="3"/>
  <c r="E131" i="3"/>
  <c r="F131" i="3"/>
  <c r="G131" i="3"/>
  <c r="H131" i="3"/>
  <c r="I131" i="3"/>
  <c r="C132" i="3"/>
  <c r="D132" i="3"/>
  <c r="E132" i="3"/>
  <c r="F132" i="3"/>
  <c r="G132" i="3"/>
  <c r="H132" i="3"/>
  <c r="I132" i="3"/>
  <c r="C133" i="3"/>
  <c r="D133" i="3"/>
  <c r="E133" i="3"/>
  <c r="F133" i="3"/>
  <c r="G133" i="3"/>
  <c r="H133" i="3"/>
  <c r="I133" i="3"/>
  <c r="C134" i="3"/>
  <c r="D134" i="3"/>
  <c r="E134" i="3"/>
  <c r="E134" i="5" s="1"/>
  <c r="F134" i="3"/>
  <c r="G134" i="3"/>
  <c r="H134" i="3"/>
  <c r="I134" i="3"/>
  <c r="C135" i="3"/>
  <c r="D135" i="3"/>
  <c r="E135" i="3"/>
  <c r="F135" i="3"/>
  <c r="G135" i="3"/>
  <c r="H135" i="3"/>
  <c r="I135" i="3"/>
  <c r="C136" i="3"/>
  <c r="D136" i="3"/>
  <c r="E136" i="3"/>
  <c r="F136" i="3"/>
  <c r="G136" i="3"/>
  <c r="G136" i="5" s="1"/>
  <c r="H136" i="3"/>
  <c r="I136" i="3"/>
  <c r="C137" i="3"/>
  <c r="D137" i="3"/>
  <c r="E137" i="3"/>
  <c r="F137" i="3"/>
  <c r="G137" i="3"/>
  <c r="H137" i="3"/>
  <c r="D137" i="5" s="1"/>
  <c r="I137" i="3"/>
  <c r="C138" i="3"/>
  <c r="D138" i="3"/>
  <c r="E138" i="3"/>
  <c r="F138" i="3"/>
  <c r="G138" i="3"/>
  <c r="H138" i="3"/>
  <c r="I138" i="3"/>
  <c r="C139" i="3"/>
  <c r="C139" i="5" s="1"/>
  <c r="D139" i="3"/>
  <c r="E139" i="3"/>
  <c r="F139" i="3"/>
  <c r="G139" i="3"/>
  <c r="H139" i="3"/>
  <c r="I139" i="3"/>
  <c r="C140" i="3"/>
  <c r="D140" i="3"/>
  <c r="E140" i="3"/>
  <c r="F140" i="3"/>
  <c r="G140" i="3"/>
  <c r="H140" i="3"/>
  <c r="I140" i="3"/>
  <c r="C141" i="3"/>
  <c r="D141" i="3"/>
  <c r="E141" i="3"/>
  <c r="F141" i="3"/>
  <c r="G141" i="3"/>
  <c r="H141" i="3"/>
  <c r="I141" i="3"/>
  <c r="C142" i="3"/>
  <c r="D142" i="3"/>
  <c r="E142" i="3"/>
  <c r="F142" i="3"/>
  <c r="G142" i="3"/>
  <c r="H142" i="3"/>
  <c r="I142" i="3"/>
  <c r="C143" i="3"/>
  <c r="D143" i="3"/>
  <c r="E143" i="3"/>
  <c r="F143" i="3"/>
  <c r="F143" i="5" s="1"/>
  <c r="G143" i="3"/>
  <c r="H143" i="3"/>
  <c r="I143" i="3"/>
  <c r="C144" i="3"/>
  <c r="D144" i="3"/>
  <c r="E144" i="3"/>
  <c r="F144" i="3"/>
  <c r="G144" i="3"/>
  <c r="H144" i="3"/>
  <c r="I144" i="3"/>
  <c r="C145" i="3"/>
  <c r="D145" i="3"/>
  <c r="E145" i="3"/>
  <c r="F145" i="3"/>
  <c r="G145" i="3"/>
  <c r="H145" i="3"/>
  <c r="D145" i="5" s="1"/>
  <c r="I145" i="3"/>
  <c r="A146" i="3"/>
  <c r="A158" i="3" s="1"/>
  <c r="A170" i="3" s="1"/>
  <c r="A182" i="3" s="1"/>
  <c r="A194" i="3" s="1"/>
  <c r="A206" i="3" s="1"/>
  <c r="A218" i="3" s="1"/>
  <c r="A230" i="3" s="1"/>
  <c r="A242" i="3" s="1"/>
  <c r="A254" i="3" s="1"/>
  <c r="A266" i="3" s="1"/>
  <c r="A278" i="3" s="1"/>
  <c r="A290" i="3" s="1"/>
  <c r="A302" i="3" s="1"/>
  <c r="A314" i="3" s="1"/>
  <c r="A326" i="3" s="1"/>
  <c r="A338" i="3" s="1"/>
  <c r="A350" i="3" s="1"/>
  <c r="A362" i="3" s="1"/>
  <c r="A374" i="3" s="1"/>
  <c r="A386" i="3" s="1"/>
  <c r="B146" i="3"/>
  <c r="B158" i="3" s="1"/>
  <c r="B170" i="3" s="1"/>
  <c r="B182" i="3" s="1"/>
  <c r="B194" i="3" s="1"/>
  <c r="B206" i="3" s="1"/>
  <c r="B218" i="3" s="1"/>
  <c r="B230" i="3" s="1"/>
  <c r="B242" i="3" s="1"/>
  <c r="B254" i="3" s="1"/>
  <c r="B266" i="3" s="1"/>
  <c r="B278" i="3" s="1"/>
  <c r="B290" i="3" s="1"/>
  <c r="B302" i="3" s="1"/>
  <c r="B314" i="3" s="1"/>
  <c r="B326" i="3" s="1"/>
  <c r="B338" i="3" s="1"/>
  <c r="B350" i="3" s="1"/>
  <c r="B362" i="3" s="1"/>
  <c r="B374" i="3" s="1"/>
  <c r="B386" i="3" s="1"/>
  <c r="B398" i="3" s="1"/>
  <c r="B410" i="3" s="1"/>
  <c r="B422" i="3" s="1"/>
  <c r="B434" i="3" s="1"/>
  <c r="B446" i="3" s="1"/>
  <c r="B458" i="3" s="1"/>
  <c r="B470" i="3" s="1"/>
  <c r="B482" i="3" s="1"/>
  <c r="B494" i="3" s="1"/>
  <c r="B506" i="3" s="1"/>
  <c r="B518" i="3" s="1"/>
  <c r="B530" i="3" s="1"/>
  <c r="B542" i="3" s="1"/>
  <c r="B554" i="3" s="1"/>
  <c r="B566" i="3" s="1"/>
  <c r="B578" i="3" s="1"/>
  <c r="B590" i="3" s="1"/>
  <c r="B602" i="3" s="1"/>
  <c r="B614" i="3" s="1"/>
  <c r="B626" i="3" s="1"/>
  <c r="B638" i="3" s="1"/>
  <c r="B650" i="3" s="1"/>
  <c r="B662" i="3" s="1"/>
  <c r="B674" i="3" s="1"/>
  <c r="B686" i="3" s="1"/>
  <c r="B698" i="3" s="1"/>
  <c r="B710" i="3" s="1"/>
  <c r="B722" i="3" s="1"/>
  <c r="B734" i="3" s="1"/>
  <c r="B746" i="3" s="1"/>
  <c r="B758" i="3" s="1"/>
  <c r="C146" i="3"/>
  <c r="D146" i="3"/>
  <c r="E146" i="3"/>
  <c r="F146" i="3"/>
  <c r="G146" i="3"/>
  <c r="H146" i="3"/>
  <c r="I146" i="3"/>
  <c r="A147" i="3"/>
  <c r="A159" i="3" s="1"/>
  <c r="A171" i="3" s="1"/>
  <c r="A183" i="3" s="1"/>
  <c r="A195" i="3" s="1"/>
  <c r="A207" i="3" s="1"/>
  <c r="A219" i="3" s="1"/>
  <c r="A231" i="3" s="1"/>
  <c r="A243" i="3" s="1"/>
  <c r="A255" i="3" s="1"/>
  <c r="A267" i="3" s="1"/>
  <c r="A279" i="3" s="1"/>
  <c r="A291" i="3" s="1"/>
  <c r="A303" i="3" s="1"/>
  <c r="A315" i="3" s="1"/>
  <c r="A327" i="3" s="1"/>
  <c r="A339" i="3" s="1"/>
  <c r="A351" i="3" s="1"/>
  <c r="A363" i="3" s="1"/>
  <c r="A375" i="3" s="1"/>
  <c r="A387" i="3" s="1"/>
  <c r="B147" i="3"/>
  <c r="B159" i="3" s="1"/>
  <c r="B171" i="3" s="1"/>
  <c r="B183" i="3" s="1"/>
  <c r="B195" i="3" s="1"/>
  <c r="B207" i="3" s="1"/>
  <c r="B219" i="3" s="1"/>
  <c r="B231" i="3" s="1"/>
  <c r="B243" i="3" s="1"/>
  <c r="B255" i="3" s="1"/>
  <c r="B267" i="3" s="1"/>
  <c r="B279" i="3" s="1"/>
  <c r="B291" i="3" s="1"/>
  <c r="B303" i="3" s="1"/>
  <c r="B315" i="3" s="1"/>
  <c r="B327" i="3" s="1"/>
  <c r="B339" i="3" s="1"/>
  <c r="B351" i="3" s="1"/>
  <c r="B363" i="3" s="1"/>
  <c r="B375" i="3" s="1"/>
  <c r="B387" i="3" s="1"/>
  <c r="B399" i="3" s="1"/>
  <c r="B411" i="3" s="1"/>
  <c r="B423" i="3" s="1"/>
  <c r="B435" i="3" s="1"/>
  <c r="B447" i="3" s="1"/>
  <c r="B459" i="3" s="1"/>
  <c r="B471" i="3" s="1"/>
  <c r="B483" i="3" s="1"/>
  <c r="B495" i="3" s="1"/>
  <c r="B507" i="3" s="1"/>
  <c r="B519" i="3" s="1"/>
  <c r="B531" i="3" s="1"/>
  <c r="B543" i="3" s="1"/>
  <c r="B555" i="3" s="1"/>
  <c r="B567" i="3" s="1"/>
  <c r="B579" i="3" s="1"/>
  <c r="B591" i="3" s="1"/>
  <c r="B603" i="3" s="1"/>
  <c r="B615" i="3" s="1"/>
  <c r="B627" i="3" s="1"/>
  <c r="B639" i="3" s="1"/>
  <c r="B651" i="3" s="1"/>
  <c r="B663" i="3" s="1"/>
  <c r="B675" i="3" s="1"/>
  <c r="B687" i="3" s="1"/>
  <c r="B699" i="3" s="1"/>
  <c r="B711" i="3" s="1"/>
  <c r="B723" i="3" s="1"/>
  <c r="B735" i="3" s="1"/>
  <c r="B747" i="3" s="1"/>
  <c r="B759" i="3" s="1"/>
  <c r="C147" i="3"/>
  <c r="D147" i="3"/>
  <c r="E147" i="3"/>
  <c r="F147" i="3"/>
  <c r="G147" i="3"/>
  <c r="H147" i="3"/>
  <c r="I147" i="3"/>
  <c r="A148" i="3"/>
  <c r="A160" i="3" s="1"/>
  <c r="A172" i="3" s="1"/>
  <c r="A184" i="3" s="1"/>
  <c r="A196" i="3" s="1"/>
  <c r="A208" i="3" s="1"/>
  <c r="A220" i="3" s="1"/>
  <c r="A232" i="3" s="1"/>
  <c r="A244" i="3" s="1"/>
  <c r="A256" i="3" s="1"/>
  <c r="A268" i="3" s="1"/>
  <c r="A280" i="3" s="1"/>
  <c r="A292" i="3" s="1"/>
  <c r="A304" i="3" s="1"/>
  <c r="A316" i="3" s="1"/>
  <c r="A328" i="3" s="1"/>
  <c r="A340" i="3" s="1"/>
  <c r="A352" i="3" s="1"/>
  <c r="A364" i="3" s="1"/>
  <c r="A376" i="3" s="1"/>
  <c r="A388" i="3" s="1"/>
  <c r="B148" i="3"/>
  <c r="B160" i="3" s="1"/>
  <c r="B172" i="3" s="1"/>
  <c r="B184" i="3" s="1"/>
  <c r="B196" i="3" s="1"/>
  <c r="B208" i="3" s="1"/>
  <c r="B220" i="3" s="1"/>
  <c r="B232" i="3" s="1"/>
  <c r="B244" i="3" s="1"/>
  <c r="B256" i="3" s="1"/>
  <c r="B268" i="3" s="1"/>
  <c r="B280" i="3" s="1"/>
  <c r="B292" i="3" s="1"/>
  <c r="B304" i="3" s="1"/>
  <c r="B316" i="3" s="1"/>
  <c r="B328" i="3" s="1"/>
  <c r="B340" i="3" s="1"/>
  <c r="B352" i="3" s="1"/>
  <c r="B364" i="3" s="1"/>
  <c r="B376" i="3" s="1"/>
  <c r="B388" i="3" s="1"/>
  <c r="B400" i="3" s="1"/>
  <c r="B412" i="3" s="1"/>
  <c r="B424" i="3" s="1"/>
  <c r="B436" i="3" s="1"/>
  <c r="B448" i="3" s="1"/>
  <c r="B460" i="3" s="1"/>
  <c r="B472" i="3" s="1"/>
  <c r="B484" i="3" s="1"/>
  <c r="B496" i="3" s="1"/>
  <c r="B508" i="3" s="1"/>
  <c r="B520" i="3" s="1"/>
  <c r="B532" i="3" s="1"/>
  <c r="B544" i="3" s="1"/>
  <c r="B556" i="3" s="1"/>
  <c r="B568" i="3" s="1"/>
  <c r="B580" i="3" s="1"/>
  <c r="B592" i="3" s="1"/>
  <c r="B604" i="3" s="1"/>
  <c r="B616" i="3" s="1"/>
  <c r="B628" i="3" s="1"/>
  <c r="B640" i="3" s="1"/>
  <c r="B652" i="3" s="1"/>
  <c r="B664" i="3" s="1"/>
  <c r="B676" i="3" s="1"/>
  <c r="B688" i="3" s="1"/>
  <c r="B700" i="3" s="1"/>
  <c r="B712" i="3" s="1"/>
  <c r="B724" i="3" s="1"/>
  <c r="B736" i="3" s="1"/>
  <c r="B748" i="3" s="1"/>
  <c r="B760" i="3" s="1"/>
  <c r="C148" i="3"/>
  <c r="D148" i="3"/>
  <c r="E148" i="3"/>
  <c r="F148" i="3"/>
  <c r="G148" i="3"/>
  <c r="H148" i="3"/>
  <c r="I148" i="3"/>
  <c r="A149" i="3"/>
  <c r="A161" i="3" s="1"/>
  <c r="A173" i="3" s="1"/>
  <c r="A185" i="3" s="1"/>
  <c r="A197" i="3" s="1"/>
  <c r="A209" i="3" s="1"/>
  <c r="A221" i="3" s="1"/>
  <c r="A233" i="3" s="1"/>
  <c r="A245" i="3" s="1"/>
  <c r="A257" i="3" s="1"/>
  <c r="A269" i="3" s="1"/>
  <c r="A281" i="3" s="1"/>
  <c r="A293" i="3" s="1"/>
  <c r="A305" i="3" s="1"/>
  <c r="A317" i="3" s="1"/>
  <c r="A329" i="3" s="1"/>
  <c r="A341" i="3" s="1"/>
  <c r="A353" i="3" s="1"/>
  <c r="A365" i="3" s="1"/>
  <c r="A377" i="3" s="1"/>
  <c r="A389" i="3" s="1"/>
  <c r="A401" i="3" s="1"/>
  <c r="B149" i="3"/>
  <c r="B161" i="3" s="1"/>
  <c r="B173" i="3" s="1"/>
  <c r="B185" i="3" s="1"/>
  <c r="B197" i="3" s="1"/>
  <c r="B209" i="3" s="1"/>
  <c r="B221" i="3" s="1"/>
  <c r="B233" i="3" s="1"/>
  <c r="B245" i="3" s="1"/>
  <c r="B257" i="3" s="1"/>
  <c r="B269" i="3" s="1"/>
  <c r="B281" i="3" s="1"/>
  <c r="B293" i="3" s="1"/>
  <c r="B305" i="3" s="1"/>
  <c r="B317" i="3" s="1"/>
  <c r="B329" i="3" s="1"/>
  <c r="B341" i="3" s="1"/>
  <c r="B353" i="3" s="1"/>
  <c r="B365" i="3" s="1"/>
  <c r="B377" i="3" s="1"/>
  <c r="B389" i="3" s="1"/>
  <c r="B401" i="3" s="1"/>
  <c r="B413" i="3" s="1"/>
  <c r="B425" i="3" s="1"/>
  <c r="B437" i="3" s="1"/>
  <c r="B449" i="3" s="1"/>
  <c r="B461" i="3" s="1"/>
  <c r="B473" i="3" s="1"/>
  <c r="B485" i="3" s="1"/>
  <c r="B497" i="3" s="1"/>
  <c r="B509" i="3" s="1"/>
  <c r="B521" i="3" s="1"/>
  <c r="B533" i="3" s="1"/>
  <c r="B545" i="3" s="1"/>
  <c r="B557" i="3" s="1"/>
  <c r="B569" i="3" s="1"/>
  <c r="B581" i="3" s="1"/>
  <c r="B593" i="3" s="1"/>
  <c r="B605" i="3" s="1"/>
  <c r="B617" i="3" s="1"/>
  <c r="B629" i="3" s="1"/>
  <c r="B641" i="3" s="1"/>
  <c r="B653" i="3" s="1"/>
  <c r="B665" i="3" s="1"/>
  <c r="B677" i="3" s="1"/>
  <c r="B689" i="3" s="1"/>
  <c r="B701" i="3" s="1"/>
  <c r="B713" i="3" s="1"/>
  <c r="B725" i="3" s="1"/>
  <c r="B737" i="3" s="1"/>
  <c r="B749" i="3" s="1"/>
  <c r="B761" i="3" s="1"/>
  <c r="D149" i="3"/>
  <c r="E149" i="3"/>
  <c r="F149" i="3"/>
  <c r="G149" i="3"/>
  <c r="H149" i="3"/>
  <c r="I149" i="3"/>
  <c r="A150" i="3"/>
  <c r="A162" i="3" s="1"/>
  <c r="A174" i="3" s="1"/>
  <c r="A186" i="3" s="1"/>
  <c r="A198" i="3" s="1"/>
  <c r="A210" i="3" s="1"/>
  <c r="A222" i="3" s="1"/>
  <c r="A234" i="3" s="1"/>
  <c r="A246" i="3" s="1"/>
  <c r="A258" i="3" s="1"/>
  <c r="A270" i="3" s="1"/>
  <c r="A282" i="3" s="1"/>
  <c r="A294" i="3" s="1"/>
  <c r="A306" i="3" s="1"/>
  <c r="A318" i="3" s="1"/>
  <c r="A330" i="3" s="1"/>
  <c r="A342" i="3" s="1"/>
  <c r="A354" i="3" s="1"/>
  <c r="A366" i="3" s="1"/>
  <c r="A378" i="3" s="1"/>
  <c r="A390" i="3" s="1"/>
  <c r="B150" i="3"/>
  <c r="B162" i="3" s="1"/>
  <c r="B174" i="3" s="1"/>
  <c r="B186" i="3" s="1"/>
  <c r="B198" i="3" s="1"/>
  <c r="B210" i="3" s="1"/>
  <c r="B222" i="3" s="1"/>
  <c r="B234" i="3" s="1"/>
  <c r="B246" i="3" s="1"/>
  <c r="B258" i="3" s="1"/>
  <c r="B270" i="3" s="1"/>
  <c r="B282" i="3" s="1"/>
  <c r="B294" i="3" s="1"/>
  <c r="B306" i="3" s="1"/>
  <c r="B318" i="3" s="1"/>
  <c r="B330" i="3" s="1"/>
  <c r="B342" i="3" s="1"/>
  <c r="B354" i="3" s="1"/>
  <c r="B366" i="3" s="1"/>
  <c r="B378" i="3" s="1"/>
  <c r="B390" i="3" s="1"/>
  <c r="B402" i="3" s="1"/>
  <c r="B414" i="3" s="1"/>
  <c r="B426" i="3" s="1"/>
  <c r="B438" i="3" s="1"/>
  <c r="B450" i="3" s="1"/>
  <c r="B462" i="3" s="1"/>
  <c r="B474" i="3" s="1"/>
  <c r="B486" i="3" s="1"/>
  <c r="B498" i="3" s="1"/>
  <c r="B510" i="3" s="1"/>
  <c r="B522" i="3" s="1"/>
  <c r="B534" i="3" s="1"/>
  <c r="B546" i="3" s="1"/>
  <c r="B558" i="3" s="1"/>
  <c r="B570" i="3" s="1"/>
  <c r="B582" i="3" s="1"/>
  <c r="B594" i="3" s="1"/>
  <c r="B606" i="3" s="1"/>
  <c r="B618" i="3" s="1"/>
  <c r="B630" i="3" s="1"/>
  <c r="B642" i="3" s="1"/>
  <c r="B654" i="3" s="1"/>
  <c r="B666" i="3" s="1"/>
  <c r="B678" i="3" s="1"/>
  <c r="B690" i="3" s="1"/>
  <c r="B702" i="3" s="1"/>
  <c r="B714" i="3" s="1"/>
  <c r="B726" i="3" s="1"/>
  <c r="B738" i="3" s="1"/>
  <c r="B750" i="3" s="1"/>
  <c r="B762" i="3" s="1"/>
  <c r="D150" i="3"/>
  <c r="F150" i="3"/>
  <c r="G150" i="3"/>
  <c r="H150" i="3"/>
  <c r="I150" i="3"/>
  <c r="A151" i="3"/>
  <c r="A163" i="3" s="1"/>
  <c r="A175" i="3" s="1"/>
  <c r="A187" i="3" s="1"/>
  <c r="A199" i="3" s="1"/>
  <c r="A211" i="3" s="1"/>
  <c r="A223" i="3" s="1"/>
  <c r="A235" i="3" s="1"/>
  <c r="A247" i="3" s="1"/>
  <c r="A259" i="3" s="1"/>
  <c r="A271" i="3" s="1"/>
  <c r="A283" i="3" s="1"/>
  <c r="A295" i="3" s="1"/>
  <c r="A307" i="3" s="1"/>
  <c r="A319" i="3" s="1"/>
  <c r="A331" i="3" s="1"/>
  <c r="A343" i="3" s="1"/>
  <c r="A355" i="3" s="1"/>
  <c r="A367" i="3" s="1"/>
  <c r="A379" i="3" s="1"/>
  <c r="A391" i="3" s="1"/>
  <c r="B151" i="3"/>
  <c r="B163" i="3" s="1"/>
  <c r="B175" i="3" s="1"/>
  <c r="B187" i="3" s="1"/>
  <c r="B199" i="3" s="1"/>
  <c r="B211" i="3" s="1"/>
  <c r="B223" i="3" s="1"/>
  <c r="B235" i="3" s="1"/>
  <c r="B247" i="3" s="1"/>
  <c r="B259" i="3" s="1"/>
  <c r="B271" i="3" s="1"/>
  <c r="B283" i="3" s="1"/>
  <c r="B295" i="3" s="1"/>
  <c r="B307" i="3" s="1"/>
  <c r="B319" i="3" s="1"/>
  <c r="B331" i="3" s="1"/>
  <c r="B343" i="3" s="1"/>
  <c r="B355" i="3" s="1"/>
  <c r="B367" i="3" s="1"/>
  <c r="B379" i="3" s="1"/>
  <c r="B391" i="3" s="1"/>
  <c r="B403" i="3" s="1"/>
  <c r="B415" i="3" s="1"/>
  <c r="B427" i="3" s="1"/>
  <c r="B439" i="3" s="1"/>
  <c r="B451" i="3" s="1"/>
  <c r="B463" i="3" s="1"/>
  <c r="B475" i="3" s="1"/>
  <c r="B487" i="3" s="1"/>
  <c r="B499" i="3" s="1"/>
  <c r="B511" i="3" s="1"/>
  <c r="B523" i="3" s="1"/>
  <c r="B535" i="3" s="1"/>
  <c r="B547" i="3" s="1"/>
  <c r="B559" i="3" s="1"/>
  <c r="B571" i="3" s="1"/>
  <c r="B583" i="3" s="1"/>
  <c r="B595" i="3" s="1"/>
  <c r="B607" i="3" s="1"/>
  <c r="B619" i="3" s="1"/>
  <c r="B631" i="3" s="1"/>
  <c r="B643" i="3" s="1"/>
  <c r="B655" i="3" s="1"/>
  <c r="B667" i="3" s="1"/>
  <c r="B679" i="3" s="1"/>
  <c r="B691" i="3" s="1"/>
  <c r="B703" i="3" s="1"/>
  <c r="B715" i="3" s="1"/>
  <c r="B727" i="3" s="1"/>
  <c r="B739" i="3" s="1"/>
  <c r="B751" i="3" s="1"/>
  <c r="B763" i="3" s="1"/>
  <c r="D151" i="3"/>
  <c r="E151" i="3"/>
  <c r="F151" i="3"/>
  <c r="G151" i="3"/>
  <c r="H151" i="3"/>
  <c r="I151" i="3"/>
  <c r="A152" i="3"/>
  <c r="A164" i="3" s="1"/>
  <c r="A176" i="3" s="1"/>
  <c r="A188" i="3" s="1"/>
  <c r="A200" i="3"/>
  <c r="A212" i="3" s="1"/>
  <c r="A224" i="3" s="1"/>
  <c r="A236" i="3" s="1"/>
  <c r="A248" i="3" s="1"/>
  <c r="A260" i="3" s="1"/>
  <c r="A272" i="3" s="1"/>
  <c r="A284" i="3" s="1"/>
  <c r="A296" i="3" s="1"/>
  <c r="A308" i="3" s="1"/>
  <c r="A320" i="3" s="1"/>
  <c r="A332" i="3" s="1"/>
  <c r="A344" i="3" s="1"/>
  <c r="A356" i="3" s="1"/>
  <c r="A368" i="3" s="1"/>
  <c r="A380" i="3" s="1"/>
  <c r="A392" i="3" s="1"/>
  <c r="B152" i="3"/>
  <c r="B164" i="3" s="1"/>
  <c r="B176" i="3" s="1"/>
  <c r="B188" i="3" s="1"/>
  <c r="B200" i="3" s="1"/>
  <c r="B212" i="3" s="1"/>
  <c r="B224" i="3" s="1"/>
  <c r="B236" i="3" s="1"/>
  <c r="B248" i="3" s="1"/>
  <c r="B260" i="3" s="1"/>
  <c r="B272" i="3" s="1"/>
  <c r="B284" i="3" s="1"/>
  <c r="B296" i="3" s="1"/>
  <c r="B308" i="3" s="1"/>
  <c r="B320" i="3" s="1"/>
  <c r="B332" i="3" s="1"/>
  <c r="B344" i="3" s="1"/>
  <c r="B356" i="3" s="1"/>
  <c r="B368" i="3" s="1"/>
  <c r="B380" i="3" s="1"/>
  <c r="B392" i="3" s="1"/>
  <c r="B404" i="3" s="1"/>
  <c r="B416" i="3" s="1"/>
  <c r="B428" i="3" s="1"/>
  <c r="B440" i="3" s="1"/>
  <c r="B452" i="3" s="1"/>
  <c r="B464" i="3" s="1"/>
  <c r="B476" i="3" s="1"/>
  <c r="B488" i="3" s="1"/>
  <c r="B500" i="3" s="1"/>
  <c r="B512" i="3" s="1"/>
  <c r="B524" i="3" s="1"/>
  <c r="B536" i="3" s="1"/>
  <c r="B548" i="3" s="1"/>
  <c r="B560" i="3" s="1"/>
  <c r="B572" i="3" s="1"/>
  <c r="B584" i="3" s="1"/>
  <c r="B596" i="3" s="1"/>
  <c r="B608" i="3" s="1"/>
  <c r="B620" i="3" s="1"/>
  <c r="B632" i="3" s="1"/>
  <c r="B644" i="3" s="1"/>
  <c r="B656" i="3" s="1"/>
  <c r="B668" i="3" s="1"/>
  <c r="B680" i="3" s="1"/>
  <c r="B692" i="3" s="1"/>
  <c r="B704" i="3" s="1"/>
  <c r="B716" i="3" s="1"/>
  <c r="B728" i="3" s="1"/>
  <c r="B740" i="3" s="1"/>
  <c r="B752" i="3" s="1"/>
  <c r="B764" i="3" s="1"/>
  <c r="D152" i="3"/>
  <c r="E152" i="3"/>
  <c r="F152" i="3"/>
  <c r="G152" i="3"/>
  <c r="H152" i="3"/>
  <c r="H152" i="5" s="1"/>
  <c r="I152" i="3"/>
  <c r="A153" i="3"/>
  <c r="A165" i="3" s="1"/>
  <c r="A177" i="3" s="1"/>
  <c r="A189" i="3" s="1"/>
  <c r="A201" i="3" s="1"/>
  <c r="A213" i="3" s="1"/>
  <c r="A225" i="3" s="1"/>
  <c r="A237" i="3" s="1"/>
  <c r="A249" i="3" s="1"/>
  <c r="A261" i="3" s="1"/>
  <c r="A273" i="3" s="1"/>
  <c r="A285" i="3" s="1"/>
  <c r="A297" i="3" s="1"/>
  <c r="A309" i="3" s="1"/>
  <c r="A321" i="3" s="1"/>
  <c r="A333" i="3" s="1"/>
  <c r="A345" i="3" s="1"/>
  <c r="A357" i="3" s="1"/>
  <c r="A369" i="3" s="1"/>
  <c r="A381" i="3" s="1"/>
  <c r="A393" i="3" s="1"/>
  <c r="B153" i="3"/>
  <c r="B165" i="3" s="1"/>
  <c r="B177" i="3" s="1"/>
  <c r="B189" i="3" s="1"/>
  <c r="B201" i="3" s="1"/>
  <c r="B213" i="3" s="1"/>
  <c r="B225" i="3" s="1"/>
  <c r="B237" i="3" s="1"/>
  <c r="B249" i="3" s="1"/>
  <c r="B261" i="3" s="1"/>
  <c r="B273" i="3" s="1"/>
  <c r="B285" i="3" s="1"/>
  <c r="B297" i="3" s="1"/>
  <c r="B309" i="3" s="1"/>
  <c r="B321" i="3" s="1"/>
  <c r="B333" i="3" s="1"/>
  <c r="B345" i="3" s="1"/>
  <c r="B357" i="3" s="1"/>
  <c r="B369" i="3" s="1"/>
  <c r="B381" i="3" s="1"/>
  <c r="B393" i="3" s="1"/>
  <c r="B405" i="3" s="1"/>
  <c r="B417" i="3" s="1"/>
  <c r="B429" i="3" s="1"/>
  <c r="B441" i="3" s="1"/>
  <c r="B453" i="3" s="1"/>
  <c r="B465" i="3" s="1"/>
  <c r="B477" i="3" s="1"/>
  <c r="B489" i="3" s="1"/>
  <c r="B501" i="3" s="1"/>
  <c r="B513" i="3" s="1"/>
  <c r="B525" i="3" s="1"/>
  <c r="B537" i="3" s="1"/>
  <c r="B549" i="3" s="1"/>
  <c r="B561" i="3" s="1"/>
  <c r="B573" i="3" s="1"/>
  <c r="B585" i="3" s="1"/>
  <c r="B597" i="3" s="1"/>
  <c r="B609" i="3" s="1"/>
  <c r="B621" i="3" s="1"/>
  <c r="B633" i="3" s="1"/>
  <c r="B645" i="3" s="1"/>
  <c r="B657" i="3" s="1"/>
  <c r="B669" i="3" s="1"/>
  <c r="B681" i="3" s="1"/>
  <c r="B693" i="3" s="1"/>
  <c r="B705" i="3" s="1"/>
  <c r="B717" i="3" s="1"/>
  <c r="B729" i="3" s="1"/>
  <c r="B741" i="3" s="1"/>
  <c r="B753" i="3" s="1"/>
  <c r="B765" i="3" s="1"/>
  <c r="D153" i="3"/>
  <c r="E153" i="3"/>
  <c r="F153" i="3"/>
  <c r="G153" i="3"/>
  <c r="H153" i="3"/>
  <c r="I153" i="3"/>
  <c r="A154" i="3"/>
  <c r="A166" i="3" s="1"/>
  <c r="A178" i="3" s="1"/>
  <c r="A190" i="3" s="1"/>
  <c r="A202" i="3" s="1"/>
  <c r="A214" i="3" s="1"/>
  <c r="A226" i="3" s="1"/>
  <c r="A238" i="3" s="1"/>
  <c r="A250" i="3" s="1"/>
  <c r="A262" i="3" s="1"/>
  <c r="A274" i="3" s="1"/>
  <c r="A286" i="3" s="1"/>
  <c r="A298" i="3" s="1"/>
  <c r="A310" i="3" s="1"/>
  <c r="A322" i="3" s="1"/>
  <c r="A334" i="3" s="1"/>
  <c r="A346" i="3" s="1"/>
  <c r="A358" i="3" s="1"/>
  <c r="A370" i="3" s="1"/>
  <c r="A382" i="3" s="1"/>
  <c r="A394" i="3" s="1"/>
  <c r="A406" i="3" s="1"/>
  <c r="A418" i="3" s="1"/>
  <c r="A430" i="3" s="1"/>
  <c r="A442" i="3" s="1"/>
  <c r="A454" i="3" s="1"/>
  <c r="A466" i="3" s="1"/>
  <c r="A478" i="3" s="1"/>
  <c r="A490" i="3" s="1"/>
  <c r="S490" i="3" s="1"/>
  <c r="B154" i="3"/>
  <c r="B166" i="3" s="1"/>
  <c r="B178" i="3" s="1"/>
  <c r="B190" i="3" s="1"/>
  <c r="B202" i="3" s="1"/>
  <c r="B214" i="3" s="1"/>
  <c r="B226" i="3" s="1"/>
  <c r="B238" i="3" s="1"/>
  <c r="B250" i="3" s="1"/>
  <c r="B262" i="3" s="1"/>
  <c r="B274" i="3" s="1"/>
  <c r="B286" i="3" s="1"/>
  <c r="B298" i="3" s="1"/>
  <c r="B310" i="3" s="1"/>
  <c r="B322" i="3" s="1"/>
  <c r="B334" i="3" s="1"/>
  <c r="B346" i="3" s="1"/>
  <c r="B358" i="3" s="1"/>
  <c r="B370" i="3" s="1"/>
  <c r="B382" i="3" s="1"/>
  <c r="B394" i="3" s="1"/>
  <c r="B406" i="3" s="1"/>
  <c r="B418" i="3" s="1"/>
  <c r="B430" i="3" s="1"/>
  <c r="B442" i="3" s="1"/>
  <c r="B454" i="3" s="1"/>
  <c r="B466" i="3" s="1"/>
  <c r="B478" i="3" s="1"/>
  <c r="B490" i="3" s="1"/>
  <c r="B502" i="3" s="1"/>
  <c r="B514" i="3" s="1"/>
  <c r="B526" i="3" s="1"/>
  <c r="B538" i="3" s="1"/>
  <c r="B550" i="3" s="1"/>
  <c r="B562" i="3" s="1"/>
  <c r="B574" i="3" s="1"/>
  <c r="B586" i="3" s="1"/>
  <c r="B598" i="3" s="1"/>
  <c r="B610" i="3" s="1"/>
  <c r="B622" i="3" s="1"/>
  <c r="B634" i="3" s="1"/>
  <c r="B646" i="3" s="1"/>
  <c r="B658" i="3" s="1"/>
  <c r="B670" i="3" s="1"/>
  <c r="B682" i="3" s="1"/>
  <c r="B694" i="3" s="1"/>
  <c r="B706" i="3" s="1"/>
  <c r="B718" i="3" s="1"/>
  <c r="B730" i="3" s="1"/>
  <c r="B742" i="3" s="1"/>
  <c r="B754" i="3" s="1"/>
  <c r="B766" i="3" s="1"/>
  <c r="D154" i="3"/>
  <c r="E154" i="3"/>
  <c r="F154" i="3"/>
  <c r="G154" i="3"/>
  <c r="H154" i="3"/>
  <c r="I154" i="3"/>
  <c r="A155" i="3"/>
  <c r="A167" i="3" s="1"/>
  <c r="A179" i="3" s="1"/>
  <c r="A191" i="3" s="1"/>
  <c r="A203" i="3" s="1"/>
  <c r="A215" i="3" s="1"/>
  <c r="A227" i="3" s="1"/>
  <c r="A239" i="3" s="1"/>
  <c r="A251" i="3" s="1"/>
  <c r="A263" i="3" s="1"/>
  <c r="A275" i="3" s="1"/>
  <c r="A287" i="3" s="1"/>
  <c r="A299" i="3" s="1"/>
  <c r="A311" i="3" s="1"/>
  <c r="A323" i="3" s="1"/>
  <c r="A335" i="3" s="1"/>
  <c r="A347" i="3" s="1"/>
  <c r="A359" i="3" s="1"/>
  <c r="A371" i="3" s="1"/>
  <c r="A383" i="3" s="1"/>
  <c r="A395" i="3" s="1"/>
  <c r="B155" i="3"/>
  <c r="B167" i="3" s="1"/>
  <c r="B179" i="3" s="1"/>
  <c r="B191" i="3" s="1"/>
  <c r="B203" i="3" s="1"/>
  <c r="B215" i="3" s="1"/>
  <c r="B227" i="3" s="1"/>
  <c r="B239" i="3" s="1"/>
  <c r="B251" i="3" s="1"/>
  <c r="B263" i="3" s="1"/>
  <c r="B275" i="3" s="1"/>
  <c r="B287" i="3" s="1"/>
  <c r="B299" i="3" s="1"/>
  <c r="B311" i="3" s="1"/>
  <c r="B323" i="3" s="1"/>
  <c r="B335" i="3" s="1"/>
  <c r="B347" i="3" s="1"/>
  <c r="B359" i="3" s="1"/>
  <c r="B371" i="3" s="1"/>
  <c r="B383" i="3" s="1"/>
  <c r="B395" i="3" s="1"/>
  <c r="B407" i="3" s="1"/>
  <c r="B419" i="3" s="1"/>
  <c r="B431" i="3" s="1"/>
  <c r="B443" i="3" s="1"/>
  <c r="B455" i="3" s="1"/>
  <c r="B467" i="3" s="1"/>
  <c r="B479" i="3" s="1"/>
  <c r="B491" i="3" s="1"/>
  <c r="B503" i="3" s="1"/>
  <c r="B515" i="3" s="1"/>
  <c r="B527" i="3" s="1"/>
  <c r="B539" i="3" s="1"/>
  <c r="B551" i="3" s="1"/>
  <c r="B563" i="3" s="1"/>
  <c r="B575" i="3" s="1"/>
  <c r="B587" i="3" s="1"/>
  <c r="B599" i="3" s="1"/>
  <c r="B611" i="3" s="1"/>
  <c r="B623" i="3" s="1"/>
  <c r="B635" i="3" s="1"/>
  <c r="B647" i="3" s="1"/>
  <c r="B659" i="3" s="1"/>
  <c r="B671" i="3" s="1"/>
  <c r="B683" i="3" s="1"/>
  <c r="B695" i="3" s="1"/>
  <c r="B707" i="3" s="1"/>
  <c r="B719" i="3" s="1"/>
  <c r="B731" i="3" s="1"/>
  <c r="B743" i="3" s="1"/>
  <c r="B755" i="3" s="1"/>
  <c r="B767" i="3" s="1"/>
  <c r="D155" i="3"/>
  <c r="E155" i="3"/>
  <c r="F155" i="3"/>
  <c r="G155" i="3"/>
  <c r="H155" i="3"/>
  <c r="I155" i="3"/>
  <c r="A156" i="3"/>
  <c r="A168" i="3" s="1"/>
  <c r="A180" i="3" s="1"/>
  <c r="A192" i="3" s="1"/>
  <c r="A204" i="3" s="1"/>
  <c r="A216" i="3" s="1"/>
  <c r="A228" i="3" s="1"/>
  <c r="A240" i="3" s="1"/>
  <c r="A252" i="3" s="1"/>
  <c r="A264" i="3" s="1"/>
  <c r="A276" i="3" s="1"/>
  <c r="A288" i="3" s="1"/>
  <c r="A300" i="3" s="1"/>
  <c r="A312" i="3" s="1"/>
  <c r="A324" i="3" s="1"/>
  <c r="A336" i="3" s="1"/>
  <c r="A348" i="3" s="1"/>
  <c r="A360" i="3" s="1"/>
  <c r="A372" i="3" s="1"/>
  <c r="A384" i="3" s="1"/>
  <c r="A396" i="3" s="1"/>
  <c r="B156" i="3"/>
  <c r="B168" i="3" s="1"/>
  <c r="B180" i="3" s="1"/>
  <c r="B192" i="3" s="1"/>
  <c r="B204" i="3" s="1"/>
  <c r="B216" i="3" s="1"/>
  <c r="B228" i="3" s="1"/>
  <c r="B240" i="3" s="1"/>
  <c r="B252" i="3" s="1"/>
  <c r="B264" i="3" s="1"/>
  <c r="B276" i="3" s="1"/>
  <c r="B288" i="3" s="1"/>
  <c r="B300" i="3" s="1"/>
  <c r="B312" i="3" s="1"/>
  <c r="B324" i="3" s="1"/>
  <c r="B336" i="3" s="1"/>
  <c r="B348" i="3" s="1"/>
  <c r="B360" i="3" s="1"/>
  <c r="B372" i="3" s="1"/>
  <c r="B384" i="3" s="1"/>
  <c r="B396" i="3" s="1"/>
  <c r="B408" i="3" s="1"/>
  <c r="B420" i="3" s="1"/>
  <c r="B432" i="3" s="1"/>
  <c r="B444" i="3" s="1"/>
  <c r="B456" i="3" s="1"/>
  <c r="B468" i="3" s="1"/>
  <c r="B480" i="3" s="1"/>
  <c r="B492" i="3" s="1"/>
  <c r="B504" i="3" s="1"/>
  <c r="B516" i="3" s="1"/>
  <c r="B528" i="3" s="1"/>
  <c r="B540" i="3" s="1"/>
  <c r="B552" i="3" s="1"/>
  <c r="B564" i="3" s="1"/>
  <c r="B576" i="3" s="1"/>
  <c r="B588" i="3" s="1"/>
  <c r="B600" i="3" s="1"/>
  <c r="B612" i="3" s="1"/>
  <c r="B624" i="3" s="1"/>
  <c r="B636" i="3" s="1"/>
  <c r="B648" i="3" s="1"/>
  <c r="B660" i="3" s="1"/>
  <c r="B672" i="3" s="1"/>
  <c r="B684" i="3" s="1"/>
  <c r="B696" i="3" s="1"/>
  <c r="B708" i="3" s="1"/>
  <c r="B720" i="3" s="1"/>
  <c r="B732" i="3" s="1"/>
  <c r="B744" i="3" s="1"/>
  <c r="B756" i="3" s="1"/>
  <c r="B768" i="3" s="1"/>
  <c r="D156" i="3"/>
  <c r="E156" i="3"/>
  <c r="F156" i="3"/>
  <c r="G156" i="3"/>
  <c r="H156" i="3"/>
  <c r="I156" i="3"/>
  <c r="A157" i="3"/>
  <c r="A169" i="3" s="1"/>
  <c r="A181" i="3" s="1"/>
  <c r="A193" i="3" s="1"/>
  <c r="A205" i="3" s="1"/>
  <c r="A217" i="3" s="1"/>
  <c r="A229" i="3" s="1"/>
  <c r="A241" i="3" s="1"/>
  <c r="A253" i="3" s="1"/>
  <c r="A265" i="3" s="1"/>
  <c r="A277" i="3" s="1"/>
  <c r="A289" i="3" s="1"/>
  <c r="A301" i="3" s="1"/>
  <c r="A313" i="3" s="1"/>
  <c r="A325" i="3" s="1"/>
  <c r="A337" i="3" s="1"/>
  <c r="A349" i="3" s="1"/>
  <c r="A361" i="3" s="1"/>
  <c r="A373" i="3" s="1"/>
  <c r="A385" i="3" s="1"/>
  <c r="A397" i="3" s="1"/>
  <c r="B157" i="3"/>
  <c r="B169" i="3" s="1"/>
  <c r="B181" i="3" s="1"/>
  <c r="B193" i="3" s="1"/>
  <c r="B205" i="3" s="1"/>
  <c r="B217" i="3" s="1"/>
  <c r="B229" i="3" s="1"/>
  <c r="B241" i="3" s="1"/>
  <c r="B253" i="3" s="1"/>
  <c r="B265" i="3" s="1"/>
  <c r="B277" i="3" s="1"/>
  <c r="B289" i="3" s="1"/>
  <c r="B301" i="3" s="1"/>
  <c r="B313" i="3" s="1"/>
  <c r="B325" i="3" s="1"/>
  <c r="B337" i="3" s="1"/>
  <c r="B349" i="3" s="1"/>
  <c r="B361" i="3" s="1"/>
  <c r="B373" i="3" s="1"/>
  <c r="B385" i="3" s="1"/>
  <c r="B397" i="3" s="1"/>
  <c r="B409" i="3" s="1"/>
  <c r="B421" i="3" s="1"/>
  <c r="B433" i="3" s="1"/>
  <c r="B445" i="3" s="1"/>
  <c r="B457" i="3" s="1"/>
  <c r="B469" i="3" s="1"/>
  <c r="B481" i="3" s="1"/>
  <c r="B493" i="3" s="1"/>
  <c r="B505" i="3" s="1"/>
  <c r="B517" i="3" s="1"/>
  <c r="B529" i="3" s="1"/>
  <c r="B541" i="3" s="1"/>
  <c r="B553" i="3" s="1"/>
  <c r="B565" i="3" s="1"/>
  <c r="B577" i="3" s="1"/>
  <c r="B589" i="3" s="1"/>
  <c r="B601" i="3" s="1"/>
  <c r="B613" i="3" s="1"/>
  <c r="B625" i="3" s="1"/>
  <c r="B637" i="3" s="1"/>
  <c r="B649" i="3" s="1"/>
  <c r="B661" i="3" s="1"/>
  <c r="B673" i="3" s="1"/>
  <c r="B685" i="3" s="1"/>
  <c r="B697" i="3" s="1"/>
  <c r="B709" i="3" s="1"/>
  <c r="B721" i="3" s="1"/>
  <c r="B733" i="3" s="1"/>
  <c r="B745" i="3" s="1"/>
  <c r="B757" i="3" s="1"/>
  <c r="B769" i="3" s="1"/>
  <c r="D157" i="3"/>
  <c r="E157" i="3"/>
  <c r="F157" i="3"/>
  <c r="G157" i="3"/>
  <c r="H157" i="3"/>
  <c r="I157" i="3"/>
  <c r="C158" i="3"/>
  <c r="D158" i="3"/>
  <c r="E158" i="3"/>
  <c r="F158" i="3"/>
  <c r="G158" i="3"/>
  <c r="H158" i="3"/>
  <c r="I158" i="3"/>
  <c r="C159" i="3"/>
  <c r="D159" i="3"/>
  <c r="E159" i="3"/>
  <c r="F159" i="3"/>
  <c r="G159" i="3"/>
  <c r="H159" i="3"/>
  <c r="I159" i="3"/>
  <c r="C160" i="3"/>
  <c r="D160" i="3"/>
  <c r="E160" i="3"/>
  <c r="F160" i="3"/>
  <c r="G160" i="3"/>
  <c r="H160" i="3"/>
  <c r="I160" i="3"/>
  <c r="C161" i="3"/>
  <c r="D161" i="3"/>
  <c r="E161" i="3"/>
  <c r="F161" i="3"/>
  <c r="G161" i="3"/>
  <c r="H161" i="3"/>
  <c r="I161" i="3"/>
  <c r="C162" i="3"/>
  <c r="D162" i="3"/>
  <c r="E162" i="3"/>
  <c r="F162" i="3"/>
  <c r="G162" i="3"/>
  <c r="H162" i="3"/>
  <c r="I162" i="3"/>
  <c r="C163" i="3"/>
  <c r="D163" i="3"/>
  <c r="E163" i="3"/>
  <c r="F163" i="3"/>
  <c r="G163" i="3"/>
  <c r="H163" i="3"/>
  <c r="I163" i="3"/>
  <c r="C164" i="3"/>
  <c r="D164" i="3"/>
  <c r="E164" i="3"/>
  <c r="F164" i="3"/>
  <c r="G164" i="3"/>
  <c r="H164" i="3"/>
  <c r="I164" i="3"/>
  <c r="C165" i="3"/>
  <c r="D165" i="3"/>
  <c r="E165" i="3"/>
  <c r="F165" i="3"/>
  <c r="G165" i="3"/>
  <c r="H165" i="3"/>
  <c r="I165" i="3"/>
  <c r="C166" i="3"/>
  <c r="D166" i="3"/>
  <c r="E166" i="3"/>
  <c r="F166" i="3"/>
  <c r="G166" i="3"/>
  <c r="H166" i="3"/>
  <c r="I166" i="3"/>
  <c r="C167" i="3"/>
  <c r="D167" i="3"/>
  <c r="E167" i="3"/>
  <c r="E167" i="5" s="1"/>
  <c r="F167" i="3"/>
  <c r="G167" i="3"/>
  <c r="H167" i="3"/>
  <c r="I167" i="3"/>
  <c r="C168" i="3"/>
  <c r="D168" i="3"/>
  <c r="E168" i="3"/>
  <c r="F168" i="3"/>
  <c r="G168" i="3"/>
  <c r="H168" i="3"/>
  <c r="I168" i="3"/>
  <c r="C169" i="3"/>
  <c r="D169" i="3"/>
  <c r="E169" i="3"/>
  <c r="F169" i="3"/>
  <c r="G169" i="3"/>
  <c r="H169" i="3"/>
  <c r="I169" i="3"/>
  <c r="C170" i="3"/>
  <c r="D170" i="3"/>
  <c r="E170" i="3"/>
  <c r="F170" i="3"/>
  <c r="G170" i="3"/>
  <c r="H170" i="3"/>
  <c r="I170" i="3"/>
  <c r="C171" i="3"/>
  <c r="D171" i="3"/>
  <c r="E171" i="3"/>
  <c r="F171" i="3"/>
  <c r="G171" i="3"/>
  <c r="H171" i="3"/>
  <c r="I171" i="3"/>
  <c r="C172" i="3"/>
  <c r="C172" i="5" s="1"/>
  <c r="D172" i="3"/>
  <c r="E172" i="3"/>
  <c r="F172" i="3"/>
  <c r="G172" i="3"/>
  <c r="H172" i="3"/>
  <c r="I172" i="3"/>
  <c r="C173" i="3"/>
  <c r="D173" i="3"/>
  <c r="E173" i="3"/>
  <c r="E173" i="5" s="1"/>
  <c r="F173" i="3"/>
  <c r="G173" i="3"/>
  <c r="H173" i="3"/>
  <c r="I173" i="3"/>
  <c r="C174" i="3"/>
  <c r="D174" i="3"/>
  <c r="E174" i="3"/>
  <c r="F174" i="3"/>
  <c r="G174" i="3"/>
  <c r="H174" i="3"/>
  <c r="I174" i="3"/>
  <c r="C175" i="3"/>
  <c r="D175" i="3"/>
  <c r="E175" i="3"/>
  <c r="F175" i="3"/>
  <c r="F175" i="5" s="1"/>
  <c r="G175" i="3"/>
  <c r="G175" i="5" s="1"/>
  <c r="H175" i="3"/>
  <c r="I175" i="3"/>
  <c r="C176" i="3"/>
  <c r="D176" i="3"/>
  <c r="E176" i="3"/>
  <c r="F176" i="3"/>
  <c r="G176" i="3"/>
  <c r="H176" i="3"/>
  <c r="I176" i="3"/>
  <c r="C177" i="3"/>
  <c r="D177" i="3"/>
  <c r="E177" i="3"/>
  <c r="F177" i="3"/>
  <c r="G177" i="3"/>
  <c r="H177" i="3"/>
  <c r="H177" i="5" s="1"/>
  <c r="I177" i="3"/>
  <c r="C178" i="3"/>
  <c r="D178" i="3"/>
  <c r="E178" i="3"/>
  <c r="F178" i="3"/>
  <c r="G178" i="3"/>
  <c r="H178" i="3"/>
  <c r="I178" i="3"/>
  <c r="C179" i="3"/>
  <c r="C179" i="5" s="1"/>
  <c r="D179" i="3"/>
  <c r="E179" i="3"/>
  <c r="F179" i="3"/>
  <c r="G179" i="3"/>
  <c r="H179" i="3"/>
  <c r="I179" i="3"/>
  <c r="C180" i="3"/>
  <c r="D180" i="3"/>
  <c r="E180" i="3"/>
  <c r="F180" i="3"/>
  <c r="G180" i="3"/>
  <c r="H180" i="3"/>
  <c r="I180" i="3"/>
  <c r="C181" i="3"/>
  <c r="D181" i="3"/>
  <c r="E181" i="3"/>
  <c r="F181" i="3"/>
  <c r="G181" i="3"/>
  <c r="H181" i="3"/>
  <c r="I181" i="3"/>
  <c r="C182" i="3"/>
  <c r="D182" i="3"/>
  <c r="E182" i="3"/>
  <c r="F182" i="3"/>
  <c r="F182" i="5" s="1"/>
  <c r="G182" i="3"/>
  <c r="H182" i="3"/>
  <c r="I182" i="3"/>
  <c r="C183" i="3"/>
  <c r="D183" i="3"/>
  <c r="E183" i="3"/>
  <c r="F183" i="3"/>
  <c r="G183" i="3"/>
  <c r="H183" i="3"/>
  <c r="I183" i="3"/>
  <c r="C184" i="3"/>
  <c r="D184" i="3"/>
  <c r="E184" i="3"/>
  <c r="F184" i="3"/>
  <c r="G184" i="3"/>
  <c r="H184" i="3"/>
  <c r="I184" i="3"/>
  <c r="C185" i="3"/>
  <c r="D185" i="3"/>
  <c r="E185" i="3"/>
  <c r="F185" i="3"/>
  <c r="G185" i="3"/>
  <c r="H185" i="3"/>
  <c r="D185" i="5" s="1"/>
  <c r="I185" i="3"/>
  <c r="C186" i="3"/>
  <c r="D186" i="3"/>
  <c r="E186" i="3"/>
  <c r="F186" i="3"/>
  <c r="G186" i="3"/>
  <c r="H186" i="3"/>
  <c r="I186" i="3"/>
  <c r="C187" i="3"/>
  <c r="C187" i="5" s="1"/>
  <c r="D187" i="3"/>
  <c r="E187" i="3"/>
  <c r="F187" i="3"/>
  <c r="G187" i="3"/>
  <c r="H187" i="3"/>
  <c r="I187" i="3"/>
  <c r="C188" i="3"/>
  <c r="D188" i="3"/>
  <c r="E188" i="3"/>
  <c r="F188" i="3"/>
  <c r="G188" i="3"/>
  <c r="H188" i="3"/>
  <c r="I188" i="3"/>
  <c r="C189" i="3"/>
  <c r="D189" i="3"/>
  <c r="E189" i="3"/>
  <c r="F189" i="3"/>
  <c r="G189" i="3"/>
  <c r="H189" i="3"/>
  <c r="I189" i="3"/>
  <c r="C190" i="3"/>
  <c r="D190" i="3"/>
  <c r="E190" i="3"/>
  <c r="F190" i="3"/>
  <c r="G190" i="3"/>
  <c r="H190" i="3"/>
  <c r="I190" i="3"/>
  <c r="C191" i="3"/>
  <c r="D191" i="3"/>
  <c r="E191" i="3"/>
  <c r="F191" i="3"/>
  <c r="G191" i="3"/>
  <c r="H191" i="3"/>
  <c r="I191" i="3"/>
  <c r="C192" i="3"/>
  <c r="D192" i="3"/>
  <c r="E192" i="3"/>
  <c r="F192" i="3"/>
  <c r="G192" i="3"/>
  <c r="H192" i="3"/>
  <c r="I192" i="3"/>
  <c r="C193" i="3"/>
  <c r="D193" i="3"/>
  <c r="E193" i="3"/>
  <c r="F193" i="3"/>
  <c r="G193" i="3"/>
  <c r="H193" i="3"/>
  <c r="I193" i="3"/>
  <c r="C194" i="3"/>
  <c r="D194" i="3"/>
  <c r="E194" i="3"/>
  <c r="F194" i="3"/>
  <c r="G194" i="3"/>
  <c r="H194" i="3"/>
  <c r="I194" i="3"/>
  <c r="C195" i="3"/>
  <c r="D195" i="3"/>
  <c r="E195" i="3"/>
  <c r="F195" i="3"/>
  <c r="G195" i="3"/>
  <c r="H195" i="3"/>
  <c r="I195" i="3"/>
  <c r="C196" i="3"/>
  <c r="D196" i="3"/>
  <c r="E196" i="3"/>
  <c r="F196" i="3"/>
  <c r="G196" i="3"/>
  <c r="H196" i="3"/>
  <c r="I196" i="3"/>
  <c r="C197" i="3"/>
  <c r="D197" i="3"/>
  <c r="E197" i="3"/>
  <c r="F197" i="3"/>
  <c r="G197" i="3"/>
  <c r="H197" i="3"/>
  <c r="I197" i="3"/>
  <c r="C198" i="3"/>
  <c r="D198" i="3"/>
  <c r="E198" i="3"/>
  <c r="F198" i="3"/>
  <c r="G198" i="3"/>
  <c r="H198" i="3"/>
  <c r="I198" i="3"/>
  <c r="C199" i="3"/>
  <c r="D199" i="3"/>
  <c r="E199" i="3"/>
  <c r="F199" i="3"/>
  <c r="G199" i="3"/>
  <c r="H199" i="3"/>
  <c r="I199" i="3"/>
  <c r="C200" i="3"/>
  <c r="D200" i="3"/>
  <c r="E200" i="3"/>
  <c r="F200" i="3"/>
  <c r="G200" i="3"/>
  <c r="G200" i="5" s="1"/>
  <c r="H200" i="3"/>
  <c r="I200" i="3"/>
  <c r="C201" i="3"/>
  <c r="D201" i="3"/>
  <c r="E201" i="3"/>
  <c r="F201" i="3"/>
  <c r="G201" i="3"/>
  <c r="H201" i="3"/>
  <c r="D201" i="5" s="1"/>
  <c r="I201" i="3"/>
  <c r="C202" i="3"/>
  <c r="D202" i="3"/>
  <c r="E202" i="3"/>
  <c r="F202" i="3"/>
  <c r="G202" i="3"/>
  <c r="H202" i="3"/>
  <c r="I202" i="3"/>
  <c r="C203" i="3"/>
  <c r="D203" i="3"/>
  <c r="E203" i="3"/>
  <c r="F203" i="3"/>
  <c r="G203" i="3"/>
  <c r="H203" i="3"/>
  <c r="I203" i="3"/>
  <c r="C204" i="3"/>
  <c r="D204" i="3"/>
  <c r="E204" i="3"/>
  <c r="F204" i="3"/>
  <c r="G204" i="3"/>
  <c r="H204" i="3"/>
  <c r="I204" i="3"/>
  <c r="C205" i="3"/>
  <c r="D205" i="3"/>
  <c r="E205" i="3"/>
  <c r="F205" i="3"/>
  <c r="G205" i="3"/>
  <c r="H205" i="3"/>
  <c r="I205" i="3"/>
  <c r="C206" i="3"/>
  <c r="D206" i="3"/>
  <c r="E206" i="3"/>
  <c r="F206" i="3"/>
  <c r="G206" i="3"/>
  <c r="H206" i="3"/>
  <c r="I206" i="3"/>
  <c r="C207" i="3"/>
  <c r="D207" i="3"/>
  <c r="E207" i="3"/>
  <c r="F207" i="3"/>
  <c r="G207" i="3"/>
  <c r="H207" i="3"/>
  <c r="I207" i="3"/>
  <c r="C208" i="3"/>
  <c r="D208" i="3"/>
  <c r="E208" i="3"/>
  <c r="F208" i="3"/>
  <c r="G208" i="3"/>
  <c r="G208" i="5" s="1"/>
  <c r="H208" i="3"/>
  <c r="I208" i="3"/>
  <c r="C209" i="3"/>
  <c r="D209" i="3"/>
  <c r="E209" i="3"/>
  <c r="F209" i="3"/>
  <c r="G209" i="3"/>
  <c r="H209" i="3"/>
  <c r="I209" i="3"/>
  <c r="C210" i="3"/>
  <c r="D210" i="3"/>
  <c r="E210" i="3"/>
  <c r="F210" i="3"/>
  <c r="G210" i="3"/>
  <c r="H210" i="3"/>
  <c r="I210" i="3"/>
  <c r="C211" i="3"/>
  <c r="D211" i="3"/>
  <c r="E211" i="3"/>
  <c r="F211" i="3"/>
  <c r="G211" i="3"/>
  <c r="H211" i="3"/>
  <c r="I211" i="3"/>
  <c r="C212" i="3"/>
  <c r="D212" i="3"/>
  <c r="E212" i="3"/>
  <c r="F212" i="3"/>
  <c r="G212" i="3"/>
  <c r="H212" i="3"/>
  <c r="I212" i="3"/>
  <c r="C213" i="3"/>
  <c r="D213" i="3"/>
  <c r="E213" i="3"/>
  <c r="F213" i="3"/>
  <c r="G213" i="3"/>
  <c r="H213" i="3"/>
  <c r="I213" i="3"/>
  <c r="C214" i="3"/>
  <c r="D214" i="3"/>
  <c r="E214" i="3"/>
  <c r="F214" i="3"/>
  <c r="G214" i="3"/>
  <c r="H214" i="3"/>
  <c r="I214" i="3"/>
  <c r="C215" i="3"/>
  <c r="D215" i="3"/>
  <c r="E215" i="3"/>
  <c r="F215" i="3"/>
  <c r="F215" i="5" s="1"/>
  <c r="G215" i="3"/>
  <c r="H215" i="3"/>
  <c r="I215" i="3"/>
  <c r="C216" i="3"/>
  <c r="D216" i="3"/>
  <c r="E216" i="3"/>
  <c r="F216" i="3"/>
  <c r="G216" i="3"/>
  <c r="H216" i="3"/>
  <c r="I216" i="3"/>
  <c r="C217" i="3"/>
  <c r="D217" i="3"/>
  <c r="E217" i="3"/>
  <c r="F217" i="3"/>
  <c r="G217" i="3"/>
  <c r="H217" i="3"/>
  <c r="I217" i="3"/>
  <c r="C218" i="3"/>
  <c r="D218" i="3"/>
  <c r="E218" i="3"/>
  <c r="F218" i="3"/>
  <c r="G218" i="3"/>
  <c r="H218" i="3"/>
  <c r="D218" i="5" s="1"/>
  <c r="I218" i="3"/>
  <c r="C219" i="3"/>
  <c r="D219" i="3"/>
  <c r="E219" i="3"/>
  <c r="F219" i="3"/>
  <c r="G219" i="3"/>
  <c r="H219" i="3"/>
  <c r="I219" i="3"/>
  <c r="C220" i="3"/>
  <c r="D220" i="3"/>
  <c r="E220" i="3"/>
  <c r="F220" i="3"/>
  <c r="G220" i="3"/>
  <c r="H220" i="3"/>
  <c r="I220" i="3"/>
  <c r="C221" i="3"/>
  <c r="D221" i="3"/>
  <c r="E221" i="3"/>
  <c r="F221" i="3"/>
  <c r="G221" i="3"/>
  <c r="H221" i="3"/>
  <c r="I221" i="3"/>
  <c r="C222" i="3"/>
  <c r="D222" i="3"/>
  <c r="E222" i="3"/>
  <c r="F222" i="3"/>
  <c r="G222" i="3"/>
  <c r="H222" i="3"/>
  <c r="I222" i="3"/>
  <c r="C223" i="3"/>
  <c r="D223" i="3"/>
  <c r="E223" i="3"/>
  <c r="F223" i="3"/>
  <c r="G223" i="3"/>
  <c r="H223" i="3"/>
  <c r="I223" i="3"/>
  <c r="C224" i="3"/>
  <c r="D224" i="3"/>
  <c r="E224" i="3"/>
  <c r="F224" i="3"/>
  <c r="G224" i="3"/>
  <c r="H224" i="3"/>
  <c r="I224" i="3"/>
  <c r="C225" i="3"/>
  <c r="D225" i="3"/>
  <c r="E225" i="3"/>
  <c r="F225" i="3"/>
  <c r="G225" i="3"/>
  <c r="H225" i="3"/>
  <c r="I225" i="3"/>
  <c r="C226" i="3"/>
  <c r="D226" i="3"/>
  <c r="E226" i="3"/>
  <c r="F226" i="3"/>
  <c r="G226" i="3"/>
  <c r="H226" i="3"/>
  <c r="H226" i="5" s="1"/>
  <c r="I226" i="3"/>
  <c r="C227" i="3"/>
  <c r="C227" i="5" s="1"/>
  <c r="D227" i="3"/>
  <c r="E227" i="3"/>
  <c r="F227" i="3"/>
  <c r="G227" i="3"/>
  <c r="H227" i="3"/>
  <c r="I227" i="3"/>
  <c r="C228" i="3"/>
  <c r="D228" i="3"/>
  <c r="E228" i="3"/>
  <c r="F228" i="3"/>
  <c r="G228" i="3"/>
  <c r="H228" i="3"/>
  <c r="I228" i="3"/>
  <c r="C229" i="3"/>
  <c r="D229" i="3"/>
  <c r="E229" i="3"/>
  <c r="F229" i="3"/>
  <c r="G229" i="3"/>
  <c r="H229" i="3"/>
  <c r="I229" i="3"/>
  <c r="C230" i="3"/>
  <c r="D230" i="3"/>
  <c r="E230" i="3"/>
  <c r="F230" i="3"/>
  <c r="G230" i="3"/>
  <c r="H230" i="3"/>
  <c r="I230" i="3"/>
  <c r="C231" i="3"/>
  <c r="D231" i="3"/>
  <c r="E231" i="3"/>
  <c r="F231" i="3"/>
  <c r="F231" i="5" s="1"/>
  <c r="G231" i="3"/>
  <c r="H231" i="3"/>
  <c r="I231" i="3"/>
  <c r="C232" i="3"/>
  <c r="D232" i="3"/>
  <c r="E232" i="3"/>
  <c r="E232" i="5" s="1"/>
  <c r="F232" i="3"/>
  <c r="G232" i="3"/>
  <c r="G232" i="5" s="1"/>
  <c r="H232" i="3"/>
  <c r="I232" i="3"/>
  <c r="C233" i="3"/>
  <c r="D233" i="3"/>
  <c r="E233" i="3"/>
  <c r="F233" i="3"/>
  <c r="G233" i="3"/>
  <c r="H233" i="3"/>
  <c r="D233" i="5" s="1"/>
  <c r="I233" i="3"/>
  <c r="C234" i="3"/>
  <c r="D234" i="3"/>
  <c r="E234" i="3"/>
  <c r="F234" i="3"/>
  <c r="G234" i="3"/>
  <c r="H234" i="3"/>
  <c r="I234" i="3"/>
  <c r="C235" i="3"/>
  <c r="C235" i="5" s="1"/>
  <c r="D235" i="3"/>
  <c r="E235" i="3"/>
  <c r="F235" i="3"/>
  <c r="G235" i="3"/>
  <c r="H235" i="3"/>
  <c r="I235" i="3"/>
  <c r="C236" i="3"/>
  <c r="D236" i="3"/>
  <c r="E236" i="3"/>
  <c r="F236" i="3"/>
  <c r="G236" i="3"/>
  <c r="H236" i="3"/>
  <c r="I236" i="3"/>
  <c r="C237" i="3"/>
  <c r="D237" i="3"/>
  <c r="E237" i="3"/>
  <c r="F237" i="3"/>
  <c r="G237" i="3"/>
  <c r="H237" i="3"/>
  <c r="I237" i="3"/>
  <c r="C238" i="3"/>
  <c r="D238" i="3"/>
  <c r="E238" i="3"/>
  <c r="F238" i="3"/>
  <c r="G238" i="3"/>
  <c r="H238" i="3"/>
  <c r="I238" i="3"/>
  <c r="C239" i="3"/>
  <c r="D239" i="3"/>
  <c r="E239" i="3"/>
  <c r="F239" i="3"/>
  <c r="G239" i="3"/>
  <c r="H239" i="3"/>
  <c r="I239" i="3"/>
  <c r="C240" i="3"/>
  <c r="D240" i="3"/>
  <c r="E240" i="3"/>
  <c r="F240" i="3"/>
  <c r="G240" i="3"/>
  <c r="H240" i="3"/>
  <c r="I240" i="3"/>
  <c r="C241" i="3"/>
  <c r="D241" i="3"/>
  <c r="E241" i="3"/>
  <c r="F241" i="3"/>
  <c r="G241" i="3"/>
  <c r="H241" i="3"/>
  <c r="I241" i="3"/>
  <c r="C242" i="3"/>
  <c r="D242" i="3"/>
  <c r="E242" i="3"/>
  <c r="F242" i="3"/>
  <c r="G242" i="3"/>
  <c r="H242" i="3"/>
  <c r="I242" i="3"/>
  <c r="C243" i="3"/>
  <c r="D243" i="3"/>
  <c r="E243" i="3"/>
  <c r="F243" i="3"/>
  <c r="G243" i="3"/>
  <c r="H243" i="3"/>
  <c r="I243" i="3"/>
  <c r="C244" i="3"/>
  <c r="D244" i="3"/>
  <c r="E244" i="3"/>
  <c r="F244" i="3"/>
  <c r="G244" i="3"/>
  <c r="H244" i="3"/>
  <c r="I244" i="3"/>
  <c r="C245" i="3"/>
  <c r="D245" i="3"/>
  <c r="E245" i="3"/>
  <c r="F245" i="3"/>
  <c r="G245" i="3"/>
  <c r="H245" i="3"/>
  <c r="I245" i="3"/>
  <c r="C246" i="3"/>
  <c r="C246" i="5" s="1"/>
  <c r="D246" i="3"/>
  <c r="E246" i="3"/>
  <c r="F246" i="3"/>
  <c r="G246" i="3"/>
  <c r="H246" i="3"/>
  <c r="I246" i="3"/>
  <c r="C247" i="3"/>
  <c r="D247" i="3"/>
  <c r="E247" i="3"/>
  <c r="F247" i="3"/>
  <c r="G247" i="3"/>
  <c r="H247" i="3"/>
  <c r="I247" i="3"/>
  <c r="C248" i="3"/>
  <c r="D248" i="3"/>
  <c r="E248" i="3"/>
  <c r="F248" i="3"/>
  <c r="G248" i="3"/>
  <c r="H248" i="3"/>
  <c r="I248" i="3"/>
  <c r="C249" i="3"/>
  <c r="D249" i="3"/>
  <c r="E249" i="3"/>
  <c r="F249" i="3"/>
  <c r="G249" i="3"/>
  <c r="H249" i="3"/>
  <c r="I249" i="3"/>
  <c r="C250" i="3"/>
  <c r="D250" i="3"/>
  <c r="E250" i="3"/>
  <c r="F250" i="3"/>
  <c r="G250" i="3"/>
  <c r="H250" i="3"/>
  <c r="I250" i="3"/>
  <c r="C251" i="3"/>
  <c r="D251" i="3"/>
  <c r="E251" i="3"/>
  <c r="F251" i="3"/>
  <c r="G251" i="3"/>
  <c r="H251" i="3"/>
  <c r="I251" i="3"/>
  <c r="I252" i="3"/>
  <c r="C253" i="3"/>
  <c r="D253" i="3"/>
  <c r="E253" i="3"/>
  <c r="F253" i="3"/>
  <c r="G253" i="3"/>
  <c r="G253" i="5" s="1"/>
  <c r="H253" i="3"/>
  <c r="I253" i="3"/>
  <c r="C254" i="3"/>
  <c r="D254" i="3"/>
  <c r="E254" i="3"/>
  <c r="F254" i="3"/>
  <c r="G254" i="3"/>
  <c r="H254" i="3"/>
  <c r="I254" i="3"/>
  <c r="C255" i="3"/>
  <c r="D255" i="3"/>
  <c r="E255" i="3"/>
  <c r="F255" i="3"/>
  <c r="G255" i="3"/>
  <c r="H255" i="3"/>
  <c r="I255" i="3"/>
  <c r="C256" i="3"/>
  <c r="D256" i="3"/>
  <c r="E256" i="3"/>
  <c r="F256" i="3"/>
  <c r="G256" i="3"/>
  <c r="H256" i="3"/>
  <c r="I256" i="3"/>
  <c r="C257" i="3"/>
  <c r="D257" i="3"/>
  <c r="E257" i="3"/>
  <c r="F257" i="3"/>
  <c r="G257" i="3"/>
  <c r="H257" i="3"/>
  <c r="I257" i="3"/>
  <c r="C258" i="3"/>
  <c r="D258" i="3"/>
  <c r="E258" i="3"/>
  <c r="E258" i="5" s="1"/>
  <c r="F258" i="3"/>
  <c r="G258" i="3"/>
  <c r="G258" i="5" s="1"/>
  <c r="H258" i="3"/>
  <c r="I258" i="3"/>
  <c r="C259" i="3"/>
  <c r="D259" i="3"/>
  <c r="E259" i="3"/>
  <c r="F259" i="3"/>
  <c r="G259" i="3"/>
  <c r="H259" i="3"/>
  <c r="D259" i="5" s="1"/>
  <c r="I259" i="3"/>
  <c r="C260" i="3"/>
  <c r="D260" i="3"/>
  <c r="E260" i="3"/>
  <c r="F260" i="3"/>
  <c r="G260" i="3"/>
  <c r="H260" i="3"/>
  <c r="I260" i="3"/>
  <c r="C261" i="3"/>
  <c r="D261" i="3"/>
  <c r="E261" i="3"/>
  <c r="F261" i="3"/>
  <c r="G261" i="3"/>
  <c r="H261" i="3"/>
  <c r="I261" i="3"/>
  <c r="C262" i="3"/>
  <c r="D262" i="3"/>
  <c r="E262" i="3"/>
  <c r="F262" i="3"/>
  <c r="G262" i="3"/>
  <c r="H262" i="3"/>
  <c r="I262" i="3"/>
  <c r="C263" i="3"/>
  <c r="D263" i="3"/>
  <c r="E263" i="3"/>
  <c r="F263" i="3"/>
  <c r="G263" i="3"/>
  <c r="H263" i="3"/>
  <c r="I263" i="3"/>
  <c r="C264" i="3"/>
  <c r="D264" i="3"/>
  <c r="E264" i="3"/>
  <c r="E264" i="5" s="1"/>
  <c r="F264" i="3"/>
  <c r="G264" i="3"/>
  <c r="H264" i="3"/>
  <c r="I264" i="3"/>
  <c r="C265" i="3"/>
  <c r="D265" i="3"/>
  <c r="E265" i="3"/>
  <c r="F265" i="3"/>
  <c r="G265" i="3"/>
  <c r="H265" i="3"/>
  <c r="I265" i="3"/>
  <c r="C266" i="3"/>
  <c r="D266" i="3"/>
  <c r="E266" i="3"/>
  <c r="F266" i="3"/>
  <c r="G266" i="3"/>
  <c r="H266" i="3"/>
  <c r="I266" i="3"/>
  <c r="C267" i="3"/>
  <c r="D267" i="3"/>
  <c r="E267" i="3"/>
  <c r="F267" i="3"/>
  <c r="G267" i="3"/>
  <c r="H267" i="3"/>
  <c r="I267" i="3"/>
  <c r="C268" i="3"/>
  <c r="D268" i="3"/>
  <c r="E268" i="3"/>
  <c r="F268" i="3"/>
  <c r="G268" i="3"/>
  <c r="H268" i="3"/>
  <c r="I268" i="3"/>
  <c r="C269" i="3"/>
  <c r="D269" i="3"/>
  <c r="E269" i="3"/>
  <c r="F269" i="3"/>
  <c r="G269" i="3"/>
  <c r="H269" i="3"/>
  <c r="H269" i="5" s="1"/>
  <c r="I269" i="3"/>
  <c r="C270" i="3"/>
  <c r="D270" i="3"/>
  <c r="E270" i="3"/>
  <c r="F270" i="3"/>
  <c r="G270" i="3"/>
  <c r="H270" i="3"/>
  <c r="I270" i="3"/>
  <c r="C271" i="3"/>
  <c r="D271" i="3"/>
  <c r="E271" i="3"/>
  <c r="F271" i="3"/>
  <c r="G271" i="3"/>
  <c r="H271" i="3"/>
  <c r="I271" i="3"/>
  <c r="C272" i="3"/>
  <c r="D272" i="3"/>
  <c r="E272" i="3"/>
  <c r="F272" i="3"/>
  <c r="G272" i="3"/>
  <c r="H272" i="3"/>
  <c r="I272" i="3"/>
  <c r="C273" i="3"/>
  <c r="D273" i="3"/>
  <c r="E273" i="3"/>
  <c r="F273" i="3"/>
  <c r="G273" i="3"/>
  <c r="H273" i="3"/>
  <c r="I273" i="3"/>
  <c r="C274" i="3"/>
  <c r="D274" i="3"/>
  <c r="E274" i="3"/>
  <c r="F274" i="3"/>
  <c r="G274" i="3"/>
  <c r="G274" i="5" s="1"/>
  <c r="H274" i="3"/>
  <c r="I274" i="3"/>
  <c r="C275" i="3"/>
  <c r="D275" i="3"/>
  <c r="E275" i="3"/>
  <c r="F275" i="3"/>
  <c r="F275" i="5" s="1"/>
  <c r="G275" i="3"/>
  <c r="H275" i="3"/>
  <c r="H275" i="5" s="1"/>
  <c r="I275" i="3"/>
  <c r="C276" i="3"/>
  <c r="D276" i="3"/>
  <c r="E276" i="3"/>
  <c r="F276" i="3"/>
  <c r="G276" i="3"/>
  <c r="G276" i="5" s="1"/>
  <c r="H276" i="3"/>
  <c r="I276" i="3"/>
  <c r="C277" i="3"/>
  <c r="D277" i="3"/>
  <c r="E277" i="3"/>
  <c r="F277" i="3"/>
  <c r="G277" i="3"/>
  <c r="H277" i="3"/>
  <c r="D277" i="5" s="1"/>
  <c r="I277" i="3"/>
  <c r="C278" i="3"/>
  <c r="D278" i="3"/>
  <c r="E278" i="3"/>
  <c r="F278" i="3"/>
  <c r="G278" i="3"/>
  <c r="H278" i="3"/>
  <c r="I278" i="3"/>
  <c r="C279" i="3"/>
  <c r="D279" i="3"/>
  <c r="E279" i="3"/>
  <c r="F279" i="3"/>
  <c r="G279" i="3"/>
  <c r="H279" i="3"/>
  <c r="I279" i="3"/>
  <c r="C280" i="3"/>
  <c r="D280" i="3"/>
  <c r="E280" i="3"/>
  <c r="F280" i="3"/>
  <c r="G280" i="3"/>
  <c r="H280" i="3"/>
  <c r="I280" i="3"/>
  <c r="C281" i="3"/>
  <c r="D281" i="3"/>
  <c r="E281" i="3"/>
  <c r="F281" i="3"/>
  <c r="G281" i="3"/>
  <c r="H281" i="3"/>
  <c r="I281" i="3"/>
  <c r="C282" i="3"/>
  <c r="D282" i="3"/>
  <c r="E282" i="3"/>
  <c r="F282" i="3"/>
  <c r="G282" i="3"/>
  <c r="H282" i="3"/>
  <c r="I282" i="3"/>
  <c r="C283" i="3"/>
  <c r="D283" i="3"/>
  <c r="E283" i="3"/>
  <c r="F283" i="3"/>
  <c r="G283" i="3"/>
  <c r="H283" i="3"/>
  <c r="I283" i="3"/>
  <c r="C284" i="3"/>
  <c r="D284" i="3"/>
  <c r="E284" i="3"/>
  <c r="F284" i="3"/>
  <c r="G284" i="3"/>
  <c r="H284" i="3"/>
  <c r="I284" i="3"/>
  <c r="C285" i="3"/>
  <c r="D285" i="3"/>
  <c r="E285" i="3"/>
  <c r="F285" i="3"/>
  <c r="G285" i="3"/>
  <c r="H285" i="3"/>
  <c r="I285" i="3"/>
  <c r="C286" i="3"/>
  <c r="D286" i="3"/>
  <c r="E286" i="3"/>
  <c r="F286" i="3"/>
  <c r="G286" i="3"/>
  <c r="H286" i="3"/>
  <c r="I286" i="3"/>
  <c r="C287" i="3"/>
  <c r="D287" i="3"/>
  <c r="E287" i="3"/>
  <c r="F287" i="3"/>
  <c r="G287" i="3"/>
  <c r="H287" i="3"/>
  <c r="I287" i="3"/>
  <c r="C288" i="3"/>
  <c r="D288" i="3"/>
  <c r="E288" i="3"/>
  <c r="F288" i="3"/>
  <c r="G288" i="3"/>
  <c r="H288" i="3"/>
  <c r="I288" i="3"/>
  <c r="C289" i="3"/>
  <c r="D289" i="3"/>
  <c r="E289" i="3"/>
  <c r="F289" i="3"/>
  <c r="G289" i="3"/>
  <c r="H289" i="3"/>
  <c r="I289" i="3"/>
  <c r="C290" i="3"/>
  <c r="D290" i="3"/>
  <c r="E290" i="3"/>
  <c r="F290" i="3"/>
  <c r="F290" i="5" s="1"/>
  <c r="G290" i="3"/>
  <c r="H290" i="3"/>
  <c r="I290" i="3"/>
  <c r="C291" i="3"/>
  <c r="D291" i="3"/>
  <c r="E291" i="3"/>
  <c r="F291" i="3"/>
  <c r="G291" i="3"/>
  <c r="H291" i="3"/>
  <c r="I291" i="3"/>
  <c r="C292" i="3"/>
  <c r="D292" i="3"/>
  <c r="E292" i="3"/>
  <c r="F292" i="3"/>
  <c r="G292" i="3"/>
  <c r="H292" i="3"/>
  <c r="I292" i="3"/>
  <c r="C293" i="3"/>
  <c r="D293" i="3"/>
  <c r="E293" i="3"/>
  <c r="F293" i="3"/>
  <c r="G293" i="3"/>
  <c r="H293" i="3"/>
  <c r="I293" i="3"/>
  <c r="C294" i="3"/>
  <c r="D294" i="3"/>
  <c r="E294" i="3"/>
  <c r="F294" i="3"/>
  <c r="G294" i="3"/>
  <c r="H294" i="3"/>
  <c r="I294" i="3"/>
  <c r="C295" i="3"/>
  <c r="D295" i="3"/>
  <c r="E295" i="3"/>
  <c r="F295" i="3"/>
  <c r="G295" i="3"/>
  <c r="H295" i="3"/>
  <c r="I295" i="3"/>
  <c r="C296" i="3"/>
  <c r="D296" i="3"/>
  <c r="E296" i="3"/>
  <c r="F296" i="3"/>
  <c r="G296" i="3"/>
  <c r="H296" i="3"/>
  <c r="I296" i="3"/>
  <c r="C297" i="3"/>
  <c r="D297" i="3"/>
  <c r="E297" i="3"/>
  <c r="F297" i="3"/>
  <c r="G297" i="3"/>
  <c r="H297" i="3"/>
  <c r="I297" i="3"/>
  <c r="C298" i="3"/>
  <c r="D298" i="3"/>
  <c r="E298" i="3"/>
  <c r="F298" i="3"/>
  <c r="G298" i="3"/>
  <c r="H298" i="3"/>
  <c r="I298" i="3"/>
  <c r="C299" i="3"/>
  <c r="D299" i="3"/>
  <c r="E299" i="3"/>
  <c r="F299" i="3"/>
  <c r="G299" i="3"/>
  <c r="H299" i="3"/>
  <c r="I299" i="3"/>
  <c r="C300" i="3"/>
  <c r="D300" i="3"/>
  <c r="E300" i="3"/>
  <c r="F300" i="3"/>
  <c r="G300" i="3"/>
  <c r="H300" i="3"/>
  <c r="I300" i="3"/>
  <c r="C301" i="3"/>
  <c r="D301" i="3"/>
  <c r="E301" i="3"/>
  <c r="F301" i="3"/>
  <c r="G301" i="3"/>
  <c r="H301" i="3"/>
  <c r="I301" i="3"/>
  <c r="C302" i="3"/>
  <c r="D302" i="3"/>
  <c r="E302" i="3"/>
  <c r="F302" i="3"/>
  <c r="G302" i="3"/>
  <c r="H302" i="3"/>
  <c r="I302" i="3"/>
  <c r="C303" i="3"/>
  <c r="D303" i="3"/>
  <c r="E303" i="3"/>
  <c r="F303" i="3"/>
  <c r="G303" i="3"/>
  <c r="H303" i="3"/>
  <c r="I303" i="3"/>
  <c r="C304" i="3"/>
  <c r="D304" i="3"/>
  <c r="E304" i="3"/>
  <c r="F304" i="3"/>
  <c r="G304" i="3"/>
  <c r="H304" i="3"/>
  <c r="I304" i="3"/>
  <c r="C305" i="3"/>
  <c r="D305" i="3"/>
  <c r="E305" i="3"/>
  <c r="F305" i="3"/>
  <c r="G305" i="3"/>
  <c r="H305" i="3"/>
  <c r="I305" i="3"/>
  <c r="C306" i="3"/>
  <c r="D306" i="3"/>
  <c r="E306" i="3"/>
  <c r="F306" i="3"/>
  <c r="G306" i="3"/>
  <c r="H306" i="3"/>
  <c r="I306" i="3"/>
  <c r="C307" i="3"/>
  <c r="D307" i="3"/>
  <c r="E307" i="3"/>
  <c r="F307" i="3"/>
  <c r="G307" i="3"/>
  <c r="H307" i="3"/>
  <c r="I307" i="3"/>
  <c r="C308" i="3"/>
  <c r="D308" i="3"/>
  <c r="E308" i="3"/>
  <c r="F308" i="3"/>
  <c r="G308" i="3"/>
  <c r="H308" i="3"/>
  <c r="I308" i="3"/>
  <c r="C309" i="3"/>
  <c r="D309" i="3"/>
  <c r="E309" i="3"/>
  <c r="F309" i="3"/>
  <c r="G309" i="3"/>
  <c r="H309" i="3"/>
  <c r="I309" i="3"/>
  <c r="C310" i="3"/>
  <c r="D310" i="3"/>
  <c r="E310" i="3"/>
  <c r="F310" i="3"/>
  <c r="G310" i="3"/>
  <c r="H310" i="3"/>
  <c r="I310" i="3"/>
  <c r="C311" i="3"/>
  <c r="D311" i="3"/>
  <c r="E311" i="3"/>
  <c r="F311" i="3"/>
  <c r="G311" i="3"/>
  <c r="H311" i="3"/>
  <c r="I311" i="3"/>
  <c r="C312" i="3"/>
  <c r="D312" i="3"/>
  <c r="E312" i="3"/>
  <c r="F312" i="3"/>
  <c r="G312" i="3"/>
  <c r="H312" i="3"/>
  <c r="I312" i="3"/>
  <c r="C313" i="3"/>
  <c r="D313" i="3"/>
  <c r="E313" i="3"/>
  <c r="F313" i="3"/>
  <c r="G313" i="3"/>
  <c r="H313" i="3"/>
  <c r="I313" i="3"/>
  <c r="C314" i="3"/>
  <c r="D314" i="3"/>
  <c r="E314" i="3"/>
  <c r="F314" i="3"/>
  <c r="G314" i="3"/>
  <c r="H314" i="3"/>
  <c r="I314" i="3"/>
  <c r="C315" i="3"/>
  <c r="D315" i="3"/>
  <c r="E315" i="3"/>
  <c r="F315" i="3"/>
  <c r="G315" i="3"/>
  <c r="H315" i="3"/>
  <c r="I315" i="3"/>
  <c r="C316" i="3"/>
  <c r="D316" i="3"/>
  <c r="E316" i="3"/>
  <c r="F316" i="3"/>
  <c r="G316" i="3"/>
  <c r="H316" i="3"/>
  <c r="I316" i="3"/>
  <c r="C317" i="3"/>
  <c r="D317" i="3"/>
  <c r="E317" i="3"/>
  <c r="F317" i="3"/>
  <c r="G317" i="3"/>
  <c r="H317" i="3"/>
  <c r="I317" i="3"/>
  <c r="C318" i="3"/>
  <c r="D318" i="3"/>
  <c r="E318" i="3"/>
  <c r="F318" i="3"/>
  <c r="G318" i="3"/>
  <c r="H318" i="3"/>
  <c r="I318" i="3"/>
  <c r="C319" i="3"/>
  <c r="D319" i="3"/>
  <c r="E319" i="3"/>
  <c r="F319" i="3"/>
  <c r="G319" i="3"/>
  <c r="H319" i="3"/>
  <c r="I319" i="3"/>
  <c r="C320" i="3"/>
  <c r="D320" i="3"/>
  <c r="E320" i="3"/>
  <c r="F320" i="3"/>
  <c r="G320" i="3"/>
  <c r="H320" i="3"/>
  <c r="I320" i="3"/>
  <c r="C321" i="3"/>
  <c r="D321" i="3"/>
  <c r="E321" i="3"/>
  <c r="F321" i="3"/>
  <c r="G321" i="3"/>
  <c r="H321" i="3"/>
  <c r="I321" i="3"/>
  <c r="C322" i="3"/>
  <c r="D322" i="3"/>
  <c r="E322" i="3"/>
  <c r="F322" i="3"/>
  <c r="G322" i="3"/>
  <c r="H322" i="3"/>
  <c r="I322" i="3"/>
  <c r="C323" i="3"/>
  <c r="C323" i="5" s="1"/>
  <c r="D323" i="3"/>
  <c r="E323" i="3"/>
  <c r="E323" i="5" s="1"/>
  <c r="F323" i="3"/>
  <c r="F323" i="5" s="1"/>
  <c r="G323" i="3"/>
  <c r="G323" i="5" s="1"/>
  <c r="H323" i="3"/>
  <c r="I323" i="3"/>
  <c r="C324" i="3"/>
  <c r="D324" i="3"/>
  <c r="E324" i="3"/>
  <c r="F324" i="3"/>
  <c r="G324" i="3"/>
  <c r="H324" i="3"/>
  <c r="I324" i="3"/>
  <c r="C325" i="3"/>
  <c r="D325" i="3"/>
  <c r="E325" i="3"/>
  <c r="F325" i="3"/>
  <c r="G325" i="3"/>
  <c r="H325" i="3"/>
  <c r="I325" i="3"/>
  <c r="C326" i="3"/>
  <c r="C326" i="5" s="1"/>
  <c r="D326" i="3"/>
  <c r="E326" i="3"/>
  <c r="E326" i="5" s="1"/>
  <c r="F326" i="3"/>
  <c r="F326" i="5" s="1"/>
  <c r="H326" i="3"/>
  <c r="D326" i="5" s="1"/>
  <c r="I326" i="3"/>
  <c r="C327" i="3"/>
  <c r="D327" i="3"/>
  <c r="E327" i="3"/>
  <c r="F327" i="3"/>
  <c r="H327" i="3"/>
  <c r="I327" i="3"/>
  <c r="C328" i="3"/>
  <c r="D328" i="3"/>
  <c r="E328" i="3"/>
  <c r="F328" i="3"/>
  <c r="H328" i="3"/>
  <c r="I328" i="3"/>
  <c r="C329" i="3"/>
  <c r="D329" i="3"/>
  <c r="E329" i="3"/>
  <c r="F329" i="3"/>
  <c r="H329" i="3"/>
  <c r="I329" i="3"/>
  <c r="C330" i="3"/>
  <c r="D330" i="3"/>
  <c r="E330" i="3"/>
  <c r="F330" i="3"/>
  <c r="H330" i="3"/>
  <c r="I330" i="3"/>
  <c r="C331" i="3"/>
  <c r="D331" i="3"/>
  <c r="E331" i="3"/>
  <c r="F331" i="3"/>
  <c r="H331" i="3"/>
  <c r="I331" i="3"/>
  <c r="C332" i="3"/>
  <c r="D332" i="3"/>
  <c r="E332" i="3"/>
  <c r="F332" i="3"/>
  <c r="H332" i="3"/>
  <c r="I332" i="3"/>
  <c r="C333" i="3"/>
  <c r="D333" i="3"/>
  <c r="E333" i="3"/>
  <c r="F333" i="3"/>
  <c r="H333" i="3"/>
  <c r="H333" i="5" s="1"/>
  <c r="I333" i="3"/>
  <c r="C334" i="3"/>
  <c r="D334" i="3"/>
  <c r="E334" i="3"/>
  <c r="F334" i="3"/>
  <c r="H334" i="3"/>
  <c r="I334" i="3"/>
  <c r="C335" i="3"/>
  <c r="D335" i="3"/>
  <c r="E335" i="3"/>
  <c r="F335" i="3"/>
  <c r="H335" i="3"/>
  <c r="I335" i="3"/>
  <c r="C336" i="3"/>
  <c r="D336" i="3"/>
  <c r="E336" i="3"/>
  <c r="F336" i="3"/>
  <c r="H336" i="3"/>
  <c r="I336" i="3"/>
  <c r="C337" i="3"/>
  <c r="D337" i="3"/>
  <c r="E337" i="3"/>
  <c r="F337" i="3"/>
  <c r="H337" i="3"/>
  <c r="I337" i="3"/>
  <c r="C338" i="3"/>
  <c r="D338" i="3"/>
  <c r="E338" i="3"/>
  <c r="F338" i="3"/>
  <c r="H338" i="3"/>
  <c r="I338" i="3"/>
  <c r="C339" i="3"/>
  <c r="D339" i="3"/>
  <c r="E339" i="3"/>
  <c r="F339" i="3"/>
  <c r="H339" i="3"/>
  <c r="I339" i="3"/>
  <c r="C340" i="3"/>
  <c r="D340" i="3"/>
  <c r="E340" i="3"/>
  <c r="F340" i="3"/>
  <c r="H340" i="3"/>
  <c r="I340" i="3"/>
  <c r="C341" i="3"/>
  <c r="C341" i="5" s="1"/>
  <c r="D341" i="3"/>
  <c r="E341" i="3"/>
  <c r="E341" i="5" s="1"/>
  <c r="F341" i="3"/>
  <c r="H341" i="3"/>
  <c r="I341" i="3"/>
  <c r="C342" i="3"/>
  <c r="D342" i="3"/>
  <c r="E342" i="3"/>
  <c r="F342" i="3"/>
  <c r="H342" i="3"/>
  <c r="I342" i="3"/>
  <c r="C343" i="3"/>
  <c r="D343" i="3"/>
  <c r="E343" i="3"/>
  <c r="F343" i="3"/>
  <c r="H343" i="3"/>
  <c r="I343" i="3"/>
  <c r="C344" i="3"/>
  <c r="D344" i="3"/>
  <c r="E344" i="3"/>
  <c r="F344" i="3"/>
  <c r="H344" i="3"/>
  <c r="I344" i="3"/>
  <c r="C345" i="3"/>
  <c r="D345" i="3"/>
  <c r="E345" i="3"/>
  <c r="F345" i="3"/>
  <c r="H345" i="3"/>
  <c r="I345" i="3"/>
  <c r="C346" i="3"/>
  <c r="D346" i="3"/>
  <c r="E346" i="3"/>
  <c r="F346" i="3"/>
  <c r="H346" i="3"/>
  <c r="I346" i="3"/>
  <c r="C347" i="3"/>
  <c r="D347" i="3"/>
  <c r="E347" i="3"/>
  <c r="F347" i="3"/>
  <c r="H347" i="3"/>
  <c r="I347" i="3"/>
  <c r="C348" i="3"/>
  <c r="C348" i="5" s="1"/>
  <c r="D348" i="3"/>
  <c r="E348" i="3"/>
  <c r="E348" i="5" s="1"/>
  <c r="F348" i="3"/>
  <c r="F348" i="5" s="1"/>
  <c r="H348" i="3"/>
  <c r="I348" i="3"/>
  <c r="C349" i="3"/>
  <c r="D349" i="3"/>
  <c r="E349" i="3"/>
  <c r="F349" i="3"/>
  <c r="H349" i="3"/>
  <c r="I349" i="3"/>
  <c r="C350" i="3"/>
  <c r="D350" i="3"/>
  <c r="E350" i="3"/>
  <c r="F350" i="3"/>
  <c r="H350" i="3"/>
  <c r="I350" i="3"/>
  <c r="C351" i="3"/>
  <c r="D351" i="3"/>
  <c r="E351" i="3"/>
  <c r="F351" i="3"/>
  <c r="H351" i="3"/>
  <c r="I351" i="3"/>
  <c r="C352" i="3"/>
  <c r="D352" i="3"/>
  <c r="E352" i="3"/>
  <c r="F352" i="3"/>
  <c r="H352" i="3"/>
  <c r="I352" i="3"/>
  <c r="C353" i="3"/>
  <c r="D353" i="3"/>
  <c r="E353" i="3"/>
  <c r="F353" i="3"/>
  <c r="H353" i="3"/>
  <c r="D353" i="5" s="1"/>
  <c r="I353" i="3"/>
  <c r="C354" i="3"/>
  <c r="D354" i="3"/>
  <c r="E354" i="3"/>
  <c r="F354" i="3"/>
  <c r="H354" i="3"/>
  <c r="I354" i="3"/>
  <c r="C355" i="3"/>
  <c r="C355" i="5" s="1"/>
  <c r="D355" i="3"/>
  <c r="E355" i="3"/>
  <c r="F355" i="3"/>
  <c r="H355" i="3"/>
  <c r="I355" i="3"/>
  <c r="C356" i="3"/>
  <c r="D356" i="3"/>
  <c r="E356" i="3"/>
  <c r="F356" i="3"/>
  <c r="H356" i="3"/>
  <c r="I356" i="3"/>
  <c r="C357" i="3"/>
  <c r="D357" i="3"/>
  <c r="E357" i="3"/>
  <c r="F357" i="3"/>
  <c r="H357" i="3"/>
  <c r="I357" i="3"/>
  <c r="C358" i="3"/>
  <c r="D358" i="3"/>
  <c r="E358" i="3"/>
  <c r="F358" i="3"/>
  <c r="H358" i="3"/>
  <c r="I358" i="3"/>
  <c r="C359" i="3"/>
  <c r="C359" i="5" s="1"/>
  <c r="D359" i="3"/>
  <c r="E359" i="3"/>
  <c r="F359" i="3"/>
  <c r="H359" i="3"/>
  <c r="I359" i="3"/>
  <c r="Q383" i="3"/>
  <c r="O385" i="3"/>
  <c r="P385" i="3"/>
  <c r="Q385" i="3"/>
  <c r="R385" i="3"/>
  <c r="S385" i="3"/>
  <c r="T385" i="3"/>
  <c r="U385" i="3"/>
  <c r="A792" i="3"/>
  <c r="A791" i="3" s="1"/>
  <c r="A790" i="3" s="1"/>
  <c r="A789" i="3" s="1"/>
  <c r="A788" i="3" s="1"/>
  <c r="A787" i="3" s="1"/>
  <c r="A786" i="3" s="1"/>
  <c r="A785" i="3" s="1"/>
  <c r="A784" i="3" s="1"/>
  <c r="A783" i="3" s="1"/>
  <c r="A782" i="3" s="1"/>
  <c r="A781" i="3" s="1"/>
  <c r="A780" i="3" s="1"/>
  <c r="A779" i="3" s="1"/>
  <c r="A778" i="3" s="1"/>
  <c r="A777" i="3" s="1"/>
  <c r="A776" i="3" s="1"/>
  <c r="A775" i="3" s="1"/>
  <c r="A774" i="3" s="1"/>
  <c r="B858" i="3"/>
  <c r="B859" i="3" s="1"/>
  <c r="B860" i="3" s="1"/>
  <c r="B861" i="3" s="1"/>
  <c r="B862" i="3" s="1"/>
  <c r="B863" i="3" s="1"/>
  <c r="B864" i="3" s="1"/>
  <c r="B865" i="3" s="1"/>
  <c r="B866" i="3" s="1"/>
  <c r="B867" i="3" s="1"/>
  <c r="B868" i="3" s="1"/>
  <c r="B869" i="3" s="1"/>
  <c r="B870" i="3" s="1"/>
  <c r="B871" i="3" s="1"/>
  <c r="B872" i="3" s="1"/>
  <c r="B873" i="3" s="1"/>
  <c r="B874" i="3" s="1"/>
  <c r="B875" i="3" s="1"/>
  <c r="AN6" i="17"/>
  <c r="S7" i="17"/>
  <c r="T7" i="17"/>
  <c r="U7" i="17"/>
  <c r="V7" i="17"/>
  <c r="W7" i="17"/>
  <c r="X7" i="17"/>
  <c r="Y7" i="17"/>
  <c r="Z7" i="17"/>
  <c r="AA7" i="17"/>
  <c r="AB7" i="17"/>
  <c r="AC7" i="17"/>
  <c r="R8" i="17"/>
  <c r="S8" i="17"/>
  <c r="T8" i="17"/>
  <c r="U8" i="17"/>
  <c r="V8" i="17"/>
  <c r="W8" i="17"/>
  <c r="X8" i="17"/>
  <c r="Y8" i="17"/>
  <c r="Z8" i="17"/>
  <c r="AA8" i="17"/>
  <c r="AB8" i="17"/>
  <c r="AC8" i="17"/>
  <c r="R9" i="17"/>
  <c r="S9" i="17"/>
  <c r="T9" i="17"/>
  <c r="U9" i="17"/>
  <c r="V9" i="17"/>
  <c r="W9" i="17"/>
  <c r="X9" i="17"/>
  <c r="Y9" i="17"/>
  <c r="Z9" i="17"/>
  <c r="AA9" i="17"/>
  <c r="AB9" i="17"/>
  <c r="AC9" i="17"/>
  <c r="R10" i="17"/>
  <c r="S10" i="17"/>
  <c r="T10" i="17"/>
  <c r="U10" i="17"/>
  <c r="V10" i="17"/>
  <c r="W10" i="17"/>
  <c r="X10" i="17"/>
  <c r="Y10" i="17"/>
  <c r="Z10" i="17"/>
  <c r="AA10" i="17"/>
  <c r="AB10" i="17"/>
  <c r="AC10" i="17"/>
  <c r="R11" i="17"/>
  <c r="S11" i="17"/>
  <c r="T11" i="17"/>
  <c r="U11" i="17"/>
  <c r="V11" i="17"/>
  <c r="W11" i="17"/>
  <c r="X11" i="17"/>
  <c r="Y11" i="17"/>
  <c r="Z11" i="17"/>
  <c r="AA11" i="17"/>
  <c r="AB11" i="17"/>
  <c r="AC11" i="17"/>
  <c r="S12" i="17"/>
  <c r="T12" i="17"/>
  <c r="U12" i="17"/>
  <c r="V12" i="17"/>
  <c r="W12" i="17"/>
  <c r="X12" i="17"/>
  <c r="Y12" i="17"/>
  <c r="Z12" i="17"/>
  <c r="AA12" i="17"/>
  <c r="AB12" i="17"/>
  <c r="AC12" i="17"/>
  <c r="R13" i="17"/>
  <c r="S13" i="17"/>
  <c r="T13" i="17"/>
  <c r="U13" i="17"/>
  <c r="V13" i="17"/>
  <c r="W13" i="17"/>
  <c r="X13" i="17"/>
  <c r="Y13" i="17"/>
  <c r="Z13" i="17"/>
  <c r="AA13" i="17"/>
  <c r="AB13" i="17"/>
  <c r="AC13" i="17"/>
  <c r="R14" i="17"/>
  <c r="S14" i="17"/>
  <c r="T14" i="17"/>
  <c r="U14" i="17"/>
  <c r="V14" i="17"/>
  <c r="W14" i="17"/>
  <c r="X14" i="17"/>
  <c r="Y14" i="17"/>
  <c r="Z14" i="17"/>
  <c r="AA14" i="17"/>
  <c r="AB14" i="17"/>
  <c r="AC14" i="17"/>
  <c r="R15" i="17"/>
  <c r="S15" i="17"/>
  <c r="T15" i="17"/>
  <c r="U15" i="17"/>
  <c r="V15" i="17"/>
  <c r="W15" i="17"/>
  <c r="X15" i="17"/>
  <c r="Y15" i="17"/>
  <c r="Z15" i="17"/>
  <c r="AA15" i="17"/>
  <c r="AB15" i="17"/>
  <c r="AC15" i="17"/>
  <c r="R16" i="17"/>
  <c r="S16" i="17"/>
  <c r="T16" i="17"/>
  <c r="U16" i="17"/>
  <c r="V16" i="17"/>
  <c r="W16" i="17"/>
  <c r="X16" i="17"/>
  <c r="Y16" i="17"/>
  <c r="Z16" i="17"/>
  <c r="AA16" i="17"/>
  <c r="AB16" i="17"/>
  <c r="AC16" i="17"/>
  <c r="R17" i="17"/>
  <c r="S17" i="17"/>
  <c r="T17" i="17"/>
  <c r="U17" i="17"/>
  <c r="V17" i="17"/>
  <c r="W17" i="17"/>
  <c r="X17" i="17"/>
  <c r="Y17" i="17"/>
  <c r="Z17" i="17"/>
  <c r="AA17" i="17"/>
  <c r="AB17" i="17"/>
  <c r="AC17" i="17"/>
  <c r="R18" i="17"/>
  <c r="S18" i="17"/>
  <c r="T18" i="17"/>
  <c r="U18" i="17"/>
  <c r="V18" i="17"/>
  <c r="W18" i="17"/>
  <c r="X18" i="17"/>
  <c r="Y18" i="17"/>
  <c r="Z18" i="17"/>
  <c r="AA18" i="17"/>
  <c r="AB18" i="17"/>
  <c r="AC18" i="17"/>
  <c r="R19" i="17"/>
  <c r="S19" i="17"/>
  <c r="T19" i="17"/>
  <c r="U19" i="17"/>
  <c r="V19" i="17"/>
  <c r="W19" i="17"/>
  <c r="X19" i="17"/>
  <c r="Y19" i="17"/>
  <c r="Z19" i="17"/>
  <c r="AA19" i="17"/>
  <c r="AB19" i="17"/>
  <c r="AC19" i="17"/>
  <c r="R20" i="17"/>
  <c r="S20" i="17"/>
  <c r="T20" i="17"/>
  <c r="U20" i="17"/>
  <c r="V20" i="17"/>
  <c r="W20" i="17"/>
  <c r="X20" i="17"/>
  <c r="Y20" i="17"/>
  <c r="Z20" i="17"/>
  <c r="AA20" i="17"/>
  <c r="AB20" i="17"/>
  <c r="AC20" i="17"/>
  <c r="R21" i="17"/>
  <c r="S21" i="17"/>
  <c r="T21" i="17"/>
  <c r="U21" i="17"/>
  <c r="V21" i="17"/>
  <c r="W21" i="17"/>
  <c r="X21" i="17"/>
  <c r="Y21" i="17"/>
  <c r="Z21" i="17"/>
  <c r="AA21" i="17"/>
  <c r="AB21" i="17"/>
  <c r="AC21" i="17"/>
  <c r="R22" i="17"/>
  <c r="S22" i="17"/>
  <c r="T22" i="17"/>
  <c r="U22" i="17"/>
  <c r="V22" i="17"/>
  <c r="W22" i="17"/>
  <c r="X22" i="17"/>
  <c r="Y22" i="17"/>
  <c r="Z22" i="17"/>
  <c r="AA22" i="17"/>
  <c r="AB22" i="17"/>
  <c r="AC22" i="17"/>
  <c r="R23" i="17"/>
  <c r="S23" i="17"/>
  <c r="T23" i="17"/>
  <c r="U23" i="17"/>
  <c r="V23" i="17"/>
  <c r="W23" i="17"/>
  <c r="X23" i="17"/>
  <c r="Y23" i="17"/>
  <c r="Z23" i="17"/>
  <c r="AA23" i="17"/>
  <c r="AB23" i="17"/>
  <c r="AC23" i="17"/>
  <c r="R24" i="17"/>
  <c r="S24" i="17"/>
  <c r="T24" i="17"/>
  <c r="U24" i="17"/>
  <c r="V24" i="17"/>
  <c r="W24" i="17"/>
  <c r="X24" i="17"/>
  <c r="Y24" i="17"/>
  <c r="Z24" i="17"/>
  <c r="AA24" i="17"/>
  <c r="AB24" i="17"/>
  <c r="AC24" i="17"/>
  <c r="R25" i="17"/>
  <c r="S25" i="17"/>
  <c r="T25" i="17"/>
  <c r="U25" i="17"/>
  <c r="V25" i="17"/>
  <c r="W25" i="17"/>
  <c r="X25" i="17"/>
  <c r="Y25" i="17"/>
  <c r="Z25" i="17"/>
  <c r="AA25" i="17"/>
  <c r="AB25" i="17"/>
  <c r="AC25" i="17"/>
  <c r="R27" i="17"/>
  <c r="S27" i="17"/>
  <c r="T27" i="17"/>
  <c r="U27" i="17"/>
  <c r="V27" i="17"/>
  <c r="W27" i="17"/>
  <c r="X27" i="17"/>
  <c r="Y27" i="17"/>
  <c r="Z27" i="17"/>
  <c r="AA27" i="17"/>
  <c r="AB27" i="17"/>
  <c r="AC27" i="17"/>
  <c r="R28" i="17"/>
  <c r="S28" i="17"/>
  <c r="T28" i="17"/>
  <c r="U28" i="17"/>
  <c r="V28" i="17"/>
  <c r="W28" i="17"/>
  <c r="X28" i="17"/>
  <c r="Y28" i="17"/>
  <c r="Z28" i="17"/>
  <c r="AA28" i="17"/>
  <c r="AB28" i="17"/>
  <c r="AC28" i="17"/>
  <c r="R29" i="17"/>
  <c r="S29" i="17"/>
  <c r="T29" i="17"/>
  <c r="U29" i="17"/>
  <c r="V29" i="17"/>
  <c r="W29" i="17"/>
  <c r="X29" i="17"/>
  <c r="Y29" i="17"/>
  <c r="Z29" i="17"/>
  <c r="AA29" i="17"/>
  <c r="AB29" i="17"/>
  <c r="AC29" i="17"/>
  <c r="R30" i="17"/>
  <c r="S30" i="17"/>
  <c r="T30" i="17"/>
  <c r="U30" i="17"/>
  <c r="V30" i="17"/>
  <c r="W30" i="17"/>
  <c r="X30" i="17"/>
  <c r="Y30" i="17"/>
  <c r="Z30" i="17"/>
  <c r="AA30" i="17"/>
  <c r="AB30" i="17"/>
  <c r="AC30" i="17"/>
  <c r="R31" i="17"/>
  <c r="S31" i="17"/>
  <c r="T31" i="17"/>
  <c r="U31" i="17"/>
  <c r="V31" i="17"/>
  <c r="W31" i="17"/>
  <c r="X31" i="17"/>
  <c r="Y31" i="17"/>
  <c r="Z31" i="17"/>
  <c r="AA31" i="17"/>
  <c r="AB31" i="17"/>
  <c r="AC31" i="17"/>
  <c r="R32" i="17"/>
  <c r="S32" i="17"/>
  <c r="T32" i="17"/>
  <c r="U32" i="17"/>
  <c r="V32" i="17"/>
  <c r="W32" i="17"/>
  <c r="X32" i="17"/>
  <c r="Y32" i="17"/>
  <c r="Z32" i="17"/>
  <c r="AA32" i="17"/>
  <c r="AB32" i="17"/>
  <c r="AC32" i="17"/>
  <c r="R33" i="17"/>
  <c r="S33" i="17"/>
  <c r="T33" i="17"/>
  <c r="U33" i="17"/>
  <c r="V33" i="17"/>
  <c r="W33" i="17"/>
  <c r="X33" i="17"/>
  <c r="Y33" i="17"/>
  <c r="Z33" i="17"/>
  <c r="AA33" i="17"/>
  <c r="AB33" i="17"/>
  <c r="AC33" i="17"/>
  <c r="R34" i="17"/>
  <c r="S34" i="17"/>
  <c r="T34" i="17"/>
  <c r="U34" i="17"/>
  <c r="V34" i="17"/>
  <c r="W34" i="17"/>
  <c r="X34" i="17"/>
  <c r="Y34" i="17"/>
  <c r="Z34" i="17"/>
  <c r="AA34" i="17"/>
  <c r="AB34" i="17"/>
  <c r="AC34" i="17"/>
  <c r="R35" i="17"/>
  <c r="S35" i="17"/>
  <c r="T35" i="17"/>
  <c r="U35" i="17"/>
  <c r="V35" i="17"/>
  <c r="W35" i="17"/>
  <c r="X35" i="17"/>
  <c r="Y35" i="17"/>
  <c r="Z35" i="17"/>
  <c r="AA35" i="17"/>
  <c r="AB35" i="17"/>
  <c r="AC35" i="17"/>
  <c r="R36" i="17"/>
  <c r="S36" i="17"/>
  <c r="T36" i="17"/>
  <c r="U36" i="17"/>
  <c r="V36" i="17"/>
  <c r="W36" i="17"/>
  <c r="X36" i="17"/>
  <c r="Y36" i="17"/>
  <c r="Z36" i="17"/>
  <c r="AA36" i="17"/>
  <c r="AB36" i="17"/>
  <c r="AC36" i="17"/>
  <c r="AN51" i="17"/>
  <c r="R52" i="17"/>
  <c r="S52" i="17"/>
  <c r="T52" i="17"/>
  <c r="U52" i="17"/>
  <c r="V52" i="17"/>
  <c r="W52" i="17"/>
  <c r="X52" i="17"/>
  <c r="Y52" i="17"/>
  <c r="Z52" i="17"/>
  <c r="AA52" i="17"/>
  <c r="AA89" i="17" s="1"/>
  <c r="AB52" i="17"/>
  <c r="AC52" i="17"/>
  <c r="R53" i="17"/>
  <c r="S53" i="17"/>
  <c r="T53" i="17"/>
  <c r="U53" i="17"/>
  <c r="V53" i="17"/>
  <c r="W53" i="17"/>
  <c r="AK387" i="3" s="1"/>
  <c r="X53" i="17"/>
  <c r="Y53" i="17"/>
  <c r="Z53" i="17"/>
  <c r="AA53" i="17"/>
  <c r="AB53" i="17"/>
  <c r="AC53" i="17"/>
  <c r="R54" i="17"/>
  <c r="S54" i="17"/>
  <c r="T54" i="17"/>
  <c r="U54" i="17"/>
  <c r="V54" i="17"/>
  <c r="W54" i="17"/>
  <c r="X54" i="17"/>
  <c r="Y54" i="17"/>
  <c r="Z54" i="17"/>
  <c r="AA54" i="17"/>
  <c r="AB54" i="17"/>
  <c r="AC54" i="17"/>
  <c r="R55" i="17"/>
  <c r="S55" i="17"/>
  <c r="T55" i="17"/>
  <c r="U55" i="17"/>
  <c r="V55" i="17"/>
  <c r="W55" i="17"/>
  <c r="X55" i="17"/>
  <c r="Y55" i="17"/>
  <c r="Z55" i="17"/>
  <c r="AA55" i="17"/>
  <c r="AB55" i="17"/>
  <c r="AC55" i="17"/>
  <c r="R56" i="17"/>
  <c r="S56" i="17"/>
  <c r="T56" i="17"/>
  <c r="U56" i="17"/>
  <c r="V56" i="17"/>
  <c r="W56" i="17"/>
  <c r="X56" i="17"/>
  <c r="Y56" i="17"/>
  <c r="Z56" i="17"/>
  <c r="AA56" i="17"/>
  <c r="AB56" i="17"/>
  <c r="AC56" i="17"/>
  <c r="R57" i="17"/>
  <c r="S57" i="17"/>
  <c r="T57" i="17"/>
  <c r="U57" i="17"/>
  <c r="V57" i="17"/>
  <c r="W57" i="17"/>
  <c r="X57" i="17"/>
  <c r="Y57" i="17"/>
  <c r="Z57" i="17"/>
  <c r="AA57" i="17"/>
  <c r="AB57" i="17"/>
  <c r="AC57" i="17"/>
  <c r="R58" i="17"/>
  <c r="S58" i="17"/>
  <c r="T58" i="17"/>
  <c r="U58" i="17"/>
  <c r="V58" i="17"/>
  <c r="W58" i="17"/>
  <c r="X58" i="17"/>
  <c r="Y58" i="17"/>
  <c r="Z58" i="17"/>
  <c r="AA58" i="17"/>
  <c r="AB58" i="17"/>
  <c r="AC58" i="17"/>
  <c r="R59" i="17"/>
  <c r="S59" i="17"/>
  <c r="T59" i="17"/>
  <c r="U59" i="17"/>
  <c r="V59" i="17"/>
  <c r="W59" i="17"/>
  <c r="X59" i="17"/>
  <c r="Y59" i="17"/>
  <c r="Z59" i="17"/>
  <c r="AA59" i="17"/>
  <c r="AB59" i="17"/>
  <c r="AC59" i="17"/>
  <c r="R60" i="17"/>
  <c r="S60" i="17"/>
  <c r="T60" i="17"/>
  <c r="U60" i="17"/>
  <c r="V60" i="17"/>
  <c r="W60" i="17"/>
  <c r="X60" i="17"/>
  <c r="Y60" i="17"/>
  <c r="Z60" i="17"/>
  <c r="AA60" i="17"/>
  <c r="AB60" i="17"/>
  <c r="AC60" i="17"/>
  <c r="R61" i="17"/>
  <c r="S61" i="17"/>
  <c r="T61" i="17"/>
  <c r="U61" i="17"/>
  <c r="V61" i="17"/>
  <c r="W61" i="17"/>
  <c r="X61" i="17"/>
  <c r="Y61" i="17"/>
  <c r="Z61" i="17"/>
  <c r="AA61" i="17"/>
  <c r="AB61" i="17"/>
  <c r="AC61" i="17"/>
  <c r="R62" i="17"/>
  <c r="S62" i="17"/>
  <c r="T62" i="17"/>
  <c r="U62" i="17"/>
  <c r="V62" i="17"/>
  <c r="W62" i="17"/>
  <c r="X62" i="17"/>
  <c r="Y62" i="17"/>
  <c r="Z62" i="17"/>
  <c r="AA62" i="17"/>
  <c r="AB62" i="17"/>
  <c r="AC62" i="17"/>
  <c r="R63" i="17"/>
  <c r="S63" i="17"/>
  <c r="T63" i="17"/>
  <c r="U63" i="17"/>
  <c r="V63" i="17"/>
  <c r="W63" i="17"/>
  <c r="X63" i="17"/>
  <c r="Y63" i="17"/>
  <c r="Z63" i="17"/>
  <c r="AA63" i="17"/>
  <c r="AB63" i="17"/>
  <c r="AC63" i="17"/>
  <c r="R64" i="17"/>
  <c r="S64" i="17"/>
  <c r="T64" i="17"/>
  <c r="U64" i="17"/>
  <c r="V64" i="17"/>
  <c r="W64" i="17"/>
  <c r="X64" i="17"/>
  <c r="Y64" i="17"/>
  <c r="Z64" i="17"/>
  <c r="AA64" i="17"/>
  <c r="AB64" i="17"/>
  <c r="AC64" i="17"/>
  <c r="R65" i="17"/>
  <c r="S65" i="17"/>
  <c r="T65" i="17"/>
  <c r="U65" i="17"/>
  <c r="V65" i="17"/>
  <c r="W65" i="17"/>
  <c r="X65" i="17"/>
  <c r="Y65" i="17"/>
  <c r="Z65" i="17"/>
  <c r="AA65" i="17"/>
  <c r="AB65" i="17"/>
  <c r="AC65" i="17"/>
  <c r="R66" i="17"/>
  <c r="S66" i="17"/>
  <c r="T66" i="17"/>
  <c r="U66" i="17"/>
  <c r="V66" i="17"/>
  <c r="W66" i="17"/>
  <c r="X66" i="17"/>
  <c r="Y66" i="17"/>
  <c r="Z66" i="17"/>
  <c r="AA66" i="17"/>
  <c r="AB66" i="17"/>
  <c r="AC66" i="17"/>
  <c r="R67" i="17"/>
  <c r="S67" i="17"/>
  <c r="T67" i="17"/>
  <c r="U67" i="17"/>
  <c r="V67" i="17"/>
  <c r="W67" i="17"/>
  <c r="X67" i="17"/>
  <c r="Y67" i="17"/>
  <c r="Z67" i="17"/>
  <c r="AA67" i="17"/>
  <c r="AB67" i="17"/>
  <c r="AC67" i="17"/>
  <c r="R68" i="17"/>
  <c r="S68" i="17"/>
  <c r="T68" i="17"/>
  <c r="U68" i="17"/>
  <c r="V68" i="17"/>
  <c r="W68" i="17"/>
  <c r="X68" i="17"/>
  <c r="Y68" i="17"/>
  <c r="Z68" i="17"/>
  <c r="AA68" i="17"/>
  <c r="AB68" i="17"/>
  <c r="AC68" i="17"/>
  <c r="R69" i="17"/>
  <c r="S69" i="17"/>
  <c r="T69" i="17"/>
  <c r="U69" i="17"/>
  <c r="V69" i="17"/>
  <c r="W69" i="17"/>
  <c r="X69" i="17"/>
  <c r="Y69" i="17"/>
  <c r="Z69" i="17"/>
  <c r="AA69" i="17"/>
  <c r="AB69" i="17"/>
  <c r="AC69" i="17"/>
  <c r="R70" i="17"/>
  <c r="S70" i="17"/>
  <c r="T70" i="17"/>
  <c r="U70" i="17"/>
  <c r="V70" i="17"/>
  <c r="W70" i="17"/>
  <c r="X70" i="17"/>
  <c r="Y70" i="17"/>
  <c r="Z70" i="17"/>
  <c r="AA70" i="17"/>
  <c r="AB70" i="17"/>
  <c r="AC70" i="17"/>
  <c r="R72" i="17"/>
  <c r="S72" i="17"/>
  <c r="T72" i="17"/>
  <c r="U72" i="17"/>
  <c r="V72" i="17"/>
  <c r="W72" i="17"/>
  <c r="W88" i="17" s="1"/>
  <c r="X72" i="17"/>
  <c r="Y72" i="17"/>
  <c r="Z72" i="17"/>
  <c r="AA72" i="17"/>
  <c r="AB72" i="17"/>
  <c r="AC72" i="17"/>
  <c r="R73" i="17"/>
  <c r="S73" i="17"/>
  <c r="T73" i="17"/>
  <c r="U73" i="17"/>
  <c r="V73" i="17"/>
  <c r="W73" i="17"/>
  <c r="X73" i="17"/>
  <c r="Y73" i="17"/>
  <c r="Z73" i="17"/>
  <c r="AA73" i="17"/>
  <c r="AB73" i="17"/>
  <c r="AC73" i="17"/>
  <c r="R74" i="17"/>
  <c r="S74" i="17"/>
  <c r="T74" i="17"/>
  <c r="U74" i="17"/>
  <c r="V74" i="17"/>
  <c r="W74" i="17"/>
  <c r="X74" i="17"/>
  <c r="Y74" i="17"/>
  <c r="Z74" i="17"/>
  <c r="AA74" i="17"/>
  <c r="AB74" i="17"/>
  <c r="AC74" i="17"/>
  <c r="R75" i="17"/>
  <c r="S75" i="17"/>
  <c r="T75" i="17"/>
  <c r="U75" i="17"/>
  <c r="V75" i="17"/>
  <c r="W75" i="17"/>
  <c r="X75" i="17"/>
  <c r="Y75" i="17"/>
  <c r="Z75" i="17"/>
  <c r="AA75" i="17"/>
  <c r="AB75" i="17"/>
  <c r="AC75" i="17"/>
  <c r="R76" i="17"/>
  <c r="S76" i="17"/>
  <c r="T76" i="17"/>
  <c r="U76" i="17"/>
  <c r="V76" i="17"/>
  <c r="W76" i="17"/>
  <c r="X76" i="17"/>
  <c r="Y76" i="17"/>
  <c r="Z76" i="17"/>
  <c r="AA76" i="17"/>
  <c r="AB76" i="17"/>
  <c r="AC76" i="17"/>
  <c r="R77" i="17"/>
  <c r="S77" i="17"/>
  <c r="T77" i="17"/>
  <c r="U77" i="17"/>
  <c r="V77" i="17"/>
  <c r="W77" i="17"/>
  <c r="X77" i="17"/>
  <c r="Y77" i="17"/>
  <c r="Z77" i="17"/>
  <c r="AA77" i="17"/>
  <c r="AB77" i="17"/>
  <c r="AC77" i="17"/>
  <c r="R78" i="17"/>
  <c r="S78" i="17"/>
  <c r="T78" i="17"/>
  <c r="U78" i="17"/>
  <c r="V78" i="17"/>
  <c r="W78" i="17"/>
  <c r="X78" i="17"/>
  <c r="Y78" i="17"/>
  <c r="Z78" i="17"/>
  <c r="AA78" i="17"/>
  <c r="AB78" i="17"/>
  <c r="AC78" i="17"/>
  <c r="R79" i="17"/>
  <c r="S79" i="17"/>
  <c r="T79" i="17"/>
  <c r="U79" i="17"/>
  <c r="V79" i="17"/>
  <c r="W79" i="17"/>
  <c r="X79" i="17"/>
  <c r="Y79" i="17"/>
  <c r="Z79" i="17"/>
  <c r="AA79" i="17"/>
  <c r="AB79" i="17"/>
  <c r="AC79" i="17"/>
  <c r="R80" i="17"/>
  <c r="S80" i="17"/>
  <c r="T80" i="17"/>
  <c r="U80" i="17"/>
  <c r="V80" i="17"/>
  <c r="W80" i="17"/>
  <c r="X80" i="17"/>
  <c r="Y80" i="17"/>
  <c r="Z80" i="17"/>
  <c r="AA80" i="17"/>
  <c r="AB80" i="17"/>
  <c r="AC80" i="17"/>
  <c r="R81" i="17"/>
  <c r="S81" i="17"/>
  <c r="T81" i="17"/>
  <c r="U81" i="17"/>
  <c r="V81" i="17"/>
  <c r="W81" i="17"/>
  <c r="X81" i="17"/>
  <c r="Y81" i="17"/>
  <c r="Z81" i="17"/>
  <c r="AA81" i="17"/>
  <c r="AB81" i="17"/>
  <c r="AC81" i="17"/>
  <c r="AO97" i="17"/>
  <c r="R99" i="17"/>
  <c r="S99" i="17"/>
  <c r="T99" i="17"/>
  <c r="U99" i="17"/>
  <c r="V99" i="17"/>
  <c r="W99" i="17"/>
  <c r="W134" i="17" s="1"/>
  <c r="X99" i="17"/>
  <c r="Y99" i="17"/>
  <c r="Z99" i="17"/>
  <c r="AA99" i="17"/>
  <c r="AB99" i="17"/>
  <c r="AC99" i="17"/>
  <c r="R100" i="17"/>
  <c r="S100" i="17"/>
  <c r="T100" i="17"/>
  <c r="U100" i="17"/>
  <c r="V100" i="17"/>
  <c r="W100" i="17"/>
  <c r="X100" i="17"/>
  <c r="Y100" i="17"/>
  <c r="Z100" i="17"/>
  <c r="AA100" i="17"/>
  <c r="AB100" i="17"/>
  <c r="AC100" i="17"/>
  <c r="R101" i="17"/>
  <c r="S101" i="17"/>
  <c r="T101" i="17"/>
  <c r="U101" i="17"/>
  <c r="V101" i="17"/>
  <c r="W101" i="17"/>
  <c r="X101" i="17"/>
  <c r="Y101" i="17"/>
  <c r="Z101" i="17"/>
  <c r="AA101" i="17"/>
  <c r="AB101" i="17"/>
  <c r="AC101" i="17"/>
  <c r="R102" i="17"/>
  <c r="S102" i="17"/>
  <c r="T102" i="17"/>
  <c r="U102" i="17"/>
  <c r="V102" i="17"/>
  <c r="W102" i="17"/>
  <c r="X102" i="17"/>
  <c r="Y102" i="17"/>
  <c r="Z102" i="17"/>
  <c r="AA102" i="17"/>
  <c r="AB102" i="17"/>
  <c r="AC102" i="17"/>
  <c r="R103" i="17"/>
  <c r="S103" i="17"/>
  <c r="T103" i="17"/>
  <c r="U103" i="17"/>
  <c r="V103" i="17"/>
  <c r="W103" i="17"/>
  <c r="X103" i="17"/>
  <c r="Y103" i="17"/>
  <c r="Z103" i="17"/>
  <c r="AA103" i="17"/>
  <c r="AB103" i="17"/>
  <c r="AC103" i="17"/>
  <c r="R104" i="17"/>
  <c r="S104" i="17"/>
  <c r="T104" i="17"/>
  <c r="U104" i="17"/>
  <c r="V104" i="17"/>
  <c r="W104" i="17"/>
  <c r="X104" i="17"/>
  <c r="Y104" i="17"/>
  <c r="Z104" i="17"/>
  <c r="AA104" i="17"/>
  <c r="AB104" i="17"/>
  <c r="AC104" i="17"/>
  <c r="R105" i="17"/>
  <c r="S105" i="17"/>
  <c r="T105" i="17"/>
  <c r="U105" i="17"/>
  <c r="V105" i="17"/>
  <c r="W105" i="17"/>
  <c r="X105" i="17"/>
  <c r="Y105" i="17"/>
  <c r="Z105" i="17"/>
  <c r="AA105" i="17"/>
  <c r="AB105" i="17"/>
  <c r="AC105" i="17"/>
  <c r="R106" i="17"/>
  <c r="S106" i="17"/>
  <c r="T106" i="17"/>
  <c r="U106" i="17"/>
  <c r="V106" i="17"/>
  <c r="W106" i="17"/>
  <c r="X106" i="17"/>
  <c r="Y106" i="17"/>
  <c r="Z106" i="17"/>
  <c r="AA106" i="17"/>
  <c r="AB106" i="17"/>
  <c r="AC106" i="17"/>
  <c r="R107" i="17"/>
  <c r="S107" i="17"/>
  <c r="T107" i="17"/>
  <c r="U107" i="17"/>
  <c r="V107" i="17"/>
  <c r="W107" i="17"/>
  <c r="X107" i="17"/>
  <c r="Y107" i="17"/>
  <c r="Z107" i="17"/>
  <c r="AA107" i="17"/>
  <c r="AB107" i="17"/>
  <c r="AC107" i="17"/>
  <c r="R108" i="17"/>
  <c r="S108" i="17"/>
  <c r="T108" i="17"/>
  <c r="U108" i="17"/>
  <c r="V108" i="17"/>
  <c r="W108" i="17"/>
  <c r="X108" i="17"/>
  <c r="Y108" i="17"/>
  <c r="Z108" i="17"/>
  <c r="AA108" i="17"/>
  <c r="AB108" i="17"/>
  <c r="AC108" i="17"/>
  <c r="R109" i="17"/>
  <c r="S109" i="17"/>
  <c r="T109" i="17"/>
  <c r="U109" i="17"/>
  <c r="V109" i="17"/>
  <c r="W109" i="17"/>
  <c r="X109" i="17"/>
  <c r="Y109" i="17"/>
  <c r="Z109" i="17"/>
  <c r="AA109" i="17"/>
  <c r="AB109" i="17"/>
  <c r="AC109" i="17"/>
  <c r="R110" i="17"/>
  <c r="S110" i="17"/>
  <c r="T110" i="17"/>
  <c r="U110" i="17"/>
  <c r="V110" i="17"/>
  <c r="W110" i="17"/>
  <c r="X110" i="17"/>
  <c r="Y110" i="17"/>
  <c r="Z110" i="17"/>
  <c r="AA110" i="17"/>
  <c r="AB110" i="17"/>
  <c r="AC110" i="17"/>
  <c r="R111" i="17"/>
  <c r="S111" i="17"/>
  <c r="T111" i="17"/>
  <c r="U111" i="17"/>
  <c r="V111" i="17"/>
  <c r="W111" i="17"/>
  <c r="X111" i="17"/>
  <c r="Y111" i="17"/>
  <c r="Z111" i="17"/>
  <c r="AA111" i="17"/>
  <c r="AB111" i="17"/>
  <c r="AC111" i="17"/>
  <c r="R112" i="17"/>
  <c r="S112" i="17"/>
  <c r="T112" i="17"/>
  <c r="U112" i="17"/>
  <c r="V112" i="17"/>
  <c r="W112" i="17"/>
  <c r="X112" i="17"/>
  <c r="Y112" i="17"/>
  <c r="Z112" i="17"/>
  <c r="AA112" i="17"/>
  <c r="AB112" i="17"/>
  <c r="AC112" i="17"/>
  <c r="R113" i="17"/>
  <c r="S113" i="17"/>
  <c r="T113" i="17"/>
  <c r="U113" i="17"/>
  <c r="V113" i="17"/>
  <c r="W113" i="17"/>
  <c r="X113" i="17"/>
  <c r="Y113" i="17"/>
  <c r="Z113" i="17"/>
  <c r="AA113" i="17"/>
  <c r="AB113" i="17"/>
  <c r="AC113" i="17"/>
  <c r="R114" i="17"/>
  <c r="S114" i="17"/>
  <c r="T114" i="17"/>
  <c r="U114" i="17"/>
  <c r="V114" i="17"/>
  <c r="W114" i="17"/>
  <c r="X114" i="17"/>
  <c r="Y114" i="17"/>
  <c r="Z114" i="17"/>
  <c r="AA114" i="17"/>
  <c r="AB114" i="17"/>
  <c r="AC114" i="17"/>
  <c r="R115" i="17"/>
  <c r="S115" i="17"/>
  <c r="T115" i="17"/>
  <c r="U115" i="17"/>
  <c r="V115" i="17"/>
  <c r="W115" i="17"/>
  <c r="X115" i="17"/>
  <c r="Y115" i="17"/>
  <c r="Z115" i="17"/>
  <c r="AA115" i="17"/>
  <c r="AB115" i="17"/>
  <c r="AC115" i="17"/>
  <c r="R116" i="17"/>
  <c r="S116" i="17"/>
  <c r="T116" i="17"/>
  <c r="U116" i="17"/>
  <c r="V116" i="17"/>
  <c r="W116" i="17"/>
  <c r="X116" i="17"/>
  <c r="Y116" i="17"/>
  <c r="Z116" i="17"/>
  <c r="AA116" i="17"/>
  <c r="AB116" i="17"/>
  <c r="AC116" i="17"/>
  <c r="R117" i="17"/>
  <c r="S117" i="17"/>
  <c r="T117" i="17"/>
  <c r="U117" i="17"/>
  <c r="V117" i="17"/>
  <c r="W117" i="17"/>
  <c r="X117" i="17"/>
  <c r="Y117" i="17"/>
  <c r="Z117" i="17"/>
  <c r="AA117" i="17"/>
  <c r="AB117" i="17"/>
  <c r="AC117" i="17"/>
  <c r="R119" i="17"/>
  <c r="S119" i="17"/>
  <c r="T119" i="17"/>
  <c r="U119" i="17"/>
  <c r="V119" i="17"/>
  <c r="W119" i="17"/>
  <c r="X119" i="17"/>
  <c r="Y119" i="17"/>
  <c r="Z119" i="17"/>
  <c r="AA119" i="17"/>
  <c r="AB119" i="17"/>
  <c r="AC119" i="17"/>
  <c r="R120" i="17"/>
  <c r="S120" i="17"/>
  <c r="T120" i="17"/>
  <c r="U120" i="17"/>
  <c r="V120" i="17"/>
  <c r="W120" i="17"/>
  <c r="X120" i="17"/>
  <c r="Y120" i="17"/>
  <c r="Z120" i="17"/>
  <c r="AA120" i="17"/>
  <c r="AB120" i="17"/>
  <c r="AC120" i="17"/>
  <c r="R121" i="17"/>
  <c r="S121" i="17"/>
  <c r="T121" i="17"/>
  <c r="U121" i="17"/>
  <c r="V121" i="17"/>
  <c r="W121" i="17"/>
  <c r="X121" i="17"/>
  <c r="Y121" i="17"/>
  <c r="Z121" i="17"/>
  <c r="AA121" i="17"/>
  <c r="AB121" i="17"/>
  <c r="AC121" i="17"/>
  <c r="R122" i="17"/>
  <c r="S122" i="17"/>
  <c r="T122" i="17"/>
  <c r="U122" i="17"/>
  <c r="V122" i="17"/>
  <c r="W122" i="17"/>
  <c r="X122" i="17"/>
  <c r="Y122" i="17"/>
  <c r="Z122" i="17"/>
  <c r="AA122" i="17"/>
  <c r="AB122" i="17"/>
  <c r="AC122" i="17"/>
  <c r="R123" i="17"/>
  <c r="S123" i="17"/>
  <c r="T123" i="17"/>
  <c r="U123" i="17"/>
  <c r="V123" i="17"/>
  <c r="W123" i="17"/>
  <c r="X123" i="17"/>
  <c r="Y123" i="17"/>
  <c r="Z123" i="17"/>
  <c r="AA123" i="17"/>
  <c r="AB123" i="17"/>
  <c r="AC123" i="17"/>
  <c r="R124" i="17"/>
  <c r="S124" i="17"/>
  <c r="T124" i="17"/>
  <c r="U124" i="17"/>
  <c r="V124" i="17"/>
  <c r="W124" i="17"/>
  <c r="X124" i="17"/>
  <c r="Y124" i="17"/>
  <c r="Z124" i="17"/>
  <c r="AA124" i="17"/>
  <c r="AB124" i="17"/>
  <c r="AC124" i="17"/>
  <c r="R125" i="17"/>
  <c r="S125" i="17"/>
  <c r="T125" i="17"/>
  <c r="U125" i="17"/>
  <c r="V125" i="17"/>
  <c r="W125" i="17"/>
  <c r="X125" i="17"/>
  <c r="Y125" i="17"/>
  <c r="Z125" i="17"/>
  <c r="AA125" i="17"/>
  <c r="AB125" i="17"/>
  <c r="AC125" i="17"/>
  <c r="R126" i="17"/>
  <c r="S126" i="17"/>
  <c r="T126" i="17"/>
  <c r="U126" i="17"/>
  <c r="V126" i="17"/>
  <c r="W126" i="17"/>
  <c r="X126" i="17"/>
  <c r="Y126" i="17"/>
  <c r="Z126" i="17"/>
  <c r="AA126" i="17"/>
  <c r="AB126" i="17"/>
  <c r="AC126" i="17"/>
  <c r="R127" i="17"/>
  <c r="S127" i="17"/>
  <c r="T127" i="17"/>
  <c r="U127" i="17"/>
  <c r="V127" i="17"/>
  <c r="W127" i="17"/>
  <c r="X127" i="17"/>
  <c r="Y127" i="17"/>
  <c r="Z127" i="17"/>
  <c r="AA127" i="17"/>
  <c r="AB127" i="17"/>
  <c r="AC127" i="17"/>
  <c r="R128" i="17"/>
  <c r="S128" i="17"/>
  <c r="T128" i="17"/>
  <c r="U128" i="17"/>
  <c r="V128" i="17"/>
  <c r="W128" i="17"/>
  <c r="X128" i="17"/>
  <c r="Y128" i="17"/>
  <c r="Z128" i="17"/>
  <c r="AA128" i="17"/>
  <c r="AB128" i="17"/>
  <c r="AC128" i="17"/>
  <c r="R129" i="17"/>
  <c r="S129" i="17"/>
  <c r="T129" i="17"/>
  <c r="U129" i="17"/>
  <c r="V129" i="17"/>
  <c r="W129" i="17"/>
  <c r="X129" i="17"/>
  <c r="Y129" i="17"/>
  <c r="Z129" i="17"/>
  <c r="AA129" i="17"/>
  <c r="AB129" i="17"/>
  <c r="AC129" i="17"/>
  <c r="AO145" i="17"/>
  <c r="R146" i="17"/>
  <c r="S146" i="17"/>
  <c r="T146" i="17"/>
  <c r="U146" i="17"/>
  <c r="V146" i="17"/>
  <c r="W146" i="17"/>
  <c r="X146" i="17"/>
  <c r="Y146" i="17"/>
  <c r="Z146" i="17"/>
  <c r="AA146" i="17"/>
  <c r="AB146" i="17"/>
  <c r="AC146" i="17"/>
  <c r="R147" i="17"/>
  <c r="S147" i="17"/>
  <c r="T147" i="17"/>
  <c r="U147" i="17"/>
  <c r="V147" i="17"/>
  <c r="W147" i="17"/>
  <c r="X147" i="17"/>
  <c r="Y147" i="17"/>
  <c r="Z147" i="17"/>
  <c r="AA147" i="17"/>
  <c r="AB147" i="17"/>
  <c r="AC147" i="17"/>
  <c r="R148" i="17"/>
  <c r="S148" i="17"/>
  <c r="T148" i="17"/>
  <c r="U148" i="17"/>
  <c r="V148" i="17"/>
  <c r="W148" i="17"/>
  <c r="X148" i="17"/>
  <c r="Y148" i="17"/>
  <c r="Z148" i="17"/>
  <c r="AA148" i="17"/>
  <c r="AB148" i="17"/>
  <c r="AC148" i="17"/>
  <c r="R149" i="17"/>
  <c r="S149" i="17"/>
  <c r="T149" i="17"/>
  <c r="U149" i="17"/>
  <c r="V149" i="17"/>
  <c r="W149" i="17"/>
  <c r="X149" i="17"/>
  <c r="Y149" i="17"/>
  <c r="Z149" i="17"/>
  <c r="AA149" i="17"/>
  <c r="AB149" i="17"/>
  <c r="AC149" i="17"/>
  <c r="R150" i="17"/>
  <c r="S150" i="17"/>
  <c r="T150" i="17"/>
  <c r="U150" i="17"/>
  <c r="V150" i="17"/>
  <c r="W150" i="17"/>
  <c r="X150" i="17"/>
  <c r="Y150" i="17"/>
  <c r="Z150" i="17"/>
  <c r="AA150" i="17"/>
  <c r="AB150" i="17"/>
  <c r="AC150" i="17"/>
  <c r="R151" i="17"/>
  <c r="S151" i="17"/>
  <c r="T151" i="17"/>
  <c r="U151" i="17"/>
  <c r="V151" i="17"/>
  <c r="W151" i="17"/>
  <c r="X151" i="17"/>
  <c r="Y151" i="17"/>
  <c r="Z151" i="17"/>
  <c r="AA151" i="17"/>
  <c r="AB151" i="17"/>
  <c r="AC151" i="17"/>
  <c r="R152" i="17"/>
  <c r="S152" i="17"/>
  <c r="T152" i="17"/>
  <c r="U152" i="17"/>
  <c r="V152" i="17"/>
  <c r="W152" i="17"/>
  <c r="X152" i="17"/>
  <c r="Y152" i="17"/>
  <c r="Z152" i="17"/>
  <c r="AA152" i="17"/>
  <c r="AB152" i="17"/>
  <c r="AC152" i="17"/>
  <c r="R153" i="17"/>
  <c r="S153" i="17"/>
  <c r="T153" i="17"/>
  <c r="U153" i="17"/>
  <c r="V153" i="17"/>
  <c r="W153" i="17"/>
  <c r="X153" i="17"/>
  <c r="Y153" i="17"/>
  <c r="Z153" i="17"/>
  <c r="AA153" i="17"/>
  <c r="AB153" i="17"/>
  <c r="AC153" i="17"/>
  <c r="R154" i="17"/>
  <c r="S154" i="17"/>
  <c r="T154" i="17"/>
  <c r="U154" i="17"/>
  <c r="V154" i="17"/>
  <c r="W154" i="17"/>
  <c r="X154" i="17"/>
  <c r="Y154" i="17"/>
  <c r="Z154" i="17"/>
  <c r="AA154" i="17"/>
  <c r="AB154" i="17"/>
  <c r="AC154" i="17"/>
  <c r="R155" i="17"/>
  <c r="S155" i="17"/>
  <c r="T155" i="17"/>
  <c r="U155" i="17"/>
  <c r="V155" i="17"/>
  <c r="W155" i="17"/>
  <c r="X155" i="17"/>
  <c r="Y155" i="17"/>
  <c r="Z155" i="17"/>
  <c r="AA155" i="17"/>
  <c r="AB155" i="17"/>
  <c r="AC155" i="17"/>
  <c r="R156" i="17"/>
  <c r="S156" i="17"/>
  <c r="T156" i="17"/>
  <c r="U156" i="17"/>
  <c r="V156" i="17"/>
  <c r="W156" i="17"/>
  <c r="X156" i="17"/>
  <c r="Y156" i="17"/>
  <c r="Z156" i="17"/>
  <c r="AA156" i="17"/>
  <c r="AB156" i="17"/>
  <c r="AC156" i="17"/>
  <c r="R157" i="17"/>
  <c r="S157" i="17"/>
  <c r="T157" i="17"/>
  <c r="U157" i="17"/>
  <c r="V157" i="17"/>
  <c r="W157" i="17"/>
  <c r="X157" i="17"/>
  <c r="Y157" i="17"/>
  <c r="Z157" i="17"/>
  <c r="AA157" i="17"/>
  <c r="AB157" i="17"/>
  <c r="AC157" i="17"/>
  <c r="R158" i="17"/>
  <c r="S158" i="17"/>
  <c r="T158" i="17"/>
  <c r="U158" i="17"/>
  <c r="V158" i="17"/>
  <c r="W158" i="17"/>
  <c r="X158" i="17"/>
  <c r="Y158" i="17"/>
  <c r="Z158" i="17"/>
  <c r="AA158" i="17"/>
  <c r="AB158" i="17"/>
  <c r="AC158" i="17"/>
  <c r="R159" i="17"/>
  <c r="S159" i="17"/>
  <c r="T159" i="17"/>
  <c r="U159" i="17"/>
  <c r="V159" i="17"/>
  <c r="W159" i="17"/>
  <c r="X159" i="17"/>
  <c r="Y159" i="17"/>
  <c r="Z159" i="17"/>
  <c r="AA159" i="17"/>
  <c r="AB159" i="17"/>
  <c r="AC159" i="17"/>
  <c r="R160" i="17"/>
  <c r="S160" i="17"/>
  <c r="T160" i="17"/>
  <c r="U160" i="17"/>
  <c r="V160" i="17"/>
  <c r="W160" i="17"/>
  <c r="X160" i="17"/>
  <c r="Y160" i="17"/>
  <c r="Z160" i="17"/>
  <c r="AA160" i="17"/>
  <c r="AB160" i="17"/>
  <c r="AC160" i="17"/>
  <c r="R161" i="17"/>
  <c r="S161" i="17"/>
  <c r="T161" i="17"/>
  <c r="U161" i="17"/>
  <c r="V161" i="17"/>
  <c r="W161" i="17"/>
  <c r="X161" i="17"/>
  <c r="Y161" i="17"/>
  <c r="Z161" i="17"/>
  <c r="AA161" i="17"/>
  <c r="AB161" i="17"/>
  <c r="AC161" i="17"/>
  <c r="R162" i="17"/>
  <c r="S162" i="17"/>
  <c r="T162" i="17"/>
  <c r="U162" i="17"/>
  <c r="V162" i="17"/>
  <c r="W162" i="17"/>
  <c r="X162" i="17"/>
  <c r="Y162" i="17"/>
  <c r="Z162" i="17"/>
  <c r="AA162" i="17"/>
  <c r="AB162" i="17"/>
  <c r="AC162" i="17"/>
  <c r="R163" i="17"/>
  <c r="S163" i="17"/>
  <c r="T163" i="17"/>
  <c r="U163" i="17"/>
  <c r="V163" i="17"/>
  <c r="W163" i="17"/>
  <c r="X163" i="17"/>
  <c r="Y163" i="17"/>
  <c r="Z163" i="17"/>
  <c r="AA163" i="17"/>
  <c r="AB163" i="17"/>
  <c r="AC163" i="17"/>
  <c r="R164" i="17"/>
  <c r="S164" i="17"/>
  <c r="T164" i="17"/>
  <c r="U164" i="17"/>
  <c r="V164" i="17"/>
  <c r="W164" i="17"/>
  <c r="X164" i="17"/>
  <c r="Y164" i="17"/>
  <c r="Z164" i="17"/>
  <c r="AA164" i="17"/>
  <c r="AB164" i="17"/>
  <c r="AC164" i="17"/>
  <c r="R166" i="17"/>
  <c r="S166" i="17"/>
  <c r="T166" i="17"/>
  <c r="U166" i="17"/>
  <c r="V166" i="17"/>
  <c r="W166" i="17"/>
  <c r="X166" i="17"/>
  <c r="Y166" i="17"/>
  <c r="Z166" i="17"/>
  <c r="AA166" i="17"/>
  <c r="AB166" i="17"/>
  <c r="AC166" i="17"/>
  <c r="R167" i="17"/>
  <c r="S167" i="17"/>
  <c r="T167" i="17"/>
  <c r="U167" i="17"/>
  <c r="U182" i="17" s="1"/>
  <c r="V167" i="17"/>
  <c r="W167" i="17"/>
  <c r="X167" i="17"/>
  <c r="Y167" i="17"/>
  <c r="Z167" i="17"/>
  <c r="AA167" i="17"/>
  <c r="AB167" i="17"/>
  <c r="AC167" i="17"/>
  <c r="R168" i="17"/>
  <c r="S168" i="17"/>
  <c r="T168" i="17"/>
  <c r="U168" i="17"/>
  <c r="V168" i="17"/>
  <c r="W168" i="17"/>
  <c r="X168" i="17"/>
  <c r="Y168" i="17"/>
  <c r="Z168" i="17"/>
  <c r="AA168" i="17"/>
  <c r="AB168" i="17"/>
  <c r="AC168" i="17"/>
  <c r="R169" i="17"/>
  <c r="S169" i="17"/>
  <c r="T169" i="17"/>
  <c r="U169" i="17"/>
  <c r="V169" i="17"/>
  <c r="W169" i="17"/>
  <c r="X169" i="17"/>
  <c r="Y169" i="17"/>
  <c r="Z169" i="17"/>
  <c r="AA169" i="17"/>
  <c r="AB169" i="17"/>
  <c r="AC169" i="17"/>
  <c r="R170" i="17"/>
  <c r="S170" i="17"/>
  <c r="T170" i="17"/>
  <c r="U170" i="17"/>
  <c r="V170" i="17"/>
  <c r="W170" i="17"/>
  <c r="X170" i="17"/>
  <c r="Y170" i="17"/>
  <c r="Z170" i="17"/>
  <c r="AA170" i="17"/>
  <c r="AB170" i="17"/>
  <c r="AC170" i="17"/>
  <c r="R171" i="17"/>
  <c r="S171" i="17"/>
  <c r="T171" i="17"/>
  <c r="U171" i="17"/>
  <c r="V171" i="17"/>
  <c r="W171" i="17"/>
  <c r="X171" i="17"/>
  <c r="Y171" i="17"/>
  <c r="Z171" i="17"/>
  <c r="AA171" i="17"/>
  <c r="AB171" i="17"/>
  <c r="AC171" i="17"/>
  <c r="R172" i="17"/>
  <c r="S172" i="17"/>
  <c r="T172" i="17"/>
  <c r="U172" i="17"/>
  <c r="V172" i="17"/>
  <c r="W172" i="17"/>
  <c r="X172" i="17"/>
  <c r="Y172" i="17"/>
  <c r="Z172" i="17"/>
  <c r="AA172" i="17"/>
  <c r="AB172" i="17"/>
  <c r="AC172" i="17"/>
  <c r="R173" i="17"/>
  <c r="S173" i="17"/>
  <c r="T173" i="17"/>
  <c r="U173" i="17"/>
  <c r="V173" i="17"/>
  <c r="W173" i="17"/>
  <c r="X173" i="17"/>
  <c r="Y173" i="17"/>
  <c r="Z173" i="17"/>
  <c r="AA173" i="17"/>
  <c r="AB173" i="17"/>
  <c r="AC173" i="17"/>
  <c r="R174" i="17"/>
  <c r="S174" i="17"/>
  <c r="T174" i="17"/>
  <c r="U174" i="17"/>
  <c r="V174" i="17"/>
  <c r="W174" i="17"/>
  <c r="X174" i="17"/>
  <c r="Y174" i="17"/>
  <c r="Z174" i="17"/>
  <c r="AA174" i="17"/>
  <c r="AB174" i="17"/>
  <c r="AC174" i="17"/>
  <c r="R175" i="17"/>
  <c r="S175" i="17"/>
  <c r="T175" i="17"/>
  <c r="U175" i="17"/>
  <c r="V175" i="17"/>
  <c r="W175" i="17"/>
  <c r="X175" i="17"/>
  <c r="Y175" i="17"/>
  <c r="Z175" i="17"/>
  <c r="AA175" i="17"/>
  <c r="AB175" i="17"/>
  <c r="AC175" i="17"/>
  <c r="AO190" i="17"/>
  <c r="R191" i="17"/>
  <c r="S191" i="17"/>
  <c r="T191" i="17"/>
  <c r="U191" i="17"/>
  <c r="V191" i="17"/>
  <c r="W191" i="17"/>
  <c r="X191" i="17"/>
  <c r="Y191" i="17"/>
  <c r="Z191" i="17"/>
  <c r="AA191" i="17"/>
  <c r="AB191" i="17"/>
  <c r="AC191" i="17"/>
  <c r="R192" i="17"/>
  <c r="S192" i="17"/>
  <c r="T192" i="17"/>
  <c r="U192" i="17"/>
  <c r="V192" i="17"/>
  <c r="W192" i="17"/>
  <c r="X192" i="17"/>
  <c r="Y192" i="17"/>
  <c r="Z192" i="17"/>
  <c r="AA192" i="17"/>
  <c r="AB192" i="17"/>
  <c r="AC192" i="17"/>
  <c r="R193" i="17"/>
  <c r="S193" i="17"/>
  <c r="T193" i="17"/>
  <c r="U193" i="17"/>
  <c r="V193" i="17"/>
  <c r="W193" i="17"/>
  <c r="X193" i="17"/>
  <c r="Y193" i="17"/>
  <c r="Z193" i="17"/>
  <c r="AA193" i="17"/>
  <c r="AB193" i="17"/>
  <c r="AC193" i="17"/>
  <c r="R194" i="17"/>
  <c r="S194" i="17"/>
  <c r="T194" i="17"/>
  <c r="U194" i="17"/>
  <c r="V194" i="17"/>
  <c r="W194" i="17"/>
  <c r="X194" i="17"/>
  <c r="Y194" i="17"/>
  <c r="Z194" i="17"/>
  <c r="AA194" i="17"/>
  <c r="AB194" i="17"/>
  <c r="AC194" i="17"/>
  <c r="R195" i="17"/>
  <c r="S195" i="17"/>
  <c r="T195" i="17"/>
  <c r="U195" i="17"/>
  <c r="V195" i="17"/>
  <c r="W195" i="17"/>
  <c r="X195" i="17"/>
  <c r="Y195" i="17"/>
  <c r="Z195" i="17"/>
  <c r="AA195" i="17"/>
  <c r="AB195" i="17"/>
  <c r="AC195" i="17"/>
  <c r="R196" i="17"/>
  <c r="S196" i="17"/>
  <c r="T196" i="17"/>
  <c r="U196" i="17"/>
  <c r="V196" i="17"/>
  <c r="W196" i="17"/>
  <c r="X196" i="17"/>
  <c r="Y196" i="17"/>
  <c r="Z196" i="17"/>
  <c r="AA196" i="17"/>
  <c r="AB196" i="17"/>
  <c r="AC196" i="17"/>
  <c r="R197" i="17"/>
  <c r="S197" i="17"/>
  <c r="T197" i="17"/>
  <c r="U197" i="17"/>
  <c r="V197" i="17"/>
  <c r="W197" i="17"/>
  <c r="X197" i="17"/>
  <c r="Y197" i="17"/>
  <c r="Z197" i="17"/>
  <c r="AA197" i="17"/>
  <c r="AB197" i="17"/>
  <c r="AC197" i="17"/>
  <c r="R198" i="17"/>
  <c r="S198" i="17"/>
  <c r="T198" i="17"/>
  <c r="U198" i="17"/>
  <c r="V198" i="17"/>
  <c r="W198" i="17"/>
  <c r="X198" i="17"/>
  <c r="Y198" i="17"/>
  <c r="Z198" i="17"/>
  <c r="AA198" i="17"/>
  <c r="AB198" i="17"/>
  <c r="AC198" i="17"/>
  <c r="R199" i="17"/>
  <c r="S199" i="17"/>
  <c r="T199" i="17"/>
  <c r="U199" i="17"/>
  <c r="V199" i="17"/>
  <c r="W199" i="17"/>
  <c r="X199" i="17"/>
  <c r="Y199" i="17"/>
  <c r="Z199" i="17"/>
  <c r="AA199" i="17"/>
  <c r="AB199" i="17"/>
  <c r="AC199" i="17"/>
  <c r="R200" i="17"/>
  <c r="S200" i="17"/>
  <c r="T200" i="17"/>
  <c r="U200" i="17"/>
  <c r="V200" i="17"/>
  <c r="W200" i="17"/>
  <c r="X200" i="17"/>
  <c r="Y200" i="17"/>
  <c r="Z200" i="17"/>
  <c r="AA200" i="17"/>
  <c r="AB200" i="17"/>
  <c r="AC200" i="17"/>
  <c r="R201" i="17"/>
  <c r="S201" i="17"/>
  <c r="T201" i="17"/>
  <c r="U201" i="17"/>
  <c r="V201" i="17"/>
  <c r="W201" i="17"/>
  <c r="X201" i="17"/>
  <c r="Y201" i="17"/>
  <c r="Z201" i="17"/>
  <c r="AA201" i="17"/>
  <c r="AB201" i="17"/>
  <c r="AC201" i="17"/>
  <c r="R202" i="17"/>
  <c r="S202" i="17"/>
  <c r="T202" i="17"/>
  <c r="U202" i="17"/>
  <c r="V202" i="17"/>
  <c r="W202" i="17"/>
  <c r="X202" i="17"/>
  <c r="Y202" i="17"/>
  <c r="Z202" i="17"/>
  <c r="AA202" i="17"/>
  <c r="AB202" i="17"/>
  <c r="AC202" i="17"/>
  <c r="R203" i="17"/>
  <c r="S203" i="17"/>
  <c r="T203" i="17"/>
  <c r="U203" i="17"/>
  <c r="V203" i="17"/>
  <c r="W203" i="17"/>
  <c r="X203" i="17"/>
  <c r="Y203" i="17"/>
  <c r="Z203" i="17"/>
  <c r="AA203" i="17"/>
  <c r="AB203" i="17"/>
  <c r="AC203" i="17"/>
  <c r="R204" i="17"/>
  <c r="S204" i="17"/>
  <c r="T204" i="17"/>
  <c r="U204" i="17"/>
  <c r="V204" i="17"/>
  <c r="W204" i="17"/>
  <c r="X204" i="17"/>
  <c r="Y204" i="17"/>
  <c r="Z204" i="17"/>
  <c r="AA204" i="17"/>
  <c r="AB204" i="17"/>
  <c r="AC204" i="17"/>
  <c r="R205" i="17"/>
  <c r="S205" i="17"/>
  <c r="T205" i="17"/>
  <c r="U205" i="17"/>
  <c r="V205" i="17"/>
  <c r="W205" i="17"/>
  <c r="X205" i="17"/>
  <c r="Y205" i="17"/>
  <c r="Z205" i="17"/>
  <c r="AA205" i="17"/>
  <c r="AB205" i="17"/>
  <c r="AC205" i="17"/>
  <c r="R206" i="17"/>
  <c r="S206" i="17"/>
  <c r="T206" i="17"/>
  <c r="U206" i="17"/>
  <c r="V206" i="17"/>
  <c r="W206" i="17"/>
  <c r="X206" i="17"/>
  <c r="Y206" i="17"/>
  <c r="Z206" i="17"/>
  <c r="AA206" i="17"/>
  <c r="AB206" i="17"/>
  <c r="AC206" i="17"/>
  <c r="R207" i="17"/>
  <c r="S207" i="17"/>
  <c r="T207" i="17"/>
  <c r="U207" i="17"/>
  <c r="V207" i="17"/>
  <c r="W207" i="17"/>
  <c r="X207" i="17"/>
  <c r="Y207" i="17"/>
  <c r="Z207" i="17"/>
  <c r="AA207" i="17"/>
  <c r="AB207" i="17"/>
  <c r="AC207" i="17"/>
  <c r="R208" i="17"/>
  <c r="S208" i="17"/>
  <c r="T208" i="17"/>
  <c r="U208" i="17"/>
  <c r="V208" i="17"/>
  <c r="W208" i="17"/>
  <c r="X208" i="17"/>
  <c r="Y208" i="17"/>
  <c r="Z208" i="17"/>
  <c r="AA208" i="17"/>
  <c r="AB208" i="17"/>
  <c r="AC208" i="17"/>
  <c r="R209" i="17"/>
  <c r="S209" i="17"/>
  <c r="T209" i="17"/>
  <c r="U209" i="17"/>
  <c r="V209" i="17"/>
  <c r="W209" i="17"/>
  <c r="X209" i="17"/>
  <c r="Y209" i="17"/>
  <c r="Z209" i="17"/>
  <c r="AA209" i="17"/>
  <c r="AB209" i="17"/>
  <c r="AC209" i="17"/>
  <c r="R211" i="17"/>
  <c r="S211" i="17"/>
  <c r="T211" i="17"/>
  <c r="U211" i="17"/>
  <c r="V211" i="17"/>
  <c r="W211" i="17"/>
  <c r="X211" i="17"/>
  <c r="Y211" i="17"/>
  <c r="Z211" i="17"/>
  <c r="AA211" i="17"/>
  <c r="AB211" i="17"/>
  <c r="AC211" i="17"/>
  <c r="R212" i="17"/>
  <c r="S212" i="17"/>
  <c r="T212" i="17"/>
  <c r="U212" i="17"/>
  <c r="V212" i="17"/>
  <c r="W212" i="17"/>
  <c r="X212" i="17"/>
  <c r="Y212" i="17"/>
  <c r="Z212" i="17"/>
  <c r="AA212" i="17"/>
  <c r="AB212" i="17"/>
  <c r="AC212" i="17"/>
  <c r="R213" i="17"/>
  <c r="S213" i="17"/>
  <c r="T213" i="17"/>
  <c r="U213" i="17"/>
  <c r="V213" i="17"/>
  <c r="W213" i="17"/>
  <c r="X213" i="17"/>
  <c r="Y213" i="17"/>
  <c r="Z213" i="17"/>
  <c r="AA213" i="17"/>
  <c r="AB213" i="17"/>
  <c r="AC213" i="17"/>
  <c r="R214" i="17"/>
  <c r="S214" i="17"/>
  <c r="T214" i="17"/>
  <c r="U214" i="17"/>
  <c r="V214" i="17"/>
  <c r="W214" i="17"/>
  <c r="X214" i="17"/>
  <c r="Y214" i="17"/>
  <c r="Z214" i="17"/>
  <c r="AA214" i="17"/>
  <c r="AB214" i="17"/>
  <c r="AC214" i="17"/>
  <c r="R215" i="17"/>
  <c r="S215" i="17"/>
  <c r="T215" i="17"/>
  <c r="U215" i="17"/>
  <c r="V215" i="17"/>
  <c r="W215" i="17"/>
  <c r="X215" i="17"/>
  <c r="Y215" i="17"/>
  <c r="Z215" i="17"/>
  <c r="AA215" i="17"/>
  <c r="AB215" i="17"/>
  <c r="AC215" i="17"/>
  <c r="R216" i="17"/>
  <c r="S216" i="17"/>
  <c r="T216" i="17"/>
  <c r="U216" i="17"/>
  <c r="V216" i="17"/>
  <c r="W216" i="17"/>
  <c r="X216" i="17"/>
  <c r="Y216" i="17"/>
  <c r="Z216" i="17"/>
  <c r="AA216" i="17"/>
  <c r="AB216" i="17"/>
  <c r="AC216" i="17"/>
  <c r="R217" i="17"/>
  <c r="S217" i="17"/>
  <c r="T217" i="17"/>
  <c r="U217" i="17"/>
  <c r="V217" i="17"/>
  <c r="W217" i="17"/>
  <c r="X217" i="17"/>
  <c r="Y217" i="17"/>
  <c r="Z217" i="17"/>
  <c r="AA217" i="17"/>
  <c r="AB217" i="17"/>
  <c r="AC217" i="17"/>
  <c r="AO232" i="17"/>
  <c r="R233" i="17"/>
  <c r="S233" i="17"/>
  <c r="T233" i="17"/>
  <c r="U233" i="17"/>
  <c r="V233" i="17"/>
  <c r="W233" i="17"/>
  <c r="X233" i="17"/>
  <c r="Y233" i="17"/>
  <c r="Z233" i="17"/>
  <c r="AA233" i="17"/>
  <c r="AB233" i="17"/>
  <c r="AC233" i="17"/>
  <c r="R234" i="17"/>
  <c r="S234" i="17"/>
  <c r="T234" i="17"/>
  <c r="U234" i="17"/>
  <c r="V234" i="17"/>
  <c r="W234" i="17"/>
  <c r="X234" i="17"/>
  <c r="Y234" i="17"/>
  <c r="Z234" i="17"/>
  <c r="AA234" i="17"/>
  <c r="AB234" i="17"/>
  <c r="AC234" i="17"/>
  <c r="R235" i="17"/>
  <c r="S235" i="17"/>
  <c r="T235" i="17"/>
  <c r="U235" i="17"/>
  <c r="V235" i="17"/>
  <c r="W235" i="17"/>
  <c r="X235" i="17"/>
  <c r="Y235" i="17"/>
  <c r="Z235" i="17"/>
  <c r="AA235" i="17"/>
  <c r="AB235" i="17"/>
  <c r="AC235" i="17"/>
  <c r="R236" i="17"/>
  <c r="S236" i="17"/>
  <c r="T236" i="17"/>
  <c r="U236" i="17"/>
  <c r="V236" i="17"/>
  <c r="W236" i="17"/>
  <c r="X236" i="17"/>
  <c r="Y236" i="17"/>
  <c r="Z236" i="17"/>
  <c r="AA236" i="17"/>
  <c r="AB236" i="17"/>
  <c r="AC236" i="17"/>
  <c r="R237" i="17"/>
  <c r="S237" i="17"/>
  <c r="T237" i="17"/>
  <c r="U237" i="17"/>
  <c r="V237" i="17"/>
  <c r="W237" i="17"/>
  <c r="X237" i="17"/>
  <c r="Y237" i="17"/>
  <c r="Z237" i="17"/>
  <c r="AA237" i="17"/>
  <c r="AB237" i="17"/>
  <c r="AC237" i="17"/>
  <c r="R238" i="17"/>
  <c r="S238" i="17"/>
  <c r="T238" i="17"/>
  <c r="U238" i="17"/>
  <c r="V238" i="17"/>
  <c r="W238" i="17"/>
  <c r="X238" i="17"/>
  <c r="Y238" i="17"/>
  <c r="Z238" i="17"/>
  <c r="AA238" i="17"/>
  <c r="AB238" i="17"/>
  <c r="AC238" i="17"/>
  <c r="R239" i="17"/>
  <c r="S239" i="17"/>
  <c r="T239" i="17"/>
  <c r="U239" i="17"/>
  <c r="V239" i="17"/>
  <c r="W239" i="17"/>
  <c r="X239" i="17"/>
  <c r="Y239" i="17"/>
  <c r="Z239" i="17"/>
  <c r="AA239" i="17"/>
  <c r="AB239" i="17"/>
  <c r="AC239" i="17"/>
  <c r="R240" i="17"/>
  <c r="S240" i="17"/>
  <c r="T240" i="17"/>
  <c r="U240" i="17"/>
  <c r="V240" i="17"/>
  <c r="W240" i="17"/>
  <c r="X240" i="17"/>
  <c r="Y240" i="17"/>
  <c r="Z240" i="17"/>
  <c r="AA240" i="17"/>
  <c r="AB240" i="17"/>
  <c r="AC240" i="17"/>
  <c r="R241" i="17"/>
  <c r="S241" i="17"/>
  <c r="T241" i="17"/>
  <c r="U241" i="17"/>
  <c r="V241" i="17"/>
  <c r="W241" i="17"/>
  <c r="X241" i="17"/>
  <c r="Y241" i="17"/>
  <c r="Z241" i="17"/>
  <c r="AA241" i="17"/>
  <c r="AB241" i="17"/>
  <c r="AC241" i="17"/>
  <c r="R242" i="17"/>
  <c r="S242" i="17"/>
  <c r="T242" i="17"/>
  <c r="U242" i="17"/>
  <c r="V242" i="17"/>
  <c r="W242" i="17"/>
  <c r="X242" i="17"/>
  <c r="Y242" i="17"/>
  <c r="Z242" i="17"/>
  <c r="AA242" i="17"/>
  <c r="AB242" i="17"/>
  <c r="AC242" i="17"/>
  <c r="R243" i="17"/>
  <c r="S243" i="17"/>
  <c r="T243" i="17"/>
  <c r="U243" i="17"/>
  <c r="V243" i="17"/>
  <c r="W243" i="17"/>
  <c r="X243" i="17"/>
  <c r="Y243" i="17"/>
  <c r="Z243" i="17"/>
  <c r="AA243" i="17"/>
  <c r="AB243" i="17"/>
  <c r="AC243" i="17"/>
  <c r="R244" i="17"/>
  <c r="S244" i="17"/>
  <c r="T244" i="17"/>
  <c r="U244" i="17"/>
  <c r="V244" i="17"/>
  <c r="W244" i="17"/>
  <c r="X244" i="17"/>
  <c r="Y244" i="17"/>
  <c r="Z244" i="17"/>
  <c r="AA244" i="17"/>
  <c r="AB244" i="17"/>
  <c r="AC244" i="17"/>
  <c r="R245" i="17"/>
  <c r="S245" i="17"/>
  <c r="T245" i="17"/>
  <c r="U245" i="17"/>
  <c r="V245" i="17"/>
  <c r="W245" i="17"/>
  <c r="X245" i="17"/>
  <c r="Y245" i="17"/>
  <c r="Z245" i="17"/>
  <c r="AA245" i="17"/>
  <c r="AB245" i="17"/>
  <c r="AC245" i="17"/>
  <c r="R246" i="17"/>
  <c r="S246" i="17"/>
  <c r="T246" i="17"/>
  <c r="U246" i="17"/>
  <c r="V246" i="17"/>
  <c r="W246" i="17"/>
  <c r="X246" i="17"/>
  <c r="Y246" i="17"/>
  <c r="Z246" i="17"/>
  <c r="AA246" i="17"/>
  <c r="AB246" i="17"/>
  <c r="AC246" i="17"/>
  <c r="R247" i="17"/>
  <c r="S247" i="17"/>
  <c r="T247" i="17"/>
  <c r="U247" i="17"/>
  <c r="V247" i="17"/>
  <c r="W247" i="17"/>
  <c r="X247" i="17"/>
  <c r="Y247" i="17"/>
  <c r="Z247" i="17"/>
  <c r="AA247" i="17"/>
  <c r="AB247" i="17"/>
  <c r="AC247" i="17"/>
  <c r="R248" i="17"/>
  <c r="S248" i="17"/>
  <c r="T248" i="17"/>
  <c r="U248" i="17"/>
  <c r="V248" i="17"/>
  <c r="W248" i="17"/>
  <c r="X248" i="17"/>
  <c r="Y248" i="17"/>
  <c r="Z248" i="17"/>
  <c r="AA248" i="17"/>
  <c r="AB248" i="17"/>
  <c r="AC248" i="17"/>
  <c r="R249" i="17"/>
  <c r="S249" i="17"/>
  <c r="T249" i="17"/>
  <c r="U249" i="17"/>
  <c r="V249" i="17"/>
  <c r="W249" i="17"/>
  <c r="X249" i="17"/>
  <c r="Y249" i="17"/>
  <c r="Z249" i="17"/>
  <c r="AA249" i="17"/>
  <c r="AB249" i="17"/>
  <c r="AC249" i="17"/>
  <c r="R250" i="17"/>
  <c r="S250" i="17"/>
  <c r="T250" i="17"/>
  <c r="U250" i="17"/>
  <c r="V250" i="17"/>
  <c r="W250" i="17"/>
  <c r="X250" i="17"/>
  <c r="Y250" i="17"/>
  <c r="Z250" i="17"/>
  <c r="AA250" i="17"/>
  <c r="AB250" i="17"/>
  <c r="AC250" i="17"/>
  <c r="R251" i="17"/>
  <c r="S251" i="17"/>
  <c r="T251" i="17"/>
  <c r="U251" i="17"/>
  <c r="V251" i="17"/>
  <c r="W251" i="17"/>
  <c r="X251" i="17"/>
  <c r="Y251" i="17"/>
  <c r="Z251" i="17"/>
  <c r="AA251" i="17"/>
  <c r="AB251" i="17"/>
  <c r="AC251" i="17"/>
  <c r="R253" i="17"/>
  <c r="S253" i="17"/>
  <c r="T253" i="17"/>
  <c r="U253" i="17"/>
  <c r="V253" i="17"/>
  <c r="W253" i="17"/>
  <c r="X253" i="17"/>
  <c r="Y253" i="17"/>
  <c r="Z253" i="17"/>
  <c r="AA253" i="17"/>
  <c r="AB253" i="17"/>
  <c r="AC253" i="17"/>
  <c r="R254" i="17"/>
  <c r="S254" i="17"/>
  <c r="T254" i="17"/>
  <c r="U254" i="17"/>
  <c r="V254" i="17"/>
  <c r="W254" i="17"/>
  <c r="X254" i="17"/>
  <c r="Y254" i="17"/>
  <c r="Z254" i="17"/>
  <c r="AA254" i="17"/>
  <c r="AB254" i="17"/>
  <c r="AC254" i="17"/>
  <c r="R255" i="17"/>
  <c r="S255" i="17"/>
  <c r="T255" i="17"/>
  <c r="U255" i="17"/>
  <c r="V255" i="17"/>
  <c r="W255" i="17"/>
  <c r="X255" i="17"/>
  <c r="Y255" i="17"/>
  <c r="Z255" i="17"/>
  <c r="AA255" i="17"/>
  <c r="AB255" i="17"/>
  <c r="AC255" i="17"/>
  <c r="R256" i="17"/>
  <c r="S256" i="17"/>
  <c r="T256" i="17"/>
  <c r="U256" i="17"/>
  <c r="V256" i="17"/>
  <c r="W256" i="17"/>
  <c r="X256" i="17"/>
  <c r="Y256" i="17"/>
  <c r="Z256" i="17"/>
  <c r="AA256" i="17"/>
  <c r="AB256" i="17"/>
  <c r="AC256" i="17"/>
  <c r="R257" i="17"/>
  <c r="S257" i="17"/>
  <c r="T257" i="17"/>
  <c r="U257" i="17"/>
  <c r="V257" i="17"/>
  <c r="W257" i="17"/>
  <c r="X257" i="17"/>
  <c r="Y257" i="17"/>
  <c r="Z257" i="17"/>
  <c r="AA257" i="17"/>
  <c r="AB257" i="17"/>
  <c r="AC257" i="17"/>
  <c r="R258" i="17"/>
  <c r="S258" i="17"/>
  <c r="T258" i="17"/>
  <c r="U258" i="17"/>
  <c r="V258" i="17"/>
  <c r="W258" i="17"/>
  <c r="X258" i="17"/>
  <c r="Y258" i="17"/>
  <c r="Z258" i="17"/>
  <c r="AA258" i="17"/>
  <c r="AB258" i="17"/>
  <c r="AC258" i="17"/>
  <c r="R259" i="17"/>
  <c r="S259" i="17"/>
  <c r="T259" i="17"/>
  <c r="U259" i="17"/>
  <c r="V259" i="17"/>
  <c r="W259" i="17"/>
  <c r="X259" i="17"/>
  <c r="Y259" i="17"/>
  <c r="Z259" i="17"/>
  <c r="AA259" i="17"/>
  <c r="AB259" i="17"/>
  <c r="AC259" i="17"/>
  <c r="R260" i="17"/>
  <c r="S260" i="17"/>
  <c r="T260" i="17"/>
  <c r="U260" i="17"/>
  <c r="V260" i="17"/>
  <c r="W260" i="17"/>
  <c r="X260" i="17"/>
  <c r="Y260" i="17"/>
  <c r="Z260" i="17"/>
  <c r="AA260" i="17"/>
  <c r="AB260" i="17"/>
  <c r="AC260" i="17"/>
  <c r="R261" i="17"/>
  <c r="S261" i="17"/>
  <c r="T261" i="17"/>
  <c r="U261" i="17"/>
  <c r="V261" i="17"/>
  <c r="W261" i="17"/>
  <c r="X261" i="17"/>
  <c r="Y261" i="17"/>
  <c r="Z261" i="17"/>
  <c r="AA261" i="17"/>
  <c r="AB261" i="17"/>
  <c r="AC261" i="17"/>
  <c r="R262" i="17"/>
  <c r="S262" i="17"/>
  <c r="T262" i="17"/>
  <c r="U262" i="17"/>
  <c r="V262" i="17"/>
  <c r="W262" i="17"/>
  <c r="X262" i="17"/>
  <c r="Y262" i="17"/>
  <c r="Z262" i="17"/>
  <c r="AA262" i="17"/>
  <c r="AB262" i="17"/>
  <c r="AC262" i="17"/>
  <c r="R278" i="17"/>
  <c r="S278" i="17"/>
  <c r="T278" i="17"/>
  <c r="U278" i="17"/>
  <c r="V278" i="17"/>
  <c r="W278" i="17"/>
  <c r="X278" i="17"/>
  <c r="Y278" i="17"/>
  <c r="Z278" i="17"/>
  <c r="AA278" i="17"/>
  <c r="AB278" i="17"/>
  <c r="AC278" i="17"/>
  <c r="R279" i="17"/>
  <c r="S279" i="17"/>
  <c r="T279" i="17"/>
  <c r="U279" i="17"/>
  <c r="V279" i="17"/>
  <c r="W279" i="17"/>
  <c r="X279" i="17"/>
  <c r="Y279" i="17"/>
  <c r="Z279" i="17"/>
  <c r="AA279" i="17"/>
  <c r="AB279" i="17"/>
  <c r="AC279" i="17"/>
  <c r="R280" i="17"/>
  <c r="S280" i="17"/>
  <c r="T280" i="17"/>
  <c r="U280" i="17"/>
  <c r="V280" i="17"/>
  <c r="W280" i="17"/>
  <c r="X280" i="17"/>
  <c r="Y280" i="17"/>
  <c r="Z280" i="17"/>
  <c r="AA280" i="17"/>
  <c r="AB280" i="17"/>
  <c r="AC280" i="17"/>
  <c r="R281" i="17"/>
  <c r="S281" i="17"/>
  <c r="T281" i="17"/>
  <c r="U281" i="17"/>
  <c r="V281" i="17"/>
  <c r="W281" i="17"/>
  <c r="X281" i="17"/>
  <c r="Y281" i="17"/>
  <c r="Z281" i="17"/>
  <c r="AA281" i="17"/>
  <c r="AB281" i="17"/>
  <c r="AC281" i="17"/>
  <c r="R282" i="17"/>
  <c r="S282" i="17"/>
  <c r="T282" i="17"/>
  <c r="U282" i="17"/>
  <c r="V282" i="17"/>
  <c r="W282" i="17"/>
  <c r="X282" i="17"/>
  <c r="Y282" i="17"/>
  <c r="Z282" i="17"/>
  <c r="AA282" i="17"/>
  <c r="AB282" i="17"/>
  <c r="AC282" i="17"/>
  <c r="R283" i="17"/>
  <c r="S283" i="17"/>
  <c r="T283" i="17"/>
  <c r="U283" i="17"/>
  <c r="V283" i="17"/>
  <c r="W283" i="17"/>
  <c r="X283" i="17"/>
  <c r="Y283" i="17"/>
  <c r="Z283" i="17"/>
  <c r="AA283" i="17"/>
  <c r="AB283" i="17"/>
  <c r="AC283" i="17"/>
  <c r="R284" i="17"/>
  <c r="S284" i="17"/>
  <c r="T284" i="17"/>
  <c r="U284" i="17"/>
  <c r="V284" i="17"/>
  <c r="W284" i="17"/>
  <c r="X284" i="17"/>
  <c r="Y284" i="17"/>
  <c r="Z284" i="17"/>
  <c r="AA284" i="17"/>
  <c r="AB284" i="17"/>
  <c r="AC284" i="17"/>
  <c r="R285" i="17"/>
  <c r="S285" i="17"/>
  <c r="T285" i="17"/>
  <c r="U285" i="17"/>
  <c r="V285" i="17"/>
  <c r="W285" i="17"/>
  <c r="X285" i="17"/>
  <c r="Y285" i="17"/>
  <c r="Z285" i="17"/>
  <c r="AA285" i="17"/>
  <c r="AB285" i="17"/>
  <c r="AC285" i="17"/>
  <c r="R286" i="17"/>
  <c r="S286" i="17"/>
  <c r="T286" i="17"/>
  <c r="U286" i="17"/>
  <c r="V286" i="17"/>
  <c r="W286" i="17"/>
  <c r="X286" i="17"/>
  <c r="Y286" i="17"/>
  <c r="Z286" i="17"/>
  <c r="AA286" i="17"/>
  <c r="AB286" i="17"/>
  <c r="AC286" i="17"/>
  <c r="R287" i="17"/>
  <c r="S287" i="17"/>
  <c r="T287" i="17"/>
  <c r="U287" i="17"/>
  <c r="V287" i="17"/>
  <c r="W287" i="17"/>
  <c r="X287" i="17"/>
  <c r="Y287" i="17"/>
  <c r="Z287" i="17"/>
  <c r="AA287" i="17"/>
  <c r="AB287" i="17"/>
  <c r="AC287" i="17"/>
  <c r="R288" i="17"/>
  <c r="S288" i="17"/>
  <c r="T288" i="17"/>
  <c r="U288" i="17"/>
  <c r="V288" i="17"/>
  <c r="W288" i="17"/>
  <c r="X288" i="17"/>
  <c r="Y288" i="17"/>
  <c r="Z288" i="17"/>
  <c r="AA288" i="17"/>
  <c r="AB288" i="17"/>
  <c r="AC288" i="17"/>
  <c r="R289" i="17"/>
  <c r="S289" i="17"/>
  <c r="T289" i="17"/>
  <c r="U289" i="17"/>
  <c r="V289" i="17"/>
  <c r="W289" i="17"/>
  <c r="X289" i="17"/>
  <c r="Y289" i="17"/>
  <c r="Z289" i="17"/>
  <c r="AA289" i="17"/>
  <c r="AB289" i="17"/>
  <c r="AC289" i="17"/>
  <c r="R290" i="17"/>
  <c r="S290" i="17"/>
  <c r="T290" i="17"/>
  <c r="U290" i="17"/>
  <c r="V290" i="17"/>
  <c r="W290" i="17"/>
  <c r="X290" i="17"/>
  <c r="Y290" i="17"/>
  <c r="Z290" i="17"/>
  <c r="AA290" i="17"/>
  <c r="AB290" i="17"/>
  <c r="AC290" i="17"/>
  <c r="R291" i="17"/>
  <c r="S291" i="17"/>
  <c r="T291" i="17"/>
  <c r="U291" i="17"/>
  <c r="V291" i="17"/>
  <c r="W291" i="17"/>
  <c r="X291" i="17"/>
  <c r="Y291" i="17"/>
  <c r="Z291" i="17"/>
  <c r="AA291" i="17"/>
  <c r="AB291" i="17"/>
  <c r="AC291" i="17"/>
  <c r="R292" i="17"/>
  <c r="S292" i="17"/>
  <c r="T292" i="17"/>
  <c r="U292" i="17"/>
  <c r="V292" i="17"/>
  <c r="W292" i="17"/>
  <c r="X292" i="17"/>
  <c r="Y292" i="17"/>
  <c r="Z292" i="17"/>
  <c r="AA292" i="17"/>
  <c r="AB292" i="17"/>
  <c r="AC292" i="17"/>
  <c r="R293" i="17"/>
  <c r="S293" i="17"/>
  <c r="T293" i="17"/>
  <c r="U293" i="17"/>
  <c r="V293" i="17"/>
  <c r="W293" i="17"/>
  <c r="X293" i="17"/>
  <c r="Y293" i="17"/>
  <c r="Z293" i="17"/>
  <c r="AA293" i="17"/>
  <c r="AB293" i="17"/>
  <c r="AC293" i="17"/>
  <c r="R294" i="17"/>
  <c r="S294" i="17"/>
  <c r="T294" i="17"/>
  <c r="U294" i="17"/>
  <c r="V294" i="17"/>
  <c r="W294" i="17"/>
  <c r="X294" i="17"/>
  <c r="Y294" i="17"/>
  <c r="Z294" i="17"/>
  <c r="AA294" i="17"/>
  <c r="AB294" i="17"/>
  <c r="AC294" i="17"/>
  <c r="R295" i="17"/>
  <c r="S295" i="17"/>
  <c r="T295" i="17"/>
  <c r="U295" i="17"/>
  <c r="V295" i="17"/>
  <c r="W295" i="17"/>
  <c r="X295" i="17"/>
  <c r="Y295" i="17"/>
  <c r="Z295" i="17"/>
  <c r="AA295" i="17"/>
  <c r="AB295" i="17"/>
  <c r="AC295" i="17"/>
  <c r="R296" i="17"/>
  <c r="S296" i="17"/>
  <c r="T296" i="17"/>
  <c r="U296" i="17"/>
  <c r="V296" i="17"/>
  <c r="W296" i="17"/>
  <c r="X296" i="17"/>
  <c r="Y296" i="17"/>
  <c r="Z296" i="17"/>
  <c r="AA296" i="17"/>
  <c r="AB296" i="17"/>
  <c r="AC296" i="17"/>
  <c r="R298" i="17"/>
  <c r="S298" i="17"/>
  <c r="T298" i="17"/>
  <c r="U298" i="17"/>
  <c r="V298" i="17"/>
  <c r="W298" i="17"/>
  <c r="X298" i="17"/>
  <c r="Y298" i="17"/>
  <c r="Z298" i="17"/>
  <c r="AA298" i="17"/>
  <c r="AB298" i="17"/>
  <c r="AC298" i="17"/>
  <c r="R299" i="17"/>
  <c r="S299" i="17"/>
  <c r="T299" i="17"/>
  <c r="U299" i="17"/>
  <c r="V299" i="17"/>
  <c r="W299" i="17"/>
  <c r="X299" i="17"/>
  <c r="Y299" i="17"/>
  <c r="Z299" i="17"/>
  <c r="AA299" i="17"/>
  <c r="AB299" i="17"/>
  <c r="AC299" i="17"/>
  <c r="R300" i="17"/>
  <c r="S300" i="17"/>
  <c r="T300" i="17"/>
  <c r="U300" i="17"/>
  <c r="V300" i="17"/>
  <c r="W300" i="17"/>
  <c r="X300" i="17"/>
  <c r="Y300" i="17"/>
  <c r="Z300" i="17"/>
  <c r="AA300" i="17"/>
  <c r="AB300" i="17"/>
  <c r="AC300" i="17"/>
  <c r="R301" i="17"/>
  <c r="S301" i="17"/>
  <c r="T301" i="17"/>
  <c r="U301" i="17"/>
  <c r="V301" i="17"/>
  <c r="W301" i="17"/>
  <c r="X301" i="17"/>
  <c r="Y301" i="17"/>
  <c r="Z301" i="17"/>
  <c r="AA301" i="17"/>
  <c r="AB301" i="17"/>
  <c r="AC301" i="17"/>
  <c r="R302" i="17"/>
  <c r="S302" i="17"/>
  <c r="T302" i="17"/>
  <c r="U302" i="17"/>
  <c r="V302" i="17"/>
  <c r="W302" i="17"/>
  <c r="X302" i="17"/>
  <c r="Y302" i="17"/>
  <c r="Z302" i="17"/>
  <c r="AA302" i="17"/>
  <c r="AB302" i="17"/>
  <c r="AC302" i="17"/>
  <c r="R303" i="17"/>
  <c r="S303" i="17"/>
  <c r="T303" i="17"/>
  <c r="U303" i="17"/>
  <c r="V303" i="17"/>
  <c r="W303" i="17"/>
  <c r="X303" i="17"/>
  <c r="Y303" i="17"/>
  <c r="Z303" i="17"/>
  <c r="AA303" i="17"/>
  <c r="AB303" i="17"/>
  <c r="AC303" i="17"/>
  <c r="R304" i="17"/>
  <c r="S304" i="17"/>
  <c r="T304" i="17"/>
  <c r="U304" i="17"/>
  <c r="V304" i="17"/>
  <c r="W304" i="17"/>
  <c r="X304" i="17"/>
  <c r="Y304" i="17"/>
  <c r="Z304" i="17"/>
  <c r="AA304" i="17"/>
  <c r="AB304" i="17"/>
  <c r="AC304" i="17"/>
  <c r="R305" i="17"/>
  <c r="S305" i="17"/>
  <c r="T305" i="17"/>
  <c r="U305" i="17"/>
  <c r="V305" i="17"/>
  <c r="W305" i="17"/>
  <c r="X305" i="17"/>
  <c r="Y305" i="17"/>
  <c r="Z305" i="17"/>
  <c r="AA305" i="17"/>
  <c r="AB305" i="17"/>
  <c r="AC305" i="17"/>
  <c r="R306" i="17"/>
  <c r="S306" i="17"/>
  <c r="T306" i="17"/>
  <c r="U306" i="17"/>
  <c r="V306" i="17"/>
  <c r="W306" i="17"/>
  <c r="X306" i="17"/>
  <c r="Y306" i="17"/>
  <c r="Z306" i="17"/>
  <c r="AA306" i="17"/>
  <c r="AB306" i="17"/>
  <c r="AC306" i="17"/>
  <c r="R307" i="17"/>
  <c r="S307" i="17"/>
  <c r="T307" i="17"/>
  <c r="U307" i="17"/>
  <c r="V307" i="17"/>
  <c r="W307" i="17"/>
  <c r="X307" i="17"/>
  <c r="Y307" i="17"/>
  <c r="Z307" i="17"/>
  <c r="AA307" i="17"/>
  <c r="AB307" i="17"/>
  <c r="AC307" i="17"/>
  <c r="R308" i="17"/>
  <c r="S308" i="17"/>
  <c r="T308" i="17"/>
  <c r="U308" i="17"/>
  <c r="V308" i="17"/>
  <c r="W308" i="17"/>
  <c r="X308" i="17"/>
  <c r="Y308" i="17"/>
  <c r="Z308" i="17"/>
  <c r="AA308" i="17"/>
  <c r="AB308" i="17"/>
  <c r="AC308" i="17"/>
  <c r="J2" i="1"/>
  <c r="K2" i="1"/>
  <c r="J3" i="1"/>
  <c r="K3" i="1"/>
  <c r="J4" i="1"/>
  <c r="K4" i="3" s="1"/>
  <c r="K4" i="1"/>
  <c r="J5" i="1"/>
  <c r="K5" i="1"/>
  <c r="J6" i="1"/>
  <c r="K6" i="1"/>
  <c r="J7" i="1"/>
  <c r="K7" i="3" s="1"/>
  <c r="K7" i="1"/>
  <c r="J8" i="1"/>
  <c r="K8" i="1"/>
  <c r="J9" i="1"/>
  <c r="K9" i="1"/>
  <c r="J10" i="1"/>
  <c r="K10" i="1"/>
  <c r="J11" i="1"/>
  <c r="K11" i="3" s="1"/>
  <c r="K11" i="1"/>
  <c r="J12" i="1"/>
  <c r="J13" i="1"/>
  <c r="K13" i="1"/>
  <c r="J14" i="1"/>
  <c r="K14" i="3" s="1"/>
  <c r="K14" i="1"/>
  <c r="J15" i="1"/>
  <c r="K15" i="3" s="1"/>
  <c r="K15" i="1"/>
  <c r="J16" i="1"/>
  <c r="K16" i="3" s="1"/>
  <c r="K16" i="1"/>
  <c r="J17" i="1"/>
  <c r="K17" i="1"/>
  <c r="J18" i="1"/>
  <c r="K18" i="3" s="1"/>
  <c r="K18" i="1"/>
  <c r="J19" i="1"/>
  <c r="K19" i="3" s="1"/>
  <c r="K19" i="1"/>
  <c r="J20" i="1"/>
  <c r="K20" i="1"/>
  <c r="J21" i="1"/>
  <c r="K21" i="1"/>
  <c r="J22" i="1"/>
  <c r="K22" i="3" s="1"/>
  <c r="K22" i="1"/>
  <c r="J23" i="1"/>
  <c r="K23" i="3" s="1"/>
  <c r="K23" i="1"/>
  <c r="J24" i="1"/>
  <c r="K24" i="3" s="1"/>
  <c r="K24" i="1"/>
  <c r="J25" i="1"/>
  <c r="K25" i="1"/>
  <c r="J26" i="1"/>
  <c r="K26" i="1"/>
  <c r="J27" i="1"/>
  <c r="K27" i="1"/>
  <c r="J28" i="1"/>
  <c r="J29" i="1"/>
  <c r="K29" i="1"/>
  <c r="J30" i="1"/>
  <c r="K30" i="1"/>
  <c r="J31" i="1"/>
  <c r="K31" i="3" s="1"/>
  <c r="K31" i="1"/>
  <c r="J32" i="1"/>
  <c r="K32" i="1"/>
  <c r="J33" i="1"/>
  <c r="K33" i="1"/>
  <c r="J34" i="1"/>
  <c r="K34" i="1"/>
  <c r="J35" i="1"/>
  <c r="K35" i="1"/>
  <c r="J36" i="1"/>
  <c r="K36" i="1"/>
  <c r="J37" i="1"/>
  <c r="K37" i="1"/>
  <c r="J38" i="1"/>
  <c r="K38" i="1"/>
  <c r="J39" i="1"/>
  <c r="K39" i="3" s="1"/>
  <c r="K39" i="1"/>
  <c r="J40" i="1"/>
  <c r="K40" i="1"/>
  <c r="J41" i="1"/>
  <c r="K41" i="1"/>
  <c r="J42" i="1"/>
  <c r="K42" i="1"/>
  <c r="J43" i="1"/>
  <c r="K43" i="3" s="1"/>
  <c r="K43" i="1"/>
  <c r="J44" i="1"/>
  <c r="K44" i="1"/>
  <c r="J45" i="1"/>
  <c r="K45" i="1"/>
  <c r="J46" i="1"/>
  <c r="K46" i="1"/>
  <c r="J47" i="1"/>
  <c r="K47" i="3" s="1"/>
  <c r="K47" i="1"/>
  <c r="J48" i="1"/>
  <c r="K48" i="1"/>
  <c r="J49" i="1"/>
  <c r="K49" i="1"/>
  <c r="J50" i="1"/>
  <c r="K50" i="1"/>
  <c r="J51" i="1"/>
  <c r="K51" i="3" s="1"/>
  <c r="K51" i="1"/>
  <c r="J52" i="1"/>
  <c r="K52" i="1"/>
  <c r="J53" i="1"/>
  <c r="K53" i="1"/>
  <c r="J54" i="1"/>
  <c r="K54" i="1"/>
  <c r="J55" i="1"/>
  <c r="K55" i="3" s="1"/>
  <c r="K55" i="1"/>
  <c r="J56" i="1"/>
  <c r="K56" i="1"/>
  <c r="J57" i="1"/>
  <c r="K57" i="1"/>
  <c r="J58" i="1"/>
  <c r="K58" i="1"/>
  <c r="J59" i="1"/>
  <c r="K59" i="3" s="1"/>
  <c r="K59" i="1"/>
  <c r="J60" i="1"/>
  <c r="K60" i="3" s="1"/>
  <c r="K60" i="1"/>
  <c r="J61" i="1"/>
  <c r="K61" i="1"/>
  <c r="J62" i="1"/>
  <c r="K62" i="1"/>
  <c r="J63" i="1"/>
  <c r="K63" i="3" s="1"/>
  <c r="K63" i="1"/>
  <c r="J64" i="1"/>
  <c r="K64" i="1"/>
  <c r="J65" i="1"/>
  <c r="K65" i="1"/>
  <c r="J66" i="1"/>
  <c r="K66" i="1"/>
  <c r="J67" i="1"/>
  <c r="K67" i="3" s="1"/>
  <c r="K67" i="1"/>
  <c r="J68" i="1"/>
  <c r="K68" i="1"/>
  <c r="J69" i="1"/>
  <c r="K69" i="1"/>
  <c r="J70" i="1"/>
  <c r="K70" i="1"/>
  <c r="J71" i="1"/>
  <c r="K71" i="3" s="1"/>
  <c r="K71" i="1"/>
  <c r="J72" i="1"/>
  <c r="K72" i="1"/>
  <c r="J73" i="1"/>
  <c r="K73" i="1"/>
  <c r="J74" i="1"/>
  <c r="K74" i="1"/>
  <c r="J75" i="1"/>
  <c r="K75" i="3" s="1"/>
  <c r="K75" i="1"/>
  <c r="J76" i="1"/>
  <c r="K76" i="3" s="1"/>
  <c r="K76" i="1"/>
  <c r="J77" i="1"/>
  <c r="K77" i="1"/>
  <c r="J78" i="1"/>
  <c r="K78" i="1"/>
  <c r="J79" i="1"/>
  <c r="K79" i="3" s="1"/>
  <c r="K79" i="1"/>
  <c r="J80" i="1"/>
  <c r="K80" i="3" s="1"/>
  <c r="K80" i="1"/>
  <c r="J81" i="1"/>
  <c r="K81" i="1"/>
  <c r="J82" i="1"/>
  <c r="K82" i="1"/>
  <c r="J83" i="1"/>
  <c r="K83" i="3" s="1"/>
  <c r="K83" i="1"/>
  <c r="J84" i="1"/>
  <c r="K84" i="3" s="1"/>
  <c r="K84" i="1"/>
  <c r="J85" i="1"/>
  <c r="K85" i="1"/>
  <c r="J86" i="1"/>
  <c r="K86" i="1"/>
  <c r="J87" i="1"/>
  <c r="K87" i="3" s="1"/>
  <c r="K87" i="1"/>
  <c r="J88" i="1"/>
  <c r="K88" i="3" s="1"/>
  <c r="K88" i="1"/>
  <c r="J89" i="1"/>
  <c r="K89" i="1"/>
  <c r="J90" i="1"/>
  <c r="K90" i="1"/>
  <c r="J91" i="1"/>
  <c r="K91" i="3" s="1"/>
  <c r="K91" i="1"/>
  <c r="J92" i="1"/>
  <c r="K92" i="3" s="1"/>
  <c r="K92" i="1"/>
  <c r="J93" i="1"/>
  <c r="K93" i="1"/>
  <c r="J94" i="1"/>
  <c r="K94" i="1"/>
  <c r="J95" i="1"/>
  <c r="K95" i="3" s="1"/>
  <c r="K95" i="1"/>
  <c r="J96" i="1"/>
  <c r="K96" i="3" s="1"/>
  <c r="K96" i="1"/>
  <c r="J97" i="1"/>
  <c r="K97" i="1"/>
  <c r="J98" i="1"/>
  <c r="K98" i="1"/>
  <c r="J99" i="1"/>
  <c r="K99" i="3" s="1"/>
  <c r="K99" i="1"/>
  <c r="J100" i="1"/>
  <c r="K100" i="3" s="1"/>
  <c r="K100" i="1"/>
  <c r="J101" i="1"/>
  <c r="K101" i="1"/>
  <c r="J102" i="1"/>
  <c r="K102" i="1"/>
  <c r="J103" i="1"/>
  <c r="K103" i="3" s="1"/>
  <c r="K103" i="1"/>
  <c r="J104" i="1"/>
  <c r="K104" i="3" s="1"/>
  <c r="K104" i="1"/>
  <c r="J105" i="1"/>
  <c r="K105" i="1"/>
  <c r="J106" i="1"/>
  <c r="K106" i="1"/>
  <c r="J107" i="1"/>
  <c r="K107" i="1"/>
  <c r="J108" i="1"/>
  <c r="K108" i="3" s="1"/>
  <c r="K108" i="1"/>
  <c r="J109" i="1"/>
  <c r="K109" i="1"/>
  <c r="J110" i="1"/>
  <c r="K110" i="1"/>
  <c r="J111" i="1"/>
  <c r="K111" i="3" s="1"/>
  <c r="K111" i="1"/>
  <c r="J112" i="1"/>
  <c r="K112" i="3" s="1"/>
  <c r="K112" i="1"/>
  <c r="J113" i="1"/>
  <c r="K113" i="1"/>
  <c r="J114" i="1"/>
  <c r="K114" i="1"/>
  <c r="J115" i="1"/>
  <c r="K115" i="3" s="1"/>
  <c r="K115" i="1"/>
  <c r="J116" i="1"/>
  <c r="K116" i="3" s="1"/>
  <c r="K116" i="1"/>
  <c r="J117" i="1"/>
  <c r="K117" i="1"/>
  <c r="J118" i="1"/>
  <c r="K118" i="1"/>
  <c r="J119" i="1"/>
  <c r="K119" i="3" s="1"/>
  <c r="K119" i="1"/>
  <c r="J120" i="1"/>
  <c r="K120" i="3" s="1"/>
  <c r="K120" i="1"/>
  <c r="J121" i="1"/>
  <c r="K121" i="1"/>
  <c r="J122" i="1"/>
  <c r="K122" i="1"/>
  <c r="J123" i="1"/>
  <c r="K123" i="3" s="1"/>
  <c r="K123" i="1"/>
  <c r="J124" i="1"/>
  <c r="K124" i="3" s="1"/>
  <c r="K124" i="1"/>
  <c r="J125" i="1"/>
  <c r="K125" i="1"/>
  <c r="J126" i="1"/>
  <c r="K126" i="1"/>
  <c r="J127" i="1"/>
  <c r="K127" i="3" s="1"/>
  <c r="K127" i="1"/>
  <c r="J128" i="1"/>
  <c r="K128" i="3" s="1"/>
  <c r="K128" i="1"/>
  <c r="J129" i="1"/>
  <c r="K129" i="1"/>
  <c r="J130" i="1"/>
  <c r="K130" i="1"/>
  <c r="J131" i="1"/>
  <c r="K131" i="3" s="1"/>
  <c r="K131" i="1"/>
  <c r="J132" i="1"/>
  <c r="K132" i="3" s="1"/>
  <c r="K132" i="1"/>
  <c r="J133" i="1"/>
  <c r="K133" i="1"/>
  <c r="J134" i="1"/>
  <c r="K134" i="1"/>
  <c r="J135" i="1"/>
  <c r="K135" i="1"/>
  <c r="J136" i="1"/>
  <c r="K136" i="1"/>
  <c r="J137" i="1"/>
  <c r="K137" i="1"/>
  <c r="J138" i="1"/>
  <c r="K138" i="1"/>
  <c r="J139" i="1"/>
  <c r="K139" i="1"/>
  <c r="J140" i="1"/>
  <c r="K140" i="1"/>
  <c r="J141" i="1"/>
  <c r="K141" i="1"/>
  <c r="J142" i="1"/>
  <c r="K142" i="1"/>
  <c r="J143" i="1"/>
  <c r="K143" i="1"/>
  <c r="J144" i="1"/>
  <c r="K144" i="3" s="1"/>
  <c r="K144" i="1"/>
  <c r="J145" i="1"/>
  <c r="K145" i="1"/>
  <c r="J146" i="1"/>
  <c r="K146" i="1"/>
  <c r="J147" i="1"/>
  <c r="K147" i="1"/>
  <c r="J148" i="1"/>
  <c r="K148" i="3" s="1"/>
  <c r="K148" i="1"/>
  <c r="C149" i="1"/>
  <c r="K149" i="1" s="1"/>
  <c r="C150" i="1"/>
  <c r="E150" i="1"/>
  <c r="E150" i="3" s="1"/>
  <c r="C151" i="1"/>
  <c r="J151" i="1" s="1"/>
  <c r="C152" i="1"/>
  <c r="C153" i="1"/>
  <c r="J153" i="1" s="1"/>
  <c r="K153" i="3" s="1"/>
  <c r="C154" i="1"/>
  <c r="K154" i="1" s="1"/>
  <c r="C155" i="1"/>
  <c r="J156" i="1"/>
  <c r="K156" i="1"/>
  <c r="C157" i="1"/>
  <c r="J157" i="1" s="1"/>
  <c r="J158" i="1"/>
  <c r="K158" i="1"/>
  <c r="J159" i="1"/>
  <c r="K159" i="1"/>
  <c r="J160" i="1"/>
  <c r="K160" i="1"/>
  <c r="J161" i="1"/>
  <c r="K161" i="1"/>
  <c r="J162" i="1"/>
  <c r="K162" i="1"/>
  <c r="J163" i="1"/>
  <c r="K163" i="3" s="1"/>
  <c r="K163" i="1"/>
  <c r="J164" i="1"/>
  <c r="K164" i="1"/>
  <c r="J165" i="1"/>
  <c r="K165" i="1"/>
  <c r="J166" i="1"/>
  <c r="K166" i="1"/>
  <c r="J167" i="1"/>
  <c r="K167" i="3" s="1"/>
  <c r="K167" i="1"/>
  <c r="J168" i="1"/>
  <c r="K168" i="1"/>
  <c r="J169" i="1"/>
  <c r="K169" i="1"/>
  <c r="J170" i="1"/>
  <c r="K170" i="1"/>
  <c r="J171" i="1"/>
  <c r="K171" i="3" s="1"/>
  <c r="K171" i="1"/>
  <c r="J172" i="1"/>
  <c r="K172" i="3" s="1"/>
  <c r="K172" i="1"/>
  <c r="J173" i="1"/>
  <c r="K173" i="1"/>
  <c r="J174" i="1"/>
  <c r="K174" i="1"/>
  <c r="J175" i="1"/>
  <c r="K175" i="3" s="1"/>
  <c r="K175" i="1"/>
  <c r="J176" i="1"/>
  <c r="K176" i="1"/>
  <c r="J177" i="1"/>
  <c r="K177" i="1"/>
  <c r="J178" i="1"/>
  <c r="K178" i="1"/>
  <c r="J179" i="1"/>
  <c r="K179" i="1"/>
  <c r="J180" i="1"/>
  <c r="K180" i="1"/>
  <c r="J181" i="1"/>
  <c r="K181" i="1"/>
  <c r="J182" i="1"/>
  <c r="K182" i="1"/>
  <c r="J183" i="1"/>
  <c r="K183" i="3" s="1"/>
  <c r="K183" i="1"/>
  <c r="J184" i="1"/>
  <c r="K184" i="1"/>
  <c r="J185" i="1"/>
  <c r="K185" i="1"/>
  <c r="J186" i="1"/>
  <c r="K186" i="1"/>
  <c r="J187" i="1"/>
  <c r="K187" i="1"/>
  <c r="J188" i="1"/>
  <c r="K188" i="1"/>
  <c r="J189" i="1"/>
  <c r="K189" i="1"/>
  <c r="J190" i="1"/>
  <c r="K190" i="1"/>
  <c r="J191" i="1"/>
  <c r="K191" i="3" s="1"/>
  <c r="K191" i="1"/>
  <c r="J192" i="1"/>
  <c r="K192" i="1"/>
  <c r="J193" i="1"/>
  <c r="K193" i="1"/>
  <c r="J194" i="1"/>
  <c r="K194" i="1"/>
  <c r="J195" i="1"/>
  <c r="K195" i="3" s="1"/>
  <c r="K195" i="1"/>
  <c r="J196" i="1"/>
  <c r="K196" i="1"/>
  <c r="J197" i="1"/>
  <c r="K197" i="1"/>
  <c r="J198" i="1"/>
  <c r="K198" i="1"/>
  <c r="J199" i="1"/>
  <c r="K199" i="3" s="1"/>
  <c r="K199" i="1"/>
  <c r="J200" i="1"/>
  <c r="K200" i="1"/>
  <c r="J201" i="1"/>
  <c r="K201" i="1"/>
  <c r="J202" i="1"/>
  <c r="K202" i="1"/>
  <c r="J203" i="1"/>
  <c r="K203" i="3" s="1"/>
  <c r="K203" i="1"/>
  <c r="J204" i="1"/>
  <c r="K204" i="1"/>
  <c r="J205" i="1"/>
  <c r="K205" i="1"/>
  <c r="J206" i="1"/>
  <c r="K206" i="1"/>
  <c r="J207" i="1"/>
  <c r="K207" i="3" s="1"/>
  <c r="K207" i="1"/>
  <c r="J208" i="1"/>
  <c r="K208" i="1"/>
  <c r="J209" i="1"/>
  <c r="K209" i="1"/>
  <c r="J210" i="1"/>
  <c r="K210" i="1"/>
  <c r="J211" i="1"/>
  <c r="K211" i="1"/>
  <c r="J212" i="1"/>
  <c r="K212" i="1"/>
  <c r="J213" i="1"/>
  <c r="K213" i="1"/>
  <c r="J214" i="1"/>
  <c r="K214" i="1"/>
  <c r="J215" i="1"/>
  <c r="K215" i="3" s="1"/>
  <c r="K215" i="1"/>
  <c r="J216" i="1"/>
  <c r="K216" i="1"/>
  <c r="J217" i="1"/>
  <c r="K217" i="1"/>
  <c r="J218" i="1"/>
  <c r="K218" i="1"/>
  <c r="J219" i="1"/>
  <c r="K219" i="1"/>
  <c r="J220" i="1"/>
  <c r="K220" i="1"/>
  <c r="J221" i="1"/>
  <c r="K221" i="1"/>
  <c r="J222" i="1"/>
  <c r="K222" i="1"/>
  <c r="J223" i="1"/>
  <c r="K223" i="1"/>
  <c r="J224" i="1"/>
  <c r="K224" i="1"/>
  <c r="J225" i="1"/>
  <c r="K225" i="1"/>
  <c r="J226" i="1"/>
  <c r="K226" i="1"/>
  <c r="J227" i="1"/>
  <c r="K227" i="1"/>
  <c r="J228" i="1"/>
  <c r="K228" i="1"/>
  <c r="J229" i="1"/>
  <c r="K229" i="1"/>
  <c r="A230" i="1"/>
  <c r="B230" i="1"/>
  <c r="B230" i="2" s="1"/>
  <c r="J230" i="1"/>
  <c r="K230" i="3" s="1"/>
  <c r="K230" i="1"/>
  <c r="B231" i="1"/>
  <c r="J231" i="1"/>
  <c r="K231" i="1"/>
  <c r="B232" i="1"/>
  <c r="B244" i="1" s="1"/>
  <c r="B244" i="2" s="1"/>
  <c r="J232" i="1"/>
  <c r="K232" i="1"/>
  <c r="B233" i="1"/>
  <c r="J233" i="1"/>
  <c r="K233" i="1"/>
  <c r="B234" i="1"/>
  <c r="B234" i="2" s="1"/>
  <c r="J234" i="1"/>
  <c r="K234" i="3" s="1"/>
  <c r="K234" i="1"/>
  <c r="B235" i="1"/>
  <c r="B235" i="2" s="1"/>
  <c r="J235" i="1"/>
  <c r="K235" i="1"/>
  <c r="B236" i="1"/>
  <c r="B236" i="2" s="1"/>
  <c r="J236" i="1"/>
  <c r="K236" i="1"/>
  <c r="B237" i="1"/>
  <c r="B237" i="2" s="1"/>
  <c r="J237" i="1"/>
  <c r="K237" i="1"/>
  <c r="B238" i="1"/>
  <c r="B238" i="2" s="1"/>
  <c r="J238" i="1"/>
  <c r="K238" i="1"/>
  <c r="B239" i="1"/>
  <c r="B239" i="2" s="1"/>
  <c r="J239" i="1"/>
  <c r="K239" i="1"/>
  <c r="B240" i="1"/>
  <c r="B240" i="2" s="1"/>
  <c r="J240" i="1"/>
  <c r="K240" i="1"/>
  <c r="B241" i="1"/>
  <c r="B241" i="2" s="1"/>
  <c r="J241" i="1"/>
  <c r="K241" i="3" s="1"/>
  <c r="K241" i="1"/>
  <c r="J242" i="1"/>
  <c r="K242" i="3" s="1"/>
  <c r="K242" i="1"/>
  <c r="J243" i="1"/>
  <c r="K243" i="1"/>
  <c r="J244" i="1"/>
  <c r="K244" i="1"/>
  <c r="J245" i="1"/>
  <c r="K245" i="1"/>
  <c r="J246" i="1"/>
  <c r="K246" i="3" s="1"/>
  <c r="K246" i="1"/>
  <c r="J247" i="1"/>
  <c r="K247" i="1"/>
  <c r="J248" i="1"/>
  <c r="K248" i="1"/>
  <c r="J249" i="1"/>
  <c r="K249" i="1"/>
  <c r="J250" i="1"/>
  <c r="K250" i="1"/>
  <c r="J251" i="1"/>
  <c r="K251" i="1"/>
  <c r="C252" i="1"/>
  <c r="C252" i="3" s="1"/>
  <c r="D252" i="1"/>
  <c r="D252" i="3" s="1"/>
  <c r="E252" i="1"/>
  <c r="E252" i="3" s="1"/>
  <c r="F252" i="1"/>
  <c r="F252" i="3" s="1"/>
  <c r="G252" i="1"/>
  <c r="G252" i="3" s="1"/>
  <c r="H252" i="1"/>
  <c r="H252" i="3" s="1"/>
  <c r="J253" i="1"/>
  <c r="K253" i="1"/>
  <c r="J254" i="1"/>
  <c r="K254" i="1"/>
  <c r="J255" i="1"/>
  <c r="K255" i="3" s="1"/>
  <c r="K255" i="1"/>
  <c r="J256" i="1"/>
  <c r="K256" i="1"/>
  <c r="J257" i="1"/>
  <c r="K257" i="1"/>
  <c r="J258" i="1"/>
  <c r="K258" i="3" s="1"/>
  <c r="K258" i="1"/>
  <c r="J259" i="1"/>
  <c r="K259" i="3" s="1"/>
  <c r="K259" i="1"/>
  <c r="J260" i="1"/>
  <c r="K260" i="1"/>
  <c r="J261" i="1"/>
  <c r="K261" i="1"/>
  <c r="J262" i="1"/>
  <c r="K262" i="1"/>
  <c r="J263" i="1"/>
  <c r="K263" i="1"/>
  <c r="J264" i="1"/>
  <c r="K264" i="1"/>
  <c r="J265" i="1"/>
  <c r="K265" i="1"/>
  <c r="J266" i="1"/>
  <c r="K266" i="1"/>
  <c r="J267" i="1"/>
  <c r="K267" i="3" s="1"/>
  <c r="K267" i="1"/>
  <c r="J268" i="1"/>
  <c r="K268" i="1"/>
  <c r="J269" i="1"/>
  <c r="K269" i="1"/>
  <c r="J270" i="1"/>
  <c r="K270" i="1"/>
  <c r="J271" i="1"/>
  <c r="K271" i="3" s="1"/>
  <c r="K271" i="1"/>
  <c r="J272" i="1"/>
  <c r="K272" i="3" s="1"/>
  <c r="K272" i="1"/>
  <c r="J273" i="1"/>
  <c r="K273" i="1"/>
  <c r="J274" i="1"/>
  <c r="K274" i="1"/>
  <c r="J275" i="1"/>
  <c r="K275" i="3" s="1"/>
  <c r="K275" i="1"/>
  <c r="J276" i="1"/>
  <c r="K276" i="3" s="1"/>
  <c r="K276" i="1"/>
  <c r="J277" i="1"/>
  <c r="K277" i="3" s="1"/>
  <c r="K277" i="1"/>
  <c r="J278" i="1"/>
  <c r="K278" i="1"/>
  <c r="J279" i="1"/>
  <c r="K279" i="3" s="1"/>
  <c r="K279" i="1"/>
  <c r="J280" i="1"/>
  <c r="K280" i="1"/>
  <c r="J281" i="1"/>
  <c r="K281" i="1"/>
  <c r="J282" i="1"/>
  <c r="K282" i="3" s="1"/>
  <c r="K282" i="1"/>
  <c r="J283" i="1"/>
  <c r="K283" i="1"/>
  <c r="J284" i="1"/>
  <c r="K284" i="3" s="1"/>
  <c r="K284" i="1"/>
  <c r="J285" i="1"/>
  <c r="K285" i="1"/>
  <c r="J286" i="1"/>
  <c r="K286" i="1"/>
  <c r="J287" i="1"/>
  <c r="K287" i="1"/>
  <c r="J288" i="1"/>
  <c r="K288" i="3" s="1"/>
  <c r="K288" i="1"/>
  <c r="J289" i="1"/>
  <c r="K289" i="1"/>
  <c r="J290" i="1"/>
  <c r="K290" i="1"/>
  <c r="J291" i="1"/>
  <c r="K291" i="3" s="1"/>
  <c r="K291" i="1"/>
  <c r="J292" i="1"/>
  <c r="K292" i="3" s="1"/>
  <c r="K292" i="1"/>
  <c r="J293" i="1"/>
  <c r="K293" i="1"/>
  <c r="J294" i="1"/>
  <c r="K294" i="1"/>
  <c r="J295" i="1"/>
  <c r="K295" i="3" s="1"/>
  <c r="K295" i="1"/>
  <c r="N349" i="1"/>
  <c r="O349" i="1"/>
  <c r="P349" i="1"/>
  <c r="Q349" i="1"/>
  <c r="R349" i="1"/>
  <c r="S349" i="1"/>
  <c r="T349" i="1"/>
  <c r="Y349" i="1"/>
  <c r="Z349" i="1"/>
  <c r="AA349" i="1"/>
  <c r="AB349" i="1"/>
  <c r="AC349" i="1"/>
  <c r="AD349" i="1"/>
  <c r="AE349" i="1"/>
  <c r="J296" i="1"/>
  <c r="K296" i="3" s="1"/>
  <c r="K296" i="1"/>
  <c r="N350" i="1"/>
  <c r="O350" i="1"/>
  <c r="P350" i="1"/>
  <c r="Q350" i="1"/>
  <c r="R350" i="1"/>
  <c r="S350" i="1"/>
  <c r="T350" i="1"/>
  <c r="Y350" i="1"/>
  <c r="Z350" i="1"/>
  <c r="AA350" i="1"/>
  <c r="AB350" i="1"/>
  <c r="AC350" i="1"/>
  <c r="AD350" i="1"/>
  <c r="J297" i="1"/>
  <c r="K297" i="1"/>
  <c r="N351" i="1"/>
  <c r="O351" i="1"/>
  <c r="P351" i="1"/>
  <c r="Q351" i="1"/>
  <c r="R351" i="1"/>
  <c r="S351" i="1"/>
  <c r="T351" i="1"/>
  <c r="Y351" i="1"/>
  <c r="Z351" i="1"/>
  <c r="AA351" i="1"/>
  <c r="AB351" i="1"/>
  <c r="AC351" i="1"/>
  <c r="AD351" i="1"/>
  <c r="J298" i="1"/>
  <c r="K298" i="1"/>
  <c r="N352" i="1"/>
  <c r="O352" i="1"/>
  <c r="P352" i="1"/>
  <c r="Q352" i="1"/>
  <c r="R352" i="1"/>
  <c r="S352" i="1"/>
  <c r="T352" i="1"/>
  <c r="Y352" i="1"/>
  <c r="Z352" i="1"/>
  <c r="AA352" i="1"/>
  <c r="AB352" i="1"/>
  <c r="AC352" i="1"/>
  <c r="AD352" i="1"/>
  <c r="J299" i="1"/>
  <c r="K299" i="1"/>
  <c r="N353" i="1"/>
  <c r="O353" i="1"/>
  <c r="P353" i="1"/>
  <c r="Q353" i="1"/>
  <c r="R353" i="1"/>
  <c r="S353" i="1"/>
  <c r="Y353" i="1"/>
  <c r="Z353" i="1"/>
  <c r="AA353" i="1"/>
  <c r="AB353" i="1"/>
  <c r="AC353" i="1"/>
  <c r="AD353" i="1"/>
  <c r="J300" i="1"/>
  <c r="K300" i="1"/>
  <c r="N354" i="1"/>
  <c r="O354" i="1"/>
  <c r="P354" i="1"/>
  <c r="Q354" i="1"/>
  <c r="R354" i="1"/>
  <c r="S354" i="1"/>
  <c r="Y354" i="1"/>
  <c r="Z354" i="1"/>
  <c r="AA354" i="1"/>
  <c r="AB354" i="1"/>
  <c r="AC354" i="1"/>
  <c r="AD354" i="1"/>
  <c r="J301" i="1"/>
  <c r="K301" i="1"/>
  <c r="N355" i="1"/>
  <c r="O355" i="1"/>
  <c r="P355" i="1"/>
  <c r="Q355" i="1"/>
  <c r="R355" i="1"/>
  <c r="S355" i="1"/>
  <c r="Y355" i="1"/>
  <c r="Z355" i="1"/>
  <c r="AA355" i="1"/>
  <c r="AB355" i="1"/>
  <c r="AC355" i="1"/>
  <c r="AD355" i="1"/>
  <c r="A302" i="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B302" i="1"/>
  <c r="J302" i="1"/>
  <c r="K302" i="1"/>
  <c r="N356" i="1"/>
  <c r="O356" i="1"/>
  <c r="P356" i="1"/>
  <c r="Q356" i="1"/>
  <c r="R356" i="1"/>
  <c r="S356" i="1"/>
  <c r="Y356" i="1"/>
  <c r="Z356" i="1"/>
  <c r="AA356" i="1"/>
  <c r="AB356" i="1"/>
  <c r="AC356" i="1"/>
  <c r="AD356" i="1"/>
  <c r="B303" i="1"/>
  <c r="B315" i="1" s="1"/>
  <c r="B327" i="1" s="1"/>
  <c r="B339" i="1" s="1"/>
  <c r="B351" i="1" s="1"/>
  <c r="B363" i="1" s="1"/>
  <c r="B375" i="1" s="1"/>
  <c r="B387" i="1" s="1"/>
  <c r="B399" i="1" s="1"/>
  <c r="J303" i="1"/>
  <c r="K303" i="1"/>
  <c r="N357" i="1"/>
  <c r="O357" i="1"/>
  <c r="P357" i="1"/>
  <c r="Q357" i="1"/>
  <c r="R357" i="1"/>
  <c r="S357" i="1"/>
  <c r="Y357" i="1"/>
  <c r="Z357" i="1"/>
  <c r="AA357" i="1"/>
  <c r="AA374" i="1" s="1"/>
  <c r="AB357" i="1"/>
  <c r="AC357" i="1"/>
  <c r="AD357" i="1"/>
  <c r="B304" i="1"/>
  <c r="B316" i="1" s="1"/>
  <c r="B328" i="1" s="1"/>
  <c r="B340" i="1" s="1"/>
  <c r="B352" i="1" s="1"/>
  <c r="B364" i="1" s="1"/>
  <c r="B376" i="1" s="1"/>
  <c r="B388" i="1" s="1"/>
  <c r="B400" i="1" s="1"/>
  <c r="J304" i="1"/>
  <c r="K304" i="1"/>
  <c r="N358" i="1"/>
  <c r="O358" i="1"/>
  <c r="P358" i="1"/>
  <c r="Q358" i="1"/>
  <c r="R358" i="1"/>
  <c r="S358" i="1"/>
  <c r="Y358" i="1"/>
  <c r="Z358" i="1"/>
  <c r="AA358" i="1"/>
  <c r="AB358" i="1"/>
  <c r="AB375" i="1" s="1"/>
  <c r="AC358" i="1"/>
  <c r="AD358" i="1"/>
  <c r="B305" i="1"/>
  <c r="B317" i="1" s="1"/>
  <c r="B329" i="1" s="1"/>
  <c r="B341" i="1" s="1"/>
  <c r="B353" i="1" s="1"/>
  <c r="B365" i="1" s="1"/>
  <c r="B377" i="1" s="1"/>
  <c r="B389" i="1" s="1"/>
  <c r="B401" i="1" s="1"/>
  <c r="J305" i="1"/>
  <c r="K305" i="1"/>
  <c r="N359" i="1"/>
  <c r="O359" i="1"/>
  <c r="P359" i="1"/>
  <c r="Q359" i="1"/>
  <c r="R359" i="1"/>
  <c r="S359" i="1"/>
  <c r="Y359" i="1"/>
  <c r="Z359" i="1"/>
  <c r="AA359" i="1"/>
  <c r="AB359" i="1"/>
  <c r="AC359" i="1"/>
  <c r="AD359" i="1"/>
  <c r="B306" i="1"/>
  <c r="B318" i="1" s="1"/>
  <c r="B330" i="1" s="1"/>
  <c r="B342" i="1" s="1"/>
  <c r="B354" i="1" s="1"/>
  <c r="B366" i="1" s="1"/>
  <c r="B378" i="1" s="1"/>
  <c r="B390" i="1" s="1"/>
  <c r="J306" i="1"/>
  <c r="K306" i="1"/>
  <c r="N360" i="1"/>
  <c r="O360" i="1"/>
  <c r="P360" i="1"/>
  <c r="Q360" i="1"/>
  <c r="R360" i="1"/>
  <c r="S360" i="1"/>
  <c r="Y360" i="1"/>
  <c r="Z360" i="1"/>
  <c r="AA360" i="1"/>
  <c r="AB360" i="1"/>
  <c r="AC360" i="1"/>
  <c r="AD360" i="1"/>
  <c r="B307" i="1"/>
  <c r="B319" i="1" s="1"/>
  <c r="B331" i="1" s="1"/>
  <c r="B343" i="1" s="1"/>
  <c r="B355" i="1" s="1"/>
  <c r="B367" i="1" s="1"/>
  <c r="B379" i="1" s="1"/>
  <c r="B391" i="1" s="1"/>
  <c r="J307" i="1"/>
  <c r="K307" i="1"/>
  <c r="B308" i="1"/>
  <c r="B320" i="1" s="1"/>
  <c r="B332" i="1" s="1"/>
  <c r="B344" i="1" s="1"/>
  <c r="B356" i="1" s="1"/>
  <c r="B368" i="1" s="1"/>
  <c r="B380" i="1" s="1"/>
  <c r="B392" i="1" s="1"/>
  <c r="J308" i="1"/>
  <c r="K308" i="1"/>
  <c r="B309" i="1"/>
  <c r="B321" i="1" s="1"/>
  <c r="B333" i="1" s="1"/>
  <c r="B345" i="1" s="1"/>
  <c r="B357" i="1" s="1"/>
  <c r="B369" i="1" s="1"/>
  <c r="B381" i="1" s="1"/>
  <c r="B393" i="1" s="1"/>
  <c r="J309" i="1"/>
  <c r="K309" i="3" s="1"/>
  <c r="K309" i="1"/>
  <c r="B310" i="1"/>
  <c r="B322" i="1" s="1"/>
  <c r="B334" i="1" s="1"/>
  <c r="B346" i="1" s="1"/>
  <c r="B358" i="1" s="1"/>
  <c r="B370" i="1" s="1"/>
  <c r="B382" i="1" s="1"/>
  <c r="B394" i="1" s="1"/>
  <c r="J310" i="1"/>
  <c r="K310" i="3" s="1"/>
  <c r="K310" i="1"/>
  <c r="B311" i="1"/>
  <c r="B323" i="1" s="1"/>
  <c r="B335" i="1" s="1"/>
  <c r="B347" i="1" s="1"/>
  <c r="B359" i="1" s="1"/>
  <c r="B371" i="1" s="1"/>
  <c r="B383" i="1" s="1"/>
  <c r="B395" i="1" s="1"/>
  <c r="J311" i="1"/>
  <c r="K311" i="1"/>
  <c r="B312" i="1"/>
  <c r="B324" i="1" s="1"/>
  <c r="B336" i="1" s="1"/>
  <c r="B348" i="1" s="1"/>
  <c r="B360" i="1" s="1"/>
  <c r="B372" i="1" s="1"/>
  <c r="B384" i="1" s="1"/>
  <c r="B396" i="1" s="1"/>
  <c r="J312" i="1"/>
  <c r="K312" i="1"/>
  <c r="B313" i="1"/>
  <c r="B325" i="1" s="1"/>
  <c r="B337" i="1" s="1"/>
  <c r="B349" i="1" s="1"/>
  <c r="B361" i="1" s="1"/>
  <c r="B373" i="1" s="1"/>
  <c r="B385" i="1" s="1"/>
  <c r="B397" i="1" s="1"/>
  <c r="J313" i="1"/>
  <c r="K313" i="1"/>
  <c r="B314" i="1"/>
  <c r="B326" i="1" s="1"/>
  <c r="B338" i="1" s="1"/>
  <c r="B350" i="1" s="1"/>
  <c r="B362" i="1" s="1"/>
  <c r="B374" i="1" s="1"/>
  <c r="B386" i="1" s="1"/>
  <c r="B398" i="1" s="1"/>
  <c r="J314" i="1"/>
  <c r="K314" i="1"/>
  <c r="J315" i="1"/>
  <c r="K315" i="1"/>
  <c r="J316" i="1"/>
  <c r="K316" i="3" s="1"/>
  <c r="K316" i="1"/>
  <c r="J317" i="1"/>
  <c r="K317" i="1"/>
  <c r="J318" i="1"/>
  <c r="K318" i="1"/>
  <c r="J319" i="1"/>
  <c r="K319" i="1"/>
  <c r="J320" i="1"/>
  <c r="K320" i="3" s="1"/>
  <c r="K320" i="1"/>
  <c r="J321" i="1"/>
  <c r="K321" i="1"/>
  <c r="J322" i="1"/>
  <c r="K322" i="1"/>
  <c r="J323" i="1"/>
  <c r="K323" i="1"/>
  <c r="J324" i="1"/>
  <c r="K324" i="1"/>
  <c r="J325" i="1"/>
  <c r="K325" i="3" s="1"/>
  <c r="K325" i="1"/>
  <c r="J326" i="1"/>
  <c r="K326" i="3" s="1"/>
  <c r="K326" i="1"/>
  <c r="J327" i="1"/>
  <c r="K327" i="1"/>
  <c r="J328" i="1"/>
  <c r="K328" i="3" s="1"/>
  <c r="K328" i="1"/>
  <c r="J329" i="1"/>
  <c r="K329" i="1"/>
  <c r="J330" i="1"/>
  <c r="K330" i="3" s="1"/>
  <c r="K330" i="1"/>
  <c r="J331" i="1"/>
  <c r="K331" i="3" s="1"/>
  <c r="K331" i="1"/>
  <c r="J332" i="1"/>
  <c r="K332" i="1"/>
  <c r="J333" i="1"/>
  <c r="K333" i="1"/>
  <c r="J334" i="1"/>
  <c r="K334" i="3" s="1"/>
  <c r="K334" i="1"/>
  <c r="J335" i="1"/>
  <c r="K335" i="1"/>
  <c r="J336" i="1"/>
  <c r="K336" i="3" s="1"/>
  <c r="K336" i="1"/>
  <c r="J337" i="1"/>
  <c r="K337" i="1"/>
  <c r="J338" i="1"/>
  <c r="K338" i="3" s="1"/>
  <c r="K338" i="1"/>
  <c r="J339" i="1"/>
  <c r="K339" i="1"/>
  <c r="J340" i="1"/>
  <c r="K340" i="3" s="1"/>
  <c r="K340" i="1"/>
  <c r="J341" i="1"/>
  <c r="K341" i="1"/>
  <c r="J342" i="1"/>
  <c r="K342" i="3" s="1"/>
  <c r="K342" i="1"/>
  <c r="J343" i="1"/>
  <c r="K343" i="1"/>
  <c r="J344" i="1"/>
  <c r="K344" i="1"/>
  <c r="J345" i="1"/>
  <c r="K345" i="1"/>
  <c r="J346" i="1"/>
  <c r="K346" i="3" s="1"/>
  <c r="K346" i="1"/>
  <c r="J347" i="1"/>
  <c r="K347" i="1"/>
  <c r="J348" i="1"/>
  <c r="K348" i="1"/>
  <c r="J349" i="1"/>
  <c r="K349" i="3" s="1"/>
  <c r="K349" i="1"/>
  <c r="J350" i="1"/>
  <c r="K350" i="3" s="1"/>
  <c r="K350" i="1"/>
  <c r="J351" i="1"/>
  <c r="K351" i="1"/>
  <c r="J352" i="1"/>
  <c r="K352" i="1"/>
  <c r="J353" i="1"/>
  <c r="K353" i="3" s="1"/>
  <c r="K353" i="1"/>
  <c r="J354" i="1"/>
  <c r="K354" i="1"/>
  <c r="J355" i="1"/>
  <c r="K355" i="1"/>
  <c r="J356" i="1"/>
  <c r="K356" i="3" s="1"/>
  <c r="K356" i="1"/>
  <c r="J357" i="1"/>
  <c r="K357" i="3" s="1"/>
  <c r="K357" i="1"/>
  <c r="J358" i="1"/>
  <c r="K358" i="3" s="1"/>
  <c r="K358" i="1"/>
  <c r="J359" i="1"/>
  <c r="K359" i="1"/>
  <c r="J360" i="1"/>
  <c r="K360" i="1"/>
  <c r="J361" i="1"/>
  <c r="K361" i="3" s="1"/>
  <c r="K361" i="1"/>
  <c r="J362" i="1"/>
  <c r="K362" i="3" s="1"/>
  <c r="K362" i="1"/>
  <c r="C405" i="1"/>
  <c r="D405" i="1"/>
  <c r="E405" i="1"/>
  <c r="F405" i="1"/>
  <c r="G405" i="1"/>
  <c r="H405" i="1"/>
  <c r="I405" i="1"/>
  <c r="J405" i="1"/>
  <c r="B407" i="1"/>
  <c r="B408" i="1" s="1"/>
  <c r="B409" i="1" s="1"/>
  <c r="B410" i="1" s="1"/>
  <c r="B411" i="1" s="1"/>
  <c r="B412" i="1" s="1"/>
  <c r="B413" i="1" s="1"/>
  <c r="B414" i="1" s="1"/>
  <c r="B425" i="1"/>
  <c r="B427" i="1"/>
  <c r="B429" i="1"/>
  <c r="B430" i="1" s="1"/>
  <c r="B431" i="1" s="1"/>
  <c r="B432" i="1" s="1"/>
  <c r="B433" i="1" s="1"/>
  <c r="B434" i="1" s="1"/>
  <c r="B435" i="1" s="1"/>
  <c r="B436" i="1" s="1"/>
  <c r="B437" i="1" s="1"/>
  <c r="J2" i="2"/>
  <c r="K2" i="2"/>
  <c r="J3" i="2"/>
  <c r="K3" i="2"/>
  <c r="J4" i="2"/>
  <c r="K4" i="2"/>
  <c r="J5" i="2"/>
  <c r="K5" i="3"/>
  <c r="K5" i="2"/>
  <c r="J6" i="2"/>
  <c r="K6" i="2"/>
  <c r="J7" i="2"/>
  <c r="K7" i="2"/>
  <c r="J8" i="2"/>
  <c r="K8" i="2"/>
  <c r="J9" i="2"/>
  <c r="K9" i="3" s="1"/>
  <c r="K9" i="2"/>
  <c r="J10" i="2"/>
  <c r="K10" i="2"/>
  <c r="J11" i="2"/>
  <c r="K11" i="2"/>
  <c r="J12" i="2"/>
  <c r="K12" i="2"/>
  <c r="J13" i="2"/>
  <c r="K13" i="3" s="1"/>
  <c r="K13" i="2"/>
  <c r="J14" i="2"/>
  <c r="K14" i="2"/>
  <c r="J15" i="2"/>
  <c r="K15" i="2"/>
  <c r="J16" i="2"/>
  <c r="K16" i="2"/>
  <c r="J17" i="2"/>
  <c r="K17" i="3" s="1"/>
  <c r="K17" i="2"/>
  <c r="J18" i="2"/>
  <c r="K18" i="2"/>
  <c r="J19" i="2"/>
  <c r="K19" i="2"/>
  <c r="J20" i="2"/>
  <c r="K20" i="2"/>
  <c r="J21" i="2"/>
  <c r="K21" i="3" s="1"/>
  <c r="K21" i="2"/>
  <c r="J22" i="2"/>
  <c r="K22" i="2"/>
  <c r="J23" i="2"/>
  <c r="K23" i="2"/>
  <c r="J24" i="2"/>
  <c r="K24" i="2"/>
  <c r="J25" i="2"/>
  <c r="K25" i="3"/>
  <c r="K25" i="2"/>
  <c r="J26" i="2"/>
  <c r="K26" i="2"/>
  <c r="J27" i="2"/>
  <c r="K27" i="2"/>
  <c r="J28" i="2"/>
  <c r="K28" i="2"/>
  <c r="J29" i="2"/>
  <c r="K29" i="2"/>
  <c r="J30" i="2"/>
  <c r="K30" i="3" s="1"/>
  <c r="K30" i="2"/>
  <c r="J31" i="2"/>
  <c r="K31" i="2"/>
  <c r="J32" i="2"/>
  <c r="K32" i="2"/>
  <c r="J33" i="2"/>
  <c r="K33" i="2"/>
  <c r="J34" i="2"/>
  <c r="K34" i="3" s="1"/>
  <c r="K34" i="2"/>
  <c r="J35" i="2"/>
  <c r="K35" i="2"/>
  <c r="J36" i="2"/>
  <c r="K36" i="2"/>
  <c r="J37" i="2"/>
  <c r="K37" i="2"/>
  <c r="J38" i="2"/>
  <c r="K38" i="3" s="1"/>
  <c r="K38" i="2"/>
  <c r="J39" i="2"/>
  <c r="K39" i="2"/>
  <c r="J40" i="2"/>
  <c r="K40" i="2"/>
  <c r="J41" i="2"/>
  <c r="K41" i="2"/>
  <c r="J42" i="2"/>
  <c r="K42" i="3" s="1"/>
  <c r="K42" i="2"/>
  <c r="J43" i="2"/>
  <c r="K43" i="2"/>
  <c r="J44" i="2"/>
  <c r="K44" i="2"/>
  <c r="J45" i="2"/>
  <c r="K45" i="2"/>
  <c r="J46" i="2"/>
  <c r="K46" i="3" s="1"/>
  <c r="K46" i="2"/>
  <c r="J47" i="2"/>
  <c r="K47" i="2"/>
  <c r="J48" i="2"/>
  <c r="K48" i="2"/>
  <c r="J49" i="2"/>
  <c r="K49" i="2"/>
  <c r="J50" i="2"/>
  <c r="K50" i="3" s="1"/>
  <c r="K50" i="2"/>
  <c r="J51" i="2"/>
  <c r="K51" i="2"/>
  <c r="J52" i="2"/>
  <c r="K52" i="2"/>
  <c r="J53" i="2"/>
  <c r="K53" i="2"/>
  <c r="J54" i="2"/>
  <c r="K54" i="3" s="1"/>
  <c r="K54" i="2"/>
  <c r="J55" i="2"/>
  <c r="K55" i="2"/>
  <c r="J56" i="2"/>
  <c r="K56" i="2"/>
  <c r="J57" i="2"/>
  <c r="K57" i="2"/>
  <c r="J58" i="2"/>
  <c r="K58" i="3" s="1"/>
  <c r="K58" i="2"/>
  <c r="J59" i="2"/>
  <c r="K59" i="2"/>
  <c r="J60" i="2"/>
  <c r="K60" i="2"/>
  <c r="J61" i="2"/>
  <c r="K61" i="2"/>
  <c r="J62" i="2"/>
  <c r="K62" i="3" s="1"/>
  <c r="K62" i="2"/>
  <c r="J63" i="2"/>
  <c r="K63" i="2"/>
  <c r="J64" i="2"/>
  <c r="K64" i="2"/>
  <c r="J65" i="2"/>
  <c r="K65" i="2"/>
  <c r="J66" i="2"/>
  <c r="K66" i="3" s="1"/>
  <c r="K66" i="2"/>
  <c r="J67" i="2"/>
  <c r="K67" i="2"/>
  <c r="J68" i="2"/>
  <c r="K68" i="2"/>
  <c r="J69" i="2"/>
  <c r="K69" i="2"/>
  <c r="J70" i="2"/>
  <c r="K70" i="3" s="1"/>
  <c r="K70" i="2"/>
  <c r="J71" i="2"/>
  <c r="K71" i="2"/>
  <c r="J72" i="2"/>
  <c r="K72" i="2"/>
  <c r="J73" i="2"/>
  <c r="K73" i="2"/>
  <c r="J74" i="2"/>
  <c r="K74" i="3" s="1"/>
  <c r="K74" i="2"/>
  <c r="J75" i="2"/>
  <c r="K75" i="2"/>
  <c r="J76" i="2"/>
  <c r="K76" i="2"/>
  <c r="J77" i="2"/>
  <c r="K77" i="2"/>
  <c r="J78" i="2"/>
  <c r="K78" i="3" s="1"/>
  <c r="K78" i="2"/>
  <c r="J79" i="2"/>
  <c r="K79" i="2"/>
  <c r="J80" i="2"/>
  <c r="K80" i="2"/>
  <c r="J81" i="2"/>
  <c r="K81" i="2"/>
  <c r="J82" i="2"/>
  <c r="K82" i="3" s="1"/>
  <c r="K82" i="2"/>
  <c r="J83" i="2"/>
  <c r="K83" i="2"/>
  <c r="J84" i="2"/>
  <c r="K84" i="2"/>
  <c r="J85" i="2"/>
  <c r="K85" i="2"/>
  <c r="J86" i="2"/>
  <c r="K86" i="3" s="1"/>
  <c r="K86" i="2"/>
  <c r="J87" i="2"/>
  <c r="K87" i="2"/>
  <c r="J88" i="2"/>
  <c r="K88" i="2"/>
  <c r="J89" i="2"/>
  <c r="K89" i="2"/>
  <c r="J90" i="2"/>
  <c r="K90" i="2"/>
  <c r="J91" i="2"/>
  <c r="K91" i="2"/>
  <c r="J92" i="2"/>
  <c r="K92" i="2"/>
  <c r="J93" i="2"/>
  <c r="K93" i="2"/>
  <c r="J94" i="2"/>
  <c r="K94" i="2"/>
  <c r="J95" i="2"/>
  <c r="K95" i="2"/>
  <c r="J96" i="2"/>
  <c r="K96" i="2"/>
  <c r="J97" i="2"/>
  <c r="K97" i="2"/>
  <c r="J98" i="2"/>
  <c r="K98" i="2"/>
  <c r="J99" i="2"/>
  <c r="K99" i="2"/>
  <c r="J100" i="2"/>
  <c r="K100" i="2"/>
  <c r="J101" i="2"/>
  <c r="K101" i="2"/>
  <c r="J102" i="2"/>
  <c r="K102" i="2"/>
  <c r="J103" i="2"/>
  <c r="K103" i="2"/>
  <c r="J104" i="2"/>
  <c r="K104" i="2"/>
  <c r="J105" i="2"/>
  <c r="K105" i="2"/>
  <c r="J106" i="2"/>
  <c r="K106" i="2"/>
  <c r="J107" i="2"/>
  <c r="K107" i="2"/>
  <c r="J108" i="2"/>
  <c r="K108" i="2"/>
  <c r="J109" i="2"/>
  <c r="K109" i="2"/>
  <c r="J110" i="2"/>
  <c r="K110" i="2"/>
  <c r="J111" i="2"/>
  <c r="K111" i="2"/>
  <c r="J112" i="2"/>
  <c r="K112" i="2"/>
  <c r="J113" i="2"/>
  <c r="K113" i="2"/>
  <c r="J114" i="2"/>
  <c r="K114" i="2"/>
  <c r="J115" i="2"/>
  <c r="K115" i="2"/>
  <c r="J116" i="2"/>
  <c r="K116" i="2"/>
  <c r="J117" i="2"/>
  <c r="K117" i="2"/>
  <c r="J118" i="2"/>
  <c r="K118" i="3" s="1"/>
  <c r="K118" i="2"/>
  <c r="J119" i="2"/>
  <c r="K119" i="2"/>
  <c r="J120" i="2"/>
  <c r="K120" i="2"/>
  <c r="J121" i="2"/>
  <c r="K121" i="2"/>
  <c r="J122" i="2"/>
  <c r="K122" i="2"/>
  <c r="J123" i="2"/>
  <c r="K123" i="2"/>
  <c r="J124" i="2"/>
  <c r="K124" i="2"/>
  <c r="J125" i="2"/>
  <c r="K125" i="2"/>
  <c r="J126" i="2"/>
  <c r="K126" i="2"/>
  <c r="J127" i="2"/>
  <c r="K127" i="2"/>
  <c r="J128" i="2"/>
  <c r="K128" i="2"/>
  <c r="J129" i="2"/>
  <c r="K129" i="2"/>
  <c r="J130" i="2"/>
  <c r="K130" i="2"/>
  <c r="J131" i="2"/>
  <c r="K131" i="2"/>
  <c r="J132" i="2"/>
  <c r="K132" i="2"/>
  <c r="J133" i="2"/>
  <c r="K133" i="2"/>
  <c r="J134" i="2"/>
  <c r="K134" i="3" s="1"/>
  <c r="K134" i="2"/>
  <c r="J135" i="2"/>
  <c r="K135" i="2"/>
  <c r="J136" i="2"/>
  <c r="K136" i="2"/>
  <c r="J137" i="2"/>
  <c r="K137" i="2"/>
  <c r="J138" i="2"/>
  <c r="K138" i="2"/>
  <c r="J139" i="2"/>
  <c r="K139" i="2"/>
  <c r="J140" i="2"/>
  <c r="K140" i="2"/>
  <c r="J141" i="2"/>
  <c r="K141" i="2"/>
  <c r="J142" i="2"/>
  <c r="K142" i="3" s="1"/>
  <c r="K142" i="2"/>
  <c r="J143" i="2"/>
  <c r="K143" i="2"/>
  <c r="J144" i="2"/>
  <c r="K144" i="2"/>
  <c r="J145" i="2"/>
  <c r="K145" i="2"/>
  <c r="J146" i="2"/>
  <c r="K146" i="3" s="1"/>
  <c r="K146" i="2"/>
  <c r="J147" i="2"/>
  <c r="K147" i="2"/>
  <c r="J148" i="2"/>
  <c r="K148" i="2"/>
  <c r="C149" i="2"/>
  <c r="J149" i="2" s="1"/>
  <c r="C150" i="2"/>
  <c r="C151" i="2"/>
  <c r="K151" i="2" s="1"/>
  <c r="C152" i="2"/>
  <c r="C153" i="2"/>
  <c r="C154" i="2"/>
  <c r="J154" i="2" s="1"/>
  <c r="C155" i="2"/>
  <c r="C156" i="2"/>
  <c r="C157" i="2"/>
  <c r="J158" i="2"/>
  <c r="K158" i="2"/>
  <c r="J159" i="2"/>
  <c r="K159" i="2"/>
  <c r="J160" i="2"/>
  <c r="K160" i="2"/>
  <c r="J161" i="2"/>
  <c r="K161" i="3" s="1"/>
  <c r="K161" i="2"/>
  <c r="J162" i="2"/>
  <c r="K162" i="2"/>
  <c r="J163" i="2"/>
  <c r="K163" i="2"/>
  <c r="J164" i="2"/>
  <c r="K164" i="2"/>
  <c r="J165" i="2"/>
  <c r="K165" i="3" s="1"/>
  <c r="K165" i="2"/>
  <c r="J166" i="2"/>
  <c r="K166" i="2"/>
  <c r="J167" i="2"/>
  <c r="K167" i="2"/>
  <c r="J168" i="2"/>
  <c r="K168" i="2"/>
  <c r="J169" i="2"/>
  <c r="K169" i="3" s="1"/>
  <c r="K169" i="2"/>
  <c r="J170" i="2"/>
  <c r="K170" i="2"/>
  <c r="J171" i="2"/>
  <c r="K171" i="2"/>
  <c r="J172" i="2"/>
  <c r="K172" i="2"/>
  <c r="J173" i="2"/>
  <c r="K173" i="3" s="1"/>
  <c r="K173" i="2"/>
  <c r="J174" i="2"/>
  <c r="K174" i="2"/>
  <c r="J175" i="2"/>
  <c r="K175" i="2"/>
  <c r="J176" i="2"/>
  <c r="K176" i="2"/>
  <c r="J177" i="2"/>
  <c r="K177" i="3" s="1"/>
  <c r="K177" i="2"/>
  <c r="J178" i="2"/>
  <c r="K178" i="2"/>
  <c r="J179" i="2"/>
  <c r="K179" i="2"/>
  <c r="J180" i="2"/>
  <c r="K180" i="2"/>
  <c r="J181" i="2"/>
  <c r="K181" i="3" s="1"/>
  <c r="K181" i="2"/>
  <c r="J182" i="2"/>
  <c r="K182" i="2"/>
  <c r="J183" i="2"/>
  <c r="K183" i="2"/>
  <c r="J184" i="2"/>
  <c r="K184" i="2"/>
  <c r="J185" i="2"/>
  <c r="K185" i="3" s="1"/>
  <c r="K185" i="2"/>
  <c r="J186" i="2"/>
  <c r="K186" i="2"/>
  <c r="J187" i="2"/>
  <c r="K187" i="2"/>
  <c r="J188" i="2"/>
  <c r="K188" i="2"/>
  <c r="J189" i="2"/>
  <c r="K189" i="3" s="1"/>
  <c r="K189" i="2"/>
  <c r="J190" i="2"/>
  <c r="K190" i="2"/>
  <c r="J191" i="2"/>
  <c r="K191" i="2"/>
  <c r="J192" i="2"/>
  <c r="K192" i="2"/>
  <c r="J193" i="2"/>
  <c r="K193" i="3" s="1"/>
  <c r="K193" i="2"/>
  <c r="J194" i="2"/>
  <c r="K194" i="2"/>
  <c r="J195" i="2"/>
  <c r="K195" i="2"/>
  <c r="J196" i="2"/>
  <c r="K196" i="2"/>
  <c r="A197" i="2"/>
  <c r="B197" i="2"/>
  <c r="J197" i="2"/>
  <c r="K197" i="3" s="1"/>
  <c r="K197" i="2"/>
  <c r="A198" i="2"/>
  <c r="B198" i="2"/>
  <c r="J198" i="2"/>
  <c r="K198" i="2"/>
  <c r="A199" i="2"/>
  <c r="B199" i="2"/>
  <c r="J199" i="2"/>
  <c r="K199" i="2"/>
  <c r="A200" i="2"/>
  <c r="B200" i="2"/>
  <c r="J200" i="2"/>
  <c r="K200" i="2"/>
  <c r="A201" i="2"/>
  <c r="B201" i="2"/>
  <c r="J201" i="2"/>
  <c r="K201" i="3" s="1"/>
  <c r="K201" i="2"/>
  <c r="A202" i="2"/>
  <c r="B202" i="2"/>
  <c r="J202" i="2"/>
  <c r="K202" i="2"/>
  <c r="A203" i="2"/>
  <c r="B203" i="2"/>
  <c r="J203" i="2"/>
  <c r="K203" i="2"/>
  <c r="A204" i="2"/>
  <c r="B204" i="2"/>
  <c r="J204" i="2"/>
  <c r="K204" i="2"/>
  <c r="A205" i="2"/>
  <c r="B205" i="2"/>
  <c r="J205" i="2"/>
  <c r="K205" i="3" s="1"/>
  <c r="K205" i="2"/>
  <c r="A206" i="2"/>
  <c r="B206" i="2"/>
  <c r="J206" i="2"/>
  <c r="K206" i="2"/>
  <c r="A207" i="2"/>
  <c r="B207" i="2"/>
  <c r="J207" i="2"/>
  <c r="K207" i="2"/>
  <c r="A208" i="2"/>
  <c r="B208" i="2"/>
  <c r="J208" i="2"/>
  <c r="K208" i="2"/>
  <c r="A209" i="2"/>
  <c r="B209" i="2"/>
  <c r="J209" i="2"/>
  <c r="K209" i="3"/>
  <c r="K209" i="2"/>
  <c r="A210" i="2"/>
  <c r="B210" i="2"/>
  <c r="J210" i="2"/>
  <c r="K210" i="2"/>
  <c r="A211" i="2"/>
  <c r="B211" i="2"/>
  <c r="J211" i="2"/>
  <c r="K211" i="2"/>
  <c r="A212" i="2"/>
  <c r="B212" i="2"/>
  <c r="J212" i="2"/>
  <c r="K212" i="2"/>
  <c r="A213" i="2"/>
  <c r="B213" i="2"/>
  <c r="J213" i="2"/>
  <c r="K213" i="3" s="1"/>
  <c r="K213" i="2"/>
  <c r="A214" i="2"/>
  <c r="B214" i="2"/>
  <c r="J214" i="2"/>
  <c r="K214" i="2"/>
  <c r="A215" i="2"/>
  <c r="B215" i="2"/>
  <c r="J215" i="2"/>
  <c r="K215" i="2"/>
  <c r="A216" i="2"/>
  <c r="B216" i="2"/>
  <c r="J216" i="2"/>
  <c r="K216" i="2"/>
  <c r="A217" i="2"/>
  <c r="B217" i="2"/>
  <c r="J217" i="2"/>
  <c r="K217" i="3"/>
  <c r="K217" i="2"/>
  <c r="A218" i="2"/>
  <c r="B218" i="2"/>
  <c r="J218" i="2"/>
  <c r="K218" i="2"/>
  <c r="A219" i="2"/>
  <c r="B219" i="2"/>
  <c r="J219" i="2"/>
  <c r="K219" i="2"/>
  <c r="A220" i="2"/>
  <c r="B220" i="2"/>
  <c r="J220" i="2"/>
  <c r="K220" i="2"/>
  <c r="A221" i="2"/>
  <c r="B221" i="2"/>
  <c r="J221" i="2"/>
  <c r="K221" i="3" s="1"/>
  <c r="K221" i="2"/>
  <c r="A222" i="2"/>
  <c r="B222" i="2"/>
  <c r="J222" i="2"/>
  <c r="K222" i="2"/>
  <c r="A223" i="2"/>
  <c r="B223" i="2"/>
  <c r="J223" i="2"/>
  <c r="K223" i="2"/>
  <c r="A224" i="2"/>
  <c r="B224" i="2"/>
  <c r="J224" i="2"/>
  <c r="K224" i="2"/>
  <c r="A225" i="2"/>
  <c r="B225" i="2"/>
  <c r="J225" i="2"/>
  <c r="K225" i="3" s="1"/>
  <c r="K225" i="2"/>
  <c r="A226" i="2"/>
  <c r="B226" i="2"/>
  <c r="J226" i="2"/>
  <c r="K226" i="2"/>
  <c r="A227" i="2"/>
  <c r="B227" i="2"/>
  <c r="J227" i="2"/>
  <c r="K227" i="2"/>
  <c r="A228" i="2"/>
  <c r="B228" i="2"/>
  <c r="J228" i="2"/>
  <c r="K228" i="2"/>
  <c r="A229" i="2"/>
  <c r="B229" i="2"/>
  <c r="J229" i="2"/>
  <c r="K229" i="3" s="1"/>
  <c r="K229" i="2"/>
  <c r="J230" i="2"/>
  <c r="K230" i="2"/>
  <c r="J231" i="2"/>
  <c r="K231" i="3" s="1"/>
  <c r="K231" i="2"/>
  <c r="J232" i="2"/>
  <c r="K232" i="2"/>
  <c r="J233" i="2"/>
  <c r="K233" i="2"/>
  <c r="J234" i="2"/>
  <c r="K234" i="2"/>
  <c r="J235" i="2"/>
  <c r="K235" i="2"/>
  <c r="J236" i="2"/>
  <c r="K236" i="2"/>
  <c r="J237" i="2"/>
  <c r="K237" i="2"/>
  <c r="J238" i="2"/>
  <c r="K238" i="2"/>
  <c r="J239" i="2"/>
  <c r="K239" i="2"/>
  <c r="J240" i="2"/>
  <c r="K240" i="2"/>
  <c r="J241" i="2"/>
  <c r="K241" i="2"/>
  <c r="J242" i="2"/>
  <c r="K242" i="2"/>
  <c r="J243" i="2"/>
  <c r="K243" i="2"/>
  <c r="J244" i="2"/>
  <c r="K244" i="2"/>
  <c r="J245" i="2"/>
  <c r="K245" i="2"/>
  <c r="A246" i="2"/>
  <c r="B246" i="2"/>
  <c r="J246" i="2"/>
  <c r="K246" i="2"/>
  <c r="A247" i="2"/>
  <c r="B247" i="2"/>
  <c r="J247" i="2"/>
  <c r="K247" i="2"/>
  <c r="A248" i="2"/>
  <c r="B248" i="2"/>
  <c r="J248" i="2"/>
  <c r="K248" i="2"/>
  <c r="A249" i="2"/>
  <c r="B249" i="2"/>
  <c r="J249" i="2"/>
  <c r="K249" i="2"/>
  <c r="A250" i="2"/>
  <c r="B250" i="2"/>
  <c r="J250" i="2"/>
  <c r="K250" i="2"/>
  <c r="A251" i="2"/>
  <c r="B251" i="2"/>
  <c r="J251" i="2"/>
  <c r="K251" i="2"/>
  <c r="A252" i="2"/>
  <c r="B252" i="2"/>
  <c r="J252" i="2"/>
  <c r="K252" i="2"/>
  <c r="A253" i="2"/>
  <c r="B253" i="2"/>
  <c r="J253" i="2"/>
  <c r="K253" i="2"/>
  <c r="A254" i="2"/>
  <c r="B254" i="2"/>
  <c r="J254" i="2"/>
  <c r="K254" i="2"/>
  <c r="A255" i="2"/>
  <c r="B255" i="2"/>
  <c r="J255" i="2"/>
  <c r="K255" i="2"/>
  <c r="A256" i="2"/>
  <c r="B256" i="2"/>
  <c r="J256" i="2"/>
  <c r="K256" i="2"/>
  <c r="A257" i="2"/>
  <c r="B257" i="2"/>
  <c r="J257" i="2"/>
  <c r="K257" i="2"/>
  <c r="A258" i="2"/>
  <c r="B258" i="2"/>
  <c r="J258" i="2"/>
  <c r="K258" i="2"/>
  <c r="A259" i="2"/>
  <c r="B259" i="2"/>
  <c r="J259" i="2"/>
  <c r="K259" i="2"/>
  <c r="A260" i="2"/>
  <c r="B260" i="2"/>
  <c r="J260" i="2"/>
  <c r="K260" i="2"/>
  <c r="A261" i="2"/>
  <c r="B261" i="2"/>
  <c r="J261" i="2"/>
  <c r="K261" i="2"/>
  <c r="A262" i="2"/>
  <c r="B262" i="2"/>
  <c r="J262" i="2"/>
  <c r="K262" i="2"/>
  <c r="A263" i="2"/>
  <c r="B263" i="2"/>
  <c r="J263" i="2"/>
  <c r="K263" i="2"/>
  <c r="A264" i="2"/>
  <c r="B264" i="2"/>
  <c r="J264" i="2"/>
  <c r="K264" i="2"/>
  <c r="A265" i="2"/>
  <c r="B265" i="2"/>
  <c r="J265" i="2"/>
  <c r="K265" i="2"/>
  <c r="J266" i="2"/>
  <c r="K266" i="2"/>
  <c r="J267" i="2"/>
  <c r="K267" i="2"/>
  <c r="J268" i="2"/>
  <c r="K268" i="2"/>
  <c r="J269" i="2"/>
  <c r="K269" i="2"/>
  <c r="J270" i="2"/>
  <c r="K270" i="2"/>
  <c r="J271" i="2"/>
  <c r="K271" i="2"/>
  <c r="J272" i="2"/>
  <c r="K272" i="2"/>
  <c r="J273" i="2"/>
  <c r="K273" i="2"/>
  <c r="J274" i="2"/>
  <c r="K274" i="2"/>
  <c r="J275" i="2"/>
  <c r="K275" i="2"/>
  <c r="J276" i="2"/>
  <c r="K276" i="2"/>
  <c r="J277" i="2"/>
  <c r="K277" i="2"/>
  <c r="J278" i="2"/>
  <c r="K278" i="2"/>
  <c r="J279" i="2"/>
  <c r="K279" i="2"/>
  <c r="J280" i="2"/>
  <c r="K280" i="2"/>
  <c r="J281" i="2"/>
  <c r="K281" i="2"/>
  <c r="J282" i="2"/>
  <c r="K282" i="2"/>
  <c r="J283" i="2"/>
  <c r="K283" i="2"/>
  <c r="J284" i="2"/>
  <c r="K284" i="2"/>
  <c r="J285" i="2"/>
  <c r="K285" i="2"/>
  <c r="J286" i="2"/>
  <c r="K286" i="2"/>
  <c r="J287" i="2"/>
  <c r="K287" i="2"/>
  <c r="J288" i="2"/>
  <c r="K288" i="2"/>
  <c r="J289" i="2"/>
  <c r="K289" i="2"/>
  <c r="J290" i="2"/>
  <c r="K290" i="2"/>
  <c r="J291" i="2"/>
  <c r="K291" i="2"/>
  <c r="J292" i="2"/>
  <c r="K292" i="2"/>
  <c r="J293" i="2"/>
  <c r="K293" i="2"/>
  <c r="J294" i="2"/>
  <c r="K294" i="2"/>
  <c r="J295" i="2"/>
  <c r="K295" i="2"/>
  <c r="J296" i="2"/>
  <c r="K296" i="2"/>
  <c r="J297" i="2"/>
  <c r="K297" i="2"/>
  <c r="J298" i="2"/>
  <c r="K298" i="2"/>
  <c r="J299" i="2"/>
  <c r="K299" i="2"/>
  <c r="J300" i="2"/>
  <c r="K300" i="2"/>
  <c r="J301" i="2"/>
  <c r="K301" i="2"/>
  <c r="J302" i="2"/>
  <c r="K302" i="2"/>
  <c r="J303" i="2"/>
  <c r="K303" i="2"/>
  <c r="J304" i="2"/>
  <c r="K304" i="2"/>
  <c r="J305" i="2"/>
  <c r="K305" i="2"/>
  <c r="J306" i="2"/>
  <c r="K306" i="2"/>
  <c r="J307" i="2"/>
  <c r="K307" i="2"/>
  <c r="J308" i="2"/>
  <c r="K308" i="2"/>
  <c r="J309" i="2"/>
  <c r="K309" i="2"/>
  <c r="J310" i="2"/>
  <c r="K310" i="2"/>
  <c r="J311" i="2"/>
  <c r="K311" i="2"/>
  <c r="J312" i="2"/>
  <c r="K312" i="2"/>
  <c r="J313" i="2"/>
  <c r="K313" i="2"/>
  <c r="A314" i="2"/>
  <c r="A315" i="2" s="1"/>
  <c r="A316" i="2" s="1"/>
  <c r="A317" i="2" s="1"/>
  <c r="A318" i="2" s="1"/>
  <c r="A319" i="2" s="1"/>
  <c r="A320" i="2" s="1"/>
  <c r="B314" i="2"/>
  <c r="J314" i="2"/>
  <c r="K314" i="2"/>
  <c r="B315" i="2"/>
  <c r="B327" i="2"/>
  <c r="B339" i="2" s="1"/>
  <c r="B351" i="2" s="1"/>
  <c r="B363" i="2" s="1"/>
  <c r="B375" i="2" s="1"/>
  <c r="B387" i="2" s="1"/>
  <c r="J315" i="2"/>
  <c r="K315" i="2"/>
  <c r="B316" i="2"/>
  <c r="B328" i="2" s="1"/>
  <c r="B340" i="2" s="1"/>
  <c r="B352" i="2" s="1"/>
  <c r="B364" i="2" s="1"/>
  <c r="B376" i="2" s="1"/>
  <c r="B388" i="2" s="1"/>
  <c r="J316" i="2"/>
  <c r="K316" i="2"/>
  <c r="B317" i="2"/>
  <c r="B329" i="2" s="1"/>
  <c r="B341" i="2" s="1"/>
  <c r="B353" i="2" s="1"/>
  <c r="B365" i="2" s="1"/>
  <c r="B377" i="2" s="1"/>
  <c r="B389" i="2" s="1"/>
  <c r="J317" i="2"/>
  <c r="K317" i="2"/>
  <c r="B318" i="2"/>
  <c r="B330" i="2" s="1"/>
  <c r="B342" i="2" s="1"/>
  <c r="B354" i="2" s="1"/>
  <c r="B366" i="2" s="1"/>
  <c r="B378" i="2" s="1"/>
  <c r="B390" i="2" s="1"/>
  <c r="J318" i="2"/>
  <c r="K318" i="2"/>
  <c r="B319" i="2"/>
  <c r="B331" i="2" s="1"/>
  <c r="B343" i="2" s="1"/>
  <c r="B355" i="2" s="1"/>
  <c r="B367" i="2" s="1"/>
  <c r="B379" i="2" s="1"/>
  <c r="B391" i="2" s="1"/>
  <c r="J319" i="2"/>
  <c r="K319" i="3" s="1"/>
  <c r="K319" i="2"/>
  <c r="B320" i="2"/>
  <c r="B332" i="2"/>
  <c r="B344" i="2" s="1"/>
  <c r="B356" i="2" s="1"/>
  <c r="B368" i="2" s="1"/>
  <c r="B380" i="2" s="1"/>
  <c r="B392" i="2" s="1"/>
  <c r="J320" i="2"/>
  <c r="K320" i="2"/>
  <c r="B321" i="2"/>
  <c r="B333" i="2" s="1"/>
  <c r="B345" i="2" s="1"/>
  <c r="B357" i="2" s="1"/>
  <c r="B369" i="2" s="1"/>
  <c r="B381" i="2" s="1"/>
  <c r="B393" i="2" s="1"/>
  <c r="J321" i="2"/>
  <c r="K321" i="2"/>
  <c r="B322" i="2"/>
  <c r="B334" i="2" s="1"/>
  <c r="B346" i="2" s="1"/>
  <c r="B358" i="2" s="1"/>
  <c r="B370" i="2" s="1"/>
  <c r="B382" i="2" s="1"/>
  <c r="B394" i="2" s="1"/>
  <c r="J322" i="2"/>
  <c r="K322" i="2"/>
  <c r="B323" i="2"/>
  <c r="B335" i="2" s="1"/>
  <c r="B347" i="2" s="1"/>
  <c r="B359" i="2" s="1"/>
  <c r="B371" i="2" s="1"/>
  <c r="B383" i="2" s="1"/>
  <c r="B395" i="2" s="1"/>
  <c r="J323" i="2"/>
  <c r="K323" i="2"/>
  <c r="B324" i="2"/>
  <c r="B336" i="2" s="1"/>
  <c r="B348" i="2" s="1"/>
  <c r="B360" i="2" s="1"/>
  <c r="B372" i="2" s="1"/>
  <c r="B384" i="2" s="1"/>
  <c r="B396" i="2" s="1"/>
  <c r="J324" i="2"/>
  <c r="K324" i="2"/>
  <c r="B325" i="2"/>
  <c r="B337" i="2" s="1"/>
  <c r="B349" i="2" s="1"/>
  <c r="B361" i="2" s="1"/>
  <c r="B373" i="2" s="1"/>
  <c r="B385" i="2" s="1"/>
  <c r="B397" i="2" s="1"/>
  <c r="J325" i="2"/>
  <c r="K325" i="2"/>
  <c r="B326" i="2"/>
  <c r="B338" i="2" s="1"/>
  <c r="B350" i="2" s="1"/>
  <c r="B362" i="2" s="1"/>
  <c r="B374" i="2" s="1"/>
  <c r="B386" i="2" s="1"/>
  <c r="J326" i="2"/>
  <c r="K326" i="2"/>
  <c r="J327" i="2"/>
  <c r="K327" i="2"/>
  <c r="J328" i="2"/>
  <c r="K328" i="2"/>
  <c r="J329" i="2"/>
  <c r="K329" i="2"/>
  <c r="J330" i="2"/>
  <c r="K330" i="2"/>
  <c r="J331" i="2"/>
  <c r="K331" i="2"/>
  <c r="J332" i="2"/>
  <c r="K332" i="2"/>
  <c r="J333" i="2"/>
  <c r="K333" i="2"/>
  <c r="J334" i="2"/>
  <c r="K334" i="2"/>
  <c r="J335" i="2"/>
  <c r="K335" i="2"/>
  <c r="J336" i="2"/>
  <c r="K336" i="2"/>
  <c r="J337" i="2"/>
  <c r="K337" i="2"/>
  <c r="J338" i="2"/>
  <c r="K338" i="2"/>
  <c r="J339" i="2"/>
  <c r="K339" i="2"/>
  <c r="J340" i="2"/>
  <c r="K340" i="2"/>
  <c r="J341" i="2"/>
  <c r="K341" i="2"/>
  <c r="J342" i="2"/>
  <c r="K342" i="2"/>
  <c r="J343" i="2"/>
  <c r="K343" i="2"/>
  <c r="J344" i="2"/>
  <c r="K344" i="2"/>
  <c r="J345" i="2"/>
  <c r="K345" i="2"/>
  <c r="J346" i="2"/>
  <c r="K346" i="2"/>
  <c r="J347" i="2"/>
  <c r="K347" i="2"/>
  <c r="J348" i="2"/>
  <c r="K348" i="2"/>
  <c r="J349" i="2"/>
  <c r="K349" i="2"/>
  <c r="J350" i="2"/>
  <c r="K350" i="2"/>
  <c r="J351" i="2"/>
  <c r="K351" i="2"/>
  <c r="J352" i="2"/>
  <c r="K352" i="2"/>
  <c r="J353" i="2"/>
  <c r="K353" i="2"/>
  <c r="J354" i="2"/>
  <c r="K354" i="2"/>
  <c r="J355" i="2"/>
  <c r="K355" i="2"/>
  <c r="J356" i="2"/>
  <c r="K356" i="2"/>
  <c r="J357" i="2"/>
  <c r="K357" i="2"/>
  <c r="J358" i="2"/>
  <c r="K358" i="2"/>
  <c r="J359" i="2"/>
  <c r="K359" i="2"/>
  <c r="J360" i="2"/>
  <c r="K360" i="2"/>
  <c r="J361" i="2"/>
  <c r="K361" i="2"/>
  <c r="J362" i="2"/>
  <c r="K362" i="2"/>
  <c r="J363" i="2"/>
  <c r="K363" i="2"/>
  <c r="J364" i="2"/>
  <c r="K364" i="2"/>
  <c r="J365" i="2"/>
  <c r="K365" i="2"/>
  <c r="C403" i="2"/>
  <c r="D403" i="2"/>
  <c r="E403" i="2"/>
  <c r="F403" i="2"/>
  <c r="G403" i="2"/>
  <c r="H403" i="2"/>
  <c r="J403" i="2"/>
  <c r="B405" i="2"/>
  <c r="B406" i="2" s="1"/>
  <c r="B407" i="2" s="1"/>
  <c r="B408" i="2" s="1"/>
  <c r="B409" i="2" s="1"/>
  <c r="B8" i="7"/>
  <c r="B9" i="7"/>
  <c r="G867" i="3"/>
  <c r="G868" i="3"/>
  <c r="G869" i="3"/>
  <c r="B42" i="7"/>
  <c r="B74" i="7"/>
  <c r="B75" i="7"/>
  <c r="B76" i="7"/>
  <c r="B77" i="7"/>
  <c r="B78" i="7"/>
  <c r="B79" i="7"/>
  <c r="B80" i="7"/>
  <c r="B81" i="7"/>
  <c r="B82" i="7"/>
  <c r="K673" i="4"/>
  <c r="J673" i="4"/>
  <c r="J541" i="4"/>
  <c r="G541" i="5" s="1"/>
  <c r="J345" i="4"/>
  <c r="G345" i="5" s="1"/>
  <c r="J577" i="4"/>
  <c r="G577" i="5" s="1"/>
  <c r="K577" i="4"/>
  <c r="J433" i="4"/>
  <c r="G433" i="5" s="1"/>
  <c r="K433" i="4"/>
  <c r="J657" i="4"/>
  <c r="G657" i="5" s="1"/>
  <c r="J558" i="4"/>
  <c r="G558" i="5" s="1"/>
  <c r="J521" i="4"/>
  <c r="G521" i="5" s="1"/>
  <c r="K521" i="4"/>
  <c r="J461" i="4"/>
  <c r="G461" i="5" s="1"/>
  <c r="J417" i="4"/>
  <c r="G417" i="5" s="1"/>
  <c r="J262" i="4"/>
  <c r="K717" i="4"/>
  <c r="K689" i="4"/>
  <c r="K642" i="4"/>
  <c r="K630" i="4"/>
  <c r="K525" i="4"/>
  <c r="K490" i="4"/>
  <c r="J362" i="4"/>
  <c r="G362" i="5"/>
  <c r="J330" i="4"/>
  <c r="G330" i="5"/>
  <c r="K229" i="4"/>
  <c r="K209" i="4"/>
  <c r="J181" i="4"/>
  <c r="J169" i="4"/>
  <c r="J154" i="4"/>
  <c r="K76" i="4"/>
  <c r="K69" i="4"/>
  <c r="C65" i="5"/>
  <c r="K589" i="4"/>
  <c r="K445" i="4"/>
  <c r="K221" i="4"/>
  <c r="K62" i="4"/>
  <c r="I733" i="4"/>
  <c r="J733" i="4" s="1"/>
  <c r="J638" i="4"/>
  <c r="G638" i="5" s="1"/>
  <c r="K638" i="4"/>
  <c r="K366" i="4"/>
  <c r="J366" i="4"/>
  <c r="G366" i="5" s="1"/>
  <c r="J493" i="4"/>
  <c r="G493" i="5" s="1"/>
  <c r="B777" i="4"/>
  <c r="B778" i="4" s="1"/>
  <c r="K730" i="4"/>
  <c r="K722" i="4"/>
  <c r="K598" i="4"/>
  <c r="J466" i="4"/>
  <c r="G466" i="5" s="1"/>
  <c r="K478" i="4"/>
  <c r="K466" i="4"/>
  <c r="J442" i="4"/>
  <c r="G442" i="5" s="1"/>
  <c r="K454" i="4"/>
  <c r="K686" i="4"/>
  <c r="K482" i="4"/>
  <c r="J482" i="4"/>
  <c r="G482" i="5" s="1"/>
  <c r="K31" i="4"/>
  <c r="J31" i="4"/>
  <c r="J710" i="4"/>
  <c r="K677" i="4"/>
  <c r="J677" i="4"/>
  <c r="K674" i="4"/>
  <c r="J658" i="4"/>
  <c r="G658" i="5" s="1"/>
  <c r="J634" i="4"/>
  <c r="G634" i="5"/>
  <c r="J606" i="4"/>
  <c r="G606" i="5" s="1"/>
  <c r="J590" i="4"/>
  <c r="G590" i="5" s="1"/>
  <c r="K401" i="4"/>
  <c r="J401" i="4"/>
  <c r="G401" i="5" s="1"/>
  <c r="J317" i="4"/>
  <c r="K249" i="4"/>
  <c r="K156" i="4"/>
  <c r="J156" i="4"/>
  <c r="J54" i="4"/>
  <c r="C50" i="5"/>
  <c r="J642" i="4"/>
  <c r="G642" i="5" s="1"/>
  <c r="K633" i="4"/>
  <c r="J589" i="4"/>
  <c r="G589" i="5" s="1"/>
  <c r="J425" i="4"/>
  <c r="G425" i="5" s="1"/>
  <c r="J397" i="4"/>
  <c r="G397" i="5" s="1"/>
  <c r="K397" i="4"/>
  <c r="J393" i="4"/>
  <c r="G393" i="5"/>
  <c r="J310" i="4"/>
  <c r="H310" i="5" s="1"/>
  <c r="J285" i="4"/>
  <c r="J177" i="4"/>
  <c r="J166" i="4"/>
  <c r="K618" i="4"/>
  <c r="K594" i="4"/>
  <c r="J517" i="4"/>
  <c r="G517" i="5" s="1"/>
  <c r="K517" i="4"/>
  <c r="J370" i="4"/>
  <c r="G370" i="5" s="1"/>
  <c r="K261" i="4"/>
  <c r="J178" i="4"/>
  <c r="K178" i="4"/>
  <c r="K566" i="4"/>
  <c r="K489" i="4"/>
  <c r="J422" i="4"/>
  <c r="G422" i="5"/>
  <c r="K338" i="4"/>
  <c r="J338" i="4"/>
  <c r="J266" i="4"/>
  <c r="E266" i="5" s="1"/>
  <c r="J190" i="4"/>
  <c r="K190" i="4"/>
  <c r="J108" i="4"/>
  <c r="K108" i="4"/>
  <c r="J101" i="4"/>
  <c r="K66" i="4"/>
  <c r="K15" i="4"/>
  <c r="J15" i="4"/>
  <c r="K509" i="4"/>
  <c r="K414" i="4"/>
  <c r="J353" i="4"/>
  <c r="G353" i="5"/>
  <c r="K353" i="4"/>
  <c r="K332" i="4"/>
  <c r="K322" i="4"/>
  <c r="J145" i="4"/>
  <c r="K120" i="4"/>
  <c r="J120" i="4"/>
  <c r="K35" i="4"/>
  <c r="K474" i="4"/>
  <c r="K198" i="4"/>
  <c r="J198" i="4"/>
  <c r="K85" i="4"/>
  <c r="J85" i="4"/>
  <c r="F85" i="5" s="1"/>
  <c r="K77" i="4"/>
  <c r="K72" i="4"/>
  <c r="K61" i="4"/>
  <c r="J61" i="4"/>
  <c r="J57" i="4"/>
  <c r="J46" i="4"/>
  <c r="D46" i="5" s="1"/>
  <c r="K73" i="4"/>
  <c r="J73" i="4"/>
  <c r="C73" i="5" s="1"/>
  <c r="J68" i="4"/>
  <c r="E68" i="5" s="1"/>
  <c r="K68" i="4"/>
  <c r="J233" i="4"/>
  <c r="K233" i="4"/>
  <c r="J186" i="4"/>
  <c r="J128" i="4"/>
  <c r="K128" i="4"/>
  <c r="K112" i="4"/>
  <c r="K65" i="4"/>
  <c r="K124" i="4"/>
  <c r="K57" i="4"/>
  <c r="K39" i="4"/>
  <c r="K23" i="4"/>
  <c r="J293" i="4"/>
  <c r="K293" i="4"/>
  <c r="I729" i="4"/>
  <c r="I725" i="4"/>
  <c r="K702" i="4"/>
  <c r="K697" i="4"/>
  <c r="K602" i="4"/>
  <c r="J566" i="4"/>
  <c r="G566" i="5" s="1"/>
  <c r="J554" i="4"/>
  <c r="G554" i="5"/>
  <c r="K554" i="4"/>
  <c r="J542" i="4"/>
  <c r="G542" i="5" s="1"/>
  <c r="K537" i="4"/>
  <c r="J525" i="4"/>
  <c r="G525" i="5" s="1"/>
  <c r="K462" i="4"/>
  <c r="K458" i="4"/>
  <c r="J446" i="4"/>
  <c r="G446" i="5" s="1"/>
  <c r="K426" i="4"/>
  <c r="K421" i="4"/>
  <c r="K406" i="4"/>
  <c r="J406" i="4"/>
  <c r="G406" i="5" s="1"/>
  <c r="J385" i="4"/>
  <c r="G385" i="5" s="1"/>
  <c r="J281" i="4"/>
  <c r="K281" i="4"/>
  <c r="J274" i="4"/>
  <c r="K225" i="4"/>
  <c r="J225" i="4"/>
  <c r="J213" i="4"/>
  <c r="K213" i="4"/>
  <c r="J197" i="4"/>
  <c r="K197" i="4"/>
  <c r="J170" i="4"/>
  <c r="K170" i="4"/>
  <c r="J152" i="4"/>
  <c r="J136" i="4"/>
  <c r="K116" i="4"/>
  <c r="K709" i="4"/>
  <c r="K698" i="4"/>
  <c r="K694" i="4"/>
  <c r="K685" i="4"/>
  <c r="K665" i="4"/>
  <c r="K646" i="4"/>
  <c r="K641" i="4"/>
  <c r="K581" i="4"/>
  <c r="J574" i="4"/>
  <c r="G574" i="5" s="1"/>
  <c r="J569" i="4"/>
  <c r="G569" i="5" s="1"/>
  <c r="J550" i="4"/>
  <c r="G550" i="5"/>
  <c r="J545" i="4"/>
  <c r="G545" i="5" s="1"/>
  <c r="K545" i="4"/>
  <c r="K529" i="4"/>
  <c r="J529" i="4"/>
  <c r="G529" i="5" s="1"/>
  <c r="K485" i="4"/>
  <c r="J437" i="4"/>
  <c r="G437" i="5"/>
  <c r="K437" i="4"/>
  <c r="J409" i="4"/>
  <c r="G409" i="5"/>
  <c r="K409" i="4"/>
  <c r="J402" i="4"/>
  <c r="G402" i="5"/>
  <c r="K325" i="4"/>
  <c r="J322" i="4"/>
  <c r="K334" i="4"/>
  <c r="K289" i="4"/>
  <c r="J277" i="4"/>
  <c r="J245" i="4"/>
  <c r="K245" i="4"/>
  <c r="K257" i="4"/>
  <c r="J238" i="4"/>
  <c r="K238" i="4"/>
  <c r="J201" i="4"/>
  <c r="J173" i="4"/>
  <c r="K173" i="4"/>
  <c r="J165" i="4"/>
  <c r="C165" i="5" s="1"/>
  <c r="J518" i="4"/>
  <c r="G518" i="5" s="1"/>
  <c r="J430" i="4"/>
  <c r="G430" i="5"/>
  <c r="K442" i="4"/>
  <c r="J381" i="4"/>
  <c r="G381" i="5" s="1"/>
  <c r="K282" i="4"/>
  <c r="J282" i="4"/>
  <c r="K294" i="4"/>
  <c r="K269" i="4"/>
  <c r="J269" i="4"/>
  <c r="K614" i="4"/>
  <c r="K586" i="4"/>
  <c r="K582" i="4"/>
  <c r="J565" i="4"/>
  <c r="G565" i="5" s="1"/>
  <c r="K565" i="4"/>
  <c r="J533" i="4"/>
  <c r="G533" i="5"/>
  <c r="K533" i="4"/>
  <c r="J514" i="4"/>
  <c r="G514" i="5" s="1"/>
  <c r="J489" i="4"/>
  <c r="G489" i="5" s="1"/>
  <c r="K486" i="4"/>
  <c r="J450" i="4"/>
  <c r="G450" i="5" s="1"/>
  <c r="J258" i="4"/>
  <c r="K258" i="4"/>
  <c r="K250" i="4"/>
  <c r="K237" i="4"/>
  <c r="K473" i="4"/>
  <c r="K449" i="4"/>
  <c r="J445" i="4"/>
  <c r="G445" i="5" s="1"/>
  <c r="K365" i="4"/>
  <c r="J361" i="4"/>
  <c r="K323" i="4"/>
  <c r="J254" i="4"/>
  <c r="J182" i="4"/>
  <c r="K194" i="4"/>
  <c r="K182" i="4"/>
  <c r="K177" i="4"/>
  <c r="J185" i="4"/>
  <c r="K185" i="4"/>
  <c r="J37" i="4"/>
  <c r="K37" i="4"/>
  <c r="K49" i="4"/>
  <c r="J26" i="4"/>
  <c r="K26" i="4"/>
  <c r="J81" i="4"/>
  <c r="K81" i="4"/>
  <c r="K93" i="4"/>
  <c r="J38" i="4"/>
  <c r="D38" i="5" s="1"/>
  <c r="K38" i="4"/>
  <c r="K50" i="4"/>
  <c r="K33" i="4"/>
  <c r="J22" i="4"/>
  <c r="K22" i="4"/>
  <c r="J17" i="4"/>
  <c r="K288" i="4"/>
  <c r="J288" i="4"/>
  <c r="J249" i="4"/>
  <c r="J161" i="4"/>
  <c r="K161" i="4"/>
  <c r="J150" i="4"/>
  <c r="J140" i="4"/>
  <c r="J29" i="4"/>
  <c r="K29" i="4"/>
  <c r="J18" i="4"/>
  <c r="K18" i="4"/>
  <c r="J92" i="4"/>
  <c r="J84" i="4"/>
  <c r="K96" i="4"/>
  <c r="J60" i="4"/>
  <c r="E60" i="5" s="1"/>
  <c r="K60" i="4"/>
  <c r="J47" i="4"/>
  <c r="D47" i="5"/>
  <c r="J41" i="4"/>
  <c r="C41" i="5" s="1"/>
  <c r="K41" i="4"/>
  <c r="J30" i="4"/>
  <c r="K30" i="4"/>
  <c r="J25" i="4"/>
  <c r="C25" i="5" s="1"/>
  <c r="K25" i="4"/>
  <c r="J14" i="4"/>
  <c r="K14" i="4"/>
  <c r="J66" i="4"/>
  <c r="J62" i="4"/>
  <c r="D62" i="5" s="1"/>
  <c r="K584" i="4"/>
  <c r="J584" i="4"/>
  <c r="G584" i="5"/>
  <c r="J571" i="4"/>
  <c r="G571" i="5" s="1"/>
  <c r="J331" i="4"/>
  <c r="G331" i="5" s="1"/>
  <c r="K331" i="4"/>
  <c r="K728" i="4"/>
  <c r="J728" i="4"/>
  <c r="J715" i="4"/>
  <c r="J600" i="4"/>
  <c r="G600" i="5" s="1"/>
  <c r="J587" i="4"/>
  <c r="G587" i="5" s="1"/>
  <c r="J408" i="4"/>
  <c r="G408" i="5" s="1"/>
  <c r="K395" i="4"/>
  <c r="J151" i="4"/>
  <c r="K151" i="4"/>
  <c r="J731" i="4"/>
  <c r="J727" i="4"/>
  <c r="K727" i="4"/>
  <c r="J680" i="4"/>
  <c r="J663" i="4"/>
  <c r="G663" i="5" s="1"/>
  <c r="K663" i="4"/>
  <c r="K660" i="4"/>
  <c r="J616" i="4"/>
  <c r="G616" i="5" s="1"/>
  <c r="K552" i="4"/>
  <c r="J552" i="4"/>
  <c r="G552" i="5" s="1"/>
  <c r="J539" i="4"/>
  <c r="G539" i="5" s="1"/>
  <c r="K539" i="4"/>
  <c r="J488" i="4"/>
  <c r="G488" i="5" s="1"/>
  <c r="K360" i="4"/>
  <c r="J360" i="4"/>
  <c r="J347" i="4"/>
  <c r="G347" i="5"/>
  <c r="K347" i="4"/>
  <c r="J272" i="4"/>
  <c r="J215" i="4"/>
  <c r="K215" i="4"/>
  <c r="J211" i="4"/>
  <c r="J51" i="4"/>
  <c r="K692" i="4"/>
  <c r="K648" i="4"/>
  <c r="J648" i="4"/>
  <c r="G648" i="5"/>
  <c r="J507" i="4"/>
  <c r="K507" i="4"/>
  <c r="J392" i="4"/>
  <c r="G392" i="5" s="1"/>
  <c r="J379" i="4"/>
  <c r="G379" i="5" s="1"/>
  <c r="J102" i="4"/>
  <c r="K664" i="4"/>
  <c r="J664" i="4"/>
  <c r="G664" i="5"/>
  <c r="J651" i="4"/>
  <c r="K651" i="4"/>
  <c r="J523" i="4"/>
  <c r="G523" i="5" s="1"/>
  <c r="K523" i="4"/>
  <c r="J459" i="4"/>
  <c r="G459" i="5" s="1"/>
  <c r="K208" i="4"/>
  <c r="J208" i="4"/>
  <c r="J147" i="4"/>
  <c r="C147" i="5" s="1"/>
  <c r="K147" i="4"/>
  <c r="K122" i="4"/>
  <c r="J122" i="4"/>
  <c r="J107" i="4"/>
  <c r="K107" i="4"/>
  <c r="J103" i="4"/>
  <c r="K103" i="4"/>
  <c r="J4" i="4"/>
  <c r="G4" i="5" s="1"/>
  <c r="J692" i="4"/>
  <c r="J683" i="4"/>
  <c r="J679" i="4"/>
  <c r="K632" i="4"/>
  <c r="J632" i="4"/>
  <c r="G632" i="5" s="1"/>
  <c r="J619" i="4"/>
  <c r="G619" i="5" s="1"/>
  <c r="K504" i="4"/>
  <c r="J491" i="4"/>
  <c r="G491" i="5" s="1"/>
  <c r="K491" i="4"/>
  <c r="J440" i="4"/>
  <c r="G440" i="5"/>
  <c r="J427" i="4"/>
  <c r="G427" i="5" s="1"/>
  <c r="K427" i="4"/>
  <c r="J376" i="4"/>
  <c r="G376" i="5" s="1"/>
  <c r="J363" i="4"/>
  <c r="K363" i="4"/>
  <c r="K328" i="4"/>
  <c r="J328" i="4"/>
  <c r="J324" i="4"/>
  <c r="J308" i="4"/>
  <c r="F308" i="5" s="1"/>
  <c r="K300" i="4"/>
  <c r="J300" i="4"/>
  <c r="J279" i="4"/>
  <c r="J275" i="4"/>
  <c r="K275" i="4"/>
  <c r="J59" i="4"/>
  <c r="K52" i="4"/>
  <c r="J52" i="4"/>
  <c r="K64" i="4"/>
  <c r="K612" i="4"/>
  <c r="K564" i="4"/>
  <c r="J519" i="4"/>
  <c r="G519" i="5" s="1"/>
  <c r="K519" i="4"/>
  <c r="J503" i="4"/>
  <c r="G503" i="5" s="1"/>
  <c r="K503" i="4"/>
  <c r="J471" i="4"/>
  <c r="J455" i="4"/>
  <c r="G455" i="5" s="1"/>
  <c r="J423" i="4"/>
  <c r="G423" i="5" s="1"/>
  <c r="K423" i="4"/>
  <c r="J391" i="4"/>
  <c r="G391" i="5"/>
  <c r="K391" i="4"/>
  <c r="K372" i="4"/>
  <c r="J343" i="4"/>
  <c r="G343" i="5" s="1"/>
  <c r="K343" i="4"/>
  <c r="J291" i="4"/>
  <c r="K291" i="4"/>
  <c r="K244" i="4"/>
  <c r="J244" i="4"/>
  <c r="J231" i="4"/>
  <c r="K231" i="4"/>
  <c r="J227" i="4"/>
  <c r="K227" i="4"/>
  <c r="J167" i="4"/>
  <c r="K167" i="4"/>
  <c r="J163" i="4"/>
  <c r="K163" i="4"/>
  <c r="K160" i="4"/>
  <c r="K138" i="4"/>
  <c r="J138" i="4"/>
  <c r="C138" i="5" s="1"/>
  <c r="J123" i="4"/>
  <c r="J119" i="4"/>
  <c r="K119" i="4"/>
  <c r="K74" i="4"/>
  <c r="J74" i="4"/>
  <c r="C74" i="5" s="1"/>
  <c r="J723" i="4"/>
  <c r="K720" i="4"/>
  <c r="J707" i="4"/>
  <c r="K704" i="4"/>
  <c r="K672" i="4"/>
  <c r="J659" i="4"/>
  <c r="G659" i="5" s="1"/>
  <c r="K656" i="4"/>
  <c r="J643" i="4"/>
  <c r="G643" i="5"/>
  <c r="K643" i="4"/>
  <c r="K608" i="4"/>
  <c r="J579" i="4"/>
  <c r="G579" i="5" s="1"/>
  <c r="K576" i="4"/>
  <c r="J563" i="4"/>
  <c r="G563" i="5"/>
  <c r="K563" i="4"/>
  <c r="J547" i="4"/>
  <c r="G547" i="5" s="1"/>
  <c r="K544" i="4"/>
  <c r="J531" i="4"/>
  <c r="G531" i="5" s="1"/>
  <c r="K531" i="4"/>
  <c r="J515" i="4"/>
  <c r="G515" i="5" s="1"/>
  <c r="K515" i="4"/>
  <c r="J499" i="4"/>
  <c r="G499" i="5" s="1"/>
  <c r="K499" i="4"/>
  <c r="K496" i="4"/>
  <c r="K480" i="4"/>
  <c r="J467" i="4"/>
  <c r="G467" i="5" s="1"/>
  <c r="J451" i="4"/>
  <c r="G451" i="5" s="1"/>
  <c r="K448" i="4"/>
  <c r="J435" i="4"/>
  <c r="G435" i="5"/>
  <c r="K435" i="4"/>
  <c r="J419" i="4"/>
  <c r="G419" i="5" s="1"/>
  <c r="K400" i="4"/>
  <c r="J371" i="4"/>
  <c r="G371" i="5"/>
  <c r="K371" i="4"/>
  <c r="K368" i="4"/>
  <c r="J355" i="4"/>
  <c r="K355" i="4"/>
  <c r="J339" i="4"/>
  <c r="G339" i="5" s="1"/>
  <c r="K336" i="4"/>
  <c r="J321" i="4"/>
  <c r="K321" i="4"/>
  <c r="J313" i="4"/>
  <c r="K313" i="4"/>
  <c r="J305" i="4"/>
  <c r="K305" i="4"/>
  <c r="J297" i="4"/>
  <c r="K297" i="4"/>
  <c r="J247" i="4"/>
  <c r="K247" i="4"/>
  <c r="J243" i="4"/>
  <c r="K243" i="4"/>
  <c r="K196" i="4"/>
  <c r="J196" i="4"/>
  <c r="J179" i="4"/>
  <c r="K179" i="4"/>
  <c r="K176" i="4"/>
  <c r="J139" i="4"/>
  <c r="J135" i="4"/>
  <c r="K135" i="4"/>
  <c r="K134" i="4"/>
  <c r="K146" i="4"/>
  <c r="J75" i="4"/>
  <c r="E75" i="5" s="1"/>
  <c r="J71" i="4"/>
  <c r="K71" i="4"/>
  <c r="K70" i="4"/>
  <c r="K644" i="4"/>
  <c r="J631" i="4"/>
  <c r="G631" i="5" s="1"/>
  <c r="K631" i="4"/>
  <c r="J615" i="4"/>
  <c r="G615" i="5" s="1"/>
  <c r="J599" i="4"/>
  <c r="G599" i="5" s="1"/>
  <c r="K599" i="4"/>
  <c r="K596" i="4"/>
  <c r="J551" i="4"/>
  <c r="G551" i="5"/>
  <c r="K551" i="4"/>
  <c r="K516" i="4"/>
  <c r="J487" i="4"/>
  <c r="G487" i="5"/>
  <c r="K404" i="4"/>
  <c r="K388" i="4"/>
  <c r="J375" i="4"/>
  <c r="F375" i="5" s="1"/>
  <c r="J359" i="4"/>
  <c r="G359" i="5" s="1"/>
  <c r="K359" i="4"/>
  <c r="K340" i="4"/>
  <c r="J319" i="4"/>
  <c r="J311" i="4"/>
  <c r="K311" i="4"/>
  <c r="J295" i="4"/>
  <c r="K295" i="4"/>
  <c r="K118" i="4"/>
  <c r="K732" i="4"/>
  <c r="J719" i="4"/>
  <c r="K716" i="4"/>
  <c r="J687" i="4"/>
  <c r="K684" i="4"/>
  <c r="K671" i="4"/>
  <c r="J655" i="4"/>
  <c r="G655" i="5" s="1"/>
  <c r="K655" i="4"/>
  <c r="J639" i="4"/>
  <c r="J623" i="4"/>
  <c r="G623" i="5" s="1"/>
  <c r="K620" i="4"/>
  <c r="J607" i="4"/>
  <c r="G607" i="5" s="1"/>
  <c r="K604" i="4"/>
  <c r="J591" i="4"/>
  <c r="G591" i="5" s="1"/>
  <c r="K591" i="4"/>
  <c r="K575" i="4"/>
  <c r="K556" i="4"/>
  <c r="J543" i="4"/>
  <c r="K543" i="4"/>
  <c r="J527" i="4"/>
  <c r="G527" i="5" s="1"/>
  <c r="K527" i="4"/>
  <c r="J511" i="4"/>
  <c r="G511" i="5" s="1"/>
  <c r="K511" i="4"/>
  <c r="J495" i="4"/>
  <c r="G495" i="5" s="1"/>
  <c r="K495" i="4"/>
  <c r="K492" i="4"/>
  <c r="J479" i="4"/>
  <c r="G479" i="5" s="1"/>
  <c r="K479" i="4"/>
  <c r="K460" i="4"/>
  <c r="J447" i="4"/>
  <c r="G447" i="5" s="1"/>
  <c r="J431" i="4"/>
  <c r="G431" i="5" s="1"/>
  <c r="K431" i="4"/>
  <c r="J415" i="4"/>
  <c r="G415" i="5" s="1"/>
  <c r="J399" i="4"/>
  <c r="G399" i="5" s="1"/>
  <c r="K396" i="4"/>
  <c r="J383" i="4"/>
  <c r="G383" i="5" s="1"/>
  <c r="J367" i="4"/>
  <c r="G367" i="5" s="1"/>
  <c r="K367" i="4"/>
  <c r="J351" i="4"/>
  <c r="G351" i="5" s="1"/>
  <c r="K351" i="4"/>
  <c r="K348" i="4"/>
  <c r="K276" i="4"/>
  <c r="J276" i="4"/>
  <c r="J263" i="4"/>
  <c r="K263" i="4"/>
  <c r="K256" i="4"/>
  <c r="J195" i="4"/>
  <c r="K148" i="4"/>
  <c r="J148" i="4"/>
  <c r="K106" i="4"/>
  <c r="J106" i="4"/>
  <c r="J91" i="4"/>
  <c r="K91" i="4"/>
  <c r="J87" i="4"/>
  <c r="D87" i="5" s="1"/>
  <c r="K87" i="4"/>
  <c r="K86" i="4"/>
  <c r="K58" i="4"/>
  <c r="J58" i="4"/>
  <c r="J287" i="4"/>
  <c r="K287" i="4"/>
  <c r="K284" i="4"/>
  <c r="J271" i="4"/>
  <c r="K271" i="4"/>
  <c r="K255" i="4"/>
  <c r="K252" i="4"/>
  <c r="J239" i="4"/>
  <c r="K239" i="4"/>
  <c r="K236" i="4"/>
  <c r="J223" i="4"/>
  <c r="K223" i="4"/>
  <c r="J207" i="4"/>
  <c r="F207" i="5" s="1"/>
  <c r="K188" i="4"/>
  <c r="J175" i="4"/>
  <c r="K175" i="4"/>
  <c r="J131" i="4"/>
  <c r="K131" i="4"/>
  <c r="K130" i="4"/>
  <c r="J115" i="4"/>
  <c r="K115" i="4"/>
  <c r="K114" i="4"/>
  <c r="J99" i="4"/>
  <c r="K99" i="4"/>
  <c r="J83" i="4"/>
  <c r="K83" i="4"/>
  <c r="J67" i="4"/>
  <c r="E67" i="5" s="1"/>
  <c r="J53" i="4"/>
  <c r="G53" i="5" s="1"/>
  <c r="K53" i="4"/>
  <c r="K44" i="4"/>
  <c r="J44" i="4"/>
  <c r="E44" i="5" s="1"/>
  <c r="J40" i="4"/>
  <c r="K40" i="4"/>
  <c r="J36" i="4"/>
  <c r="F36" i="5"/>
  <c r="K36" i="4"/>
  <c r="J32" i="4"/>
  <c r="K32" i="4"/>
  <c r="J28" i="4"/>
  <c r="F28" i="5" s="1"/>
  <c r="E28" i="5"/>
  <c r="K28" i="4"/>
  <c r="J24" i="4"/>
  <c r="K24" i="4"/>
  <c r="J20" i="4"/>
  <c r="K20" i="4"/>
  <c r="J16" i="4"/>
  <c r="K16" i="4"/>
  <c r="J283" i="4"/>
  <c r="E283" i="5" s="1"/>
  <c r="K283" i="4"/>
  <c r="K280" i="4"/>
  <c r="K264" i="4"/>
  <c r="J235" i="4"/>
  <c r="K235" i="4"/>
  <c r="J219" i="4"/>
  <c r="J203" i="4"/>
  <c r="K200" i="4"/>
  <c r="J187" i="4"/>
  <c r="K187" i="4"/>
  <c r="J171" i="4"/>
  <c r="K171" i="4"/>
  <c r="K168" i="4"/>
  <c r="J155" i="4"/>
  <c r="K155" i="4"/>
  <c r="J143" i="4"/>
  <c r="K143" i="4"/>
  <c r="K142" i="4"/>
  <c r="K126" i="4"/>
  <c r="J111" i="4"/>
  <c r="K110" i="4"/>
  <c r="J95" i="4"/>
  <c r="K95" i="4"/>
  <c r="J79" i="4"/>
  <c r="K79" i="4"/>
  <c r="K78" i="4"/>
  <c r="J63" i="4"/>
  <c r="D63" i="5" s="1"/>
  <c r="J45" i="4"/>
  <c r="F45" i="5"/>
  <c r="K56" i="4"/>
  <c r="K48" i="4"/>
  <c r="G374" i="5"/>
  <c r="K153" i="2"/>
  <c r="K154" i="2"/>
  <c r="J153" i="2"/>
  <c r="H47" i="5"/>
  <c r="H39" i="5"/>
  <c r="H30" i="5"/>
  <c r="D310" i="5"/>
  <c r="C281" i="5"/>
  <c r="H62" i="5"/>
  <c r="G62" i="5"/>
  <c r="E22" i="5"/>
  <c r="F61" i="5"/>
  <c r="G61" i="5"/>
  <c r="H201" i="5"/>
  <c r="C17" i="5"/>
  <c r="C57" i="5"/>
  <c r="G38" i="5"/>
  <c r="E84" i="5"/>
  <c r="E182" i="5"/>
  <c r="D30" i="5"/>
  <c r="H38" i="5"/>
  <c r="F99" i="5"/>
  <c r="G361" i="5"/>
  <c r="C66" i="5"/>
  <c r="G30" i="5"/>
  <c r="F22" i="5"/>
  <c r="C16" i="5"/>
  <c r="G543" i="5"/>
  <c r="G360" i="5"/>
  <c r="G375" i="5"/>
  <c r="G471" i="5"/>
  <c r="G651" i="5"/>
  <c r="G507" i="5"/>
  <c r="G639" i="5"/>
  <c r="E59" i="5"/>
  <c r="B410" i="2"/>
  <c r="B411" i="2" s="1"/>
  <c r="B412" i="2" s="1"/>
  <c r="B413" i="2" s="1"/>
  <c r="B414" i="2" s="1"/>
  <c r="B415" i="2" s="1"/>
  <c r="B416" i="2" s="1"/>
  <c r="B417" i="2" s="1"/>
  <c r="B418" i="2" s="1"/>
  <c r="B419" i="2" s="1"/>
  <c r="B420" i="2" s="1"/>
  <c r="B421" i="2" s="1"/>
  <c r="B422" i="2" s="1"/>
  <c r="B423" i="2" s="1"/>
  <c r="B424" i="2" s="1"/>
  <c r="F362" i="5"/>
  <c r="F370" i="5"/>
  <c r="B10" i="7"/>
  <c r="B11" i="7"/>
  <c r="B12" i="7"/>
  <c r="J654" i="4"/>
  <c r="G654" i="5" s="1"/>
  <c r="K654" i="4"/>
  <c r="J21" i="4"/>
  <c r="K21" i="4"/>
  <c r="J675" i="4"/>
  <c r="K675" i="4"/>
  <c r="K679" i="4"/>
  <c r="J667" i="4"/>
  <c r="K667" i="4"/>
  <c r="J298" i="4"/>
  <c r="K298" i="4"/>
  <c r="K310" i="4"/>
  <c r="J286" i="4"/>
  <c r="K286" i="4"/>
  <c r="J267" i="4"/>
  <c r="K267" i="4"/>
  <c r="K279" i="4"/>
  <c r="J259" i="4"/>
  <c r="K259" i="4"/>
  <c r="J251" i="4"/>
  <c r="K251" i="4"/>
  <c r="J242" i="4"/>
  <c r="K242" i="4"/>
  <c r="K254" i="4"/>
  <c r="K234" i="4"/>
  <c r="J234" i="4"/>
  <c r="F234" i="5" s="1"/>
  <c r="K246" i="4"/>
  <c r="J226" i="4"/>
  <c r="K226" i="4"/>
  <c r="J218" i="4"/>
  <c r="K218" i="4"/>
  <c r="K230" i="4"/>
  <c r="K210" i="4"/>
  <c r="K222" i="4"/>
  <c r="J210" i="4"/>
  <c r="J202" i="4"/>
  <c r="K202" i="4"/>
  <c r="K214" i="4"/>
  <c r="J189" i="4"/>
  <c r="K201" i="4"/>
  <c r="K189" i="4"/>
  <c r="K180" i="4"/>
  <c r="J180" i="4"/>
  <c r="J172" i="4"/>
  <c r="D172" i="5" s="1"/>
  <c r="K172" i="4"/>
  <c r="K184" i="4"/>
  <c r="J137" i="4"/>
  <c r="K141" i="4"/>
  <c r="J129" i="4"/>
  <c r="J121" i="4"/>
  <c r="K121" i="4"/>
  <c r="J113" i="4"/>
  <c r="K113" i="4"/>
  <c r="J97" i="4"/>
  <c r="K97" i="4"/>
  <c r="K109" i="4"/>
  <c r="K75" i="4"/>
  <c r="K67" i="4"/>
  <c r="J42" i="4"/>
  <c r="K42" i="4"/>
  <c r="K54" i="4"/>
  <c r="J34" i="4"/>
  <c r="K34" i="4"/>
  <c r="K46" i="4"/>
  <c r="K696" i="4"/>
  <c r="J696" i="4"/>
  <c r="K708" i="4"/>
  <c r="J688" i="4"/>
  <c r="K700" i="4"/>
  <c r="J358" i="4"/>
  <c r="K358" i="4"/>
  <c r="K370" i="4"/>
  <c r="J350" i="4"/>
  <c r="G350" i="5" s="1"/>
  <c r="K350" i="4"/>
  <c r="J342" i="4"/>
  <c r="G342" i="5" s="1"/>
  <c r="K342" i="4"/>
  <c r="K354" i="4"/>
  <c r="J333" i="4"/>
  <c r="K333" i="4"/>
  <c r="K345" i="4"/>
  <c r="J318" i="4"/>
  <c r="H318" i="5" s="1"/>
  <c r="K318" i="4"/>
  <c r="K316" i="4"/>
  <c r="J316" i="4"/>
  <c r="F316" i="5" s="1"/>
  <c r="J303" i="4"/>
  <c r="K303" i="4"/>
  <c r="G355" i="5"/>
  <c r="D275" i="5"/>
  <c r="K713" i="4"/>
  <c r="J382" i="4"/>
  <c r="G382" i="5" s="1"/>
  <c r="K394" i="4"/>
  <c r="K389" i="4"/>
  <c r="J377" i="4"/>
  <c r="G377" i="5"/>
  <c r="J369" i="4"/>
  <c r="K719" i="4"/>
  <c r="J706" i="4"/>
  <c r="K718" i="4"/>
  <c r="K484" i="4"/>
  <c r="K472" i="4"/>
  <c r="J472" i="4"/>
  <c r="G472" i="5" s="1"/>
  <c r="J464" i="4"/>
  <c r="G464" i="5" s="1"/>
  <c r="K464" i="4"/>
  <c r="K456" i="4"/>
  <c r="J456" i="4"/>
  <c r="G456" i="5"/>
  <c r="K468" i="4"/>
  <c r="J432" i="4"/>
  <c r="G432" i="5" s="1"/>
  <c r="K432" i="4"/>
  <c r="K444" i="4"/>
  <c r="J416" i="4"/>
  <c r="G416" i="5" s="1"/>
  <c r="K416" i="4"/>
  <c r="K428" i="4"/>
  <c r="J411" i="4"/>
  <c r="G411" i="5" s="1"/>
  <c r="K411" i="4"/>
  <c r="J395" i="4"/>
  <c r="G395" i="5" s="1"/>
  <c r="J387" i="4"/>
  <c r="G387" i="5" s="1"/>
  <c r="K387" i="4"/>
  <c r="K399" i="4"/>
  <c r="D71" i="5"/>
  <c r="E225" i="5"/>
  <c r="G338" i="5"/>
  <c r="H31" i="5"/>
  <c r="D31" i="5"/>
  <c r="K587" i="4"/>
  <c r="J575" i="4"/>
  <c r="G575" i="5" s="1"/>
  <c r="J567" i="4"/>
  <c r="G567" i="5" s="1"/>
  <c r="K579" i="4"/>
  <c r="K571" i="4"/>
  <c r="J546" i="4"/>
  <c r="G546" i="5" s="1"/>
  <c r="K558" i="4"/>
  <c r="K550" i="4"/>
  <c r="K538" i="4"/>
  <c r="J538" i="4"/>
  <c r="G538" i="5" s="1"/>
  <c r="J530" i="4"/>
  <c r="G530" i="5" s="1"/>
  <c r="K542" i="4"/>
  <c r="J522" i="4"/>
  <c r="G522" i="5" s="1"/>
  <c r="K522" i="4"/>
  <c r="J506" i="4"/>
  <c r="G506" i="5" s="1"/>
  <c r="J498" i="4"/>
  <c r="G498" i="5" s="1"/>
  <c r="K498" i="4"/>
  <c r="K493" i="4"/>
  <c r="K505" i="4"/>
  <c r="J485" i="4"/>
  <c r="G485" i="5" s="1"/>
  <c r="K497" i="4"/>
  <c r="H46" i="5"/>
  <c r="G46" i="5"/>
  <c r="J580" i="4"/>
  <c r="G580" i="5" s="1"/>
  <c r="K592" i="4"/>
  <c r="G231" i="5"/>
  <c r="F60" i="5"/>
  <c r="J649" i="4"/>
  <c r="G649" i="5" s="1"/>
  <c r="K661" i="4"/>
  <c r="K649" i="4"/>
  <c r="J641" i="4"/>
  <c r="G641" i="5" s="1"/>
  <c r="K653" i="4"/>
  <c r="J633" i="4"/>
  <c r="G633" i="5"/>
  <c r="K645" i="4"/>
  <c r="J625" i="4"/>
  <c r="G625" i="5" s="1"/>
  <c r="K625" i="4"/>
  <c r="K637" i="4"/>
  <c r="J617" i="4"/>
  <c r="G617" i="5" s="1"/>
  <c r="K617" i="4"/>
  <c r="K629" i="4"/>
  <c r="J609" i="4"/>
  <c r="G609" i="5" s="1"/>
  <c r="K613" i="4"/>
  <c r="J585" i="4"/>
  <c r="G585" i="5" s="1"/>
  <c r="K597" i="4"/>
  <c r="K585" i="4"/>
  <c r="K606" i="4"/>
  <c r="K330" i="4"/>
  <c r="K726" i="4"/>
  <c r="K710" i="4"/>
  <c r="H71" i="5"/>
  <c r="G285" i="5"/>
  <c r="C231" i="5"/>
  <c r="G45" i="5"/>
  <c r="J610" i="4"/>
  <c r="G610" i="5" s="1"/>
  <c r="K557" i="4"/>
  <c r="K526" i="4"/>
  <c r="K362" i="4"/>
  <c r="K315" i="4"/>
  <c r="K429" i="4"/>
  <c r="K346" i="4"/>
  <c r="K369" i="4"/>
  <c r="K181" i="4"/>
  <c r="K101" i="4"/>
  <c r="K290" i="4"/>
  <c r="J105" i="4"/>
  <c r="H23" i="5"/>
  <c r="D23" i="5"/>
  <c r="G341" i="5"/>
  <c r="G134" i="5"/>
  <c r="C26" i="5"/>
  <c r="G94" i="5"/>
  <c r="J626" i="4"/>
  <c r="C313" i="5"/>
  <c r="E36" i="5"/>
  <c r="J315" i="4"/>
  <c r="E315" i="5" s="1"/>
  <c r="F44" i="5"/>
  <c r="C264" i="5"/>
  <c r="K669" i="4"/>
  <c r="G266" i="5"/>
  <c r="C351" i="5"/>
  <c r="C339" i="5"/>
  <c r="C321" i="5"/>
  <c r="E249" i="5"/>
  <c r="C247" i="5"/>
  <c r="C180" i="5"/>
  <c r="G373" i="5"/>
  <c r="C373" i="5"/>
  <c r="J290" i="4"/>
  <c r="G78" i="5"/>
  <c r="J681" i="4"/>
  <c r="J349" i="4"/>
  <c r="K309" i="4"/>
  <c r="F12" i="5"/>
  <c r="J721" i="4"/>
  <c r="K405" i="4"/>
  <c r="K104" i="4"/>
  <c r="J429" i="4"/>
  <c r="K265" i="4"/>
  <c r="K149" i="4"/>
  <c r="K390" i="4"/>
  <c r="H26" i="5"/>
  <c r="J302" i="4"/>
  <c r="F21" i="5"/>
  <c r="AJ392" i="3"/>
  <c r="AA223" i="17"/>
  <c r="AO391" i="3" s="1"/>
  <c r="S223" i="17"/>
  <c r="AG391" i="3" s="1"/>
  <c r="W222" i="17"/>
  <c r="W223" i="17"/>
  <c r="AK391" i="3" s="1"/>
  <c r="AA222" i="17"/>
  <c r="S222" i="17"/>
  <c r="AC183" i="17"/>
  <c r="X182" i="17"/>
  <c r="AB183" i="17"/>
  <c r="AB181" i="17"/>
  <c r="T183" i="17"/>
  <c r="T181" i="17"/>
  <c r="Z183" i="17"/>
  <c r="AL389" i="3"/>
  <c r="X183" i="17"/>
  <c r="X181" i="17"/>
  <c r="AJ388" i="3"/>
  <c r="V134" i="17"/>
  <c r="AQ388" i="3"/>
  <c r="AC136" i="17"/>
  <c r="AC134" i="17"/>
  <c r="AI388" i="3"/>
  <c r="U136" i="17"/>
  <c r="U134" i="17"/>
  <c r="R134" i="17"/>
  <c r="R136" i="17"/>
  <c r="AM388" i="3"/>
  <c r="Y136" i="17"/>
  <c r="Y134" i="17"/>
  <c r="AP387" i="3"/>
  <c r="V88" i="17"/>
  <c r="Z89" i="17"/>
  <c r="Z87" i="17"/>
  <c r="R87" i="17"/>
  <c r="T88" i="17"/>
  <c r="V87" i="17"/>
  <c r="V89" i="17"/>
  <c r="AJ387" i="3"/>
  <c r="Y45" i="17"/>
  <c r="W43" i="17"/>
  <c r="K150" i="1"/>
  <c r="J150" i="1"/>
  <c r="D95" i="5"/>
  <c r="H95" i="5"/>
  <c r="H78" i="5"/>
  <c r="K138" i="3"/>
  <c r="K130" i="3"/>
  <c r="K126" i="3"/>
  <c r="K122" i="3"/>
  <c r="K114" i="3"/>
  <c r="K110" i="3"/>
  <c r="K106" i="3"/>
  <c r="K102" i="3"/>
  <c r="K98" i="3"/>
  <c r="K94" i="3"/>
  <c r="K90" i="3"/>
  <c r="H232" i="5"/>
  <c r="D232" i="5"/>
  <c r="H143" i="5"/>
  <c r="D143" i="5"/>
  <c r="J151" i="2"/>
  <c r="D79" i="5"/>
  <c r="H79" i="5"/>
  <c r="C156" i="3"/>
  <c r="C156" i="5" s="1"/>
  <c r="J156" i="2"/>
  <c r="K156" i="3" s="1"/>
  <c r="K156" i="2"/>
  <c r="K152" i="2"/>
  <c r="J152" i="2"/>
  <c r="G870" i="3"/>
  <c r="G871" i="3"/>
  <c r="B43" i="7"/>
  <c r="M42" i="7"/>
  <c r="O82" i="7"/>
  <c r="I50" i="7"/>
  <c r="B13" i="7"/>
  <c r="C50" i="7"/>
  <c r="G358" i="5"/>
  <c r="C42" i="5"/>
  <c r="G369" i="5"/>
  <c r="D55" i="5"/>
  <c r="H55" i="5"/>
  <c r="C34" i="5"/>
  <c r="D286" i="5"/>
  <c r="C21" i="5"/>
  <c r="F226" i="5"/>
  <c r="G333" i="5"/>
  <c r="G626" i="5"/>
  <c r="G429" i="5"/>
  <c r="D302" i="5"/>
  <c r="E290" i="5"/>
  <c r="A321" i="2"/>
  <c r="G872" i="3"/>
  <c r="B44" i="7"/>
  <c r="M43" i="7"/>
  <c r="N82" i="7"/>
  <c r="T82" i="7"/>
  <c r="B14" i="7"/>
  <c r="A322" i="2"/>
  <c r="B425" i="2"/>
  <c r="B45" i="7"/>
  <c r="M44" i="7"/>
  <c r="Q82" i="7"/>
  <c r="B15" i="7"/>
  <c r="B426" i="2"/>
  <c r="A323" i="2"/>
  <c r="G873" i="3"/>
  <c r="B46" i="7"/>
  <c r="M45" i="7"/>
  <c r="B16" i="7"/>
  <c r="A324" i="2"/>
  <c r="A325" i="2" s="1"/>
  <c r="B427" i="2"/>
  <c r="G874" i="3"/>
  <c r="B47" i="7"/>
  <c r="M46" i="7"/>
  <c r="B17" i="7"/>
  <c r="G875" i="3"/>
  <c r="B48" i="7"/>
  <c r="M47" i="7"/>
  <c r="B18" i="7"/>
  <c r="B49" i="7"/>
  <c r="M48" i="7"/>
  <c r="B19" i="7"/>
  <c r="B50" i="7"/>
  <c r="M50" i="7"/>
  <c r="M49" i="7"/>
  <c r="B20" i="7"/>
  <c r="B21" i="7"/>
  <c r="B22" i="7"/>
  <c r="B23" i="7"/>
  <c r="B24" i="7"/>
  <c r="B25" i="7"/>
  <c r="B26" i="7"/>
  <c r="B27" i="7"/>
  <c r="B28" i="7"/>
  <c r="B29" i="7"/>
  <c r="B30" i="7"/>
  <c r="B31" i="7"/>
  <c r="B32" i="7"/>
  <c r="E378" i="5"/>
  <c r="E382" i="5"/>
  <c r="F382" i="5"/>
  <c r="F383" i="5"/>
  <c r="F378" i="5"/>
  <c r="F379" i="5"/>
  <c r="C385" i="5"/>
  <c r="C377" i="5"/>
  <c r="C381" i="5"/>
  <c r="D383" i="5"/>
  <c r="C387" i="5"/>
  <c r="H379" i="5"/>
  <c r="D379" i="5"/>
  <c r="G77" i="7" l="1"/>
  <c r="AE51" i="7"/>
  <c r="I77" i="7"/>
  <c r="AH51" i="7"/>
  <c r="F76" i="7"/>
  <c r="AF50" i="7"/>
  <c r="G79" i="7"/>
  <c r="AE53" i="7"/>
  <c r="I82" i="7"/>
  <c r="AH56" i="7"/>
  <c r="D78" i="7"/>
  <c r="AD52" i="7"/>
  <c r="C80" i="7"/>
  <c r="AC54" i="7"/>
  <c r="G78" i="7"/>
  <c r="AE52" i="7"/>
  <c r="C82" i="7"/>
  <c r="AC56" i="7"/>
  <c r="C81" i="7"/>
  <c r="AC55" i="7"/>
  <c r="H79" i="7"/>
  <c r="AG53" i="7"/>
  <c r="F81" i="7"/>
  <c r="AF55" i="7"/>
  <c r="D75" i="7"/>
  <c r="AD49" i="7"/>
  <c r="H80" i="7"/>
  <c r="AG54" i="7"/>
  <c r="F80" i="7"/>
  <c r="AF54" i="7"/>
  <c r="H75" i="7"/>
  <c r="AG49" i="7"/>
  <c r="D80" i="7"/>
  <c r="AD54" i="7"/>
  <c r="F75" i="7"/>
  <c r="AF49" i="7"/>
  <c r="H81" i="7"/>
  <c r="AG55" i="7"/>
  <c r="F77" i="7"/>
  <c r="AF51" i="7"/>
  <c r="D76" i="7"/>
  <c r="AD50" i="7"/>
  <c r="D77" i="7"/>
  <c r="AD51" i="7"/>
  <c r="F46" i="7"/>
  <c r="C44" i="7"/>
  <c r="G48" i="7"/>
  <c r="C45" i="7"/>
  <c r="G49" i="7"/>
  <c r="N74" i="7"/>
  <c r="R80" i="7"/>
  <c r="D47" i="7"/>
  <c r="I44" i="7"/>
  <c r="O79" i="7"/>
  <c r="G50" i="7"/>
  <c r="H50" i="7"/>
  <c r="C43" i="7"/>
  <c r="F47" i="7"/>
  <c r="I43" i="7"/>
  <c r="Q79" i="7"/>
  <c r="H44" i="7"/>
  <c r="S75" i="7"/>
  <c r="I46" i="7"/>
  <c r="C46" i="7"/>
  <c r="D50" i="7"/>
  <c r="Q81" i="7"/>
  <c r="C47" i="7"/>
  <c r="G43" i="7"/>
  <c r="G44" i="7"/>
  <c r="F50" i="7"/>
  <c r="H45" i="7"/>
  <c r="H46" i="7"/>
  <c r="I48" i="7"/>
  <c r="D49" i="7"/>
  <c r="I47" i="7"/>
  <c r="B796" i="6"/>
  <c r="B821" i="6"/>
  <c r="E181" i="5"/>
  <c r="H145" i="5"/>
  <c r="F198" i="5"/>
  <c r="C59" i="5"/>
  <c r="H137" i="5"/>
  <c r="C148" i="5"/>
  <c r="H371" i="5"/>
  <c r="D152" i="5"/>
  <c r="C369" i="5"/>
  <c r="D113" i="5"/>
  <c r="H277" i="5"/>
  <c r="E102" i="5"/>
  <c r="H120" i="5"/>
  <c r="H105" i="5"/>
  <c r="E274" i="5"/>
  <c r="H97" i="5"/>
  <c r="D269" i="5"/>
  <c r="C140" i="5"/>
  <c r="H276" i="5"/>
  <c r="E298" i="5"/>
  <c r="F95" i="5"/>
  <c r="F135" i="5"/>
  <c r="E313" i="5"/>
  <c r="G300" i="5"/>
  <c r="C123" i="5"/>
  <c r="C84" i="5"/>
  <c r="H353" i="5"/>
  <c r="B782" i="3"/>
  <c r="A398" i="3"/>
  <c r="S386" i="3"/>
  <c r="A405" i="3"/>
  <c r="S393" i="3"/>
  <c r="A403" i="3"/>
  <c r="S391" i="3"/>
  <c r="A413" i="3"/>
  <c r="S401" i="3"/>
  <c r="A407" i="3"/>
  <c r="A419" i="3" s="1"/>
  <c r="S395" i="3"/>
  <c r="A399" i="3"/>
  <c r="S387" i="3"/>
  <c r="D115" i="5"/>
  <c r="C262" i="5"/>
  <c r="F223" i="5"/>
  <c r="D177" i="5"/>
  <c r="H185" i="5"/>
  <c r="E272" i="5"/>
  <c r="A408" i="3"/>
  <c r="S396" i="3"/>
  <c r="A402" i="3"/>
  <c r="S390" i="3"/>
  <c r="A400" i="3"/>
  <c r="S388" i="3"/>
  <c r="A404" i="3"/>
  <c r="S392" i="3"/>
  <c r="A409" i="3"/>
  <c r="S397" i="3"/>
  <c r="A502" i="3"/>
  <c r="S466" i="3"/>
  <c r="S430" i="3"/>
  <c r="S406" i="3"/>
  <c r="S478" i="3"/>
  <c r="S442" i="3"/>
  <c r="S394" i="3"/>
  <c r="S418" i="3"/>
  <c r="S389" i="3"/>
  <c r="S454" i="3"/>
  <c r="C203" i="5"/>
  <c r="C195" i="5"/>
  <c r="G247" i="5"/>
  <c r="E189" i="5"/>
  <c r="C171" i="5"/>
  <c r="D193" i="5"/>
  <c r="E230" i="5"/>
  <c r="E222" i="5"/>
  <c r="E214" i="5"/>
  <c r="D39" i="5"/>
  <c r="G12" i="5"/>
  <c r="C278" i="5"/>
  <c r="F250" i="5"/>
  <c r="H200" i="5"/>
  <c r="D78" i="5"/>
  <c r="C116" i="5"/>
  <c r="B797" i="5"/>
  <c r="B823" i="5"/>
  <c r="G432" i="25"/>
  <c r="G431" i="6"/>
  <c r="G431" i="25"/>
  <c r="H14" i="5"/>
  <c r="D14" i="5"/>
  <c r="K737" i="4"/>
  <c r="K725" i="4"/>
  <c r="J725" i="4"/>
  <c r="F190" i="5"/>
  <c r="E190" i="5"/>
  <c r="K712" i="4"/>
  <c r="J712" i="4"/>
  <c r="J588" i="4"/>
  <c r="G588" i="5" s="1"/>
  <c r="K600" i="4"/>
  <c r="K588" i="4"/>
  <c r="J583" i="4"/>
  <c r="G583" i="5" s="1"/>
  <c r="K583" i="4"/>
  <c r="K568" i="4"/>
  <c r="J568" i="4"/>
  <c r="G568" i="5" s="1"/>
  <c r="K580" i="4"/>
  <c r="J560" i="4"/>
  <c r="G560" i="5" s="1"/>
  <c r="K572" i="4"/>
  <c r="J199" i="4"/>
  <c r="G199" i="5" s="1"/>
  <c r="K199" i="4"/>
  <c r="K203" i="4"/>
  <c r="J191" i="4"/>
  <c r="J183" i="4"/>
  <c r="K183" i="4"/>
  <c r="K195" i="4"/>
  <c r="K760" i="4"/>
  <c r="K748" i="4"/>
  <c r="E383" i="5"/>
  <c r="K595" i="4"/>
  <c r="G363" i="5"/>
  <c r="D363" i="5"/>
  <c r="K621" i="4"/>
  <c r="K609" i="4"/>
  <c r="J601" i="4"/>
  <c r="G601" i="5" s="1"/>
  <c r="K601" i="4"/>
  <c r="J593" i="4"/>
  <c r="G593" i="5" s="1"/>
  <c r="K593" i="4"/>
  <c r="K605" i="4"/>
  <c r="K398" i="4"/>
  <c r="J398" i="4"/>
  <c r="G398" i="5" s="1"/>
  <c r="K228" i="4"/>
  <c r="J228" i="4"/>
  <c r="K240" i="4"/>
  <c r="K220" i="4"/>
  <c r="K232" i="4"/>
  <c r="K212" i="4"/>
  <c r="K224" i="4"/>
  <c r="J212" i="4"/>
  <c r="D375" i="5"/>
  <c r="J627" i="4"/>
  <c r="G627" i="5" s="1"/>
  <c r="D150" i="5"/>
  <c r="H150" i="5"/>
  <c r="B779" i="4"/>
  <c r="J640" i="4"/>
  <c r="G640" i="5" s="1"/>
  <c r="K652" i="4"/>
  <c r="K640" i="4"/>
  <c r="K392" i="4"/>
  <c r="J352" i="4"/>
  <c r="K364" i="4"/>
  <c r="K352" i="4"/>
  <c r="K344" i="4"/>
  <c r="K356" i="4"/>
  <c r="J344" i="4"/>
  <c r="K292" i="4"/>
  <c r="J292" i="4"/>
  <c r="F292" i="5" s="1"/>
  <c r="K304" i="4"/>
  <c r="J284" i="4"/>
  <c r="K296" i="4"/>
  <c r="J159" i="4"/>
  <c r="G159" i="5" s="1"/>
  <c r="K159" i="4"/>
  <c r="K84" i="4"/>
  <c r="J72" i="4"/>
  <c r="E72" i="5" s="1"/>
  <c r="K51" i="4"/>
  <c r="K63" i="4"/>
  <c r="K43" i="4"/>
  <c r="K55" i="4"/>
  <c r="J43" i="4"/>
  <c r="E43" i="5" s="1"/>
  <c r="J35" i="4"/>
  <c r="E35" i="5" s="1"/>
  <c r="K47" i="4"/>
  <c r="K19" i="4"/>
  <c r="J666" i="4"/>
  <c r="G666" i="5" s="1"/>
  <c r="K666" i="4"/>
  <c r="J645" i="4"/>
  <c r="G645" i="5" s="1"/>
  <c r="K657" i="4"/>
  <c r="K413" i="4"/>
  <c r="K425" i="4"/>
  <c r="J357" i="4"/>
  <c r="C357" i="5" s="1"/>
  <c r="K357" i="4"/>
  <c r="K248" i="4"/>
  <c r="H87" i="5"/>
  <c r="F87" i="5"/>
  <c r="G87" i="5"/>
  <c r="J578" i="4"/>
  <c r="G578" i="5" s="1"/>
  <c r="K590" i="4"/>
  <c r="K578" i="4"/>
  <c r="K415" i="4"/>
  <c r="K403" i="4"/>
  <c r="J157" i="4"/>
  <c r="E157" i="5" s="1"/>
  <c r="K169" i="4"/>
  <c r="G432" i="6"/>
  <c r="H375" i="5"/>
  <c r="G433" i="25"/>
  <c r="E374" i="5"/>
  <c r="G433" i="6"/>
  <c r="G155" i="5"/>
  <c r="E155" i="5"/>
  <c r="K639" i="4"/>
  <c r="E92" i="5"/>
  <c r="C92" i="5"/>
  <c r="D307" i="5"/>
  <c r="J676" i="4"/>
  <c r="K676" i="4"/>
  <c r="K446" i="4"/>
  <c r="J434" i="4"/>
  <c r="G434" i="5" s="1"/>
  <c r="G438" i="25" s="1"/>
  <c r="K434" i="4"/>
  <c r="K418" i="4"/>
  <c r="K430" i="4"/>
  <c r="J418" i="4"/>
  <c r="G418" i="5" s="1"/>
  <c r="G427" i="6" s="1"/>
  <c r="J307" i="4"/>
  <c r="K307" i="4"/>
  <c r="K319" i="4"/>
  <c r="J299" i="4"/>
  <c r="F299" i="5" s="1"/>
  <c r="K299" i="4"/>
  <c r="K186" i="4"/>
  <c r="K174" i="4"/>
  <c r="J174" i="4"/>
  <c r="K123" i="4"/>
  <c r="K111" i="4"/>
  <c r="K102" i="4"/>
  <c r="K90" i="4"/>
  <c r="J90" i="4"/>
  <c r="C90" i="5" s="1"/>
  <c r="K94" i="4"/>
  <c r="K82" i="4"/>
  <c r="J635" i="4"/>
  <c r="G635" i="5" s="1"/>
  <c r="K635" i="4"/>
  <c r="G812" i="5"/>
  <c r="O812" i="5" s="1"/>
  <c r="D318" i="5"/>
  <c r="H286" i="5"/>
  <c r="F286" i="5"/>
  <c r="K191" i="4"/>
  <c r="K211" i="4"/>
  <c r="D54" i="5"/>
  <c r="H54" i="5"/>
  <c r="J463" i="4"/>
  <c r="G463" i="5" s="1"/>
  <c r="K463" i="4"/>
  <c r="K467" i="4"/>
  <c r="K455" i="4"/>
  <c r="J439" i="4"/>
  <c r="G439" i="5" s="1"/>
  <c r="K439" i="4"/>
  <c r="K451" i="4"/>
  <c r="J325" i="4"/>
  <c r="H325" i="5" s="1"/>
  <c r="K337" i="4"/>
  <c r="J312" i="4"/>
  <c r="C312" i="5" s="1"/>
  <c r="K324" i="4"/>
  <c r="K312" i="4"/>
  <c r="K260" i="4"/>
  <c r="J260" i="4"/>
  <c r="G260" i="5" s="1"/>
  <c r="K272" i="4"/>
  <c r="K165" i="4"/>
  <c r="K153" i="4"/>
  <c r="J153" i="4"/>
  <c r="H153" i="5" s="1"/>
  <c r="K162" i="4"/>
  <c r="K150" i="4"/>
  <c r="A158" i="4"/>
  <c r="K152" i="4"/>
  <c r="K140" i="4"/>
  <c r="K132" i="4"/>
  <c r="K144" i="4"/>
  <c r="J132" i="4"/>
  <c r="J724" i="4"/>
  <c r="K724" i="4"/>
  <c r="K253" i="4"/>
  <c r="J241" i="4"/>
  <c r="D241" i="5" s="1"/>
  <c r="H383" i="5"/>
  <c r="C272" i="5"/>
  <c r="H63" i="5"/>
  <c r="C244" i="5"/>
  <c r="D244" i="5"/>
  <c r="F37" i="5"/>
  <c r="G37" i="5"/>
  <c r="J699" i="4"/>
  <c r="K699" i="4"/>
  <c r="J691" i="4"/>
  <c r="K691" i="4"/>
  <c r="K567" i="4"/>
  <c r="J555" i="4"/>
  <c r="G555" i="5" s="1"/>
  <c r="K555" i="4"/>
  <c r="K546" i="4"/>
  <c r="K534" i="4"/>
  <c r="K518" i="4"/>
  <c r="K530" i="4"/>
  <c r="J510" i="4"/>
  <c r="G510" i="5" s="1"/>
  <c r="K510" i="4"/>
  <c r="J502" i="4"/>
  <c r="G502" i="5" s="1"/>
  <c r="K502" i="4"/>
  <c r="K494" i="4"/>
  <c r="K506" i="4"/>
  <c r="J494" i="4"/>
  <c r="G494" i="5" s="1"/>
  <c r="J481" i="4"/>
  <c r="G481" i="5" s="1"/>
  <c r="K481" i="4"/>
  <c r="J335" i="4"/>
  <c r="G335" i="5" s="1"/>
  <c r="K335" i="4"/>
  <c r="J327" i="4"/>
  <c r="G327" i="5" s="1"/>
  <c r="K339" i="4"/>
  <c r="J270" i="4"/>
  <c r="K270" i="4"/>
  <c r="K164" i="4"/>
  <c r="J164" i="4"/>
  <c r="F76" i="5"/>
  <c r="E76" i="5"/>
  <c r="K701" i="4"/>
  <c r="K636" i="4"/>
  <c r="K615" i="4"/>
  <c r="K532" i="4"/>
  <c r="K488" i="4"/>
  <c r="K616" i="4"/>
  <c r="K274" i="4"/>
  <c r="J441" i="4"/>
  <c r="G441" i="5" s="1"/>
  <c r="F336" i="5"/>
  <c r="F134" i="5"/>
  <c r="K681" i="4"/>
  <c r="J557" i="4"/>
  <c r="G557" i="5" s="1"/>
  <c r="J410" i="4"/>
  <c r="G410" i="5" s="1"/>
  <c r="J27" i="4"/>
  <c r="E27" i="5" s="1"/>
  <c r="J765" i="4"/>
  <c r="J757" i="4"/>
  <c r="J767" i="4"/>
  <c r="J764" i="4"/>
  <c r="J768" i="4"/>
  <c r="J760" i="4"/>
  <c r="J756" i="4"/>
  <c r="J758" i="4"/>
  <c r="J755" i="4"/>
  <c r="J761" i="4"/>
  <c r="J769" i="4"/>
  <c r="J763" i="4"/>
  <c r="J759" i="4"/>
  <c r="J762" i="4"/>
  <c r="J766" i="4"/>
  <c r="E336" i="5"/>
  <c r="F307" i="5"/>
  <c r="G284" i="5"/>
  <c r="C76" i="5"/>
  <c r="K746" i="4"/>
  <c r="K758" i="4"/>
  <c r="D105" i="5"/>
  <c r="K540" i="4"/>
  <c r="K512" i="4"/>
  <c r="K611" i="4"/>
  <c r="K341" i="4"/>
  <c r="J470" i="4"/>
  <c r="G470" i="5" s="1"/>
  <c r="K193" i="4"/>
  <c r="K549" i="4"/>
  <c r="K417" i="4"/>
  <c r="K278" i="4"/>
  <c r="E307" i="5"/>
  <c r="E200" i="5"/>
  <c r="F112" i="5"/>
  <c r="K687" i="4"/>
  <c r="K508" i="4"/>
  <c r="J536" i="4"/>
  <c r="G536" i="5" s="1"/>
  <c r="J520" i="4"/>
  <c r="G520" i="5" s="1"/>
  <c r="K329" i="4"/>
  <c r="K553" i="4"/>
  <c r="E357" i="5"/>
  <c r="C352" i="5"/>
  <c r="C336" i="5"/>
  <c r="E284" i="5"/>
  <c r="K740" i="4"/>
  <c r="K514" i="4"/>
  <c r="K377" i="4"/>
  <c r="K436" i="4"/>
  <c r="J611" i="4"/>
  <c r="G611" i="5" s="1"/>
  <c r="K420" i="4"/>
  <c r="K326" i="4"/>
  <c r="K477" i="4"/>
  <c r="J714" i="4"/>
  <c r="C307" i="5"/>
  <c r="K483" i="4"/>
  <c r="K624" i="4"/>
  <c r="K659" i="4"/>
  <c r="K440" i="4"/>
  <c r="K647" i="4"/>
  <c r="K603" i="4"/>
  <c r="K562" i="4"/>
  <c r="K314" i="4"/>
  <c r="K690" i="4"/>
  <c r="K453" i="4"/>
  <c r="K410" i="4"/>
  <c r="K668" i="4"/>
  <c r="K680" i="4"/>
  <c r="K166" i="4"/>
  <c r="K327" i="4"/>
  <c r="J559" i="4"/>
  <c r="G559" i="5" s="1"/>
  <c r="K559" i="4"/>
  <c r="J501" i="4"/>
  <c r="G501" i="5" s="1"/>
  <c r="K513" i="4"/>
  <c r="K501" i="4"/>
  <c r="K487" i="4"/>
  <c r="J475" i="4"/>
  <c r="G475" i="5" s="1"/>
  <c r="K475" i="4"/>
  <c r="J438" i="4"/>
  <c r="G438" i="5" s="1"/>
  <c r="K438" i="4"/>
  <c r="K450" i="4"/>
  <c r="J412" i="4"/>
  <c r="G412" i="5" s="1"/>
  <c r="K424" i="4"/>
  <c r="K412" i="4"/>
  <c r="K419" i="4"/>
  <c r="J407" i="4"/>
  <c r="G407" i="5" s="1"/>
  <c r="K407" i="4"/>
  <c r="J5" i="4"/>
  <c r="K17" i="4"/>
  <c r="H151" i="5"/>
  <c r="D151" i="5"/>
  <c r="E18" i="5"/>
  <c r="F18" i="5"/>
  <c r="G437" i="25"/>
  <c r="G436" i="6"/>
  <c r="G434" i="6"/>
  <c r="G434" i="25"/>
  <c r="J561" i="4"/>
  <c r="G561" i="5" s="1"/>
  <c r="K561" i="4"/>
  <c r="K573" i="4"/>
  <c r="J548" i="4"/>
  <c r="G548" i="5" s="1"/>
  <c r="K548" i="4"/>
  <c r="K560" i="4"/>
  <c r="K547" i="4"/>
  <c r="J535" i="4"/>
  <c r="G535" i="5" s="1"/>
  <c r="K535" i="4"/>
  <c r="J205" i="4"/>
  <c r="K205" i="4"/>
  <c r="K217" i="4"/>
  <c r="J192" i="4"/>
  <c r="K204" i="4"/>
  <c r="K192" i="4"/>
  <c r="J133" i="4"/>
  <c r="F133" i="5" s="1"/>
  <c r="K133" i="4"/>
  <c r="J125" i="4"/>
  <c r="K125" i="4"/>
  <c r="K137" i="4"/>
  <c r="K129" i="4"/>
  <c r="K117" i="4"/>
  <c r="J117" i="4"/>
  <c r="E117" i="5" s="1"/>
  <c r="F328" i="5"/>
  <c r="G328" i="5"/>
  <c r="F301" i="5"/>
  <c r="K715" i="4"/>
  <c r="J703" i="4"/>
  <c r="K703" i="4"/>
  <c r="J695" i="4"/>
  <c r="K695" i="4"/>
  <c r="K707" i="4"/>
  <c r="H259" i="5"/>
  <c r="F259" i="5"/>
  <c r="D135" i="5"/>
  <c r="H135" i="5"/>
  <c r="F267" i="5"/>
  <c r="D267" i="5"/>
  <c r="H267" i="5"/>
  <c r="E81" i="5"/>
  <c r="C81" i="5"/>
  <c r="D169" i="5"/>
  <c r="H169" i="5"/>
  <c r="K459" i="4"/>
  <c r="K471" i="4"/>
  <c r="J443" i="4"/>
  <c r="G443" i="5" s="1"/>
  <c r="K443" i="4"/>
  <c r="K619" i="4"/>
  <c r="K607" i="4"/>
  <c r="J88" i="4"/>
  <c r="K88" i="4"/>
  <c r="K100" i="4"/>
  <c r="J80" i="4"/>
  <c r="C80" i="5" s="1"/>
  <c r="K92" i="4"/>
  <c r="K80" i="4"/>
  <c r="K45" i="4"/>
  <c r="J33" i="4"/>
  <c r="C99" i="5"/>
  <c r="D99" i="5"/>
  <c r="F29" i="5"/>
  <c r="G29" i="5"/>
  <c r="J320" i="4"/>
  <c r="G320" i="5" s="1"/>
  <c r="K320" i="4"/>
  <c r="J273" i="4"/>
  <c r="K273" i="4"/>
  <c r="K285" i="4"/>
  <c r="K219" i="4"/>
  <c r="K207" i="4"/>
  <c r="J127" i="4"/>
  <c r="K127" i="4"/>
  <c r="K139" i="4"/>
  <c r="J650" i="4"/>
  <c r="G650" i="5" s="1"/>
  <c r="G662" i="6" s="1"/>
  <c r="K662" i="4"/>
  <c r="K650" i="4"/>
  <c r="J622" i="4"/>
  <c r="G622" i="5" s="1"/>
  <c r="K622" i="4"/>
  <c r="K634" i="4"/>
  <c r="J693" i="4"/>
  <c r="K705" i="4"/>
  <c r="K301" i="4"/>
  <c r="J289" i="4"/>
  <c r="E289" i="5" s="1"/>
  <c r="J265" i="4"/>
  <c r="K277" i="4"/>
  <c r="G103" i="5"/>
  <c r="F103" i="5"/>
  <c r="E240" i="5"/>
  <c r="E216" i="5"/>
  <c r="E192" i="5"/>
  <c r="K721" i="4"/>
  <c r="K733" i="4"/>
  <c r="J711" i="4"/>
  <c r="K711" i="4"/>
  <c r="J670" i="4"/>
  <c r="K670" i="4"/>
  <c r="K682" i="4"/>
  <c r="J457" i="4"/>
  <c r="G457" i="5" s="1"/>
  <c r="K457" i="4"/>
  <c r="K469" i="4"/>
  <c r="C301" i="5"/>
  <c r="J217" i="4"/>
  <c r="H217" i="5" s="1"/>
  <c r="J124" i="4"/>
  <c r="C124" i="5" s="1"/>
  <c r="J98" i="4"/>
  <c r="D98" i="5" s="1"/>
  <c r="K753" i="4"/>
  <c r="J753" i="4"/>
  <c r="J737" i="4"/>
  <c r="D348" i="5"/>
  <c r="H336" i="5"/>
  <c r="D323" i="5"/>
  <c r="E320" i="5"/>
  <c r="G306" i="5"/>
  <c r="J306" i="4"/>
  <c r="C306" i="5" s="1"/>
  <c r="J240" i="4"/>
  <c r="J188" i="4"/>
  <c r="J82" i="4"/>
  <c r="H82" i="5" s="1"/>
  <c r="J11" i="4"/>
  <c r="H11" i="5" s="1"/>
  <c r="J752" i="4"/>
  <c r="K752" i="4"/>
  <c r="F77" i="5"/>
  <c r="D357" i="5"/>
  <c r="C320" i="5"/>
  <c r="E306" i="5"/>
  <c r="D301" i="5"/>
  <c r="E246" i="5"/>
  <c r="G240" i="5"/>
  <c r="G192" i="5"/>
  <c r="E109" i="5"/>
  <c r="K393" i="4"/>
  <c r="J751" i="4"/>
  <c r="J740" i="4"/>
  <c r="J10" i="4"/>
  <c r="E10" i="5" s="1"/>
  <c r="J64" i="4"/>
  <c r="D64" i="5" s="1"/>
  <c r="J86" i="4"/>
  <c r="J118" i="4"/>
  <c r="J149" i="4"/>
  <c r="F149" i="5" s="1"/>
  <c r="J256" i="4"/>
  <c r="J294" i="4"/>
  <c r="G294" i="5" s="1"/>
  <c r="J296" i="4"/>
  <c r="C296" i="5" s="1"/>
  <c r="J301" i="4"/>
  <c r="H301" i="5" s="1"/>
  <c r="J337" i="4"/>
  <c r="J389" i="4"/>
  <c r="J394" i="4"/>
  <c r="G394" i="5" s="1"/>
  <c r="J512" i="4"/>
  <c r="G512" i="5" s="1"/>
  <c r="J556" i="4"/>
  <c r="G556" i="5" s="1"/>
  <c r="J618" i="4"/>
  <c r="G618" i="5" s="1"/>
  <c r="J678" i="4"/>
  <c r="J722" i="4"/>
  <c r="J77" i="4"/>
  <c r="J168" i="4"/>
  <c r="H168" i="5" s="1"/>
  <c r="J304" i="4"/>
  <c r="J365" i="4"/>
  <c r="E365" i="5" s="1"/>
  <c r="J368" i="4"/>
  <c r="G368" i="5" s="1"/>
  <c r="J444" i="4"/>
  <c r="G444" i="5" s="1"/>
  <c r="J460" i="4"/>
  <c r="G460" i="5" s="1"/>
  <c r="J469" i="4"/>
  <c r="G469" i="5" s="1"/>
  <c r="J476" i="4"/>
  <c r="G476" i="5" s="1"/>
  <c r="J478" i="4"/>
  <c r="G478" i="5" s="1"/>
  <c r="J158" i="4"/>
  <c r="J184" i="4"/>
  <c r="D184" i="5" s="1"/>
  <c r="J204" i="4"/>
  <c r="C204" i="5" s="1"/>
  <c r="J209" i="4"/>
  <c r="E209" i="5" s="1"/>
  <c r="J224" i="4"/>
  <c r="D224" i="5" s="1"/>
  <c r="J229" i="4"/>
  <c r="J248" i="4"/>
  <c r="G248" i="5" s="1"/>
  <c r="J372" i="4"/>
  <c r="D372" i="5" s="1"/>
  <c r="J449" i="4"/>
  <c r="G449" i="5" s="1"/>
  <c r="J458" i="4"/>
  <c r="G458" i="5" s="1"/>
  <c r="J465" i="4"/>
  <c r="G465" i="5" s="1"/>
  <c r="J474" i="4"/>
  <c r="G474" i="5" s="1"/>
  <c r="J490" i="4"/>
  <c r="G490" i="5" s="1"/>
  <c r="J500" i="4"/>
  <c r="G500" i="5" s="1"/>
  <c r="J537" i="4"/>
  <c r="G537" i="5" s="1"/>
  <c r="J628" i="4"/>
  <c r="G628" i="5" s="1"/>
  <c r="J630" i="4"/>
  <c r="G630" i="5" s="1"/>
  <c r="J674" i="4"/>
  <c r="J685" i="4"/>
  <c r="J720" i="4"/>
  <c r="J734" i="4"/>
  <c r="F357" i="5"/>
  <c r="F341" i="5"/>
  <c r="F337" i="5"/>
  <c r="E78" i="5"/>
  <c r="G64" i="5"/>
  <c r="D49" i="5"/>
  <c r="F39" i="5"/>
  <c r="K452" i="4"/>
  <c r="J452" i="4"/>
  <c r="G452" i="5" s="1"/>
  <c r="F284" i="5"/>
  <c r="G268" i="5"/>
  <c r="G250" i="5"/>
  <c r="F248" i="5"/>
  <c r="F240" i="5"/>
  <c r="C237" i="5"/>
  <c r="F232" i="5"/>
  <c r="C229" i="5"/>
  <c r="F224" i="5"/>
  <c r="C221" i="5"/>
  <c r="G217" i="5"/>
  <c r="F200" i="5"/>
  <c r="F192" i="5"/>
  <c r="D162" i="5"/>
  <c r="G104" i="5"/>
  <c r="C100" i="5"/>
  <c r="F78" i="5"/>
  <c r="E77" i="5"/>
  <c r="H64" i="5"/>
  <c r="G39" i="5"/>
  <c r="C27" i="5"/>
  <c r="F23" i="5"/>
  <c r="E12" i="5"/>
  <c r="C10" i="5"/>
  <c r="J528" i="4"/>
  <c r="G528" i="5" s="1"/>
  <c r="J403" i="4"/>
  <c r="G403" i="5" s="1"/>
  <c r="K382" i="4"/>
  <c r="J364" i="4"/>
  <c r="J340" i="4"/>
  <c r="J334" i="4"/>
  <c r="G334" i="5" s="1"/>
  <c r="J268" i="4"/>
  <c r="F268" i="5" s="1"/>
  <c r="J220" i="4"/>
  <c r="C220" i="5" s="1"/>
  <c r="J176" i="4"/>
  <c r="E176" i="5" s="1"/>
  <c r="J160" i="4"/>
  <c r="F160" i="5" s="1"/>
  <c r="J130" i="4"/>
  <c r="E130" i="5" s="1"/>
  <c r="J110" i="4"/>
  <c r="F110" i="5" s="1"/>
  <c r="J93" i="4"/>
  <c r="J9" i="4"/>
  <c r="C9" i="5" s="1"/>
  <c r="J738" i="4"/>
  <c r="E268" i="5"/>
  <c r="F253" i="5"/>
  <c r="D236" i="5"/>
  <c r="H220" i="5"/>
  <c r="E217" i="5"/>
  <c r="H204" i="5"/>
  <c r="F162" i="5"/>
  <c r="E144" i="5"/>
  <c r="C134" i="5"/>
  <c r="G114" i="5"/>
  <c r="E112" i="5"/>
  <c r="E104" i="5"/>
  <c r="C94" i="5"/>
  <c r="C77" i="5"/>
  <c r="G65" i="5"/>
  <c r="F64" i="5"/>
  <c r="H50" i="5"/>
  <c r="G49" i="5"/>
  <c r="F48" i="5"/>
  <c r="E39" i="5"/>
  <c r="C12" i="5"/>
  <c r="F7" i="5"/>
  <c r="E6" i="5"/>
  <c r="J665" i="4"/>
  <c r="G665" i="5" s="1"/>
  <c r="J644" i="4"/>
  <c r="G644" i="5" s="1"/>
  <c r="J621" i="4"/>
  <c r="G621" i="5" s="1"/>
  <c r="J602" i="4"/>
  <c r="G602" i="5" s="1"/>
  <c r="J597" i="4"/>
  <c r="G597" i="5" s="1"/>
  <c r="J592" i="4"/>
  <c r="G592" i="5" s="1"/>
  <c r="J505" i="4"/>
  <c r="G505" i="5" s="1"/>
  <c r="J390" i="4"/>
  <c r="G390" i="5" s="1"/>
  <c r="J388" i="4"/>
  <c r="J309" i="4"/>
  <c r="E309" i="5" s="1"/>
  <c r="J257" i="4"/>
  <c r="E257" i="5" s="1"/>
  <c r="J194" i="4"/>
  <c r="F194" i="5" s="1"/>
  <c r="J162" i="4"/>
  <c r="H162" i="5" s="1"/>
  <c r="K145" i="4"/>
  <c r="J70" i="4"/>
  <c r="J8" i="4"/>
  <c r="C284" i="5"/>
  <c r="E253" i="5"/>
  <c r="E250" i="5"/>
  <c r="C248" i="5"/>
  <c r="C240" i="5"/>
  <c r="H237" i="5"/>
  <c r="G236" i="5"/>
  <c r="C224" i="5"/>
  <c r="D221" i="5"/>
  <c r="G204" i="5"/>
  <c r="C200" i="5"/>
  <c r="C192" i="5"/>
  <c r="E162" i="5"/>
  <c r="C160" i="5"/>
  <c r="F114" i="5"/>
  <c r="F98" i="5"/>
  <c r="C78" i="5"/>
  <c r="F65" i="5"/>
  <c r="E64" i="5"/>
  <c r="G50" i="5"/>
  <c r="F49" i="5"/>
  <c r="E48" i="5"/>
  <c r="C23" i="5"/>
  <c r="C13" i="5"/>
  <c r="G9" i="5"/>
  <c r="J730" i="4"/>
  <c r="J713" i="4"/>
  <c r="J646" i="4"/>
  <c r="G646" i="5" s="1"/>
  <c r="J604" i="4"/>
  <c r="G604" i="5" s="1"/>
  <c r="J594" i="4"/>
  <c r="G594" i="5" s="1"/>
  <c r="J570" i="4"/>
  <c r="G570" i="5" s="1"/>
  <c r="J544" i="4"/>
  <c r="G544" i="5" s="1"/>
  <c r="J354" i="4"/>
  <c r="G354" i="5" s="1"/>
  <c r="J280" i="4"/>
  <c r="E280" i="5" s="1"/>
  <c r="J252" i="4"/>
  <c r="E252" i="5" s="1"/>
  <c r="J142" i="4"/>
  <c r="F142" i="5" s="1"/>
  <c r="J109" i="4"/>
  <c r="C109" i="5" s="1"/>
  <c r="J19" i="4"/>
  <c r="K754" i="4"/>
  <c r="J735" i="4"/>
  <c r="F296" i="5"/>
  <c r="F280" i="5"/>
  <c r="C268" i="5"/>
  <c r="G264" i="5"/>
  <c r="D257" i="5"/>
  <c r="G256" i="5"/>
  <c r="D246" i="5"/>
  <c r="G237" i="5"/>
  <c r="F236" i="5"/>
  <c r="G229" i="5"/>
  <c r="G221" i="5"/>
  <c r="C217" i="5"/>
  <c r="C209" i="5"/>
  <c r="F204" i="5"/>
  <c r="E114" i="5"/>
  <c r="C112" i="5"/>
  <c r="C104" i="5"/>
  <c r="G100" i="5"/>
  <c r="E98" i="5"/>
  <c r="E65" i="5"/>
  <c r="F50" i="5"/>
  <c r="E49" i="5"/>
  <c r="C39" i="5"/>
  <c r="G27" i="5"/>
  <c r="G10" i="5"/>
  <c r="C6" i="5"/>
  <c r="J669" i="4"/>
  <c r="J582" i="4"/>
  <c r="G582" i="5" s="1"/>
  <c r="J532" i="4"/>
  <c r="G532" i="5" s="1"/>
  <c r="J497" i="4"/>
  <c r="G497" i="5" s="1"/>
  <c r="K386" i="4"/>
  <c r="J380" i="4"/>
  <c r="J206" i="4"/>
  <c r="E206" i="5" s="1"/>
  <c r="J126" i="4"/>
  <c r="J89" i="4"/>
  <c r="J7" i="4"/>
  <c r="E7" i="5" s="1"/>
  <c r="J741" i="4"/>
  <c r="F264" i="5"/>
  <c r="G257" i="5"/>
  <c r="F256" i="5"/>
  <c r="C253" i="5"/>
  <c r="C250" i="5"/>
  <c r="G246" i="5"/>
  <c r="F237" i="5"/>
  <c r="F229" i="5"/>
  <c r="F221" i="5"/>
  <c r="E220" i="5"/>
  <c r="E204" i="5"/>
  <c r="C194" i="5"/>
  <c r="C162" i="5"/>
  <c r="G141" i="5"/>
  <c r="G109" i="5"/>
  <c r="F100" i="5"/>
  <c r="G76" i="5"/>
  <c r="C64" i="5"/>
  <c r="E50" i="5"/>
  <c r="C48" i="5"/>
  <c r="F27" i="5"/>
  <c r="G11" i="5"/>
  <c r="F10" i="5"/>
  <c r="E9" i="5"/>
  <c r="J717" i="4"/>
  <c r="J689" i="4"/>
  <c r="J596" i="4"/>
  <c r="G596" i="5" s="1"/>
  <c r="J572" i="4"/>
  <c r="G572" i="5" s="1"/>
  <c r="J562" i="4"/>
  <c r="G562" i="5" s="1"/>
  <c r="J534" i="4"/>
  <c r="G534" i="5" s="1"/>
  <c r="J413" i="4"/>
  <c r="G413" i="5" s="1"/>
  <c r="J356" i="4"/>
  <c r="J236" i="4"/>
  <c r="H236" i="5" s="1"/>
  <c r="J216" i="4"/>
  <c r="G216" i="5" s="1"/>
  <c r="J146" i="4"/>
  <c r="C146" i="5" s="1"/>
  <c r="J144" i="4"/>
  <c r="C144" i="5" s="1"/>
  <c r="J69" i="4"/>
  <c r="D69" i="5" s="1"/>
  <c r="J13" i="4"/>
  <c r="E13" i="5" s="1"/>
  <c r="J3" i="4"/>
  <c r="E3" i="5" s="1"/>
  <c r="G307" i="5"/>
  <c r="F306" i="5"/>
  <c r="F246" i="5"/>
  <c r="E237" i="5"/>
  <c r="E229" i="5"/>
  <c r="H224" i="5"/>
  <c r="E221" i="5"/>
  <c r="D200" i="5"/>
  <c r="C114" i="5"/>
  <c r="G110" i="5"/>
  <c r="F109" i="5"/>
  <c r="E100" i="5"/>
  <c r="G77" i="5"/>
  <c r="C49" i="5"/>
  <c r="F3" i="5"/>
  <c r="J608" i="4"/>
  <c r="G608" i="5" s="1"/>
  <c r="J598" i="4"/>
  <c r="G598" i="5" s="1"/>
  <c r="J564" i="4"/>
  <c r="G564" i="5" s="1"/>
  <c r="J524" i="4"/>
  <c r="G524" i="5" s="1"/>
  <c r="J509" i="4"/>
  <c r="G509" i="5" s="1"/>
  <c r="J473" i="4"/>
  <c r="G473" i="5" s="1"/>
  <c r="J332" i="4"/>
  <c r="G332" i="5" s="1"/>
  <c r="J261" i="4"/>
  <c r="E261" i="5" s="1"/>
  <c r="J141" i="4"/>
  <c r="E141" i="5" s="1"/>
  <c r="J96" i="4"/>
  <c r="J56" i="4"/>
  <c r="G664" i="25"/>
  <c r="G663" i="6"/>
  <c r="G665" i="6"/>
  <c r="G663" i="25"/>
  <c r="G664" i="6"/>
  <c r="G665" i="25"/>
  <c r="F349" i="5"/>
  <c r="H349" i="5"/>
  <c r="G349" i="5"/>
  <c r="D349" i="5"/>
  <c r="F68" i="5"/>
  <c r="K729" i="4"/>
  <c r="J729" i="4"/>
  <c r="H358" i="5"/>
  <c r="E353" i="5"/>
  <c r="E349" i="5"/>
  <c r="E345" i="5"/>
  <c r="C344" i="5"/>
  <c r="D338" i="5"/>
  <c r="E333" i="5"/>
  <c r="D330" i="5"/>
  <c r="C328" i="5"/>
  <c r="F325" i="5"/>
  <c r="E324" i="5"/>
  <c r="C322" i="5"/>
  <c r="G318" i="5"/>
  <c r="F317" i="5"/>
  <c r="E316" i="5"/>
  <c r="C314" i="5"/>
  <c r="D311" i="5"/>
  <c r="G310" i="5"/>
  <c r="E308" i="5"/>
  <c r="D303" i="5"/>
  <c r="G302" i="5"/>
  <c r="E300" i="5"/>
  <c r="C298" i="5"/>
  <c r="F358" i="5"/>
  <c r="F350" i="5"/>
  <c r="F346" i="5"/>
  <c r="F342" i="5"/>
  <c r="F338" i="5"/>
  <c r="F330" i="5"/>
  <c r="E325" i="5"/>
  <c r="G319" i="5"/>
  <c r="F318" i="5"/>
  <c r="G311" i="5"/>
  <c r="F310" i="5"/>
  <c r="G303" i="5"/>
  <c r="F302" i="5"/>
  <c r="C299" i="5"/>
  <c r="G295" i="5"/>
  <c r="E293" i="5"/>
  <c r="C291" i="5"/>
  <c r="G287" i="5"/>
  <c r="E285" i="5"/>
  <c r="C283" i="5"/>
  <c r="H279" i="5"/>
  <c r="G278" i="5"/>
  <c r="F277" i="5"/>
  <c r="E276" i="5"/>
  <c r="C274" i="5"/>
  <c r="F269" i="5"/>
  <c r="C266" i="5"/>
  <c r="G262" i="5"/>
  <c r="E260" i="5"/>
  <c r="C258" i="5"/>
  <c r="G254" i="5"/>
  <c r="F251" i="5"/>
  <c r="H244" i="5"/>
  <c r="G243" i="5"/>
  <c r="F242" i="5"/>
  <c r="E241" i="5"/>
  <c r="C239" i="5"/>
  <c r="G235" i="5"/>
  <c r="E233" i="5"/>
  <c r="G227" i="5"/>
  <c r="C223" i="5"/>
  <c r="G219" i="5"/>
  <c r="F218" i="5"/>
  <c r="C215" i="5"/>
  <c r="D212" i="5"/>
  <c r="G211" i="5"/>
  <c r="F210" i="5"/>
  <c r="C207" i="5"/>
  <c r="G203" i="5"/>
  <c r="F202" i="5"/>
  <c r="E201" i="5"/>
  <c r="C199" i="5"/>
  <c r="H196" i="5"/>
  <c r="G195" i="5"/>
  <c r="E193" i="5"/>
  <c r="C191" i="5"/>
  <c r="G187" i="5"/>
  <c r="F186" i="5"/>
  <c r="E185" i="5"/>
  <c r="C183" i="5"/>
  <c r="D180" i="5"/>
  <c r="G179" i="5"/>
  <c r="F178" i="5"/>
  <c r="E177" i="5"/>
  <c r="C175" i="5"/>
  <c r="H172" i="5"/>
  <c r="G171" i="5"/>
  <c r="F170" i="5"/>
  <c r="E169" i="5"/>
  <c r="C167" i="5"/>
  <c r="G163" i="5"/>
  <c r="E161" i="5"/>
  <c r="C159" i="5"/>
  <c r="F156" i="5"/>
  <c r="F152" i="5"/>
  <c r="F151" i="5"/>
  <c r="F150" i="5"/>
  <c r="F145" i="5"/>
  <c r="E358" i="5"/>
  <c r="C353" i="5"/>
  <c r="E350" i="5"/>
  <c r="C349" i="5"/>
  <c r="E346" i="5"/>
  <c r="C345" i="5"/>
  <c r="E342" i="5"/>
  <c r="E338" i="5"/>
  <c r="C333" i="5"/>
  <c r="H331" i="5"/>
  <c r="E330" i="5"/>
  <c r="C329" i="5"/>
  <c r="D327" i="5"/>
  <c r="C324" i="5"/>
  <c r="F359" i="5"/>
  <c r="F355" i="5"/>
  <c r="F351" i="5"/>
  <c r="F347" i="5"/>
  <c r="F343" i="5"/>
  <c r="F339" i="5"/>
  <c r="F335" i="5"/>
  <c r="F331" i="5"/>
  <c r="F327" i="5"/>
  <c r="C325" i="5"/>
  <c r="G321" i="5"/>
  <c r="E319" i="5"/>
  <c r="C317" i="5"/>
  <c r="G313" i="5"/>
  <c r="E311" i="5"/>
  <c r="G305" i="5"/>
  <c r="E303" i="5"/>
  <c r="D298" i="5"/>
  <c r="G297" i="5"/>
  <c r="E295" i="5"/>
  <c r="C293" i="5"/>
  <c r="H290" i="5"/>
  <c r="G289" i="5"/>
  <c r="F288" i="5"/>
  <c r="E287" i="5"/>
  <c r="C285" i="5"/>
  <c r="G281" i="5"/>
  <c r="E278" i="5"/>
  <c r="C276" i="5"/>
  <c r="G272" i="5"/>
  <c r="F271" i="5"/>
  <c r="E270" i="5"/>
  <c r="F263" i="5"/>
  <c r="E262" i="5"/>
  <c r="C260" i="5"/>
  <c r="F255" i="5"/>
  <c r="E254" i="5"/>
  <c r="C249" i="5"/>
  <c r="G245" i="5"/>
  <c r="F244" i="5"/>
  <c r="E243" i="5"/>
  <c r="C241" i="5"/>
  <c r="D238" i="5"/>
  <c r="E235" i="5"/>
  <c r="C233" i="5"/>
  <c r="D230" i="5"/>
  <c r="F228" i="5"/>
  <c r="E227" i="5"/>
  <c r="C225" i="5"/>
  <c r="E219" i="5"/>
  <c r="G213" i="5"/>
  <c r="F212" i="5"/>
  <c r="E211" i="5"/>
  <c r="E359" i="5"/>
  <c r="C358" i="5"/>
  <c r="E355" i="5"/>
  <c r="E351" i="5"/>
  <c r="C350" i="5"/>
  <c r="E347" i="5"/>
  <c r="C346" i="5"/>
  <c r="H344" i="5"/>
  <c r="E343" i="5"/>
  <c r="C342" i="5"/>
  <c r="E339" i="5"/>
  <c r="C338" i="5"/>
  <c r="E331" i="5"/>
  <c r="C330" i="5"/>
  <c r="E327" i="5"/>
  <c r="G322" i="5"/>
  <c r="F321" i="5"/>
  <c r="C318" i="5"/>
  <c r="D315" i="5"/>
  <c r="G314" i="5"/>
  <c r="F313" i="5"/>
  <c r="C310" i="5"/>
  <c r="F305" i="5"/>
  <c r="C302" i="5"/>
  <c r="G298" i="5"/>
  <c r="F297" i="5"/>
  <c r="G290" i="5"/>
  <c r="E288" i="5"/>
  <c r="C286" i="5"/>
  <c r="G282" i="5"/>
  <c r="F281" i="5"/>
  <c r="E279" i="5"/>
  <c r="C277" i="5"/>
  <c r="F272" i="5"/>
  <c r="E271" i="5"/>
  <c r="C269" i="5"/>
  <c r="E263" i="5"/>
  <c r="E255" i="5"/>
  <c r="C251" i="5"/>
  <c r="F245" i="5"/>
  <c r="E244" i="5"/>
  <c r="C242" i="5"/>
  <c r="G238" i="5"/>
  <c r="E150" i="5"/>
  <c r="C347" i="5"/>
  <c r="E344" i="5"/>
  <c r="C343" i="5"/>
  <c r="F319" i="5"/>
  <c r="E318" i="5"/>
  <c r="C316" i="5"/>
  <c r="F311" i="5"/>
  <c r="E310" i="5"/>
  <c r="C308" i="5"/>
  <c r="F303" i="5"/>
  <c r="E302" i="5"/>
  <c r="C300" i="5"/>
  <c r="D297" i="5"/>
  <c r="F295" i="5"/>
  <c r="C292" i="5"/>
  <c r="G288" i="5"/>
  <c r="F287" i="5"/>
  <c r="E286" i="5"/>
  <c r="D281" i="5"/>
  <c r="G279" i="5"/>
  <c r="F278" i="5"/>
  <c r="E277" i="5"/>
  <c r="C275" i="5"/>
  <c r="H272" i="5"/>
  <c r="G271" i="5"/>
  <c r="F270" i="5"/>
  <c r="E269" i="5"/>
  <c r="C267" i="5"/>
  <c r="G263" i="5"/>
  <c r="F262" i="5"/>
  <c r="C259" i="5"/>
  <c r="G255" i="5"/>
  <c r="F254" i="5"/>
  <c r="E251" i="5"/>
  <c r="D245" i="5"/>
  <c r="G244" i="5"/>
  <c r="F243" i="5"/>
  <c r="E242" i="5"/>
  <c r="F235" i="5"/>
  <c r="E234" i="5"/>
  <c r="G228" i="5"/>
  <c r="F227" i="5"/>
  <c r="E226" i="5"/>
  <c r="F219" i="5"/>
  <c r="E218" i="5"/>
  <c r="G212" i="5"/>
  <c r="F211" i="5"/>
  <c r="E210" i="5"/>
  <c r="C208" i="5"/>
  <c r="F203" i="5"/>
  <c r="E202" i="5"/>
  <c r="G196" i="5"/>
  <c r="F195" i="5"/>
  <c r="F187" i="5"/>
  <c r="E178" i="5"/>
  <c r="G172" i="5"/>
  <c r="F171" i="5"/>
  <c r="E170" i="5"/>
  <c r="D165" i="5"/>
  <c r="G164" i="5"/>
  <c r="F163" i="5"/>
  <c r="D157" i="5"/>
  <c r="E156" i="5"/>
  <c r="G154" i="5"/>
  <c r="D153" i="5"/>
  <c r="E152" i="5"/>
  <c r="E151" i="5"/>
  <c r="H148" i="5"/>
  <c r="D147" i="5"/>
  <c r="E145" i="5"/>
  <c r="C143" i="5"/>
  <c r="H140" i="5"/>
  <c r="G139" i="5"/>
  <c r="E203" i="5"/>
  <c r="C201" i="5"/>
  <c r="G197" i="5"/>
  <c r="F196" i="5"/>
  <c r="E195" i="5"/>
  <c r="C193" i="5"/>
  <c r="G189" i="5"/>
  <c r="E187" i="5"/>
  <c r="C185" i="5"/>
  <c r="D182" i="5"/>
  <c r="G181" i="5"/>
  <c r="F180" i="5"/>
  <c r="E179" i="5"/>
  <c r="C177" i="5"/>
  <c r="D174" i="5"/>
  <c r="G173" i="5"/>
  <c r="F172" i="5"/>
  <c r="E171" i="5"/>
  <c r="C169" i="5"/>
  <c r="G165" i="5"/>
  <c r="F164" i="5"/>
  <c r="E163" i="5"/>
  <c r="C161" i="5"/>
  <c r="G157" i="5"/>
  <c r="F154" i="5"/>
  <c r="G153" i="5"/>
  <c r="G148" i="5"/>
  <c r="G147" i="5"/>
  <c r="G140" i="5"/>
  <c r="F139" i="5"/>
  <c r="E138" i="5"/>
  <c r="C136" i="5"/>
  <c r="F131" i="5"/>
  <c r="C128" i="5"/>
  <c r="F123" i="5"/>
  <c r="E122" i="5"/>
  <c r="C120" i="5"/>
  <c r="G116" i="5"/>
  <c r="F115" i="5"/>
  <c r="G108" i="5"/>
  <c r="F107" i="5"/>
  <c r="E106" i="5"/>
  <c r="H101" i="5"/>
  <c r="G92" i="5"/>
  <c r="F91" i="5"/>
  <c r="G84" i="5"/>
  <c r="F83" i="5"/>
  <c r="C79" i="5"/>
  <c r="G75" i="5"/>
  <c r="F74" i="5"/>
  <c r="E73" i="5"/>
  <c r="C71" i="5"/>
  <c r="G67" i="5"/>
  <c r="F66" i="5"/>
  <c r="C63" i="5"/>
  <c r="D60" i="5"/>
  <c r="G59" i="5"/>
  <c r="F58" i="5"/>
  <c r="E57" i="5"/>
  <c r="C55" i="5"/>
  <c r="H52" i="5"/>
  <c r="G51" i="5"/>
  <c r="C47" i="5"/>
  <c r="G43" i="5"/>
  <c r="F42" i="5"/>
  <c r="E41" i="5"/>
  <c r="H36" i="5"/>
  <c r="F34" i="5"/>
  <c r="C31" i="5"/>
  <c r="D28" i="5"/>
  <c r="F26" i="5"/>
  <c r="E25" i="5"/>
  <c r="F17" i="5"/>
  <c r="E16" i="5"/>
  <c r="C14" i="5"/>
  <c r="C234" i="5"/>
  <c r="G230" i="5"/>
  <c r="E228" i="5"/>
  <c r="C226" i="5"/>
  <c r="G222" i="5"/>
  <c r="C218" i="5"/>
  <c r="G214" i="5"/>
  <c r="F213" i="5"/>
  <c r="E212" i="5"/>
  <c r="C210" i="5"/>
  <c r="C202" i="5"/>
  <c r="G198" i="5"/>
  <c r="F197" i="5"/>
  <c r="E196" i="5"/>
  <c r="G190" i="5"/>
  <c r="F189" i="5"/>
  <c r="C186" i="5"/>
  <c r="G182" i="5"/>
  <c r="F181" i="5"/>
  <c r="E180" i="5"/>
  <c r="C178" i="5"/>
  <c r="G174" i="5"/>
  <c r="F173" i="5"/>
  <c r="E172" i="5"/>
  <c r="C170" i="5"/>
  <c r="H167" i="5"/>
  <c r="G166" i="5"/>
  <c r="F165" i="5"/>
  <c r="E164" i="5"/>
  <c r="F157" i="5"/>
  <c r="E154" i="5"/>
  <c r="F148" i="5"/>
  <c r="F147" i="5"/>
  <c r="F140" i="5"/>
  <c r="E139" i="5"/>
  <c r="C137" i="5"/>
  <c r="G133" i="5"/>
  <c r="E131" i="5"/>
  <c r="C129" i="5"/>
  <c r="E123" i="5"/>
  <c r="C121" i="5"/>
  <c r="G117" i="5"/>
  <c r="F116" i="5"/>
  <c r="E115" i="5"/>
  <c r="C113" i="5"/>
  <c r="F108" i="5"/>
  <c r="E107" i="5"/>
  <c r="C105" i="5"/>
  <c r="G101" i="5"/>
  <c r="E99" i="5"/>
  <c r="C97" i="5"/>
  <c r="F92" i="5"/>
  <c r="E91" i="5"/>
  <c r="G85" i="5"/>
  <c r="F84" i="5"/>
  <c r="E83" i="5"/>
  <c r="F75" i="5"/>
  <c r="E74" i="5"/>
  <c r="C72" i="5"/>
  <c r="G68" i="5"/>
  <c r="F67" i="5"/>
  <c r="E66" i="5"/>
  <c r="G60" i="5"/>
  <c r="F59" i="5"/>
  <c r="E58" i="5"/>
  <c r="G52" i="5"/>
  <c r="F51" i="5"/>
  <c r="G44" i="5"/>
  <c r="F43" i="5"/>
  <c r="E42" i="5"/>
  <c r="C40" i="5"/>
  <c r="G36" i="5"/>
  <c r="F35" i="5"/>
  <c r="E34" i="5"/>
  <c r="C32" i="5"/>
  <c r="G28" i="5"/>
  <c r="E26" i="5"/>
  <c r="C24" i="5"/>
  <c r="E21" i="5"/>
  <c r="C20" i="5"/>
  <c r="E17" i="5"/>
  <c r="D324" i="5"/>
  <c r="F322" i="5"/>
  <c r="E321" i="5"/>
  <c r="C319" i="5"/>
  <c r="G315" i="5"/>
  <c r="F314" i="5"/>
  <c r="C311" i="5"/>
  <c r="H308" i="5"/>
  <c r="E305" i="5"/>
  <c r="C303" i="5"/>
  <c r="G299" i="5"/>
  <c r="F298" i="5"/>
  <c r="E297" i="5"/>
  <c r="C295" i="5"/>
  <c r="G291" i="5"/>
  <c r="C287" i="5"/>
  <c r="F282" i="5"/>
  <c r="C254" i="5"/>
  <c r="E245" i="5"/>
  <c r="C243" i="5"/>
  <c r="G239" i="5"/>
  <c r="F238" i="5"/>
  <c r="F230" i="5"/>
  <c r="G223" i="5"/>
  <c r="F222" i="5"/>
  <c r="C219" i="5"/>
  <c r="G215" i="5"/>
  <c r="F214" i="5"/>
  <c r="E213" i="5"/>
  <c r="C211" i="5"/>
  <c r="G207" i="5"/>
  <c r="E205" i="5"/>
  <c r="E197" i="5"/>
  <c r="G191" i="5"/>
  <c r="G167" i="5"/>
  <c r="F166" i="5"/>
  <c r="E165" i="5"/>
  <c r="C163" i="5"/>
  <c r="E148" i="5"/>
  <c r="E147" i="5"/>
  <c r="E140" i="5"/>
  <c r="C122" i="5"/>
  <c r="F117" i="5"/>
  <c r="E116" i="5"/>
  <c r="E108" i="5"/>
  <c r="C106" i="5"/>
  <c r="G102" i="5"/>
  <c r="F101" i="5"/>
  <c r="F52" i="5"/>
  <c r="E51" i="5"/>
  <c r="D333" i="5"/>
  <c r="C331" i="5"/>
  <c r="E328" i="5"/>
  <c r="C327" i="5"/>
  <c r="D325" i="5"/>
  <c r="G324" i="5"/>
  <c r="E322" i="5"/>
  <c r="G316" i="5"/>
  <c r="F315" i="5"/>
  <c r="E314" i="5"/>
  <c r="G308" i="5"/>
  <c r="G292" i="5"/>
  <c r="F291" i="5"/>
  <c r="C288" i="5"/>
  <c r="F283" i="5"/>
  <c r="E282" i="5"/>
  <c r="C279" i="5"/>
  <c r="D276" i="5"/>
  <c r="G275" i="5"/>
  <c r="F274" i="5"/>
  <c r="C271" i="5"/>
  <c r="G267" i="5"/>
  <c r="F266" i="5"/>
  <c r="C263" i="5"/>
  <c r="G259" i="5"/>
  <c r="F258" i="5"/>
  <c r="C255" i="5"/>
  <c r="F247" i="5"/>
  <c r="H241" i="5"/>
  <c r="F239" i="5"/>
  <c r="E238" i="5"/>
  <c r="H233" i="5"/>
  <c r="C228" i="5"/>
  <c r="E198" i="5"/>
  <c r="C196" i="5"/>
  <c r="H193" i="5"/>
  <c r="F167" i="5"/>
  <c r="E166" i="5"/>
  <c r="C164" i="5"/>
  <c r="F159" i="5"/>
  <c r="F155" i="5"/>
  <c r="G143" i="5"/>
  <c r="G135" i="5"/>
  <c r="E133" i="5"/>
  <c r="F353" i="5"/>
  <c r="F345" i="5"/>
  <c r="F333" i="5"/>
  <c r="F329" i="5"/>
  <c r="G325" i="5"/>
  <c r="F324" i="5"/>
  <c r="G317" i="5"/>
  <c r="C305" i="5"/>
  <c r="H302" i="5"/>
  <c r="F300" i="5"/>
  <c r="E299" i="5"/>
  <c r="C297" i="5"/>
  <c r="G293" i="5"/>
  <c r="E291" i="5"/>
  <c r="G249" i="5"/>
  <c r="E247" i="5"/>
  <c r="C245" i="5"/>
  <c r="G241" i="5"/>
  <c r="E239" i="5"/>
  <c r="G233" i="5"/>
  <c r="E231" i="5"/>
  <c r="D226" i="5"/>
  <c r="G225" i="5"/>
  <c r="E223" i="5"/>
  <c r="H218" i="5"/>
  <c r="E215" i="5"/>
  <c r="C213" i="5"/>
  <c r="F208" i="5"/>
  <c r="E207" i="5"/>
  <c r="G201" i="5"/>
  <c r="E199" i="5"/>
  <c r="C197" i="5"/>
  <c r="G193" i="5"/>
  <c r="C189" i="5"/>
  <c r="G185" i="5"/>
  <c r="E183" i="5"/>
  <c r="C181" i="5"/>
  <c r="G177" i="5"/>
  <c r="E175" i="5"/>
  <c r="C173" i="5"/>
  <c r="G169" i="5"/>
  <c r="G161" i="5"/>
  <c r="E159" i="5"/>
  <c r="G128" i="5"/>
  <c r="G120" i="5"/>
  <c r="F119" i="5"/>
  <c r="F293" i="5"/>
  <c r="E292" i="5"/>
  <c r="C290" i="5"/>
  <c r="H287" i="5"/>
  <c r="G286" i="5"/>
  <c r="F285" i="5"/>
  <c r="C282" i="5"/>
  <c r="D278" i="5"/>
  <c r="G277" i="5"/>
  <c r="F276" i="5"/>
  <c r="E275" i="5"/>
  <c r="G269" i="5"/>
  <c r="E267" i="5"/>
  <c r="F260" i="5"/>
  <c r="E259" i="5"/>
  <c r="G251" i="5"/>
  <c r="F249" i="5"/>
  <c r="D243" i="5"/>
  <c r="G242" i="5"/>
  <c r="F241" i="5"/>
  <c r="C238" i="5"/>
  <c r="H235" i="5"/>
  <c r="G234" i="5"/>
  <c r="F233" i="5"/>
  <c r="C230" i="5"/>
  <c r="G226" i="5"/>
  <c r="F225" i="5"/>
  <c r="C222" i="5"/>
  <c r="H219" i="5"/>
  <c r="G218" i="5"/>
  <c r="C214" i="5"/>
  <c r="D211" i="5"/>
  <c r="G210" i="5"/>
  <c r="E208" i="5"/>
  <c r="G202" i="5"/>
  <c r="F201" i="5"/>
  <c r="C198" i="5"/>
  <c r="D195" i="5"/>
  <c r="F193" i="5"/>
  <c r="C190" i="5"/>
  <c r="H187" i="5"/>
  <c r="G186" i="5"/>
  <c r="F185" i="5"/>
  <c r="C182" i="5"/>
  <c r="H179" i="5"/>
  <c r="G178" i="5"/>
  <c r="F177" i="5"/>
  <c r="C174" i="5"/>
  <c r="G170" i="5"/>
  <c r="F169" i="5"/>
  <c r="C166" i="5"/>
  <c r="F161" i="5"/>
  <c r="G156" i="5"/>
  <c r="G152" i="5"/>
  <c r="G151" i="5"/>
  <c r="G150" i="5"/>
  <c r="G145" i="5"/>
  <c r="E143" i="5"/>
  <c r="G137" i="5"/>
  <c r="F136" i="5"/>
  <c r="E135" i="5"/>
  <c r="C133" i="5"/>
  <c r="G129" i="5"/>
  <c r="F128" i="5"/>
  <c r="E127" i="5"/>
  <c r="D122" i="5"/>
  <c r="G121" i="5"/>
  <c r="F120" i="5"/>
  <c r="E119" i="5"/>
  <c r="G113" i="5"/>
  <c r="E111" i="5"/>
  <c r="D106" i="5"/>
  <c r="G105" i="5"/>
  <c r="E103" i="5"/>
  <c r="C101" i="5"/>
  <c r="C15" i="5"/>
  <c r="C131" i="5"/>
  <c r="G111" i="5"/>
  <c r="C107" i="5"/>
  <c r="C58" i="5"/>
  <c r="G54" i="5"/>
  <c r="F53" i="5"/>
  <c r="E52" i="5"/>
  <c r="F4" i="5"/>
  <c r="G79" i="5"/>
  <c r="C75" i="5"/>
  <c r="G71" i="5"/>
  <c r="C67" i="5"/>
  <c r="G63" i="5"/>
  <c r="F62" i="5"/>
  <c r="E61" i="5"/>
  <c r="C51" i="5"/>
  <c r="G47" i="5"/>
  <c r="F46" i="5"/>
  <c r="E45" i="5"/>
  <c r="C43" i="5"/>
  <c r="F38" i="5"/>
  <c r="E37" i="5"/>
  <c r="G31" i="5"/>
  <c r="F30" i="5"/>
  <c r="E29" i="5"/>
  <c r="G14" i="5"/>
  <c r="E4" i="5"/>
  <c r="G97" i="5"/>
  <c r="E95" i="5"/>
  <c r="F88" i="5"/>
  <c r="E87" i="5"/>
  <c r="C85" i="5"/>
  <c r="F79" i="5"/>
  <c r="D73" i="5"/>
  <c r="G72" i="5"/>
  <c r="F71" i="5"/>
  <c r="C68" i="5"/>
  <c r="F63" i="5"/>
  <c r="E62" i="5"/>
  <c r="C60" i="5"/>
  <c r="H57" i="5"/>
  <c r="F55" i="5"/>
  <c r="E54" i="5"/>
  <c r="C52" i="5"/>
  <c r="F47" i="5"/>
  <c r="E46" i="5"/>
  <c r="C44" i="5"/>
  <c r="H41" i="5"/>
  <c r="G40" i="5"/>
  <c r="E38" i="5"/>
  <c r="C36" i="5"/>
  <c r="D33" i="5"/>
  <c r="G32" i="5"/>
  <c r="F31" i="5"/>
  <c r="E30" i="5"/>
  <c r="C28" i="5"/>
  <c r="D25" i="5"/>
  <c r="G24" i="5"/>
  <c r="C22" i="5"/>
  <c r="D20" i="5"/>
  <c r="C18" i="5"/>
  <c r="H16" i="5"/>
  <c r="G15" i="5"/>
  <c r="F14" i="5"/>
  <c r="K384" i="4"/>
  <c r="J384" i="4"/>
  <c r="K361" i="4"/>
  <c r="G138" i="5"/>
  <c r="F137" i="5"/>
  <c r="E136" i="5"/>
  <c r="D131" i="5"/>
  <c r="E128" i="5"/>
  <c r="G122" i="5"/>
  <c r="F121" i="5"/>
  <c r="E120" i="5"/>
  <c r="H115" i="5"/>
  <c r="F113" i="5"/>
  <c r="H107" i="5"/>
  <c r="F105" i="5"/>
  <c r="C102" i="5"/>
  <c r="H99" i="5"/>
  <c r="F97" i="5"/>
  <c r="D91" i="5"/>
  <c r="G81" i="5"/>
  <c r="E79" i="5"/>
  <c r="H74" i="5"/>
  <c r="G73" i="5"/>
  <c r="E71" i="5"/>
  <c r="E63" i="5"/>
  <c r="C61" i="5"/>
  <c r="G57" i="5"/>
  <c r="E55" i="5"/>
  <c r="C53" i="5"/>
  <c r="E47" i="5"/>
  <c r="C45" i="5"/>
  <c r="G41" i="5"/>
  <c r="F40" i="5"/>
  <c r="C37" i="5"/>
  <c r="F32" i="5"/>
  <c r="E31" i="5"/>
  <c r="C29" i="5"/>
  <c r="D26" i="5"/>
  <c r="G25" i="5"/>
  <c r="F24" i="5"/>
  <c r="F20" i="5"/>
  <c r="F15" i="5"/>
  <c r="E14" i="5"/>
  <c r="C4" i="5"/>
  <c r="K723" i="4"/>
  <c r="F138" i="5"/>
  <c r="E137" i="5"/>
  <c r="C135" i="5"/>
  <c r="G131" i="5"/>
  <c r="E129" i="5"/>
  <c r="C127" i="5"/>
  <c r="G123" i="5"/>
  <c r="F122" i="5"/>
  <c r="E121" i="5"/>
  <c r="C119" i="5"/>
  <c r="H116" i="5"/>
  <c r="G115" i="5"/>
  <c r="E113" i="5"/>
  <c r="C111" i="5"/>
  <c r="G107" i="5"/>
  <c r="F106" i="5"/>
  <c r="E105" i="5"/>
  <c r="C103" i="5"/>
  <c r="G99" i="5"/>
  <c r="E97" i="5"/>
  <c r="C95" i="5"/>
  <c r="G91" i="5"/>
  <c r="C87" i="5"/>
  <c r="G83" i="5"/>
  <c r="F81" i="5"/>
  <c r="E80" i="5"/>
  <c r="G74" i="5"/>
  <c r="F73" i="5"/>
  <c r="G66" i="5"/>
  <c r="C62" i="5"/>
  <c r="G58" i="5"/>
  <c r="F57" i="5"/>
  <c r="C54" i="5"/>
  <c r="C46" i="5"/>
  <c r="G42" i="5"/>
  <c r="F41" i="5"/>
  <c r="E40" i="5"/>
  <c r="C38" i="5"/>
  <c r="G34" i="5"/>
  <c r="E32" i="5"/>
  <c r="C30" i="5"/>
  <c r="G26" i="5"/>
  <c r="F25" i="5"/>
  <c r="E24" i="5"/>
  <c r="E20" i="5"/>
  <c r="D17" i="5"/>
  <c r="F16" i="5"/>
  <c r="E15" i="5"/>
  <c r="K610" i="4"/>
  <c r="K379" i="4"/>
  <c r="K374" i="4"/>
  <c r="K378" i="4"/>
  <c r="K373" i="4"/>
  <c r="K376" i="4"/>
  <c r="K747" i="4"/>
  <c r="J747" i="4"/>
  <c r="K739" i="4"/>
  <c r="K745" i="4"/>
  <c r="E371" i="5"/>
  <c r="C370" i="5"/>
  <c r="E367" i="5"/>
  <c r="C366" i="5"/>
  <c r="E363" i="5"/>
  <c r="C362" i="5"/>
  <c r="H360" i="5"/>
  <c r="H384" i="5"/>
  <c r="C382" i="5"/>
  <c r="H380" i="5"/>
  <c r="E379" i="5"/>
  <c r="C378" i="5"/>
  <c r="H376" i="5"/>
  <c r="D386" i="5"/>
  <c r="J744" i="4"/>
  <c r="K744" i="4"/>
  <c r="K743" i="4"/>
  <c r="J750" i="4"/>
  <c r="K750" i="4"/>
  <c r="K736" i="4"/>
  <c r="F368" i="5"/>
  <c r="F360" i="5"/>
  <c r="K749" i="4"/>
  <c r="J746" i="4"/>
  <c r="J743" i="4"/>
  <c r="J2" i="4"/>
  <c r="C371" i="5"/>
  <c r="E368" i="5"/>
  <c r="C367" i="5"/>
  <c r="C363" i="5"/>
  <c r="E360" i="5"/>
  <c r="D385" i="5"/>
  <c r="E384" i="5"/>
  <c r="C383" i="5"/>
  <c r="H381" i="5"/>
  <c r="E380" i="5"/>
  <c r="C379" i="5"/>
  <c r="D377" i="5"/>
  <c r="E376" i="5"/>
  <c r="C375" i="5"/>
  <c r="D387" i="5"/>
  <c r="E386" i="5"/>
  <c r="J749" i="4"/>
  <c r="J739" i="4"/>
  <c r="F369" i="5"/>
  <c r="F361" i="5"/>
  <c r="F385" i="5"/>
  <c r="F381" i="5"/>
  <c r="F377" i="5"/>
  <c r="F373" i="5"/>
  <c r="F387" i="5"/>
  <c r="J742" i="4"/>
  <c r="E369" i="5"/>
  <c r="C368" i="5"/>
  <c r="H362" i="5"/>
  <c r="E361" i="5"/>
  <c r="C360" i="5"/>
  <c r="E385" i="5"/>
  <c r="C384" i="5"/>
  <c r="H382" i="5"/>
  <c r="E381" i="5"/>
  <c r="C380" i="5"/>
  <c r="D378" i="5"/>
  <c r="E377" i="5"/>
  <c r="C376" i="5"/>
  <c r="H374" i="5"/>
  <c r="E373" i="5"/>
  <c r="H388" i="5"/>
  <c r="E387" i="5"/>
  <c r="C386" i="5"/>
  <c r="J748" i="4"/>
  <c r="J745" i="4"/>
  <c r="J736" i="4"/>
  <c r="F366" i="5"/>
  <c r="K742" i="4"/>
  <c r="J754" i="4"/>
  <c r="K741" i="4"/>
  <c r="K738" i="4"/>
  <c r="E370" i="5"/>
  <c r="H367" i="5"/>
  <c r="F371" i="5"/>
  <c r="F367" i="5"/>
  <c r="F363" i="5"/>
  <c r="D16" i="5"/>
  <c r="H25" i="5"/>
  <c r="H278" i="5"/>
  <c r="H98" i="5"/>
  <c r="K376" i="3"/>
  <c r="K368" i="3"/>
  <c r="D57" i="5"/>
  <c r="D219" i="5"/>
  <c r="K180" i="3"/>
  <c r="H303" i="5"/>
  <c r="D187" i="5"/>
  <c r="D65" i="5"/>
  <c r="H195" i="5"/>
  <c r="D235" i="5"/>
  <c r="H122" i="5"/>
  <c r="D41" i="5"/>
  <c r="K200" i="3"/>
  <c r="K176" i="3"/>
  <c r="AD366" i="1"/>
  <c r="H73" i="5"/>
  <c r="H243" i="5"/>
  <c r="H131" i="5"/>
  <c r="D196" i="5"/>
  <c r="H106" i="5"/>
  <c r="D179" i="5"/>
  <c r="H20" i="5"/>
  <c r="K365" i="3"/>
  <c r="K249" i="3"/>
  <c r="K245" i="3"/>
  <c r="K321" i="3"/>
  <c r="K204" i="3"/>
  <c r="K188" i="3"/>
  <c r="D384" i="5"/>
  <c r="D204" i="5"/>
  <c r="H211" i="5"/>
  <c r="D50" i="5"/>
  <c r="D220" i="5"/>
  <c r="AB368" i="1"/>
  <c r="D358" i="5"/>
  <c r="B438" i="1"/>
  <c r="H180" i="5"/>
  <c r="D360" i="5"/>
  <c r="D287" i="5"/>
  <c r="D279" i="5"/>
  <c r="K208" i="3"/>
  <c r="K192" i="3"/>
  <c r="D114" i="5"/>
  <c r="D74" i="5"/>
  <c r="AD377" i="1"/>
  <c r="K196" i="3"/>
  <c r="K184" i="3"/>
  <c r="H49" i="5"/>
  <c r="H311" i="5"/>
  <c r="AK392" i="3"/>
  <c r="T135" i="17"/>
  <c r="AC89" i="17"/>
  <c r="W87" i="17"/>
  <c r="X43" i="17"/>
  <c r="AB43" i="17"/>
  <c r="AA45" i="17"/>
  <c r="Z44" i="17"/>
  <c r="W45" i="17"/>
  <c r="R223" i="17"/>
  <c r="AF391" i="3" s="1"/>
  <c r="AA183" i="17"/>
  <c r="X135" i="17"/>
  <c r="AL388" i="3"/>
  <c r="Z42" i="17"/>
  <c r="AO389" i="3"/>
  <c r="AO392" i="3"/>
  <c r="X223" i="17"/>
  <c r="AL391" i="3" s="1"/>
  <c r="AB223" i="17"/>
  <c r="AP391" i="3" s="1"/>
  <c r="T223" i="17"/>
  <c r="AH391" i="3" s="1"/>
  <c r="AB222" i="17"/>
  <c r="T222" i="17"/>
  <c r="X222" i="17"/>
  <c r="Y183" i="17"/>
  <c r="AC181" i="17"/>
  <c r="AI389" i="3"/>
  <c r="V135" i="17"/>
  <c r="Z135" i="17"/>
  <c r="R135" i="17"/>
  <c r="Z134" i="17"/>
  <c r="AF388" i="3"/>
  <c r="V136" i="17"/>
  <c r="AA88" i="17"/>
  <c r="S88" i="17"/>
  <c r="W89" i="17"/>
  <c r="AA87" i="17"/>
  <c r="AG387" i="3"/>
  <c r="X45" i="17"/>
  <c r="AB45" i="17"/>
  <c r="T45" i="17"/>
  <c r="T43" i="17"/>
  <c r="AA42" i="17"/>
  <c r="S44" i="17"/>
  <c r="W44" i="17"/>
  <c r="AH389" i="3"/>
  <c r="AA43" i="17"/>
  <c r="S45" i="17"/>
  <c r="Z222" i="17"/>
  <c r="AA182" i="17"/>
  <c r="W183" i="17"/>
  <c r="Y89" i="17"/>
  <c r="V45" i="17"/>
  <c r="W181" i="17"/>
  <c r="S182" i="17"/>
  <c r="U89" i="17"/>
  <c r="Y87" i="17"/>
  <c r="AM392" i="3"/>
  <c r="V223" i="17"/>
  <c r="AJ391" i="3" s="1"/>
  <c r="AG389" i="3"/>
  <c r="AB135" i="17"/>
  <c r="AC88" i="17"/>
  <c r="V43" i="17"/>
  <c r="V42" i="17"/>
  <c r="AM387" i="3"/>
  <c r="R222" i="17"/>
  <c r="AK389" i="3"/>
  <c r="AH388" i="3"/>
  <c r="Z223" i="17"/>
  <c r="AN391" i="3" s="1"/>
  <c r="V222" i="17"/>
  <c r="AP388" i="3"/>
  <c r="AC87" i="17"/>
  <c r="T136" i="17"/>
  <c r="V44" i="17"/>
  <c r="AN387" i="3"/>
  <c r="AO387" i="3"/>
  <c r="T134" i="17"/>
  <c r="W182" i="17"/>
  <c r="AP389" i="3"/>
  <c r="AQ389" i="3"/>
  <c r="AG392" i="3"/>
  <c r="W42" i="17"/>
  <c r="AA44" i="17"/>
  <c r="AN388" i="3"/>
  <c r="AB182" i="17"/>
  <c r="S181" i="17"/>
  <c r="S42" i="17"/>
  <c r="R88" i="17"/>
  <c r="S87" i="17"/>
  <c r="Z136" i="17"/>
  <c r="AB134" i="17"/>
  <c r="S183" i="17"/>
  <c r="U181" i="17"/>
  <c r="AC135" i="17"/>
  <c r="Y135" i="17"/>
  <c r="AC182" i="17"/>
  <c r="S43" i="17"/>
  <c r="U87" i="17"/>
  <c r="Z88" i="17"/>
  <c r="S89" i="17"/>
  <c r="X134" i="17"/>
  <c r="AB136" i="17"/>
  <c r="U183" i="17"/>
  <c r="AL392" i="3"/>
  <c r="AH392" i="3"/>
  <c r="AC223" i="17"/>
  <c r="AQ391" i="3" s="1"/>
  <c r="U223" i="17"/>
  <c r="AI391" i="3" s="1"/>
  <c r="Y223" i="17"/>
  <c r="AM391" i="3" s="1"/>
  <c r="Y222" i="17"/>
  <c r="AC222" i="17"/>
  <c r="U222" i="17"/>
  <c r="Z182" i="17"/>
  <c r="R182" i="17"/>
  <c r="V182" i="17"/>
  <c r="V183" i="17"/>
  <c r="Z181" i="17"/>
  <c r="AF389" i="3"/>
  <c r="AA135" i="17"/>
  <c r="S135" i="17"/>
  <c r="W135" i="17"/>
  <c r="AK388" i="3"/>
  <c r="AO388" i="3"/>
  <c r="AG388" i="3"/>
  <c r="X88" i="17"/>
  <c r="AB88" i="17"/>
  <c r="AB89" i="17"/>
  <c r="AH387" i="3"/>
  <c r="AL387" i="3"/>
  <c r="AC45" i="17"/>
  <c r="U45" i="17"/>
  <c r="AC43" i="17"/>
  <c r="U43" i="17"/>
  <c r="Y43" i="17"/>
  <c r="AC44" i="17"/>
  <c r="U44" i="17"/>
  <c r="Y44" i="17"/>
  <c r="X42" i="17"/>
  <c r="AH390" i="3"/>
  <c r="Z45" i="17"/>
  <c r="AQ387" i="3"/>
  <c r="U88" i="17"/>
  <c r="Y182" i="17"/>
  <c r="AQ392" i="3"/>
  <c r="AI392" i="3"/>
  <c r="X136" i="17"/>
  <c r="Y181" i="17"/>
  <c r="AA181" i="17"/>
  <c r="AF392" i="3"/>
  <c r="Y42" i="17"/>
  <c r="Z43" i="17"/>
  <c r="AI387" i="3"/>
  <c r="S134" i="17"/>
  <c r="W136" i="17"/>
  <c r="AN389" i="3"/>
  <c r="AP392" i="3"/>
  <c r="AK393" i="3"/>
  <c r="AO390" i="3"/>
  <c r="AG390" i="3"/>
  <c r="AF390" i="3"/>
  <c r="U42" i="17"/>
  <c r="S136" i="17"/>
  <c r="AJ393" i="3"/>
  <c r="AN390" i="3"/>
  <c r="AC42" i="17"/>
  <c r="T42" i="17"/>
  <c r="T87" i="17"/>
  <c r="AQ393" i="3"/>
  <c r="AI393" i="3"/>
  <c r="AM390" i="3"/>
  <c r="AL393" i="3"/>
  <c r="X44" i="17"/>
  <c r="T89" i="17"/>
  <c r="AA134" i="17"/>
  <c r="R181" i="17"/>
  <c r="AJ389" i="3"/>
  <c r="AP393" i="3"/>
  <c r="AH393" i="3"/>
  <c r="AL390" i="3"/>
  <c r="Y88" i="17"/>
  <c r="X87" i="17"/>
  <c r="U135" i="17"/>
  <c r="AA136" i="17"/>
  <c r="R183" i="17"/>
  <c r="V181" i="17"/>
  <c r="AO393" i="3"/>
  <c r="AG393" i="3"/>
  <c r="AK390" i="3"/>
  <c r="T44" i="17"/>
  <c r="X89" i="17"/>
  <c r="AB87" i="17"/>
  <c r="AN393" i="3"/>
  <c r="AF393" i="3"/>
  <c r="AJ390" i="3"/>
  <c r="AP390" i="3"/>
  <c r="AB42" i="17"/>
  <c r="AB44" i="17"/>
  <c r="AM389" i="3"/>
  <c r="AM393" i="3"/>
  <c r="R43" i="17"/>
  <c r="AQ390" i="3"/>
  <c r="AI390" i="3"/>
  <c r="R42" i="17"/>
  <c r="K238" i="3"/>
  <c r="AA376" i="1"/>
  <c r="AA375" i="1"/>
  <c r="K312" i="3"/>
  <c r="K300" i="3"/>
  <c r="K244" i="3"/>
  <c r="D374" i="5"/>
  <c r="D362" i="5"/>
  <c r="B232" i="2"/>
  <c r="K151" i="1"/>
  <c r="D388" i="5"/>
  <c r="H378" i="5"/>
  <c r="D167" i="5"/>
  <c r="K157" i="1"/>
  <c r="K26" i="3"/>
  <c r="D382" i="5"/>
  <c r="K363" i="3"/>
  <c r="K318" i="3"/>
  <c r="K345" i="3"/>
  <c r="K341" i="3"/>
  <c r="K337" i="3"/>
  <c r="K233" i="3"/>
  <c r="K307" i="3"/>
  <c r="Z372" i="1"/>
  <c r="H28" i="5"/>
  <c r="H60" i="5"/>
  <c r="H298" i="5"/>
  <c r="H3" i="5"/>
  <c r="D101" i="5"/>
  <c r="D36" i="5"/>
  <c r="H93" i="5"/>
  <c r="H182" i="5"/>
  <c r="D11" i="5"/>
  <c r="D52" i="5"/>
  <c r="H327" i="5"/>
  <c r="H245" i="5"/>
  <c r="D331" i="5"/>
  <c r="D237" i="5"/>
  <c r="K301" i="3"/>
  <c r="K293" i="3"/>
  <c r="K289" i="3"/>
  <c r="K285" i="3"/>
  <c r="K281" i="3"/>
  <c r="K332" i="3"/>
  <c r="K273" i="3"/>
  <c r="K269" i="3"/>
  <c r="K265" i="3"/>
  <c r="K261" i="3"/>
  <c r="K257" i="3"/>
  <c r="K253" i="3"/>
  <c r="AA377" i="1"/>
  <c r="Z376" i="1"/>
  <c r="Y375" i="1"/>
  <c r="AC371" i="1"/>
  <c r="AA370" i="1"/>
  <c r="K194" i="3"/>
  <c r="K190" i="3"/>
  <c r="K186" i="3"/>
  <c r="K182" i="3"/>
  <c r="K178" i="3"/>
  <c r="K174" i="3"/>
  <c r="AD376" i="1"/>
  <c r="H281" i="5"/>
  <c r="D272" i="5"/>
  <c r="K324" i="3"/>
  <c r="H221" i="5"/>
  <c r="Y372" i="1"/>
  <c r="AC370" i="1"/>
  <c r="AD369" i="1"/>
  <c r="AD368" i="1"/>
  <c r="AD367" i="1"/>
  <c r="H147" i="5"/>
  <c r="H297" i="5"/>
  <c r="K302" i="3"/>
  <c r="H165" i="5"/>
  <c r="H238" i="5"/>
  <c r="D140" i="5"/>
  <c r="D344" i="5"/>
  <c r="K306" i="3"/>
  <c r="K239" i="3"/>
  <c r="D290" i="5"/>
  <c r="K6" i="3"/>
  <c r="D148" i="5"/>
  <c r="H348" i="5"/>
  <c r="K10" i="3"/>
  <c r="H257" i="5"/>
  <c r="K297" i="3"/>
  <c r="H157" i="5"/>
  <c r="C151" i="3"/>
  <c r="C151" i="5" s="1"/>
  <c r="H174" i="5"/>
  <c r="H265" i="5"/>
  <c r="D332" i="5"/>
  <c r="H246" i="5"/>
  <c r="D336" i="5"/>
  <c r="H230" i="5"/>
  <c r="D116" i="5"/>
  <c r="K359" i="3"/>
  <c r="K355" i="3"/>
  <c r="K351" i="3"/>
  <c r="K347" i="3"/>
  <c r="K343" i="3"/>
  <c r="K339" i="3"/>
  <c r="K335" i="3"/>
  <c r="AA371" i="1"/>
  <c r="Y370" i="1"/>
  <c r="H315" i="5"/>
  <c r="K311" i="3"/>
  <c r="Z369" i="1"/>
  <c r="Z368" i="1"/>
  <c r="Z367" i="1"/>
  <c r="Z366" i="1"/>
  <c r="H324" i="5"/>
  <c r="H307" i="5"/>
  <c r="C154" i="3"/>
  <c r="C154" i="5" s="1"/>
  <c r="H323" i="5"/>
  <c r="J149" i="1"/>
  <c r="K149" i="3" s="1"/>
  <c r="J154" i="1"/>
  <c r="K145" i="3"/>
  <c r="K141" i="3"/>
  <c r="K137" i="3"/>
  <c r="K133" i="3"/>
  <c r="K129" i="3"/>
  <c r="K125" i="3"/>
  <c r="K121" i="3"/>
  <c r="K117" i="3"/>
  <c r="K113" i="3"/>
  <c r="K109" i="3"/>
  <c r="K105" i="3"/>
  <c r="K101" i="3"/>
  <c r="K97" i="3"/>
  <c r="K93" i="3"/>
  <c r="K89" i="3"/>
  <c r="K85" i="3"/>
  <c r="K81" i="3"/>
  <c r="K77" i="3"/>
  <c r="K73" i="3"/>
  <c r="K69" i="3"/>
  <c r="K65" i="3"/>
  <c r="K61" i="3"/>
  <c r="K57" i="3"/>
  <c r="K53" i="3"/>
  <c r="K49" i="3"/>
  <c r="K45" i="3"/>
  <c r="K41" i="3"/>
  <c r="K37" i="3"/>
  <c r="K33" i="3"/>
  <c r="K29" i="3"/>
  <c r="AD371" i="1"/>
  <c r="K317" i="3"/>
  <c r="K12" i="3"/>
  <c r="K8" i="3"/>
  <c r="H354" i="5"/>
  <c r="D308" i="5"/>
  <c r="B242" i="1"/>
  <c r="B242" i="2" s="1"/>
  <c r="H330" i="5"/>
  <c r="K250" i="3"/>
  <c r="K235" i="3"/>
  <c r="H316" i="5"/>
  <c r="K386" i="3"/>
  <c r="D316" i="5"/>
  <c r="E329" i="5"/>
  <c r="K28" i="3"/>
  <c r="AD370" i="1"/>
  <c r="D381" i="5"/>
  <c r="H326" i="5"/>
  <c r="K322" i="3"/>
  <c r="K20" i="3"/>
  <c r="H338" i="5"/>
  <c r="K304" i="3"/>
  <c r="K237" i="3"/>
  <c r="C153" i="3"/>
  <c r="H291" i="5"/>
  <c r="D291" i="5"/>
  <c r="D183" i="5"/>
  <c r="H183" i="5"/>
  <c r="D166" i="5"/>
  <c r="H166" i="5"/>
  <c r="D21" i="5"/>
  <c r="H21" i="5"/>
  <c r="D361" i="5"/>
  <c r="H361" i="5"/>
  <c r="J152" i="1"/>
  <c r="K152" i="3" s="1"/>
  <c r="K152" i="1"/>
  <c r="H223" i="5"/>
  <c r="D223" i="5"/>
  <c r="D27" i="5"/>
  <c r="H27" i="5"/>
  <c r="D365" i="5"/>
  <c r="H175" i="5"/>
  <c r="D175" i="5"/>
  <c r="D43" i="5"/>
  <c r="H43" i="5"/>
  <c r="H10" i="5"/>
  <c r="D10" i="5"/>
  <c r="H17" i="5"/>
  <c r="D283" i="5"/>
  <c r="H283" i="5"/>
  <c r="H258" i="5"/>
  <c r="D258" i="5"/>
  <c r="D141" i="5"/>
  <c r="H299" i="5"/>
  <c r="D299" i="5"/>
  <c r="H215" i="5"/>
  <c r="D215" i="5"/>
  <c r="D117" i="5"/>
  <c r="H117" i="5"/>
  <c r="D100" i="5"/>
  <c r="H100" i="5"/>
  <c r="H67" i="5"/>
  <c r="D67" i="5"/>
  <c r="D51" i="5"/>
  <c r="H51" i="5"/>
  <c r="D369" i="5"/>
  <c r="H369" i="5"/>
  <c r="H385" i="5"/>
  <c r="H274" i="5"/>
  <c r="D274" i="5"/>
  <c r="H266" i="5"/>
  <c r="D266" i="5"/>
  <c r="A242" i="1"/>
  <c r="A230" i="2"/>
  <c r="A231" i="1"/>
  <c r="K313" i="3"/>
  <c r="K170" i="3"/>
  <c r="K162" i="3"/>
  <c r="K158" i="3"/>
  <c r="AD373" i="1"/>
  <c r="AD372" i="1"/>
  <c r="AB371" i="1"/>
  <c r="Z370" i="1"/>
  <c r="K226" i="3"/>
  <c r="K222" i="3"/>
  <c r="K218" i="3"/>
  <c r="K387" i="3"/>
  <c r="K214" i="3"/>
  <c r="K210" i="3"/>
  <c r="AC375" i="1"/>
  <c r="AB374" i="1"/>
  <c r="K251" i="3"/>
  <c r="K247" i="3"/>
  <c r="K206" i="3"/>
  <c r="K202" i="3"/>
  <c r="K198" i="3"/>
  <c r="K382" i="3"/>
  <c r="K327" i="3"/>
  <c r="AB370" i="1"/>
  <c r="AB369" i="1"/>
  <c r="AC367" i="1"/>
  <c r="AB367" i="1"/>
  <c r="K354" i="3"/>
  <c r="AB377" i="1"/>
  <c r="Z375" i="1"/>
  <c r="Y374" i="1"/>
  <c r="H377" i="5"/>
  <c r="H317" i="5"/>
  <c r="D317" i="5"/>
  <c r="D309" i="5"/>
  <c r="H309" i="5"/>
  <c r="H387" i="5"/>
  <c r="D355" i="5"/>
  <c r="H355" i="5"/>
  <c r="D351" i="5"/>
  <c r="H351" i="5"/>
  <c r="H119" i="5"/>
  <c r="D119" i="5"/>
  <c r="D61" i="5"/>
  <c r="H61" i="5"/>
  <c r="H53" i="5"/>
  <c r="D53" i="5"/>
  <c r="D37" i="5"/>
  <c r="H37" i="5"/>
  <c r="H29" i="5"/>
  <c r="D29" i="5"/>
  <c r="D4" i="5"/>
  <c r="H4" i="5"/>
  <c r="H370" i="5"/>
  <c r="D370" i="5"/>
  <c r="D366" i="5"/>
  <c r="H366" i="5"/>
  <c r="D253" i="5"/>
  <c r="H253" i="5"/>
  <c r="D251" i="5"/>
  <c r="H251" i="5"/>
  <c r="H242" i="5"/>
  <c r="D242" i="5"/>
  <c r="H234" i="5"/>
  <c r="D234" i="5"/>
  <c r="H210" i="5"/>
  <c r="D210" i="5"/>
  <c r="H202" i="5"/>
  <c r="D202" i="5"/>
  <c r="H186" i="5"/>
  <c r="D186" i="5"/>
  <c r="H161" i="5"/>
  <c r="D161" i="5"/>
  <c r="D144" i="5"/>
  <c r="H144" i="5"/>
  <c r="H136" i="5"/>
  <c r="D136" i="5"/>
  <c r="AC366" i="1"/>
  <c r="B231" i="2"/>
  <c r="B243" i="1"/>
  <c r="B243" i="2" s="1"/>
  <c r="D254" i="5"/>
  <c r="H254" i="5"/>
  <c r="B233" i="2"/>
  <c r="B245" i="1"/>
  <c r="B245" i="2" s="1"/>
  <c r="H280" i="5"/>
  <c r="H255" i="5"/>
  <c r="D255" i="5"/>
  <c r="K168" i="3"/>
  <c r="K164" i="3"/>
  <c r="K160" i="3"/>
  <c r="Y373" i="1"/>
  <c r="K374" i="3"/>
  <c r="K383" i="3"/>
  <c r="C152" i="3"/>
  <c r="C152" i="5" s="1"/>
  <c r="K153" i="1"/>
  <c r="K323" i="3"/>
  <c r="K262" i="3"/>
  <c r="K254" i="3"/>
  <c r="K243" i="3"/>
  <c r="AB372" i="1"/>
  <c r="K378" i="3"/>
  <c r="K294" i="3"/>
  <c r="K290" i="3"/>
  <c r="K286" i="3"/>
  <c r="K278" i="3"/>
  <c r="AC373" i="1"/>
  <c r="K360" i="3"/>
  <c r="K352" i="3"/>
  <c r="K348" i="3"/>
  <c r="K344" i="3"/>
  <c r="K305" i="3"/>
  <c r="K274" i="3"/>
  <c r="K270" i="3"/>
  <c r="K266" i="3"/>
  <c r="K228" i="3"/>
  <c r="K224" i="3"/>
  <c r="K220" i="3"/>
  <c r="K372" i="3"/>
  <c r="K216" i="3"/>
  <c r="K212" i="3"/>
  <c r="B415" i="1"/>
  <c r="D252" i="5"/>
  <c r="H252" i="5"/>
  <c r="J252" i="1"/>
  <c r="K252" i="3" s="1"/>
  <c r="H138" i="5"/>
  <c r="D138" i="5"/>
  <c r="H164" i="5"/>
  <c r="D164" i="5"/>
  <c r="H154" i="5"/>
  <c r="D154" i="5"/>
  <c r="D206" i="5"/>
  <c r="H206" i="5"/>
  <c r="D198" i="5"/>
  <c r="H198" i="5"/>
  <c r="D314" i="5"/>
  <c r="H314" i="5"/>
  <c r="H306" i="5"/>
  <c r="D306" i="5"/>
  <c r="D268" i="5"/>
  <c r="H268" i="5"/>
  <c r="H260" i="5"/>
  <c r="D260" i="5"/>
  <c r="D247" i="5"/>
  <c r="H247" i="5"/>
  <c r="D239" i="5"/>
  <c r="H239" i="5"/>
  <c r="D58" i="5"/>
  <c r="H58" i="5"/>
  <c r="D34" i="5"/>
  <c r="H34" i="5"/>
  <c r="G16" i="5"/>
  <c r="G17" i="3"/>
  <c r="G17" i="5" s="1"/>
  <c r="D350" i="5"/>
  <c r="H350" i="5"/>
  <c r="D108" i="5"/>
  <c r="H108" i="5"/>
  <c r="H75" i="5"/>
  <c r="D75" i="5"/>
  <c r="K155" i="1"/>
  <c r="J155" i="1"/>
  <c r="C155" i="3"/>
  <c r="C155" i="5" s="1"/>
  <c r="H127" i="5"/>
  <c r="D127" i="5"/>
  <c r="K3" i="3"/>
  <c r="AC372" i="1"/>
  <c r="Y369" i="1"/>
  <c r="Y368" i="1"/>
  <c r="Y367" i="1"/>
  <c r="Y366" i="1"/>
  <c r="K308" i="3"/>
  <c r="Z377" i="1"/>
  <c r="Y376" i="1"/>
  <c r="AB373" i="1"/>
  <c r="K379" i="3"/>
  <c r="K151" i="3"/>
  <c r="K252" i="1"/>
  <c r="K314" i="3"/>
  <c r="K280" i="3"/>
  <c r="K263" i="3"/>
  <c r="K2" i="3"/>
  <c r="Y377" i="1"/>
  <c r="AD374" i="1"/>
  <c r="AA373" i="1"/>
  <c r="AA372" i="1"/>
  <c r="Z371" i="1"/>
  <c r="AE366" i="1"/>
  <c r="K375" i="3"/>
  <c r="K333" i="3"/>
  <c r="K329" i="3"/>
  <c r="K303" i="3"/>
  <c r="K299" i="3"/>
  <c r="K140" i="3"/>
  <c r="K136" i="3"/>
  <c r="AD375" i="1"/>
  <c r="AC374" i="1"/>
  <c r="Z373" i="1"/>
  <c r="Y371" i="1"/>
  <c r="K287" i="3"/>
  <c r="K283" i="3"/>
  <c r="K268" i="3"/>
  <c r="K227" i="3"/>
  <c r="K223" i="3"/>
  <c r="K219" i="3"/>
  <c r="K187" i="3"/>
  <c r="K154" i="3"/>
  <c r="K72" i="3"/>
  <c r="K68" i="3"/>
  <c r="K64" i="3"/>
  <c r="K56" i="3"/>
  <c r="K52" i="3"/>
  <c r="K48" i="3"/>
  <c r="K44" i="3"/>
  <c r="K40" i="3"/>
  <c r="K36" i="3"/>
  <c r="K32" i="3"/>
  <c r="AC369" i="1"/>
  <c r="AC368" i="1"/>
  <c r="K298" i="3"/>
  <c r="K240" i="3"/>
  <c r="K236" i="3"/>
  <c r="K232" i="3"/>
  <c r="K211" i="3"/>
  <c r="K179" i="3"/>
  <c r="K147" i="3"/>
  <c r="K143" i="3"/>
  <c r="K139" i="3"/>
  <c r="K135" i="3"/>
  <c r="K107" i="3"/>
  <c r="AC376" i="1"/>
  <c r="AB366" i="1"/>
  <c r="K315" i="3"/>
  <c r="K264" i="3"/>
  <c r="K260" i="3"/>
  <c r="K256" i="3"/>
  <c r="K248" i="3"/>
  <c r="K159" i="3"/>
  <c r="K35" i="3"/>
  <c r="K27" i="3"/>
  <c r="AC377" i="1"/>
  <c r="AB376" i="1"/>
  <c r="Z374" i="1"/>
  <c r="AA369" i="1"/>
  <c r="AA368" i="1"/>
  <c r="AA367" i="1"/>
  <c r="AA366" i="1"/>
  <c r="A326" i="2"/>
  <c r="A327" i="2" s="1"/>
  <c r="A328" i="2" s="1"/>
  <c r="A329" i="2" s="1"/>
  <c r="A330" i="2" s="1"/>
  <c r="A331" i="2" s="1"/>
  <c r="H328" i="5"/>
  <c r="D328" i="5"/>
  <c r="D300" i="5"/>
  <c r="H300" i="5"/>
  <c r="D48" i="5"/>
  <c r="H48" i="5"/>
  <c r="H40" i="5"/>
  <c r="D40" i="5"/>
  <c r="D32" i="5"/>
  <c r="H32" i="5"/>
  <c r="D24" i="5"/>
  <c r="H24" i="5"/>
  <c r="D15" i="5"/>
  <c r="H15" i="5"/>
  <c r="D7" i="5"/>
  <c r="H7" i="5"/>
  <c r="G6" i="5"/>
  <c r="C157" i="3"/>
  <c r="C157" i="5" s="1"/>
  <c r="K157" i="2"/>
  <c r="J157" i="2"/>
  <c r="K157" i="3" s="1"/>
  <c r="H347" i="5"/>
  <c r="D347" i="5"/>
  <c r="D343" i="5"/>
  <c r="H343" i="5"/>
  <c r="H339" i="5"/>
  <c r="D339" i="5"/>
  <c r="D262" i="5"/>
  <c r="H262" i="5"/>
  <c r="H313" i="5"/>
  <c r="D313" i="5"/>
  <c r="H197" i="5"/>
  <c r="D197" i="5"/>
  <c r="H163" i="5"/>
  <c r="D163" i="5"/>
  <c r="H66" i="5"/>
  <c r="D66" i="5"/>
  <c r="D346" i="5"/>
  <c r="H346" i="5"/>
  <c r="H342" i="5"/>
  <c r="D342" i="5"/>
  <c r="H231" i="5"/>
  <c r="D231" i="5"/>
  <c r="H222" i="5"/>
  <c r="D222" i="5"/>
  <c r="D214" i="5"/>
  <c r="H214" i="5"/>
  <c r="D189" i="5"/>
  <c r="H189" i="5"/>
  <c r="H84" i="5"/>
  <c r="D84" i="5"/>
  <c r="D42" i="5"/>
  <c r="H42" i="5"/>
  <c r="H373" i="5"/>
  <c r="D373" i="5"/>
  <c r="D359" i="5"/>
  <c r="H359" i="5"/>
  <c r="H207" i="5"/>
  <c r="D207" i="5"/>
  <c r="D109" i="5"/>
  <c r="H109" i="5"/>
  <c r="D76" i="5"/>
  <c r="H76" i="5"/>
  <c r="D59" i="5"/>
  <c r="H59" i="5"/>
  <c r="H225" i="5"/>
  <c r="D225" i="5"/>
  <c r="D216" i="5"/>
  <c r="H216" i="5"/>
  <c r="D129" i="5"/>
  <c r="H129" i="5"/>
  <c r="D77" i="5"/>
  <c r="H77" i="5"/>
  <c r="H288" i="5"/>
  <c r="D288" i="5"/>
  <c r="D121" i="5"/>
  <c r="H121" i="5"/>
  <c r="H111" i="5"/>
  <c r="D111" i="5"/>
  <c r="J155" i="2"/>
  <c r="K155" i="2"/>
  <c r="H256" i="5"/>
  <c r="D256" i="5"/>
  <c r="D160" i="5"/>
  <c r="H160" i="5"/>
  <c r="H134" i="5"/>
  <c r="D134" i="5"/>
  <c r="D319" i="5"/>
  <c r="H319" i="5"/>
  <c r="H282" i="5"/>
  <c r="D282" i="5"/>
  <c r="D178" i="5"/>
  <c r="H178" i="5"/>
  <c r="D170" i="5"/>
  <c r="H170" i="5"/>
  <c r="H250" i="5"/>
  <c r="D250" i="5"/>
  <c r="D249" i="5"/>
  <c r="H249" i="5"/>
  <c r="H159" i="5"/>
  <c r="D159" i="5"/>
  <c r="H155" i="5"/>
  <c r="D155" i="5"/>
  <c r="D142" i="5"/>
  <c r="H142" i="5"/>
  <c r="H320" i="5"/>
  <c r="D320" i="5"/>
  <c r="D263" i="5"/>
  <c r="H263" i="5"/>
  <c r="D85" i="5"/>
  <c r="H85" i="5"/>
  <c r="H368" i="5"/>
  <c r="D368" i="5"/>
  <c r="D364" i="5"/>
  <c r="H364" i="5"/>
  <c r="D334" i="5"/>
  <c r="H334" i="5"/>
  <c r="H329" i="5"/>
  <c r="D329" i="5"/>
  <c r="D321" i="5"/>
  <c r="H321" i="5"/>
  <c r="D273" i="5"/>
  <c r="H273" i="5"/>
  <c r="D103" i="5"/>
  <c r="H103" i="5"/>
  <c r="H94" i="5"/>
  <c r="D94" i="5"/>
  <c r="H192" i="5"/>
  <c r="D192" i="5"/>
  <c r="H191" i="5"/>
  <c r="D191" i="5"/>
  <c r="H190" i="5"/>
  <c r="D190" i="5"/>
  <c r="H173" i="5"/>
  <c r="D173" i="5"/>
  <c r="D112" i="5"/>
  <c r="H112" i="5"/>
  <c r="D104" i="5"/>
  <c r="H104" i="5"/>
  <c r="H2" i="5"/>
  <c r="D2" i="5"/>
  <c r="D294" i="5"/>
  <c r="H294" i="5"/>
  <c r="D293" i="5"/>
  <c r="H293" i="5"/>
  <c r="D292" i="5"/>
  <c r="H292" i="5"/>
  <c r="H284" i="5"/>
  <c r="D284" i="5"/>
  <c r="H125" i="5"/>
  <c r="D125" i="5"/>
  <c r="H123" i="5"/>
  <c r="D123" i="5"/>
  <c r="D295" i="5"/>
  <c r="H295" i="5"/>
  <c r="D228" i="5"/>
  <c r="H228" i="5"/>
  <c r="D45" i="5"/>
  <c r="H45" i="5"/>
  <c r="D22" i="5"/>
  <c r="H22" i="5"/>
  <c r="H18" i="5"/>
  <c r="D18" i="5"/>
  <c r="H12" i="5"/>
  <c r="D12" i="5"/>
  <c r="D345" i="5"/>
  <c r="H345" i="5"/>
  <c r="H341" i="5"/>
  <c r="D341" i="5"/>
  <c r="H296" i="5"/>
  <c r="D296" i="5"/>
  <c r="D229" i="5"/>
  <c r="H229" i="5"/>
  <c r="D203" i="5"/>
  <c r="H203" i="5"/>
  <c r="D139" i="5"/>
  <c r="H139" i="5"/>
  <c r="H72" i="5"/>
  <c r="H240" i="5"/>
  <c r="D240" i="5"/>
  <c r="D213" i="5"/>
  <c r="H213" i="5"/>
  <c r="G180" i="5"/>
  <c r="F179" i="5"/>
  <c r="C145" i="5"/>
  <c r="C232" i="5"/>
  <c r="H181" i="5"/>
  <c r="D181" i="5"/>
  <c r="H386" i="5"/>
  <c r="E375" i="5"/>
  <c r="K166" i="3"/>
  <c r="D380" i="5"/>
  <c r="D376" i="5"/>
  <c r="C374" i="5"/>
  <c r="B428" i="2"/>
  <c r="E317" i="5"/>
  <c r="E186" i="5"/>
  <c r="C315" i="5"/>
  <c r="H312" i="5"/>
  <c r="G283" i="5"/>
  <c r="E281" i="5"/>
  <c r="F279" i="5"/>
  <c r="C257" i="5"/>
  <c r="C117" i="5"/>
  <c r="H322" i="5"/>
  <c r="D322" i="5"/>
  <c r="H285" i="5"/>
  <c r="D285" i="5"/>
  <c r="D264" i="5"/>
  <c r="H264" i="5"/>
  <c r="H194" i="5"/>
  <c r="D194" i="5"/>
  <c r="D132" i="5"/>
  <c r="D128" i="5"/>
  <c r="H128" i="5"/>
  <c r="K150" i="2"/>
  <c r="C150" i="3"/>
  <c r="C150" i="5" s="1"/>
  <c r="J150" i="2"/>
  <c r="D356" i="5"/>
  <c r="H356" i="5"/>
  <c r="D352" i="5"/>
  <c r="H352" i="5"/>
  <c r="D156" i="5"/>
  <c r="H156" i="5"/>
  <c r="H133" i="5"/>
  <c r="D133" i="5"/>
  <c r="D209" i="5"/>
  <c r="H209" i="5"/>
  <c r="D208" i="5"/>
  <c r="H208" i="5"/>
  <c r="D68" i="5"/>
  <c r="H68" i="5"/>
  <c r="H6" i="5"/>
  <c r="D6" i="5"/>
  <c r="D305" i="5"/>
  <c r="H305" i="5"/>
  <c r="D270" i="5"/>
  <c r="H270" i="5"/>
  <c r="D9" i="5"/>
  <c r="H9" i="5"/>
  <c r="D271" i="5"/>
  <c r="H271" i="5"/>
  <c r="H171" i="5"/>
  <c r="D171" i="5"/>
  <c r="H92" i="5"/>
  <c r="D92" i="5"/>
  <c r="H83" i="5"/>
  <c r="D83" i="5"/>
  <c r="H81" i="5"/>
  <c r="D81" i="5"/>
  <c r="H248" i="5"/>
  <c r="D248" i="5"/>
  <c r="D227" i="5"/>
  <c r="H227" i="5"/>
  <c r="D102" i="5"/>
  <c r="H102" i="5"/>
  <c r="H44" i="5"/>
  <c r="D44" i="5"/>
  <c r="A332" i="2"/>
  <c r="A394" i="2"/>
  <c r="A395" i="2" s="1"/>
  <c r="A396" i="2" s="1"/>
  <c r="A397" i="2" s="1"/>
  <c r="C149" i="3"/>
  <c r="K149" i="2"/>
  <c r="D340" i="5"/>
  <c r="H340" i="5"/>
  <c r="H78" i="7" l="1"/>
  <c r="AG52" i="7"/>
  <c r="C78" i="7"/>
  <c r="AC52" i="7"/>
  <c r="H82" i="7"/>
  <c r="AG56" i="7"/>
  <c r="C77" i="7"/>
  <c r="AC51" i="7"/>
  <c r="H77" i="7"/>
  <c r="AG51" i="7"/>
  <c r="I78" i="7"/>
  <c r="AH52" i="7"/>
  <c r="G82" i="7"/>
  <c r="AE56" i="7"/>
  <c r="G80" i="7"/>
  <c r="AE54" i="7"/>
  <c r="C76" i="7"/>
  <c r="AC50" i="7"/>
  <c r="G76" i="7"/>
  <c r="AE50" i="7"/>
  <c r="H76" i="7"/>
  <c r="AG50" i="7"/>
  <c r="I76" i="7"/>
  <c r="AH50" i="7"/>
  <c r="F78" i="7"/>
  <c r="AF52" i="7"/>
  <c r="G75" i="7"/>
  <c r="AE49" i="7"/>
  <c r="D79" i="7"/>
  <c r="AD53" i="7"/>
  <c r="F82" i="7"/>
  <c r="AF56" i="7"/>
  <c r="I79" i="7"/>
  <c r="AH53" i="7"/>
  <c r="C79" i="7"/>
  <c r="AC53" i="7"/>
  <c r="I75" i="7"/>
  <c r="AH49" i="7"/>
  <c r="D81" i="7"/>
  <c r="AD55" i="7"/>
  <c r="F79" i="7"/>
  <c r="AF53" i="7"/>
  <c r="I80" i="7"/>
  <c r="AH54" i="7"/>
  <c r="D82" i="7"/>
  <c r="AD56" i="7"/>
  <c r="C75" i="7"/>
  <c r="AC49" i="7"/>
  <c r="G81" i="7"/>
  <c r="AE55" i="7"/>
  <c r="B797" i="6"/>
  <c r="B822" i="6"/>
  <c r="G437" i="6"/>
  <c r="G436" i="25"/>
  <c r="G438" i="6"/>
  <c r="G667" i="6"/>
  <c r="G426" i="6"/>
  <c r="AJ432" i="25"/>
  <c r="AX432" i="25" s="1"/>
  <c r="S407" i="3"/>
  <c r="B783" i="3"/>
  <c r="B784" i="3" s="1"/>
  <c r="B785" i="3" s="1"/>
  <c r="B786" i="3" s="1"/>
  <c r="B787" i="3" s="1"/>
  <c r="G727" i="6"/>
  <c r="G452" i="6"/>
  <c r="G626" i="6"/>
  <c r="A425" i="3"/>
  <c r="S413" i="3"/>
  <c r="A415" i="3"/>
  <c r="S403" i="3"/>
  <c r="A411" i="3"/>
  <c r="S399" i="3"/>
  <c r="A417" i="3"/>
  <c r="S405" i="3"/>
  <c r="G718" i="25"/>
  <c r="N432" i="25"/>
  <c r="AB432" i="25" s="1"/>
  <c r="BL432" i="25" s="1"/>
  <c r="G648" i="6"/>
  <c r="A431" i="3"/>
  <c r="S419" i="3"/>
  <c r="A410" i="3"/>
  <c r="S398" i="3"/>
  <c r="G625" i="6"/>
  <c r="A412" i="3"/>
  <c r="S400" i="3"/>
  <c r="S502" i="3"/>
  <c r="A514" i="3"/>
  <c r="A526" i="3" s="1"/>
  <c r="A538" i="3" s="1"/>
  <c r="A550" i="3" s="1"/>
  <c r="A562" i="3" s="1"/>
  <c r="A574" i="3" s="1"/>
  <c r="A586" i="3" s="1"/>
  <c r="A598" i="3" s="1"/>
  <c r="A610" i="3" s="1"/>
  <c r="A622" i="3" s="1"/>
  <c r="A634" i="3" s="1"/>
  <c r="A646" i="3" s="1"/>
  <c r="A658" i="3" s="1"/>
  <c r="A670" i="3" s="1"/>
  <c r="A682" i="3" s="1"/>
  <c r="A694" i="3" s="1"/>
  <c r="A706" i="3" s="1"/>
  <c r="A718" i="3" s="1"/>
  <c r="A730" i="3" s="1"/>
  <c r="A742" i="3" s="1"/>
  <c r="A754" i="3" s="1"/>
  <c r="A766" i="3" s="1"/>
  <c r="G449" i="25"/>
  <c r="G621" i="25"/>
  <c r="A416" i="3"/>
  <c r="S404" i="3"/>
  <c r="A414" i="3"/>
  <c r="S402" i="3"/>
  <c r="G586" i="25"/>
  <c r="G522" i="25"/>
  <c r="G435" i="25"/>
  <c r="AJ435" i="25" s="1"/>
  <c r="A421" i="3"/>
  <c r="S409" i="3"/>
  <c r="A420" i="3"/>
  <c r="S408" i="3"/>
  <c r="G613" i="25"/>
  <c r="F250" i="6"/>
  <c r="F250" i="9" s="1"/>
  <c r="G238" i="25"/>
  <c r="G648" i="25"/>
  <c r="G457" i="6"/>
  <c r="G476" i="6"/>
  <c r="G442" i="6"/>
  <c r="G525" i="25"/>
  <c r="G646" i="6"/>
  <c r="G810" i="5"/>
  <c r="O810" i="5" s="1"/>
  <c r="G718" i="6"/>
  <c r="G591" i="25"/>
  <c r="G668" i="25"/>
  <c r="C387" i="25"/>
  <c r="C330" i="6"/>
  <c r="C330" i="8" s="1"/>
  <c r="G550" i="6"/>
  <c r="G622" i="6"/>
  <c r="G326" i="6"/>
  <c r="G326" i="9" s="1"/>
  <c r="G507" i="6"/>
  <c r="G473" i="25"/>
  <c r="G628" i="6"/>
  <c r="G627" i="6"/>
  <c r="G650" i="25"/>
  <c r="G477" i="6"/>
  <c r="G113" i="25"/>
  <c r="G495" i="25"/>
  <c r="G471" i="6"/>
  <c r="G623" i="25"/>
  <c r="G473" i="6"/>
  <c r="G533" i="6"/>
  <c r="G476" i="25"/>
  <c r="G566" i="25"/>
  <c r="G427" i="25"/>
  <c r="C387" i="6"/>
  <c r="C387" i="33" s="1"/>
  <c r="G550" i="25"/>
  <c r="G622" i="25"/>
  <c r="G727" i="25"/>
  <c r="G621" i="6"/>
  <c r="G726" i="6"/>
  <c r="G527" i="25"/>
  <c r="G617" i="25"/>
  <c r="G657" i="6"/>
  <c r="G714" i="6"/>
  <c r="G528" i="25"/>
  <c r="G445" i="6"/>
  <c r="G441" i="6"/>
  <c r="B798" i="5"/>
  <c r="B824" i="5"/>
  <c r="U432" i="25"/>
  <c r="BE432" i="25" s="1"/>
  <c r="C388" i="6"/>
  <c r="G526" i="25"/>
  <c r="G719" i="6"/>
  <c r="G474" i="6"/>
  <c r="G471" i="25"/>
  <c r="F110" i="25"/>
  <c r="C331" i="25"/>
  <c r="G653" i="6"/>
  <c r="G428" i="6"/>
  <c r="G413" i="25"/>
  <c r="G491" i="6"/>
  <c r="G696" i="6"/>
  <c r="G572" i="6"/>
  <c r="G594" i="25"/>
  <c r="G472" i="25"/>
  <c r="AJ472" i="25" s="1"/>
  <c r="G724" i="25"/>
  <c r="G525" i="6"/>
  <c r="G475" i="25"/>
  <c r="F113" i="6"/>
  <c r="G815" i="5"/>
  <c r="O815" i="5" s="1"/>
  <c r="G523" i="25"/>
  <c r="G719" i="25"/>
  <c r="G590" i="6"/>
  <c r="G49" i="25"/>
  <c r="E208" i="25"/>
  <c r="F233" i="25"/>
  <c r="G634" i="25"/>
  <c r="G526" i="6"/>
  <c r="G667" i="25"/>
  <c r="G542" i="6"/>
  <c r="G643" i="6"/>
  <c r="C33" i="6"/>
  <c r="G472" i="6"/>
  <c r="G578" i="25"/>
  <c r="G111" i="25"/>
  <c r="G52" i="6"/>
  <c r="F46" i="25"/>
  <c r="E69" i="25"/>
  <c r="G528" i="6"/>
  <c r="G717" i="25"/>
  <c r="G668" i="6"/>
  <c r="G474" i="25"/>
  <c r="G612" i="25"/>
  <c r="G410" i="25"/>
  <c r="G442" i="25"/>
  <c r="G492" i="6"/>
  <c r="G435" i="6"/>
  <c r="G325" i="6"/>
  <c r="G252" i="6"/>
  <c r="G252" i="33" s="1"/>
  <c r="F252" i="25"/>
  <c r="E222" i="6"/>
  <c r="G527" i="6"/>
  <c r="G712" i="6"/>
  <c r="G475" i="6"/>
  <c r="G623" i="6"/>
  <c r="G529" i="6"/>
  <c r="G561" i="6"/>
  <c r="G428" i="25"/>
  <c r="G562" i="6"/>
  <c r="C32" i="6"/>
  <c r="C32" i="9" s="1"/>
  <c r="E388" i="6"/>
  <c r="G241" i="25"/>
  <c r="G426" i="25"/>
  <c r="F111" i="6"/>
  <c r="C132" i="5"/>
  <c r="E132" i="5"/>
  <c r="H132" i="5"/>
  <c r="H144" i="25" s="1"/>
  <c r="C32" i="25"/>
  <c r="D312" i="5"/>
  <c r="D72" i="5"/>
  <c r="D76" i="6" s="1"/>
  <c r="D280" i="5"/>
  <c r="D287" i="25" s="1"/>
  <c r="H365" i="5"/>
  <c r="H130" i="5"/>
  <c r="F365" i="5"/>
  <c r="F72" i="5"/>
  <c r="G132" i="5"/>
  <c r="G813" i="5"/>
  <c r="O813" i="5" s="1"/>
  <c r="G724" i="6"/>
  <c r="G518" i="25"/>
  <c r="G529" i="25"/>
  <c r="G723" i="25"/>
  <c r="G716" i="25"/>
  <c r="G720" i="25"/>
  <c r="G593" i="25"/>
  <c r="G660" i="25"/>
  <c r="G658" i="25"/>
  <c r="G470" i="6"/>
  <c r="G448" i="6"/>
  <c r="G647" i="25"/>
  <c r="G645" i="25"/>
  <c r="E124" i="5"/>
  <c r="F124" i="5"/>
  <c r="F233" i="6"/>
  <c r="F233" i="33" s="1"/>
  <c r="C176" i="5"/>
  <c r="C188" i="6" s="1"/>
  <c r="G510" i="25"/>
  <c r="C142" i="5"/>
  <c r="F184" i="5"/>
  <c r="G309" i="5"/>
  <c r="G459" i="25"/>
  <c r="E224" i="5"/>
  <c r="E233" i="6" s="1"/>
  <c r="G409" i="25"/>
  <c r="G443" i="25"/>
  <c r="G344" i="5"/>
  <c r="G354" i="6" s="1"/>
  <c r="F344" i="5"/>
  <c r="C249" i="6"/>
  <c r="C249" i="9" s="1"/>
  <c r="D130" i="5"/>
  <c r="C388" i="25"/>
  <c r="J388" i="25" s="1"/>
  <c r="H149" i="5"/>
  <c r="F110" i="6"/>
  <c r="E69" i="6"/>
  <c r="E69" i="33" s="1"/>
  <c r="G80" i="5"/>
  <c r="F244" i="25"/>
  <c r="C289" i="5"/>
  <c r="E90" i="5"/>
  <c r="G581" i="6"/>
  <c r="G543" i="25"/>
  <c r="G514" i="25"/>
  <c r="G630" i="25"/>
  <c r="G713" i="25"/>
  <c r="G714" i="25"/>
  <c r="G594" i="6"/>
  <c r="G588" i="25"/>
  <c r="G447" i="6"/>
  <c r="G463" i="6"/>
  <c r="G650" i="6"/>
  <c r="G647" i="6"/>
  <c r="G142" i="5"/>
  <c r="F146" i="5"/>
  <c r="G592" i="25"/>
  <c r="G146" i="5"/>
  <c r="E194" i="5"/>
  <c r="E206" i="25" s="1"/>
  <c r="E149" i="5"/>
  <c r="F294" i="5"/>
  <c r="F303" i="6" s="1"/>
  <c r="C3" i="5"/>
  <c r="C309" i="5"/>
  <c r="C317" i="25" s="1"/>
  <c r="F144" i="5"/>
  <c r="E248" i="5"/>
  <c r="G407" i="25"/>
  <c r="G534" i="25"/>
  <c r="G312" i="5"/>
  <c r="G322" i="25" s="1"/>
  <c r="C212" i="5"/>
  <c r="H212" i="5"/>
  <c r="H217" i="6" s="1"/>
  <c r="G519" i="6"/>
  <c r="G713" i="6"/>
  <c r="G460" i="25"/>
  <c r="G124" i="5"/>
  <c r="F153" i="5"/>
  <c r="E153" i="5"/>
  <c r="H80" i="5"/>
  <c r="D149" i="5"/>
  <c r="D157" i="6" s="1"/>
  <c r="H372" i="5"/>
  <c r="H376" i="6" s="1"/>
  <c r="F785" i="5"/>
  <c r="N785" i="5" s="1"/>
  <c r="H199" i="5"/>
  <c r="E209" i="6"/>
  <c r="C153" i="5"/>
  <c r="C164" i="6" s="1"/>
  <c r="C164" i="9" s="1"/>
  <c r="F90" i="5"/>
  <c r="G118" i="25"/>
  <c r="G35" i="5"/>
  <c r="G46" i="25" s="1"/>
  <c r="F236" i="25"/>
  <c r="H289" i="5"/>
  <c r="G239" i="25"/>
  <c r="G330" i="25"/>
  <c r="G712" i="25"/>
  <c r="G522" i="6"/>
  <c r="G521" i="6"/>
  <c r="G715" i="6"/>
  <c r="G717" i="6"/>
  <c r="G585" i="25"/>
  <c r="G726" i="25"/>
  <c r="G659" i="6"/>
  <c r="G469" i="25"/>
  <c r="G445" i="25"/>
  <c r="G651" i="6"/>
  <c r="G649" i="6"/>
  <c r="G643" i="25"/>
  <c r="G816" i="5"/>
  <c r="O816" i="5" s="1"/>
  <c r="E146" i="5"/>
  <c r="G599" i="6"/>
  <c r="D124" i="5"/>
  <c r="G612" i="6"/>
  <c r="G209" i="5"/>
  <c r="G219" i="25" s="1"/>
  <c r="C11" i="5"/>
  <c r="D217" i="5"/>
  <c r="D219" i="6" s="1"/>
  <c r="F320" i="5"/>
  <c r="F329" i="25" s="1"/>
  <c r="G162" i="5"/>
  <c r="G443" i="6"/>
  <c r="G817" i="5"/>
  <c r="O817" i="5" s="1"/>
  <c r="G497" i="6"/>
  <c r="F309" i="5"/>
  <c r="G439" i="25"/>
  <c r="C270" i="5"/>
  <c r="G270" i="5"/>
  <c r="B780" i="4"/>
  <c r="G183" i="5"/>
  <c r="F183" i="5"/>
  <c r="F191" i="25" s="1"/>
  <c r="D80" i="5"/>
  <c r="F112" i="25"/>
  <c r="D199" i="5"/>
  <c r="D205" i="25" s="1"/>
  <c r="H124" i="5"/>
  <c r="H125" i="25" s="1"/>
  <c r="H335" i="5"/>
  <c r="D289" i="5"/>
  <c r="D297" i="6" s="1"/>
  <c r="D90" i="5"/>
  <c r="F80" i="5"/>
  <c r="F199" i="5"/>
  <c r="F204" i="6" s="1"/>
  <c r="F204" i="8" s="1"/>
  <c r="F289" i="5"/>
  <c r="F292" i="25" s="1"/>
  <c r="E335" i="5"/>
  <c r="D335" i="5"/>
  <c r="D336" i="6" s="1"/>
  <c r="G819" i="5"/>
  <c r="O819" i="5" s="1"/>
  <c r="G588" i="6"/>
  <c r="C335" i="5"/>
  <c r="G523" i="6"/>
  <c r="G715" i="25"/>
  <c r="G721" i="6"/>
  <c r="G589" i="25"/>
  <c r="G661" i="6"/>
  <c r="G660" i="6"/>
  <c r="G467" i="25"/>
  <c r="G447" i="25"/>
  <c r="G646" i="25"/>
  <c r="G644" i="6"/>
  <c r="G649" i="25"/>
  <c r="G520" i="6"/>
  <c r="G3" i="5"/>
  <c r="D3" i="5"/>
  <c r="F130" i="5"/>
  <c r="F216" i="5"/>
  <c r="F47" i="6"/>
  <c r="F47" i="8" s="1"/>
  <c r="C236" i="5"/>
  <c r="C246" i="6" s="1"/>
  <c r="C246" i="33" s="1"/>
  <c r="C252" i="5"/>
  <c r="C256" i="25" s="1"/>
  <c r="G493" i="6"/>
  <c r="D354" i="5"/>
  <c r="D363" i="6" s="1"/>
  <c r="G439" i="6"/>
  <c r="G564" i="25"/>
  <c r="F174" i="5"/>
  <c r="E174" i="5"/>
  <c r="E182" i="6" s="1"/>
  <c r="G429" i="6"/>
  <c r="G429" i="25"/>
  <c r="G430" i="25"/>
  <c r="G430" i="6"/>
  <c r="E191" i="5"/>
  <c r="F191" i="5"/>
  <c r="F111" i="25"/>
  <c r="H35" i="5"/>
  <c r="G53" i="6"/>
  <c r="G53" i="8" s="1"/>
  <c r="D146" i="5"/>
  <c r="F132" i="5"/>
  <c r="E51" i="6"/>
  <c r="E51" i="8" s="1"/>
  <c r="G524" i="25"/>
  <c r="G695" i="25"/>
  <c r="G702" i="25"/>
  <c r="G723" i="6"/>
  <c r="G720" i="6"/>
  <c r="G470" i="25"/>
  <c r="G444" i="25"/>
  <c r="G644" i="25"/>
  <c r="G645" i="6"/>
  <c r="G530" i="25"/>
  <c r="H146" i="5"/>
  <c r="E142" i="5"/>
  <c r="E146" i="6" s="1"/>
  <c r="E146" i="9" s="1"/>
  <c r="G725" i="6"/>
  <c r="G478" i="25"/>
  <c r="E213" i="6"/>
  <c r="E213" i="8" s="1"/>
  <c r="G247" i="25"/>
  <c r="C82" i="5"/>
  <c r="E296" i="5"/>
  <c r="F354" i="5"/>
  <c r="E184" i="5"/>
  <c r="E187" i="25" s="1"/>
  <c r="G412" i="6"/>
  <c r="E294" i="5"/>
  <c r="F252" i="5"/>
  <c r="F253" i="6" s="1"/>
  <c r="F253" i="8" s="1"/>
  <c r="G440" i="6"/>
  <c r="G561" i="25"/>
  <c r="G491" i="25"/>
  <c r="E312" i="5"/>
  <c r="E324" i="25" s="1"/>
  <c r="AJ433" i="25"/>
  <c r="N433" i="25"/>
  <c r="G357" i="5"/>
  <c r="H357" i="5"/>
  <c r="H361" i="6" s="1"/>
  <c r="AQ432" i="25"/>
  <c r="F352" i="5"/>
  <c r="G352" i="5"/>
  <c r="E352" i="5"/>
  <c r="G114" i="6"/>
  <c r="G114" i="9" s="1"/>
  <c r="C130" i="5"/>
  <c r="D35" i="5"/>
  <c r="C184" i="5"/>
  <c r="C386" i="25"/>
  <c r="D82" i="5"/>
  <c r="G90" i="5"/>
  <c r="H90" i="5"/>
  <c r="C35" i="5"/>
  <c r="G725" i="25"/>
  <c r="G524" i="6"/>
  <c r="G722" i="25"/>
  <c r="G716" i="6"/>
  <c r="G658" i="6"/>
  <c r="G662" i="25"/>
  <c r="AJ663" i="25" s="1"/>
  <c r="G444" i="6"/>
  <c r="G652" i="6"/>
  <c r="G206" i="5"/>
  <c r="F56" i="5"/>
  <c r="G130" i="5"/>
  <c r="G149" i="5"/>
  <c r="G413" i="6"/>
  <c r="E354" i="5"/>
  <c r="F312" i="5"/>
  <c r="F322" i="6" s="1"/>
  <c r="F322" i="9" s="1"/>
  <c r="A170" i="4"/>
  <c r="G188" i="5"/>
  <c r="F188" i="5"/>
  <c r="E188" i="5"/>
  <c r="D188" i="5"/>
  <c r="H188" i="5"/>
  <c r="G598" i="25"/>
  <c r="E55" i="6"/>
  <c r="E55" i="9" s="1"/>
  <c r="G239" i="6"/>
  <c r="G239" i="8" s="1"/>
  <c r="E388" i="25"/>
  <c r="F69" i="25"/>
  <c r="F247" i="6"/>
  <c r="G252" i="25"/>
  <c r="G56" i="25"/>
  <c r="E207" i="25"/>
  <c r="E207" i="6"/>
  <c r="E207" i="9" s="1"/>
  <c r="G582" i="25"/>
  <c r="G582" i="6"/>
  <c r="G579" i="25"/>
  <c r="G581" i="25"/>
  <c r="G577" i="6"/>
  <c r="G580" i="6"/>
  <c r="G577" i="25"/>
  <c r="G579" i="6"/>
  <c r="G580" i="25"/>
  <c r="C232" i="25"/>
  <c r="G563" i="25"/>
  <c r="C141" i="5"/>
  <c r="G578" i="6"/>
  <c r="F52" i="6"/>
  <c r="F52" i="33" s="1"/>
  <c r="F56" i="6"/>
  <c r="F56" i="33" s="1"/>
  <c r="F55" i="6"/>
  <c r="F55" i="33" s="1"/>
  <c r="F56" i="25"/>
  <c r="F55" i="25"/>
  <c r="G681" i="25"/>
  <c r="G680" i="6"/>
  <c r="G681" i="6"/>
  <c r="G678" i="25"/>
  <c r="G679" i="25"/>
  <c r="G679" i="6"/>
  <c r="G680" i="25"/>
  <c r="G678" i="6"/>
  <c r="H19" i="5"/>
  <c r="D19" i="5"/>
  <c r="D31" i="6" s="1"/>
  <c r="D31" i="8" s="1"/>
  <c r="E19" i="5"/>
  <c r="E24" i="25" s="1"/>
  <c r="C19" i="5"/>
  <c r="C24" i="25" s="1"/>
  <c r="G250" i="25"/>
  <c r="G327" i="6"/>
  <c r="G327" i="8" s="1"/>
  <c r="E56" i="6"/>
  <c r="E56" i="9" s="1"/>
  <c r="F126" i="5"/>
  <c r="C126" i="5"/>
  <c r="H126" i="5"/>
  <c r="D126" i="5"/>
  <c r="E126" i="5"/>
  <c r="G126" i="5"/>
  <c r="F19" i="5"/>
  <c r="G464" i="25"/>
  <c r="G464" i="6"/>
  <c r="G462" i="25"/>
  <c r="G463" i="25"/>
  <c r="G462" i="6"/>
  <c r="G641" i="6"/>
  <c r="G641" i="25"/>
  <c r="G642" i="6"/>
  <c r="G642" i="25"/>
  <c r="G461" i="6"/>
  <c r="G458" i="6"/>
  <c r="G814" i="5"/>
  <c r="O814" i="5" s="1"/>
  <c r="G461" i="25"/>
  <c r="AJ461" i="25" s="1"/>
  <c r="G454" i="6"/>
  <c r="G451" i="25"/>
  <c r="G452" i="25"/>
  <c r="G456" i="25"/>
  <c r="G459" i="6"/>
  <c r="G460" i="6"/>
  <c r="G457" i="25"/>
  <c r="G453" i="25"/>
  <c r="G456" i="6"/>
  <c r="G458" i="25"/>
  <c r="F158" i="5"/>
  <c r="H158" i="5"/>
  <c r="C158" i="5"/>
  <c r="E158" i="5"/>
  <c r="E166" i="6" s="1"/>
  <c r="D158" i="5"/>
  <c r="D163" i="6" s="1"/>
  <c r="D163" i="8" s="1"/>
  <c r="G158" i="5"/>
  <c r="F304" i="5"/>
  <c r="E304" i="5"/>
  <c r="H304" i="5"/>
  <c r="H309" i="25" s="1"/>
  <c r="D304" i="5"/>
  <c r="D305" i="6" s="1"/>
  <c r="G304" i="5"/>
  <c r="G406" i="25"/>
  <c r="G405" i="25"/>
  <c r="G404" i="25"/>
  <c r="G404" i="6"/>
  <c r="G403" i="6"/>
  <c r="G406" i="6"/>
  <c r="G403" i="25"/>
  <c r="G405" i="6"/>
  <c r="F118" i="5"/>
  <c r="D118" i="5"/>
  <c r="E118" i="5"/>
  <c r="C118" i="5"/>
  <c r="C123" i="25" s="1"/>
  <c r="H118" i="5"/>
  <c r="G118" i="5"/>
  <c r="F116" i="25"/>
  <c r="F114" i="6"/>
  <c r="F114" i="33" s="1"/>
  <c r="F273" i="5"/>
  <c r="C273" i="5"/>
  <c r="E273" i="5"/>
  <c r="E285" i="6" s="1"/>
  <c r="G273" i="5"/>
  <c r="C33" i="5"/>
  <c r="H33" i="5"/>
  <c r="E33" i="5"/>
  <c r="G33" i="5"/>
  <c r="G248" i="6"/>
  <c r="G325" i="25"/>
  <c r="F234" i="6"/>
  <c r="F234" i="9" s="1"/>
  <c r="G48" i="6"/>
  <c r="G53" i="25"/>
  <c r="G48" i="25"/>
  <c r="G52" i="25"/>
  <c r="E209" i="25"/>
  <c r="E208" i="6"/>
  <c r="F234" i="25"/>
  <c r="G631" i="6"/>
  <c r="G116" i="6"/>
  <c r="G115" i="6"/>
  <c r="G115" i="25"/>
  <c r="G118" i="6"/>
  <c r="E82" i="5"/>
  <c r="E86" i="6" s="1"/>
  <c r="C229" i="25"/>
  <c r="F93" i="5"/>
  <c r="E93" i="5"/>
  <c r="D93" i="5"/>
  <c r="C93" i="5"/>
  <c r="G93" i="5"/>
  <c r="G340" i="5"/>
  <c r="C340" i="5"/>
  <c r="C350" i="25" s="1"/>
  <c r="E340" i="5"/>
  <c r="F340" i="5"/>
  <c r="F32" i="25"/>
  <c r="F32" i="6"/>
  <c r="G640" i="25"/>
  <c r="G636" i="6"/>
  <c r="G636" i="25"/>
  <c r="G638" i="6"/>
  <c r="G637" i="6"/>
  <c r="G640" i="6"/>
  <c r="G637" i="25"/>
  <c r="G635" i="6"/>
  <c r="G635" i="25"/>
  <c r="G638" i="25"/>
  <c r="G631" i="25"/>
  <c r="G632" i="6"/>
  <c r="G639" i="6"/>
  <c r="G634" i="6"/>
  <c r="G639" i="25"/>
  <c r="G372" i="5"/>
  <c r="G378" i="6" s="1"/>
  <c r="F372" i="5"/>
  <c r="E372" i="5"/>
  <c r="E377" i="25" s="1"/>
  <c r="C372" i="5"/>
  <c r="G490" i="6"/>
  <c r="G489" i="25"/>
  <c r="G489" i="6"/>
  <c r="G490" i="25"/>
  <c r="D168" i="5"/>
  <c r="E168" i="5"/>
  <c r="E174" i="25" s="1"/>
  <c r="G168" i="5"/>
  <c r="C168" i="5"/>
  <c r="F168" i="5"/>
  <c r="G389" i="5"/>
  <c r="F389" i="5"/>
  <c r="D389" i="5"/>
  <c r="H389" i="5"/>
  <c r="H390" i="6" s="1"/>
  <c r="E389" i="5"/>
  <c r="C389" i="5"/>
  <c r="F86" i="5"/>
  <c r="E86" i="5"/>
  <c r="G86" i="5"/>
  <c r="C86" i="5"/>
  <c r="H86" i="5"/>
  <c r="D86" i="5"/>
  <c r="G559" i="25"/>
  <c r="G560" i="6"/>
  <c r="G560" i="25"/>
  <c r="G559" i="6"/>
  <c r="G557" i="25"/>
  <c r="G558" i="25"/>
  <c r="G557" i="6"/>
  <c r="G558" i="6"/>
  <c r="G554" i="6"/>
  <c r="G552" i="25"/>
  <c r="G675" i="6"/>
  <c r="G606" i="25"/>
  <c r="G606" i="6"/>
  <c r="G605" i="6"/>
  <c r="G595" i="25"/>
  <c r="G595" i="6"/>
  <c r="G600" i="6"/>
  <c r="G88" i="5"/>
  <c r="H88" i="5"/>
  <c r="D88" i="5"/>
  <c r="E88" i="5"/>
  <c r="C88" i="5"/>
  <c r="H5" i="5"/>
  <c r="D5" i="5"/>
  <c r="C5" i="5"/>
  <c r="F5" i="5"/>
  <c r="E5" i="5"/>
  <c r="G5" i="5"/>
  <c r="E217" i="25"/>
  <c r="C69" i="25"/>
  <c r="E249" i="25"/>
  <c r="F69" i="6"/>
  <c r="F112" i="6"/>
  <c r="F112" i="33" s="1"/>
  <c r="G330" i="6"/>
  <c r="G330" i="33" s="1"/>
  <c r="F236" i="6"/>
  <c r="F117" i="6"/>
  <c r="F33" i="5"/>
  <c r="F39" i="25" s="1"/>
  <c r="C55" i="6"/>
  <c r="C55" i="8" s="1"/>
  <c r="C56" i="6"/>
  <c r="C56" i="8" s="1"/>
  <c r="F113" i="25"/>
  <c r="M113" i="25" s="1"/>
  <c r="F109" i="25"/>
  <c r="F109" i="6"/>
  <c r="E212" i="6"/>
  <c r="E212" i="9" s="1"/>
  <c r="E212" i="25"/>
  <c r="E213" i="25"/>
  <c r="G601" i="6"/>
  <c r="G96" i="5"/>
  <c r="C96" i="5"/>
  <c r="E96" i="5"/>
  <c r="E106" i="25" s="1"/>
  <c r="D96" i="5"/>
  <c r="H96" i="5"/>
  <c r="H103" i="6" s="1"/>
  <c r="F96" i="5"/>
  <c r="G610" i="25"/>
  <c r="G610" i="6"/>
  <c r="G69" i="5"/>
  <c r="F69" i="5"/>
  <c r="H69" i="5"/>
  <c r="E69" i="5"/>
  <c r="E70" i="6" s="1"/>
  <c r="E70" i="9" s="1"/>
  <c r="C69" i="5"/>
  <c r="G574" i="6"/>
  <c r="G574" i="25"/>
  <c r="G565" i="25"/>
  <c r="G566" i="6"/>
  <c r="G674" i="25"/>
  <c r="C110" i="5"/>
  <c r="C111" i="6" s="1"/>
  <c r="H110" i="5"/>
  <c r="D110" i="5"/>
  <c r="E110" i="5"/>
  <c r="E118" i="6" s="1"/>
  <c r="G364" i="5"/>
  <c r="F364" i="5"/>
  <c r="C364" i="5"/>
  <c r="E364" i="5"/>
  <c r="C188" i="5"/>
  <c r="C200" i="25" s="1"/>
  <c r="C304" i="5"/>
  <c r="G510" i="6"/>
  <c r="G596" i="25"/>
  <c r="G674" i="6"/>
  <c r="E48" i="6"/>
  <c r="E48" i="9" s="1"/>
  <c r="E53" i="25"/>
  <c r="E215" i="25"/>
  <c r="C69" i="6"/>
  <c r="C69" i="8" s="1"/>
  <c r="E286" i="6"/>
  <c r="E55" i="25"/>
  <c r="F54" i="25"/>
  <c r="E183" i="6"/>
  <c r="E211" i="25"/>
  <c r="E211" i="6"/>
  <c r="E211" i="9" s="1"/>
  <c r="E210" i="6"/>
  <c r="E210" i="25"/>
  <c r="G114" i="25"/>
  <c r="N114" i="25" s="1"/>
  <c r="G112" i="6"/>
  <c r="G112" i="33" s="1"/>
  <c r="G112" i="25"/>
  <c r="G113" i="6"/>
  <c r="G113" i="8" s="1"/>
  <c r="G451" i="6"/>
  <c r="F141" i="5"/>
  <c r="H141" i="5"/>
  <c r="G620" i="6"/>
  <c r="G619" i="6"/>
  <c r="G618" i="25"/>
  <c r="G617" i="6"/>
  <c r="G620" i="25"/>
  <c r="G618" i="6"/>
  <c r="G619" i="25"/>
  <c r="G614" i="25"/>
  <c r="N614" i="25" s="1"/>
  <c r="G583" i="25"/>
  <c r="G583" i="6"/>
  <c r="G584" i="6"/>
  <c r="G584" i="25"/>
  <c r="F8" i="5"/>
  <c r="H8" i="5"/>
  <c r="D8" i="5"/>
  <c r="E8" i="5"/>
  <c r="C8" i="5"/>
  <c r="G8" i="5"/>
  <c r="G402" i="6"/>
  <c r="G402" i="25"/>
  <c r="N403" i="25" s="1"/>
  <c r="G144" i="5"/>
  <c r="G465" i="6"/>
  <c r="G465" i="25"/>
  <c r="G468" i="25"/>
  <c r="G466" i="6"/>
  <c r="G469" i="6"/>
  <c r="G468" i="6"/>
  <c r="G466" i="25"/>
  <c r="G467" i="6"/>
  <c r="E265" i="5"/>
  <c r="G265" i="5"/>
  <c r="C265" i="5"/>
  <c r="D265" i="5"/>
  <c r="D274" i="25" s="1"/>
  <c r="F265" i="5"/>
  <c r="E125" i="5"/>
  <c r="F125" i="5"/>
  <c r="C125" i="5"/>
  <c r="C127" i="25" s="1"/>
  <c r="G125" i="5"/>
  <c r="D205" i="5"/>
  <c r="D213" i="6" s="1"/>
  <c r="G205" i="5"/>
  <c r="H205" i="5"/>
  <c r="F205" i="5"/>
  <c r="C205" i="5"/>
  <c r="C206" i="6" s="1"/>
  <c r="G605" i="25"/>
  <c r="G597" i="6"/>
  <c r="D89" i="5"/>
  <c r="H89" i="5"/>
  <c r="F89" i="5"/>
  <c r="E89" i="5"/>
  <c r="G89" i="5"/>
  <c r="C89" i="5"/>
  <c r="E256" i="6"/>
  <c r="E256" i="25"/>
  <c r="F237" i="25"/>
  <c r="F796" i="5"/>
  <c r="N796" i="5" s="1"/>
  <c r="F238" i="6"/>
  <c r="F238" i="8" s="1"/>
  <c r="F237" i="6"/>
  <c r="F237" i="9" s="1"/>
  <c r="F235" i="6"/>
  <c r="F235" i="33" s="1"/>
  <c r="F240" i="6"/>
  <c r="F240" i="33" s="1"/>
  <c r="F242" i="6"/>
  <c r="F238" i="25"/>
  <c r="F235" i="25"/>
  <c r="G453" i="6"/>
  <c r="H70" i="5"/>
  <c r="G70" i="5"/>
  <c r="D70" i="5"/>
  <c r="F70" i="5"/>
  <c r="E70" i="5"/>
  <c r="C70" i="5"/>
  <c r="G517" i="25"/>
  <c r="G516" i="6"/>
  <c r="G517" i="6"/>
  <c r="G515" i="6"/>
  <c r="G516" i="25"/>
  <c r="G514" i="6"/>
  <c r="G515" i="25"/>
  <c r="G511" i="6"/>
  <c r="F82" i="5"/>
  <c r="G82" i="5"/>
  <c r="F54" i="6"/>
  <c r="G629" i="25"/>
  <c r="G632" i="25"/>
  <c r="G519" i="25"/>
  <c r="G520" i="25"/>
  <c r="G628" i="25"/>
  <c r="G624" i="25"/>
  <c r="G722" i="6"/>
  <c r="G590" i="25"/>
  <c r="G585" i="6"/>
  <c r="G666" i="25"/>
  <c r="G478" i="6"/>
  <c r="G450" i="6"/>
  <c r="G450" i="25"/>
  <c r="D261" i="5"/>
  <c r="H261" i="5"/>
  <c r="H271" i="6" s="1"/>
  <c r="H184" i="5"/>
  <c r="F257" i="5"/>
  <c r="G607" i="25"/>
  <c r="G608" i="25"/>
  <c r="G608" i="6"/>
  <c r="G607" i="6"/>
  <c r="C261" i="5"/>
  <c r="F220" i="5"/>
  <c r="F795" i="5" s="1"/>
  <c r="N795" i="5" s="1"/>
  <c r="G615" i="25"/>
  <c r="G616" i="25"/>
  <c r="G615" i="6"/>
  <c r="G616" i="6"/>
  <c r="G604" i="25"/>
  <c r="G603" i="25"/>
  <c r="G602" i="25"/>
  <c r="G604" i="6"/>
  <c r="G602" i="6"/>
  <c r="G603" i="6"/>
  <c r="G56" i="5"/>
  <c r="G548" i="6"/>
  <c r="G549" i="6"/>
  <c r="G549" i="25"/>
  <c r="G548" i="25"/>
  <c r="G488" i="25"/>
  <c r="G488" i="6"/>
  <c r="G337" i="5"/>
  <c r="H337" i="5"/>
  <c r="D337" i="5"/>
  <c r="F332" i="5"/>
  <c r="H332" i="5"/>
  <c r="G98" i="5"/>
  <c r="C98" i="5"/>
  <c r="E301" i="5"/>
  <c r="G194" i="5"/>
  <c r="G201" i="25" s="1"/>
  <c r="G261" i="5"/>
  <c r="G265" i="25" s="1"/>
  <c r="G551" i="25"/>
  <c r="G599" i="25"/>
  <c r="G296" i="5"/>
  <c r="G482" i="25"/>
  <c r="G707" i="6"/>
  <c r="G707" i="25"/>
  <c r="G706" i="6"/>
  <c r="G706" i="25"/>
  <c r="C332" i="5"/>
  <c r="G530" i="6"/>
  <c r="G613" i="6"/>
  <c r="G596" i="6"/>
  <c r="G671" i="6"/>
  <c r="G562" i="25"/>
  <c r="G441" i="25"/>
  <c r="G440" i="25"/>
  <c r="G629" i="6"/>
  <c r="G521" i="25"/>
  <c r="G627" i="25"/>
  <c r="G624" i="6"/>
  <c r="G592" i="6"/>
  <c r="G593" i="6"/>
  <c r="G659" i="25"/>
  <c r="AJ660" i="25" s="1"/>
  <c r="G661" i="25"/>
  <c r="G477" i="25"/>
  <c r="G449" i="6"/>
  <c r="G455" i="25"/>
  <c r="G653" i="25"/>
  <c r="G698" i="6"/>
  <c r="G701" i="25"/>
  <c r="G700" i="25"/>
  <c r="G699" i="6"/>
  <c r="G699" i="25"/>
  <c r="G698" i="25"/>
  <c r="G701" i="6"/>
  <c r="G700" i="6"/>
  <c r="E236" i="5"/>
  <c r="E245" i="6" s="1"/>
  <c r="G380" i="5"/>
  <c r="F380" i="5"/>
  <c r="G657" i="25"/>
  <c r="C216" i="5"/>
  <c r="C228" i="25" s="1"/>
  <c r="G609" i="6"/>
  <c r="G609" i="25"/>
  <c r="F261" i="5"/>
  <c r="G415" i="6"/>
  <c r="G415" i="25"/>
  <c r="G414" i="25"/>
  <c r="G408" i="6"/>
  <c r="G414" i="6"/>
  <c r="G411" i="25"/>
  <c r="G7" i="5"/>
  <c r="G252" i="5"/>
  <c r="G260" i="25" s="1"/>
  <c r="G512" i="25"/>
  <c r="G511" i="25"/>
  <c r="G512" i="6"/>
  <c r="G481" i="25"/>
  <c r="G481" i="6"/>
  <c r="G479" i="6"/>
  <c r="G479" i="25"/>
  <c r="G480" i="25"/>
  <c r="G480" i="6"/>
  <c r="E332" i="5"/>
  <c r="C334" i="5"/>
  <c r="C206" i="5"/>
  <c r="G127" i="5"/>
  <c r="F127" i="5"/>
  <c r="G411" i="6"/>
  <c r="G598" i="6"/>
  <c r="G408" i="25"/>
  <c r="E337" i="5"/>
  <c r="G547" i="25"/>
  <c r="G547" i="6"/>
  <c r="G541" i="25"/>
  <c r="G601" i="25"/>
  <c r="G672" i="25"/>
  <c r="G563" i="6"/>
  <c r="G416" i="25"/>
  <c r="G417" i="6"/>
  <c r="G418" i="6"/>
  <c r="G416" i="6"/>
  <c r="G419" i="6"/>
  <c r="G417" i="25"/>
  <c r="G419" i="25"/>
  <c r="G418" i="25"/>
  <c r="G245" i="6"/>
  <c r="G245" i="33" s="1"/>
  <c r="G328" i="6"/>
  <c r="E218" i="25"/>
  <c r="AH218" i="25" s="1"/>
  <c r="G247" i="6"/>
  <c r="G247" i="8" s="1"/>
  <c r="C49" i="6"/>
  <c r="G633" i="25"/>
  <c r="G518" i="6"/>
  <c r="G626" i="25"/>
  <c r="G587" i="6"/>
  <c r="G589" i="6"/>
  <c r="G587" i="25"/>
  <c r="G669" i="6"/>
  <c r="G669" i="25"/>
  <c r="G455" i="6"/>
  <c r="G454" i="25"/>
  <c r="G446" i="6"/>
  <c r="G652" i="25"/>
  <c r="G484" i="25"/>
  <c r="G484" i="6"/>
  <c r="G485" i="6"/>
  <c r="G485" i="25"/>
  <c r="G483" i="25"/>
  <c r="G483" i="6"/>
  <c r="F206" i="5"/>
  <c r="G728" i="6"/>
  <c r="G729" i="25"/>
  <c r="G729" i="6"/>
  <c r="G728" i="25"/>
  <c r="F9" i="5"/>
  <c r="G220" i="5"/>
  <c r="G614" i="6"/>
  <c r="G611" i="25"/>
  <c r="D176" i="5"/>
  <c r="H176" i="5"/>
  <c r="G540" i="25"/>
  <c r="G539" i="25"/>
  <c r="G539" i="6"/>
  <c r="G538" i="25"/>
  <c r="G537" i="25"/>
  <c r="G537" i="6"/>
  <c r="G540" i="6"/>
  <c r="G538" i="6"/>
  <c r="F176" i="5"/>
  <c r="C280" i="5"/>
  <c r="C287" i="25" s="1"/>
  <c r="G499" i="25"/>
  <c r="G502" i="6"/>
  <c r="G500" i="6"/>
  <c r="G500" i="25"/>
  <c r="G501" i="6"/>
  <c r="G498" i="25"/>
  <c r="G498" i="6"/>
  <c r="G496" i="25"/>
  <c r="G494" i="25"/>
  <c r="G501" i="25"/>
  <c r="G497" i="25"/>
  <c r="G494" i="6"/>
  <c r="G502" i="25"/>
  <c r="G493" i="25"/>
  <c r="G495" i="6"/>
  <c r="G499" i="6"/>
  <c r="G689" i="6"/>
  <c r="G687" i="25"/>
  <c r="G689" i="25"/>
  <c r="G687" i="6"/>
  <c r="G690" i="6"/>
  <c r="G688" i="6"/>
  <c r="G688" i="25"/>
  <c r="G690" i="25"/>
  <c r="G160" i="5"/>
  <c r="C294" i="5"/>
  <c r="C301" i="25" s="1"/>
  <c r="F334" i="5"/>
  <c r="G682" i="25"/>
  <c r="G682" i="6"/>
  <c r="E160" i="5"/>
  <c r="F209" i="5"/>
  <c r="G410" i="6"/>
  <c r="G409" i="6"/>
  <c r="G820" i="5"/>
  <c r="O820" i="5" s="1"/>
  <c r="G709" i="6"/>
  <c r="G708" i="6"/>
  <c r="G708" i="25"/>
  <c r="G710" i="6"/>
  <c r="G710" i="25"/>
  <c r="G711" i="6"/>
  <c r="G711" i="25"/>
  <c r="G709" i="25"/>
  <c r="G573" i="25"/>
  <c r="G572" i="25"/>
  <c r="G573" i="6"/>
  <c r="G541" i="6"/>
  <c r="G600" i="25"/>
  <c r="G675" i="25"/>
  <c r="G487" i="25"/>
  <c r="G487" i="6"/>
  <c r="G513" i="25"/>
  <c r="G513" i="6"/>
  <c r="G356" i="5"/>
  <c r="E356" i="5"/>
  <c r="F356" i="5"/>
  <c r="C56" i="5"/>
  <c r="C59" i="6" s="1"/>
  <c r="G508" i="6"/>
  <c r="G508" i="25"/>
  <c r="G505" i="25"/>
  <c r="G818" i="5"/>
  <c r="O818" i="5" s="1"/>
  <c r="G503" i="6"/>
  <c r="G509" i="6"/>
  <c r="G505" i="6"/>
  <c r="G504" i="6"/>
  <c r="G506" i="25"/>
  <c r="G506" i="6"/>
  <c r="G509" i="25"/>
  <c r="G504" i="25"/>
  <c r="G503" i="25"/>
  <c r="G507" i="25"/>
  <c r="G633" i="6"/>
  <c r="G486" i="6"/>
  <c r="G486" i="25"/>
  <c r="G704" i="6"/>
  <c r="G705" i="25"/>
  <c r="G702" i="6"/>
  <c r="G703" i="25"/>
  <c r="G703" i="6"/>
  <c r="G705" i="6"/>
  <c r="G704" i="25"/>
  <c r="G554" i="25"/>
  <c r="E334" i="5"/>
  <c r="G551" i="6"/>
  <c r="AJ434" i="25"/>
  <c r="N434" i="25"/>
  <c r="G670" i="25"/>
  <c r="G673" i="25"/>
  <c r="G630" i="6"/>
  <c r="G625" i="25"/>
  <c r="G586" i="6"/>
  <c r="G591" i="6"/>
  <c r="G666" i="6"/>
  <c r="G448" i="25"/>
  <c r="G446" i="25"/>
  <c r="G651" i="25"/>
  <c r="G536" i="6"/>
  <c r="G535" i="25"/>
  <c r="G531" i="25"/>
  <c r="G535" i="6"/>
  <c r="G536" i="25"/>
  <c r="G531" i="6"/>
  <c r="G533" i="25"/>
  <c r="G534" i="6"/>
  <c r="G532" i="25"/>
  <c r="G425" i="25"/>
  <c r="G425" i="6"/>
  <c r="C7" i="5"/>
  <c r="G544" i="6"/>
  <c r="G544" i="25"/>
  <c r="G543" i="6"/>
  <c r="G280" i="5"/>
  <c r="G654" i="6"/>
  <c r="G655" i="25"/>
  <c r="G656" i="6"/>
  <c r="G654" i="25"/>
  <c r="G656" i="25"/>
  <c r="G655" i="6"/>
  <c r="G301" i="5"/>
  <c r="G695" i="6"/>
  <c r="G697" i="25"/>
  <c r="G694" i="25"/>
  <c r="G694" i="6"/>
  <c r="G693" i="6"/>
  <c r="G693" i="25"/>
  <c r="G692" i="25"/>
  <c r="G691" i="6"/>
  <c r="G696" i="25"/>
  <c r="N696" i="25" s="1"/>
  <c r="G691" i="25"/>
  <c r="G697" i="6"/>
  <c r="G692" i="6"/>
  <c r="G380" i="6"/>
  <c r="G378" i="25"/>
  <c r="G567" i="25"/>
  <c r="G568" i="6"/>
  <c r="G568" i="25"/>
  <c r="G567" i="6"/>
  <c r="E256" i="5"/>
  <c r="E263" i="6" s="1"/>
  <c r="E263" i="33" s="1"/>
  <c r="C256" i="5"/>
  <c r="C264" i="25" s="1"/>
  <c r="G176" i="5"/>
  <c r="G177" i="25" s="1"/>
  <c r="G224" i="5"/>
  <c r="G233" i="25" s="1"/>
  <c r="C354" i="5"/>
  <c r="G721" i="25"/>
  <c r="F217" i="5"/>
  <c r="G482" i="6"/>
  <c r="G407" i="6"/>
  <c r="G532" i="6"/>
  <c r="G412" i="25"/>
  <c r="G496" i="6"/>
  <c r="C337" i="5"/>
  <c r="C356" i="5"/>
  <c r="G542" i="25"/>
  <c r="G565" i="6"/>
  <c r="G671" i="25"/>
  <c r="G564" i="6"/>
  <c r="G492" i="25"/>
  <c r="G569" i="6"/>
  <c r="G570" i="25"/>
  <c r="G571" i="25"/>
  <c r="G571" i="6"/>
  <c r="G570" i="6"/>
  <c r="G569" i="25"/>
  <c r="H56" i="5"/>
  <c r="H65" i="6" s="1"/>
  <c r="D56" i="5"/>
  <c r="D781" i="5" s="1"/>
  <c r="L781" i="5" s="1"/>
  <c r="G575" i="25"/>
  <c r="G576" i="25"/>
  <c r="G576" i="6"/>
  <c r="G575" i="6"/>
  <c r="H13" i="5"/>
  <c r="D13" i="5"/>
  <c r="G13" i="5"/>
  <c r="G546" i="6"/>
  <c r="G545" i="25"/>
  <c r="G546" i="25"/>
  <c r="G545" i="6"/>
  <c r="G555" i="25"/>
  <c r="G555" i="6"/>
  <c r="G556" i="25"/>
  <c r="G556" i="6"/>
  <c r="G553" i="25"/>
  <c r="G553" i="6"/>
  <c r="G552" i="6"/>
  <c r="E56" i="5"/>
  <c r="E60" i="25" s="1"/>
  <c r="G388" i="5"/>
  <c r="E388" i="5"/>
  <c r="F388" i="5"/>
  <c r="C388" i="5"/>
  <c r="G676" i="6"/>
  <c r="G676" i="25"/>
  <c r="G677" i="25"/>
  <c r="G677" i="6"/>
  <c r="G673" i="6"/>
  <c r="F13" i="5"/>
  <c r="G685" i="6"/>
  <c r="G683" i="6"/>
  <c r="G684" i="25"/>
  <c r="G685" i="25"/>
  <c r="G684" i="6"/>
  <c r="G686" i="6"/>
  <c r="G686" i="25"/>
  <c r="G683" i="25"/>
  <c r="G365" i="5"/>
  <c r="C365" i="5"/>
  <c r="G184" i="5"/>
  <c r="E11" i="5"/>
  <c r="F11" i="5"/>
  <c r="G611" i="6"/>
  <c r="AJ437" i="25"/>
  <c r="N437" i="25"/>
  <c r="AJ438" i="25"/>
  <c r="N438" i="25"/>
  <c r="G597" i="25"/>
  <c r="G670" i="6"/>
  <c r="G672" i="6"/>
  <c r="G423" i="6"/>
  <c r="G424" i="6"/>
  <c r="G811" i="5"/>
  <c r="O811" i="5" s="1"/>
  <c r="G421" i="25"/>
  <c r="G420" i="25"/>
  <c r="G422" i="6"/>
  <c r="G422" i="25"/>
  <c r="G421" i="6"/>
  <c r="G423" i="25"/>
  <c r="G424" i="25"/>
  <c r="G420" i="6"/>
  <c r="G67" i="6"/>
  <c r="G67" i="8" s="1"/>
  <c r="G69" i="6"/>
  <c r="G69" i="9" s="1"/>
  <c r="F302" i="6"/>
  <c r="F300" i="25"/>
  <c r="C328" i="6"/>
  <c r="C328" i="33" s="1"/>
  <c r="C328" i="25"/>
  <c r="C252" i="25"/>
  <c r="C251" i="25"/>
  <c r="C252" i="6"/>
  <c r="C251" i="6"/>
  <c r="C294" i="25"/>
  <c r="C293" i="25"/>
  <c r="F328" i="25"/>
  <c r="F328" i="6"/>
  <c r="G245" i="25"/>
  <c r="E216" i="25"/>
  <c r="L216" i="25" s="1"/>
  <c r="F251" i="6"/>
  <c r="F251" i="33" s="1"/>
  <c r="G796" i="5"/>
  <c r="G237" i="6"/>
  <c r="G237" i="33" s="1"/>
  <c r="G246" i="6"/>
  <c r="F247" i="25"/>
  <c r="C331" i="6"/>
  <c r="C330" i="25"/>
  <c r="G175" i="6"/>
  <c r="G175" i="9" s="1"/>
  <c r="G69" i="25"/>
  <c r="G328" i="25"/>
  <c r="E270" i="25"/>
  <c r="F33" i="6"/>
  <c r="F33" i="25"/>
  <c r="E220" i="6"/>
  <c r="F241" i="25"/>
  <c r="F244" i="6"/>
  <c r="F249" i="6"/>
  <c r="F242" i="25"/>
  <c r="F239" i="25"/>
  <c r="F241" i="6"/>
  <c r="F239" i="6"/>
  <c r="F239" i="9" s="1"/>
  <c r="F245" i="6"/>
  <c r="F245" i="9" s="1"/>
  <c r="F243" i="25"/>
  <c r="F246" i="6"/>
  <c r="F245" i="25"/>
  <c r="F240" i="25"/>
  <c r="F243" i="6"/>
  <c r="F243" i="9" s="1"/>
  <c r="G51" i="25"/>
  <c r="G54" i="25"/>
  <c r="G51" i="6"/>
  <c r="G51" i="33" s="1"/>
  <c r="G54" i="6"/>
  <c r="G54" i="9" s="1"/>
  <c r="G55" i="6"/>
  <c r="G50" i="6"/>
  <c r="G50" i="9" s="1"/>
  <c r="G55" i="25"/>
  <c r="G49" i="6"/>
  <c r="G780" i="5"/>
  <c r="O780" i="5" s="1"/>
  <c r="G50" i="25"/>
  <c r="E785" i="5"/>
  <c r="M785" i="5" s="1"/>
  <c r="E110" i="25"/>
  <c r="E110" i="6"/>
  <c r="E110" i="33" s="1"/>
  <c r="E294" i="6"/>
  <c r="E294" i="25"/>
  <c r="C353" i="25"/>
  <c r="C354" i="25"/>
  <c r="C354" i="6"/>
  <c r="C353" i="6"/>
  <c r="C353" i="9" s="1"/>
  <c r="G732" i="25"/>
  <c r="G731" i="25"/>
  <c r="G730" i="6"/>
  <c r="G733" i="6"/>
  <c r="G733" i="25"/>
  <c r="G731" i="6"/>
  <c r="G730" i="25"/>
  <c r="G732" i="6"/>
  <c r="F53" i="25"/>
  <c r="G251" i="25"/>
  <c r="F248" i="6"/>
  <c r="G175" i="25"/>
  <c r="G249" i="6"/>
  <c r="G249" i="33" s="1"/>
  <c r="G329" i="6"/>
  <c r="F53" i="6"/>
  <c r="F53" i="33" s="1"/>
  <c r="F327" i="25"/>
  <c r="C55" i="25"/>
  <c r="C54" i="25"/>
  <c r="C54" i="6"/>
  <c r="C53" i="6"/>
  <c r="C53" i="25"/>
  <c r="G66" i="25"/>
  <c r="G65" i="25"/>
  <c r="G56" i="6"/>
  <c r="G56" i="8" s="1"/>
  <c r="G60" i="25"/>
  <c r="G57" i="25"/>
  <c r="C227" i="6"/>
  <c r="C227" i="8" s="1"/>
  <c r="C795" i="5"/>
  <c r="K795" i="5" s="1"/>
  <c r="C232" i="6"/>
  <c r="C230" i="6"/>
  <c r="C231" i="25"/>
  <c r="C229" i="6"/>
  <c r="C229" i="33" s="1"/>
  <c r="C230" i="25"/>
  <c r="C231" i="6"/>
  <c r="C201" i="6"/>
  <c r="C201" i="33" s="1"/>
  <c r="C201" i="25"/>
  <c r="F327" i="6"/>
  <c r="F327" i="9" s="1"/>
  <c r="C204" i="25"/>
  <c r="C205" i="25"/>
  <c r="C205" i="6"/>
  <c r="C205" i="9" s="1"/>
  <c r="C203" i="6"/>
  <c r="C203" i="9" s="1"/>
  <c r="C203" i="25"/>
  <c r="C202" i="6"/>
  <c r="C250" i="6"/>
  <c r="C249" i="25"/>
  <c r="C250" i="25"/>
  <c r="G296" i="25"/>
  <c r="G337" i="25"/>
  <c r="G336" i="6"/>
  <c r="G336" i="8" s="1"/>
  <c r="G336" i="25"/>
  <c r="G332" i="6"/>
  <c r="G332" i="33" s="1"/>
  <c r="G335" i="25"/>
  <c r="G337" i="6"/>
  <c r="G333" i="25"/>
  <c r="G333" i="6"/>
  <c r="G332" i="25"/>
  <c r="G335" i="6"/>
  <c r="G335" i="9" s="1"/>
  <c r="E214" i="25"/>
  <c r="AH215" i="25" s="1"/>
  <c r="E220" i="25"/>
  <c r="E223" i="25"/>
  <c r="E219" i="25"/>
  <c r="E221" i="25"/>
  <c r="E219" i="6"/>
  <c r="E219" i="9" s="1"/>
  <c r="E223" i="6"/>
  <c r="E223" i="33" s="1"/>
  <c r="E224" i="25"/>
  <c r="E224" i="6"/>
  <c r="E224" i="9" s="1"/>
  <c r="E214" i="6"/>
  <c r="E214" i="33" s="1"/>
  <c r="F325" i="6"/>
  <c r="F325" i="9" s="1"/>
  <c r="F803" i="5"/>
  <c r="N803" i="5" s="1"/>
  <c r="F326" i="25"/>
  <c r="F326" i="6"/>
  <c r="F326" i="8" s="1"/>
  <c r="F325" i="25"/>
  <c r="E29" i="6"/>
  <c r="E32" i="6"/>
  <c r="E32" i="25"/>
  <c r="E33" i="25"/>
  <c r="E33" i="6"/>
  <c r="E33" i="9" s="1"/>
  <c r="C51" i="25"/>
  <c r="C50" i="6"/>
  <c r="C52" i="25"/>
  <c r="C50" i="25"/>
  <c r="C780" i="5"/>
  <c r="K780" i="5" s="1"/>
  <c r="E217" i="6"/>
  <c r="E217" i="9" s="1"/>
  <c r="G244" i="6"/>
  <c r="G238" i="6"/>
  <c r="G238" i="8" s="1"/>
  <c r="G243" i="25"/>
  <c r="N244" i="25" s="1"/>
  <c r="G248" i="25"/>
  <c r="G244" i="25"/>
  <c r="F251" i="25"/>
  <c r="F252" i="6"/>
  <c r="F252" i="33" s="1"/>
  <c r="G243" i="6"/>
  <c r="G240" i="6"/>
  <c r="G246" i="25"/>
  <c r="G250" i="6"/>
  <c r="E273" i="6"/>
  <c r="E273" i="9" s="1"/>
  <c r="F248" i="25"/>
  <c r="F249" i="25"/>
  <c r="F48" i="6"/>
  <c r="F48" i="9" s="1"/>
  <c r="C51" i="6"/>
  <c r="C51" i="9" s="1"/>
  <c r="C797" i="5"/>
  <c r="K797" i="5" s="1"/>
  <c r="G334" i="6"/>
  <c r="C33" i="25"/>
  <c r="E109" i="6"/>
  <c r="E109" i="25"/>
  <c r="G117" i="25"/>
  <c r="N118" i="25" s="1"/>
  <c r="G116" i="25"/>
  <c r="G117" i="6"/>
  <c r="C48" i="25"/>
  <c r="C49" i="25"/>
  <c r="C48" i="6"/>
  <c r="E35" i="6"/>
  <c r="E779" i="5"/>
  <c r="M779" i="5" s="1"/>
  <c r="E35" i="25"/>
  <c r="E37" i="25"/>
  <c r="C56" i="25"/>
  <c r="E64" i="25"/>
  <c r="E66" i="6"/>
  <c r="E66" i="33" s="1"/>
  <c r="E67" i="6"/>
  <c r="E65" i="6"/>
  <c r="E63" i="6"/>
  <c r="E63" i="25"/>
  <c r="E57" i="25"/>
  <c r="E57" i="6"/>
  <c r="E54" i="25"/>
  <c r="E780" i="5"/>
  <c r="M780" i="5" s="1"/>
  <c r="E49" i="6"/>
  <c r="E49" i="9" s="1"/>
  <c r="E47" i="6"/>
  <c r="E50" i="25"/>
  <c r="E50" i="6"/>
  <c r="E46" i="25"/>
  <c r="E48" i="25"/>
  <c r="E52" i="25"/>
  <c r="E53" i="6"/>
  <c r="E47" i="25"/>
  <c r="E51" i="25"/>
  <c r="E52" i="6"/>
  <c r="E52" i="8" s="1"/>
  <c r="E49" i="25"/>
  <c r="E56" i="25"/>
  <c r="E54" i="6"/>
  <c r="E46" i="6"/>
  <c r="E46" i="33" s="1"/>
  <c r="AJ713" i="25"/>
  <c r="E218" i="6"/>
  <c r="E218" i="33" s="1"/>
  <c r="C332" i="25"/>
  <c r="G235" i="6"/>
  <c r="G235" i="8" s="1"/>
  <c r="F48" i="25"/>
  <c r="C52" i="6"/>
  <c r="C329" i="6"/>
  <c r="C329" i="33" s="1"/>
  <c r="E221" i="6"/>
  <c r="E221" i="9" s="1"/>
  <c r="G62" i="25"/>
  <c r="G334" i="25"/>
  <c r="G296" i="6"/>
  <c r="F2" i="5"/>
  <c r="C2" i="5"/>
  <c r="G2" i="5"/>
  <c r="E2" i="5"/>
  <c r="E44" i="25"/>
  <c r="G111" i="6"/>
  <c r="G111" i="9" s="1"/>
  <c r="G110" i="25"/>
  <c r="G109" i="25"/>
  <c r="F52" i="25"/>
  <c r="M53" i="25" s="1"/>
  <c r="F49" i="25"/>
  <c r="F50" i="6"/>
  <c r="F50" i="33" s="1"/>
  <c r="F780" i="5"/>
  <c r="N780" i="5" s="1"/>
  <c r="F50" i="25"/>
  <c r="F51" i="25"/>
  <c r="F49" i="6"/>
  <c r="F49" i="8" s="1"/>
  <c r="F51" i="6"/>
  <c r="F118" i="6"/>
  <c r="F118" i="9" s="1"/>
  <c r="F117" i="25"/>
  <c r="F116" i="6"/>
  <c r="F116" i="33" s="1"/>
  <c r="F118" i="25"/>
  <c r="F115" i="6"/>
  <c r="F115" i="8" s="1"/>
  <c r="F115" i="25"/>
  <c r="F114" i="25"/>
  <c r="G347" i="25"/>
  <c r="G338" i="25"/>
  <c r="G242" i="6"/>
  <c r="G242" i="8" s="1"/>
  <c r="G251" i="6"/>
  <c r="G251" i="8" s="1"/>
  <c r="G331" i="25"/>
  <c r="F34" i="6"/>
  <c r="F34" i="9" s="1"/>
  <c r="E794" i="5"/>
  <c r="M794" i="5" s="1"/>
  <c r="G240" i="25"/>
  <c r="N241" i="25" s="1"/>
  <c r="G242" i="25"/>
  <c r="F47" i="25"/>
  <c r="AI47" i="25" s="1"/>
  <c r="G249" i="25"/>
  <c r="G326" i="25"/>
  <c r="G327" i="25"/>
  <c r="F44" i="6"/>
  <c r="E215" i="6"/>
  <c r="E222" i="25"/>
  <c r="C202" i="25"/>
  <c r="G331" i="6"/>
  <c r="G331" i="33" s="1"/>
  <c r="F46" i="6"/>
  <c r="E216" i="6"/>
  <c r="E216" i="33" s="1"/>
  <c r="F250" i="25"/>
  <c r="G241" i="6"/>
  <c r="G241" i="8" s="1"/>
  <c r="G237" i="25"/>
  <c r="C332" i="6"/>
  <c r="F172" i="25"/>
  <c r="G803" i="5"/>
  <c r="O803" i="5" s="1"/>
  <c r="G329" i="25"/>
  <c r="F261" i="25"/>
  <c r="C329" i="25"/>
  <c r="F302" i="25"/>
  <c r="F121" i="25"/>
  <c r="C204" i="6"/>
  <c r="C204" i="33" s="1"/>
  <c r="F246" i="25"/>
  <c r="N623" i="25"/>
  <c r="G384" i="5"/>
  <c r="F384" i="5"/>
  <c r="AJ630" i="25"/>
  <c r="N719" i="25"/>
  <c r="C168" i="6"/>
  <c r="AJ664" i="25"/>
  <c r="N664" i="25"/>
  <c r="AJ665" i="25"/>
  <c r="N665" i="25"/>
  <c r="H808" i="5"/>
  <c r="P808" i="5" s="1"/>
  <c r="C167" i="25"/>
  <c r="C168" i="25"/>
  <c r="AF168" i="25" s="1"/>
  <c r="E332" i="6"/>
  <c r="E332" i="8" s="1"/>
  <c r="H385" i="6"/>
  <c r="G18" i="3"/>
  <c r="G18" i="5" s="1"/>
  <c r="F286" i="6"/>
  <c r="F286" i="8" s="1"/>
  <c r="C165" i="25"/>
  <c r="C166" i="6"/>
  <c r="C166" i="8" s="1"/>
  <c r="E330" i="25"/>
  <c r="E332" i="25"/>
  <c r="E331" i="6"/>
  <c r="E331" i="8" s="1"/>
  <c r="E331" i="25"/>
  <c r="E330" i="6"/>
  <c r="E330" i="33" s="1"/>
  <c r="E382" i="25"/>
  <c r="E380" i="6"/>
  <c r="E380" i="33" s="1"/>
  <c r="E386" i="6"/>
  <c r="H243" i="6"/>
  <c r="H243" i="33" s="1"/>
  <c r="H385" i="25"/>
  <c r="E291" i="25"/>
  <c r="E287" i="6"/>
  <c r="E287" i="33" s="1"/>
  <c r="H245" i="25"/>
  <c r="E288" i="25"/>
  <c r="H243" i="25"/>
  <c r="E383" i="25"/>
  <c r="E383" i="6"/>
  <c r="D35" i="6"/>
  <c r="D35" i="9" s="1"/>
  <c r="D388" i="6"/>
  <c r="E378" i="25"/>
  <c r="E377" i="6"/>
  <c r="E377" i="9" s="1"/>
  <c r="D389" i="6"/>
  <c r="E385" i="6"/>
  <c r="E385" i="33" s="1"/>
  <c r="E381" i="6"/>
  <c r="E381" i="8" s="1"/>
  <c r="D387" i="25"/>
  <c r="E380" i="25"/>
  <c r="E382" i="6"/>
  <c r="E382" i="9" s="1"/>
  <c r="D387" i="6"/>
  <c r="D387" i="33" s="1"/>
  <c r="D808" i="5"/>
  <c r="L808" i="5" s="1"/>
  <c r="E384" i="6"/>
  <c r="E379" i="25"/>
  <c r="D386" i="25"/>
  <c r="E385" i="25"/>
  <c r="E387" i="25"/>
  <c r="D389" i="25"/>
  <c r="E381" i="25"/>
  <c r="K155" i="3"/>
  <c r="E378" i="6"/>
  <c r="E378" i="8" s="1"/>
  <c r="E808" i="5"/>
  <c r="E387" i="6"/>
  <c r="D385" i="25"/>
  <c r="D385" i="6"/>
  <c r="D261" i="25"/>
  <c r="E379" i="6"/>
  <c r="E379" i="33" s="1"/>
  <c r="E386" i="25"/>
  <c r="E287" i="25"/>
  <c r="E290" i="25"/>
  <c r="G116" i="8"/>
  <c r="H386" i="6"/>
  <c r="H386" i="33" s="1"/>
  <c r="G111" i="33"/>
  <c r="H387" i="6"/>
  <c r="H387" i="25"/>
  <c r="H386" i="25"/>
  <c r="D264" i="25"/>
  <c r="F109" i="33"/>
  <c r="F109" i="8"/>
  <c r="F109" i="9"/>
  <c r="F286" i="25"/>
  <c r="E110" i="9"/>
  <c r="D35" i="25"/>
  <c r="A232" i="1"/>
  <c r="A231" i="2"/>
  <c r="E294" i="9"/>
  <c r="H241" i="6"/>
  <c r="H241" i="9" s="1"/>
  <c r="A243" i="1"/>
  <c r="A242" i="2"/>
  <c r="G112" i="9"/>
  <c r="H244" i="6"/>
  <c r="H244" i="9" s="1"/>
  <c r="H248" i="25"/>
  <c r="H241" i="25"/>
  <c r="D261" i="6"/>
  <c r="D261" i="8" s="1"/>
  <c r="D118" i="25"/>
  <c r="D120" i="6"/>
  <c r="H796" i="5"/>
  <c r="P796" i="5" s="1"/>
  <c r="H247" i="6"/>
  <c r="F327" i="33"/>
  <c r="F326" i="33"/>
  <c r="H246" i="25"/>
  <c r="D263" i="25"/>
  <c r="H244" i="25"/>
  <c r="C202" i="9"/>
  <c r="J232" i="25"/>
  <c r="F233" i="9"/>
  <c r="F117" i="33"/>
  <c r="H246" i="6"/>
  <c r="H246" i="33" s="1"/>
  <c r="H248" i="6"/>
  <c r="H248" i="33" s="1"/>
  <c r="H242" i="25"/>
  <c r="D264" i="6"/>
  <c r="D264" i="8" s="1"/>
  <c r="F114" i="9"/>
  <c r="F114" i="8"/>
  <c r="H250" i="25"/>
  <c r="H247" i="25"/>
  <c r="H242" i="6"/>
  <c r="H242" i="33" s="1"/>
  <c r="H245" i="6"/>
  <c r="H245" i="8" s="1"/>
  <c r="H371" i="6"/>
  <c r="H371" i="9" s="1"/>
  <c r="H251" i="6"/>
  <c r="H251" i="8" s="1"/>
  <c r="H250" i="6"/>
  <c r="H250" i="33" s="1"/>
  <c r="B416" i="1"/>
  <c r="E221" i="33"/>
  <c r="E221" i="8"/>
  <c r="D63" i="6"/>
  <c r="H226" i="25"/>
  <c r="H226" i="6"/>
  <c r="F49" i="9"/>
  <c r="AH208" i="25"/>
  <c r="L208" i="25"/>
  <c r="H227" i="25"/>
  <c r="H227" i="6"/>
  <c r="H371" i="25"/>
  <c r="G55" i="8"/>
  <c r="G55" i="33"/>
  <c r="G55" i="9"/>
  <c r="E208" i="9"/>
  <c r="E208" i="33"/>
  <c r="E208" i="8"/>
  <c r="C49" i="9"/>
  <c r="AI55" i="25"/>
  <c r="M55" i="25"/>
  <c r="F236" i="33"/>
  <c r="D378" i="6"/>
  <c r="D378" i="33" s="1"/>
  <c r="G118" i="8"/>
  <c r="E291" i="6"/>
  <c r="E291" i="8" s="1"/>
  <c r="H123" i="6"/>
  <c r="H123" i="9" s="1"/>
  <c r="H123" i="25"/>
  <c r="F111" i="8"/>
  <c r="F111" i="9"/>
  <c r="F111" i="33"/>
  <c r="C353" i="8"/>
  <c r="C353" i="33"/>
  <c r="F54" i="9"/>
  <c r="F54" i="33"/>
  <c r="F54" i="8"/>
  <c r="C328" i="9"/>
  <c r="C328" i="8"/>
  <c r="E292" i="25"/>
  <c r="F243" i="33"/>
  <c r="F243" i="8"/>
  <c r="C385" i="25"/>
  <c r="G48" i="33"/>
  <c r="C51" i="8"/>
  <c r="C55" i="33"/>
  <c r="AI56" i="25"/>
  <c r="F235" i="8"/>
  <c r="F235" i="9"/>
  <c r="D246" i="25"/>
  <c r="D246" i="6"/>
  <c r="D247" i="6"/>
  <c r="D248" i="6"/>
  <c r="D244" i="6"/>
  <c r="D243" i="25"/>
  <c r="D245" i="6"/>
  <c r="D242" i="25"/>
  <c r="D248" i="25"/>
  <c r="D245" i="25"/>
  <c r="D247" i="25"/>
  <c r="D244" i="25"/>
  <c r="D243" i="6"/>
  <c r="D115" i="25"/>
  <c r="D115" i="6"/>
  <c r="D384" i="6"/>
  <c r="D384" i="33" s="1"/>
  <c r="D146" i="6"/>
  <c r="D149" i="6"/>
  <c r="D788" i="5"/>
  <c r="L788" i="5" s="1"/>
  <c r="D146" i="25"/>
  <c r="H27" i="25"/>
  <c r="H29" i="6"/>
  <c r="D304" i="25"/>
  <c r="D303" i="6"/>
  <c r="D801" i="5"/>
  <c r="L801" i="5" s="1"/>
  <c r="D302" i="6"/>
  <c r="D303" i="25"/>
  <c r="D302" i="25"/>
  <c r="D304" i="6"/>
  <c r="D194" i="25"/>
  <c r="D194" i="6"/>
  <c r="D792" i="5"/>
  <c r="L792" i="5" s="1"/>
  <c r="H284" i="25"/>
  <c r="H285" i="6"/>
  <c r="H285" i="25"/>
  <c r="H284" i="6"/>
  <c r="D369" i="25"/>
  <c r="D372" i="6"/>
  <c r="D370" i="25"/>
  <c r="D369" i="6"/>
  <c r="D371" i="6"/>
  <c r="D370" i="6"/>
  <c r="D371" i="25"/>
  <c r="D372" i="25"/>
  <c r="D242" i="6"/>
  <c r="G329" i="9"/>
  <c r="D375" i="6"/>
  <c r="D375" i="9" s="1"/>
  <c r="D378" i="25"/>
  <c r="D380" i="25"/>
  <c r="AI54" i="25"/>
  <c r="H33" i="6"/>
  <c r="H33" i="25"/>
  <c r="H32" i="6"/>
  <c r="H32" i="25"/>
  <c r="D122" i="6"/>
  <c r="H194" i="25"/>
  <c r="H792" i="5"/>
  <c r="P792" i="5" s="1"/>
  <c r="H194" i="6"/>
  <c r="F47" i="33"/>
  <c r="F32" i="9"/>
  <c r="F32" i="33"/>
  <c r="F32" i="8"/>
  <c r="D381" i="6"/>
  <c r="D381" i="8" s="1"/>
  <c r="D384" i="25"/>
  <c r="D377" i="6"/>
  <c r="D377" i="9" s="1"/>
  <c r="D382" i="25"/>
  <c r="D383" i="6"/>
  <c r="D383" i="25"/>
  <c r="H249" i="6"/>
  <c r="H249" i="33" s="1"/>
  <c r="E288" i="6"/>
  <c r="E288" i="33" s="1"/>
  <c r="C331" i="33"/>
  <c r="D33" i="25"/>
  <c r="D34" i="6"/>
  <c r="D33" i="6"/>
  <c r="D34" i="25"/>
  <c r="D32" i="25"/>
  <c r="H240" i="25"/>
  <c r="H240" i="6"/>
  <c r="D305" i="25"/>
  <c r="C330" i="33"/>
  <c r="D337" i="6"/>
  <c r="D335" i="6"/>
  <c r="D335" i="25"/>
  <c r="D336" i="25"/>
  <c r="D171" i="6"/>
  <c r="D171" i="25"/>
  <c r="D169" i="6"/>
  <c r="D170" i="6"/>
  <c r="D169" i="25"/>
  <c r="D32" i="6"/>
  <c r="D119" i="25"/>
  <c r="H208" i="6"/>
  <c r="D240" i="6"/>
  <c r="D240" i="25"/>
  <c r="G175" i="33"/>
  <c r="H170" i="25"/>
  <c r="H169" i="25"/>
  <c r="H171" i="25"/>
  <c r="H171" i="6"/>
  <c r="H388" i="6"/>
  <c r="D125" i="25"/>
  <c r="G249" i="9"/>
  <c r="H261" i="6"/>
  <c r="H261" i="25"/>
  <c r="M49" i="25"/>
  <c r="F248" i="33"/>
  <c r="F248" i="9"/>
  <c r="F248" i="8"/>
  <c r="F110" i="9"/>
  <c r="F110" i="33"/>
  <c r="F110" i="8"/>
  <c r="D117" i="25"/>
  <c r="D266" i="6"/>
  <c r="D266" i="9" s="1"/>
  <c r="D241" i="6"/>
  <c r="D241" i="25"/>
  <c r="H22" i="25"/>
  <c r="N49" i="25"/>
  <c r="AJ49" i="25"/>
  <c r="E166" i="8"/>
  <c r="AJ326" i="25"/>
  <c r="H225" i="6"/>
  <c r="H225" i="25"/>
  <c r="F247" i="8"/>
  <c r="F247" i="9"/>
  <c r="F247" i="33"/>
  <c r="H298" i="25"/>
  <c r="H304" i="6"/>
  <c r="H301" i="6"/>
  <c r="H303" i="25"/>
  <c r="H302" i="25"/>
  <c r="H301" i="25"/>
  <c r="H304" i="25"/>
  <c r="H299" i="25"/>
  <c r="H299" i="6"/>
  <c r="H303" i="6"/>
  <c r="H300" i="25"/>
  <c r="H298" i="6"/>
  <c r="H300" i="6"/>
  <c r="H302" i="6"/>
  <c r="D116" i="25"/>
  <c r="D116" i="6"/>
  <c r="H370" i="6"/>
  <c r="H370" i="25"/>
  <c r="H372" i="6"/>
  <c r="H372" i="25"/>
  <c r="H801" i="5"/>
  <c r="P801" i="5" s="1"/>
  <c r="D796" i="5"/>
  <c r="L796" i="5" s="1"/>
  <c r="G325" i="9"/>
  <c r="G325" i="33"/>
  <c r="G325" i="8"/>
  <c r="D120" i="25"/>
  <c r="E286" i="8"/>
  <c r="E286" i="33"/>
  <c r="E286" i="9"/>
  <c r="G183" i="6"/>
  <c r="D238" i="6"/>
  <c r="D231" i="6"/>
  <c r="D238" i="25"/>
  <c r="D231" i="25"/>
  <c r="D236" i="25"/>
  <c r="D237" i="25"/>
  <c r="D239" i="6"/>
  <c r="D236" i="6"/>
  <c r="D232" i="6"/>
  <c r="D239" i="25"/>
  <c r="D237" i="6"/>
  <c r="D235" i="25"/>
  <c r="D235" i="6"/>
  <c r="D233" i="6"/>
  <c r="D234" i="25"/>
  <c r="D234" i="6"/>
  <c r="D232" i="25"/>
  <c r="D230" i="6"/>
  <c r="D795" i="5"/>
  <c r="D228" i="6"/>
  <c r="D230" i="25"/>
  <c r="D233" i="25"/>
  <c r="D228" i="25"/>
  <c r="D176" i="6"/>
  <c r="D175" i="6"/>
  <c r="D173" i="6"/>
  <c r="D174" i="25"/>
  <c r="D175" i="25"/>
  <c r="D172" i="6"/>
  <c r="D176" i="25"/>
  <c r="D172" i="25"/>
  <c r="H279" i="25"/>
  <c r="H279" i="6"/>
  <c r="H277" i="6"/>
  <c r="H278" i="25"/>
  <c r="H278" i="6"/>
  <c r="H280" i="25"/>
  <c r="H281" i="6"/>
  <c r="H799" i="5"/>
  <c r="H282" i="25"/>
  <c r="H280" i="6"/>
  <c r="H281" i="25"/>
  <c r="H277" i="25"/>
  <c r="H282" i="6"/>
  <c r="D215" i="25"/>
  <c r="D218" i="6"/>
  <c r="D214" i="25"/>
  <c r="G286" i="25"/>
  <c r="G293" i="6"/>
  <c r="G295" i="6"/>
  <c r="G294" i="25"/>
  <c r="G294" i="6"/>
  <c r="G292" i="25"/>
  <c r="G293" i="25"/>
  <c r="G295" i="25"/>
  <c r="H373" i="6"/>
  <c r="H384" i="25"/>
  <c r="H380" i="25"/>
  <c r="H376" i="25"/>
  <c r="O796" i="5"/>
  <c r="H389" i="25"/>
  <c r="H239" i="25"/>
  <c r="H229" i="6"/>
  <c r="H230" i="6"/>
  <c r="H230" i="25"/>
  <c r="H238" i="25"/>
  <c r="H228" i="25"/>
  <c r="H795" i="5"/>
  <c r="P795" i="5" s="1"/>
  <c r="H238" i="6"/>
  <c r="H228" i="6"/>
  <c r="H239" i="6"/>
  <c r="H231" i="25"/>
  <c r="H229" i="25"/>
  <c r="H236" i="6"/>
  <c r="H232" i="6"/>
  <c r="H233" i="6"/>
  <c r="H231" i="6"/>
  <c r="H232" i="25"/>
  <c r="H235" i="25"/>
  <c r="H233" i="25"/>
  <c r="H236" i="25"/>
  <c r="H235" i="6"/>
  <c r="H237" i="6"/>
  <c r="H234" i="25"/>
  <c r="H237" i="25"/>
  <c r="H234" i="6"/>
  <c r="H211" i="25"/>
  <c r="H211" i="6"/>
  <c r="H213" i="6"/>
  <c r="H218" i="25"/>
  <c r="H274" i="6"/>
  <c r="H274" i="25"/>
  <c r="H275" i="6"/>
  <c r="H276" i="25"/>
  <c r="H275" i="25"/>
  <c r="H276" i="6"/>
  <c r="H111" i="6"/>
  <c r="H785" i="5"/>
  <c r="P785" i="5" s="1"/>
  <c r="H110" i="6"/>
  <c r="H107" i="25"/>
  <c r="H109" i="6"/>
  <c r="H109" i="25"/>
  <c r="H105" i="6"/>
  <c r="H110" i="25"/>
  <c r="D130" i="25"/>
  <c r="D288" i="6"/>
  <c r="E290" i="6"/>
  <c r="D373" i="25"/>
  <c r="D807" i="5"/>
  <c r="D374" i="6"/>
  <c r="D374" i="25"/>
  <c r="D373" i="6"/>
  <c r="D380" i="6"/>
  <c r="D375" i="25"/>
  <c r="D379" i="25"/>
  <c r="D376" i="25"/>
  <c r="D381" i="25"/>
  <c r="D376" i="6"/>
  <c r="E187" i="6"/>
  <c r="E197" i="25"/>
  <c r="B429" i="2"/>
  <c r="D382" i="6"/>
  <c r="C146" i="25"/>
  <c r="C147" i="6"/>
  <c r="C148" i="25"/>
  <c r="C149" i="25"/>
  <c r="C146" i="6"/>
  <c r="C788" i="5"/>
  <c r="K788" i="5" s="1"/>
  <c r="D368" i="25"/>
  <c r="D366" i="25"/>
  <c r="D367" i="25"/>
  <c r="D368" i="6"/>
  <c r="D367" i="6"/>
  <c r="G248" i="9"/>
  <c r="G248" i="8"/>
  <c r="G248" i="33"/>
  <c r="C385" i="6"/>
  <c r="D16" i="6"/>
  <c r="K150" i="3"/>
  <c r="H138" i="25"/>
  <c r="H131" i="25"/>
  <c r="D268" i="25"/>
  <c r="D267" i="25"/>
  <c r="D273" i="6"/>
  <c r="D275" i="6"/>
  <c r="D275" i="25"/>
  <c r="D267" i="6"/>
  <c r="F251" i="9"/>
  <c r="H174" i="6"/>
  <c r="H175" i="25"/>
  <c r="H176" i="6"/>
  <c r="H177" i="25"/>
  <c r="H175" i="6"/>
  <c r="H172" i="6"/>
  <c r="H176" i="25"/>
  <c r="H174" i="25"/>
  <c r="H177" i="6"/>
  <c r="H173" i="25"/>
  <c r="H172" i="25"/>
  <c r="H181" i="6"/>
  <c r="H179" i="25"/>
  <c r="H173" i="6"/>
  <c r="H183" i="6"/>
  <c r="H178" i="6"/>
  <c r="H180" i="25"/>
  <c r="H182" i="6"/>
  <c r="H183" i="25"/>
  <c r="H791" i="5"/>
  <c r="P791" i="5" s="1"/>
  <c r="H178" i="25"/>
  <c r="H179" i="6"/>
  <c r="H182" i="25"/>
  <c r="H180" i="6"/>
  <c r="H181" i="25"/>
  <c r="D279" i="6"/>
  <c r="D277" i="25"/>
  <c r="D280" i="6"/>
  <c r="D277" i="6"/>
  <c r="D280" i="25"/>
  <c r="D279" i="25"/>
  <c r="D278" i="6"/>
  <c r="D799" i="5"/>
  <c r="D278" i="25"/>
  <c r="H196" i="25"/>
  <c r="H195" i="25"/>
  <c r="H202" i="25"/>
  <c r="H201" i="25"/>
  <c r="H203" i="6"/>
  <c r="H199" i="6"/>
  <c r="H196" i="6"/>
  <c r="H204" i="6"/>
  <c r="H199" i="25"/>
  <c r="H205" i="6"/>
  <c r="H197" i="25"/>
  <c r="H205" i="25"/>
  <c r="H195" i="6"/>
  <c r="H197" i="6"/>
  <c r="H203" i="25"/>
  <c r="H198" i="25"/>
  <c r="H200" i="25"/>
  <c r="H260" i="6"/>
  <c r="H259" i="25"/>
  <c r="H257" i="25"/>
  <c r="H259" i="6"/>
  <c r="H256" i="25"/>
  <c r="H254" i="6"/>
  <c r="H256" i="6"/>
  <c r="H797" i="5"/>
  <c r="H258" i="6"/>
  <c r="H258" i="25"/>
  <c r="H257" i="6"/>
  <c r="H253" i="25"/>
  <c r="H260" i="25"/>
  <c r="H255" i="25"/>
  <c r="H255" i="6"/>
  <c r="H254" i="25"/>
  <c r="H253" i="6"/>
  <c r="H317" i="25"/>
  <c r="H317" i="6"/>
  <c r="D221" i="25"/>
  <c r="E289" i="25"/>
  <c r="E284" i="6"/>
  <c r="D319" i="25"/>
  <c r="D318" i="25"/>
  <c r="D318" i="6"/>
  <c r="D321" i="6"/>
  <c r="D323" i="25"/>
  <c r="D321" i="25"/>
  <c r="D320" i="6"/>
  <c r="D320" i="25"/>
  <c r="D323" i="6"/>
  <c r="D322" i="6"/>
  <c r="D319" i="6"/>
  <c r="D324" i="6"/>
  <c r="D322" i="25"/>
  <c r="D324" i="25"/>
  <c r="D192" i="6"/>
  <c r="D193" i="25"/>
  <c r="D191" i="25"/>
  <c r="D191" i="6"/>
  <c r="D193" i="6"/>
  <c r="D190" i="25"/>
  <c r="D189" i="6"/>
  <c r="D192" i="25"/>
  <c r="D189" i="25"/>
  <c r="D190" i="6"/>
  <c r="D257" i="6"/>
  <c r="D255" i="6"/>
  <c r="D252" i="6"/>
  <c r="D254" i="25"/>
  <c r="D249" i="25"/>
  <c r="D251" i="25"/>
  <c r="D258" i="25"/>
  <c r="D258" i="6"/>
  <c r="D256" i="6"/>
  <c r="D250" i="25"/>
  <c r="D254" i="6"/>
  <c r="D260" i="6"/>
  <c r="D256" i="25"/>
  <c r="D251" i="6"/>
  <c r="D249" i="6"/>
  <c r="D259" i="6"/>
  <c r="D257" i="25"/>
  <c r="D253" i="6"/>
  <c r="D259" i="25"/>
  <c r="D250" i="6"/>
  <c r="D260" i="25"/>
  <c r="D797" i="5"/>
  <c r="D255" i="25"/>
  <c r="D252" i="25"/>
  <c r="D253" i="25"/>
  <c r="H283" i="6"/>
  <c r="H283" i="25"/>
  <c r="H18" i="6"/>
  <c r="H18" i="25"/>
  <c r="H381" i="6"/>
  <c r="H381" i="9" s="1"/>
  <c r="D106" i="25"/>
  <c r="D112" i="25"/>
  <c r="D106" i="6"/>
  <c r="D112" i="6"/>
  <c r="D111" i="25"/>
  <c r="D111" i="6"/>
  <c r="D113" i="25"/>
  <c r="D105" i="25"/>
  <c r="D108" i="6"/>
  <c r="D110" i="25"/>
  <c r="D109" i="25"/>
  <c r="D113" i="6"/>
  <c r="D107" i="25"/>
  <c r="D109" i="6"/>
  <c r="D108" i="25"/>
  <c r="D110" i="6"/>
  <c r="D107" i="6"/>
  <c r="D785" i="5"/>
  <c r="L785" i="5" s="1"/>
  <c r="D105" i="6"/>
  <c r="D283" i="6"/>
  <c r="H69" i="25"/>
  <c r="H69" i="6"/>
  <c r="H141" i="6"/>
  <c r="H287" i="25"/>
  <c r="H292" i="25"/>
  <c r="H297" i="25"/>
  <c r="H295" i="25"/>
  <c r="H289" i="25"/>
  <c r="H800" i="5"/>
  <c r="H292" i="6"/>
  <c r="H286" i="25"/>
  <c r="H297" i="6"/>
  <c r="H293" i="6"/>
  <c r="H296" i="6"/>
  <c r="H286" i="6"/>
  <c r="H288" i="25"/>
  <c r="H287" i="6"/>
  <c r="H291" i="25"/>
  <c r="H290" i="25"/>
  <c r="H290" i="6"/>
  <c r="H291" i="6"/>
  <c r="H294" i="6"/>
  <c r="H296" i="25"/>
  <c r="H295" i="6"/>
  <c r="H289" i="6"/>
  <c r="H288" i="6"/>
  <c r="H293" i="25"/>
  <c r="H294" i="25"/>
  <c r="H252" i="6"/>
  <c r="H249" i="25"/>
  <c r="H251" i="25"/>
  <c r="G238" i="9"/>
  <c r="G238" i="33"/>
  <c r="D388" i="25"/>
  <c r="D377" i="25"/>
  <c r="D379" i="6"/>
  <c r="D379" i="8" s="1"/>
  <c r="D386" i="6"/>
  <c r="C386" i="6"/>
  <c r="C386" i="33" s="1"/>
  <c r="C383" i="6"/>
  <c r="C384" i="25"/>
  <c r="D94" i="6"/>
  <c r="D312" i="25"/>
  <c r="D306" i="25"/>
  <c r="D310" i="25"/>
  <c r="D307" i="25"/>
  <c r="D306" i="6"/>
  <c r="D312" i="6"/>
  <c r="D802" i="5"/>
  <c r="D308" i="6"/>
  <c r="D311" i="25"/>
  <c r="D309" i="6"/>
  <c r="D313" i="25"/>
  <c r="D310" i="6"/>
  <c r="D308" i="25"/>
  <c r="D307" i="6"/>
  <c r="D317" i="6"/>
  <c r="D317" i="25"/>
  <c r="D315" i="6"/>
  <c r="D309" i="25"/>
  <c r="D316" i="6"/>
  <c r="D313" i="6"/>
  <c r="D315" i="25"/>
  <c r="D316" i="25"/>
  <c r="D311" i="6"/>
  <c r="D314" i="6"/>
  <c r="D314" i="25"/>
  <c r="D73" i="6"/>
  <c r="D75" i="6"/>
  <c r="D70" i="25"/>
  <c r="D72" i="6"/>
  <c r="D70" i="6"/>
  <c r="D76" i="25"/>
  <c r="D73" i="25"/>
  <c r="D77" i="6"/>
  <c r="D69" i="6"/>
  <c r="D69" i="25"/>
  <c r="G244" i="8"/>
  <c r="G244" i="9"/>
  <c r="G244" i="33"/>
  <c r="H164" i="6"/>
  <c r="H165" i="25"/>
  <c r="H165" i="6"/>
  <c r="H166" i="6"/>
  <c r="H162" i="25"/>
  <c r="H162" i="6"/>
  <c r="H167" i="6"/>
  <c r="H163" i="6"/>
  <c r="H168" i="25"/>
  <c r="H167" i="25"/>
  <c r="H163" i="25"/>
  <c r="H164" i="25"/>
  <c r="H166" i="25"/>
  <c r="H168" i="6"/>
  <c r="D144" i="6"/>
  <c r="D143" i="25"/>
  <c r="D144" i="25"/>
  <c r="D143" i="6"/>
  <c r="D141" i="25"/>
  <c r="AI329" i="25"/>
  <c r="M329" i="25"/>
  <c r="F800" i="5"/>
  <c r="F291" i="25"/>
  <c r="AI292" i="25" s="1"/>
  <c r="F287" i="6"/>
  <c r="F289" i="6"/>
  <c r="F289" i="25"/>
  <c r="F288" i="25"/>
  <c r="F288" i="6"/>
  <c r="F290" i="25"/>
  <c r="F287" i="25"/>
  <c r="F291" i="6"/>
  <c r="F290" i="6"/>
  <c r="E289" i="6"/>
  <c r="E282" i="25"/>
  <c r="H318" i="6"/>
  <c r="H323" i="25"/>
  <c r="H321" i="25"/>
  <c r="H319" i="6"/>
  <c r="H320" i="25"/>
  <c r="H322" i="25"/>
  <c r="H318" i="25"/>
  <c r="H323" i="6"/>
  <c r="H324" i="25"/>
  <c r="H322" i="6"/>
  <c r="H324" i="6"/>
  <c r="H319" i="25"/>
  <c r="H321" i="6"/>
  <c r="H320" i="6"/>
  <c r="G243" i="33"/>
  <c r="G240" i="33"/>
  <c r="G240" i="9"/>
  <c r="G240" i="8"/>
  <c r="H193" i="6"/>
  <c r="H193" i="25"/>
  <c r="H191" i="6"/>
  <c r="H186" i="25"/>
  <c r="H190" i="25"/>
  <c r="H185" i="25"/>
  <c r="H186" i="6"/>
  <c r="H192" i="25"/>
  <c r="H188" i="25"/>
  <c r="H189" i="6"/>
  <c r="H187" i="6"/>
  <c r="H184" i="25"/>
  <c r="H184" i="6"/>
  <c r="H187" i="25"/>
  <c r="H190" i="6"/>
  <c r="H192" i="6"/>
  <c r="H188" i="6"/>
  <c r="H185" i="6"/>
  <c r="E384" i="25"/>
  <c r="C382" i="25"/>
  <c r="C378" i="25"/>
  <c r="D47" i="6"/>
  <c r="D39" i="25"/>
  <c r="D779" i="5"/>
  <c r="L779" i="5" s="1"/>
  <c r="D40" i="6"/>
  <c r="D40" i="25"/>
  <c r="D37" i="25"/>
  <c r="D44" i="25"/>
  <c r="D41" i="25"/>
  <c r="D37" i="6"/>
  <c r="D42" i="25"/>
  <c r="D36" i="25"/>
  <c r="D45" i="25"/>
  <c r="D43" i="25"/>
  <c r="D42" i="6"/>
  <c r="D47" i="25"/>
  <c r="D41" i="6"/>
  <c r="D36" i="6"/>
  <c r="D43" i="6"/>
  <c r="D38" i="6"/>
  <c r="H19" i="6"/>
  <c r="H21" i="6"/>
  <c r="H20" i="6"/>
  <c r="H21" i="25"/>
  <c r="L217" i="25"/>
  <c r="L218" i="25"/>
  <c r="H145" i="25"/>
  <c r="H145" i="6"/>
  <c r="D198" i="25"/>
  <c r="D198" i="6"/>
  <c r="D199" i="25"/>
  <c r="D200" i="25"/>
  <c r="D196" i="25"/>
  <c r="D197" i="6"/>
  <c r="D195" i="25"/>
  <c r="D199" i="6"/>
  <c r="D202" i="6"/>
  <c r="D197" i="25"/>
  <c r="D195" i="6"/>
  <c r="D205" i="6"/>
  <c r="D196" i="6"/>
  <c r="D204" i="6"/>
  <c r="C381" i="25"/>
  <c r="C380" i="6"/>
  <c r="C380" i="8" s="1"/>
  <c r="AJ244" i="25"/>
  <c r="D162" i="25"/>
  <c r="D164" i="25"/>
  <c r="D165" i="6"/>
  <c r="D164" i="6"/>
  <c r="D163" i="25"/>
  <c r="D166" i="6"/>
  <c r="D167" i="6"/>
  <c r="D167" i="25"/>
  <c r="D168" i="25"/>
  <c r="D168" i="6"/>
  <c r="D166" i="25"/>
  <c r="D165" i="25"/>
  <c r="D162" i="6"/>
  <c r="H354" i="6"/>
  <c r="H353" i="25"/>
  <c r="H354" i="25"/>
  <c r="H353" i="6"/>
  <c r="H356" i="25"/>
  <c r="H355" i="6"/>
  <c r="H357" i="25"/>
  <c r="H361" i="25"/>
  <c r="H362" i="6"/>
  <c r="H357" i="6"/>
  <c r="H355" i="25"/>
  <c r="H363" i="6"/>
  <c r="H359" i="25"/>
  <c r="H356" i="6"/>
  <c r="D329" i="6"/>
  <c r="D333" i="6"/>
  <c r="D333" i="25"/>
  <c r="D327" i="6"/>
  <c r="D331" i="25"/>
  <c r="D325" i="25"/>
  <c r="D328" i="25"/>
  <c r="D325" i="6"/>
  <c r="D330" i="6"/>
  <c r="D326" i="6"/>
  <c r="D332" i="6"/>
  <c r="D330" i="25"/>
  <c r="D329" i="25"/>
  <c r="D331" i="6"/>
  <c r="D326" i="25"/>
  <c r="D327" i="25"/>
  <c r="D328" i="6"/>
  <c r="D332" i="25"/>
  <c r="D334" i="6"/>
  <c r="D803" i="5"/>
  <c r="D334" i="25"/>
  <c r="C186" i="6"/>
  <c r="H252" i="25"/>
  <c r="E292" i="6"/>
  <c r="E800" i="5"/>
  <c r="E286" i="25"/>
  <c r="C323" i="6"/>
  <c r="C325" i="6"/>
  <c r="C323" i="25"/>
  <c r="C325" i="25"/>
  <c r="C327" i="6"/>
  <c r="C326" i="6"/>
  <c r="C316" i="6"/>
  <c r="C803" i="5"/>
  <c r="C327" i="25"/>
  <c r="C326" i="25"/>
  <c r="C322" i="25"/>
  <c r="C324" i="6"/>
  <c r="C322" i="6"/>
  <c r="C324" i="25"/>
  <c r="C318" i="25"/>
  <c r="H389" i="6"/>
  <c r="C383" i="25"/>
  <c r="C379" i="6"/>
  <c r="C379" i="9" s="1"/>
  <c r="D56" i="25"/>
  <c r="D56" i="6"/>
  <c r="D55" i="6"/>
  <c r="D55" i="25"/>
  <c r="D48" i="6"/>
  <c r="D53" i="6"/>
  <c r="D51" i="25"/>
  <c r="D780" i="5"/>
  <c r="L780" i="5" s="1"/>
  <c r="D54" i="6"/>
  <c r="D52" i="25"/>
  <c r="D50" i="6"/>
  <c r="D51" i="6"/>
  <c r="D54" i="25"/>
  <c r="D49" i="6"/>
  <c r="D50" i="25"/>
  <c r="D53" i="25"/>
  <c r="D48" i="25"/>
  <c r="D49" i="25"/>
  <c r="D52" i="6"/>
  <c r="H86" i="6"/>
  <c r="H86" i="25"/>
  <c r="H85" i="6"/>
  <c r="H83" i="6"/>
  <c r="H84" i="6"/>
  <c r="H783" i="5"/>
  <c r="P783" i="5" s="1"/>
  <c r="H82" i="25"/>
  <c r="H81" i="25"/>
  <c r="H83" i="25"/>
  <c r="H85" i="25"/>
  <c r="H82" i="6"/>
  <c r="H84" i="25"/>
  <c r="H87" i="6"/>
  <c r="D364" i="6"/>
  <c r="D359" i="6"/>
  <c r="D354" i="25"/>
  <c r="D354" i="6"/>
  <c r="D353" i="6"/>
  <c r="D358" i="25"/>
  <c r="D353" i="25"/>
  <c r="E218" i="8"/>
  <c r="D154" i="25"/>
  <c r="D789" i="5"/>
  <c r="L789" i="5" s="1"/>
  <c r="D155" i="25"/>
  <c r="D150" i="25"/>
  <c r="D152" i="25"/>
  <c r="D156" i="25"/>
  <c r="H328" i="6"/>
  <c r="H327" i="25"/>
  <c r="H330" i="25"/>
  <c r="H331" i="25"/>
  <c r="H327" i="6"/>
  <c r="H329" i="25"/>
  <c r="H329" i="6"/>
  <c r="H330" i="6"/>
  <c r="H332" i="6"/>
  <c r="H332" i="25"/>
  <c r="H331" i="6"/>
  <c r="H326" i="25"/>
  <c r="H325" i="25"/>
  <c r="H325" i="6"/>
  <c r="H328" i="25"/>
  <c r="H326" i="6"/>
  <c r="H803" i="5"/>
  <c r="C123" i="6"/>
  <c r="D265" i="25"/>
  <c r="D798" i="5"/>
  <c r="AJ242" i="25"/>
  <c r="F190" i="25"/>
  <c r="H390" i="25"/>
  <c r="H388" i="25"/>
  <c r="H47" i="25"/>
  <c r="H47" i="6"/>
  <c r="D145" i="6"/>
  <c r="D145" i="25"/>
  <c r="C33" i="8"/>
  <c r="C33" i="33"/>
  <c r="C33" i="9"/>
  <c r="C381" i="6"/>
  <c r="C381" i="8" s="1"/>
  <c r="C808" i="5"/>
  <c r="H52" i="25"/>
  <c r="H49" i="6"/>
  <c r="H56" i="25"/>
  <c r="H52" i="6"/>
  <c r="H51" i="25"/>
  <c r="H48" i="25"/>
  <c r="H50" i="25"/>
  <c r="H55" i="25"/>
  <c r="H54" i="6"/>
  <c r="H49" i="25"/>
  <c r="H51" i="6"/>
  <c r="H780" i="5"/>
  <c r="P780" i="5" s="1"/>
  <c r="H53" i="25"/>
  <c r="H55" i="6"/>
  <c r="H56" i="6"/>
  <c r="H50" i="6"/>
  <c r="H54" i="25"/>
  <c r="H48" i="6"/>
  <c r="H53" i="6"/>
  <c r="D784" i="5"/>
  <c r="L784" i="5" s="1"/>
  <c r="D104" i="6"/>
  <c r="D103" i="25"/>
  <c r="D103" i="6"/>
  <c r="D104" i="25"/>
  <c r="H368" i="25"/>
  <c r="H365" i="25"/>
  <c r="H366" i="25"/>
  <c r="D266" i="25"/>
  <c r="E293" i="25"/>
  <c r="E293" i="6"/>
  <c r="E329" i="6"/>
  <c r="E329" i="25"/>
  <c r="E328" i="6"/>
  <c r="E328" i="25"/>
  <c r="E326" i="25"/>
  <c r="E325" i="25"/>
  <c r="E321" i="6"/>
  <c r="E803" i="5"/>
  <c r="E327" i="6"/>
  <c r="E326" i="6"/>
  <c r="E319" i="25"/>
  <c r="E327" i="25"/>
  <c r="E325" i="6"/>
  <c r="C235" i="25"/>
  <c r="C236" i="25"/>
  <c r="C236" i="6"/>
  <c r="C234" i="25"/>
  <c r="C235" i="6"/>
  <c r="C233" i="25"/>
  <c r="C234" i="6"/>
  <c r="C233" i="6"/>
  <c r="AF387" i="25"/>
  <c r="H346" i="6"/>
  <c r="H344" i="6"/>
  <c r="H348" i="25"/>
  <c r="H349" i="6"/>
  <c r="H351" i="25"/>
  <c r="H349" i="25"/>
  <c r="H346" i="25"/>
  <c r="H344" i="25"/>
  <c r="H347" i="6"/>
  <c r="H352" i="6"/>
  <c r="H350" i="25"/>
  <c r="H350" i="6"/>
  <c r="H345" i="6"/>
  <c r="H805" i="5"/>
  <c r="H352" i="25"/>
  <c r="H342" i="25"/>
  <c r="H345" i="25"/>
  <c r="H348" i="6"/>
  <c r="H347" i="25"/>
  <c r="H351" i="6"/>
  <c r="C149" i="5"/>
  <c r="A333" i="2"/>
  <c r="C168" i="33"/>
  <c r="C168" i="9"/>
  <c r="C168" i="8"/>
  <c r="D350" i="25"/>
  <c r="D351" i="25"/>
  <c r="D352" i="25"/>
  <c r="D351" i="6"/>
  <c r="D350" i="6"/>
  <c r="D348" i="25"/>
  <c r="D352" i="6"/>
  <c r="D805" i="5"/>
  <c r="G252" i="9" l="1"/>
  <c r="G331" i="8"/>
  <c r="C387" i="9"/>
  <c r="G326" i="8"/>
  <c r="D386" i="9"/>
  <c r="D386" i="33"/>
  <c r="G326" i="33"/>
  <c r="D383" i="8"/>
  <c r="D383" i="33"/>
  <c r="G252" i="8"/>
  <c r="F56" i="9"/>
  <c r="E384" i="9"/>
  <c r="E384" i="33"/>
  <c r="D389" i="8"/>
  <c r="D389" i="9"/>
  <c r="D389" i="33"/>
  <c r="H390" i="33"/>
  <c r="H390" i="9"/>
  <c r="H390" i="8"/>
  <c r="G54" i="8"/>
  <c r="F56" i="8"/>
  <c r="C229" i="9"/>
  <c r="G54" i="33"/>
  <c r="C229" i="8"/>
  <c r="E223" i="9"/>
  <c r="H385" i="9"/>
  <c r="H385" i="33"/>
  <c r="H389" i="33"/>
  <c r="H389" i="9"/>
  <c r="H389" i="8"/>
  <c r="C385" i="8"/>
  <c r="C385" i="33"/>
  <c r="E52" i="33"/>
  <c r="E223" i="8"/>
  <c r="H387" i="9"/>
  <c r="H387" i="33"/>
  <c r="D388" i="8"/>
  <c r="D388" i="9"/>
  <c r="D388" i="33"/>
  <c r="E388" i="33"/>
  <c r="E388" i="8"/>
  <c r="E388" i="9"/>
  <c r="C388" i="8"/>
  <c r="C388" i="9"/>
  <c r="C388" i="33"/>
  <c r="G242" i="9"/>
  <c r="H388" i="33"/>
  <c r="H388" i="9"/>
  <c r="H388" i="8"/>
  <c r="D385" i="9"/>
  <c r="D385" i="33"/>
  <c r="E383" i="9"/>
  <c r="E383" i="33"/>
  <c r="C387" i="8"/>
  <c r="C383" i="9"/>
  <c r="C383" i="33"/>
  <c r="E387" i="8"/>
  <c r="E387" i="33"/>
  <c r="E386" i="9"/>
  <c r="E386" i="33"/>
  <c r="B798" i="6"/>
  <c r="B823" i="6"/>
  <c r="AJ529" i="25"/>
  <c r="AJ592" i="25"/>
  <c r="AJ649" i="25"/>
  <c r="M236" i="25"/>
  <c r="N713" i="25"/>
  <c r="AJ518" i="25"/>
  <c r="N334" i="25"/>
  <c r="AJ241" i="25"/>
  <c r="AJ718" i="25"/>
  <c r="E48" i="8"/>
  <c r="G351" i="25"/>
  <c r="E24" i="6"/>
  <c r="G329" i="33"/>
  <c r="G329" i="8"/>
  <c r="H46" i="25"/>
  <c r="H46" i="6"/>
  <c r="H46" i="33" s="1"/>
  <c r="E182" i="33"/>
  <c r="E182" i="8"/>
  <c r="F86" i="6"/>
  <c r="F86" i="8" s="1"/>
  <c r="F85" i="6"/>
  <c r="D126" i="25"/>
  <c r="D129" i="6"/>
  <c r="D128" i="6"/>
  <c r="D128" i="8" s="1"/>
  <c r="AJ623" i="25"/>
  <c r="AJ473" i="25"/>
  <c r="C164" i="8"/>
  <c r="H367" i="25"/>
  <c r="D152" i="6"/>
  <c r="D158" i="6"/>
  <c r="D360" i="6"/>
  <c r="D355" i="6"/>
  <c r="C320" i="6"/>
  <c r="C320" i="9" s="1"/>
  <c r="C319" i="6"/>
  <c r="C319" i="8" s="1"/>
  <c r="C316" i="25"/>
  <c r="H363" i="25"/>
  <c r="D204" i="25"/>
  <c r="D201" i="6"/>
  <c r="D201" i="8" s="1"/>
  <c r="AH217" i="25"/>
  <c r="AJ243" i="25"/>
  <c r="C187" i="25"/>
  <c r="D221" i="6"/>
  <c r="D366" i="6"/>
  <c r="D366" i="8" s="1"/>
  <c r="E188" i="6"/>
  <c r="D129" i="25"/>
  <c r="H381" i="25"/>
  <c r="D229" i="6"/>
  <c r="G175" i="8"/>
  <c r="E48" i="33"/>
  <c r="H375" i="6"/>
  <c r="C163" i="6"/>
  <c r="C163" i="8" s="1"/>
  <c r="E182" i="9"/>
  <c r="C165" i="6"/>
  <c r="C165" i="33" s="1"/>
  <c r="E25" i="6"/>
  <c r="E30" i="25"/>
  <c r="D343" i="6"/>
  <c r="H368" i="6"/>
  <c r="H368" i="33" s="1"/>
  <c r="D151" i="25"/>
  <c r="D159" i="6"/>
  <c r="D159" i="33" s="1"/>
  <c r="D154" i="6"/>
  <c r="D356" i="25"/>
  <c r="D360" i="25"/>
  <c r="H806" i="5"/>
  <c r="P806" i="5" s="1"/>
  <c r="D203" i="25"/>
  <c r="D202" i="25"/>
  <c r="D78" i="25"/>
  <c r="N243" i="25"/>
  <c r="H130" i="6"/>
  <c r="D365" i="6"/>
  <c r="E188" i="25"/>
  <c r="L188" i="25" s="1"/>
  <c r="D286" i="25"/>
  <c r="H217" i="25"/>
  <c r="H375" i="25"/>
  <c r="O376" i="25" s="1"/>
  <c r="D794" i="5"/>
  <c r="L794" i="5" s="1"/>
  <c r="D128" i="25"/>
  <c r="AJ118" i="25"/>
  <c r="C163" i="25"/>
  <c r="E202" i="6"/>
  <c r="E27" i="6"/>
  <c r="E27" i="33" s="1"/>
  <c r="E28" i="25"/>
  <c r="G785" i="5"/>
  <c r="O785" i="5" s="1"/>
  <c r="G109" i="6"/>
  <c r="G110" i="6"/>
  <c r="G110" i="33" s="1"/>
  <c r="D265" i="6"/>
  <c r="D270" i="6"/>
  <c r="D262" i="25"/>
  <c r="D263" i="6"/>
  <c r="D263" i="9" s="1"/>
  <c r="AI237" i="25"/>
  <c r="H20" i="25"/>
  <c r="H19" i="25"/>
  <c r="O19" i="25" s="1"/>
  <c r="D790" i="5"/>
  <c r="L790" i="5" s="1"/>
  <c r="D173" i="25"/>
  <c r="D170" i="25"/>
  <c r="D174" i="6"/>
  <c r="D174" i="9" s="1"/>
  <c r="G48" i="8"/>
  <c r="G48" i="9"/>
  <c r="H125" i="6"/>
  <c r="H126" i="6"/>
  <c r="H124" i="25"/>
  <c r="H127" i="6"/>
  <c r="AJ250" i="25"/>
  <c r="N250" i="25"/>
  <c r="AB250" i="25" s="1"/>
  <c r="BL250" i="25" s="1"/>
  <c r="E355" i="6"/>
  <c r="G353" i="25"/>
  <c r="H208" i="25"/>
  <c r="H209" i="25"/>
  <c r="H202" i="6"/>
  <c r="H202" i="9" s="1"/>
  <c r="H201" i="6"/>
  <c r="H204" i="25"/>
  <c r="E255" i="6"/>
  <c r="E254" i="25"/>
  <c r="N592" i="25"/>
  <c r="U592" i="25" s="1"/>
  <c r="BE592" i="25" s="1"/>
  <c r="C294" i="6"/>
  <c r="C293" i="6"/>
  <c r="H137" i="25"/>
  <c r="H139" i="25"/>
  <c r="F250" i="33"/>
  <c r="F250" i="8"/>
  <c r="D288" i="25"/>
  <c r="H373" i="25"/>
  <c r="O373" i="25" s="1"/>
  <c r="D125" i="6"/>
  <c r="D125" i="8" s="1"/>
  <c r="G336" i="33"/>
  <c r="N718" i="25"/>
  <c r="G47" i="25"/>
  <c r="E353" i="6"/>
  <c r="E362" i="25"/>
  <c r="C186" i="25"/>
  <c r="H367" i="6"/>
  <c r="H367" i="33" s="1"/>
  <c r="N242" i="25"/>
  <c r="U242" i="25" s="1"/>
  <c r="BE242" i="25" s="1"/>
  <c r="D160" i="6"/>
  <c r="D158" i="25"/>
  <c r="D357" i="6"/>
  <c r="H362" i="25"/>
  <c r="AK363" i="25" s="1"/>
  <c r="D74" i="6"/>
  <c r="D281" i="6"/>
  <c r="H131" i="6"/>
  <c r="H131" i="33" s="1"/>
  <c r="E195" i="6"/>
  <c r="E195" i="8" s="1"/>
  <c r="H384" i="6"/>
  <c r="H384" i="33" s="1"/>
  <c r="D220" i="25"/>
  <c r="D337" i="25"/>
  <c r="C55" i="9"/>
  <c r="H382" i="25"/>
  <c r="C164" i="25"/>
  <c r="N473" i="25"/>
  <c r="AJ248" i="25"/>
  <c r="AX248" i="25" s="1"/>
  <c r="H343" i="6"/>
  <c r="E181" i="6"/>
  <c r="E181" i="9" s="1"/>
  <c r="H191" i="25"/>
  <c r="H200" i="6"/>
  <c r="H200" i="33" s="1"/>
  <c r="H198" i="6"/>
  <c r="H189" i="25"/>
  <c r="D286" i="6"/>
  <c r="D286" i="8" s="1"/>
  <c r="D281" i="25"/>
  <c r="K281" i="25" s="1"/>
  <c r="D283" i="25"/>
  <c r="D289" i="6"/>
  <c r="D289" i="8" s="1"/>
  <c r="D344" i="25"/>
  <c r="N240" i="25"/>
  <c r="AB240" i="25" s="1"/>
  <c r="BL240" i="25" s="1"/>
  <c r="C162" i="6"/>
  <c r="H128" i="6"/>
  <c r="F47" i="9"/>
  <c r="F327" i="8"/>
  <c r="N529" i="25"/>
  <c r="N518" i="25"/>
  <c r="E145" i="6"/>
  <c r="E145" i="9" s="1"/>
  <c r="C59" i="33"/>
  <c r="C59" i="8"/>
  <c r="G59" i="25"/>
  <c r="G63" i="25"/>
  <c r="N63" i="25" s="1"/>
  <c r="G67" i="25"/>
  <c r="N67" i="25" s="1"/>
  <c r="U67" i="25" s="1"/>
  <c r="BE67" i="25" s="1"/>
  <c r="N666" i="25"/>
  <c r="AJ667" i="25"/>
  <c r="D71" i="6"/>
  <c r="D75" i="25"/>
  <c r="D80" i="6"/>
  <c r="D71" i="25"/>
  <c r="D72" i="25"/>
  <c r="AG73" i="25" s="1"/>
  <c r="D79" i="6"/>
  <c r="D79" i="33" s="1"/>
  <c r="D80" i="25"/>
  <c r="AH212" i="25"/>
  <c r="F117" i="9"/>
  <c r="F117" i="8"/>
  <c r="F174" i="6"/>
  <c r="F174" i="25"/>
  <c r="E254" i="6"/>
  <c r="F122" i="25"/>
  <c r="F119" i="25"/>
  <c r="D44" i="6"/>
  <c r="D44" i="8" s="1"/>
  <c r="D38" i="25"/>
  <c r="D39" i="6"/>
  <c r="D46" i="6"/>
  <c r="D45" i="6"/>
  <c r="D46" i="25"/>
  <c r="AG47" i="25" s="1"/>
  <c r="E53" i="9"/>
  <c r="E53" i="8"/>
  <c r="E279" i="25"/>
  <c r="E282" i="6"/>
  <c r="E31" i="6"/>
  <c r="E26" i="25"/>
  <c r="E778" i="5"/>
  <c r="M778" i="5" s="1"/>
  <c r="E26" i="6"/>
  <c r="E30" i="6"/>
  <c r="E27" i="25"/>
  <c r="E51" i="9"/>
  <c r="E51" i="33"/>
  <c r="D365" i="25"/>
  <c r="K365" i="25" s="1"/>
  <c r="D362" i="25"/>
  <c r="D357" i="25"/>
  <c r="D361" i="25"/>
  <c r="K361" i="25" s="1"/>
  <c r="D363" i="25"/>
  <c r="K364" i="25" s="1"/>
  <c r="D358" i="6"/>
  <c r="D355" i="25"/>
  <c r="H380" i="6"/>
  <c r="H380" i="33" s="1"/>
  <c r="H374" i="6"/>
  <c r="H374" i="9" s="1"/>
  <c r="H383" i="25"/>
  <c r="H374" i="25"/>
  <c r="H379" i="6"/>
  <c r="H379" i="8" s="1"/>
  <c r="H378" i="25"/>
  <c r="H382" i="6"/>
  <c r="H382" i="8" s="1"/>
  <c r="AF332" i="25"/>
  <c r="J332" i="25"/>
  <c r="D356" i="6"/>
  <c r="D364" i="25"/>
  <c r="C320" i="25"/>
  <c r="H129" i="6"/>
  <c r="H129" i="9" s="1"/>
  <c r="D289" i="25"/>
  <c r="K289" i="25" s="1"/>
  <c r="H377" i="6"/>
  <c r="D218" i="25"/>
  <c r="D127" i="25"/>
  <c r="D222" i="25"/>
  <c r="AG222" i="25" s="1"/>
  <c r="H377" i="25"/>
  <c r="E29" i="25"/>
  <c r="N247" i="25"/>
  <c r="U247" i="25" s="1"/>
  <c r="BE247" i="25" s="1"/>
  <c r="E31" i="25"/>
  <c r="E28" i="6"/>
  <c r="E28" i="33" s="1"/>
  <c r="F244" i="8"/>
  <c r="F244" i="9"/>
  <c r="E198" i="25"/>
  <c r="H359" i="6"/>
  <c r="H358" i="6"/>
  <c r="H358" i="8" s="1"/>
  <c r="H360" i="6"/>
  <c r="H360" i="33" s="1"/>
  <c r="H360" i="25"/>
  <c r="H364" i="6"/>
  <c r="D211" i="6"/>
  <c r="D211" i="33" s="1"/>
  <c r="D203" i="6"/>
  <c r="D161" i="6"/>
  <c r="D155" i="6"/>
  <c r="D153" i="25"/>
  <c r="K154" i="25" s="1"/>
  <c r="D153" i="6"/>
  <c r="D153" i="33" s="1"/>
  <c r="D157" i="25"/>
  <c r="D160" i="25"/>
  <c r="D156" i="6"/>
  <c r="D156" i="9" s="1"/>
  <c r="H221" i="6"/>
  <c r="H219" i="6"/>
  <c r="C187" i="6"/>
  <c r="C185" i="25"/>
  <c r="H365" i="6"/>
  <c r="H365" i="8" s="1"/>
  <c r="D150" i="6"/>
  <c r="D150" i="33" s="1"/>
  <c r="D159" i="25"/>
  <c r="D359" i="25"/>
  <c r="D362" i="6"/>
  <c r="C321" i="25"/>
  <c r="C319" i="25"/>
  <c r="C317" i="6"/>
  <c r="C317" i="33" s="1"/>
  <c r="H364" i="25"/>
  <c r="AK365" i="25" s="1"/>
  <c r="D200" i="6"/>
  <c r="D200" i="8" s="1"/>
  <c r="D79" i="25"/>
  <c r="D782" i="5"/>
  <c r="L782" i="5" s="1"/>
  <c r="D74" i="25"/>
  <c r="C162" i="25"/>
  <c r="D282" i="25"/>
  <c r="H130" i="25"/>
  <c r="AK131" i="25" s="1"/>
  <c r="D287" i="6"/>
  <c r="D287" i="8" s="1"/>
  <c r="H215" i="25"/>
  <c r="H378" i="6"/>
  <c r="H379" i="25"/>
  <c r="D220" i="6"/>
  <c r="H128" i="25"/>
  <c r="D127" i="6"/>
  <c r="C330" i="9"/>
  <c r="E378" i="9"/>
  <c r="F322" i="33"/>
  <c r="H366" i="6"/>
  <c r="D151" i="6"/>
  <c r="D151" i="33" s="1"/>
  <c r="D161" i="25"/>
  <c r="D361" i="6"/>
  <c r="D806" i="5"/>
  <c r="L806" i="5" s="1"/>
  <c r="C321" i="6"/>
  <c r="C318" i="6"/>
  <c r="C318" i="9" s="1"/>
  <c r="H358" i="25"/>
  <c r="D201" i="25"/>
  <c r="D78" i="6"/>
  <c r="D78" i="9" s="1"/>
  <c r="D77" i="25"/>
  <c r="D282" i="6"/>
  <c r="H129" i="25"/>
  <c r="E197" i="6"/>
  <c r="E197" i="33" s="1"/>
  <c r="D130" i="6"/>
  <c r="D130" i="33" s="1"/>
  <c r="H383" i="6"/>
  <c r="H383" i="33" s="1"/>
  <c r="H807" i="5"/>
  <c r="D219" i="25"/>
  <c r="D229" i="25"/>
  <c r="H127" i="25"/>
  <c r="D126" i="6"/>
  <c r="D285" i="6"/>
  <c r="D285" i="8" s="1"/>
  <c r="E146" i="25"/>
  <c r="F86" i="25"/>
  <c r="G243" i="8"/>
  <c r="G243" i="9"/>
  <c r="C331" i="9"/>
  <c r="C331" i="8"/>
  <c r="E354" i="25"/>
  <c r="E252" i="6"/>
  <c r="D118" i="6"/>
  <c r="D114" i="6"/>
  <c r="D114" i="33" s="1"/>
  <c r="D114" i="25"/>
  <c r="D117" i="6"/>
  <c r="D117" i="9" s="1"/>
  <c r="F236" i="9"/>
  <c r="F236" i="8"/>
  <c r="C380" i="25"/>
  <c r="C378" i="6"/>
  <c r="G350" i="25"/>
  <c r="G350" i="6"/>
  <c r="G350" i="9" s="1"/>
  <c r="C167" i="6"/>
  <c r="C167" i="8" s="1"/>
  <c r="C166" i="25"/>
  <c r="AF167" i="25" s="1"/>
  <c r="L220" i="25"/>
  <c r="N477" i="25"/>
  <c r="D341" i="25"/>
  <c r="G112" i="8"/>
  <c r="J203" i="25"/>
  <c r="Q203" i="25" s="1"/>
  <c r="BA203" i="25" s="1"/>
  <c r="G309" i="25"/>
  <c r="AF232" i="25"/>
  <c r="D180" i="6"/>
  <c r="D180" i="8" s="1"/>
  <c r="G85" i="25"/>
  <c r="H100" i="25"/>
  <c r="D17" i="25"/>
  <c r="H73" i="6"/>
  <c r="H73" i="33" s="1"/>
  <c r="AJ53" i="25"/>
  <c r="H779" i="5"/>
  <c r="P779" i="5" s="1"/>
  <c r="C37" i="25"/>
  <c r="N715" i="25"/>
  <c r="N593" i="25"/>
  <c r="N668" i="25"/>
  <c r="AB668" i="25" s="1"/>
  <c r="BL668" i="25" s="1"/>
  <c r="AJ622" i="25"/>
  <c r="D206" i="6"/>
  <c r="D206" i="25"/>
  <c r="AG206" i="25" s="1"/>
  <c r="D15" i="6"/>
  <c r="D15" i="9" s="1"/>
  <c r="E216" i="9"/>
  <c r="D216" i="6"/>
  <c r="D216" i="33" s="1"/>
  <c r="D216" i="25"/>
  <c r="D215" i="6"/>
  <c r="N327" i="25"/>
  <c r="AB327" i="25" s="1"/>
  <c r="BL327" i="25" s="1"/>
  <c r="AF56" i="25"/>
  <c r="E376" i="6"/>
  <c r="N248" i="25"/>
  <c r="D14" i="25"/>
  <c r="E216" i="8"/>
  <c r="D214" i="6"/>
  <c r="AJ334" i="25"/>
  <c r="E237" i="25"/>
  <c r="M239" i="25"/>
  <c r="H14" i="6"/>
  <c r="H14" i="8" s="1"/>
  <c r="H98" i="25"/>
  <c r="G285" i="6"/>
  <c r="H153" i="25"/>
  <c r="F181" i="6"/>
  <c r="D97" i="6"/>
  <c r="AJ589" i="25"/>
  <c r="AQ589" i="25" s="1"/>
  <c r="D132" i="25"/>
  <c r="N645" i="25"/>
  <c r="F370" i="6"/>
  <c r="F370" i="9" s="1"/>
  <c r="AJ523" i="25"/>
  <c r="N249" i="25"/>
  <c r="D16" i="25"/>
  <c r="D777" i="5"/>
  <c r="L777" i="5" s="1"/>
  <c r="H269" i="25"/>
  <c r="D217" i="6"/>
  <c r="D217" i="9" s="1"/>
  <c r="D213" i="25"/>
  <c r="AG214" i="25" s="1"/>
  <c r="E240" i="6"/>
  <c r="E240" i="9" s="1"/>
  <c r="E74" i="6"/>
  <c r="H91" i="25"/>
  <c r="G245" i="9"/>
  <c r="H241" i="33"/>
  <c r="AJ249" i="25"/>
  <c r="AQ249" i="25" s="1"/>
  <c r="H78" i="25"/>
  <c r="D18" i="6"/>
  <c r="D18" i="8" s="1"/>
  <c r="D15" i="25"/>
  <c r="H99" i="6"/>
  <c r="C190" i="25"/>
  <c r="D212" i="6"/>
  <c r="D217" i="25"/>
  <c r="G245" i="8"/>
  <c r="H94" i="6"/>
  <c r="H94" i="8" s="1"/>
  <c r="D17" i="6"/>
  <c r="D17" i="9" s="1"/>
  <c r="C190" i="6"/>
  <c r="H263" i="25"/>
  <c r="C164" i="33"/>
  <c r="H75" i="6"/>
  <c r="D18" i="25"/>
  <c r="K18" i="25" s="1"/>
  <c r="H101" i="6"/>
  <c r="H101" i="33" s="1"/>
  <c r="D212" i="25"/>
  <c r="D211" i="25"/>
  <c r="G51" i="8"/>
  <c r="AI251" i="25"/>
  <c r="C69" i="9"/>
  <c r="D793" i="5"/>
  <c r="L793" i="5" s="1"/>
  <c r="H70" i="25"/>
  <c r="M241" i="25"/>
  <c r="E355" i="9"/>
  <c r="E355" i="8"/>
  <c r="E355" i="33"/>
  <c r="E321" i="25"/>
  <c r="E323" i="25"/>
  <c r="E318" i="6"/>
  <c r="D98" i="6"/>
  <c r="D98" i="8" s="1"/>
  <c r="C124" i="6"/>
  <c r="C124" i="33" s="1"/>
  <c r="H89" i="25"/>
  <c r="AK90" i="25" s="1"/>
  <c r="H88" i="25"/>
  <c r="H94" i="25"/>
  <c r="D141" i="6"/>
  <c r="D141" i="8" s="1"/>
  <c r="F251" i="8"/>
  <c r="F234" i="8"/>
  <c r="E53" i="33"/>
  <c r="E214" i="8"/>
  <c r="E66" i="8"/>
  <c r="G353" i="6"/>
  <c r="G353" i="9" s="1"/>
  <c r="E365" i="6"/>
  <c r="E365" i="9" s="1"/>
  <c r="C298" i="6"/>
  <c r="C298" i="33" s="1"/>
  <c r="E359" i="6"/>
  <c r="D90" i="6"/>
  <c r="E164" i="25"/>
  <c r="E161" i="25"/>
  <c r="AJ544" i="25"/>
  <c r="H158" i="6"/>
  <c r="H158" i="33" s="1"/>
  <c r="F125" i="6"/>
  <c r="G142" i="25"/>
  <c r="E322" i="25"/>
  <c r="E323" i="6"/>
  <c r="D96" i="6"/>
  <c r="D96" i="33" s="1"/>
  <c r="C122" i="6"/>
  <c r="C122" i="33" s="1"/>
  <c r="H333" i="25"/>
  <c r="O334" i="25" s="1"/>
  <c r="H91" i="6"/>
  <c r="H91" i="8" s="1"/>
  <c r="H92" i="25"/>
  <c r="H95" i="25"/>
  <c r="D95" i="6"/>
  <c r="H97" i="6"/>
  <c r="F234" i="33"/>
  <c r="G67" i="9"/>
  <c r="G332" i="9"/>
  <c r="C201" i="8"/>
  <c r="G355" i="25"/>
  <c r="E362" i="6"/>
  <c r="E806" i="5"/>
  <c r="M806" i="5" s="1"/>
  <c r="E316" i="6"/>
  <c r="E316" i="9" s="1"/>
  <c r="E355" i="25"/>
  <c r="L355" i="25" s="1"/>
  <c r="G185" i="6"/>
  <c r="G185" i="8" s="1"/>
  <c r="L215" i="25"/>
  <c r="E311" i="6"/>
  <c r="E311" i="9" s="1"/>
  <c r="AJ646" i="25"/>
  <c r="F85" i="25"/>
  <c r="H343" i="25"/>
  <c r="E320" i="6"/>
  <c r="D98" i="25"/>
  <c r="C125" i="25"/>
  <c r="H333" i="6"/>
  <c r="H89" i="6"/>
  <c r="H89" i="9" s="1"/>
  <c r="H88" i="6"/>
  <c r="H95" i="6"/>
  <c r="H95" i="8" s="1"/>
  <c r="D142" i="25"/>
  <c r="E217" i="33"/>
  <c r="D94" i="25"/>
  <c r="H16" i="6"/>
  <c r="H16" i="33" s="1"/>
  <c r="H96" i="6"/>
  <c r="H96" i="33" s="1"/>
  <c r="H340" i="25"/>
  <c r="C56" i="9"/>
  <c r="E28" i="9"/>
  <c r="E66" i="9"/>
  <c r="G332" i="8"/>
  <c r="G356" i="25"/>
  <c r="N356" i="25" s="1"/>
  <c r="E360" i="25"/>
  <c r="J168" i="25"/>
  <c r="H342" i="6"/>
  <c r="H342" i="33" s="1"/>
  <c r="E319" i="6"/>
  <c r="E320" i="25"/>
  <c r="D100" i="6"/>
  <c r="D99" i="25"/>
  <c r="D97" i="25"/>
  <c r="K97" i="25" s="1"/>
  <c r="F184" i="25"/>
  <c r="C124" i="25"/>
  <c r="H334" i="25"/>
  <c r="H87" i="25"/>
  <c r="D142" i="6"/>
  <c r="D142" i="33" s="1"/>
  <c r="E217" i="8"/>
  <c r="D95" i="25"/>
  <c r="H97" i="25"/>
  <c r="AK98" i="25" s="1"/>
  <c r="D139" i="6"/>
  <c r="D139" i="33" s="1"/>
  <c r="H147" i="25"/>
  <c r="H338" i="6"/>
  <c r="H338" i="33" s="1"/>
  <c r="C56" i="33"/>
  <c r="E33" i="8"/>
  <c r="E317" i="6"/>
  <c r="E356" i="25"/>
  <c r="H341" i="25"/>
  <c r="AK342" i="25" s="1"/>
  <c r="D99" i="6"/>
  <c r="D99" i="9" s="1"/>
  <c r="D102" i="6"/>
  <c r="D102" i="9" s="1"/>
  <c r="D96" i="25"/>
  <c r="C120" i="25"/>
  <c r="H334" i="6"/>
  <c r="H334" i="9" s="1"/>
  <c r="H90" i="25"/>
  <c r="M251" i="25"/>
  <c r="H93" i="25"/>
  <c r="AK93" i="25" s="1"/>
  <c r="E33" i="33"/>
  <c r="N663" i="25"/>
  <c r="AB663" i="25" s="1"/>
  <c r="BL663" i="25" s="1"/>
  <c r="G354" i="25"/>
  <c r="AJ238" i="25"/>
  <c r="L57" i="25"/>
  <c r="G284" i="25"/>
  <c r="F365" i="25"/>
  <c r="F183" i="25"/>
  <c r="H341" i="6"/>
  <c r="H341" i="8" s="1"/>
  <c r="E324" i="6"/>
  <c r="E324" i="33" s="1"/>
  <c r="E322" i="6"/>
  <c r="E322" i="33" s="1"/>
  <c r="E318" i="25"/>
  <c r="D101" i="6"/>
  <c r="D101" i="9" s="1"/>
  <c r="D102" i="25"/>
  <c r="D100" i="25"/>
  <c r="C128" i="6"/>
  <c r="C128" i="9" s="1"/>
  <c r="C125" i="6"/>
  <c r="C125" i="33" s="1"/>
  <c r="H90" i="6"/>
  <c r="H93" i="6"/>
  <c r="H93" i="33" s="1"/>
  <c r="C227" i="33"/>
  <c r="G355" i="6"/>
  <c r="G355" i="9" s="1"/>
  <c r="G356" i="6"/>
  <c r="C28" i="25"/>
  <c r="E361" i="25"/>
  <c r="E317" i="25"/>
  <c r="D101" i="25"/>
  <c r="K102" i="25" s="1"/>
  <c r="H92" i="6"/>
  <c r="H92" i="33" s="1"/>
  <c r="H96" i="25"/>
  <c r="J250" i="25"/>
  <c r="N429" i="25"/>
  <c r="D342" i="25"/>
  <c r="F183" i="6"/>
  <c r="F183" i="33" s="1"/>
  <c r="H81" i="6"/>
  <c r="H81" i="9" s="1"/>
  <c r="H78" i="6"/>
  <c r="H78" i="8" s="1"/>
  <c r="H77" i="6"/>
  <c r="H77" i="33" s="1"/>
  <c r="C193" i="6"/>
  <c r="C195" i="6"/>
  <c r="C195" i="33" s="1"/>
  <c r="G249" i="8"/>
  <c r="H58" i="6"/>
  <c r="H58" i="9" s="1"/>
  <c r="F55" i="8"/>
  <c r="C201" i="9"/>
  <c r="AJ66" i="25"/>
  <c r="G242" i="33"/>
  <c r="D83" i="25"/>
  <c r="H40" i="6"/>
  <c r="F185" i="6"/>
  <c r="F185" i="9" s="1"/>
  <c r="F184" i="6"/>
  <c r="F184" i="9" s="1"/>
  <c r="H155" i="25"/>
  <c r="H75" i="25"/>
  <c r="H77" i="25"/>
  <c r="H79" i="6"/>
  <c r="H79" i="8" s="1"/>
  <c r="E365" i="8"/>
  <c r="H314" i="6"/>
  <c r="N238" i="25"/>
  <c r="U238" i="25" s="1"/>
  <c r="BE238" i="25" s="1"/>
  <c r="C196" i="6"/>
  <c r="C196" i="9" s="1"/>
  <c r="C191" i="6"/>
  <c r="C191" i="8" s="1"/>
  <c r="G237" i="9"/>
  <c r="F112" i="9"/>
  <c r="G111" i="8"/>
  <c r="C63" i="25"/>
  <c r="E363" i="6"/>
  <c r="G781" i="5"/>
  <c r="O781" i="5" s="1"/>
  <c r="G63" i="6"/>
  <c r="G58" i="6"/>
  <c r="E358" i="25"/>
  <c r="E359" i="25"/>
  <c r="AF329" i="25"/>
  <c r="AT329" i="25" s="1"/>
  <c r="G379" i="6"/>
  <c r="G379" i="9" s="1"/>
  <c r="E186" i="25"/>
  <c r="C119" i="25"/>
  <c r="AF120" i="25" s="1"/>
  <c r="D344" i="6"/>
  <c r="D348" i="6"/>
  <c r="D348" i="9" s="1"/>
  <c r="D81" i="6"/>
  <c r="D81" i="8" s="1"/>
  <c r="F180" i="25"/>
  <c r="C120" i="6"/>
  <c r="C120" i="33" s="1"/>
  <c r="C119" i="6"/>
  <c r="C119" i="8" s="1"/>
  <c r="H73" i="25"/>
  <c r="H72" i="6"/>
  <c r="H79" i="25"/>
  <c r="H313" i="6"/>
  <c r="C192" i="6"/>
  <c r="C192" i="33" s="1"/>
  <c r="C194" i="25"/>
  <c r="G237" i="8"/>
  <c r="H57" i="25"/>
  <c r="O57" i="25" s="1"/>
  <c r="D339" i="25"/>
  <c r="F240" i="9"/>
  <c r="J251" i="25"/>
  <c r="X251" i="25" s="1"/>
  <c r="BH251" i="25" s="1"/>
  <c r="N622" i="25"/>
  <c r="E364" i="6"/>
  <c r="E107" i="25"/>
  <c r="AH107" i="25" s="1"/>
  <c r="C222" i="6"/>
  <c r="C222" i="33" s="1"/>
  <c r="AJ666" i="25"/>
  <c r="AQ666" i="25" s="1"/>
  <c r="G58" i="25"/>
  <c r="N58" i="25" s="1"/>
  <c r="U58" i="25" s="1"/>
  <c r="BE58" i="25" s="1"/>
  <c r="G59" i="6"/>
  <c r="G64" i="25"/>
  <c r="E354" i="6"/>
  <c r="E354" i="33" s="1"/>
  <c r="G380" i="25"/>
  <c r="N435" i="25"/>
  <c r="E181" i="25"/>
  <c r="D349" i="25"/>
  <c r="K350" i="25" s="1"/>
  <c r="D347" i="25"/>
  <c r="D346" i="25"/>
  <c r="D343" i="25"/>
  <c r="AG343" i="25" s="1"/>
  <c r="H45" i="25"/>
  <c r="F182" i="25"/>
  <c r="C121" i="25"/>
  <c r="C121" i="6"/>
  <c r="C121" i="33" s="1"/>
  <c r="F252" i="9"/>
  <c r="H782" i="5"/>
  <c r="P782" i="5" s="1"/>
  <c r="H74" i="6"/>
  <c r="H71" i="6"/>
  <c r="H71" i="8" s="1"/>
  <c r="H70" i="6"/>
  <c r="C265" i="6"/>
  <c r="C265" i="9" s="1"/>
  <c r="C792" i="5"/>
  <c r="K792" i="5" s="1"/>
  <c r="C189" i="6"/>
  <c r="C189" i="33" s="1"/>
  <c r="E316" i="8"/>
  <c r="F240" i="8"/>
  <c r="AF251" i="25"/>
  <c r="AM251" i="25" s="1"/>
  <c r="E364" i="25"/>
  <c r="E358" i="6"/>
  <c r="G64" i="6"/>
  <c r="G64" i="33" s="1"/>
  <c r="G61" i="25"/>
  <c r="AJ62" i="25" s="1"/>
  <c r="AX62" i="25" s="1"/>
  <c r="N245" i="25"/>
  <c r="AB245" i="25" s="1"/>
  <c r="BL245" i="25" s="1"/>
  <c r="E353" i="25"/>
  <c r="C793" i="5"/>
  <c r="K793" i="5" s="1"/>
  <c r="D349" i="6"/>
  <c r="D349" i="33" s="1"/>
  <c r="D83" i="6"/>
  <c r="F181" i="25"/>
  <c r="H160" i="6"/>
  <c r="H160" i="33" s="1"/>
  <c r="D342" i="6"/>
  <c r="D342" i="33" s="1"/>
  <c r="D347" i="6"/>
  <c r="D347" i="33" s="1"/>
  <c r="F182" i="6"/>
  <c r="C122" i="25"/>
  <c r="J122" i="25" s="1"/>
  <c r="C118" i="25"/>
  <c r="H71" i="25"/>
  <c r="H80" i="6"/>
  <c r="H76" i="25"/>
  <c r="H311" i="25"/>
  <c r="C195" i="25"/>
  <c r="C193" i="25"/>
  <c r="G68" i="25"/>
  <c r="G62" i="6"/>
  <c r="G62" i="9" s="1"/>
  <c r="G66" i="6"/>
  <c r="G65" i="6"/>
  <c r="E145" i="25"/>
  <c r="E356" i="6"/>
  <c r="E356" i="33" s="1"/>
  <c r="D345" i="6"/>
  <c r="D345" i="9" s="1"/>
  <c r="D346" i="6"/>
  <c r="C240" i="25"/>
  <c r="C69" i="33"/>
  <c r="F791" i="5"/>
  <c r="N791" i="5" s="1"/>
  <c r="C786" i="5"/>
  <c r="K786" i="5" s="1"/>
  <c r="H80" i="25"/>
  <c r="H76" i="6"/>
  <c r="H76" i="33" s="1"/>
  <c r="C192" i="25"/>
  <c r="C191" i="25"/>
  <c r="C189" i="25"/>
  <c r="AK377" i="25"/>
  <c r="AR377" i="25" s="1"/>
  <c r="G327" i="33"/>
  <c r="G67" i="33"/>
  <c r="E227" i="25"/>
  <c r="C222" i="25"/>
  <c r="E788" i="5"/>
  <c r="M788" i="5" s="1"/>
  <c r="C224" i="25"/>
  <c r="G60" i="6"/>
  <c r="G68" i="6"/>
  <c r="G379" i="25"/>
  <c r="N712" i="25"/>
  <c r="G172" i="25"/>
  <c r="C255" i="6"/>
  <c r="D341" i="6"/>
  <c r="D341" i="9" s="1"/>
  <c r="D345" i="25"/>
  <c r="C242" i="6"/>
  <c r="C242" i="33" s="1"/>
  <c r="H39" i="25"/>
  <c r="F180" i="6"/>
  <c r="C118" i="6"/>
  <c r="H72" i="25"/>
  <c r="H74" i="25"/>
  <c r="C196" i="25"/>
  <c r="AF196" i="25" s="1"/>
  <c r="C194" i="6"/>
  <c r="AJ669" i="25"/>
  <c r="N333" i="25"/>
  <c r="AB333" i="25" s="1"/>
  <c r="BL333" i="25" s="1"/>
  <c r="G57" i="6"/>
  <c r="G61" i="6"/>
  <c r="AJ728" i="25"/>
  <c r="F796" i="6"/>
  <c r="E185" i="6"/>
  <c r="E185" i="33" s="1"/>
  <c r="C238" i="25"/>
  <c r="C796" i="5"/>
  <c r="C824" i="5" s="1"/>
  <c r="C244" i="6"/>
  <c r="D82" i="25"/>
  <c r="D91" i="25"/>
  <c r="D92" i="6"/>
  <c r="D92" i="8" s="1"/>
  <c r="H45" i="6"/>
  <c r="H45" i="9" s="1"/>
  <c r="H36" i="25"/>
  <c r="H43" i="6"/>
  <c r="H43" i="8" s="1"/>
  <c r="C126" i="25"/>
  <c r="H160" i="25"/>
  <c r="H156" i="6"/>
  <c r="H159" i="25"/>
  <c r="H154" i="6"/>
  <c r="H154" i="8" s="1"/>
  <c r="F252" i="8"/>
  <c r="E365" i="33"/>
  <c r="H307" i="25"/>
  <c r="H316" i="25"/>
  <c r="AK317" i="25" s="1"/>
  <c r="G800" i="5"/>
  <c r="G286" i="6"/>
  <c r="E316" i="33"/>
  <c r="H305" i="25"/>
  <c r="O305" i="25" s="1"/>
  <c r="G327" i="9"/>
  <c r="D59" i="6"/>
  <c r="F245" i="8"/>
  <c r="G51" i="9"/>
  <c r="C59" i="9"/>
  <c r="D68" i="25"/>
  <c r="N669" i="25"/>
  <c r="C64" i="6"/>
  <c r="C64" i="33" s="1"/>
  <c r="E162" i="25"/>
  <c r="C239" i="25"/>
  <c r="D783" i="5"/>
  <c r="L783" i="5" s="1"/>
  <c r="D88" i="25"/>
  <c r="D85" i="6"/>
  <c r="D92" i="25"/>
  <c r="H38" i="6"/>
  <c r="H36" i="6"/>
  <c r="H36" i="8" s="1"/>
  <c r="G247" i="9"/>
  <c r="H150" i="25"/>
  <c r="H157" i="25"/>
  <c r="H161" i="25"/>
  <c r="AK161" i="25" s="1"/>
  <c r="H310" i="25"/>
  <c r="H306" i="6"/>
  <c r="H315" i="6"/>
  <c r="G291" i="25"/>
  <c r="AJ292" i="25" s="1"/>
  <c r="G289" i="6"/>
  <c r="G289" i="8" s="1"/>
  <c r="G285" i="25"/>
  <c r="G791" i="5"/>
  <c r="O791" i="5" s="1"/>
  <c r="M47" i="25"/>
  <c r="T47" i="25" s="1"/>
  <c r="BD47" i="25" s="1"/>
  <c r="D57" i="6"/>
  <c r="H305" i="6"/>
  <c r="F245" i="33"/>
  <c r="H35" i="25"/>
  <c r="D66" i="6"/>
  <c r="D66" i="33" s="1"/>
  <c r="G113" i="33"/>
  <c r="C288" i="25"/>
  <c r="J288" i="25" s="1"/>
  <c r="C61" i="6"/>
  <c r="C61" i="9" s="1"/>
  <c r="M48" i="25"/>
  <c r="E162" i="6"/>
  <c r="C800" i="5"/>
  <c r="K800" i="5" s="1"/>
  <c r="AI248" i="25"/>
  <c r="AW248" i="25" s="1"/>
  <c r="E185" i="25"/>
  <c r="C244" i="25"/>
  <c r="D81" i="25"/>
  <c r="D86" i="6"/>
  <c r="D86" i="33" s="1"/>
  <c r="D84" i="25"/>
  <c r="H37" i="25"/>
  <c r="H42" i="25"/>
  <c r="H38" i="25"/>
  <c r="H150" i="6"/>
  <c r="H150" i="8" s="1"/>
  <c r="H151" i="6"/>
  <c r="H151" i="8" s="1"/>
  <c r="H158" i="25"/>
  <c r="O159" i="25" s="1"/>
  <c r="N246" i="25"/>
  <c r="AB246" i="25" s="1"/>
  <c r="BL246" i="25" s="1"/>
  <c r="H802" i="5"/>
  <c r="H307" i="6"/>
  <c r="H315" i="25"/>
  <c r="G239" i="9"/>
  <c r="G288" i="6"/>
  <c r="G288" i="33" s="1"/>
  <c r="G292" i="6"/>
  <c r="G292" i="33" s="1"/>
  <c r="G284" i="6"/>
  <c r="G284" i="33" s="1"/>
  <c r="G181" i="25"/>
  <c r="AJ182" i="25" s="1"/>
  <c r="E376" i="25"/>
  <c r="H35" i="6"/>
  <c r="G113" i="9"/>
  <c r="AJ593" i="25"/>
  <c r="AQ593" i="25" s="1"/>
  <c r="C66" i="6"/>
  <c r="C66" i="9" s="1"/>
  <c r="C291" i="25"/>
  <c r="E236" i="25"/>
  <c r="E368" i="6"/>
  <c r="E183" i="25"/>
  <c r="G324" i="25"/>
  <c r="AJ325" i="25" s="1"/>
  <c r="AH213" i="25"/>
  <c r="AV213" i="25" s="1"/>
  <c r="AI235" i="25"/>
  <c r="AW235" i="25" s="1"/>
  <c r="AJ727" i="25"/>
  <c r="AQ727" i="25" s="1"/>
  <c r="C240" i="6"/>
  <c r="C240" i="8" s="1"/>
  <c r="C237" i="25"/>
  <c r="AF238" i="25" s="1"/>
  <c r="C243" i="25"/>
  <c r="D85" i="25"/>
  <c r="D87" i="6"/>
  <c r="D90" i="25"/>
  <c r="K91" i="25" s="1"/>
  <c r="AJ245" i="25"/>
  <c r="AX245" i="25" s="1"/>
  <c r="H44" i="6"/>
  <c r="H44" i="33" s="1"/>
  <c r="H41" i="6"/>
  <c r="H41" i="8" s="1"/>
  <c r="C127" i="6"/>
  <c r="C127" i="8" s="1"/>
  <c r="H152" i="25"/>
  <c r="H151" i="25"/>
  <c r="H159" i="6"/>
  <c r="AJ246" i="25"/>
  <c r="AQ246" i="25" s="1"/>
  <c r="H310" i="6"/>
  <c r="H310" i="33" s="1"/>
  <c r="H308" i="25"/>
  <c r="H316" i="6"/>
  <c r="H316" i="9" s="1"/>
  <c r="G287" i="6"/>
  <c r="G287" i="33" s="1"/>
  <c r="G290" i="25"/>
  <c r="G182" i="25"/>
  <c r="H34" i="6"/>
  <c r="H313" i="25"/>
  <c r="C290" i="6"/>
  <c r="C61" i="25"/>
  <c r="E375" i="6"/>
  <c r="G141" i="6"/>
  <c r="C57" i="25"/>
  <c r="C291" i="6"/>
  <c r="E231" i="25"/>
  <c r="E227" i="6"/>
  <c r="E227" i="8" s="1"/>
  <c r="E184" i="25"/>
  <c r="AH184" i="25" s="1"/>
  <c r="AV184" i="25" s="1"/>
  <c r="E201" i="25"/>
  <c r="C241" i="25"/>
  <c r="D84" i="6"/>
  <c r="D84" i="9" s="1"/>
  <c r="D91" i="6"/>
  <c r="D82" i="6"/>
  <c r="D82" i="33" s="1"/>
  <c r="H41" i="25"/>
  <c r="H37" i="6"/>
  <c r="H37" i="8" s="1"/>
  <c r="C129" i="25"/>
  <c r="J129" i="25" s="1"/>
  <c r="C129" i="6"/>
  <c r="C129" i="33" s="1"/>
  <c r="H152" i="6"/>
  <c r="H152" i="9" s="1"/>
  <c r="H157" i="6"/>
  <c r="H157" i="33" s="1"/>
  <c r="H154" i="25"/>
  <c r="H312" i="6"/>
  <c r="H308" i="6"/>
  <c r="H308" i="8" s="1"/>
  <c r="G288" i="25"/>
  <c r="G287" i="25"/>
  <c r="G182" i="6"/>
  <c r="C286" i="6"/>
  <c r="E373" i="25"/>
  <c r="AH57" i="25"/>
  <c r="AO57" i="25" s="1"/>
  <c r="C58" i="25"/>
  <c r="E172" i="6"/>
  <c r="E172" i="8" s="1"/>
  <c r="C289" i="6"/>
  <c r="C289" i="8" s="1"/>
  <c r="E233" i="25"/>
  <c r="AJ328" i="25"/>
  <c r="E230" i="25"/>
  <c r="E182" i="25"/>
  <c r="C237" i="6"/>
  <c r="C243" i="6"/>
  <c r="C243" i="33" s="1"/>
  <c r="C242" i="25"/>
  <c r="D89" i="6"/>
  <c r="D87" i="25"/>
  <c r="D89" i="25"/>
  <c r="H42" i="6"/>
  <c r="H42" i="33" s="1"/>
  <c r="H44" i="25"/>
  <c r="O45" i="25" s="1"/>
  <c r="H39" i="6"/>
  <c r="H40" i="25"/>
  <c r="C126" i="6"/>
  <c r="C126" i="33" s="1"/>
  <c r="C128" i="25"/>
  <c r="E218" i="9"/>
  <c r="H155" i="6"/>
  <c r="H155" i="8" s="1"/>
  <c r="H156" i="25"/>
  <c r="H161" i="6"/>
  <c r="H314" i="25"/>
  <c r="O315" i="25" s="1"/>
  <c r="H309" i="6"/>
  <c r="H309" i="8" s="1"/>
  <c r="H306" i="25"/>
  <c r="G289" i="25"/>
  <c r="G181" i="6"/>
  <c r="G181" i="8" s="1"/>
  <c r="F112" i="8"/>
  <c r="H34" i="25"/>
  <c r="F55" i="9"/>
  <c r="E235" i="25"/>
  <c r="F205" i="6"/>
  <c r="F205" i="8" s="1"/>
  <c r="E186" i="6"/>
  <c r="E186" i="8" s="1"/>
  <c r="H385" i="8"/>
  <c r="C238" i="6"/>
  <c r="C238" i="8" s="1"/>
  <c r="C241" i="6"/>
  <c r="C241" i="9" s="1"/>
  <c r="C239" i="6"/>
  <c r="C239" i="33" s="1"/>
  <c r="D86" i="25"/>
  <c r="AG86" i="25" s="1"/>
  <c r="D88" i="6"/>
  <c r="H43" i="25"/>
  <c r="H153" i="6"/>
  <c r="H153" i="9" s="1"/>
  <c r="H789" i="5"/>
  <c r="P789" i="5" s="1"/>
  <c r="H312" i="25"/>
  <c r="H311" i="6"/>
  <c r="G291" i="6"/>
  <c r="G291" i="9" s="1"/>
  <c r="G290" i="6"/>
  <c r="G290" i="33" s="1"/>
  <c r="G183" i="25"/>
  <c r="N183" i="25" s="1"/>
  <c r="G69" i="33"/>
  <c r="D68" i="6"/>
  <c r="D68" i="33" s="1"/>
  <c r="AJ594" i="25"/>
  <c r="C62" i="25"/>
  <c r="C247" i="6"/>
  <c r="C247" i="9" s="1"/>
  <c r="AH216" i="25"/>
  <c r="AJ403" i="25"/>
  <c r="N649" i="25"/>
  <c r="AJ668" i="25"/>
  <c r="AQ668" i="25" s="1"/>
  <c r="G331" i="9"/>
  <c r="G19" i="3"/>
  <c r="E27" i="8"/>
  <c r="AJ333" i="25"/>
  <c r="AX333" i="25" s="1"/>
  <c r="E214" i="9"/>
  <c r="F86" i="9"/>
  <c r="N728" i="25"/>
  <c r="U728" i="25" s="1"/>
  <c r="BE728" i="25" s="1"/>
  <c r="C60" i="25"/>
  <c r="C64" i="25"/>
  <c r="AJ712" i="25"/>
  <c r="C292" i="25"/>
  <c r="E250" i="6"/>
  <c r="E255" i="25"/>
  <c r="E797" i="5"/>
  <c r="M797" i="5" s="1"/>
  <c r="C188" i="25"/>
  <c r="AJ719" i="25"/>
  <c r="AX719" i="25" s="1"/>
  <c r="N594" i="25"/>
  <c r="AB594" i="25" s="1"/>
  <c r="BL594" i="25" s="1"/>
  <c r="B788" i="3"/>
  <c r="B823" i="3"/>
  <c r="E330" i="8"/>
  <c r="M250" i="25"/>
  <c r="N56" i="25"/>
  <c r="U56" i="25" s="1"/>
  <c r="BE56" i="25" s="1"/>
  <c r="E161" i="6"/>
  <c r="E161" i="8" s="1"/>
  <c r="N544" i="25"/>
  <c r="U544" i="25" s="1"/>
  <c r="BE544" i="25" s="1"/>
  <c r="G812" i="6"/>
  <c r="E28" i="8"/>
  <c r="G336" i="9"/>
  <c r="C65" i="6"/>
  <c r="C58" i="6"/>
  <c r="C58" i="8" s="1"/>
  <c r="E251" i="25"/>
  <c r="AJ613" i="25"/>
  <c r="C286" i="25"/>
  <c r="AF287" i="25" s="1"/>
  <c r="AT287" i="25" s="1"/>
  <c r="C62" i="6"/>
  <c r="C62" i="33" s="1"/>
  <c r="C59" i="25"/>
  <c r="C57" i="6"/>
  <c r="C290" i="25"/>
  <c r="F329" i="6"/>
  <c r="F329" i="8" s="1"/>
  <c r="C287" i="6"/>
  <c r="F331" i="25"/>
  <c r="AJ428" i="25"/>
  <c r="J53" i="25"/>
  <c r="X53" i="25" s="1"/>
  <c r="BH53" i="25" s="1"/>
  <c r="G177" i="6"/>
  <c r="G177" i="8" s="1"/>
  <c r="N325" i="25"/>
  <c r="AJ457" i="25"/>
  <c r="G140" i="6"/>
  <c r="G140" i="33" s="1"/>
  <c r="M56" i="25"/>
  <c r="T56" i="25" s="1"/>
  <c r="BD56" i="25" s="1"/>
  <c r="AJ724" i="25"/>
  <c r="F86" i="33"/>
  <c r="C65" i="25"/>
  <c r="C781" i="5"/>
  <c r="K781" i="5" s="1"/>
  <c r="C67" i="6"/>
  <c r="C67" i="9" s="1"/>
  <c r="F331" i="6"/>
  <c r="N596" i="25"/>
  <c r="AB596" i="25" s="1"/>
  <c r="BL596" i="25" s="1"/>
  <c r="J230" i="25"/>
  <c r="E252" i="25"/>
  <c r="E249" i="6"/>
  <c r="E245" i="33"/>
  <c r="E245" i="8"/>
  <c r="E245" i="9"/>
  <c r="N722" i="25"/>
  <c r="AJ722" i="25"/>
  <c r="AQ722" i="25" s="1"/>
  <c r="H270" i="25"/>
  <c r="H268" i="6"/>
  <c r="G333" i="33"/>
  <c r="G333" i="9"/>
  <c r="G333" i="8"/>
  <c r="L359" i="25"/>
  <c r="S359" i="25" s="1"/>
  <c r="BC359" i="25" s="1"/>
  <c r="AH359" i="25"/>
  <c r="AI245" i="25"/>
  <c r="AI246" i="25"/>
  <c r="AP246" i="25" s="1"/>
  <c r="F249" i="33"/>
  <c r="F249" i="9"/>
  <c r="E350" i="25"/>
  <c r="E349" i="25"/>
  <c r="E352" i="6"/>
  <c r="E352" i="33" s="1"/>
  <c r="E350" i="6"/>
  <c r="E350" i="8" s="1"/>
  <c r="E348" i="25"/>
  <c r="E805" i="5"/>
  <c r="M248" i="25"/>
  <c r="AA248" i="25" s="1"/>
  <c r="BK248" i="25" s="1"/>
  <c r="AI247" i="25"/>
  <c r="AW247" i="25" s="1"/>
  <c r="M247" i="25"/>
  <c r="AI250" i="25"/>
  <c r="AP250" i="25" s="1"/>
  <c r="H265" i="6"/>
  <c r="H265" i="33" s="1"/>
  <c r="L213" i="25"/>
  <c r="Z213" i="25" s="1"/>
  <c r="BJ213" i="25" s="1"/>
  <c r="E47" i="9"/>
  <c r="E47" i="8"/>
  <c r="E65" i="33"/>
  <c r="E65" i="9"/>
  <c r="E242" i="6"/>
  <c r="H101" i="25"/>
  <c r="H98" i="6"/>
  <c r="H98" i="9" s="1"/>
  <c r="H102" i="6"/>
  <c r="H102" i="8" s="1"/>
  <c r="H100" i="6"/>
  <c r="H100" i="8" s="1"/>
  <c r="H104" i="6"/>
  <c r="H784" i="5"/>
  <c r="P784" i="5" s="1"/>
  <c r="H103" i="25"/>
  <c r="H104" i="25"/>
  <c r="H102" i="25"/>
  <c r="AK102" i="25" s="1"/>
  <c r="H99" i="25"/>
  <c r="F58" i="6"/>
  <c r="F62" i="25"/>
  <c r="F62" i="6"/>
  <c r="F66" i="6"/>
  <c r="F57" i="25"/>
  <c r="AI57" i="25" s="1"/>
  <c r="H369" i="25"/>
  <c r="H369" i="6"/>
  <c r="F253" i="9"/>
  <c r="F253" i="33"/>
  <c r="D208" i="25"/>
  <c r="D207" i="25"/>
  <c r="D209" i="6"/>
  <c r="D209" i="9" s="1"/>
  <c r="D208" i="6"/>
  <c r="D208" i="9" s="1"/>
  <c r="D207" i="6"/>
  <c r="D209" i="25"/>
  <c r="D210" i="6"/>
  <c r="D210" i="9" s="1"/>
  <c r="D210" i="25"/>
  <c r="AG211" i="25" s="1"/>
  <c r="G39" i="25"/>
  <c r="G46" i="6"/>
  <c r="G43" i="25"/>
  <c r="G47" i="6"/>
  <c r="G47" i="33" s="1"/>
  <c r="H222" i="6"/>
  <c r="H224" i="25"/>
  <c r="H221" i="25"/>
  <c r="H224" i="6"/>
  <c r="H224" i="9" s="1"/>
  <c r="H222" i="25"/>
  <c r="H220" i="6"/>
  <c r="H220" i="25"/>
  <c r="O221" i="25" s="1"/>
  <c r="H223" i="25"/>
  <c r="H219" i="25"/>
  <c r="H218" i="6"/>
  <c r="H223" i="6"/>
  <c r="H223" i="8" s="1"/>
  <c r="H794" i="5"/>
  <c r="P794" i="5" s="1"/>
  <c r="E69" i="9"/>
  <c r="E69" i="8"/>
  <c r="M110" i="25"/>
  <c r="AI110" i="25"/>
  <c r="AP110" i="25" s="1"/>
  <c r="N586" i="25"/>
  <c r="AJ586" i="25"/>
  <c r="AX586" i="25" s="1"/>
  <c r="G783" i="5"/>
  <c r="O783" i="5" s="1"/>
  <c r="G86" i="6"/>
  <c r="G86" i="8" s="1"/>
  <c r="G84" i="6"/>
  <c r="G84" i="25"/>
  <c r="N85" i="25" s="1"/>
  <c r="U85" i="25" s="1"/>
  <c r="BE85" i="25" s="1"/>
  <c r="G83" i="25"/>
  <c r="G83" i="6"/>
  <c r="G83" i="33" s="1"/>
  <c r="G85" i="6"/>
  <c r="H270" i="6"/>
  <c r="H268" i="25"/>
  <c r="F50" i="8"/>
  <c r="AJ332" i="25"/>
  <c r="N332" i="25"/>
  <c r="U332" i="25" s="1"/>
  <c r="BE332" i="25" s="1"/>
  <c r="F118" i="33"/>
  <c r="F118" i="8"/>
  <c r="E35" i="33"/>
  <c r="E35" i="8"/>
  <c r="E35" i="9"/>
  <c r="E29" i="8"/>
  <c r="E29" i="33"/>
  <c r="E29" i="9"/>
  <c r="F53" i="8"/>
  <c r="F53" i="9"/>
  <c r="AI244" i="25"/>
  <c r="M244" i="25"/>
  <c r="G39" i="6"/>
  <c r="C382" i="6"/>
  <c r="C379" i="25"/>
  <c r="AF379" i="25" s="1"/>
  <c r="AM379" i="25" s="1"/>
  <c r="G352" i="6"/>
  <c r="G352" i="25"/>
  <c r="N352" i="25" s="1"/>
  <c r="G351" i="6"/>
  <c r="G805" i="5"/>
  <c r="O805" i="5" s="1"/>
  <c r="G118" i="33"/>
  <c r="G118" i="9"/>
  <c r="C29" i="6"/>
  <c r="C25" i="6"/>
  <c r="C25" i="33" s="1"/>
  <c r="C24" i="6"/>
  <c r="C31" i="25"/>
  <c r="C27" i="25"/>
  <c r="AF28" i="25" s="1"/>
  <c r="C26" i="6"/>
  <c r="C26" i="8" s="1"/>
  <c r="C27" i="6"/>
  <c r="C30" i="25"/>
  <c r="C28" i="6"/>
  <c r="C28" i="8" s="1"/>
  <c r="C26" i="25"/>
  <c r="C31" i="6"/>
  <c r="C778" i="5"/>
  <c r="K778" i="5" s="1"/>
  <c r="C30" i="6"/>
  <c r="C30" i="9" s="1"/>
  <c r="F52" i="9"/>
  <c r="F52" i="8"/>
  <c r="E244" i="25"/>
  <c r="E243" i="25"/>
  <c r="E238" i="6"/>
  <c r="E243" i="6"/>
  <c r="E243" i="8" s="1"/>
  <c r="E245" i="25"/>
  <c r="E242" i="25"/>
  <c r="E241" i="6"/>
  <c r="E241" i="33" s="1"/>
  <c r="E238" i="25"/>
  <c r="E239" i="6"/>
  <c r="E237" i="6"/>
  <c r="E240" i="25"/>
  <c r="E244" i="6"/>
  <c r="E244" i="9" s="1"/>
  <c r="E241" i="25"/>
  <c r="F231" i="25"/>
  <c r="F230" i="25"/>
  <c r="F231" i="6"/>
  <c r="F229" i="6"/>
  <c r="F229" i="33" s="1"/>
  <c r="H271" i="25"/>
  <c r="F50" i="9"/>
  <c r="F249" i="8"/>
  <c r="E215" i="33"/>
  <c r="E215" i="8"/>
  <c r="E215" i="9"/>
  <c r="G250" i="9"/>
  <c r="G250" i="8"/>
  <c r="G250" i="33"/>
  <c r="C205" i="33"/>
  <c r="C205" i="8"/>
  <c r="N47" i="25"/>
  <c r="AB47" i="25" s="1"/>
  <c r="BL47" i="25" s="1"/>
  <c r="AJ47" i="25"/>
  <c r="AQ47" i="25" s="1"/>
  <c r="F17" i="6"/>
  <c r="C246" i="8"/>
  <c r="C246" i="9"/>
  <c r="F204" i="9"/>
  <c r="F204" i="33"/>
  <c r="C250" i="9"/>
  <c r="C250" i="8"/>
  <c r="A423" i="3"/>
  <c r="S411" i="3"/>
  <c r="M245" i="25"/>
  <c r="C250" i="33"/>
  <c r="E166" i="9"/>
  <c r="E166" i="33"/>
  <c r="AI86" i="25"/>
  <c r="M86" i="25"/>
  <c r="AA86" i="25" s="1"/>
  <c r="BK86" i="25" s="1"/>
  <c r="J28" i="25"/>
  <c r="X28" i="25" s="1"/>
  <c r="BH28" i="25" s="1"/>
  <c r="F282" i="6"/>
  <c r="F284" i="6"/>
  <c r="F284" i="9" s="1"/>
  <c r="F120" i="6"/>
  <c r="F124" i="25"/>
  <c r="F120" i="25"/>
  <c r="F125" i="25"/>
  <c r="F123" i="6"/>
  <c r="F786" i="5"/>
  <c r="N786" i="5" s="1"/>
  <c r="F124" i="6"/>
  <c r="F119" i="6"/>
  <c r="F123" i="25"/>
  <c r="F122" i="6"/>
  <c r="F121" i="6"/>
  <c r="E160" i="25"/>
  <c r="E168" i="6"/>
  <c r="E167" i="25"/>
  <c r="E166" i="25"/>
  <c r="E168" i="25"/>
  <c r="E167" i="6"/>
  <c r="H264" i="6"/>
  <c r="H262" i="25"/>
  <c r="AK262" i="25" s="1"/>
  <c r="H272" i="6"/>
  <c r="H798" i="5"/>
  <c r="P798" i="5" s="1"/>
  <c r="H273" i="6"/>
  <c r="H273" i="8" s="1"/>
  <c r="H264" i="25"/>
  <c r="H262" i="6"/>
  <c r="H266" i="25"/>
  <c r="H267" i="6"/>
  <c r="H273" i="25"/>
  <c r="H269" i="6"/>
  <c r="H269" i="8" s="1"/>
  <c r="H265" i="25"/>
  <c r="H263" i="6"/>
  <c r="H263" i="9" s="1"/>
  <c r="H266" i="6"/>
  <c r="H267" i="25"/>
  <c r="F823" i="5"/>
  <c r="M246" i="25"/>
  <c r="F46" i="9"/>
  <c r="F46" i="33"/>
  <c r="J330" i="25"/>
  <c r="X330" i="25" s="1"/>
  <c r="BH330" i="25" s="1"/>
  <c r="J331" i="25"/>
  <c r="Q331" i="25" s="1"/>
  <c r="BA331" i="25" s="1"/>
  <c r="AF331" i="25"/>
  <c r="D183" i="6"/>
  <c r="D181" i="25"/>
  <c r="D187" i="6"/>
  <c r="D186" i="25"/>
  <c r="G339" i="6"/>
  <c r="G338" i="6"/>
  <c r="F260" i="25"/>
  <c r="M261" i="25" s="1"/>
  <c r="F237" i="33"/>
  <c r="F237" i="8"/>
  <c r="F69" i="8"/>
  <c r="F69" i="9"/>
  <c r="F69" i="33"/>
  <c r="H272" i="25"/>
  <c r="N328" i="25"/>
  <c r="AB328" i="25" s="1"/>
  <c r="BL328" i="25" s="1"/>
  <c r="G50" i="33"/>
  <c r="E65" i="8"/>
  <c r="G86" i="25"/>
  <c r="H212" i="6"/>
  <c r="H212" i="8" s="1"/>
  <c r="H214" i="25"/>
  <c r="O215" i="25" s="1"/>
  <c r="H216" i="6"/>
  <c r="H216" i="8" s="1"/>
  <c r="H213" i="25"/>
  <c r="O214" i="25" s="1"/>
  <c r="H215" i="6"/>
  <c r="H215" i="9" s="1"/>
  <c r="H209" i="6"/>
  <c r="H209" i="8" s="1"/>
  <c r="H793" i="5"/>
  <c r="P793" i="5" s="1"/>
  <c r="H214" i="6"/>
  <c r="H206" i="25"/>
  <c r="AK206" i="25" s="1"/>
  <c r="H207" i="25"/>
  <c r="H210" i="25"/>
  <c r="H206" i="6"/>
  <c r="H207" i="6"/>
  <c r="H207" i="8" s="1"/>
  <c r="H212" i="25"/>
  <c r="O212" i="25" s="1"/>
  <c r="H210" i="6"/>
  <c r="H216" i="25"/>
  <c r="D271" i="25"/>
  <c r="D270" i="25"/>
  <c r="D276" i="25"/>
  <c r="K276" i="25" s="1"/>
  <c r="D272" i="6"/>
  <c r="D274" i="6"/>
  <c r="D274" i="33" s="1"/>
  <c r="D268" i="6"/>
  <c r="D268" i="9" s="1"/>
  <c r="D272" i="25"/>
  <c r="D276" i="6"/>
  <c r="D269" i="6"/>
  <c r="D269" i="8" s="1"/>
  <c r="D269" i="25"/>
  <c r="D271" i="6"/>
  <c r="D271" i="9" s="1"/>
  <c r="D273" i="25"/>
  <c r="E34" i="25"/>
  <c r="AH35" i="25" s="1"/>
  <c r="E34" i="6"/>
  <c r="E34" i="8" s="1"/>
  <c r="E43" i="6"/>
  <c r="E41" i="25"/>
  <c r="E40" i="25"/>
  <c r="L41" i="25" s="1"/>
  <c r="E39" i="6"/>
  <c r="E42" i="6"/>
  <c r="E38" i="6"/>
  <c r="E38" i="33" s="1"/>
  <c r="E40" i="6"/>
  <c r="E41" i="6"/>
  <c r="E41" i="33" s="1"/>
  <c r="E44" i="6"/>
  <c r="AI117" i="25"/>
  <c r="M116" i="25"/>
  <c r="AA116" i="25" s="1"/>
  <c r="BK116" i="25" s="1"/>
  <c r="H790" i="5"/>
  <c r="P790" i="5" s="1"/>
  <c r="H169" i="6"/>
  <c r="H169" i="8" s="1"/>
  <c r="H170" i="6"/>
  <c r="E234" i="25"/>
  <c r="L51" i="25"/>
  <c r="E163" i="6"/>
  <c r="E165" i="6"/>
  <c r="C245" i="6"/>
  <c r="C245" i="33" s="1"/>
  <c r="AF205" i="25"/>
  <c r="AM205" i="25" s="1"/>
  <c r="E236" i="6"/>
  <c r="E232" i="25"/>
  <c r="E228" i="6"/>
  <c r="E229" i="25"/>
  <c r="G144" i="25"/>
  <c r="G36" i="25"/>
  <c r="F317" i="25"/>
  <c r="C216" i="25"/>
  <c r="N515" i="25"/>
  <c r="AB515" i="25" s="1"/>
  <c r="BL515" i="25" s="1"/>
  <c r="N660" i="25"/>
  <c r="AJ524" i="25"/>
  <c r="AQ524" i="25" s="1"/>
  <c r="N472" i="25"/>
  <c r="A443" i="3"/>
  <c r="S431" i="3"/>
  <c r="A427" i="3"/>
  <c r="S415" i="3"/>
  <c r="F205" i="25"/>
  <c r="M50" i="25"/>
  <c r="F204" i="25"/>
  <c r="E163" i="25"/>
  <c r="C248" i="25"/>
  <c r="C246" i="25"/>
  <c r="E235" i="6"/>
  <c r="E235" i="8" s="1"/>
  <c r="E232" i="6"/>
  <c r="E232" i="8" s="1"/>
  <c r="E230" i="6"/>
  <c r="E159" i="6"/>
  <c r="E159" i="8" s="1"/>
  <c r="G140" i="25"/>
  <c r="E152" i="6"/>
  <c r="AF388" i="25"/>
  <c r="AM388" i="25" s="1"/>
  <c r="E225" i="6"/>
  <c r="E225" i="8" s="1"/>
  <c r="E160" i="6"/>
  <c r="E160" i="33" s="1"/>
  <c r="C248" i="6"/>
  <c r="E226" i="25"/>
  <c r="AJ629" i="25"/>
  <c r="AX629" i="25" s="1"/>
  <c r="AI239" i="25"/>
  <c r="AP239" i="25" s="1"/>
  <c r="G798" i="5"/>
  <c r="O798" i="5" s="1"/>
  <c r="D14" i="6"/>
  <c r="D14" i="33" s="1"/>
  <c r="E159" i="25"/>
  <c r="G144" i="6"/>
  <c r="A437" i="3"/>
  <c r="S425" i="3"/>
  <c r="G53" i="9"/>
  <c r="E165" i="25"/>
  <c r="C245" i="25"/>
  <c r="E795" i="5"/>
  <c r="M795" i="5" s="1"/>
  <c r="C374" i="25"/>
  <c r="F340" i="6"/>
  <c r="G143" i="25"/>
  <c r="G239" i="33"/>
  <c r="D28" i="6"/>
  <c r="D28" i="9" s="1"/>
  <c r="G53" i="33"/>
  <c r="C247" i="25"/>
  <c r="AF247" i="25" s="1"/>
  <c r="AI116" i="25"/>
  <c r="AF231" i="25"/>
  <c r="AM231" i="25" s="1"/>
  <c r="E234" i="6"/>
  <c r="E234" i="33" s="1"/>
  <c r="J252" i="25"/>
  <c r="X252" i="25" s="1"/>
  <c r="BH252" i="25" s="1"/>
  <c r="E229" i="6"/>
  <c r="E229" i="9" s="1"/>
  <c r="L219" i="25"/>
  <c r="Z219" i="25" s="1"/>
  <c r="BJ219" i="25" s="1"/>
  <c r="G139" i="25"/>
  <c r="G323" i="6"/>
  <c r="G143" i="6"/>
  <c r="J387" i="25"/>
  <c r="X387" i="25" s="1"/>
  <c r="BH387" i="25" s="1"/>
  <c r="N449" i="25"/>
  <c r="A429" i="3"/>
  <c r="S417" i="3"/>
  <c r="G141" i="25"/>
  <c r="AJ141" i="25" s="1"/>
  <c r="AF33" i="25"/>
  <c r="AT33" i="25" s="1"/>
  <c r="E225" i="25"/>
  <c r="L225" i="25" s="1"/>
  <c r="E231" i="6"/>
  <c r="E226" i="6"/>
  <c r="E164" i="6"/>
  <c r="G323" i="25"/>
  <c r="E228" i="25"/>
  <c r="L228" i="25" s="1"/>
  <c r="G142" i="6"/>
  <c r="A422" i="3"/>
  <c r="S410" i="3"/>
  <c r="AF229" i="25"/>
  <c r="J229" i="25"/>
  <c r="Q229" i="25" s="1"/>
  <c r="BA229" i="25" s="1"/>
  <c r="AF201" i="25"/>
  <c r="AT201" i="25" s="1"/>
  <c r="J201" i="25"/>
  <c r="F48" i="33"/>
  <c r="E145" i="8"/>
  <c r="AF202" i="25"/>
  <c r="G188" i="6"/>
  <c r="G188" i="8" s="1"/>
  <c r="F48" i="8"/>
  <c r="E145" i="33"/>
  <c r="AI48" i="25"/>
  <c r="AP48" i="25" s="1"/>
  <c r="AF203" i="25"/>
  <c r="AM203" i="25" s="1"/>
  <c r="G69" i="8"/>
  <c r="E332" i="33"/>
  <c r="F244" i="33"/>
  <c r="G50" i="8"/>
  <c r="L33" i="25"/>
  <c r="S33" i="25" s="1"/>
  <c r="BC33" i="25" s="1"/>
  <c r="F49" i="33"/>
  <c r="D67" i="25"/>
  <c r="K68" i="25" s="1"/>
  <c r="D64" i="6"/>
  <c r="D64" i="9" s="1"/>
  <c r="E27" i="9"/>
  <c r="F233" i="8"/>
  <c r="E110" i="8"/>
  <c r="AJ449" i="25"/>
  <c r="AQ449" i="25" s="1"/>
  <c r="N523" i="25"/>
  <c r="U523" i="25" s="1"/>
  <c r="BE523" i="25" s="1"/>
  <c r="G234" i="6"/>
  <c r="G234" i="33" s="1"/>
  <c r="F297" i="6"/>
  <c r="C219" i="6"/>
  <c r="C219" i="8" s="1"/>
  <c r="C213" i="25"/>
  <c r="C225" i="25"/>
  <c r="F172" i="6"/>
  <c r="F172" i="9" s="1"/>
  <c r="F300" i="6"/>
  <c r="F804" i="5"/>
  <c r="F831" i="5" s="1"/>
  <c r="F304" i="25"/>
  <c r="F801" i="5"/>
  <c r="N801" i="5" s="1"/>
  <c r="C217" i="6"/>
  <c r="C223" i="6"/>
  <c r="E75" i="6"/>
  <c r="F293" i="6"/>
  <c r="E156" i="25"/>
  <c r="J202" i="25"/>
  <c r="D59" i="25"/>
  <c r="AH33" i="25"/>
  <c r="D61" i="6"/>
  <c r="D61" i="8" s="1"/>
  <c r="D62" i="25"/>
  <c r="D66" i="25"/>
  <c r="G233" i="6"/>
  <c r="F36" i="25"/>
  <c r="E72" i="6"/>
  <c r="E72" i="33" s="1"/>
  <c r="C47" i="6"/>
  <c r="C220" i="25"/>
  <c r="C200" i="6"/>
  <c r="C113" i="6"/>
  <c r="F333" i="25"/>
  <c r="C253" i="25"/>
  <c r="AF253" i="25" s="1"/>
  <c r="C254" i="25"/>
  <c r="F304" i="6"/>
  <c r="F304" i="33" s="1"/>
  <c r="F298" i="6"/>
  <c r="F298" i="9" s="1"/>
  <c r="F318" i="6"/>
  <c r="F318" i="8" s="1"/>
  <c r="C221" i="6"/>
  <c r="F335" i="6"/>
  <c r="F335" i="9" s="1"/>
  <c r="C116" i="25"/>
  <c r="F35" i="25"/>
  <c r="C254" i="6"/>
  <c r="F296" i="6"/>
  <c r="F301" i="25"/>
  <c r="M302" i="25" s="1"/>
  <c r="AJ436" i="25"/>
  <c r="AJ495" i="25"/>
  <c r="C219" i="25"/>
  <c r="AJ442" i="25"/>
  <c r="AQ442" i="25" s="1"/>
  <c r="AJ696" i="25"/>
  <c r="AX696" i="25" s="1"/>
  <c r="F219" i="25"/>
  <c r="A432" i="3"/>
  <c r="S420" i="3"/>
  <c r="J167" i="25"/>
  <c r="G190" i="25"/>
  <c r="F34" i="8"/>
  <c r="F46" i="8"/>
  <c r="D57" i="25"/>
  <c r="C329" i="8"/>
  <c r="D58" i="6"/>
  <c r="D58" i="9" s="1"/>
  <c r="E52" i="9"/>
  <c r="D65" i="6"/>
  <c r="D65" i="9" s="1"/>
  <c r="D62" i="6"/>
  <c r="F326" i="9"/>
  <c r="G114" i="8"/>
  <c r="G236" i="25"/>
  <c r="G235" i="25"/>
  <c r="G236" i="6"/>
  <c r="C199" i="25"/>
  <c r="J200" i="25" s="1"/>
  <c r="G139" i="6"/>
  <c r="F45" i="25"/>
  <c r="G234" i="25"/>
  <c r="C198" i="6"/>
  <c r="C198" i="8" s="1"/>
  <c r="J52" i="25"/>
  <c r="Q52" i="25" s="1"/>
  <c r="BA52" i="25" s="1"/>
  <c r="C228" i="6"/>
  <c r="C228" i="9" s="1"/>
  <c r="F334" i="6"/>
  <c r="F334" i="8" s="1"/>
  <c r="F296" i="25"/>
  <c r="F298" i="25"/>
  <c r="N436" i="25"/>
  <c r="C197" i="6"/>
  <c r="AJ409" i="25"/>
  <c r="AX409" i="25" s="1"/>
  <c r="G219" i="6"/>
  <c r="A426" i="3"/>
  <c r="S414" i="3"/>
  <c r="A424" i="3"/>
  <c r="S412" i="3"/>
  <c r="AJ247" i="25"/>
  <c r="AQ247" i="25" s="1"/>
  <c r="G235" i="9"/>
  <c r="F34" i="33"/>
  <c r="C329" i="9"/>
  <c r="D60" i="25"/>
  <c r="D67" i="6"/>
  <c r="D63" i="25"/>
  <c r="J231" i="25"/>
  <c r="Q231" i="25" s="1"/>
  <c r="BA231" i="25" s="1"/>
  <c r="G114" i="33"/>
  <c r="AF230" i="25"/>
  <c r="C220" i="6"/>
  <c r="C221" i="25"/>
  <c r="C779" i="5"/>
  <c r="K779" i="5" s="1"/>
  <c r="F299" i="25"/>
  <c r="C198" i="25"/>
  <c r="C199" i="6"/>
  <c r="C199" i="8" s="1"/>
  <c r="F336" i="6"/>
  <c r="F171" i="25"/>
  <c r="AI172" i="25" s="1"/>
  <c r="F171" i="6"/>
  <c r="F303" i="25"/>
  <c r="G220" i="25"/>
  <c r="G220" i="6"/>
  <c r="F295" i="6"/>
  <c r="A433" i="3"/>
  <c r="S421" i="3"/>
  <c r="E378" i="33"/>
  <c r="G235" i="33"/>
  <c r="AH219" i="25"/>
  <c r="D58" i="25"/>
  <c r="D61" i="25"/>
  <c r="D64" i="25"/>
  <c r="C227" i="9"/>
  <c r="J56" i="25"/>
  <c r="AJ515" i="25"/>
  <c r="AX515" i="25" s="1"/>
  <c r="C197" i="25"/>
  <c r="F173" i="25"/>
  <c r="C253" i="6"/>
  <c r="F334" i="25"/>
  <c r="F301" i="6"/>
  <c r="F299" i="6"/>
  <c r="F299" i="9" s="1"/>
  <c r="A428" i="3"/>
  <c r="S416" i="3"/>
  <c r="AI49" i="25"/>
  <c r="AP49" i="25" s="1"/>
  <c r="D60" i="6"/>
  <c r="D65" i="25"/>
  <c r="E240" i="8"/>
  <c r="N667" i="25"/>
  <c r="F297" i="25"/>
  <c r="G793" i="5"/>
  <c r="O793" i="5" s="1"/>
  <c r="C255" i="25"/>
  <c r="C256" i="6"/>
  <c r="E184" i="6"/>
  <c r="E184" i="9" s="1"/>
  <c r="F334" i="9"/>
  <c r="N54" i="25"/>
  <c r="AB54" i="25" s="1"/>
  <c r="BL54" i="25" s="1"/>
  <c r="AJ54" i="25"/>
  <c r="AX54" i="25" s="1"/>
  <c r="C27" i="9"/>
  <c r="C27" i="33"/>
  <c r="C27" i="8"/>
  <c r="C332" i="9"/>
  <c r="C332" i="8"/>
  <c r="C332" i="33"/>
  <c r="L47" i="25"/>
  <c r="S47" i="25" s="1"/>
  <c r="BC47" i="25" s="1"/>
  <c r="AH47" i="25"/>
  <c r="AO47" i="25" s="1"/>
  <c r="E49" i="33"/>
  <c r="E49" i="8"/>
  <c r="E109" i="9"/>
  <c r="E109" i="33"/>
  <c r="E109" i="8"/>
  <c r="E173" i="6"/>
  <c r="E177" i="6"/>
  <c r="E177" i="9" s="1"/>
  <c r="E173" i="25"/>
  <c r="AH174" i="25" s="1"/>
  <c r="E170" i="25"/>
  <c r="E175" i="6"/>
  <c r="E175" i="25"/>
  <c r="E790" i="5"/>
  <c r="M790" i="5" s="1"/>
  <c r="E172" i="25"/>
  <c r="AH173" i="25" s="1"/>
  <c r="E174" i="6"/>
  <c r="E176" i="6"/>
  <c r="E176" i="8" s="1"/>
  <c r="E171" i="6"/>
  <c r="E170" i="6"/>
  <c r="E170" i="9" s="1"/>
  <c r="E169" i="6"/>
  <c r="E171" i="25"/>
  <c r="E177" i="25"/>
  <c r="N635" i="25"/>
  <c r="AB635" i="25" s="1"/>
  <c r="BL635" i="25" s="1"/>
  <c r="AJ635" i="25"/>
  <c r="D93" i="25"/>
  <c r="D93" i="6"/>
  <c r="F354" i="6"/>
  <c r="F356" i="6"/>
  <c r="F355" i="6"/>
  <c r="F355" i="8" s="1"/>
  <c r="F355" i="25"/>
  <c r="F354" i="25"/>
  <c r="F356" i="25"/>
  <c r="N530" i="25"/>
  <c r="U530" i="25" s="1"/>
  <c r="BE530" i="25" s="1"/>
  <c r="AJ530" i="25"/>
  <c r="M111" i="25"/>
  <c r="AI111" i="25"/>
  <c r="M112" i="25"/>
  <c r="AI112" i="25"/>
  <c r="F175" i="6"/>
  <c r="F175" i="25"/>
  <c r="AI175" i="25" s="1"/>
  <c r="AP175" i="25" s="1"/>
  <c r="AJ448" i="25"/>
  <c r="AQ448" i="25" s="1"/>
  <c r="N448" i="25"/>
  <c r="G187" i="6"/>
  <c r="G189" i="6"/>
  <c r="G189" i="9" s="1"/>
  <c r="G186" i="25"/>
  <c r="G188" i="25"/>
  <c r="G191" i="6"/>
  <c r="G191" i="33" s="1"/>
  <c r="G187" i="25"/>
  <c r="AJ188" i="25" s="1"/>
  <c r="G192" i="6"/>
  <c r="G192" i="9" s="1"/>
  <c r="G184" i="6"/>
  <c r="G184" i="25"/>
  <c r="G190" i="6"/>
  <c r="G190" i="8" s="1"/>
  <c r="G186" i="6"/>
  <c r="G192" i="25"/>
  <c r="G185" i="25"/>
  <c r="G189" i="25"/>
  <c r="G191" i="25"/>
  <c r="N331" i="25"/>
  <c r="G766" i="25"/>
  <c r="AJ331" i="25"/>
  <c r="AQ331" i="25" s="1"/>
  <c r="E209" i="8"/>
  <c r="E209" i="9"/>
  <c r="E209" i="33"/>
  <c r="D136" i="6"/>
  <c r="D135" i="25"/>
  <c r="D138" i="6"/>
  <c r="D140" i="6"/>
  <c r="D133" i="6"/>
  <c r="D133" i="33" s="1"/>
  <c r="D133" i="25"/>
  <c r="D134" i="25"/>
  <c r="D137" i="6"/>
  <c r="D137" i="8" s="1"/>
  <c r="D135" i="6"/>
  <c r="D135" i="9" s="1"/>
  <c r="D132" i="6"/>
  <c r="D132" i="9" s="1"/>
  <c r="D131" i="25"/>
  <c r="D138" i="25"/>
  <c r="D134" i="6"/>
  <c r="D134" i="9" s="1"/>
  <c r="D140" i="25"/>
  <c r="D136" i="25"/>
  <c r="D139" i="25"/>
  <c r="D131" i="6"/>
  <c r="D787" i="5"/>
  <c r="L787" i="5" s="1"/>
  <c r="D137" i="25"/>
  <c r="G320" i="6"/>
  <c r="G320" i="25"/>
  <c r="G321" i="6"/>
  <c r="G321" i="25"/>
  <c r="N646" i="25"/>
  <c r="AB646" i="25" s="1"/>
  <c r="BL646" i="25" s="1"/>
  <c r="AJ645" i="25"/>
  <c r="AX645" i="25" s="1"/>
  <c r="AJ717" i="25"/>
  <c r="AQ717" i="25" s="1"/>
  <c r="N717" i="25"/>
  <c r="U717" i="25" s="1"/>
  <c r="BE717" i="25" s="1"/>
  <c r="N716" i="25"/>
  <c r="U716" i="25" s="1"/>
  <c r="BE716" i="25" s="1"/>
  <c r="AJ716" i="25"/>
  <c r="AX716" i="25" s="1"/>
  <c r="F369" i="25"/>
  <c r="F374" i="6"/>
  <c r="F374" i="25"/>
  <c r="F370" i="25"/>
  <c r="F372" i="6"/>
  <c r="F368" i="25"/>
  <c r="F373" i="6"/>
  <c r="F373" i="8" s="1"/>
  <c r="F371" i="25"/>
  <c r="F371" i="6"/>
  <c r="E144" i="25"/>
  <c r="E140" i="25"/>
  <c r="E144" i="6"/>
  <c r="E141" i="6"/>
  <c r="E141" i="33" s="1"/>
  <c r="E142" i="25"/>
  <c r="E140" i="6"/>
  <c r="E139" i="25"/>
  <c r="E142" i="6"/>
  <c r="E139" i="6"/>
  <c r="E143" i="6"/>
  <c r="E141" i="25"/>
  <c r="E143" i="25"/>
  <c r="F241" i="33"/>
  <c r="F241" i="8"/>
  <c r="F241" i="9"/>
  <c r="N634" i="25"/>
  <c r="AJ634" i="25"/>
  <c r="AJ528" i="25"/>
  <c r="AX528" i="25" s="1"/>
  <c r="N528" i="25"/>
  <c r="U528" i="25" s="1"/>
  <c r="BE528" i="25" s="1"/>
  <c r="G84" i="8"/>
  <c r="E273" i="8"/>
  <c r="E273" i="33"/>
  <c r="G82" i="25"/>
  <c r="G82" i="6"/>
  <c r="AJ596" i="25"/>
  <c r="AQ596" i="25" s="1"/>
  <c r="AJ595" i="25"/>
  <c r="N595" i="25"/>
  <c r="L222" i="25"/>
  <c r="AH223" i="25"/>
  <c r="AV223" i="25" s="1"/>
  <c r="F174" i="8"/>
  <c r="F174" i="33"/>
  <c r="F174" i="9"/>
  <c r="C53" i="33"/>
  <c r="C53" i="9"/>
  <c r="C53" i="8"/>
  <c r="AJ614" i="25"/>
  <c r="AQ614" i="25" s="1"/>
  <c r="N613" i="25"/>
  <c r="E193" i="6"/>
  <c r="E194" i="6"/>
  <c r="E194" i="9" s="1"/>
  <c r="E190" i="25"/>
  <c r="L190" i="25" s="1"/>
  <c r="E189" i="6"/>
  <c r="E189" i="8" s="1"/>
  <c r="E195" i="25"/>
  <c r="E194" i="25"/>
  <c r="E192" i="6"/>
  <c r="E192" i="9" s="1"/>
  <c r="E792" i="5"/>
  <c r="M792" i="5" s="1"/>
  <c r="E196" i="25"/>
  <c r="E193" i="25"/>
  <c r="E192" i="25"/>
  <c r="AH192" i="25" s="1"/>
  <c r="E191" i="6"/>
  <c r="E191" i="33" s="1"/>
  <c r="E191" i="25"/>
  <c r="E190" i="6"/>
  <c r="E198" i="6"/>
  <c r="E198" i="33" s="1"/>
  <c r="E196" i="6"/>
  <c r="E189" i="25"/>
  <c r="N50" i="25"/>
  <c r="AJ50" i="25"/>
  <c r="E234" i="9"/>
  <c r="C26" i="9"/>
  <c r="C26" i="33"/>
  <c r="E222" i="9"/>
  <c r="E222" i="33"/>
  <c r="G234" i="8"/>
  <c r="E24" i="9"/>
  <c r="E24" i="33"/>
  <c r="E24" i="8"/>
  <c r="G246" i="9"/>
  <c r="G246" i="33"/>
  <c r="G246" i="8"/>
  <c r="F128" i="25"/>
  <c r="F130" i="6"/>
  <c r="AJ522" i="25"/>
  <c r="AJ521" i="25"/>
  <c r="AQ521" i="25" s="1"/>
  <c r="N522" i="25"/>
  <c r="AB522" i="25" s="1"/>
  <c r="BL522" i="25" s="1"/>
  <c r="N521" i="25"/>
  <c r="AB521" i="25" s="1"/>
  <c r="BL521" i="25" s="1"/>
  <c r="G299" i="25"/>
  <c r="G298" i="6"/>
  <c r="H339" i="6"/>
  <c r="H339" i="8" s="1"/>
  <c r="H339" i="25"/>
  <c r="H338" i="25"/>
  <c r="H335" i="6"/>
  <c r="H804" i="5"/>
  <c r="P804" i="5" s="1"/>
  <c r="H340" i="6"/>
  <c r="H340" i="33" s="1"/>
  <c r="H336" i="25"/>
  <c r="H337" i="6"/>
  <c r="H335" i="25"/>
  <c r="H336" i="6"/>
  <c r="H336" i="8" s="1"/>
  <c r="H337" i="25"/>
  <c r="N550" i="25"/>
  <c r="AB550" i="25" s="1"/>
  <c r="BL550" i="25" s="1"/>
  <c r="AJ550" i="25"/>
  <c r="AX550" i="25" s="1"/>
  <c r="N451" i="25"/>
  <c r="U451" i="25" s="1"/>
  <c r="BE451" i="25" s="1"/>
  <c r="N450" i="25"/>
  <c r="AJ450" i="25"/>
  <c r="G330" i="9"/>
  <c r="G330" i="8"/>
  <c r="E207" i="33"/>
  <c r="E207" i="8"/>
  <c r="F113" i="33"/>
  <c r="F113" i="9"/>
  <c r="F113" i="8"/>
  <c r="E222" i="8"/>
  <c r="AI115" i="25"/>
  <c r="AP115" i="25" s="1"/>
  <c r="M115" i="25"/>
  <c r="T115" i="25" s="1"/>
  <c r="BD115" i="25" s="1"/>
  <c r="H120" i="6"/>
  <c r="H786" i="5"/>
  <c r="P786" i="5" s="1"/>
  <c r="H112" i="25"/>
  <c r="H114" i="25"/>
  <c r="H118" i="25"/>
  <c r="H113" i="6"/>
  <c r="H113" i="25"/>
  <c r="H114" i="6"/>
  <c r="H114" i="9" s="1"/>
  <c r="H111" i="25"/>
  <c r="H112" i="6"/>
  <c r="H105" i="25"/>
  <c r="AK105" i="25" s="1"/>
  <c r="H108" i="25"/>
  <c r="O109" i="25" s="1"/>
  <c r="H107" i="6"/>
  <c r="H106" i="6"/>
  <c r="H108" i="6"/>
  <c r="H108" i="8" s="1"/>
  <c r="H106" i="25"/>
  <c r="AK107" i="25" s="1"/>
  <c r="E146" i="33"/>
  <c r="E146" i="8"/>
  <c r="H31" i="6"/>
  <c r="H31" i="8" s="1"/>
  <c r="H30" i="6"/>
  <c r="H30" i="8" s="1"/>
  <c r="H26" i="6"/>
  <c r="H25" i="25"/>
  <c r="H26" i="25"/>
  <c r="AK27" i="25" s="1"/>
  <c r="H30" i="25"/>
  <c r="H778" i="5"/>
  <c r="P778" i="5" s="1"/>
  <c r="H23" i="25"/>
  <c r="H27" i="6"/>
  <c r="H27" i="8" s="1"/>
  <c r="H24" i="25"/>
  <c r="H25" i="6"/>
  <c r="H22" i="6"/>
  <c r="H31" i="25"/>
  <c r="O32" i="25" s="1"/>
  <c r="H29" i="25"/>
  <c r="H23" i="6"/>
  <c r="H23" i="33" s="1"/>
  <c r="H28" i="25"/>
  <c r="O28" i="25" s="1"/>
  <c r="AC28" i="25" s="1"/>
  <c r="BM28" i="25" s="1"/>
  <c r="H28" i="6"/>
  <c r="H28" i="9" s="1"/>
  <c r="H24" i="6"/>
  <c r="H24" i="9" s="1"/>
  <c r="C147" i="25"/>
  <c r="C149" i="6"/>
  <c r="C148" i="6"/>
  <c r="C148" i="9" s="1"/>
  <c r="D19" i="6"/>
  <c r="D19" i="8" s="1"/>
  <c r="D19" i="25"/>
  <c r="H788" i="5"/>
  <c r="P788" i="5" s="1"/>
  <c r="H146" i="6"/>
  <c r="H149" i="25"/>
  <c r="H148" i="6"/>
  <c r="H149" i="6"/>
  <c r="H146" i="25"/>
  <c r="H147" i="6"/>
  <c r="H147" i="9" s="1"/>
  <c r="H148" i="25"/>
  <c r="E210" i="9"/>
  <c r="E210" i="8"/>
  <c r="E210" i="33"/>
  <c r="AH56" i="25"/>
  <c r="AH55" i="25"/>
  <c r="L55" i="25"/>
  <c r="Z55" i="25" s="1"/>
  <c r="BJ55" i="25" s="1"/>
  <c r="L56" i="25"/>
  <c r="Z56" i="25" s="1"/>
  <c r="BJ56" i="25" s="1"/>
  <c r="E283" i="25"/>
  <c r="E284" i="25"/>
  <c r="E285" i="25"/>
  <c r="E279" i="6"/>
  <c r="E278" i="25"/>
  <c r="E283" i="6"/>
  <c r="AJ111" i="25"/>
  <c r="N111" i="25"/>
  <c r="AB111" i="25" s="1"/>
  <c r="BL111" i="25" s="1"/>
  <c r="E799" i="5"/>
  <c r="M799" i="5" s="1"/>
  <c r="F44" i="8"/>
  <c r="F44" i="33"/>
  <c r="F44" i="9"/>
  <c r="C265" i="25"/>
  <c r="C266" i="25"/>
  <c r="C260" i="25"/>
  <c r="C798" i="5"/>
  <c r="C262" i="6"/>
  <c r="C262" i="8" s="1"/>
  <c r="C263" i="6"/>
  <c r="C263" i="8" s="1"/>
  <c r="C258" i="25"/>
  <c r="C261" i="6"/>
  <c r="C261" i="25"/>
  <c r="C259" i="6"/>
  <c r="C260" i="6"/>
  <c r="C260" i="33" s="1"/>
  <c r="C262" i="25"/>
  <c r="C259" i="25"/>
  <c r="J260" i="25" s="1"/>
  <c r="C264" i="6"/>
  <c r="C258" i="6"/>
  <c r="C263" i="25"/>
  <c r="C296" i="6"/>
  <c r="C303" i="25"/>
  <c r="C297" i="6"/>
  <c r="C297" i="9" s="1"/>
  <c r="C300" i="25"/>
  <c r="AF301" i="25" s="1"/>
  <c r="C801" i="5"/>
  <c r="C828" i="5" s="1"/>
  <c r="C303" i="6"/>
  <c r="C299" i="6"/>
  <c r="C301" i="6"/>
  <c r="C301" i="8" s="1"/>
  <c r="C298" i="25"/>
  <c r="C300" i="6"/>
  <c r="C297" i="25"/>
  <c r="C302" i="6"/>
  <c r="C302" i="25"/>
  <c r="C299" i="25"/>
  <c r="C304" i="25"/>
  <c r="G222" i="6"/>
  <c r="G232" i="6"/>
  <c r="G231" i="6"/>
  <c r="N633" i="25"/>
  <c r="AJ633" i="25"/>
  <c r="AX633" i="25" s="1"/>
  <c r="G328" i="8"/>
  <c r="G328" i="33"/>
  <c r="G328" i="9"/>
  <c r="F242" i="33"/>
  <c r="F242" i="9"/>
  <c r="F242" i="8"/>
  <c r="G137" i="6"/>
  <c r="G137" i="8" s="1"/>
  <c r="G137" i="25"/>
  <c r="E276" i="6"/>
  <c r="E275" i="25"/>
  <c r="E274" i="25"/>
  <c r="E273" i="25"/>
  <c r="E272" i="6"/>
  <c r="E268" i="25"/>
  <c r="E277" i="6"/>
  <c r="E272" i="25"/>
  <c r="E274" i="6"/>
  <c r="E271" i="6"/>
  <c r="E270" i="6"/>
  <c r="E271" i="25"/>
  <c r="E275" i="6"/>
  <c r="E276" i="25"/>
  <c r="E25" i="25"/>
  <c r="AH26" i="25" s="1"/>
  <c r="N454" i="25"/>
  <c r="E149" i="25"/>
  <c r="AJ240" i="25"/>
  <c r="F185" i="25"/>
  <c r="H135" i="6"/>
  <c r="AI252" i="25"/>
  <c r="M234" i="25"/>
  <c r="AA234" i="25" s="1"/>
  <c r="BK234" i="25" s="1"/>
  <c r="N650" i="25"/>
  <c r="F152" i="6"/>
  <c r="F353" i="25"/>
  <c r="F293" i="25"/>
  <c r="C25" i="25"/>
  <c r="G324" i="6"/>
  <c r="AJ643" i="25"/>
  <c r="AX643" i="25" s="1"/>
  <c r="F267" i="25"/>
  <c r="C29" i="25"/>
  <c r="N53" i="25"/>
  <c r="AJ252" i="25"/>
  <c r="AX252" i="25" s="1"/>
  <c r="L30" i="25"/>
  <c r="C346" i="25"/>
  <c r="N612" i="25"/>
  <c r="AB612" i="25" s="1"/>
  <c r="BL612" i="25" s="1"/>
  <c r="M235" i="25"/>
  <c r="T235" i="25" s="1"/>
  <c r="BD235" i="25" s="1"/>
  <c r="C266" i="6"/>
  <c r="L52" i="25"/>
  <c r="AJ451" i="25"/>
  <c r="AX451" i="25" s="1"/>
  <c r="F295" i="25"/>
  <c r="E131" i="6"/>
  <c r="E131" i="8" s="1"/>
  <c r="AJ720" i="25"/>
  <c r="AQ720" i="25" s="1"/>
  <c r="H144" i="6"/>
  <c r="H144" i="9" s="1"/>
  <c r="G815" i="6"/>
  <c r="E63" i="8"/>
  <c r="E63" i="9"/>
  <c r="G334" i="8"/>
  <c r="G334" i="33"/>
  <c r="G334" i="9"/>
  <c r="AJ703" i="25"/>
  <c r="AX703" i="25" s="1"/>
  <c r="N703" i="25"/>
  <c r="AJ584" i="25"/>
  <c r="N585" i="25"/>
  <c r="AJ112" i="25"/>
  <c r="N112" i="25"/>
  <c r="AB112" i="25" s="1"/>
  <c r="BL112" i="25" s="1"/>
  <c r="E181" i="8"/>
  <c r="N459" i="25"/>
  <c r="U459" i="25" s="1"/>
  <c r="BE459" i="25" s="1"/>
  <c r="AJ460" i="25"/>
  <c r="AJ618" i="25"/>
  <c r="AQ618" i="25" s="1"/>
  <c r="N618" i="25"/>
  <c r="N617" i="25"/>
  <c r="AJ617" i="25"/>
  <c r="AQ617" i="25" s="1"/>
  <c r="AJ427" i="25"/>
  <c r="AX427" i="25" s="1"/>
  <c r="N427" i="25"/>
  <c r="F191" i="6"/>
  <c r="F191" i="8" s="1"/>
  <c r="F186" i="6"/>
  <c r="F186" i="25"/>
  <c r="H143" i="25"/>
  <c r="D185" i="25"/>
  <c r="H138" i="6"/>
  <c r="H138" i="33" s="1"/>
  <c r="H787" i="5"/>
  <c r="P787" i="5" s="1"/>
  <c r="H134" i="6"/>
  <c r="C268" i="25"/>
  <c r="D178" i="25"/>
  <c r="D179" i="6"/>
  <c r="D180" i="25"/>
  <c r="H57" i="6"/>
  <c r="H57" i="33" s="1"/>
  <c r="AI236" i="25"/>
  <c r="AW236" i="25" s="1"/>
  <c r="E47" i="33"/>
  <c r="AH51" i="25"/>
  <c r="E63" i="33"/>
  <c r="AJ459" i="25"/>
  <c r="J253" i="25"/>
  <c r="Q253" i="25" s="1"/>
  <c r="BA253" i="25" s="1"/>
  <c r="AF252" i="25"/>
  <c r="E354" i="9"/>
  <c r="E354" i="8"/>
  <c r="E229" i="8"/>
  <c r="G115" i="8"/>
  <c r="G115" i="9"/>
  <c r="G115" i="33"/>
  <c r="E155" i="6"/>
  <c r="G131" i="25"/>
  <c r="AJ407" i="25"/>
  <c r="AX407" i="25" s="1"/>
  <c r="N407" i="25"/>
  <c r="G789" i="5"/>
  <c r="O789" i="5" s="1"/>
  <c r="G157" i="25"/>
  <c r="G158" i="6"/>
  <c r="F331" i="9"/>
  <c r="F331" i="33"/>
  <c r="F331" i="8"/>
  <c r="AJ526" i="25"/>
  <c r="AX526" i="25" s="1"/>
  <c r="N526" i="25"/>
  <c r="AB526" i="25" s="1"/>
  <c r="BL526" i="25" s="1"/>
  <c r="N527" i="25"/>
  <c r="AB527" i="25" s="1"/>
  <c r="BL527" i="25" s="1"/>
  <c r="F190" i="6"/>
  <c r="C376" i="6"/>
  <c r="C376" i="33" s="1"/>
  <c r="G247" i="33"/>
  <c r="C377" i="6"/>
  <c r="E55" i="8"/>
  <c r="H244" i="8"/>
  <c r="H142" i="25"/>
  <c r="D184" i="6"/>
  <c r="D184" i="33" s="1"/>
  <c r="H134" i="25"/>
  <c r="H132" i="25"/>
  <c r="H133" i="25"/>
  <c r="AJ239" i="25"/>
  <c r="AQ239" i="25" s="1"/>
  <c r="C267" i="25"/>
  <c r="C267" i="6"/>
  <c r="C267" i="33" s="1"/>
  <c r="D181" i="6"/>
  <c r="AI261" i="25"/>
  <c r="AW261" i="25" s="1"/>
  <c r="N252" i="25"/>
  <c r="H67" i="6"/>
  <c r="N651" i="25"/>
  <c r="F325" i="33"/>
  <c r="F325" i="8"/>
  <c r="E219" i="8"/>
  <c r="E219" i="33"/>
  <c r="C348" i="6"/>
  <c r="F328" i="33"/>
  <c r="F328" i="8"/>
  <c r="F328" i="9"/>
  <c r="E789" i="5"/>
  <c r="M789" i="5" s="1"/>
  <c r="E152" i="25"/>
  <c r="N714" i="25"/>
  <c r="AJ714" i="25"/>
  <c r="AJ715" i="25"/>
  <c r="AQ715" i="25" s="1"/>
  <c r="AJ114" i="25"/>
  <c r="N115" i="25"/>
  <c r="U115" i="25" s="1"/>
  <c r="BE115" i="25" s="1"/>
  <c r="AJ115" i="25"/>
  <c r="C783" i="5"/>
  <c r="K783" i="5" s="1"/>
  <c r="C87" i="25"/>
  <c r="N524" i="25"/>
  <c r="AB524" i="25" s="1"/>
  <c r="BL524" i="25" s="1"/>
  <c r="AJ525" i="25"/>
  <c r="F203" i="6"/>
  <c r="F203" i="25"/>
  <c r="F201" i="6"/>
  <c r="F201" i="25"/>
  <c r="G171" i="25"/>
  <c r="G171" i="6"/>
  <c r="G172" i="6"/>
  <c r="G173" i="25"/>
  <c r="G174" i="6"/>
  <c r="C249" i="33"/>
  <c r="C249" i="8"/>
  <c r="AJ648" i="25"/>
  <c r="N648" i="25"/>
  <c r="U648" i="25" s="1"/>
  <c r="BE648" i="25" s="1"/>
  <c r="N647" i="25"/>
  <c r="U647" i="25" s="1"/>
  <c r="BE647" i="25" s="1"/>
  <c r="AJ647" i="25"/>
  <c r="N428" i="25"/>
  <c r="AB428" i="25" s="1"/>
  <c r="BL428" i="25" s="1"/>
  <c r="AJ429" i="25"/>
  <c r="AJ474" i="25"/>
  <c r="AX474" i="25" s="1"/>
  <c r="N474" i="25"/>
  <c r="U474" i="25" s="1"/>
  <c r="BE474" i="25" s="1"/>
  <c r="N414" i="25"/>
  <c r="AB414" i="25" s="1"/>
  <c r="BL414" i="25" s="1"/>
  <c r="AJ413" i="25"/>
  <c r="AX413" i="25" s="1"/>
  <c r="N413" i="25"/>
  <c r="AB413" i="25" s="1"/>
  <c r="BL413" i="25" s="1"/>
  <c r="AJ414" i="25"/>
  <c r="AX414" i="25" s="1"/>
  <c r="B799" i="5"/>
  <c r="B825" i="5"/>
  <c r="G241" i="33"/>
  <c r="F187" i="6"/>
  <c r="E55" i="33"/>
  <c r="H141" i="25"/>
  <c r="C377" i="25"/>
  <c r="J378" i="25" s="1"/>
  <c r="X378" i="25" s="1"/>
  <c r="BH378" i="25" s="1"/>
  <c r="D185" i="6"/>
  <c r="D185" i="8" s="1"/>
  <c r="H140" i="6"/>
  <c r="H140" i="8" s="1"/>
  <c r="H139" i="6"/>
  <c r="H139" i="8" s="1"/>
  <c r="H136" i="25"/>
  <c r="AK137" i="25" s="1"/>
  <c r="H136" i="6"/>
  <c r="N239" i="25"/>
  <c r="U239" i="25" s="1"/>
  <c r="BE239" i="25" s="1"/>
  <c r="C269" i="6"/>
  <c r="C269" i="9" s="1"/>
  <c r="D177" i="6"/>
  <c r="D177" i="8" s="1"/>
  <c r="G177" i="33"/>
  <c r="M238" i="25"/>
  <c r="AA238" i="25" s="1"/>
  <c r="BK238" i="25" s="1"/>
  <c r="AI234" i="25"/>
  <c r="AP234" i="25" s="1"/>
  <c r="G170" i="25"/>
  <c r="E294" i="33"/>
  <c r="E294" i="8"/>
  <c r="C309" i="25"/>
  <c r="C305" i="6"/>
  <c r="C305" i="8" s="1"/>
  <c r="C307" i="6"/>
  <c r="C305" i="25"/>
  <c r="C307" i="25"/>
  <c r="H118" i="6"/>
  <c r="H118" i="9" s="1"/>
  <c r="H115" i="25"/>
  <c r="H115" i="6"/>
  <c r="H119" i="25"/>
  <c r="AK119" i="25" s="1"/>
  <c r="AY119" i="25" s="1"/>
  <c r="H117" i="25"/>
  <c r="H122" i="25"/>
  <c r="H116" i="6"/>
  <c r="H121" i="25"/>
  <c r="H122" i="6"/>
  <c r="H122" i="9" s="1"/>
  <c r="H119" i="6"/>
  <c r="H121" i="6"/>
  <c r="H116" i="25"/>
  <c r="H120" i="25"/>
  <c r="H117" i="6"/>
  <c r="H117" i="9" s="1"/>
  <c r="E212" i="33"/>
  <c r="E212" i="8"/>
  <c r="E148" i="25"/>
  <c r="H126" i="25"/>
  <c r="O127" i="25" s="1"/>
  <c r="AC127" i="25" s="1"/>
  <c r="BM127" i="25" s="1"/>
  <c r="H124" i="6"/>
  <c r="E310" i="6"/>
  <c r="E315" i="25"/>
  <c r="E308" i="25"/>
  <c r="E312" i="25"/>
  <c r="E312" i="6"/>
  <c r="E315" i="6"/>
  <c r="E307" i="25"/>
  <c r="E307" i="6"/>
  <c r="E316" i="25"/>
  <c r="E311" i="25"/>
  <c r="N642" i="25"/>
  <c r="U642" i="25" s="1"/>
  <c r="BE642" i="25" s="1"/>
  <c r="AJ642" i="25"/>
  <c r="AX642" i="25" s="1"/>
  <c r="G138" i="25"/>
  <c r="G138" i="6"/>
  <c r="E184" i="33"/>
  <c r="F63" i="25"/>
  <c r="F63" i="6"/>
  <c r="F67" i="25"/>
  <c r="F60" i="25"/>
  <c r="F68" i="25"/>
  <c r="F67" i="6"/>
  <c r="F67" i="9" s="1"/>
  <c r="F64" i="6"/>
  <c r="F64" i="9" s="1"/>
  <c r="F58" i="25"/>
  <c r="F64" i="25"/>
  <c r="F60" i="6"/>
  <c r="F61" i="25"/>
  <c r="F66" i="25"/>
  <c r="F781" i="5"/>
  <c r="N781" i="5" s="1"/>
  <c r="F68" i="6"/>
  <c r="F59" i="6"/>
  <c r="F65" i="6"/>
  <c r="F59" i="25"/>
  <c r="F65" i="25"/>
  <c r="F256" i="25"/>
  <c r="F253" i="25"/>
  <c r="F259" i="25"/>
  <c r="F254" i="6"/>
  <c r="F264" i="25"/>
  <c r="F797" i="5"/>
  <c r="F254" i="25"/>
  <c r="E213" i="9"/>
  <c r="E213" i="33"/>
  <c r="AJ445" i="25"/>
  <c r="N445" i="25"/>
  <c r="U445" i="25" s="1"/>
  <c r="BE445" i="25" s="1"/>
  <c r="C274" i="6"/>
  <c r="C274" i="9" s="1"/>
  <c r="D188" i="6"/>
  <c r="D188" i="33" s="1"/>
  <c r="D182" i="6"/>
  <c r="AJ469" i="25"/>
  <c r="N469" i="25"/>
  <c r="U469" i="25" s="1"/>
  <c r="BE469" i="25" s="1"/>
  <c r="G161" i="25"/>
  <c r="G160" i="6"/>
  <c r="G161" i="6"/>
  <c r="G159" i="25"/>
  <c r="G160" i="25"/>
  <c r="G159" i="6"/>
  <c r="E158" i="25"/>
  <c r="E153" i="25"/>
  <c r="E154" i="25"/>
  <c r="E154" i="6"/>
  <c r="E150" i="6"/>
  <c r="E151" i="25"/>
  <c r="E151" i="6"/>
  <c r="E147" i="25"/>
  <c r="E147" i="6"/>
  <c r="E153" i="6"/>
  <c r="E153" i="8" s="1"/>
  <c r="E156" i="6"/>
  <c r="E158" i="6"/>
  <c r="E149" i="6"/>
  <c r="N723" i="25"/>
  <c r="N724" i="25"/>
  <c r="AJ723" i="25"/>
  <c r="AJ578" i="25"/>
  <c r="AQ578" i="25" s="1"/>
  <c r="N578" i="25"/>
  <c r="N475" i="25"/>
  <c r="U475" i="25" s="1"/>
  <c r="BE475" i="25" s="1"/>
  <c r="AJ651" i="25"/>
  <c r="AJ650" i="25"/>
  <c r="G241" i="9"/>
  <c r="C376" i="25"/>
  <c r="F187" i="25"/>
  <c r="AI187" i="25" s="1"/>
  <c r="M252" i="25"/>
  <c r="H142" i="6"/>
  <c r="H142" i="33" s="1"/>
  <c r="D186" i="6"/>
  <c r="D186" i="9" s="1"/>
  <c r="D188" i="25"/>
  <c r="H133" i="6"/>
  <c r="J33" i="25"/>
  <c r="D177" i="25"/>
  <c r="AG177" i="25" s="1"/>
  <c r="D178" i="6"/>
  <c r="D178" i="8" s="1"/>
  <c r="D791" i="5"/>
  <c r="L791" i="5" s="1"/>
  <c r="G177" i="9"/>
  <c r="AF386" i="25"/>
  <c r="AI238" i="25"/>
  <c r="AW238" i="25" s="1"/>
  <c r="N460" i="25"/>
  <c r="N727" i="25"/>
  <c r="AJ527" i="25"/>
  <c r="AQ527" i="25" s="1"/>
  <c r="AJ475" i="25"/>
  <c r="AQ475" i="25" s="1"/>
  <c r="N525" i="25"/>
  <c r="G165" i="6"/>
  <c r="G165" i="33" s="1"/>
  <c r="C339" i="6"/>
  <c r="C339" i="8" s="1"/>
  <c r="G47" i="8"/>
  <c r="F246" i="9"/>
  <c r="F246" i="8"/>
  <c r="F246" i="33"/>
  <c r="C340" i="6"/>
  <c r="C335" i="6"/>
  <c r="C336" i="25"/>
  <c r="E23" i="25"/>
  <c r="E22" i="25"/>
  <c r="E23" i="6"/>
  <c r="E22" i="6"/>
  <c r="H143" i="6"/>
  <c r="C375" i="25"/>
  <c r="D184" i="25"/>
  <c r="H132" i="6"/>
  <c r="H132" i="33" s="1"/>
  <c r="H137" i="6"/>
  <c r="H137" i="33" s="1"/>
  <c r="C269" i="25"/>
  <c r="C268" i="6"/>
  <c r="D182" i="25"/>
  <c r="D183" i="25"/>
  <c r="C51" i="33"/>
  <c r="M237" i="25"/>
  <c r="G163" i="25"/>
  <c r="E19" i="6"/>
  <c r="N335" i="25"/>
  <c r="AJ335" i="25"/>
  <c r="AQ335" i="25" s="1"/>
  <c r="G157" i="6"/>
  <c r="F227" i="6"/>
  <c r="F222" i="6"/>
  <c r="F228" i="6"/>
  <c r="F222" i="25"/>
  <c r="F360" i="6"/>
  <c r="F360" i="33" s="1"/>
  <c r="F366" i="6"/>
  <c r="F220" i="25"/>
  <c r="E370" i="6"/>
  <c r="E371" i="25"/>
  <c r="E374" i="25"/>
  <c r="E369" i="6"/>
  <c r="E367" i="25"/>
  <c r="E372" i="6"/>
  <c r="E366" i="25"/>
  <c r="E368" i="25"/>
  <c r="E372" i="25"/>
  <c r="E370" i="25"/>
  <c r="E807" i="5"/>
  <c r="E374" i="6"/>
  <c r="E374" i="8" s="1"/>
  <c r="E369" i="25"/>
  <c r="E371" i="6"/>
  <c r="E107" i="6"/>
  <c r="E108" i="6"/>
  <c r="E106" i="6"/>
  <c r="E106" i="8" s="1"/>
  <c r="E108" i="25"/>
  <c r="L109" i="25" s="1"/>
  <c r="Z109" i="25" s="1"/>
  <c r="BJ109" i="25" s="1"/>
  <c r="E125" i="25"/>
  <c r="E125" i="6"/>
  <c r="E123" i="25"/>
  <c r="E123" i="6"/>
  <c r="E124" i="25"/>
  <c r="E124" i="6"/>
  <c r="E126" i="6"/>
  <c r="E126" i="25"/>
  <c r="G169" i="25"/>
  <c r="G162" i="6"/>
  <c r="G162" i="8" s="1"/>
  <c r="G168" i="6"/>
  <c r="G166" i="6"/>
  <c r="G170" i="6"/>
  <c r="G169" i="6"/>
  <c r="G162" i="25"/>
  <c r="G167" i="6"/>
  <c r="G164" i="6"/>
  <c r="AJ462" i="25"/>
  <c r="AX462" i="25" s="1"/>
  <c r="N462" i="25"/>
  <c r="N461" i="25"/>
  <c r="AB461" i="25" s="1"/>
  <c r="BL461" i="25" s="1"/>
  <c r="N720" i="25"/>
  <c r="AJ476" i="25"/>
  <c r="N476" i="25"/>
  <c r="AB476" i="25" s="1"/>
  <c r="BL476" i="25" s="1"/>
  <c r="AJ477" i="25"/>
  <c r="D187" i="25"/>
  <c r="K187" i="25" s="1"/>
  <c r="H140" i="25"/>
  <c r="H135" i="25"/>
  <c r="D179" i="25"/>
  <c r="G803" i="6"/>
  <c r="G163" i="6"/>
  <c r="C86" i="6"/>
  <c r="G158" i="25"/>
  <c r="N158" i="25" s="1"/>
  <c r="E349" i="6"/>
  <c r="E348" i="6"/>
  <c r="E334" i="25"/>
  <c r="E336" i="25"/>
  <c r="E339" i="25"/>
  <c r="E334" i="6"/>
  <c r="E334" i="9" s="1"/>
  <c r="G198" i="6"/>
  <c r="G203" i="6"/>
  <c r="G204" i="6"/>
  <c r="G201" i="6"/>
  <c r="G199" i="25"/>
  <c r="G202" i="6"/>
  <c r="G202" i="25"/>
  <c r="G197" i="6"/>
  <c r="G205" i="6"/>
  <c r="G197" i="25"/>
  <c r="G198" i="25"/>
  <c r="G342" i="6"/>
  <c r="G341" i="25"/>
  <c r="G345" i="6"/>
  <c r="G344" i="6"/>
  <c r="G344" i="9" s="1"/>
  <c r="G341" i="6"/>
  <c r="G804" i="5"/>
  <c r="O804" i="5" s="1"/>
  <c r="G347" i="6"/>
  <c r="G339" i="25"/>
  <c r="N339" i="25" s="1"/>
  <c r="G346" i="6"/>
  <c r="G342" i="25"/>
  <c r="AJ342" i="25" s="1"/>
  <c r="G344" i="25"/>
  <c r="G346" i="25"/>
  <c r="AJ347" i="25" s="1"/>
  <c r="G343" i="6"/>
  <c r="G343" i="9" s="1"/>
  <c r="G340" i="25"/>
  <c r="AJ341" i="25" s="1"/>
  <c r="G345" i="25"/>
  <c r="G343" i="25"/>
  <c r="G340" i="6"/>
  <c r="N629" i="25"/>
  <c r="U629" i="25" s="1"/>
  <c r="BE629" i="25" s="1"/>
  <c r="N630" i="25"/>
  <c r="D390" i="6"/>
  <c r="D390" i="25"/>
  <c r="K390" i="25" s="1"/>
  <c r="Y390" i="25" s="1"/>
  <c r="BI390" i="25" s="1"/>
  <c r="N491" i="25"/>
  <c r="AJ491" i="25"/>
  <c r="E309" i="25"/>
  <c r="G227" i="25"/>
  <c r="G213" i="6"/>
  <c r="G213" i="8" s="1"/>
  <c r="N589" i="25"/>
  <c r="F353" i="6"/>
  <c r="F88" i="6"/>
  <c r="F199" i="25"/>
  <c r="E150" i="25"/>
  <c r="L150" i="25" s="1"/>
  <c r="N444" i="25"/>
  <c r="AB444" i="25" s="1"/>
  <c r="BL444" i="25" s="1"/>
  <c r="G164" i="25"/>
  <c r="F83" i="25"/>
  <c r="AJ57" i="25"/>
  <c r="AQ57" i="25" s="1"/>
  <c r="F294" i="25"/>
  <c r="J329" i="25"/>
  <c r="X329" i="25" s="1"/>
  <c r="BH329" i="25" s="1"/>
  <c r="E132" i="25"/>
  <c r="C206" i="9"/>
  <c r="C206" i="33"/>
  <c r="C206" i="8"/>
  <c r="D20" i="25"/>
  <c r="D27" i="25"/>
  <c r="D30" i="25"/>
  <c r="D24" i="25"/>
  <c r="M326" i="25"/>
  <c r="T326" i="25" s="1"/>
  <c r="BD326" i="25" s="1"/>
  <c r="M327" i="25"/>
  <c r="AA327" i="25" s="1"/>
  <c r="BK327" i="25" s="1"/>
  <c r="C232" i="33"/>
  <c r="C232" i="9"/>
  <c r="C232" i="8"/>
  <c r="AH207" i="25"/>
  <c r="AO207" i="25" s="1"/>
  <c r="L207" i="25"/>
  <c r="Z207" i="25" s="1"/>
  <c r="BJ207" i="25" s="1"/>
  <c r="D20" i="6"/>
  <c r="D29" i="6"/>
  <c r="D29" i="25"/>
  <c r="D23" i="25"/>
  <c r="AJ330" i="25"/>
  <c r="AX330" i="25" s="1"/>
  <c r="AJ329" i="25"/>
  <c r="N330" i="25"/>
  <c r="N329" i="25"/>
  <c r="AJ251" i="25"/>
  <c r="AX251" i="25" s="1"/>
  <c r="N251" i="25"/>
  <c r="U251" i="25" s="1"/>
  <c r="BE251" i="25" s="1"/>
  <c r="F366" i="25"/>
  <c r="M366" i="25" s="1"/>
  <c r="F365" i="6"/>
  <c r="F359" i="25"/>
  <c r="F367" i="25"/>
  <c r="F358" i="25"/>
  <c r="F364" i="25"/>
  <c r="M365" i="25" s="1"/>
  <c r="F368" i="6"/>
  <c r="F806" i="5"/>
  <c r="N806" i="5" s="1"/>
  <c r="F358" i="6"/>
  <c r="F357" i="6"/>
  <c r="F360" i="25"/>
  <c r="F361" i="6"/>
  <c r="F362" i="6"/>
  <c r="F364" i="6"/>
  <c r="F363" i="25"/>
  <c r="F359" i="6"/>
  <c r="F215" i="25"/>
  <c r="F221" i="25"/>
  <c r="F219" i="6"/>
  <c r="F221" i="6"/>
  <c r="F179" i="25"/>
  <c r="F179" i="6"/>
  <c r="F179" i="9" s="1"/>
  <c r="F188" i="6"/>
  <c r="AJ588" i="25"/>
  <c r="AQ588" i="25" s="1"/>
  <c r="AJ587" i="25"/>
  <c r="AQ587" i="25" s="1"/>
  <c r="N587" i="25"/>
  <c r="N588" i="25"/>
  <c r="C49" i="33"/>
  <c r="C49" i="8"/>
  <c r="C794" i="5"/>
  <c r="K794" i="5" s="1"/>
  <c r="C210" i="6"/>
  <c r="C208" i="25"/>
  <c r="C213" i="6"/>
  <c r="C212" i="25"/>
  <c r="C217" i="25"/>
  <c r="C208" i="6"/>
  <c r="C211" i="25"/>
  <c r="C212" i="6"/>
  <c r="C212" i="33" s="1"/>
  <c r="C210" i="25"/>
  <c r="C209" i="25"/>
  <c r="J209" i="25" s="1"/>
  <c r="X209" i="25" s="1"/>
  <c r="BH209" i="25" s="1"/>
  <c r="C214" i="25"/>
  <c r="C215" i="25"/>
  <c r="C218" i="6"/>
  <c r="C218" i="25"/>
  <c r="C214" i="6"/>
  <c r="C207" i="25"/>
  <c r="C207" i="6"/>
  <c r="C209" i="6"/>
  <c r="C211" i="6"/>
  <c r="C216" i="6"/>
  <c r="N661" i="25"/>
  <c r="N662" i="25"/>
  <c r="AJ661" i="25"/>
  <c r="AQ661" i="25" s="1"/>
  <c r="AJ662" i="25"/>
  <c r="AX662" i="25" s="1"/>
  <c r="C334" i="6"/>
  <c r="C333" i="6"/>
  <c r="C333" i="8" s="1"/>
  <c r="C341" i="25"/>
  <c r="C337" i="6"/>
  <c r="C333" i="25"/>
  <c r="C337" i="25"/>
  <c r="C336" i="6"/>
  <c r="C804" i="5"/>
  <c r="K804" i="5" s="1"/>
  <c r="C335" i="25"/>
  <c r="C338" i="25"/>
  <c r="AJ551" i="25"/>
  <c r="AQ551" i="25" s="1"/>
  <c r="N551" i="25"/>
  <c r="D340" i="6"/>
  <c r="D804" i="5"/>
  <c r="L804" i="5" s="1"/>
  <c r="D338" i="6"/>
  <c r="D340" i="25"/>
  <c r="D338" i="25"/>
  <c r="D339" i="6"/>
  <c r="D339" i="9" s="1"/>
  <c r="AJ519" i="25"/>
  <c r="AX519" i="25" s="1"/>
  <c r="AJ520" i="25"/>
  <c r="N520" i="25"/>
  <c r="AB520" i="25" s="1"/>
  <c r="BL520" i="25" s="1"/>
  <c r="N519" i="25"/>
  <c r="E204" i="25"/>
  <c r="E200" i="6"/>
  <c r="E201" i="6"/>
  <c r="E205" i="25"/>
  <c r="L205" i="25" s="1"/>
  <c r="Z205" i="25" s="1"/>
  <c r="BJ205" i="25" s="1"/>
  <c r="E200" i="25"/>
  <c r="E203" i="25"/>
  <c r="E202" i="25"/>
  <c r="E199" i="6"/>
  <c r="E199" i="9" s="1"/>
  <c r="E204" i="6"/>
  <c r="E206" i="6"/>
  <c r="E203" i="6"/>
  <c r="E199" i="25"/>
  <c r="L199" i="25" s="1"/>
  <c r="E793" i="5"/>
  <c r="M793" i="5" s="1"/>
  <c r="E205" i="6"/>
  <c r="E233" i="8"/>
  <c r="E233" i="33"/>
  <c r="E233" i="9"/>
  <c r="F238" i="9"/>
  <c r="F238" i="33"/>
  <c r="G52" i="9"/>
  <c r="G52" i="33"/>
  <c r="G52" i="8"/>
  <c r="D26" i="6"/>
  <c r="D26" i="33" s="1"/>
  <c r="C253" i="9"/>
  <c r="C253" i="33"/>
  <c r="C253" i="8"/>
  <c r="G16" i="25"/>
  <c r="G14" i="6"/>
  <c r="G19" i="25"/>
  <c r="G18" i="6"/>
  <c r="G18" i="9" s="1"/>
  <c r="G19" i="6"/>
  <c r="G19" i="8" s="1"/>
  <c r="H64" i="6"/>
  <c r="H64" i="8" s="1"/>
  <c r="H63" i="25"/>
  <c r="H58" i="25"/>
  <c r="O58" i="25" s="1"/>
  <c r="H62" i="25"/>
  <c r="H68" i="25"/>
  <c r="H60" i="25"/>
  <c r="H63" i="6"/>
  <c r="H63" i="9" s="1"/>
  <c r="H65" i="25"/>
  <c r="H60" i="6"/>
  <c r="H60" i="8" s="1"/>
  <c r="H64" i="25"/>
  <c r="AK64" i="25" s="1"/>
  <c r="H61" i="6"/>
  <c r="H61" i="8" s="1"/>
  <c r="H59" i="6"/>
  <c r="H62" i="6"/>
  <c r="H781" i="5"/>
  <c r="P781" i="5" s="1"/>
  <c r="H59" i="25"/>
  <c r="H61" i="25"/>
  <c r="H66" i="6"/>
  <c r="H66" i="33" s="1"/>
  <c r="H66" i="25"/>
  <c r="H68" i="6"/>
  <c r="H68" i="33" s="1"/>
  <c r="H67" i="25"/>
  <c r="C340" i="25"/>
  <c r="C349" i="25"/>
  <c r="J350" i="25" s="1"/>
  <c r="C361" i="6"/>
  <c r="C361" i="9" s="1"/>
  <c r="C356" i="25"/>
  <c r="C365" i="6"/>
  <c r="C365" i="8" s="1"/>
  <c r="C356" i="6"/>
  <c r="C355" i="6"/>
  <c r="C355" i="8" s="1"/>
  <c r="C355" i="25"/>
  <c r="C363" i="6"/>
  <c r="C363" i="25"/>
  <c r="N695" i="25"/>
  <c r="AB695" i="25" s="1"/>
  <c r="BL695" i="25" s="1"/>
  <c r="AJ695" i="25"/>
  <c r="E56" i="8"/>
  <c r="E56" i="33"/>
  <c r="D21" i="25"/>
  <c r="AG21" i="25" s="1"/>
  <c r="D27" i="6"/>
  <c r="D23" i="6"/>
  <c r="F85" i="8"/>
  <c r="F85" i="9"/>
  <c r="F85" i="33"/>
  <c r="G134" i="6"/>
  <c r="G56" i="9"/>
  <c r="G56" i="33"/>
  <c r="C54" i="9"/>
  <c r="C54" i="8"/>
  <c r="C54" i="33"/>
  <c r="J354" i="25"/>
  <c r="X354" i="25" s="1"/>
  <c r="BH354" i="25" s="1"/>
  <c r="AF354" i="25"/>
  <c r="D227" i="25"/>
  <c r="D223" i="25"/>
  <c r="D222" i="6"/>
  <c r="D222" i="8" s="1"/>
  <c r="D225" i="25"/>
  <c r="D224" i="6"/>
  <c r="D224" i="8" s="1"/>
  <c r="D224" i="25"/>
  <c r="D226" i="25"/>
  <c r="D225" i="6"/>
  <c r="D226" i="6"/>
  <c r="D226" i="33" s="1"/>
  <c r="D227" i="6"/>
  <c r="D223" i="6"/>
  <c r="D223" i="33" s="1"/>
  <c r="AJ410" i="25"/>
  <c r="AX410" i="25" s="1"/>
  <c r="N410" i="25"/>
  <c r="AB410" i="25" s="1"/>
  <c r="BL410" i="25" s="1"/>
  <c r="C32" i="33"/>
  <c r="D21" i="6"/>
  <c r="D21" i="8" s="1"/>
  <c r="D30" i="6"/>
  <c r="D30" i="9" s="1"/>
  <c r="D25" i="25"/>
  <c r="D22" i="25"/>
  <c r="M249" i="25"/>
  <c r="AI249" i="25"/>
  <c r="AP249" i="25" s="1"/>
  <c r="G116" i="9"/>
  <c r="G116" i="33"/>
  <c r="F279" i="25"/>
  <c r="F278" i="6"/>
  <c r="F285" i="6"/>
  <c r="F284" i="25"/>
  <c r="F280" i="6"/>
  <c r="F280" i="8" s="1"/>
  <c r="F279" i="6"/>
  <c r="F799" i="5"/>
  <c r="F285" i="25"/>
  <c r="F283" i="25"/>
  <c r="F280" i="25"/>
  <c r="F281" i="6"/>
  <c r="F281" i="33" s="1"/>
  <c r="F283" i="6"/>
  <c r="F282" i="25"/>
  <c r="F281" i="25"/>
  <c r="D123" i="25"/>
  <c r="D123" i="6"/>
  <c r="D123" i="8" s="1"/>
  <c r="D122" i="25"/>
  <c r="D786" i="5"/>
  <c r="L786" i="5" s="1"/>
  <c r="D121" i="25"/>
  <c r="D124" i="6"/>
  <c r="D121" i="6"/>
  <c r="D121" i="8" s="1"/>
  <c r="D124" i="25"/>
  <c r="D119" i="6"/>
  <c r="AJ458" i="25"/>
  <c r="AQ458" i="25" s="1"/>
  <c r="N458" i="25"/>
  <c r="AB458" i="25" s="1"/>
  <c r="BL458" i="25" s="1"/>
  <c r="N457" i="25"/>
  <c r="AB457" i="25" s="1"/>
  <c r="BL457" i="25" s="1"/>
  <c r="N463" i="25"/>
  <c r="AB463" i="25" s="1"/>
  <c r="BL463" i="25" s="1"/>
  <c r="AJ463" i="25"/>
  <c r="AX463" i="25" s="1"/>
  <c r="N464" i="25"/>
  <c r="AJ464" i="25"/>
  <c r="AQ464" i="25" s="1"/>
  <c r="G218" i="25"/>
  <c r="G218" i="6"/>
  <c r="G794" i="5"/>
  <c r="O794" i="5" s="1"/>
  <c r="G211" i="6"/>
  <c r="N725" i="25"/>
  <c r="U725" i="25" s="1"/>
  <c r="BE725" i="25" s="1"/>
  <c r="AJ725" i="25"/>
  <c r="AJ726" i="25"/>
  <c r="N726" i="25"/>
  <c r="E305" i="25"/>
  <c r="E295" i="25"/>
  <c r="D147" i="6"/>
  <c r="D147" i="33" s="1"/>
  <c r="D149" i="25"/>
  <c r="K150" i="25" s="1"/>
  <c r="D148" i="6"/>
  <c r="D148" i="9" s="1"/>
  <c r="D148" i="25"/>
  <c r="D147" i="25"/>
  <c r="E340" i="25"/>
  <c r="E341" i="6"/>
  <c r="E338" i="25"/>
  <c r="E345" i="6"/>
  <c r="E347" i="6"/>
  <c r="E346" i="25"/>
  <c r="E341" i="25"/>
  <c r="G129" i="25"/>
  <c r="G136" i="25"/>
  <c r="G135" i="25"/>
  <c r="G787" i="5"/>
  <c r="O787" i="5" s="1"/>
  <c r="G132" i="6"/>
  <c r="G136" i="6"/>
  <c r="G132" i="25"/>
  <c r="G131" i="6"/>
  <c r="G133" i="6"/>
  <c r="C32" i="8"/>
  <c r="D25" i="6"/>
  <c r="D25" i="9" s="1"/>
  <c r="D26" i="25"/>
  <c r="K26" i="25" s="1"/>
  <c r="D24" i="6"/>
  <c r="D24" i="8" s="1"/>
  <c r="D31" i="25"/>
  <c r="D120" i="33"/>
  <c r="D120" i="9"/>
  <c r="N326" i="25"/>
  <c r="U326" i="25" s="1"/>
  <c r="BE326" i="25" s="1"/>
  <c r="AJ327" i="25"/>
  <c r="C203" i="33"/>
  <c r="C203" i="8"/>
  <c r="F239" i="33"/>
  <c r="F239" i="8"/>
  <c r="N561" i="25"/>
  <c r="AB561" i="25" s="1"/>
  <c r="BL561" i="25" s="1"/>
  <c r="AJ561" i="25"/>
  <c r="AX561" i="25" s="1"/>
  <c r="C169" i="25"/>
  <c r="C175" i="6"/>
  <c r="D284" i="25"/>
  <c r="AG284" i="25" s="1"/>
  <c r="D285" i="25"/>
  <c r="AG286" i="25" s="1"/>
  <c r="D284" i="6"/>
  <c r="D778" i="5"/>
  <c r="L778" i="5" s="1"/>
  <c r="D28" i="25"/>
  <c r="D22" i="6"/>
  <c r="D22" i="9" s="1"/>
  <c r="M124" i="25"/>
  <c r="AI124" i="25"/>
  <c r="F116" i="9"/>
  <c r="F116" i="8"/>
  <c r="F119" i="33"/>
  <c r="F119" i="8"/>
  <c r="F119" i="9"/>
  <c r="E86" i="8"/>
  <c r="E86" i="9"/>
  <c r="E86" i="33"/>
  <c r="C65" i="33"/>
  <c r="C65" i="8"/>
  <c r="C65" i="9"/>
  <c r="E44" i="8"/>
  <c r="E44" i="9"/>
  <c r="E44" i="33"/>
  <c r="E375" i="8"/>
  <c r="L50" i="25"/>
  <c r="S50" i="25" s="1"/>
  <c r="BC50" i="25" s="1"/>
  <c r="AH50" i="25"/>
  <c r="E50" i="8"/>
  <c r="E50" i="9"/>
  <c r="E50" i="33"/>
  <c r="AH64" i="25"/>
  <c r="AV64" i="25" s="1"/>
  <c r="L64" i="25"/>
  <c r="AH233" i="25"/>
  <c r="AV233" i="25" s="1"/>
  <c r="G148" i="25"/>
  <c r="G152" i="25"/>
  <c r="G148" i="6"/>
  <c r="G153" i="25"/>
  <c r="AJ619" i="25"/>
  <c r="N619" i="25"/>
  <c r="U619" i="25" s="1"/>
  <c r="BE619" i="25" s="1"/>
  <c r="E211" i="33"/>
  <c r="E211" i="8"/>
  <c r="AI114" i="25"/>
  <c r="AW114" i="25" s="1"/>
  <c r="M114" i="25"/>
  <c r="AI113" i="25"/>
  <c r="J25" i="25"/>
  <c r="Q25" i="25" s="1"/>
  <c r="BA25" i="25" s="1"/>
  <c r="AJ658" i="25"/>
  <c r="G302" i="6"/>
  <c r="G302" i="33" s="1"/>
  <c r="F76" i="25"/>
  <c r="C359" i="6"/>
  <c r="C359" i="8" s="1"/>
  <c r="E239" i="25"/>
  <c r="L239" i="25" s="1"/>
  <c r="G40" i="25"/>
  <c r="F263" i="25"/>
  <c r="F143" i="6"/>
  <c r="E791" i="5"/>
  <c r="M791" i="5" s="1"/>
  <c r="F330" i="25"/>
  <c r="G199" i="6"/>
  <c r="C309" i="6"/>
  <c r="G258" i="6"/>
  <c r="F202" i="25"/>
  <c r="M202" i="25" s="1"/>
  <c r="F292" i="6"/>
  <c r="E97" i="6"/>
  <c r="E253" i="6"/>
  <c r="G813" i="6"/>
  <c r="AJ590" i="25"/>
  <c r="E36" i="6"/>
  <c r="C85" i="6"/>
  <c r="G819" i="6"/>
  <c r="E76" i="25"/>
  <c r="E36" i="25"/>
  <c r="F294" i="6"/>
  <c r="L279" i="25"/>
  <c r="AH354" i="25"/>
  <c r="AV354" i="25" s="1"/>
  <c r="G18" i="25"/>
  <c r="G213" i="25"/>
  <c r="C270" i="25"/>
  <c r="AJ564" i="25"/>
  <c r="AQ564" i="25" s="1"/>
  <c r="F135" i="25"/>
  <c r="F138" i="6"/>
  <c r="F140" i="25"/>
  <c r="F141" i="25"/>
  <c r="F139" i="6"/>
  <c r="F139" i="9" s="1"/>
  <c r="F139" i="25"/>
  <c r="F141" i="6"/>
  <c r="F131" i="6"/>
  <c r="F140" i="6"/>
  <c r="F138" i="25"/>
  <c r="L209" i="25"/>
  <c r="AH209" i="25"/>
  <c r="AO209" i="25" s="1"/>
  <c r="L210" i="25"/>
  <c r="AH210" i="25"/>
  <c r="E756" i="25"/>
  <c r="N468" i="25"/>
  <c r="AJ468" i="25"/>
  <c r="AJ467" i="25"/>
  <c r="H247" i="8"/>
  <c r="H247" i="33"/>
  <c r="N564" i="25"/>
  <c r="E256" i="8"/>
  <c r="E256" i="9"/>
  <c r="E256" i="33"/>
  <c r="G80" i="25"/>
  <c r="G73" i="6"/>
  <c r="G70" i="6"/>
  <c r="G81" i="6"/>
  <c r="G79" i="25"/>
  <c r="G70" i="25"/>
  <c r="G73" i="25"/>
  <c r="G76" i="6"/>
  <c r="G71" i="6"/>
  <c r="G71" i="8" s="1"/>
  <c r="G78" i="6"/>
  <c r="G79" i="6"/>
  <c r="G77" i="6"/>
  <c r="G74" i="25"/>
  <c r="G78" i="25"/>
  <c r="G81" i="25"/>
  <c r="G75" i="6"/>
  <c r="G71" i="25"/>
  <c r="G80" i="6"/>
  <c r="G108" i="25"/>
  <c r="G108" i="6"/>
  <c r="G106" i="6"/>
  <c r="G106" i="25"/>
  <c r="G107" i="25"/>
  <c r="G107" i="6"/>
  <c r="G107" i="33" s="1"/>
  <c r="G103" i="6"/>
  <c r="H17" i="6"/>
  <c r="H15" i="6"/>
  <c r="H15" i="8" s="1"/>
  <c r="H14" i="25"/>
  <c r="BF14" i="25" s="1"/>
  <c r="H16" i="25"/>
  <c r="H15" i="25"/>
  <c r="H777" i="5"/>
  <c r="P777" i="5" s="1"/>
  <c r="H17" i="25"/>
  <c r="F51" i="9"/>
  <c r="F51" i="33"/>
  <c r="F51" i="8"/>
  <c r="E118" i="8"/>
  <c r="E118" i="33"/>
  <c r="E118" i="9"/>
  <c r="D298" i="6"/>
  <c r="D300" i="25"/>
  <c r="D293" i="6"/>
  <c r="D299" i="25"/>
  <c r="D299" i="6"/>
  <c r="D299" i="9" s="1"/>
  <c r="D294" i="25"/>
  <c r="D294" i="6"/>
  <c r="D294" i="9" s="1"/>
  <c r="D290" i="6"/>
  <c r="D290" i="33" s="1"/>
  <c r="D295" i="6"/>
  <c r="D293" i="25"/>
  <c r="D300" i="6"/>
  <c r="D290" i="25"/>
  <c r="D292" i="25"/>
  <c r="D295" i="25"/>
  <c r="K295" i="25" s="1"/>
  <c r="D292" i="6"/>
  <c r="D292" i="8" s="1"/>
  <c r="D291" i="25"/>
  <c r="K291" i="25" s="1"/>
  <c r="D301" i="25"/>
  <c r="D296" i="25"/>
  <c r="D298" i="25"/>
  <c r="D301" i="6"/>
  <c r="D301" i="9" s="1"/>
  <c r="D291" i="6"/>
  <c r="D291" i="8" s="1"/>
  <c r="D800" i="5"/>
  <c r="D297" i="25"/>
  <c r="K298" i="25" s="1"/>
  <c r="D296" i="6"/>
  <c r="D296" i="9" s="1"/>
  <c r="E263" i="8"/>
  <c r="E263" i="9"/>
  <c r="C354" i="33"/>
  <c r="C354" i="8"/>
  <c r="C354" i="9"/>
  <c r="N566" i="25"/>
  <c r="AJ566" i="25"/>
  <c r="AX566" i="25" s="1"/>
  <c r="C143" i="6"/>
  <c r="C143" i="25"/>
  <c r="E111" i="25"/>
  <c r="E116" i="6"/>
  <c r="E113" i="6"/>
  <c r="E113" i="25"/>
  <c r="E112" i="6"/>
  <c r="E121" i="25"/>
  <c r="E119" i="25"/>
  <c r="E122" i="25"/>
  <c r="E114" i="25"/>
  <c r="E119" i="6"/>
  <c r="E112" i="25"/>
  <c r="E116" i="25"/>
  <c r="E122" i="6"/>
  <c r="E120" i="25"/>
  <c r="E118" i="25"/>
  <c r="E117" i="25"/>
  <c r="E115" i="6"/>
  <c r="E117" i="6"/>
  <c r="E786" i="5"/>
  <c r="M786" i="5" s="1"/>
  <c r="E114" i="6"/>
  <c r="E114" i="33" s="1"/>
  <c r="E111" i="6"/>
  <c r="E115" i="25"/>
  <c r="E121" i="6"/>
  <c r="C139" i="6"/>
  <c r="C134" i="6"/>
  <c r="C137" i="6"/>
  <c r="C142" i="25"/>
  <c r="C136" i="25"/>
  <c r="C133" i="25"/>
  <c r="C140" i="6"/>
  <c r="C134" i="25"/>
  <c r="C131" i="6"/>
  <c r="C132" i="6"/>
  <c r="C138" i="6"/>
  <c r="C136" i="6"/>
  <c r="C141" i="25"/>
  <c r="C133" i="6"/>
  <c r="C139" i="25"/>
  <c r="C141" i="6"/>
  <c r="C135" i="6"/>
  <c r="C131" i="25"/>
  <c r="C142" i="6"/>
  <c r="C142" i="8" s="1"/>
  <c r="G363" i="6"/>
  <c r="G359" i="6"/>
  <c r="G359" i="9" s="1"/>
  <c r="G360" i="6"/>
  <c r="G358" i="25"/>
  <c r="G361" i="25"/>
  <c r="E297" i="25"/>
  <c r="E299" i="25"/>
  <c r="E304" i="6"/>
  <c r="E296" i="6"/>
  <c r="E296" i="8" s="1"/>
  <c r="E298" i="6"/>
  <c r="E306" i="25"/>
  <c r="E302" i="6"/>
  <c r="E302" i="33" s="1"/>
  <c r="E297" i="6"/>
  <c r="E298" i="25"/>
  <c r="E301" i="25"/>
  <c r="E299" i="6"/>
  <c r="E303" i="25"/>
  <c r="E300" i="25"/>
  <c r="E303" i="6"/>
  <c r="E295" i="6"/>
  <c r="E305" i="6"/>
  <c r="E300" i="6"/>
  <c r="E301" i="6"/>
  <c r="E302" i="25"/>
  <c r="N478" i="25"/>
  <c r="AJ478" i="25"/>
  <c r="AJ471" i="25"/>
  <c r="N471" i="25"/>
  <c r="U471" i="25" s="1"/>
  <c r="BE471" i="25" s="1"/>
  <c r="AJ470" i="25"/>
  <c r="C86" i="9"/>
  <c r="L238" i="25"/>
  <c r="Z238" i="25" s="1"/>
  <c r="BJ238" i="25" s="1"/>
  <c r="M328" i="25"/>
  <c r="T328" i="25" s="1"/>
  <c r="BD328" i="25" s="1"/>
  <c r="AI328" i="25"/>
  <c r="AP328" i="25" s="1"/>
  <c r="AJ534" i="25"/>
  <c r="AQ534" i="25" s="1"/>
  <c r="N534" i="25"/>
  <c r="U534" i="25" s="1"/>
  <c r="BE534" i="25" s="1"/>
  <c r="AJ446" i="25"/>
  <c r="N446" i="25"/>
  <c r="U446" i="25" s="1"/>
  <c r="BE446" i="25" s="1"/>
  <c r="N447" i="25"/>
  <c r="U447" i="25" s="1"/>
  <c r="BE447" i="25" s="1"/>
  <c r="AJ447" i="25"/>
  <c r="AQ447" i="25" s="1"/>
  <c r="F218" i="6"/>
  <c r="F218" i="8" s="1"/>
  <c r="F207" i="25"/>
  <c r="F218" i="25"/>
  <c r="AJ626" i="25"/>
  <c r="N626" i="25"/>
  <c r="U626" i="25" s="1"/>
  <c r="BE626" i="25" s="1"/>
  <c r="AJ615" i="25"/>
  <c r="N615" i="25"/>
  <c r="AB615" i="25" s="1"/>
  <c r="BL615" i="25" s="1"/>
  <c r="AJ621" i="25"/>
  <c r="AX621" i="25" s="1"/>
  <c r="N621" i="25"/>
  <c r="N620" i="25"/>
  <c r="AJ620" i="25"/>
  <c r="AX620" i="25" s="1"/>
  <c r="C46" i="6"/>
  <c r="C46" i="25"/>
  <c r="C47" i="25"/>
  <c r="N643" i="25"/>
  <c r="AB643" i="25" s="1"/>
  <c r="BL643" i="25" s="1"/>
  <c r="AJ644" i="25"/>
  <c r="AQ644" i="25" s="1"/>
  <c r="N644" i="25"/>
  <c r="N443" i="25"/>
  <c r="U443" i="25" s="1"/>
  <c r="BE443" i="25" s="1"/>
  <c r="AJ443" i="25"/>
  <c r="AJ444" i="25"/>
  <c r="AX444" i="25" s="1"/>
  <c r="C184" i="25"/>
  <c r="C183" i="25"/>
  <c r="C183" i="6"/>
  <c r="C185" i="6"/>
  <c r="C181" i="6"/>
  <c r="C182" i="25"/>
  <c r="C184" i="6"/>
  <c r="C181" i="25"/>
  <c r="C182" i="6"/>
  <c r="C791" i="5"/>
  <c r="K791" i="5" s="1"/>
  <c r="N659" i="25"/>
  <c r="AB659" i="25" s="1"/>
  <c r="BL659" i="25" s="1"/>
  <c r="AJ659" i="25"/>
  <c r="AQ659" i="25" s="1"/>
  <c r="N658" i="25"/>
  <c r="C787" i="5"/>
  <c r="K787" i="5" s="1"/>
  <c r="AH222" i="25"/>
  <c r="AV222" i="25" s="1"/>
  <c r="F794" i="5"/>
  <c r="N794" i="5" s="1"/>
  <c r="C140" i="25"/>
  <c r="E265" i="6"/>
  <c r="E264" i="25"/>
  <c r="E260" i="6"/>
  <c r="E264" i="6"/>
  <c r="E265" i="25"/>
  <c r="E266" i="25"/>
  <c r="E259" i="25"/>
  <c r="E267" i="25"/>
  <c r="E266" i="6"/>
  <c r="E268" i="6"/>
  <c r="C110" i="6"/>
  <c r="C110" i="33" s="1"/>
  <c r="C107" i="6"/>
  <c r="F321" i="25"/>
  <c r="F316" i="6"/>
  <c r="F322" i="25"/>
  <c r="F321" i="6"/>
  <c r="F324" i="6"/>
  <c r="F320" i="25"/>
  <c r="F323" i="6"/>
  <c r="F324" i="25"/>
  <c r="F319" i="25"/>
  <c r="F323" i="25"/>
  <c r="N439" i="25"/>
  <c r="AJ439" i="25"/>
  <c r="C21" i="25"/>
  <c r="C21" i="6"/>
  <c r="C22" i="6"/>
  <c r="C23" i="6"/>
  <c r="C23" i="25"/>
  <c r="AF24" i="25" s="1"/>
  <c r="C138" i="25"/>
  <c r="AJ479" i="25"/>
  <c r="N479" i="25"/>
  <c r="U479" i="25" s="1"/>
  <c r="BE479" i="25" s="1"/>
  <c r="N456" i="25"/>
  <c r="AJ456" i="25"/>
  <c r="AJ628" i="25"/>
  <c r="N628" i="25"/>
  <c r="U628" i="25" s="1"/>
  <c r="BE628" i="25" s="1"/>
  <c r="AJ627" i="25"/>
  <c r="N627" i="25"/>
  <c r="N470" i="25"/>
  <c r="G337" i="33"/>
  <c r="G337" i="8"/>
  <c r="G337" i="9"/>
  <c r="E120" i="6"/>
  <c r="F72" i="6"/>
  <c r="F77" i="6"/>
  <c r="F77" i="9" s="1"/>
  <c r="C37" i="6"/>
  <c r="C40" i="6"/>
  <c r="C44" i="6"/>
  <c r="C45" i="25"/>
  <c r="C35" i="6"/>
  <c r="C35" i="25"/>
  <c r="C42" i="25"/>
  <c r="C41" i="6"/>
  <c r="C44" i="25"/>
  <c r="C40" i="25"/>
  <c r="C36" i="25"/>
  <c r="AF37" i="25" s="1"/>
  <c r="C38" i="6"/>
  <c r="C38" i="25"/>
  <c r="C45" i="6"/>
  <c r="C41" i="25"/>
  <c r="C39" i="6"/>
  <c r="C39" i="25"/>
  <c r="C36" i="6"/>
  <c r="C43" i="6"/>
  <c r="G126" i="25"/>
  <c r="G124" i="6"/>
  <c r="G119" i="6"/>
  <c r="G119" i="8" s="1"/>
  <c r="G127" i="6"/>
  <c r="G130" i="25"/>
  <c r="G125" i="6"/>
  <c r="G127" i="25"/>
  <c r="F166" i="25"/>
  <c r="F165" i="6"/>
  <c r="F165" i="9" s="1"/>
  <c r="F160" i="25"/>
  <c r="F162" i="25"/>
  <c r="F28" i="25"/>
  <c r="F30" i="25"/>
  <c r="F26" i="25"/>
  <c r="F30" i="6"/>
  <c r="F27" i="6"/>
  <c r="F145" i="25"/>
  <c r="F154" i="6"/>
  <c r="F153" i="6"/>
  <c r="F156" i="6"/>
  <c r="F149" i="25"/>
  <c r="F155" i="25"/>
  <c r="F788" i="5"/>
  <c r="N788" i="5" s="1"/>
  <c r="F154" i="25"/>
  <c r="F156" i="25"/>
  <c r="F153" i="25"/>
  <c r="F150" i="6"/>
  <c r="F151" i="6"/>
  <c r="F146" i="25"/>
  <c r="F155" i="6"/>
  <c r="F148" i="6"/>
  <c r="F148" i="25"/>
  <c r="F158" i="25"/>
  <c r="F789" i="5"/>
  <c r="N789" i="5" s="1"/>
  <c r="F157" i="25"/>
  <c r="F157" i="6"/>
  <c r="F158" i="6"/>
  <c r="E296" i="25"/>
  <c r="E763" i="25" s="1"/>
  <c r="G194" i="25"/>
  <c r="G193" i="6"/>
  <c r="G195" i="25"/>
  <c r="G193" i="25"/>
  <c r="N193" i="25" s="1"/>
  <c r="G196" i="6"/>
  <c r="G792" i="5"/>
  <c r="O792" i="5" s="1"/>
  <c r="G195" i="6"/>
  <c r="G194" i="6"/>
  <c r="G196" i="25"/>
  <c r="G267" i="25"/>
  <c r="G268" i="25"/>
  <c r="G272" i="25"/>
  <c r="G272" i="6"/>
  <c r="G273" i="6"/>
  <c r="G271" i="25"/>
  <c r="G268" i="6"/>
  <c r="G270" i="6"/>
  <c r="G270" i="33" s="1"/>
  <c r="G269" i="6"/>
  <c r="G271" i="6"/>
  <c r="G274" i="6"/>
  <c r="G267" i="6"/>
  <c r="G269" i="25"/>
  <c r="G277" i="25"/>
  <c r="G270" i="25"/>
  <c r="AJ271" i="25" s="1"/>
  <c r="AX271" i="25" s="1"/>
  <c r="G102" i="25"/>
  <c r="G102" i="6"/>
  <c r="F188" i="25"/>
  <c r="F192" i="6"/>
  <c r="G256" i="25"/>
  <c r="E247" i="25"/>
  <c r="U433" i="25"/>
  <c r="BE433" i="25" s="1"/>
  <c r="AB433" i="25"/>
  <c r="BL433" i="25" s="1"/>
  <c r="F318" i="25"/>
  <c r="F320" i="6"/>
  <c r="F257" i="6"/>
  <c r="F357" i="25"/>
  <c r="G262" i="6"/>
  <c r="G165" i="25"/>
  <c r="E346" i="6"/>
  <c r="G225" i="25"/>
  <c r="F367" i="6"/>
  <c r="F256" i="6"/>
  <c r="G203" i="25"/>
  <c r="F317" i="6"/>
  <c r="C308" i="25"/>
  <c r="F255" i="25"/>
  <c r="F61" i="6"/>
  <c r="F319" i="6"/>
  <c r="E157" i="6"/>
  <c r="G228" i="6"/>
  <c r="E246" i="6"/>
  <c r="E155" i="25"/>
  <c r="G210" i="25"/>
  <c r="E148" i="6"/>
  <c r="AX433" i="25"/>
  <c r="AQ433" i="25"/>
  <c r="AJ430" i="25"/>
  <c r="N430" i="25"/>
  <c r="N431" i="25"/>
  <c r="AJ431" i="25"/>
  <c r="B781" i="4"/>
  <c r="E157" i="25"/>
  <c r="E253" i="25"/>
  <c r="G322" i="6"/>
  <c r="C83" i="25"/>
  <c r="F261" i="6"/>
  <c r="F787" i="5"/>
  <c r="N787" i="5" s="1"/>
  <c r="F70" i="25"/>
  <c r="C296" i="25"/>
  <c r="C60" i="6"/>
  <c r="C85" i="25"/>
  <c r="G206" i="25"/>
  <c r="C273" i="25"/>
  <c r="G811" i="6"/>
  <c r="C364" i="25"/>
  <c r="C345" i="6"/>
  <c r="F70" i="6"/>
  <c r="C78" i="6"/>
  <c r="C78" i="33" s="1"/>
  <c r="F255" i="6"/>
  <c r="F100" i="25"/>
  <c r="G253" i="25"/>
  <c r="F57" i="6"/>
  <c r="F258" i="6"/>
  <c r="G318" i="25"/>
  <c r="G319" i="6"/>
  <c r="G317" i="25"/>
  <c r="G319" i="25"/>
  <c r="G317" i="6"/>
  <c r="G318" i="6"/>
  <c r="F257" i="25"/>
  <c r="C83" i="6"/>
  <c r="G261" i="6"/>
  <c r="G273" i="25"/>
  <c r="G214" i="25"/>
  <c r="F76" i="6"/>
  <c r="F76" i="33" s="1"/>
  <c r="E59" i="6"/>
  <c r="G207" i="25"/>
  <c r="C359" i="25"/>
  <c r="G223" i="6"/>
  <c r="E345" i="25"/>
  <c r="C86" i="25"/>
  <c r="G264" i="6"/>
  <c r="G207" i="6"/>
  <c r="G207" i="33" s="1"/>
  <c r="F18" i="6"/>
  <c r="F149" i="6"/>
  <c r="C310" i="25"/>
  <c r="C806" i="5"/>
  <c r="K806" i="5" s="1"/>
  <c r="A182" i="4"/>
  <c r="C84" i="6"/>
  <c r="F202" i="6"/>
  <c r="F332" i="6"/>
  <c r="F332" i="25"/>
  <c r="E250" i="25"/>
  <c r="G366" i="6"/>
  <c r="G366" i="9" s="1"/>
  <c r="E801" i="5"/>
  <c r="G225" i="6"/>
  <c r="C84" i="25"/>
  <c r="E251" i="6"/>
  <c r="F330" i="6"/>
  <c r="J292" i="25"/>
  <c r="Q292" i="25" s="1"/>
  <c r="BA292" i="25" s="1"/>
  <c r="AF291" i="25"/>
  <c r="J291" i="25"/>
  <c r="Q291" i="25" s="1"/>
  <c r="BA291" i="25" s="1"/>
  <c r="AJ58" i="25"/>
  <c r="AX58" i="25" s="1"/>
  <c r="N57" i="25"/>
  <c r="AB57" i="25" s="1"/>
  <c r="BL57" i="25" s="1"/>
  <c r="N66" i="25"/>
  <c r="L212" i="25"/>
  <c r="S212" i="25" s="1"/>
  <c r="BC212" i="25" s="1"/>
  <c r="L211" i="25"/>
  <c r="Z211" i="25" s="1"/>
  <c r="BJ211" i="25" s="1"/>
  <c r="AH211" i="25"/>
  <c r="E183" i="9"/>
  <c r="E183" i="33"/>
  <c r="E183" i="8"/>
  <c r="E131" i="9"/>
  <c r="E46" i="9"/>
  <c r="E46" i="8"/>
  <c r="AH53" i="25"/>
  <c r="AH52" i="25"/>
  <c r="G117" i="8"/>
  <c r="G117" i="9"/>
  <c r="G117" i="33"/>
  <c r="E106" i="33"/>
  <c r="N86" i="25"/>
  <c r="AB86" i="25" s="1"/>
  <c r="BL86" i="25" s="1"/>
  <c r="C111" i="8"/>
  <c r="C111" i="9"/>
  <c r="C111" i="33"/>
  <c r="C130" i="6"/>
  <c r="C130" i="25"/>
  <c r="F313" i="6"/>
  <c r="F311" i="25"/>
  <c r="F312" i="25"/>
  <c r="F313" i="25"/>
  <c r="F312" i="6"/>
  <c r="F314" i="25"/>
  <c r="F308" i="25"/>
  <c r="F310" i="6"/>
  <c r="F802" i="5"/>
  <c r="F309" i="6"/>
  <c r="F310" i="25"/>
  <c r="F311" i="6"/>
  <c r="F314" i="6"/>
  <c r="F305" i="25"/>
  <c r="F306" i="6"/>
  <c r="F308" i="6"/>
  <c r="F309" i="25"/>
  <c r="F307" i="25"/>
  <c r="F315" i="6"/>
  <c r="F316" i="25"/>
  <c r="F315" i="25"/>
  <c r="F306" i="25"/>
  <c r="M306" i="25" s="1"/>
  <c r="T306" i="25" s="1"/>
  <c r="BD306" i="25" s="1"/>
  <c r="F307" i="6"/>
  <c r="F305" i="6"/>
  <c r="E129" i="25"/>
  <c r="E130" i="25"/>
  <c r="E137" i="25"/>
  <c r="E131" i="25"/>
  <c r="E134" i="25"/>
  <c r="E136" i="25"/>
  <c r="E127" i="6"/>
  <c r="E138" i="25"/>
  <c r="E135" i="25"/>
  <c r="E136" i="6"/>
  <c r="E135" i="6"/>
  <c r="E138" i="6"/>
  <c r="E133" i="25"/>
  <c r="E787" i="5"/>
  <c r="M787" i="5" s="1"/>
  <c r="E128" i="25"/>
  <c r="E127" i="25"/>
  <c r="E130" i="6"/>
  <c r="E128" i="6"/>
  <c r="E134" i="6"/>
  <c r="E132" i="6"/>
  <c r="E137" i="6"/>
  <c r="C50" i="33"/>
  <c r="C50" i="9"/>
  <c r="C50" i="8"/>
  <c r="E32" i="9"/>
  <c r="E32" i="33"/>
  <c r="E32" i="8"/>
  <c r="AH214" i="25"/>
  <c r="L214" i="25"/>
  <c r="G14" i="25"/>
  <c r="G15" i="6"/>
  <c r="G15" i="33" s="1"/>
  <c r="G16" i="6"/>
  <c r="G17" i="6"/>
  <c r="G17" i="9" s="1"/>
  <c r="G15" i="25"/>
  <c r="G777" i="5"/>
  <c r="O777" i="5" s="1"/>
  <c r="G17" i="25"/>
  <c r="N552" i="25"/>
  <c r="AB552" i="25" s="1"/>
  <c r="BL552" i="25" s="1"/>
  <c r="AJ552" i="25"/>
  <c r="N553" i="25"/>
  <c r="AJ553" i="25"/>
  <c r="AQ553" i="25" s="1"/>
  <c r="F98" i="6"/>
  <c r="F98" i="25"/>
  <c r="F96" i="25"/>
  <c r="F97" i="6"/>
  <c r="F784" i="5"/>
  <c r="N784" i="5" s="1"/>
  <c r="F97" i="25"/>
  <c r="F95" i="6"/>
  <c r="F90" i="6"/>
  <c r="F91" i="25"/>
  <c r="F89" i="6"/>
  <c r="F92" i="25"/>
  <c r="F87" i="25"/>
  <c r="F88" i="25"/>
  <c r="F93" i="25"/>
  <c r="F92" i="6"/>
  <c r="F89" i="25"/>
  <c r="F93" i="6"/>
  <c r="F95" i="25"/>
  <c r="F90" i="25"/>
  <c r="F96" i="6"/>
  <c r="F94" i="6"/>
  <c r="C178" i="25"/>
  <c r="C177" i="25"/>
  <c r="C179" i="6"/>
  <c r="C174" i="25"/>
  <c r="C171" i="6"/>
  <c r="C180" i="25"/>
  <c r="C172" i="25"/>
  <c r="C178" i="6"/>
  <c r="C177" i="6"/>
  <c r="C176" i="6"/>
  <c r="C172" i="6"/>
  <c r="C173" i="6"/>
  <c r="C175" i="25"/>
  <c r="C176" i="25"/>
  <c r="C173" i="25"/>
  <c r="C171" i="25"/>
  <c r="C169" i="6"/>
  <c r="C174" i="6"/>
  <c r="C180" i="6"/>
  <c r="C179" i="25"/>
  <c r="C384" i="6"/>
  <c r="C384" i="33" s="1"/>
  <c r="C375" i="6"/>
  <c r="N631" i="25"/>
  <c r="N632" i="25"/>
  <c r="AB632" i="25" s="1"/>
  <c r="BL632" i="25" s="1"/>
  <c r="AJ631" i="25"/>
  <c r="AJ632" i="25"/>
  <c r="AJ636" i="25"/>
  <c r="N636" i="25"/>
  <c r="C48" i="8"/>
  <c r="C48" i="9"/>
  <c r="C48" i="33"/>
  <c r="C274" i="8"/>
  <c r="AJ597" i="25"/>
  <c r="N597" i="25"/>
  <c r="AJ686" i="25"/>
  <c r="N686" i="25"/>
  <c r="G809" i="5"/>
  <c r="O809" i="5" s="1"/>
  <c r="G397" i="6"/>
  <c r="G399" i="25"/>
  <c r="G400" i="6"/>
  <c r="G400" i="25"/>
  <c r="G397" i="25"/>
  <c r="G398" i="25"/>
  <c r="G399" i="6"/>
  <c r="G398" i="6"/>
  <c r="AJ555" i="25"/>
  <c r="N555" i="25"/>
  <c r="L53" i="25"/>
  <c r="Z53" i="25" s="1"/>
  <c r="BJ53" i="25" s="1"/>
  <c r="C79" i="25"/>
  <c r="C72" i="25"/>
  <c r="C81" i="6"/>
  <c r="C78" i="25"/>
  <c r="C74" i="25"/>
  <c r="C80" i="25"/>
  <c r="C71" i="25"/>
  <c r="C75" i="25"/>
  <c r="C70" i="25"/>
  <c r="C72" i="6"/>
  <c r="C71" i="6"/>
  <c r="C77" i="6"/>
  <c r="C81" i="25"/>
  <c r="C73" i="6"/>
  <c r="C70" i="6"/>
  <c r="C75" i="6"/>
  <c r="C80" i="6"/>
  <c r="C73" i="25"/>
  <c r="C76" i="25"/>
  <c r="C79" i="6"/>
  <c r="C79" i="8" s="1"/>
  <c r="C74" i="6"/>
  <c r="C77" i="25"/>
  <c r="C782" i="5"/>
  <c r="K782" i="5" s="1"/>
  <c r="C76" i="6"/>
  <c r="F350" i="25"/>
  <c r="F350" i="6"/>
  <c r="F805" i="5"/>
  <c r="F352" i="25"/>
  <c r="F351" i="6"/>
  <c r="F349" i="25"/>
  <c r="F352" i="6"/>
  <c r="F351" i="25"/>
  <c r="F347" i="6"/>
  <c r="F349" i="6"/>
  <c r="F348" i="6"/>
  <c r="F347" i="25"/>
  <c r="F348" i="25"/>
  <c r="F105" i="25"/>
  <c r="F105" i="6"/>
  <c r="F104" i="6"/>
  <c r="F104" i="25"/>
  <c r="F102" i="6"/>
  <c r="F103" i="25"/>
  <c r="F103" i="6"/>
  <c r="F99" i="6"/>
  <c r="F100" i="6"/>
  <c r="F102" i="25"/>
  <c r="N48" i="25"/>
  <c r="AB48" i="25" s="1"/>
  <c r="BL48" i="25" s="1"/>
  <c r="AJ48" i="25"/>
  <c r="AQ48" i="25" s="1"/>
  <c r="J55" i="25"/>
  <c r="Q55" i="25" s="1"/>
  <c r="BA55" i="25" s="1"/>
  <c r="AF55" i="25"/>
  <c r="AM55" i="25" s="1"/>
  <c r="J24" i="25"/>
  <c r="Q24" i="25" s="1"/>
  <c r="BA24" i="25" s="1"/>
  <c r="AF25" i="25"/>
  <c r="E199" i="8"/>
  <c r="AH356" i="25"/>
  <c r="F302" i="9"/>
  <c r="F302" i="8"/>
  <c r="F302" i="33"/>
  <c r="G101" i="6"/>
  <c r="G101" i="25"/>
  <c r="G100" i="25"/>
  <c r="G90" i="25"/>
  <c r="F216" i="6"/>
  <c r="F793" i="5"/>
  <c r="N793" i="5" s="1"/>
  <c r="F215" i="6"/>
  <c r="F206" i="6"/>
  <c r="F214" i="6"/>
  <c r="F210" i="25"/>
  <c r="F209" i="25"/>
  <c r="F210" i="6"/>
  <c r="F206" i="25"/>
  <c r="F208" i="25"/>
  <c r="F207" i="6"/>
  <c r="F216" i="25"/>
  <c r="F213" i="6"/>
  <c r="F211" i="25"/>
  <c r="F217" i="6"/>
  <c r="F212" i="6"/>
  <c r="F211" i="6"/>
  <c r="F209" i="6"/>
  <c r="F208" i="6"/>
  <c r="F212" i="25"/>
  <c r="F217" i="25"/>
  <c r="F214" i="25"/>
  <c r="F213" i="25"/>
  <c r="F275" i="6"/>
  <c r="F276" i="6"/>
  <c r="F276" i="25"/>
  <c r="F275" i="25"/>
  <c r="F277" i="25"/>
  <c r="F274" i="6"/>
  <c r="F274" i="25"/>
  <c r="F277" i="6"/>
  <c r="F273" i="6"/>
  <c r="F268" i="25"/>
  <c r="F15" i="25"/>
  <c r="F15" i="6"/>
  <c r="F16" i="6"/>
  <c r="F16" i="25"/>
  <c r="F17" i="25"/>
  <c r="N52" i="25"/>
  <c r="AJ52" i="25"/>
  <c r="N51" i="25"/>
  <c r="AJ51" i="25"/>
  <c r="N234" i="25"/>
  <c r="AJ234" i="25"/>
  <c r="AX234" i="25" s="1"/>
  <c r="AJ531" i="25"/>
  <c r="N531" i="25"/>
  <c r="G307" i="6"/>
  <c r="G303" i="25"/>
  <c r="G302" i="25"/>
  <c r="G299" i="6"/>
  <c r="G801" i="5"/>
  <c r="O801" i="5" s="1"/>
  <c r="G306" i="25"/>
  <c r="G301" i="6"/>
  <c r="G307" i="25"/>
  <c r="G308" i="6"/>
  <c r="G304" i="25"/>
  <c r="G301" i="25"/>
  <c r="G308" i="25"/>
  <c r="G304" i="6"/>
  <c r="G306" i="6"/>
  <c r="G300" i="25"/>
  <c r="G305" i="6"/>
  <c r="G300" i="6"/>
  <c r="G297" i="6"/>
  <c r="N548" i="25"/>
  <c r="AJ548" i="25"/>
  <c r="N602" i="25"/>
  <c r="AJ602" i="25"/>
  <c r="C272" i="6"/>
  <c r="C273" i="6"/>
  <c r="C272" i="25"/>
  <c r="C270" i="6"/>
  <c r="C271" i="6"/>
  <c r="C271" i="25"/>
  <c r="N625" i="25"/>
  <c r="AJ624" i="25"/>
  <c r="N624" i="25"/>
  <c r="C373" i="6"/>
  <c r="C807" i="5"/>
  <c r="C370" i="6"/>
  <c r="C369" i="25"/>
  <c r="C368" i="6"/>
  <c r="C372" i="6"/>
  <c r="C370" i="25"/>
  <c r="C373" i="25"/>
  <c r="C371" i="6"/>
  <c r="C371" i="25"/>
  <c r="C369" i="6"/>
  <c r="C369" i="9" s="1"/>
  <c r="C368" i="25"/>
  <c r="C366" i="6"/>
  <c r="C374" i="6"/>
  <c r="AJ674" i="25"/>
  <c r="N674" i="25"/>
  <c r="C100" i="6"/>
  <c r="C99" i="6"/>
  <c r="C100" i="25"/>
  <c r="C99" i="25"/>
  <c r="C97" i="6"/>
  <c r="C283" i="6"/>
  <c r="C284" i="6"/>
  <c r="C285" i="6"/>
  <c r="C284" i="25"/>
  <c r="C281" i="25"/>
  <c r="C282" i="6"/>
  <c r="C280" i="6"/>
  <c r="C283" i="25"/>
  <c r="C282" i="25"/>
  <c r="C285" i="25"/>
  <c r="C281" i="6"/>
  <c r="C276" i="6"/>
  <c r="C279" i="6"/>
  <c r="C279" i="25"/>
  <c r="C278" i="25"/>
  <c r="C277" i="6"/>
  <c r="C799" i="5"/>
  <c r="C826" i="5" s="1"/>
  <c r="C277" i="25"/>
  <c r="C278" i="6"/>
  <c r="C280" i="25"/>
  <c r="C276" i="25"/>
  <c r="C231" i="33"/>
  <c r="C231" i="8"/>
  <c r="C231" i="9"/>
  <c r="C275" i="6"/>
  <c r="L354" i="25"/>
  <c r="C257" i="6"/>
  <c r="C257" i="25"/>
  <c r="G312" i="6"/>
  <c r="G312" i="25"/>
  <c r="G313" i="6"/>
  <c r="G313" i="25"/>
  <c r="G310" i="25"/>
  <c r="N310" i="25" s="1"/>
  <c r="G309" i="6"/>
  <c r="G310" i="6"/>
  <c r="G311" i="25"/>
  <c r="G311" i="6"/>
  <c r="G87" i="25"/>
  <c r="AJ625" i="25"/>
  <c r="AQ625" i="25" s="1"/>
  <c r="G305" i="25"/>
  <c r="C366" i="25"/>
  <c r="C275" i="25"/>
  <c r="AJ542" i="25"/>
  <c r="N542" i="25"/>
  <c r="AJ543" i="25"/>
  <c r="N543" i="25"/>
  <c r="AQ434" i="25"/>
  <c r="AX434" i="25"/>
  <c r="AJ503" i="25"/>
  <c r="N503" i="25"/>
  <c r="G367" i="6"/>
  <c r="G367" i="25"/>
  <c r="G368" i="25"/>
  <c r="G368" i="6"/>
  <c r="G362" i="6"/>
  <c r="G363" i="25"/>
  <c r="G358" i="6"/>
  <c r="G361" i="6"/>
  <c r="G360" i="25"/>
  <c r="G364" i="6"/>
  <c r="G357" i="6"/>
  <c r="G364" i="25"/>
  <c r="G357" i="25"/>
  <c r="G365" i="6"/>
  <c r="G366" i="25"/>
  <c r="G362" i="25"/>
  <c r="G806" i="5"/>
  <c r="O806" i="5" s="1"/>
  <c r="G359" i="25"/>
  <c r="N708" i="25"/>
  <c r="AJ708" i="25"/>
  <c r="N502" i="25"/>
  <c r="AJ502" i="25"/>
  <c r="AJ652" i="25"/>
  <c r="AQ652" i="25" s="1"/>
  <c r="N652" i="25"/>
  <c r="U652" i="25" s="1"/>
  <c r="BE652" i="25" s="1"/>
  <c r="AJ419" i="25"/>
  <c r="N419" i="25"/>
  <c r="AJ672" i="25"/>
  <c r="N672" i="25"/>
  <c r="N408" i="25"/>
  <c r="AJ408" i="25"/>
  <c r="N409" i="25"/>
  <c r="E344" i="6"/>
  <c r="E343" i="6"/>
  <c r="E335" i="25"/>
  <c r="E342" i="25"/>
  <c r="E333" i="25"/>
  <c r="E338" i="6"/>
  <c r="E342" i="6"/>
  <c r="E337" i="6"/>
  <c r="E337" i="33" s="1"/>
  <c r="E340" i="6"/>
  <c r="E343" i="25"/>
  <c r="E804" i="5"/>
  <c r="E337" i="25"/>
  <c r="E336" i="6"/>
  <c r="E336" i="8" s="1"/>
  <c r="E333" i="6"/>
  <c r="E344" i="25"/>
  <c r="E339" i="6"/>
  <c r="E339" i="9" s="1"/>
  <c r="E335" i="6"/>
  <c r="AJ511" i="25"/>
  <c r="N511" i="25"/>
  <c r="N415" i="25"/>
  <c r="AJ415" i="25"/>
  <c r="AJ701" i="25"/>
  <c r="N701" i="25"/>
  <c r="AJ702" i="25"/>
  <c r="N702" i="25"/>
  <c r="AJ441" i="25"/>
  <c r="N441" i="25"/>
  <c r="N442" i="25"/>
  <c r="N516" i="25"/>
  <c r="AJ516" i="25"/>
  <c r="N584" i="25"/>
  <c r="AJ585" i="25"/>
  <c r="AQ585" i="25" s="1"/>
  <c r="N113" i="25"/>
  <c r="AB113" i="25" s="1"/>
  <c r="BL113" i="25" s="1"/>
  <c r="AJ113" i="25"/>
  <c r="AX113" i="25" s="1"/>
  <c r="C351" i="25"/>
  <c r="C352" i="25"/>
  <c r="C351" i="6"/>
  <c r="C352" i="6"/>
  <c r="C346" i="6"/>
  <c r="C347" i="25"/>
  <c r="C343" i="25"/>
  <c r="C343" i="6"/>
  <c r="C349" i="6"/>
  <c r="C805" i="5"/>
  <c r="C350" i="6"/>
  <c r="C345" i="25"/>
  <c r="C341" i="6"/>
  <c r="C341" i="9" s="1"/>
  <c r="C344" i="6"/>
  <c r="C342" i="25"/>
  <c r="E83" i="25"/>
  <c r="E89" i="6"/>
  <c r="E85" i="6"/>
  <c r="E93" i="25"/>
  <c r="E91" i="25"/>
  <c r="E83" i="6"/>
  <c r="E84" i="25"/>
  <c r="E87" i="6"/>
  <c r="E90" i="6"/>
  <c r="E86" i="25"/>
  <c r="E93" i="6"/>
  <c r="E90" i="25"/>
  <c r="E87" i="25"/>
  <c r="E94" i="25"/>
  <c r="E89" i="25"/>
  <c r="E91" i="6"/>
  <c r="E92" i="25"/>
  <c r="E85" i="25"/>
  <c r="E84" i="6"/>
  <c r="E92" i="6"/>
  <c r="E94" i="6"/>
  <c r="E88" i="6"/>
  <c r="E88" i="25"/>
  <c r="E783" i="5"/>
  <c r="M783" i="5" s="1"/>
  <c r="N110" i="25"/>
  <c r="U110" i="25" s="1"/>
  <c r="BE110" i="25" s="1"/>
  <c r="AJ110" i="25"/>
  <c r="C372" i="25"/>
  <c r="G303" i="6"/>
  <c r="N693" i="25"/>
  <c r="AJ693" i="25"/>
  <c r="AJ656" i="25"/>
  <c r="N656" i="25"/>
  <c r="C20" i="25"/>
  <c r="C20" i="6"/>
  <c r="C16" i="6"/>
  <c r="C17" i="6"/>
  <c r="C17" i="33" s="1"/>
  <c r="C17" i="25"/>
  <c r="F44" i="25"/>
  <c r="F39" i="6"/>
  <c r="F40" i="6"/>
  <c r="F42" i="25"/>
  <c r="F43" i="25"/>
  <c r="F42" i="6"/>
  <c r="F35" i="6"/>
  <c r="F38" i="25"/>
  <c r="AI39" i="25" s="1"/>
  <c r="F40" i="25"/>
  <c r="F45" i="6"/>
  <c r="F37" i="25"/>
  <c r="F38" i="6"/>
  <c r="F43" i="6"/>
  <c r="F36" i="6"/>
  <c r="F779" i="5"/>
  <c r="N779" i="5" s="1"/>
  <c r="F41" i="6"/>
  <c r="F34" i="25"/>
  <c r="F37" i="6"/>
  <c r="E70" i="8"/>
  <c r="E70" i="33"/>
  <c r="C339" i="9"/>
  <c r="C339" i="33"/>
  <c r="G298" i="25"/>
  <c r="AF330" i="25"/>
  <c r="AM330" i="25" s="1"/>
  <c r="G377" i="6"/>
  <c r="G377" i="25"/>
  <c r="AJ556" i="25"/>
  <c r="N556" i="25"/>
  <c r="AB439" i="25"/>
  <c r="BL439" i="25" s="1"/>
  <c r="U439" i="25"/>
  <c r="BE439" i="25" s="1"/>
  <c r="N705" i="25"/>
  <c r="AJ705" i="25"/>
  <c r="AJ509" i="25"/>
  <c r="N509" i="25"/>
  <c r="N510" i="25"/>
  <c r="AJ510" i="25"/>
  <c r="N505" i="25"/>
  <c r="AJ505" i="25"/>
  <c r="AJ513" i="25"/>
  <c r="N513" i="25"/>
  <c r="N514" i="25"/>
  <c r="AJ514" i="25"/>
  <c r="AJ573" i="25"/>
  <c r="N573" i="25"/>
  <c r="F346" i="6"/>
  <c r="F346" i="25"/>
  <c r="F345" i="25"/>
  <c r="F345" i="6"/>
  <c r="F341" i="6"/>
  <c r="F337" i="25"/>
  <c r="F337" i="6"/>
  <c r="F336" i="25"/>
  <c r="F339" i="25"/>
  <c r="F338" i="25"/>
  <c r="F340" i="25"/>
  <c r="N689" i="25"/>
  <c r="AJ689" i="25"/>
  <c r="N497" i="25"/>
  <c r="AJ497" i="25"/>
  <c r="N537" i="25"/>
  <c r="AJ537" i="25"/>
  <c r="AJ455" i="25"/>
  <c r="N455" i="25"/>
  <c r="AJ454" i="25"/>
  <c r="E164" i="9"/>
  <c r="N541" i="25"/>
  <c r="AJ541" i="25"/>
  <c r="G365" i="25"/>
  <c r="N480" i="25"/>
  <c r="AJ480" i="25"/>
  <c r="G253" i="6"/>
  <c r="G796" i="6" s="1"/>
  <c r="G255" i="6"/>
  <c r="G797" i="5"/>
  <c r="G260" i="6"/>
  <c r="G259" i="6"/>
  <c r="G263" i="6"/>
  <c r="G254" i="25"/>
  <c r="G263" i="25"/>
  <c r="G259" i="25"/>
  <c r="G262" i="25"/>
  <c r="G254" i="6"/>
  <c r="G256" i="6"/>
  <c r="G264" i="25"/>
  <c r="G258" i="25"/>
  <c r="G257" i="25"/>
  <c r="G261" i="25"/>
  <c r="G255" i="25"/>
  <c r="F271" i="25"/>
  <c r="F272" i="25"/>
  <c r="F273" i="25"/>
  <c r="F272" i="6"/>
  <c r="F271" i="6"/>
  <c r="F265" i="25"/>
  <c r="F269" i="25"/>
  <c r="F269" i="6"/>
  <c r="F264" i="6"/>
  <c r="F270" i="25"/>
  <c r="F262" i="6"/>
  <c r="F798" i="5"/>
  <c r="F267" i="6"/>
  <c r="F266" i="6"/>
  <c r="F270" i="6"/>
  <c r="F262" i="25"/>
  <c r="AJ654" i="25"/>
  <c r="N654" i="25"/>
  <c r="N653" i="25"/>
  <c r="AB653" i="25" s="1"/>
  <c r="BL653" i="25" s="1"/>
  <c r="AJ653" i="25"/>
  <c r="AX653" i="25" s="1"/>
  <c r="F266" i="25"/>
  <c r="U410" i="25"/>
  <c r="BE410" i="25" s="1"/>
  <c r="AJ605" i="25"/>
  <c r="N605" i="25"/>
  <c r="F136" i="25"/>
  <c r="F136" i="6"/>
  <c r="F137" i="25"/>
  <c r="F135" i="6"/>
  <c r="F129" i="6"/>
  <c r="F137" i="6"/>
  <c r="F127" i="25"/>
  <c r="F134" i="25"/>
  <c r="F129" i="25"/>
  <c r="F134" i="6"/>
  <c r="F134" i="33" s="1"/>
  <c r="F130" i="25"/>
  <c r="F127" i="6"/>
  <c r="F132" i="6"/>
  <c r="F133" i="6"/>
  <c r="F128" i="6"/>
  <c r="F132" i="25"/>
  <c r="F126" i="25"/>
  <c r="F133" i="25"/>
  <c r="F131" i="25"/>
  <c r="M131" i="25" s="1"/>
  <c r="N466" i="25"/>
  <c r="AJ466" i="25"/>
  <c r="N467" i="25"/>
  <c r="G155" i="6"/>
  <c r="G147" i="25"/>
  <c r="G788" i="5"/>
  <c r="O788" i="5" s="1"/>
  <c r="G145" i="25"/>
  <c r="G146" i="25"/>
  <c r="G153" i="6"/>
  <c r="G155" i="25"/>
  <c r="G145" i="6"/>
  <c r="G154" i="6"/>
  <c r="G154" i="25"/>
  <c r="G151" i="25"/>
  <c r="G149" i="25"/>
  <c r="G156" i="25"/>
  <c r="G151" i="6"/>
  <c r="G147" i="6"/>
  <c r="G150" i="6"/>
  <c r="G156" i="6"/>
  <c r="G150" i="25"/>
  <c r="G146" i="6"/>
  <c r="G149" i="6"/>
  <c r="G152" i="6"/>
  <c r="N610" i="25"/>
  <c r="AJ610" i="25"/>
  <c r="F263" i="6"/>
  <c r="G98" i="25"/>
  <c r="G784" i="5"/>
  <c r="O784" i="5" s="1"/>
  <c r="G97" i="25"/>
  <c r="G97" i="6"/>
  <c r="G96" i="6"/>
  <c r="G96" i="25"/>
  <c r="G95" i="6"/>
  <c r="G95" i="25"/>
  <c r="G98" i="6"/>
  <c r="G90" i="6"/>
  <c r="G87" i="6"/>
  <c r="G88" i="25"/>
  <c r="G89" i="25"/>
  <c r="G401" i="25"/>
  <c r="G401" i="6"/>
  <c r="AJ489" i="25"/>
  <c r="N489" i="25"/>
  <c r="G130" i="6"/>
  <c r="G125" i="25"/>
  <c r="G122" i="25"/>
  <c r="G120" i="25"/>
  <c r="G126" i="6"/>
  <c r="G123" i="6"/>
  <c r="G121" i="6"/>
  <c r="G128" i="6"/>
  <c r="G121" i="25"/>
  <c r="G123" i="25"/>
  <c r="G129" i="6"/>
  <c r="G124" i="25"/>
  <c r="G122" i="6"/>
  <c r="G119" i="25"/>
  <c r="G128" i="25"/>
  <c r="G120" i="6"/>
  <c r="G786" i="5"/>
  <c r="O786" i="5" s="1"/>
  <c r="F162" i="6"/>
  <c r="F161" i="25"/>
  <c r="F790" i="5"/>
  <c r="N790" i="5" s="1"/>
  <c r="F169" i="6"/>
  <c r="F166" i="6"/>
  <c r="F170" i="25"/>
  <c r="F168" i="6"/>
  <c r="F163" i="25"/>
  <c r="F168" i="25"/>
  <c r="F163" i="6"/>
  <c r="F159" i="25"/>
  <c r="F167" i="25"/>
  <c r="F160" i="6"/>
  <c r="F170" i="6"/>
  <c r="F167" i="6"/>
  <c r="F159" i="6"/>
  <c r="F169" i="25"/>
  <c r="F165" i="25"/>
  <c r="F161" i="6"/>
  <c r="F164" i="25"/>
  <c r="F164" i="6"/>
  <c r="AJ452" i="25"/>
  <c r="N452" i="25"/>
  <c r="N453" i="25"/>
  <c r="AJ453" i="25"/>
  <c r="F27" i="25"/>
  <c r="F778" i="5"/>
  <c r="N778" i="5" s="1"/>
  <c r="F26" i="6"/>
  <c r="F31" i="25"/>
  <c r="F29" i="25"/>
  <c r="F31" i="6"/>
  <c r="F29" i="6"/>
  <c r="F28" i="6"/>
  <c r="F194" i="25"/>
  <c r="F792" i="5"/>
  <c r="N792" i="5" s="1"/>
  <c r="F195" i="6"/>
  <c r="F200" i="25"/>
  <c r="F195" i="25"/>
  <c r="F197" i="25"/>
  <c r="F193" i="6"/>
  <c r="F199" i="6"/>
  <c r="F193" i="25"/>
  <c r="F194" i="6"/>
  <c r="F197" i="6"/>
  <c r="F189" i="6"/>
  <c r="F196" i="25"/>
  <c r="F198" i="6"/>
  <c r="F200" i="6"/>
  <c r="F198" i="25"/>
  <c r="F189" i="25"/>
  <c r="F192" i="25"/>
  <c r="F196" i="6"/>
  <c r="O248" i="25"/>
  <c r="K264" i="25"/>
  <c r="D262" i="6"/>
  <c r="C16" i="25"/>
  <c r="G297" i="25"/>
  <c r="J204" i="25"/>
  <c r="AF204" i="25"/>
  <c r="F338" i="6"/>
  <c r="F268" i="6"/>
  <c r="G257" i="6"/>
  <c r="N536" i="25"/>
  <c r="AJ536" i="25"/>
  <c r="AJ670" i="25"/>
  <c r="AX670" i="25" s="1"/>
  <c r="N670" i="25"/>
  <c r="G818" i="6"/>
  <c r="C110" i="25"/>
  <c r="C107" i="25"/>
  <c r="C106" i="6"/>
  <c r="C105" i="6"/>
  <c r="C109" i="6"/>
  <c r="C104" i="25"/>
  <c r="C106" i="25"/>
  <c r="C109" i="25"/>
  <c r="C785" i="5"/>
  <c r="K785" i="5" s="1"/>
  <c r="C108" i="25"/>
  <c r="AJ591" i="25"/>
  <c r="N591" i="25"/>
  <c r="N590" i="25"/>
  <c r="C115" i="6"/>
  <c r="C116" i="6"/>
  <c r="C113" i="25"/>
  <c r="C117" i="6"/>
  <c r="C117" i="25"/>
  <c r="C111" i="25"/>
  <c r="C114" i="25"/>
  <c r="C112" i="25"/>
  <c r="C112" i="6"/>
  <c r="C115" i="25"/>
  <c r="C114" i="6"/>
  <c r="G283" i="25"/>
  <c r="G279" i="6"/>
  <c r="G283" i="6"/>
  <c r="G282" i="6"/>
  <c r="G281" i="25"/>
  <c r="G282" i="25"/>
  <c r="G280" i="25"/>
  <c r="G280" i="6"/>
  <c r="G281" i="6"/>
  <c r="G275" i="25"/>
  <c r="G278" i="25"/>
  <c r="G799" i="5"/>
  <c r="G279" i="25"/>
  <c r="G277" i="6"/>
  <c r="G277" i="9" s="1"/>
  <c r="G274" i="25"/>
  <c r="G278" i="6"/>
  <c r="G275" i="6"/>
  <c r="G276" i="25"/>
  <c r="F41" i="25"/>
  <c r="AH378" i="25"/>
  <c r="AF52" i="25"/>
  <c r="N422" i="25"/>
  <c r="AJ422" i="25"/>
  <c r="N683" i="25"/>
  <c r="AJ683" i="25"/>
  <c r="F25" i="25"/>
  <c r="F25" i="6"/>
  <c r="F24" i="6"/>
  <c r="F24" i="25"/>
  <c r="E390" i="6"/>
  <c r="E389" i="6"/>
  <c r="E389" i="25"/>
  <c r="E390" i="25"/>
  <c r="E58" i="6"/>
  <c r="N492" i="25"/>
  <c r="AJ492" i="25"/>
  <c r="E261" i="6"/>
  <c r="E263" i="25"/>
  <c r="E262" i="6"/>
  <c r="E267" i="6"/>
  <c r="E262" i="25"/>
  <c r="E261" i="25"/>
  <c r="G380" i="9"/>
  <c r="AJ692" i="25"/>
  <c r="N692" i="25"/>
  <c r="C19" i="25"/>
  <c r="C18" i="6"/>
  <c r="C19" i="6"/>
  <c r="C18" i="25"/>
  <c r="AJ673" i="25"/>
  <c r="N673" i="25"/>
  <c r="U435" i="25"/>
  <c r="BE435" i="25" s="1"/>
  <c r="AB435" i="25"/>
  <c r="BL435" i="25" s="1"/>
  <c r="AJ504" i="25"/>
  <c r="N504" i="25"/>
  <c r="AJ572" i="25"/>
  <c r="N572" i="25"/>
  <c r="N682" i="25"/>
  <c r="AJ682" i="25"/>
  <c r="G817" i="6"/>
  <c r="N500" i="25"/>
  <c r="AJ500" i="25"/>
  <c r="N611" i="25"/>
  <c r="AJ611" i="25"/>
  <c r="AJ417" i="25"/>
  <c r="N417" i="25"/>
  <c r="N601" i="25"/>
  <c r="AJ601" i="25"/>
  <c r="AJ512" i="25"/>
  <c r="N512" i="25"/>
  <c r="E248" i="25"/>
  <c r="E248" i="6"/>
  <c r="E247" i="6"/>
  <c r="E246" i="25"/>
  <c r="AJ440" i="25"/>
  <c r="N440" i="25"/>
  <c r="AJ482" i="25"/>
  <c r="N482" i="25"/>
  <c r="N488" i="25"/>
  <c r="AJ488" i="25"/>
  <c r="F232" i="6"/>
  <c r="F230" i="6"/>
  <c r="F232" i="25"/>
  <c r="AQ428" i="25"/>
  <c r="AX428" i="25"/>
  <c r="E361" i="6"/>
  <c r="E796" i="5"/>
  <c r="C101" i="6"/>
  <c r="C101" i="25"/>
  <c r="C215" i="6"/>
  <c r="E133" i="6"/>
  <c r="E373" i="6"/>
  <c r="E375" i="25"/>
  <c r="L376" i="25" s="1"/>
  <c r="F108" i="25"/>
  <c r="F106" i="6"/>
  <c r="F106" i="25"/>
  <c r="F107" i="6"/>
  <c r="F107" i="25"/>
  <c r="F108" i="6"/>
  <c r="E260" i="25"/>
  <c r="F258" i="25"/>
  <c r="E15" i="6"/>
  <c r="E17" i="25"/>
  <c r="E16" i="6"/>
  <c r="E17" i="6"/>
  <c r="E16" i="25"/>
  <c r="E15" i="25"/>
  <c r="AJ560" i="25"/>
  <c r="N560" i="25"/>
  <c r="E98" i="25"/>
  <c r="E95" i="25"/>
  <c r="E784" i="5"/>
  <c r="M784" i="5" s="1"/>
  <c r="E96" i="6"/>
  <c r="E96" i="25"/>
  <c r="E97" i="25"/>
  <c r="E95" i="6"/>
  <c r="E98" i="6"/>
  <c r="F178" i="25"/>
  <c r="F176" i="25"/>
  <c r="F173" i="6"/>
  <c r="F178" i="6"/>
  <c r="F177" i="6"/>
  <c r="F176" i="6"/>
  <c r="F177" i="25"/>
  <c r="E351" i="6"/>
  <c r="E352" i="25"/>
  <c r="E351" i="25"/>
  <c r="C42" i="6"/>
  <c r="F142" i="25"/>
  <c r="C206" i="25"/>
  <c r="E281" i="25"/>
  <c r="E280" i="25"/>
  <c r="E281" i="6"/>
  <c r="E280" i="6"/>
  <c r="E314" i="25"/>
  <c r="E802" i="5"/>
  <c r="E314" i="6"/>
  <c r="N641" i="25"/>
  <c r="AJ641" i="25"/>
  <c r="E176" i="25"/>
  <c r="G265" i="6"/>
  <c r="E257" i="6"/>
  <c r="AJ681" i="25"/>
  <c r="N681" i="25"/>
  <c r="AJ563" i="25"/>
  <c r="N563" i="25"/>
  <c r="N577" i="25"/>
  <c r="AJ577" i="25"/>
  <c r="C357" i="25"/>
  <c r="AJ612" i="25"/>
  <c r="G200" i="6"/>
  <c r="G200" i="25"/>
  <c r="AJ201" i="25" s="1"/>
  <c r="AX201" i="25" s="1"/>
  <c r="C22" i="25"/>
  <c r="E304" i="25"/>
  <c r="F265" i="6"/>
  <c r="AJ420" i="25"/>
  <c r="N420" i="25"/>
  <c r="AB438" i="25"/>
  <c r="BL438" i="25" s="1"/>
  <c r="U438" i="25"/>
  <c r="BE438" i="25" s="1"/>
  <c r="E67" i="25"/>
  <c r="E62" i="25"/>
  <c r="E781" i="5"/>
  <c r="M781" i="5" s="1"/>
  <c r="E62" i="6"/>
  <c r="E64" i="6"/>
  <c r="E65" i="25"/>
  <c r="E68" i="25"/>
  <c r="E68" i="6"/>
  <c r="E66" i="25"/>
  <c r="AJ569" i="25"/>
  <c r="N569" i="25"/>
  <c r="AJ671" i="25"/>
  <c r="N671" i="25"/>
  <c r="F229" i="25"/>
  <c r="M230" i="25" s="1"/>
  <c r="F224" i="6"/>
  <c r="F223" i="25"/>
  <c r="F228" i="25"/>
  <c r="F226" i="25"/>
  <c r="F225" i="25"/>
  <c r="F226" i="6"/>
  <c r="F225" i="6"/>
  <c r="F224" i="25"/>
  <c r="N568" i="25"/>
  <c r="AJ568" i="25"/>
  <c r="N380" i="25"/>
  <c r="AJ380" i="25"/>
  <c r="N425" i="25"/>
  <c r="AJ425" i="25"/>
  <c r="N535" i="25"/>
  <c r="AJ535" i="25"/>
  <c r="AX436" i="25"/>
  <c r="AQ436" i="25"/>
  <c r="AJ508" i="25"/>
  <c r="N508" i="25"/>
  <c r="AJ709" i="25"/>
  <c r="N709" i="25"/>
  <c r="C304" i="6"/>
  <c r="C306" i="25"/>
  <c r="N687" i="25"/>
  <c r="AJ687" i="25"/>
  <c r="N501" i="25"/>
  <c r="AJ501" i="25"/>
  <c r="AJ538" i="25"/>
  <c r="N538" i="25"/>
  <c r="G230" i="6"/>
  <c r="G229" i="6"/>
  <c r="G232" i="25"/>
  <c r="AJ233" i="25" s="1"/>
  <c r="G795" i="5"/>
  <c r="G226" i="6"/>
  <c r="G230" i="25"/>
  <c r="G224" i="6"/>
  <c r="G227" i="6"/>
  <c r="G221" i="25"/>
  <c r="G231" i="25"/>
  <c r="G229" i="25"/>
  <c r="AJ483" i="25"/>
  <c r="N483" i="25"/>
  <c r="AJ609" i="25"/>
  <c r="N609" i="25"/>
  <c r="N562" i="25"/>
  <c r="AJ562" i="25"/>
  <c r="AJ599" i="25"/>
  <c r="N599" i="25"/>
  <c r="F343" i="25"/>
  <c r="F335" i="25"/>
  <c r="F342" i="25"/>
  <c r="F344" i="6"/>
  <c r="F343" i="6"/>
  <c r="F344" i="25"/>
  <c r="F333" i="6"/>
  <c r="F341" i="25"/>
  <c r="F339" i="6"/>
  <c r="AJ549" i="25"/>
  <c r="N549" i="25"/>
  <c r="AJ603" i="25"/>
  <c r="N603" i="25"/>
  <c r="E101" i="6"/>
  <c r="E101" i="25"/>
  <c r="E19" i="25"/>
  <c r="E20" i="25"/>
  <c r="E20" i="6"/>
  <c r="F372" i="25"/>
  <c r="F807" i="5"/>
  <c r="F373" i="25"/>
  <c r="F376" i="6"/>
  <c r="F376" i="25"/>
  <c r="F375" i="6"/>
  <c r="F375" i="25"/>
  <c r="E80" i="25"/>
  <c r="E79" i="6"/>
  <c r="E77" i="25"/>
  <c r="E79" i="25"/>
  <c r="E71" i="6"/>
  <c r="E782" i="5"/>
  <c r="M782" i="5" s="1"/>
  <c r="E78" i="6"/>
  <c r="E72" i="25"/>
  <c r="E80" i="6"/>
  <c r="E77" i="6"/>
  <c r="E78" i="25"/>
  <c r="E71" i="25"/>
  <c r="E74" i="25"/>
  <c r="E73" i="6"/>
  <c r="E81" i="6"/>
  <c r="E73" i="25"/>
  <c r="E81" i="25"/>
  <c r="E75" i="25"/>
  <c r="E70" i="25"/>
  <c r="E259" i="6"/>
  <c r="F142" i="6"/>
  <c r="C15" i="6"/>
  <c r="C15" i="25"/>
  <c r="E100" i="6"/>
  <c r="E99" i="25"/>
  <c r="E100" i="25"/>
  <c r="E99" i="6"/>
  <c r="AJ559" i="25"/>
  <c r="N559" i="25"/>
  <c r="G176" i="25"/>
  <c r="AJ177" i="25" s="1"/>
  <c r="AX177" i="25" s="1"/>
  <c r="G178" i="25"/>
  <c r="G180" i="6"/>
  <c r="G180" i="25"/>
  <c r="G179" i="6"/>
  <c r="G179" i="25"/>
  <c r="G176" i="6"/>
  <c r="G174" i="25"/>
  <c r="G173" i="6"/>
  <c r="G178" i="6"/>
  <c r="AJ638" i="25"/>
  <c r="N638" i="25"/>
  <c r="F145" i="6"/>
  <c r="F144" i="6"/>
  <c r="G45" i="25"/>
  <c r="G45" i="6"/>
  <c r="G37" i="6"/>
  <c r="G42" i="25"/>
  <c r="G36" i="6"/>
  <c r="G44" i="25"/>
  <c r="G779" i="5"/>
  <c r="O779" i="5" s="1"/>
  <c r="G38" i="25"/>
  <c r="E129" i="6"/>
  <c r="AJ404" i="25"/>
  <c r="N404" i="25"/>
  <c r="G166" i="25"/>
  <c r="G790" i="5"/>
  <c r="O790" i="5" s="1"/>
  <c r="G167" i="25"/>
  <c r="G168" i="25"/>
  <c r="N680" i="25"/>
  <c r="AJ680" i="25"/>
  <c r="C357" i="6"/>
  <c r="E347" i="25"/>
  <c r="AH347" i="25" s="1"/>
  <c r="AO347" i="25" s="1"/>
  <c r="G89" i="6"/>
  <c r="E61" i="25"/>
  <c r="G228" i="25"/>
  <c r="G37" i="25"/>
  <c r="E306" i="6"/>
  <c r="E60" i="6"/>
  <c r="C365" i="25"/>
  <c r="F227" i="25"/>
  <c r="E357" i="6"/>
  <c r="J294" i="25"/>
  <c r="E360" i="6"/>
  <c r="AJ421" i="25"/>
  <c r="N421" i="25"/>
  <c r="AX438" i="25"/>
  <c r="AQ438" i="25"/>
  <c r="F23" i="6"/>
  <c r="F22" i="6"/>
  <c r="F22" i="25"/>
  <c r="F23" i="25"/>
  <c r="AJ677" i="25"/>
  <c r="N677" i="25"/>
  <c r="N546" i="25"/>
  <c r="AJ546" i="25"/>
  <c r="N576" i="25"/>
  <c r="AJ576" i="25"/>
  <c r="C367" i="25"/>
  <c r="C367" i="6"/>
  <c r="N721" i="25"/>
  <c r="AJ721" i="25"/>
  <c r="N532" i="25"/>
  <c r="AJ532" i="25"/>
  <c r="N554" i="25"/>
  <c r="AJ554" i="25"/>
  <c r="N486" i="25"/>
  <c r="AJ486" i="25"/>
  <c r="AJ506" i="25"/>
  <c r="N506" i="25"/>
  <c r="N487" i="25"/>
  <c r="AJ487" i="25"/>
  <c r="N711" i="25"/>
  <c r="AJ711" i="25"/>
  <c r="N494" i="25"/>
  <c r="AJ494" i="25"/>
  <c r="AJ499" i="25"/>
  <c r="N499" i="25"/>
  <c r="F21" i="6"/>
  <c r="F21" i="25"/>
  <c r="AJ485" i="25"/>
  <c r="N485" i="25"/>
  <c r="F260" i="6"/>
  <c r="N411" i="25"/>
  <c r="AJ411" i="25"/>
  <c r="N698" i="25"/>
  <c r="AJ698" i="25"/>
  <c r="C342" i="6"/>
  <c r="C339" i="25"/>
  <c r="C338" i="6"/>
  <c r="C334" i="25"/>
  <c r="C344" i="25"/>
  <c r="AJ604" i="25"/>
  <c r="N604" i="25"/>
  <c r="E798" i="5"/>
  <c r="N495" i="25"/>
  <c r="N517" i="25"/>
  <c r="AJ517" i="25"/>
  <c r="G221" i="6"/>
  <c r="F101" i="6"/>
  <c r="F101" i="25"/>
  <c r="G217" i="6"/>
  <c r="G212" i="25"/>
  <c r="G217" i="25"/>
  <c r="G212" i="6"/>
  <c r="G209" i="6"/>
  <c r="G214" i="6"/>
  <c r="G209" i="25"/>
  <c r="G208" i="25"/>
  <c r="G216" i="25"/>
  <c r="G215" i="6"/>
  <c r="G216" i="6"/>
  <c r="G215" i="25"/>
  <c r="C274" i="25"/>
  <c r="G223" i="25"/>
  <c r="G807" i="5"/>
  <c r="O807" i="5" s="1"/>
  <c r="G376" i="25"/>
  <c r="G370" i="6"/>
  <c r="G373" i="25"/>
  <c r="G375" i="6"/>
  <c r="G369" i="6"/>
  <c r="G372" i="25"/>
  <c r="G369" i="25"/>
  <c r="G374" i="25"/>
  <c r="G372" i="6"/>
  <c r="G371" i="25"/>
  <c r="G370" i="25"/>
  <c r="G371" i="6"/>
  <c r="G376" i="6"/>
  <c r="G373" i="6"/>
  <c r="G374" i="6"/>
  <c r="G375" i="25"/>
  <c r="E76" i="6"/>
  <c r="F146" i="6"/>
  <c r="G42" i="6"/>
  <c r="F143" i="25"/>
  <c r="AJ606" i="25"/>
  <c r="N606" i="25"/>
  <c r="E178" i="25"/>
  <c r="E179" i="25"/>
  <c r="E178" i="6"/>
  <c r="E180" i="6"/>
  <c r="E179" i="6"/>
  <c r="E180" i="25"/>
  <c r="F378" i="6"/>
  <c r="F380" i="25"/>
  <c r="F378" i="25"/>
  <c r="F377" i="25"/>
  <c r="F381" i="6"/>
  <c r="F384" i="25"/>
  <c r="F377" i="6"/>
  <c r="F381" i="25"/>
  <c r="F383" i="6"/>
  <c r="F383" i="33" s="1"/>
  <c r="F382" i="25"/>
  <c r="F379" i="6"/>
  <c r="F379" i="25"/>
  <c r="F384" i="6"/>
  <c r="F384" i="33" s="1"/>
  <c r="F380" i="6"/>
  <c r="F382" i="6"/>
  <c r="F383" i="25"/>
  <c r="N640" i="25"/>
  <c r="AJ640" i="25"/>
  <c r="G105" i="25"/>
  <c r="G103" i="25"/>
  <c r="G104" i="6"/>
  <c r="G105" i="6"/>
  <c r="G104" i="25"/>
  <c r="G211" i="25"/>
  <c r="E43" i="25"/>
  <c r="E38" i="25"/>
  <c r="E39" i="25"/>
  <c r="E45" i="6"/>
  <c r="E45" i="25"/>
  <c r="E37" i="6"/>
  <c r="E42" i="25"/>
  <c r="E258" i="25"/>
  <c r="AJ405" i="25"/>
  <c r="N405" i="25"/>
  <c r="F99" i="25"/>
  <c r="AJ581" i="25"/>
  <c r="N581" i="25"/>
  <c r="C360" i="25"/>
  <c r="F150" i="25"/>
  <c r="G41" i="25"/>
  <c r="AJ598" i="25"/>
  <c r="N598" i="25"/>
  <c r="E58" i="25"/>
  <c r="C295" i="25"/>
  <c r="U437" i="25"/>
  <c r="BE437" i="25" s="1"/>
  <c r="AB437" i="25"/>
  <c r="BL437" i="25" s="1"/>
  <c r="E21" i="25"/>
  <c r="E21" i="6"/>
  <c r="AJ685" i="25"/>
  <c r="N685" i="25"/>
  <c r="N676" i="25"/>
  <c r="AJ676" i="25"/>
  <c r="N545" i="25"/>
  <c r="AJ545" i="25"/>
  <c r="AJ575" i="25"/>
  <c r="N575" i="25"/>
  <c r="C348" i="25"/>
  <c r="C347" i="6"/>
  <c r="C362" i="25"/>
  <c r="C358" i="25"/>
  <c r="AJ567" i="25"/>
  <c r="N567" i="25"/>
  <c r="N694" i="25"/>
  <c r="AJ694" i="25"/>
  <c r="AJ655" i="25"/>
  <c r="N655" i="25"/>
  <c r="N704" i="25"/>
  <c r="AJ704" i="25"/>
  <c r="G816" i="6"/>
  <c r="C67" i="25"/>
  <c r="C63" i="6"/>
  <c r="C68" i="6"/>
  <c r="C68" i="25"/>
  <c r="N675" i="25"/>
  <c r="AJ675" i="25"/>
  <c r="G810" i="6"/>
  <c r="N690" i="25"/>
  <c r="AJ690" i="25"/>
  <c r="AJ496" i="25"/>
  <c r="N496" i="25"/>
  <c r="C292" i="6"/>
  <c r="C288" i="6"/>
  <c r="C289" i="25"/>
  <c r="AJ539" i="25"/>
  <c r="N539" i="25"/>
  <c r="C227" i="25"/>
  <c r="C224" i="6"/>
  <c r="C223" i="25"/>
  <c r="C225" i="6"/>
  <c r="C226" i="6"/>
  <c r="C226" i="25"/>
  <c r="N699" i="25"/>
  <c r="AJ699" i="25"/>
  <c r="N706" i="25"/>
  <c r="AJ706" i="25"/>
  <c r="N608" i="25"/>
  <c r="AJ608" i="25"/>
  <c r="G94" i="6"/>
  <c r="G93" i="25"/>
  <c r="G92" i="6"/>
  <c r="G91" i="6"/>
  <c r="G94" i="25"/>
  <c r="G91" i="25"/>
  <c r="G92" i="25"/>
  <c r="G88" i="6"/>
  <c r="G93" i="6"/>
  <c r="C82" i="6"/>
  <c r="C82" i="25"/>
  <c r="F369" i="6"/>
  <c r="F259" i="6"/>
  <c r="G276" i="6"/>
  <c r="N465" i="25"/>
  <c r="AJ465" i="25"/>
  <c r="E18" i="6"/>
  <c r="AJ583" i="25"/>
  <c r="N583" i="25"/>
  <c r="G226" i="25"/>
  <c r="C311" i="25"/>
  <c r="C311" i="6"/>
  <c r="C310" i="6"/>
  <c r="C315" i="6"/>
  <c r="C802" i="5"/>
  <c r="C315" i="25"/>
  <c r="AF316" i="25" s="1"/>
  <c r="C312" i="6"/>
  <c r="C314" i="25"/>
  <c r="C313" i="25"/>
  <c r="C314" i="6"/>
  <c r="C312" i="25"/>
  <c r="C313" i="6"/>
  <c r="F80" i="6"/>
  <c r="F78" i="25"/>
  <c r="F79" i="25"/>
  <c r="F81" i="25"/>
  <c r="F79" i="6"/>
  <c r="F78" i="6"/>
  <c r="F782" i="5"/>
  <c r="N782" i="5" s="1"/>
  <c r="F73" i="6"/>
  <c r="F80" i="25"/>
  <c r="F72" i="25"/>
  <c r="F75" i="6"/>
  <c r="F81" i="6"/>
  <c r="F74" i="6"/>
  <c r="F74" i="25"/>
  <c r="F73" i="25"/>
  <c r="F75" i="25"/>
  <c r="F71" i="25"/>
  <c r="F71" i="6"/>
  <c r="C108" i="6"/>
  <c r="C361" i="25"/>
  <c r="F147" i="6"/>
  <c r="G381" i="25"/>
  <c r="G381" i="6"/>
  <c r="G384" i="25"/>
  <c r="G382" i="25"/>
  <c r="G383" i="25"/>
  <c r="G382" i="6"/>
  <c r="G384" i="6"/>
  <c r="G383" i="6"/>
  <c r="C103" i="6"/>
  <c r="C102" i="6"/>
  <c r="C102" i="25"/>
  <c r="C105" i="25"/>
  <c r="C104" i="6"/>
  <c r="C103" i="25"/>
  <c r="C66" i="25"/>
  <c r="F362" i="25"/>
  <c r="F144" i="25"/>
  <c r="F126" i="6"/>
  <c r="AJ406" i="25"/>
  <c r="N406" i="25"/>
  <c r="E169" i="25"/>
  <c r="G814" i="6"/>
  <c r="N679" i="25"/>
  <c r="AJ679" i="25"/>
  <c r="AJ579" i="25"/>
  <c r="N579" i="25"/>
  <c r="C362" i="6"/>
  <c r="F363" i="6"/>
  <c r="G210" i="6"/>
  <c r="E61" i="6"/>
  <c r="C364" i="6"/>
  <c r="G44" i="6"/>
  <c r="F223" i="6"/>
  <c r="F220" i="6"/>
  <c r="C295" i="6"/>
  <c r="E357" i="25"/>
  <c r="L358" i="25" s="1"/>
  <c r="S358" i="25" s="1"/>
  <c r="BC358" i="25" s="1"/>
  <c r="AJ424" i="25"/>
  <c r="N424" i="25"/>
  <c r="AX437" i="25"/>
  <c r="AQ437" i="25"/>
  <c r="N684" i="25"/>
  <c r="AJ684" i="25"/>
  <c r="AJ571" i="25"/>
  <c r="N571" i="25"/>
  <c r="AB427" i="25"/>
  <c r="BL427" i="25" s="1"/>
  <c r="U427" i="25"/>
  <c r="BE427" i="25" s="1"/>
  <c r="N379" i="25"/>
  <c r="AJ379" i="25"/>
  <c r="AJ691" i="25"/>
  <c r="N691" i="25"/>
  <c r="AJ697" i="25"/>
  <c r="N697" i="25"/>
  <c r="N533" i="25"/>
  <c r="AJ533" i="25"/>
  <c r="AB434" i="25"/>
  <c r="BL434" i="25" s="1"/>
  <c r="U434" i="25"/>
  <c r="BE434" i="25" s="1"/>
  <c r="AJ600" i="25"/>
  <c r="N600" i="25"/>
  <c r="AJ710" i="25"/>
  <c r="N710" i="25"/>
  <c r="N688" i="25"/>
  <c r="AJ688" i="25"/>
  <c r="AJ540" i="25"/>
  <c r="N540" i="25"/>
  <c r="C306" i="6"/>
  <c r="AJ416" i="25"/>
  <c r="N416" i="25"/>
  <c r="N547" i="25"/>
  <c r="AJ547" i="25"/>
  <c r="N481" i="25"/>
  <c r="AJ481" i="25"/>
  <c r="AJ657" i="25"/>
  <c r="N657" i="25"/>
  <c r="F342" i="6"/>
  <c r="N426" i="25"/>
  <c r="G204" i="25"/>
  <c r="G205" i="25"/>
  <c r="G206" i="6"/>
  <c r="G348" i="6"/>
  <c r="G348" i="25"/>
  <c r="G349" i="6"/>
  <c r="G349" i="25"/>
  <c r="N607" i="25"/>
  <c r="AJ607" i="25"/>
  <c r="F94" i="25"/>
  <c r="F84" i="6"/>
  <c r="F91" i="6"/>
  <c r="F83" i="6"/>
  <c r="F87" i="6"/>
  <c r="E82" i="6"/>
  <c r="E82" i="25"/>
  <c r="G40" i="6"/>
  <c r="G133" i="25"/>
  <c r="G134" i="25"/>
  <c r="G135" i="6"/>
  <c r="E269" i="6"/>
  <c r="E277" i="25"/>
  <c r="E269" i="25"/>
  <c r="E18" i="25"/>
  <c r="F19" i="6"/>
  <c r="F18" i="25"/>
  <c r="F20" i="6"/>
  <c r="F19" i="25"/>
  <c r="F20" i="25"/>
  <c r="G41" i="6"/>
  <c r="N565" i="25"/>
  <c r="AJ565" i="25"/>
  <c r="G74" i="6"/>
  <c r="G75" i="25"/>
  <c r="G782" i="5"/>
  <c r="O782" i="5" s="1"/>
  <c r="G77" i="25"/>
  <c r="G76" i="25"/>
  <c r="G72" i="25"/>
  <c r="G72" i="6"/>
  <c r="U578" i="25"/>
  <c r="BE578" i="25" s="1"/>
  <c r="AB578" i="25"/>
  <c r="BL578" i="25" s="1"/>
  <c r="G99" i="6"/>
  <c r="G99" i="25"/>
  <c r="G100" i="6"/>
  <c r="N558" i="25"/>
  <c r="AJ558" i="25"/>
  <c r="C96" i="25"/>
  <c r="C784" i="5"/>
  <c r="K784" i="5" s="1"/>
  <c r="C93" i="6"/>
  <c r="C88" i="6"/>
  <c r="C97" i="25"/>
  <c r="C95" i="6"/>
  <c r="C88" i="25"/>
  <c r="C91" i="25"/>
  <c r="C89" i="6"/>
  <c r="C92" i="6"/>
  <c r="C96" i="6"/>
  <c r="C87" i="6"/>
  <c r="C90" i="25"/>
  <c r="C92" i="25"/>
  <c r="C91" i="6"/>
  <c r="C95" i="25"/>
  <c r="C90" i="6"/>
  <c r="C94" i="6"/>
  <c r="C98" i="25"/>
  <c r="C98" i="6"/>
  <c r="C93" i="25"/>
  <c r="C94" i="25"/>
  <c r="C89" i="25"/>
  <c r="AJ490" i="25"/>
  <c r="N490" i="25"/>
  <c r="AJ639" i="25"/>
  <c r="N639" i="25"/>
  <c r="N637" i="25"/>
  <c r="AJ637" i="25"/>
  <c r="C308" i="6"/>
  <c r="F151" i="25"/>
  <c r="G43" i="6"/>
  <c r="G38" i="6"/>
  <c r="G802" i="5"/>
  <c r="G314" i="25"/>
  <c r="G315" i="25"/>
  <c r="G316" i="25"/>
  <c r="G315" i="6"/>
  <c r="G316" i="6"/>
  <c r="G314" i="6"/>
  <c r="C170" i="6"/>
  <c r="C170" i="25"/>
  <c r="C790" i="5"/>
  <c r="K790" i="5" s="1"/>
  <c r="F783" i="5"/>
  <c r="N783" i="5" s="1"/>
  <c r="AJ678" i="25"/>
  <c r="N678" i="25"/>
  <c r="C358" i="6"/>
  <c r="E278" i="6"/>
  <c r="G266" i="6"/>
  <c r="G208" i="6"/>
  <c r="E59" i="25"/>
  <c r="F278" i="25"/>
  <c r="AJ423" i="25"/>
  <c r="N423" i="25"/>
  <c r="C389" i="25"/>
  <c r="C390" i="6"/>
  <c r="C390" i="25"/>
  <c r="C389" i="6"/>
  <c r="AJ570" i="25"/>
  <c r="N570" i="25"/>
  <c r="N412" i="25"/>
  <c r="AJ412" i="25"/>
  <c r="G378" i="9"/>
  <c r="AX435" i="25"/>
  <c r="AQ435" i="25"/>
  <c r="N507" i="25"/>
  <c r="AJ507" i="25"/>
  <c r="E363" i="25"/>
  <c r="E367" i="6"/>
  <c r="E366" i="6"/>
  <c r="E365" i="25"/>
  <c r="N493" i="25"/>
  <c r="AJ493" i="25"/>
  <c r="AJ498" i="25"/>
  <c r="N498" i="25"/>
  <c r="AJ729" i="25"/>
  <c r="N729" i="25"/>
  <c r="N484" i="25"/>
  <c r="AJ484" i="25"/>
  <c r="N418" i="25"/>
  <c r="AJ418" i="25"/>
  <c r="AJ700" i="25"/>
  <c r="N700" i="25"/>
  <c r="G222" i="25"/>
  <c r="AJ426" i="25"/>
  <c r="AJ707" i="25"/>
  <c r="N707" i="25"/>
  <c r="E313" i="6"/>
  <c r="E308" i="6"/>
  <c r="E313" i="25"/>
  <c r="E310" i="25"/>
  <c r="E309" i="6"/>
  <c r="AJ616" i="25"/>
  <c r="N616" i="25"/>
  <c r="AX564" i="25"/>
  <c r="F82" i="6"/>
  <c r="F82" i="25"/>
  <c r="C135" i="25"/>
  <c r="AF136" i="25" s="1"/>
  <c r="AM136" i="25" s="1"/>
  <c r="C137" i="25"/>
  <c r="F77" i="25"/>
  <c r="F147" i="25"/>
  <c r="F152" i="25"/>
  <c r="E257" i="25"/>
  <c r="AJ574" i="25"/>
  <c r="N574" i="25"/>
  <c r="F361" i="25"/>
  <c r="G224" i="25"/>
  <c r="N557" i="25"/>
  <c r="AJ557" i="25"/>
  <c r="E104" i="6"/>
  <c r="E102" i="25"/>
  <c r="E105" i="6"/>
  <c r="E102" i="6"/>
  <c r="E103" i="25"/>
  <c r="E105" i="25"/>
  <c r="E104" i="25"/>
  <c r="E103" i="6"/>
  <c r="E258" i="6"/>
  <c r="C34" i="6"/>
  <c r="C43" i="25"/>
  <c r="C34" i="25"/>
  <c r="C144" i="6"/>
  <c r="C144" i="25"/>
  <c r="C145" i="6"/>
  <c r="C145" i="25"/>
  <c r="AF146" i="25" s="1"/>
  <c r="N580" i="25"/>
  <c r="AJ580" i="25"/>
  <c r="AJ582" i="25"/>
  <c r="N582" i="25"/>
  <c r="C360" i="6"/>
  <c r="F84" i="25"/>
  <c r="G266" i="25"/>
  <c r="C132" i="25"/>
  <c r="AX664" i="25"/>
  <c r="AQ664" i="25"/>
  <c r="U519" i="25"/>
  <c r="BE519" i="25" s="1"/>
  <c r="AB519" i="25"/>
  <c r="BL519" i="25" s="1"/>
  <c r="AQ472" i="25"/>
  <c r="AX472" i="25"/>
  <c r="E54" i="33"/>
  <c r="E54" i="8"/>
  <c r="C47" i="33"/>
  <c r="C47" i="9"/>
  <c r="J37" i="25"/>
  <c r="C297" i="33"/>
  <c r="AX518" i="25"/>
  <c r="AQ518" i="25"/>
  <c r="G340" i="9"/>
  <c r="G251" i="9"/>
  <c r="G270" i="9"/>
  <c r="E241" i="9"/>
  <c r="E227" i="33"/>
  <c r="M117" i="25"/>
  <c r="AA117" i="25" s="1"/>
  <c r="BK117" i="25" s="1"/>
  <c r="U595" i="25"/>
  <c r="BE595" i="25" s="1"/>
  <c r="AB595" i="25"/>
  <c r="BL595" i="25" s="1"/>
  <c r="AB518" i="25"/>
  <c r="BL518" i="25" s="1"/>
  <c r="U518" i="25"/>
  <c r="BE518" i="25" s="1"/>
  <c r="AQ522" i="25"/>
  <c r="AX522" i="25"/>
  <c r="N338" i="25"/>
  <c r="AJ338" i="25"/>
  <c r="N348" i="25"/>
  <c r="AJ348" i="25"/>
  <c r="M118" i="25"/>
  <c r="AA118" i="25" s="1"/>
  <c r="BK118" i="25" s="1"/>
  <c r="AI119" i="25"/>
  <c r="AI118" i="25"/>
  <c r="M119" i="25"/>
  <c r="F125" i="8"/>
  <c r="F125" i="9"/>
  <c r="F125" i="33"/>
  <c r="AI50" i="25"/>
  <c r="N108" i="25"/>
  <c r="AJ108" i="25"/>
  <c r="AQ108" i="25" s="1"/>
  <c r="E23" i="33"/>
  <c r="E777" i="5"/>
  <c r="M777" i="5" s="1"/>
  <c r="E14" i="25"/>
  <c r="E14" i="6"/>
  <c r="AB479" i="25"/>
  <c r="BL479" i="25" s="1"/>
  <c r="C67" i="33"/>
  <c r="L48" i="25"/>
  <c r="S48" i="25" s="1"/>
  <c r="BC48" i="25" s="1"/>
  <c r="L49" i="25"/>
  <c r="AJ117" i="25"/>
  <c r="AJ116" i="25"/>
  <c r="AQ116" i="25" s="1"/>
  <c r="N117" i="25"/>
  <c r="N116" i="25"/>
  <c r="U116" i="25" s="1"/>
  <c r="BE116" i="25" s="1"/>
  <c r="E358" i="9"/>
  <c r="E358" i="8"/>
  <c r="E358" i="33"/>
  <c r="E368" i="8"/>
  <c r="U524" i="25"/>
  <c r="BE524" i="25" s="1"/>
  <c r="AH27" i="25"/>
  <c r="AV27" i="25" s="1"/>
  <c r="L27" i="25"/>
  <c r="E174" i="8"/>
  <c r="G251" i="33"/>
  <c r="E241" i="8"/>
  <c r="F115" i="33"/>
  <c r="AX593" i="25"/>
  <c r="AB530" i="25"/>
  <c r="BL530" i="25" s="1"/>
  <c r="J272" i="25"/>
  <c r="Q272" i="25" s="1"/>
  <c r="BA272" i="25" s="1"/>
  <c r="AF272" i="25"/>
  <c r="F231" i="8"/>
  <c r="F231" i="9"/>
  <c r="F231" i="33"/>
  <c r="G49" i="33"/>
  <c r="G49" i="9"/>
  <c r="G49" i="8"/>
  <c r="C30" i="33"/>
  <c r="E220" i="8"/>
  <c r="E220" i="9"/>
  <c r="E220" i="33"/>
  <c r="C302" i="9"/>
  <c r="AI33" i="25"/>
  <c r="M33" i="25"/>
  <c r="F270" i="33"/>
  <c r="AB718" i="25"/>
  <c r="BL718" i="25" s="1"/>
  <c r="U718" i="25"/>
  <c r="BE718" i="25" s="1"/>
  <c r="E74" i="9"/>
  <c r="E74" i="8"/>
  <c r="C369" i="33"/>
  <c r="C251" i="9"/>
  <c r="C251" i="33"/>
  <c r="C251" i="8"/>
  <c r="F301" i="9"/>
  <c r="F301" i="33"/>
  <c r="F301" i="8"/>
  <c r="F322" i="8"/>
  <c r="C47" i="8"/>
  <c r="AX718" i="25"/>
  <c r="AQ718" i="25"/>
  <c r="C252" i="33"/>
  <c r="C252" i="9"/>
  <c r="E353" i="8"/>
  <c r="F303" i="33"/>
  <c r="F303" i="8"/>
  <c r="F134" i="9"/>
  <c r="G270" i="8"/>
  <c r="AH48" i="25"/>
  <c r="AO48" i="25" s="1"/>
  <c r="E54" i="9"/>
  <c r="F115" i="9"/>
  <c r="AB551" i="25"/>
  <c r="BL551" i="25" s="1"/>
  <c r="U551" i="25"/>
  <c r="BE551" i="25" s="1"/>
  <c r="AB529" i="25"/>
  <c r="BL529" i="25" s="1"/>
  <c r="U529" i="25"/>
  <c r="BE529" i="25" s="1"/>
  <c r="AB662" i="25"/>
  <c r="BL662" i="25" s="1"/>
  <c r="U662" i="25"/>
  <c r="BE662" i="25" s="1"/>
  <c r="C204" i="8"/>
  <c r="C204" i="9"/>
  <c r="AH234" i="25"/>
  <c r="AO234" i="25" s="1"/>
  <c r="C356" i="33"/>
  <c r="G205" i="8"/>
  <c r="L347" i="25"/>
  <c r="S347" i="25" s="1"/>
  <c r="BC347" i="25" s="1"/>
  <c r="L111" i="25"/>
  <c r="L110" i="25"/>
  <c r="AH111" i="25"/>
  <c r="N55" i="25"/>
  <c r="AB55" i="25" s="1"/>
  <c r="BL55" i="25" s="1"/>
  <c r="AJ56" i="25"/>
  <c r="AQ56" i="25" s="1"/>
  <c r="AJ55" i="25"/>
  <c r="F67" i="33"/>
  <c r="F67" i="8"/>
  <c r="C28" i="9"/>
  <c r="C28" i="33"/>
  <c r="AI241" i="25"/>
  <c r="AI240" i="25"/>
  <c r="AW240" i="25" s="1"/>
  <c r="M240" i="25"/>
  <c r="T240" i="25" s="1"/>
  <c r="BD240" i="25" s="1"/>
  <c r="M242" i="25"/>
  <c r="T242" i="25" s="1"/>
  <c r="BD242" i="25" s="1"/>
  <c r="AI242" i="25"/>
  <c r="AP242" i="25" s="1"/>
  <c r="M243" i="25"/>
  <c r="AI243" i="25"/>
  <c r="F33" i="33"/>
  <c r="F33" i="9"/>
  <c r="F33" i="8"/>
  <c r="F268" i="8"/>
  <c r="AX592" i="25"/>
  <c r="AQ592" i="25"/>
  <c r="U715" i="25"/>
  <c r="BE715" i="25" s="1"/>
  <c r="AB715" i="25"/>
  <c r="BL715" i="25" s="1"/>
  <c r="E57" i="9"/>
  <c r="E57" i="33"/>
  <c r="U450" i="25"/>
  <c r="BE450" i="25" s="1"/>
  <c r="AB450" i="25"/>
  <c r="BL450" i="25" s="1"/>
  <c r="E359" i="8"/>
  <c r="U525" i="25"/>
  <c r="BE525" i="25" s="1"/>
  <c r="AB525" i="25"/>
  <c r="BL525" i="25" s="1"/>
  <c r="AI52" i="25"/>
  <c r="M52" i="25"/>
  <c r="AA52" i="25" s="1"/>
  <c r="BK52" i="25" s="1"/>
  <c r="AI51" i="25"/>
  <c r="AW51" i="25" s="1"/>
  <c r="J64" i="25"/>
  <c r="G296" i="8"/>
  <c r="G296" i="9"/>
  <c r="G296" i="33"/>
  <c r="C52" i="8"/>
  <c r="C52" i="9"/>
  <c r="C52" i="33"/>
  <c r="U714" i="25"/>
  <c r="BE714" i="25" s="1"/>
  <c r="AB714" i="25"/>
  <c r="BL714" i="25" s="1"/>
  <c r="AH279" i="25"/>
  <c r="E57" i="8"/>
  <c r="M51" i="25"/>
  <c r="C252" i="8"/>
  <c r="E353" i="33"/>
  <c r="AH110" i="25"/>
  <c r="AV110" i="25" s="1"/>
  <c r="AB633" i="25"/>
  <c r="BL633" i="25" s="1"/>
  <c r="U633" i="25"/>
  <c r="BE633" i="25" s="1"/>
  <c r="AX457" i="25"/>
  <c r="AQ457" i="25"/>
  <c r="AX630" i="25"/>
  <c r="AQ630" i="25"/>
  <c r="AQ658" i="25"/>
  <c r="AX658" i="25"/>
  <c r="AX543" i="25"/>
  <c r="AQ543" i="25"/>
  <c r="AB652" i="25"/>
  <c r="BL652" i="25" s="1"/>
  <c r="AJ355" i="25"/>
  <c r="N355" i="25"/>
  <c r="AF50" i="25"/>
  <c r="AT50" i="25" s="1"/>
  <c r="J51" i="25"/>
  <c r="Q51" i="25" s="1"/>
  <c r="BA51" i="25" s="1"/>
  <c r="J50" i="25"/>
  <c r="Q50" i="25" s="1"/>
  <c r="BA50" i="25" s="1"/>
  <c r="AF51" i="25"/>
  <c r="C301" i="9"/>
  <c r="C301" i="33"/>
  <c r="E224" i="33"/>
  <c r="E224" i="8"/>
  <c r="L223" i="25"/>
  <c r="AJ337" i="25"/>
  <c r="N337" i="25"/>
  <c r="AJ336" i="25"/>
  <c r="N336" i="25"/>
  <c r="U336" i="25" s="1"/>
  <c r="BE336" i="25" s="1"/>
  <c r="E162" i="9"/>
  <c r="E162" i="33"/>
  <c r="E162" i="8"/>
  <c r="C202" i="8"/>
  <c r="C202" i="33"/>
  <c r="AF206" i="25"/>
  <c r="J206" i="25"/>
  <c r="Q206" i="25" s="1"/>
  <c r="BA206" i="25" s="1"/>
  <c r="J205" i="25"/>
  <c r="X205" i="25" s="1"/>
  <c r="BH205" i="25" s="1"/>
  <c r="E140" i="8"/>
  <c r="E140" i="9"/>
  <c r="E140" i="33"/>
  <c r="N731" i="25"/>
  <c r="AJ731" i="25"/>
  <c r="F365" i="33"/>
  <c r="AF294" i="25"/>
  <c r="E353" i="9"/>
  <c r="AQ642" i="25"/>
  <c r="AQ660" i="25"/>
  <c r="AX660" i="25"/>
  <c r="AH29" i="25"/>
  <c r="AO29" i="25" s="1"/>
  <c r="L28" i="25"/>
  <c r="Z28" i="25" s="1"/>
  <c r="BJ28" i="25" s="1"/>
  <c r="AI326" i="25"/>
  <c r="AI327" i="25"/>
  <c r="AP327" i="25" s="1"/>
  <c r="AH224" i="25"/>
  <c r="AO224" i="25" s="1"/>
  <c r="L224" i="25"/>
  <c r="AH221" i="25"/>
  <c r="AO221" i="25" s="1"/>
  <c r="L221" i="25"/>
  <c r="Z221" i="25" s="1"/>
  <c r="BJ221" i="25" s="1"/>
  <c r="AH220" i="25"/>
  <c r="AO220" i="25" s="1"/>
  <c r="G335" i="33"/>
  <c r="G335" i="8"/>
  <c r="AH163" i="25"/>
  <c r="AO163" i="25" s="1"/>
  <c r="J249" i="25"/>
  <c r="X249" i="25" s="1"/>
  <c r="BH249" i="25" s="1"/>
  <c r="AF250" i="25"/>
  <c r="C200" i="9"/>
  <c r="C200" i="33"/>
  <c r="C200" i="8"/>
  <c r="C230" i="33"/>
  <c r="C230" i="8"/>
  <c r="C230" i="9"/>
  <c r="F213" i="33"/>
  <c r="G66" i="33"/>
  <c r="G66" i="8"/>
  <c r="G66" i="9"/>
  <c r="G65" i="8"/>
  <c r="G65" i="33"/>
  <c r="G65" i="9"/>
  <c r="AI17" i="25"/>
  <c r="M16" i="25"/>
  <c r="AI53" i="25"/>
  <c r="M54" i="25"/>
  <c r="AJ732" i="25"/>
  <c r="N732" i="25"/>
  <c r="AI356" i="25"/>
  <c r="F303" i="9"/>
  <c r="AH49" i="25"/>
  <c r="AO49" i="25" s="1"/>
  <c r="E74" i="33"/>
  <c r="U664" i="25"/>
  <c r="BE664" i="25" s="1"/>
  <c r="AB664" i="25"/>
  <c r="BL664" i="25" s="1"/>
  <c r="AB592" i="25"/>
  <c r="BL592" i="25" s="1"/>
  <c r="L54" i="25"/>
  <c r="AH54" i="25"/>
  <c r="E67" i="33"/>
  <c r="E67" i="9"/>
  <c r="E67" i="8"/>
  <c r="AF49" i="25"/>
  <c r="AM49" i="25" s="1"/>
  <c r="J49" i="25"/>
  <c r="C228" i="8"/>
  <c r="F172" i="33"/>
  <c r="F172" i="8"/>
  <c r="J54" i="25"/>
  <c r="AF54" i="25"/>
  <c r="AF53" i="25"/>
  <c r="F329" i="9"/>
  <c r="AB621" i="25"/>
  <c r="BL621" i="25" s="1"/>
  <c r="U621" i="25"/>
  <c r="BE621" i="25" s="1"/>
  <c r="AB470" i="25"/>
  <c r="BL470" i="25" s="1"/>
  <c r="U470" i="25"/>
  <c r="BE470" i="25" s="1"/>
  <c r="AX595" i="25"/>
  <c r="AQ595" i="25"/>
  <c r="AB622" i="25"/>
  <c r="BL622" i="25" s="1"/>
  <c r="U622" i="25"/>
  <c r="BE622" i="25" s="1"/>
  <c r="AB630" i="25"/>
  <c r="BL630" i="25" s="1"/>
  <c r="U630" i="25"/>
  <c r="BE630" i="25" s="1"/>
  <c r="AQ451" i="25"/>
  <c r="AB586" i="25"/>
  <c r="BL586" i="25" s="1"/>
  <c r="U586" i="25"/>
  <c r="BE586" i="25" s="1"/>
  <c r="G360" i="9"/>
  <c r="AJ361" i="25"/>
  <c r="U653" i="25"/>
  <c r="BE653" i="25" s="1"/>
  <c r="AB464" i="25"/>
  <c r="BL464" i="25" s="1"/>
  <c r="U464" i="25"/>
  <c r="BE464" i="25" s="1"/>
  <c r="AQ478" i="25"/>
  <c r="AX478" i="25"/>
  <c r="U614" i="25"/>
  <c r="BE614" i="25" s="1"/>
  <c r="AB614" i="25"/>
  <c r="BL614" i="25" s="1"/>
  <c r="AQ649" i="25"/>
  <c r="AX649" i="25"/>
  <c r="U719" i="25"/>
  <c r="BE719" i="25" s="1"/>
  <c r="AB719" i="25"/>
  <c r="BL719" i="25" s="1"/>
  <c r="AB403" i="25"/>
  <c r="BL403" i="25" s="1"/>
  <c r="U403" i="25"/>
  <c r="BE403" i="25" s="1"/>
  <c r="AX618" i="25"/>
  <c r="AQ634" i="25"/>
  <c r="AX634" i="25"/>
  <c r="AB669" i="25"/>
  <c r="BL669" i="25" s="1"/>
  <c r="U669" i="25"/>
  <c r="BE669" i="25" s="1"/>
  <c r="AQ620" i="25"/>
  <c r="G354" i="9"/>
  <c r="C14" i="25"/>
  <c r="C14" i="6"/>
  <c r="C777" i="5"/>
  <c r="K777" i="5" s="1"/>
  <c r="U713" i="25"/>
  <c r="BE713" i="25" s="1"/>
  <c r="AB713" i="25"/>
  <c r="BL713" i="25" s="1"/>
  <c r="AQ619" i="25"/>
  <c r="AX619" i="25"/>
  <c r="N730" i="25"/>
  <c r="AJ730" i="25"/>
  <c r="AB460" i="25"/>
  <c r="BL460" i="25" s="1"/>
  <c r="U460" i="25"/>
  <c r="BE460" i="25" s="1"/>
  <c r="U665" i="25"/>
  <c r="BE665" i="25" s="1"/>
  <c r="AB665" i="25"/>
  <c r="BL665" i="25" s="1"/>
  <c r="U720" i="25"/>
  <c r="BE720" i="25" s="1"/>
  <c r="AB720" i="25"/>
  <c r="BL720" i="25" s="1"/>
  <c r="AQ470" i="25"/>
  <c r="AX470" i="25"/>
  <c r="U589" i="25"/>
  <c r="BE589" i="25" s="1"/>
  <c r="AB589" i="25"/>
  <c r="BL589" i="25" s="1"/>
  <c r="U521" i="25"/>
  <c r="BE521" i="25" s="1"/>
  <c r="U695" i="25"/>
  <c r="BE695" i="25" s="1"/>
  <c r="U550" i="25"/>
  <c r="BE550" i="25" s="1"/>
  <c r="AB448" i="25"/>
  <c r="BL448" i="25" s="1"/>
  <c r="U448" i="25"/>
  <c r="BE448" i="25" s="1"/>
  <c r="AX722" i="25"/>
  <c r="AX523" i="25"/>
  <c r="AQ523" i="25"/>
  <c r="AQ645" i="25"/>
  <c r="G346" i="9"/>
  <c r="F777" i="5"/>
  <c r="N777" i="5" s="1"/>
  <c r="F14" i="25"/>
  <c r="F14" i="6"/>
  <c r="AQ479" i="25"/>
  <c r="AX479" i="25"/>
  <c r="AX713" i="25"/>
  <c r="AQ713" i="25"/>
  <c r="AX646" i="25"/>
  <c r="AQ646" i="25"/>
  <c r="AQ471" i="25"/>
  <c r="AX471" i="25"/>
  <c r="U666" i="25"/>
  <c r="BE666" i="25" s="1"/>
  <c r="AB666" i="25"/>
  <c r="BL666" i="25" s="1"/>
  <c r="AQ414" i="25"/>
  <c r="AQ615" i="25"/>
  <c r="AX615" i="25"/>
  <c r="AX665" i="25"/>
  <c r="AQ665" i="25"/>
  <c r="AX521" i="25"/>
  <c r="AQ667" i="25"/>
  <c r="AX667" i="25"/>
  <c r="AQ530" i="25"/>
  <c r="AX530" i="25"/>
  <c r="AQ520" i="25"/>
  <c r="AX520" i="25"/>
  <c r="AX663" i="25"/>
  <c r="AQ663" i="25"/>
  <c r="AB722" i="25"/>
  <c r="BL722" i="25" s="1"/>
  <c r="U722" i="25"/>
  <c r="BE722" i="25" s="1"/>
  <c r="AB528" i="25"/>
  <c r="BL528" i="25" s="1"/>
  <c r="F387" i="25"/>
  <c r="F388" i="6"/>
  <c r="F385" i="6"/>
  <c r="F385" i="33" s="1"/>
  <c r="F390" i="6"/>
  <c r="F390" i="25"/>
  <c r="F385" i="25"/>
  <c r="F389" i="6"/>
  <c r="F388" i="25"/>
  <c r="F386" i="25"/>
  <c r="F808" i="5"/>
  <c r="F389" i="25"/>
  <c r="F386" i="6"/>
  <c r="F386" i="33" s="1"/>
  <c r="F387" i="6"/>
  <c r="F387" i="33" s="1"/>
  <c r="AQ461" i="25"/>
  <c r="AX461" i="25"/>
  <c r="AX668" i="25"/>
  <c r="AQ594" i="25"/>
  <c r="AX594" i="25"/>
  <c r="AB623" i="25"/>
  <c r="BL623" i="25" s="1"/>
  <c r="U623" i="25"/>
  <c r="BE623" i="25" s="1"/>
  <c r="U543" i="25"/>
  <c r="BE543" i="25" s="1"/>
  <c r="AB543" i="25"/>
  <c r="BL543" i="25" s="1"/>
  <c r="N733" i="25"/>
  <c r="AJ733" i="25"/>
  <c r="U712" i="25"/>
  <c r="BE712" i="25" s="1"/>
  <c r="AB712" i="25"/>
  <c r="BL712" i="25" s="1"/>
  <c r="AX445" i="25"/>
  <c r="AQ445" i="25"/>
  <c r="AQ696" i="25"/>
  <c r="G396" i="25"/>
  <c r="G396" i="6"/>
  <c r="G395" i="25"/>
  <c r="G394" i="25"/>
  <c r="G394" i="6"/>
  <c r="G395" i="6"/>
  <c r="G392" i="6"/>
  <c r="G385" i="25"/>
  <c r="G390" i="6"/>
  <c r="G393" i="6"/>
  <c r="G386" i="6"/>
  <c r="G808" i="5"/>
  <c r="O808" i="5" s="1"/>
  <c r="G388" i="6"/>
  <c r="G392" i="25"/>
  <c r="G389" i="6"/>
  <c r="G386" i="25"/>
  <c r="G393" i="25"/>
  <c r="G391" i="6"/>
  <c r="G388" i="25"/>
  <c r="G391" i="25"/>
  <c r="G385" i="6"/>
  <c r="G387" i="6"/>
  <c r="G390" i="25"/>
  <c r="G387" i="25"/>
  <c r="G389" i="25"/>
  <c r="U668" i="25"/>
  <c r="BE668" i="25" s="1"/>
  <c r="AB702" i="25"/>
  <c r="BL702" i="25" s="1"/>
  <c r="U702" i="25"/>
  <c r="BE702" i="25" s="1"/>
  <c r="U454" i="25"/>
  <c r="BE454" i="25" s="1"/>
  <c r="AB454" i="25"/>
  <c r="BL454" i="25" s="1"/>
  <c r="G356" i="9"/>
  <c r="G342" i="9"/>
  <c r="U463" i="25"/>
  <c r="BE463" i="25" s="1"/>
  <c r="AQ712" i="25"/>
  <c r="AX712" i="25"/>
  <c r="AI286" i="25"/>
  <c r="AP286" i="25" s="1"/>
  <c r="AQ633" i="25"/>
  <c r="AX728" i="25"/>
  <c r="AQ728" i="25"/>
  <c r="AB696" i="25"/>
  <c r="BL696" i="25" s="1"/>
  <c r="U696" i="25"/>
  <c r="BE696" i="25" s="1"/>
  <c r="U596" i="25"/>
  <c r="BE596" i="25" s="1"/>
  <c r="AX529" i="25"/>
  <c r="AQ529" i="25"/>
  <c r="U472" i="25"/>
  <c r="BE472" i="25" s="1"/>
  <c r="AB472" i="25"/>
  <c r="BL472" i="25" s="1"/>
  <c r="U458" i="25"/>
  <c r="BE458" i="25" s="1"/>
  <c r="AB587" i="25"/>
  <c r="BL587" i="25" s="1"/>
  <c r="U587" i="25"/>
  <c r="BE587" i="25" s="1"/>
  <c r="AB626" i="25"/>
  <c r="BL626" i="25" s="1"/>
  <c r="U724" i="25"/>
  <c r="BE724" i="25" s="1"/>
  <c r="AB724" i="25"/>
  <c r="BL724" i="25" s="1"/>
  <c r="AB477" i="25"/>
  <c r="BL477" i="25" s="1"/>
  <c r="U477" i="25"/>
  <c r="BE477" i="25" s="1"/>
  <c r="F218" i="33"/>
  <c r="F218" i="9"/>
  <c r="AB474" i="25"/>
  <c r="BL474" i="25" s="1"/>
  <c r="U414" i="25"/>
  <c r="BE414" i="25" s="1"/>
  <c r="F335" i="8"/>
  <c r="F335" i="33"/>
  <c r="AX614" i="25"/>
  <c r="AH333" i="25"/>
  <c r="L333" i="25"/>
  <c r="L291" i="25"/>
  <c r="Z291" i="25" s="1"/>
  <c r="BJ291" i="25" s="1"/>
  <c r="O385" i="25"/>
  <c r="V385" i="25" s="1"/>
  <c r="BF385" i="25" s="1"/>
  <c r="H243" i="9"/>
  <c r="AG118" i="25"/>
  <c r="AU118" i="25" s="1"/>
  <c r="C167" i="9"/>
  <c r="H387" i="8"/>
  <c r="E377" i="8"/>
  <c r="D263" i="8"/>
  <c r="H386" i="8"/>
  <c r="H386" i="9"/>
  <c r="D263" i="33"/>
  <c r="O386" i="25"/>
  <c r="AC386" i="25" s="1"/>
  <c r="BM386" i="25" s="1"/>
  <c r="E287" i="9"/>
  <c r="E287" i="8"/>
  <c r="J386" i="25"/>
  <c r="Q386" i="25" s="1"/>
  <c r="BA386" i="25" s="1"/>
  <c r="E381" i="33"/>
  <c r="AK248" i="25"/>
  <c r="AR248" i="25" s="1"/>
  <c r="D384" i="9"/>
  <c r="D384" i="8"/>
  <c r="F286" i="33"/>
  <c r="H247" i="9"/>
  <c r="E332" i="9"/>
  <c r="O247" i="25"/>
  <c r="AC247" i="25" s="1"/>
  <c r="BM247" i="25" s="1"/>
  <c r="F284" i="33"/>
  <c r="AG387" i="25"/>
  <c r="AN387" i="25" s="1"/>
  <c r="H248" i="9"/>
  <c r="H248" i="8"/>
  <c r="E288" i="8"/>
  <c r="E288" i="9"/>
  <c r="AK245" i="25"/>
  <c r="AY245" i="25" s="1"/>
  <c r="AB326" i="25"/>
  <c r="BL326" i="25" s="1"/>
  <c r="O245" i="25"/>
  <c r="AC245" i="25" s="1"/>
  <c r="BM245" i="25" s="1"/>
  <c r="O246" i="25"/>
  <c r="L380" i="25"/>
  <c r="Z380" i="25" s="1"/>
  <c r="BJ380" i="25" s="1"/>
  <c r="E377" i="33"/>
  <c r="D35" i="33"/>
  <c r="AH335" i="25"/>
  <c r="AO335" i="25" s="1"/>
  <c r="C165" i="8"/>
  <c r="C165" i="9"/>
  <c r="D35" i="8"/>
  <c r="AH387" i="25"/>
  <c r="AO387" i="25" s="1"/>
  <c r="H380" i="9"/>
  <c r="O123" i="25"/>
  <c r="AC123" i="25" s="1"/>
  <c r="BM123" i="25" s="1"/>
  <c r="H241" i="8"/>
  <c r="H244" i="33"/>
  <c r="F284" i="8"/>
  <c r="F286" i="9"/>
  <c r="H371" i="8"/>
  <c r="D387" i="8"/>
  <c r="D387" i="9"/>
  <c r="L388" i="25"/>
  <c r="S388" i="25" s="1"/>
  <c r="BC388" i="25" s="1"/>
  <c r="AH388" i="25"/>
  <c r="AO388" i="25" s="1"/>
  <c r="E386" i="8"/>
  <c r="L387" i="25"/>
  <c r="Z387" i="25" s="1"/>
  <c r="BJ387" i="25" s="1"/>
  <c r="E381" i="9"/>
  <c r="E387" i="9"/>
  <c r="D120" i="8"/>
  <c r="AQ234" i="25"/>
  <c r="H243" i="8"/>
  <c r="H371" i="33"/>
  <c r="H124" i="9"/>
  <c r="O242" i="25"/>
  <c r="AC242" i="25" s="1"/>
  <c r="BM242" i="25" s="1"/>
  <c r="J381" i="25"/>
  <c r="Q381" i="25" s="1"/>
  <c r="BA381" i="25" s="1"/>
  <c r="AH331" i="25"/>
  <c r="AO331" i="25" s="1"/>
  <c r="AH377" i="25"/>
  <c r="AV377" i="25" s="1"/>
  <c r="J166" i="25"/>
  <c r="Q166" i="25" s="1"/>
  <c r="BA166" i="25" s="1"/>
  <c r="AH383" i="25"/>
  <c r="AO383" i="25" s="1"/>
  <c r="AG377" i="25"/>
  <c r="AU377" i="25" s="1"/>
  <c r="AF166" i="25"/>
  <c r="AM166" i="25" s="1"/>
  <c r="E384" i="8"/>
  <c r="AB110" i="25"/>
  <c r="BL110" i="25" s="1"/>
  <c r="C380" i="9"/>
  <c r="C376" i="9"/>
  <c r="C380" i="33"/>
  <c r="L383" i="25"/>
  <c r="S383" i="25" s="1"/>
  <c r="BC383" i="25" s="1"/>
  <c r="E336" i="33"/>
  <c r="L331" i="25"/>
  <c r="Z331" i="25" s="1"/>
  <c r="BJ331" i="25" s="1"/>
  <c r="AK386" i="25"/>
  <c r="AY386" i="25" s="1"/>
  <c r="E385" i="8"/>
  <c r="C376" i="8"/>
  <c r="K384" i="25"/>
  <c r="Y384" i="25" s="1"/>
  <c r="BI384" i="25" s="1"/>
  <c r="AH332" i="25"/>
  <c r="AV332" i="25" s="1"/>
  <c r="AX108" i="25"/>
  <c r="E385" i="9"/>
  <c r="H250" i="9"/>
  <c r="K381" i="25"/>
  <c r="R381" i="25" s="1"/>
  <c r="BB381" i="25" s="1"/>
  <c r="E380" i="9"/>
  <c r="C386" i="8"/>
  <c r="H250" i="8"/>
  <c r="L288" i="25"/>
  <c r="Z288" i="25" s="1"/>
  <c r="BJ288" i="25" s="1"/>
  <c r="E380" i="8"/>
  <c r="E382" i="8"/>
  <c r="C386" i="9"/>
  <c r="H123" i="33"/>
  <c r="K380" i="25"/>
  <c r="Y380" i="25" s="1"/>
  <c r="BI380" i="25" s="1"/>
  <c r="AK387" i="25"/>
  <c r="AY387" i="25" s="1"/>
  <c r="AW328" i="25"/>
  <c r="E382" i="33"/>
  <c r="M808" i="5"/>
  <c r="H123" i="8"/>
  <c r="AH291" i="25"/>
  <c r="AO291" i="25" s="1"/>
  <c r="D377" i="8"/>
  <c r="D385" i="8"/>
  <c r="AH292" i="25"/>
  <c r="AV292" i="25" s="1"/>
  <c r="C378" i="8"/>
  <c r="L332" i="25"/>
  <c r="C166" i="33"/>
  <c r="C166" i="9"/>
  <c r="D261" i="9"/>
  <c r="E330" i="9"/>
  <c r="AH385" i="25"/>
  <c r="AV385" i="25" s="1"/>
  <c r="D377" i="33"/>
  <c r="D31" i="9"/>
  <c r="K377" i="25"/>
  <c r="R377" i="25" s="1"/>
  <c r="BB377" i="25" s="1"/>
  <c r="H115" i="8"/>
  <c r="D31" i="33"/>
  <c r="E331" i="33"/>
  <c r="L382" i="25"/>
  <c r="Z382" i="25" s="1"/>
  <c r="BJ382" i="25" s="1"/>
  <c r="K387" i="25"/>
  <c r="E331" i="9"/>
  <c r="AK124" i="25"/>
  <c r="AY124" i="25" s="1"/>
  <c r="L386" i="25"/>
  <c r="S386" i="25" s="1"/>
  <c r="BC386" i="25" s="1"/>
  <c r="O387" i="25"/>
  <c r="V387" i="25" s="1"/>
  <c r="BF387" i="25" s="1"/>
  <c r="AG385" i="25"/>
  <c r="AN385" i="25" s="1"/>
  <c r="D381" i="33"/>
  <c r="AG386" i="25"/>
  <c r="AU386" i="25" s="1"/>
  <c r="K388" i="25"/>
  <c r="Y388" i="25" s="1"/>
  <c r="BI388" i="25" s="1"/>
  <c r="AK250" i="25"/>
  <c r="AY250" i="25" s="1"/>
  <c r="D265" i="9"/>
  <c r="AA328" i="25"/>
  <c r="BK328" i="25" s="1"/>
  <c r="E383" i="8"/>
  <c r="K386" i="25"/>
  <c r="R386" i="25" s="1"/>
  <c r="BB386" i="25" s="1"/>
  <c r="L381" i="25"/>
  <c r="Z381" i="25" s="1"/>
  <c r="BJ381" i="25" s="1"/>
  <c r="AH382" i="25"/>
  <c r="AV382" i="25" s="1"/>
  <c r="D264" i="9"/>
  <c r="D835" i="5"/>
  <c r="K385" i="25"/>
  <c r="Y385" i="25" s="1"/>
  <c r="BI385" i="25" s="1"/>
  <c r="D264" i="33"/>
  <c r="AG35" i="25"/>
  <c r="AU35" i="25" s="1"/>
  <c r="E379" i="8"/>
  <c r="AH380" i="25"/>
  <c r="AV380" i="25" s="1"/>
  <c r="C379" i="33"/>
  <c r="H251" i="33"/>
  <c r="AP114" i="25"/>
  <c r="AK385" i="25"/>
  <c r="AY385" i="25" s="1"/>
  <c r="E379" i="9"/>
  <c r="C384" i="8"/>
  <c r="L385" i="25"/>
  <c r="S385" i="25" s="1"/>
  <c r="BC385" i="25" s="1"/>
  <c r="D261" i="33"/>
  <c r="AH381" i="25"/>
  <c r="L378" i="25"/>
  <c r="Z378" i="25" s="1"/>
  <c r="BJ378" i="25" s="1"/>
  <c r="O124" i="25"/>
  <c r="V124" i="25" s="1"/>
  <c r="BF124" i="25" s="1"/>
  <c r="AH386" i="25"/>
  <c r="AO386" i="25" s="1"/>
  <c r="AH379" i="25"/>
  <c r="AV379" i="25" s="1"/>
  <c r="AG264" i="25"/>
  <c r="AU264" i="25" s="1"/>
  <c r="AK382" i="25"/>
  <c r="AR382" i="25" s="1"/>
  <c r="C379" i="8"/>
  <c r="L379" i="25"/>
  <c r="S379" i="25" s="1"/>
  <c r="BC379" i="25" s="1"/>
  <c r="D386" i="8"/>
  <c r="AK383" i="25"/>
  <c r="AY383" i="25" s="1"/>
  <c r="J383" i="25"/>
  <c r="Q383" i="25" s="1"/>
  <c r="BA383" i="25" s="1"/>
  <c r="AH283" i="25"/>
  <c r="AO283" i="25" s="1"/>
  <c r="O250" i="25"/>
  <c r="AC250" i="25" s="1"/>
  <c r="BM250" i="25" s="1"/>
  <c r="E291" i="33"/>
  <c r="AK246" i="25"/>
  <c r="AR246" i="25" s="1"/>
  <c r="E291" i="9"/>
  <c r="D266" i="8"/>
  <c r="O241" i="25"/>
  <c r="AH288" i="25"/>
  <c r="AO288" i="25" s="1"/>
  <c r="D266" i="33"/>
  <c r="D163" i="33"/>
  <c r="AG380" i="25"/>
  <c r="AN380" i="25" s="1"/>
  <c r="AK244" i="25"/>
  <c r="AR244" i="25" s="1"/>
  <c r="H246" i="9"/>
  <c r="H245" i="33"/>
  <c r="O244" i="25"/>
  <c r="V244" i="25" s="1"/>
  <c r="BF244" i="25" s="1"/>
  <c r="H246" i="8"/>
  <c r="H245" i="9"/>
  <c r="D117" i="8"/>
  <c r="AG383" i="25"/>
  <c r="AN383" i="25" s="1"/>
  <c r="AK247" i="25"/>
  <c r="AR247" i="25" s="1"/>
  <c r="L284" i="25"/>
  <c r="Z284" i="25" s="1"/>
  <c r="BJ284" i="25" s="1"/>
  <c r="H380" i="8"/>
  <c r="H251" i="9"/>
  <c r="AG384" i="25"/>
  <c r="AU384" i="25" s="1"/>
  <c r="D163" i="9"/>
  <c r="AT205" i="25"/>
  <c r="AK241" i="25"/>
  <c r="AY241" i="25" s="1"/>
  <c r="O243" i="25"/>
  <c r="AC243" i="25" s="1"/>
  <c r="BM243" i="25" s="1"/>
  <c r="Q249" i="25"/>
  <c r="BA249" i="25" s="1"/>
  <c r="A233" i="1"/>
  <c r="A232" i="2"/>
  <c r="AQ113" i="25"/>
  <c r="O383" i="25"/>
  <c r="AC383" i="25" s="1"/>
  <c r="BM383" i="25" s="1"/>
  <c r="AK243" i="25"/>
  <c r="AR243" i="25" s="1"/>
  <c r="X250" i="25"/>
  <c r="BH250" i="25" s="1"/>
  <c r="Q250" i="25"/>
  <c r="BA250" i="25" s="1"/>
  <c r="U113" i="25"/>
  <c r="BE113" i="25" s="1"/>
  <c r="AB114" i="25"/>
  <c r="BL114" i="25" s="1"/>
  <c r="U114" i="25"/>
  <c r="BE114" i="25" s="1"/>
  <c r="AK125" i="25"/>
  <c r="AY125" i="25" s="1"/>
  <c r="AK242" i="25"/>
  <c r="AY242" i="25" s="1"/>
  <c r="AB115" i="25"/>
  <c r="BL115" i="25" s="1"/>
  <c r="K808" i="5"/>
  <c r="A244" i="1"/>
  <c r="A243" i="2"/>
  <c r="Q252" i="25"/>
  <c r="BA252" i="25" s="1"/>
  <c r="K383" i="25"/>
  <c r="Y383" i="25" s="1"/>
  <c r="BI383" i="25" s="1"/>
  <c r="O125" i="25"/>
  <c r="AC125" i="25" s="1"/>
  <c r="BM125" i="25" s="1"/>
  <c r="D378" i="8"/>
  <c r="AK127" i="25"/>
  <c r="AY127" i="25" s="1"/>
  <c r="AK371" i="25"/>
  <c r="AY371" i="25" s="1"/>
  <c r="H242" i="9"/>
  <c r="AK126" i="25"/>
  <c r="AY126" i="25" s="1"/>
  <c r="AP116" i="25"/>
  <c r="AW116" i="25"/>
  <c r="D378" i="9"/>
  <c r="H382" i="33"/>
  <c r="H242" i="8"/>
  <c r="AX335" i="25"/>
  <c r="AT232" i="25"/>
  <c r="AM232" i="25"/>
  <c r="H382" i="9"/>
  <c r="AT229" i="25"/>
  <c r="AM229" i="25"/>
  <c r="AX66" i="25"/>
  <c r="AQ66" i="25"/>
  <c r="T118" i="25"/>
  <c r="BD118" i="25" s="1"/>
  <c r="X232" i="25"/>
  <c r="BH232" i="25" s="1"/>
  <c r="Q232" i="25"/>
  <c r="BA232" i="25" s="1"/>
  <c r="AW117" i="25"/>
  <c r="AP117" i="25"/>
  <c r="L292" i="25"/>
  <c r="Z292" i="25" s="1"/>
  <c r="BJ292" i="25" s="1"/>
  <c r="AG389" i="25"/>
  <c r="AU389" i="25" s="1"/>
  <c r="AG382" i="25"/>
  <c r="AU382" i="25" s="1"/>
  <c r="AG381" i="25"/>
  <c r="AU381" i="25" s="1"/>
  <c r="K389" i="25"/>
  <c r="Y389" i="25" s="1"/>
  <c r="BI389" i="25" s="1"/>
  <c r="H381" i="8"/>
  <c r="K382" i="25"/>
  <c r="R382" i="25" s="1"/>
  <c r="BB382" i="25" s="1"/>
  <c r="J380" i="25"/>
  <c r="X380" i="25" s="1"/>
  <c r="BH380" i="25" s="1"/>
  <c r="AV359" i="25"/>
  <c r="AO359" i="25"/>
  <c r="AO223" i="25"/>
  <c r="Z358" i="25"/>
  <c r="BJ358" i="25" s="1"/>
  <c r="B417" i="1"/>
  <c r="Z359" i="25"/>
  <c r="BJ359" i="25" s="1"/>
  <c r="AG388" i="25"/>
  <c r="AU388" i="25" s="1"/>
  <c r="AF384" i="25"/>
  <c r="AT384" i="25" s="1"/>
  <c r="H381" i="33"/>
  <c r="AF378" i="25"/>
  <c r="AM378" i="25" s="1"/>
  <c r="K35" i="25"/>
  <c r="R35" i="25" s="1"/>
  <c r="BB35" i="25" s="1"/>
  <c r="T245" i="25"/>
  <c r="BD245" i="25" s="1"/>
  <c r="AA245" i="25"/>
  <c r="BK245" i="25" s="1"/>
  <c r="H58" i="33"/>
  <c r="H58" i="8"/>
  <c r="AW244" i="25"/>
  <c r="AP244" i="25"/>
  <c r="AA235" i="25"/>
  <c r="BK235" i="25" s="1"/>
  <c r="D58" i="8"/>
  <c r="AV57" i="25"/>
  <c r="T55" i="25"/>
  <c r="BD55" i="25" s="1"/>
  <c r="AA55" i="25"/>
  <c r="BK55" i="25" s="1"/>
  <c r="AV47" i="25"/>
  <c r="G20" i="3"/>
  <c r="G19" i="5"/>
  <c r="AQ334" i="25"/>
  <c r="AX334" i="25"/>
  <c r="H227" i="33"/>
  <c r="H227" i="8"/>
  <c r="H227" i="9"/>
  <c r="D375" i="8"/>
  <c r="D383" i="9"/>
  <c r="D381" i="9"/>
  <c r="AG60" i="25"/>
  <c r="AW245" i="25"/>
  <c r="AP245" i="25"/>
  <c r="AA244" i="25"/>
  <c r="BK244" i="25" s="1"/>
  <c r="T244" i="25"/>
  <c r="BD244" i="25" s="1"/>
  <c r="AP55" i="25"/>
  <c r="AW55" i="25"/>
  <c r="AO212" i="25"/>
  <c r="AV212" i="25"/>
  <c r="S333" i="25"/>
  <c r="BC333" i="25" s="1"/>
  <c r="Z333" i="25"/>
  <c r="BJ333" i="25" s="1"/>
  <c r="AM201" i="25"/>
  <c r="Z33" i="25"/>
  <c r="BJ33" i="25" s="1"/>
  <c r="O227" i="25"/>
  <c r="AK227" i="25"/>
  <c r="H66" i="9"/>
  <c r="E376" i="9"/>
  <c r="AF382" i="25"/>
  <c r="AT382" i="25" s="1"/>
  <c r="D60" i="9"/>
  <c r="D60" i="33"/>
  <c r="D60" i="8"/>
  <c r="AA236" i="25"/>
  <c r="BK236" i="25" s="1"/>
  <c r="T236" i="25"/>
  <c r="BD236" i="25" s="1"/>
  <c r="T238" i="25"/>
  <c r="BD238" i="25" s="1"/>
  <c r="AA242" i="25"/>
  <c r="BK242" i="25" s="1"/>
  <c r="AB58" i="25"/>
  <c r="BL58" i="25" s="1"/>
  <c r="H226" i="33"/>
  <c r="H226" i="8"/>
  <c r="H226" i="9"/>
  <c r="AG64" i="25"/>
  <c r="K64" i="25"/>
  <c r="H62" i="33"/>
  <c r="H65" i="8"/>
  <c r="H65" i="9"/>
  <c r="H65" i="33"/>
  <c r="J385" i="25"/>
  <c r="X385" i="25" s="1"/>
  <c r="BH385" i="25" s="1"/>
  <c r="T246" i="25"/>
  <c r="BD246" i="25" s="1"/>
  <c r="AA246" i="25"/>
  <c r="BK246" i="25" s="1"/>
  <c r="AO53" i="25"/>
  <c r="AV53" i="25"/>
  <c r="AP238" i="25"/>
  <c r="H35" i="33"/>
  <c r="H35" i="8"/>
  <c r="H35" i="9"/>
  <c r="AX57" i="25"/>
  <c r="AG65" i="25"/>
  <c r="K65" i="25"/>
  <c r="O64" i="25"/>
  <c r="G14" i="9"/>
  <c r="AQ58" i="25"/>
  <c r="AV33" i="25"/>
  <c r="AO33" i="25"/>
  <c r="AF385" i="25"/>
  <c r="AM385" i="25" s="1"/>
  <c r="AX56" i="25"/>
  <c r="AA240" i="25"/>
  <c r="BK240" i="25" s="1"/>
  <c r="X51" i="25"/>
  <c r="BH51" i="25" s="1"/>
  <c r="S53" i="25"/>
  <c r="BC53" i="25" s="1"/>
  <c r="AQ118" i="25"/>
  <c r="AX118" i="25"/>
  <c r="L377" i="25"/>
  <c r="X50" i="25"/>
  <c r="BH50" i="25" s="1"/>
  <c r="D63" i="33"/>
  <c r="D63" i="8"/>
  <c r="D63" i="9"/>
  <c r="D66" i="9"/>
  <c r="H63" i="8"/>
  <c r="H67" i="8"/>
  <c r="H67" i="9"/>
  <c r="H67" i="33"/>
  <c r="D375" i="33"/>
  <c r="AP56" i="25"/>
  <c r="AW56" i="25"/>
  <c r="AT354" i="25"/>
  <c r="AM354" i="25"/>
  <c r="AB118" i="25"/>
  <c r="BL118" i="25" s="1"/>
  <c r="U118" i="25"/>
  <c r="BE118" i="25" s="1"/>
  <c r="AM329" i="25"/>
  <c r="AO211" i="25"/>
  <c r="AV211" i="25"/>
  <c r="C163" i="33"/>
  <c r="U86" i="25"/>
  <c r="BE86" i="25" s="1"/>
  <c r="Z208" i="25"/>
  <c r="BJ208" i="25" s="1"/>
  <c r="S208" i="25"/>
  <c r="BC208" i="25" s="1"/>
  <c r="D64" i="8"/>
  <c r="C385" i="9"/>
  <c r="D59" i="8"/>
  <c r="Q354" i="25"/>
  <c r="BA354" i="25" s="1"/>
  <c r="S57" i="25"/>
  <c r="BC57" i="25" s="1"/>
  <c r="Z57" i="25"/>
  <c r="BJ57" i="25" s="1"/>
  <c r="X55" i="25"/>
  <c r="BH55" i="25" s="1"/>
  <c r="Z209" i="25"/>
  <c r="BJ209" i="25" s="1"/>
  <c r="S209" i="25"/>
  <c r="BC209" i="25" s="1"/>
  <c r="X54" i="25"/>
  <c r="BH54" i="25" s="1"/>
  <c r="Q54" i="25"/>
  <c r="BA54" i="25" s="1"/>
  <c r="S211" i="25"/>
  <c r="BC211" i="25" s="1"/>
  <c r="AV207" i="25"/>
  <c r="Z51" i="25"/>
  <c r="BJ51" i="25" s="1"/>
  <c r="S51" i="25"/>
  <c r="BC51" i="25" s="1"/>
  <c r="AB334" i="25"/>
  <c r="BL334" i="25" s="1"/>
  <c r="U334" i="25"/>
  <c r="BE334" i="25" s="1"/>
  <c r="AO208" i="25"/>
  <c r="AV208" i="25"/>
  <c r="K66" i="25"/>
  <c r="AG66" i="25"/>
  <c r="D169" i="9"/>
  <c r="D169" i="33"/>
  <c r="D169" i="8"/>
  <c r="D33" i="33"/>
  <c r="D33" i="9"/>
  <c r="D33" i="8"/>
  <c r="D242" i="8"/>
  <c r="D242" i="9"/>
  <c r="D242" i="33"/>
  <c r="H262" i="33"/>
  <c r="H262" i="9"/>
  <c r="H262" i="8"/>
  <c r="H303" i="9"/>
  <c r="H303" i="8"/>
  <c r="H303" i="33"/>
  <c r="H304" i="33"/>
  <c r="H304" i="9"/>
  <c r="H304" i="8"/>
  <c r="AG27" i="25"/>
  <c r="H127" i="9"/>
  <c r="H127" i="33"/>
  <c r="H127" i="8"/>
  <c r="D57" i="33"/>
  <c r="D57" i="8"/>
  <c r="D57" i="9"/>
  <c r="AG119" i="25"/>
  <c r="K119" i="25"/>
  <c r="K336" i="25"/>
  <c r="AG336" i="25"/>
  <c r="O337" i="25"/>
  <c r="AA110" i="25"/>
  <c r="BK110" i="25" s="1"/>
  <c r="T110" i="25"/>
  <c r="BD110" i="25" s="1"/>
  <c r="H33" i="33"/>
  <c r="H33" i="8"/>
  <c r="H33" i="9"/>
  <c r="AQ251" i="25"/>
  <c r="AW54" i="25"/>
  <c r="AP54" i="25"/>
  <c r="D369" i="9"/>
  <c r="D369" i="33"/>
  <c r="D369" i="8"/>
  <c r="K304" i="25"/>
  <c r="AG304" i="25"/>
  <c r="AA247" i="25"/>
  <c r="BK247" i="25" s="1"/>
  <c r="T247" i="25"/>
  <c r="BD247" i="25" s="1"/>
  <c r="AG244" i="25"/>
  <c r="K244" i="25"/>
  <c r="D248" i="9"/>
  <c r="D248" i="33"/>
  <c r="D248" i="8"/>
  <c r="O371" i="25"/>
  <c r="D28" i="33"/>
  <c r="O377" i="25"/>
  <c r="AC377" i="25" s="1"/>
  <c r="BM377" i="25" s="1"/>
  <c r="J384" i="25"/>
  <c r="X384" i="25" s="1"/>
  <c r="BH384" i="25" s="1"/>
  <c r="H823" i="5"/>
  <c r="O263" i="25"/>
  <c r="AK263" i="25"/>
  <c r="O262" i="25"/>
  <c r="H370" i="8"/>
  <c r="H370" i="9"/>
  <c r="H370" i="33"/>
  <c r="H299" i="8"/>
  <c r="H299" i="33"/>
  <c r="H299" i="9"/>
  <c r="AX50" i="25"/>
  <c r="AQ50" i="25"/>
  <c r="T248" i="25"/>
  <c r="BD248" i="25" s="1"/>
  <c r="D23" i="9"/>
  <c r="H261" i="33"/>
  <c r="H261" i="9"/>
  <c r="H261" i="8"/>
  <c r="AA111" i="25"/>
  <c r="BK111" i="25" s="1"/>
  <c r="T111" i="25"/>
  <c r="BD111" i="25" s="1"/>
  <c r="D128" i="9"/>
  <c r="D128" i="33"/>
  <c r="K58" i="25"/>
  <c r="AG58" i="25"/>
  <c r="D207" i="33"/>
  <c r="D207" i="8"/>
  <c r="D207" i="9"/>
  <c r="D240" i="33"/>
  <c r="D240" i="9"/>
  <c r="D240" i="8"/>
  <c r="D170" i="9"/>
  <c r="D170" i="8"/>
  <c r="D170" i="33"/>
  <c r="D340" i="33"/>
  <c r="AG34" i="25"/>
  <c r="K34" i="25"/>
  <c r="AA54" i="25"/>
  <c r="BK54" i="25" s="1"/>
  <c r="T54" i="25"/>
  <c r="BD54" i="25" s="1"/>
  <c r="AA33" i="25"/>
  <c r="BK33" i="25" s="1"/>
  <c r="T33" i="25"/>
  <c r="BD33" i="25" s="1"/>
  <c r="K370" i="25"/>
  <c r="AG370" i="25"/>
  <c r="D194" i="33"/>
  <c r="D194" i="9"/>
  <c r="D194" i="8"/>
  <c r="D302" i="33"/>
  <c r="D302" i="8"/>
  <c r="D302" i="9"/>
  <c r="H25" i="8"/>
  <c r="H25" i="9"/>
  <c r="H25" i="33"/>
  <c r="D147" i="9"/>
  <c r="K247" i="25"/>
  <c r="AG247" i="25"/>
  <c r="D247" i="8"/>
  <c r="D247" i="33"/>
  <c r="D247" i="9"/>
  <c r="J382" i="25"/>
  <c r="Q382" i="25" s="1"/>
  <c r="BA382" i="25" s="1"/>
  <c r="AG120" i="25"/>
  <c r="K120" i="25"/>
  <c r="D116" i="33"/>
  <c r="D116" i="9"/>
  <c r="D116" i="8"/>
  <c r="O304" i="25"/>
  <c r="AK304" i="25"/>
  <c r="AQ49" i="25"/>
  <c r="AX49" i="25"/>
  <c r="AM332" i="25"/>
  <c r="AT332" i="25"/>
  <c r="D24" i="33"/>
  <c r="D118" i="9"/>
  <c r="T49" i="25"/>
  <c r="BD49" i="25" s="1"/>
  <c r="AA49" i="25"/>
  <c r="BK49" i="25" s="1"/>
  <c r="H264" i="8"/>
  <c r="H264" i="9"/>
  <c r="H264" i="33"/>
  <c r="D127" i="9"/>
  <c r="D127" i="33"/>
  <c r="D127" i="8"/>
  <c r="AG171" i="25"/>
  <c r="AM202" i="25"/>
  <c r="AT202" i="25"/>
  <c r="K337" i="25"/>
  <c r="AG337" i="25"/>
  <c r="D34" i="8"/>
  <c r="D34" i="33"/>
  <c r="D34" i="9"/>
  <c r="H335" i="33"/>
  <c r="H335" i="8"/>
  <c r="H335" i="9"/>
  <c r="AX325" i="25"/>
  <c r="AQ325" i="25"/>
  <c r="AW175" i="25"/>
  <c r="D122" i="9"/>
  <c r="D122" i="33"/>
  <c r="D122" i="8"/>
  <c r="D298" i="8"/>
  <c r="D298" i="33"/>
  <c r="D298" i="9"/>
  <c r="K248" i="25"/>
  <c r="AG248" i="25"/>
  <c r="K246" i="25"/>
  <c r="AG246" i="25"/>
  <c r="AB252" i="25"/>
  <c r="BL252" i="25" s="1"/>
  <c r="U252" i="25"/>
  <c r="BE252" i="25" s="1"/>
  <c r="AF383" i="25"/>
  <c r="AM383" i="25" s="1"/>
  <c r="C383" i="8"/>
  <c r="H796" i="6"/>
  <c r="AG116" i="25"/>
  <c r="K116" i="25"/>
  <c r="H302" i="8"/>
  <c r="H302" i="9"/>
  <c r="H302" i="33"/>
  <c r="O301" i="25"/>
  <c r="AK301" i="25"/>
  <c r="D27" i="33"/>
  <c r="O148" i="25"/>
  <c r="H147" i="8"/>
  <c r="H222" i="9"/>
  <c r="H222" i="33"/>
  <c r="H222" i="8"/>
  <c r="AW47" i="25"/>
  <c r="AP47" i="25"/>
  <c r="U49" i="25"/>
  <c r="BE49" i="25" s="1"/>
  <c r="AB49" i="25"/>
  <c r="BL49" i="25" s="1"/>
  <c r="AK23" i="25"/>
  <c r="O23" i="25"/>
  <c r="K241" i="25"/>
  <c r="AG241" i="25"/>
  <c r="D126" i="33"/>
  <c r="D126" i="9"/>
  <c r="D126" i="8"/>
  <c r="K118" i="25"/>
  <c r="H171" i="33"/>
  <c r="H171" i="8"/>
  <c r="H171" i="9"/>
  <c r="H208" i="33"/>
  <c r="H208" i="8"/>
  <c r="H208" i="9"/>
  <c r="D171" i="33"/>
  <c r="D171" i="9"/>
  <c r="D171" i="8"/>
  <c r="AT203" i="25"/>
  <c r="S279" i="25"/>
  <c r="BC279" i="25" s="1"/>
  <c r="Z279" i="25"/>
  <c r="BJ279" i="25" s="1"/>
  <c r="K33" i="25"/>
  <c r="AG33" i="25"/>
  <c r="O338" i="25"/>
  <c r="AK338" i="25"/>
  <c r="D124" i="33"/>
  <c r="H34" i="9"/>
  <c r="H34" i="8"/>
  <c r="H34" i="33"/>
  <c r="T249" i="25"/>
  <c r="BD249" i="25" s="1"/>
  <c r="AA249" i="25"/>
  <c r="BK249" i="25" s="1"/>
  <c r="AG372" i="25"/>
  <c r="K372" i="25"/>
  <c r="AP113" i="25"/>
  <c r="AW113" i="25"/>
  <c r="D304" i="9"/>
  <c r="D304" i="33"/>
  <c r="D304" i="8"/>
  <c r="AK26" i="25"/>
  <c r="D149" i="9"/>
  <c r="D149" i="8"/>
  <c r="D149" i="33"/>
  <c r="D225" i="8"/>
  <c r="D225" i="33"/>
  <c r="D225" i="9"/>
  <c r="D115" i="33"/>
  <c r="D115" i="9"/>
  <c r="D115" i="8"/>
  <c r="AG242" i="25"/>
  <c r="K242" i="25"/>
  <c r="O299" i="25"/>
  <c r="AK299" i="25"/>
  <c r="D336" i="33"/>
  <c r="D336" i="8"/>
  <c r="D336" i="9"/>
  <c r="D335" i="8"/>
  <c r="D335" i="9"/>
  <c r="D335" i="33"/>
  <c r="U325" i="25"/>
  <c r="BE325" i="25" s="1"/>
  <c r="AB325" i="25"/>
  <c r="BL325" i="25" s="1"/>
  <c r="D285" i="9"/>
  <c r="D285" i="33"/>
  <c r="AV219" i="25"/>
  <c r="AO219" i="25"/>
  <c r="AP33" i="25"/>
  <c r="AW33" i="25"/>
  <c r="D372" i="9"/>
  <c r="D372" i="33"/>
  <c r="D372" i="8"/>
  <c r="K147" i="25"/>
  <c r="AG147" i="25"/>
  <c r="H249" i="9"/>
  <c r="AK372" i="25"/>
  <c r="O372" i="25"/>
  <c r="H300" i="8"/>
  <c r="H300" i="9"/>
  <c r="H300" i="33"/>
  <c r="O302" i="25"/>
  <c r="AK302" i="25"/>
  <c r="O226" i="25"/>
  <c r="AK226" i="25"/>
  <c r="U327" i="25"/>
  <c r="BE327" i="25" s="1"/>
  <c r="D241" i="9"/>
  <c r="D241" i="8"/>
  <c r="D241" i="33"/>
  <c r="T48" i="25"/>
  <c r="BD48" i="25" s="1"/>
  <c r="AA48" i="25"/>
  <c r="BK48" i="25" s="1"/>
  <c r="K125" i="25"/>
  <c r="AG125" i="25"/>
  <c r="AG340" i="25"/>
  <c r="D305" i="8"/>
  <c r="D305" i="9"/>
  <c r="D305" i="33"/>
  <c r="H305" i="33"/>
  <c r="H305" i="8"/>
  <c r="H305" i="9"/>
  <c r="H32" i="9"/>
  <c r="H32" i="33"/>
  <c r="H32" i="8"/>
  <c r="AG371" i="25"/>
  <c r="K371" i="25"/>
  <c r="H284" i="33"/>
  <c r="H284" i="9"/>
  <c r="H284" i="8"/>
  <c r="AA113" i="25"/>
  <c r="BK113" i="25" s="1"/>
  <c r="T113" i="25"/>
  <c r="BD113" i="25" s="1"/>
  <c r="D301" i="33"/>
  <c r="D301" i="8"/>
  <c r="H26" i="33"/>
  <c r="H26" i="8"/>
  <c r="H26" i="9"/>
  <c r="AG148" i="25"/>
  <c r="K148" i="25"/>
  <c r="D245" i="33"/>
  <c r="D245" i="8"/>
  <c r="D245" i="9"/>
  <c r="H22" i="8"/>
  <c r="O170" i="25"/>
  <c r="AK170" i="25"/>
  <c r="D246" i="8"/>
  <c r="D246" i="9"/>
  <c r="D246" i="33"/>
  <c r="H249" i="8"/>
  <c r="H759" i="25"/>
  <c r="K312" i="25"/>
  <c r="R312" i="25" s="1"/>
  <c r="BB312" i="25" s="1"/>
  <c r="D770" i="25"/>
  <c r="H372" i="8"/>
  <c r="H372" i="9"/>
  <c r="H372" i="33"/>
  <c r="H298" i="8"/>
  <c r="H298" i="9"/>
  <c r="H298" i="33"/>
  <c r="O303" i="25"/>
  <c r="AK303" i="25"/>
  <c r="H149" i="8"/>
  <c r="H149" i="9"/>
  <c r="H149" i="33"/>
  <c r="AQ271" i="25"/>
  <c r="AX332" i="25"/>
  <c r="AQ332" i="25"/>
  <c r="AK128" i="25"/>
  <c r="O128" i="25"/>
  <c r="AV55" i="25"/>
  <c r="AO55" i="25"/>
  <c r="K23" i="25"/>
  <c r="AG23" i="25"/>
  <c r="D32" i="33"/>
  <c r="D32" i="8"/>
  <c r="D32" i="9"/>
  <c r="K171" i="25"/>
  <c r="AG170" i="25"/>
  <c r="K170" i="25"/>
  <c r="D337" i="9"/>
  <c r="D337" i="33"/>
  <c r="D337" i="8"/>
  <c r="K305" i="25"/>
  <c r="AG305" i="25"/>
  <c r="H240" i="9"/>
  <c r="H240" i="8"/>
  <c r="H240" i="33"/>
  <c r="AK34" i="25"/>
  <c r="O34" i="25"/>
  <c r="T53" i="25"/>
  <c r="BD53" i="25" s="1"/>
  <c r="AA53" i="25"/>
  <c r="BK53" i="25" s="1"/>
  <c r="U330" i="25"/>
  <c r="BE330" i="25" s="1"/>
  <c r="AB330" i="25"/>
  <c r="BL330" i="25" s="1"/>
  <c r="D370" i="8"/>
  <c r="D370" i="9"/>
  <c r="D370" i="33"/>
  <c r="AK285" i="25"/>
  <c r="O285" i="25"/>
  <c r="AP112" i="25"/>
  <c r="AW112" i="25"/>
  <c r="K302" i="25"/>
  <c r="AG302" i="25"/>
  <c r="H29" i="33"/>
  <c r="H29" i="8"/>
  <c r="H29" i="9"/>
  <c r="AK28" i="25"/>
  <c r="K243" i="25"/>
  <c r="AG243" i="25"/>
  <c r="U50" i="25"/>
  <c r="BE50" i="25" s="1"/>
  <c r="AB50" i="25"/>
  <c r="BL50" i="25" s="1"/>
  <c r="X332" i="25"/>
  <c r="BH332" i="25" s="1"/>
  <c r="Q332" i="25"/>
  <c r="BA332" i="25" s="1"/>
  <c r="AG245" i="25"/>
  <c r="K245" i="25"/>
  <c r="O367" i="25"/>
  <c r="AC367" i="25" s="1"/>
  <c r="BM367" i="25" s="1"/>
  <c r="O370" i="25"/>
  <c r="AK370" i="25"/>
  <c r="AK300" i="25"/>
  <c r="O300" i="25"/>
  <c r="H301" i="9"/>
  <c r="H301" i="8"/>
  <c r="H301" i="33"/>
  <c r="H148" i="33"/>
  <c r="H148" i="8"/>
  <c r="H148" i="9"/>
  <c r="H225" i="9"/>
  <c r="H225" i="33"/>
  <c r="H225" i="8"/>
  <c r="AQ326" i="25"/>
  <c r="AX326" i="25"/>
  <c r="AG117" i="25"/>
  <c r="K117" i="25"/>
  <c r="U331" i="25"/>
  <c r="BE331" i="25" s="1"/>
  <c r="AB331" i="25"/>
  <c r="BL331" i="25" s="1"/>
  <c r="AO56" i="25"/>
  <c r="AV56" i="25"/>
  <c r="K128" i="25"/>
  <c r="AG128" i="25"/>
  <c r="AK171" i="25"/>
  <c r="O171" i="25"/>
  <c r="D338" i="33"/>
  <c r="D338" i="8"/>
  <c r="D338" i="9"/>
  <c r="O340" i="25"/>
  <c r="H338" i="8"/>
  <c r="AQ328" i="25"/>
  <c r="AX328" i="25"/>
  <c r="AQ250" i="25"/>
  <c r="AX250" i="25"/>
  <c r="H194" i="9"/>
  <c r="H194" i="33"/>
  <c r="H194" i="8"/>
  <c r="O33" i="25"/>
  <c r="AK33" i="25"/>
  <c r="D371" i="33"/>
  <c r="D371" i="9"/>
  <c r="D371" i="8"/>
  <c r="H285" i="9"/>
  <c r="H285" i="8"/>
  <c r="H285" i="33"/>
  <c r="K303" i="25"/>
  <c r="AG303" i="25"/>
  <c r="D303" i="8"/>
  <c r="D303" i="9"/>
  <c r="D303" i="33"/>
  <c r="H28" i="33"/>
  <c r="D146" i="33"/>
  <c r="D146" i="8"/>
  <c r="D146" i="9"/>
  <c r="D243" i="8"/>
  <c r="D243" i="9"/>
  <c r="D243" i="33"/>
  <c r="D244" i="8"/>
  <c r="D244" i="9"/>
  <c r="D244" i="33"/>
  <c r="J244" i="25"/>
  <c r="AF244" i="25"/>
  <c r="D83" i="9"/>
  <c r="D83" i="8"/>
  <c r="D83" i="33"/>
  <c r="K100" i="25"/>
  <c r="F187" i="8"/>
  <c r="F187" i="33"/>
  <c r="F187" i="9"/>
  <c r="D151" i="8"/>
  <c r="D359" i="33"/>
  <c r="D359" i="9"/>
  <c r="D359" i="8"/>
  <c r="D52" i="33"/>
  <c r="D52" i="9"/>
  <c r="D52" i="8"/>
  <c r="J317" i="25"/>
  <c r="AF317" i="25"/>
  <c r="H156" i="9"/>
  <c r="H156" i="33"/>
  <c r="H156" i="8"/>
  <c r="H360" i="9"/>
  <c r="AG200" i="25"/>
  <c r="K200" i="25"/>
  <c r="AG42" i="25"/>
  <c r="K42" i="25"/>
  <c r="AH282" i="25"/>
  <c r="L282" i="25"/>
  <c r="K314" i="25"/>
  <c r="AG314" i="25"/>
  <c r="D765" i="25"/>
  <c r="H72" i="9"/>
  <c r="D259" i="33"/>
  <c r="D259" i="9"/>
  <c r="D259" i="8"/>
  <c r="K186" i="25"/>
  <c r="AK256" i="25"/>
  <c r="O256" i="25"/>
  <c r="AK174" i="25"/>
  <c r="O174" i="25"/>
  <c r="O131" i="25"/>
  <c r="H103" i="9"/>
  <c r="H103" i="8"/>
  <c r="H103" i="33"/>
  <c r="AH187" i="25"/>
  <c r="L187" i="25"/>
  <c r="O282" i="25"/>
  <c r="AK282" i="25"/>
  <c r="AG174" i="25"/>
  <c r="K174" i="25"/>
  <c r="D175" i="33"/>
  <c r="D175" i="8"/>
  <c r="D175" i="9"/>
  <c r="D237" i="33"/>
  <c r="D237" i="9"/>
  <c r="D237" i="8"/>
  <c r="G192" i="8"/>
  <c r="G181" i="9"/>
  <c r="M803" i="5"/>
  <c r="E831" i="5"/>
  <c r="E830" i="5"/>
  <c r="AF163" i="25"/>
  <c r="J163" i="25"/>
  <c r="H15" i="9"/>
  <c r="AG255" i="25"/>
  <c r="K255" i="25"/>
  <c r="D249" i="8"/>
  <c r="D796" i="6"/>
  <c r="D249" i="33"/>
  <c r="D249" i="9"/>
  <c r="AG258" i="25"/>
  <c r="K258" i="25"/>
  <c r="D191" i="9"/>
  <c r="D191" i="8"/>
  <c r="D191" i="33"/>
  <c r="K185" i="25"/>
  <c r="AG322" i="25"/>
  <c r="K322" i="25"/>
  <c r="K323" i="25"/>
  <c r="AG323" i="25"/>
  <c r="O310" i="25"/>
  <c r="AK310" i="25"/>
  <c r="H306" i="33"/>
  <c r="H306" i="8"/>
  <c r="H306" i="9"/>
  <c r="H315" i="9"/>
  <c r="H315" i="33"/>
  <c r="H315" i="8"/>
  <c r="AK253" i="25"/>
  <c r="O253" i="25"/>
  <c r="H259" i="8"/>
  <c r="H259" i="9"/>
  <c r="H259" i="33"/>
  <c r="O200" i="25"/>
  <c r="AK200" i="25"/>
  <c r="O205" i="25"/>
  <c r="AK205" i="25"/>
  <c r="AK222" i="25"/>
  <c r="O222" i="25"/>
  <c r="AK221" i="25"/>
  <c r="AK182" i="25"/>
  <c r="O182" i="25"/>
  <c r="H183" i="8"/>
  <c r="H183" i="9"/>
  <c r="H183" i="33"/>
  <c r="AK176" i="25"/>
  <c r="O176" i="25"/>
  <c r="AG275" i="25"/>
  <c r="K275" i="25"/>
  <c r="AG267" i="25"/>
  <c r="K267" i="25"/>
  <c r="AK132" i="25"/>
  <c r="O132" i="25"/>
  <c r="O133" i="25"/>
  <c r="AG17" i="25"/>
  <c r="K17" i="25"/>
  <c r="AQ238" i="25"/>
  <c r="AX238" i="25"/>
  <c r="D365" i="8"/>
  <c r="D365" i="9"/>
  <c r="D365" i="33"/>
  <c r="O104" i="25"/>
  <c r="C146" i="33"/>
  <c r="C146" i="9"/>
  <c r="C146" i="8"/>
  <c r="E188" i="33"/>
  <c r="E188" i="8"/>
  <c r="E188" i="9"/>
  <c r="L196" i="25"/>
  <c r="AH196" i="25"/>
  <c r="AG374" i="25"/>
  <c r="K374" i="25"/>
  <c r="J262" i="25"/>
  <c r="AF262" i="25"/>
  <c r="AF258" i="25"/>
  <c r="J258" i="25"/>
  <c r="Q33" i="25"/>
  <c r="BA33" i="25" s="1"/>
  <c r="X33" i="25"/>
  <c r="BH33" i="25" s="1"/>
  <c r="D293" i="8"/>
  <c r="D293" i="9"/>
  <c r="D293" i="33"/>
  <c r="D288" i="8"/>
  <c r="D288" i="9"/>
  <c r="D288" i="33"/>
  <c r="D289" i="9"/>
  <c r="K131" i="25"/>
  <c r="AG131" i="25"/>
  <c r="D135" i="8"/>
  <c r="D135" i="33"/>
  <c r="H114" i="8"/>
  <c r="H106" i="33"/>
  <c r="C190" i="33"/>
  <c r="C190" i="8"/>
  <c r="C190" i="9"/>
  <c r="H276" i="9"/>
  <c r="H276" i="33"/>
  <c r="H276" i="8"/>
  <c r="O267" i="25"/>
  <c r="AK267" i="25"/>
  <c r="AK216" i="25"/>
  <c r="O216" i="25"/>
  <c r="H210" i="9"/>
  <c r="H210" i="33"/>
  <c r="H210" i="8"/>
  <c r="AK235" i="25"/>
  <c r="O235" i="25"/>
  <c r="H239" i="33"/>
  <c r="H239" i="8"/>
  <c r="H239" i="9"/>
  <c r="H229" i="8"/>
  <c r="H229" i="9"/>
  <c r="H229" i="33"/>
  <c r="P807" i="5"/>
  <c r="H834" i="5"/>
  <c r="H835" i="5"/>
  <c r="G294" i="8"/>
  <c r="G294" i="33"/>
  <c r="G294" i="9"/>
  <c r="D213" i="8"/>
  <c r="D213" i="33"/>
  <c r="D213" i="9"/>
  <c r="D218" i="8"/>
  <c r="D218" i="9"/>
  <c r="D218" i="33"/>
  <c r="P799" i="5"/>
  <c r="K172" i="25"/>
  <c r="AG172" i="25"/>
  <c r="D181" i="9"/>
  <c r="D176" i="33"/>
  <c r="D176" i="9"/>
  <c r="D176" i="8"/>
  <c r="D230" i="33"/>
  <c r="D795" i="6"/>
  <c r="D230" i="8"/>
  <c r="D230" i="9"/>
  <c r="AG240" i="25"/>
  <c r="K240" i="25"/>
  <c r="K239" i="25"/>
  <c r="AG239" i="25"/>
  <c r="D231" i="33"/>
  <c r="D231" i="8"/>
  <c r="D231" i="9"/>
  <c r="G182" i="33"/>
  <c r="G182" i="8"/>
  <c r="G182" i="9"/>
  <c r="AJ183" i="25"/>
  <c r="AG102" i="25"/>
  <c r="H332" i="33"/>
  <c r="H332" i="8"/>
  <c r="H332" i="9"/>
  <c r="D157" i="33"/>
  <c r="D157" i="9"/>
  <c r="D157" i="8"/>
  <c r="D50" i="9"/>
  <c r="D50" i="33"/>
  <c r="D50" i="8"/>
  <c r="O160" i="25"/>
  <c r="AK160" i="25"/>
  <c r="O357" i="25"/>
  <c r="AK357" i="25"/>
  <c r="D205" i="8"/>
  <c r="D205" i="9"/>
  <c r="D205" i="33"/>
  <c r="H20" i="9"/>
  <c r="H20" i="8"/>
  <c r="H20" i="33"/>
  <c r="M289" i="25"/>
  <c r="AI289" i="25"/>
  <c r="T329" i="25"/>
  <c r="BD329" i="25" s="1"/>
  <c r="AA329" i="25"/>
  <c r="BK329" i="25" s="1"/>
  <c r="D71" i="8"/>
  <c r="D71" i="33"/>
  <c r="D71" i="9"/>
  <c r="H288" i="9"/>
  <c r="H288" i="33"/>
  <c r="H288" i="8"/>
  <c r="H142" i="9"/>
  <c r="C162" i="33"/>
  <c r="C162" i="8"/>
  <c r="C162" i="9"/>
  <c r="AG324" i="25"/>
  <c r="K324" i="25"/>
  <c r="H201" i="8"/>
  <c r="H201" i="9"/>
  <c r="H201" i="33"/>
  <c r="AG279" i="25"/>
  <c r="K279" i="25"/>
  <c r="AG18" i="25"/>
  <c r="D373" i="8"/>
  <c r="D373" i="33"/>
  <c r="D373" i="9"/>
  <c r="AK111" i="25"/>
  <c r="O111" i="25"/>
  <c r="AK231" i="25"/>
  <c r="O231" i="25"/>
  <c r="O53" i="25"/>
  <c r="AK53" i="25"/>
  <c r="F182" i="8"/>
  <c r="F182" i="33"/>
  <c r="F182" i="9"/>
  <c r="AG265" i="25"/>
  <c r="K265" i="25"/>
  <c r="H330" i="33"/>
  <c r="H330" i="9"/>
  <c r="H330" i="8"/>
  <c r="K160" i="25"/>
  <c r="AG160" i="25"/>
  <c r="D357" i="33"/>
  <c r="D357" i="9"/>
  <c r="D357" i="8"/>
  <c r="H87" i="8"/>
  <c r="H87" i="9"/>
  <c r="H87" i="33"/>
  <c r="AK92" i="25"/>
  <c r="O92" i="25"/>
  <c r="C324" i="9"/>
  <c r="C324" i="33"/>
  <c r="C324" i="8"/>
  <c r="K327" i="25"/>
  <c r="AG327" i="25"/>
  <c r="D162" i="33"/>
  <c r="D162" i="9"/>
  <c r="D162" i="8"/>
  <c r="D37" i="33"/>
  <c r="D37" i="8"/>
  <c r="D37" i="9"/>
  <c r="AK320" i="25"/>
  <c r="O320" i="25"/>
  <c r="AW329" i="25"/>
  <c r="AP329" i="25"/>
  <c r="H163" i="8"/>
  <c r="H163" i="9"/>
  <c r="H163" i="33"/>
  <c r="K79" i="25"/>
  <c r="D77" i="9"/>
  <c r="D77" i="33"/>
  <c r="D77" i="8"/>
  <c r="D72" i="33"/>
  <c r="D72" i="8"/>
  <c r="D72" i="9"/>
  <c r="D802" i="6"/>
  <c r="D314" i="33"/>
  <c r="D314" i="9"/>
  <c r="D314" i="8"/>
  <c r="K317" i="25"/>
  <c r="AG317" i="25"/>
  <c r="D308" i="33"/>
  <c r="D308" i="8"/>
  <c r="D308" i="9"/>
  <c r="D95" i="9"/>
  <c r="D95" i="33"/>
  <c r="D95" i="8"/>
  <c r="U243" i="25"/>
  <c r="BE243" i="25" s="1"/>
  <c r="AB243" i="25"/>
  <c r="BL243" i="25" s="1"/>
  <c r="H289" i="8"/>
  <c r="H289" i="9"/>
  <c r="H289" i="33"/>
  <c r="H287" i="8"/>
  <c r="H287" i="9"/>
  <c r="H287" i="33"/>
  <c r="H828" i="5"/>
  <c r="H827" i="5"/>
  <c r="P800" i="5"/>
  <c r="H143" i="9"/>
  <c r="H143" i="8"/>
  <c r="H143" i="33"/>
  <c r="H74" i="9"/>
  <c r="K378" i="25"/>
  <c r="Y378" i="25" s="1"/>
  <c r="BI378" i="25" s="1"/>
  <c r="D807" i="6"/>
  <c r="C235" i="9"/>
  <c r="C235" i="33"/>
  <c r="C235" i="8"/>
  <c r="J235" i="25"/>
  <c r="AF235" i="25"/>
  <c r="L321" i="25"/>
  <c r="AH321" i="25"/>
  <c r="AH323" i="25"/>
  <c r="L323" i="25"/>
  <c r="E318" i="8"/>
  <c r="E318" i="9"/>
  <c r="E318" i="33"/>
  <c r="AK367" i="25"/>
  <c r="AK366" i="25"/>
  <c r="O366" i="25"/>
  <c r="D85" i="8"/>
  <c r="D85" i="9"/>
  <c r="D85" i="33"/>
  <c r="AG92" i="25"/>
  <c r="K92" i="25"/>
  <c r="K104" i="25"/>
  <c r="AG104" i="25"/>
  <c r="H52" i="9"/>
  <c r="H52" i="33"/>
  <c r="H52" i="8"/>
  <c r="H40" i="8"/>
  <c r="H40" i="9"/>
  <c r="H40" i="33"/>
  <c r="AK389" i="25"/>
  <c r="AK388" i="25"/>
  <c r="O388" i="25"/>
  <c r="F180" i="8"/>
  <c r="F180" i="9"/>
  <c r="F180" i="33"/>
  <c r="C123" i="8"/>
  <c r="C123" i="9"/>
  <c r="C123" i="33"/>
  <c r="J128" i="25"/>
  <c r="AF128" i="25"/>
  <c r="O325" i="25"/>
  <c r="AK325" i="25"/>
  <c r="H329" i="9"/>
  <c r="H329" i="33"/>
  <c r="H329" i="8"/>
  <c r="D153" i="8"/>
  <c r="D153" i="9"/>
  <c r="K153" i="25"/>
  <c r="AG153" i="25"/>
  <c r="D155" i="8"/>
  <c r="D155" i="9"/>
  <c r="D155" i="33"/>
  <c r="D161" i="8"/>
  <c r="D161" i="9"/>
  <c r="D161" i="33"/>
  <c r="AG359" i="25"/>
  <c r="K359" i="25"/>
  <c r="D353" i="33"/>
  <c r="D353" i="8"/>
  <c r="D353" i="9"/>
  <c r="H88" i="9"/>
  <c r="H88" i="33"/>
  <c r="H88" i="8"/>
  <c r="H81" i="8"/>
  <c r="AG48" i="25"/>
  <c r="K48" i="25"/>
  <c r="D54" i="33"/>
  <c r="D54" i="9"/>
  <c r="D54" i="8"/>
  <c r="K56" i="25"/>
  <c r="AG56" i="25"/>
  <c r="K57" i="25"/>
  <c r="AG57" i="25"/>
  <c r="AF322" i="25"/>
  <c r="J322" i="25"/>
  <c r="C316" i="8"/>
  <c r="C316" i="33"/>
  <c r="C316" i="9"/>
  <c r="C323" i="33"/>
  <c r="C323" i="9"/>
  <c r="C323" i="8"/>
  <c r="M800" i="5"/>
  <c r="AG326" i="25"/>
  <c r="K326" i="25"/>
  <c r="D766" i="25"/>
  <c r="K328" i="25"/>
  <c r="AG328" i="25"/>
  <c r="H356" i="9"/>
  <c r="H356" i="33"/>
  <c r="H356" i="8"/>
  <c r="H355" i="33"/>
  <c r="H355" i="9"/>
  <c r="H355" i="8"/>
  <c r="AG165" i="25"/>
  <c r="K165" i="25"/>
  <c r="D164" i="8"/>
  <c r="D164" i="9"/>
  <c r="D164" i="33"/>
  <c r="AG203" i="25"/>
  <c r="AG197" i="25"/>
  <c r="K197" i="25"/>
  <c r="K201" i="25"/>
  <c r="AG201" i="25"/>
  <c r="Z217" i="25"/>
  <c r="BJ217" i="25" s="1"/>
  <c r="S217" i="25"/>
  <c r="BC217" i="25" s="1"/>
  <c r="H19" i="9"/>
  <c r="H19" i="8"/>
  <c r="H19" i="33"/>
  <c r="D42" i="33"/>
  <c r="D42" i="8"/>
  <c r="D42" i="9"/>
  <c r="AG41" i="25"/>
  <c r="K41" i="25"/>
  <c r="AG39" i="25"/>
  <c r="K39" i="25"/>
  <c r="AH384" i="25"/>
  <c r="L384" i="25"/>
  <c r="AK184" i="25"/>
  <c r="O184" i="25"/>
  <c r="O190" i="25"/>
  <c r="AK319" i="25"/>
  <c r="O319" i="25"/>
  <c r="H319" i="9"/>
  <c r="H319" i="33"/>
  <c r="H319" i="8"/>
  <c r="F290" i="8"/>
  <c r="F290" i="9"/>
  <c r="F290" i="33"/>
  <c r="F287" i="8"/>
  <c r="F287" i="9"/>
  <c r="F287" i="33"/>
  <c r="K142" i="25"/>
  <c r="AG142" i="25"/>
  <c r="H167" i="33"/>
  <c r="H167" i="8"/>
  <c r="H167" i="9"/>
  <c r="D78" i="33"/>
  <c r="D78" i="8"/>
  <c r="AG70" i="25"/>
  <c r="K70" i="25"/>
  <c r="D311" i="33"/>
  <c r="D311" i="8"/>
  <c r="D311" i="9"/>
  <c r="D317" i="33"/>
  <c r="D317" i="8"/>
  <c r="D317" i="9"/>
  <c r="L802" i="5"/>
  <c r="D829" i="5"/>
  <c r="D94" i="8"/>
  <c r="D94" i="9"/>
  <c r="D94" i="33"/>
  <c r="O251" i="25"/>
  <c r="AK251" i="25"/>
  <c r="J187" i="25"/>
  <c r="H295" i="9"/>
  <c r="H295" i="8"/>
  <c r="H295" i="33"/>
  <c r="AK288" i="25"/>
  <c r="O288" i="25"/>
  <c r="O289" i="25"/>
  <c r="AK289" i="25"/>
  <c r="H144" i="33"/>
  <c r="H144" i="8"/>
  <c r="H80" i="33"/>
  <c r="H80" i="8"/>
  <c r="H80" i="9"/>
  <c r="O76" i="25"/>
  <c r="AK76" i="25"/>
  <c r="H93" i="9"/>
  <c r="D113" i="9"/>
  <c r="D113" i="33"/>
  <c r="D113" i="8"/>
  <c r="D111" i="33"/>
  <c r="D111" i="8"/>
  <c r="D111" i="9"/>
  <c r="H17" i="8"/>
  <c r="L797" i="5"/>
  <c r="D824" i="5"/>
  <c r="D251" i="9"/>
  <c r="D251" i="33"/>
  <c r="D251" i="8"/>
  <c r="K251" i="25"/>
  <c r="AG251" i="25"/>
  <c r="D190" i="8"/>
  <c r="D190" i="33"/>
  <c r="D190" i="9"/>
  <c r="AG191" i="25"/>
  <c r="K191" i="25"/>
  <c r="D324" i="33"/>
  <c r="D324" i="8"/>
  <c r="D324" i="9"/>
  <c r="D321" i="33"/>
  <c r="D321" i="9"/>
  <c r="D321" i="8"/>
  <c r="P802" i="5"/>
  <c r="H829" i="5"/>
  <c r="H307" i="8"/>
  <c r="H307" i="9"/>
  <c r="H307" i="33"/>
  <c r="AK315" i="25"/>
  <c r="H257" i="8"/>
  <c r="H257" i="9"/>
  <c r="H257" i="33"/>
  <c r="AK257" i="25"/>
  <c r="O257" i="25"/>
  <c r="AK198" i="25"/>
  <c r="O198" i="25"/>
  <c r="H199" i="8"/>
  <c r="H199" i="33"/>
  <c r="H199" i="9"/>
  <c r="AG280" i="25"/>
  <c r="K280" i="25"/>
  <c r="H179" i="8"/>
  <c r="H179" i="9"/>
  <c r="H179" i="33"/>
  <c r="H173" i="8"/>
  <c r="H173" i="9"/>
  <c r="H173" i="33"/>
  <c r="H172" i="8"/>
  <c r="H172" i="9"/>
  <c r="H172" i="33"/>
  <c r="H140" i="33"/>
  <c r="H136" i="33"/>
  <c r="H136" i="8"/>
  <c r="H136" i="9"/>
  <c r="D16" i="33"/>
  <c r="D16" i="8"/>
  <c r="D16" i="9"/>
  <c r="AG367" i="25"/>
  <c r="K367" i="25"/>
  <c r="J149" i="25"/>
  <c r="AF149" i="25"/>
  <c r="D376" i="33"/>
  <c r="D376" i="8"/>
  <c r="D376" i="9"/>
  <c r="D374" i="9"/>
  <c r="D374" i="8"/>
  <c r="D374" i="33"/>
  <c r="C265" i="8"/>
  <c r="D296" i="33"/>
  <c r="AG289" i="25"/>
  <c r="D297" i="9"/>
  <c r="D297" i="33"/>
  <c r="D297" i="8"/>
  <c r="D129" i="9"/>
  <c r="D129" i="33"/>
  <c r="D129" i="8"/>
  <c r="AG129" i="25"/>
  <c r="K129" i="25"/>
  <c r="AO216" i="25"/>
  <c r="AV216" i="25"/>
  <c r="D93" i="9"/>
  <c r="D93" i="8"/>
  <c r="D93" i="33"/>
  <c r="C193" i="33"/>
  <c r="C193" i="8"/>
  <c r="C193" i="9"/>
  <c r="AK275" i="25"/>
  <c r="O275" i="25"/>
  <c r="H265" i="9"/>
  <c r="H271" i="9"/>
  <c r="H271" i="8"/>
  <c r="H271" i="33"/>
  <c r="O217" i="25"/>
  <c r="H219" i="8"/>
  <c r="H219" i="9"/>
  <c r="H219" i="33"/>
  <c r="H234" i="9"/>
  <c r="H234" i="33"/>
  <c r="H234" i="8"/>
  <c r="O232" i="25"/>
  <c r="AK232" i="25"/>
  <c r="H228" i="9"/>
  <c r="H228" i="33"/>
  <c r="H228" i="8"/>
  <c r="AK239" i="25"/>
  <c r="O239" i="25"/>
  <c r="AK240" i="25"/>
  <c r="O240" i="25"/>
  <c r="O374" i="25"/>
  <c r="AK374" i="25"/>
  <c r="AJ295" i="25"/>
  <c r="AJ296" i="25"/>
  <c r="N295" i="25"/>
  <c r="N296" i="25"/>
  <c r="D211" i="8"/>
  <c r="D211" i="9"/>
  <c r="K215" i="25"/>
  <c r="AG215" i="25"/>
  <c r="H281" i="33"/>
  <c r="H281" i="8"/>
  <c r="H281" i="9"/>
  <c r="K176" i="25"/>
  <c r="AG176" i="25"/>
  <c r="AG173" i="25"/>
  <c r="K173" i="25"/>
  <c r="AG229" i="25"/>
  <c r="AG232" i="25"/>
  <c r="K232" i="25"/>
  <c r="D232" i="33"/>
  <c r="D232" i="9"/>
  <c r="D232" i="8"/>
  <c r="D238" i="33"/>
  <c r="D238" i="8"/>
  <c r="D238" i="9"/>
  <c r="N188" i="25"/>
  <c r="H357" i="9"/>
  <c r="H357" i="33"/>
  <c r="H357" i="8"/>
  <c r="H21" i="33"/>
  <c r="H21" i="8"/>
  <c r="H21" i="9"/>
  <c r="H184" i="8"/>
  <c r="H184" i="9"/>
  <c r="H184" i="33"/>
  <c r="H70" i="33"/>
  <c r="H70" i="8"/>
  <c r="H70" i="9"/>
  <c r="AH322" i="25"/>
  <c r="L322" i="25"/>
  <c r="H53" i="9"/>
  <c r="H53" i="33"/>
  <c r="H53" i="8"/>
  <c r="O390" i="25"/>
  <c r="AK390" i="25"/>
  <c r="C120" i="8"/>
  <c r="J120" i="25"/>
  <c r="J127" i="25"/>
  <c r="AK334" i="25"/>
  <c r="AK329" i="25"/>
  <c r="O329" i="25"/>
  <c r="D354" i="9"/>
  <c r="D354" i="33"/>
  <c r="D354" i="8"/>
  <c r="D363" i="9"/>
  <c r="D363" i="8"/>
  <c r="D363" i="33"/>
  <c r="O87" i="25"/>
  <c r="AK87" i="25"/>
  <c r="O82" i="25"/>
  <c r="AK82" i="25"/>
  <c r="H83" i="8"/>
  <c r="H83" i="33"/>
  <c r="H83" i="9"/>
  <c r="K53" i="25"/>
  <c r="AG53" i="25"/>
  <c r="J321" i="25"/>
  <c r="C326" i="33"/>
  <c r="C326" i="8"/>
  <c r="C326" i="9"/>
  <c r="AF320" i="25"/>
  <c r="J320" i="25"/>
  <c r="E292" i="33"/>
  <c r="E292" i="8"/>
  <c r="E292" i="9"/>
  <c r="D331" i="33"/>
  <c r="D331" i="8"/>
  <c r="D331" i="9"/>
  <c r="K325" i="25"/>
  <c r="AG325" i="25"/>
  <c r="O151" i="25"/>
  <c r="AK151" i="25"/>
  <c r="H159" i="9"/>
  <c r="H159" i="8"/>
  <c r="H159" i="33"/>
  <c r="O356" i="25"/>
  <c r="AK356" i="25"/>
  <c r="AG166" i="25"/>
  <c r="K166" i="25"/>
  <c r="D165" i="8"/>
  <c r="D165" i="9"/>
  <c r="D165" i="33"/>
  <c r="K205" i="25"/>
  <c r="AG205" i="25"/>
  <c r="D202" i="33"/>
  <c r="D202" i="8"/>
  <c r="D202" i="9"/>
  <c r="K199" i="25"/>
  <c r="AG199" i="25"/>
  <c r="AO218" i="25"/>
  <c r="AV218" i="25"/>
  <c r="D38" i="9"/>
  <c r="D38" i="8"/>
  <c r="D38" i="33"/>
  <c r="AG43" i="25"/>
  <c r="K43" i="25"/>
  <c r="K44" i="25"/>
  <c r="AG44" i="25"/>
  <c r="D47" i="9"/>
  <c r="D47" i="33"/>
  <c r="D47" i="8"/>
  <c r="AK189" i="25"/>
  <c r="O189" i="25"/>
  <c r="AK186" i="25"/>
  <c r="O186" i="25"/>
  <c r="H324" i="33"/>
  <c r="H324" i="8"/>
  <c r="H324" i="9"/>
  <c r="O321" i="25"/>
  <c r="AK321" i="25"/>
  <c r="F291" i="8"/>
  <c r="F291" i="9"/>
  <c r="F291" i="33"/>
  <c r="M291" i="25"/>
  <c r="AI291" i="25"/>
  <c r="H168" i="9"/>
  <c r="H168" i="33"/>
  <c r="H168" i="8"/>
  <c r="H162" i="33"/>
  <c r="H162" i="8"/>
  <c r="H162" i="9"/>
  <c r="AG69" i="25"/>
  <c r="K69" i="25"/>
  <c r="D75" i="33"/>
  <c r="D75" i="9"/>
  <c r="D75" i="8"/>
  <c r="K316" i="25"/>
  <c r="AG316" i="25"/>
  <c r="D307" i="8"/>
  <c r="D307" i="33"/>
  <c r="D307" i="9"/>
  <c r="D312" i="33"/>
  <c r="D312" i="9"/>
  <c r="D312" i="8"/>
  <c r="U248" i="25"/>
  <c r="BE248" i="25" s="1"/>
  <c r="AB248" i="25"/>
  <c r="BL248" i="25" s="1"/>
  <c r="H97" i="8"/>
  <c r="H97" i="33"/>
  <c r="H97" i="9"/>
  <c r="O296" i="25"/>
  <c r="AK296" i="25"/>
  <c r="H286" i="33"/>
  <c r="H286" i="8"/>
  <c r="H286" i="9"/>
  <c r="AK295" i="25"/>
  <c r="O295" i="25"/>
  <c r="O144" i="25"/>
  <c r="AK144" i="25"/>
  <c r="H69" i="8"/>
  <c r="H69" i="9"/>
  <c r="H69" i="33"/>
  <c r="D105" i="9"/>
  <c r="D105" i="8"/>
  <c r="D105" i="33"/>
  <c r="K109" i="25"/>
  <c r="AG109" i="25"/>
  <c r="AG111" i="25"/>
  <c r="K111" i="25"/>
  <c r="AK96" i="25"/>
  <c r="O96" i="25"/>
  <c r="H16" i="8"/>
  <c r="H14" i="9"/>
  <c r="K260" i="25"/>
  <c r="AG260" i="25"/>
  <c r="AG256" i="25"/>
  <c r="K256" i="25"/>
  <c r="AG249" i="25"/>
  <c r="K249" i="25"/>
  <c r="D759" i="25"/>
  <c r="K193" i="25"/>
  <c r="AG193" i="25"/>
  <c r="AG194" i="25"/>
  <c r="K194" i="25"/>
  <c r="D319" i="33"/>
  <c r="D319" i="8"/>
  <c r="D319" i="9"/>
  <c r="D318" i="9"/>
  <c r="D318" i="8"/>
  <c r="D318" i="33"/>
  <c r="E284" i="8"/>
  <c r="E284" i="33"/>
  <c r="E284" i="9"/>
  <c r="H316" i="8"/>
  <c r="O258" i="25"/>
  <c r="AK258" i="25"/>
  <c r="AK259" i="25"/>
  <c r="O259" i="25"/>
  <c r="AK203" i="25"/>
  <c r="O203" i="25"/>
  <c r="O197" i="25"/>
  <c r="AK197" i="25"/>
  <c r="H203" i="8"/>
  <c r="H203" i="9"/>
  <c r="H203" i="33"/>
  <c r="D282" i="33"/>
  <c r="D282" i="9"/>
  <c r="D282" i="8"/>
  <c r="D277" i="33"/>
  <c r="D277" i="8"/>
  <c r="D277" i="9"/>
  <c r="AK178" i="25"/>
  <c r="O178" i="25"/>
  <c r="AK179" i="25"/>
  <c r="O179" i="25"/>
  <c r="H175" i="8"/>
  <c r="H175" i="9"/>
  <c r="H175" i="33"/>
  <c r="H130" i="8"/>
  <c r="H130" i="9"/>
  <c r="H130" i="33"/>
  <c r="H129" i="8"/>
  <c r="H133" i="9"/>
  <c r="H133" i="33"/>
  <c r="H133" i="8"/>
  <c r="H101" i="8"/>
  <c r="H101" i="9"/>
  <c r="J148" i="25"/>
  <c r="AF148" i="25"/>
  <c r="L195" i="25"/>
  <c r="AH195" i="25"/>
  <c r="E189" i="33"/>
  <c r="L807" i="5"/>
  <c r="D834" i="5"/>
  <c r="J263" i="25"/>
  <c r="AF263" i="25"/>
  <c r="AF265" i="25"/>
  <c r="J265" i="25"/>
  <c r="D286" i="9"/>
  <c r="D828" i="5"/>
  <c r="AG133" i="25"/>
  <c r="Z216" i="25"/>
  <c r="BJ216" i="25" s="1"/>
  <c r="S216" i="25"/>
  <c r="BC216" i="25" s="1"/>
  <c r="K93" i="25"/>
  <c r="H107" i="9"/>
  <c r="H107" i="33"/>
  <c r="H107" i="8"/>
  <c r="C196" i="33"/>
  <c r="C196" i="8"/>
  <c r="O276" i="25"/>
  <c r="AK276" i="25"/>
  <c r="O274" i="25"/>
  <c r="AK274" i="25"/>
  <c r="O219" i="25"/>
  <c r="AK219" i="25"/>
  <c r="O237" i="25"/>
  <c r="AK237" i="25"/>
  <c r="H231" i="9"/>
  <c r="H231" i="33"/>
  <c r="H231" i="8"/>
  <c r="H238" i="8"/>
  <c r="H238" i="9"/>
  <c r="H238" i="33"/>
  <c r="O389" i="25"/>
  <c r="N293" i="25"/>
  <c r="AJ293" i="25"/>
  <c r="AJ294" i="25"/>
  <c r="N294" i="25"/>
  <c r="D214" i="9"/>
  <c r="D214" i="33"/>
  <c r="D214" i="8"/>
  <c r="K216" i="25"/>
  <c r="AG216" i="25"/>
  <c r="D215" i="33"/>
  <c r="D215" i="8"/>
  <c r="D215" i="9"/>
  <c r="O280" i="25"/>
  <c r="AK280" i="25"/>
  <c r="K229" i="25"/>
  <c r="K228" i="25"/>
  <c r="AG228" i="25"/>
  <c r="D234" i="9"/>
  <c r="D234" i="8"/>
  <c r="D234" i="33"/>
  <c r="D236" i="9"/>
  <c r="D236" i="33"/>
  <c r="D236" i="8"/>
  <c r="G187" i="8"/>
  <c r="G187" i="33"/>
  <c r="G187" i="9"/>
  <c r="G183" i="33"/>
  <c r="G183" i="8"/>
  <c r="G183" i="9"/>
  <c r="AF233" i="25"/>
  <c r="J233" i="25"/>
  <c r="D81" i="9"/>
  <c r="H55" i="9"/>
  <c r="H55" i="33"/>
  <c r="H55" i="8"/>
  <c r="H39" i="8"/>
  <c r="F184" i="8"/>
  <c r="F184" i="33"/>
  <c r="D362" i="8"/>
  <c r="D362" i="33"/>
  <c r="D362" i="9"/>
  <c r="D55" i="8"/>
  <c r="D55" i="9"/>
  <c r="D55" i="33"/>
  <c r="AF323" i="25"/>
  <c r="J323" i="25"/>
  <c r="D329" i="8"/>
  <c r="D329" i="33"/>
  <c r="D329" i="9"/>
  <c r="H364" i="8"/>
  <c r="H364" i="9"/>
  <c r="H364" i="33"/>
  <c r="D204" i="9"/>
  <c r="D204" i="33"/>
  <c r="D204" i="8"/>
  <c r="D41" i="33"/>
  <c r="D41" i="8"/>
  <c r="D41" i="9"/>
  <c r="D144" i="8"/>
  <c r="D144" i="9"/>
  <c r="D144" i="33"/>
  <c r="D80" i="9"/>
  <c r="D80" i="33"/>
  <c r="D80" i="8"/>
  <c r="D315" i="33"/>
  <c r="D315" i="9"/>
  <c r="D315" i="8"/>
  <c r="O291" i="25"/>
  <c r="AK291" i="25"/>
  <c r="D283" i="9"/>
  <c r="D283" i="33"/>
  <c r="D283" i="8"/>
  <c r="AG252" i="25"/>
  <c r="K252" i="25"/>
  <c r="K321" i="25"/>
  <c r="AG321" i="25"/>
  <c r="AK260" i="25"/>
  <c r="AK261" i="25"/>
  <c r="O261" i="25"/>
  <c r="O260" i="25"/>
  <c r="H198" i="9"/>
  <c r="H198" i="33"/>
  <c r="H198" i="8"/>
  <c r="H180" i="9"/>
  <c r="H180" i="33"/>
  <c r="H180" i="8"/>
  <c r="AK138" i="25"/>
  <c r="O138" i="25"/>
  <c r="AB238" i="25"/>
  <c r="BL238" i="25" s="1"/>
  <c r="C194" i="33"/>
  <c r="C194" i="8"/>
  <c r="C194" i="9"/>
  <c r="H213" i="8"/>
  <c r="H213" i="33"/>
  <c r="H213" i="9"/>
  <c r="J379" i="25"/>
  <c r="X379" i="25" s="1"/>
  <c r="BH379" i="25" s="1"/>
  <c r="AH324" i="25"/>
  <c r="L324" i="25"/>
  <c r="L283" i="25"/>
  <c r="C129" i="9"/>
  <c r="H325" i="9"/>
  <c r="H325" i="33"/>
  <c r="H325" i="8"/>
  <c r="AK81" i="25"/>
  <c r="O81" i="25"/>
  <c r="D56" i="9"/>
  <c r="D56" i="33"/>
  <c r="D56" i="8"/>
  <c r="C325" i="33"/>
  <c r="C325" i="9"/>
  <c r="C325" i="8"/>
  <c r="D325" i="9"/>
  <c r="D325" i="8"/>
  <c r="D325" i="33"/>
  <c r="H359" i="8"/>
  <c r="H359" i="9"/>
  <c r="H359" i="33"/>
  <c r="AX244" i="25"/>
  <c r="AQ244" i="25"/>
  <c r="D195" i="9"/>
  <c r="D195" i="8"/>
  <c r="D195" i="33"/>
  <c r="O185" i="25"/>
  <c r="AK185" i="25"/>
  <c r="F289" i="33"/>
  <c r="F289" i="8"/>
  <c r="F289" i="9"/>
  <c r="C243" i="9"/>
  <c r="E323" i="8"/>
  <c r="E323" i="9"/>
  <c r="E323" i="33"/>
  <c r="D103" i="8"/>
  <c r="D103" i="9"/>
  <c r="D103" i="33"/>
  <c r="D96" i="8"/>
  <c r="C241" i="8"/>
  <c r="C239" i="8"/>
  <c r="L319" i="25"/>
  <c r="AH319" i="25"/>
  <c r="E321" i="9"/>
  <c r="E321" i="8"/>
  <c r="E321" i="33"/>
  <c r="L328" i="25"/>
  <c r="AH328" i="25"/>
  <c r="K266" i="25"/>
  <c r="AG266" i="25"/>
  <c r="H365" i="33"/>
  <c r="AG85" i="25"/>
  <c r="K85" i="25"/>
  <c r="D87" i="33"/>
  <c r="D87" i="8"/>
  <c r="D87" i="9"/>
  <c r="AG90" i="25"/>
  <c r="AG103" i="25"/>
  <c r="K103" i="25"/>
  <c r="H48" i="33"/>
  <c r="H48" i="8"/>
  <c r="H48" i="9"/>
  <c r="O49" i="25"/>
  <c r="AK49" i="25"/>
  <c r="H49" i="8"/>
  <c r="H49" i="9"/>
  <c r="H49" i="33"/>
  <c r="AG145" i="25"/>
  <c r="K145" i="25"/>
  <c r="AG146" i="25"/>
  <c r="K146" i="25"/>
  <c r="H38" i="33"/>
  <c r="H38" i="8"/>
  <c r="H38" i="9"/>
  <c r="O46" i="25"/>
  <c r="AK46" i="25"/>
  <c r="M190" i="25"/>
  <c r="AI190" i="25"/>
  <c r="AI181" i="25"/>
  <c r="M181" i="25"/>
  <c r="AI183" i="25"/>
  <c r="AF124" i="25"/>
  <c r="J124" i="25"/>
  <c r="H334" i="33"/>
  <c r="H327" i="8"/>
  <c r="H327" i="33"/>
  <c r="H327" i="9"/>
  <c r="D160" i="33"/>
  <c r="D160" i="9"/>
  <c r="D160" i="8"/>
  <c r="D152" i="33"/>
  <c r="D152" i="8"/>
  <c r="D152" i="9"/>
  <c r="K161" i="25"/>
  <c r="AG161" i="25"/>
  <c r="K358" i="25"/>
  <c r="AG358" i="25"/>
  <c r="AG354" i="25"/>
  <c r="K354" i="25"/>
  <c r="D364" i="9"/>
  <c r="D364" i="8"/>
  <c r="D364" i="33"/>
  <c r="H85" i="8"/>
  <c r="H85" i="9"/>
  <c r="H85" i="33"/>
  <c r="AG50" i="25"/>
  <c r="K50" i="25"/>
  <c r="AG51" i="25"/>
  <c r="K51" i="25"/>
  <c r="U241" i="25"/>
  <c r="BE241" i="25" s="1"/>
  <c r="AB241" i="25"/>
  <c r="BL241" i="25" s="1"/>
  <c r="C321" i="9"/>
  <c r="AF319" i="25"/>
  <c r="J319" i="25"/>
  <c r="C317" i="9"/>
  <c r="C317" i="8"/>
  <c r="K335" i="25"/>
  <c r="AG335" i="25"/>
  <c r="AG334" i="25"/>
  <c r="K334" i="25"/>
  <c r="AG329" i="25"/>
  <c r="K329" i="25"/>
  <c r="K331" i="25"/>
  <c r="AG331" i="25"/>
  <c r="H152" i="8"/>
  <c r="O154" i="25"/>
  <c r="AK154" i="25"/>
  <c r="O359" i="25"/>
  <c r="AK359" i="25"/>
  <c r="H361" i="9"/>
  <c r="H361" i="33"/>
  <c r="H361" i="8"/>
  <c r="H353" i="8"/>
  <c r="H353" i="9"/>
  <c r="H353" i="33"/>
  <c r="D168" i="33"/>
  <c r="D168" i="9"/>
  <c r="D168" i="8"/>
  <c r="AG164" i="25"/>
  <c r="K164" i="25"/>
  <c r="J185" i="25"/>
  <c r="D203" i="9"/>
  <c r="D203" i="8"/>
  <c r="D203" i="33"/>
  <c r="D199" i="8"/>
  <c r="D199" i="9"/>
  <c r="D199" i="33"/>
  <c r="D201" i="33"/>
  <c r="AO217" i="25"/>
  <c r="AV217" i="25"/>
  <c r="D43" i="8"/>
  <c r="D43" i="33"/>
  <c r="D43" i="9"/>
  <c r="K45" i="25"/>
  <c r="AG45" i="25"/>
  <c r="AG37" i="25"/>
  <c r="K37" i="25"/>
  <c r="H185" i="33"/>
  <c r="H185" i="8"/>
  <c r="H185" i="9"/>
  <c r="H187" i="8"/>
  <c r="H187" i="9"/>
  <c r="H187" i="33"/>
  <c r="AK191" i="25"/>
  <c r="O191" i="25"/>
  <c r="H322" i="33"/>
  <c r="H322" i="8"/>
  <c r="H322" i="9"/>
  <c r="O323" i="25"/>
  <c r="AK323" i="25"/>
  <c r="AI287" i="25"/>
  <c r="M287" i="25"/>
  <c r="N800" i="5"/>
  <c r="F828" i="5"/>
  <c r="D143" i="33"/>
  <c r="D143" i="8"/>
  <c r="D143" i="9"/>
  <c r="O166" i="25"/>
  <c r="AK166" i="25"/>
  <c r="AK162" i="25"/>
  <c r="D69" i="33"/>
  <c r="D69" i="8"/>
  <c r="D69" i="9"/>
  <c r="K77" i="25"/>
  <c r="AG77" i="25"/>
  <c r="D73" i="33"/>
  <c r="D73" i="9"/>
  <c r="D73" i="8"/>
  <c r="AG315" i="25"/>
  <c r="K315" i="25"/>
  <c r="AG308" i="25"/>
  <c r="K308" i="25"/>
  <c r="D306" i="33"/>
  <c r="D306" i="8"/>
  <c r="D306" i="9"/>
  <c r="D801" i="6"/>
  <c r="K95" i="25"/>
  <c r="AB249" i="25"/>
  <c r="BL249" i="25" s="1"/>
  <c r="U249" i="25"/>
  <c r="BE249" i="25" s="1"/>
  <c r="T252" i="25"/>
  <c r="BD252" i="25" s="1"/>
  <c r="AA252" i="25"/>
  <c r="BK252" i="25" s="1"/>
  <c r="H294" i="9"/>
  <c r="H294" i="33"/>
  <c r="H294" i="8"/>
  <c r="H296" i="8"/>
  <c r="H296" i="9"/>
  <c r="H296" i="33"/>
  <c r="O298" i="25"/>
  <c r="AK298" i="25"/>
  <c r="O297" i="25"/>
  <c r="AK297" i="25"/>
  <c r="O143" i="25"/>
  <c r="O72" i="25"/>
  <c r="AK72" i="25"/>
  <c r="O74" i="25"/>
  <c r="H73" i="8"/>
  <c r="H73" i="9"/>
  <c r="K110" i="25"/>
  <c r="AG110" i="25"/>
  <c r="D112" i="9"/>
  <c r="D112" i="33"/>
  <c r="D112" i="8"/>
  <c r="AK17" i="25"/>
  <c r="D250" i="33"/>
  <c r="D250" i="9"/>
  <c r="D250" i="8"/>
  <c r="D260" i="9"/>
  <c r="D260" i="8"/>
  <c r="D260" i="33"/>
  <c r="K254" i="25"/>
  <c r="AG254" i="25"/>
  <c r="K192" i="25"/>
  <c r="AG192" i="25"/>
  <c r="D185" i="9"/>
  <c r="D192" i="33"/>
  <c r="D192" i="9"/>
  <c r="D192" i="8"/>
  <c r="D322" i="33"/>
  <c r="D322" i="8"/>
  <c r="D322" i="9"/>
  <c r="K318" i="25"/>
  <c r="AG318" i="25"/>
  <c r="E285" i="9"/>
  <c r="E285" i="8"/>
  <c r="E285" i="33"/>
  <c r="H312" i="9"/>
  <c r="H312" i="33"/>
  <c r="H312" i="8"/>
  <c r="H308" i="9"/>
  <c r="H317" i="33"/>
  <c r="H317" i="8"/>
  <c r="H317" i="9"/>
  <c r="H253" i="33"/>
  <c r="H253" i="8"/>
  <c r="H253" i="9"/>
  <c r="H258" i="8"/>
  <c r="H258" i="9"/>
  <c r="H258" i="33"/>
  <c r="H260" i="8"/>
  <c r="H260" i="33"/>
  <c r="H260" i="9"/>
  <c r="H197" i="8"/>
  <c r="H197" i="9"/>
  <c r="H197" i="33"/>
  <c r="H205" i="8"/>
  <c r="H205" i="9"/>
  <c r="H205" i="33"/>
  <c r="O201" i="25"/>
  <c r="AK201" i="25"/>
  <c r="K278" i="25"/>
  <c r="AG278" i="25"/>
  <c r="D280" i="8"/>
  <c r="D280" i="33"/>
  <c r="D280" i="9"/>
  <c r="H181" i="33"/>
  <c r="H181" i="8"/>
  <c r="H181" i="9"/>
  <c r="O177" i="25"/>
  <c r="AK177" i="25"/>
  <c r="D275" i="33"/>
  <c r="D275" i="9"/>
  <c r="D275" i="8"/>
  <c r="AG268" i="25"/>
  <c r="K268" i="25"/>
  <c r="AK130" i="25"/>
  <c r="O130" i="25"/>
  <c r="H137" i="9"/>
  <c r="K368" i="25"/>
  <c r="AG368" i="25"/>
  <c r="AG369" i="25"/>
  <c r="K369" i="25"/>
  <c r="AH190" i="25"/>
  <c r="E193" i="9"/>
  <c r="E193" i="33"/>
  <c r="E193" i="8"/>
  <c r="AB247" i="25"/>
  <c r="BL247" i="25" s="1"/>
  <c r="AG376" i="25"/>
  <c r="K376" i="25"/>
  <c r="K373" i="25"/>
  <c r="AG373" i="25"/>
  <c r="J261" i="25"/>
  <c r="AF261" i="25"/>
  <c r="J264" i="25"/>
  <c r="AF264" i="25"/>
  <c r="K287" i="25"/>
  <c r="AG287" i="25"/>
  <c r="D287" i="9"/>
  <c r="D140" i="9"/>
  <c r="D140" i="8"/>
  <c r="D140" i="33"/>
  <c r="D138" i="8"/>
  <c r="D138" i="9"/>
  <c r="D138" i="33"/>
  <c r="D136" i="8"/>
  <c r="D136" i="9"/>
  <c r="D136" i="33"/>
  <c r="K20" i="25"/>
  <c r="AG20" i="25"/>
  <c r="AF194" i="25"/>
  <c r="J194" i="25"/>
  <c r="H275" i="8"/>
  <c r="H275" i="9"/>
  <c r="H275" i="33"/>
  <c r="AK220" i="25"/>
  <c r="O220" i="25"/>
  <c r="H214" i="33"/>
  <c r="H214" i="9"/>
  <c r="H214" i="8"/>
  <c r="O234" i="25"/>
  <c r="AK234" i="25"/>
  <c r="H233" i="8"/>
  <c r="H233" i="9"/>
  <c r="H233" i="33"/>
  <c r="AK376" i="25"/>
  <c r="AK375" i="25"/>
  <c r="H373" i="8"/>
  <c r="H373" i="9"/>
  <c r="H373" i="33"/>
  <c r="G291" i="33"/>
  <c r="G290" i="8"/>
  <c r="D210" i="8"/>
  <c r="D219" i="33"/>
  <c r="D219" i="8"/>
  <c r="D219" i="9"/>
  <c r="H282" i="33"/>
  <c r="H282" i="8"/>
  <c r="H282" i="9"/>
  <c r="H278" i="8"/>
  <c r="H799" i="6"/>
  <c r="H278" i="9"/>
  <c r="H278" i="33"/>
  <c r="D172" i="9"/>
  <c r="D172" i="33"/>
  <c r="D172" i="8"/>
  <c r="K182" i="25"/>
  <c r="AG182" i="25"/>
  <c r="AG183" i="25"/>
  <c r="K183" i="25"/>
  <c r="D229" i="33"/>
  <c r="D229" i="8"/>
  <c r="D229" i="9"/>
  <c r="AG234" i="25"/>
  <c r="K234" i="25"/>
  <c r="D239" i="9"/>
  <c r="D239" i="8"/>
  <c r="D239" i="33"/>
  <c r="AF236" i="25"/>
  <c r="J236" i="25"/>
  <c r="AK48" i="25"/>
  <c r="O48" i="25"/>
  <c r="H42" i="8"/>
  <c r="AI182" i="25"/>
  <c r="M182" i="25"/>
  <c r="AQ240" i="25"/>
  <c r="AX240" i="25"/>
  <c r="L798" i="5"/>
  <c r="D825" i="5"/>
  <c r="AK328" i="25"/>
  <c r="O328" i="25"/>
  <c r="K356" i="25"/>
  <c r="AG356" i="25"/>
  <c r="AK83" i="25"/>
  <c r="O83" i="25"/>
  <c r="C322" i="33"/>
  <c r="C322" i="8"/>
  <c r="C322" i="9"/>
  <c r="O252" i="25"/>
  <c r="AK252" i="25"/>
  <c r="D330" i="8"/>
  <c r="D330" i="9"/>
  <c r="D330" i="33"/>
  <c r="D166" i="33"/>
  <c r="D166" i="8"/>
  <c r="D166" i="9"/>
  <c r="D40" i="9"/>
  <c r="D40" i="33"/>
  <c r="D40" i="8"/>
  <c r="H186" i="33"/>
  <c r="H186" i="8"/>
  <c r="H186" i="9"/>
  <c r="O322" i="25"/>
  <c r="AK322" i="25"/>
  <c r="H164" i="33"/>
  <c r="H164" i="8"/>
  <c r="H164" i="9"/>
  <c r="AG312" i="25"/>
  <c r="K311" i="25"/>
  <c r="AG311" i="25"/>
  <c r="H292" i="9"/>
  <c r="H292" i="33"/>
  <c r="H292" i="8"/>
  <c r="AK73" i="25"/>
  <c r="O73" i="25"/>
  <c r="AG115" i="25"/>
  <c r="K115" i="25"/>
  <c r="K114" i="25"/>
  <c r="AG114" i="25"/>
  <c r="D187" i="9"/>
  <c r="D187" i="33"/>
  <c r="D187" i="8"/>
  <c r="H221" i="9"/>
  <c r="H221" i="33"/>
  <c r="H221" i="8"/>
  <c r="E191" i="9"/>
  <c r="H268" i="33"/>
  <c r="H268" i="8"/>
  <c r="H268" i="9"/>
  <c r="H795" i="6"/>
  <c r="H230" i="33"/>
  <c r="H230" i="8"/>
  <c r="H230" i="9"/>
  <c r="G284" i="9"/>
  <c r="K220" i="25"/>
  <c r="AG220" i="25"/>
  <c r="K219" i="25"/>
  <c r="AG219" i="25"/>
  <c r="O279" i="25"/>
  <c r="AK279" i="25"/>
  <c r="D182" i="9"/>
  <c r="D182" i="8"/>
  <c r="D182" i="33"/>
  <c r="D823" i="5"/>
  <c r="L795" i="5"/>
  <c r="AG238" i="25"/>
  <c r="K238" i="25"/>
  <c r="L294" i="25"/>
  <c r="AH293" i="25"/>
  <c r="L293" i="25"/>
  <c r="AH294" i="25"/>
  <c r="D97" i="33"/>
  <c r="D97" i="8"/>
  <c r="D97" i="9"/>
  <c r="O47" i="25"/>
  <c r="AK47" i="25"/>
  <c r="AG49" i="25"/>
  <c r="K49" i="25"/>
  <c r="AG204" i="25"/>
  <c r="K204" i="25"/>
  <c r="Z218" i="25"/>
  <c r="BJ218" i="25" s="1"/>
  <c r="S218" i="25"/>
  <c r="BC218" i="25" s="1"/>
  <c r="AG107" i="25"/>
  <c r="K107" i="25"/>
  <c r="AG378" i="25"/>
  <c r="AU378" i="25" s="1"/>
  <c r="L326" i="25"/>
  <c r="AH326" i="25"/>
  <c r="O365" i="25"/>
  <c r="H51" i="8"/>
  <c r="H51" i="9"/>
  <c r="H51" i="33"/>
  <c r="D379" i="9"/>
  <c r="C381" i="33"/>
  <c r="C233" i="33"/>
  <c r="C233" i="9"/>
  <c r="C233" i="8"/>
  <c r="AF234" i="25"/>
  <c r="J234" i="25"/>
  <c r="C242" i="9"/>
  <c r="E326" i="33"/>
  <c r="E326" i="8"/>
  <c r="E326" i="9"/>
  <c r="E320" i="9"/>
  <c r="E320" i="8"/>
  <c r="E320" i="33"/>
  <c r="E328" i="33"/>
  <c r="E328" i="8"/>
  <c r="E328" i="9"/>
  <c r="AF186" i="25"/>
  <c r="J186" i="25"/>
  <c r="H366" i="9"/>
  <c r="H366" i="8"/>
  <c r="H366" i="33"/>
  <c r="D84" i="33"/>
  <c r="D91" i="33"/>
  <c r="D91" i="8"/>
  <c r="D91" i="9"/>
  <c r="D104" i="33"/>
  <c r="D104" i="8"/>
  <c r="D104" i="9"/>
  <c r="D747" i="25"/>
  <c r="AK54" i="25"/>
  <c r="O54" i="25"/>
  <c r="H54" i="33"/>
  <c r="H54" i="8"/>
  <c r="H54" i="9"/>
  <c r="O52" i="25"/>
  <c r="AK52" i="25"/>
  <c r="D145" i="9"/>
  <c r="D145" i="33"/>
  <c r="D145" i="8"/>
  <c r="AK37" i="25"/>
  <c r="O37" i="25"/>
  <c r="O42" i="25"/>
  <c r="AK42" i="25"/>
  <c r="AB242" i="25"/>
  <c r="BL242" i="25" s="1"/>
  <c r="AF121" i="25"/>
  <c r="J121" i="25"/>
  <c r="O326" i="25"/>
  <c r="AK326" i="25"/>
  <c r="AK331" i="25"/>
  <c r="O331" i="25"/>
  <c r="AG156" i="25"/>
  <c r="K156" i="25"/>
  <c r="AG154" i="25"/>
  <c r="D360" i="9"/>
  <c r="D360" i="33"/>
  <c r="D360" i="8"/>
  <c r="D361" i="9"/>
  <c r="D361" i="33"/>
  <c r="D361" i="8"/>
  <c r="O84" i="25"/>
  <c r="AK84" i="25"/>
  <c r="H90" i="9"/>
  <c r="H90" i="33"/>
  <c r="O86" i="25"/>
  <c r="AK86" i="25"/>
  <c r="D49" i="33"/>
  <c r="D49" i="9"/>
  <c r="D49" i="8"/>
  <c r="D53" i="8"/>
  <c r="D53" i="9"/>
  <c r="D53" i="33"/>
  <c r="AQ241" i="25"/>
  <c r="AX241" i="25"/>
  <c r="J318" i="25"/>
  <c r="AF318" i="25"/>
  <c r="AF326" i="25"/>
  <c r="J326" i="25"/>
  <c r="C327" i="9"/>
  <c r="C327" i="33"/>
  <c r="C327" i="8"/>
  <c r="C186" i="33"/>
  <c r="C186" i="9"/>
  <c r="C186" i="8"/>
  <c r="D831" i="5"/>
  <c r="L803" i="5"/>
  <c r="D830" i="5"/>
  <c r="AG330" i="25"/>
  <c r="K330" i="25"/>
  <c r="D327" i="8"/>
  <c r="D327" i="9"/>
  <c r="D327" i="33"/>
  <c r="AK156" i="25"/>
  <c r="H363" i="8"/>
  <c r="H363" i="9"/>
  <c r="H363" i="33"/>
  <c r="H362" i="8"/>
  <c r="H362" i="33"/>
  <c r="H362" i="9"/>
  <c r="O354" i="25"/>
  <c r="AK354" i="25"/>
  <c r="AG169" i="25"/>
  <c r="K169" i="25"/>
  <c r="K168" i="25"/>
  <c r="AG168" i="25"/>
  <c r="AG162" i="25"/>
  <c r="K162" i="25"/>
  <c r="AG195" i="25"/>
  <c r="K195" i="25"/>
  <c r="AK22" i="25"/>
  <c r="O22" i="25"/>
  <c r="D36" i="8"/>
  <c r="D36" i="33"/>
  <c r="D36" i="9"/>
  <c r="K36" i="25"/>
  <c r="AG36" i="25"/>
  <c r="AG40" i="25"/>
  <c r="K40" i="25"/>
  <c r="H188" i="33"/>
  <c r="H188" i="8"/>
  <c r="H188" i="9"/>
  <c r="H189" i="33"/>
  <c r="H189" i="8"/>
  <c r="H189" i="9"/>
  <c r="H191" i="8"/>
  <c r="H191" i="9"/>
  <c r="H191" i="33"/>
  <c r="AK324" i="25"/>
  <c r="O324" i="25"/>
  <c r="H318" i="8"/>
  <c r="H318" i="33"/>
  <c r="H318" i="9"/>
  <c r="AI290" i="25"/>
  <c r="M290" i="25"/>
  <c r="AA251" i="25"/>
  <c r="BK251" i="25" s="1"/>
  <c r="T251" i="25"/>
  <c r="BD251" i="25" s="1"/>
  <c r="K144" i="25"/>
  <c r="AG144" i="25"/>
  <c r="AK164" i="25"/>
  <c r="O164" i="25"/>
  <c r="H166" i="33"/>
  <c r="H166" i="8"/>
  <c r="H166" i="9"/>
  <c r="AG78" i="25"/>
  <c r="AG74" i="25"/>
  <c r="K74" i="25"/>
  <c r="D313" i="33"/>
  <c r="D313" i="8"/>
  <c r="D313" i="9"/>
  <c r="D310" i="33"/>
  <c r="D310" i="8"/>
  <c r="D310" i="9"/>
  <c r="AG307" i="25"/>
  <c r="K307" i="25"/>
  <c r="G285" i="33"/>
  <c r="G285" i="9"/>
  <c r="G285" i="8"/>
  <c r="AP252" i="25"/>
  <c r="AW252" i="25"/>
  <c r="H291" i="8"/>
  <c r="H291" i="33"/>
  <c r="H291" i="9"/>
  <c r="H293" i="8"/>
  <c r="H293" i="9"/>
  <c r="H293" i="33"/>
  <c r="AK292" i="25"/>
  <c r="O292" i="25"/>
  <c r="H141" i="8"/>
  <c r="H141" i="9"/>
  <c r="H141" i="33"/>
  <c r="H75" i="9"/>
  <c r="H75" i="33"/>
  <c r="H75" i="8"/>
  <c r="O70" i="25"/>
  <c r="D107" i="33"/>
  <c r="D107" i="8"/>
  <c r="D107" i="9"/>
  <c r="D108" i="9"/>
  <c r="D108" i="33"/>
  <c r="D108" i="8"/>
  <c r="D106" i="33"/>
  <c r="D106" i="8"/>
  <c r="D106" i="9"/>
  <c r="H18" i="8"/>
  <c r="H18" i="9"/>
  <c r="H18" i="33"/>
  <c r="O284" i="25"/>
  <c r="AK284" i="25"/>
  <c r="AK283" i="25"/>
  <c r="O283" i="25"/>
  <c r="K259" i="25"/>
  <c r="AG259" i="25"/>
  <c r="D254" i="33"/>
  <c r="D254" i="9"/>
  <c r="D254" i="8"/>
  <c r="D252" i="9"/>
  <c r="D252" i="8"/>
  <c r="D252" i="33"/>
  <c r="D189" i="8"/>
  <c r="D189" i="9"/>
  <c r="D189" i="33"/>
  <c r="D186" i="33"/>
  <c r="D323" i="9"/>
  <c r="D323" i="8"/>
  <c r="D323" i="33"/>
  <c r="K319" i="25"/>
  <c r="AG319" i="25"/>
  <c r="AH289" i="25"/>
  <c r="L289" i="25"/>
  <c r="AK254" i="25"/>
  <c r="O254" i="25"/>
  <c r="P797" i="5"/>
  <c r="H824" i="5"/>
  <c r="H195" i="33"/>
  <c r="H195" i="8"/>
  <c r="H195" i="9"/>
  <c r="O199" i="25"/>
  <c r="AK199" i="25"/>
  <c r="AK202" i="25"/>
  <c r="O202" i="25"/>
  <c r="D826" i="5"/>
  <c r="L799" i="5"/>
  <c r="O183" i="25"/>
  <c r="AK183" i="25"/>
  <c r="H753" i="25"/>
  <c r="AK172" i="25"/>
  <c r="O172" i="25"/>
  <c r="H176" i="8"/>
  <c r="H176" i="9"/>
  <c r="H176" i="33"/>
  <c r="C187" i="8"/>
  <c r="C187" i="33"/>
  <c r="C187" i="9"/>
  <c r="D271" i="8"/>
  <c r="AK135" i="25"/>
  <c r="H135" i="9"/>
  <c r="H135" i="8"/>
  <c r="H135" i="33"/>
  <c r="AG16" i="25"/>
  <c r="K16" i="25"/>
  <c r="BB14" i="25"/>
  <c r="BI14" i="25"/>
  <c r="BP14" i="25"/>
  <c r="BW14" i="25"/>
  <c r="C149" i="8"/>
  <c r="B430" i="2"/>
  <c r="E197" i="8"/>
  <c r="E197" i="9"/>
  <c r="L198" i="25"/>
  <c r="AH198" i="25"/>
  <c r="AX239" i="25"/>
  <c r="AG379" i="25"/>
  <c r="K379" i="25"/>
  <c r="C260" i="8"/>
  <c r="C268" i="8"/>
  <c r="C268" i="9"/>
  <c r="C268" i="33"/>
  <c r="AG288" i="25"/>
  <c r="K288" i="25"/>
  <c r="AG291" i="25"/>
  <c r="D130" i="9"/>
  <c r="D130" i="8"/>
  <c r="AG132" i="25"/>
  <c r="K132" i="25"/>
  <c r="D20" i="9"/>
  <c r="D20" i="8"/>
  <c r="D20" i="33"/>
  <c r="O110" i="25"/>
  <c r="AK110" i="25"/>
  <c r="H109" i="8"/>
  <c r="H109" i="9"/>
  <c r="H109" i="33"/>
  <c r="AK268" i="25"/>
  <c r="O268" i="25"/>
  <c r="H217" i="8"/>
  <c r="H217" i="9"/>
  <c r="H217" i="33"/>
  <c r="H211" i="8"/>
  <c r="H211" i="33"/>
  <c r="H211" i="9"/>
  <c r="H237" i="8"/>
  <c r="H237" i="9"/>
  <c r="H237" i="33"/>
  <c r="H232" i="33"/>
  <c r="H232" i="8"/>
  <c r="H232" i="9"/>
  <c r="AK228" i="25"/>
  <c r="O228" i="25"/>
  <c r="H376" i="33"/>
  <c r="H376" i="8"/>
  <c r="H376" i="9"/>
  <c r="H384" i="9"/>
  <c r="H384" i="8"/>
  <c r="AK373" i="25"/>
  <c r="G295" i="9"/>
  <c r="G295" i="8"/>
  <c r="G295" i="33"/>
  <c r="AJ286" i="25"/>
  <c r="N286" i="25"/>
  <c r="D217" i="33"/>
  <c r="D217" i="8"/>
  <c r="O277" i="25"/>
  <c r="AK277" i="25"/>
  <c r="H762" i="25"/>
  <c r="O278" i="25"/>
  <c r="AK278" i="25"/>
  <c r="D183" i="8"/>
  <c r="D183" i="9"/>
  <c r="D183" i="33"/>
  <c r="D173" i="8"/>
  <c r="D173" i="9"/>
  <c r="D173" i="33"/>
  <c r="K233" i="25"/>
  <c r="AG233" i="25"/>
  <c r="D233" i="9"/>
  <c r="D233" i="33"/>
  <c r="D233" i="8"/>
  <c r="K237" i="25"/>
  <c r="AG237" i="25"/>
  <c r="J196" i="25"/>
  <c r="AK218" i="25"/>
  <c r="O218" i="25"/>
  <c r="AK380" i="25"/>
  <c r="O380" i="25"/>
  <c r="AH327" i="25"/>
  <c r="L327" i="25"/>
  <c r="AF129" i="25"/>
  <c r="H328" i="8"/>
  <c r="H328" i="9"/>
  <c r="H328" i="33"/>
  <c r="K157" i="25"/>
  <c r="AG157" i="25"/>
  <c r="D355" i="8"/>
  <c r="AK91" i="25"/>
  <c r="O91" i="25"/>
  <c r="AG52" i="25"/>
  <c r="K52" i="25"/>
  <c r="K803" i="5"/>
  <c r="C830" i="5"/>
  <c r="H358" i="9"/>
  <c r="H358" i="33"/>
  <c r="AG163" i="25"/>
  <c r="K163" i="25"/>
  <c r="D200" i="33"/>
  <c r="E289" i="33"/>
  <c r="E289" i="8"/>
  <c r="E289" i="9"/>
  <c r="C237" i="8"/>
  <c r="C237" i="9"/>
  <c r="C237" i="33"/>
  <c r="D86" i="9"/>
  <c r="O56" i="25"/>
  <c r="AK56" i="25"/>
  <c r="K159" i="25"/>
  <c r="AG159" i="25"/>
  <c r="D379" i="33"/>
  <c r="C381" i="9"/>
  <c r="C377" i="9"/>
  <c r="C244" i="8"/>
  <c r="C244" i="9"/>
  <c r="C244" i="33"/>
  <c r="E319" i="33"/>
  <c r="E319" i="9"/>
  <c r="E319" i="8"/>
  <c r="L320" i="25"/>
  <c r="AH320" i="25"/>
  <c r="AH330" i="25"/>
  <c r="L330" i="25"/>
  <c r="AH329" i="25"/>
  <c r="L329" i="25"/>
  <c r="AK368" i="25"/>
  <c r="O368" i="25"/>
  <c r="AK369" i="25"/>
  <c r="O369" i="25"/>
  <c r="D89" i="33"/>
  <c r="D89" i="8"/>
  <c r="D89" i="9"/>
  <c r="D100" i="8"/>
  <c r="D100" i="9"/>
  <c r="D100" i="33"/>
  <c r="AG100" i="25"/>
  <c r="H50" i="8"/>
  <c r="H50" i="9"/>
  <c r="H50" i="33"/>
  <c r="O55" i="25"/>
  <c r="AK55" i="25"/>
  <c r="H47" i="8"/>
  <c r="H47" i="33"/>
  <c r="H47" i="9"/>
  <c r="H44" i="9"/>
  <c r="H41" i="9"/>
  <c r="M191" i="25"/>
  <c r="AI191" i="25"/>
  <c r="F185" i="8"/>
  <c r="F185" i="33"/>
  <c r="F181" i="8"/>
  <c r="F181" i="9"/>
  <c r="F181" i="33"/>
  <c r="AQ242" i="25"/>
  <c r="AX242" i="25"/>
  <c r="P803" i="5"/>
  <c r="H830" i="5"/>
  <c r="H331" i="33"/>
  <c r="H331" i="8"/>
  <c r="H331" i="9"/>
  <c r="O330" i="25"/>
  <c r="AK330" i="25"/>
  <c r="D752" i="25"/>
  <c r="AG158" i="25"/>
  <c r="K158" i="25"/>
  <c r="K355" i="25"/>
  <c r="AG355" i="25"/>
  <c r="D358" i="33"/>
  <c r="D358" i="8"/>
  <c r="D358" i="9"/>
  <c r="H82" i="8"/>
  <c r="H82" i="9"/>
  <c r="H82" i="33"/>
  <c r="H84" i="33"/>
  <c r="H84" i="8"/>
  <c r="H84" i="9"/>
  <c r="H86" i="9"/>
  <c r="H86" i="33"/>
  <c r="H86" i="8"/>
  <c r="K54" i="25"/>
  <c r="AG54" i="25"/>
  <c r="D48" i="33"/>
  <c r="D48" i="8"/>
  <c r="D48" i="9"/>
  <c r="C320" i="8"/>
  <c r="C319" i="9"/>
  <c r="J325" i="25"/>
  <c r="AF325" i="25"/>
  <c r="D334" i="9"/>
  <c r="D334" i="33"/>
  <c r="D334" i="8"/>
  <c r="D332" i="33"/>
  <c r="D332" i="8"/>
  <c r="D332" i="9"/>
  <c r="AG333" i="25"/>
  <c r="K333" i="25"/>
  <c r="AK355" i="25"/>
  <c r="O355" i="25"/>
  <c r="AK361" i="25"/>
  <c r="O361" i="25"/>
  <c r="K167" i="25"/>
  <c r="AG167" i="25"/>
  <c r="O95" i="25"/>
  <c r="AK95" i="25"/>
  <c r="D196" i="9"/>
  <c r="D196" i="33"/>
  <c r="D196" i="8"/>
  <c r="D197" i="33"/>
  <c r="D197" i="9"/>
  <c r="D197" i="8"/>
  <c r="D198" i="8"/>
  <c r="D198" i="9"/>
  <c r="D198" i="33"/>
  <c r="H145" i="8"/>
  <c r="H145" i="9"/>
  <c r="H145" i="33"/>
  <c r="AK19" i="25"/>
  <c r="D45" i="8"/>
  <c r="D45" i="9"/>
  <c r="D45" i="33"/>
  <c r="D46" i="33"/>
  <c r="D46" i="8"/>
  <c r="D46" i="9"/>
  <c r="H192" i="33"/>
  <c r="H192" i="8"/>
  <c r="H192" i="9"/>
  <c r="AK188" i="25"/>
  <c r="O188" i="25"/>
  <c r="AK194" i="25"/>
  <c r="AK193" i="25"/>
  <c r="O193" i="25"/>
  <c r="O194" i="25"/>
  <c r="H323" i="8"/>
  <c r="H323" i="9"/>
  <c r="H323" i="33"/>
  <c r="F288" i="33"/>
  <c r="F288" i="9"/>
  <c r="F288" i="8"/>
  <c r="K261" i="25"/>
  <c r="AP251" i="25"/>
  <c r="AW251" i="25"/>
  <c r="K143" i="25"/>
  <c r="AG143" i="25"/>
  <c r="AK163" i="25"/>
  <c r="O163" i="25"/>
  <c r="H165" i="8"/>
  <c r="H165" i="33"/>
  <c r="H165" i="9"/>
  <c r="D74" i="9"/>
  <c r="D74" i="33"/>
  <c r="D74" i="8"/>
  <c r="D70" i="33"/>
  <c r="D70" i="9"/>
  <c r="D70" i="8"/>
  <c r="D76" i="9"/>
  <c r="D76" i="8"/>
  <c r="D76" i="33"/>
  <c r="D316" i="8"/>
  <c r="D316" i="9"/>
  <c r="D316" i="33"/>
  <c r="K313" i="25"/>
  <c r="AG313" i="25"/>
  <c r="K310" i="25"/>
  <c r="AG310" i="25"/>
  <c r="AK249" i="25"/>
  <c r="O249" i="25"/>
  <c r="O294" i="25"/>
  <c r="AK294" i="25"/>
  <c r="H290" i="8"/>
  <c r="H290" i="9"/>
  <c r="H800" i="6"/>
  <c r="H290" i="33"/>
  <c r="H297" i="8"/>
  <c r="H297" i="9"/>
  <c r="H297" i="33"/>
  <c r="AK287" i="25"/>
  <c r="O287" i="25"/>
  <c r="AO215" i="25"/>
  <c r="AV215" i="25"/>
  <c r="O69" i="25"/>
  <c r="AK69" i="25"/>
  <c r="D110" i="33"/>
  <c r="D110" i="8"/>
  <c r="D110" i="9"/>
  <c r="K105" i="25"/>
  <c r="AG105" i="25"/>
  <c r="AG112" i="25"/>
  <c r="K112" i="25"/>
  <c r="H283" i="8"/>
  <c r="H283" i="9"/>
  <c r="H283" i="33"/>
  <c r="D253" i="33"/>
  <c r="D253" i="8"/>
  <c r="D253" i="9"/>
  <c r="AG250" i="25"/>
  <c r="K250" i="25"/>
  <c r="D255" i="9"/>
  <c r="D255" i="8"/>
  <c r="D255" i="33"/>
  <c r="C382" i="33"/>
  <c r="C382" i="9"/>
  <c r="C382" i="8"/>
  <c r="K190" i="25"/>
  <c r="AG190" i="25"/>
  <c r="AG185" i="25"/>
  <c r="AG184" i="25"/>
  <c r="K184" i="25"/>
  <c r="K320" i="25"/>
  <c r="AG320" i="25"/>
  <c r="H311" i="33"/>
  <c r="AK309" i="25"/>
  <c r="H255" i="33"/>
  <c r="H255" i="8"/>
  <c r="H255" i="9"/>
  <c r="H256" i="8"/>
  <c r="H256" i="33"/>
  <c r="H256" i="9"/>
  <c r="O204" i="25"/>
  <c r="AK204" i="25"/>
  <c r="H204" i="33"/>
  <c r="H204" i="9"/>
  <c r="H204" i="8"/>
  <c r="O195" i="25"/>
  <c r="AK195" i="25"/>
  <c r="H755" i="25"/>
  <c r="D278" i="9"/>
  <c r="D278" i="33"/>
  <c r="D278" i="8"/>
  <c r="D279" i="33"/>
  <c r="D279" i="9"/>
  <c r="D279" i="8"/>
  <c r="H791" i="6"/>
  <c r="H182" i="9"/>
  <c r="H182" i="33"/>
  <c r="H182" i="8"/>
  <c r="AK173" i="25"/>
  <c r="O173" i="25"/>
  <c r="AK175" i="25"/>
  <c r="O175" i="25"/>
  <c r="D267" i="33"/>
  <c r="D267" i="8"/>
  <c r="D267" i="9"/>
  <c r="D273" i="9"/>
  <c r="D273" i="33"/>
  <c r="D273" i="8"/>
  <c r="D270" i="33"/>
  <c r="D270" i="8"/>
  <c r="D270" i="9"/>
  <c r="H131" i="9"/>
  <c r="O129" i="25"/>
  <c r="AK129" i="25"/>
  <c r="D18" i="33"/>
  <c r="D367" i="8"/>
  <c r="D367" i="9"/>
  <c r="D367" i="33"/>
  <c r="H99" i="33"/>
  <c r="H99" i="9"/>
  <c r="H99" i="8"/>
  <c r="O100" i="25"/>
  <c r="AK100" i="25"/>
  <c r="AF147" i="25"/>
  <c r="J147" i="25"/>
  <c r="D382" i="9"/>
  <c r="D382" i="33"/>
  <c r="D382" i="8"/>
  <c r="E196" i="33"/>
  <c r="E196" i="8"/>
  <c r="E196" i="9"/>
  <c r="AB239" i="25"/>
  <c r="BL239" i="25" s="1"/>
  <c r="AG375" i="25"/>
  <c r="K375" i="25"/>
  <c r="C266" i="9"/>
  <c r="C266" i="33"/>
  <c r="C266" i="8"/>
  <c r="C258" i="33"/>
  <c r="C258" i="8"/>
  <c r="C258" i="9"/>
  <c r="V248" i="25"/>
  <c r="BF248" i="25" s="1"/>
  <c r="AC248" i="25"/>
  <c r="BM248" i="25" s="1"/>
  <c r="AG290" i="25"/>
  <c r="AG137" i="25"/>
  <c r="K137" i="25"/>
  <c r="D131" i="9"/>
  <c r="D131" i="8"/>
  <c r="D131" i="33"/>
  <c r="H105" i="8"/>
  <c r="H105" i="33"/>
  <c r="H105" i="9"/>
  <c r="O107" i="25"/>
  <c r="H111" i="8"/>
  <c r="H111" i="9"/>
  <c r="H111" i="33"/>
  <c r="AF193" i="25"/>
  <c r="C188" i="33"/>
  <c r="C188" i="8"/>
  <c r="C188" i="9"/>
  <c r="H267" i="8"/>
  <c r="H267" i="9"/>
  <c r="H267" i="33"/>
  <c r="H274" i="8"/>
  <c r="H274" i="33"/>
  <c r="H274" i="9"/>
  <c r="H215" i="8"/>
  <c r="O213" i="25"/>
  <c r="H235" i="33"/>
  <c r="H235" i="8"/>
  <c r="H235" i="9"/>
  <c r="H236" i="33"/>
  <c r="H236" i="8"/>
  <c r="H236" i="9"/>
  <c r="AK238" i="25"/>
  <c r="O238" i="25"/>
  <c r="H378" i="9"/>
  <c r="H378" i="33"/>
  <c r="H378" i="8"/>
  <c r="O384" i="25"/>
  <c r="AK384" i="25"/>
  <c r="O800" i="5"/>
  <c r="G827" i="5"/>
  <c r="G828" i="5"/>
  <c r="G293" i="9"/>
  <c r="G293" i="33"/>
  <c r="G293" i="8"/>
  <c r="G286" i="8"/>
  <c r="G286" i="33"/>
  <c r="G286" i="9"/>
  <c r="AH290" i="25"/>
  <c r="D209" i="33"/>
  <c r="D209" i="8"/>
  <c r="D212" i="8"/>
  <c r="D212" i="33"/>
  <c r="D212" i="9"/>
  <c r="K217" i="25"/>
  <c r="AG217" i="25"/>
  <c r="O281" i="25"/>
  <c r="AK281" i="25"/>
  <c r="H277" i="8"/>
  <c r="H277" i="9"/>
  <c r="H277" i="33"/>
  <c r="K175" i="25"/>
  <c r="AG175" i="25"/>
  <c r="AG181" i="25"/>
  <c r="K181" i="25"/>
  <c r="D180" i="33"/>
  <c r="K230" i="25"/>
  <c r="AG230" i="25"/>
  <c r="D758" i="25"/>
  <c r="D235" i="9"/>
  <c r="D235" i="8"/>
  <c r="D235" i="33"/>
  <c r="AG236" i="25"/>
  <c r="K236" i="25"/>
  <c r="N192" i="25"/>
  <c r="G186" i="9"/>
  <c r="G186" i="8"/>
  <c r="G186" i="33"/>
  <c r="AH287" i="25"/>
  <c r="E322" i="8"/>
  <c r="E293" i="9"/>
  <c r="E293" i="33"/>
  <c r="E293" i="8"/>
  <c r="T250" i="25"/>
  <c r="BD250" i="25" s="1"/>
  <c r="AA250" i="25"/>
  <c r="BK250" i="25" s="1"/>
  <c r="H368" i="8"/>
  <c r="C118" i="33"/>
  <c r="C118" i="9"/>
  <c r="C118" i="8"/>
  <c r="O88" i="25"/>
  <c r="AK88" i="25"/>
  <c r="D328" i="8"/>
  <c r="D328" i="9"/>
  <c r="D328" i="33"/>
  <c r="AK159" i="25"/>
  <c r="O360" i="25"/>
  <c r="AK360" i="25"/>
  <c r="AB244" i="25"/>
  <c r="BL244" i="25" s="1"/>
  <c r="U244" i="25"/>
  <c r="BE244" i="25" s="1"/>
  <c r="O187" i="25"/>
  <c r="AK187" i="25"/>
  <c r="H320" i="8"/>
  <c r="H320" i="9"/>
  <c r="H320" i="33"/>
  <c r="O168" i="25"/>
  <c r="AK168" i="25"/>
  <c r="AK169" i="25"/>
  <c r="O169" i="25"/>
  <c r="AQ243" i="25"/>
  <c r="AX243" i="25"/>
  <c r="D109" i="33"/>
  <c r="D109" i="8"/>
  <c r="D109" i="9"/>
  <c r="D258" i="9"/>
  <c r="D258" i="33"/>
  <c r="D258" i="8"/>
  <c r="H178" i="33"/>
  <c r="H178" i="8"/>
  <c r="H178" i="9"/>
  <c r="AK139" i="25"/>
  <c r="O139" i="25"/>
  <c r="E187" i="8"/>
  <c r="E187" i="9"/>
  <c r="E187" i="33"/>
  <c r="E290" i="8"/>
  <c r="E290" i="33"/>
  <c r="E290" i="9"/>
  <c r="K138" i="25"/>
  <c r="AG138" i="25"/>
  <c r="H270" i="8"/>
  <c r="H270" i="9"/>
  <c r="H270" i="33"/>
  <c r="AK233" i="25"/>
  <c r="O233" i="25"/>
  <c r="AP292" i="25"/>
  <c r="AW292" i="25"/>
  <c r="C240" i="9"/>
  <c r="C240" i="33"/>
  <c r="O51" i="25"/>
  <c r="AK51" i="25"/>
  <c r="D356" i="9"/>
  <c r="H321" i="8"/>
  <c r="H321" i="33"/>
  <c r="H321" i="9"/>
  <c r="H770" i="25"/>
  <c r="C234" i="8"/>
  <c r="C234" i="9"/>
  <c r="C234" i="33"/>
  <c r="C236" i="8"/>
  <c r="C236" i="9"/>
  <c r="C236" i="33"/>
  <c r="J239" i="25"/>
  <c r="E325" i="33"/>
  <c r="E325" i="8"/>
  <c r="E325" i="9"/>
  <c r="E327" i="33"/>
  <c r="E327" i="8"/>
  <c r="E327" i="9"/>
  <c r="AH325" i="25"/>
  <c r="L325" i="25"/>
  <c r="E329" i="33"/>
  <c r="E329" i="9"/>
  <c r="E329" i="8"/>
  <c r="AC246" i="25"/>
  <c r="BM246" i="25" s="1"/>
  <c r="V246" i="25"/>
  <c r="BF246" i="25" s="1"/>
  <c r="D88" i="8"/>
  <c r="D88" i="9"/>
  <c r="D88" i="33"/>
  <c r="D90" i="8"/>
  <c r="D90" i="9"/>
  <c r="D90" i="33"/>
  <c r="D99" i="8"/>
  <c r="D102" i="33"/>
  <c r="D102" i="8"/>
  <c r="K96" i="25"/>
  <c r="AG96" i="25"/>
  <c r="H56" i="33"/>
  <c r="H56" i="8"/>
  <c r="H56" i="9"/>
  <c r="AK50" i="25"/>
  <c r="O50" i="25"/>
  <c r="F190" i="9"/>
  <c r="F190" i="8"/>
  <c r="F190" i="33"/>
  <c r="M180" i="25"/>
  <c r="AI180" i="25"/>
  <c r="F183" i="9"/>
  <c r="J123" i="25"/>
  <c r="H326" i="8"/>
  <c r="H326" i="9"/>
  <c r="H326" i="33"/>
  <c r="AK332" i="25"/>
  <c r="O332" i="25"/>
  <c r="O327" i="25"/>
  <c r="AK327" i="25"/>
  <c r="K155" i="25"/>
  <c r="AG155" i="25"/>
  <c r="D154" i="9"/>
  <c r="D154" i="8"/>
  <c r="D154" i="33"/>
  <c r="AG357" i="25"/>
  <c r="K357" i="25"/>
  <c r="K362" i="25"/>
  <c r="AK85" i="25"/>
  <c r="O85" i="25"/>
  <c r="AK89" i="25"/>
  <c r="D51" i="9"/>
  <c r="D51" i="8"/>
  <c r="D51" i="33"/>
  <c r="AG55" i="25"/>
  <c r="K55" i="25"/>
  <c r="J324" i="25"/>
  <c r="AF324" i="25"/>
  <c r="AF327" i="25"/>
  <c r="AF328" i="25"/>
  <c r="J328" i="25"/>
  <c r="J327" i="25"/>
  <c r="K332" i="25"/>
  <c r="AG332" i="25"/>
  <c r="D326" i="9"/>
  <c r="D326" i="33"/>
  <c r="D803" i="6"/>
  <c r="D326" i="8"/>
  <c r="D333" i="9"/>
  <c r="D333" i="33"/>
  <c r="D333" i="8"/>
  <c r="O153" i="25"/>
  <c r="AK153" i="25"/>
  <c r="O358" i="25"/>
  <c r="AK358" i="25"/>
  <c r="O364" i="25"/>
  <c r="H354" i="8"/>
  <c r="H354" i="9"/>
  <c r="H354" i="33"/>
  <c r="D167" i="8"/>
  <c r="D167" i="9"/>
  <c r="D167" i="33"/>
  <c r="H94" i="33"/>
  <c r="H94" i="9"/>
  <c r="D206" i="33"/>
  <c r="D206" i="8"/>
  <c r="D206" i="9"/>
  <c r="K206" i="25"/>
  <c r="AG196" i="25"/>
  <c r="K196" i="25"/>
  <c r="K198" i="25"/>
  <c r="AG198" i="25"/>
  <c r="O145" i="25"/>
  <c r="AK145" i="25"/>
  <c r="AK20" i="25"/>
  <c r="D39" i="8"/>
  <c r="AG38" i="25"/>
  <c r="D742" i="25"/>
  <c r="K38" i="25"/>
  <c r="D44" i="9"/>
  <c r="H190" i="8"/>
  <c r="H190" i="33"/>
  <c r="H190" i="9"/>
  <c r="AK192" i="25"/>
  <c r="O192" i="25"/>
  <c r="H193" i="8"/>
  <c r="H193" i="33"/>
  <c r="H193" i="9"/>
  <c r="AK318" i="25"/>
  <c r="O318" i="25"/>
  <c r="E282" i="8"/>
  <c r="E282" i="9"/>
  <c r="E282" i="33"/>
  <c r="M288" i="25"/>
  <c r="AI288" i="25"/>
  <c r="AG261" i="25"/>
  <c r="AK167" i="25"/>
  <c r="O167" i="25"/>
  <c r="O165" i="25"/>
  <c r="AK165" i="25"/>
  <c r="AG80" i="25"/>
  <c r="K80" i="25"/>
  <c r="K71" i="25"/>
  <c r="AG71" i="25"/>
  <c r="K309" i="25"/>
  <c r="AG309" i="25"/>
  <c r="D309" i="9"/>
  <c r="D309" i="8"/>
  <c r="D309" i="33"/>
  <c r="K306" i="25"/>
  <c r="AG306" i="25"/>
  <c r="D764" i="25"/>
  <c r="H252" i="9"/>
  <c r="H252" i="33"/>
  <c r="H252" i="8"/>
  <c r="O293" i="25"/>
  <c r="AK293" i="25"/>
  <c r="H763" i="25"/>
  <c r="O290" i="25"/>
  <c r="AK290" i="25"/>
  <c r="O286" i="25"/>
  <c r="AK286" i="25"/>
  <c r="Z215" i="25"/>
  <c r="BJ215" i="25" s="1"/>
  <c r="S215" i="25"/>
  <c r="BC215" i="25" s="1"/>
  <c r="AK77" i="25"/>
  <c r="O77" i="25"/>
  <c r="H79" i="9"/>
  <c r="AG283" i="25"/>
  <c r="K283" i="25"/>
  <c r="K108" i="25"/>
  <c r="AG108" i="25"/>
  <c r="AG113" i="25"/>
  <c r="K113" i="25"/>
  <c r="AG106" i="25"/>
  <c r="K106" i="25"/>
  <c r="K253" i="25"/>
  <c r="AG253" i="25"/>
  <c r="K257" i="25"/>
  <c r="AG257" i="25"/>
  <c r="D256" i="8"/>
  <c r="D256" i="33"/>
  <c r="D256" i="9"/>
  <c r="D257" i="33"/>
  <c r="D257" i="8"/>
  <c r="D257" i="9"/>
  <c r="D193" i="9"/>
  <c r="D193" i="8"/>
  <c r="D193" i="33"/>
  <c r="D320" i="9"/>
  <c r="D320" i="33"/>
  <c r="D320" i="8"/>
  <c r="AG221" i="25"/>
  <c r="K221" i="25"/>
  <c r="K222" i="25"/>
  <c r="H314" i="8"/>
  <c r="H314" i="9"/>
  <c r="H314" i="33"/>
  <c r="H313" i="9"/>
  <c r="H313" i="33"/>
  <c r="H313" i="8"/>
  <c r="O311" i="25"/>
  <c r="AK255" i="25"/>
  <c r="O255" i="25"/>
  <c r="H254" i="33"/>
  <c r="H254" i="8"/>
  <c r="H254" i="9"/>
  <c r="H196" i="33"/>
  <c r="H196" i="8"/>
  <c r="H196" i="9"/>
  <c r="AK196" i="25"/>
  <c r="O196" i="25"/>
  <c r="D281" i="33"/>
  <c r="D281" i="8"/>
  <c r="D281" i="9"/>
  <c r="AK181" i="25"/>
  <c r="O181" i="25"/>
  <c r="O180" i="25"/>
  <c r="AK180" i="25"/>
  <c r="H177" i="8"/>
  <c r="H177" i="9"/>
  <c r="H177" i="33"/>
  <c r="H174" i="9"/>
  <c r="H174" i="33"/>
  <c r="H174" i="8"/>
  <c r="H96" i="8"/>
  <c r="AG269" i="25"/>
  <c r="D276" i="33"/>
  <c r="D276" i="8"/>
  <c r="D276" i="9"/>
  <c r="H134" i="33"/>
  <c r="H134" i="8"/>
  <c r="H134" i="9"/>
  <c r="K15" i="25"/>
  <c r="AG15" i="25"/>
  <c r="D368" i="9"/>
  <c r="D368" i="33"/>
  <c r="D368" i="8"/>
  <c r="O99" i="25"/>
  <c r="AK99" i="25"/>
  <c r="C147" i="9"/>
  <c r="C147" i="33"/>
  <c r="C147" i="8"/>
  <c r="L197" i="25"/>
  <c r="AH197" i="25"/>
  <c r="E190" i="8"/>
  <c r="E190" i="33"/>
  <c r="E190" i="9"/>
  <c r="L191" i="25"/>
  <c r="D380" i="33"/>
  <c r="D380" i="8"/>
  <c r="D380" i="9"/>
  <c r="E283" i="9"/>
  <c r="E283" i="33"/>
  <c r="E283" i="8"/>
  <c r="K798" i="5"/>
  <c r="C825" i="5"/>
  <c r="C261" i="9"/>
  <c r="C261" i="8"/>
  <c r="C261" i="33"/>
  <c r="AF259" i="25"/>
  <c r="AY248" i="25"/>
  <c r="D295" i="9"/>
  <c r="D295" i="8"/>
  <c r="D295" i="33"/>
  <c r="AG130" i="25"/>
  <c r="K130" i="25"/>
  <c r="H110" i="9"/>
  <c r="H110" i="33"/>
  <c r="H110" i="8"/>
  <c r="H112" i="33"/>
  <c r="H112" i="9"/>
  <c r="H112" i="8"/>
  <c r="J192" i="25"/>
  <c r="AF191" i="25"/>
  <c r="J191" i="25"/>
  <c r="H272" i="8"/>
  <c r="H216" i="33"/>
  <c r="O236" i="25"/>
  <c r="AK236" i="25"/>
  <c r="O229" i="25"/>
  <c r="AK229" i="25"/>
  <c r="H758" i="25"/>
  <c r="AK230" i="25"/>
  <c r="O230" i="25"/>
  <c r="M292" i="25"/>
  <c r="H377" i="9"/>
  <c r="H377" i="33"/>
  <c r="H377" i="8"/>
  <c r="N285" i="25"/>
  <c r="AJ285" i="25"/>
  <c r="L290" i="25"/>
  <c r="AG212" i="25"/>
  <c r="K212" i="25"/>
  <c r="AG218" i="25"/>
  <c r="K218" i="25"/>
  <c r="D220" i="33"/>
  <c r="D220" i="9"/>
  <c r="D220" i="8"/>
  <c r="H280" i="9"/>
  <c r="H280" i="33"/>
  <c r="H280" i="8"/>
  <c r="H279" i="8"/>
  <c r="H279" i="9"/>
  <c r="H279" i="33"/>
  <c r="AG178" i="25"/>
  <c r="D179" i="9"/>
  <c r="D179" i="33"/>
  <c r="D179" i="8"/>
  <c r="D228" i="33"/>
  <c r="D228" i="8"/>
  <c r="D228" i="9"/>
  <c r="AG235" i="25"/>
  <c r="K235" i="25"/>
  <c r="AG231" i="25"/>
  <c r="K231" i="25"/>
  <c r="G190" i="33"/>
  <c r="AJ184" i="25"/>
  <c r="N184" i="25"/>
  <c r="G184" i="9"/>
  <c r="G184" i="33"/>
  <c r="G184" i="8"/>
  <c r="L287" i="25"/>
  <c r="D351" i="9"/>
  <c r="D351" i="33"/>
  <c r="D351" i="8"/>
  <c r="P805" i="5"/>
  <c r="H833" i="5"/>
  <c r="D352" i="8"/>
  <c r="D352" i="9"/>
  <c r="D352" i="33"/>
  <c r="D346" i="9"/>
  <c r="D346" i="33"/>
  <c r="D346" i="8"/>
  <c r="H351" i="33"/>
  <c r="H351" i="8"/>
  <c r="H351" i="9"/>
  <c r="H345" i="9"/>
  <c r="H345" i="33"/>
  <c r="H345" i="8"/>
  <c r="H346" i="33"/>
  <c r="H346" i="8"/>
  <c r="H346" i="9"/>
  <c r="AV383" i="25"/>
  <c r="A334" i="2"/>
  <c r="D833" i="5"/>
  <c r="D832" i="5"/>
  <c r="L805" i="5"/>
  <c r="K345" i="25"/>
  <c r="AG345" i="25"/>
  <c r="AO378" i="25"/>
  <c r="AV378" i="25"/>
  <c r="AT168" i="25"/>
  <c r="AM168" i="25"/>
  <c r="O347" i="25"/>
  <c r="AK347" i="25"/>
  <c r="H350" i="33"/>
  <c r="H350" i="8"/>
  <c r="H350" i="9"/>
  <c r="AM387" i="25"/>
  <c r="AT387" i="25"/>
  <c r="O349" i="25"/>
  <c r="AK349" i="25"/>
  <c r="X168" i="25"/>
  <c r="BH168" i="25" s="1"/>
  <c r="Q168" i="25"/>
  <c r="BA168" i="25" s="1"/>
  <c r="K348" i="25"/>
  <c r="AG348" i="25"/>
  <c r="D343" i="33"/>
  <c r="D343" i="8"/>
  <c r="D343" i="9"/>
  <c r="Q388" i="25"/>
  <c r="BA388" i="25" s="1"/>
  <c r="X388" i="25"/>
  <c r="BH388" i="25" s="1"/>
  <c r="H343" i="9"/>
  <c r="H343" i="33"/>
  <c r="H343" i="8"/>
  <c r="AK350" i="25"/>
  <c r="H768" i="25"/>
  <c r="O350" i="25"/>
  <c r="O351" i="25"/>
  <c r="AK351" i="25"/>
  <c r="C150" i="25"/>
  <c r="C151" i="25"/>
  <c r="C150" i="6"/>
  <c r="C151" i="6"/>
  <c r="C154" i="25"/>
  <c r="C160" i="6"/>
  <c r="C159" i="25"/>
  <c r="C156" i="6"/>
  <c r="C161" i="25"/>
  <c r="C152" i="6"/>
  <c r="C161" i="6"/>
  <c r="C155" i="6"/>
  <c r="C158" i="25"/>
  <c r="C155" i="25"/>
  <c r="C159" i="6"/>
  <c r="C152" i="25"/>
  <c r="C789" i="5"/>
  <c r="K789" i="5" s="1"/>
  <c r="C157" i="6"/>
  <c r="C156" i="25"/>
  <c r="C153" i="6"/>
  <c r="C154" i="6"/>
  <c r="C158" i="6"/>
  <c r="C153" i="25"/>
  <c r="C157" i="25"/>
  <c r="C160" i="25"/>
  <c r="H348" i="33"/>
  <c r="H348" i="9"/>
  <c r="H348" i="8"/>
  <c r="H352" i="33"/>
  <c r="H352" i="8"/>
  <c r="H352" i="9"/>
  <c r="H349" i="33"/>
  <c r="H349" i="8"/>
  <c r="H349" i="9"/>
  <c r="AG342" i="25"/>
  <c r="K342" i="25"/>
  <c r="X167" i="25"/>
  <c r="BH167" i="25" s="1"/>
  <c r="Q167" i="25"/>
  <c r="BA167" i="25" s="1"/>
  <c r="O345" i="25"/>
  <c r="AK345" i="25"/>
  <c r="H347" i="8"/>
  <c r="H347" i="9"/>
  <c r="H347" i="33"/>
  <c r="O348" i="25"/>
  <c r="AK348" i="25"/>
  <c r="D350" i="33"/>
  <c r="D350" i="8"/>
  <c r="D350" i="9"/>
  <c r="AG351" i="25"/>
  <c r="K351" i="25"/>
  <c r="AV388" i="25"/>
  <c r="D344" i="33"/>
  <c r="D344" i="9"/>
  <c r="D344" i="8"/>
  <c r="AO380" i="25"/>
  <c r="AM167" i="25"/>
  <c r="AT167" i="25"/>
  <c r="O344" i="25"/>
  <c r="AK344" i="25"/>
  <c r="H344" i="33"/>
  <c r="H344" i="9"/>
  <c r="H344" i="8"/>
  <c r="AG352" i="25"/>
  <c r="K352" i="25"/>
  <c r="AG353" i="25"/>
  <c r="K353" i="25"/>
  <c r="AG347" i="25"/>
  <c r="K347" i="25"/>
  <c r="K346" i="25"/>
  <c r="AG346" i="25"/>
  <c r="K343" i="25"/>
  <c r="Y387" i="25"/>
  <c r="BI387" i="25" s="1"/>
  <c r="R387" i="25"/>
  <c r="BB387" i="25" s="1"/>
  <c r="AK353" i="25"/>
  <c r="O353" i="25"/>
  <c r="O352" i="25"/>
  <c r="AK352" i="25"/>
  <c r="O346" i="25"/>
  <c r="AK346" i="25"/>
  <c r="O343" i="25"/>
  <c r="AK343" i="25"/>
  <c r="D44" i="33" l="1"/>
  <c r="H41" i="33"/>
  <c r="D185" i="33"/>
  <c r="H334" i="8"/>
  <c r="C239" i="9"/>
  <c r="D81" i="33"/>
  <c r="H316" i="33"/>
  <c r="C120" i="9"/>
  <c r="H265" i="8"/>
  <c r="C265" i="33"/>
  <c r="H93" i="8"/>
  <c r="D289" i="33"/>
  <c r="H15" i="33"/>
  <c r="G181" i="33"/>
  <c r="D151" i="9"/>
  <c r="H338" i="9"/>
  <c r="D58" i="33"/>
  <c r="E336" i="9"/>
  <c r="F329" i="33"/>
  <c r="F334" i="33"/>
  <c r="H79" i="33"/>
  <c r="D150" i="9"/>
  <c r="D785" i="6"/>
  <c r="D200" i="9"/>
  <c r="H98" i="8"/>
  <c r="H42" i="9"/>
  <c r="D210" i="33"/>
  <c r="H100" i="33"/>
  <c r="H778" i="6"/>
  <c r="C238" i="9"/>
  <c r="D291" i="9"/>
  <c r="D216" i="9"/>
  <c r="C262" i="33"/>
  <c r="H95" i="33"/>
  <c r="H202" i="8"/>
  <c r="D299" i="8"/>
  <c r="H64" i="33"/>
  <c r="D226" i="8"/>
  <c r="D117" i="33"/>
  <c r="F318" i="9"/>
  <c r="C67" i="8"/>
  <c r="E199" i="33"/>
  <c r="E225" i="33"/>
  <c r="C298" i="8"/>
  <c r="H783" i="6"/>
  <c r="D345" i="8"/>
  <c r="D141" i="33"/>
  <c r="H160" i="9"/>
  <c r="D150" i="8"/>
  <c r="H46" i="9"/>
  <c r="H77" i="9"/>
  <c r="H158" i="9"/>
  <c r="E195" i="33"/>
  <c r="H98" i="33"/>
  <c r="D156" i="8"/>
  <c r="H100" i="9"/>
  <c r="C238" i="33"/>
  <c r="H91" i="33"/>
  <c r="D291" i="33"/>
  <c r="D216" i="8"/>
  <c r="H151" i="9"/>
  <c r="H89" i="8"/>
  <c r="D114" i="9"/>
  <c r="H95" i="9"/>
  <c r="H202" i="33"/>
  <c r="H223" i="33"/>
  <c r="D299" i="33"/>
  <c r="H64" i="9"/>
  <c r="D226" i="9"/>
  <c r="H60" i="33"/>
  <c r="C369" i="8"/>
  <c r="E225" i="9"/>
  <c r="C298" i="9"/>
  <c r="E240" i="33"/>
  <c r="H342" i="9"/>
  <c r="H383" i="9"/>
  <c r="D17" i="8"/>
  <c r="D79" i="9"/>
  <c r="D141" i="9"/>
  <c r="H160" i="8"/>
  <c r="H92" i="9"/>
  <c r="D101" i="33"/>
  <c r="H77" i="8"/>
  <c r="H158" i="8"/>
  <c r="D159" i="9"/>
  <c r="D156" i="33"/>
  <c r="C192" i="8"/>
  <c r="H91" i="9"/>
  <c r="D15" i="33"/>
  <c r="D142" i="9"/>
  <c r="H151" i="33"/>
  <c r="H89" i="33"/>
  <c r="D114" i="8"/>
  <c r="G292" i="9"/>
  <c r="D366" i="9"/>
  <c r="H223" i="9"/>
  <c r="D121" i="9"/>
  <c r="H57" i="9"/>
  <c r="H60" i="9"/>
  <c r="E181" i="33"/>
  <c r="E311" i="33"/>
  <c r="C167" i="33"/>
  <c r="H342" i="8"/>
  <c r="H383" i="8"/>
  <c r="D17" i="33"/>
  <c r="H802" i="6"/>
  <c r="H92" i="8"/>
  <c r="D101" i="8"/>
  <c r="E322" i="9"/>
  <c r="D180" i="9"/>
  <c r="C260" i="9"/>
  <c r="D159" i="8"/>
  <c r="G291" i="8"/>
  <c r="C192" i="9"/>
  <c r="H152" i="33"/>
  <c r="D15" i="8"/>
  <c r="D142" i="8"/>
  <c r="C267" i="9"/>
  <c r="H81" i="33"/>
  <c r="G292" i="8"/>
  <c r="D366" i="33"/>
  <c r="D121" i="33"/>
  <c r="H57" i="8"/>
  <c r="C163" i="9"/>
  <c r="H66" i="8"/>
  <c r="G110" i="9"/>
  <c r="F318" i="33"/>
  <c r="C297" i="8"/>
  <c r="F370" i="33"/>
  <c r="G140" i="8"/>
  <c r="E311" i="8"/>
  <c r="D779" i="6"/>
  <c r="D806" i="6"/>
  <c r="G110" i="8"/>
  <c r="F134" i="8"/>
  <c r="G137" i="33"/>
  <c r="F370" i="8"/>
  <c r="G388" i="9"/>
  <c r="G394" i="9"/>
  <c r="F390" i="8"/>
  <c r="F390" i="9"/>
  <c r="F390" i="33"/>
  <c r="G398" i="9"/>
  <c r="G401" i="9"/>
  <c r="G399" i="9"/>
  <c r="F388" i="33"/>
  <c r="F388" i="8"/>
  <c r="F388" i="9"/>
  <c r="G391" i="9"/>
  <c r="G393" i="9"/>
  <c r="G396" i="9"/>
  <c r="E389" i="8"/>
  <c r="E389" i="9"/>
  <c r="E389" i="33"/>
  <c r="G390" i="9"/>
  <c r="C389" i="8"/>
  <c r="C389" i="9"/>
  <c r="C389" i="33"/>
  <c r="E390" i="8"/>
  <c r="E390" i="9"/>
  <c r="E390" i="33"/>
  <c r="D390" i="8"/>
  <c r="D390" i="9"/>
  <c r="D390" i="33"/>
  <c r="F389" i="33"/>
  <c r="F389" i="8"/>
  <c r="F389" i="9"/>
  <c r="G400" i="9"/>
  <c r="J796" i="6"/>
  <c r="G389" i="9"/>
  <c r="G392" i="9"/>
  <c r="C390" i="8"/>
  <c r="C390" i="33"/>
  <c r="C390" i="9"/>
  <c r="G395" i="9"/>
  <c r="G397" i="9"/>
  <c r="B799" i="6"/>
  <c r="B824" i="6"/>
  <c r="AK148" i="25"/>
  <c r="L146" i="25"/>
  <c r="Z146" i="25" s="1"/>
  <c r="BJ146" i="25" s="1"/>
  <c r="D755" i="25"/>
  <c r="J188" i="25"/>
  <c r="C791" i="6"/>
  <c r="AH300" i="25"/>
  <c r="AV300" i="25" s="1"/>
  <c r="L114" i="25"/>
  <c r="AI231" i="25"/>
  <c r="AK104" i="25"/>
  <c r="AF185" i="25"/>
  <c r="AF321" i="25"/>
  <c r="AK217" i="25"/>
  <c r="C795" i="6"/>
  <c r="M183" i="25"/>
  <c r="K94" i="25"/>
  <c r="K99" i="25"/>
  <c r="O71" i="25"/>
  <c r="AH238" i="25"/>
  <c r="AH284" i="25"/>
  <c r="AO284" i="25" s="1"/>
  <c r="N190" i="25"/>
  <c r="AH160" i="25"/>
  <c r="M125" i="25"/>
  <c r="K82" i="25"/>
  <c r="O157" i="25"/>
  <c r="AF239" i="25"/>
  <c r="AF189" i="25"/>
  <c r="J240" i="25"/>
  <c r="D805" i="6"/>
  <c r="AG75" i="25"/>
  <c r="K360" i="25"/>
  <c r="D789" i="6"/>
  <c r="J273" i="25"/>
  <c r="X273" i="25" s="1"/>
  <c r="BH273" i="25" s="1"/>
  <c r="AK337" i="25"/>
  <c r="L230" i="25"/>
  <c r="Z230" i="25" s="1"/>
  <c r="BJ230" i="25" s="1"/>
  <c r="AI218" i="25"/>
  <c r="AK336" i="25"/>
  <c r="K140" i="25"/>
  <c r="AG272" i="25"/>
  <c r="O209" i="25"/>
  <c r="AG79" i="25"/>
  <c r="AB728" i="25"/>
  <c r="BL728" i="25" s="1"/>
  <c r="AB716" i="25"/>
  <c r="BL716" i="25" s="1"/>
  <c r="AB717" i="25"/>
  <c r="BL717" i="25" s="1"/>
  <c r="AX715" i="25"/>
  <c r="AJ190" i="25"/>
  <c r="AB56" i="25"/>
  <c r="BL56" i="25" s="1"/>
  <c r="U234" i="25"/>
  <c r="BE234" i="25" s="1"/>
  <c r="AB234" i="25"/>
  <c r="BL234" i="25" s="1"/>
  <c r="U553" i="25"/>
  <c r="BE553" i="25" s="1"/>
  <c r="AB553" i="25"/>
  <c r="BL553" i="25" s="1"/>
  <c r="H206" i="8"/>
  <c r="H206" i="9"/>
  <c r="G339" i="9"/>
  <c r="H272" i="9"/>
  <c r="H272" i="33"/>
  <c r="AP86" i="25"/>
  <c r="AW86" i="25"/>
  <c r="C287" i="33"/>
  <c r="C287" i="9"/>
  <c r="C287" i="8"/>
  <c r="S54" i="25"/>
  <c r="BC54" i="25" s="1"/>
  <c r="Z54" i="25"/>
  <c r="BJ54" i="25" s="1"/>
  <c r="F336" i="8"/>
  <c r="F336" i="9"/>
  <c r="F336" i="33"/>
  <c r="AB436" i="25"/>
  <c r="BL436" i="25" s="1"/>
  <c r="U436" i="25"/>
  <c r="BE436" i="25" s="1"/>
  <c r="AX495" i="25"/>
  <c r="AQ495" i="25"/>
  <c r="H170" i="8"/>
  <c r="H790" i="6"/>
  <c r="H170" i="9"/>
  <c r="H170" i="33"/>
  <c r="D272" i="8"/>
  <c r="D272" i="33"/>
  <c r="D272" i="9"/>
  <c r="AK272" i="25"/>
  <c r="AK273" i="25"/>
  <c r="O273" i="25"/>
  <c r="O272" i="25"/>
  <c r="G352" i="9"/>
  <c r="F62" i="9"/>
  <c r="F62" i="8"/>
  <c r="F62" i="33"/>
  <c r="X230" i="25"/>
  <c r="BH230" i="25" s="1"/>
  <c r="Q230" i="25"/>
  <c r="BA230" i="25" s="1"/>
  <c r="AB332" i="25"/>
  <c r="BL332" i="25" s="1"/>
  <c r="C221" i="8"/>
  <c r="C221" i="33"/>
  <c r="AH227" i="25"/>
  <c r="AO227" i="25" s="1"/>
  <c r="L227" i="25"/>
  <c r="E230" i="8"/>
  <c r="E230" i="9"/>
  <c r="E230" i="33"/>
  <c r="E236" i="8"/>
  <c r="E236" i="33"/>
  <c r="K274" i="25"/>
  <c r="K273" i="25"/>
  <c r="AG273" i="25"/>
  <c r="AG274" i="25"/>
  <c r="H269" i="9"/>
  <c r="H269" i="33"/>
  <c r="AV160" i="25"/>
  <c r="AO160" i="25"/>
  <c r="C24" i="8"/>
  <c r="C24" i="33"/>
  <c r="N84" i="25"/>
  <c r="AB84" i="25" s="1"/>
  <c r="BL84" i="25" s="1"/>
  <c r="AJ84" i="25"/>
  <c r="H220" i="8"/>
  <c r="H220" i="9"/>
  <c r="H220" i="33"/>
  <c r="K208" i="25"/>
  <c r="R208" i="25" s="1"/>
  <c r="BB208" i="25" s="1"/>
  <c r="K207" i="25"/>
  <c r="AG208" i="25"/>
  <c r="AG207" i="25"/>
  <c r="H104" i="33"/>
  <c r="H104" i="8"/>
  <c r="H104" i="9"/>
  <c r="AQ403" i="25"/>
  <c r="AX403" i="25"/>
  <c r="H161" i="33"/>
  <c r="H161" i="8"/>
  <c r="H206" i="33"/>
  <c r="H161" i="9"/>
  <c r="AT53" i="25"/>
  <c r="AM53" i="25"/>
  <c r="K81" i="25"/>
  <c r="Y81" i="25" s="1"/>
  <c r="BI81" i="25" s="1"/>
  <c r="O362" i="25"/>
  <c r="AC362" i="25" s="1"/>
  <c r="BM362" i="25" s="1"/>
  <c r="D174" i="33"/>
  <c r="U627" i="25"/>
  <c r="BE627" i="25" s="1"/>
  <c r="AB627" i="25"/>
  <c r="BL627" i="25" s="1"/>
  <c r="L800" i="5"/>
  <c r="D827" i="5"/>
  <c r="AX590" i="25"/>
  <c r="AQ590" i="25"/>
  <c r="C359" i="33"/>
  <c r="C359" i="9"/>
  <c r="AH32" i="25"/>
  <c r="L32" i="25"/>
  <c r="O378" i="25"/>
  <c r="AC378" i="25" s="1"/>
  <c r="BM378" i="25" s="1"/>
  <c r="AK379" i="25"/>
  <c r="AK378" i="25"/>
  <c r="E30" i="33"/>
  <c r="E30" i="9"/>
  <c r="E30" i="8"/>
  <c r="H375" i="8"/>
  <c r="H375" i="9"/>
  <c r="D221" i="8"/>
  <c r="D221" i="33"/>
  <c r="J189" i="25"/>
  <c r="X189" i="25" s="1"/>
  <c r="BH189" i="25" s="1"/>
  <c r="D79" i="8"/>
  <c r="D356" i="33"/>
  <c r="D158" i="8"/>
  <c r="AG87" i="25"/>
  <c r="AG364" i="25"/>
  <c r="AH188" i="25"/>
  <c r="F268" i="9"/>
  <c r="F268" i="33"/>
  <c r="F132" i="33"/>
  <c r="F132" i="9"/>
  <c r="AX725" i="25"/>
  <c r="AQ725" i="25"/>
  <c r="D124" i="8"/>
  <c r="D124" i="9"/>
  <c r="K30" i="25"/>
  <c r="AG30" i="25"/>
  <c r="AN30" i="25" s="1"/>
  <c r="AQ459" i="25"/>
  <c r="AX459" i="25"/>
  <c r="H333" i="8"/>
  <c r="H333" i="9"/>
  <c r="AX544" i="25"/>
  <c r="AQ544" i="25"/>
  <c r="U645" i="25"/>
  <c r="BE645" i="25" s="1"/>
  <c r="AB645" i="25"/>
  <c r="BL645" i="25" s="1"/>
  <c r="E376" i="33"/>
  <c r="E376" i="8"/>
  <c r="E26" i="33"/>
  <c r="E26" i="9"/>
  <c r="E26" i="8"/>
  <c r="E254" i="9"/>
  <c r="E254" i="33"/>
  <c r="E254" i="8"/>
  <c r="AX623" i="25"/>
  <c r="AQ623" i="25"/>
  <c r="H96" i="9"/>
  <c r="D39" i="9"/>
  <c r="D769" i="25"/>
  <c r="F183" i="8"/>
  <c r="H46" i="8"/>
  <c r="D356" i="8"/>
  <c r="AK333" i="25"/>
  <c r="AY333" i="25" s="1"/>
  <c r="H368" i="9"/>
  <c r="H131" i="8"/>
  <c r="C319" i="33"/>
  <c r="K363" i="25"/>
  <c r="D158" i="9"/>
  <c r="K87" i="25"/>
  <c r="K213" i="25"/>
  <c r="AG365" i="25"/>
  <c r="AN365" i="25" s="1"/>
  <c r="AG76" i="25"/>
  <c r="AU76" i="25" s="1"/>
  <c r="AG202" i="25"/>
  <c r="G290" i="9"/>
  <c r="D287" i="33"/>
  <c r="O90" i="25"/>
  <c r="H365" i="9"/>
  <c r="AF237" i="25"/>
  <c r="L192" i="25"/>
  <c r="Z192" i="25" s="1"/>
  <c r="BJ192" i="25" s="1"/>
  <c r="D286" i="33"/>
  <c r="AG366" i="25"/>
  <c r="H129" i="33"/>
  <c r="AF187" i="25"/>
  <c r="K73" i="25"/>
  <c r="AK45" i="25"/>
  <c r="E324" i="8"/>
  <c r="H200" i="9"/>
  <c r="D125" i="9"/>
  <c r="X203" i="25"/>
  <c r="BH203" i="25" s="1"/>
  <c r="AQ463" i="25"/>
  <c r="AT294" i="25"/>
  <c r="AM294" i="25"/>
  <c r="AH31" i="25"/>
  <c r="AX534" i="25"/>
  <c r="H17" i="9"/>
  <c r="H17" i="33"/>
  <c r="AQ467" i="25"/>
  <c r="AX467" i="25"/>
  <c r="AJ63" i="25"/>
  <c r="AQ63" i="25" s="1"/>
  <c r="AH286" i="25"/>
  <c r="L286" i="25"/>
  <c r="H146" i="9"/>
  <c r="H146" i="8"/>
  <c r="AJ64" i="25"/>
  <c r="AQ64" i="25" s="1"/>
  <c r="AF125" i="25"/>
  <c r="AA241" i="25"/>
  <c r="BK241" i="25" s="1"/>
  <c r="T241" i="25"/>
  <c r="BD241" i="25" s="1"/>
  <c r="O78" i="25"/>
  <c r="AK78" i="25"/>
  <c r="T239" i="25"/>
  <c r="BD239" i="25" s="1"/>
  <c r="AA239" i="25"/>
  <c r="BK239" i="25" s="1"/>
  <c r="AT56" i="25"/>
  <c r="AM56" i="25"/>
  <c r="C378" i="9"/>
  <c r="C378" i="33"/>
  <c r="E252" i="33"/>
  <c r="E252" i="9"/>
  <c r="E252" i="8"/>
  <c r="C321" i="33"/>
  <c r="C321" i="8"/>
  <c r="AH30" i="25"/>
  <c r="AO30" i="25" s="1"/>
  <c r="L29" i="25"/>
  <c r="AJ60" i="25"/>
  <c r="N60" i="25"/>
  <c r="H128" i="33"/>
  <c r="H128" i="8"/>
  <c r="H128" i="9"/>
  <c r="H754" i="25"/>
  <c r="AK190" i="25"/>
  <c r="J164" i="25"/>
  <c r="Q164" i="25" s="1"/>
  <c r="BA164" i="25" s="1"/>
  <c r="AF165" i="25"/>
  <c r="AM165" i="25" s="1"/>
  <c r="J165" i="25"/>
  <c r="Q165" i="25" s="1"/>
  <c r="BA165" i="25" s="1"/>
  <c r="AF164" i="25"/>
  <c r="AT164" i="25" s="1"/>
  <c r="AJ354" i="25"/>
  <c r="N354" i="25"/>
  <c r="U354" i="25" s="1"/>
  <c r="BE354" i="25" s="1"/>
  <c r="AP237" i="25"/>
  <c r="AW237" i="25"/>
  <c r="AH28" i="25"/>
  <c r="E741" i="25"/>
  <c r="K203" i="25"/>
  <c r="D355" i="9"/>
  <c r="D355" i="33"/>
  <c r="D158" i="33"/>
  <c r="H43" i="9"/>
  <c r="H157" i="8"/>
  <c r="J241" i="25"/>
  <c r="K75" i="25"/>
  <c r="AX443" i="25"/>
  <c r="AQ443" i="25"/>
  <c r="M122" i="25"/>
  <c r="AI122" i="25"/>
  <c r="AW122" i="25" s="1"/>
  <c r="AI123" i="25"/>
  <c r="AP123" i="25" s="1"/>
  <c r="C293" i="9"/>
  <c r="C293" i="33"/>
  <c r="C293" i="8"/>
  <c r="H126" i="8"/>
  <c r="H126" i="33"/>
  <c r="H126" i="9"/>
  <c r="G109" i="33"/>
  <c r="G109" i="9"/>
  <c r="K151" i="25"/>
  <c r="AG151" i="25"/>
  <c r="AG152" i="25"/>
  <c r="AX473" i="25"/>
  <c r="AQ473" i="25"/>
  <c r="AG363" i="25"/>
  <c r="AU363" i="25" s="1"/>
  <c r="AG81" i="25"/>
  <c r="AN81" i="25" s="1"/>
  <c r="K366" i="25"/>
  <c r="R366" i="25" s="1"/>
  <c r="BB366" i="25" s="1"/>
  <c r="D174" i="8"/>
  <c r="AJ119" i="25"/>
  <c r="N119" i="25"/>
  <c r="F283" i="8"/>
  <c r="F283" i="33"/>
  <c r="F283" i="9"/>
  <c r="AX53" i="25"/>
  <c r="AQ53" i="25"/>
  <c r="N351" i="25"/>
  <c r="AJ351" i="25"/>
  <c r="D118" i="8"/>
  <c r="D118" i="33"/>
  <c r="C318" i="8"/>
  <c r="C318" i="33"/>
  <c r="AB473" i="25"/>
  <c r="BL473" i="25" s="1"/>
  <c r="U473" i="25"/>
  <c r="BE473" i="25" s="1"/>
  <c r="H367" i="9"/>
  <c r="H367" i="8"/>
  <c r="C294" i="33"/>
  <c r="C294" i="8"/>
  <c r="H125" i="8"/>
  <c r="H125" i="33"/>
  <c r="H125" i="9"/>
  <c r="AK21" i="25"/>
  <c r="AY21" i="25" s="1"/>
  <c r="O21" i="25"/>
  <c r="D39" i="33"/>
  <c r="AG362" i="25"/>
  <c r="O333" i="25"/>
  <c r="AG213" i="25"/>
  <c r="H792" i="6"/>
  <c r="K76" i="25"/>
  <c r="R76" i="25" s="1"/>
  <c r="BB76" i="25" s="1"/>
  <c r="K202" i="25"/>
  <c r="R202" i="25" s="1"/>
  <c r="BB202" i="25" s="1"/>
  <c r="D84" i="8"/>
  <c r="O375" i="25"/>
  <c r="K47" i="25"/>
  <c r="E324" i="9"/>
  <c r="K214" i="25"/>
  <c r="H200" i="8"/>
  <c r="U250" i="25"/>
  <c r="BE250" i="25" s="1"/>
  <c r="D125" i="33"/>
  <c r="H375" i="33"/>
  <c r="AV54" i="25"/>
  <c r="AO54" i="25"/>
  <c r="AT206" i="25"/>
  <c r="AM206" i="25"/>
  <c r="U337" i="25"/>
  <c r="BE337" i="25" s="1"/>
  <c r="AB337" i="25"/>
  <c r="BL337" i="25" s="1"/>
  <c r="L31" i="25"/>
  <c r="Z31" i="25" s="1"/>
  <c r="BJ31" i="25" s="1"/>
  <c r="AV279" i="25"/>
  <c r="AO279" i="25"/>
  <c r="F132" i="8"/>
  <c r="N362" i="25"/>
  <c r="AJ362" i="25"/>
  <c r="AQ624" i="25"/>
  <c r="AX624" i="25"/>
  <c r="F16" i="33"/>
  <c r="F16" i="9"/>
  <c r="AJ67" i="25"/>
  <c r="S30" i="25"/>
  <c r="BC30" i="25" s="1"/>
  <c r="Z30" i="25"/>
  <c r="BJ30" i="25" s="1"/>
  <c r="C264" i="8"/>
  <c r="C264" i="9"/>
  <c r="AT230" i="25"/>
  <c r="AM230" i="25"/>
  <c r="K63" i="25"/>
  <c r="AG63" i="25"/>
  <c r="C223" i="9"/>
  <c r="C223" i="33"/>
  <c r="C223" i="8"/>
  <c r="AA50" i="25"/>
  <c r="BK50" i="25" s="1"/>
  <c r="T50" i="25"/>
  <c r="BD50" i="25" s="1"/>
  <c r="U660" i="25"/>
  <c r="BE660" i="25" s="1"/>
  <c r="AB660" i="25"/>
  <c r="BL660" i="25" s="1"/>
  <c r="L233" i="25"/>
  <c r="AH232" i="25"/>
  <c r="E40" i="33"/>
  <c r="E40" i="9"/>
  <c r="F123" i="8"/>
  <c r="F123" i="33"/>
  <c r="F66" i="9"/>
  <c r="F66" i="33"/>
  <c r="F66" i="8"/>
  <c r="AX724" i="25"/>
  <c r="AQ724" i="25"/>
  <c r="AX613" i="25"/>
  <c r="AQ613" i="25"/>
  <c r="AF188" i="25"/>
  <c r="AM188" i="25" s="1"/>
  <c r="U649" i="25"/>
  <c r="BE649" i="25" s="1"/>
  <c r="AB649" i="25"/>
  <c r="BL649" i="25" s="1"/>
  <c r="H39" i="9"/>
  <c r="H39" i="33"/>
  <c r="J57" i="25"/>
  <c r="Q57" i="25" s="1"/>
  <c r="BA57" i="25" s="1"/>
  <c r="AF57" i="25"/>
  <c r="AM57" i="25" s="1"/>
  <c r="N290" i="25"/>
  <c r="AB290" i="25" s="1"/>
  <c r="BL290" i="25" s="1"/>
  <c r="AJ290" i="25"/>
  <c r="AQ290" i="25" s="1"/>
  <c r="AK152" i="25"/>
  <c r="AR152" i="25" s="1"/>
  <c r="O152" i="25"/>
  <c r="E368" i="9"/>
  <c r="E368" i="33"/>
  <c r="G68" i="33"/>
  <c r="G68" i="8"/>
  <c r="H74" i="33"/>
  <c r="H74" i="8"/>
  <c r="H72" i="33"/>
  <c r="H72" i="8"/>
  <c r="AH183" i="25"/>
  <c r="AH182" i="25"/>
  <c r="AV182" i="25" s="1"/>
  <c r="Q288" i="25"/>
  <c r="BA288" i="25" s="1"/>
  <c r="X288" i="25"/>
  <c r="BH288" i="25" s="1"/>
  <c r="AQ669" i="25"/>
  <c r="AX669" i="25"/>
  <c r="J190" i="25"/>
  <c r="X190" i="25" s="1"/>
  <c r="BH190" i="25" s="1"/>
  <c r="AF190" i="25"/>
  <c r="K127" i="25"/>
  <c r="K126" i="25"/>
  <c r="AG126" i="25"/>
  <c r="AG127" i="25"/>
  <c r="H805" i="6"/>
  <c r="AG72" i="25"/>
  <c r="AU72" i="25" s="1"/>
  <c r="O20" i="25"/>
  <c r="V20" i="25" s="1"/>
  <c r="BF20" i="25" s="1"/>
  <c r="AK364" i="25"/>
  <c r="O89" i="25"/>
  <c r="AG361" i="25"/>
  <c r="K86" i="25"/>
  <c r="AG82" i="25"/>
  <c r="AG295" i="25"/>
  <c r="AH189" i="25"/>
  <c r="AV189" i="25" s="1"/>
  <c r="D18" i="9"/>
  <c r="AQ248" i="25"/>
  <c r="AG46" i="25"/>
  <c r="C320" i="33"/>
  <c r="K152" i="25"/>
  <c r="AF122" i="25"/>
  <c r="AK209" i="25"/>
  <c r="AY209" i="25" s="1"/>
  <c r="E195" i="9"/>
  <c r="H90" i="8"/>
  <c r="AF240" i="25"/>
  <c r="H43" i="33"/>
  <c r="AK157" i="25"/>
  <c r="G284" i="8"/>
  <c r="CA14" i="25"/>
  <c r="K101" i="25"/>
  <c r="H14" i="33"/>
  <c r="H379" i="33"/>
  <c r="K282" i="25"/>
  <c r="AG360" i="25"/>
  <c r="H333" i="33"/>
  <c r="AG281" i="25"/>
  <c r="D221" i="9"/>
  <c r="D22" i="8"/>
  <c r="S146" i="25"/>
  <c r="BC146" i="25" s="1"/>
  <c r="U663" i="25"/>
  <c r="BE663" i="25" s="1"/>
  <c r="AB455" i="25"/>
  <c r="BL455" i="25" s="1"/>
  <c r="U455" i="25"/>
  <c r="BE455" i="25" s="1"/>
  <c r="C294" i="9"/>
  <c r="S214" i="25"/>
  <c r="BC214" i="25" s="1"/>
  <c r="Z214" i="25"/>
  <c r="BJ214" i="25" s="1"/>
  <c r="O16" i="25"/>
  <c r="AC16" i="25" s="1"/>
  <c r="BM16" i="25" s="1"/>
  <c r="T114" i="25"/>
  <c r="BD114" i="25" s="1"/>
  <c r="AA114" i="25"/>
  <c r="BK114" i="25" s="1"/>
  <c r="AV50" i="25"/>
  <c r="AO50" i="25"/>
  <c r="Q350" i="25"/>
  <c r="BA350" i="25" s="1"/>
  <c r="X350" i="25"/>
  <c r="BH350" i="25" s="1"/>
  <c r="N19" i="25"/>
  <c r="AF214" i="25"/>
  <c r="AT214" i="25" s="1"/>
  <c r="AX477" i="25"/>
  <c r="AQ477" i="25"/>
  <c r="AK147" i="25"/>
  <c r="AJ189" i="25"/>
  <c r="N189" i="25"/>
  <c r="AQ635" i="25"/>
  <c r="AX635" i="25"/>
  <c r="E174" i="33"/>
  <c r="E174" i="9"/>
  <c r="E164" i="8"/>
  <c r="E164" i="33"/>
  <c r="AB449" i="25"/>
  <c r="BL449" i="25" s="1"/>
  <c r="U449" i="25"/>
  <c r="BE449" i="25" s="1"/>
  <c r="F340" i="9"/>
  <c r="F340" i="33"/>
  <c r="F340" i="8"/>
  <c r="G141" i="9"/>
  <c r="G141" i="8"/>
  <c r="G141" i="33"/>
  <c r="O158" i="25"/>
  <c r="AK158" i="25"/>
  <c r="G60" i="8"/>
  <c r="G60" i="9"/>
  <c r="N68" i="25"/>
  <c r="AJ69" i="25"/>
  <c r="H807" i="6"/>
  <c r="H374" i="33"/>
  <c r="H374" i="8"/>
  <c r="E31" i="33"/>
  <c r="E31" i="8"/>
  <c r="E31" i="9"/>
  <c r="AK362" i="25"/>
  <c r="AR362" i="25" s="1"/>
  <c r="H769" i="25"/>
  <c r="H792" i="25" s="1"/>
  <c r="E255" i="8"/>
  <c r="E255" i="9"/>
  <c r="E255" i="33"/>
  <c r="AG262" i="25"/>
  <c r="K263" i="25"/>
  <c r="R263" i="25" s="1"/>
  <c r="BB263" i="25" s="1"/>
  <c r="K262" i="25"/>
  <c r="AG263" i="25"/>
  <c r="AU263" i="25" s="1"/>
  <c r="D760" i="25"/>
  <c r="D783" i="25" s="1"/>
  <c r="E202" i="33"/>
  <c r="E202" i="9"/>
  <c r="E202" i="8"/>
  <c r="E25" i="8"/>
  <c r="E25" i="33"/>
  <c r="E25" i="9"/>
  <c r="O382" i="25"/>
  <c r="V382" i="25" s="1"/>
  <c r="BF382" i="25" s="1"/>
  <c r="AK381" i="25"/>
  <c r="AY381" i="25" s="1"/>
  <c r="O381" i="25"/>
  <c r="V381" i="25" s="1"/>
  <c r="BF381" i="25" s="1"/>
  <c r="D768" i="25"/>
  <c r="K290" i="25"/>
  <c r="K78" i="25"/>
  <c r="C242" i="8"/>
  <c r="U240" i="25"/>
  <c r="BE240" i="25" s="1"/>
  <c r="AG282" i="25"/>
  <c r="AU282" i="25" s="1"/>
  <c r="Z49" i="25"/>
  <c r="BJ49" i="25" s="1"/>
  <c r="S49" i="25"/>
  <c r="BC49" i="25" s="1"/>
  <c r="AW118" i="25"/>
  <c r="AP118" i="25"/>
  <c r="L183" i="25"/>
  <c r="S183" i="25" s="1"/>
  <c r="BC183" i="25" s="1"/>
  <c r="S222" i="25"/>
  <c r="BC222" i="25" s="1"/>
  <c r="Z222" i="25"/>
  <c r="BJ222" i="25" s="1"/>
  <c r="D65" i="33"/>
  <c r="D65" i="8"/>
  <c r="AH191" i="25"/>
  <c r="AO191" i="25" s="1"/>
  <c r="K72" i="25"/>
  <c r="AF123" i="25"/>
  <c r="L189" i="25"/>
  <c r="K46" i="25"/>
  <c r="O379" i="25"/>
  <c r="D201" i="9"/>
  <c r="H157" i="9"/>
  <c r="D792" i="6"/>
  <c r="AG101" i="25"/>
  <c r="H379" i="9"/>
  <c r="O363" i="25"/>
  <c r="AF241" i="25"/>
  <c r="H360" i="8"/>
  <c r="AT330" i="25"/>
  <c r="D22" i="33"/>
  <c r="AO222" i="25"/>
  <c r="G60" i="33"/>
  <c r="G109" i="8"/>
  <c r="AW124" i="25"/>
  <c r="AP124" i="25"/>
  <c r="AQ327" i="25"/>
  <c r="AX327" i="25"/>
  <c r="U726" i="25"/>
  <c r="BE726" i="25" s="1"/>
  <c r="AB726" i="25"/>
  <c r="BL726" i="25" s="1"/>
  <c r="F299" i="33"/>
  <c r="D23" i="33"/>
  <c r="D23" i="8"/>
  <c r="H62" i="8"/>
  <c r="H62" i="9"/>
  <c r="G14" i="33"/>
  <c r="G14" i="8"/>
  <c r="D29" i="8"/>
  <c r="D29" i="33"/>
  <c r="D29" i="9"/>
  <c r="U491" i="25"/>
  <c r="BE491" i="25" s="1"/>
  <c r="AB491" i="25"/>
  <c r="BL491" i="25" s="1"/>
  <c r="G205" i="33"/>
  <c r="G205" i="9"/>
  <c r="C86" i="33"/>
  <c r="C86" i="8"/>
  <c r="N69" i="25"/>
  <c r="AQ469" i="25"/>
  <c r="AX469" i="25"/>
  <c r="H124" i="33"/>
  <c r="H124" i="8"/>
  <c r="H121" i="8"/>
  <c r="H121" i="9"/>
  <c r="H121" i="33"/>
  <c r="H115" i="9"/>
  <c r="H115" i="33"/>
  <c r="AQ648" i="25"/>
  <c r="AX648" i="25"/>
  <c r="M201" i="25"/>
  <c r="AI201" i="25"/>
  <c r="AX115" i="25"/>
  <c r="AQ115" i="25"/>
  <c r="M334" i="25"/>
  <c r="AI334" i="25"/>
  <c r="AW334" i="25" s="1"/>
  <c r="D67" i="33"/>
  <c r="D67" i="9"/>
  <c r="U467" i="25"/>
  <c r="BE467" i="25" s="1"/>
  <c r="AB467" i="25"/>
  <c r="BL467" i="25" s="1"/>
  <c r="T124" i="25"/>
  <c r="BD124" i="25" s="1"/>
  <c r="AA124" i="25"/>
  <c r="BK124" i="25" s="1"/>
  <c r="AX726" i="25"/>
  <c r="AQ726" i="25"/>
  <c r="K225" i="25"/>
  <c r="AQ476" i="25"/>
  <c r="AX476" i="25"/>
  <c r="AI65" i="25"/>
  <c r="O116" i="25"/>
  <c r="AC116" i="25" s="1"/>
  <c r="BM116" i="25" s="1"/>
  <c r="E139" i="9"/>
  <c r="E139" i="33"/>
  <c r="E42" i="8"/>
  <c r="E42" i="9"/>
  <c r="O210" i="25"/>
  <c r="AI120" i="25"/>
  <c r="M121" i="25"/>
  <c r="AA121" i="25" s="1"/>
  <c r="BK121" i="25" s="1"/>
  <c r="AI121" i="25"/>
  <c r="AW121" i="25" s="1"/>
  <c r="F748" i="25"/>
  <c r="AS748" i="25" s="1"/>
  <c r="J26" i="25"/>
  <c r="X26" i="25" s="1"/>
  <c r="BH26" i="25" s="1"/>
  <c r="AF26" i="25"/>
  <c r="AM26" i="25" s="1"/>
  <c r="G84" i="33"/>
  <c r="G84" i="9"/>
  <c r="C58" i="33"/>
  <c r="C58" i="9"/>
  <c r="E375" i="33"/>
  <c r="E375" i="9"/>
  <c r="D59" i="9"/>
  <c r="D59" i="33"/>
  <c r="AK269" i="25"/>
  <c r="AQ622" i="25"/>
  <c r="AX622" i="25"/>
  <c r="AF380" i="25"/>
  <c r="AM380" i="25" s="1"/>
  <c r="AF381" i="25"/>
  <c r="AT381" i="25" s="1"/>
  <c r="S111" i="25"/>
  <c r="BC111" i="25" s="1"/>
  <c r="Z111" i="25"/>
  <c r="BJ111" i="25" s="1"/>
  <c r="Z27" i="25"/>
  <c r="BJ27" i="25" s="1"/>
  <c r="S27" i="25"/>
  <c r="BC27" i="25" s="1"/>
  <c r="K299" i="25"/>
  <c r="AG299" i="25"/>
  <c r="D300" i="8"/>
  <c r="D300" i="33"/>
  <c r="C356" i="9"/>
  <c r="C356" i="8"/>
  <c r="AX723" i="25"/>
  <c r="AQ723" i="25"/>
  <c r="H119" i="8"/>
  <c r="H119" i="33"/>
  <c r="H119" i="9"/>
  <c r="U650" i="25"/>
  <c r="BE650" i="25" s="1"/>
  <c r="AB650" i="25"/>
  <c r="BL650" i="25" s="1"/>
  <c r="AH193" i="25"/>
  <c r="N83" i="25"/>
  <c r="AW111" i="25"/>
  <c r="AP111" i="25"/>
  <c r="AI219" i="25"/>
  <c r="E167" i="9"/>
  <c r="E167" i="33"/>
  <c r="E167" i="8"/>
  <c r="M123" i="25"/>
  <c r="F120" i="33"/>
  <c r="F785" i="6"/>
  <c r="AF293" i="25"/>
  <c r="J293" i="25"/>
  <c r="AF292" i="25"/>
  <c r="AB429" i="25"/>
  <c r="BL429" i="25" s="1"/>
  <c r="U429" i="25"/>
  <c r="BE429" i="25" s="1"/>
  <c r="E359" i="9"/>
  <c r="E359" i="33"/>
  <c r="U593" i="25"/>
  <c r="BE593" i="25" s="1"/>
  <c r="AB593" i="25"/>
  <c r="BL593" i="25" s="1"/>
  <c r="AJ86" i="25"/>
  <c r="AX86" i="25" s="1"/>
  <c r="AJ85" i="25"/>
  <c r="AX85" i="25" s="1"/>
  <c r="S220" i="25"/>
  <c r="BC220" i="25" s="1"/>
  <c r="Z220" i="25"/>
  <c r="BJ220" i="25" s="1"/>
  <c r="L300" i="25"/>
  <c r="N120" i="25"/>
  <c r="AB120" i="25" s="1"/>
  <c r="BL120" i="25" s="1"/>
  <c r="O126" i="25"/>
  <c r="AC126" i="25" s="1"/>
  <c r="BM126" i="25" s="1"/>
  <c r="AT37" i="25"/>
  <c r="AM37" i="25"/>
  <c r="AB727" i="25"/>
  <c r="BL727" i="25" s="1"/>
  <c r="U727" i="25"/>
  <c r="BE727" i="25" s="1"/>
  <c r="C25" i="8"/>
  <c r="C302" i="8"/>
  <c r="C302" i="33"/>
  <c r="H23" i="8"/>
  <c r="H23" i="9"/>
  <c r="D300" i="9"/>
  <c r="AB446" i="25"/>
  <c r="BL446" i="25" s="1"/>
  <c r="E360" i="33"/>
  <c r="E360" i="8"/>
  <c r="E802" i="6"/>
  <c r="J374" i="25"/>
  <c r="N361" i="25"/>
  <c r="E121" i="33"/>
  <c r="E121" i="8"/>
  <c r="E121" i="9"/>
  <c r="L119" i="25"/>
  <c r="AH119" i="25"/>
  <c r="AB335" i="25"/>
  <c r="BL335" i="25" s="1"/>
  <c r="U335" i="25"/>
  <c r="BE335" i="25" s="1"/>
  <c r="E23" i="9"/>
  <c r="E23" i="8"/>
  <c r="F68" i="8"/>
  <c r="F68" i="33"/>
  <c r="AX429" i="25"/>
  <c r="AQ429" i="25"/>
  <c r="C25" i="9"/>
  <c r="J245" i="25"/>
  <c r="K340" i="25"/>
  <c r="M222" i="25"/>
  <c r="T222" i="25" s="1"/>
  <c r="BD222" i="25" s="1"/>
  <c r="AK308" i="25"/>
  <c r="AR308" i="25" s="1"/>
  <c r="AH186" i="25"/>
  <c r="AV186" i="25" s="1"/>
  <c r="J193" i="25"/>
  <c r="C755" i="25"/>
  <c r="J63" i="25"/>
  <c r="K84" i="25"/>
  <c r="AI26" i="25"/>
  <c r="AP26" i="25" s="1"/>
  <c r="J107" i="25"/>
  <c r="X107" i="25" s="1"/>
  <c r="BH107" i="25" s="1"/>
  <c r="M166" i="25"/>
  <c r="T166" i="25" s="1"/>
  <c r="BD166" i="25" s="1"/>
  <c r="N130" i="25"/>
  <c r="U130" i="25" s="1"/>
  <c r="BE130" i="25" s="1"/>
  <c r="L120" i="25"/>
  <c r="Z120" i="25" s="1"/>
  <c r="BJ120" i="25" s="1"/>
  <c r="AG293" i="25"/>
  <c r="D799" i="6"/>
  <c r="AJ289" i="25"/>
  <c r="AH146" i="25"/>
  <c r="AF289" i="25"/>
  <c r="AT289" i="25" s="1"/>
  <c r="L342" i="25"/>
  <c r="S342" i="25" s="1"/>
  <c r="BC342" i="25" s="1"/>
  <c r="AH307" i="25"/>
  <c r="AO307" i="25" s="1"/>
  <c r="AF134" i="25"/>
  <c r="M285" i="25"/>
  <c r="AA285" i="25" s="1"/>
  <c r="BK285" i="25" s="1"/>
  <c r="J376" i="25"/>
  <c r="X376" i="25" s="1"/>
  <c r="BH376" i="25" s="1"/>
  <c r="AK307" i="25"/>
  <c r="D265" i="8"/>
  <c r="D265" i="33"/>
  <c r="AI357" i="25"/>
  <c r="AP357" i="25" s="1"/>
  <c r="AF271" i="25"/>
  <c r="AM271" i="25" s="1"/>
  <c r="AG226" i="25"/>
  <c r="J213" i="25"/>
  <c r="K135" i="25"/>
  <c r="AJ191" i="25"/>
  <c r="L234" i="25"/>
  <c r="O223" i="25"/>
  <c r="O44" i="25"/>
  <c r="AC44" i="25" s="1"/>
  <c r="BM44" i="25" s="1"/>
  <c r="AK40" i="25"/>
  <c r="AR40" i="25" s="1"/>
  <c r="S228" i="25"/>
  <c r="BC228" i="25" s="1"/>
  <c r="Z228" i="25"/>
  <c r="BJ228" i="25" s="1"/>
  <c r="AW219" i="25"/>
  <c r="AP219" i="25"/>
  <c r="D345" i="33"/>
  <c r="D341" i="33"/>
  <c r="K178" i="25"/>
  <c r="H273" i="33"/>
  <c r="AF192" i="25"/>
  <c r="AK213" i="25"/>
  <c r="AF195" i="25"/>
  <c r="AM195" i="25" s="1"/>
  <c r="O309" i="25"/>
  <c r="AC309" i="25" s="1"/>
  <c r="BM309" i="25" s="1"/>
  <c r="H44" i="8"/>
  <c r="D292" i="9"/>
  <c r="O94" i="25"/>
  <c r="AG98" i="25"/>
  <c r="H137" i="8"/>
  <c r="AG95" i="25"/>
  <c r="H779" i="6"/>
  <c r="D96" i="9"/>
  <c r="D268" i="33"/>
  <c r="N289" i="25"/>
  <c r="AB289" i="25" s="1"/>
  <c r="BL289" i="25" s="1"/>
  <c r="D184" i="9"/>
  <c r="AW110" i="25"/>
  <c r="AG26" i="25"/>
  <c r="K27" i="25"/>
  <c r="D66" i="8"/>
  <c r="Q53" i="25"/>
  <c r="BA53" i="25" s="1"/>
  <c r="U54" i="25"/>
  <c r="BE54" i="25" s="1"/>
  <c r="Z47" i="25"/>
  <c r="BJ47" i="25" s="1"/>
  <c r="Q28" i="25"/>
  <c r="BA28" i="25" s="1"/>
  <c r="AX47" i="25"/>
  <c r="AX589" i="25"/>
  <c r="G351" i="9"/>
  <c r="AH109" i="25"/>
  <c r="AV109" i="25" s="1"/>
  <c r="C212" i="9"/>
  <c r="AH228" i="25"/>
  <c r="AV228" i="25" s="1"/>
  <c r="G83" i="8"/>
  <c r="L356" i="25"/>
  <c r="S356" i="25" s="1"/>
  <c r="BC356" i="25" s="1"/>
  <c r="G47" i="9"/>
  <c r="E229" i="33"/>
  <c r="O266" i="25"/>
  <c r="AH242" i="25"/>
  <c r="AO242" i="25" s="1"/>
  <c r="AF59" i="25"/>
  <c r="AT59" i="25" s="1"/>
  <c r="AK313" i="25"/>
  <c r="AY313" i="25" s="1"/>
  <c r="AK39" i="25"/>
  <c r="AR39" i="25" s="1"/>
  <c r="AK74" i="25"/>
  <c r="AK311" i="25"/>
  <c r="L182" i="25"/>
  <c r="AG349" i="25"/>
  <c r="D347" i="9"/>
  <c r="D341" i="8"/>
  <c r="G289" i="33"/>
  <c r="H273" i="9"/>
  <c r="AG139" i="25"/>
  <c r="AK146" i="25"/>
  <c r="U245" i="25"/>
  <c r="BE245" i="25" s="1"/>
  <c r="J195" i="25"/>
  <c r="K19" i="25"/>
  <c r="R19" i="25" s="1"/>
  <c r="BB19" i="25" s="1"/>
  <c r="H108" i="33"/>
  <c r="O269" i="25"/>
  <c r="V269" i="25" s="1"/>
  <c r="BF269" i="25" s="1"/>
  <c r="AK94" i="25"/>
  <c r="AR94" i="25" s="1"/>
  <c r="H746" i="25"/>
  <c r="K98" i="25"/>
  <c r="E194" i="33"/>
  <c r="D268" i="8"/>
  <c r="D184" i="8"/>
  <c r="O335" i="25"/>
  <c r="AC335" i="25" s="1"/>
  <c r="BM335" i="25" s="1"/>
  <c r="X331" i="25"/>
  <c r="BH331" i="25" s="1"/>
  <c r="AP261" i="25"/>
  <c r="O147" i="25"/>
  <c r="AT26" i="25"/>
  <c r="AV234" i="25"/>
  <c r="M286" i="25"/>
  <c r="T286" i="25" s="1"/>
  <c r="BD286" i="25" s="1"/>
  <c r="AB619" i="25"/>
  <c r="BL619" i="25" s="1"/>
  <c r="AX666" i="25"/>
  <c r="G83" i="9"/>
  <c r="C212" i="8"/>
  <c r="AQ662" i="25"/>
  <c r="AQ566" i="25"/>
  <c r="M223" i="25"/>
  <c r="AQ409" i="25"/>
  <c r="M297" i="25"/>
  <c r="T297" i="25" s="1"/>
  <c r="BD297" i="25" s="1"/>
  <c r="M205" i="25"/>
  <c r="AA205" i="25" s="1"/>
  <c r="BK205" i="25" s="1"/>
  <c r="O270" i="25"/>
  <c r="AC270" i="25" s="1"/>
  <c r="BM270" i="25" s="1"/>
  <c r="AH235" i="25"/>
  <c r="AO235" i="25" s="1"/>
  <c r="L232" i="25"/>
  <c r="S232" i="25" s="1"/>
  <c r="BC232" i="25" s="1"/>
  <c r="E185" i="9"/>
  <c r="K349" i="25"/>
  <c r="AG350" i="25"/>
  <c r="D347" i="8"/>
  <c r="AC385" i="25"/>
  <c r="BM385" i="25" s="1"/>
  <c r="G289" i="9"/>
  <c r="H797" i="6"/>
  <c r="O146" i="25"/>
  <c r="J316" i="25"/>
  <c r="H209" i="33"/>
  <c r="AG19" i="25"/>
  <c r="AG97" i="25"/>
  <c r="AU97" i="25" s="1"/>
  <c r="H108" i="9"/>
  <c r="AX249" i="25"/>
  <c r="O97" i="25"/>
  <c r="AC97" i="25" s="1"/>
  <c r="BM97" i="25" s="1"/>
  <c r="AG298" i="25"/>
  <c r="O98" i="25"/>
  <c r="D744" i="25"/>
  <c r="AK335" i="25"/>
  <c r="L193" i="25"/>
  <c r="Z193" i="25" s="1"/>
  <c r="BJ193" i="25" s="1"/>
  <c r="D123" i="33"/>
  <c r="H339" i="33"/>
  <c r="D30" i="33"/>
  <c r="AK32" i="25"/>
  <c r="AG67" i="25"/>
  <c r="H61" i="33"/>
  <c r="H263" i="8"/>
  <c r="AQ413" i="25"/>
  <c r="AB469" i="25"/>
  <c r="BL469" i="25" s="1"/>
  <c r="AB523" i="25"/>
  <c r="BL523" i="25" s="1"/>
  <c r="AJ356" i="25"/>
  <c r="AQ356" i="25" s="1"/>
  <c r="AX458" i="25"/>
  <c r="E296" i="33"/>
  <c r="C66" i="33"/>
  <c r="C62" i="9"/>
  <c r="E794" i="6"/>
  <c r="AJ68" i="25"/>
  <c r="AK341" i="25"/>
  <c r="AY341" i="25" s="1"/>
  <c r="D793" i="6"/>
  <c r="M187" i="25"/>
  <c r="H209" i="9"/>
  <c r="H766" i="25"/>
  <c r="G288" i="9"/>
  <c r="AK97" i="25"/>
  <c r="AY97" i="25" s="1"/>
  <c r="C269" i="33"/>
  <c r="C754" i="25"/>
  <c r="H150" i="33"/>
  <c r="D98" i="33"/>
  <c r="D123" i="9"/>
  <c r="O27" i="25"/>
  <c r="H339" i="9"/>
  <c r="K67" i="25"/>
  <c r="Y67" i="25" s="1"/>
  <c r="BI67" i="25" s="1"/>
  <c r="AX48" i="25"/>
  <c r="H263" i="33"/>
  <c r="H68" i="9"/>
  <c r="AW115" i="25"/>
  <c r="U615" i="25"/>
  <c r="BE615" i="25" s="1"/>
  <c r="AX727" i="25"/>
  <c r="U659" i="25"/>
  <c r="BE659" i="25" s="1"/>
  <c r="E296" i="9"/>
  <c r="AI365" i="25"/>
  <c r="AP365" i="25" s="1"/>
  <c r="AX524" i="25"/>
  <c r="AB447" i="25"/>
  <c r="BL447" i="25" s="1"/>
  <c r="AQ427" i="25"/>
  <c r="M128" i="25"/>
  <c r="E172" i="33"/>
  <c r="O60" i="25"/>
  <c r="C66" i="8"/>
  <c r="AK113" i="25"/>
  <c r="AY113" i="25" s="1"/>
  <c r="C62" i="8"/>
  <c r="E41" i="8"/>
  <c r="AG61" i="25"/>
  <c r="O342" i="25"/>
  <c r="K341" i="25"/>
  <c r="O341" i="25"/>
  <c r="AG99" i="25"/>
  <c r="AU99" i="25" s="1"/>
  <c r="D294" i="33"/>
  <c r="AG84" i="25"/>
  <c r="AN84" i="25" s="1"/>
  <c r="G288" i="8"/>
  <c r="C148" i="33"/>
  <c r="C128" i="8"/>
  <c r="K177" i="25"/>
  <c r="C269" i="8"/>
  <c r="H45" i="8"/>
  <c r="C195" i="8"/>
  <c r="H150" i="9"/>
  <c r="D98" i="9"/>
  <c r="O93" i="25"/>
  <c r="AK212" i="25"/>
  <c r="S55" i="25"/>
  <c r="BC55" i="25" s="1"/>
  <c r="D208" i="33"/>
  <c r="AP247" i="25"/>
  <c r="X52" i="25"/>
  <c r="BH52" i="25" s="1"/>
  <c r="AG68" i="25"/>
  <c r="AN68" i="25" s="1"/>
  <c r="S238" i="25"/>
  <c r="BC238" i="25" s="1"/>
  <c r="G15" i="9"/>
  <c r="AB648" i="25"/>
  <c r="BL648" i="25" s="1"/>
  <c r="AQ629" i="25"/>
  <c r="M231" i="25"/>
  <c r="T231" i="25" s="1"/>
  <c r="BD231" i="25" s="1"/>
  <c r="N804" i="5"/>
  <c r="J289" i="25"/>
  <c r="Q289" i="25" s="1"/>
  <c r="BA289" i="25" s="1"/>
  <c r="U643" i="25"/>
  <c r="BE643" i="25" s="1"/>
  <c r="C355" i="9"/>
  <c r="AQ515" i="25"/>
  <c r="E172" i="9"/>
  <c r="M57" i="25"/>
  <c r="T57" i="25" s="1"/>
  <c r="BD57" i="25" s="1"/>
  <c r="N343" i="25"/>
  <c r="O141" i="25"/>
  <c r="V141" i="25" s="1"/>
  <c r="BF141" i="25" s="1"/>
  <c r="AK133" i="25"/>
  <c r="AR133" i="25" s="1"/>
  <c r="E185" i="8"/>
  <c r="AG341" i="25"/>
  <c r="AN341" i="25" s="1"/>
  <c r="K286" i="25"/>
  <c r="AK57" i="25"/>
  <c r="D294" i="8"/>
  <c r="C148" i="8"/>
  <c r="C128" i="33"/>
  <c r="O308" i="25"/>
  <c r="V308" i="25" s="1"/>
  <c r="BF308" i="25" s="1"/>
  <c r="H45" i="33"/>
  <c r="AK71" i="25"/>
  <c r="AY71" i="25" s="1"/>
  <c r="D208" i="8"/>
  <c r="AW48" i="25"/>
  <c r="O336" i="25"/>
  <c r="AK223" i="25"/>
  <c r="AM50" i="25"/>
  <c r="O119" i="25"/>
  <c r="AC119" i="25" s="1"/>
  <c r="BM119" i="25" s="1"/>
  <c r="C30" i="8"/>
  <c r="U527" i="25"/>
  <c r="BE527" i="25" s="1"/>
  <c r="AX527" i="25"/>
  <c r="F762" i="25"/>
  <c r="C765" i="25"/>
  <c r="AI58" i="25"/>
  <c r="AF268" i="25"/>
  <c r="AT268" i="25" s="1"/>
  <c r="L184" i="25"/>
  <c r="AK70" i="25"/>
  <c r="AY70" i="25" s="1"/>
  <c r="AQ528" i="25"/>
  <c r="AX625" i="25"/>
  <c r="J271" i="25"/>
  <c r="M283" i="25"/>
  <c r="AA283" i="25" s="1"/>
  <c r="BK283" i="25" s="1"/>
  <c r="J270" i="25"/>
  <c r="AK31" i="25"/>
  <c r="AY31" i="25" s="1"/>
  <c r="O339" i="25"/>
  <c r="AC339" i="25" s="1"/>
  <c r="BM339" i="25" s="1"/>
  <c r="AF197" i="25"/>
  <c r="AT197" i="25" s="1"/>
  <c r="N236" i="25"/>
  <c r="AB236" i="25" s="1"/>
  <c r="BL236" i="25" s="1"/>
  <c r="E765" i="25"/>
  <c r="M184" i="25"/>
  <c r="AH360" i="25"/>
  <c r="AO360" i="25" s="1"/>
  <c r="X63" i="25"/>
  <c r="BH63" i="25" s="1"/>
  <c r="Q63" i="25"/>
  <c r="BA63" i="25" s="1"/>
  <c r="S355" i="25"/>
  <c r="BC355" i="25" s="1"/>
  <c r="Z355" i="25"/>
  <c r="BJ355" i="25" s="1"/>
  <c r="AV360" i="25"/>
  <c r="S182" i="25"/>
  <c r="BC182" i="25" s="1"/>
  <c r="Z182" i="25"/>
  <c r="BJ182" i="25" s="1"/>
  <c r="Z232" i="25"/>
  <c r="BJ232" i="25" s="1"/>
  <c r="AO146" i="25"/>
  <c r="AV146" i="25"/>
  <c r="AV107" i="25"/>
  <c r="AO107" i="25"/>
  <c r="AT134" i="25"/>
  <c r="AM134" i="25"/>
  <c r="J259" i="25"/>
  <c r="H37" i="33"/>
  <c r="H215" i="33"/>
  <c r="AK266" i="25"/>
  <c r="AY266" i="25" s="1"/>
  <c r="O312" i="25"/>
  <c r="O43" i="25"/>
  <c r="V43" i="25" s="1"/>
  <c r="BF43" i="25" s="1"/>
  <c r="J197" i="25"/>
  <c r="Q197" i="25" s="1"/>
  <c r="BA197" i="25" s="1"/>
  <c r="C189" i="8"/>
  <c r="AF270" i="25"/>
  <c r="O105" i="25"/>
  <c r="H308" i="33"/>
  <c r="AI184" i="25"/>
  <c r="AP184" i="25" s="1"/>
  <c r="H16" i="9"/>
  <c r="G189" i="8"/>
  <c r="C195" i="9"/>
  <c r="C267" i="8"/>
  <c r="AK270" i="25"/>
  <c r="C262" i="9"/>
  <c r="D787" i="6"/>
  <c r="H28" i="8"/>
  <c r="H207" i="9"/>
  <c r="D24" i="9"/>
  <c r="H146" i="33"/>
  <c r="K227" i="25"/>
  <c r="AA306" i="25"/>
  <c r="BK306" i="25" s="1"/>
  <c r="X229" i="25"/>
  <c r="BH229" i="25" s="1"/>
  <c r="L285" i="25"/>
  <c r="Z285" i="25" s="1"/>
  <c r="BJ285" i="25" s="1"/>
  <c r="Q329" i="25"/>
  <c r="BA329" i="25" s="1"/>
  <c r="H122" i="8"/>
  <c r="H118" i="8"/>
  <c r="AQ716" i="25"/>
  <c r="U552" i="25"/>
  <c r="BE552" i="25" s="1"/>
  <c r="C228" i="33"/>
  <c r="AI306" i="25"/>
  <c r="AW306" i="25" s="1"/>
  <c r="F64" i="33"/>
  <c r="E160" i="8"/>
  <c r="E40" i="8"/>
  <c r="AH361" i="25"/>
  <c r="AO361" i="25" s="1"/>
  <c r="AH161" i="25"/>
  <c r="N61" i="25"/>
  <c r="L361" i="25"/>
  <c r="H341" i="33"/>
  <c r="G190" i="9"/>
  <c r="AJ291" i="25"/>
  <c r="AQ291" i="25" s="1"/>
  <c r="O75" i="25"/>
  <c r="V75" i="25" s="1"/>
  <c r="BF75" i="25" s="1"/>
  <c r="H37" i="9"/>
  <c r="E198" i="8"/>
  <c r="AK312" i="25"/>
  <c r="C119" i="9"/>
  <c r="AQ245" i="25"/>
  <c r="AK43" i="25"/>
  <c r="AY43" i="25" s="1"/>
  <c r="N292" i="25"/>
  <c r="U292" i="25" s="1"/>
  <c r="BE292" i="25" s="1"/>
  <c r="C189" i="9"/>
  <c r="G185" i="33"/>
  <c r="H781" i="6"/>
  <c r="G189" i="33"/>
  <c r="D780" i="6"/>
  <c r="D134" i="33"/>
  <c r="AW249" i="25"/>
  <c r="AP248" i="25"/>
  <c r="H207" i="33"/>
  <c r="D284" i="9"/>
  <c r="AG227" i="25"/>
  <c r="AQ54" i="25"/>
  <c r="AB67" i="25"/>
  <c r="BL67" i="25" s="1"/>
  <c r="AX63" i="25"/>
  <c r="G15" i="8"/>
  <c r="E334" i="33"/>
  <c r="L307" i="25"/>
  <c r="AB628" i="25"/>
  <c r="BL628" i="25" s="1"/>
  <c r="J134" i="25"/>
  <c r="E356" i="9"/>
  <c r="J133" i="25"/>
  <c r="X133" i="25" s="1"/>
  <c r="BH133" i="25" s="1"/>
  <c r="AB443" i="25"/>
  <c r="BL443" i="25" s="1"/>
  <c r="F64" i="8"/>
  <c r="E160" i="9"/>
  <c r="L235" i="25"/>
  <c r="AF273" i="25"/>
  <c r="AM273" i="25" s="1"/>
  <c r="M162" i="25"/>
  <c r="J36" i="25"/>
  <c r="F68" i="9"/>
  <c r="H786" i="6"/>
  <c r="AH154" i="25"/>
  <c r="AV154" i="25" s="1"/>
  <c r="C24" i="9"/>
  <c r="F298" i="33"/>
  <c r="C792" i="6"/>
  <c r="M219" i="25"/>
  <c r="AG59" i="25"/>
  <c r="M304" i="25"/>
  <c r="AA304" i="25" s="1"/>
  <c r="BK304" i="25" s="1"/>
  <c r="L360" i="25"/>
  <c r="S360" i="25" s="1"/>
  <c r="BC360" i="25" s="1"/>
  <c r="J246" i="25"/>
  <c r="X246" i="25" s="1"/>
  <c r="BH246" i="25" s="1"/>
  <c r="AJ61" i="25"/>
  <c r="D342" i="9"/>
  <c r="H341" i="9"/>
  <c r="AK75" i="25"/>
  <c r="E198" i="9"/>
  <c r="C119" i="33"/>
  <c r="D139" i="8"/>
  <c r="H309" i="33"/>
  <c r="AK38" i="25"/>
  <c r="AY38" i="25" s="1"/>
  <c r="AG83" i="25"/>
  <c r="G185" i="9"/>
  <c r="H310" i="9"/>
  <c r="C124" i="8"/>
  <c r="D134" i="8"/>
  <c r="D26" i="8"/>
  <c r="AW49" i="25"/>
  <c r="D284" i="8"/>
  <c r="AV224" i="25"/>
  <c r="Q205" i="25"/>
  <c r="BA205" i="25" s="1"/>
  <c r="AB336" i="25"/>
  <c r="BL336" i="25" s="1"/>
  <c r="U522" i="25"/>
  <c r="BE522" i="25" s="1"/>
  <c r="U476" i="25"/>
  <c r="BE476" i="25" s="1"/>
  <c r="AX720" i="25"/>
  <c r="AQ550" i="25"/>
  <c r="AF107" i="25"/>
  <c r="AT107" i="25" s="1"/>
  <c r="G743" i="25"/>
  <c r="AI302" i="25"/>
  <c r="AW302" i="25" s="1"/>
  <c r="AI135" i="25"/>
  <c r="N62" i="25"/>
  <c r="E352" i="9"/>
  <c r="E244" i="8"/>
  <c r="J58" i="25"/>
  <c r="Q58" i="25" s="1"/>
  <c r="BA58" i="25" s="1"/>
  <c r="AF208" i="25"/>
  <c r="N341" i="25"/>
  <c r="D753" i="25"/>
  <c r="E232" i="33"/>
  <c r="F298" i="8"/>
  <c r="AK29" i="25"/>
  <c r="AY29" i="25" s="1"/>
  <c r="AG94" i="25"/>
  <c r="AN94" i="25" s="1"/>
  <c r="E161" i="9"/>
  <c r="C222" i="9"/>
  <c r="G64" i="9"/>
  <c r="E317" i="8"/>
  <c r="E317" i="9"/>
  <c r="E317" i="33"/>
  <c r="D342" i="8"/>
  <c r="K293" i="25"/>
  <c r="R293" i="25" s="1"/>
  <c r="BB293" i="25" s="1"/>
  <c r="D788" i="6"/>
  <c r="C121" i="9"/>
  <c r="AK41" i="25"/>
  <c r="AK112" i="25"/>
  <c r="D139" i="9"/>
  <c r="H309" i="9"/>
  <c r="V127" i="25"/>
  <c r="BF127" i="25" s="1"/>
  <c r="C125" i="8"/>
  <c r="K83" i="25"/>
  <c r="D133" i="9"/>
  <c r="H310" i="8"/>
  <c r="H76" i="9"/>
  <c r="J125" i="25"/>
  <c r="Q125" i="25" s="1"/>
  <c r="BA125" i="25" s="1"/>
  <c r="E192" i="8"/>
  <c r="E827" i="5"/>
  <c r="C124" i="9"/>
  <c r="D26" i="9"/>
  <c r="D284" i="33"/>
  <c r="AN118" i="25"/>
  <c r="AK60" i="25"/>
  <c r="AP235" i="25"/>
  <c r="T234" i="25"/>
  <c r="BD234" i="25" s="1"/>
  <c r="G18" i="8"/>
  <c r="AA231" i="25"/>
  <c r="BK231" i="25" s="1"/>
  <c r="O313" i="25"/>
  <c r="V313" i="25" s="1"/>
  <c r="BF313" i="25" s="1"/>
  <c r="H122" i="33"/>
  <c r="AT231" i="25"/>
  <c r="N201" i="25"/>
  <c r="AB201" i="25" s="1"/>
  <c r="BL201" i="25" s="1"/>
  <c r="E227" i="9"/>
  <c r="C361" i="33"/>
  <c r="E352" i="8"/>
  <c r="E244" i="33"/>
  <c r="G302" i="9"/>
  <c r="AF58" i="25"/>
  <c r="O59" i="25"/>
  <c r="AC59" i="25" s="1"/>
  <c r="BM59" i="25" s="1"/>
  <c r="O135" i="25"/>
  <c r="V135" i="25" s="1"/>
  <c r="BF135" i="25" s="1"/>
  <c r="E232" i="9"/>
  <c r="AH159" i="25"/>
  <c r="AO159" i="25" s="1"/>
  <c r="AK120" i="25"/>
  <c r="AR120" i="25" s="1"/>
  <c r="AK117" i="25"/>
  <c r="AY117" i="25" s="1"/>
  <c r="AH153" i="25"/>
  <c r="E161" i="33"/>
  <c r="L164" i="25"/>
  <c r="Z164" i="25" s="1"/>
  <c r="BJ164" i="25" s="1"/>
  <c r="G64" i="8"/>
  <c r="F205" i="33"/>
  <c r="K88" i="25"/>
  <c r="R88" i="25" s="1"/>
  <c r="BB88" i="25" s="1"/>
  <c r="J126" i="25"/>
  <c r="O40" i="25"/>
  <c r="J118" i="25"/>
  <c r="AK80" i="25"/>
  <c r="O155" i="25"/>
  <c r="AC155" i="25" s="1"/>
  <c r="BM155" i="25" s="1"/>
  <c r="E362" i="8"/>
  <c r="E362" i="33"/>
  <c r="E362" i="9"/>
  <c r="C121" i="8"/>
  <c r="O41" i="25"/>
  <c r="C122" i="9"/>
  <c r="O112" i="25"/>
  <c r="C125" i="9"/>
  <c r="D274" i="9"/>
  <c r="AH318" i="25"/>
  <c r="AO318" i="25" s="1"/>
  <c r="G188" i="33"/>
  <c r="D133" i="8"/>
  <c r="H76" i="8"/>
  <c r="E192" i="33"/>
  <c r="D188" i="8"/>
  <c r="D784" i="6"/>
  <c r="AF260" i="25"/>
  <c r="AM260" i="25" s="1"/>
  <c r="K226" i="25"/>
  <c r="R226" i="25" s="1"/>
  <c r="BB226" i="25" s="1"/>
  <c r="H27" i="9"/>
  <c r="D61" i="9"/>
  <c r="AT57" i="25"/>
  <c r="G18" i="33"/>
  <c r="X292" i="25"/>
  <c r="BH292" i="25" s="1"/>
  <c r="AH285" i="25"/>
  <c r="AO285" i="25" s="1"/>
  <c r="X272" i="25"/>
  <c r="BH272" i="25" s="1"/>
  <c r="AX331" i="25"/>
  <c r="AO182" i="25"/>
  <c r="AQ653" i="25"/>
  <c r="G341" i="9"/>
  <c r="U632" i="25"/>
  <c r="BE632" i="25" s="1"/>
  <c r="E356" i="8"/>
  <c r="AQ410" i="25"/>
  <c r="L306" i="25"/>
  <c r="S306" i="25" s="1"/>
  <c r="BC306" i="25" s="1"/>
  <c r="C361" i="8"/>
  <c r="U612" i="25"/>
  <c r="BE612" i="25" s="1"/>
  <c r="G302" i="8"/>
  <c r="C219" i="9"/>
  <c r="E235" i="9"/>
  <c r="AJ172" i="25"/>
  <c r="AQ172" i="25" s="1"/>
  <c r="AH140" i="25"/>
  <c r="AV140" i="25" s="1"/>
  <c r="K139" i="25"/>
  <c r="R139" i="25" s="1"/>
  <c r="BB139" i="25" s="1"/>
  <c r="C222" i="8"/>
  <c r="F205" i="9"/>
  <c r="AF63" i="25"/>
  <c r="AT63" i="25" s="1"/>
  <c r="E758" i="25"/>
  <c r="H832" i="5"/>
  <c r="D99" i="33"/>
  <c r="C122" i="8"/>
  <c r="AK44" i="25"/>
  <c r="AR44" i="25" s="1"/>
  <c r="AK314" i="25"/>
  <c r="AY314" i="25" s="1"/>
  <c r="D745" i="25"/>
  <c r="D791" i="6"/>
  <c r="D274" i="8"/>
  <c r="L318" i="25"/>
  <c r="G188" i="9"/>
  <c r="V126" i="25"/>
  <c r="BF126" i="25" s="1"/>
  <c r="C243" i="8"/>
  <c r="AW286" i="25"/>
  <c r="O113" i="25"/>
  <c r="D188" i="9"/>
  <c r="D147" i="8"/>
  <c r="H27" i="33"/>
  <c r="D61" i="33"/>
  <c r="H63" i="33"/>
  <c r="X24" i="25"/>
  <c r="BH24" i="25" s="1"/>
  <c r="Q387" i="25"/>
  <c r="BA387" i="25" s="1"/>
  <c r="H118" i="33"/>
  <c r="AG390" i="25"/>
  <c r="AU390" i="25" s="1"/>
  <c r="AB544" i="25"/>
  <c r="BL544" i="25" s="1"/>
  <c r="AQ719" i="25"/>
  <c r="U515" i="25"/>
  <c r="BE515" i="25" s="1"/>
  <c r="E236" i="9"/>
  <c r="AQ643" i="25"/>
  <c r="E243" i="33"/>
  <c r="C274" i="33"/>
  <c r="AI141" i="25"/>
  <c r="L107" i="25"/>
  <c r="K29" i="25"/>
  <c r="Y29" i="25" s="1"/>
  <c r="BI29" i="25" s="1"/>
  <c r="K122" i="25"/>
  <c r="Y122" i="25" s="1"/>
  <c r="BI122" i="25" s="1"/>
  <c r="AH355" i="25"/>
  <c r="C219" i="33"/>
  <c r="E235" i="33"/>
  <c r="N288" i="25"/>
  <c r="AF61" i="25"/>
  <c r="X386" i="25"/>
  <c r="BH386" i="25" s="1"/>
  <c r="H831" i="5"/>
  <c r="O314" i="25"/>
  <c r="AC314" i="25" s="1"/>
  <c r="BM314" i="25" s="1"/>
  <c r="E334" i="8"/>
  <c r="U526" i="25"/>
  <c r="BE526" i="25" s="1"/>
  <c r="E243" i="9"/>
  <c r="E131" i="33"/>
  <c r="AJ130" i="25"/>
  <c r="AF213" i="25"/>
  <c r="AG31" i="25"/>
  <c r="AU31" i="25" s="1"/>
  <c r="F373" i="9"/>
  <c r="L160" i="25"/>
  <c r="O24" i="25"/>
  <c r="V24" i="25" s="1"/>
  <c r="BF24" i="25" s="1"/>
  <c r="O114" i="25"/>
  <c r="AF222" i="25"/>
  <c r="AT222" i="25" s="1"/>
  <c r="G140" i="9"/>
  <c r="AF64" i="25"/>
  <c r="AM64" i="25" s="1"/>
  <c r="J243" i="25"/>
  <c r="X243" i="25" s="1"/>
  <c r="BH243" i="25" s="1"/>
  <c r="AH162" i="25"/>
  <c r="AO162" i="25" s="1"/>
  <c r="AH362" i="25"/>
  <c r="L362" i="25"/>
  <c r="T230" i="25"/>
  <c r="BD230" i="25" s="1"/>
  <c r="AA230" i="25"/>
  <c r="BK230" i="25" s="1"/>
  <c r="AO153" i="25"/>
  <c r="AV153" i="25"/>
  <c r="T219" i="25"/>
  <c r="BD219" i="25" s="1"/>
  <c r="AA219" i="25"/>
  <c r="BK219" i="25" s="1"/>
  <c r="AT247" i="25"/>
  <c r="AM247" i="25"/>
  <c r="AT64" i="25"/>
  <c r="X381" i="25"/>
  <c r="BH381" i="25" s="1"/>
  <c r="K344" i="25"/>
  <c r="Y344" i="25" s="1"/>
  <c r="BI344" i="25" s="1"/>
  <c r="AT388" i="25"/>
  <c r="AJ192" i="25"/>
  <c r="AX192" i="25" s="1"/>
  <c r="H761" i="25"/>
  <c r="H789" i="6"/>
  <c r="C823" i="5"/>
  <c r="D86" i="8"/>
  <c r="O156" i="25"/>
  <c r="AF242" i="25"/>
  <c r="AT242" i="25" s="1"/>
  <c r="E191" i="8"/>
  <c r="AK316" i="25"/>
  <c r="AY316" i="25" s="1"/>
  <c r="N181" i="25"/>
  <c r="AB181" i="25" s="1"/>
  <c r="BL181" i="25" s="1"/>
  <c r="J237" i="25"/>
  <c r="AG93" i="25"/>
  <c r="AN93" i="25" s="1"/>
  <c r="E189" i="9"/>
  <c r="AF127" i="25"/>
  <c r="S291" i="25"/>
  <c r="BC291" i="25" s="1"/>
  <c r="C126" i="8"/>
  <c r="O79" i="25"/>
  <c r="V79" i="25" s="1"/>
  <c r="BF79" i="25" s="1"/>
  <c r="H114" i="33"/>
  <c r="G192" i="33"/>
  <c r="O211" i="25"/>
  <c r="AC211" i="25" s="1"/>
  <c r="BM211" i="25" s="1"/>
  <c r="AF245" i="25"/>
  <c r="AK340" i="25"/>
  <c r="AG28" i="25"/>
  <c r="AN28" i="25" s="1"/>
  <c r="D30" i="8"/>
  <c r="H147" i="33"/>
  <c r="AK58" i="25"/>
  <c r="AR58" i="25" s="1"/>
  <c r="AV209" i="25"/>
  <c r="U57" i="25"/>
  <c r="BE57" i="25" s="1"/>
  <c r="H61" i="9"/>
  <c r="K60" i="25"/>
  <c r="H68" i="8"/>
  <c r="Z50" i="25"/>
  <c r="BJ50" i="25" s="1"/>
  <c r="AA297" i="25"/>
  <c r="BK297" i="25" s="1"/>
  <c r="Z356" i="25"/>
  <c r="BJ356" i="25" s="1"/>
  <c r="AF377" i="25"/>
  <c r="AT377" i="25" s="1"/>
  <c r="U413" i="25"/>
  <c r="BE413" i="25" s="1"/>
  <c r="AB725" i="25"/>
  <c r="BL725" i="25" s="1"/>
  <c r="C305" i="9"/>
  <c r="C355" i="33"/>
  <c r="J65" i="25"/>
  <c r="Q65" i="25" s="1"/>
  <c r="BA65" i="25" s="1"/>
  <c r="F304" i="9"/>
  <c r="AF65" i="25"/>
  <c r="E72" i="8"/>
  <c r="F299" i="8"/>
  <c r="E177" i="8"/>
  <c r="J287" i="25"/>
  <c r="AF248" i="25"/>
  <c r="AT248" i="25" s="1"/>
  <c r="G59" i="33"/>
  <c r="G59" i="8"/>
  <c r="G59" i="9"/>
  <c r="G63" i="8"/>
  <c r="G63" i="9"/>
  <c r="G63" i="33"/>
  <c r="AY377" i="25"/>
  <c r="AG344" i="25"/>
  <c r="AN344" i="25" s="1"/>
  <c r="H767" i="25"/>
  <c r="H791" i="25" s="1"/>
  <c r="K136" i="25"/>
  <c r="Y136" i="25" s="1"/>
  <c r="BI136" i="25" s="1"/>
  <c r="H138" i="9"/>
  <c r="C786" i="6"/>
  <c r="K796" i="5"/>
  <c r="AF126" i="25"/>
  <c r="C796" i="6"/>
  <c r="J242" i="25"/>
  <c r="Q242" i="25" s="1"/>
  <c r="BA242" i="25" s="1"/>
  <c r="O316" i="25"/>
  <c r="AC316" i="25" s="1"/>
  <c r="BM316" i="25" s="1"/>
  <c r="AJ181" i="25"/>
  <c r="AQ181" i="25" s="1"/>
  <c r="D177" i="9"/>
  <c r="N287" i="25"/>
  <c r="D786" i="6"/>
  <c r="U246" i="25"/>
  <c r="BE246" i="25" s="1"/>
  <c r="C126" i="9"/>
  <c r="AG88" i="25"/>
  <c r="AU88" i="25" s="1"/>
  <c r="H782" i="6"/>
  <c r="AK79" i="25"/>
  <c r="AY79" i="25" s="1"/>
  <c r="AK211" i="25"/>
  <c r="AY211" i="25" s="1"/>
  <c r="K28" i="25"/>
  <c r="H169" i="33"/>
  <c r="D223" i="9"/>
  <c r="AQ177" i="25"/>
  <c r="K59" i="25"/>
  <c r="R59" i="25" s="1"/>
  <c r="BB59" i="25" s="1"/>
  <c r="AV48" i="25"/>
  <c r="O31" i="25"/>
  <c r="AC31" i="25" s="1"/>
  <c r="BM31" i="25" s="1"/>
  <c r="Z212" i="25"/>
  <c r="BJ212" i="25" s="1"/>
  <c r="AO184" i="25"/>
  <c r="Q273" i="25"/>
  <c r="BA273" i="25" s="1"/>
  <c r="U111" i="25"/>
  <c r="BE111" i="25" s="1"/>
  <c r="F281" i="9"/>
  <c r="O118" i="25"/>
  <c r="V118" i="25" s="1"/>
  <c r="BF118" i="25" s="1"/>
  <c r="AX717" i="25"/>
  <c r="AX448" i="25"/>
  <c r="AQ621" i="25"/>
  <c r="AX475" i="25"/>
  <c r="U444" i="25"/>
  <c r="BE444" i="25" s="1"/>
  <c r="N340" i="25"/>
  <c r="J61" i="25"/>
  <c r="AX617" i="25"/>
  <c r="C333" i="9"/>
  <c r="J373" i="25"/>
  <c r="Q373" i="25" s="1"/>
  <c r="BA373" i="25" s="1"/>
  <c r="F304" i="8"/>
  <c r="AH237" i="25"/>
  <c r="E72" i="9"/>
  <c r="G754" i="25"/>
  <c r="F790" i="6"/>
  <c r="AF117" i="25"/>
  <c r="AM117" i="25" s="1"/>
  <c r="N144" i="25"/>
  <c r="AB144" i="25" s="1"/>
  <c r="BL144" i="25" s="1"/>
  <c r="H793" i="6"/>
  <c r="L236" i="25"/>
  <c r="G62" i="8"/>
  <c r="N59" i="25"/>
  <c r="AJ59" i="25"/>
  <c r="D804" i="6"/>
  <c r="O106" i="25"/>
  <c r="V106" i="25" s="1"/>
  <c r="BF106" i="25" s="1"/>
  <c r="AG136" i="25"/>
  <c r="AN136" i="25" s="1"/>
  <c r="H138" i="8"/>
  <c r="H765" i="25"/>
  <c r="H789" i="25" s="1"/>
  <c r="AM287" i="25"/>
  <c r="O317" i="25"/>
  <c r="AC317" i="25" s="1"/>
  <c r="BM317" i="25" s="1"/>
  <c r="AG135" i="25"/>
  <c r="D748" i="25"/>
  <c r="H745" i="25"/>
  <c r="H71" i="9"/>
  <c r="C127" i="9"/>
  <c r="C758" i="25"/>
  <c r="O80" i="25"/>
  <c r="D177" i="33"/>
  <c r="AJ287" i="25"/>
  <c r="O134" i="25"/>
  <c r="AK271" i="25"/>
  <c r="AR271" i="25" s="1"/>
  <c r="AQ330" i="25"/>
  <c r="AK339" i="25"/>
  <c r="AY339" i="25" s="1"/>
  <c r="H169" i="9"/>
  <c r="D223" i="8"/>
  <c r="AO64" i="25"/>
  <c r="X25" i="25"/>
  <c r="BH25" i="25" s="1"/>
  <c r="AT251" i="25"/>
  <c r="O117" i="25"/>
  <c r="AC117" i="25" s="1"/>
  <c r="BM117" i="25" s="1"/>
  <c r="AA115" i="25"/>
  <c r="BK115" i="25" s="1"/>
  <c r="U594" i="25"/>
  <c r="BE594" i="25" s="1"/>
  <c r="AJ340" i="25"/>
  <c r="AQ340" i="25" s="1"/>
  <c r="E141" i="9"/>
  <c r="AB647" i="25"/>
  <c r="BL647" i="25" s="1"/>
  <c r="C289" i="9"/>
  <c r="C199" i="9"/>
  <c r="L159" i="25"/>
  <c r="AJ65" i="25"/>
  <c r="L231" i="25"/>
  <c r="Z231" i="25" s="1"/>
  <c r="BJ231" i="25" s="1"/>
  <c r="E363" i="9"/>
  <c r="E363" i="33"/>
  <c r="E363" i="8"/>
  <c r="D349" i="8"/>
  <c r="AK106" i="25"/>
  <c r="AK155" i="25"/>
  <c r="AY155" i="25" s="1"/>
  <c r="N182" i="25"/>
  <c r="U182" i="25" s="1"/>
  <c r="BE182" i="25" s="1"/>
  <c r="H78" i="9"/>
  <c r="J238" i="25"/>
  <c r="X238" i="25" s="1"/>
  <c r="BH238" i="25" s="1"/>
  <c r="AH199" i="25"/>
  <c r="O140" i="25"/>
  <c r="AC140" i="25" s="1"/>
  <c r="BM140" i="25" s="1"/>
  <c r="K21" i="25"/>
  <c r="H102" i="33"/>
  <c r="D14" i="9"/>
  <c r="J119" i="25"/>
  <c r="H71" i="33"/>
  <c r="C127" i="33"/>
  <c r="D178" i="9"/>
  <c r="AX247" i="25"/>
  <c r="AJ288" i="25"/>
  <c r="AK134" i="25"/>
  <c r="O271" i="25"/>
  <c r="AC271" i="25" s="1"/>
  <c r="BM271" i="25" s="1"/>
  <c r="K121" i="25"/>
  <c r="R121" i="25" s="1"/>
  <c r="BB121" i="25" s="1"/>
  <c r="H336" i="9"/>
  <c r="D339" i="8"/>
  <c r="AP236" i="25"/>
  <c r="D68" i="8"/>
  <c r="AO233" i="25"/>
  <c r="Q251" i="25"/>
  <c r="BA251" i="25" s="1"/>
  <c r="U112" i="25"/>
  <c r="BE112" i="25" s="1"/>
  <c r="J377" i="25"/>
  <c r="Q377" i="25" s="1"/>
  <c r="BA377" i="25" s="1"/>
  <c r="AV347" i="25"/>
  <c r="AQ462" i="25"/>
  <c r="AJ339" i="25"/>
  <c r="AQ339" i="25" s="1"/>
  <c r="E757" i="25"/>
  <c r="E141" i="8"/>
  <c r="AF246" i="25"/>
  <c r="G119" i="9"/>
  <c r="C289" i="33"/>
  <c r="E800" i="6"/>
  <c r="L237" i="25"/>
  <c r="E186" i="9"/>
  <c r="C199" i="33"/>
  <c r="C61" i="33"/>
  <c r="G62" i="33"/>
  <c r="O39" i="25"/>
  <c r="V39" i="25" s="1"/>
  <c r="BF39" i="25" s="1"/>
  <c r="O35" i="25"/>
  <c r="V35" i="25" s="1"/>
  <c r="BF35" i="25" s="1"/>
  <c r="AK306" i="25"/>
  <c r="AY306" i="25" s="1"/>
  <c r="H788" i="6"/>
  <c r="C255" i="33"/>
  <c r="C255" i="8"/>
  <c r="C255" i="9"/>
  <c r="N65" i="25"/>
  <c r="AT378" i="25"/>
  <c r="D348" i="8"/>
  <c r="D349" i="9"/>
  <c r="D19" i="9"/>
  <c r="O307" i="25"/>
  <c r="AC307" i="25" s="1"/>
  <c r="BM307" i="25" s="1"/>
  <c r="H78" i="33"/>
  <c r="H153" i="8"/>
  <c r="AF118" i="25"/>
  <c r="AM118" i="25" s="1"/>
  <c r="AK140" i="25"/>
  <c r="AR140" i="25" s="1"/>
  <c r="AF243" i="25"/>
  <c r="AT243" i="25" s="1"/>
  <c r="K22" i="25"/>
  <c r="Y22" i="25" s="1"/>
  <c r="BI22" i="25" s="1"/>
  <c r="D14" i="8"/>
  <c r="AF119" i="25"/>
  <c r="AM119" i="25" s="1"/>
  <c r="D178" i="33"/>
  <c r="AK210" i="25"/>
  <c r="C191" i="33"/>
  <c r="H752" i="25"/>
  <c r="G287" i="9"/>
  <c r="D132" i="8"/>
  <c r="K211" i="25"/>
  <c r="AB251" i="25"/>
  <c r="BL251" i="25" s="1"/>
  <c r="D148" i="8"/>
  <c r="AG122" i="25"/>
  <c r="AG121" i="25"/>
  <c r="AU121" i="25" s="1"/>
  <c r="AK30" i="25"/>
  <c r="AY30" i="25" s="1"/>
  <c r="D222" i="9"/>
  <c r="AG29" i="25"/>
  <c r="AU29" i="25" s="1"/>
  <c r="H336" i="33"/>
  <c r="D339" i="33"/>
  <c r="AK59" i="25"/>
  <c r="U333" i="25"/>
  <c r="BE333" i="25" s="1"/>
  <c r="D68" i="9"/>
  <c r="Z48" i="25"/>
  <c r="BJ48" i="25" s="1"/>
  <c r="T327" i="25"/>
  <c r="BD327" i="25" s="1"/>
  <c r="AK121" i="25"/>
  <c r="AR121" i="25" s="1"/>
  <c r="AX588" i="25"/>
  <c r="AX596" i="25"/>
  <c r="AF209" i="25"/>
  <c r="AH225" i="25"/>
  <c r="G162" i="33"/>
  <c r="AI162" i="25"/>
  <c r="AW162" i="25" s="1"/>
  <c r="AI230" i="25"/>
  <c r="AW230" i="25" s="1"/>
  <c r="C305" i="33"/>
  <c r="C333" i="33"/>
  <c r="AH236" i="25"/>
  <c r="AV236" i="25" s="1"/>
  <c r="U561" i="25"/>
  <c r="BE561" i="25" s="1"/>
  <c r="C198" i="33"/>
  <c r="G119" i="33"/>
  <c r="L153" i="25"/>
  <c r="S153" i="25" s="1"/>
  <c r="BC153" i="25" s="1"/>
  <c r="E186" i="33"/>
  <c r="C245" i="8"/>
  <c r="J269" i="25"/>
  <c r="C61" i="8"/>
  <c r="H801" i="6"/>
  <c r="D746" i="25"/>
  <c r="G58" i="8"/>
  <c r="G58" i="9"/>
  <c r="G58" i="33"/>
  <c r="D348" i="33"/>
  <c r="H216" i="9"/>
  <c r="D19" i="33"/>
  <c r="AK141" i="25"/>
  <c r="H803" i="6"/>
  <c r="E791" i="6"/>
  <c r="AJ193" i="25"/>
  <c r="AQ193" i="25" s="1"/>
  <c r="H153" i="33"/>
  <c r="N191" i="25"/>
  <c r="D271" i="33"/>
  <c r="AG277" i="25"/>
  <c r="D741" i="25"/>
  <c r="AG22" i="25"/>
  <c r="AN22" i="25" s="1"/>
  <c r="O161" i="25"/>
  <c r="V161" i="25" s="1"/>
  <c r="BF161" i="25" s="1"/>
  <c r="C129" i="8"/>
  <c r="C191" i="9"/>
  <c r="AG276" i="25"/>
  <c r="G287" i="8"/>
  <c r="D132" i="33"/>
  <c r="D148" i="33"/>
  <c r="S56" i="25"/>
  <c r="BC56" i="25" s="1"/>
  <c r="O30" i="25"/>
  <c r="AC30" i="25" s="1"/>
  <c r="BM30" i="25" s="1"/>
  <c r="AQ252" i="25"/>
  <c r="AA47" i="25"/>
  <c r="BK47" i="25" s="1"/>
  <c r="D222" i="33"/>
  <c r="O29" i="25"/>
  <c r="V29" i="25" s="1"/>
  <c r="BF29" i="25" s="1"/>
  <c r="AA56" i="25"/>
  <c r="BK56" i="25" s="1"/>
  <c r="E42" i="33"/>
  <c r="J62" i="25"/>
  <c r="Q62" i="25" s="1"/>
  <c r="BA62" i="25" s="1"/>
  <c r="G162" i="9"/>
  <c r="J247" i="25"/>
  <c r="Q247" i="25" s="1"/>
  <c r="BA247" i="25" s="1"/>
  <c r="AX578" i="25"/>
  <c r="C198" i="9"/>
  <c r="G68" i="9"/>
  <c r="C245" i="9"/>
  <c r="E766" i="25"/>
  <c r="AF60" i="25"/>
  <c r="AM60" i="25" s="1"/>
  <c r="G61" i="8"/>
  <c r="G61" i="9"/>
  <c r="G61" i="33"/>
  <c r="E364" i="8"/>
  <c r="E364" i="9"/>
  <c r="E364" i="33"/>
  <c r="H749" i="25"/>
  <c r="K277" i="25"/>
  <c r="R277" i="25" s="1"/>
  <c r="BB277" i="25" s="1"/>
  <c r="O162" i="25"/>
  <c r="AC162" i="25" s="1"/>
  <c r="BM162" i="25" s="1"/>
  <c r="AW246" i="25"/>
  <c r="F281" i="8"/>
  <c r="X231" i="25"/>
  <c r="BH231" i="25" s="1"/>
  <c r="AB471" i="25"/>
  <c r="BL471" i="25" s="1"/>
  <c r="AF62" i="25"/>
  <c r="N64" i="25"/>
  <c r="L241" i="25"/>
  <c r="O68" i="25"/>
  <c r="H780" i="6"/>
  <c r="G780" i="6"/>
  <c r="L201" i="25"/>
  <c r="AI216" i="25"/>
  <c r="AW216" i="25" s="1"/>
  <c r="G57" i="9"/>
  <c r="G57" i="8"/>
  <c r="G57" i="33"/>
  <c r="S231" i="25"/>
  <c r="BC231" i="25" s="1"/>
  <c r="AV242" i="25"/>
  <c r="AV173" i="25"/>
  <c r="AO173" i="25"/>
  <c r="T334" i="25"/>
  <c r="BD334" i="25" s="1"/>
  <c r="AA334" i="25"/>
  <c r="BK334" i="25" s="1"/>
  <c r="C291" i="8"/>
  <c r="C291" i="9"/>
  <c r="C291" i="33"/>
  <c r="K180" i="25"/>
  <c r="Y180" i="25" s="1"/>
  <c r="BI180" i="25" s="1"/>
  <c r="O206" i="25"/>
  <c r="V206" i="25" s="1"/>
  <c r="BF206" i="25" s="1"/>
  <c r="H311" i="9"/>
  <c r="J268" i="25"/>
  <c r="H748" i="25"/>
  <c r="AF269" i="25"/>
  <c r="AT269" i="25" s="1"/>
  <c r="H154" i="33"/>
  <c r="C264" i="33"/>
  <c r="H132" i="9"/>
  <c r="H36" i="33"/>
  <c r="K90" i="25"/>
  <c r="AK36" i="25"/>
  <c r="J146" i="25"/>
  <c r="X146" i="25" s="1"/>
  <c r="BH146" i="25" s="1"/>
  <c r="AX246" i="25"/>
  <c r="D296" i="8"/>
  <c r="H140" i="9"/>
  <c r="K272" i="25"/>
  <c r="R272" i="25" s="1"/>
  <c r="BB272" i="25" s="1"/>
  <c r="H142" i="8"/>
  <c r="D92" i="9"/>
  <c r="H30" i="9"/>
  <c r="AK305" i="25"/>
  <c r="AR305" i="25" s="1"/>
  <c r="S219" i="25"/>
  <c r="BC219" i="25" s="1"/>
  <c r="T86" i="25"/>
  <c r="BD86" i="25" s="1"/>
  <c r="D28" i="8"/>
  <c r="K62" i="25"/>
  <c r="Y62" i="25" s="1"/>
  <c r="BI62" i="25" s="1"/>
  <c r="Z183" i="25"/>
  <c r="BJ183" i="25" s="1"/>
  <c r="AO354" i="25"/>
  <c r="AJ353" i="25"/>
  <c r="U457" i="25"/>
  <c r="BE457" i="25" s="1"/>
  <c r="AQ703" i="25"/>
  <c r="U646" i="25"/>
  <c r="BE646" i="25" s="1"/>
  <c r="N141" i="25"/>
  <c r="AB141" i="25" s="1"/>
  <c r="BL141" i="25" s="1"/>
  <c r="L163" i="25"/>
  <c r="Z163" i="25" s="1"/>
  <c r="BJ163" i="25" s="1"/>
  <c r="AI366" i="25"/>
  <c r="C743" i="25"/>
  <c r="E374" i="33"/>
  <c r="E374" i="9"/>
  <c r="L173" i="25"/>
  <c r="S173" i="25" s="1"/>
  <c r="BC173" i="25" s="1"/>
  <c r="AX587" i="25"/>
  <c r="G86" i="33"/>
  <c r="L26" i="25"/>
  <c r="Z26" i="25" s="1"/>
  <c r="BJ26" i="25" s="1"/>
  <c r="E106" i="9"/>
  <c r="AX442" i="25"/>
  <c r="C247" i="8"/>
  <c r="L242" i="25"/>
  <c r="J59" i="25"/>
  <c r="Q59" i="25" s="1"/>
  <c r="BA59" i="25" s="1"/>
  <c r="M175" i="25"/>
  <c r="J60" i="25"/>
  <c r="AH230" i="25"/>
  <c r="AV230" i="25" s="1"/>
  <c r="AH231" i="25"/>
  <c r="C286" i="33"/>
  <c r="C286" i="8"/>
  <c r="C286" i="9"/>
  <c r="C64" i="9"/>
  <c r="C64" i="8"/>
  <c r="R389" i="25"/>
  <c r="BB389" i="25" s="1"/>
  <c r="AG180" i="25"/>
  <c r="AN180" i="25" s="1"/>
  <c r="C263" i="9"/>
  <c r="N185" i="25"/>
  <c r="H154" i="9"/>
  <c r="O108" i="25"/>
  <c r="V108" i="25" s="1"/>
  <c r="BF108" i="25" s="1"/>
  <c r="H132" i="8"/>
  <c r="H36" i="9"/>
  <c r="O36" i="25"/>
  <c r="AC36" i="25" s="1"/>
  <c r="BM36" i="25" s="1"/>
  <c r="AG150" i="25"/>
  <c r="AN150" i="25" s="1"/>
  <c r="AK109" i="25"/>
  <c r="AY109" i="25" s="1"/>
  <c r="G191" i="9"/>
  <c r="H826" i="5"/>
  <c r="D92" i="33"/>
  <c r="AK35" i="25"/>
  <c r="AY35" i="25" s="1"/>
  <c r="H30" i="33"/>
  <c r="K32" i="25"/>
  <c r="Y32" i="25" s="1"/>
  <c r="BI32" i="25" s="1"/>
  <c r="H24" i="8"/>
  <c r="AG62" i="25"/>
  <c r="AU62" i="25" s="1"/>
  <c r="AW239" i="25"/>
  <c r="AQ333" i="25"/>
  <c r="N353" i="25"/>
  <c r="U353" i="25" s="1"/>
  <c r="BE353" i="25" s="1"/>
  <c r="AX449" i="25"/>
  <c r="U635" i="25"/>
  <c r="BE635" i="25" s="1"/>
  <c r="N342" i="25"/>
  <c r="U342" i="25" s="1"/>
  <c r="BE342" i="25" s="1"/>
  <c r="AQ519" i="25"/>
  <c r="AJ352" i="25"/>
  <c r="AQ352" i="25" s="1"/>
  <c r="AH172" i="25"/>
  <c r="G86" i="9"/>
  <c r="F76" i="9"/>
  <c r="AH240" i="25"/>
  <c r="M141" i="25"/>
  <c r="C247" i="33"/>
  <c r="L140" i="25"/>
  <c r="AH241" i="25"/>
  <c r="AF288" i="25"/>
  <c r="G277" i="8"/>
  <c r="AQ407" i="25"/>
  <c r="F76" i="8"/>
  <c r="AH239" i="25"/>
  <c r="AV239" i="25" s="1"/>
  <c r="AJ345" i="25"/>
  <c r="AX345" i="25" s="1"/>
  <c r="V245" i="25"/>
  <c r="BF245" i="25" s="1"/>
  <c r="H741" i="25"/>
  <c r="U328" i="25"/>
  <c r="BE328" i="25" s="1"/>
  <c r="N291" i="25"/>
  <c r="H212" i="33"/>
  <c r="C263" i="33"/>
  <c r="D783" i="6"/>
  <c r="H155" i="33"/>
  <c r="F191" i="9"/>
  <c r="D743" i="25"/>
  <c r="D290" i="8"/>
  <c r="D137" i="33"/>
  <c r="G191" i="8"/>
  <c r="H224" i="8"/>
  <c r="K31" i="25"/>
  <c r="R31" i="25" s="1"/>
  <c r="BB31" i="25" s="1"/>
  <c r="X291" i="25"/>
  <c r="BH291" i="25" s="1"/>
  <c r="AK24" i="25"/>
  <c r="AR24" i="25" s="1"/>
  <c r="H24" i="33"/>
  <c r="AB85" i="25"/>
  <c r="BL85" i="25" s="1"/>
  <c r="AT55" i="25"/>
  <c r="K61" i="25"/>
  <c r="R61" i="25" s="1"/>
  <c r="BB61" i="25" s="1"/>
  <c r="Q26" i="25"/>
  <c r="BA26" i="25" s="1"/>
  <c r="S230" i="25"/>
  <c r="BC230" i="25" s="1"/>
  <c r="T121" i="25"/>
  <c r="BD121" i="25" s="1"/>
  <c r="AB116" i="25"/>
  <c r="BL116" i="25" s="1"/>
  <c r="U461" i="25"/>
  <c r="BE461" i="25" s="1"/>
  <c r="AB445" i="25"/>
  <c r="BL445" i="25" s="1"/>
  <c r="AB629" i="25"/>
  <c r="BL629" i="25" s="1"/>
  <c r="G277" i="33"/>
  <c r="J117" i="25"/>
  <c r="AB451" i="25"/>
  <c r="BL451" i="25" s="1"/>
  <c r="U428" i="25"/>
  <c r="BE428" i="25" s="1"/>
  <c r="AI45" i="25"/>
  <c r="AW45" i="25" s="1"/>
  <c r="AX551" i="25"/>
  <c r="L240" i="25"/>
  <c r="AH41" i="25"/>
  <c r="L162" i="25"/>
  <c r="AJ185" i="25"/>
  <c r="AX185" i="25" s="1"/>
  <c r="D137" i="9"/>
  <c r="O115" i="25"/>
  <c r="AC115" i="25" s="1"/>
  <c r="BM115" i="25" s="1"/>
  <c r="G338" i="9"/>
  <c r="AX585" i="25"/>
  <c r="AT166" i="25"/>
  <c r="H212" i="9"/>
  <c r="H825" i="5"/>
  <c r="D269" i="33"/>
  <c r="AG89" i="25"/>
  <c r="AU89" i="25" s="1"/>
  <c r="AG179" i="25"/>
  <c r="O306" i="25"/>
  <c r="V306" i="25" s="1"/>
  <c r="BF306" i="25" s="1"/>
  <c r="H155" i="9"/>
  <c r="F191" i="33"/>
  <c r="D82" i="9"/>
  <c r="D290" i="9"/>
  <c r="E754" i="25"/>
  <c r="H340" i="9"/>
  <c r="H224" i="33"/>
  <c r="AP51" i="25"/>
  <c r="AP302" i="25"/>
  <c r="X57" i="25"/>
  <c r="BH57" i="25" s="1"/>
  <c r="S221" i="25"/>
  <c r="BC221" i="25" s="1"/>
  <c r="S28" i="25"/>
  <c r="BC28" i="25" s="1"/>
  <c r="T116" i="25"/>
  <c r="BD116" i="25" s="1"/>
  <c r="AT271" i="25"/>
  <c r="G358" i="9"/>
  <c r="AB459" i="25"/>
  <c r="BL459" i="25" s="1"/>
  <c r="AQ526" i="25"/>
  <c r="AX652" i="25"/>
  <c r="E805" i="6"/>
  <c r="E337" i="8"/>
  <c r="L141" i="25"/>
  <c r="Z141" i="25" s="1"/>
  <c r="BJ141" i="25" s="1"/>
  <c r="G207" i="9"/>
  <c r="E350" i="33"/>
  <c r="S213" i="25"/>
  <c r="BC213" i="25" s="1"/>
  <c r="C290" i="33"/>
  <c r="C290" i="9"/>
  <c r="C290" i="8"/>
  <c r="AK115" i="25"/>
  <c r="AR115" i="25" s="1"/>
  <c r="E807" i="6"/>
  <c r="H804" i="6"/>
  <c r="H831" i="6" s="1"/>
  <c r="D269" i="9"/>
  <c r="D798" i="6"/>
  <c r="AG292" i="25"/>
  <c r="AU292" i="25" s="1"/>
  <c r="K89" i="25"/>
  <c r="R89" i="25" s="1"/>
  <c r="BB89" i="25" s="1"/>
  <c r="K179" i="25"/>
  <c r="R179" i="25" s="1"/>
  <c r="BB179" i="25" s="1"/>
  <c r="H764" i="25"/>
  <c r="O38" i="25"/>
  <c r="AC38" i="25" s="1"/>
  <c r="BM38" i="25" s="1"/>
  <c r="D82" i="8"/>
  <c r="V123" i="25"/>
  <c r="BF123" i="25" s="1"/>
  <c r="AK114" i="25"/>
  <c r="AY114" i="25" s="1"/>
  <c r="E194" i="8"/>
  <c r="H102" i="9"/>
  <c r="C241" i="33"/>
  <c r="AH194" i="25"/>
  <c r="AO194" i="25" s="1"/>
  <c r="AG91" i="25"/>
  <c r="AN91" i="25" s="1"/>
  <c r="Q330" i="25"/>
  <c r="BA330" i="25" s="1"/>
  <c r="H340" i="8"/>
  <c r="U48" i="25"/>
  <c r="BE48" i="25" s="1"/>
  <c r="D64" i="33"/>
  <c r="AV30" i="25"/>
  <c r="U47" i="25"/>
  <c r="BE47" i="25" s="1"/>
  <c r="D67" i="8"/>
  <c r="X253" i="25"/>
  <c r="BH253" i="25" s="1"/>
  <c r="AB475" i="25"/>
  <c r="BL475" i="25" s="1"/>
  <c r="AQ670" i="25"/>
  <c r="AJ82" i="25"/>
  <c r="AX82" i="25" s="1"/>
  <c r="M216" i="25"/>
  <c r="AA216" i="25" s="1"/>
  <c r="BK216" i="25" s="1"/>
  <c r="E360" i="9"/>
  <c r="E337" i="9"/>
  <c r="G207" i="8"/>
  <c r="E350" i="9"/>
  <c r="F123" i="9"/>
  <c r="F800" i="6"/>
  <c r="AK108" i="25"/>
  <c r="AR108" i="25" s="1"/>
  <c r="K149" i="25"/>
  <c r="R149" i="25" s="1"/>
  <c r="BB149" i="25" s="1"/>
  <c r="AG32" i="25"/>
  <c r="AN32" i="25" s="1"/>
  <c r="K292" i="25"/>
  <c r="R292" i="25" s="1"/>
  <c r="BB292" i="25" s="1"/>
  <c r="H311" i="8"/>
  <c r="D782" i="6"/>
  <c r="H742" i="25"/>
  <c r="L194" i="25"/>
  <c r="AO213" i="25"/>
  <c r="AJ83" i="25"/>
  <c r="AH164" i="25"/>
  <c r="AV164" i="25" s="1"/>
  <c r="AJ343" i="25"/>
  <c r="AX343" i="25" s="1"/>
  <c r="AI374" i="25"/>
  <c r="AW374" i="25" s="1"/>
  <c r="N82" i="25"/>
  <c r="U82" i="25" s="1"/>
  <c r="BE82" i="25" s="1"/>
  <c r="L185" i="25"/>
  <c r="AH185" i="25"/>
  <c r="L186" i="25"/>
  <c r="AA261" i="25"/>
  <c r="BK261" i="25" s="1"/>
  <c r="T261" i="25"/>
  <c r="BD261" i="25" s="1"/>
  <c r="AT28" i="25"/>
  <c r="AM28" i="25"/>
  <c r="E153" i="33"/>
  <c r="AI282" i="25"/>
  <c r="AP282" i="25" s="1"/>
  <c r="F373" i="33"/>
  <c r="E184" i="8"/>
  <c r="E41" i="9"/>
  <c r="E34" i="9"/>
  <c r="D756" i="25"/>
  <c r="L35" i="25"/>
  <c r="E249" i="9"/>
  <c r="E249" i="8"/>
  <c r="E249" i="33"/>
  <c r="H750" i="25"/>
  <c r="C797" i="6"/>
  <c r="D761" i="25"/>
  <c r="D784" i="25" s="1"/>
  <c r="J31" i="25"/>
  <c r="Q31" i="25" s="1"/>
  <c r="BA31" i="25" s="1"/>
  <c r="AH252" i="25"/>
  <c r="L252" i="25"/>
  <c r="B789" i="3"/>
  <c r="B824" i="3"/>
  <c r="AH256" i="25"/>
  <c r="L255" i="25"/>
  <c r="AH255" i="25"/>
  <c r="L256" i="25"/>
  <c r="E250" i="33"/>
  <c r="E250" i="8"/>
  <c r="E250" i="9"/>
  <c r="F77" i="33"/>
  <c r="J214" i="25"/>
  <c r="J341" i="25"/>
  <c r="X341" i="25" s="1"/>
  <c r="BH341" i="25" s="1"/>
  <c r="E755" i="25"/>
  <c r="G234" i="9"/>
  <c r="E234" i="8"/>
  <c r="G791" i="6"/>
  <c r="M120" i="25"/>
  <c r="J135" i="25"/>
  <c r="N17" i="25"/>
  <c r="U17" i="25" s="1"/>
  <c r="BE17" i="25" s="1"/>
  <c r="E139" i="8"/>
  <c r="C221" i="9"/>
  <c r="AI125" i="25"/>
  <c r="C57" i="8"/>
  <c r="C57" i="33"/>
  <c r="C57" i="9"/>
  <c r="AF135" i="25"/>
  <c r="M338" i="25"/>
  <c r="AA338" i="25" s="1"/>
  <c r="BK338" i="25" s="1"/>
  <c r="E803" i="6"/>
  <c r="C110" i="8"/>
  <c r="E153" i="9"/>
  <c r="AH306" i="25"/>
  <c r="AO306" i="25" s="1"/>
  <c r="K801" i="5"/>
  <c r="E34" i="33"/>
  <c r="AJ197" i="25"/>
  <c r="N197" i="25"/>
  <c r="AJ198" i="25"/>
  <c r="J266" i="25"/>
  <c r="X266" i="25" s="1"/>
  <c r="BH266" i="25" s="1"/>
  <c r="AF266" i="25"/>
  <c r="AT266" i="25" s="1"/>
  <c r="AF267" i="25"/>
  <c r="AM267" i="25" s="1"/>
  <c r="AB588" i="25"/>
  <c r="BL588" i="25" s="1"/>
  <c r="U588" i="25"/>
  <c r="BE588" i="25" s="1"/>
  <c r="AB329" i="25"/>
  <c r="BL329" i="25" s="1"/>
  <c r="U329" i="25"/>
  <c r="BE329" i="25" s="1"/>
  <c r="AB53" i="25"/>
  <c r="BL53" i="25" s="1"/>
  <c r="U53" i="25"/>
  <c r="BE53" i="25" s="1"/>
  <c r="E165" i="33"/>
  <c r="E165" i="9"/>
  <c r="E165" i="8"/>
  <c r="E789" i="6"/>
  <c r="AK208" i="25"/>
  <c r="AY208" i="25" s="1"/>
  <c r="O208" i="25"/>
  <c r="V208" i="25" s="1"/>
  <c r="BF208" i="25" s="1"/>
  <c r="AT331" i="25"/>
  <c r="AM331" i="25"/>
  <c r="AH166" i="25"/>
  <c r="L166" i="25"/>
  <c r="AH244" i="25"/>
  <c r="L244" i="25"/>
  <c r="G39" i="9"/>
  <c r="G39" i="8"/>
  <c r="G39" i="33"/>
  <c r="AT165" i="25"/>
  <c r="AK214" i="25"/>
  <c r="AR214" i="25" s="1"/>
  <c r="K269" i="25"/>
  <c r="R269" i="25" s="1"/>
  <c r="BB269" i="25" s="1"/>
  <c r="H756" i="25"/>
  <c r="AM33" i="25"/>
  <c r="AO333" i="25"/>
  <c r="AV333" i="25"/>
  <c r="AO172" i="25"/>
  <c r="AV172" i="25"/>
  <c r="AH280" i="25"/>
  <c r="E762" i="25"/>
  <c r="E786" i="25" s="1"/>
  <c r="AB590" i="25"/>
  <c r="BL590" i="25" s="1"/>
  <c r="U590" i="25"/>
  <c r="BE590" i="25" s="1"/>
  <c r="AJ150" i="25"/>
  <c r="AX150" i="25" s="1"/>
  <c r="N150" i="25"/>
  <c r="AB150" i="25" s="1"/>
  <c r="BL150" i="25" s="1"/>
  <c r="AX654" i="25"/>
  <c r="AQ654" i="25"/>
  <c r="D21" i="9"/>
  <c r="D21" i="33"/>
  <c r="D777" i="6"/>
  <c r="D227" i="8"/>
  <c r="D794" i="6"/>
  <c r="AG223" i="25"/>
  <c r="AU223" i="25" s="1"/>
  <c r="K223" i="25"/>
  <c r="R223" i="25" s="1"/>
  <c r="BB223" i="25" s="1"/>
  <c r="D27" i="8"/>
  <c r="D778" i="6"/>
  <c r="D27" i="9"/>
  <c r="AK68" i="25"/>
  <c r="AR68" i="25" s="1"/>
  <c r="AK67" i="25"/>
  <c r="AY67" i="25" s="1"/>
  <c r="O67" i="25"/>
  <c r="V67" i="25" s="1"/>
  <c r="BF67" i="25" s="1"/>
  <c r="H59" i="8"/>
  <c r="H59" i="9"/>
  <c r="H59" i="33"/>
  <c r="AK63" i="25"/>
  <c r="AY63" i="25" s="1"/>
  <c r="O63" i="25"/>
  <c r="AC63" i="25" s="1"/>
  <c r="BM63" i="25" s="1"/>
  <c r="AI61" i="25"/>
  <c r="AW61" i="25" s="1"/>
  <c r="M62" i="25"/>
  <c r="M61" i="25"/>
  <c r="AI62" i="25"/>
  <c r="AP62" i="25" s="1"/>
  <c r="H116" i="8"/>
  <c r="H116" i="9"/>
  <c r="H116" i="33"/>
  <c r="C149" i="9"/>
  <c r="C149" i="33"/>
  <c r="H22" i="33"/>
  <c r="H777" i="6"/>
  <c r="H22" i="9"/>
  <c r="O25" i="25"/>
  <c r="V25" i="25" s="1"/>
  <c r="BF25" i="25" s="1"/>
  <c r="O26" i="25"/>
  <c r="AC26" i="25" s="1"/>
  <c r="BM26" i="25" s="1"/>
  <c r="AK25" i="25"/>
  <c r="AY25" i="25" s="1"/>
  <c r="H784" i="6"/>
  <c r="H106" i="8"/>
  <c r="H106" i="9"/>
  <c r="H113" i="9"/>
  <c r="H113" i="33"/>
  <c r="H113" i="8"/>
  <c r="AX450" i="25"/>
  <c r="AQ450" i="25"/>
  <c r="H337" i="9"/>
  <c r="H337" i="33"/>
  <c r="H337" i="8"/>
  <c r="U613" i="25"/>
  <c r="BE613" i="25" s="1"/>
  <c r="AB613" i="25"/>
  <c r="BL613" i="25" s="1"/>
  <c r="AB634" i="25"/>
  <c r="BL634" i="25" s="1"/>
  <c r="U634" i="25"/>
  <c r="BE634" i="25" s="1"/>
  <c r="M370" i="25"/>
  <c r="M369" i="25"/>
  <c r="AG140" i="25"/>
  <c r="AU140" i="25" s="1"/>
  <c r="K141" i="25"/>
  <c r="Y141" i="25" s="1"/>
  <c r="BI141" i="25" s="1"/>
  <c r="AG141" i="25"/>
  <c r="AN141" i="25" s="1"/>
  <c r="D750" i="25"/>
  <c r="K133" i="25"/>
  <c r="R133" i="25" s="1"/>
  <c r="BB133" i="25" s="1"/>
  <c r="K134" i="25"/>
  <c r="R134" i="25" s="1"/>
  <c r="BB134" i="25" s="1"/>
  <c r="AG134" i="25"/>
  <c r="AN134" i="25" s="1"/>
  <c r="AJ187" i="25"/>
  <c r="AX187" i="25" s="1"/>
  <c r="N187" i="25"/>
  <c r="AB187" i="25" s="1"/>
  <c r="BL187" i="25" s="1"/>
  <c r="AJ186" i="25"/>
  <c r="AX186" i="25" s="1"/>
  <c r="N186" i="25"/>
  <c r="AB186" i="25" s="1"/>
  <c r="BL186" i="25" s="1"/>
  <c r="AA112" i="25"/>
  <c r="BK112" i="25" s="1"/>
  <c r="T112" i="25"/>
  <c r="BD112" i="25" s="1"/>
  <c r="L171" i="25"/>
  <c r="AH171" i="25"/>
  <c r="L172" i="25"/>
  <c r="S172" i="25" s="1"/>
  <c r="BC172" i="25" s="1"/>
  <c r="AP53" i="25"/>
  <c r="AW53" i="25"/>
  <c r="AQ114" i="25"/>
  <c r="AX114" i="25"/>
  <c r="H747" i="25"/>
  <c r="O101" i="25"/>
  <c r="AC101" i="25" s="1"/>
  <c r="BM101" i="25" s="1"/>
  <c r="O137" i="25"/>
  <c r="AC137" i="25" s="1"/>
  <c r="BM137" i="25" s="1"/>
  <c r="AK215" i="25"/>
  <c r="AY215" i="25" s="1"/>
  <c r="AK207" i="25"/>
  <c r="AY207" i="25" s="1"/>
  <c r="U520" i="25"/>
  <c r="BE520" i="25" s="1"/>
  <c r="N159" i="25"/>
  <c r="U159" i="25" s="1"/>
  <c r="BE159" i="25" s="1"/>
  <c r="Q133" i="25"/>
  <c r="BA133" i="25" s="1"/>
  <c r="AQ84" i="25"/>
  <c r="AX84" i="25"/>
  <c r="E338" i="9"/>
  <c r="E338" i="8"/>
  <c r="E338" i="33"/>
  <c r="N357" i="25"/>
  <c r="U357" i="25" s="1"/>
  <c r="BE357" i="25" s="1"/>
  <c r="AJ357" i="25"/>
  <c r="AQ357" i="25" s="1"/>
  <c r="U310" i="25"/>
  <c r="BE310" i="25" s="1"/>
  <c r="AB310" i="25"/>
  <c r="BL310" i="25" s="1"/>
  <c r="C275" i="9"/>
  <c r="C275" i="8"/>
  <c r="C275" i="33"/>
  <c r="F186" i="33"/>
  <c r="F186" i="8"/>
  <c r="F186" i="9"/>
  <c r="AX460" i="25"/>
  <c r="AQ460" i="25"/>
  <c r="AB703" i="25"/>
  <c r="BL703" i="25" s="1"/>
  <c r="U703" i="25"/>
  <c r="BE703" i="25" s="1"/>
  <c r="AB667" i="25"/>
  <c r="BL667" i="25" s="1"/>
  <c r="U667" i="25"/>
  <c r="BE667" i="25" s="1"/>
  <c r="Z235" i="25"/>
  <c r="BJ235" i="25" s="1"/>
  <c r="S235" i="25"/>
  <c r="BC235" i="25" s="1"/>
  <c r="AX491" i="25"/>
  <c r="AQ491" i="25"/>
  <c r="C259" i="8"/>
  <c r="C259" i="33"/>
  <c r="G85" i="9"/>
  <c r="G85" i="33"/>
  <c r="G85" i="8"/>
  <c r="H218" i="33"/>
  <c r="H218" i="8"/>
  <c r="H794" i="6"/>
  <c r="AK225" i="25"/>
  <c r="AR225" i="25" s="1"/>
  <c r="O225" i="25"/>
  <c r="V225" i="25" s="1"/>
  <c r="BF225" i="25" s="1"/>
  <c r="AK224" i="25"/>
  <c r="AR224" i="25" s="1"/>
  <c r="AG209" i="25"/>
  <c r="AU209" i="25" s="1"/>
  <c r="K209" i="25"/>
  <c r="R209" i="25" s="1"/>
  <c r="BB209" i="25" s="1"/>
  <c r="K210" i="25"/>
  <c r="Y210" i="25" s="1"/>
  <c r="BI210" i="25" s="1"/>
  <c r="H369" i="9"/>
  <c r="H369" i="33"/>
  <c r="H369" i="8"/>
  <c r="H806" i="6"/>
  <c r="O103" i="25"/>
  <c r="AC103" i="25" s="1"/>
  <c r="BM103" i="25" s="1"/>
  <c r="AK103" i="25"/>
  <c r="AY103" i="25" s="1"/>
  <c r="G297" i="9"/>
  <c r="G297" i="33"/>
  <c r="G800" i="6"/>
  <c r="G297" i="8"/>
  <c r="AB661" i="25"/>
  <c r="BL661" i="25" s="1"/>
  <c r="U661" i="25"/>
  <c r="BE661" i="25" s="1"/>
  <c r="AK265" i="25"/>
  <c r="AY265" i="25" s="1"/>
  <c r="O265" i="25"/>
  <c r="AC265" i="25" s="1"/>
  <c r="BM265" i="25" s="1"/>
  <c r="AK264" i="25"/>
  <c r="AY264" i="25" s="1"/>
  <c r="O264" i="25"/>
  <c r="V264" i="25" s="1"/>
  <c r="BF264" i="25" s="1"/>
  <c r="H760" i="25"/>
  <c r="H783" i="25" s="1"/>
  <c r="O207" i="25"/>
  <c r="V207" i="25" s="1"/>
  <c r="BF207" i="25" s="1"/>
  <c r="C259" i="9"/>
  <c r="H218" i="9"/>
  <c r="O224" i="25"/>
  <c r="AC224" i="25" s="1"/>
  <c r="BM224" i="25" s="1"/>
  <c r="AM54" i="25"/>
  <c r="AT54" i="25"/>
  <c r="AQ141" i="25"/>
  <c r="AX141" i="25"/>
  <c r="Z224" i="25"/>
  <c r="BJ224" i="25" s="1"/>
  <c r="S224" i="25"/>
  <c r="BC224" i="25" s="1"/>
  <c r="AG296" i="25"/>
  <c r="AN296" i="25" s="1"/>
  <c r="K296" i="25"/>
  <c r="Y296" i="25" s="1"/>
  <c r="BI296" i="25" s="1"/>
  <c r="AG294" i="25"/>
  <c r="AN294" i="25" s="1"/>
  <c r="K294" i="25"/>
  <c r="R294" i="25" s="1"/>
  <c r="BB294" i="25" s="1"/>
  <c r="AG301" i="25"/>
  <c r="AU301" i="25" s="1"/>
  <c r="K301" i="25"/>
  <c r="R301" i="25" s="1"/>
  <c r="BB301" i="25" s="1"/>
  <c r="G165" i="9"/>
  <c r="G165" i="8"/>
  <c r="K189" i="25"/>
  <c r="Y189" i="25" s="1"/>
  <c r="BI189" i="25" s="1"/>
  <c r="AG189" i="25"/>
  <c r="AU189" i="25" s="1"/>
  <c r="U723" i="25"/>
  <c r="BE723" i="25" s="1"/>
  <c r="AB723" i="25"/>
  <c r="BL723" i="25" s="1"/>
  <c r="AH151" i="25"/>
  <c r="L151" i="25"/>
  <c r="S151" i="25" s="1"/>
  <c r="BC151" i="25" s="1"/>
  <c r="AJ159" i="25"/>
  <c r="AJ160" i="25"/>
  <c r="N160" i="25"/>
  <c r="U160" i="25" s="1"/>
  <c r="BE160" i="25" s="1"/>
  <c r="E279" i="9"/>
  <c r="E279" i="33"/>
  <c r="E279" i="8"/>
  <c r="O150" i="25"/>
  <c r="AK150" i="25"/>
  <c r="AY150" i="25" s="1"/>
  <c r="H751" i="25"/>
  <c r="AK149" i="25"/>
  <c r="AR149" i="25" s="1"/>
  <c r="O149" i="25"/>
  <c r="V149" i="25" s="1"/>
  <c r="BF149" i="25" s="1"/>
  <c r="F297" i="8"/>
  <c r="F297" i="9"/>
  <c r="F297" i="33"/>
  <c r="Q201" i="25"/>
  <c r="BA201" i="25" s="1"/>
  <c r="X201" i="25"/>
  <c r="BH201" i="25" s="1"/>
  <c r="T119" i="25"/>
  <c r="BD119" i="25" s="1"/>
  <c r="AA119" i="25"/>
  <c r="BK119" i="25" s="1"/>
  <c r="AK136" i="25"/>
  <c r="AR136" i="25" s="1"/>
  <c r="O136" i="25"/>
  <c r="AC136" i="25" s="1"/>
  <c r="BM136" i="25" s="1"/>
  <c r="AI185" i="25"/>
  <c r="M185" i="25"/>
  <c r="AA185" i="25" s="1"/>
  <c r="BK185" i="25" s="1"/>
  <c r="F754" i="25"/>
  <c r="AS754" i="25" s="1"/>
  <c r="M186" i="25"/>
  <c r="T186" i="25" s="1"/>
  <c r="BD186" i="25" s="1"/>
  <c r="S225" i="25"/>
  <c r="BC225" i="25" s="1"/>
  <c r="Z225" i="25"/>
  <c r="BJ225" i="25" s="1"/>
  <c r="Z233" i="25"/>
  <c r="BJ233" i="25" s="1"/>
  <c r="S233" i="25"/>
  <c r="BC233" i="25" s="1"/>
  <c r="O102" i="25"/>
  <c r="Z52" i="25"/>
  <c r="BJ52" i="25" s="1"/>
  <c r="S52" i="25"/>
  <c r="BC52" i="25" s="1"/>
  <c r="S422" i="3"/>
  <c r="A434" i="3"/>
  <c r="J248" i="25"/>
  <c r="X248" i="25" s="1"/>
  <c r="BH248" i="25" s="1"/>
  <c r="C759" i="25"/>
  <c r="AF249" i="25"/>
  <c r="AM249" i="25" s="1"/>
  <c r="E39" i="8"/>
  <c r="E39" i="9"/>
  <c r="E39" i="33"/>
  <c r="AV35" i="25"/>
  <c r="AO35" i="25"/>
  <c r="AG210" i="25"/>
  <c r="AU210" i="25" s="1"/>
  <c r="AM51" i="25"/>
  <c r="AT51" i="25"/>
  <c r="AF137" i="25"/>
  <c r="J137" i="25"/>
  <c r="Q137" i="25" s="1"/>
  <c r="BA137" i="25" s="1"/>
  <c r="AT61" i="25"/>
  <c r="AM61" i="25"/>
  <c r="AB63" i="25"/>
  <c r="BL63" i="25" s="1"/>
  <c r="U63" i="25"/>
  <c r="BE63" i="25" s="1"/>
  <c r="N135" i="25"/>
  <c r="U135" i="25" s="1"/>
  <c r="BE135" i="25" s="1"/>
  <c r="AJ136" i="25"/>
  <c r="AQ136" i="25" s="1"/>
  <c r="E341" i="33"/>
  <c r="E341" i="9"/>
  <c r="E341" i="8"/>
  <c r="D119" i="8"/>
  <c r="D119" i="9"/>
  <c r="D119" i="33"/>
  <c r="D749" i="25"/>
  <c r="K123" i="25"/>
  <c r="R123" i="25" s="1"/>
  <c r="BB123" i="25" s="1"/>
  <c r="AG123" i="25"/>
  <c r="AN123" i="25" s="1"/>
  <c r="AG124" i="25"/>
  <c r="AN124" i="25" s="1"/>
  <c r="K124" i="25"/>
  <c r="R124" i="25" s="1"/>
  <c r="BB124" i="25" s="1"/>
  <c r="N799" i="5"/>
  <c r="F827" i="5"/>
  <c r="C377" i="8"/>
  <c r="C807" i="6"/>
  <c r="C377" i="33"/>
  <c r="N132" i="25"/>
  <c r="AB132" i="25" s="1"/>
  <c r="BL132" i="25" s="1"/>
  <c r="AJ131" i="25"/>
  <c r="AQ131" i="25" s="1"/>
  <c r="AJ132" i="25"/>
  <c r="N131" i="25"/>
  <c r="AB131" i="25" s="1"/>
  <c r="BL131" i="25" s="1"/>
  <c r="AV51" i="25"/>
  <c r="AO51" i="25"/>
  <c r="U119" i="25"/>
  <c r="BE119" i="25" s="1"/>
  <c r="AB119" i="25"/>
  <c r="BL119" i="25" s="1"/>
  <c r="AI203" i="25"/>
  <c r="M204" i="25"/>
  <c r="AI204" i="25"/>
  <c r="AW204" i="25" s="1"/>
  <c r="H757" i="25"/>
  <c r="J267" i="25"/>
  <c r="AB117" i="25"/>
  <c r="BL117" i="25" s="1"/>
  <c r="U117" i="25"/>
  <c r="BE117" i="25" s="1"/>
  <c r="C218" i="33"/>
  <c r="C218" i="9"/>
  <c r="C218" i="8"/>
  <c r="AH165" i="25"/>
  <c r="L165" i="25"/>
  <c r="K270" i="25"/>
  <c r="R270" i="25" s="1"/>
  <c r="BB270" i="25" s="1"/>
  <c r="AG270" i="25"/>
  <c r="AN270" i="25" s="1"/>
  <c r="K271" i="25"/>
  <c r="R271" i="25" s="1"/>
  <c r="BB271" i="25" s="1"/>
  <c r="F124" i="8"/>
  <c r="F124" i="9"/>
  <c r="F124" i="33"/>
  <c r="AW250" i="25"/>
  <c r="AG271" i="25"/>
  <c r="AU271" i="25" s="1"/>
  <c r="AQ586" i="25"/>
  <c r="AQ474" i="25"/>
  <c r="AJ158" i="25"/>
  <c r="M801" i="5"/>
  <c r="E828" i="5"/>
  <c r="AX468" i="25"/>
  <c r="AQ468" i="25"/>
  <c r="AV210" i="25"/>
  <c r="AO210" i="25"/>
  <c r="M264" i="25"/>
  <c r="AA264" i="25" s="1"/>
  <c r="BK264" i="25" s="1"/>
  <c r="AI264" i="25"/>
  <c r="AW264" i="25" s="1"/>
  <c r="AH150" i="25"/>
  <c r="G148" i="8"/>
  <c r="G148" i="33"/>
  <c r="G148" i="9"/>
  <c r="Z41" i="25"/>
  <c r="BJ41" i="25" s="1"/>
  <c r="S41" i="25"/>
  <c r="BC41" i="25" s="1"/>
  <c r="AT301" i="25"/>
  <c r="AM301" i="25"/>
  <c r="Z32" i="25"/>
  <c r="BJ32" i="25" s="1"/>
  <c r="S32" i="25"/>
  <c r="BC32" i="25" s="1"/>
  <c r="AI298" i="25"/>
  <c r="M298" i="25"/>
  <c r="F763" i="25"/>
  <c r="AS763" i="25" s="1"/>
  <c r="G139" i="9"/>
  <c r="G139" i="8"/>
  <c r="G139" i="33"/>
  <c r="D781" i="6"/>
  <c r="D62" i="33"/>
  <c r="D62" i="9"/>
  <c r="D62" i="8"/>
  <c r="AF254" i="25"/>
  <c r="J254" i="25"/>
  <c r="C760" i="25"/>
  <c r="C783" i="25" s="1"/>
  <c r="J255" i="25"/>
  <c r="AF255" i="25"/>
  <c r="M36" i="25"/>
  <c r="AI36" i="25"/>
  <c r="X202" i="25"/>
  <c r="BH202" i="25" s="1"/>
  <c r="Q202" i="25"/>
  <c r="BA202" i="25" s="1"/>
  <c r="AH276" i="25"/>
  <c r="AV276" i="25" s="1"/>
  <c r="L276" i="25"/>
  <c r="AH350" i="25"/>
  <c r="L350" i="25"/>
  <c r="L349" i="25"/>
  <c r="AH349" i="25"/>
  <c r="G347" i="9"/>
  <c r="Z234" i="25"/>
  <c r="BJ234" i="25" s="1"/>
  <c r="S234" i="25"/>
  <c r="BC234" i="25" s="1"/>
  <c r="AT25" i="25"/>
  <c r="AM25" i="25"/>
  <c r="D340" i="8"/>
  <c r="D340" i="9"/>
  <c r="Q56" i="25"/>
  <c r="BA56" i="25" s="1"/>
  <c r="X56" i="25"/>
  <c r="BH56" i="25" s="1"/>
  <c r="N140" i="25"/>
  <c r="AJ140" i="25"/>
  <c r="E152" i="8"/>
  <c r="E152" i="33"/>
  <c r="E152" i="9"/>
  <c r="H798" i="6"/>
  <c r="H266" i="9"/>
  <c r="H266" i="33"/>
  <c r="H266" i="8"/>
  <c r="F282" i="8"/>
  <c r="F282" i="9"/>
  <c r="F282" i="33"/>
  <c r="F229" i="8"/>
  <c r="F229" i="9"/>
  <c r="E239" i="8"/>
  <c r="E239" i="9"/>
  <c r="E239" i="33"/>
  <c r="E795" i="6"/>
  <c r="AF30" i="25"/>
  <c r="AF31" i="25"/>
  <c r="J30" i="25"/>
  <c r="AK101" i="25"/>
  <c r="AR101" i="25" s="1"/>
  <c r="AI186" i="25"/>
  <c r="AW186" i="25" s="1"/>
  <c r="S207" i="25"/>
  <c r="BC207" i="25" s="1"/>
  <c r="AA302" i="25"/>
  <c r="BK302" i="25" s="1"/>
  <c r="T302" i="25"/>
  <c r="BD302" i="25" s="1"/>
  <c r="AV52" i="25"/>
  <c r="AO52" i="25"/>
  <c r="AK18" i="25"/>
  <c r="AR18" i="25" s="1"/>
  <c r="O18" i="25"/>
  <c r="AC18" i="25" s="1"/>
  <c r="BM18" i="25" s="1"/>
  <c r="G107" i="8"/>
  <c r="G107" i="9"/>
  <c r="AB462" i="25"/>
  <c r="BL462" i="25" s="1"/>
  <c r="U462" i="25"/>
  <c r="BE462" i="25" s="1"/>
  <c r="M807" i="5"/>
  <c r="E834" i="5"/>
  <c r="E835" i="5"/>
  <c r="AA237" i="25"/>
  <c r="BK237" i="25" s="1"/>
  <c r="T237" i="25"/>
  <c r="BD237" i="25" s="1"/>
  <c r="C335" i="33"/>
  <c r="C335" i="9"/>
  <c r="C335" i="8"/>
  <c r="M303" i="25"/>
  <c r="T303" i="25" s="1"/>
  <c r="BD303" i="25" s="1"/>
  <c r="AI303" i="25"/>
  <c r="AI304" i="25"/>
  <c r="N127" i="25"/>
  <c r="U127" i="25" s="1"/>
  <c r="BE127" i="25" s="1"/>
  <c r="G142" i="8"/>
  <c r="G142" i="33"/>
  <c r="G142" i="9"/>
  <c r="N142" i="25"/>
  <c r="AJ142" i="25"/>
  <c r="A455" i="3"/>
  <c r="S443" i="3"/>
  <c r="AJ144" i="25"/>
  <c r="E163" i="33"/>
  <c r="E163" i="9"/>
  <c r="E163" i="8"/>
  <c r="AH167" i="25"/>
  <c r="L167" i="25"/>
  <c r="E242" i="9"/>
  <c r="E242" i="8"/>
  <c r="E242" i="33"/>
  <c r="AH313" i="25"/>
  <c r="C78" i="8"/>
  <c r="N107" i="25"/>
  <c r="U107" i="25" s="1"/>
  <c r="BE107" i="25" s="1"/>
  <c r="AI297" i="25"/>
  <c r="L226" i="25"/>
  <c r="F120" i="9"/>
  <c r="E159" i="9"/>
  <c r="E159" i="33"/>
  <c r="AH229" i="25"/>
  <c r="L229" i="25"/>
  <c r="E168" i="9"/>
  <c r="E168" i="8"/>
  <c r="E168" i="33"/>
  <c r="F17" i="8"/>
  <c r="F17" i="33"/>
  <c r="F17" i="9"/>
  <c r="L161" i="25"/>
  <c r="L132" i="25"/>
  <c r="S132" i="25" s="1"/>
  <c r="BC132" i="25" s="1"/>
  <c r="AI368" i="25"/>
  <c r="AP368" i="25" s="1"/>
  <c r="AH226" i="25"/>
  <c r="F120" i="8"/>
  <c r="N324" i="25"/>
  <c r="AJ324" i="25"/>
  <c r="AJ323" i="25"/>
  <c r="N323" i="25"/>
  <c r="A441" i="3"/>
  <c r="S429" i="3"/>
  <c r="AJ143" i="25"/>
  <c r="N143" i="25"/>
  <c r="E228" i="8"/>
  <c r="E228" i="9"/>
  <c r="E228" i="33"/>
  <c r="E43" i="9"/>
  <c r="E43" i="33"/>
  <c r="E43" i="8"/>
  <c r="A435" i="3"/>
  <c r="S423" i="3"/>
  <c r="J27" i="25"/>
  <c r="AF27" i="25"/>
  <c r="A449" i="3"/>
  <c r="S437" i="3"/>
  <c r="C248" i="9"/>
  <c r="C248" i="33"/>
  <c r="C248" i="8"/>
  <c r="F121" i="8"/>
  <c r="F121" i="33"/>
  <c r="F121" i="9"/>
  <c r="AH245" i="25"/>
  <c r="L245" i="25"/>
  <c r="J32" i="25"/>
  <c r="AF32" i="25"/>
  <c r="G46" i="33"/>
  <c r="G46" i="8"/>
  <c r="G46" i="9"/>
  <c r="M805" i="5"/>
  <c r="E833" i="5"/>
  <c r="F799" i="6"/>
  <c r="AK143" i="25"/>
  <c r="AY143" i="25" s="1"/>
  <c r="E226" i="33"/>
  <c r="E226" i="8"/>
  <c r="E226" i="9"/>
  <c r="G144" i="33"/>
  <c r="G144" i="8"/>
  <c r="G144" i="9"/>
  <c r="AI205" i="25"/>
  <c r="L34" i="25"/>
  <c r="AH34" i="25"/>
  <c r="F122" i="8"/>
  <c r="F122" i="33"/>
  <c r="F122" i="9"/>
  <c r="C31" i="33"/>
  <c r="C31" i="9"/>
  <c r="C31" i="8"/>
  <c r="E779" i="6"/>
  <c r="AJ16" i="25"/>
  <c r="AQ16" i="25" s="1"/>
  <c r="E231" i="9"/>
  <c r="E231" i="33"/>
  <c r="E231" i="8"/>
  <c r="G143" i="8"/>
  <c r="G143" i="33"/>
  <c r="G143" i="9"/>
  <c r="E38" i="8"/>
  <c r="E38" i="9"/>
  <c r="E238" i="33"/>
  <c r="E238" i="8"/>
  <c r="E238" i="9"/>
  <c r="F58" i="9"/>
  <c r="F58" i="33"/>
  <c r="F58" i="8"/>
  <c r="G323" i="8"/>
  <c r="G323" i="9"/>
  <c r="G323" i="33"/>
  <c r="A439" i="3"/>
  <c r="S427" i="3"/>
  <c r="L168" i="25"/>
  <c r="AH168" i="25"/>
  <c r="E237" i="9"/>
  <c r="E237" i="33"/>
  <c r="E237" i="8"/>
  <c r="AH243" i="25"/>
  <c r="L243" i="25"/>
  <c r="C29" i="8"/>
  <c r="C29" i="9"/>
  <c r="C29" i="33"/>
  <c r="S150" i="25"/>
  <c r="BC150" i="25" s="1"/>
  <c r="Z150" i="25"/>
  <c r="BJ150" i="25" s="1"/>
  <c r="AP61" i="25"/>
  <c r="AM222" i="25"/>
  <c r="X200" i="25"/>
  <c r="BH200" i="25" s="1"/>
  <c r="Q200" i="25"/>
  <c r="BA200" i="25" s="1"/>
  <c r="AP172" i="25"/>
  <c r="AW172" i="25"/>
  <c r="AV174" i="25"/>
  <c r="AO174" i="25"/>
  <c r="AO26" i="25"/>
  <c r="AV26" i="25"/>
  <c r="M89" i="25"/>
  <c r="M65" i="25"/>
  <c r="T65" i="25" s="1"/>
  <c r="BD65" i="25" s="1"/>
  <c r="E177" i="33"/>
  <c r="C256" i="9"/>
  <c r="C256" i="8"/>
  <c r="C256" i="33"/>
  <c r="AJ236" i="25"/>
  <c r="AJ237" i="25"/>
  <c r="N237" i="25"/>
  <c r="A444" i="3"/>
  <c r="S432" i="3"/>
  <c r="M301" i="25"/>
  <c r="AI301" i="25"/>
  <c r="AF220" i="25"/>
  <c r="J220" i="25"/>
  <c r="E75" i="8"/>
  <c r="E75" i="9"/>
  <c r="E75" i="33"/>
  <c r="AF225" i="25"/>
  <c r="J225" i="25"/>
  <c r="L174" i="25"/>
  <c r="J256" i="25"/>
  <c r="AF256" i="25"/>
  <c r="M173" i="25"/>
  <c r="AI173" i="25"/>
  <c r="M174" i="25"/>
  <c r="C197" i="8"/>
  <c r="C197" i="9"/>
  <c r="C197" i="33"/>
  <c r="F296" i="8"/>
  <c r="F296" i="9"/>
  <c r="F296" i="33"/>
  <c r="F295" i="8"/>
  <c r="F295" i="9"/>
  <c r="F295" i="33"/>
  <c r="AF198" i="25"/>
  <c r="J198" i="25"/>
  <c r="C254" i="8"/>
  <c r="C254" i="9"/>
  <c r="C254" i="33"/>
  <c r="C217" i="9"/>
  <c r="C217" i="8"/>
  <c r="C217" i="33"/>
  <c r="M172" i="25"/>
  <c r="G220" i="8"/>
  <c r="G220" i="9"/>
  <c r="G220" i="33"/>
  <c r="AI300" i="25"/>
  <c r="AI299" i="25"/>
  <c r="M299" i="25"/>
  <c r="M46" i="25"/>
  <c r="AI46" i="25"/>
  <c r="AF200" i="25"/>
  <c r="F77" i="8"/>
  <c r="AI369" i="25"/>
  <c r="A440" i="3"/>
  <c r="S428" i="3"/>
  <c r="AJ220" i="25"/>
  <c r="N220" i="25"/>
  <c r="A436" i="3"/>
  <c r="S424" i="3"/>
  <c r="G233" i="9"/>
  <c r="G233" i="33"/>
  <c r="G233" i="8"/>
  <c r="M300" i="25"/>
  <c r="N198" i="25"/>
  <c r="J222" i="25"/>
  <c r="J221" i="25"/>
  <c r="AF221" i="25"/>
  <c r="AF199" i="25"/>
  <c r="J199" i="25"/>
  <c r="F171" i="9"/>
  <c r="F171" i="33"/>
  <c r="F171" i="8"/>
  <c r="C220" i="33"/>
  <c r="C220" i="8"/>
  <c r="C220" i="9"/>
  <c r="A438" i="3"/>
  <c r="S426" i="3"/>
  <c r="G236" i="8"/>
  <c r="G236" i="33"/>
  <c r="G236" i="9"/>
  <c r="C113" i="9"/>
  <c r="C113" i="8"/>
  <c r="C113" i="33"/>
  <c r="F300" i="9"/>
  <c r="F300" i="33"/>
  <c r="F300" i="8"/>
  <c r="A445" i="3"/>
  <c r="S433" i="3"/>
  <c r="G219" i="8"/>
  <c r="G219" i="9"/>
  <c r="G219" i="33"/>
  <c r="AJ235" i="25"/>
  <c r="N235" i="25"/>
  <c r="F293" i="8"/>
  <c r="F293" i="9"/>
  <c r="F293" i="33"/>
  <c r="AI174" i="25"/>
  <c r="AV159" i="25"/>
  <c r="E781" i="25"/>
  <c r="L271" i="25"/>
  <c r="AH271" i="25"/>
  <c r="L273" i="25"/>
  <c r="AH273" i="25"/>
  <c r="G222" i="33"/>
  <c r="G222" i="8"/>
  <c r="G222" i="9"/>
  <c r="AI371" i="25"/>
  <c r="M371" i="25"/>
  <c r="F356" i="33"/>
  <c r="F356" i="8"/>
  <c r="F356" i="9"/>
  <c r="E169" i="33"/>
  <c r="E169" i="8"/>
  <c r="E169" i="9"/>
  <c r="E175" i="9"/>
  <c r="E175" i="33"/>
  <c r="E175" i="8"/>
  <c r="C800" i="6"/>
  <c r="C78" i="9"/>
  <c r="AI166" i="25"/>
  <c r="AP166" i="25" s="1"/>
  <c r="AI285" i="25"/>
  <c r="AW285" i="25" s="1"/>
  <c r="G137" i="9"/>
  <c r="E270" i="9"/>
  <c r="E270" i="33"/>
  <c r="E270" i="8"/>
  <c r="L274" i="25"/>
  <c r="AH274" i="25"/>
  <c r="AF304" i="25"/>
  <c r="J304" i="25"/>
  <c r="C299" i="33"/>
  <c r="C299" i="8"/>
  <c r="C299" i="9"/>
  <c r="G320" i="33"/>
  <c r="G320" i="8"/>
  <c r="G320" i="9"/>
  <c r="F354" i="9"/>
  <c r="F354" i="33"/>
  <c r="F354" i="8"/>
  <c r="E170" i="33"/>
  <c r="E170" i="8"/>
  <c r="C802" i="6"/>
  <c r="N153" i="25"/>
  <c r="H785" i="6"/>
  <c r="AK122" i="25"/>
  <c r="G790" i="6"/>
  <c r="D790" i="6"/>
  <c r="M296" i="25"/>
  <c r="AI296" i="25"/>
  <c r="G324" i="33"/>
  <c r="G324" i="8"/>
  <c r="G324" i="9"/>
  <c r="AH25" i="25"/>
  <c r="L25" i="25"/>
  <c r="E271" i="33"/>
  <c r="E271" i="8"/>
  <c r="E271" i="9"/>
  <c r="AH275" i="25"/>
  <c r="L275" i="25"/>
  <c r="J299" i="25"/>
  <c r="AF299" i="25"/>
  <c r="C303" i="9"/>
  <c r="C303" i="33"/>
  <c r="C303" i="8"/>
  <c r="H31" i="33"/>
  <c r="H31" i="9"/>
  <c r="L142" i="25"/>
  <c r="AH142" i="25"/>
  <c r="E171" i="8"/>
  <c r="E171" i="9"/>
  <c r="E171" i="33"/>
  <c r="F795" i="6"/>
  <c r="F753" i="25"/>
  <c r="AS753" i="25" s="1"/>
  <c r="AH341" i="25"/>
  <c r="AO341" i="25" s="1"/>
  <c r="AK118" i="25"/>
  <c r="AY118" i="25" s="1"/>
  <c r="E274" i="33"/>
  <c r="E274" i="9"/>
  <c r="E274" i="8"/>
  <c r="E276" i="33"/>
  <c r="E276" i="8"/>
  <c r="E276" i="9"/>
  <c r="AF302" i="25"/>
  <c r="J302" i="25"/>
  <c r="AX111" i="25"/>
  <c r="AQ111" i="25"/>
  <c r="L143" i="25"/>
  <c r="AH143" i="25"/>
  <c r="F372" i="9"/>
  <c r="F372" i="8"/>
  <c r="F372" i="33"/>
  <c r="E176" i="9"/>
  <c r="E176" i="33"/>
  <c r="E780" i="6"/>
  <c r="G799" i="6"/>
  <c r="C785" i="6"/>
  <c r="C748" i="25"/>
  <c r="AF341" i="25"/>
  <c r="L154" i="25"/>
  <c r="AK116" i="25"/>
  <c r="AY116" i="25" s="1"/>
  <c r="J309" i="25"/>
  <c r="AH272" i="25"/>
  <c r="L272" i="25"/>
  <c r="AF300" i="25"/>
  <c r="J300" i="25"/>
  <c r="H120" i="33"/>
  <c r="H120" i="8"/>
  <c r="H120" i="9"/>
  <c r="G82" i="8"/>
  <c r="G82" i="33"/>
  <c r="G82" i="9"/>
  <c r="AH141" i="25"/>
  <c r="E144" i="8"/>
  <c r="E144" i="33"/>
  <c r="E144" i="9"/>
  <c r="AI370" i="25"/>
  <c r="M356" i="25"/>
  <c r="E173" i="8"/>
  <c r="E173" i="9"/>
  <c r="E173" i="33"/>
  <c r="C798" i="6"/>
  <c r="C824" i="6" s="1"/>
  <c r="AF374" i="25"/>
  <c r="AT374" i="25" s="1"/>
  <c r="J208" i="25"/>
  <c r="M293" i="25"/>
  <c r="AI293" i="25"/>
  <c r="E277" i="8"/>
  <c r="E277" i="33"/>
  <c r="E277" i="9"/>
  <c r="F130" i="33"/>
  <c r="F130" i="8"/>
  <c r="F130" i="9"/>
  <c r="E143" i="8"/>
  <c r="E143" i="9"/>
  <c r="E143" i="33"/>
  <c r="F175" i="33"/>
  <c r="F175" i="9"/>
  <c r="F175" i="8"/>
  <c r="AI354" i="25"/>
  <c r="M354" i="25"/>
  <c r="J301" i="25"/>
  <c r="C803" i="6"/>
  <c r="F791" i="6"/>
  <c r="AF29" i="25"/>
  <c r="J29" i="25"/>
  <c r="G231" i="33"/>
  <c r="G231" i="8"/>
  <c r="G231" i="9"/>
  <c r="C300" i="33"/>
  <c r="C300" i="9"/>
  <c r="C300" i="8"/>
  <c r="J303" i="25"/>
  <c r="AF303" i="25"/>
  <c r="AH144" i="25"/>
  <c r="L145" i="25"/>
  <c r="L144" i="25"/>
  <c r="AH145" i="25"/>
  <c r="F374" i="33"/>
  <c r="F374" i="9"/>
  <c r="F374" i="8"/>
  <c r="N321" i="25"/>
  <c r="AJ321" i="25"/>
  <c r="AJ322" i="25"/>
  <c r="N322" i="25"/>
  <c r="M355" i="25"/>
  <c r="AI355" i="25"/>
  <c r="F152" i="33"/>
  <c r="F152" i="8"/>
  <c r="F152" i="9"/>
  <c r="E275" i="33"/>
  <c r="E275" i="8"/>
  <c r="E275" i="9"/>
  <c r="E272" i="33"/>
  <c r="E272" i="9"/>
  <c r="E272" i="8"/>
  <c r="G232" i="9"/>
  <c r="G232" i="33"/>
  <c r="G232" i="8"/>
  <c r="AF298" i="25"/>
  <c r="J298" i="25"/>
  <c r="C296" i="33"/>
  <c r="C296" i="9"/>
  <c r="C296" i="8"/>
  <c r="G298" i="9"/>
  <c r="G298" i="8"/>
  <c r="G298" i="33"/>
  <c r="E142" i="8"/>
  <c r="E142" i="33"/>
  <c r="E142" i="9"/>
  <c r="F371" i="33"/>
  <c r="F371" i="8"/>
  <c r="F371" i="9"/>
  <c r="G321" i="33"/>
  <c r="G321" i="8"/>
  <c r="G321" i="9"/>
  <c r="F355" i="33"/>
  <c r="F355" i="9"/>
  <c r="L175" i="25"/>
  <c r="AH175" i="25"/>
  <c r="AK62" i="25"/>
  <c r="AY62" i="25" s="1"/>
  <c r="H743" i="25"/>
  <c r="O61" i="25"/>
  <c r="V61" i="25" s="1"/>
  <c r="BF61" i="25" s="1"/>
  <c r="E201" i="8"/>
  <c r="E201" i="33"/>
  <c r="E792" i="6"/>
  <c r="C207" i="8"/>
  <c r="C207" i="9"/>
  <c r="C207" i="33"/>
  <c r="AV225" i="25"/>
  <c r="AO225" i="25"/>
  <c r="G124" i="9"/>
  <c r="G124" i="33"/>
  <c r="G124" i="8"/>
  <c r="M324" i="25"/>
  <c r="AI324" i="25"/>
  <c r="AP324" i="25" s="1"/>
  <c r="C46" i="8"/>
  <c r="C46" i="9"/>
  <c r="AX626" i="25"/>
  <c r="AQ626" i="25"/>
  <c r="AA57" i="25"/>
  <c r="BK57" i="25" s="1"/>
  <c r="O62" i="25"/>
  <c r="V62" i="25" s="1"/>
  <c r="BF62" i="25" s="1"/>
  <c r="AQ444" i="25"/>
  <c r="D262" i="8"/>
  <c r="D262" i="9"/>
  <c r="D262" i="33"/>
  <c r="D797" i="6"/>
  <c r="AB452" i="25"/>
  <c r="BL452" i="25" s="1"/>
  <c r="U452" i="25"/>
  <c r="BE452" i="25" s="1"/>
  <c r="G128" i="9"/>
  <c r="G128" i="33"/>
  <c r="G128" i="8"/>
  <c r="G156" i="33"/>
  <c r="G156" i="8"/>
  <c r="G156" i="9"/>
  <c r="AA128" i="25"/>
  <c r="BK128" i="25" s="1"/>
  <c r="T128" i="25"/>
  <c r="BD128" i="25" s="1"/>
  <c r="N255" i="25"/>
  <c r="G760" i="25"/>
  <c r="AJ255" i="25"/>
  <c r="U514" i="25"/>
  <c r="BE514" i="25" s="1"/>
  <c r="AB514" i="25"/>
  <c r="BL514" i="25" s="1"/>
  <c r="AJ298" i="25"/>
  <c r="AX298" i="25" s="1"/>
  <c r="N299" i="25"/>
  <c r="AJ299" i="25"/>
  <c r="G763" i="25"/>
  <c r="AX632" i="25"/>
  <c r="AQ632" i="25"/>
  <c r="G17" i="8"/>
  <c r="G17" i="33"/>
  <c r="L127" i="25"/>
  <c r="AH127" i="25"/>
  <c r="AH128" i="25"/>
  <c r="C749" i="25"/>
  <c r="J130" i="25"/>
  <c r="Q130" i="25" s="1"/>
  <c r="BA130" i="25" s="1"/>
  <c r="AF130" i="25"/>
  <c r="AM130" i="25" s="1"/>
  <c r="L346" i="25"/>
  <c r="AH346" i="25"/>
  <c r="G261" i="9"/>
  <c r="G261" i="8"/>
  <c r="G261" i="33"/>
  <c r="G193" i="8"/>
  <c r="G193" i="9"/>
  <c r="G193" i="33"/>
  <c r="X49" i="25"/>
  <c r="BH49" i="25" s="1"/>
  <c r="Q49" i="25"/>
  <c r="BA49" i="25" s="1"/>
  <c r="AP356" i="25"/>
  <c r="AW356" i="25"/>
  <c r="AK66" i="25"/>
  <c r="AR66" i="25" s="1"/>
  <c r="O66" i="25"/>
  <c r="AC66" i="25" s="1"/>
  <c r="BM66" i="25" s="1"/>
  <c r="O65" i="25"/>
  <c r="AC65" i="25" s="1"/>
  <c r="BM65" i="25" s="1"/>
  <c r="H744" i="25"/>
  <c r="J336" i="25"/>
  <c r="Q336" i="25" s="1"/>
  <c r="BA336" i="25" s="1"/>
  <c r="AF336" i="25"/>
  <c r="AM336" i="25" s="1"/>
  <c r="K24" i="25"/>
  <c r="Y24" i="25" s="1"/>
  <c r="BI24" i="25" s="1"/>
  <c r="AG25" i="25"/>
  <c r="AN25" i="25" s="1"/>
  <c r="M188" i="25"/>
  <c r="AI189" i="25"/>
  <c r="AI188" i="25"/>
  <c r="J38" i="25"/>
  <c r="J39" i="25"/>
  <c r="AF38" i="25"/>
  <c r="AF39" i="25"/>
  <c r="AT39" i="25" s="1"/>
  <c r="AQ456" i="25"/>
  <c r="AX456" i="25"/>
  <c r="C107" i="8"/>
  <c r="C107" i="9"/>
  <c r="C107" i="33"/>
  <c r="C142" i="9"/>
  <c r="C142" i="33"/>
  <c r="U566" i="25"/>
  <c r="BE566" i="25" s="1"/>
  <c r="AB566" i="25"/>
  <c r="BL566" i="25" s="1"/>
  <c r="D740" i="25"/>
  <c r="D186" i="8"/>
  <c r="X58" i="25"/>
  <c r="BH58" i="25" s="1"/>
  <c r="M189" i="25"/>
  <c r="AA189" i="25" s="1"/>
  <c r="BK189" i="25" s="1"/>
  <c r="R262" i="25"/>
  <c r="BB262" i="25" s="1"/>
  <c r="Y262" i="25"/>
  <c r="BI262" i="25" s="1"/>
  <c r="S227" i="25"/>
  <c r="BC227" i="25" s="1"/>
  <c r="Z227" i="25"/>
  <c r="BJ227" i="25" s="1"/>
  <c r="E201" i="9"/>
  <c r="R264" i="25"/>
  <c r="BB264" i="25" s="1"/>
  <c r="Y264" i="25"/>
  <c r="BI264" i="25" s="1"/>
  <c r="AX452" i="25"/>
  <c r="AQ452" i="25"/>
  <c r="F170" i="8"/>
  <c r="F170" i="33"/>
  <c r="F170" i="9"/>
  <c r="F133" i="9"/>
  <c r="F133" i="8"/>
  <c r="F133" i="33"/>
  <c r="F270" i="9"/>
  <c r="F270" i="8"/>
  <c r="AX454" i="25"/>
  <c r="AQ454" i="25"/>
  <c r="AB534" i="25"/>
  <c r="BL534" i="25" s="1"/>
  <c r="C46" i="33"/>
  <c r="D757" i="25"/>
  <c r="D781" i="25" s="1"/>
  <c r="AG225" i="25"/>
  <c r="K224" i="25"/>
  <c r="R224" i="25" s="1"/>
  <c r="BB224" i="25" s="1"/>
  <c r="AQ329" i="25"/>
  <c r="AX329" i="25"/>
  <c r="AG224" i="25"/>
  <c r="AN224" i="25" s="1"/>
  <c r="AP65" i="25"/>
  <c r="AW65" i="25"/>
  <c r="T123" i="25"/>
  <c r="BD123" i="25" s="1"/>
  <c r="AA123" i="25"/>
  <c r="BK123" i="25" s="1"/>
  <c r="AG285" i="25"/>
  <c r="AU285" i="25" s="1"/>
  <c r="K285" i="25"/>
  <c r="R285" i="25" s="1"/>
  <c r="BB285" i="25" s="1"/>
  <c r="D762" i="25"/>
  <c r="K284" i="25"/>
  <c r="Y284" i="25" s="1"/>
  <c r="BI284" i="25" s="1"/>
  <c r="D25" i="33"/>
  <c r="D25" i="8"/>
  <c r="AJ135" i="25"/>
  <c r="AX135" i="25" s="1"/>
  <c r="N136" i="25"/>
  <c r="F353" i="33"/>
  <c r="F353" i="9"/>
  <c r="F353" i="8"/>
  <c r="N346" i="25"/>
  <c r="AB346" i="25" s="1"/>
  <c r="BL346" i="25" s="1"/>
  <c r="AJ346" i="25"/>
  <c r="AQ346" i="25" s="1"/>
  <c r="N347" i="25"/>
  <c r="AJ202" i="25"/>
  <c r="N202" i="25"/>
  <c r="AJ203" i="25"/>
  <c r="L339" i="25"/>
  <c r="AH339" i="25"/>
  <c r="AV339" i="25" s="1"/>
  <c r="AG187" i="25"/>
  <c r="K188" i="25"/>
  <c r="R188" i="25" s="1"/>
  <c r="BB188" i="25" s="1"/>
  <c r="AG188" i="25"/>
  <c r="AU188" i="25" s="1"/>
  <c r="G164" i="9"/>
  <c r="G164" i="33"/>
  <c r="G164" i="8"/>
  <c r="AJ170" i="25"/>
  <c r="AQ170" i="25" s="1"/>
  <c r="N170" i="25"/>
  <c r="L125" i="25"/>
  <c r="AH125" i="25"/>
  <c r="E107" i="33"/>
  <c r="E107" i="8"/>
  <c r="E107" i="9"/>
  <c r="L370" i="25"/>
  <c r="AH370" i="25"/>
  <c r="L371" i="25"/>
  <c r="AH371" i="25"/>
  <c r="L372" i="25"/>
  <c r="F227" i="8"/>
  <c r="F227" i="33"/>
  <c r="F227" i="9"/>
  <c r="AF375" i="25"/>
  <c r="J375" i="25"/>
  <c r="Q375" i="25" s="1"/>
  <c r="BA375" i="25" s="1"/>
  <c r="AF376" i="25"/>
  <c r="AT376" i="25" s="1"/>
  <c r="C770" i="25"/>
  <c r="C340" i="9"/>
  <c r="C340" i="33"/>
  <c r="C340" i="8"/>
  <c r="AM386" i="25"/>
  <c r="AT386" i="25"/>
  <c r="AQ650" i="25"/>
  <c r="AX650" i="25"/>
  <c r="E149" i="8"/>
  <c r="E149" i="9"/>
  <c r="E149" i="33"/>
  <c r="E150" i="8"/>
  <c r="E150" i="9"/>
  <c r="E150" i="33"/>
  <c r="G161" i="9"/>
  <c r="G161" i="8"/>
  <c r="G161" i="33"/>
  <c r="F60" i="33"/>
  <c r="F60" i="8"/>
  <c r="F60" i="9"/>
  <c r="F63" i="33"/>
  <c r="F63" i="9"/>
  <c r="F63" i="8"/>
  <c r="AH308" i="25"/>
  <c r="L308" i="25"/>
  <c r="D754" i="25"/>
  <c r="AG24" i="25"/>
  <c r="AN24" i="25" s="1"/>
  <c r="AA162" i="25"/>
  <c r="BK162" i="25" s="1"/>
  <c r="T162" i="25"/>
  <c r="BD162" i="25" s="1"/>
  <c r="K297" i="25"/>
  <c r="R297" i="25" s="1"/>
  <c r="BB297" i="25" s="1"/>
  <c r="D763" i="25"/>
  <c r="D787" i="25" s="1"/>
  <c r="AG297" i="25"/>
  <c r="AU297" i="25" s="1"/>
  <c r="D292" i="33"/>
  <c r="D800" i="6"/>
  <c r="O17" i="25"/>
  <c r="V17" i="25" s="1"/>
  <c r="BF17" i="25" s="1"/>
  <c r="AK16" i="25"/>
  <c r="AY16" i="25" s="1"/>
  <c r="AB564" i="25"/>
  <c r="BL564" i="25" s="1"/>
  <c r="U564" i="25"/>
  <c r="BE564" i="25" s="1"/>
  <c r="AP334" i="25"/>
  <c r="AC241" i="25"/>
  <c r="BM241" i="25" s="1"/>
  <c r="V241" i="25"/>
  <c r="BF241" i="25" s="1"/>
  <c r="AM250" i="25"/>
  <c r="AT250" i="25"/>
  <c r="G311" i="8"/>
  <c r="G311" i="9"/>
  <c r="G311" i="33"/>
  <c r="T125" i="25"/>
  <c r="BD125" i="25" s="1"/>
  <c r="AA125" i="25"/>
  <c r="BK125" i="25" s="1"/>
  <c r="F209" i="9"/>
  <c r="F209" i="33"/>
  <c r="F209" i="8"/>
  <c r="J274" i="25"/>
  <c r="AF274" i="25"/>
  <c r="AM274" i="25" s="1"/>
  <c r="AQ695" i="25"/>
  <c r="AX695" i="25"/>
  <c r="G19" i="9"/>
  <c r="G19" i="33"/>
  <c r="D767" i="25"/>
  <c r="D790" i="25" s="1"/>
  <c r="K339" i="25"/>
  <c r="Y339" i="25" s="1"/>
  <c r="BI339" i="25" s="1"/>
  <c r="AG339" i="25"/>
  <c r="AU339" i="25" s="1"/>
  <c r="K338" i="25"/>
  <c r="Y338" i="25" s="1"/>
  <c r="BI338" i="25" s="1"/>
  <c r="AG338" i="25"/>
  <c r="AN338" i="25" s="1"/>
  <c r="C210" i="33"/>
  <c r="C210" i="8"/>
  <c r="C210" i="9"/>
  <c r="K25" i="25"/>
  <c r="Y25" i="25" s="1"/>
  <c r="BI25" i="25" s="1"/>
  <c r="J66" i="25"/>
  <c r="AF66" i="25"/>
  <c r="AT66" i="25" s="1"/>
  <c r="AJ284" i="25"/>
  <c r="AX284" i="25" s="1"/>
  <c r="N284" i="25"/>
  <c r="U284" i="25" s="1"/>
  <c r="BE284" i="25" s="1"/>
  <c r="S64" i="25"/>
  <c r="BC64" i="25" s="1"/>
  <c r="Z64" i="25"/>
  <c r="BJ64" i="25" s="1"/>
  <c r="AW26" i="25"/>
  <c r="AK65" i="25"/>
  <c r="AR65" i="25" s="1"/>
  <c r="AB642" i="25"/>
  <c r="BL642" i="25" s="1"/>
  <c r="AT137" i="25"/>
  <c r="AM137" i="25"/>
  <c r="J335" i="25"/>
  <c r="X335" i="25" s="1"/>
  <c r="BH335" i="25" s="1"/>
  <c r="C766" i="25"/>
  <c r="AH376" i="25"/>
  <c r="AO376" i="25" s="1"/>
  <c r="E770" i="25"/>
  <c r="D181" i="8"/>
  <c r="AK123" i="25"/>
  <c r="AY123" i="25" s="1"/>
  <c r="L280" i="25"/>
  <c r="C114" i="33"/>
  <c r="C114" i="8"/>
  <c r="C114" i="9"/>
  <c r="J109" i="25"/>
  <c r="AF109" i="25"/>
  <c r="U51" i="25"/>
  <c r="BE51" i="25" s="1"/>
  <c r="AB51" i="25"/>
  <c r="BL51" i="25" s="1"/>
  <c r="AF310" i="25"/>
  <c r="J310" i="25"/>
  <c r="AJ196" i="25"/>
  <c r="AX196" i="25" s="1"/>
  <c r="N196" i="25"/>
  <c r="C741" i="25"/>
  <c r="AF36" i="25"/>
  <c r="U468" i="25"/>
  <c r="BE468" i="25" s="1"/>
  <c r="AB468" i="25"/>
  <c r="BL468" i="25" s="1"/>
  <c r="AI284" i="25"/>
  <c r="AW284" i="25" s="1"/>
  <c r="AI283" i="25"/>
  <c r="AW283" i="25" s="1"/>
  <c r="M284" i="25"/>
  <c r="AW57" i="25"/>
  <c r="AP57" i="25"/>
  <c r="AB456" i="25"/>
  <c r="BL456" i="25" s="1"/>
  <c r="U456" i="25"/>
  <c r="BE456" i="25" s="1"/>
  <c r="D181" i="33"/>
  <c r="AG186" i="25"/>
  <c r="AN186" i="25" s="1"/>
  <c r="AG149" i="25"/>
  <c r="AU149" i="25" s="1"/>
  <c r="J116" i="25"/>
  <c r="Q116" i="25" s="1"/>
  <c r="BA116" i="25" s="1"/>
  <c r="AF116" i="25"/>
  <c r="AB670" i="25"/>
  <c r="BL670" i="25" s="1"/>
  <c r="U670" i="25"/>
  <c r="BE670" i="25" s="1"/>
  <c r="U624" i="25"/>
  <c r="BE624" i="25" s="1"/>
  <c r="AB624" i="25"/>
  <c r="BL624" i="25" s="1"/>
  <c r="AJ300" i="25"/>
  <c r="AQ300" i="25" s="1"/>
  <c r="N300" i="25"/>
  <c r="AX52" i="25"/>
  <c r="AQ52" i="25"/>
  <c r="F780" i="6"/>
  <c r="X213" i="25"/>
  <c r="BH213" i="25" s="1"/>
  <c r="Q213" i="25"/>
  <c r="BA213" i="25" s="1"/>
  <c r="AH295" i="25"/>
  <c r="L295" i="25"/>
  <c r="C307" i="33"/>
  <c r="C307" i="9"/>
  <c r="C307" i="8"/>
  <c r="G174" i="9"/>
  <c r="G174" i="8"/>
  <c r="G174" i="33"/>
  <c r="O142" i="25"/>
  <c r="V142" i="25" s="1"/>
  <c r="BF142" i="25" s="1"/>
  <c r="D751" i="25"/>
  <c r="H139" i="9"/>
  <c r="D224" i="9"/>
  <c r="O122" i="25"/>
  <c r="AC122" i="25" s="1"/>
  <c r="BM122" i="25" s="1"/>
  <c r="C794" i="6"/>
  <c r="C821" i="6" s="1"/>
  <c r="G361" i="9"/>
  <c r="M139" i="25"/>
  <c r="AI139" i="25"/>
  <c r="G199" i="9"/>
  <c r="G199" i="33"/>
  <c r="G199" i="8"/>
  <c r="N137" i="25"/>
  <c r="AJ137" i="25"/>
  <c r="N344" i="25"/>
  <c r="AB344" i="25" s="1"/>
  <c r="BL344" i="25" s="1"/>
  <c r="AJ344" i="25"/>
  <c r="AX344" i="25" s="1"/>
  <c r="N345" i="25"/>
  <c r="G345" i="9"/>
  <c r="G202" i="9"/>
  <c r="G202" i="8"/>
  <c r="G202" i="33"/>
  <c r="G167" i="33"/>
  <c r="G167" i="9"/>
  <c r="G167" i="8"/>
  <c r="AH126" i="25"/>
  <c r="AO126" i="25" s="1"/>
  <c r="L126" i="25"/>
  <c r="AH372" i="25"/>
  <c r="L373" i="25"/>
  <c r="AH373" i="25"/>
  <c r="E370" i="33"/>
  <c r="E370" i="8"/>
  <c r="E370" i="9"/>
  <c r="G157" i="33"/>
  <c r="G157" i="9"/>
  <c r="G157" i="8"/>
  <c r="AX651" i="25"/>
  <c r="AQ651" i="25"/>
  <c r="E158" i="9"/>
  <c r="E158" i="33"/>
  <c r="E158" i="8"/>
  <c r="E154" i="33"/>
  <c r="E154" i="9"/>
  <c r="E154" i="8"/>
  <c r="G160" i="33"/>
  <c r="G160" i="9"/>
  <c r="G160" i="8"/>
  <c r="G789" i="6"/>
  <c r="M254" i="25"/>
  <c r="AI254" i="25"/>
  <c r="M59" i="25"/>
  <c r="AI59" i="25"/>
  <c r="M64" i="25"/>
  <c r="AI64" i="25"/>
  <c r="AI63" i="25"/>
  <c r="M63" i="25"/>
  <c r="O121" i="25"/>
  <c r="V121" i="25" s="1"/>
  <c r="BF121" i="25" s="1"/>
  <c r="O120" i="25"/>
  <c r="V120" i="25" s="1"/>
  <c r="BF120" i="25" s="1"/>
  <c r="B800" i="5"/>
  <c r="B826" i="5"/>
  <c r="AJ173" i="25"/>
  <c r="N173" i="25"/>
  <c r="AQ525" i="25"/>
  <c r="AX525" i="25"/>
  <c r="AQ714" i="25"/>
  <c r="AX714" i="25"/>
  <c r="U407" i="25"/>
  <c r="BE407" i="25" s="1"/>
  <c r="AB407" i="25"/>
  <c r="BL407" i="25" s="1"/>
  <c r="AM253" i="25"/>
  <c r="AT253" i="25"/>
  <c r="AB618" i="25"/>
  <c r="BL618" i="25" s="1"/>
  <c r="U618" i="25"/>
  <c r="BE618" i="25" s="1"/>
  <c r="U585" i="25"/>
  <c r="BE585" i="25" s="1"/>
  <c r="AB585" i="25"/>
  <c r="BL585" i="25" s="1"/>
  <c r="F203" i="33"/>
  <c r="F203" i="8"/>
  <c r="F203" i="9"/>
  <c r="AX112" i="25"/>
  <c r="AQ112" i="25"/>
  <c r="AK142" i="25"/>
  <c r="H139" i="33"/>
  <c r="D224" i="33"/>
  <c r="AW234" i="25"/>
  <c r="F165" i="8"/>
  <c r="G787" i="6"/>
  <c r="AX702" i="25"/>
  <c r="AQ702" i="25"/>
  <c r="E339" i="33"/>
  <c r="E339" i="8"/>
  <c r="E128" i="33"/>
  <c r="E128" i="8"/>
  <c r="E128" i="9"/>
  <c r="AI307" i="25"/>
  <c r="M307" i="25"/>
  <c r="T307" i="25" s="1"/>
  <c r="BD307" i="25" s="1"/>
  <c r="E298" i="33"/>
  <c r="E298" i="9"/>
  <c r="E298" i="8"/>
  <c r="E114" i="9"/>
  <c r="E114" i="8"/>
  <c r="L113" i="25"/>
  <c r="AH113" i="25"/>
  <c r="AH114" i="25"/>
  <c r="AV114" i="25" s="1"/>
  <c r="F140" i="33"/>
  <c r="F140" i="8"/>
  <c r="F140" i="9"/>
  <c r="C211" i="8"/>
  <c r="C211" i="33"/>
  <c r="C211" i="9"/>
  <c r="C213" i="9"/>
  <c r="C213" i="8"/>
  <c r="C213" i="33"/>
  <c r="AJ164" i="25"/>
  <c r="N164" i="25"/>
  <c r="G213" i="33"/>
  <c r="G213" i="9"/>
  <c r="AJ200" i="25"/>
  <c r="AX200" i="25" s="1"/>
  <c r="AJ199" i="25"/>
  <c r="N200" i="25"/>
  <c r="U200" i="25" s="1"/>
  <c r="BE200" i="25" s="1"/>
  <c r="N199" i="25"/>
  <c r="AH334" i="25"/>
  <c r="AV334" i="25" s="1"/>
  <c r="L334" i="25"/>
  <c r="G163" i="8"/>
  <c r="G163" i="33"/>
  <c r="G163" i="9"/>
  <c r="N162" i="25"/>
  <c r="AJ162" i="25"/>
  <c r="E126" i="9"/>
  <c r="E126" i="33"/>
  <c r="E126" i="8"/>
  <c r="AH368" i="25"/>
  <c r="L368" i="25"/>
  <c r="M220" i="25"/>
  <c r="AI220" i="25"/>
  <c r="E22" i="33"/>
  <c r="E22" i="8"/>
  <c r="E22" i="9"/>
  <c r="E156" i="33"/>
  <c r="E156" i="8"/>
  <c r="E156" i="9"/>
  <c r="AJ161" i="25"/>
  <c r="N161" i="25"/>
  <c r="N797" i="5"/>
  <c r="F824" i="5"/>
  <c r="F65" i="9"/>
  <c r="F65" i="8"/>
  <c r="F65" i="33"/>
  <c r="M58" i="25"/>
  <c r="F743" i="25"/>
  <c r="AH316" i="25"/>
  <c r="L317" i="25"/>
  <c r="AH317" i="25"/>
  <c r="L316" i="25"/>
  <c r="E310" i="33"/>
  <c r="E310" i="9"/>
  <c r="E310" i="8"/>
  <c r="AQ647" i="25"/>
  <c r="AX647" i="25"/>
  <c r="G172" i="33"/>
  <c r="G172" i="8"/>
  <c r="G172" i="9"/>
  <c r="U651" i="25"/>
  <c r="BE651" i="25" s="1"/>
  <c r="AB651" i="25"/>
  <c r="BL651" i="25" s="1"/>
  <c r="AX584" i="25"/>
  <c r="AQ584" i="25"/>
  <c r="H117" i="8"/>
  <c r="H117" i="33"/>
  <c r="AM252" i="25"/>
  <c r="AT252" i="25"/>
  <c r="U617" i="25"/>
  <c r="BE617" i="25" s="1"/>
  <c r="AB617" i="25"/>
  <c r="BL617" i="25" s="1"/>
  <c r="H787" i="6"/>
  <c r="F165" i="33"/>
  <c r="AB453" i="25"/>
  <c r="BL453" i="25" s="1"/>
  <c r="U453" i="25"/>
  <c r="BE453" i="25" s="1"/>
  <c r="AI163" i="25"/>
  <c r="M163" i="25"/>
  <c r="AA163" i="25" s="1"/>
  <c r="BK163" i="25" s="1"/>
  <c r="AX514" i="25"/>
  <c r="AQ514" i="25"/>
  <c r="E804" i="6"/>
  <c r="F764" i="25"/>
  <c r="AS764" i="25" s="1"/>
  <c r="AQ628" i="25"/>
  <c r="AX628" i="25"/>
  <c r="AQ446" i="25"/>
  <c r="AX446" i="25"/>
  <c r="AB478" i="25"/>
  <c r="BL478" i="25" s="1"/>
  <c r="U478" i="25"/>
  <c r="BE478" i="25" s="1"/>
  <c r="G363" i="9"/>
  <c r="E785" i="6"/>
  <c r="L206" i="25"/>
  <c r="AH206" i="25"/>
  <c r="C209" i="8"/>
  <c r="C209" i="33"/>
  <c r="C209" i="9"/>
  <c r="AF309" i="25"/>
  <c r="AT309" i="25" s="1"/>
  <c r="AJ127" i="25"/>
  <c r="G201" i="8"/>
  <c r="G201" i="9"/>
  <c r="G201" i="33"/>
  <c r="E348" i="33"/>
  <c r="E348" i="9"/>
  <c r="E348" i="8"/>
  <c r="G169" i="9"/>
  <c r="G169" i="8"/>
  <c r="G169" i="33"/>
  <c r="E124" i="9"/>
  <c r="E124" i="8"/>
  <c r="E124" i="33"/>
  <c r="F366" i="33"/>
  <c r="F366" i="8"/>
  <c r="F366" i="9"/>
  <c r="F59" i="8"/>
  <c r="F59" i="33"/>
  <c r="F59" i="9"/>
  <c r="E307" i="9"/>
  <c r="E307" i="33"/>
  <c r="E307" i="8"/>
  <c r="G171" i="9"/>
  <c r="G171" i="33"/>
  <c r="G171" i="8"/>
  <c r="L152" i="25"/>
  <c r="AH152" i="25"/>
  <c r="AI338" i="25"/>
  <c r="AW338" i="25" s="1"/>
  <c r="E751" i="25"/>
  <c r="N271" i="25"/>
  <c r="AK61" i="25"/>
  <c r="AF211" i="25"/>
  <c r="AT211" i="25" s="1"/>
  <c r="L309" i="25"/>
  <c r="AH309" i="25"/>
  <c r="G204" i="8"/>
  <c r="G204" i="33"/>
  <c r="G204" i="9"/>
  <c r="E349" i="9"/>
  <c r="E349" i="33"/>
  <c r="E349" i="8"/>
  <c r="G170" i="33"/>
  <c r="G170" i="8"/>
  <c r="G170" i="9"/>
  <c r="AH124" i="25"/>
  <c r="L124" i="25"/>
  <c r="E371" i="9"/>
  <c r="E371" i="8"/>
  <c r="E371" i="33"/>
  <c r="E372" i="33"/>
  <c r="E372" i="9"/>
  <c r="E372" i="8"/>
  <c r="F360" i="9"/>
  <c r="F360" i="8"/>
  <c r="E19" i="33"/>
  <c r="E19" i="9"/>
  <c r="E19" i="8"/>
  <c r="E147" i="8"/>
  <c r="E147" i="9"/>
  <c r="E147" i="33"/>
  <c r="F254" i="8"/>
  <c r="F254" i="33"/>
  <c r="F254" i="9"/>
  <c r="N171" i="25"/>
  <c r="AJ171" i="25"/>
  <c r="E155" i="33"/>
  <c r="E155" i="8"/>
  <c r="E155" i="9"/>
  <c r="J136" i="25"/>
  <c r="X136" i="25" s="1"/>
  <c r="BH136" i="25" s="1"/>
  <c r="E753" i="25"/>
  <c r="AJ120" i="25"/>
  <c r="L338" i="25"/>
  <c r="Z338" i="25" s="1"/>
  <c r="BJ338" i="25" s="1"/>
  <c r="G805" i="6"/>
  <c r="N301" i="25"/>
  <c r="AB301" i="25" s="1"/>
  <c r="BL301" i="25" s="1"/>
  <c r="C110" i="9"/>
  <c r="N203" i="25"/>
  <c r="AJ18" i="25"/>
  <c r="AQ18" i="25" s="1"/>
  <c r="G203" i="8"/>
  <c r="G203" i="33"/>
  <c r="G203" i="9"/>
  <c r="G166" i="33"/>
  <c r="G166" i="8"/>
  <c r="G166" i="9"/>
  <c r="E123" i="9"/>
  <c r="E123" i="8"/>
  <c r="E123" i="33"/>
  <c r="AH108" i="25"/>
  <c r="L108" i="25"/>
  <c r="L369" i="25"/>
  <c r="AH369" i="25"/>
  <c r="L367" i="25"/>
  <c r="AH367" i="25"/>
  <c r="N163" i="25"/>
  <c r="AJ163" i="25"/>
  <c r="AH24" i="25"/>
  <c r="L24" i="25"/>
  <c r="L23" i="25"/>
  <c r="AH23" i="25"/>
  <c r="L147" i="25"/>
  <c r="AH147" i="25"/>
  <c r="G159" i="9"/>
  <c r="G159" i="33"/>
  <c r="G159" i="8"/>
  <c r="M260" i="25"/>
  <c r="AI260" i="25"/>
  <c r="AI68" i="25"/>
  <c r="M68" i="25"/>
  <c r="AI69" i="25"/>
  <c r="M69" i="25"/>
  <c r="G138" i="33"/>
  <c r="G138" i="8"/>
  <c r="G138" i="9"/>
  <c r="E315" i="33"/>
  <c r="E315" i="9"/>
  <c r="E315" i="8"/>
  <c r="L148" i="25"/>
  <c r="AH148" i="25"/>
  <c r="C348" i="8"/>
  <c r="C348" i="33"/>
  <c r="C348" i="9"/>
  <c r="N172" i="25"/>
  <c r="E769" i="25"/>
  <c r="AI215" i="25"/>
  <c r="N359" i="25"/>
  <c r="U359" i="25" s="1"/>
  <c r="BE359" i="25" s="1"/>
  <c r="L116" i="25"/>
  <c r="Z116" i="25" s="1"/>
  <c r="BJ116" i="25" s="1"/>
  <c r="L121" i="25"/>
  <c r="Z121" i="25" s="1"/>
  <c r="BJ121" i="25" s="1"/>
  <c r="G198" i="8"/>
  <c r="G198" i="33"/>
  <c r="G198" i="9"/>
  <c r="G168" i="8"/>
  <c r="G168" i="33"/>
  <c r="G168" i="9"/>
  <c r="E369" i="8"/>
  <c r="E369" i="33"/>
  <c r="E369" i="9"/>
  <c r="F228" i="9"/>
  <c r="F228" i="8"/>
  <c r="F228" i="33"/>
  <c r="E151" i="9"/>
  <c r="E151" i="33"/>
  <c r="E151" i="8"/>
  <c r="F759" i="25"/>
  <c r="AS759" i="25" s="1"/>
  <c r="M253" i="25"/>
  <c r="AI253" i="25"/>
  <c r="AI66" i="25"/>
  <c r="M66" i="25"/>
  <c r="AI60" i="25"/>
  <c r="M60" i="25"/>
  <c r="AJ139" i="25"/>
  <c r="AJ138" i="25"/>
  <c r="N138" i="25"/>
  <c r="N139" i="25"/>
  <c r="E312" i="33"/>
  <c r="E312" i="9"/>
  <c r="E312" i="8"/>
  <c r="F201" i="9"/>
  <c r="F201" i="8"/>
  <c r="F201" i="33"/>
  <c r="G158" i="33"/>
  <c r="G158" i="8"/>
  <c r="G158" i="9"/>
  <c r="AH149" i="25"/>
  <c r="AJ169" i="25"/>
  <c r="AX169" i="25" s="1"/>
  <c r="AI16" i="25"/>
  <c r="AW16" i="25" s="1"/>
  <c r="G761" i="25"/>
  <c r="M295" i="25"/>
  <c r="AI295" i="25"/>
  <c r="AI294" i="25"/>
  <c r="M294" i="25"/>
  <c r="F88" i="9"/>
  <c r="F88" i="33"/>
  <c r="F88" i="8"/>
  <c r="G197" i="9"/>
  <c r="G197" i="33"/>
  <c r="G197" i="8"/>
  <c r="E125" i="9"/>
  <c r="E125" i="33"/>
  <c r="E125" i="8"/>
  <c r="E108" i="33"/>
  <c r="E108" i="8"/>
  <c r="E108" i="9"/>
  <c r="L374" i="25"/>
  <c r="AH374" i="25"/>
  <c r="F222" i="8"/>
  <c r="F222" i="9"/>
  <c r="F222" i="33"/>
  <c r="AI67" i="25"/>
  <c r="M67" i="25"/>
  <c r="AH312" i="25"/>
  <c r="L312" i="25"/>
  <c r="J305" i="25"/>
  <c r="AF305" i="25"/>
  <c r="L149" i="25"/>
  <c r="T131" i="25"/>
  <c r="BD131" i="25" s="1"/>
  <c r="AA131" i="25"/>
  <c r="BK131" i="25" s="1"/>
  <c r="AA202" i="25"/>
  <c r="BK202" i="25" s="1"/>
  <c r="T202" i="25"/>
  <c r="BD202" i="25" s="1"/>
  <c r="Z201" i="25"/>
  <c r="BJ201" i="25" s="1"/>
  <c r="S201" i="25"/>
  <c r="BC201" i="25" s="1"/>
  <c r="T366" i="25"/>
  <c r="BD366" i="25" s="1"/>
  <c r="AA366" i="25"/>
  <c r="BK366" i="25" s="1"/>
  <c r="T89" i="25"/>
  <c r="BD89" i="25" s="1"/>
  <c r="AA89" i="25"/>
  <c r="BK89" i="25" s="1"/>
  <c r="S205" i="25"/>
  <c r="BC205" i="25" s="1"/>
  <c r="AI281" i="25"/>
  <c r="AW281" i="25" s="1"/>
  <c r="M281" i="25"/>
  <c r="T281" i="25" s="1"/>
  <c r="BD281" i="25" s="1"/>
  <c r="AX659" i="25"/>
  <c r="C79" i="33"/>
  <c r="AI132" i="25"/>
  <c r="AP132" i="25" s="1"/>
  <c r="J211" i="25"/>
  <c r="X211" i="25" s="1"/>
  <c r="BH211" i="25" s="1"/>
  <c r="AX447" i="25"/>
  <c r="C17" i="9"/>
  <c r="AX464" i="25"/>
  <c r="G71" i="9"/>
  <c r="E97" i="8"/>
  <c r="E97" i="33"/>
  <c r="E97" i="9"/>
  <c r="C175" i="33"/>
  <c r="C175" i="9"/>
  <c r="C175" i="8"/>
  <c r="G218" i="9"/>
  <c r="G218" i="8"/>
  <c r="G218" i="33"/>
  <c r="AF356" i="25"/>
  <c r="J356" i="25"/>
  <c r="E203" i="9"/>
  <c r="E203" i="33"/>
  <c r="E203" i="8"/>
  <c r="C334" i="9"/>
  <c r="C334" i="33"/>
  <c r="C334" i="8"/>
  <c r="J210" i="25"/>
  <c r="AF210" i="25"/>
  <c r="F188" i="9"/>
  <c r="F188" i="8"/>
  <c r="F188" i="33"/>
  <c r="F368" i="9"/>
  <c r="F368" i="33"/>
  <c r="F368" i="8"/>
  <c r="AJ19" i="25"/>
  <c r="AQ19" i="25" s="1"/>
  <c r="U55" i="25"/>
  <c r="BE55" i="25" s="1"/>
  <c r="AH338" i="25"/>
  <c r="AO338" i="25" s="1"/>
  <c r="AH337" i="25"/>
  <c r="AV337" i="25" s="1"/>
  <c r="G357" i="9"/>
  <c r="F16" i="8"/>
  <c r="C79" i="9"/>
  <c r="N169" i="25"/>
  <c r="AH121" i="25"/>
  <c r="AV121" i="25" s="1"/>
  <c r="G786" i="6"/>
  <c r="G71" i="33"/>
  <c r="AF212" i="25"/>
  <c r="M203" i="25"/>
  <c r="F292" i="9"/>
  <c r="F292" i="33"/>
  <c r="F292" i="8"/>
  <c r="F143" i="9"/>
  <c r="F143" i="33"/>
  <c r="F143" i="8"/>
  <c r="J169" i="25"/>
  <c r="AF169" i="25"/>
  <c r="G133" i="33"/>
  <c r="G133" i="8"/>
  <c r="G133" i="9"/>
  <c r="AJ219" i="25"/>
  <c r="N219" i="25"/>
  <c r="E206" i="8"/>
  <c r="E206" i="33"/>
  <c r="E206" i="9"/>
  <c r="E793" i="6"/>
  <c r="E200" i="8"/>
  <c r="E200" i="9"/>
  <c r="E200" i="33"/>
  <c r="F179" i="8"/>
  <c r="F179" i="33"/>
  <c r="F364" i="8"/>
  <c r="F364" i="33"/>
  <c r="F364" i="9"/>
  <c r="M364" i="25"/>
  <c r="AI364" i="25"/>
  <c r="C85" i="33"/>
  <c r="C85" i="8"/>
  <c r="C85" i="9"/>
  <c r="G131" i="8"/>
  <c r="G131" i="9"/>
  <c r="G131" i="33"/>
  <c r="F279" i="9"/>
  <c r="F279" i="33"/>
  <c r="F279" i="8"/>
  <c r="E204" i="33"/>
  <c r="E204" i="9"/>
  <c r="E204" i="8"/>
  <c r="AH204" i="25"/>
  <c r="L204" i="25"/>
  <c r="C336" i="9"/>
  <c r="C336" i="8"/>
  <c r="C336" i="33"/>
  <c r="C214" i="33"/>
  <c r="C214" i="9"/>
  <c r="C214" i="8"/>
  <c r="F362" i="9"/>
  <c r="F362" i="8"/>
  <c r="F362" i="33"/>
  <c r="AH340" i="25"/>
  <c r="AV340" i="25" s="1"/>
  <c r="AH115" i="25"/>
  <c r="N358" i="25"/>
  <c r="U358" i="25" s="1"/>
  <c r="BE358" i="25" s="1"/>
  <c r="AI89" i="25"/>
  <c r="G748" i="25"/>
  <c r="E302" i="8"/>
  <c r="AQ561" i="25"/>
  <c r="E799" i="6"/>
  <c r="E36" i="9"/>
  <c r="E36" i="33"/>
  <c r="E36" i="8"/>
  <c r="G258" i="33"/>
  <c r="G258" i="9"/>
  <c r="G258" i="8"/>
  <c r="N40" i="25"/>
  <c r="AJ40" i="25"/>
  <c r="F280" i="9"/>
  <c r="F280" i="33"/>
  <c r="C363" i="8"/>
  <c r="C363" i="33"/>
  <c r="C363" i="9"/>
  <c r="J337" i="25"/>
  <c r="AF337" i="25"/>
  <c r="J218" i="25"/>
  <c r="AF219" i="25"/>
  <c r="AF218" i="25"/>
  <c r="J219" i="25"/>
  <c r="C208" i="33"/>
  <c r="C208" i="8"/>
  <c r="C208" i="9"/>
  <c r="F221" i="9"/>
  <c r="F221" i="33"/>
  <c r="F221" i="8"/>
  <c r="F361" i="33"/>
  <c r="F361" i="9"/>
  <c r="F361" i="8"/>
  <c r="M368" i="25"/>
  <c r="AI367" i="25"/>
  <c r="M367" i="25"/>
  <c r="D227" i="9"/>
  <c r="AT136" i="25"/>
  <c r="AQ62" i="25"/>
  <c r="L337" i="25"/>
  <c r="Z337" i="25" s="1"/>
  <c r="BJ337" i="25" s="1"/>
  <c r="S120" i="25"/>
  <c r="BC120" i="25" s="1"/>
  <c r="M282" i="25"/>
  <c r="AA282" i="25" s="1"/>
  <c r="BK282" i="25" s="1"/>
  <c r="L340" i="25"/>
  <c r="Z340" i="25" s="1"/>
  <c r="BJ340" i="25" s="1"/>
  <c r="AX553" i="25"/>
  <c r="L115" i="25"/>
  <c r="AJ358" i="25"/>
  <c r="AX358" i="25" s="1"/>
  <c r="E302" i="9"/>
  <c r="AH116" i="25"/>
  <c r="AJ107" i="25"/>
  <c r="C309" i="9"/>
  <c r="C309" i="8"/>
  <c r="C309" i="33"/>
  <c r="G136" i="8"/>
  <c r="G136" i="9"/>
  <c r="G136" i="33"/>
  <c r="J355" i="25"/>
  <c r="AF355" i="25"/>
  <c r="L202" i="25"/>
  <c r="AH202" i="25"/>
  <c r="J333" i="25"/>
  <c r="AF333" i="25"/>
  <c r="J217" i="25"/>
  <c r="AF217" i="25"/>
  <c r="F219" i="9"/>
  <c r="F219" i="8"/>
  <c r="F219" i="33"/>
  <c r="M360" i="25"/>
  <c r="AI360" i="25"/>
  <c r="M359" i="25"/>
  <c r="AI359" i="25"/>
  <c r="C831" i="5"/>
  <c r="D227" i="33"/>
  <c r="AW242" i="25"/>
  <c r="AV220" i="25"/>
  <c r="L341" i="25"/>
  <c r="S341" i="25" s="1"/>
  <c r="BC341" i="25" s="1"/>
  <c r="S109" i="25"/>
  <c r="BC109" i="25" s="1"/>
  <c r="AX661" i="25"/>
  <c r="AX644" i="25"/>
  <c r="AH205" i="25"/>
  <c r="AV205" i="25" s="1"/>
  <c r="C17" i="8"/>
  <c r="J212" i="25"/>
  <c r="AH342" i="25"/>
  <c r="F139" i="8"/>
  <c r="AJ153" i="25"/>
  <c r="G132" i="8"/>
  <c r="G132" i="9"/>
  <c r="G132" i="33"/>
  <c r="F285" i="9"/>
  <c r="F285" i="8"/>
  <c r="F285" i="33"/>
  <c r="G134" i="33"/>
  <c r="G134" i="8"/>
  <c r="G134" i="9"/>
  <c r="E205" i="8"/>
  <c r="E205" i="9"/>
  <c r="E205" i="33"/>
  <c r="AH203" i="25"/>
  <c r="L203" i="25"/>
  <c r="C337" i="9"/>
  <c r="C337" i="33"/>
  <c r="C337" i="8"/>
  <c r="C216" i="8"/>
  <c r="C216" i="9"/>
  <c r="C216" i="33"/>
  <c r="AF215" i="25"/>
  <c r="AF216" i="25"/>
  <c r="J216" i="25"/>
  <c r="J215" i="25"/>
  <c r="M221" i="25"/>
  <c r="AI221" i="25"/>
  <c r="AI222" i="25"/>
  <c r="F357" i="8"/>
  <c r="F357" i="33"/>
  <c r="F357" i="9"/>
  <c r="F365" i="8"/>
  <c r="F365" i="9"/>
  <c r="N16" i="25"/>
  <c r="AB16" i="25" s="1"/>
  <c r="BL16" i="25" s="1"/>
  <c r="AA326" i="25"/>
  <c r="BK326" i="25" s="1"/>
  <c r="G768" i="25"/>
  <c r="F781" i="6"/>
  <c r="F139" i="33"/>
  <c r="F294" i="33"/>
  <c r="F294" i="9"/>
  <c r="F294" i="8"/>
  <c r="AF350" i="25"/>
  <c r="E347" i="8"/>
  <c r="E347" i="9"/>
  <c r="E347" i="33"/>
  <c r="G211" i="9"/>
  <c r="G211" i="33"/>
  <c r="G211" i="8"/>
  <c r="M280" i="25"/>
  <c r="AI280" i="25"/>
  <c r="F278" i="33"/>
  <c r="F278" i="9"/>
  <c r="F278" i="8"/>
  <c r="L200" i="25"/>
  <c r="AH200" i="25"/>
  <c r="F358" i="33"/>
  <c r="F358" i="9"/>
  <c r="F358" i="8"/>
  <c r="AI202" i="25"/>
  <c r="AH37" i="25"/>
  <c r="L36" i="25"/>
  <c r="L37" i="25"/>
  <c r="AH36" i="25"/>
  <c r="E253" i="33"/>
  <c r="E253" i="8"/>
  <c r="E253" i="9"/>
  <c r="M331" i="25"/>
  <c r="AI331" i="25"/>
  <c r="AI330" i="25"/>
  <c r="M330" i="25"/>
  <c r="E345" i="33"/>
  <c r="E345" i="9"/>
  <c r="E345" i="8"/>
  <c r="C365" i="9"/>
  <c r="C365" i="33"/>
  <c r="J338" i="25"/>
  <c r="AF338" i="25"/>
  <c r="F359" i="33"/>
  <c r="F359" i="8"/>
  <c r="F359" i="9"/>
  <c r="AH201" i="25"/>
  <c r="S210" i="25"/>
  <c r="BC210" i="25" s="1"/>
  <c r="Z210" i="25"/>
  <c r="BJ210" i="25" s="1"/>
  <c r="BM14" i="25"/>
  <c r="AP162" i="25"/>
  <c r="X247" i="25"/>
  <c r="BH247" i="25" s="1"/>
  <c r="U620" i="25"/>
  <c r="BE620" i="25" s="1"/>
  <c r="AB620" i="25"/>
  <c r="BL620" i="25" s="1"/>
  <c r="E300" i="9"/>
  <c r="E300" i="33"/>
  <c r="E300" i="8"/>
  <c r="AH298" i="25"/>
  <c r="L298" i="25"/>
  <c r="AH299" i="25"/>
  <c r="AV299" i="25" s="1"/>
  <c r="L297" i="25"/>
  <c r="AH297" i="25"/>
  <c r="C135" i="9"/>
  <c r="C135" i="33"/>
  <c r="C135" i="8"/>
  <c r="C131" i="9"/>
  <c r="C131" i="33"/>
  <c r="C131" i="8"/>
  <c r="C139" i="33"/>
  <c r="C139" i="9"/>
  <c r="C139" i="8"/>
  <c r="L117" i="25"/>
  <c r="AH118" i="25"/>
  <c r="AH117" i="25"/>
  <c r="E748" i="25"/>
  <c r="L122" i="25"/>
  <c r="AH122" i="25"/>
  <c r="L123" i="25"/>
  <c r="AH123" i="25"/>
  <c r="AG300" i="25"/>
  <c r="K300" i="25"/>
  <c r="Y300" i="25" s="1"/>
  <c r="BI300" i="25" s="1"/>
  <c r="AK15" i="25"/>
  <c r="AR15" i="25" s="1"/>
  <c r="AQ117" i="25"/>
  <c r="AX117" i="25"/>
  <c r="AB591" i="25"/>
  <c r="BL591" i="25" s="1"/>
  <c r="U591" i="25"/>
  <c r="BE591" i="25" s="1"/>
  <c r="AM204" i="25"/>
  <c r="AT204" i="25"/>
  <c r="M164" i="25"/>
  <c r="AI164" i="25"/>
  <c r="AP164" i="25" s="1"/>
  <c r="AI165" i="25"/>
  <c r="AW165" i="25" s="1"/>
  <c r="M165" i="25"/>
  <c r="T165" i="25" s="1"/>
  <c r="BD165" i="25" s="1"/>
  <c r="AI167" i="25"/>
  <c r="AP167" i="25" s="1"/>
  <c r="M167" i="25"/>
  <c r="T167" i="25" s="1"/>
  <c r="BD167" i="25" s="1"/>
  <c r="F786" i="6"/>
  <c r="AJ258" i="25"/>
  <c r="AQ258" i="25" s="1"/>
  <c r="N259" i="25"/>
  <c r="N258" i="25"/>
  <c r="AX455" i="25"/>
  <c r="AQ455" i="25"/>
  <c r="N214" i="25"/>
  <c r="AJ214" i="25"/>
  <c r="E266" i="33"/>
  <c r="E266" i="9"/>
  <c r="E266" i="8"/>
  <c r="E265" i="8"/>
  <c r="E265" i="33"/>
  <c r="E265" i="9"/>
  <c r="U658" i="25"/>
  <c r="BE658" i="25" s="1"/>
  <c r="AB658" i="25"/>
  <c r="BL658" i="25" s="1"/>
  <c r="C181" i="8"/>
  <c r="C181" i="9"/>
  <c r="C181" i="33"/>
  <c r="U644" i="25"/>
  <c r="BE644" i="25" s="1"/>
  <c r="AB644" i="25"/>
  <c r="BL644" i="25" s="1"/>
  <c r="U584" i="25"/>
  <c r="BE584" i="25" s="1"/>
  <c r="AB584" i="25"/>
  <c r="BL584" i="25" s="1"/>
  <c r="F131" i="33"/>
  <c r="F131" i="8"/>
  <c r="F131" i="9"/>
  <c r="O15" i="25"/>
  <c r="V15" i="25" s="1"/>
  <c r="BF15" i="25" s="1"/>
  <c r="AB430" i="25"/>
  <c r="BL430" i="25" s="1"/>
  <c r="U430" i="25"/>
  <c r="BE430" i="25" s="1"/>
  <c r="G228" i="33"/>
  <c r="G228" i="8"/>
  <c r="G228" i="9"/>
  <c r="F256" i="8"/>
  <c r="F256" i="33"/>
  <c r="F256" i="9"/>
  <c r="AJ256" i="25"/>
  <c r="AQ256" i="25" s="1"/>
  <c r="N256" i="25"/>
  <c r="G267" i="8"/>
  <c r="G267" i="33"/>
  <c r="G267" i="9"/>
  <c r="G272" i="33"/>
  <c r="G272" i="9"/>
  <c r="G272" i="8"/>
  <c r="G196" i="33"/>
  <c r="G196" i="9"/>
  <c r="G196" i="8"/>
  <c r="G792" i="6"/>
  <c r="F157" i="9"/>
  <c r="F157" i="33"/>
  <c r="F157" i="8"/>
  <c r="F151" i="9"/>
  <c r="F151" i="33"/>
  <c r="F151" i="8"/>
  <c r="F156" i="33"/>
  <c r="F156" i="9"/>
  <c r="F156" i="8"/>
  <c r="G127" i="9"/>
  <c r="G127" i="33"/>
  <c r="G127" i="8"/>
  <c r="J41" i="25"/>
  <c r="AF41" i="25"/>
  <c r="C742" i="25"/>
  <c r="AF42" i="25"/>
  <c r="J42" i="25"/>
  <c r="F72" i="8"/>
  <c r="F72" i="9"/>
  <c r="F72" i="33"/>
  <c r="AQ627" i="25"/>
  <c r="AX627" i="25"/>
  <c r="AX439" i="25"/>
  <c r="AQ439" i="25"/>
  <c r="F321" i="9"/>
  <c r="F321" i="8"/>
  <c r="F321" i="33"/>
  <c r="F802" i="6"/>
  <c r="AO238" i="25"/>
  <c r="AV238" i="25"/>
  <c r="Z29" i="25"/>
  <c r="BJ29" i="25" s="1"/>
  <c r="S29" i="25"/>
  <c r="BC29" i="25" s="1"/>
  <c r="T365" i="25"/>
  <c r="BD365" i="25" s="1"/>
  <c r="AA365" i="25"/>
  <c r="BK365" i="25" s="1"/>
  <c r="C341" i="8"/>
  <c r="C341" i="33"/>
  <c r="AH344" i="25"/>
  <c r="L345" i="25"/>
  <c r="Z345" i="25" s="1"/>
  <c r="BJ345" i="25" s="1"/>
  <c r="E767" i="25"/>
  <c r="E790" i="25" s="1"/>
  <c r="G77" i="33"/>
  <c r="G77" i="8"/>
  <c r="G77" i="9"/>
  <c r="H740" i="25"/>
  <c r="T16" i="25"/>
  <c r="BD16" i="25" s="1"/>
  <c r="AA16" i="25"/>
  <c r="BK16" i="25" s="1"/>
  <c r="AB158" i="25"/>
  <c r="BL158" i="25" s="1"/>
  <c r="U158" i="25"/>
  <c r="BE158" i="25" s="1"/>
  <c r="AX51" i="25"/>
  <c r="AQ51" i="25"/>
  <c r="AP16" i="25"/>
  <c r="M218" i="25"/>
  <c r="M217" i="25"/>
  <c r="AA217" i="25" s="1"/>
  <c r="BK217" i="25" s="1"/>
  <c r="AI217" i="25"/>
  <c r="AW217" i="25" s="1"/>
  <c r="F213" i="8"/>
  <c r="F213" i="9"/>
  <c r="AV356" i="25"/>
  <c r="AO356" i="25"/>
  <c r="AX631" i="25"/>
  <c r="AQ631" i="25"/>
  <c r="AX552" i="25"/>
  <c r="AQ552" i="25"/>
  <c r="G16" i="9"/>
  <c r="G16" i="8"/>
  <c r="G16" i="33"/>
  <c r="AO214" i="25"/>
  <c r="AV214" i="25"/>
  <c r="AH129" i="25"/>
  <c r="L128" i="25"/>
  <c r="L129" i="25"/>
  <c r="F307" i="8"/>
  <c r="F307" i="9"/>
  <c r="F307" i="33"/>
  <c r="G81" i="8"/>
  <c r="G81" i="33"/>
  <c r="G81" i="9"/>
  <c r="BT14" i="25"/>
  <c r="C761" i="25"/>
  <c r="J277" i="25"/>
  <c r="C60" i="8"/>
  <c r="C60" i="9"/>
  <c r="C60" i="33"/>
  <c r="C780" i="6"/>
  <c r="L254" i="25"/>
  <c r="AH254" i="25"/>
  <c r="AH253" i="25"/>
  <c r="L253" i="25"/>
  <c r="AA243" i="25"/>
  <c r="BK243" i="25" s="1"/>
  <c r="T243" i="25"/>
  <c r="BD243" i="25" s="1"/>
  <c r="AM291" i="25"/>
  <c r="AT291" i="25"/>
  <c r="G108" i="33"/>
  <c r="G108" i="8"/>
  <c r="G108" i="9"/>
  <c r="X64" i="25"/>
  <c r="BH64" i="25" s="1"/>
  <c r="Q64" i="25"/>
  <c r="BA64" i="25" s="1"/>
  <c r="AX300" i="25"/>
  <c r="Q36" i="25"/>
  <c r="BA36" i="25" s="1"/>
  <c r="X36" i="25"/>
  <c r="BH36" i="25" s="1"/>
  <c r="N350" i="25"/>
  <c r="AB350" i="25" s="1"/>
  <c r="BL350" i="25" s="1"/>
  <c r="AJ350" i="25"/>
  <c r="AX350" i="25" s="1"/>
  <c r="G767" i="25"/>
  <c r="G790" i="25" s="1"/>
  <c r="C763" i="25"/>
  <c r="AF295" i="25"/>
  <c r="AI223" i="25"/>
  <c r="J84" i="25"/>
  <c r="AF84" i="25"/>
  <c r="F202" i="8"/>
  <c r="F202" i="33"/>
  <c r="F202" i="9"/>
  <c r="M100" i="25"/>
  <c r="G225" i="33"/>
  <c r="G225" i="9"/>
  <c r="G225" i="8"/>
  <c r="C84" i="8"/>
  <c r="C84" i="9"/>
  <c r="C84" i="33"/>
  <c r="AF86" i="25"/>
  <c r="AF87" i="25"/>
  <c r="J86" i="25"/>
  <c r="J87" i="25"/>
  <c r="AJ273" i="25"/>
  <c r="N273" i="25"/>
  <c r="G319" i="8"/>
  <c r="G319" i="9"/>
  <c r="G319" i="33"/>
  <c r="F255" i="9"/>
  <c r="F255" i="33"/>
  <c r="F255" i="8"/>
  <c r="J297" i="25"/>
  <c r="AF297" i="25"/>
  <c r="L158" i="25"/>
  <c r="AH158" i="25"/>
  <c r="AH157" i="25"/>
  <c r="L157" i="25"/>
  <c r="AX430" i="25"/>
  <c r="AQ430" i="25"/>
  <c r="E157" i="8"/>
  <c r="E157" i="9"/>
  <c r="E157" i="33"/>
  <c r="F367" i="8"/>
  <c r="F367" i="9"/>
  <c r="F367" i="33"/>
  <c r="F257" i="9"/>
  <c r="F257" i="33"/>
  <c r="F257" i="8"/>
  <c r="F192" i="33"/>
  <c r="F192" i="9"/>
  <c r="F192" i="8"/>
  <c r="G274" i="33"/>
  <c r="G274" i="9"/>
  <c r="G274" i="8"/>
  <c r="AJ272" i="25"/>
  <c r="N272" i="25"/>
  <c r="M157" i="25"/>
  <c r="AI157" i="25"/>
  <c r="F150" i="9"/>
  <c r="F150" i="33"/>
  <c r="F150" i="8"/>
  <c r="F153" i="8"/>
  <c r="F153" i="9"/>
  <c r="F153" i="33"/>
  <c r="C45" i="9"/>
  <c r="C45" i="8"/>
  <c r="C45" i="33"/>
  <c r="E120" i="33"/>
  <c r="E120" i="8"/>
  <c r="E120" i="9"/>
  <c r="AI322" i="25"/>
  <c r="M322" i="25"/>
  <c r="AH267" i="25"/>
  <c r="L267" i="25"/>
  <c r="L268" i="25"/>
  <c r="AH268" i="25"/>
  <c r="J140" i="25"/>
  <c r="AF140" i="25"/>
  <c r="C185" i="33"/>
  <c r="C185" i="8"/>
  <c r="C185" i="9"/>
  <c r="E305" i="9"/>
  <c r="E305" i="33"/>
  <c r="E305" i="8"/>
  <c r="E297" i="8"/>
  <c r="E297" i="9"/>
  <c r="E297" i="33"/>
  <c r="C141" i="9"/>
  <c r="C141" i="33"/>
  <c r="C141" i="8"/>
  <c r="L118" i="25"/>
  <c r="AJ109" i="25"/>
  <c r="N109" i="25"/>
  <c r="G79" i="9"/>
  <c r="G79" i="33"/>
  <c r="G79" i="8"/>
  <c r="G70" i="33"/>
  <c r="G70" i="9"/>
  <c r="G70" i="8"/>
  <c r="F141" i="33"/>
  <c r="F141" i="9"/>
  <c r="F141" i="8"/>
  <c r="T117" i="25"/>
  <c r="BD117" i="25" s="1"/>
  <c r="AJ318" i="25"/>
  <c r="N318" i="25"/>
  <c r="M70" i="25"/>
  <c r="AI70" i="25"/>
  <c r="B782" i="4"/>
  <c r="F319" i="33"/>
  <c r="F319" i="8"/>
  <c r="F319" i="9"/>
  <c r="F320" i="8"/>
  <c r="F320" i="9"/>
  <c r="F320" i="33"/>
  <c r="G271" i="9"/>
  <c r="G271" i="33"/>
  <c r="G271" i="8"/>
  <c r="N268" i="25"/>
  <c r="AJ268" i="25"/>
  <c r="AJ195" i="25"/>
  <c r="N195" i="25"/>
  <c r="F154" i="8"/>
  <c r="F154" i="9"/>
  <c r="F154" i="33"/>
  <c r="C35" i="33"/>
  <c r="C35" i="8"/>
  <c r="C35" i="9"/>
  <c r="M323" i="25"/>
  <c r="AI323" i="25"/>
  <c r="F316" i="33"/>
  <c r="F316" i="9"/>
  <c r="F316" i="8"/>
  <c r="C183" i="33"/>
  <c r="C183" i="8"/>
  <c r="C183" i="9"/>
  <c r="E295" i="33"/>
  <c r="E295" i="8"/>
  <c r="E295" i="9"/>
  <c r="J139" i="25"/>
  <c r="AF139" i="25"/>
  <c r="C140" i="8"/>
  <c r="C140" i="33"/>
  <c r="C140" i="9"/>
  <c r="AH120" i="25"/>
  <c r="G80" i="8"/>
  <c r="G80" i="33"/>
  <c r="G80" i="9"/>
  <c r="G78" i="9"/>
  <c r="G78" i="33"/>
  <c r="G78" i="8"/>
  <c r="G73" i="33"/>
  <c r="G73" i="8"/>
  <c r="G73" i="9"/>
  <c r="AP306" i="25"/>
  <c r="AQ201" i="25"/>
  <c r="AV29" i="25"/>
  <c r="AX116" i="25"/>
  <c r="G745" i="25"/>
  <c r="M26" i="25"/>
  <c r="G223" i="33"/>
  <c r="G223" i="9"/>
  <c r="G223" i="8"/>
  <c r="C83" i="9"/>
  <c r="C83" i="33"/>
  <c r="C83" i="8"/>
  <c r="F70" i="9"/>
  <c r="F70" i="33"/>
  <c r="F70" i="8"/>
  <c r="F61" i="9"/>
  <c r="F61" i="8"/>
  <c r="F61" i="33"/>
  <c r="E346" i="33"/>
  <c r="E346" i="9"/>
  <c r="E346" i="8"/>
  <c r="AI318" i="25"/>
  <c r="M318" i="25"/>
  <c r="G102" i="8"/>
  <c r="G102" i="33"/>
  <c r="G102" i="9"/>
  <c r="G269" i="9"/>
  <c r="G269" i="8"/>
  <c r="G269" i="33"/>
  <c r="M158" i="25"/>
  <c r="AI158" i="25"/>
  <c r="M156" i="25"/>
  <c r="AI156" i="25"/>
  <c r="C38" i="33"/>
  <c r="C38" i="8"/>
  <c r="C38" i="9"/>
  <c r="J45" i="25"/>
  <c r="AF45" i="25"/>
  <c r="AI319" i="25"/>
  <c r="M319" i="25"/>
  <c r="AI321" i="25"/>
  <c r="M321" i="25"/>
  <c r="L266" i="25"/>
  <c r="AH266" i="25"/>
  <c r="J183" i="25"/>
  <c r="AF183" i="25"/>
  <c r="AF47" i="25"/>
  <c r="J47" i="25"/>
  <c r="J48" i="25"/>
  <c r="AF48" i="25"/>
  <c r="E303" i="9"/>
  <c r="E303" i="33"/>
  <c r="E303" i="8"/>
  <c r="C133" i="9"/>
  <c r="C133" i="33"/>
  <c r="C133" i="8"/>
  <c r="E111" i="8"/>
  <c r="E111" i="9"/>
  <c r="E111" i="33"/>
  <c r="E122" i="33"/>
  <c r="E122" i="8"/>
  <c r="E122" i="9"/>
  <c r="E112" i="8"/>
  <c r="E112" i="9"/>
  <c r="E112" i="33"/>
  <c r="J143" i="25"/>
  <c r="AF143" i="25"/>
  <c r="G103" i="8"/>
  <c r="G103" i="33"/>
  <c r="G103" i="9"/>
  <c r="AJ71" i="25"/>
  <c r="N71" i="25"/>
  <c r="AJ80" i="25"/>
  <c r="N80" i="25"/>
  <c r="AV221" i="25"/>
  <c r="M17" i="25"/>
  <c r="F149" i="8"/>
  <c r="F149" i="33"/>
  <c r="F149" i="9"/>
  <c r="M257" i="25"/>
  <c r="AI257" i="25"/>
  <c r="C345" i="33"/>
  <c r="C345" i="8"/>
  <c r="C345" i="9"/>
  <c r="F261" i="9"/>
  <c r="F261" i="8"/>
  <c r="F261" i="33"/>
  <c r="E148" i="33"/>
  <c r="E788" i="6"/>
  <c r="E148" i="8"/>
  <c r="E148" i="9"/>
  <c r="AI255" i="25"/>
  <c r="AI256" i="25"/>
  <c r="M255" i="25"/>
  <c r="M256" i="25"/>
  <c r="AJ165" i="25"/>
  <c r="N165" i="25"/>
  <c r="AJ194" i="25"/>
  <c r="N194" i="25"/>
  <c r="AI154" i="25"/>
  <c r="M154" i="25"/>
  <c r="F27" i="33"/>
  <c r="F27" i="8"/>
  <c r="F27" i="9"/>
  <c r="C43" i="33"/>
  <c r="C43" i="9"/>
  <c r="C43" i="8"/>
  <c r="C44" i="9"/>
  <c r="C44" i="8"/>
  <c r="C44" i="33"/>
  <c r="C23" i="33"/>
  <c r="C23" i="9"/>
  <c r="C23" i="8"/>
  <c r="AI325" i="25"/>
  <c r="M325" i="25"/>
  <c r="L265" i="25"/>
  <c r="AH265" i="25"/>
  <c r="C182" i="9"/>
  <c r="C182" i="8"/>
  <c r="C182" i="33"/>
  <c r="J184" i="25"/>
  <c r="AF184" i="25"/>
  <c r="J46" i="25"/>
  <c r="AF46" i="25"/>
  <c r="AF141" i="25"/>
  <c r="J141" i="25"/>
  <c r="C143" i="8"/>
  <c r="C143" i="33"/>
  <c r="C143" i="9"/>
  <c r="G75" i="33"/>
  <c r="G75" i="8"/>
  <c r="G75" i="9"/>
  <c r="G76" i="8"/>
  <c r="G76" i="9"/>
  <c r="G76" i="33"/>
  <c r="C744" i="25"/>
  <c r="G785" i="6"/>
  <c r="L251" i="25"/>
  <c r="AH251" i="25"/>
  <c r="AH250" i="25"/>
  <c r="L250" i="25"/>
  <c r="F18" i="9"/>
  <c r="F18" i="8"/>
  <c r="F18" i="33"/>
  <c r="AJ207" i="25"/>
  <c r="N207" i="25"/>
  <c r="G318" i="9"/>
  <c r="G318" i="8"/>
  <c r="G318" i="33"/>
  <c r="F258" i="9"/>
  <c r="F258" i="33"/>
  <c r="F258" i="8"/>
  <c r="AF364" i="25"/>
  <c r="J364" i="25"/>
  <c r="J85" i="25"/>
  <c r="AF85" i="25"/>
  <c r="AF308" i="25"/>
  <c r="J308" i="25"/>
  <c r="G262" i="9"/>
  <c r="G262" i="33"/>
  <c r="G262" i="8"/>
  <c r="AJ270" i="25"/>
  <c r="N270" i="25"/>
  <c r="G268" i="33"/>
  <c r="G268" i="9"/>
  <c r="G268" i="8"/>
  <c r="G194" i="33"/>
  <c r="G194" i="8"/>
  <c r="G194" i="9"/>
  <c r="L296" i="25"/>
  <c r="AH296" i="25"/>
  <c r="F148" i="33"/>
  <c r="F148" i="9"/>
  <c r="F148" i="8"/>
  <c r="F30" i="9"/>
  <c r="F30" i="8"/>
  <c r="F30" i="33"/>
  <c r="C36" i="9"/>
  <c r="C36" i="33"/>
  <c r="C36" i="8"/>
  <c r="AF40" i="25"/>
  <c r="J40" i="25"/>
  <c r="C40" i="8"/>
  <c r="C40" i="9"/>
  <c r="C40" i="33"/>
  <c r="C22" i="9"/>
  <c r="C22" i="8"/>
  <c r="C22" i="33"/>
  <c r="F323" i="8"/>
  <c r="F323" i="9"/>
  <c r="F323" i="33"/>
  <c r="E264" i="33"/>
  <c r="E264" i="9"/>
  <c r="E264" i="8"/>
  <c r="L303" i="25"/>
  <c r="AH303" i="25"/>
  <c r="C136" i="33"/>
  <c r="C136" i="9"/>
  <c r="C136" i="8"/>
  <c r="J142" i="25"/>
  <c r="AF142" i="25"/>
  <c r="AH112" i="25"/>
  <c r="L112" i="25"/>
  <c r="E113" i="33"/>
  <c r="E113" i="8"/>
  <c r="E113" i="9"/>
  <c r="N81" i="25"/>
  <c r="AJ81" i="25"/>
  <c r="M140" i="25"/>
  <c r="AI140" i="25"/>
  <c r="F330" i="8"/>
  <c r="F330" i="33"/>
  <c r="F330" i="9"/>
  <c r="M332" i="25"/>
  <c r="AI332" i="25"/>
  <c r="M333" i="25"/>
  <c r="AI333" i="25"/>
  <c r="E59" i="33"/>
  <c r="E59" i="9"/>
  <c r="E59" i="8"/>
  <c r="G317" i="8"/>
  <c r="G317" i="9"/>
  <c r="G317" i="33"/>
  <c r="F57" i="8"/>
  <c r="F57" i="33"/>
  <c r="F57" i="9"/>
  <c r="AX431" i="25"/>
  <c r="AQ431" i="25"/>
  <c r="AH156" i="25"/>
  <c r="AH155" i="25"/>
  <c r="L155" i="25"/>
  <c r="L156" i="25"/>
  <c r="F317" i="33"/>
  <c r="F317" i="8"/>
  <c r="F317" i="9"/>
  <c r="AI358" i="25"/>
  <c r="M357" i="25"/>
  <c r="M358" i="25"/>
  <c r="G195" i="33"/>
  <c r="G195" i="8"/>
  <c r="G195" i="9"/>
  <c r="F155" i="8"/>
  <c r="F155" i="33"/>
  <c r="F155" i="9"/>
  <c r="M155" i="25"/>
  <c r="AI155" i="25"/>
  <c r="G125" i="9"/>
  <c r="G125" i="8"/>
  <c r="G125" i="33"/>
  <c r="C37" i="9"/>
  <c r="C37" i="8"/>
  <c r="C37" i="33"/>
  <c r="C21" i="33"/>
  <c r="C21" i="8"/>
  <c r="C21" i="9"/>
  <c r="M320" i="25"/>
  <c r="AI320" i="25"/>
  <c r="E260" i="8"/>
  <c r="E260" i="9"/>
  <c r="E260" i="33"/>
  <c r="C184" i="8"/>
  <c r="C184" i="9"/>
  <c r="C184" i="33"/>
  <c r="AH302" i="25"/>
  <c r="L302" i="25"/>
  <c r="E299" i="33"/>
  <c r="E299" i="8"/>
  <c r="E299" i="9"/>
  <c r="E304" i="9"/>
  <c r="E304" i="8"/>
  <c r="E304" i="33"/>
  <c r="C138" i="8"/>
  <c r="C138" i="33"/>
  <c r="C138" i="9"/>
  <c r="C137" i="33"/>
  <c r="C137" i="8"/>
  <c r="C137" i="9"/>
  <c r="E117" i="9"/>
  <c r="E117" i="8"/>
  <c r="E117" i="33"/>
  <c r="E119" i="33"/>
  <c r="E119" i="8"/>
  <c r="E119" i="9"/>
  <c r="E116" i="9"/>
  <c r="E116" i="33"/>
  <c r="E116" i="8"/>
  <c r="AJ70" i="25"/>
  <c r="N70" i="25"/>
  <c r="F138" i="9"/>
  <c r="F138" i="33"/>
  <c r="F138" i="8"/>
  <c r="E251" i="33"/>
  <c r="E251" i="8"/>
  <c r="E251" i="9"/>
  <c r="F332" i="33"/>
  <c r="F332" i="8"/>
  <c r="F332" i="9"/>
  <c r="A194" i="4"/>
  <c r="G264" i="8"/>
  <c r="G264" i="9"/>
  <c r="G264" i="33"/>
  <c r="AJ319" i="25"/>
  <c r="N320" i="25"/>
  <c r="AJ320" i="25"/>
  <c r="N319" i="25"/>
  <c r="G759" i="25"/>
  <c r="N253" i="25"/>
  <c r="AJ253" i="25"/>
  <c r="G322" i="8"/>
  <c r="G322" i="33"/>
  <c r="G322" i="9"/>
  <c r="U431" i="25"/>
  <c r="BE431" i="25" s="1"/>
  <c r="AB431" i="25"/>
  <c r="BL431" i="25" s="1"/>
  <c r="E246" i="33"/>
  <c r="E246" i="8"/>
  <c r="E246" i="9"/>
  <c r="AJ269" i="25"/>
  <c r="N269" i="25"/>
  <c r="G273" i="33"/>
  <c r="G273" i="9"/>
  <c r="G273" i="8"/>
  <c r="F158" i="33"/>
  <c r="F158" i="8"/>
  <c r="F158" i="9"/>
  <c r="AI146" i="25"/>
  <c r="M146" i="25"/>
  <c r="M149" i="25"/>
  <c r="AI149" i="25"/>
  <c r="C39" i="9"/>
  <c r="C39" i="33"/>
  <c r="C39" i="8"/>
  <c r="C41" i="33"/>
  <c r="C41" i="9"/>
  <c r="C41" i="8"/>
  <c r="F324" i="33"/>
  <c r="F324" i="8"/>
  <c r="F324" i="9"/>
  <c r="E268" i="9"/>
  <c r="E268" i="8"/>
  <c r="E268" i="33"/>
  <c r="AF182" i="25"/>
  <c r="J182" i="25"/>
  <c r="E301" i="8"/>
  <c r="E301" i="9"/>
  <c r="E301" i="33"/>
  <c r="L301" i="25"/>
  <c r="AH301" i="25"/>
  <c r="L299" i="25"/>
  <c r="C132" i="8"/>
  <c r="C132" i="9"/>
  <c r="C132" i="33"/>
  <c r="C134" i="9"/>
  <c r="C134" i="33"/>
  <c r="C134" i="8"/>
  <c r="E115" i="8"/>
  <c r="E115" i="9"/>
  <c r="E115" i="33"/>
  <c r="G106" i="33"/>
  <c r="G106" i="8"/>
  <c r="G106" i="9"/>
  <c r="N74" i="25"/>
  <c r="AJ74" i="25"/>
  <c r="N79" i="25"/>
  <c r="AJ79" i="25"/>
  <c r="AP374" i="25"/>
  <c r="C306" i="8"/>
  <c r="C306" i="33"/>
  <c r="C306" i="9"/>
  <c r="C801" i="6"/>
  <c r="AQ336" i="25"/>
  <c r="AX336" i="25"/>
  <c r="T51" i="25"/>
  <c r="BD51" i="25" s="1"/>
  <c r="AA51" i="25"/>
  <c r="BK51" i="25" s="1"/>
  <c r="AP39" i="25"/>
  <c r="AW39" i="25"/>
  <c r="AP135" i="25"/>
  <c r="AW135" i="25"/>
  <c r="AV235" i="25"/>
  <c r="AI85" i="25"/>
  <c r="AI84" i="25"/>
  <c r="M84" i="25"/>
  <c r="M85" i="25"/>
  <c r="AM208" i="25"/>
  <c r="AT208" i="25"/>
  <c r="AP326" i="25"/>
  <c r="AW326" i="25"/>
  <c r="AB136" i="25"/>
  <c r="BL136" i="25" s="1"/>
  <c r="U136" i="25"/>
  <c r="BE136" i="25" s="1"/>
  <c r="F344" i="8"/>
  <c r="F344" i="33"/>
  <c r="F344" i="9"/>
  <c r="F265" i="9"/>
  <c r="F265" i="33"/>
  <c r="F265" i="8"/>
  <c r="AB577" i="25"/>
  <c r="BL577" i="25" s="1"/>
  <c r="U577" i="25"/>
  <c r="BE577" i="25" s="1"/>
  <c r="AX500" i="25"/>
  <c r="AQ500" i="25"/>
  <c r="AX708" i="25"/>
  <c r="AQ708" i="25"/>
  <c r="N364" i="25"/>
  <c r="AJ364" i="25"/>
  <c r="G368" i="9"/>
  <c r="J366" i="25"/>
  <c r="AF366" i="25"/>
  <c r="M275" i="25"/>
  <c r="AI275" i="25"/>
  <c r="F208" i="9"/>
  <c r="F208" i="8"/>
  <c r="F208" i="33"/>
  <c r="F207" i="8"/>
  <c r="F207" i="33"/>
  <c r="F207" i="9"/>
  <c r="F793" i="6"/>
  <c r="F215" i="9"/>
  <c r="F215" i="33"/>
  <c r="F215" i="8"/>
  <c r="AT24" i="25"/>
  <c r="AM24" i="25"/>
  <c r="U631" i="25"/>
  <c r="BE631" i="25" s="1"/>
  <c r="AB631" i="25"/>
  <c r="BL631" i="25" s="1"/>
  <c r="J173" i="25"/>
  <c r="AF173" i="25"/>
  <c r="AF172" i="25"/>
  <c r="J172" i="25"/>
  <c r="F96" i="8"/>
  <c r="F96" i="33"/>
  <c r="F96" i="9"/>
  <c r="M87" i="25"/>
  <c r="AI87" i="25"/>
  <c r="F746" i="25"/>
  <c r="AS746" i="25" s="1"/>
  <c r="F97" i="33"/>
  <c r="F97" i="9"/>
  <c r="F97" i="8"/>
  <c r="BZ14" i="25"/>
  <c r="BS14" i="25"/>
  <c r="BE14" i="25"/>
  <c r="BL14" i="25"/>
  <c r="AJ15" i="25"/>
  <c r="AX15" i="25" s="1"/>
  <c r="E137" i="33"/>
  <c r="E137" i="8"/>
  <c r="E137" i="9"/>
  <c r="L133" i="25"/>
  <c r="AH133" i="25"/>
  <c r="E749" i="25"/>
  <c r="L134" i="25"/>
  <c r="AH134" i="25"/>
  <c r="E750" i="25"/>
  <c r="M316" i="25"/>
  <c r="F765" i="25"/>
  <c r="AI316" i="25"/>
  <c r="AI315" i="25"/>
  <c r="M315" i="25"/>
  <c r="F314" i="8"/>
  <c r="F314" i="33"/>
  <c r="F314" i="9"/>
  <c r="F312" i="8"/>
  <c r="F312" i="33"/>
  <c r="F312" i="9"/>
  <c r="F801" i="6"/>
  <c r="E129" i="33"/>
  <c r="E129" i="9"/>
  <c r="E129" i="8"/>
  <c r="E786" i="6"/>
  <c r="N46" i="25"/>
  <c r="AJ46" i="25"/>
  <c r="N45" i="25"/>
  <c r="AJ45" i="25"/>
  <c r="AX559" i="25"/>
  <c r="AQ559" i="25"/>
  <c r="E259" i="8"/>
  <c r="E259" i="9"/>
  <c r="E259" i="33"/>
  <c r="AH71" i="25"/>
  <c r="L71" i="25"/>
  <c r="L79" i="25"/>
  <c r="AH79" i="25"/>
  <c r="M373" i="25"/>
  <c r="AI373" i="25"/>
  <c r="M374" i="25"/>
  <c r="F769" i="25"/>
  <c r="U549" i="25"/>
  <c r="BE549" i="25" s="1"/>
  <c r="AB549" i="25"/>
  <c r="BL549" i="25" s="1"/>
  <c r="F226" i="33"/>
  <c r="F226" i="9"/>
  <c r="F226" i="8"/>
  <c r="AX671" i="25"/>
  <c r="AQ671" i="25"/>
  <c r="E62" i="8"/>
  <c r="E62" i="9"/>
  <c r="E62" i="33"/>
  <c r="E781" i="6"/>
  <c r="AB420" i="25"/>
  <c r="BL420" i="25" s="1"/>
  <c r="U420" i="25"/>
  <c r="BE420" i="25" s="1"/>
  <c r="AB440" i="25"/>
  <c r="BL440" i="25" s="1"/>
  <c r="U440" i="25"/>
  <c r="BE440" i="25" s="1"/>
  <c r="U692" i="25"/>
  <c r="BE692" i="25" s="1"/>
  <c r="AB692" i="25"/>
  <c r="BL692" i="25" s="1"/>
  <c r="E262" i="33"/>
  <c r="E262" i="8"/>
  <c r="E262" i="9"/>
  <c r="L390" i="25"/>
  <c r="AH390" i="25"/>
  <c r="AQ683" i="25"/>
  <c r="AX683" i="25"/>
  <c r="AM52" i="25"/>
  <c r="AT52" i="25"/>
  <c r="G275" i="9"/>
  <c r="G275" i="8"/>
  <c r="G275" i="33"/>
  <c r="G281" i="33"/>
  <c r="G281" i="8"/>
  <c r="G281" i="9"/>
  <c r="AJ283" i="25"/>
  <c r="N283" i="25"/>
  <c r="G762" i="25"/>
  <c r="C117" i="9"/>
  <c r="C117" i="8"/>
  <c r="C117" i="33"/>
  <c r="J110" i="25"/>
  <c r="J111" i="25"/>
  <c r="AF110" i="25"/>
  <c r="J16" i="25"/>
  <c r="AF16" i="25"/>
  <c r="J17" i="25"/>
  <c r="M199" i="25"/>
  <c r="AI198" i="25"/>
  <c r="AI199" i="25"/>
  <c r="M198" i="25"/>
  <c r="F755" i="25"/>
  <c r="AS755" i="25" s="1"/>
  <c r="F199" i="33"/>
  <c r="F199" i="8"/>
  <c r="F199" i="9"/>
  <c r="F28" i="9"/>
  <c r="F28" i="33"/>
  <c r="F28" i="8"/>
  <c r="AQ453" i="25"/>
  <c r="AX453" i="25"/>
  <c r="AI169" i="25"/>
  <c r="AI170" i="25"/>
  <c r="M169" i="25"/>
  <c r="M170" i="25"/>
  <c r="M168" i="25"/>
  <c r="AI168" i="25"/>
  <c r="F162" i="33"/>
  <c r="F162" i="8"/>
  <c r="F162" i="9"/>
  <c r="F789" i="6"/>
  <c r="AJ123" i="25"/>
  <c r="N123" i="25"/>
  <c r="AJ125" i="25"/>
  <c r="N125" i="25"/>
  <c r="N126" i="25"/>
  <c r="AJ126" i="25"/>
  <c r="G87" i="9"/>
  <c r="G87" i="8"/>
  <c r="G87" i="33"/>
  <c r="G783" i="6"/>
  <c r="N97" i="25"/>
  <c r="AJ97" i="25"/>
  <c r="G746" i="25"/>
  <c r="G146" i="8"/>
  <c r="G146" i="9"/>
  <c r="G146" i="33"/>
  <c r="N152" i="25"/>
  <c r="AJ152" i="25"/>
  <c r="AX152" i="25" s="1"/>
  <c r="AJ151" i="25"/>
  <c r="AX151" i="25" s="1"/>
  <c r="N151" i="25"/>
  <c r="M126" i="25"/>
  <c r="AI126" i="25"/>
  <c r="F749" i="25"/>
  <c r="AS749" i="25" s="1"/>
  <c r="AI129" i="25"/>
  <c r="M129" i="25"/>
  <c r="M136" i="25"/>
  <c r="AI136" i="25"/>
  <c r="U654" i="25"/>
  <c r="BE654" i="25" s="1"/>
  <c r="AB654" i="25"/>
  <c r="BL654" i="25" s="1"/>
  <c r="AI270" i="25"/>
  <c r="M270" i="25"/>
  <c r="M272" i="25"/>
  <c r="AI272" i="25"/>
  <c r="G254" i="8"/>
  <c r="G254" i="9"/>
  <c r="G797" i="6"/>
  <c r="G823" i="6" s="1"/>
  <c r="G254" i="33"/>
  <c r="O797" i="5"/>
  <c r="G825" i="5"/>
  <c r="G824" i="5"/>
  <c r="AQ497" i="25"/>
  <c r="AX497" i="25"/>
  <c r="F337" i="33"/>
  <c r="F337" i="8"/>
  <c r="F337" i="9"/>
  <c r="AX573" i="25"/>
  <c r="AQ573" i="25"/>
  <c r="AB510" i="25"/>
  <c r="BL510" i="25" s="1"/>
  <c r="U510" i="25"/>
  <c r="BE510" i="25" s="1"/>
  <c r="AQ556" i="25"/>
  <c r="AX556" i="25"/>
  <c r="AX672" i="25"/>
  <c r="AQ672" i="25"/>
  <c r="J278" i="25"/>
  <c r="AF278" i="25"/>
  <c r="C762" i="25"/>
  <c r="C280" i="8"/>
  <c r="C280" i="9"/>
  <c r="C280" i="33"/>
  <c r="AF99" i="25"/>
  <c r="J99" i="25"/>
  <c r="J369" i="25"/>
  <c r="J368" i="25"/>
  <c r="AF368" i="25"/>
  <c r="AF369" i="25"/>
  <c r="U625" i="25"/>
  <c r="BE625" i="25" s="1"/>
  <c r="AB625" i="25"/>
  <c r="BL625" i="25" s="1"/>
  <c r="U602" i="25"/>
  <c r="BE602" i="25" s="1"/>
  <c r="AB602" i="25"/>
  <c r="BL602" i="25" s="1"/>
  <c r="G304" i="9"/>
  <c r="G304" i="8"/>
  <c r="G304" i="33"/>
  <c r="AQ233" i="25"/>
  <c r="AX233" i="25"/>
  <c r="AB52" i="25"/>
  <c r="BL52" i="25" s="1"/>
  <c r="U52" i="25"/>
  <c r="BE52" i="25" s="1"/>
  <c r="AP50" i="25"/>
  <c r="AW50" i="25"/>
  <c r="AX575" i="25"/>
  <c r="AQ575" i="25"/>
  <c r="L21" i="25"/>
  <c r="AH22" i="25"/>
  <c r="L22" i="25"/>
  <c r="AH21" i="25"/>
  <c r="M150" i="25"/>
  <c r="AI150" i="25"/>
  <c r="L42" i="25"/>
  <c r="AH42" i="25"/>
  <c r="E742" i="25"/>
  <c r="N104" i="25"/>
  <c r="AJ104" i="25"/>
  <c r="F382" i="9"/>
  <c r="F382" i="33"/>
  <c r="F382" i="8"/>
  <c r="F377" i="9"/>
  <c r="F377" i="33"/>
  <c r="F377" i="8"/>
  <c r="E179" i="9"/>
  <c r="E179" i="33"/>
  <c r="E179" i="8"/>
  <c r="G42" i="9"/>
  <c r="G42" i="8"/>
  <c r="G42" i="33"/>
  <c r="AJ370" i="25"/>
  <c r="N370" i="25"/>
  <c r="AJ373" i="25"/>
  <c r="N373" i="25"/>
  <c r="G215" i="33"/>
  <c r="G215" i="9"/>
  <c r="G215" i="8"/>
  <c r="AJ212" i="25"/>
  <c r="N212" i="25"/>
  <c r="AJ213" i="25"/>
  <c r="N213" i="25"/>
  <c r="J339" i="25"/>
  <c r="C767" i="25"/>
  <c r="C790" i="25" s="1"/>
  <c r="J340" i="25"/>
  <c r="AF339" i="25"/>
  <c r="AF340" i="25"/>
  <c r="F260" i="9"/>
  <c r="F260" i="33"/>
  <c r="F260" i="8"/>
  <c r="U494" i="25"/>
  <c r="BE494" i="25" s="1"/>
  <c r="AB494" i="25"/>
  <c r="BL494" i="25" s="1"/>
  <c r="AB486" i="25"/>
  <c r="BL486" i="25" s="1"/>
  <c r="U486" i="25"/>
  <c r="BE486" i="25" s="1"/>
  <c r="U721" i="25"/>
  <c r="BE721" i="25" s="1"/>
  <c r="AB721" i="25"/>
  <c r="BL721" i="25" s="1"/>
  <c r="E306" i="8"/>
  <c r="E306" i="33"/>
  <c r="E306" i="9"/>
  <c r="E801" i="6"/>
  <c r="AB680" i="25"/>
  <c r="BL680" i="25" s="1"/>
  <c r="U680" i="25"/>
  <c r="BE680" i="25" s="1"/>
  <c r="AJ179" i="25"/>
  <c r="N179" i="25"/>
  <c r="AP243" i="25"/>
  <c r="AW243" i="25"/>
  <c r="AM116" i="25"/>
  <c r="AT116" i="25"/>
  <c r="AO111" i="25"/>
  <c r="AV111" i="25"/>
  <c r="Z307" i="25"/>
  <c r="BJ307" i="25" s="1"/>
  <c r="S307" i="25"/>
  <c r="BC307" i="25" s="1"/>
  <c r="AF103" i="25"/>
  <c r="J103" i="25"/>
  <c r="G382" i="9"/>
  <c r="C108" i="9"/>
  <c r="C108" i="8"/>
  <c r="C108" i="33"/>
  <c r="F75" i="8"/>
  <c r="F75" i="33"/>
  <c r="F75" i="9"/>
  <c r="AI79" i="25"/>
  <c r="M79" i="25"/>
  <c r="C312" i="8"/>
  <c r="C312" i="33"/>
  <c r="C312" i="9"/>
  <c r="U583" i="25"/>
  <c r="BE583" i="25" s="1"/>
  <c r="AB583" i="25"/>
  <c r="BL583" i="25" s="1"/>
  <c r="U600" i="25"/>
  <c r="BE600" i="25" s="1"/>
  <c r="AB600" i="25"/>
  <c r="BL600" i="25" s="1"/>
  <c r="U697" i="25"/>
  <c r="BE697" i="25" s="1"/>
  <c r="AB697" i="25"/>
  <c r="BL697" i="25" s="1"/>
  <c r="AQ424" i="25"/>
  <c r="AX424" i="25"/>
  <c r="G210" i="8"/>
  <c r="G210" i="33"/>
  <c r="G210" i="9"/>
  <c r="L170" i="25"/>
  <c r="E752" i="25"/>
  <c r="L169" i="25"/>
  <c r="AH170" i="25"/>
  <c r="AH169" i="25"/>
  <c r="AP218" i="25"/>
  <c r="AW218" i="25"/>
  <c r="AI18" i="25"/>
  <c r="M18" i="25"/>
  <c r="N133" i="25"/>
  <c r="AJ133" i="25"/>
  <c r="M94" i="25"/>
  <c r="AI94" i="25"/>
  <c r="G348" i="9"/>
  <c r="G804" i="6"/>
  <c r="AX481" i="25"/>
  <c r="AQ481" i="25"/>
  <c r="U545" i="25"/>
  <c r="BE545" i="25" s="1"/>
  <c r="AB545" i="25"/>
  <c r="BL545" i="25" s="1"/>
  <c r="U581" i="25"/>
  <c r="BE581" i="25" s="1"/>
  <c r="AB581" i="25"/>
  <c r="BL581" i="25" s="1"/>
  <c r="AH46" i="25"/>
  <c r="L45" i="25"/>
  <c r="L46" i="25"/>
  <c r="AH45" i="25"/>
  <c r="G104" i="33"/>
  <c r="G104" i="9"/>
  <c r="G104" i="8"/>
  <c r="G784" i="6"/>
  <c r="F384" i="9"/>
  <c r="F384" i="8"/>
  <c r="F381" i="9"/>
  <c r="F381" i="33"/>
  <c r="F381" i="8"/>
  <c r="E178" i="8"/>
  <c r="E178" i="9"/>
  <c r="E178" i="33"/>
  <c r="E790" i="6"/>
  <c r="E76" i="33"/>
  <c r="E76" i="8"/>
  <c r="E76" i="9"/>
  <c r="E782" i="6"/>
  <c r="G372" i="9"/>
  <c r="AJ376" i="25"/>
  <c r="N376" i="25"/>
  <c r="N208" i="25"/>
  <c r="AJ208" i="25"/>
  <c r="G756" i="25"/>
  <c r="AI101" i="25"/>
  <c r="M101" i="25"/>
  <c r="M798" i="5"/>
  <c r="E825" i="5"/>
  <c r="E826" i="5"/>
  <c r="F145" i="33"/>
  <c r="F145" i="9"/>
  <c r="F145" i="8"/>
  <c r="F787" i="6"/>
  <c r="G224" i="8"/>
  <c r="G224" i="9"/>
  <c r="G224" i="33"/>
  <c r="AX538" i="25"/>
  <c r="AQ538" i="25"/>
  <c r="AQ709" i="25"/>
  <c r="AX709" i="25"/>
  <c r="U425" i="25"/>
  <c r="BE425" i="25" s="1"/>
  <c r="AB425" i="25"/>
  <c r="BL425" i="25" s="1"/>
  <c r="E17" i="33"/>
  <c r="E17" i="8"/>
  <c r="E17" i="9"/>
  <c r="F107" i="8"/>
  <c r="F107" i="9"/>
  <c r="F107" i="33"/>
  <c r="AF101" i="25"/>
  <c r="J101" i="25"/>
  <c r="M233" i="25"/>
  <c r="AI233" i="25"/>
  <c r="F758" i="25"/>
  <c r="AI232" i="25"/>
  <c r="M232" i="25"/>
  <c r="AB511" i="25"/>
  <c r="BL511" i="25" s="1"/>
  <c r="U511" i="25"/>
  <c r="BE511" i="25" s="1"/>
  <c r="M804" i="5"/>
  <c r="E832" i="5"/>
  <c r="L335" i="25"/>
  <c r="L336" i="25"/>
  <c r="S336" i="25" s="1"/>
  <c r="BC336" i="25" s="1"/>
  <c r="AH336" i="25"/>
  <c r="AV336" i="25" s="1"/>
  <c r="U419" i="25"/>
  <c r="BE419" i="25" s="1"/>
  <c r="AB419" i="25"/>
  <c r="BL419" i="25" s="1"/>
  <c r="AJ359" i="25"/>
  <c r="AQ359" i="25" s="1"/>
  <c r="N360" i="25"/>
  <c r="U360" i="25" s="1"/>
  <c r="BE360" i="25" s="1"/>
  <c r="AJ360" i="25"/>
  <c r="AQ360" i="25" s="1"/>
  <c r="G364" i="9"/>
  <c r="N367" i="25"/>
  <c r="AJ367" i="25"/>
  <c r="C257" i="33"/>
  <c r="C257" i="9"/>
  <c r="C257" i="8"/>
  <c r="AI268" i="25"/>
  <c r="M268" i="25"/>
  <c r="F276" i="8"/>
  <c r="F276" i="9"/>
  <c r="F276" i="33"/>
  <c r="F211" i="8"/>
  <c r="F211" i="9"/>
  <c r="F211" i="33"/>
  <c r="F756" i="25"/>
  <c r="AS756" i="25" s="1"/>
  <c r="AI206" i="25"/>
  <c r="M207" i="25"/>
  <c r="AI207" i="25"/>
  <c r="M206" i="25"/>
  <c r="F216" i="9"/>
  <c r="F216" i="8"/>
  <c r="F216" i="33"/>
  <c r="Z239" i="25"/>
  <c r="BJ239" i="25" s="1"/>
  <c r="S239" i="25"/>
  <c r="BC239" i="25" s="1"/>
  <c r="AW17" i="25"/>
  <c r="AP17" i="25"/>
  <c r="AQ639" i="25"/>
  <c r="AX639" i="25"/>
  <c r="C94" i="33"/>
  <c r="C94" i="9"/>
  <c r="C94" i="8"/>
  <c r="C92" i="33"/>
  <c r="C92" i="8"/>
  <c r="C92" i="9"/>
  <c r="G74" i="8"/>
  <c r="G74" i="9"/>
  <c r="G74" i="33"/>
  <c r="G782" i="6"/>
  <c r="AB691" i="25"/>
  <c r="BL691" i="25" s="1"/>
  <c r="U691" i="25"/>
  <c r="BE691" i="25" s="1"/>
  <c r="N228" i="25"/>
  <c r="AJ228" i="25"/>
  <c r="AJ167" i="25"/>
  <c r="N167" i="25"/>
  <c r="G752" i="25"/>
  <c r="AQ380" i="25"/>
  <c r="AX380" i="25"/>
  <c r="M226" i="25"/>
  <c r="AI226" i="25"/>
  <c r="AX569" i="25"/>
  <c r="AQ569" i="25"/>
  <c r="L63" i="25"/>
  <c r="AH62" i="25"/>
  <c r="AH63" i="25"/>
  <c r="L62" i="25"/>
  <c r="E744" i="25"/>
  <c r="AB681" i="25"/>
  <c r="BL681" i="25" s="1"/>
  <c r="U681" i="25"/>
  <c r="BE681" i="25" s="1"/>
  <c r="M802" i="5"/>
  <c r="E829" i="5"/>
  <c r="C42" i="8"/>
  <c r="C42" i="33"/>
  <c r="C42" i="9"/>
  <c r="C779" i="6"/>
  <c r="F173" i="33"/>
  <c r="F173" i="8"/>
  <c r="F173" i="9"/>
  <c r="AH246" i="25"/>
  <c r="E759" i="25"/>
  <c r="E782" i="25" s="1"/>
  <c r="L246" i="25"/>
  <c r="L247" i="25"/>
  <c r="AH247" i="25"/>
  <c r="AB601" i="25"/>
  <c r="BL601" i="25" s="1"/>
  <c r="U601" i="25"/>
  <c r="BE601" i="25" s="1"/>
  <c r="U693" i="25"/>
  <c r="BE693" i="25" s="1"/>
  <c r="AB693" i="25"/>
  <c r="BL693" i="25" s="1"/>
  <c r="AH92" i="25"/>
  <c r="L92" i="25"/>
  <c r="E90" i="33"/>
  <c r="E90" i="9"/>
  <c r="E90" i="8"/>
  <c r="L83" i="25"/>
  <c r="AH83" i="25"/>
  <c r="C343" i="9"/>
  <c r="C343" i="33"/>
  <c r="C343" i="8"/>
  <c r="AX441" i="25"/>
  <c r="AQ441" i="25"/>
  <c r="Z354" i="25"/>
  <c r="BJ354" i="25" s="1"/>
  <c r="S354" i="25"/>
  <c r="BC354" i="25" s="1"/>
  <c r="AF277" i="25"/>
  <c r="J276" i="25"/>
  <c r="Q276" i="25" s="1"/>
  <c r="BA276" i="25" s="1"/>
  <c r="AF276" i="25"/>
  <c r="C279" i="9"/>
  <c r="C279" i="33"/>
  <c r="C279" i="8"/>
  <c r="J281" i="25"/>
  <c r="AF281" i="25"/>
  <c r="C99" i="9"/>
  <c r="C99" i="8"/>
  <c r="C99" i="33"/>
  <c r="AF371" i="25"/>
  <c r="J371" i="25"/>
  <c r="AF372" i="25"/>
  <c r="AT372" i="25" s="1"/>
  <c r="K807" i="5"/>
  <c r="C834" i="5"/>
  <c r="C835" i="5"/>
  <c r="C271" i="33"/>
  <c r="C271" i="9"/>
  <c r="C271" i="8"/>
  <c r="AB548" i="25"/>
  <c r="BL548" i="25" s="1"/>
  <c r="U548" i="25"/>
  <c r="BE548" i="25" s="1"/>
  <c r="N302" i="25"/>
  <c r="AJ301" i="25"/>
  <c r="G764" i="25"/>
  <c r="AJ302" i="25"/>
  <c r="AX302" i="25" s="1"/>
  <c r="C384" i="9"/>
  <c r="J175" i="25"/>
  <c r="AF175" i="25"/>
  <c r="C171" i="9"/>
  <c r="C171" i="33"/>
  <c r="C171" i="8"/>
  <c r="M95" i="25"/>
  <c r="AI95" i="25"/>
  <c r="F89" i="33"/>
  <c r="F89" i="8"/>
  <c r="F89" i="9"/>
  <c r="F747" i="25"/>
  <c r="AS747" i="25" s="1"/>
  <c r="M98" i="25"/>
  <c r="AI98" i="25"/>
  <c r="N18" i="25"/>
  <c r="AB18" i="25" s="1"/>
  <c r="BL18" i="25" s="1"/>
  <c r="AJ17" i="25"/>
  <c r="AX17" i="25" s="1"/>
  <c r="E134" i="33"/>
  <c r="E134" i="8"/>
  <c r="E134" i="9"/>
  <c r="E787" i="6"/>
  <c r="E135" i="8"/>
  <c r="E135" i="9"/>
  <c r="E135" i="33"/>
  <c r="L137" i="25"/>
  <c r="AH137" i="25"/>
  <c r="F315" i="33"/>
  <c r="F315" i="9"/>
  <c r="F315" i="8"/>
  <c r="AI310" i="25"/>
  <c r="M310" i="25"/>
  <c r="AI312" i="25"/>
  <c r="M312" i="25"/>
  <c r="Z223" i="25"/>
  <c r="BJ223" i="25" s="1"/>
  <c r="S223" i="25"/>
  <c r="BC223" i="25" s="1"/>
  <c r="AP52" i="25"/>
  <c r="AW52" i="25"/>
  <c r="X135" i="25"/>
  <c r="BH135" i="25" s="1"/>
  <c r="Q135" i="25"/>
  <c r="BA135" i="25" s="1"/>
  <c r="AM272" i="25"/>
  <c r="AT272" i="25"/>
  <c r="AF390" i="25"/>
  <c r="J390" i="25"/>
  <c r="G266" i="8"/>
  <c r="G266" i="9"/>
  <c r="G266" i="33"/>
  <c r="G798" i="6"/>
  <c r="C170" i="8"/>
  <c r="C170" i="9"/>
  <c r="C170" i="33"/>
  <c r="C790" i="6"/>
  <c r="G38" i="33"/>
  <c r="G38" i="8"/>
  <c r="G779" i="6"/>
  <c r="G38" i="9"/>
  <c r="AX565" i="25"/>
  <c r="AQ565" i="25"/>
  <c r="AH18" i="25"/>
  <c r="L18" i="25"/>
  <c r="L82" i="25"/>
  <c r="AH82" i="25"/>
  <c r="AJ206" i="25"/>
  <c r="N206" i="25"/>
  <c r="AJ205" i="25"/>
  <c r="N205" i="25"/>
  <c r="C226" i="8"/>
  <c r="C226" i="9"/>
  <c r="C226" i="33"/>
  <c r="C288" i="9"/>
  <c r="C288" i="33"/>
  <c r="C288" i="8"/>
  <c r="U675" i="25"/>
  <c r="BE675" i="25" s="1"/>
  <c r="AB675" i="25"/>
  <c r="BL675" i="25" s="1"/>
  <c r="U655" i="25"/>
  <c r="BE655" i="25" s="1"/>
  <c r="AB655" i="25"/>
  <c r="BL655" i="25" s="1"/>
  <c r="J363" i="25"/>
  <c r="AF363" i="25"/>
  <c r="AF362" i="25"/>
  <c r="J362" i="25"/>
  <c r="C769" i="25"/>
  <c r="U599" i="25"/>
  <c r="BE599" i="25" s="1"/>
  <c r="AB599" i="25"/>
  <c r="BL599" i="25" s="1"/>
  <c r="AB483" i="25"/>
  <c r="BL483" i="25" s="1"/>
  <c r="U483" i="25"/>
  <c r="BE483" i="25" s="1"/>
  <c r="G226" i="8"/>
  <c r="G226" i="9"/>
  <c r="G226" i="33"/>
  <c r="U501" i="25"/>
  <c r="BE501" i="25" s="1"/>
  <c r="AB501" i="25"/>
  <c r="BL501" i="25" s="1"/>
  <c r="AX508" i="25"/>
  <c r="AQ508" i="25"/>
  <c r="L17" i="25"/>
  <c r="AH17" i="25"/>
  <c r="F106" i="33"/>
  <c r="F106" i="9"/>
  <c r="F106" i="8"/>
  <c r="M796" i="5"/>
  <c r="E823" i="5"/>
  <c r="E824" i="5"/>
  <c r="F232" i="8"/>
  <c r="F232" i="33"/>
  <c r="F232" i="9"/>
  <c r="F37" i="33"/>
  <c r="F37" i="8"/>
  <c r="F37" i="9"/>
  <c r="F45" i="8"/>
  <c r="F45" i="9"/>
  <c r="F45" i="33"/>
  <c r="F39" i="8"/>
  <c r="F39" i="33"/>
  <c r="F39" i="9"/>
  <c r="E335" i="8"/>
  <c r="E335" i="9"/>
  <c r="E335" i="33"/>
  <c r="E340" i="8"/>
  <c r="E340" i="33"/>
  <c r="E340" i="9"/>
  <c r="E344" i="33"/>
  <c r="E344" i="9"/>
  <c r="E344" i="8"/>
  <c r="AB686" i="25"/>
  <c r="BL686" i="25" s="1"/>
  <c r="U686" i="25"/>
  <c r="BE686" i="25" s="1"/>
  <c r="AB66" i="25"/>
  <c r="BL66" i="25" s="1"/>
  <c r="U66" i="25"/>
  <c r="BE66" i="25" s="1"/>
  <c r="AT62" i="25"/>
  <c r="AM62" i="25"/>
  <c r="AP231" i="25"/>
  <c r="AW231" i="25"/>
  <c r="AB580" i="25"/>
  <c r="BL580" i="25" s="1"/>
  <c r="U580" i="25"/>
  <c r="BE580" i="25" s="1"/>
  <c r="E258" i="9"/>
  <c r="E258" i="33"/>
  <c r="E258" i="8"/>
  <c r="E104" i="33"/>
  <c r="E104" i="8"/>
  <c r="E104" i="9"/>
  <c r="AQ574" i="25"/>
  <c r="AX574" i="25"/>
  <c r="F82" i="8"/>
  <c r="F82" i="33"/>
  <c r="F82" i="9"/>
  <c r="AH311" i="25"/>
  <c r="L311" i="25"/>
  <c r="L310" i="25"/>
  <c r="AH310" i="25"/>
  <c r="E764" i="25"/>
  <c r="E788" i="25" s="1"/>
  <c r="U700" i="25"/>
  <c r="BE700" i="25" s="1"/>
  <c r="AB700" i="25"/>
  <c r="BL700" i="25" s="1"/>
  <c r="AB498" i="25"/>
  <c r="BL498" i="25" s="1"/>
  <c r="U498" i="25"/>
  <c r="BE498" i="25" s="1"/>
  <c r="AX507" i="25"/>
  <c r="AQ507" i="25"/>
  <c r="AX490" i="25"/>
  <c r="AQ490" i="25"/>
  <c r="J95" i="25"/>
  <c r="AF95" i="25"/>
  <c r="AF91" i="25"/>
  <c r="J91" i="25"/>
  <c r="G72" i="33"/>
  <c r="G72" i="9"/>
  <c r="G72" i="8"/>
  <c r="G781" i="6"/>
  <c r="G276" i="9"/>
  <c r="G276" i="33"/>
  <c r="G276" i="8"/>
  <c r="AJ91" i="25"/>
  <c r="N91" i="25"/>
  <c r="AX608" i="25"/>
  <c r="AQ608" i="25"/>
  <c r="U576" i="25"/>
  <c r="BE576" i="25" s="1"/>
  <c r="AB576" i="25"/>
  <c r="BL576" i="25" s="1"/>
  <c r="F23" i="33"/>
  <c r="F23" i="8"/>
  <c r="F23" i="9"/>
  <c r="E797" i="6"/>
  <c r="E257" i="33"/>
  <c r="E257" i="8"/>
  <c r="E257" i="9"/>
  <c r="E280" i="33"/>
  <c r="E280" i="8"/>
  <c r="E280" i="9"/>
  <c r="L352" i="25"/>
  <c r="AH353" i="25"/>
  <c r="AH352" i="25"/>
  <c r="E768" i="25"/>
  <c r="L353" i="25"/>
  <c r="AI179" i="25"/>
  <c r="M178" i="25"/>
  <c r="AI178" i="25"/>
  <c r="M179" i="25"/>
  <c r="L98" i="25"/>
  <c r="AH98" i="25"/>
  <c r="E747" i="25"/>
  <c r="AH88" i="25"/>
  <c r="L88" i="25"/>
  <c r="L89" i="25"/>
  <c r="AH89" i="25"/>
  <c r="AH84" i="25"/>
  <c r="L84" i="25"/>
  <c r="C344" i="9"/>
  <c r="C344" i="8"/>
  <c r="C344" i="33"/>
  <c r="J347" i="25"/>
  <c r="AF347" i="25"/>
  <c r="AJ87" i="25"/>
  <c r="N87" i="25"/>
  <c r="AJ313" i="25"/>
  <c r="N313" i="25"/>
  <c r="Q374" i="25"/>
  <c r="BA374" i="25" s="1"/>
  <c r="X374" i="25"/>
  <c r="BH374" i="25" s="1"/>
  <c r="M103" i="25"/>
  <c r="AI103" i="25"/>
  <c r="F348" i="8"/>
  <c r="F348" i="33"/>
  <c r="F348" i="9"/>
  <c r="N805" i="5"/>
  <c r="F833" i="5"/>
  <c r="F832" i="5"/>
  <c r="AF76" i="25"/>
  <c r="J76" i="25"/>
  <c r="C71" i="33"/>
  <c r="C71" i="9"/>
  <c r="C71" i="8"/>
  <c r="C81" i="33"/>
  <c r="C81" i="8"/>
  <c r="C81" i="9"/>
  <c r="AT209" i="25"/>
  <c r="AM209" i="25"/>
  <c r="AP241" i="25"/>
  <c r="AW241" i="25"/>
  <c r="Z114" i="25"/>
  <c r="BJ114" i="25" s="1"/>
  <c r="S114" i="25"/>
  <c r="BC114" i="25" s="1"/>
  <c r="Q37" i="25"/>
  <c r="BA37" i="25" s="1"/>
  <c r="X37" i="25"/>
  <c r="BH37" i="25" s="1"/>
  <c r="J132" i="25"/>
  <c r="AF132" i="25"/>
  <c r="AF133" i="25"/>
  <c r="AT133" i="25" s="1"/>
  <c r="U507" i="25"/>
  <c r="BE507" i="25" s="1"/>
  <c r="AB507" i="25"/>
  <c r="BL507" i="25" s="1"/>
  <c r="AB412" i="25"/>
  <c r="BL412" i="25" s="1"/>
  <c r="U412" i="25"/>
  <c r="BE412" i="25" s="1"/>
  <c r="J389" i="25"/>
  <c r="AF389" i="25"/>
  <c r="C358" i="8"/>
  <c r="C358" i="9"/>
  <c r="C358" i="33"/>
  <c r="G316" i="9"/>
  <c r="G316" i="8"/>
  <c r="G316" i="33"/>
  <c r="M151" i="25"/>
  <c r="AI151" i="25"/>
  <c r="M363" i="25"/>
  <c r="M362" i="25"/>
  <c r="AI362" i="25"/>
  <c r="AI363" i="25"/>
  <c r="G383" i="9"/>
  <c r="F147" i="9"/>
  <c r="F147" i="33"/>
  <c r="F147" i="8"/>
  <c r="F788" i="6"/>
  <c r="F74" i="33"/>
  <c r="F74" i="9"/>
  <c r="F782" i="6"/>
  <c r="F74" i="8"/>
  <c r="F79" i="9"/>
  <c r="F79" i="8"/>
  <c r="F79" i="33"/>
  <c r="AF313" i="25"/>
  <c r="J313" i="25"/>
  <c r="AF311" i="25"/>
  <c r="J311" i="25"/>
  <c r="AF223" i="25"/>
  <c r="AF224" i="25"/>
  <c r="J224" i="25"/>
  <c r="J223" i="25"/>
  <c r="C757" i="25"/>
  <c r="AB496" i="25"/>
  <c r="BL496" i="25" s="1"/>
  <c r="U496" i="25"/>
  <c r="BE496" i="25" s="1"/>
  <c r="C68" i="9"/>
  <c r="C68" i="8"/>
  <c r="C68" i="33"/>
  <c r="C781" i="6"/>
  <c r="AX694" i="25"/>
  <c r="AQ694" i="25"/>
  <c r="Q294" i="25"/>
  <c r="BA294" i="25" s="1"/>
  <c r="X294" i="25"/>
  <c r="BH294" i="25" s="1"/>
  <c r="M344" i="25"/>
  <c r="AI344" i="25"/>
  <c r="AQ562" i="25"/>
  <c r="AX562" i="25"/>
  <c r="J357" i="25"/>
  <c r="AF357" i="25"/>
  <c r="F41" i="8"/>
  <c r="F41" i="33"/>
  <c r="F41" i="9"/>
  <c r="M38" i="25"/>
  <c r="AI38" i="25"/>
  <c r="F742" i="25"/>
  <c r="M39" i="25"/>
  <c r="AF17" i="25"/>
  <c r="AQ542" i="25"/>
  <c r="AX542" i="25"/>
  <c r="AP141" i="25"/>
  <c r="AW141" i="25"/>
  <c r="AW119" i="25"/>
  <c r="AP119" i="25"/>
  <c r="C145" i="33"/>
  <c r="C145" i="8"/>
  <c r="C145" i="9"/>
  <c r="L104" i="25"/>
  <c r="AH104" i="25"/>
  <c r="U557" i="25"/>
  <c r="BE557" i="25" s="1"/>
  <c r="AB557" i="25"/>
  <c r="BL557" i="25" s="1"/>
  <c r="AI153" i="25"/>
  <c r="M152" i="25"/>
  <c r="M153" i="25"/>
  <c r="AI152" i="25"/>
  <c r="E308" i="33"/>
  <c r="E308" i="8"/>
  <c r="E308" i="9"/>
  <c r="AQ418" i="25"/>
  <c r="AX418" i="25"/>
  <c r="AQ493" i="25"/>
  <c r="AX493" i="25"/>
  <c r="C364" i="33"/>
  <c r="C364" i="8"/>
  <c r="C364" i="9"/>
  <c r="C806" i="6"/>
  <c r="AB679" i="25"/>
  <c r="BL679" i="25" s="1"/>
  <c r="U679" i="25"/>
  <c r="BE679" i="25" s="1"/>
  <c r="F369" i="33"/>
  <c r="F369" i="9"/>
  <c r="F369" i="8"/>
  <c r="F806" i="6"/>
  <c r="G91" i="9"/>
  <c r="G91" i="33"/>
  <c r="G91" i="8"/>
  <c r="AQ706" i="25"/>
  <c r="AX706" i="25"/>
  <c r="AQ499" i="25"/>
  <c r="AX499" i="25"/>
  <c r="AQ506" i="25"/>
  <c r="AX506" i="25"/>
  <c r="AB532" i="25"/>
  <c r="BL532" i="25" s="1"/>
  <c r="U532" i="25"/>
  <c r="BE532" i="25" s="1"/>
  <c r="AB546" i="25"/>
  <c r="BL546" i="25" s="1"/>
  <c r="U546" i="25"/>
  <c r="BE546" i="25" s="1"/>
  <c r="AJ175" i="25"/>
  <c r="AJ174" i="25"/>
  <c r="N174" i="25"/>
  <c r="N175" i="25"/>
  <c r="G753" i="25"/>
  <c r="C15" i="9"/>
  <c r="C15" i="8"/>
  <c r="C15" i="33"/>
  <c r="E73" i="8"/>
  <c r="E73" i="9"/>
  <c r="E73" i="33"/>
  <c r="AI376" i="25"/>
  <c r="M376" i="25"/>
  <c r="AH101" i="25"/>
  <c r="L101" i="25"/>
  <c r="U603" i="25"/>
  <c r="BE603" i="25" s="1"/>
  <c r="AB603" i="25"/>
  <c r="BL603" i="25" s="1"/>
  <c r="AB504" i="25"/>
  <c r="BL504" i="25" s="1"/>
  <c r="U504" i="25"/>
  <c r="BE504" i="25" s="1"/>
  <c r="C18" i="33"/>
  <c r="C18" i="8"/>
  <c r="C18" i="9"/>
  <c r="AH262" i="25"/>
  <c r="L262" i="25"/>
  <c r="AB492" i="25"/>
  <c r="BL492" i="25" s="1"/>
  <c r="U492" i="25"/>
  <c r="BE492" i="25" s="1"/>
  <c r="F25" i="8"/>
  <c r="F25" i="9"/>
  <c r="F25" i="33"/>
  <c r="AJ278" i="25"/>
  <c r="N278" i="25"/>
  <c r="N279" i="25"/>
  <c r="AJ279" i="25"/>
  <c r="G283" i="33"/>
  <c r="G283" i="8"/>
  <c r="G283" i="9"/>
  <c r="AF111" i="25"/>
  <c r="J112" i="25"/>
  <c r="Q112" i="25" s="1"/>
  <c r="BA112" i="25" s="1"/>
  <c r="AF112" i="25"/>
  <c r="AX591" i="25"/>
  <c r="AQ591" i="25"/>
  <c r="C106" i="33"/>
  <c r="C106" i="9"/>
  <c r="C106" i="8"/>
  <c r="G257" i="9"/>
  <c r="G257" i="33"/>
  <c r="G257" i="8"/>
  <c r="Q204" i="25"/>
  <c r="BA204" i="25" s="1"/>
  <c r="X204" i="25"/>
  <c r="BH204" i="25" s="1"/>
  <c r="M192" i="25"/>
  <c r="AI192" i="25"/>
  <c r="F194" i="9"/>
  <c r="F792" i="6"/>
  <c r="F194" i="8"/>
  <c r="F194" i="33"/>
  <c r="F161" i="33"/>
  <c r="F161" i="8"/>
  <c r="F161" i="9"/>
  <c r="AI160" i="25"/>
  <c r="M159" i="25"/>
  <c r="AI159" i="25"/>
  <c r="F752" i="25"/>
  <c r="AS752" i="25" s="1"/>
  <c r="AJ124" i="25"/>
  <c r="N124" i="25"/>
  <c r="AQ120" i="25"/>
  <c r="AX120" i="25"/>
  <c r="N89" i="25"/>
  <c r="AJ89" i="25"/>
  <c r="N90" i="25"/>
  <c r="AJ90" i="25"/>
  <c r="G96" i="8"/>
  <c r="G96" i="33"/>
  <c r="G96" i="9"/>
  <c r="G152" i="33"/>
  <c r="G152" i="9"/>
  <c r="G152" i="8"/>
  <c r="AJ156" i="25"/>
  <c r="N156" i="25"/>
  <c r="N157" i="25"/>
  <c r="AJ157" i="25"/>
  <c r="N146" i="25"/>
  <c r="AJ146" i="25"/>
  <c r="AI131" i="25"/>
  <c r="M132" i="25"/>
  <c r="T132" i="25" s="1"/>
  <c r="BD132" i="25" s="1"/>
  <c r="M130" i="25"/>
  <c r="AI130" i="25"/>
  <c r="M137" i="25"/>
  <c r="AI137" i="25"/>
  <c r="AI138" i="25"/>
  <c r="M138" i="25"/>
  <c r="N798" i="5"/>
  <c r="F825" i="5"/>
  <c r="F826" i="5"/>
  <c r="F272" i="33"/>
  <c r="F272" i="8"/>
  <c r="F272" i="9"/>
  <c r="AJ265" i="25"/>
  <c r="N264" i="25"/>
  <c r="AJ264" i="25"/>
  <c r="N265" i="25"/>
  <c r="G259" i="8"/>
  <c r="G259" i="33"/>
  <c r="G259" i="9"/>
  <c r="AQ541" i="25"/>
  <c r="AX541" i="25"/>
  <c r="AX537" i="25"/>
  <c r="AQ537" i="25"/>
  <c r="AI339" i="25"/>
  <c r="M339" i="25"/>
  <c r="F767" i="25"/>
  <c r="F346" i="8"/>
  <c r="F346" i="9"/>
  <c r="F346" i="33"/>
  <c r="U505" i="25"/>
  <c r="BE505" i="25" s="1"/>
  <c r="AB505" i="25"/>
  <c r="BL505" i="25" s="1"/>
  <c r="AJ312" i="25"/>
  <c r="N312" i="25"/>
  <c r="M104" i="25"/>
  <c r="AI104" i="25"/>
  <c r="F347" i="9"/>
  <c r="F347" i="8"/>
  <c r="F347" i="33"/>
  <c r="AI350" i="25"/>
  <c r="M350" i="25"/>
  <c r="F768" i="25"/>
  <c r="C80" i="9"/>
  <c r="C80" i="33"/>
  <c r="C80" i="8"/>
  <c r="C782" i="6"/>
  <c r="J70" i="25"/>
  <c r="AF70" i="25"/>
  <c r="AF79" i="25"/>
  <c r="J79" i="25"/>
  <c r="M160" i="25"/>
  <c r="AJ266" i="25"/>
  <c r="N267" i="25"/>
  <c r="N266" i="25"/>
  <c r="AJ267" i="25"/>
  <c r="J145" i="25"/>
  <c r="AF145" i="25"/>
  <c r="E103" i="33"/>
  <c r="E103" i="9"/>
  <c r="E103" i="8"/>
  <c r="AX557" i="25"/>
  <c r="AQ557" i="25"/>
  <c r="E760" i="25"/>
  <c r="AH257" i="25"/>
  <c r="L257" i="25"/>
  <c r="AX700" i="25"/>
  <c r="AQ700" i="25"/>
  <c r="AQ498" i="25"/>
  <c r="AX498" i="25"/>
  <c r="AX412" i="25"/>
  <c r="AQ412" i="25"/>
  <c r="E278" i="9"/>
  <c r="E278" i="8"/>
  <c r="E278" i="33"/>
  <c r="G314" i="8"/>
  <c r="G314" i="33"/>
  <c r="G314" i="9"/>
  <c r="G802" i="6"/>
  <c r="G43" i="33"/>
  <c r="G43" i="9"/>
  <c r="G43" i="8"/>
  <c r="AB490" i="25"/>
  <c r="BL490" i="25" s="1"/>
  <c r="U490" i="25"/>
  <c r="BE490" i="25" s="1"/>
  <c r="C90" i="9"/>
  <c r="C90" i="33"/>
  <c r="C90" i="8"/>
  <c r="C89" i="9"/>
  <c r="C89" i="33"/>
  <c r="C89" i="8"/>
  <c r="J96" i="25"/>
  <c r="AF96" i="25"/>
  <c r="F19" i="8"/>
  <c r="F19" i="33"/>
  <c r="F19" i="9"/>
  <c r="G40" i="8"/>
  <c r="G40" i="9"/>
  <c r="G40" i="33"/>
  <c r="G206" i="8"/>
  <c r="G206" i="9"/>
  <c r="G206" i="33"/>
  <c r="G793" i="6"/>
  <c r="AB481" i="25"/>
  <c r="BL481" i="25" s="1"/>
  <c r="U481" i="25"/>
  <c r="BE481" i="25" s="1"/>
  <c r="U540" i="25"/>
  <c r="BE540" i="25" s="1"/>
  <c r="AB540" i="25"/>
  <c r="BL540" i="25" s="1"/>
  <c r="AX600" i="25"/>
  <c r="AQ600" i="25"/>
  <c r="AQ697" i="25"/>
  <c r="AX697" i="25"/>
  <c r="U424" i="25"/>
  <c r="BE424" i="25" s="1"/>
  <c r="AB424" i="25"/>
  <c r="BL424" i="25" s="1"/>
  <c r="E61" i="33"/>
  <c r="E61" i="8"/>
  <c r="E61" i="9"/>
  <c r="G384" i="9"/>
  <c r="J361" i="25"/>
  <c r="AF361" i="25"/>
  <c r="F81" i="9"/>
  <c r="F81" i="8"/>
  <c r="F81" i="33"/>
  <c r="M81" i="25"/>
  <c r="AI81" i="25"/>
  <c r="J314" i="25"/>
  <c r="AF314" i="25"/>
  <c r="N226" i="25"/>
  <c r="AJ226" i="25"/>
  <c r="AJ227" i="25"/>
  <c r="N227" i="25"/>
  <c r="F259" i="33"/>
  <c r="F797" i="6"/>
  <c r="F259" i="9"/>
  <c r="F259" i="8"/>
  <c r="AJ94" i="25"/>
  <c r="N94" i="25"/>
  <c r="AB608" i="25"/>
  <c r="BL608" i="25" s="1"/>
  <c r="U608" i="25"/>
  <c r="BE608" i="25" s="1"/>
  <c r="C225" i="33"/>
  <c r="C225" i="8"/>
  <c r="C225" i="9"/>
  <c r="C292" i="8"/>
  <c r="C292" i="9"/>
  <c r="C292" i="33"/>
  <c r="AF69" i="25"/>
  <c r="J69" i="25"/>
  <c r="J68" i="25"/>
  <c r="AF68" i="25"/>
  <c r="AX655" i="25"/>
  <c r="AQ655" i="25"/>
  <c r="AF358" i="25"/>
  <c r="J358" i="25"/>
  <c r="AQ545" i="25"/>
  <c r="AX545" i="25"/>
  <c r="AF360" i="25"/>
  <c r="J360" i="25"/>
  <c r="E778" i="6"/>
  <c r="E37" i="9"/>
  <c r="E37" i="8"/>
  <c r="E37" i="33"/>
  <c r="G105" i="9"/>
  <c r="G105" i="33"/>
  <c r="G105" i="8"/>
  <c r="F380" i="8"/>
  <c r="F380" i="33"/>
  <c r="F380" i="9"/>
  <c r="AI384" i="25"/>
  <c r="M384" i="25"/>
  <c r="E180" i="8"/>
  <c r="E180" i="9"/>
  <c r="E180" i="33"/>
  <c r="F146" i="9"/>
  <c r="F146" i="8"/>
  <c r="F146" i="33"/>
  <c r="AJ371" i="25"/>
  <c r="N371" i="25"/>
  <c r="G370" i="9"/>
  <c r="AJ216" i="25"/>
  <c r="N216" i="25"/>
  <c r="G217" i="33"/>
  <c r="G217" i="8"/>
  <c r="G217" i="9"/>
  <c r="C342" i="8"/>
  <c r="C342" i="33"/>
  <c r="C342" i="9"/>
  <c r="AQ494" i="25"/>
  <c r="AX494" i="25"/>
  <c r="AQ486" i="25"/>
  <c r="AX486" i="25"/>
  <c r="AQ721" i="25"/>
  <c r="AX721" i="25"/>
  <c r="AX546" i="25"/>
  <c r="AQ546" i="25"/>
  <c r="AJ37" i="25"/>
  <c r="N37" i="25"/>
  <c r="AJ168" i="25"/>
  <c r="N168" i="25"/>
  <c r="N38" i="25"/>
  <c r="AJ38" i="25"/>
  <c r="AJ39" i="25"/>
  <c r="G742" i="25"/>
  <c r="N39" i="25"/>
  <c r="F144" i="8"/>
  <c r="F144" i="33"/>
  <c r="F144" i="9"/>
  <c r="G176" i="33"/>
  <c r="G176" i="9"/>
  <c r="G176" i="8"/>
  <c r="AB559" i="25"/>
  <c r="BL559" i="25" s="1"/>
  <c r="U559" i="25"/>
  <c r="BE559" i="25" s="1"/>
  <c r="F142" i="8"/>
  <c r="F142" i="33"/>
  <c r="F142" i="9"/>
  <c r="AH74" i="25"/>
  <c r="E745" i="25"/>
  <c r="L74" i="25"/>
  <c r="E71" i="8"/>
  <c r="E71" i="33"/>
  <c r="E71" i="9"/>
  <c r="F376" i="33"/>
  <c r="F376" i="9"/>
  <c r="F376" i="8"/>
  <c r="E101" i="9"/>
  <c r="E101" i="33"/>
  <c r="E101" i="8"/>
  <c r="AX603" i="25"/>
  <c r="AQ603" i="25"/>
  <c r="F343" i="9"/>
  <c r="F343" i="33"/>
  <c r="F343" i="8"/>
  <c r="AX599" i="25"/>
  <c r="AQ599" i="25"/>
  <c r="AJ230" i="25"/>
  <c r="G758" i="25"/>
  <c r="N230" i="25"/>
  <c r="AQ501" i="25"/>
  <c r="AX501" i="25"/>
  <c r="U508" i="25"/>
  <c r="BE508" i="25" s="1"/>
  <c r="AB508" i="25"/>
  <c r="BL508" i="25" s="1"/>
  <c r="AI225" i="25"/>
  <c r="M225" i="25"/>
  <c r="U569" i="25"/>
  <c r="BE569" i="25" s="1"/>
  <c r="AB569" i="25"/>
  <c r="BL569" i="25" s="1"/>
  <c r="AQ420" i="25"/>
  <c r="AX420" i="25"/>
  <c r="AQ577" i="25"/>
  <c r="AX577" i="25"/>
  <c r="AQ681" i="25"/>
  <c r="AX681" i="25"/>
  <c r="L314" i="25"/>
  <c r="AH314" i="25"/>
  <c r="L315" i="25"/>
  <c r="AH315" i="25"/>
  <c r="AH351" i="25"/>
  <c r="L351" i="25"/>
  <c r="AI176" i="25"/>
  <c r="M176" i="25"/>
  <c r="L95" i="25"/>
  <c r="AH95" i="25"/>
  <c r="E16" i="33"/>
  <c r="E16" i="8"/>
  <c r="E16" i="9"/>
  <c r="AI106" i="25"/>
  <c r="M106" i="25"/>
  <c r="C101" i="9"/>
  <c r="C101" i="8"/>
  <c r="C101" i="33"/>
  <c r="F230" i="33"/>
  <c r="F230" i="8"/>
  <c r="F230" i="9"/>
  <c r="AX440" i="25"/>
  <c r="AQ440" i="25"/>
  <c r="AQ601" i="25"/>
  <c r="AX601" i="25"/>
  <c r="U500" i="25"/>
  <c r="BE500" i="25" s="1"/>
  <c r="AB500" i="25"/>
  <c r="BL500" i="25" s="1"/>
  <c r="AX504" i="25"/>
  <c r="AQ504" i="25"/>
  <c r="AF19" i="25"/>
  <c r="J19" i="25"/>
  <c r="E267" i="9"/>
  <c r="E267" i="33"/>
  <c r="E267" i="8"/>
  <c r="E798" i="6"/>
  <c r="E58" i="8"/>
  <c r="E58" i="33"/>
  <c r="E58" i="9"/>
  <c r="M25" i="25"/>
  <c r="AI25" i="25"/>
  <c r="N276" i="25"/>
  <c r="AJ276" i="25"/>
  <c r="AJ275" i="25"/>
  <c r="N275" i="25"/>
  <c r="G279" i="9"/>
  <c r="G279" i="8"/>
  <c r="G279" i="33"/>
  <c r="AF108" i="25"/>
  <c r="J108" i="25"/>
  <c r="N297" i="25"/>
  <c r="AJ297" i="25"/>
  <c r="M193" i="25"/>
  <c r="AI193" i="25"/>
  <c r="M194" i="25"/>
  <c r="AI194" i="25"/>
  <c r="AI27" i="25"/>
  <c r="M28" i="25"/>
  <c r="AI28" i="25"/>
  <c r="M27" i="25"/>
  <c r="F741" i="25"/>
  <c r="F163" i="9"/>
  <c r="F163" i="33"/>
  <c r="F163" i="8"/>
  <c r="AI161" i="25"/>
  <c r="M161" i="25"/>
  <c r="G129" i="9"/>
  <c r="G129" i="8"/>
  <c r="G129" i="33"/>
  <c r="G749" i="25"/>
  <c r="N122" i="25"/>
  <c r="AJ122" i="25"/>
  <c r="N88" i="25"/>
  <c r="AJ88" i="25"/>
  <c r="G97" i="8"/>
  <c r="G97" i="33"/>
  <c r="G97" i="9"/>
  <c r="G149" i="33"/>
  <c r="G149" i="8"/>
  <c r="G149" i="9"/>
  <c r="N149" i="25"/>
  <c r="AJ149" i="25"/>
  <c r="AJ145" i="25"/>
  <c r="N145" i="25"/>
  <c r="M133" i="25"/>
  <c r="AI133" i="25"/>
  <c r="F136" i="33"/>
  <c r="F136" i="8"/>
  <c r="F136" i="9"/>
  <c r="F262" i="9"/>
  <c r="F262" i="33"/>
  <c r="F262" i="8"/>
  <c r="M273" i="25"/>
  <c r="AI273" i="25"/>
  <c r="G256" i="33"/>
  <c r="G256" i="8"/>
  <c r="G256" i="9"/>
  <c r="G260" i="9"/>
  <c r="G260" i="8"/>
  <c r="G260" i="33"/>
  <c r="AB541" i="25"/>
  <c r="BL541" i="25" s="1"/>
  <c r="U541" i="25"/>
  <c r="BE541" i="25" s="1"/>
  <c r="U537" i="25"/>
  <c r="BE537" i="25" s="1"/>
  <c r="AB537" i="25"/>
  <c r="BL537" i="25" s="1"/>
  <c r="M336" i="25"/>
  <c r="AI336" i="25"/>
  <c r="U573" i="25"/>
  <c r="BE573" i="25" s="1"/>
  <c r="AB573" i="25"/>
  <c r="BL573" i="25" s="1"/>
  <c r="AX510" i="25"/>
  <c r="AQ510" i="25"/>
  <c r="U556" i="25"/>
  <c r="BE556" i="25" s="1"/>
  <c r="AB556" i="25"/>
  <c r="BL556" i="25" s="1"/>
  <c r="M35" i="25"/>
  <c r="AI34" i="25"/>
  <c r="M34" i="25"/>
  <c r="AI35" i="25"/>
  <c r="M40" i="25"/>
  <c r="AI40" i="25"/>
  <c r="M45" i="25"/>
  <c r="M44" i="25"/>
  <c r="AI44" i="25"/>
  <c r="G303" i="8"/>
  <c r="G303" i="9"/>
  <c r="G303" i="33"/>
  <c r="E91" i="9"/>
  <c r="E91" i="33"/>
  <c r="E91" i="8"/>
  <c r="E87" i="8"/>
  <c r="E783" i="6"/>
  <c r="E87" i="9"/>
  <c r="E87" i="33"/>
  <c r="J342" i="25"/>
  <c r="AF342" i="25"/>
  <c r="J343" i="25"/>
  <c r="AF343" i="25"/>
  <c r="AX511" i="25"/>
  <c r="AQ511" i="25"/>
  <c r="L343" i="25"/>
  <c r="AH343" i="25"/>
  <c r="E343" i="33"/>
  <c r="E343" i="9"/>
  <c r="E343" i="8"/>
  <c r="U708" i="25"/>
  <c r="BE708" i="25" s="1"/>
  <c r="AB708" i="25"/>
  <c r="BL708" i="25" s="1"/>
  <c r="N368" i="25"/>
  <c r="AJ368" i="25"/>
  <c r="AF275" i="25"/>
  <c r="J275" i="25"/>
  <c r="G313" i="33"/>
  <c r="G313" i="8"/>
  <c r="G313" i="9"/>
  <c r="J279" i="25"/>
  <c r="AF279" i="25"/>
  <c r="C282" i="33"/>
  <c r="C282" i="9"/>
  <c r="C282" i="8"/>
  <c r="J100" i="25"/>
  <c r="AF100" i="25"/>
  <c r="C370" i="9"/>
  <c r="C370" i="33"/>
  <c r="C370" i="8"/>
  <c r="AX548" i="25"/>
  <c r="AQ548" i="25"/>
  <c r="N309" i="25"/>
  <c r="AJ309" i="25"/>
  <c r="N308" i="25"/>
  <c r="AJ308" i="25"/>
  <c r="G299" i="33"/>
  <c r="G299" i="8"/>
  <c r="G299" i="9"/>
  <c r="AJ310" i="25"/>
  <c r="AI276" i="25"/>
  <c r="M276" i="25"/>
  <c r="M208" i="25"/>
  <c r="AI208" i="25"/>
  <c r="L313" i="25"/>
  <c r="F102" i="33"/>
  <c r="F102" i="9"/>
  <c r="F102" i="8"/>
  <c r="F349" i="8"/>
  <c r="F349" i="33"/>
  <c r="F349" i="9"/>
  <c r="F350" i="9"/>
  <c r="F350" i="33"/>
  <c r="F350" i="8"/>
  <c r="F805" i="6"/>
  <c r="J73" i="25"/>
  <c r="AF73" i="25"/>
  <c r="C72" i="33"/>
  <c r="C72" i="8"/>
  <c r="C72" i="9"/>
  <c r="J72" i="25"/>
  <c r="AF72" i="25"/>
  <c r="AJ398" i="25"/>
  <c r="N398" i="25"/>
  <c r="G772" i="25"/>
  <c r="AQ686" i="25"/>
  <c r="AX686" i="25"/>
  <c r="C375" i="9"/>
  <c r="C375" i="33"/>
  <c r="C375" i="8"/>
  <c r="J176" i="25"/>
  <c r="AF176" i="25"/>
  <c r="J181" i="25"/>
  <c r="AF181" i="25"/>
  <c r="J180" i="25"/>
  <c r="AF180" i="25"/>
  <c r="M90" i="25"/>
  <c r="AI90" i="25"/>
  <c r="AI92" i="25"/>
  <c r="M92" i="25"/>
  <c r="AI96" i="25"/>
  <c r="M96" i="25"/>
  <c r="E132" i="33"/>
  <c r="E132" i="9"/>
  <c r="E132" i="8"/>
  <c r="E138" i="33"/>
  <c r="E138" i="8"/>
  <c r="E138" i="9"/>
  <c r="AH131" i="25"/>
  <c r="L131" i="25"/>
  <c r="AH132" i="25"/>
  <c r="AI317" i="25"/>
  <c r="M317" i="25"/>
  <c r="F311" i="8"/>
  <c r="F311" i="33"/>
  <c r="F311" i="9"/>
  <c r="M313" i="25"/>
  <c r="AI313" i="25"/>
  <c r="C360" i="8"/>
  <c r="C360" i="9"/>
  <c r="C360" i="33"/>
  <c r="AF144" i="25"/>
  <c r="J144" i="25"/>
  <c r="AH105" i="25"/>
  <c r="AH106" i="25"/>
  <c r="L106" i="25"/>
  <c r="L105" i="25"/>
  <c r="AI148" i="25"/>
  <c r="M148" i="25"/>
  <c r="AI147" i="25"/>
  <c r="M147" i="25"/>
  <c r="F751" i="25"/>
  <c r="AS751" i="25" s="1"/>
  <c r="E313" i="9"/>
  <c r="E313" i="8"/>
  <c r="E313" i="33"/>
  <c r="AB418" i="25"/>
  <c r="BL418" i="25" s="1"/>
  <c r="U418" i="25"/>
  <c r="BE418" i="25" s="1"/>
  <c r="U493" i="25"/>
  <c r="BE493" i="25" s="1"/>
  <c r="AB493" i="25"/>
  <c r="BL493" i="25" s="1"/>
  <c r="AB423" i="25"/>
  <c r="BL423" i="25" s="1"/>
  <c r="U423" i="25"/>
  <c r="BE423" i="25" s="1"/>
  <c r="U678" i="25"/>
  <c r="BE678" i="25" s="1"/>
  <c r="AB678" i="25"/>
  <c r="BL678" i="25" s="1"/>
  <c r="G315" i="33"/>
  <c r="G315" i="9"/>
  <c r="G315" i="8"/>
  <c r="C308" i="33"/>
  <c r="C308" i="9"/>
  <c r="C308" i="8"/>
  <c r="J89" i="25"/>
  <c r="AF89" i="25"/>
  <c r="C91" i="9"/>
  <c r="C91" i="33"/>
  <c r="C91" i="8"/>
  <c r="J88" i="25"/>
  <c r="C746" i="25"/>
  <c r="AF88" i="25"/>
  <c r="AQ558" i="25"/>
  <c r="AX558" i="25"/>
  <c r="N73" i="25"/>
  <c r="AJ73" i="25"/>
  <c r="AJ72" i="25"/>
  <c r="N72" i="25"/>
  <c r="G744" i="25"/>
  <c r="AB565" i="25"/>
  <c r="BL565" i="25" s="1"/>
  <c r="U565" i="25"/>
  <c r="BE565" i="25" s="1"/>
  <c r="L270" i="25"/>
  <c r="AH269" i="25"/>
  <c r="AH270" i="25"/>
  <c r="L269" i="25"/>
  <c r="E761" i="25"/>
  <c r="E82" i="8"/>
  <c r="E82" i="9"/>
  <c r="E82" i="33"/>
  <c r="AX607" i="25"/>
  <c r="AQ607" i="25"/>
  <c r="AJ204" i="25"/>
  <c r="N204" i="25"/>
  <c r="AQ547" i="25"/>
  <c r="AX547" i="25"/>
  <c r="AX540" i="25"/>
  <c r="AQ540" i="25"/>
  <c r="AQ691" i="25"/>
  <c r="AX691" i="25"/>
  <c r="AB571" i="25"/>
  <c r="BL571" i="25" s="1"/>
  <c r="U571" i="25"/>
  <c r="BE571" i="25" s="1"/>
  <c r="AH357" i="25"/>
  <c r="L357" i="25"/>
  <c r="AH358" i="25"/>
  <c r="F363" i="33"/>
  <c r="F363" i="9"/>
  <c r="F363" i="8"/>
  <c r="C104" i="33"/>
  <c r="C104" i="8"/>
  <c r="C104" i="9"/>
  <c r="AJ383" i="25"/>
  <c r="N383" i="25"/>
  <c r="F71" i="9"/>
  <c r="F71" i="33"/>
  <c r="F71" i="8"/>
  <c r="AI72" i="25"/>
  <c r="M72" i="25"/>
  <c r="M78" i="25"/>
  <c r="AI78" i="25"/>
  <c r="J315" i="25"/>
  <c r="AF315" i="25"/>
  <c r="J82" i="25"/>
  <c r="AF82" i="25"/>
  <c r="J83" i="25"/>
  <c r="AF83" i="25"/>
  <c r="G92" i="9"/>
  <c r="G92" i="8"/>
  <c r="G92" i="33"/>
  <c r="U706" i="25"/>
  <c r="BE706" i="25" s="1"/>
  <c r="AB706" i="25"/>
  <c r="BL706" i="25" s="1"/>
  <c r="C224" i="33"/>
  <c r="C224" i="8"/>
  <c r="C224" i="9"/>
  <c r="AQ496" i="25"/>
  <c r="AX496" i="25"/>
  <c r="C63" i="8"/>
  <c r="C63" i="9"/>
  <c r="C63" i="33"/>
  <c r="C347" i="8"/>
  <c r="C347" i="33"/>
  <c r="C347" i="9"/>
  <c r="AX676" i="25"/>
  <c r="AQ676" i="25"/>
  <c r="J295" i="25"/>
  <c r="J296" i="25"/>
  <c r="AF296" i="25"/>
  <c r="AX581" i="25"/>
  <c r="AQ581" i="25"/>
  <c r="E45" i="9"/>
  <c r="E45" i="8"/>
  <c r="E45" i="33"/>
  <c r="AJ103" i="25"/>
  <c r="N103" i="25"/>
  <c r="M379" i="25"/>
  <c r="AI379" i="25"/>
  <c r="M377" i="25"/>
  <c r="AI377" i="25"/>
  <c r="AH179" i="25"/>
  <c r="L179" i="25"/>
  <c r="AJ375" i="25"/>
  <c r="N375" i="25"/>
  <c r="AJ374" i="25"/>
  <c r="N374" i="25"/>
  <c r="N209" i="25"/>
  <c r="N210" i="25"/>
  <c r="AJ210" i="25"/>
  <c r="AJ209" i="25"/>
  <c r="F101" i="33"/>
  <c r="F101" i="8"/>
  <c r="F101" i="9"/>
  <c r="AB604" i="25"/>
  <c r="BL604" i="25" s="1"/>
  <c r="U604" i="25"/>
  <c r="BE604" i="25" s="1"/>
  <c r="AB485" i="25"/>
  <c r="BL485" i="25" s="1"/>
  <c r="U485" i="25"/>
  <c r="BE485" i="25" s="1"/>
  <c r="AQ711" i="25"/>
  <c r="AX711" i="25"/>
  <c r="AQ554" i="25"/>
  <c r="AX554" i="25"/>
  <c r="C367" i="8"/>
  <c r="C367" i="33"/>
  <c r="C367" i="9"/>
  <c r="U677" i="25"/>
  <c r="BE677" i="25" s="1"/>
  <c r="AB677" i="25"/>
  <c r="BL677" i="25" s="1"/>
  <c r="L61" i="25"/>
  <c r="AH61" i="25"/>
  <c r="N44" i="25"/>
  <c r="AJ44" i="25"/>
  <c r="G179" i="8"/>
  <c r="G179" i="33"/>
  <c r="G179" i="9"/>
  <c r="E99" i="33"/>
  <c r="E99" i="9"/>
  <c r="E99" i="8"/>
  <c r="AH70" i="25"/>
  <c r="L70" i="25"/>
  <c r="AH78" i="25"/>
  <c r="L78" i="25"/>
  <c r="L77" i="25"/>
  <c r="AH77" i="25"/>
  <c r="N807" i="5"/>
  <c r="F834" i="5"/>
  <c r="AI342" i="25"/>
  <c r="M342" i="25"/>
  <c r="AQ483" i="25"/>
  <c r="AX483" i="25"/>
  <c r="O795" i="5"/>
  <c r="G823" i="5"/>
  <c r="AQ687" i="25"/>
  <c r="AX687" i="25"/>
  <c r="AB380" i="25"/>
  <c r="BL380" i="25" s="1"/>
  <c r="U380" i="25"/>
  <c r="BE380" i="25" s="1"/>
  <c r="AI228" i="25"/>
  <c r="M228" i="25"/>
  <c r="L66" i="25"/>
  <c r="AH66" i="25"/>
  <c r="AH67" i="25"/>
  <c r="L67" i="25"/>
  <c r="L304" i="25"/>
  <c r="AH304" i="25"/>
  <c r="L305" i="25"/>
  <c r="AH305" i="25"/>
  <c r="AB563" i="25"/>
  <c r="BL563" i="25" s="1"/>
  <c r="U563" i="25"/>
  <c r="BE563" i="25" s="1"/>
  <c r="G265" i="9"/>
  <c r="G265" i="33"/>
  <c r="G265" i="8"/>
  <c r="E281" i="9"/>
  <c r="E281" i="8"/>
  <c r="E281" i="33"/>
  <c r="E351" i="8"/>
  <c r="E351" i="9"/>
  <c r="E351" i="33"/>
  <c r="E98" i="8"/>
  <c r="E98" i="33"/>
  <c r="E98" i="9"/>
  <c r="E784" i="6"/>
  <c r="E15" i="9"/>
  <c r="E15" i="33"/>
  <c r="E15" i="8"/>
  <c r="M108" i="25"/>
  <c r="AI108" i="25"/>
  <c r="AI109" i="25"/>
  <c r="M109" i="25"/>
  <c r="E361" i="8"/>
  <c r="E361" i="33"/>
  <c r="E361" i="9"/>
  <c r="AQ488" i="25"/>
  <c r="AX488" i="25"/>
  <c r="E247" i="9"/>
  <c r="E247" i="33"/>
  <c r="E796" i="6"/>
  <c r="E247" i="8"/>
  <c r="AB417" i="25"/>
  <c r="BL417" i="25" s="1"/>
  <c r="U417" i="25"/>
  <c r="BE417" i="25" s="1"/>
  <c r="AX682" i="25"/>
  <c r="AQ682" i="25"/>
  <c r="AX692" i="25"/>
  <c r="AQ692" i="25"/>
  <c r="L264" i="25"/>
  <c r="L263" i="25"/>
  <c r="AH264" i="25"/>
  <c r="AH263" i="25"/>
  <c r="AH389" i="25"/>
  <c r="L389" i="25"/>
  <c r="U683" i="25"/>
  <c r="BE683" i="25" s="1"/>
  <c r="AB683" i="25"/>
  <c r="BL683" i="25" s="1"/>
  <c r="G278" i="8"/>
  <c r="G278" i="9"/>
  <c r="G278" i="33"/>
  <c r="G280" i="9"/>
  <c r="G280" i="33"/>
  <c r="G280" i="8"/>
  <c r="J113" i="25"/>
  <c r="AF113" i="25"/>
  <c r="F804" i="6"/>
  <c r="F338" i="33"/>
  <c r="F338" i="9"/>
  <c r="F338" i="8"/>
  <c r="F200" i="9"/>
  <c r="F200" i="33"/>
  <c r="F200" i="8"/>
  <c r="F193" i="8"/>
  <c r="F193" i="33"/>
  <c r="F193" i="9"/>
  <c r="F29" i="8"/>
  <c r="F29" i="9"/>
  <c r="F29" i="33"/>
  <c r="F159" i="33"/>
  <c r="F159" i="8"/>
  <c r="F159" i="9"/>
  <c r="AJ121" i="25"/>
  <c r="N121" i="25"/>
  <c r="G130" i="8"/>
  <c r="G130" i="33"/>
  <c r="G130" i="9"/>
  <c r="G90" i="9"/>
  <c r="G90" i="33"/>
  <c r="G90" i="8"/>
  <c r="G751" i="25"/>
  <c r="N154" i="25"/>
  <c r="AJ154" i="25"/>
  <c r="AJ147" i="25"/>
  <c r="N148" i="25"/>
  <c r="N147" i="25"/>
  <c r="AJ148" i="25"/>
  <c r="AI134" i="25"/>
  <c r="F750" i="25"/>
  <c r="AS750" i="25" s="1"/>
  <c r="M134" i="25"/>
  <c r="U605" i="25"/>
  <c r="BE605" i="25" s="1"/>
  <c r="AB605" i="25"/>
  <c r="BL605" i="25" s="1"/>
  <c r="F264" i="8"/>
  <c r="F264" i="9"/>
  <c r="F264" i="33"/>
  <c r="AI271" i="25"/>
  <c r="M271" i="25"/>
  <c r="N262" i="25"/>
  <c r="AJ262" i="25"/>
  <c r="G255" i="8"/>
  <c r="G255" i="33"/>
  <c r="G255" i="9"/>
  <c r="U497" i="25"/>
  <c r="BE497" i="25" s="1"/>
  <c r="AB497" i="25"/>
  <c r="BL497" i="25" s="1"/>
  <c r="AI337" i="25"/>
  <c r="M337" i="25"/>
  <c r="AB509" i="25"/>
  <c r="BL509" i="25" s="1"/>
  <c r="U509" i="25"/>
  <c r="BE509" i="25" s="1"/>
  <c r="F35" i="8"/>
  <c r="F35" i="9"/>
  <c r="F35" i="33"/>
  <c r="J372" i="25"/>
  <c r="E88" i="9"/>
  <c r="E88" i="8"/>
  <c r="E88" i="33"/>
  <c r="L94" i="25"/>
  <c r="AH94" i="25"/>
  <c r="E83" i="8"/>
  <c r="E83" i="9"/>
  <c r="E83" i="33"/>
  <c r="C804" i="6"/>
  <c r="C346" i="33"/>
  <c r="C346" i="9"/>
  <c r="C346" i="8"/>
  <c r="AB701" i="25"/>
  <c r="BL701" i="25" s="1"/>
  <c r="U701" i="25"/>
  <c r="BE701" i="25" s="1"/>
  <c r="AB409" i="25"/>
  <c r="BL409" i="25" s="1"/>
  <c r="U409" i="25"/>
  <c r="BE409" i="25" s="1"/>
  <c r="AX419" i="25"/>
  <c r="AQ419" i="25"/>
  <c r="G367" i="9"/>
  <c r="N305" i="25"/>
  <c r="AJ305" i="25"/>
  <c r="G312" i="33"/>
  <c r="G312" i="9"/>
  <c r="G312" i="8"/>
  <c r="AF280" i="25"/>
  <c r="J280" i="25"/>
  <c r="C276" i="9"/>
  <c r="C276" i="8"/>
  <c r="C276" i="33"/>
  <c r="J284" i="25"/>
  <c r="AF284" i="25"/>
  <c r="C100" i="33"/>
  <c r="C100" i="9"/>
  <c r="C100" i="8"/>
  <c r="C371" i="9"/>
  <c r="C371" i="8"/>
  <c r="C371" i="33"/>
  <c r="C373" i="8"/>
  <c r="C373" i="33"/>
  <c r="C373" i="9"/>
  <c r="C270" i="33"/>
  <c r="C270" i="9"/>
  <c r="C270" i="8"/>
  <c r="AJ304" i="25"/>
  <c r="N304" i="25"/>
  <c r="AJ303" i="25"/>
  <c r="N303" i="25"/>
  <c r="F273" i="33"/>
  <c r="F273" i="8"/>
  <c r="F273" i="9"/>
  <c r="F275" i="9"/>
  <c r="F275" i="8"/>
  <c r="F275" i="33"/>
  <c r="F212" i="33"/>
  <c r="F212" i="9"/>
  <c r="F212" i="8"/>
  <c r="F210" i="33"/>
  <c r="F210" i="9"/>
  <c r="F210" i="8"/>
  <c r="F104" i="33"/>
  <c r="F104" i="9"/>
  <c r="F104" i="8"/>
  <c r="M351" i="25"/>
  <c r="AI351" i="25"/>
  <c r="C76" i="8"/>
  <c r="C76" i="33"/>
  <c r="C76" i="9"/>
  <c r="C75" i="33"/>
  <c r="C75" i="9"/>
  <c r="C75" i="8"/>
  <c r="AF75" i="25"/>
  <c r="J75" i="25"/>
  <c r="N400" i="25"/>
  <c r="AJ400" i="25"/>
  <c r="AB636" i="25"/>
  <c r="BL636" i="25" s="1"/>
  <c r="U636" i="25"/>
  <c r="BE636" i="25" s="1"/>
  <c r="J179" i="25"/>
  <c r="AF179" i="25"/>
  <c r="C173" i="33"/>
  <c r="C173" i="9"/>
  <c r="C173" i="8"/>
  <c r="AF174" i="25"/>
  <c r="J174" i="25"/>
  <c r="F93" i="33"/>
  <c r="F93" i="9"/>
  <c r="F93" i="8"/>
  <c r="AI91" i="25"/>
  <c r="M91" i="25"/>
  <c r="F784" i="6"/>
  <c r="F98" i="8"/>
  <c r="F98" i="33"/>
  <c r="F98" i="9"/>
  <c r="E136" i="8"/>
  <c r="E136" i="9"/>
  <c r="E136" i="33"/>
  <c r="L130" i="25"/>
  <c r="AH130" i="25"/>
  <c r="F309" i="33"/>
  <c r="F309" i="9"/>
  <c r="F309" i="8"/>
  <c r="M311" i="25"/>
  <c r="AI311" i="25"/>
  <c r="M135" i="25"/>
  <c r="C144" i="33"/>
  <c r="C144" i="8"/>
  <c r="C144" i="9"/>
  <c r="C787" i="6"/>
  <c r="L103" i="25"/>
  <c r="AH103" i="25"/>
  <c r="AI77" i="25"/>
  <c r="M77" i="25"/>
  <c r="AB707" i="25"/>
  <c r="BL707" i="25" s="1"/>
  <c r="U707" i="25"/>
  <c r="BE707" i="25" s="1"/>
  <c r="AQ484" i="25"/>
  <c r="AX484" i="25"/>
  <c r="AH366" i="25"/>
  <c r="L365" i="25"/>
  <c r="L366" i="25"/>
  <c r="AH365" i="25"/>
  <c r="AX423" i="25"/>
  <c r="AQ423" i="25"/>
  <c r="AQ678" i="25"/>
  <c r="AX678" i="25"/>
  <c r="AJ316" i="25"/>
  <c r="N316" i="25"/>
  <c r="AJ317" i="25"/>
  <c r="N317" i="25"/>
  <c r="AQ637" i="25"/>
  <c r="AX637" i="25"/>
  <c r="AF94" i="25"/>
  <c r="J94" i="25"/>
  <c r="J92" i="25"/>
  <c r="AF92" i="25"/>
  <c r="C95" i="33"/>
  <c r="C95" i="8"/>
  <c r="C95" i="9"/>
  <c r="U558" i="25"/>
  <c r="BE558" i="25" s="1"/>
  <c r="AB558" i="25"/>
  <c r="BL558" i="25" s="1"/>
  <c r="N76" i="25"/>
  <c r="AJ76" i="25"/>
  <c r="G41" i="8"/>
  <c r="G41" i="33"/>
  <c r="G41" i="9"/>
  <c r="L277" i="25"/>
  <c r="AH277" i="25"/>
  <c r="L278" i="25"/>
  <c r="AH278" i="25"/>
  <c r="F87" i="33"/>
  <c r="F87" i="8"/>
  <c r="F783" i="6"/>
  <c r="F87" i="9"/>
  <c r="AB607" i="25"/>
  <c r="BL607" i="25" s="1"/>
  <c r="U607" i="25"/>
  <c r="BE607" i="25" s="1"/>
  <c r="AB426" i="25"/>
  <c r="BL426" i="25" s="1"/>
  <c r="U426" i="25"/>
  <c r="BE426" i="25" s="1"/>
  <c r="AX688" i="25"/>
  <c r="AQ688" i="25"/>
  <c r="AQ571" i="25"/>
  <c r="AX571" i="25"/>
  <c r="C295" i="8"/>
  <c r="C295" i="9"/>
  <c r="C295" i="33"/>
  <c r="C362" i="9"/>
  <c r="C362" i="8"/>
  <c r="C362" i="33"/>
  <c r="AB406" i="25"/>
  <c r="BL406" i="25" s="1"/>
  <c r="U406" i="25"/>
  <c r="BE406" i="25" s="1"/>
  <c r="J105" i="25"/>
  <c r="AF105" i="25"/>
  <c r="AJ382" i="25"/>
  <c r="N382" i="25"/>
  <c r="M71" i="25"/>
  <c r="AI71" i="25"/>
  <c r="F744" i="25"/>
  <c r="AS744" i="25" s="1"/>
  <c r="AI80" i="25"/>
  <c r="M80" i="25"/>
  <c r="F80" i="9"/>
  <c r="F80" i="8"/>
  <c r="F80" i="33"/>
  <c r="K802" i="5"/>
  <c r="C829" i="5"/>
  <c r="AX583" i="25"/>
  <c r="AQ583" i="25"/>
  <c r="C82" i="8"/>
  <c r="C82" i="33"/>
  <c r="C82" i="9"/>
  <c r="AJ93" i="25"/>
  <c r="N93" i="25"/>
  <c r="J228" i="25"/>
  <c r="AF227" i="25"/>
  <c r="AF228" i="25"/>
  <c r="J227" i="25"/>
  <c r="AX690" i="25"/>
  <c r="AQ690" i="25"/>
  <c r="AF67" i="25"/>
  <c r="J67" i="25"/>
  <c r="AB694" i="25"/>
  <c r="BL694" i="25" s="1"/>
  <c r="U694" i="25"/>
  <c r="BE694" i="25" s="1"/>
  <c r="AF348" i="25"/>
  <c r="AF349" i="25"/>
  <c r="J348" i="25"/>
  <c r="J349" i="25"/>
  <c r="U676" i="25"/>
  <c r="BE676" i="25" s="1"/>
  <c r="AB676" i="25"/>
  <c r="BL676" i="25" s="1"/>
  <c r="L58" i="25"/>
  <c r="AH58" i="25"/>
  <c r="E743" i="25"/>
  <c r="AI99" i="25"/>
  <c r="M99" i="25"/>
  <c r="L40" i="25"/>
  <c r="AH40" i="25"/>
  <c r="AH39" i="25"/>
  <c r="L39" i="25"/>
  <c r="N105" i="25"/>
  <c r="N106" i="25"/>
  <c r="AJ106" i="25"/>
  <c r="AJ105" i="25"/>
  <c r="F379" i="33"/>
  <c r="F379" i="8"/>
  <c r="F379" i="9"/>
  <c r="M378" i="25"/>
  <c r="AI378" i="25"/>
  <c r="AH178" i="25"/>
  <c r="L178" i="25"/>
  <c r="G374" i="9"/>
  <c r="N369" i="25"/>
  <c r="AJ369" i="25"/>
  <c r="AJ223" i="25"/>
  <c r="N223" i="25"/>
  <c r="G214" i="33"/>
  <c r="G214" i="8"/>
  <c r="G214" i="9"/>
  <c r="G794" i="6"/>
  <c r="G221" i="33"/>
  <c r="G221" i="8"/>
  <c r="G221" i="9"/>
  <c r="AX604" i="25"/>
  <c r="AQ604" i="25"/>
  <c r="AQ698" i="25"/>
  <c r="AX698" i="25"/>
  <c r="AX485" i="25"/>
  <c r="AQ485" i="25"/>
  <c r="U711" i="25"/>
  <c r="BE711" i="25" s="1"/>
  <c r="AB711" i="25"/>
  <c r="BL711" i="25" s="1"/>
  <c r="U554" i="25"/>
  <c r="BE554" i="25" s="1"/>
  <c r="AB554" i="25"/>
  <c r="BL554" i="25" s="1"/>
  <c r="AF367" i="25"/>
  <c r="J367" i="25"/>
  <c r="AX677" i="25"/>
  <c r="AQ677" i="25"/>
  <c r="U421" i="25"/>
  <c r="BE421" i="25" s="1"/>
  <c r="AB421" i="25"/>
  <c r="BL421" i="25" s="1"/>
  <c r="E357" i="8"/>
  <c r="E357" i="9"/>
  <c r="E357" i="33"/>
  <c r="G89" i="33"/>
  <c r="G89" i="9"/>
  <c r="G89" i="8"/>
  <c r="N166" i="25"/>
  <c r="AJ166" i="25"/>
  <c r="G36" i="8"/>
  <c r="G36" i="33"/>
  <c r="G36" i="9"/>
  <c r="U638" i="25"/>
  <c r="BE638" i="25" s="1"/>
  <c r="AB638" i="25"/>
  <c r="BL638" i="25" s="1"/>
  <c r="AJ180" i="25"/>
  <c r="N180" i="25"/>
  <c r="L100" i="25"/>
  <c r="AH100" i="25"/>
  <c r="L76" i="25"/>
  <c r="AH75" i="25"/>
  <c r="AH76" i="25"/>
  <c r="L75" i="25"/>
  <c r="E77" i="33"/>
  <c r="E77" i="8"/>
  <c r="E77" i="9"/>
  <c r="E79" i="8"/>
  <c r="E79" i="9"/>
  <c r="E79" i="33"/>
  <c r="AI372" i="25"/>
  <c r="M372" i="25"/>
  <c r="AX549" i="25"/>
  <c r="AQ549" i="25"/>
  <c r="AI335" i="25"/>
  <c r="F766" i="25"/>
  <c r="M335" i="25"/>
  <c r="AB562" i="25"/>
  <c r="BL562" i="25" s="1"/>
  <c r="U562" i="25"/>
  <c r="BE562" i="25" s="1"/>
  <c r="N229" i="25"/>
  <c r="AJ229" i="25"/>
  <c r="N232" i="25"/>
  <c r="N233" i="25"/>
  <c r="AJ232" i="25"/>
  <c r="AB687" i="25"/>
  <c r="BL687" i="25" s="1"/>
  <c r="U687" i="25"/>
  <c r="BE687" i="25" s="1"/>
  <c r="AQ568" i="25"/>
  <c r="AX568" i="25"/>
  <c r="F757" i="25"/>
  <c r="AS757" i="25" s="1"/>
  <c r="E68" i="8"/>
  <c r="E68" i="9"/>
  <c r="E68" i="33"/>
  <c r="J23" i="25"/>
  <c r="AF22" i="25"/>
  <c r="J22" i="25"/>
  <c r="AF23" i="25"/>
  <c r="AQ563" i="25"/>
  <c r="AX563" i="25"/>
  <c r="L177" i="25"/>
  <c r="AH177" i="25"/>
  <c r="L176" i="25"/>
  <c r="AH176" i="25"/>
  <c r="M177" i="25"/>
  <c r="AI177" i="25"/>
  <c r="E95" i="9"/>
  <c r="E95" i="33"/>
  <c r="E95" i="8"/>
  <c r="U560" i="25"/>
  <c r="BE560" i="25" s="1"/>
  <c r="AB560" i="25"/>
  <c r="BL560" i="25" s="1"/>
  <c r="AI259" i="25"/>
  <c r="M258" i="25"/>
  <c r="M259" i="25"/>
  <c r="AI258" i="25"/>
  <c r="F760" i="25"/>
  <c r="AH375" i="25"/>
  <c r="L375" i="25"/>
  <c r="AB488" i="25"/>
  <c r="BL488" i="25" s="1"/>
  <c r="U488" i="25"/>
  <c r="BE488" i="25" s="1"/>
  <c r="E248" i="9"/>
  <c r="E248" i="33"/>
  <c r="E248" i="8"/>
  <c r="AX417" i="25"/>
  <c r="AQ417" i="25"/>
  <c r="AB682" i="25"/>
  <c r="BL682" i="25" s="1"/>
  <c r="U682" i="25"/>
  <c r="BE682" i="25" s="1"/>
  <c r="U673" i="25"/>
  <c r="BE673" i="25" s="1"/>
  <c r="AB673" i="25"/>
  <c r="BL673" i="25" s="1"/>
  <c r="E261" i="9"/>
  <c r="E261" i="8"/>
  <c r="E261" i="33"/>
  <c r="N274" i="25"/>
  <c r="AJ274" i="25"/>
  <c r="AJ280" i="25"/>
  <c r="N280" i="25"/>
  <c r="AF115" i="25"/>
  <c r="J115" i="25"/>
  <c r="C116" i="33"/>
  <c r="C116" i="8"/>
  <c r="C116" i="9"/>
  <c r="AF106" i="25"/>
  <c r="J106" i="25"/>
  <c r="F198" i="33"/>
  <c r="F198" i="9"/>
  <c r="F198" i="8"/>
  <c r="M197" i="25"/>
  <c r="AI197" i="25"/>
  <c r="F31" i="33"/>
  <c r="F31" i="8"/>
  <c r="F31" i="9"/>
  <c r="F167" i="8"/>
  <c r="F167" i="33"/>
  <c r="F167" i="9"/>
  <c r="F168" i="9"/>
  <c r="F168" i="33"/>
  <c r="F168" i="8"/>
  <c r="G120" i="9"/>
  <c r="G120" i="33"/>
  <c r="G120" i="8"/>
  <c r="U489" i="25"/>
  <c r="BE489" i="25" s="1"/>
  <c r="AB489" i="25"/>
  <c r="BL489" i="25" s="1"/>
  <c r="G98" i="9"/>
  <c r="G98" i="8"/>
  <c r="G98" i="33"/>
  <c r="AJ98" i="25"/>
  <c r="N98" i="25"/>
  <c r="G747" i="25"/>
  <c r="G788" i="6"/>
  <c r="G154" i="9"/>
  <c r="G154" i="8"/>
  <c r="G154" i="33"/>
  <c r="G155" i="33"/>
  <c r="G155" i="8"/>
  <c r="G155" i="9"/>
  <c r="F128" i="33"/>
  <c r="F128" i="9"/>
  <c r="F128" i="8"/>
  <c r="AI127" i="25"/>
  <c r="M127" i="25"/>
  <c r="AI128" i="25"/>
  <c r="AX605" i="25"/>
  <c r="AQ605" i="25"/>
  <c r="AI262" i="25"/>
  <c r="M262" i="25"/>
  <c r="AI263" i="25"/>
  <c r="F269" i="8"/>
  <c r="F269" i="9"/>
  <c r="F269" i="33"/>
  <c r="N260" i="25"/>
  <c r="AJ260" i="25"/>
  <c r="G253" i="8"/>
  <c r="G253" i="33"/>
  <c r="G253" i="9"/>
  <c r="AQ689" i="25"/>
  <c r="AX689" i="25"/>
  <c r="F341" i="8"/>
  <c r="F341" i="9"/>
  <c r="F341" i="33"/>
  <c r="AX509" i="25"/>
  <c r="AQ509" i="25"/>
  <c r="AJ377" i="25"/>
  <c r="N377" i="25"/>
  <c r="F36" i="9"/>
  <c r="F36" i="33"/>
  <c r="F36" i="8"/>
  <c r="F42" i="8"/>
  <c r="F42" i="33"/>
  <c r="F42" i="9"/>
  <c r="C16" i="8"/>
  <c r="C16" i="9"/>
  <c r="C16" i="33"/>
  <c r="AB656" i="25"/>
  <c r="BL656" i="25" s="1"/>
  <c r="U656" i="25"/>
  <c r="BE656" i="25" s="1"/>
  <c r="E94" i="33"/>
  <c r="E94" i="8"/>
  <c r="E94" i="9"/>
  <c r="L87" i="25"/>
  <c r="AH87" i="25"/>
  <c r="L91" i="25"/>
  <c r="AH91" i="25"/>
  <c r="J345" i="25"/>
  <c r="AF346" i="25"/>
  <c r="AF345" i="25"/>
  <c r="J346" i="25"/>
  <c r="C352" i="8"/>
  <c r="C352" i="9"/>
  <c r="C352" i="33"/>
  <c r="AX516" i="25"/>
  <c r="AQ516" i="25"/>
  <c r="AQ701" i="25"/>
  <c r="AX701" i="25"/>
  <c r="L344" i="25"/>
  <c r="AH345" i="25"/>
  <c r="E342" i="9"/>
  <c r="E342" i="8"/>
  <c r="E342" i="33"/>
  <c r="G769" i="25"/>
  <c r="G792" i="25" s="1"/>
  <c r="AB503" i="25"/>
  <c r="BL503" i="25" s="1"/>
  <c r="U503" i="25"/>
  <c r="BE503" i="25" s="1"/>
  <c r="N311" i="25"/>
  <c r="AJ311" i="25"/>
  <c r="AJ378" i="25"/>
  <c r="C278" i="8"/>
  <c r="C278" i="9"/>
  <c r="C278" i="33"/>
  <c r="C799" i="6"/>
  <c r="C281" i="33"/>
  <c r="C281" i="8"/>
  <c r="C281" i="9"/>
  <c r="C285" i="33"/>
  <c r="C285" i="9"/>
  <c r="C285" i="8"/>
  <c r="U674" i="25"/>
  <c r="BE674" i="25" s="1"/>
  <c r="AB674" i="25"/>
  <c r="BL674" i="25" s="1"/>
  <c r="AF373" i="25"/>
  <c r="G300" i="33"/>
  <c r="G300" i="9"/>
  <c r="G300" i="8"/>
  <c r="G308" i="8"/>
  <c r="G308" i="33"/>
  <c r="G308" i="9"/>
  <c r="G307" i="33"/>
  <c r="G307" i="8"/>
  <c r="G307" i="9"/>
  <c r="F277" i="9"/>
  <c r="F277" i="33"/>
  <c r="F277" i="8"/>
  <c r="AI213" i="25"/>
  <c r="M213" i="25"/>
  <c r="F217" i="8"/>
  <c r="F217" i="9"/>
  <c r="F217" i="33"/>
  <c r="M209" i="25"/>
  <c r="AI209" i="25"/>
  <c r="AJ100" i="25"/>
  <c r="N100" i="25"/>
  <c r="AI102" i="25"/>
  <c r="M102" i="25"/>
  <c r="F105" i="9"/>
  <c r="F105" i="8"/>
  <c r="F105" i="33"/>
  <c r="F352" i="33"/>
  <c r="F352" i="9"/>
  <c r="F352" i="8"/>
  <c r="C70" i="9"/>
  <c r="C70" i="33"/>
  <c r="C70" i="8"/>
  <c r="AF71" i="25"/>
  <c r="J71" i="25"/>
  <c r="AB555" i="25"/>
  <c r="BL555" i="25" s="1"/>
  <c r="U555" i="25"/>
  <c r="BE555" i="25" s="1"/>
  <c r="AQ636" i="25"/>
  <c r="AX636" i="25"/>
  <c r="C180" i="9"/>
  <c r="C180" i="33"/>
  <c r="C180" i="8"/>
  <c r="C172" i="9"/>
  <c r="C172" i="33"/>
  <c r="C172" i="8"/>
  <c r="C179" i="8"/>
  <c r="C179" i="9"/>
  <c r="C179" i="33"/>
  <c r="F90" i="8"/>
  <c r="F90" i="33"/>
  <c r="F90" i="9"/>
  <c r="N15" i="25"/>
  <c r="E130" i="33"/>
  <c r="E130" i="9"/>
  <c r="E130" i="8"/>
  <c r="AH135" i="25"/>
  <c r="L135" i="25"/>
  <c r="AI309" i="25"/>
  <c r="M309" i="25"/>
  <c r="F830" i="5"/>
  <c r="F829" i="5"/>
  <c r="N802" i="5"/>
  <c r="F313" i="33"/>
  <c r="F313" i="8"/>
  <c r="F313" i="9"/>
  <c r="G801" i="6"/>
  <c r="AJ277" i="25"/>
  <c r="AI100" i="25"/>
  <c r="U582" i="25"/>
  <c r="BE582" i="25" s="1"/>
  <c r="AB582" i="25"/>
  <c r="BL582" i="25" s="1"/>
  <c r="AF35" i="25"/>
  <c r="J34" i="25"/>
  <c r="J35" i="25"/>
  <c r="AF34" i="25"/>
  <c r="E102" i="8"/>
  <c r="E102" i="9"/>
  <c r="E102" i="33"/>
  <c r="AJ224" i="25"/>
  <c r="AJ225" i="25"/>
  <c r="N224" i="25"/>
  <c r="N225" i="25"/>
  <c r="AF138" i="25"/>
  <c r="J138" i="25"/>
  <c r="U616" i="25"/>
  <c r="BE616" i="25" s="1"/>
  <c r="AB616" i="25"/>
  <c r="BL616" i="25" s="1"/>
  <c r="AX707" i="25"/>
  <c r="AQ707" i="25"/>
  <c r="U484" i="25"/>
  <c r="BE484" i="25" s="1"/>
  <c r="AB484" i="25"/>
  <c r="BL484" i="25" s="1"/>
  <c r="E366" i="9"/>
  <c r="E366" i="8"/>
  <c r="E366" i="33"/>
  <c r="AB570" i="25"/>
  <c r="BL570" i="25" s="1"/>
  <c r="U570" i="25"/>
  <c r="BE570" i="25" s="1"/>
  <c r="AI279" i="25"/>
  <c r="M279" i="25"/>
  <c r="AI278" i="25"/>
  <c r="M278" i="25"/>
  <c r="N315" i="25"/>
  <c r="AJ315" i="25"/>
  <c r="J93" i="25"/>
  <c r="AF93" i="25"/>
  <c r="AF90" i="25"/>
  <c r="J90" i="25"/>
  <c r="AF97" i="25"/>
  <c r="J97" i="25"/>
  <c r="G100" i="33"/>
  <c r="G100" i="9"/>
  <c r="G100" i="8"/>
  <c r="AJ78" i="25"/>
  <c r="N78" i="25"/>
  <c r="AJ77" i="25"/>
  <c r="N77" i="25"/>
  <c r="M20" i="25"/>
  <c r="AI20" i="25"/>
  <c r="E269" i="33"/>
  <c r="E269" i="9"/>
  <c r="E269" i="8"/>
  <c r="F83" i="9"/>
  <c r="F83" i="33"/>
  <c r="F83" i="8"/>
  <c r="N349" i="25"/>
  <c r="AJ349" i="25"/>
  <c r="F342" i="33"/>
  <c r="F342" i="9"/>
  <c r="F342" i="8"/>
  <c r="AB547" i="25"/>
  <c r="BL547" i="25" s="1"/>
  <c r="U547" i="25"/>
  <c r="BE547" i="25" s="1"/>
  <c r="AB688" i="25"/>
  <c r="BL688" i="25" s="1"/>
  <c r="U688" i="25"/>
  <c r="BE688" i="25" s="1"/>
  <c r="AX684" i="25"/>
  <c r="AQ684" i="25"/>
  <c r="F794" i="6"/>
  <c r="F220" i="33"/>
  <c r="F220" i="8"/>
  <c r="F220" i="9"/>
  <c r="AB579" i="25"/>
  <c r="BL579" i="25" s="1"/>
  <c r="U579" i="25"/>
  <c r="BE579" i="25" s="1"/>
  <c r="AX406" i="25"/>
  <c r="AQ406" i="25"/>
  <c r="AF102" i="25"/>
  <c r="J102" i="25"/>
  <c r="AJ384" i="25"/>
  <c r="N384" i="25"/>
  <c r="AI76" i="25"/>
  <c r="M76" i="25"/>
  <c r="M75" i="25"/>
  <c r="AI75" i="25"/>
  <c r="F73" i="8"/>
  <c r="F73" i="33"/>
  <c r="F73" i="9"/>
  <c r="C313" i="9"/>
  <c r="C313" i="8"/>
  <c r="C313" i="33"/>
  <c r="C315" i="33"/>
  <c r="C315" i="8"/>
  <c r="C315" i="9"/>
  <c r="E18" i="33"/>
  <c r="E18" i="8"/>
  <c r="E18" i="9"/>
  <c r="G93" i="9"/>
  <c r="G93" i="33"/>
  <c r="G93" i="8"/>
  <c r="G94" i="33"/>
  <c r="G94" i="8"/>
  <c r="G94" i="9"/>
  <c r="AX699" i="25"/>
  <c r="AQ699" i="25"/>
  <c r="AB539" i="25"/>
  <c r="BL539" i="25" s="1"/>
  <c r="U539" i="25"/>
  <c r="BE539" i="25" s="1"/>
  <c r="AB690" i="25"/>
  <c r="BL690" i="25" s="1"/>
  <c r="U690" i="25"/>
  <c r="BE690" i="25" s="1"/>
  <c r="AB685" i="25"/>
  <c r="BL685" i="25" s="1"/>
  <c r="U685" i="25"/>
  <c r="BE685" i="25" s="1"/>
  <c r="U598" i="25"/>
  <c r="BE598" i="25" s="1"/>
  <c r="AB598" i="25"/>
  <c r="BL598" i="25" s="1"/>
  <c r="U405" i="25"/>
  <c r="BE405" i="25" s="1"/>
  <c r="AB405" i="25"/>
  <c r="BL405" i="25" s="1"/>
  <c r="L38" i="25"/>
  <c r="AH38" i="25"/>
  <c r="AX640" i="25"/>
  <c r="AQ640" i="25"/>
  <c r="M382" i="25"/>
  <c r="AI382" i="25"/>
  <c r="AI380" i="25"/>
  <c r="M380" i="25"/>
  <c r="AB606" i="25"/>
  <c r="BL606" i="25" s="1"/>
  <c r="U606" i="25"/>
  <c r="BE606" i="25" s="1"/>
  <c r="G373" i="9"/>
  <c r="N372" i="25"/>
  <c r="AJ372" i="25"/>
  <c r="G209" i="8"/>
  <c r="G209" i="33"/>
  <c r="G209" i="9"/>
  <c r="AQ517" i="25"/>
  <c r="AX517" i="25"/>
  <c r="AF344" i="25"/>
  <c r="J344" i="25"/>
  <c r="U698" i="25"/>
  <c r="BE698" i="25" s="1"/>
  <c r="AB698" i="25"/>
  <c r="BL698" i="25" s="1"/>
  <c r="M21" i="25"/>
  <c r="AI21" i="25"/>
  <c r="AQ487" i="25"/>
  <c r="AX487" i="25"/>
  <c r="M23" i="25"/>
  <c r="AI23" i="25"/>
  <c r="AX421" i="25"/>
  <c r="AQ421" i="25"/>
  <c r="M227" i="25"/>
  <c r="AI227" i="25"/>
  <c r="AB404" i="25"/>
  <c r="BL404" i="25" s="1"/>
  <c r="U404" i="25"/>
  <c r="BE404" i="25" s="1"/>
  <c r="N43" i="25"/>
  <c r="N42" i="25"/>
  <c r="AJ43" i="25"/>
  <c r="AJ42" i="25"/>
  <c r="AQ638" i="25"/>
  <c r="AX638" i="25"/>
  <c r="G180" i="33"/>
  <c r="G180" i="8"/>
  <c r="G180" i="9"/>
  <c r="AH99" i="25"/>
  <c r="L99" i="25"/>
  <c r="L81" i="25"/>
  <c r="AH81" i="25"/>
  <c r="E80" i="33"/>
  <c r="E80" i="8"/>
  <c r="E80" i="9"/>
  <c r="L80" i="25"/>
  <c r="AH80" i="25"/>
  <c r="E20" i="9"/>
  <c r="E20" i="33"/>
  <c r="E20" i="8"/>
  <c r="F339" i="8"/>
  <c r="F339" i="9"/>
  <c r="F339" i="33"/>
  <c r="AI343" i="25"/>
  <c r="M343" i="25"/>
  <c r="AJ231" i="25"/>
  <c r="N231" i="25"/>
  <c r="G229" i="33"/>
  <c r="G229" i="9"/>
  <c r="G229" i="8"/>
  <c r="AF306" i="25"/>
  <c r="AF307" i="25"/>
  <c r="C764" i="25"/>
  <c r="C787" i="25" s="1"/>
  <c r="J306" i="25"/>
  <c r="J307" i="25"/>
  <c r="AQ535" i="25"/>
  <c r="AX535" i="25"/>
  <c r="U568" i="25"/>
  <c r="BE568" i="25" s="1"/>
  <c r="AB568" i="25"/>
  <c r="BL568" i="25" s="1"/>
  <c r="F224" i="33"/>
  <c r="F224" i="8"/>
  <c r="F224" i="9"/>
  <c r="L68" i="25"/>
  <c r="AH68" i="25"/>
  <c r="L69" i="25"/>
  <c r="AH69" i="25"/>
  <c r="G755" i="25"/>
  <c r="AX641" i="25"/>
  <c r="AQ641" i="25"/>
  <c r="L281" i="25"/>
  <c r="AH281" i="25"/>
  <c r="F176" i="8"/>
  <c r="F176" i="33"/>
  <c r="F176" i="9"/>
  <c r="L97" i="25"/>
  <c r="AH97" i="25"/>
  <c r="AQ560" i="25"/>
  <c r="AX560" i="25"/>
  <c r="L260" i="25"/>
  <c r="AH260" i="25"/>
  <c r="E373" i="9"/>
  <c r="E373" i="8"/>
  <c r="E373" i="33"/>
  <c r="AB482" i="25"/>
  <c r="BL482" i="25" s="1"/>
  <c r="U482" i="25"/>
  <c r="BE482" i="25" s="1"/>
  <c r="AH249" i="25"/>
  <c r="L249" i="25"/>
  <c r="AH248" i="25"/>
  <c r="L248" i="25"/>
  <c r="AQ611" i="25"/>
  <c r="AX611" i="25"/>
  <c r="U572" i="25"/>
  <c r="BE572" i="25" s="1"/>
  <c r="AB572" i="25"/>
  <c r="BL572" i="25" s="1"/>
  <c r="AQ673" i="25"/>
  <c r="AX673" i="25"/>
  <c r="M41" i="25"/>
  <c r="AI41" i="25"/>
  <c r="N282" i="25"/>
  <c r="AJ282" i="25"/>
  <c r="C112" i="33"/>
  <c r="C112" i="8"/>
  <c r="C112" i="9"/>
  <c r="C115" i="8"/>
  <c r="C115" i="9"/>
  <c r="C115" i="33"/>
  <c r="AF104" i="25"/>
  <c r="J104" i="25"/>
  <c r="M196" i="25"/>
  <c r="AI196" i="25"/>
  <c r="M195" i="25"/>
  <c r="AI195" i="25"/>
  <c r="AI29" i="25"/>
  <c r="M29" i="25"/>
  <c r="AI171" i="25"/>
  <c r="M171" i="25"/>
  <c r="AJ128" i="25"/>
  <c r="N128" i="25"/>
  <c r="N129" i="25"/>
  <c r="AJ129" i="25"/>
  <c r="G121" i="9"/>
  <c r="G121" i="8"/>
  <c r="G121" i="33"/>
  <c r="AX489" i="25"/>
  <c r="AQ489" i="25"/>
  <c r="N95" i="25"/>
  <c r="AJ95" i="25"/>
  <c r="F263" i="33"/>
  <c r="F263" i="9"/>
  <c r="F263" i="8"/>
  <c r="G150" i="33"/>
  <c r="G150" i="9"/>
  <c r="G150" i="8"/>
  <c r="G145" i="8"/>
  <c r="G145" i="9"/>
  <c r="G145" i="33"/>
  <c r="F137" i="33"/>
  <c r="F137" i="9"/>
  <c r="F137" i="8"/>
  <c r="AI269" i="25"/>
  <c r="M269" i="25"/>
  <c r="AJ261" i="25"/>
  <c r="N261" i="25"/>
  <c r="AJ263" i="25"/>
  <c r="N263" i="25"/>
  <c r="AX480" i="25"/>
  <c r="AQ480" i="25"/>
  <c r="AB689" i="25"/>
  <c r="BL689" i="25" s="1"/>
  <c r="U689" i="25"/>
  <c r="BE689" i="25" s="1"/>
  <c r="F345" i="33"/>
  <c r="F345" i="9"/>
  <c r="F345" i="8"/>
  <c r="U513" i="25"/>
  <c r="BE513" i="25" s="1"/>
  <c r="AB513" i="25"/>
  <c r="BL513" i="25" s="1"/>
  <c r="AX705" i="25"/>
  <c r="AQ705" i="25"/>
  <c r="G377" i="9"/>
  <c r="F43" i="9"/>
  <c r="F43" i="8"/>
  <c r="F43" i="33"/>
  <c r="AI43" i="25"/>
  <c r="M43" i="25"/>
  <c r="C20" i="8"/>
  <c r="C20" i="33"/>
  <c r="C20" i="9"/>
  <c r="AX656" i="25"/>
  <c r="AQ656" i="25"/>
  <c r="E92" i="33"/>
  <c r="E92" i="8"/>
  <c r="E92" i="9"/>
  <c r="L90" i="25"/>
  <c r="AH90" i="25"/>
  <c r="AH93" i="25"/>
  <c r="L93" i="25"/>
  <c r="C805" i="6"/>
  <c r="C350" i="8"/>
  <c r="C350" i="9"/>
  <c r="C350" i="33"/>
  <c r="C351" i="33"/>
  <c r="C351" i="8"/>
  <c r="C351" i="9"/>
  <c r="AB516" i="25"/>
  <c r="BL516" i="25" s="1"/>
  <c r="U516" i="25"/>
  <c r="BE516" i="25" s="1"/>
  <c r="AX415" i="25"/>
  <c r="AQ415" i="25"/>
  <c r="E333" i="8"/>
  <c r="E333" i="9"/>
  <c r="E333" i="33"/>
  <c r="AQ408" i="25"/>
  <c r="AX408" i="25"/>
  <c r="AJ366" i="25"/>
  <c r="N366" i="25"/>
  <c r="AX503" i="25"/>
  <c r="AQ503" i="25"/>
  <c r="G310" i="33"/>
  <c r="G310" i="8"/>
  <c r="G310" i="9"/>
  <c r="N378" i="25"/>
  <c r="AF286" i="25"/>
  <c r="AF285" i="25"/>
  <c r="J286" i="25"/>
  <c r="J285" i="25"/>
  <c r="C284" i="9"/>
  <c r="C284" i="33"/>
  <c r="C284" i="8"/>
  <c r="AQ674" i="25"/>
  <c r="AX674" i="25"/>
  <c r="AF370" i="25"/>
  <c r="J370" i="25"/>
  <c r="C273" i="9"/>
  <c r="C273" i="33"/>
  <c r="C273" i="8"/>
  <c r="G305" i="9"/>
  <c r="G305" i="33"/>
  <c r="G305" i="8"/>
  <c r="N307" i="25"/>
  <c r="AJ307" i="25"/>
  <c r="U531" i="25"/>
  <c r="BE531" i="25" s="1"/>
  <c r="AB531" i="25"/>
  <c r="BL531" i="25" s="1"/>
  <c r="F15" i="9"/>
  <c r="F15" i="8"/>
  <c r="F15" i="33"/>
  <c r="M274" i="25"/>
  <c r="AI274" i="25"/>
  <c r="M214" i="25"/>
  <c r="M215" i="25"/>
  <c r="AI214" i="25"/>
  <c r="AI211" i="25"/>
  <c r="M211" i="25"/>
  <c r="AI210" i="25"/>
  <c r="M210" i="25"/>
  <c r="AJ101" i="25"/>
  <c r="AJ102" i="25"/>
  <c r="N102" i="25"/>
  <c r="N101" i="25"/>
  <c r="F100" i="9"/>
  <c r="F100" i="8"/>
  <c r="F100" i="33"/>
  <c r="M105" i="25"/>
  <c r="AI105" i="25"/>
  <c r="AI349" i="25"/>
  <c r="M349" i="25"/>
  <c r="AF77" i="25"/>
  <c r="J77" i="25"/>
  <c r="C73" i="33"/>
  <c r="C73" i="8"/>
  <c r="C73" i="9"/>
  <c r="J80" i="25"/>
  <c r="AF80" i="25"/>
  <c r="AQ555" i="25"/>
  <c r="AX555" i="25"/>
  <c r="AJ399" i="25"/>
  <c r="N399" i="25"/>
  <c r="U597" i="25"/>
  <c r="BE597" i="25" s="1"/>
  <c r="AB597" i="25"/>
  <c r="BL597" i="25" s="1"/>
  <c r="C174" i="9"/>
  <c r="C174" i="33"/>
  <c r="C174" i="8"/>
  <c r="C176" i="8"/>
  <c r="C176" i="9"/>
  <c r="C176" i="33"/>
  <c r="J177" i="25"/>
  <c r="AF177" i="25"/>
  <c r="F92" i="8"/>
  <c r="F92" i="33"/>
  <c r="F92" i="9"/>
  <c r="F95" i="33"/>
  <c r="F95" i="9"/>
  <c r="F95" i="8"/>
  <c r="L139" i="25"/>
  <c r="AH138" i="25"/>
  <c r="AH139" i="25"/>
  <c r="L138" i="25"/>
  <c r="F305" i="9"/>
  <c r="F305" i="33"/>
  <c r="F305" i="8"/>
  <c r="F308" i="33"/>
  <c r="F308" i="9"/>
  <c r="F308" i="8"/>
  <c r="F310" i="33"/>
  <c r="F310" i="9"/>
  <c r="F310" i="8"/>
  <c r="AF131" i="25"/>
  <c r="J131" i="25"/>
  <c r="AI30" i="25"/>
  <c r="N277" i="25"/>
  <c r="M263" i="25"/>
  <c r="AQ582" i="25"/>
  <c r="AX582" i="25"/>
  <c r="AF43" i="25"/>
  <c r="J43" i="25"/>
  <c r="J44" i="25"/>
  <c r="AF44" i="25"/>
  <c r="E105" i="33"/>
  <c r="E105" i="9"/>
  <c r="E105" i="8"/>
  <c r="M361" i="25"/>
  <c r="AI361" i="25"/>
  <c r="C750" i="25"/>
  <c r="AX616" i="25"/>
  <c r="AQ616" i="25"/>
  <c r="AX426" i="25"/>
  <c r="AQ426" i="25"/>
  <c r="U729" i="25"/>
  <c r="BE729" i="25" s="1"/>
  <c r="AB729" i="25"/>
  <c r="BL729" i="25" s="1"/>
  <c r="E367" i="8"/>
  <c r="E367" i="9"/>
  <c r="E367" i="33"/>
  <c r="AQ570" i="25"/>
  <c r="AX570" i="25"/>
  <c r="L59" i="25"/>
  <c r="AH59" i="25"/>
  <c r="L60" i="25"/>
  <c r="AH60" i="25"/>
  <c r="N314" i="25"/>
  <c r="AJ314" i="25"/>
  <c r="G765" i="25"/>
  <c r="U637" i="25"/>
  <c r="BE637" i="25" s="1"/>
  <c r="AB637" i="25"/>
  <c r="BL637" i="25" s="1"/>
  <c r="C98" i="9"/>
  <c r="C98" i="8"/>
  <c r="C98" i="33"/>
  <c r="C784" i="6"/>
  <c r="C87" i="9"/>
  <c r="C87" i="33"/>
  <c r="C87" i="8"/>
  <c r="C783" i="6"/>
  <c r="C88" i="9"/>
  <c r="C88" i="33"/>
  <c r="C88" i="8"/>
  <c r="N99" i="25"/>
  <c r="AJ99" i="25"/>
  <c r="AI19" i="25"/>
  <c r="M19" i="25"/>
  <c r="G135" i="9"/>
  <c r="G135" i="33"/>
  <c r="G135" i="8"/>
  <c r="F91" i="33"/>
  <c r="F91" i="9"/>
  <c r="F91" i="8"/>
  <c r="G349" i="9"/>
  <c r="U657" i="25"/>
  <c r="BE657" i="25" s="1"/>
  <c r="AB657" i="25"/>
  <c r="BL657" i="25" s="1"/>
  <c r="U416" i="25"/>
  <c r="BE416" i="25" s="1"/>
  <c r="AB416" i="25"/>
  <c r="BL416" i="25" s="1"/>
  <c r="AB710" i="25"/>
  <c r="BL710" i="25" s="1"/>
  <c r="U710" i="25"/>
  <c r="BE710" i="25" s="1"/>
  <c r="AX533" i="25"/>
  <c r="AQ533" i="25"/>
  <c r="AQ379" i="25"/>
  <c r="AX379" i="25"/>
  <c r="U684" i="25"/>
  <c r="BE684" i="25" s="1"/>
  <c r="AB684" i="25"/>
  <c r="BL684" i="25" s="1"/>
  <c r="F223" i="33"/>
  <c r="F223" i="9"/>
  <c r="F223" i="8"/>
  <c r="AX579" i="25"/>
  <c r="AQ579" i="25"/>
  <c r="F126" i="33"/>
  <c r="F126" i="8"/>
  <c r="F126" i="9"/>
  <c r="C102" i="8"/>
  <c r="C102" i="9"/>
  <c r="C102" i="33"/>
  <c r="G381" i="9"/>
  <c r="M73" i="25"/>
  <c r="AI73" i="25"/>
  <c r="AF312" i="25"/>
  <c r="J312" i="25"/>
  <c r="C310" i="9"/>
  <c r="C310" i="33"/>
  <c r="C310" i="8"/>
  <c r="AX465" i="25"/>
  <c r="AQ465" i="25"/>
  <c r="G88" i="8"/>
  <c r="G88" i="9"/>
  <c r="G88" i="33"/>
  <c r="AB699" i="25"/>
  <c r="BL699" i="25" s="1"/>
  <c r="U699" i="25"/>
  <c r="BE699" i="25" s="1"/>
  <c r="AQ539" i="25"/>
  <c r="AX539" i="25"/>
  <c r="AQ704" i="25"/>
  <c r="AX704" i="25"/>
  <c r="U567" i="25"/>
  <c r="BE567" i="25" s="1"/>
  <c r="AB567" i="25"/>
  <c r="BL567" i="25" s="1"/>
  <c r="AQ685" i="25"/>
  <c r="AX685" i="25"/>
  <c r="AX598" i="25"/>
  <c r="AQ598" i="25"/>
  <c r="AX405" i="25"/>
  <c r="AQ405" i="25"/>
  <c r="L43" i="25"/>
  <c r="L44" i="25"/>
  <c r="AH43" i="25"/>
  <c r="AH44" i="25"/>
  <c r="AB640" i="25"/>
  <c r="BL640" i="25" s="1"/>
  <c r="U640" i="25"/>
  <c r="BE640" i="25" s="1"/>
  <c r="F383" i="8"/>
  <c r="F383" i="9"/>
  <c r="F378" i="9"/>
  <c r="F378" i="8"/>
  <c r="F378" i="33"/>
  <c r="AX606" i="25"/>
  <c r="AQ606" i="25"/>
  <c r="G376" i="9"/>
  <c r="G369" i="9"/>
  <c r="AJ215" i="25"/>
  <c r="N215" i="25"/>
  <c r="G212" i="33"/>
  <c r="G212" i="8"/>
  <c r="G212" i="9"/>
  <c r="U517" i="25"/>
  <c r="BE517" i="25" s="1"/>
  <c r="AB517" i="25"/>
  <c r="BL517" i="25" s="1"/>
  <c r="J334" i="25"/>
  <c r="AF334" i="25"/>
  <c r="AF335" i="25"/>
  <c r="AQ411" i="25"/>
  <c r="AX411" i="25"/>
  <c r="F21" i="9"/>
  <c r="F21" i="33"/>
  <c r="F21" i="8"/>
  <c r="U487" i="25"/>
  <c r="BE487" i="25" s="1"/>
  <c r="AB487" i="25"/>
  <c r="BL487" i="25" s="1"/>
  <c r="AQ576" i="25"/>
  <c r="AX576" i="25"/>
  <c r="AI22" i="25"/>
  <c r="M22" i="25"/>
  <c r="J365" i="25"/>
  <c r="AF365" i="25"/>
  <c r="C357" i="8"/>
  <c r="C357" i="9"/>
  <c r="C357" i="33"/>
  <c r="G37" i="33"/>
  <c r="G37" i="9"/>
  <c r="G37" i="8"/>
  <c r="G178" i="9"/>
  <c r="G178" i="8"/>
  <c r="G178" i="33"/>
  <c r="AJ178" i="25"/>
  <c r="N178" i="25"/>
  <c r="E100" i="33"/>
  <c r="E100" i="9"/>
  <c r="E100" i="8"/>
  <c r="L73" i="25"/>
  <c r="AH73" i="25"/>
  <c r="L72" i="25"/>
  <c r="AH72" i="25"/>
  <c r="AI375" i="25"/>
  <c r="M375" i="25"/>
  <c r="L20" i="25"/>
  <c r="AH20" i="25"/>
  <c r="AI341" i="25"/>
  <c r="M341" i="25"/>
  <c r="AB609" i="25"/>
  <c r="BL609" i="25" s="1"/>
  <c r="U609" i="25"/>
  <c r="BE609" i="25" s="1"/>
  <c r="G757" i="25"/>
  <c r="AJ221" i="25"/>
  <c r="N221" i="25"/>
  <c r="G230" i="33"/>
  <c r="G795" i="6"/>
  <c r="G822" i="6" s="1"/>
  <c r="G230" i="9"/>
  <c r="G230" i="8"/>
  <c r="C304" i="9"/>
  <c r="C304" i="8"/>
  <c r="C304" i="33"/>
  <c r="U535" i="25"/>
  <c r="BE535" i="25" s="1"/>
  <c r="AB535" i="25"/>
  <c r="BL535" i="25" s="1"/>
  <c r="M224" i="25"/>
  <c r="AI224" i="25"/>
  <c r="AI229" i="25"/>
  <c r="M229" i="25"/>
  <c r="AH65" i="25"/>
  <c r="L65" i="25"/>
  <c r="E806" i="6"/>
  <c r="G200" i="33"/>
  <c r="G200" i="9"/>
  <c r="G200" i="8"/>
  <c r="U641" i="25"/>
  <c r="BE641" i="25" s="1"/>
  <c r="AB641" i="25"/>
  <c r="BL641" i="25" s="1"/>
  <c r="J207" i="25"/>
  <c r="AF207" i="25"/>
  <c r="C756" i="25"/>
  <c r="F177" i="33"/>
  <c r="F177" i="8"/>
  <c r="F177" i="9"/>
  <c r="L96" i="25"/>
  <c r="AH96" i="25"/>
  <c r="F108" i="9"/>
  <c r="F108" i="8"/>
  <c r="F108" i="33"/>
  <c r="E133" i="8"/>
  <c r="E133" i="33"/>
  <c r="E133" i="9"/>
  <c r="AQ482" i="25"/>
  <c r="AX482" i="25"/>
  <c r="AB512" i="25"/>
  <c r="BL512" i="25" s="1"/>
  <c r="U512" i="25"/>
  <c r="BE512" i="25" s="1"/>
  <c r="AB611" i="25"/>
  <c r="BL611" i="25" s="1"/>
  <c r="U611" i="25"/>
  <c r="BE611" i="25" s="1"/>
  <c r="AQ572" i="25"/>
  <c r="AX572" i="25"/>
  <c r="J18" i="25"/>
  <c r="AF18" i="25"/>
  <c r="AI24" i="25"/>
  <c r="M24" i="25"/>
  <c r="AQ422" i="25"/>
  <c r="AX422" i="25"/>
  <c r="AJ281" i="25"/>
  <c r="N281" i="25"/>
  <c r="C109" i="33"/>
  <c r="C109" i="9"/>
  <c r="C109" i="8"/>
  <c r="AX536" i="25"/>
  <c r="AQ536" i="25"/>
  <c r="F189" i="33"/>
  <c r="F189" i="8"/>
  <c r="F189" i="9"/>
  <c r="M200" i="25"/>
  <c r="AI200" i="25"/>
  <c r="M32" i="25"/>
  <c r="M31" i="25"/>
  <c r="AI32" i="25"/>
  <c r="AI31" i="25"/>
  <c r="F164" i="8"/>
  <c r="F164" i="9"/>
  <c r="F164" i="33"/>
  <c r="F160" i="33"/>
  <c r="F160" i="8"/>
  <c r="F160" i="9"/>
  <c r="F166" i="33"/>
  <c r="F166" i="9"/>
  <c r="F166" i="8"/>
  <c r="G123" i="9"/>
  <c r="G123" i="33"/>
  <c r="G123" i="8"/>
  <c r="G95" i="9"/>
  <c r="G95" i="8"/>
  <c r="G95" i="33"/>
  <c r="AX610" i="25"/>
  <c r="AQ610" i="25"/>
  <c r="G147" i="8"/>
  <c r="G147" i="9"/>
  <c r="G147" i="33"/>
  <c r="N155" i="25"/>
  <c r="AJ155" i="25"/>
  <c r="AX466" i="25"/>
  <c r="AQ466" i="25"/>
  <c r="F129" i="8"/>
  <c r="F129" i="9"/>
  <c r="F129" i="33"/>
  <c r="F266" i="33"/>
  <c r="F798" i="6"/>
  <c r="F266" i="9"/>
  <c r="F266" i="8"/>
  <c r="M265" i="25"/>
  <c r="AI265" i="25"/>
  <c r="N257" i="25"/>
  <c r="AJ257" i="25"/>
  <c r="AJ254" i="25"/>
  <c r="N254" i="25"/>
  <c r="AB480" i="25"/>
  <c r="BL480" i="25" s="1"/>
  <c r="U480" i="25"/>
  <c r="BE480" i="25" s="1"/>
  <c r="AI340" i="25"/>
  <c r="M340" i="25"/>
  <c r="AI345" i="25"/>
  <c r="M345" i="25"/>
  <c r="AQ513" i="25"/>
  <c r="AX513" i="25"/>
  <c r="U705" i="25"/>
  <c r="BE705" i="25" s="1"/>
  <c r="AB705" i="25"/>
  <c r="BL705" i="25" s="1"/>
  <c r="N298" i="25"/>
  <c r="J359" i="25"/>
  <c r="F38" i="33"/>
  <c r="F779" i="6"/>
  <c r="F38" i="9"/>
  <c r="F38" i="8"/>
  <c r="AI42" i="25"/>
  <c r="M42" i="25"/>
  <c r="AF21" i="25"/>
  <c r="J21" i="25"/>
  <c r="J20" i="25"/>
  <c r="AF20" i="25"/>
  <c r="AX110" i="25"/>
  <c r="AQ110" i="25"/>
  <c r="E84" i="33"/>
  <c r="E84" i="8"/>
  <c r="E84" i="9"/>
  <c r="E93" i="33"/>
  <c r="E93" i="8"/>
  <c r="E93" i="9"/>
  <c r="E85" i="8"/>
  <c r="E85" i="33"/>
  <c r="E85" i="9"/>
  <c r="C833" i="5"/>
  <c r="C832" i="5"/>
  <c r="K805" i="5"/>
  <c r="AF352" i="25"/>
  <c r="J353" i="25"/>
  <c r="AF353" i="25"/>
  <c r="J352" i="25"/>
  <c r="U442" i="25"/>
  <c r="BE442" i="25" s="1"/>
  <c r="AB442" i="25"/>
  <c r="BL442" i="25" s="1"/>
  <c r="U408" i="25"/>
  <c r="BE408" i="25" s="1"/>
  <c r="AB408" i="25"/>
  <c r="BL408" i="25" s="1"/>
  <c r="AX502" i="25"/>
  <c r="AQ502" i="25"/>
  <c r="G365" i="9"/>
  <c r="N363" i="25"/>
  <c r="AJ363" i="25"/>
  <c r="G309" i="8"/>
  <c r="G309" i="9"/>
  <c r="G309" i="33"/>
  <c r="K799" i="5"/>
  <c r="C827" i="5"/>
  <c r="AF282" i="25"/>
  <c r="J282" i="25"/>
  <c r="C283" i="33"/>
  <c r="C283" i="8"/>
  <c r="C283" i="9"/>
  <c r="C374" i="8"/>
  <c r="C374" i="33"/>
  <c r="C374" i="9"/>
  <c r="C372" i="8"/>
  <c r="C372" i="33"/>
  <c r="C372" i="9"/>
  <c r="C272" i="33"/>
  <c r="C272" i="9"/>
  <c r="C272" i="8"/>
  <c r="G301" i="8"/>
  <c r="G301" i="9"/>
  <c r="G301" i="33"/>
  <c r="AQ531" i="25"/>
  <c r="AX531" i="25"/>
  <c r="F274" i="9"/>
  <c r="F274" i="8"/>
  <c r="F274" i="33"/>
  <c r="F214" i="9"/>
  <c r="F214" i="33"/>
  <c r="F214" i="8"/>
  <c r="G101" i="33"/>
  <c r="G101" i="9"/>
  <c r="G101" i="8"/>
  <c r="AH348" i="25"/>
  <c r="F99" i="8"/>
  <c r="F99" i="9"/>
  <c r="F99" i="33"/>
  <c r="AI348" i="25"/>
  <c r="M348" i="25"/>
  <c r="F351" i="9"/>
  <c r="F351" i="8"/>
  <c r="F351" i="33"/>
  <c r="C74" i="33"/>
  <c r="C74" i="8"/>
  <c r="C74" i="9"/>
  <c r="AF81" i="25"/>
  <c r="J81" i="25"/>
  <c r="AF74" i="25"/>
  <c r="J74" i="25"/>
  <c r="C745" i="25"/>
  <c r="C169" i="33"/>
  <c r="C169" i="8"/>
  <c r="C169" i="9"/>
  <c r="C177" i="9"/>
  <c r="C177" i="33"/>
  <c r="C177" i="8"/>
  <c r="AF178" i="25"/>
  <c r="J178" i="25"/>
  <c r="AI93" i="25"/>
  <c r="M93" i="25"/>
  <c r="AI97" i="25"/>
  <c r="M97" i="25"/>
  <c r="E127" i="8"/>
  <c r="E127" i="9"/>
  <c r="E127" i="33"/>
  <c r="F306" i="33"/>
  <c r="F306" i="9"/>
  <c r="F306" i="8"/>
  <c r="M308" i="25"/>
  <c r="AI308" i="25"/>
  <c r="C130" i="33"/>
  <c r="C130" i="8"/>
  <c r="C130" i="9"/>
  <c r="AQ580" i="25"/>
  <c r="AX580" i="25"/>
  <c r="C34" i="8"/>
  <c r="C34" i="33"/>
  <c r="C34" i="9"/>
  <c r="C778" i="6"/>
  <c r="L102" i="25"/>
  <c r="AH102" i="25"/>
  <c r="U574" i="25"/>
  <c r="BE574" i="25" s="1"/>
  <c r="AB574" i="25"/>
  <c r="BL574" i="25" s="1"/>
  <c r="M82" i="25"/>
  <c r="AI82" i="25"/>
  <c r="M83" i="25"/>
  <c r="AI83" i="25"/>
  <c r="E309" i="9"/>
  <c r="E309" i="33"/>
  <c r="E309" i="8"/>
  <c r="N222" i="25"/>
  <c r="AJ222" i="25"/>
  <c r="AQ729" i="25"/>
  <c r="AX729" i="25"/>
  <c r="L364" i="25"/>
  <c r="AH364" i="25"/>
  <c r="AH363" i="25"/>
  <c r="L363" i="25"/>
  <c r="G208" i="33"/>
  <c r="G208" i="8"/>
  <c r="G208" i="9"/>
  <c r="C753" i="25"/>
  <c r="AF170" i="25"/>
  <c r="J170" i="25"/>
  <c r="G829" i="5"/>
  <c r="O802" i="5"/>
  <c r="G830" i="5"/>
  <c r="U639" i="25"/>
  <c r="BE639" i="25" s="1"/>
  <c r="AB639" i="25"/>
  <c r="BL639" i="25" s="1"/>
  <c r="J98" i="25"/>
  <c r="AF98" i="25"/>
  <c r="C747" i="25"/>
  <c r="C96" i="9"/>
  <c r="C96" i="8"/>
  <c r="C96" i="33"/>
  <c r="C93" i="33"/>
  <c r="C93" i="8"/>
  <c r="C93" i="9"/>
  <c r="G99" i="9"/>
  <c r="G99" i="33"/>
  <c r="G99" i="8"/>
  <c r="N75" i="25"/>
  <c r="AJ75" i="25"/>
  <c r="F20" i="33"/>
  <c r="F20" i="9"/>
  <c r="F20" i="8"/>
  <c r="N134" i="25"/>
  <c r="AJ134" i="25"/>
  <c r="G750" i="25"/>
  <c r="F84" i="33"/>
  <c r="F84" i="8"/>
  <c r="F84" i="9"/>
  <c r="AX657" i="25"/>
  <c r="AQ657" i="25"/>
  <c r="AX416" i="25"/>
  <c r="AQ416" i="25"/>
  <c r="AQ710" i="25"/>
  <c r="AX710" i="25"/>
  <c r="AB533" i="25"/>
  <c r="BL533" i="25" s="1"/>
  <c r="U533" i="25"/>
  <c r="BE533" i="25" s="1"/>
  <c r="U379" i="25"/>
  <c r="BE379" i="25" s="1"/>
  <c r="AB379" i="25"/>
  <c r="BL379" i="25" s="1"/>
  <c r="G44" i="8"/>
  <c r="G44" i="33"/>
  <c r="G44" i="9"/>
  <c r="AX679" i="25"/>
  <c r="AQ679" i="25"/>
  <c r="M144" i="25"/>
  <c r="M145" i="25"/>
  <c r="AI145" i="25"/>
  <c r="AI144" i="25"/>
  <c r="C103" i="9"/>
  <c r="C103" i="33"/>
  <c r="C103" i="8"/>
  <c r="N381" i="25"/>
  <c r="AJ381" i="25"/>
  <c r="AI74" i="25"/>
  <c r="F745" i="25"/>
  <c r="AS745" i="25" s="1"/>
  <c r="M74" i="25"/>
  <c r="F78" i="9"/>
  <c r="F78" i="8"/>
  <c r="F78" i="33"/>
  <c r="C314" i="33"/>
  <c r="C314" i="8"/>
  <c r="C314" i="9"/>
  <c r="C311" i="9"/>
  <c r="C311" i="8"/>
  <c r="C311" i="33"/>
  <c r="AB465" i="25"/>
  <c r="BL465" i="25" s="1"/>
  <c r="U465" i="25"/>
  <c r="BE465" i="25" s="1"/>
  <c r="AJ92" i="25"/>
  <c r="N92" i="25"/>
  <c r="AF226" i="25"/>
  <c r="J226" i="25"/>
  <c r="J290" i="25"/>
  <c r="AF290" i="25"/>
  <c r="AQ675" i="25"/>
  <c r="AX675" i="25"/>
  <c r="U704" i="25"/>
  <c r="BE704" i="25" s="1"/>
  <c r="AB704" i="25"/>
  <c r="BL704" i="25" s="1"/>
  <c r="AQ567" i="25"/>
  <c r="AX567" i="25"/>
  <c r="U575" i="25"/>
  <c r="BE575" i="25" s="1"/>
  <c r="AB575" i="25"/>
  <c r="BL575" i="25" s="1"/>
  <c r="E21" i="33"/>
  <c r="E21" i="9"/>
  <c r="E21" i="8"/>
  <c r="N41" i="25"/>
  <c r="AJ41" i="25"/>
  <c r="AH259" i="25"/>
  <c r="AH258" i="25"/>
  <c r="L258" i="25"/>
  <c r="L259" i="25"/>
  <c r="N211" i="25"/>
  <c r="AJ211" i="25"/>
  <c r="M383" i="25"/>
  <c r="AI383" i="25"/>
  <c r="AI381" i="25"/>
  <c r="M381" i="25"/>
  <c r="L180" i="25"/>
  <c r="AH180" i="25"/>
  <c r="L181" i="25"/>
  <c r="AH181" i="25"/>
  <c r="M143" i="25"/>
  <c r="AI143" i="25"/>
  <c r="G371" i="9"/>
  <c r="G375" i="9"/>
  <c r="G216" i="9"/>
  <c r="G216" i="33"/>
  <c r="G216" i="8"/>
  <c r="AJ218" i="25"/>
  <c r="N218" i="25"/>
  <c r="N217" i="25"/>
  <c r="AJ217" i="25"/>
  <c r="AB495" i="25"/>
  <c r="BL495" i="25" s="1"/>
  <c r="U495" i="25"/>
  <c r="BE495" i="25" s="1"/>
  <c r="C338" i="33"/>
  <c r="C338" i="8"/>
  <c r="C338" i="9"/>
  <c r="AB411" i="25"/>
  <c r="BL411" i="25" s="1"/>
  <c r="U411" i="25"/>
  <c r="BE411" i="25" s="1"/>
  <c r="AB499" i="25"/>
  <c r="BL499" i="25" s="1"/>
  <c r="U499" i="25"/>
  <c r="BE499" i="25" s="1"/>
  <c r="AB506" i="25"/>
  <c r="BL506" i="25" s="1"/>
  <c r="U506" i="25"/>
  <c r="BE506" i="25" s="1"/>
  <c r="AQ532" i="25"/>
  <c r="AX532" i="25"/>
  <c r="F22" i="33"/>
  <c r="F22" i="9"/>
  <c r="F22" i="8"/>
  <c r="E60" i="8"/>
  <c r="E60" i="9"/>
  <c r="E60" i="33"/>
  <c r="AQ680" i="25"/>
  <c r="AX680" i="25"/>
  <c r="AQ404" i="25"/>
  <c r="AX404" i="25"/>
  <c r="G45" i="8"/>
  <c r="G45" i="33"/>
  <c r="G45" i="9"/>
  <c r="G173" i="8"/>
  <c r="G173" i="33"/>
  <c r="G173" i="9"/>
  <c r="N176" i="25"/>
  <c r="AJ176" i="25"/>
  <c r="E81" i="33"/>
  <c r="E81" i="8"/>
  <c r="E81" i="9"/>
  <c r="E78" i="33"/>
  <c r="E78" i="8"/>
  <c r="E78" i="9"/>
  <c r="F375" i="9"/>
  <c r="F375" i="33"/>
  <c r="F375" i="8"/>
  <c r="L19" i="25"/>
  <c r="AH19" i="25"/>
  <c r="F333" i="9"/>
  <c r="F803" i="6"/>
  <c r="F333" i="8"/>
  <c r="F333" i="33"/>
  <c r="AQ609" i="25"/>
  <c r="AX609" i="25"/>
  <c r="G227" i="33"/>
  <c r="G227" i="8"/>
  <c r="G227" i="9"/>
  <c r="U538" i="25"/>
  <c r="BE538" i="25" s="1"/>
  <c r="AB538" i="25"/>
  <c r="BL538" i="25" s="1"/>
  <c r="U709" i="25"/>
  <c r="BE709" i="25" s="1"/>
  <c r="AB709" i="25"/>
  <c r="BL709" i="25" s="1"/>
  <c r="AX425" i="25"/>
  <c r="AQ425" i="25"/>
  <c r="F225" i="8"/>
  <c r="F225" i="33"/>
  <c r="F225" i="9"/>
  <c r="AB671" i="25"/>
  <c r="BL671" i="25" s="1"/>
  <c r="U671" i="25"/>
  <c r="BE671" i="25" s="1"/>
  <c r="E64" i="8"/>
  <c r="E64" i="9"/>
  <c r="E64" i="33"/>
  <c r="AQ612" i="25"/>
  <c r="AX612" i="25"/>
  <c r="E314" i="8"/>
  <c r="E314" i="33"/>
  <c r="E314" i="9"/>
  <c r="M142" i="25"/>
  <c r="AI142" i="25"/>
  <c r="F178" i="8"/>
  <c r="F178" i="9"/>
  <c r="F178" i="33"/>
  <c r="E96" i="33"/>
  <c r="E96" i="8"/>
  <c r="E96" i="9"/>
  <c r="L16" i="25"/>
  <c r="AH16" i="25"/>
  <c r="M107" i="25"/>
  <c r="AI107" i="25"/>
  <c r="C215" i="33"/>
  <c r="C215" i="8"/>
  <c r="C793" i="6"/>
  <c r="C215" i="9"/>
  <c r="AQ512" i="25"/>
  <c r="AX512" i="25"/>
  <c r="C19" i="8"/>
  <c r="C19" i="33"/>
  <c r="C19" i="9"/>
  <c r="AH261" i="25"/>
  <c r="L261" i="25"/>
  <c r="AX492" i="25"/>
  <c r="AQ492" i="25"/>
  <c r="F24" i="9"/>
  <c r="F24" i="8"/>
  <c r="F24" i="33"/>
  <c r="U422" i="25"/>
  <c r="BE422" i="25" s="1"/>
  <c r="AB422" i="25"/>
  <c r="BL422" i="25" s="1"/>
  <c r="O799" i="5"/>
  <c r="G826" i="5"/>
  <c r="G282" i="8"/>
  <c r="G282" i="33"/>
  <c r="G282" i="9"/>
  <c r="J114" i="25"/>
  <c r="AF114" i="25"/>
  <c r="C105" i="33"/>
  <c r="C105" i="9"/>
  <c r="C105" i="8"/>
  <c r="AB536" i="25"/>
  <c r="BL536" i="25" s="1"/>
  <c r="U536" i="25"/>
  <c r="BE536" i="25" s="1"/>
  <c r="F196" i="9"/>
  <c r="F196" i="33"/>
  <c r="F196" i="8"/>
  <c r="F197" i="9"/>
  <c r="F197" i="8"/>
  <c r="F197" i="33"/>
  <c r="F195" i="9"/>
  <c r="F195" i="33"/>
  <c r="F195" i="8"/>
  <c r="F778" i="6"/>
  <c r="F26" i="9"/>
  <c r="F26" i="8"/>
  <c r="F26" i="33"/>
  <c r="F169" i="8"/>
  <c r="F169" i="9"/>
  <c r="F169" i="33"/>
  <c r="G122" i="9"/>
  <c r="G122" i="33"/>
  <c r="G122" i="8"/>
  <c r="G126" i="8"/>
  <c r="G126" i="33"/>
  <c r="G126" i="9"/>
  <c r="N401" i="25"/>
  <c r="AJ401" i="25"/>
  <c r="AJ402" i="25"/>
  <c r="N402" i="25"/>
  <c r="AJ96" i="25"/>
  <c r="N96" i="25"/>
  <c r="U610" i="25"/>
  <c r="BE610" i="25" s="1"/>
  <c r="AB610" i="25"/>
  <c r="BL610" i="25" s="1"/>
  <c r="G151" i="8"/>
  <c r="G151" i="33"/>
  <c r="G151" i="9"/>
  <c r="G153" i="8"/>
  <c r="G153" i="9"/>
  <c r="G153" i="33"/>
  <c r="U466" i="25"/>
  <c r="BE466" i="25" s="1"/>
  <c r="AB466" i="25"/>
  <c r="BL466" i="25" s="1"/>
  <c r="F127" i="9"/>
  <c r="F127" i="33"/>
  <c r="F127" i="8"/>
  <c r="F135" i="9"/>
  <c r="F135" i="8"/>
  <c r="F135" i="33"/>
  <c r="M267" i="25"/>
  <c r="M266" i="25"/>
  <c r="AI266" i="25"/>
  <c r="F761" i="25"/>
  <c r="AI267" i="25"/>
  <c r="F267" i="8"/>
  <c r="F267" i="33"/>
  <c r="F267" i="9"/>
  <c r="F271" i="33"/>
  <c r="F271" i="8"/>
  <c r="F271" i="9"/>
  <c r="AJ259" i="25"/>
  <c r="G263" i="33"/>
  <c r="G263" i="8"/>
  <c r="G263" i="9"/>
  <c r="AJ365" i="25"/>
  <c r="N365" i="25"/>
  <c r="AI346" i="25"/>
  <c r="M346" i="25"/>
  <c r="AX505" i="25"/>
  <c r="AQ505" i="25"/>
  <c r="AF359" i="25"/>
  <c r="M37" i="25"/>
  <c r="AI37" i="25"/>
  <c r="F40" i="9"/>
  <c r="F40" i="33"/>
  <c r="F40" i="8"/>
  <c r="AX693" i="25"/>
  <c r="AQ693" i="25"/>
  <c r="L85" i="25"/>
  <c r="AH85" i="25"/>
  <c r="L86" i="25"/>
  <c r="AH86" i="25"/>
  <c r="E746" i="25"/>
  <c r="E89" i="33"/>
  <c r="E89" i="8"/>
  <c r="E89" i="9"/>
  <c r="C349" i="8"/>
  <c r="C349" i="9"/>
  <c r="C349" i="33"/>
  <c r="AF351" i="25"/>
  <c r="C768" i="25"/>
  <c r="J351" i="25"/>
  <c r="AB441" i="25"/>
  <c r="BL441" i="25" s="1"/>
  <c r="U441" i="25"/>
  <c r="BE441" i="25" s="1"/>
  <c r="U415" i="25"/>
  <c r="BE415" i="25" s="1"/>
  <c r="AB415" i="25"/>
  <c r="BL415" i="25" s="1"/>
  <c r="AB672" i="25"/>
  <c r="BL672" i="25" s="1"/>
  <c r="U672" i="25"/>
  <c r="BE672" i="25" s="1"/>
  <c r="U502" i="25"/>
  <c r="BE502" i="25" s="1"/>
  <c r="AB502" i="25"/>
  <c r="BL502" i="25" s="1"/>
  <c r="G362" i="9"/>
  <c r="G806" i="6"/>
  <c r="U542" i="25"/>
  <c r="BE542" i="25" s="1"/>
  <c r="AB542" i="25"/>
  <c r="BL542" i="25" s="1"/>
  <c r="J257" i="25"/>
  <c r="AF257" i="25"/>
  <c r="C277" i="8"/>
  <c r="C277" i="9"/>
  <c r="C277" i="33"/>
  <c r="AF283" i="25"/>
  <c r="J283" i="25"/>
  <c r="C97" i="9"/>
  <c r="C97" i="33"/>
  <c r="C97" i="8"/>
  <c r="C366" i="8"/>
  <c r="C366" i="9"/>
  <c r="C366" i="33"/>
  <c r="C368" i="33"/>
  <c r="C368" i="8"/>
  <c r="C368" i="9"/>
  <c r="AX602" i="25"/>
  <c r="AQ602" i="25"/>
  <c r="G306" i="33"/>
  <c r="G306" i="8"/>
  <c r="G306" i="9"/>
  <c r="N306" i="25"/>
  <c r="AJ306" i="25"/>
  <c r="M277" i="25"/>
  <c r="AI277" i="25"/>
  <c r="M212" i="25"/>
  <c r="AI212" i="25"/>
  <c r="F206" i="8"/>
  <c r="F206" i="33"/>
  <c r="F206" i="9"/>
  <c r="L348" i="25"/>
  <c r="F103" i="8"/>
  <c r="F103" i="9"/>
  <c r="F103" i="33"/>
  <c r="M347" i="25"/>
  <c r="AI347" i="25"/>
  <c r="AI353" i="25"/>
  <c r="AI352" i="25"/>
  <c r="M353" i="25"/>
  <c r="M352" i="25"/>
  <c r="C77" i="9"/>
  <c r="C77" i="33"/>
  <c r="C77" i="8"/>
  <c r="AF78" i="25"/>
  <c r="J78" i="25"/>
  <c r="G809" i="6"/>
  <c r="AQ597" i="25"/>
  <c r="AX597" i="25"/>
  <c r="AF171" i="25"/>
  <c r="J171" i="25"/>
  <c r="C178" i="8"/>
  <c r="C178" i="9"/>
  <c r="C178" i="33"/>
  <c r="F94" i="33"/>
  <c r="F94" i="8"/>
  <c r="F94" i="9"/>
  <c r="AI88" i="25"/>
  <c r="M88" i="25"/>
  <c r="AH136" i="25"/>
  <c r="L136" i="25"/>
  <c r="AI305" i="25"/>
  <c r="M305" i="25"/>
  <c r="AI314" i="25"/>
  <c r="M314" i="25"/>
  <c r="N177" i="25"/>
  <c r="M30" i="25"/>
  <c r="AM289" i="25"/>
  <c r="T52" i="25"/>
  <c r="BD52" i="25" s="1"/>
  <c r="AT49" i="25"/>
  <c r="AM107" i="25"/>
  <c r="U341" i="25"/>
  <c r="BE341" i="25" s="1"/>
  <c r="AB341" i="25"/>
  <c r="BL341" i="25" s="1"/>
  <c r="N387" i="25"/>
  <c r="AJ387" i="25"/>
  <c r="AJ386" i="25"/>
  <c r="N386" i="25"/>
  <c r="G771" i="25"/>
  <c r="N385" i="25"/>
  <c r="AJ385" i="25"/>
  <c r="G770" i="25"/>
  <c r="AQ733" i="25"/>
  <c r="AX733" i="25"/>
  <c r="M385" i="25"/>
  <c r="AI385" i="25"/>
  <c r="F770" i="25"/>
  <c r="AB352" i="25"/>
  <c r="BL352" i="25" s="1"/>
  <c r="U352" i="25"/>
  <c r="BE352" i="25" s="1"/>
  <c r="E14" i="8"/>
  <c r="E14" i="33"/>
  <c r="E14" i="9"/>
  <c r="E777" i="6"/>
  <c r="AQ347" i="25"/>
  <c r="AX347" i="25"/>
  <c r="Z385" i="25"/>
  <c r="BJ385" i="25" s="1"/>
  <c r="N390" i="25"/>
  <c r="AJ390" i="25"/>
  <c r="AB733" i="25"/>
  <c r="BL733" i="25" s="1"/>
  <c r="U733" i="25"/>
  <c r="BE733" i="25" s="1"/>
  <c r="AA167" i="25"/>
  <c r="BK167" i="25" s="1"/>
  <c r="F387" i="8"/>
  <c r="F387" i="9"/>
  <c r="AI390" i="25"/>
  <c r="M390" i="25"/>
  <c r="AQ351" i="25"/>
  <c r="AX351" i="25"/>
  <c r="C14" i="9"/>
  <c r="C14" i="33"/>
  <c r="C14" i="8"/>
  <c r="C777" i="6"/>
  <c r="AB359" i="25"/>
  <c r="BL359" i="25" s="1"/>
  <c r="BJ14" i="25"/>
  <c r="BX14" i="25"/>
  <c r="BQ14" i="25"/>
  <c r="AH15" i="25"/>
  <c r="BC14" i="25"/>
  <c r="L15" i="25"/>
  <c r="E740" i="25"/>
  <c r="U347" i="25"/>
  <c r="BE347" i="25" s="1"/>
  <c r="AB347" i="25"/>
  <c r="BL347" i="25" s="1"/>
  <c r="K801" i="6"/>
  <c r="AP240" i="25"/>
  <c r="AO300" i="25"/>
  <c r="U120" i="25"/>
  <c r="BE120" i="25" s="1"/>
  <c r="AW327" i="25"/>
  <c r="AT273" i="25"/>
  <c r="X206" i="25"/>
  <c r="BH206" i="25" s="1"/>
  <c r="G385" i="9"/>
  <c r="G807" i="6"/>
  <c r="M389" i="25"/>
  <c r="AI389" i="25"/>
  <c r="F385" i="9"/>
  <c r="F385" i="8"/>
  <c r="F807" i="6"/>
  <c r="AI15" i="25"/>
  <c r="BY14" i="25"/>
  <c r="BK14" i="25"/>
  <c r="BD14" i="25"/>
  <c r="F740" i="25"/>
  <c r="BR14" i="25"/>
  <c r="M15" i="25"/>
  <c r="U339" i="25"/>
  <c r="BE339" i="25" s="1"/>
  <c r="AB339" i="25"/>
  <c r="BL339" i="25" s="1"/>
  <c r="AB351" i="25"/>
  <c r="BL351" i="25" s="1"/>
  <c r="U351" i="25"/>
  <c r="BE351" i="25" s="1"/>
  <c r="AB356" i="25"/>
  <c r="BL356" i="25" s="1"/>
  <c r="U356" i="25"/>
  <c r="BE356" i="25" s="1"/>
  <c r="U362" i="25"/>
  <c r="BE362" i="25" s="1"/>
  <c r="AB362" i="25"/>
  <c r="BL362" i="25" s="1"/>
  <c r="AQ55" i="25"/>
  <c r="AX55" i="25"/>
  <c r="AA122" i="25"/>
  <c r="BK122" i="25" s="1"/>
  <c r="T122" i="25"/>
  <c r="BD122" i="25" s="1"/>
  <c r="AQ348" i="25"/>
  <c r="AX348" i="25"/>
  <c r="N392" i="25"/>
  <c r="AJ392" i="25"/>
  <c r="F386" i="9"/>
  <c r="F386" i="8"/>
  <c r="BA14" i="25"/>
  <c r="BV14" i="25"/>
  <c r="C740" i="25"/>
  <c r="BH14" i="25"/>
  <c r="J15" i="25"/>
  <c r="AF15" i="25"/>
  <c r="BO14" i="25"/>
  <c r="AQ731" i="25"/>
  <c r="AX731" i="25"/>
  <c r="U84" i="25"/>
  <c r="BE84" i="25" s="1"/>
  <c r="Q209" i="25"/>
  <c r="BA209" i="25" s="1"/>
  <c r="AO110" i="25"/>
  <c r="AJ391" i="25"/>
  <c r="N391" i="25"/>
  <c r="AJ394" i="25"/>
  <c r="N394" i="25"/>
  <c r="F835" i="5"/>
  <c r="N808" i="5"/>
  <c r="AB340" i="25"/>
  <c r="BL340" i="25" s="1"/>
  <c r="U340" i="25"/>
  <c r="BE340" i="25" s="1"/>
  <c r="AB361" i="25"/>
  <c r="BL361" i="25" s="1"/>
  <c r="U361" i="25"/>
  <c r="BE361" i="25" s="1"/>
  <c r="U731" i="25"/>
  <c r="BE731" i="25" s="1"/>
  <c r="AB731" i="25"/>
  <c r="BL731" i="25" s="1"/>
  <c r="AQ355" i="25"/>
  <c r="AX355" i="25"/>
  <c r="S110" i="25"/>
  <c r="BC110" i="25" s="1"/>
  <c r="Z110" i="25"/>
  <c r="BJ110" i="25" s="1"/>
  <c r="AO27" i="25"/>
  <c r="AQ298" i="25"/>
  <c r="AJ388" i="25"/>
  <c r="N388" i="25"/>
  <c r="G386" i="9"/>
  <c r="G808" i="6"/>
  <c r="N395" i="25"/>
  <c r="AJ395" i="25"/>
  <c r="AQ354" i="25"/>
  <c r="AX354" i="25"/>
  <c r="AI386" i="25"/>
  <c r="M386" i="25"/>
  <c r="M387" i="25"/>
  <c r="AI387" i="25"/>
  <c r="AX342" i="25"/>
  <c r="AQ342" i="25"/>
  <c r="AX346" i="25"/>
  <c r="AX340" i="25"/>
  <c r="AX361" i="25"/>
  <c r="AQ361" i="25"/>
  <c r="AB108" i="25"/>
  <c r="BL108" i="25" s="1"/>
  <c r="U108" i="25"/>
  <c r="BE108" i="25" s="1"/>
  <c r="AB348" i="25"/>
  <c r="BL348" i="25" s="1"/>
  <c r="U348" i="25"/>
  <c r="BE348" i="25" s="1"/>
  <c r="G387" i="9"/>
  <c r="F14" i="8"/>
  <c r="F14" i="33"/>
  <c r="F777" i="6"/>
  <c r="F14" i="9"/>
  <c r="AX732" i="25"/>
  <c r="AQ732" i="25"/>
  <c r="U355" i="25"/>
  <c r="BE355" i="25" s="1"/>
  <c r="AB355" i="25"/>
  <c r="BL355" i="25" s="1"/>
  <c r="AR124" i="25"/>
  <c r="AX258" i="25"/>
  <c r="AR371" i="25"/>
  <c r="AV49" i="25"/>
  <c r="AV335" i="25"/>
  <c r="AV227" i="25"/>
  <c r="AV163" i="25"/>
  <c r="Z347" i="25"/>
  <c r="BJ347" i="25" s="1"/>
  <c r="M388" i="25"/>
  <c r="AI388" i="25"/>
  <c r="AQ730" i="25"/>
  <c r="AX730" i="25"/>
  <c r="U343" i="25"/>
  <c r="BE343" i="25" s="1"/>
  <c r="AB343" i="25"/>
  <c r="BL343" i="25" s="1"/>
  <c r="AX338" i="25"/>
  <c r="AQ338" i="25"/>
  <c r="AX353" i="25"/>
  <c r="AQ353" i="25"/>
  <c r="AQ341" i="25"/>
  <c r="AX341" i="25"/>
  <c r="N389" i="25"/>
  <c r="AJ389" i="25"/>
  <c r="N393" i="25"/>
  <c r="AJ393" i="25"/>
  <c r="AJ397" i="25"/>
  <c r="N397" i="25"/>
  <c r="AJ396" i="25"/>
  <c r="N396" i="25"/>
  <c r="U730" i="25"/>
  <c r="BE730" i="25" s="1"/>
  <c r="AB730" i="25"/>
  <c r="BL730" i="25" s="1"/>
  <c r="AB345" i="25"/>
  <c r="BL345" i="25" s="1"/>
  <c r="U345" i="25"/>
  <c r="BE345" i="25" s="1"/>
  <c r="AQ362" i="25"/>
  <c r="AX362" i="25"/>
  <c r="AB732" i="25"/>
  <c r="BL732" i="25" s="1"/>
  <c r="U732" i="25"/>
  <c r="BE732" i="25" s="1"/>
  <c r="AX337" i="25"/>
  <c r="AQ337" i="25"/>
  <c r="AB358" i="25"/>
  <c r="BL358" i="25" s="1"/>
  <c r="U338" i="25"/>
  <c r="BE338" i="25" s="1"/>
  <c r="AB338" i="25"/>
  <c r="BL338" i="25" s="1"/>
  <c r="V386" i="25"/>
  <c r="BF386" i="25" s="1"/>
  <c r="S380" i="25"/>
  <c r="BC380" i="25" s="1"/>
  <c r="AR123" i="25"/>
  <c r="S331" i="25"/>
  <c r="BC331" i="25" s="1"/>
  <c r="AY247" i="25"/>
  <c r="AN263" i="25"/>
  <c r="R390" i="25"/>
  <c r="BB390" i="25" s="1"/>
  <c r="AR126" i="25"/>
  <c r="AY246" i="25"/>
  <c r="R388" i="25"/>
  <c r="BB388" i="25" s="1"/>
  <c r="AU387" i="25"/>
  <c r="X375" i="25"/>
  <c r="BH375" i="25" s="1"/>
  <c r="V125" i="25"/>
  <c r="BF125" i="25" s="1"/>
  <c r="AN377" i="25"/>
  <c r="V247" i="25"/>
  <c r="BF247" i="25" s="1"/>
  <c r="AC124" i="25"/>
  <c r="BM124" i="25" s="1"/>
  <c r="AR117" i="25"/>
  <c r="Y381" i="25"/>
  <c r="BI381" i="25" s="1"/>
  <c r="R378" i="25"/>
  <c r="BB378" i="25" s="1"/>
  <c r="AN386" i="25"/>
  <c r="AO292" i="25"/>
  <c r="AM164" i="25"/>
  <c r="V243" i="25"/>
  <c r="BF243" i="25" s="1"/>
  <c r="AR119" i="25"/>
  <c r="AR245" i="25"/>
  <c r="AR387" i="25"/>
  <c r="Z383" i="25"/>
  <c r="BJ383" i="25" s="1"/>
  <c r="X164" i="25"/>
  <c r="BH164" i="25" s="1"/>
  <c r="X166" i="25"/>
  <c r="BH166" i="25" s="1"/>
  <c r="AV387" i="25"/>
  <c r="Z386" i="25"/>
  <c r="BJ386" i="25" s="1"/>
  <c r="Q379" i="25"/>
  <c r="BA379" i="25" s="1"/>
  <c r="S381" i="25"/>
  <c r="BC381" i="25" s="1"/>
  <c r="AU385" i="25"/>
  <c r="X165" i="25"/>
  <c r="BH165" i="25" s="1"/>
  <c r="AA286" i="25"/>
  <c r="BK286" i="25" s="1"/>
  <c r="Z388" i="25"/>
  <c r="BJ388" i="25" s="1"/>
  <c r="S387" i="25"/>
  <c r="BC387" i="25" s="1"/>
  <c r="S338" i="25"/>
  <c r="BC338" i="25" s="1"/>
  <c r="Z336" i="25"/>
  <c r="BJ336" i="25" s="1"/>
  <c r="AR242" i="25"/>
  <c r="S292" i="25"/>
  <c r="BC292" i="25" s="1"/>
  <c r="AC244" i="25"/>
  <c r="BM244" i="25" s="1"/>
  <c r="V242" i="25"/>
  <c r="BF242" i="25" s="1"/>
  <c r="AY120" i="25"/>
  <c r="AV283" i="25"/>
  <c r="AY243" i="25"/>
  <c r="Y386" i="25"/>
  <c r="BI386" i="25" s="1"/>
  <c r="K807" i="6"/>
  <c r="T283" i="25"/>
  <c r="BD283" i="25" s="1"/>
  <c r="AV331" i="25"/>
  <c r="AP285" i="25"/>
  <c r="AO377" i="25"/>
  <c r="AR386" i="25"/>
  <c r="AO385" i="25"/>
  <c r="AR250" i="25"/>
  <c r="AT379" i="25"/>
  <c r="R385" i="25"/>
  <c r="BB385" i="25" s="1"/>
  <c r="AN389" i="25"/>
  <c r="S284" i="25"/>
  <c r="BC284" i="25" s="1"/>
  <c r="AN264" i="25"/>
  <c r="Y377" i="25"/>
  <c r="BI377" i="25" s="1"/>
  <c r="V250" i="25"/>
  <c r="BF250" i="25" s="1"/>
  <c r="R384" i="25"/>
  <c r="BB384" i="25" s="1"/>
  <c r="AN35" i="25"/>
  <c r="AC387" i="25"/>
  <c r="BM387" i="25" s="1"/>
  <c r="T285" i="25"/>
  <c r="BD285" i="25" s="1"/>
  <c r="V383" i="25"/>
  <c r="BF383" i="25" s="1"/>
  <c r="R380" i="25"/>
  <c r="BB380" i="25" s="1"/>
  <c r="AV291" i="25"/>
  <c r="AO332" i="25"/>
  <c r="AT385" i="25"/>
  <c r="AR385" i="25"/>
  <c r="S378" i="25"/>
  <c r="BC378" i="25" s="1"/>
  <c r="Z379" i="25"/>
  <c r="BJ379" i="25" s="1"/>
  <c r="V122" i="25"/>
  <c r="BF122" i="25" s="1"/>
  <c r="AV386" i="25"/>
  <c r="S288" i="25"/>
  <c r="BC288" i="25" s="1"/>
  <c r="AV288" i="25"/>
  <c r="H793" i="25"/>
  <c r="AN384" i="25"/>
  <c r="S382" i="25"/>
  <c r="BC382" i="25" s="1"/>
  <c r="X383" i="25"/>
  <c r="BH383" i="25" s="1"/>
  <c r="AC313" i="25"/>
  <c r="BM313" i="25" s="1"/>
  <c r="Z332" i="25"/>
  <c r="BJ332" i="25" s="1"/>
  <c r="S332" i="25"/>
  <c r="BC332" i="25" s="1"/>
  <c r="Q380" i="25"/>
  <c r="BA380" i="25" s="1"/>
  <c r="AT380" i="25"/>
  <c r="Q378" i="25"/>
  <c r="BA378" i="25" s="1"/>
  <c r="AV284" i="25"/>
  <c r="AR127" i="25"/>
  <c r="Y263" i="25"/>
  <c r="BI263" i="25" s="1"/>
  <c r="AU383" i="25"/>
  <c r="AM377" i="25"/>
  <c r="AY244" i="25"/>
  <c r="AR31" i="25"/>
  <c r="Q384" i="25"/>
  <c r="BA384" i="25" s="1"/>
  <c r="AO382" i="25"/>
  <c r="AR383" i="25"/>
  <c r="AY382" i="25"/>
  <c r="Y35" i="25"/>
  <c r="BI35" i="25" s="1"/>
  <c r="AN382" i="25"/>
  <c r="AN388" i="25"/>
  <c r="AR125" i="25"/>
  <c r="AO379" i="25"/>
  <c r="AU380" i="25"/>
  <c r="V378" i="25"/>
  <c r="BF378" i="25" s="1"/>
  <c r="V28" i="25"/>
  <c r="BF28" i="25" s="1"/>
  <c r="AO381" i="25"/>
  <c r="AV381" i="25"/>
  <c r="D793" i="25"/>
  <c r="Q385" i="25"/>
  <c r="BA385" i="25" s="1"/>
  <c r="X382" i="25"/>
  <c r="BH382" i="25" s="1"/>
  <c r="Y312" i="25"/>
  <c r="BI312" i="25" s="1"/>
  <c r="H826" i="6"/>
  <c r="D829" i="6"/>
  <c r="V115" i="25"/>
  <c r="BF115" i="25" s="1"/>
  <c r="A244" i="2"/>
  <c r="A245" i="1"/>
  <c r="A234" i="1"/>
  <c r="A233" i="2"/>
  <c r="AM382" i="25"/>
  <c r="R383" i="25"/>
  <c r="BB383" i="25" s="1"/>
  <c r="H786" i="25"/>
  <c r="AR241" i="25"/>
  <c r="Y382" i="25"/>
  <c r="BI382" i="25" s="1"/>
  <c r="AN381" i="25"/>
  <c r="AM384" i="25"/>
  <c r="B418" i="1"/>
  <c r="Q376" i="25"/>
  <c r="BA376" i="25" s="1"/>
  <c r="AN66" i="25"/>
  <c r="AU66" i="25"/>
  <c r="Y60" i="25"/>
  <c r="BI60" i="25" s="1"/>
  <c r="R60" i="25"/>
  <c r="BB60" i="25" s="1"/>
  <c r="AR67" i="25"/>
  <c r="AU59" i="25"/>
  <c r="AN59" i="25"/>
  <c r="AU60" i="25"/>
  <c r="AN60" i="25"/>
  <c r="V367" i="25"/>
  <c r="BF367" i="25" s="1"/>
  <c r="H782" i="25"/>
  <c r="Y66" i="25"/>
  <c r="BI66" i="25" s="1"/>
  <c r="R66" i="25"/>
  <c r="BB66" i="25" s="1"/>
  <c r="AC61" i="25"/>
  <c r="BM61" i="25" s="1"/>
  <c r="AC62" i="25"/>
  <c r="BM62" i="25" s="1"/>
  <c r="AY60" i="25"/>
  <c r="AR60" i="25"/>
  <c r="Z376" i="25"/>
  <c r="BJ376" i="25" s="1"/>
  <c r="S376" i="25"/>
  <c r="BC376" i="25" s="1"/>
  <c r="AR59" i="25"/>
  <c r="AY59" i="25"/>
  <c r="AR61" i="25"/>
  <c r="AY61" i="25"/>
  <c r="AR227" i="25"/>
  <c r="AY227" i="25"/>
  <c r="AN65" i="25"/>
  <c r="AU65" i="25"/>
  <c r="AU30" i="25"/>
  <c r="AN62" i="25"/>
  <c r="AN67" i="25"/>
  <c r="AU67" i="25"/>
  <c r="AC60" i="25"/>
  <c r="BM60" i="25" s="1"/>
  <c r="V60" i="25"/>
  <c r="BF60" i="25" s="1"/>
  <c r="S377" i="25"/>
  <c r="BC377" i="25" s="1"/>
  <c r="Z377" i="25"/>
  <c r="BJ377" i="25" s="1"/>
  <c r="AC227" i="25"/>
  <c r="BM227" i="25" s="1"/>
  <c r="V227" i="25"/>
  <c r="BF227" i="25" s="1"/>
  <c r="R68" i="25"/>
  <c r="BB68" i="25" s="1"/>
  <c r="Y68" i="25"/>
  <c r="BI68" i="25" s="1"/>
  <c r="AB19" i="25"/>
  <c r="BL19" i="25" s="1"/>
  <c r="U19" i="25"/>
  <c r="BE19" i="25" s="1"/>
  <c r="Y63" i="25"/>
  <c r="BI63" i="25" s="1"/>
  <c r="R63" i="25"/>
  <c r="BB63" i="25" s="1"/>
  <c r="Y64" i="25"/>
  <c r="BI64" i="25" s="1"/>
  <c r="R64" i="25"/>
  <c r="BB64" i="25" s="1"/>
  <c r="V377" i="25"/>
  <c r="BF377" i="25" s="1"/>
  <c r="AS762" i="25"/>
  <c r="AR63" i="25"/>
  <c r="R227" i="25"/>
  <c r="BB227" i="25" s="1"/>
  <c r="Y227" i="25"/>
  <c r="BI227" i="25" s="1"/>
  <c r="V68" i="25"/>
  <c r="BF68" i="25" s="1"/>
  <c r="AC68" i="25"/>
  <c r="BM68" i="25" s="1"/>
  <c r="AU63" i="25"/>
  <c r="AN63" i="25"/>
  <c r="AR64" i="25"/>
  <c r="AY64" i="25"/>
  <c r="AU64" i="25"/>
  <c r="AN64" i="25"/>
  <c r="G20" i="6"/>
  <c r="G20" i="25"/>
  <c r="AU227" i="25"/>
  <c r="AN227" i="25"/>
  <c r="AC64" i="25"/>
  <c r="BM64" i="25" s="1"/>
  <c r="V64" i="25"/>
  <c r="BF64" i="25" s="1"/>
  <c r="R65" i="25"/>
  <c r="BB65" i="25" s="1"/>
  <c r="Y65" i="25"/>
  <c r="BI65" i="25" s="1"/>
  <c r="AU61" i="25"/>
  <c r="AN61" i="25"/>
  <c r="G21" i="3"/>
  <c r="G20" i="5"/>
  <c r="V33" i="25"/>
  <c r="BF33" i="25" s="1"/>
  <c r="AC33" i="25"/>
  <c r="BM33" i="25" s="1"/>
  <c r="AR340" i="25"/>
  <c r="AY340" i="25"/>
  <c r="AC171" i="25"/>
  <c r="BM171" i="25" s="1"/>
  <c r="V171" i="25"/>
  <c r="BF171" i="25" s="1"/>
  <c r="Y302" i="25"/>
  <c r="BI302" i="25" s="1"/>
  <c r="R302" i="25"/>
  <c r="BB302" i="25" s="1"/>
  <c r="V34" i="25"/>
  <c r="BF34" i="25" s="1"/>
  <c r="AC34" i="25"/>
  <c r="BM34" i="25" s="1"/>
  <c r="AU305" i="25"/>
  <c r="AN305" i="25"/>
  <c r="AR299" i="25"/>
  <c r="AY299" i="25"/>
  <c r="Y121" i="25"/>
  <c r="BI121" i="25" s="1"/>
  <c r="R118" i="25"/>
  <c r="BB118" i="25" s="1"/>
  <c r="Y118" i="25"/>
  <c r="BI118" i="25" s="1"/>
  <c r="AN247" i="25"/>
  <c r="AU247" i="25"/>
  <c r="V336" i="25"/>
  <c r="BF336" i="25" s="1"/>
  <c r="AC336" i="25"/>
  <c r="BM336" i="25" s="1"/>
  <c r="AN303" i="25"/>
  <c r="AU303" i="25"/>
  <c r="AR171" i="25"/>
  <c r="AY171" i="25"/>
  <c r="AY34" i="25"/>
  <c r="AR34" i="25"/>
  <c r="R305" i="25"/>
  <c r="BB305" i="25" s="1"/>
  <c r="Y305" i="25"/>
  <c r="BI305" i="25" s="1"/>
  <c r="AR170" i="25"/>
  <c r="AY170" i="25"/>
  <c r="AU340" i="25"/>
  <c r="AN340" i="25"/>
  <c r="V226" i="25"/>
  <c r="BF226" i="25" s="1"/>
  <c r="AC226" i="25"/>
  <c r="BM226" i="25" s="1"/>
  <c r="V299" i="25"/>
  <c r="BF299" i="25" s="1"/>
  <c r="AC299" i="25"/>
  <c r="BM299" i="25" s="1"/>
  <c r="AN372" i="25"/>
  <c r="AU372" i="25"/>
  <c r="Y246" i="25"/>
  <c r="BI246" i="25" s="1"/>
  <c r="R246" i="25"/>
  <c r="BB246" i="25" s="1"/>
  <c r="AR32" i="25"/>
  <c r="AY32" i="25"/>
  <c r="R247" i="25"/>
  <c r="BB247" i="25" s="1"/>
  <c r="Y247" i="25"/>
  <c r="BI247" i="25" s="1"/>
  <c r="AY336" i="25"/>
  <c r="AR336" i="25"/>
  <c r="AN58" i="25"/>
  <c r="AU58" i="25"/>
  <c r="AN29" i="25"/>
  <c r="V262" i="25"/>
  <c r="BF262" i="25" s="1"/>
  <c r="AC262" i="25"/>
  <c r="BM262" i="25" s="1"/>
  <c r="AU336" i="25"/>
  <c r="AN336" i="25"/>
  <c r="AY223" i="25"/>
  <c r="AR223" i="25"/>
  <c r="R303" i="25"/>
  <c r="BB303" i="25" s="1"/>
  <c r="Y303" i="25"/>
  <c r="BI303" i="25" s="1"/>
  <c r="AC170" i="25"/>
  <c r="BM170" i="25" s="1"/>
  <c r="V170" i="25"/>
  <c r="BF170" i="25" s="1"/>
  <c r="AR25" i="25"/>
  <c r="AN248" i="25"/>
  <c r="AU248" i="25"/>
  <c r="V32" i="25"/>
  <c r="BF32" i="25" s="1"/>
  <c r="AC32" i="25"/>
  <c r="BM32" i="25" s="1"/>
  <c r="R58" i="25"/>
  <c r="BB58" i="25" s="1"/>
  <c r="Y58" i="25"/>
  <c r="BI58" i="25" s="1"/>
  <c r="AR263" i="25"/>
  <c r="AY263" i="25"/>
  <c r="AC371" i="25"/>
  <c r="BM371" i="25" s="1"/>
  <c r="V371" i="25"/>
  <c r="BF371" i="25" s="1"/>
  <c r="R336" i="25"/>
  <c r="BB336" i="25" s="1"/>
  <c r="Y336" i="25"/>
  <c r="BI336" i="25" s="1"/>
  <c r="AC223" i="25"/>
  <c r="BM223" i="25" s="1"/>
  <c r="V223" i="25"/>
  <c r="BF223" i="25" s="1"/>
  <c r="AT383" i="25"/>
  <c r="H785" i="25"/>
  <c r="Y170" i="25"/>
  <c r="BI170" i="25" s="1"/>
  <c r="R170" i="25"/>
  <c r="BB170" i="25" s="1"/>
  <c r="AC264" i="25"/>
  <c r="BM264" i="25" s="1"/>
  <c r="AY302" i="25"/>
  <c r="AR302" i="25"/>
  <c r="AN147" i="25"/>
  <c r="AU147" i="25"/>
  <c r="R116" i="25"/>
  <c r="BB116" i="25" s="1"/>
  <c r="Y116" i="25"/>
  <c r="BI116" i="25" s="1"/>
  <c r="AN126" i="25"/>
  <c r="AU126" i="25"/>
  <c r="Y248" i="25"/>
  <c r="BI248" i="25" s="1"/>
  <c r="R248" i="25"/>
  <c r="BB248" i="25" s="1"/>
  <c r="AU300" i="25"/>
  <c r="AN300" i="25"/>
  <c r="AU337" i="25"/>
  <c r="AN337" i="25"/>
  <c r="Y34" i="25"/>
  <c r="BI34" i="25" s="1"/>
  <c r="R34" i="25"/>
  <c r="BB34" i="25" s="1"/>
  <c r="Y30" i="25"/>
  <c r="BI30" i="25" s="1"/>
  <c r="R30" i="25"/>
  <c r="BB30" i="25" s="1"/>
  <c r="AC263" i="25"/>
  <c r="BM263" i="25" s="1"/>
  <c r="V263" i="25"/>
  <c r="BF263" i="25" s="1"/>
  <c r="AN304" i="25"/>
  <c r="AU304" i="25"/>
  <c r="V337" i="25"/>
  <c r="BF337" i="25" s="1"/>
  <c r="AC337" i="25"/>
  <c r="BM337" i="25" s="1"/>
  <c r="R119" i="25"/>
  <c r="BB119" i="25" s="1"/>
  <c r="Y119" i="25"/>
  <c r="BI119" i="25" s="1"/>
  <c r="AN117" i="25"/>
  <c r="AU117" i="25"/>
  <c r="AR285" i="25"/>
  <c r="AY285" i="25"/>
  <c r="Y23" i="25"/>
  <c r="BI23" i="25" s="1"/>
  <c r="R23" i="25"/>
  <c r="BB23" i="25" s="1"/>
  <c r="R340" i="25"/>
  <c r="BB340" i="25" s="1"/>
  <c r="Y340" i="25"/>
  <c r="BI340" i="25" s="1"/>
  <c r="R372" i="25"/>
  <c r="BB372" i="25" s="1"/>
  <c r="Y372" i="25"/>
  <c r="BI372" i="25" s="1"/>
  <c r="AU246" i="25"/>
  <c r="AN246" i="25"/>
  <c r="AN226" i="25"/>
  <c r="AU226" i="25"/>
  <c r="D830" i="6"/>
  <c r="V300" i="25"/>
  <c r="BF300" i="25" s="1"/>
  <c r="AC300" i="25"/>
  <c r="BM300" i="25" s="1"/>
  <c r="AC128" i="25"/>
  <c r="BM128" i="25" s="1"/>
  <c r="V128" i="25"/>
  <c r="BF128" i="25" s="1"/>
  <c r="AR264" i="25"/>
  <c r="V302" i="25"/>
  <c r="BF302" i="25" s="1"/>
  <c r="AC302" i="25"/>
  <c r="BM302" i="25" s="1"/>
  <c r="V372" i="25"/>
  <c r="BF372" i="25" s="1"/>
  <c r="AC372" i="25"/>
  <c r="BM372" i="25" s="1"/>
  <c r="R147" i="25"/>
  <c r="BB147" i="25" s="1"/>
  <c r="Y147" i="25"/>
  <c r="BI147" i="25" s="1"/>
  <c r="AR26" i="25"/>
  <c r="AY26" i="25"/>
  <c r="AN241" i="25"/>
  <c r="AU241" i="25"/>
  <c r="AU116" i="25"/>
  <c r="AN116" i="25"/>
  <c r="R126" i="25"/>
  <c r="BB126" i="25" s="1"/>
  <c r="Y126" i="25"/>
  <c r="BI126" i="25" s="1"/>
  <c r="V30" i="25"/>
  <c r="BF30" i="25" s="1"/>
  <c r="Y337" i="25"/>
  <c r="BI337" i="25" s="1"/>
  <c r="R337" i="25"/>
  <c r="BB337" i="25" s="1"/>
  <c r="AN171" i="25"/>
  <c r="AU171" i="25"/>
  <c r="AC24" i="25"/>
  <c r="BM24" i="25" s="1"/>
  <c r="R120" i="25"/>
  <c r="BB120" i="25" s="1"/>
  <c r="Y120" i="25"/>
  <c r="BI120" i="25" s="1"/>
  <c r="AU34" i="25"/>
  <c r="AN34" i="25"/>
  <c r="AY262" i="25"/>
  <c r="AR262" i="25"/>
  <c r="Y304" i="25"/>
  <c r="BI304" i="25" s="1"/>
  <c r="R304" i="25"/>
  <c r="BB304" i="25" s="1"/>
  <c r="AY337" i="25"/>
  <c r="AR337" i="25"/>
  <c r="AN119" i="25"/>
  <c r="AU119" i="25"/>
  <c r="AN27" i="25"/>
  <c r="AU27" i="25"/>
  <c r="AU299" i="25"/>
  <c r="AN299" i="25"/>
  <c r="D788" i="25"/>
  <c r="AY300" i="25"/>
  <c r="AR300" i="25"/>
  <c r="AY370" i="25"/>
  <c r="AR370" i="25"/>
  <c r="AC27" i="25"/>
  <c r="BM27" i="25" s="1"/>
  <c r="V27" i="25"/>
  <c r="BF27" i="25" s="1"/>
  <c r="AU170" i="25"/>
  <c r="AN170" i="25"/>
  <c r="AR128" i="25"/>
  <c r="AY128" i="25"/>
  <c r="AY303" i="25"/>
  <c r="AR303" i="25"/>
  <c r="Y148" i="25"/>
  <c r="BI148" i="25" s="1"/>
  <c r="R148" i="25"/>
  <c r="BB148" i="25" s="1"/>
  <c r="AU125" i="25"/>
  <c r="AN125" i="25"/>
  <c r="AR372" i="25"/>
  <c r="AY372" i="25"/>
  <c r="R242" i="25"/>
  <c r="BB242" i="25" s="1"/>
  <c r="Y242" i="25"/>
  <c r="BI242" i="25" s="1"/>
  <c r="V305" i="25"/>
  <c r="BF305" i="25" s="1"/>
  <c r="AC305" i="25"/>
  <c r="BM305" i="25" s="1"/>
  <c r="AY338" i="25"/>
  <c r="AR338" i="25"/>
  <c r="AN33" i="25"/>
  <c r="AU33" i="25"/>
  <c r="AN208" i="25"/>
  <c r="AU208" i="25"/>
  <c r="R241" i="25"/>
  <c r="BB241" i="25" s="1"/>
  <c r="Y241" i="25"/>
  <c r="BI241" i="25" s="1"/>
  <c r="V147" i="25"/>
  <c r="BF147" i="25" s="1"/>
  <c r="AC147" i="25"/>
  <c r="BM147" i="25" s="1"/>
  <c r="AR304" i="25"/>
  <c r="AY304" i="25"/>
  <c r="AN120" i="25"/>
  <c r="AU120" i="25"/>
  <c r="AU370" i="25"/>
  <c r="AN370" i="25"/>
  <c r="Y225" i="25"/>
  <c r="BI225" i="25" s="1"/>
  <c r="R225" i="25"/>
  <c r="BB225" i="25" s="1"/>
  <c r="AC149" i="25"/>
  <c r="BM149" i="25" s="1"/>
  <c r="R27" i="25"/>
  <c r="BB27" i="25" s="1"/>
  <c r="Y27" i="25"/>
  <c r="BI27" i="25" s="1"/>
  <c r="R299" i="25"/>
  <c r="BB299" i="25" s="1"/>
  <c r="Y299" i="25"/>
  <c r="BI299" i="25" s="1"/>
  <c r="H827" i="6"/>
  <c r="Y149" i="25"/>
  <c r="BI149" i="25" s="1"/>
  <c r="AU128" i="25"/>
  <c r="AN128" i="25"/>
  <c r="R28" i="25"/>
  <c r="BB28" i="25" s="1"/>
  <c r="Y28" i="25"/>
  <c r="BI28" i="25" s="1"/>
  <c r="AC370" i="25"/>
  <c r="BM370" i="25" s="1"/>
  <c r="V370" i="25"/>
  <c r="BF370" i="25" s="1"/>
  <c r="Y245" i="25"/>
  <c r="BI245" i="25" s="1"/>
  <c r="R245" i="25"/>
  <c r="BB245" i="25" s="1"/>
  <c r="AU243" i="25"/>
  <c r="AN243" i="25"/>
  <c r="AR27" i="25"/>
  <c r="AY27" i="25"/>
  <c r="AU122" i="25"/>
  <c r="AN122" i="25"/>
  <c r="R171" i="25"/>
  <c r="BB171" i="25" s="1"/>
  <c r="Y171" i="25"/>
  <c r="BI171" i="25" s="1"/>
  <c r="AU26" i="25"/>
  <c r="AN26" i="25"/>
  <c r="AC303" i="25"/>
  <c r="BM303" i="25" s="1"/>
  <c r="V303" i="25"/>
  <c r="BF303" i="25" s="1"/>
  <c r="AU148" i="25"/>
  <c r="AN148" i="25"/>
  <c r="Y371" i="25"/>
  <c r="BI371" i="25" s="1"/>
  <c r="R371" i="25"/>
  <c r="BB371" i="25" s="1"/>
  <c r="Y125" i="25"/>
  <c r="BI125" i="25" s="1"/>
  <c r="R125" i="25"/>
  <c r="BB125" i="25" s="1"/>
  <c r="AY226" i="25"/>
  <c r="AR226" i="25"/>
  <c r="AN242" i="25"/>
  <c r="AU242" i="25"/>
  <c r="AC338" i="25"/>
  <c r="BM338" i="25" s="1"/>
  <c r="V338" i="25"/>
  <c r="BF338" i="25" s="1"/>
  <c r="R33" i="25"/>
  <c r="BB33" i="25" s="1"/>
  <c r="Y33" i="25"/>
  <c r="BI33" i="25" s="1"/>
  <c r="Y31" i="25"/>
  <c r="BI31" i="25" s="1"/>
  <c r="V23" i="25"/>
  <c r="BF23" i="25" s="1"/>
  <c r="AC23" i="25"/>
  <c r="BM23" i="25" s="1"/>
  <c r="AC148" i="25"/>
  <c r="BM148" i="25" s="1"/>
  <c r="V148" i="25"/>
  <c r="BF148" i="25" s="1"/>
  <c r="AY301" i="25"/>
  <c r="AR301" i="25"/>
  <c r="V224" i="25"/>
  <c r="BF224" i="25" s="1"/>
  <c r="AY147" i="25"/>
  <c r="AR147" i="25"/>
  <c r="AC304" i="25"/>
  <c r="BM304" i="25" s="1"/>
  <c r="V304" i="25"/>
  <c r="BF304" i="25" s="1"/>
  <c r="Y370" i="25"/>
  <c r="BI370" i="25" s="1"/>
  <c r="R370" i="25"/>
  <c r="BB370" i="25" s="1"/>
  <c r="R244" i="25"/>
  <c r="BB244" i="25" s="1"/>
  <c r="Y244" i="25"/>
  <c r="BI244" i="25" s="1"/>
  <c r="AN225" i="25"/>
  <c r="AU225" i="25"/>
  <c r="Y127" i="25"/>
  <c r="BI127" i="25" s="1"/>
  <c r="R127" i="25"/>
  <c r="BB127" i="25" s="1"/>
  <c r="AR33" i="25"/>
  <c r="AY33" i="25"/>
  <c r="V340" i="25"/>
  <c r="BF340" i="25" s="1"/>
  <c r="AC340" i="25"/>
  <c r="BM340" i="25" s="1"/>
  <c r="R128" i="25"/>
  <c r="BB128" i="25" s="1"/>
  <c r="Y128" i="25"/>
  <c r="BI128" i="25" s="1"/>
  <c r="R117" i="25"/>
  <c r="BB117" i="25" s="1"/>
  <c r="Y117" i="25"/>
  <c r="BI117" i="25" s="1"/>
  <c r="AN245" i="25"/>
  <c r="AU245" i="25"/>
  <c r="Y243" i="25"/>
  <c r="BI243" i="25" s="1"/>
  <c r="R243" i="25"/>
  <c r="BB243" i="25" s="1"/>
  <c r="AY28" i="25"/>
  <c r="AR28" i="25"/>
  <c r="AN302" i="25"/>
  <c r="AU302" i="25"/>
  <c r="V285" i="25"/>
  <c r="BF285" i="25" s="1"/>
  <c r="AC285" i="25"/>
  <c r="BM285" i="25" s="1"/>
  <c r="R122" i="25"/>
  <c r="BB122" i="25" s="1"/>
  <c r="AN23" i="25"/>
  <c r="AU23" i="25"/>
  <c r="Y26" i="25"/>
  <c r="BI26" i="25" s="1"/>
  <c r="R26" i="25"/>
  <c r="BB26" i="25" s="1"/>
  <c r="AU371" i="25"/>
  <c r="AN371" i="25"/>
  <c r="AR23" i="25"/>
  <c r="AY23" i="25"/>
  <c r="AY148" i="25"/>
  <c r="AR148" i="25"/>
  <c r="V301" i="25"/>
  <c r="BF301" i="25" s="1"/>
  <c r="AC301" i="25"/>
  <c r="BM301" i="25" s="1"/>
  <c r="AC58" i="25"/>
  <c r="BM58" i="25" s="1"/>
  <c r="V58" i="25"/>
  <c r="BF58" i="25" s="1"/>
  <c r="AN244" i="25"/>
  <c r="AU244" i="25"/>
  <c r="Y226" i="25"/>
  <c r="BI226" i="25" s="1"/>
  <c r="AN127" i="25"/>
  <c r="AU127" i="25"/>
  <c r="R212" i="25"/>
  <c r="BB212" i="25" s="1"/>
  <c r="Y212" i="25"/>
  <c r="BI212" i="25" s="1"/>
  <c r="AN221" i="25"/>
  <c r="AU221" i="25"/>
  <c r="AM327" i="25"/>
  <c r="AT327" i="25"/>
  <c r="AU138" i="25"/>
  <c r="AN138" i="25"/>
  <c r="AY187" i="25"/>
  <c r="AR187" i="25"/>
  <c r="S286" i="25"/>
  <c r="BC286" i="25" s="1"/>
  <c r="Z286" i="25"/>
  <c r="BJ286" i="25" s="1"/>
  <c r="AY292" i="25"/>
  <c r="AR292" i="25"/>
  <c r="AN169" i="25"/>
  <c r="AU169" i="25"/>
  <c r="AT318" i="25"/>
  <c r="AM318" i="25"/>
  <c r="AC86" i="25"/>
  <c r="BM86" i="25" s="1"/>
  <c r="V86" i="25"/>
  <c r="BF86" i="25" s="1"/>
  <c r="R156" i="25"/>
  <c r="BB156" i="25" s="1"/>
  <c r="Y156" i="25"/>
  <c r="BI156" i="25" s="1"/>
  <c r="V326" i="25"/>
  <c r="BF326" i="25" s="1"/>
  <c r="AC326" i="25"/>
  <c r="BM326" i="25" s="1"/>
  <c r="AC42" i="25"/>
  <c r="BM42" i="25" s="1"/>
  <c r="V42" i="25"/>
  <c r="BF42" i="25" s="1"/>
  <c r="AY54" i="25"/>
  <c r="AR54" i="25"/>
  <c r="E829" i="6"/>
  <c r="E830" i="6"/>
  <c r="K796" i="6"/>
  <c r="C822" i="6"/>
  <c r="Z293" i="25"/>
  <c r="BJ293" i="25" s="1"/>
  <c r="S293" i="25"/>
  <c r="BC293" i="25" s="1"/>
  <c r="R238" i="25"/>
  <c r="BB238" i="25" s="1"/>
  <c r="Y238" i="25"/>
  <c r="BI238" i="25" s="1"/>
  <c r="AY279" i="25"/>
  <c r="AR279" i="25"/>
  <c r="AR379" i="25"/>
  <c r="AY379" i="25"/>
  <c r="AR322" i="25"/>
  <c r="AY322" i="25"/>
  <c r="AR328" i="25"/>
  <c r="AY328" i="25"/>
  <c r="AA182" i="25"/>
  <c r="BK182" i="25" s="1"/>
  <c r="T182" i="25"/>
  <c r="BD182" i="25" s="1"/>
  <c r="AU83" i="25"/>
  <c r="AN83" i="25"/>
  <c r="Z318" i="25"/>
  <c r="BJ318" i="25" s="1"/>
  <c r="S318" i="25"/>
  <c r="BC318" i="25" s="1"/>
  <c r="U190" i="25"/>
  <c r="BE190" i="25" s="1"/>
  <c r="AB190" i="25"/>
  <c r="BL190" i="25" s="1"/>
  <c r="AY273" i="25"/>
  <c r="AR273" i="25"/>
  <c r="AT194" i="25"/>
  <c r="AM194" i="25"/>
  <c r="X264" i="25"/>
  <c r="BH264" i="25" s="1"/>
  <c r="Q264" i="25"/>
  <c r="BA264" i="25" s="1"/>
  <c r="AO190" i="25"/>
  <c r="AV190" i="25"/>
  <c r="AU268" i="25"/>
  <c r="AN268" i="25"/>
  <c r="AC201" i="25"/>
  <c r="BM201" i="25" s="1"/>
  <c r="V201" i="25"/>
  <c r="BF201" i="25" s="1"/>
  <c r="AN318" i="25"/>
  <c r="AU318" i="25"/>
  <c r="R254" i="25"/>
  <c r="BB254" i="25" s="1"/>
  <c r="Y254" i="25"/>
  <c r="BI254" i="25" s="1"/>
  <c r="AR74" i="25"/>
  <c r="AY74" i="25"/>
  <c r="AC298" i="25"/>
  <c r="BM298" i="25" s="1"/>
  <c r="V298" i="25"/>
  <c r="BF298" i="25" s="1"/>
  <c r="R95" i="25"/>
  <c r="BB95" i="25" s="1"/>
  <c r="Y95" i="25"/>
  <c r="BI95" i="25" s="1"/>
  <c r="V162" i="25"/>
  <c r="BF162" i="25" s="1"/>
  <c r="AW287" i="25"/>
  <c r="AP287" i="25"/>
  <c r="V191" i="25"/>
  <c r="BF191" i="25" s="1"/>
  <c r="AC191" i="25"/>
  <c r="BM191" i="25" s="1"/>
  <c r="Y45" i="25"/>
  <c r="BI45" i="25" s="1"/>
  <c r="R45" i="25"/>
  <c r="BB45" i="25" s="1"/>
  <c r="V154" i="25"/>
  <c r="BF154" i="25" s="1"/>
  <c r="AC154" i="25"/>
  <c r="BM154" i="25" s="1"/>
  <c r="R334" i="25"/>
  <c r="BB334" i="25" s="1"/>
  <c r="Y334" i="25"/>
  <c r="BI334" i="25" s="1"/>
  <c r="X319" i="25"/>
  <c r="BH319" i="25" s="1"/>
  <c r="Q319" i="25"/>
  <c r="BA319" i="25" s="1"/>
  <c r="Y358" i="25"/>
  <c r="BI358" i="25" s="1"/>
  <c r="R358" i="25"/>
  <c r="BB358" i="25" s="1"/>
  <c r="AA183" i="25"/>
  <c r="BK183" i="25" s="1"/>
  <c r="T183" i="25"/>
  <c r="BD183" i="25" s="1"/>
  <c r="AR49" i="25"/>
  <c r="AY49" i="25"/>
  <c r="Y85" i="25"/>
  <c r="BI85" i="25" s="1"/>
  <c r="R85" i="25"/>
  <c r="BB85" i="25" s="1"/>
  <c r="AO319" i="25"/>
  <c r="AV319" i="25"/>
  <c r="AU151" i="25"/>
  <c r="AN151" i="25"/>
  <c r="AM237" i="25"/>
  <c r="AT237" i="25"/>
  <c r="AM146" i="25"/>
  <c r="AT146" i="25"/>
  <c r="AR138" i="25"/>
  <c r="AY138" i="25"/>
  <c r="AY260" i="25"/>
  <c r="AR260" i="25"/>
  <c r="AY291" i="25"/>
  <c r="AR291" i="25"/>
  <c r="AU216" i="25"/>
  <c r="AN216" i="25"/>
  <c r="AX294" i="25"/>
  <c r="AQ294" i="25"/>
  <c r="V265" i="25"/>
  <c r="BF265" i="25" s="1"/>
  <c r="R93" i="25"/>
  <c r="BB93" i="25" s="1"/>
  <c r="Y93" i="25"/>
  <c r="BI93" i="25" s="1"/>
  <c r="AM263" i="25"/>
  <c r="AT263" i="25"/>
  <c r="S188" i="25"/>
  <c r="BC188" i="25" s="1"/>
  <c r="Z188" i="25"/>
  <c r="BJ188" i="25" s="1"/>
  <c r="R193" i="25"/>
  <c r="BB193" i="25" s="1"/>
  <c r="Y193" i="25"/>
  <c r="BI193" i="25" s="1"/>
  <c r="AN260" i="25"/>
  <c r="AU260" i="25"/>
  <c r="AU111" i="25"/>
  <c r="AN111" i="25"/>
  <c r="Y316" i="25"/>
  <c r="BI316" i="25" s="1"/>
  <c r="R316" i="25"/>
  <c r="BB316" i="25" s="1"/>
  <c r="Y199" i="25"/>
  <c r="BI199" i="25" s="1"/>
  <c r="R199" i="25"/>
  <c r="BB199" i="25" s="1"/>
  <c r="V356" i="25"/>
  <c r="BF356" i="25" s="1"/>
  <c r="AC356" i="25"/>
  <c r="BM356" i="25" s="1"/>
  <c r="X320" i="25"/>
  <c r="BH320" i="25" s="1"/>
  <c r="Q320" i="25"/>
  <c r="BA320" i="25" s="1"/>
  <c r="AM321" i="25"/>
  <c r="AT321" i="25"/>
  <c r="AN53" i="25"/>
  <c r="AU53" i="25"/>
  <c r="AC82" i="25"/>
  <c r="BM82" i="25" s="1"/>
  <c r="V82" i="25"/>
  <c r="BF82" i="25" s="1"/>
  <c r="Z322" i="25"/>
  <c r="BJ322" i="25" s="1"/>
  <c r="S322" i="25"/>
  <c r="BC322" i="25" s="1"/>
  <c r="AX188" i="25"/>
  <c r="AQ188" i="25"/>
  <c r="AB288" i="25"/>
  <c r="BL288" i="25" s="1"/>
  <c r="U288" i="25"/>
  <c r="BE288" i="25" s="1"/>
  <c r="AC240" i="25"/>
  <c r="BM240" i="25" s="1"/>
  <c r="V240" i="25"/>
  <c r="BF240" i="25" s="1"/>
  <c r="AR232" i="25"/>
  <c r="AY232" i="25"/>
  <c r="AU289" i="25"/>
  <c r="AN289" i="25"/>
  <c r="Q187" i="25"/>
  <c r="BA187" i="25" s="1"/>
  <c r="X187" i="25"/>
  <c r="BH187" i="25" s="1"/>
  <c r="V190" i="25"/>
  <c r="BF190" i="25" s="1"/>
  <c r="AC190" i="25"/>
  <c r="BM190" i="25" s="1"/>
  <c r="AN201" i="25"/>
  <c r="AU201" i="25"/>
  <c r="Y328" i="25"/>
  <c r="BI328" i="25" s="1"/>
  <c r="R328" i="25"/>
  <c r="BB328" i="25" s="1"/>
  <c r="AT128" i="25"/>
  <c r="AM128" i="25"/>
  <c r="AC388" i="25"/>
  <c r="BM388" i="25" s="1"/>
  <c r="V388" i="25"/>
  <c r="BF388" i="25" s="1"/>
  <c r="AU104" i="25"/>
  <c r="AN104" i="25"/>
  <c r="AV323" i="25"/>
  <c r="AO323" i="25"/>
  <c r="AT235" i="25"/>
  <c r="AM235" i="25"/>
  <c r="R79" i="25"/>
  <c r="BB79" i="25" s="1"/>
  <c r="Y79" i="25"/>
  <c r="BI79" i="25" s="1"/>
  <c r="AC320" i="25"/>
  <c r="BM320" i="25" s="1"/>
  <c r="V320" i="25"/>
  <c r="BF320" i="25" s="1"/>
  <c r="V150" i="25"/>
  <c r="BF150" i="25" s="1"/>
  <c r="AC150" i="25"/>
  <c r="BM150" i="25" s="1"/>
  <c r="AY270" i="25"/>
  <c r="AR270" i="25"/>
  <c r="R140" i="25"/>
  <c r="BB140" i="25" s="1"/>
  <c r="Y140" i="25"/>
  <c r="BI140" i="25" s="1"/>
  <c r="R240" i="25"/>
  <c r="BB240" i="25" s="1"/>
  <c r="Y240" i="25"/>
  <c r="BI240" i="25" s="1"/>
  <c r="AR216" i="25"/>
  <c r="AY216" i="25"/>
  <c r="X260" i="25"/>
  <c r="BH260" i="25" s="1"/>
  <c r="Q260" i="25"/>
  <c r="BA260" i="25" s="1"/>
  <c r="AN17" i="25"/>
  <c r="AU17" i="25"/>
  <c r="R275" i="25"/>
  <c r="BB275" i="25" s="1"/>
  <c r="Y275" i="25"/>
  <c r="BI275" i="25" s="1"/>
  <c r="R255" i="25"/>
  <c r="BB255" i="25" s="1"/>
  <c r="Y255" i="25"/>
  <c r="BI255" i="25" s="1"/>
  <c r="Y174" i="25"/>
  <c r="BI174" i="25" s="1"/>
  <c r="R174" i="25"/>
  <c r="BB174" i="25" s="1"/>
  <c r="Z187" i="25"/>
  <c r="BJ187" i="25" s="1"/>
  <c r="S187" i="25"/>
  <c r="BC187" i="25" s="1"/>
  <c r="S282" i="25"/>
  <c r="BC282" i="25" s="1"/>
  <c r="Z282" i="25"/>
  <c r="BJ282" i="25" s="1"/>
  <c r="AN200" i="25"/>
  <c r="AU200" i="25"/>
  <c r="AM244" i="25"/>
  <c r="AT244" i="25"/>
  <c r="R178" i="25"/>
  <c r="BB178" i="25" s="1"/>
  <c r="Y178" i="25"/>
  <c r="BI178" i="25" s="1"/>
  <c r="AN212" i="25"/>
  <c r="AU212" i="25"/>
  <c r="AB291" i="25"/>
  <c r="BL291" i="25" s="1"/>
  <c r="U291" i="25"/>
  <c r="BE291" i="25" s="1"/>
  <c r="X191" i="25"/>
  <c r="BH191" i="25" s="1"/>
  <c r="Q191" i="25"/>
  <c r="BA191" i="25" s="1"/>
  <c r="R286" i="25"/>
  <c r="BB286" i="25" s="1"/>
  <c r="Y286" i="25"/>
  <c r="BI286" i="25" s="1"/>
  <c r="X259" i="25"/>
  <c r="BH259" i="25" s="1"/>
  <c r="Q259" i="25"/>
  <c r="BA259" i="25" s="1"/>
  <c r="AN15" i="25"/>
  <c r="BP15" i="25" s="1"/>
  <c r="AU15" i="25"/>
  <c r="BW15" i="25" s="1"/>
  <c r="AY181" i="25"/>
  <c r="AR181" i="25"/>
  <c r="R257" i="25"/>
  <c r="BB257" i="25" s="1"/>
  <c r="Y257" i="25"/>
  <c r="BI257" i="25" s="1"/>
  <c r="R283" i="25"/>
  <c r="BB283" i="25" s="1"/>
  <c r="Y283" i="25"/>
  <c r="BI283" i="25" s="1"/>
  <c r="Y72" i="25"/>
  <c r="BI72" i="25" s="1"/>
  <c r="R72" i="25"/>
  <c r="BB72" i="25" s="1"/>
  <c r="V165" i="25"/>
  <c r="BF165" i="25" s="1"/>
  <c r="AC165" i="25"/>
  <c r="BM165" i="25" s="1"/>
  <c r="AU261" i="25"/>
  <c r="AN261" i="25"/>
  <c r="AC318" i="25"/>
  <c r="BM318" i="25" s="1"/>
  <c r="V318" i="25"/>
  <c r="BF318" i="25" s="1"/>
  <c r="AN198" i="25"/>
  <c r="AU198" i="25"/>
  <c r="R207" i="25"/>
  <c r="BB207" i="25" s="1"/>
  <c r="Y207" i="25"/>
  <c r="BI207" i="25" s="1"/>
  <c r="Y332" i="25"/>
  <c r="BI332" i="25" s="1"/>
  <c r="R332" i="25"/>
  <c r="BB332" i="25" s="1"/>
  <c r="Q316" i="25"/>
  <c r="BA316" i="25" s="1"/>
  <c r="X316" i="25"/>
  <c r="BH316" i="25" s="1"/>
  <c r="Y55" i="25"/>
  <c r="BI55" i="25" s="1"/>
  <c r="R55" i="25"/>
  <c r="BB55" i="25" s="1"/>
  <c r="AM239" i="25"/>
  <c r="AT239" i="25"/>
  <c r="AP187" i="25"/>
  <c r="AW187" i="25"/>
  <c r="Y138" i="25"/>
  <c r="BI138" i="25" s="1"/>
  <c r="R138" i="25"/>
  <c r="BB138" i="25" s="1"/>
  <c r="AR307" i="25"/>
  <c r="AY307" i="25"/>
  <c r="V168" i="25"/>
  <c r="BF168" i="25" s="1"/>
  <c r="AC168" i="25"/>
  <c r="BM168" i="25" s="1"/>
  <c r="AC187" i="25"/>
  <c r="BM187" i="25" s="1"/>
  <c r="V187" i="25"/>
  <c r="BF187" i="25" s="1"/>
  <c r="AR159" i="25"/>
  <c r="AY159" i="25"/>
  <c r="AB192" i="25"/>
  <c r="BL192" i="25" s="1"/>
  <c r="U192" i="25"/>
  <c r="BE192" i="25" s="1"/>
  <c r="AN181" i="25"/>
  <c r="AU181" i="25"/>
  <c r="AY384" i="25"/>
  <c r="AR384" i="25"/>
  <c r="R295" i="25"/>
  <c r="BB295" i="25" s="1"/>
  <c r="Y295" i="25"/>
  <c r="BI295" i="25" s="1"/>
  <c r="AY204" i="25"/>
  <c r="AR204" i="25"/>
  <c r="AR309" i="25"/>
  <c r="AY309" i="25"/>
  <c r="Y184" i="25"/>
  <c r="BI184" i="25" s="1"/>
  <c r="R184" i="25"/>
  <c r="BB184" i="25" s="1"/>
  <c r="R105" i="25"/>
  <c r="BB105" i="25" s="1"/>
  <c r="Y105" i="25"/>
  <c r="BI105" i="25" s="1"/>
  <c r="AY287" i="25"/>
  <c r="AR287" i="25"/>
  <c r="Y310" i="25"/>
  <c r="BI310" i="25" s="1"/>
  <c r="R310" i="25"/>
  <c r="BB310" i="25" s="1"/>
  <c r="Y143" i="25"/>
  <c r="BI143" i="25" s="1"/>
  <c r="R143" i="25"/>
  <c r="BB143" i="25" s="1"/>
  <c r="AR194" i="25"/>
  <c r="AY194" i="25"/>
  <c r="V361" i="25"/>
  <c r="BF361" i="25" s="1"/>
  <c r="AC361" i="25"/>
  <c r="BM361" i="25" s="1"/>
  <c r="Y54" i="25"/>
  <c r="BI54" i="25" s="1"/>
  <c r="R54" i="25"/>
  <c r="BB54" i="25" s="1"/>
  <c r="AN363" i="25"/>
  <c r="AU152" i="25"/>
  <c r="AN152" i="25"/>
  <c r="AC55" i="25"/>
  <c r="BM55" i="25" s="1"/>
  <c r="V55" i="25"/>
  <c r="BF55" i="25" s="1"/>
  <c r="AN99" i="25"/>
  <c r="AO320" i="25"/>
  <c r="AV320" i="25"/>
  <c r="AR91" i="25"/>
  <c r="AY91" i="25"/>
  <c r="AC43" i="25"/>
  <c r="BM43" i="25" s="1"/>
  <c r="AO327" i="25"/>
  <c r="AV327" i="25"/>
  <c r="Q196" i="25"/>
  <c r="BA196" i="25" s="1"/>
  <c r="X196" i="25"/>
  <c r="BH196" i="25" s="1"/>
  <c r="U189" i="25"/>
  <c r="BE189" i="25" s="1"/>
  <c r="AB189" i="25"/>
  <c r="BL189" i="25" s="1"/>
  <c r="AY277" i="25"/>
  <c r="AR277" i="25"/>
  <c r="AY228" i="25"/>
  <c r="AR228" i="25"/>
  <c r="AC272" i="25"/>
  <c r="BM272" i="25" s="1"/>
  <c r="V272" i="25"/>
  <c r="BF272" i="25" s="1"/>
  <c r="AY269" i="25"/>
  <c r="AR269" i="25"/>
  <c r="R132" i="25"/>
  <c r="BB132" i="25" s="1"/>
  <c r="Y132" i="25"/>
  <c r="BI132" i="25" s="1"/>
  <c r="Q270" i="25"/>
  <c r="BA270" i="25" s="1"/>
  <c r="X270" i="25"/>
  <c r="BH270" i="25" s="1"/>
  <c r="AY172" i="25"/>
  <c r="AR172" i="25"/>
  <c r="AN259" i="25"/>
  <c r="AU259" i="25"/>
  <c r="V78" i="25"/>
  <c r="BF78" i="25" s="1"/>
  <c r="AC78" i="25"/>
  <c r="BM78" i="25" s="1"/>
  <c r="AU307" i="25"/>
  <c r="AN307" i="25"/>
  <c r="AN74" i="25"/>
  <c r="AU74" i="25"/>
  <c r="AU40" i="25"/>
  <c r="AN40" i="25"/>
  <c r="AU202" i="25"/>
  <c r="AN202" i="25"/>
  <c r="AY156" i="25"/>
  <c r="AR156" i="25"/>
  <c r="X318" i="25"/>
  <c r="BH318" i="25" s="1"/>
  <c r="Q318" i="25"/>
  <c r="BA318" i="25" s="1"/>
  <c r="AN156" i="25"/>
  <c r="AU156" i="25"/>
  <c r="AC37" i="25"/>
  <c r="BM37" i="25" s="1"/>
  <c r="V37" i="25"/>
  <c r="BF37" i="25" s="1"/>
  <c r="AY52" i="25"/>
  <c r="AR52" i="25"/>
  <c r="X186" i="25"/>
  <c r="BH186" i="25" s="1"/>
  <c r="Q186" i="25"/>
  <c r="BA186" i="25" s="1"/>
  <c r="Y204" i="25"/>
  <c r="BI204" i="25" s="1"/>
  <c r="R204" i="25"/>
  <c r="BB204" i="25" s="1"/>
  <c r="Y49" i="25"/>
  <c r="BI49" i="25" s="1"/>
  <c r="R49" i="25"/>
  <c r="BB49" i="25" s="1"/>
  <c r="AV293" i="25"/>
  <c r="AO293" i="25"/>
  <c r="AN238" i="25"/>
  <c r="AU238" i="25"/>
  <c r="AC279" i="25"/>
  <c r="BM279" i="25" s="1"/>
  <c r="V279" i="25"/>
  <c r="BF279" i="25" s="1"/>
  <c r="AU22" i="25"/>
  <c r="AN114" i="25"/>
  <c r="AU114" i="25"/>
  <c r="V322" i="25"/>
  <c r="BF322" i="25" s="1"/>
  <c r="AC322" i="25"/>
  <c r="BM322" i="25" s="1"/>
  <c r="AW182" i="25"/>
  <c r="AP182" i="25"/>
  <c r="Y83" i="25"/>
  <c r="BI83" i="25" s="1"/>
  <c r="R83" i="25"/>
  <c r="BB83" i="25" s="1"/>
  <c r="V114" i="25"/>
  <c r="BF114" i="25" s="1"/>
  <c r="AC114" i="25"/>
  <c r="BM114" i="25" s="1"/>
  <c r="Y287" i="25"/>
  <c r="BI287" i="25" s="1"/>
  <c r="R287" i="25"/>
  <c r="BB287" i="25" s="1"/>
  <c r="AU373" i="25"/>
  <c r="AN373" i="25"/>
  <c r="Y318" i="25"/>
  <c r="BI318" i="25" s="1"/>
  <c r="R318" i="25"/>
  <c r="BB318" i="25" s="1"/>
  <c r="AY17" i="25"/>
  <c r="AR17" i="25"/>
  <c r="AC74" i="25"/>
  <c r="BM74" i="25" s="1"/>
  <c r="V74" i="25"/>
  <c r="BF74" i="25" s="1"/>
  <c r="AU95" i="25"/>
  <c r="AN95" i="25"/>
  <c r="R308" i="25"/>
  <c r="BB308" i="25" s="1"/>
  <c r="Y308" i="25"/>
  <c r="BI308" i="25" s="1"/>
  <c r="AN77" i="25"/>
  <c r="AU77" i="25"/>
  <c r="AR162" i="25"/>
  <c r="AY162" i="25"/>
  <c r="AY191" i="25"/>
  <c r="AR191" i="25"/>
  <c r="AP188" i="25"/>
  <c r="AW188" i="25"/>
  <c r="AR359" i="25"/>
  <c r="AY359" i="25"/>
  <c r="AN334" i="25"/>
  <c r="AU334" i="25"/>
  <c r="AT319" i="25"/>
  <c r="AM319" i="25"/>
  <c r="AA181" i="25"/>
  <c r="BK181" i="25" s="1"/>
  <c r="T181" i="25"/>
  <c r="BD181" i="25" s="1"/>
  <c r="Y146" i="25"/>
  <c r="BI146" i="25" s="1"/>
  <c r="R146" i="25"/>
  <c r="BB146" i="25" s="1"/>
  <c r="V49" i="25"/>
  <c r="BF49" i="25" s="1"/>
  <c r="AC49" i="25"/>
  <c r="BM49" i="25" s="1"/>
  <c r="AU85" i="25"/>
  <c r="AN85" i="25"/>
  <c r="Z319" i="25"/>
  <c r="BJ319" i="25" s="1"/>
  <c r="S319" i="25"/>
  <c r="BC319" i="25" s="1"/>
  <c r="Y151" i="25"/>
  <c r="BI151" i="25" s="1"/>
  <c r="R151" i="25"/>
  <c r="BB151" i="25" s="1"/>
  <c r="AY36" i="25"/>
  <c r="AR36" i="25"/>
  <c r="X237" i="25"/>
  <c r="BH237" i="25" s="1"/>
  <c r="Q237" i="25"/>
  <c r="BA237" i="25" s="1"/>
  <c r="Y252" i="25"/>
  <c r="BI252" i="25" s="1"/>
  <c r="R252" i="25"/>
  <c r="BB252" i="25" s="1"/>
  <c r="V291" i="25"/>
  <c r="BF291" i="25" s="1"/>
  <c r="AC291" i="25"/>
  <c r="BM291" i="25" s="1"/>
  <c r="Y177" i="25"/>
  <c r="BI177" i="25" s="1"/>
  <c r="R177" i="25"/>
  <c r="BB177" i="25" s="1"/>
  <c r="Y216" i="25"/>
  <c r="BI216" i="25" s="1"/>
  <c r="R216" i="25"/>
  <c r="BB216" i="25" s="1"/>
  <c r="V389" i="25"/>
  <c r="BF389" i="25" s="1"/>
  <c r="AC389" i="25"/>
  <c r="BM389" i="25" s="1"/>
  <c r="AY237" i="25"/>
  <c r="AR237" i="25"/>
  <c r="AU133" i="25"/>
  <c r="AN133" i="25"/>
  <c r="Q263" i="25"/>
  <c r="BA263" i="25" s="1"/>
  <c r="X263" i="25"/>
  <c r="BH263" i="25" s="1"/>
  <c r="AM148" i="25"/>
  <c r="AT148" i="25"/>
  <c r="AR197" i="25"/>
  <c r="AY197" i="25"/>
  <c r="AY258" i="25"/>
  <c r="AR258" i="25"/>
  <c r="D782" i="25"/>
  <c r="Y260" i="25"/>
  <c r="BI260" i="25" s="1"/>
  <c r="R260" i="25"/>
  <c r="BB260" i="25" s="1"/>
  <c r="AU109" i="25"/>
  <c r="AN109" i="25"/>
  <c r="V295" i="25"/>
  <c r="BF295" i="25" s="1"/>
  <c r="AC295" i="25"/>
  <c r="BM295" i="25" s="1"/>
  <c r="AN325" i="25"/>
  <c r="AU325" i="25"/>
  <c r="AT320" i="25"/>
  <c r="AM320" i="25"/>
  <c r="Y53" i="25"/>
  <c r="BI53" i="25" s="1"/>
  <c r="R53" i="25"/>
  <c r="BB53" i="25" s="1"/>
  <c r="Y150" i="25"/>
  <c r="BI150" i="25" s="1"/>
  <c r="R150" i="25"/>
  <c r="BB150" i="25" s="1"/>
  <c r="AY335" i="25"/>
  <c r="AR335" i="25"/>
  <c r="AT125" i="25"/>
  <c r="AM125" i="25"/>
  <c r="AV322" i="25"/>
  <c r="AO322" i="25"/>
  <c r="U188" i="25"/>
  <c r="BE188" i="25" s="1"/>
  <c r="AB188" i="25"/>
  <c r="BL188" i="25" s="1"/>
  <c r="Y232" i="25"/>
  <c r="BI232" i="25" s="1"/>
  <c r="R232" i="25"/>
  <c r="BB232" i="25" s="1"/>
  <c r="U296" i="25"/>
  <c r="BE296" i="25" s="1"/>
  <c r="AB296" i="25"/>
  <c r="BL296" i="25" s="1"/>
  <c r="AY240" i="25"/>
  <c r="AR240" i="25"/>
  <c r="AC232" i="25"/>
  <c r="BM232" i="25" s="1"/>
  <c r="V232" i="25"/>
  <c r="BF232" i="25" s="1"/>
  <c r="V113" i="25"/>
  <c r="BF113" i="25" s="1"/>
  <c r="AC113" i="25"/>
  <c r="BM113" i="25" s="1"/>
  <c r="R367" i="25"/>
  <c r="BB367" i="25" s="1"/>
  <c r="Y367" i="25"/>
  <c r="BI367" i="25" s="1"/>
  <c r="V198" i="25"/>
  <c r="BF198" i="25" s="1"/>
  <c r="AC198" i="25"/>
  <c r="BM198" i="25" s="1"/>
  <c r="AR289" i="25"/>
  <c r="AY289" i="25"/>
  <c r="AM187" i="25"/>
  <c r="AT187" i="25"/>
  <c r="AN142" i="25"/>
  <c r="AU142" i="25"/>
  <c r="Y39" i="25"/>
  <c r="BI39" i="25" s="1"/>
  <c r="R39" i="25"/>
  <c r="BB39" i="25" s="1"/>
  <c r="Y201" i="25"/>
  <c r="BI201" i="25" s="1"/>
  <c r="R201" i="25"/>
  <c r="BB201" i="25" s="1"/>
  <c r="D789" i="25"/>
  <c r="X322" i="25"/>
  <c r="BH322" i="25" s="1"/>
  <c r="Q322" i="25"/>
  <c r="BA322" i="25" s="1"/>
  <c r="Y359" i="25"/>
  <c r="BI359" i="25" s="1"/>
  <c r="R359" i="25"/>
  <c r="BB359" i="25" s="1"/>
  <c r="AN153" i="25"/>
  <c r="AU153" i="25"/>
  <c r="X128" i="25"/>
  <c r="BH128" i="25" s="1"/>
  <c r="Q128" i="25"/>
  <c r="BA128" i="25" s="1"/>
  <c r="AR388" i="25"/>
  <c r="AY388" i="25"/>
  <c r="V40" i="25"/>
  <c r="BF40" i="25" s="1"/>
  <c r="AC40" i="25"/>
  <c r="BM40" i="25" s="1"/>
  <c r="Y104" i="25"/>
  <c r="BI104" i="25" s="1"/>
  <c r="R104" i="25"/>
  <c r="BB104" i="25" s="1"/>
  <c r="X235" i="25"/>
  <c r="BH235" i="25" s="1"/>
  <c r="Q235" i="25"/>
  <c r="BA235" i="25" s="1"/>
  <c r="D828" i="6"/>
  <c r="AN79" i="25"/>
  <c r="AU79" i="25"/>
  <c r="AR320" i="25"/>
  <c r="AY320" i="25"/>
  <c r="Y279" i="25"/>
  <c r="BI279" i="25" s="1"/>
  <c r="R279" i="25"/>
  <c r="BB279" i="25" s="1"/>
  <c r="AR79" i="25"/>
  <c r="AY357" i="25"/>
  <c r="AR357" i="25"/>
  <c r="AX183" i="25"/>
  <c r="AQ183" i="25"/>
  <c r="AU240" i="25"/>
  <c r="AN240" i="25"/>
  <c r="AU172" i="25"/>
  <c r="AN172" i="25"/>
  <c r="AY212" i="25"/>
  <c r="AR212" i="25"/>
  <c r="AC134" i="25"/>
  <c r="BM134" i="25" s="1"/>
  <c r="V134" i="25"/>
  <c r="BF134" i="25" s="1"/>
  <c r="AN275" i="25"/>
  <c r="AU275" i="25"/>
  <c r="AY221" i="25"/>
  <c r="AR221" i="25"/>
  <c r="AR205" i="25"/>
  <c r="AY205" i="25"/>
  <c r="R258" i="25"/>
  <c r="BB258" i="25" s="1"/>
  <c r="Y258" i="25"/>
  <c r="BI258" i="25" s="1"/>
  <c r="AU255" i="25"/>
  <c r="AN255" i="25"/>
  <c r="AU174" i="25"/>
  <c r="AN174" i="25"/>
  <c r="AO282" i="25"/>
  <c r="AV282" i="25"/>
  <c r="AM245" i="25"/>
  <c r="AT245" i="25"/>
  <c r="AT189" i="25"/>
  <c r="AM189" i="25"/>
  <c r="V181" i="25"/>
  <c r="BF181" i="25" s="1"/>
  <c r="AC181" i="25"/>
  <c r="BM181" i="25" s="1"/>
  <c r="V146" i="25"/>
  <c r="BF146" i="25" s="1"/>
  <c r="AC146" i="25"/>
  <c r="BM146" i="25" s="1"/>
  <c r="AC266" i="25"/>
  <c r="BM266" i="25" s="1"/>
  <c r="V266" i="25"/>
  <c r="BF266" i="25" s="1"/>
  <c r="AR312" i="25"/>
  <c r="AY312" i="25"/>
  <c r="AR55" i="25"/>
  <c r="AY55" i="25"/>
  <c r="V91" i="25"/>
  <c r="BF91" i="25" s="1"/>
  <c r="AC91" i="25"/>
  <c r="BM91" i="25" s="1"/>
  <c r="AR380" i="25"/>
  <c r="AY380" i="25"/>
  <c r="AC228" i="25"/>
  <c r="BM228" i="25" s="1"/>
  <c r="V228" i="25"/>
  <c r="BF228" i="25" s="1"/>
  <c r="Y319" i="25"/>
  <c r="BI319" i="25" s="1"/>
  <c r="R319" i="25"/>
  <c r="BB319" i="25" s="1"/>
  <c r="Y20" i="25"/>
  <c r="BI20" i="25" s="1"/>
  <c r="R20" i="25"/>
  <c r="BB20" i="25" s="1"/>
  <c r="R231" i="25"/>
  <c r="BB231" i="25" s="1"/>
  <c r="Y231" i="25"/>
  <c r="BI231" i="25" s="1"/>
  <c r="AX285" i="25"/>
  <c r="AQ285" i="25"/>
  <c r="Y113" i="25"/>
  <c r="BI113" i="25" s="1"/>
  <c r="R113" i="25"/>
  <c r="BB113" i="25" s="1"/>
  <c r="AC364" i="25"/>
  <c r="BM364" i="25" s="1"/>
  <c r="V364" i="25"/>
  <c r="BF364" i="25" s="1"/>
  <c r="AT316" i="25"/>
  <c r="AM316" i="25"/>
  <c r="R357" i="25"/>
  <c r="BB357" i="25" s="1"/>
  <c r="Y357" i="25"/>
  <c r="BI357" i="25" s="1"/>
  <c r="V233" i="25"/>
  <c r="BF233" i="25" s="1"/>
  <c r="AC233" i="25"/>
  <c r="BM233" i="25" s="1"/>
  <c r="AN313" i="25"/>
  <c r="AU313" i="25"/>
  <c r="AR361" i="25"/>
  <c r="AY361" i="25"/>
  <c r="AR135" i="25"/>
  <c r="AY135" i="25"/>
  <c r="AR70" i="25"/>
  <c r="Y330" i="25"/>
  <c r="BI330" i="25" s="1"/>
  <c r="R330" i="25"/>
  <c r="BB330" i="25" s="1"/>
  <c r="AU204" i="25"/>
  <c r="AN204" i="25"/>
  <c r="AN21" i="25"/>
  <c r="AU21" i="25"/>
  <c r="R114" i="25"/>
  <c r="BB114" i="25" s="1"/>
  <c r="Y114" i="25"/>
  <c r="BI114" i="25" s="1"/>
  <c r="AY166" i="25"/>
  <c r="AR166" i="25"/>
  <c r="V359" i="25"/>
  <c r="BF359" i="25" s="1"/>
  <c r="AC359" i="25"/>
  <c r="BM359" i="25" s="1"/>
  <c r="AN335" i="25"/>
  <c r="AU335" i="25"/>
  <c r="AP181" i="25"/>
  <c r="AW181" i="25"/>
  <c r="V36" i="25"/>
  <c r="BF36" i="25" s="1"/>
  <c r="AU47" i="25"/>
  <c r="AN47" i="25"/>
  <c r="AN321" i="25"/>
  <c r="AU321" i="25"/>
  <c r="AU228" i="25"/>
  <c r="AN228" i="25"/>
  <c r="AQ293" i="25"/>
  <c r="AX293" i="25"/>
  <c r="AC258" i="25"/>
  <c r="BM258" i="25" s="1"/>
  <c r="V258" i="25"/>
  <c r="BF258" i="25" s="1"/>
  <c r="V96" i="25"/>
  <c r="BF96" i="25" s="1"/>
  <c r="AC96" i="25"/>
  <c r="BM96" i="25" s="1"/>
  <c r="AR295" i="25"/>
  <c r="AY295" i="25"/>
  <c r="V186" i="25"/>
  <c r="BF186" i="25" s="1"/>
  <c r="AC186" i="25"/>
  <c r="BM186" i="25" s="1"/>
  <c r="U295" i="25"/>
  <c r="BE295" i="25" s="1"/>
  <c r="AB295" i="25"/>
  <c r="BL295" i="25" s="1"/>
  <c r="AN367" i="25"/>
  <c r="AU367" i="25"/>
  <c r="AR198" i="25"/>
  <c r="AY198" i="25"/>
  <c r="AC289" i="25"/>
  <c r="BM289" i="25" s="1"/>
  <c r="V289" i="25"/>
  <c r="BF289" i="25" s="1"/>
  <c r="AC184" i="25"/>
  <c r="BM184" i="25" s="1"/>
  <c r="V184" i="25"/>
  <c r="BF184" i="25" s="1"/>
  <c r="AN359" i="25"/>
  <c r="AU359" i="25"/>
  <c r="AV321" i="25"/>
  <c r="AO321" i="25"/>
  <c r="AC253" i="25"/>
  <c r="BM253" i="25" s="1"/>
  <c r="V253" i="25"/>
  <c r="BF253" i="25" s="1"/>
  <c r="AN258" i="25"/>
  <c r="AU258" i="25"/>
  <c r="Q244" i="25"/>
  <c r="BA244" i="25" s="1"/>
  <c r="X244" i="25"/>
  <c r="BH244" i="25" s="1"/>
  <c r="AY255" i="25"/>
  <c r="AR255" i="25"/>
  <c r="AN187" i="25"/>
  <c r="AU187" i="25"/>
  <c r="AU253" i="25"/>
  <c r="AN253" i="25"/>
  <c r="AU113" i="25"/>
  <c r="AN113" i="25"/>
  <c r="AC293" i="25"/>
  <c r="BM293" i="25" s="1"/>
  <c r="V293" i="25"/>
  <c r="BF293" i="25" s="1"/>
  <c r="Y309" i="25"/>
  <c r="BI309" i="25" s="1"/>
  <c r="R309" i="25"/>
  <c r="BB309" i="25" s="1"/>
  <c r="AW288" i="25"/>
  <c r="AP288" i="25"/>
  <c r="R38" i="25"/>
  <c r="BB38" i="25" s="1"/>
  <c r="Y38" i="25"/>
  <c r="BI38" i="25" s="1"/>
  <c r="AR20" i="25"/>
  <c r="AY20" i="25"/>
  <c r="R198" i="25"/>
  <c r="BB198" i="25" s="1"/>
  <c r="Y198" i="25"/>
  <c r="BI198" i="25" s="1"/>
  <c r="AY364" i="25"/>
  <c r="AR364" i="25"/>
  <c r="X324" i="25"/>
  <c r="BH324" i="25" s="1"/>
  <c r="Q324" i="25"/>
  <c r="BA324" i="25" s="1"/>
  <c r="AC89" i="25"/>
  <c r="BM89" i="25" s="1"/>
  <c r="V89" i="25"/>
  <c r="BF89" i="25" s="1"/>
  <c r="AN357" i="25"/>
  <c r="AU357" i="25"/>
  <c r="AN155" i="25"/>
  <c r="AU155" i="25"/>
  <c r="AC327" i="25"/>
  <c r="BM327" i="25" s="1"/>
  <c r="V327" i="25"/>
  <c r="BF327" i="25" s="1"/>
  <c r="AU96" i="25"/>
  <c r="AN96" i="25"/>
  <c r="AC51" i="25"/>
  <c r="BM51" i="25" s="1"/>
  <c r="V51" i="25"/>
  <c r="BF51" i="25" s="1"/>
  <c r="AY233" i="25"/>
  <c r="AR233" i="25"/>
  <c r="AC333" i="25"/>
  <c r="BM333" i="25" s="1"/>
  <c r="V333" i="25"/>
  <c r="BF333" i="25" s="1"/>
  <c r="AB182" i="25"/>
  <c r="BL182" i="25" s="1"/>
  <c r="AU230" i="25"/>
  <c r="AN230" i="25"/>
  <c r="R175" i="25"/>
  <c r="BB175" i="25" s="1"/>
  <c r="Y175" i="25"/>
  <c r="BI175" i="25" s="1"/>
  <c r="Y217" i="25"/>
  <c r="BI217" i="25" s="1"/>
  <c r="R217" i="25"/>
  <c r="BB217" i="25" s="1"/>
  <c r="V384" i="25"/>
  <c r="BF384" i="25" s="1"/>
  <c r="AC384" i="25"/>
  <c r="BM384" i="25" s="1"/>
  <c r="X193" i="25"/>
  <c r="BH193" i="25" s="1"/>
  <c r="Q193" i="25"/>
  <c r="BA193" i="25" s="1"/>
  <c r="Y290" i="25"/>
  <c r="BI290" i="25" s="1"/>
  <c r="R290" i="25"/>
  <c r="BB290" i="25" s="1"/>
  <c r="Y375" i="25"/>
  <c r="BI375" i="25" s="1"/>
  <c r="R375" i="25"/>
  <c r="BB375" i="25" s="1"/>
  <c r="AR100" i="25"/>
  <c r="AY100" i="25"/>
  <c r="AR137" i="25"/>
  <c r="AY137" i="25"/>
  <c r="AC175" i="25"/>
  <c r="BM175" i="25" s="1"/>
  <c r="V175" i="25"/>
  <c r="BF175" i="25" s="1"/>
  <c r="AN185" i="25"/>
  <c r="AU185" i="25"/>
  <c r="V294" i="25"/>
  <c r="BF294" i="25" s="1"/>
  <c r="AC294" i="25"/>
  <c r="BM294" i="25" s="1"/>
  <c r="AC249" i="25"/>
  <c r="BM249" i="25" s="1"/>
  <c r="V249" i="25"/>
  <c r="BF249" i="25" s="1"/>
  <c r="R313" i="25"/>
  <c r="BB313" i="25" s="1"/>
  <c r="Y313" i="25"/>
  <c r="BI313" i="25" s="1"/>
  <c r="V188" i="25"/>
  <c r="BF188" i="25" s="1"/>
  <c r="AC188" i="25"/>
  <c r="BM188" i="25" s="1"/>
  <c r="AR19" i="25"/>
  <c r="AY19" i="25"/>
  <c r="AR95" i="25"/>
  <c r="AY95" i="25"/>
  <c r="AU100" i="25"/>
  <c r="AN100" i="25"/>
  <c r="AU87" i="25"/>
  <c r="AN87" i="25"/>
  <c r="V369" i="25"/>
  <c r="BF369" i="25" s="1"/>
  <c r="AC369" i="25"/>
  <c r="BM369" i="25" s="1"/>
  <c r="R159" i="25"/>
  <c r="BB159" i="25" s="1"/>
  <c r="Y159" i="25"/>
  <c r="BI159" i="25" s="1"/>
  <c r="AY218" i="25"/>
  <c r="AR218" i="25"/>
  <c r="AT196" i="25"/>
  <c r="AM196" i="25"/>
  <c r="AB191" i="25"/>
  <c r="BL191" i="25" s="1"/>
  <c r="U191" i="25"/>
  <c r="BE191" i="25" s="1"/>
  <c r="R233" i="25"/>
  <c r="BB233" i="25" s="1"/>
  <c r="Y233" i="25"/>
  <c r="BI233" i="25" s="1"/>
  <c r="AU179" i="25"/>
  <c r="AN179" i="25"/>
  <c r="V209" i="25"/>
  <c r="BF209" i="25" s="1"/>
  <c r="AC209" i="25"/>
  <c r="BM209" i="25" s="1"/>
  <c r="AY110" i="25"/>
  <c r="AR110" i="25"/>
  <c r="AC135" i="25"/>
  <c r="BM135" i="25" s="1"/>
  <c r="AU273" i="25"/>
  <c r="AN273" i="25"/>
  <c r="AC254" i="25"/>
  <c r="BM254" i="25" s="1"/>
  <c r="V254" i="25"/>
  <c r="BF254" i="25" s="1"/>
  <c r="Z289" i="25"/>
  <c r="BJ289" i="25" s="1"/>
  <c r="S289" i="25"/>
  <c r="BC289" i="25" s="1"/>
  <c r="AC70" i="25"/>
  <c r="BM70" i="25" s="1"/>
  <c r="V70" i="25"/>
  <c r="BF70" i="25" s="1"/>
  <c r="AN76" i="25"/>
  <c r="AW290" i="25"/>
  <c r="AP290" i="25"/>
  <c r="AR324" i="25"/>
  <c r="AY324" i="25"/>
  <c r="Y36" i="25"/>
  <c r="BI36" i="25" s="1"/>
  <c r="R36" i="25"/>
  <c r="BB36" i="25" s="1"/>
  <c r="AR21" i="25"/>
  <c r="AU162" i="25"/>
  <c r="AN162" i="25"/>
  <c r="AY354" i="25"/>
  <c r="AR354" i="25"/>
  <c r="AN330" i="25"/>
  <c r="AU330" i="25"/>
  <c r="AU364" i="25"/>
  <c r="AN364" i="25"/>
  <c r="AU154" i="25"/>
  <c r="AN154" i="25"/>
  <c r="AC331" i="25"/>
  <c r="BM331" i="25" s="1"/>
  <c r="V331" i="25"/>
  <c r="BF331" i="25" s="1"/>
  <c r="V38" i="25"/>
  <c r="BF38" i="25" s="1"/>
  <c r="AU98" i="25"/>
  <c r="AN98" i="25"/>
  <c r="AM240" i="25"/>
  <c r="AT240" i="25"/>
  <c r="E789" i="25"/>
  <c r="AN219" i="25"/>
  <c r="AU219" i="25"/>
  <c r="Y115" i="25"/>
  <c r="BI115" i="25" s="1"/>
  <c r="R115" i="25"/>
  <c r="BB115" i="25" s="1"/>
  <c r="V83" i="25"/>
  <c r="BF83" i="25" s="1"/>
  <c r="AC83" i="25"/>
  <c r="BM83" i="25" s="1"/>
  <c r="X236" i="25"/>
  <c r="BH236" i="25" s="1"/>
  <c r="Q236" i="25"/>
  <c r="BA236" i="25" s="1"/>
  <c r="AU183" i="25"/>
  <c r="AN183" i="25"/>
  <c r="AC375" i="25"/>
  <c r="BM375" i="25" s="1"/>
  <c r="V375" i="25"/>
  <c r="BF375" i="25" s="1"/>
  <c r="AR105" i="25"/>
  <c r="AY105" i="25"/>
  <c r="Y376" i="25"/>
  <c r="BI376" i="25" s="1"/>
  <c r="R376" i="25"/>
  <c r="BB376" i="25" s="1"/>
  <c r="AY130" i="25"/>
  <c r="AR130" i="25"/>
  <c r="AR177" i="25"/>
  <c r="AY177" i="25"/>
  <c r="AU278" i="25"/>
  <c r="AN278" i="25"/>
  <c r="AU192" i="25"/>
  <c r="AN192" i="25"/>
  <c r="R110" i="25"/>
  <c r="BB110" i="25" s="1"/>
  <c r="Y110" i="25"/>
  <c r="BI110" i="25" s="1"/>
  <c r="AR143" i="25"/>
  <c r="V166" i="25"/>
  <c r="BF166" i="25" s="1"/>
  <c r="AC166" i="25"/>
  <c r="BM166" i="25" s="1"/>
  <c r="AC323" i="25"/>
  <c r="BM323" i="25" s="1"/>
  <c r="V323" i="25"/>
  <c r="BF323" i="25" s="1"/>
  <c r="Q185" i="25"/>
  <c r="BA185" i="25" s="1"/>
  <c r="X185" i="25"/>
  <c r="BH185" i="25" s="1"/>
  <c r="Y331" i="25"/>
  <c r="BI331" i="25" s="1"/>
  <c r="R331" i="25"/>
  <c r="BB331" i="25" s="1"/>
  <c r="R335" i="25"/>
  <c r="BB335" i="25" s="1"/>
  <c r="Y335" i="25"/>
  <c r="BI335" i="25" s="1"/>
  <c r="AU51" i="25"/>
  <c r="AN51" i="25"/>
  <c r="V90" i="25"/>
  <c r="BF90" i="25" s="1"/>
  <c r="AC90" i="25"/>
  <c r="BM90" i="25" s="1"/>
  <c r="AU161" i="25"/>
  <c r="AN161" i="25"/>
  <c r="AR46" i="25"/>
  <c r="AY46" i="25"/>
  <c r="Y145" i="25"/>
  <c r="BI145" i="25" s="1"/>
  <c r="R145" i="25"/>
  <c r="BB145" i="25" s="1"/>
  <c r="Y90" i="25"/>
  <c r="BI90" i="25" s="1"/>
  <c r="R90" i="25"/>
  <c r="BB90" i="25" s="1"/>
  <c r="AO328" i="25"/>
  <c r="AV328" i="25"/>
  <c r="Y47" i="25"/>
  <c r="BI47" i="25" s="1"/>
  <c r="R47" i="25"/>
  <c r="BB47" i="25" s="1"/>
  <c r="V81" i="25"/>
  <c r="BF81" i="25" s="1"/>
  <c r="AC81" i="25"/>
  <c r="BM81" i="25" s="1"/>
  <c r="S283" i="25"/>
  <c r="BC283" i="25" s="1"/>
  <c r="Z283" i="25"/>
  <c r="BJ283" i="25" s="1"/>
  <c r="AR97" i="25"/>
  <c r="Y321" i="25"/>
  <c r="BI321" i="25" s="1"/>
  <c r="R321" i="25"/>
  <c r="BB321" i="25" s="1"/>
  <c r="Y228" i="25"/>
  <c r="BI228" i="25" s="1"/>
  <c r="R228" i="25"/>
  <c r="BB228" i="25" s="1"/>
  <c r="AR280" i="25"/>
  <c r="AY280" i="25"/>
  <c r="AB293" i="25"/>
  <c r="BL293" i="25" s="1"/>
  <c r="U293" i="25"/>
  <c r="BE293" i="25" s="1"/>
  <c r="AY210" i="25"/>
  <c r="AR210" i="25"/>
  <c r="V276" i="25"/>
  <c r="BF276" i="25" s="1"/>
  <c r="AC276" i="25"/>
  <c r="BM276" i="25" s="1"/>
  <c r="AU134" i="25"/>
  <c r="Q148" i="25"/>
  <c r="BA148" i="25" s="1"/>
  <c r="X148" i="25"/>
  <c r="BH148" i="25" s="1"/>
  <c r="V98" i="25"/>
  <c r="BF98" i="25" s="1"/>
  <c r="AC98" i="25"/>
  <c r="BM98" i="25" s="1"/>
  <c r="V179" i="25"/>
  <c r="BF179" i="25" s="1"/>
  <c r="AC179" i="25"/>
  <c r="BM179" i="25" s="1"/>
  <c r="R189" i="25"/>
  <c r="BB189" i="25" s="1"/>
  <c r="AN249" i="25"/>
  <c r="AU249" i="25"/>
  <c r="AY96" i="25"/>
  <c r="AR96" i="25"/>
  <c r="V80" i="25"/>
  <c r="BF80" i="25" s="1"/>
  <c r="AC80" i="25"/>
  <c r="BM80" i="25" s="1"/>
  <c r="AY321" i="25"/>
  <c r="AR321" i="25"/>
  <c r="AR186" i="25"/>
  <c r="AY186" i="25"/>
  <c r="AC151" i="25"/>
  <c r="BM151" i="25" s="1"/>
  <c r="V151" i="25"/>
  <c r="BF151" i="25" s="1"/>
  <c r="V87" i="25"/>
  <c r="BF87" i="25" s="1"/>
  <c r="AC87" i="25"/>
  <c r="BM87" i="25" s="1"/>
  <c r="Q127" i="25"/>
  <c r="BA127" i="25" s="1"/>
  <c r="X127" i="25"/>
  <c r="BH127" i="25" s="1"/>
  <c r="AY390" i="25"/>
  <c r="AR390" i="25"/>
  <c r="AU215" i="25"/>
  <c r="AN215" i="25"/>
  <c r="AX296" i="25"/>
  <c r="AQ296" i="25"/>
  <c r="AC239" i="25"/>
  <c r="BM239" i="25" s="1"/>
  <c r="V239" i="25"/>
  <c r="BF239" i="25" s="1"/>
  <c r="AC217" i="25"/>
  <c r="BM217" i="25" s="1"/>
  <c r="V217" i="25"/>
  <c r="BF217" i="25" s="1"/>
  <c r="AC275" i="25"/>
  <c r="BM275" i="25" s="1"/>
  <c r="V275" i="25"/>
  <c r="BF275" i="25" s="1"/>
  <c r="AR109" i="25"/>
  <c r="R129" i="25"/>
  <c r="BB129" i="25" s="1"/>
  <c r="Y129" i="25"/>
  <c r="BI129" i="25" s="1"/>
  <c r="Y276" i="25"/>
  <c r="BI276" i="25" s="1"/>
  <c r="R276" i="25"/>
  <c r="BB276" i="25" s="1"/>
  <c r="AN280" i="25"/>
  <c r="AU280" i="25"/>
  <c r="AR315" i="25"/>
  <c r="AY315" i="25"/>
  <c r="AY76" i="25"/>
  <c r="AR76" i="25"/>
  <c r="AC71" i="25"/>
  <c r="BM71" i="25" s="1"/>
  <c r="V71" i="25"/>
  <c r="BF71" i="25" s="1"/>
  <c r="AY251" i="25"/>
  <c r="AR251" i="25"/>
  <c r="Y70" i="25"/>
  <c r="BI70" i="25" s="1"/>
  <c r="R70" i="25"/>
  <c r="BB70" i="25" s="1"/>
  <c r="V319" i="25"/>
  <c r="BF319" i="25" s="1"/>
  <c r="AC319" i="25"/>
  <c r="BM319" i="25" s="1"/>
  <c r="AY184" i="25"/>
  <c r="AR184" i="25"/>
  <c r="Y197" i="25"/>
  <c r="BI197" i="25" s="1"/>
  <c r="R197" i="25"/>
  <c r="BB197" i="25" s="1"/>
  <c r="AR158" i="25"/>
  <c r="AY158" i="25"/>
  <c r="AN326" i="25"/>
  <c r="AU326" i="25"/>
  <c r="AP185" i="25"/>
  <c r="AW185" i="25"/>
  <c r="V45" i="25"/>
  <c r="BF45" i="25" s="1"/>
  <c r="AC45" i="25"/>
  <c r="BM45" i="25" s="1"/>
  <c r="R92" i="25"/>
  <c r="BB92" i="25" s="1"/>
  <c r="Y92" i="25"/>
  <c r="BI92" i="25" s="1"/>
  <c r="V366" i="25"/>
  <c r="BF366" i="25" s="1"/>
  <c r="AC366" i="25"/>
  <c r="BM366" i="25" s="1"/>
  <c r="S321" i="25"/>
  <c r="BC321" i="25" s="1"/>
  <c r="Z321" i="25"/>
  <c r="BJ321" i="25" s="1"/>
  <c r="D833" i="6"/>
  <c r="Y327" i="25"/>
  <c r="BI327" i="25" s="1"/>
  <c r="R327" i="25"/>
  <c r="BB327" i="25" s="1"/>
  <c r="AN265" i="25"/>
  <c r="AU265" i="25"/>
  <c r="V53" i="25"/>
  <c r="BF53" i="25" s="1"/>
  <c r="AC53" i="25"/>
  <c r="BM53" i="25" s="1"/>
  <c r="Q188" i="25"/>
  <c r="BA188" i="25" s="1"/>
  <c r="X188" i="25"/>
  <c r="BH188" i="25" s="1"/>
  <c r="R18" i="25"/>
  <c r="BB18" i="25" s="1"/>
  <c r="Y18" i="25"/>
  <c r="BI18" i="25" s="1"/>
  <c r="AN324" i="25"/>
  <c r="AU324" i="25"/>
  <c r="R374" i="25"/>
  <c r="BB374" i="25" s="1"/>
  <c r="Y374" i="25"/>
  <c r="BI374" i="25" s="1"/>
  <c r="V133" i="25"/>
  <c r="BF133" i="25" s="1"/>
  <c r="AC133" i="25"/>
  <c r="BM133" i="25" s="1"/>
  <c r="AY182" i="25"/>
  <c r="AR182" i="25"/>
  <c r="AY222" i="25"/>
  <c r="AR222" i="25"/>
  <c r="AY253" i="25"/>
  <c r="AR253" i="25"/>
  <c r="Y323" i="25"/>
  <c r="BI323" i="25" s="1"/>
  <c r="R323" i="25"/>
  <c r="BB323" i="25" s="1"/>
  <c r="AR282" i="25"/>
  <c r="AY282" i="25"/>
  <c r="Y186" i="25"/>
  <c r="BI186" i="25" s="1"/>
  <c r="R186" i="25"/>
  <c r="BB186" i="25" s="1"/>
  <c r="AU314" i="25"/>
  <c r="AN314" i="25"/>
  <c r="X245" i="25"/>
  <c r="BH245" i="25" s="1"/>
  <c r="Q245" i="25"/>
  <c r="BA245" i="25" s="1"/>
  <c r="AY165" i="25"/>
  <c r="AR165" i="25"/>
  <c r="X239" i="25"/>
  <c r="BH239" i="25" s="1"/>
  <c r="Q239" i="25"/>
  <c r="BA239" i="25" s="1"/>
  <c r="AY168" i="25"/>
  <c r="AR168" i="25"/>
  <c r="AC281" i="25"/>
  <c r="BM281" i="25" s="1"/>
  <c r="V281" i="25"/>
  <c r="BF281" i="25" s="1"/>
  <c r="V287" i="25"/>
  <c r="BF287" i="25" s="1"/>
  <c r="AC287" i="25"/>
  <c r="BM287" i="25" s="1"/>
  <c r="AR193" i="25"/>
  <c r="AY193" i="25"/>
  <c r="V199" i="25"/>
  <c r="BF199" i="25" s="1"/>
  <c r="AC199" i="25"/>
  <c r="BM199" i="25" s="1"/>
  <c r="AT191" i="25"/>
  <c r="AM191" i="25"/>
  <c r="AR75" i="25"/>
  <c r="AY75" i="25"/>
  <c r="AY89" i="25"/>
  <c r="AR89" i="25"/>
  <c r="AU217" i="25"/>
  <c r="AN217" i="25"/>
  <c r="AN290" i="25"/>
  <c r="AU290" i="25"/>
  <c r="AR294" i="25"/>
  <c r="AY294" i="25"/>
  <c r="R152" i="25"/>
  <c r="BB152" i="25" s="1"/>
  <c r="Y152" i="25"/>
  <c r="BI152" i="25" s="1"/>
  <c r="V218" i="25"/>
  <c r="BF218" i="25" s="1"/>
  <c r="AC218" i="25"/>
  <c r="BM218" i="25" s="1"/>
  <c r="R162" i="25"/>
  <c r="BB162" i="25" s="1"/>
  <c r="Y162" i="25"/>
  <c r="BI162" i="25" s="1"/>
  <c r="AR37" i="25"/>
  <c r="AY37" i="25"/>
  <c r="AV326" i="25"/>
  <c r="AO326" i="25"/>
  <c r="Z294" i="25"/>
  <c r="BJ294" i="25" s="1"/>
  <c r="S294" i="25"/>
  <c r="BC294" i="25" s="1"/>
  <c r="R373" i="25"/>
  <c r="BB373" i="25" s="1"/>
  <c r="Y373" i="25"/>
  <c r="BI373" i="25" s="1"/>
  <c r="AC130" i="25"/>
  <c r="BM130" i="25" s="1"/>
  <c r="V130" i="25"/>
  <c r="BF130" i="25" s="1"/>
  <c r="AR323" i="25"/>
  <c r="AY323" i="25"/>
  <c r="Q119" i="25"/>
  <c r="BA119" i="25" s="1"/>
  <c r="X119" i="25"/>
  <c r="BH119" i="25" s="1"/>
  <c r="R280" i="25"/>
  <c r="BB280" i="25" s="1"/>
  <c r="Y280" i="25"/>
  <c r="BI280" i="25" s="1"/>
  <c r="Y326" i="25"/>
  <c r="BI326" i="25" s="1"/>
  <c r="R326" i="25"/>
  <c r="BB326" i="25" s="1"/>
  <c r="AU231" i="25"/>
  <c r="AN231" i="25"/>
  <c r="AB285" i="25"/>
  <c r="BL285" i="25" s="1"/>
  <c r="U285" i="25"/>
  <c r="BE285" i="25" s="1"/>
  <c r="AR229" i="25"/>
  <c r="AY229" i="25"/>
  <c r="AR286" i="25"/>
  <c r="AY286" i="25"/>
  <c r="AC229" i="25"/>
  <c r="BM229" i="25" s="1"/>
  <c r="V229" i="25"/>
  <c r="BF229" i="25" s="1"/>
  <c r="X192" i="25"/>
  <c r="BH192" i="25" s="1"/>
  <c r="Q192" i="25"/>
  <c r="BA192" i="25" s="1"/>
  <c r="AC102" i="25"/>
  <c r="BM102" i="25" s="1"/>
  <c r="V102" i="25"/>
  <c r="BF102" i="25" s="1"/>
  <c r="AU269" i="25"/>
  <c r="AN269" i="25"/>
  <c r="AY311" i="25"/>
  <c r="AR311" i="25"/>
  <c r="H828" i="6"/>
  <c r="R187" i="25"/>
  <c r="BB187" i="25" s="1"/>
  <c r="Y187" i="25"/>
  <c r="BI187" i="25" s="1"/>
  <c r="R253" i="25"/>
  <c r="BB253" i="25" s="1"/>
  <c r="Y253" i="25"/>
  <c r="BI253" i="25" s="1"/>
  <c r="V286" i="25"/>
  <c r="BF286" i="25" s="1"/>
  <c r="AC286" i="25"/>
  <c r="BM286" i="25" s="1"/>
  <c r="AN306" i="25"/>
  <c r="AU306" i="25"/>
  <c r="V167" i="25"/>
  <c r="BF167" i="25" s="1"/>
  <c r="AC167" i="25"/>
  <c r="BM167" i="25" s="1"/>
  <c r="T288" i="25"/>
  <c r="BD288" i="25" s="1"/>
  <c r="AA288" i="25"/>
  <c r="BK288" i="25" s="1"/>
  <c r="Y196" i="25"/>
  <c r="BI196" i="25" s="1"/>
  <c r="R196" i="25"/>
  <c r="BB196" i="25" s="1"/>
  <c r="AR358" i="25"/>
  <c r="AY358" i="25"/>
  <c r="V85" i="25"/>
  <c r="BF85" i="25" s="1"/>
  <c r="AC85" i="25"/>
  <c r="BM85" i="25" s="1"/>
  <c r="Y155" i="25"/>
  <c r="BI155" i="25" s="1"/>
  <c r="R155" i="25"/>
  <c r="BB155" i="25" s="1"/>
  <c r="V332" i="25"/>
  <c r="BF332" i="25" s="1"/>
  <c r="AC332" i="25"/>
  <c r="BM332" i="25" s="1"/>
  <c r="R96" i="25"/>
  <c r="BB96" i="25" s="1"/>
  <c r="Y96" i="25"/>
  <c r="BI96" i="25" s="1"/>
  <c r="Y86" i="25"/>
  <c r="BI86" i="25" s="1"/>
  <c r="R86" i="25"/>
  <c r="BB86" i="25" s="1"/>
  <c r="V44" i="25"/>
  <c r="BF44" i="25" s="1"/>
  <c r="AO287" i="25"/>
  <c r="AV287" i="25"/>
  <c r="AX182" i="25"/>
  <c r="AQ182" i="25"/>
  <c r="Y236" i="25"/>
  <c r="BI236" i="25" s="1"/>
  <c r="R236" i="25"/>
  <c r="BB236" i="25" s="1"/>
  <c r="R230" i="25"/>
  <c r="BB230" i="25" s="1"/>
  <c r="Y230" i="25"/>
  <c r="BI230" i="25" s="1"/>
  <c r="V238" i="25"/>
  <c r="BF238" i="25" s="1"/>
  <c r="AC238" i="25"/>
  <c r="BM238" i="25" s="1"/>
  <c r="AC213" i="25"/>
  <c r="BM213" i="25" s="1"/>
  <c r="V213" i="25"/>
  <c r="BF213" i="25" s="1"/>
  <c r="AM193" i="25"/>
  <c r="AT193" i="25"/>
  <c r="AY107" i="25"/>
  <c r="AR107" i="25"/>
  <c r="C823" i="6"/>
  <c r="AU375" i="25"/>
  <c r="AN375" i="25"/>
  <c r="V100" i="25"/>
  <c r="BF100" i="25" s="1"/>
  <c r="AC100" i="25"/>
  <c r="BM100" i="25" s="1"/>
  <c r="AR175" i="25"/>
  <c r="AY175" i="25"/>
  <c r="AR195" i="25"/>
  <c r="AY195" i="25"/>
  <c r="AN320" i="25"/>
  <c r="AU320" i="25"/>
  <c r="AU190" i="25"/>
  <c r="AN190" i="25"/>
  <c r="AR249" i="25"/>
  <c r="AY249" i="25"/>
  <c r="Y261" i="25"/>
  <c r="BI261" i="25" s="1"/>
  <c r="R261" i="25"/>
  <c r="BB261" i="25" s="1"/>
  <c r="AR188" i="25"/>
  <c r="AY188" i="25"/>
  <c r="AC19" i="25"/>
  <c r="BM19" i="25" s="1"/>
  <c r="V19" i="25"/>
  <c r="BF19" i="25" s="1"/>
  <c r="V95" i="25"/>
  <c r="BF95" i="25" s="1"/>
  <c r="AC95" i="25"/>
  <c r="BM95" i="25" s="1"/>
  <c r="AC355" i="25"/>
  <c r="BM355" i="25" s="1"/>
  <c r="V355" i="25"/>
  <c r="BF355" i="25" s="1"/>
  <c r="AR330" i="25"/>
  <c r="AY330" i="25"/>
  <c r="AM122" i="25"/>
  <c r="AT122" i="25"/>
  <c r="Y87" i="25"/>
  <c r="BI87" i="25" s="1"/>
  <c r="R87" i="25"/>
  <c r="BB87" i="25" s="1"/>
  <c r="AY369" i="25"/>
  <c r="AR369" i="25"/>
  <c r="S329" i="25"/>
  <c r="BC329" i="25" s="1"/>
  <c r="Z329" i="25"/>
  <c r="BJ329" i="25" s="1"/>
  <c r="AR57" i="25"/>
  <c r="AY57" i="25"/>
  <c r="R163" i="25"/>
  <c r="BB163" i="25" s="1"/>
  <c r="Y163" i="25"/>
  <c r="BI163" i="25" s="1"/>
  <c r="H781" i="25"/>
  <c r="X268" i="25"/>
  <c r="BH268" i="25" s="1"/>
  <c r="Q268" i="25"/>
  <c r="BA268" i="25" s="1"/>
  <c r="AX191" i="25"/>
  <c r="AQ191" i="25"/>
  <c r="Y179" i="25"/>
  <c r="BI179" i="25" s="1"/>
  <c r="Y213" i="25"/>
  <c r="BI213" i="25" s="1"/>
  <c r="R213" i="25"/>
  <c r="BB213" i="25" s="1"/>
  <c r="AY373" i="25"/>
  <c r="AR373" i="25"/>
  <c r="V110" i="25"/>
  <c r="BF110" i="25" s="1"/>
  <c r="AC110" i="25"/>
  <c r="BM110" i="25" s="1"/>
  <c r="R291" i="25"/>
  <c r="BB291" i="25" s="1"/>
  <c r="Y291" i="25"/>
  <c r="BI291" i="25" s="1"/>
  <c r="AO199" i="25"/>
  <c r="AV199" i="25"/>
  <c r="B431" i="2"/>
  <c r="B432" i="2" s="1"/>
  <c r="B433" i="2" s="1"/>
  <c r="B434" i="2" s="1"/>
  <c r="B435" i="2" s="1"/>
  <c r="V101" i="25"/>
  <c r="BF101" i="25" s="1"/>
  <c r="Y273" i="25"/>
  <c r="BI273" i="25" s="1"/>
  <c r="R273" i="25"/>
  <c r="BB273" i="25" s="1"/>
  <c r="AY183" i="25"/>
  <c r="AR183" i="25"/>
  <c r="V202" i="25"/>
  <c r="BF202" i="25" s="1"/>
  <c r="AC202" i="25"/>
  <c r="BM202" i="25" s="1"/>
  <c r="AR254" i="25"/>
  <c r="AY254" i="25"/>
  <c r="AV289" i="25"/>
  <c r="AO289" i="25"/>
  <c r="V283" i="25"/>
  <c r="BF283" i="25" s="1"/>
  <c r="AC283" i="25"/>
  <c r="BM283" i="25" s="1"/>
  <c r="V164" i="25"/>
  <c r="BF164" i="25" s="1"/>
  <c r="AC164" i="25"/>
  <c r="BM164" i="25" s="1"/>
  <c r="V22" i="25"/>
  <c r="BF22" i="25" s="1"/>
  <c r="AC22" i="25"/>
  <c r="BM22" i="25" s="1"/>
  <c r="R195" i="25"/>
  <c r="BB195" i="25" s="1"/>
  <c r="Y195" i="25"/>
  <c r="BI195" i="25" s="1"/>
  <c r="AC354" i="25"/>
  <c r="BM354" i="25" s="1"/>
  <c r="V354" i="25"/>
  <c r="BF354" i="25" s="1"/>
  <c r="C789" i="25"/>
  <c r="AR331" i="25"/>
  <c r="AY331" i="25"/>
  <c r="R98" i="25"/>
  <c r="BB98" i="25" s="1"/>
  <c r="Y98" i="25"/>
  <c r="BI98" i="25" s="1"/>
  <c r="S326" i="25"/>
  <c r="BC326" i="25" s="1"/>
  <c r="Z326" i="25"/>
  <c r="BJ326" i="25" s="1"/>
  <c r="R107" i="25"/>
  <c r="BB107" i="25" s="1"/>
  <c r="Y107" i="25"/>
  <c r="BI107" i="25" s="1"/>
  <c r="AR157" i="25"/>
  <c r="AY157" i="25"/>
  <c r="Y219" i="25"/>
  <c r="BI219" i="25" s="1"/>
  <c r="R219" i="25"/>
  <c r="BB219" i="25" s="1"/>
  <c r="AU115" i="25"/>
  <c r="AN115" i="25"/>
  <c r="AU311" i="25"/>
  <c r="AN311" i="25"/>
  <c r="AY83" i="25"/>
  <c r="AR83" i="25"/>
  <c r="AM236" i="25"/>
  <c r="AT236" i="25"/>
  <c r="AN182" i="25"/>
  <c r="AU182" i="25"/>
  <c r="AY375" i="25"/>
  <c r="AR375" i="25"/>
  <c r="AY234" i="25"/>
  <c r="AR234" i="25"/>
  <c r="AU135" i="25"/>
  <c r="AN135" i="25"/>
  <c r="AU296" i="25"/>
  <c r="AN376" i="25"/>
  <c r="AU376" i="25"/>
  <c r="R369" i="25"/>
  <c r="BB369" i="25" s="1"/>
  <c r="Y369" i="25"/>
  <c r="BI369" i="25" s="1"/>
  <c r="V177" i="25"/>
  <c r="BF177" i="25" s="1"/>
  <c r="AC177" i="25"/>
  <c r="BM177" i="25" s="1"/>
  <c r="Y192" i="25"/>
  <c r="BI192" i="25" s="1"/>
  <c r="R192" i="25"/>
  <c r="BB192" i="25" s="1"/>
  <c r="AR72" i="25"/>
  <c r="AY72" i="25"/>
  <c r="AC143" i="25"/>
  <c r="BM143" i="25" s="1"/>
  <c r="V143" i="25"/>
  <c r="BF143" i="25" s="1"/>
  <c r="Y315" i="25"/>
  <c r="BI315" i="25" s="1"/>
  <c r="R315" i="25"/>
  <c r="BB315" i="25" s="1"/>
  <c r="AM185" i="25"/>
  <c r="AT185" i="25"/>
  <c r="AR90" i="25"/>
  <c r="AY90" i="25"/>
  <c r="Y354" i="25"/>
  <c r="BI354" i="25" s="1"/>
  <c r="R354" i="25"/>
  <c r="BB354" i="25" s="1"/>
  <c r="R161" i="25"/>
  <c r="BB161" i="25" s="1"/>
  <c r="Y161" i="25"/>
  <c r="BI161" i="25" s="1"/>
  <c r="Q124" i="25"/>
  <c r="BA124" i="25" s="1"/>
  <c r="X124" i="25"/>
  <c r="BH124" i="25" s="1"/>
  <c r="AW190" i="25"/>
  <c r="AP190" i="25"/>
  <c r="AC46" i="25"/>
  <c r="BM46" i="25" s="1"/>
  <c r="V46" i="25"/>
  <c r="BF46" i="25" s="1"/>
  <c r="AN145" i="25"/>
  <c r="AU145" i="25"/>
  <c r="S328" i="25"/>
  <c r="BC328" i="25" s="1"/>
  <c r="Z328" i="25"/>
  <c r="BJ328" i="25" s="1"/>
  <c r="AY81" i="25"/>
  <c r="AR81" i="25"/>
  <c r="X323" i="25"/>
  <c r="BH323" i="25" s="1"/>
  <c r="Q323" i="25"/>
  <c r="BA323" i="25" s="1"/>
  <c r="AT233" i="25"/>
  <c r="AM233" i="25"/>
  <c r="R229" i="25"/>
  <c r="BB229" i="25" s="1"/>
  <c r="Y229" i="25"/>
  <c r="BI229" i="25" s="1"/>
  <c r="AC280" i="25"/>
  <c r="BM280" i="25" s="1"/>
  <c r="V280" i="25"/>
  <c r="BF280" i="25" s="1"/>
  <c r="AQ289" i="25"/>
  <c r="AX289" i="25"/>
  <c r="AC210" i="25"/>
  <c r="BM210" i="25" s="1"/>
  <c r="V210" i="25"/>
  <c r="BF210" i="25" s="1"/>
  <c r="AR98" i="25"/>
  <c r="AY98" i="25"/>
  <c r="AY179" i="25"/>
  <c r="AR179" i="25"/>
  <c r="AC203" i="25"/>
  <c r="BM203" i="25" s="1"/>
  <c r="V203" i="25"/>
  <c r="BF203" i="25" s="1"/>
  <c r="AR80" i="25"/>
  <c r="AY80" i="25"/>
  <c r="AC321" i="25"/>
  <c r="BM321" i="25" s="1"/>
  <c r="V321" i="25"/>
  <c r="BF321" i="25" s="1"/>
  <c r="AC189" i="25"/>
  <c r="BM189" i="25" s="1"/>
  <c r="V189" i="25"/>
  <c r="BF189" i="25" s="1"/>
  <c r="AU44" i="25"/>
  <c r="AN44" i="25"/>
  <c r="V152" i="25"/>
  <c r="BF152" i="25" s="1"/>
  <c r="AC152" i="25"/>
  <c r="BM152" i="25" s="1"/>
  <c r="AC329" i="25"/>
  <c r="BM329" i="25" s="1"/>
  <c r="V329" i="25"/>
  <c r="BF329" i="25" s="1"/>
  <c r="AT127" i="25"/>
  <c r="AM127" i="25"/>
  <c r="AC390" i="25"/>
  <c r="BM390" i="25" s="1"/>
  <c r="V390" i="25"/>
  <c r="BF390" i="25" s="1"/>
  <c r="AU229" i="25"/>
  <c r="AN229" i="25"/>
  <c r="Y215" i="25"/>
  <c r="BI215" i="25" s="1"/>
  <c r="R215" i="25"/>
  <c r="BB215" i="25" s="1"/>
  <c r="AB287" i="25"/>
  <c r="BL287" i="25" s="1"/>
  <c r="U287" i="25"/>
  <c r="BE287" i="25" s="1"/>
  <c r="AQ295" i="25"/>
  <c r="AX295" i="25"/>
  <c r="AY239" i="25"/>
  <c r="AR239" i="25"/>
  <c r="AY217" i="25"/>
  <c r="AR217" i="25"/>
  <c r="AR275" i="25"/>
  <c r="AY275" i="25"/>
  <c r="V109" i="25"/>
  <c r="BF109" i="25" s="1"/>
  <c r="AC109" i="25"/>
  <c r="BM109" i="25" s="1"/>
  <c r="AU129" i="25"/>
  <c r="AN129" i="25"/>
  <c r="AN282" i="25"/>
  <c r="V315" i="25"/>
  <c r="BF315" i="25" s="1"/>
  <c r="AC315" i="25"/>
  <c r="BM315" i="25" s="1"/>
  <c r="V76" i="25"/>
  <c r="BF76" i="25" s="1"/>
  <c r="AC76" i="25"/>
  <c r="BM76" i="25" s="1"/>
  <c r="V288" i="25"/>
  <c r="BF288" i="25" s="1"/>
  <c r="AC288" i="25"/>
  <c r="BM288" i="25" s="1"/>
  <c r="V251" i="25"/>
  <c r="BF251" i="25" s="1"/>
  <c r="AC251" i="25"/>
  <c r="BM251" i="25" s="1"/>
  <c r="AU70" i="25"/>
  <c r="AN70" i="25"/>
  <c r="AR319" i="25"/>
  <c r="AY319" i="25"/>
  <c r="R41" i="25"/>
  <c r="BB41" i="25" s="1"/>
  <c r="Y41" i="25"/>
  <c r="BI41" i="25" s="1"/>
  <c r="AU197" i="25"/>
  <c r="AN197" i="25"/>
  <c r="AR363" i="25"/>
  <c r="AY363" i="25"/>
  <c r="V158" i="25"/>
  <c r="BF158" i="25" s="1"/>
  <c r="AC158" i="25"/>
  <c r="BM158" i="25" s="1"/>
  <c r="AU57" i="25"/>
  <c r="AN57" i="25"/>
  <c r="R48" i="25"/>
  <c r="BB48" i="25" s="1"/>
  <c r="Y48" i="25"/>
  <c r="BI48" i="25" s="1"/>
  <c r="Y360" i="25"/>
  <c r="BI360" i="25" s="1"/>
  <c r="R360" i="25"/>
  <c r="BB360" i="25" s="1"/>
  <c r="AY325" i="25"/>
  <c r="AR325" i="25"/>
  <c r="AR45" i="25"/>
  <c r="AY45" i="25"/>
  <c r="AN92" i="25"/>
  <c r="AU92" i="25"/>
  <c r="AR366" i="25"/>
  <c r="AY366" i="25"/>
  <c r="AN317" i="25"/>
  <c r="AU317" i="25"/>
  <c r="AC92" i="25"/>
  <c r="BM92" i="25" s="1"/>
  <c r="V92" i="25"/>
  <c r="BF92" i="25" s="1"/>
  <c r="AN160" i="25"/>
  <c r="AU160" i="25"/>
  <c r="AC231" i="25"/>
  <c r="BM231" i="25" s="1"/>
  <c r="V231" i="25"/>
  <c r="BF231" i="25" s="1"/>
  <c r="AC111" i="25"/>
  <c r="BM111" i="25" s="1"/>
  <c r="V111" i="25"/>
  <c r="BF111" i="25" s="1"/>
  <c r="AU18" i="25"/>
  <c r="AN18" i="25"/>
  <c r="AR160" i="25"/>
  <c r="AY160" i="25"/>
  <c r="Y214" i="25"/>
  <c r="BI214" i="25" s="1"/>
  <c r="R214" i="25"/>
  <c r="BB214" i="25" s="1"/>
  <c r="AN131" i="25"/>
  <c r="AU131" i="25"/>
  <c r="X258" i="25"/>
  <c r="BH258" i="25" s="1"/>
  <c r="Q258" i="25"/>
  <c r="BA258" i="25" s="1"/>
  <c r="AU374" i="25"/>
  <c r="AN374" i="25"/>
  <c r="AO193" i="25"/>
  <c r="AV193" i="25"/>
  <c r="AU274" i="25"/>
  <c r="AN274" i="25"/>
  <c r="AC221" i="25"/>
  <c r="BM221" i="25" s="1"/>
  <c r="V221" i="25"/>
  <c r="BF221" i="25" s="1"/>
  <c r="AR200" i="25"/>
  <c r="AY200" i="25"/>
  <c r="AR310" i="25"/>
  <c r="AY310" i="25"/>
  <c r="R322" i="25"/>
  <c r="BB322" i="25" s="1"/>
  <c r="Y322" i="25"/>
  <c r="BI322" i="25" s="1"/>
  <c r="V282" i="25"/>
  <c r="BF282" i="25" s="1"/>
  <c r="AC282" i="25"/>
  <c r="BM282" i="25" s="1"/>
  <c r="AR131" i="25"/>
  <c r="AY131" i="25"/>
  <c r="AC256" i="25"/>
  <c r="BM256" i="25" s="1"/>
  <c r="V256" i="25"/>
  <c r="BF256" i="25" s="1"/>
  <c r="R314" i="25"/>
  <c r="BB314" i="25" s="1"/>
  <c r="Y314" i="25"/>
  <c r="BI314" i="25" s="1"/>
  <c r="AM317" i="25"/>
  <c r="AT317" i="25"/>
  <c r="AN178" i="25"/>
  <c r="AU178" i="25"/>
  <c r="Z290" i="25"/>
  <c r="BJ290" i="25" s="1"/>
  <c r="S290" i="25"/>
  <c r="BC290" i="25" s="1"/>
  <c r="AY230" i="25"/>
  <c r="AR230" i="25"/>
  <c r="AM259" i="25"/>
  <c r="AT259" i="25"/>
  <c r="AC99" i="25"/>
  <c r="BM99" i="25" s="1"/>
  <c r="V99" i="25"/>
  <c r="BF99" i="25" s="1"/>
  <c r="AU106" i="25"/>
  <c r="AN106" i="25"/>
  <c r="AY192" i="25"/>
  <c r="AR192" i="25"/>
  <c r="AU206" i="25"/>
  <c r="AN206" i="25"/>
  <c r="AU332" i="25"/>
  <c r="AN332" i="25"/>
  <c r="AC159" i="25"/>
  <c r="BM159" i="25" s="1"/>
  <c r="V159" i="25"/>
  <c r="BF159" i="25" s="1"/>
  <c r="R181" i="25"/>
  <c r="BB181" i="25" s="1"/>
  <c r="Y181" i="25"/>
  <c r="BI181" i="25" s="1"/>
  <c r="AN295" i="25"/>
  <c r="AU295" i="25"/>
  <c r="AU105" i="25"/>
  <c r="AN105" i="25"/>
  <c r="AU143" i="25"/>
  <c r="AN143" i="25"/>
  <c r="AN333" i="25"/>
  <c r="AU333" i="25"/>
  <c r="AN54" i="25"/>
  <c r="AU54" i="25"/>
  <c r="R355" i="25"/>
  <c r="BB355" i="25" s="1"/>
  <c r="Y355" i="25"/>
  <c r="BI355" i="25" s="1"/>
  <c r="AN288" i="25"/>
  <c r="AU288" i="25"/>
  <c r="V172" i="25"/>
  <c r="BF172" i="25" s="1"/>
  <c r="AC172" i="25"/>
  <c r="BM172" i="25" s="1"/>
  <c r="R74" i="25"/>
  <c r="BB74" i="25" s="1"/>
  <c r="Y74" i="25"/>
  <c r="BI74" i="25" s="1"/>
  <c r="AA292" i="25"/>
  <c r="BK292" i="25" s="1"/>
  <c r="T292" i="25"/>
  <c r="BD292" i="25" s="1"/>
  <c r="AN139" i="25"/>
  <c r="AU139" i="25"/>
  <c r="Z191" i="25"/>
  <c r="BJ191" i="25" s="1"/>
  <c r="S191" i="25"/>
  <c r="BC191" i="25" s="1"/>
  <c r="R15" i="25"/>
  <c r="BB15" i="25" s="1"/>
  <c r="Y15" i="25"/>
  <c r="BI15" i="25" s="1"/>
  <c r="AN309" i="25"/>
  <c r="AU309" i="25"/>
  <c r="AU207" i="25"/>
  <c r="AN207" i="25"/>
  <c r="AU55" i="25"/>
  <c r="AN55" i="25"/>
  <c r="AN86" i="25"/>
  <c r="AU86" i="25"/>
  <c r="AN19" i="25"/>
  <c r="AU19" i="25"/>
  <c r="X118" i="25"/>
  <c r="BH118" i="25" s="1"/>
  <c r="Q118" i="25"/>
  <c r="BA118" i="25" s="1"/>
  <c r="R99" i="25"/>
  <c r="BB99" i="25" s="1"/>
  <c r="Y99" i="25"/>
  <c r="BI99" i="25" s="1"/>
  <c r="AT238" i="25"/>
  <c r="AM238" i="25"/>
  <c r="AU233" i="25"/>
  <c r="AN233" i="25"/>
  <c r="AQ292" i="25"/>
  <c r="AX292" i="25"/>
  <c r="AR272" i="25"/>
  <c r="AY272" i="25"/>
  <c r="AU132" i="25"/>
  <c r="AN132" i="25"/>
  <c r="X269" i="25"/>
  <c r="BH269" i="25" s="1"/>
  <c r="Q269" i="25"/>
  <c r="BA269" i="25" s="1"/>
  <c r="AN36" i="25"/>
  <c r="AU36" i="25"/>
  <c r="AC156" i="25"/>
  <c r="BM156" i="25" s="1"/>
  <c r="V156" i="25"/>
  <c r="BF156" i="25" s="1"/>
  <c r="R154" i="25"/>
  <c r="BB154" i="25" s="1"/>
  <c r="Y154" i="25"/>
  <c r="BI154" i="25" s="1"/>
  <c r="AC52" i="25"/>
  <c r="BM52" i="25" s="1"/>
  <c r="V52" i="25"/>
  <c r="BF52" i="25" s="1"/>
  <c r="Y84" i="25"/>
  <c r="BI84" i="25" s="1"/>
  <c r="R84" i="25"/>
  <c r="BB84" i="25" s="1"/>
  <c r="AN49" i="25"/>
  <c r="AU49" i="25"/>
  <c r="AN110" i="25"/>
  <c r="AU110" i="25"/>
  <c r="AN308" i="25"/>
  <c r="AU308" i="25"/>
  <c r="AU331" i="25"/>
  <c r="AN331" i="25"/>
  <c r="AU146" i="25"/>
  <c r="AN146" i="25"/>
  <c r="AN252" i="25"/>
  <c r="AU252" i="25"/>
  <c r="X233" i="25"/>
  <c r="BH233" i="25" s="1"/>
  <c r="Q233" i="25"/>
  <c r="BA233" i="25" s="1"/>
  <c r="AC237" i="25"/>
  <c r="BM237" i="25" s="1"/>
  <c r="V237" i="25"/>
  <c r="BF237" i="25" s="1"/>
  <c r="R249" i="25"/>
  <c r="BB249" i="25" s="1"/>
  <c r="Y249" i="25"/>
  <c r="BI249" i="25" s="1"/>
  <c r="Y325" i="25"/>
  <c r="BI325" i="25" s="1"/>
  <c r="R325" i="25"/>
  <c r="BB325" i="25" s="1"/>
  <c r="AR87" i="25"/>
  <c r="AY87" i="25"/>
  <c r="R142" i="25"/>
  <c r="BB142" i="25" s="1"/>
  <c r="Y142" i="25"/>
  <c r="BI142" i="25" s="1"/>
  <c r="AN39" i="25"/>
  <c r="AU39" i="25"/>
  <c r="AN327" i="25"/>
  <c r="AU327" i="25"/>
  <c r="R265" i="25"/>
  <c r="BB265" i="25" s="1"/>
  <c r="Y265" i="25"/>
  <c r="BI265" i="25" s="1"/>
  <c r="Y324" i="25"/>
  <c r="BI324" i="25" s="1"/>
  <c r="R324" i="25"/>
  <c r="BB324" i="25" s="1"/>
  <c r="V212" i="25"/>
  <c r="BF212" i="25" s="1"/>
  <c r="AC212" i="25"/>
  <c r="BM212" i="25" s="1"/>
  <c r="V182" i="25"/>
  <c r="BF182" i="25" s="1"/>
  <c r="AC182" i="25"/>
  <c r="BM182" i="25" s="1"/>
  <c r="Y218" i="25"/>
  <c r="BI218" i="25" s="1"/>
  <c r="R218" i="25"/>
  <c r="BB218" i="25" s="1"/>
  <c r="AN378" i="25"/>
  <c r="U184" i="25"/>
  <c r="BE184" i="25" s="1"/>
  <c r="AB184" i="25"/>
  <c r="BL184" i="25" s="1"/>
  <c r="Y235" i="25"/>
  <c r="BI235" i="25" s="1"/>
  <c r="R235" i="25"/>
  <c r="BB235" i="25" s="1"/>
  <c r="AY236" i="25"/>
  <c r="AR236" i="25"/>
  <c r="AT192" i="25"/>
  <c r="AM192" i="25"/>
  <c r="Y130" i="25"/>
  <c r="BI130" i="25" s="1"/>
  <c r="R130" i="25"/>
  <c r="BB130" i="25" s="1"/>
  <c r="AR102" i="25"/>
  <c r="AY102" i="25"/>
  <c r="V196" i="25"/>
  <c r="BF196" i="25" s="1"/>
  <c r="AC196" i="25"/>
  <c r="BM196" i="25" s="1"/>
  <c r="AC311" i="25"/>
  <c r="BM311" i="25" s="1"/>
  <c r="V311" i="25"/>
  <c r="BF311" i="25" s="1"/>
  <c r="AN222" i="25"/>
  <c r="AU222" i="25"/>
  <c r="AN108" i="25"/>
  <c r="AU108" i="25"/>
  <c r="R306" i="25"/>
  <c r="BB306" i="25" s="1"/>
  <c r="Y306" i="25"/>
  <c r="BI306" i="25" s="1"/>
  <c r="AU71" i="25"/>
  <c r="AN71" i="25"/>
  <c r="AY167" i="25"/>
  <c r="AR167" i="25"/>
  <c r="AU38" i="25"/>
  <c r="AN38" i="25"/>
  <c r="AY145" i="25"/>
  <c r="AR145" i="25"/>
  <c r="AU196" i="25"/>
  <c r="AN196" i="25"/>
  <c r="AC358" i="25"/>
  <c r="BM358" i="25" s="1"/>
  <c r="V358" i="25"/>
  <c r="BF358" i="25" s="1"/>
  <c r="Q327" i="25"/>
  <c r="BA327" i="25" s="1"/>
  <c r="X327" i="25"/>
  <c r="BH327" i="25" s="1"/>
  <c r="AY85" i="25"/>
  <c r="AR85" i="25"/>
  <c r="AN361" i="25"/>
  <c r="AU361" i="25"/>
  <c r="AY332" i="25"/>
  <c r="AR332" i="25"/>
  <c r="AW180" i="25"/>
  <c r="AP180" i="25"/>
  <c r="AC50" i="25"/>
  <c r="BM50" i="25" s="1"/>
  <c r="V50" i="25"/>
  <c r="BF50" i="25" s="1"/>
  <c r="S325" i="25"/>
  <c r="BC325" i="25" s="1"/>
  <c r="Z325" i="25"/>
  <c r="BJ325" i="25" s="1"/>
  <c r="R82" i="25"/>
  <c r="BB82" i="25" s="1"/>
  <c r="Y82" i="25"/>
  <c r="BI82" i="25" s="1"/>
  <c r="AR360" i="25"/>
  <c r="AY360" i="25"/>
  <c r="AU236" i="25"/>
  <c r="AN236" i="25"/>
  <c r="AY238" i="25"/>
  <c r="AR238" i="25"/>
  <c r="AR213" i="25"/>
  <c r="AY213" i="25"/>
  <c r="AC107" i="25"/>
  <c r="BM107" i="25" s="1"/>
  <c r="V107" i="25"/>
  <c r="BF107" i="25" s="1"/>
  <c r="X147" i="25"/>
  <c r="BH147" i="25" s="1"/>
  <c r="Q147" i="25"/>
  <c r="BA147" i="25" s="1"/>
  <c r="AC173" i="25"/>
  <c r="BM173" i="25" s="1"/>
  <c r="V173" i="25"/>
  <c r="BF173" i="25" s="1"/>
  <c r="AC195" i="25"/>
  <c r="BM195" i="25" s="1"/>
  <c r="V195" i="25"/>
  <c r="BF195" i="25" s="1"/>
  <c r="Y320" i="25"/>
  <c r="BI320" i="25" s="1"/>
  <c r="R320" i="25"/>
  <c r="BB320" i="25" s="1"/>
  <c r="R190" i="25"/>
  <c r="BB190" i="25" s="1"/>
  <c r="Y190" i="25"/>
  <c r="BI190" i="25" s="1"/>
  <c r="Y250" i="25"/>
  <c r="BI250" i="25" s="1"/>
  <c r="R250" i="25"/>
  <c r="BB250" i="25" s="1"/>
  <c r="R112" i="25"/>
  <c r="BB112" i="25" s="1"/>
  <c r="Y112" i="25"/>
  <c r="BI112" i="25" s="1"/>
  <c r="V163" i="25"/>
  <c r="BF163" i="25" s="1"/>
  <c r="AC163" i="25"/>
  <c r="BM163" i="25" s="1"/>
  <c r="AR355" i="25"/>
  <c r="AY355" i="25"/>
  <c r="Y158" i="25"/>
  <c r="BI158" i="25" s="1"/>
  <c r="R158" i="25"/>
  <c r="BB158" i="25" s="1"/>
  <c r="V330" i="25"/>
  <c r="BF330" i="25" s="1"/>
  <c r="AC330" i="25"/>
  <c r="BM330" i="25" s="1"/>
  <c r="X122" i="25"/>
  <c r="BH122" i="25" s="1"/>
  <c r="Q122" i="25"/>
  <c r="BA122" i="25" s="1"/>
  <c r="AC368" i="25"/>
  <c r="BM368" i="25" s="1"/>
  <c r="V368" i="25"/>
  <c r="BF368" i="25" s="1"/>
  <c r="AO329" i="25"/>
  <c r="AV329" i="25"/>
  <c r="AC57" i="25"/>
  <c r="BM57" i="25" s="1"/>
  <c r="V57" i="25"/>
  <c r="BF57" i="25" s="1"/>
  <c r="AU163" i="25"/>
  <c r="AN163" i="25"/>
  <c r="Y52" i="25"/>
  <c r="BI52" i="25" s="1"/>
  <c r="R52" i="25"/>
  <c r="BB52" i="25" s="1"/>
  <c r="AN157" i="25"/>
  <c r="AU157" i="25"/>
  <c r="AU237" i="25"/>
  <c r="AN237" i="25"/>
  <c r="AU213" i="25"/>
  <c r="AN213" i="25"/>
  <c r="U286" i="25"/>
  <c r="BE286" i="25" s="1"/>
  <c r="AB286" i="25"/>
  <c r="BL286" i="25" s="1"/>
  <c r="AC373" i="25"/>
  <c r="BM373" i="25" s="1"/>
  <c r="V373" i="25"/>
  <c r="BF373" i="25" s="1"/>
  <c r="V268" i="25"/>
  <c r="BF268" i="25" s="1"/>
  <c r="AC268" i="25"/>
  <c r="BM268" i="25" s="1"/>
  <c r="AR112" i="25"/>
  <c r="AY112" i="25"/>
  <c r="AU291" i="25"/>
  <c r="AN291" i="25"/>
  <c r="R379" i="25"/>
  <c r="BB379" i="25" s="1"/>
  <c r="Y379" i="25"/>
  <c r="BI379" i="25" s="1"/>
  <c r="AO198" i="25"/>
  <c r="AV198" i="25"/>
  <c r="AY101" i="25"/>
  <c r="Y16" i="25"/>
  <c r="BI16" i="25" s="1"/>
  <c r="R16" i="25"/>
  <c r="BB16" i="25" s="1"/>
  <c r="V140" i="25"/>
  <c r="BF140" i="25" s="1"/>
  <c r="V183" i="25"/>
  <c r="BF183" i="25" s="1"/>
  <c r="AC183" i="25"/>
  <c r="BM183" i="25" s="1"/>
  <c r="AY202" i="25"/>
  <c r="AR202" i="25"/>
  <c r="AC306" i="25"/>
  <c r="BM306" i="25" s="1"/>
  <c r="AR314" i="25"/>
  <c r="AR283" i="25"/>
  <c r="AY283" i="25"/>
  <c r="AR164" i="25"/>
  <c r="AY164" i="25"/>
  <c r="AR22" i="25"/>
  <c r="AY22" i="25"/>
  <c r="AN195" i="25"/>
  <c r="AU195" i="25"/>
  <c r="AU168" i="25"/>
  <c r="AN168" i="25"/>
  <c r="X326" i="25"/>
  <c r="BH326" i="25" s="1"/>
  <c r="Q326" i="25"/>
  <c r="BA326" i="25" s="1"/>
  <c r="AR84" i="25"/>
  <c r="AY84" i="25"/>
  <c r="X121" i="25"/>
  <c r="BH121" i="25" s="1"/>
  <c r="Q121" i="25"/>
  <c r="BA121" i="25" s="1"/>
  <c r="X234" i="25"/>
  <c r="BH234" i="25" s="1"/>
  <c r="Q234" i="25"/>
  <c r="BA234" i="25" s="1"/>
  <c r="AY365" i="25"/>
  <c r="AR365" i="25"/>
  <c r="AU107" i="25"/>
  <c r="AN107" i="25"/>
  <c r="AC157" i="25"/>
  <c r="BM157" i="25" s="1"/>
  <c r="V157" i="25"/>
  <c r="BF157" i="25" s="1"/>
  <c r="R311" i="25"/>
  <c r="BB311" i="25" s="1"/>
  <c r="Y311" i="25"/>
  <c r="BI311" i="25" s="1"/>
  <c r="AY252" i="25"/>
  <c r="AR252" i="25"/>
  <c r="AU356" i="25"/>
  <c r="AN356" i="25"/>
  <c r="AC48" i="25"/>
  <c r="BM48" i="25" s="1"/>
  <c r="V48" i="25"/>
  <c r="BF48" i="25" s="1"/>
  <c r="R234" i="25"/>
  <c r="BB234" i="25" s="1"/>
  <c r="Y234" i="25"/>
  <c r="BI234" i="25" s="1"/>
  <c r="Y182" i="25"/>
  <c r="BI182" i="25" s="1"/>
  <c r="R182" i="25"/>
  <c r="BB182" i="25" s="1"/>
  <c r="AY376" i="25"/>
  <c r="AR376" i="25"/>
  <c r="V234" i="25"/>
  <c r="BF234" i="25" s="1"/>
  <c r="AC234" i="25"/>
  <c r="BM234" i="25" s="1"/>
  <c r="V220" i="25"/>
  <c r="BF220" i="25" s="1"/>
  <c r="AC220" i="25"/>
  <c r="BM220" i="25" s="1"/>
  <c r="AC108" i="25"/>
  <c r="BM108" i="25" s="1"/>
  <c r="R135" i="25"/>
  <c r="BB135" i="25" s="1"/>
  <c r="Y135" i="25"/>
  <c r="BI135" i="25" s="1"/>
  <c r="AM261" i="25"/>
  <c r="AT261" i="25"/>
  <c r="AN369" i="25"/>
  <c r="AU369" i="25"/>
  <c r="R278" i="25"/>
  <c r="BB278" i="25" s="1"/>
  <c r="Y278" i="25"/>
  <c r="BI278" i="25" s="1"/>
  <c r="V72" i="25"/>
  <c r="BF72" i="25" s="1"/>
  <c r="AC72" i="25"/>
  <c r="BM72" i="25" s="1"/>
  <c r="AY297" i="25"/>
  <c r="AR297" i="25"/>
  <c r="AU315" i="25"/>
  <c r="AN315" i="25"/>
  <c r="Y37" i="25"/>
  <c r="BI37" i="25" s="1"/>
  <c r="R37" i="25"/>
  <c r="BB37" i="25" s="1"/>
  <c r="R164" i="25"/>
  <c r="BB164" i="25" s="1"/>
  <c r="Y164" i="25"/>
  <c r="BI164" i="25" s="1"/>
  <c r="Y329" i="25"/>
  <c r="BI329" i="25" s="1"/>
  <c r="R329" i="25"/>
  <c r="BB329" i="25" s="1"/>
  <c r="Y50" i="25"/>
  <c r="BI50" i="25" s="1"/>
  <c r="R50" i="25"/>
  <c r="BB50" i="25" s="1"/>
  <c r="AN354" i="25"/>
  <c r="AU354" i="25"/>
  <c r="AM124" i="25"/>
  <c r="AT124" i="25"/>
  <c r="T190" i="25"/>
  <c r="BD190" i="25" s="1"/>
  <c r="AA190" i="25"/>
  <c r="BK190" i="25" s="1"/>
  <c r="AN266" i="25"/>
  <c r="AU266" i="25"/>
  <c r="S324" i="25"/>
  <c r="BC324" i="25" s="1"/>
  <c r="Z324" i="25"/>
  <c r="BJ324" i="25" s="1"/>
  <c r="S192" i="25"/>
  <c r="BC192" i="25" s="1"/>
  <c r="AC260" i="25"/>
  <c r="BM260" i="25" s="1"/>
  <c r="V260" i="25"/>
  <c r="BF260" i="25" s="1"/>
  <c r="AM323" i="25"/>
  <c r="AT323" i="25"/>
  <c r="AR274" i="25"/>
  <c r="AY274" i="25"/>
  <c r="AN298" i="25"/>
  <c r="AU298" i="25"/>
  <c r="AO195" i="25"/>
  <c r="AV195" i="25"/>
  <c r="AY203" i="25"/>
  <c r="AR203" i="25"/>
  <c r="Y194" i="25"/>
  <c r="BI194" i="25" s="1"/>
  <c r="R194" i="25"/>
  <c r="BB194" i="25" s="1"/>
  <c r="R256" i="25"/>
  <c r="BB256" i="25" s="1"/>
  <c r="Y256" i="25"/>
  <c r="BI256" i="25" s="1"/>
  <c r="R69" i="25"/>
  <c r="BB69" i="25" s="1"/>
  <c r="Y69" i="25"/>
  <c r="BI69" i="25" s="1"/>
  <c r="AW291" i="25"/>
  <c r="AP291" i="25"/>
  <c r="AY189" i="25"/>
  <c r="AR189" i="25"/>
  <c r="Y44" i="25"/>
  <c r="BI44" i="25" s="1"/>
  <c r="R44" i="25"/>
  <c r="BB44" i="25" s="1"/>
  <c r="AU205" i="25"/>
  <c r="AN205" i="25"/>
  <c r="Y166" i="25"/>
  <c r="BI166" i="25" s="1"/>
  <c r="R166" i="25"/>
  <c r="BB166" i="25" s="1"/>
  <c r="AR329" i="25"/>
  <c r="AY329" i="25"/>
  <c r="AN176" i="25"/>
  <c r="AU176" i="25"/>
  <c r="AX287" i="25"/>
  <c r="AQ287" i="25"/>
  <c r="Q267" i="25"/>
  <c r="BA267" i="25" s="1"/>
  <c r="X267" i="25"/>
  <c r="BH267" i="25" s="1"/>
  <c r="Z194" i="25"/>
  <c r="BJ194" i="25" s="1"/>
  <c r="S194" i="25"/>
  <c r="BC194" i="25" s="1"/>
  <c r="AM149" i="25"/>
  <c r="AT149" i="25"/>
  <c r="Y282" i="25"/>
  <c r="BI282" i="25" s="1"/>
  <c r="R282" i="25"/>
  <c r="BB282" i="25" s="1"/>
  <c r="AC257" i="25"/>
  <c r="BM257" i="25" s="1"/>
  <c r="V257" i="25"/>
  <c r="BF257" i="25" s="1"/>
  <c r="AU251" i="25"/>
  <c r="AN251" i="25"/>
  <c r="AR288" i="25"/>
  <c r="AY288" i="25"/>
  <c r="AN41" i="25"/>
  <c r="AU41" i="25"/>
  <c r="V363" i="25"/>
  <c r="BF363" i="25" s="1"/>
  <c r="AC363" i="25"/>
  <c r="BM363" i="25" s="1"/>
  <c r="Y57" i="25"/>
  <c r="BI57" i="25" s="1"/>
  <c r="R57" i="25"/>
  <c r="BB57" i="25" s="1"/>
  <c r="AU48" i="25"/>
  <c r="AN48" i="25"/>
  <c r="AU360" i="25"/>
  <c r="AN360" i="25"/>
  <c r="AC325" i="25"/>
  <c r="BM325" i="25" s="1"/>
  <c r="V325" i="25"/>
  <c r="BF325" i="25" s="1"/>
  <c r="AY367" i="25"/>
  <c r="AR367" i="25"/>
  <c r="AT241" i="25"/>
  <c r="AM241" i="25"/>
  <c r="Y317" i="25"/>
  <c r="BI317" i="25" s="1"/>
  <c r="R317" i="25"/>
  <c r="BB317" i="25" s="1"/>
  <c r="AY92" i="25"/>
  <c r="AR92" i="25"/>
  <c r="Y160" i="25"/>
  <c r="BI160" i="25" s="1"/>
  <c r="R160" i="25"/>
  <c r="BB160" i="25" s="1"/>
  <c r="AY231" i="25"/>
  <c r="AR231" i="25"/>
  <c r="AR111" i="25"/>
  <c r="AY111" i="25"/>
  <c r="AC160" i="25"/>
  <c r="BM160" i="25" s="1"/>
  <c r="V160" i="25"/>
  <c r="BF160" i="25" s="1"/>
  <c r="Y102" i="25"/>
  <c r="BI102" i="25" s="1"/>
  <c r="R102" i="25"/>
  <c r="BB102" i="25" s="1"/>
  <c r="AU214" i="25"/>
  <c r="AN214" i="25"/>
  <c r="AC381" i="25"/>
  <c r="BM381" i="25" s="1"/>
  <c r="R131" i="25"/>
  <c r="BB131" i="25" s="1"/>
  <c r="Y131" i="25"/>
  <c r="BI131" i="25" s="1"/>
  <c r="AM258" i="25"/>
  <c r="AT258" i="25"/>
  <c r="AR104" i="25"/>
  <c r="AY104" i="25"/>
  <c r="V132" i="25"/>
  <c r="BF132" i="25" s="1"/>
  <c r="AC132" i="25"/>
  <c r="BM132" i="25" s="1"/>
  <c r="Y274" i="25"/>
  <c r="BI274" i="25" s="1"/>
  <c r="R274" i="25"/>
  <c r="BB274" i="25" s="1"/>
  <c r="V176" i="25"/>
  <c r="BF176" i="25" s="1"/>
  <c r="AC176" i="25"/>
  <c r="BM176" i="25" s="1"/>
  <c r="AC200" i="25"/>
  <c r="BM200" i="25" s="1"/>
  <c r="V200" i="25"/>
  <c r="BF200" i="25" s="1"/>
  <c r="AC310" i="25"/>
  <c r="BM310" i="25" s="1"/>
  <c r="V310" i="25"/>
  <c r="BF310" i="25" s="1"/>
  <c r="AN322" i="25"/>
  <c r="AU322" i="25"/>
  <c r="D822" i="6"/>
  <c r="Q163" i="25"/>
  <c r="BA163" i="25" s="1"/>
  <c r="X163" i="25"/>
  <c r="BH163" i="25" s="1"/>
  <c r="AC131" i="25"/>
  <c r="BM131" i="25" s="1"/>
  <c r="V131" i="25"/>
  <c r="BF131" i="25" s="1"/>
  <c r="AY256" i="25"/>
  <c r="AR256" i="25"/>
  <c r="Y42" i="25"/>
  <c r="BI42" i="25" s="1"/>
  <c r="R42" i="25"/>
  <c r="BB42" i="25" s="1"/>
  <c r="Q317" i="25"/>
  <c r="BA317" i="25" s="1"/>
  <c r="X317" i="25"/>
  <c r="BH317" i="25" s="1"/>
  <c r="AN293" i="25"/>
  <c r="AU293" i="25"/>
  <c r="AR306" i="25"/>
  <c r="AY78" i="25"/>
  <c r="AR78" i="25"/>
  <c r="Y40" i="25"/>
  <c r="BI40" i="25" s="1"/>
  <c r="R40" i="25"/>
  <c r="BB40" i="25" s="1"/>
  <c r="AC94" i="25"/>
  <c r="BM94" i="25" s="1"/>
  <c r="V94" i="25"/>
  <c r="BF94" i="25" s="1"/>
  <c r="Q126" i="25"/>
  <c r="BA126" i="25" s="1"/>
  <c r="X126" i="25"/>
  <c r="BH126" i="25" s="1"/>
  <c r="R259" i="25"/>
  <c r="BB259" i="25" s="1"/>
  <c r="Y259" i="25"/>
  <c r="BI259" i="25" s="1"/>
  <c r="T290" i="25"/>
  <c r="BD290" i="25" s="1"/>
  <c r="AA290" i="25"/>
  <c r="BK290" i="25" s="1"/>
  <c r="K795" i="6"/>
  <c r="R183" i="25"/>
  <c r="BB183" i="25" s="1"/>
  <c r="Y183" i="25"/>
  <c r="BI183" i="25" s="1"/>
  <c r="R77" i="25"/>
  <c r="BB77" i="25" s="1"/>
  <c r="Y77" i="25"/>
  <c r="BI77" i="25" s="1"/>
  <c r="R51" i="25"/>
  <c r="BB51" i="25" s="1"/>
  <c r="Y51" i="25"/>
  <c r="BI51" i="25" s="1"/>
  <c r="AU177" i="25"/>
  <c r="AN177" i="25"/>
  <c r="AC197" i="25"/>
  <c r="BM197" i="25" s="1"/>
  <c r="V197" i="25"/>
  <c r="BF197" i="25" s="1"/>
  <c r="Y109" i="25"/>
  <c r="BI109" i="25" s="1"/>
  <c r="R109" i="25"/>
  <c r="BB109" i="25" s="1"/>
  <c r="AR151" i="25"/>
  <c r="AY151" i="25"/>
  <c r="AN232" i="25"/>
  <c r="AU232" i="25"/>
  <c r="AY136" i="25"/>
  <c r="Y153" i="25"/>
  <c r="BI153" i="25" s="1"/>
  <c r="R153" i="25"/>
  <c r="BB153" i="25" s="1"/>
  <c r="AN279" i="25"/>
  <c r="AU279" i="25"/>
  <c r="AC357" i="25"/>
  <c r="BM357" i="25" s="1"/>
  <c r="V357" i="25"/>
  <c r="BF357" i="25" s="1"/>
  <c r="AY40" i="25"/>
  <c r="AY134" i="25"/>
  <c r="AR134" i="25"/>
  <c r="V205" i="25"/>
  <c r="BF205" i="25" s="1"/>
  <c r="AC205" i="25"/>
  <c r="BM205" i="25" s="1"/>
  <c r="Z287" i="25"/>
  <c r="BJ287" i="25" s="1"/>
  <c r="S287" i="25"/>
  <c r="BC287" i="25" s="1"/>
  <c r="AR180" i="25"/>
  <c r="AY180" i="25"/>
  <c r="V77" i="25"/>
  <c r="BF77" i="25" s="1"/>
  <c r="AC77" i="25"/>
  <c r="BM77" i="25" s="1"/>
  <c r="R80" i="25"/>
  <c r="BB80" i="25" s="1"/>
  <c r="Y80" i="25"/>
  <c r="BI80" i="25" s="1"/>
  <c r="V192" i="25"/>
  <c r="BF192" i="25" s="1"/>
  <c r="AC192" i="25"/>
  <c r="BM192" i="25" s="1"/>
  <c r="AR153" i="25"/>
  <c r="AY153" i="25"/>
  <c r="Q328" i="25"/>
  <c r="BA328" i="25" s="1"/>
  <c r="X328" i="25"/>
  <c r="BH328" i="25" s="1"/>
  <c r="Y362" i="25"/>
  <c r="BI362" i="25" s="1"/>
  <c r="R362" i="25"/>
  <c r="BB362" i="25" s="1"/>
  <c r="Y361" i="25"/>
  <c r="BI361" i="25" s="1"/>
  <c r="R361" i="25"/>
  <c r="BB361" i="25" s="1"/>
  <c r="AT123" i="25"/>
  <c r="AM123" i="25"/>
  <c r="AA180" i="25"/>
  <c r="BK180" i="25" s="1"/>
  <c r="T180" i="25"/>
  <c r="BD180" i="25" s="1"/>
  <c r="AY41" i="25"/>
  <c r="AR41" i="25"/>
  <c r="AY50" i="25"/>
  <c r="AR50" i="25"/>
  <c r="H822" i="6"/>
  <c r="AO325" i="25"/>
  <c r="AV325" i="25"/>
  <c r="AN82" i="25"/>
  <c r="AU82" i="25"/>
  <c r="AC139" i="25"/>
  <c r="BM139" i="25" s="1"/>
  <c r="V139" i="25"/>
  <c r="BF139" i="25" s="1"/>
  <c r="V169" i="25"/>
  <c r="BF169" i="25" s="1"/>
  <c r="AC169" i="25"/>
  <c r="BM169" i="25" s="1"/>
  <c r="AC360" i="25"/>
  <c r="BM360" i="25" s="1"/>
  <c r="V360" i="25"/>
  <c r="BF360" i="25" s="1"/>
  <c r="AO290" i="25"/>
  <c r="AV290" i="25"/>
  <c r="Q195" i="25"/>
  <c r="BA195" i="25" s="1"/>
  <c r="X195" i="25"/>
  <c r="BH195" i="25" s="1"/>
  <c r="Y137" i="25"/>
  <c r="BI137" i="25" s="1"/>
  <c r="R137" i="25"/>
  <c r="BB137" i="25" s="1"/>
  <c r="AM147" i="25"/>
  <c r="AT147" i="25"/>
  <c r="AR129" i="25"/>
  <c r="AY129" i="25"/>
  <c r="AY173" i="25"/>
  <c r="AR173" i="25"/>
  <c r="AU250" i="25"/>
  <c r="AN250" i="25"/>
  <c r="AN112" i="25"/>
  <c r="AU112" i="25"/>
  <c r="AY69" i="25"/>
  <c r="AR69" i="25"/>
  <c r="AY163" i="25"/>
  <c r="AR163" i="25"/>
  <c r="AC194" i="25"/>
  <c r="BM194" i="25" s="1"/>
  <c r="V194" i="25"/>
  <c r="BF194" i="25" s="1"/>
  <c r="AN46" i="25"/>
  <c r="AU46" i="25"/>
  <c r="AN167" i="25"/>
  <c r="AU167" i="25"/>
  <c r="AU158" i="25"/>
  <c r="AN158" i="25"/>
  <c r="AP191" i="25"/>
  <c r="AW191" i="25"/>
  <c r="AN97" i="25"/>
  <c r="AR368" i="25"/>
  <c r="AY368" i="25"/>
  <c r="S330" i="25"/>
  <c r="BC330" i="25" s="1"/>
  <c r="Z330" i="25"/>
  <c r="BJ330" i="25" s="1"/>
  <c r="AR56" i="25"/>
  <c r="AY56" i="25"/>
  <c r="AN52" i="25"/>
  <c r="AU52" i="25"/>
  <c r="Y157" i="25"/>
  <c r="BI157" i="25" s="1"/>
  <c r="R157" i="25"/>
  <c r="BB157" i="25" s="1"/>
  <c r="AM129" i="25"/>
  <c r="AT129" i="25"/>
  <c r="AC380" i="25"/>
  <c r="BM380" i="25" s="1"/>
  <c r="V380" i="25"/>
  <c r="BF380" i="25" s="1"/>
  <c r="AB185" i="25"/>
  <c r="BL185" i="25" s="1"/>
  <c r="U185" i="25"/>
  <c r="BE185" i="25" s="1"/>
  <c r="R237" i="25"/>
  <c r="BB237" i="25" s="1"/>
  <c r="Y237" i="25"/>
  <c r="BI237" i="25" s="1"/>
  <c r="AR278" i="25"/>
  <c r="AY278" i="25"/>
  <c r="AX286" i="25"/>
  <c r="AQ286" i="25"/>
  <c r="AY268" i="25"/>
  <c r="AR268" i="25"/>
  <c r="V112" i="25"/>
  <c r="BF112" i="25" s="1"/>
  <c r="AC112" i="25"/>
  <c r="BM112" i="25" s="1"/>
  <c r="AN379" i="25"/>
  <c r="AU379" i="25"/>
  <c r="Z199" i="25"/>
  <c r="BJ199" i="25" s="1"/>
  <c r="S199" i="25"/>
  <c r="BC199" i="25" s="1"/>
  <c r="AN16" i="25"/>
  <c r="AU16" i="25"/>
  <c r="AY140" i="25"/>
  <c r="AN277" i="25"/>
  <c r="AU277" i="25"/>
  <c r="AY284" i="25"/>
  <c r="AR284" i="25"/>
  <c r="AU78" i="25"/>
  <c r="AN78" i="25"/>
  <c r="AN144" i="25"/>
  <c r="AU144" i="25"/>
  <c r="R168" i="25"/>
  <c r="BB168" i="25" s="1"/>
  <c r="Y168" i="25"/>
  <c r="BI168" i="25" s="1"/>
  <c r="AM326" i="25"/>
  <c r="AT326" i="25"/>
  <c r="V84" i="25"/>
  <c r="BF84" i="25" s="1"/>
  <c r="AC84" i="25"/>
  <c r="BM84" i="25" s="1"/>
  <c r="AY326" i="25"/>
  <c r="AR326" i="25"/>
  <c r="AM121" i="25"/>
  <c r="AT121" i="25"/>
  <c r="AM234" i="25"/>
  <c r="AT234" i="25"/>
  <c r="V365" i="25"/>
  <c r="BF365" i="25" s="1"/>
  <c r="AC365" i="25"/>
  <c r="BM365" i="25" s="1"/>
  <c r="AY47" i="25"/>
  <c r="AR47" i="25"/>
  <c r="AU220" i="25"/>
  <c r="AN220" i="25"/>
  <c r="AC73" i="25"/>
  <c r="BM73" i="25" s="1"/>
  <c r="V73" i="25"/>
  <c r="BF73" i="25" s="1"/>
  <c r="AU312" i="25"/>
  <c r="AN312" i="25"/>
  <c r="V252" i="25"/>
  <c r="BF252" i="25" s="1"/>
  <c r="AC252" i="25"/>
  <c r="BM252" i="25" s="1"/>
  <c r="Y356" i="25"/>
  <c r="BI356" i="25" s="1"/>
  <c r="R356" i="25"/>
  <c r="BB356" i="25" s="1"/>
  <c r="AR48" i="25"/>
  <c r="AY48" i="25"/>
  <c r="AN234" i="25"/>
  <c r="AU234" i="25"/>
  <c r="V376" i="25"/>
  <c r="BF376" i="25" s="1"/>
  <c r="AC376" i="25"/>
  <c r="BM376" i="25" s="1"/>
  <c r="AY220" i="25"/>
  <c r="AR220" i="25"/>
  <c r="X261" i="25"/>
  <c r="BH261" i="25" s="1"/>
  <c r="Q261" i="25"/>
  <c r="BA261" i="25" s="1"/>
  <c r="AN368" i="25"/>
  <c r="AU368" i="25"/>
  <c r="AC297" i="25"/>
  <c r="BM297" i="25" s="1"/>
  <c r="V297" i="25"/>
  <c r="BF297" i="25" s="1"/>
  <c r="AU37" i="25"/>
  <c r="AN37" i="25"/>
  <c r="AN164" i="25"/>
  <c r="AU164" i="25"/>
  <c r="AU329" i="25"/>
  <c r="AN329" i="25"/>
  <c r="AN50" i="25"/>
  <c r="AU50" i="25"/>
  <c r="R103" i="25"/>
  <c r="BB103" i="25" s="1"/>
  <c r="Y103" i="25"/>
  <c r="BI103" i="25" s="1"/>
  <c r="Y266" i="25"/>
  <c r="BI266" i="25" s="1"/>
  <c r="R266" i="25"/>
  <c r="BB266" i="25" s="1"/>
  <c r="AU81" i="25"/>
  <c r="AY185" i="25"/>
  <c r="AR185" i="25"/>
  <c r="Y101" i="25"/>
  <c r="BI101" i="25" s="1"/>
  <c r="R101" i="25"/>
  <c r="BB101" i="25" s="1"/>
  <c r="AV324" i="25"/>
  <c r="AO324" i="25"/>
  <c r="AV192" i="25"/>
  <c r="AO192" i="25"/>
  <c r="AC261" i="25"/>
  <c r="BM261" i="25" s="1"/>
  <c r="V261" i="25"/>
  <c r="BF261" i="25" s="1"/>
  <c r="AY219" i="25"/>
  <c r="AR219" i="25"/>
  <c r="V274" i="25"/>
  <c r="BF274" i="25" s="1"/>
  <c r="AC274" i="25"/>
  <c r="BM274" i="25" s="1"/>
  <c r="Y298" i="25"/>
  <c r="BI298" i="25" s="1"/>
  <c r="R298" i="25"/>
  <c r="BB298" i="25" s="1"/>
  <c r="Q265" i="25"/>
  <c r="BA265" i="25" s="1"/>
  <c r="X265" i="25"/>
  <c r="BH265" i="25" s="1"/>
  <c r="Z195" i="25"/>
  <c r="BJ195" i="25" s="1"/>
  <c r="S195" i="25"/>
  <c r="BC195" i="25" s="1"/>
  <c r="Y366" i="25"/>
  <c r="BI366" i="25" s="1"/>
  <c r="V178" i="25"/>
  <c r="BF178" i="25" s="1"/>
  <c r="AC178" i="25"/>
  <c r="BM178" i="25" s="1"/>
  <c r="AC259" i="25"/>
  <c r="BM259" i="25" s="1"/>
  <c r="V259" i="25"/>
  <c r="BF259" i="25" s="1"/>
  <c r="AU194" i="25"/>
  <c r="AN194" i="25"/>
  <c r="AN256" i="25"/>
  <c r="AU256" i="25"/>
  <c r="AY144" i="25"/>
  <c r="AR144" i="25"/>
  <c r="AR296" i="25"/>
  <c r="AY296" i="25"/>
  <c r="R94" i="25"/>
  <c r="BB94" i="25" s="1"/>
  <c r="Y94" i="25"/>
  <c r="BI94" i="25" s="1"/>
  <c r="AN69" i="25"/>
  <c r="AU69" i="25"/>
  <c r="AA291" i="25"/>
  <c r="BK291" i="25" s="1"/>
  <c r="T291" i="25"/>
  <c r="BD291" i="25" s="1"/>
  <c r="R43" i="25"/>
  <c r="BB43" i="25" s="1"/>
  <c r="Y43" i="25"/>
  <c r="BI43" i="25" s="1"/>
  <c r="R205" i="25"/>
  <c r="BB205" i="25" s="1"/>
  <c r="Y205" i="25"/>
  <c r="BI205" i="25" s="1"/>
  <c r="AN166" i="25"/>
  <c r="AU166" i="25"/>
  <c r="AY334" i="25"/>
  <c r="AR334" i="25"/>
  <c r="AM120" i="25"/>
  <c r="AT120" i="25"/>
  <c r="AQ186" i="25"/>
  <c r="R173" i="25"/>
  <c r="BB173" i="25" s="1"/>
  <c r="Y173" i="25"/>
  <c r="BI173" i="25" s="1"/>
  <c r="R176" i="25"/>
  <c r="BB176" i="25" s="1"/>
  <c r="Y176" i="25"/>
  <c r="BI176" i="25" s="1"/>
  <c r="AR374" i="25"/>
  <c r="AY374" i="25"/>
  <c r="V215" i="25"/>
  <c r="BF215" i="25" s="1"/>
  <c r="AC215" i="25"/>
  <c r="BM215" i="25" s="1"/>
  <c r="X149" i="25"/>
  <c r="BH149" i="25" s="1"/>
  <c r="Q149" i="25"/>
  <c r="BA149" i="25" s="1"/>
  <c r="AY257" i="25"/>
  <c r="AR257" i="25"/>
  <c r="R191" i="25"/>
  <c r="BB191" i="25" s="1"/>
  <c r="Y191" i="25"/>
  <c r="BI191" i="25" s="1"/>
  <c r="R251" i="25"/>
  <c r="BB251" i="25" s="1"/>
  <c r="Y251" i="25"/>
  <c r="BI251" i="25" s="1"/>
  <c r="R73" i="25"/>
  <c r="BB73" i="25" s="1"/>
  <c r="Y73" i="25"/>
  <c r="BI73" i="25" s="1"/>
  <c r="Z384" i="25"/>
  <c r="BJ384" i="25" s="1"/>
  <c r="S384" i="25"/>
  <c r="BC384" i="25" s="1"/>
  <c r="R203" i="25"/>
  <c r="BB203" i="25" s="1"/>
  <c r="Y203" i="25"/>
  <c r="BI203" i="25" s="1"/>
  <c r="R165" i="25"/>
  <c r="BB165" i="25" s="1"/>
  <c r="Y165" i="25"/>
  <c r="BI165" i="25" s="1"/>
  <c r="AN56" i="25"/>
  <c r="AU56" i="25"/>
  <c r="X241" i="25"/>
  <c r="BH241" i="25" s="1"/>
  <c r="Q241" i="25"/>
  <c r="BA241" i="25" s="1"/>
  <c r="AC93" i="25"/>
  <c r="BM93" i="25" s="1"/>
  <c r="V93" i="25"/>
  <c r="BF93" i="25" s="1"/>
  <c r="R141" i="25"/>
  <c r="BB141" i="25" s="1"/>
  <c r="Y91" i="25"/>
  <c r="BI91" i="25" s="1"/>
  <c r="R91" i="25"/>
  <c r="BB91" i="25" s="1"/>
  <c r="AN272" i="25"/>
  <c r="AU272" i="25"/>
  <c r="AW289" i="25"/>
  <c r="AP289" i="25"/>
  <c r="AU102" i="25"/>
  <c r="AN102" i="25"/>
  <c r="AN239" i="25"/>
  <c r="AU239" i="25"/>
  <c r="AR381" i="25"/>
  <c r="AC235" i="25"/>
  <c r="BM235" i="25" s="1"/>
  <c r="V235" i="25"/>
  <c r="BF235" i="25" s="1"/>
  <c r="AR267" i="25"/>
  <c r="AY267" i="25"/>
  <c r="AM262" i="25"/>
  <c r="AT262" i="25"/>
  <c r="AO196" i="25"/>
  <c r="AV196" i="25"/>
  <c r="V104" i="25"/>
  <c r="BF104" i="25" s="1"/>
  <c r="AC104" i="25"/>
  <c r="BM104" i="25" s="1"/>
  <c r="AY132" i="25"/>
  <c r="AR132" i="25"/>
  <c r="R267" i="25"/>
  <c r="BB267" i="25" s="1"/>
  <c r="Y267" i="25"/>
  <c r="BI267" i="25" s="1"/>
  <c r="AY176" i="25"/>
  <c r="AR176" i="25"/>
  <c r="Y281" i="25"/>
  <c r="BI281" i="25" s="1"/>
  <c r="R281" i="25"/>
  <c r="BB281" i="25" s="1"/>
  <c r="AT163" i="25"/>
  <c r="AM163" i="25"/>
  <c r="AN211" i="25"/>
  <c r="AU211" i="25"/>
  <c r="V174" i="25"/>
  <c r="BF174" i="25" s="1"/>
  <c r="AC174" i="25"/>
  <c r="BM174" i="25" s="1"/>
  <c r="AN75" i="25"/>
  <c r="AU75" i="25"/>
  <c r="AN42" i="25"/>
  <c r="AU42" i="25"/>
  <c r="AN257" i="25"/>
  <c r="AU257" i="25"/>
  <c r="AN362" i="25"/>
  <c r="AU362" i="25"/>
  <c r="T187" i="25"/>
  <c r="BD187" i="25" s="1"/>
  <c r="AA187" i="25"/>
  <c r="BK187" i="25" s="1"/>
  <c r="V88" i="25"/>
  <c r="BF88" i="25" s="1"/>
  <c r="AC88" i="25"/>
  <c r="BM88" i="25" s="1"/>
  <c r="AB193" i="25"/>
  <c r="BL193" i="25" s="1"/>
  <c r="U193" i="25"/>
  <c r="BE193" i="25" s="1"/>
  <c r="AU310" i="25"/>
  <c r="AN310" i="25"/>
  <c r="Q325" i="25"/>
  <c r="BA325" i="25" s="1"/>
  <c r="X325" i="25"/>
  <c r="BH325" i="25" s="1"/>
  <c r="S327" i="25"/>
  <c r="BC327" i="25" s="1"/>
  <c r="Z327" i="25"/>
  <c r="BJ327" i="25" s="1"/>
  <c r="AT270" i="25"/>
  <c r="AM270" i="25"/>
  <c r="Y307" i="25"/>
  <c r="BI307" i="25" s="1"/>
  <c r="R307" i="25"/>
  <c r="BB307" i="25" s="1"/>
  <c r="AN287" i="25"/>
  <c r="AU287" i="25"/>
  <c r="V214" i="25"/>
  <c r="BF214" i="25" s="1"/>
  <c r="AC214" i="25"/>
  <c r="BM214" i="25" s="1"/>
  <c r="AN286" i="25"/>
  <c r="AU286" i="25"/>
  <c r="V255" i="25"/>
  <c r="BF255" i="25" s="1"/>
  <c r="AC255" i="25"/>
  <c r="BM255" i="25" s="1"/>
  <c r="AN283" i="25"/>
  <c r="AU283" i="25"/>
  <c r="AY293" i="25"/>
  <c r="AR293" i="25"/>
  <c r="AR318" i="25"/>
  <c r="AY318" i="25"/>
  <c r="AM324" i="25"/>
  <c r="AT324" i="25"/>
  <c r="AR327" i="25"/>
  <c r="AY327" i="25"/>
  <c r="AY51" i="25"/>
  <c r="AR51" i="25"/>
  <c r="AU175" i="25"/>
  <c r="AN175" i="25"/>
  <c r="V204" i="25"/>
  <c r="BF204" i="25" s="1"/>
  <c r="AC204" i="25"/>
  <c r="BM204" i="25" s="1"/>
  <c r="AU184" i="25"/>
  <c r="AN184" i="25"/>
  <c r="R363" i="25"/>
  <c r="BB363" i="25" s="1"/>
  <c r="Y363" i="25"/>
  <c r="BI363" i="25" s="1"/>
  <c r="S320" i="25"/>
  <c r="BC320" i="25" s="1"/>
  <c r="Z320" i="25"/>
  <c r="BJ320" i="25" s="1"/>
  <c r="AN159" i="25"/>
  <c r="AU159" i="25"/>
  <c r="AX189" i="25"/>
  <c r="AQ189" i="25"/>
  <c r="AC277" i="25"/>
  <c r="BM277" i="25" s="1"/>
  <c r="V277" i="25"/>
  <c r="BF277" i="25" s="1"/>
  <c r="R365" i="25"/>
  <c r="BB365" i="25" s="1"/>
  <c r="Y365" i="25"/>
  <c r="BI365" i="25" s="1"/>
  <c r="V324" i="25"/>
  <c r="BF324" i="25" s="1"/>
  <c r="AC324" i="25"/>
  <c r="BM324" i="25" s="1"/>
  <c r="V21" i="25"/>
  <c r="BF21" i="25" s="1"/>
  <c r="AC21" i="25"/>
  <c r="BM21" i="25" s="1"/>
  <c r="Y364" i="25"/>
  <c r="BI364" i="25" s="1"/>
  <c r="R364" i="25"/>
  <c r="BB364" i="25" s="1"/>
  <c r="AT186" i="25"/>
  <c r="AM186" i="25"/>
  <c r="X240" i="25"/>
  <c r="BH240" i="25" s="1"/>
  <c r="Q240" i="25"/>
  <c r="BA240" i="25" s="1"/>
  <c r="AC105" i="25"/>
  <c r="BM105" i="25" s="1"/>
  <c r="V105" i="25"/>
  <c r="BF105" i="25" s="1"/>
  <c r="AN90" i="25"/>
  <c r="AU90" i="25"/>
  <c r="AY276" i="25"/>
  <c r="AR276" i="25"/>
  <c r="AU276" i="25"/>
  <c r="AN276" i="25"/>
  <c r="AR71" i="25"/>
  <c r="AT322" i="25"/>
  <c r="AM322" i="25"/>
  <c r="AR389" i="25"/>
  <c r="AY389" i="25"/>
  <c r="AR53" i="25"/>
  <c r="AY53" i="25"/>
  <c r="AB183" i="25"/>
  <c r="BL183" i="25" s="1"/>
  <c r="U183" i="25"/>
  <c r="BE183" i="25" s="1"/>
  <c r="Y172" i="25"/>
  <c r="BI172" i="25" s="1"/>
  <c r="R172" i="25"/>
  <c r="BB172" i="25" s="1"/>
  <c r="V222" i="25"/>
  <c r="BF222" i="25" s="1"/>
  <c r="AC222" i="25"/>
  <c r="BM222" i="25" s="1"/>
  <c r="AN323" i="25"/>
  <c r="AU323" i="25"/>
  <c r="AO187" i="25"/>
  <c r="AV187" i="25"/>
  <c r="AQ184" i="25"/>
  <c r="AX184" i="25"/>
  <c r="AU235" i="25"/>
  <c r="AN235" i="25"/>
  <c r="AU218" i="25"/>
  <c r="AN218" i="25"/>
  <c r="V236" i="25"/>
  <c r="BF236" i="25" s="1"/>
  <c r="AC236" i="25"/>
  <c r="BM236" i="25" s="1"/>
  <c r="AN130" i="25"/>
  <c r="AU130" i="25"/>
  <c r="AO197" i="25"/>
  <c r="AV197" i="25"/>
  <c r="AY196" i="25"/>
  <c r="AR196" i="25"/>
  <c r="R222" i="25"/>
  <c r="BB222" i="25" s="1"/>
  <c r="Y222" i="25"/>
  <c r="BI222" i="25" s="1"/>
  <c r="Y108" i="25"/>
  <c r="BI108" i="25" s="1"/>
  <c r="R108" i="25"/>
  <c r="BB108" i="25" s="1"/>
  <c r="AY141" i="25"/>
  <c r="AR141" i="25"/>
  <c r="AY290" i="25"/>
  <c r="AR290" i="25"/>
  <c r="R71" i="25"/>
  <c r="BB71" i="25" s="1"/>
  <c r="Y71" i="25"/>
  <c r="BI71" i="25" s="1"/>
  <c r="AC145" i="25"/>
  <c r="BM145" i="25" s="1"/>
  <c r="V145" i="25"/>
  <c r="BF145" i="25" s="1"/>
  <c r="AC230" i="25"/>
  <c r="BM230" i="25" s="1"/>
  <c r="V230" i="25"/>
  <c r="BF230" i="25" s="1"/>
  <c r="Q189" i="25"/>
  <c r="BA189" i="25" s="1"/>
  <c r="AR106" i="25"/>
  <c r="AY106" i="25"/>
  <c r="Z197" i="25"/>
  <c r="BJ197" i="25" s="1"/>
  <c r="S197" i="25"/>
  <c r="BC197" i="25" s="1"/>
  <c r="AY99" i="25"/>
  <c r="AR99" i="25"/>
  <c r="V180" i="25"/>
  <c r="BF180" i="25" s="1"/>
  <c r="AC180" i="25"/>
  <c r="BM180" i="25" s="1"/>
  <c r="R221" i="25"/>
  <c r="BB221" i="25" s="1"/>
  <c r="Y221" i="25"/>
  <c r="BI221" i="25" s="1"/>
  <c r="Y106" i="25"/>
  <c r="BI106" i="25" s="1"/>
  <c r="R106" i="25"/>
  <c r="BB106" i="25" s="1"/>
  <c r="AN284" i="25"/>
  <c r="AU284" i="25"/>
  <c r="AY77" i="25"/>
  <c r="AR77" i="25"/>
  <c r="V290" i="25"/>
  <c r="BF290" i="25" s="1"/>
  <c r="AC290" i="25"/>
  <c r="BM290" i="25" s="1"/>
  <c r="AU80" i="25"/>
  <c r="AN80" i="25"/>
  <c r="AY146" i="25"/>
  <c r="AR146" i="25"/>
  <c r="R206" i="25"/>
  <c r="BB206" i="25" s="1"/>
  <c r="Y206" i="25"/>
  <c r="BI206" i="25" s="1"/>
  <c r="AC153" i="25"/>
  <c r="BM153" i="25" s="1"/>
  <c r="V153" i="25"/>
  <c r="BF153" i="25" s="1"/>
  <c r="AM328" i="25"/>
  <c r="AT328" i="25"/>
  <c r="X123" i="25"/>
  <c r="BH123" i="25" s="1"/>
  <c r="Q123" i="25"/>
  <c r="BA123" i="25" s="1"/>
  <c r="V41" i="25"/>
  <c r="BF41" i="25" s="1"/>
  <c r="AC41" i="25"/>
  <c r="BM41" i="25" s="1"/>
  <c r="AY139" i="25"/>
  <c r="AR139" i="25"/>
  <c r="AY206" i="25"/>
  <c r="AR206" i="25"/>
  <c r="AY169" i="25"/>
  <c r="AR169" i="25"/>
  <c r="AY88" i="25"/>
  <c r="AR88" i="25"/>
  <c r="AR281" i="25"/>
  <c r="AY281" i="25"/>
  <c r="AN137" i="25"/>
  <c r="AU137" i="25"/>
  <c r="Y292" i="25"/>
  <c r="BI292" i="25" s="1"/>
  <c r="Z189" i="25"/>
  <c r="BJ189" i="25" s="1"/>
  <c r="S189" i="25"/>
  <c r="BC189" i="25" s="1"/>
  <c r="V129" i="25"/>
  <c r="BF129" i="25" s="1"/>
  <c r="AC129" i="25"/>
  <c r="BM129" i="25" s="1"/>
  <c r="V312" i="25"/>
  <c r="BF312" i="25" s="1"/>
  <c r="AC312" i="25"/>
  <c r="BM312" i="25" s="1"/>
  <c r="V69" i="25"/>
  <c r="BF69" i="25" s="1"/>
  <c r="AC69" i="25"/>
  <c r="BM69" i="25" s="1"/>
  <c r="AY142" i="25"/>
  <c r="AR142" i="25"/>
  <c r="V193" i="25"/>
  <c r="BF193" i="25" s="1"/>
  <c r="AC193" i="25"/>
  <c r="BM193" i="25" s="1"/>
  <c r="Y46" i="25"/>
  <c r="BI46" i="25" s="1"/>
  <c r="R46" i="25"/>
  <c r="BB46" i="25" s="1"/>
  <c r="R167" i="25"/>
  <c r="BB167" i="25" s="1"/>
  <c r="Y167" i="25"/>
  <c r="BI167" i="25" s="1"/>
  <c r="Y333" i="25"/>
  <c r="BI333" i="25" s="1"/>
  <c r="R333" i="25"/>
  <c r="BB333" i="25" s="1"/>
  <c r="AM325" i="25"/>
  <c r="AT325" i="25"/>
  <c r="AN355" i="25"/>
  <c r="AU355" i="25"/>
  <c r="T191" i="25"/>
  <c r="BD191" i="25" s="1"/>
  <c r="AA191" i="25"/>
  <c r="BK191" i="25" s="1"/>
  <c r="R97" i="25"/>
  <c r="BB97" i="25" s="1"/>
  <c r="Y97" i="25"/>
  <c r="BI97" i="25" s="1"/>
  <c r="AV330" i="25"/>
  <c r="AO330" i="25"/>
  <c r="V56" i="25"/>
  <c r="BF56" i="25" s="1"/>
  <c r="AC56" i="25"/>
  <c r="BM56" i="25" s="1"/>
  <c r="AO286" i="25"/>
  <c r="AV286" i="25"/>
  <c r="Q129" i="25"/>
  <c r="BA129" i="25" s="1"/>
  <c r="X129" i="25"/>
  <c r="BH129" i="25" s="1"/>
  <c r="AC278" i="25"/>
  <c r="BM278" i="25" s="1"/>
  <c r="V278" i="25"/>
  <c r="BF278" i="25" s="1"/>
  <c r="R288" i="25"/>
  <c r="BB288" i="25" s="1"/>
  <c r="Y288" i="25"/>
  <c r="BI288" i="25" s="1"/>
  <c r="Z198" i="25"/>
  <c r="BJ198" i="25" s="1"/>
  <c r="S198" i="25"/>
  <c r="BC198" i="25" s="1"/>
  <c r="Y277" i="25"/>
  <c r="BI277" i="25" s="1"/>
  <c r="AR199" i="25"/>
  <c r="AY199" i="25"/>
  <c r="H787" i="25"/>
  <c r="AN319" i="25"/>
  <c r="AU319" i="25"/>
  <c r="AC284" i="25"/>
  <c r="BM284" i="25" s="1"/>
  <c r="V284" i="25"/>
  <c r="BF284" i="25" s="1"/>
  <c r="AC292" i="25"/>
  <c r="BM292" i="25" s="1"/>
  <c r="V292" i="25"/>
  <c r="BF292" i="25" s="1"/>
  <c r="Y78" i="25"/>
  <c r="BI78" i="25" s="1"/>
  <c r="R78" i="25"/>
  <c r="BB78" i="25" s="1"/>
  <c r="R144" i="25"/>
  <c r="BB144" i="25" s="1"/>
  <c r="Y144" i="25"/>
  <c r="BI144" i="25" s="1"/>
  <c r="R169" i="25"/>
  <c r="BB169" i="25" s="1"/>
  <c r="Y169" i="25"/>
  <c r="BI169" i="25" s="1"/>
  <c r="AY86" i="25"/>
  <c r="AR86" i="25"/>
  <c r="AT126" i="25"/>
  <c r="AM126" i="25"/>
  <c r="AY42" i="25"/>
  <c r="AR42" i="25"/>
  <c r="AC54" i="25"/>
  <c r="BM54" i="25" s="1"/>
  <c r="V54" i="25"/>
  <c r="BF54" i="25" s="1"/>
  <c r="AC47" i="25"/>
  <c r="BM47" i="25" s="1"/>
  <c r="V47" i="25"/>
  <c r="BF47" i="25" s="1"/>
  <c r="AO294" i="25"/>
  <c r="AV294" i="25"/>
  <c r="Y220" i="25"/>
  <c r="BI220" i="25" s="1"/>
  <c r="R220" i="25"/>
  <c r="BB220" i="25" s="1"/>
  <c r="AC379" i="25"/>
  <c r="BM379" i="25" s="1"/>
  <c r="V379" i="25"/>
  <c r="BF379" i="25" s="1"/>
  <c r="R21" i="25"/>
  <c r="BB21" i="25" s="1"/>
  <c r="Y21" i="25"/>
  <c r="BI21" i="25" s="1"/>
  <c r="AR73" i="25"/>
  <c r="AY73" i="25"/>
  <c r="V328" i="25"/>
  <c r="BF328" i="25" s="1"/>
  <c r="AC328" i="25"/>
  <c r="BM328" i="25" s="1"/>
  <c r="AX190" i="25"/>
  <c r="AQ190" i="25"/>
  <c r="AB284" i="25"/>
  <c r="BL284" i="25" s="1"/>
  <c r="AC273" i="25"/>
  <c r="BM273" i="25" s="1"/>
  <c r="V273" i="25"/>
  <c r="BF273" i="25" s="1"/>
  <c r="Q194" i="25"/>
  <c r="BA194" i="25" s="1"/>
  <c r="X194" i="25"/>
  <c r="BH194" i="25" s="1"/>
  <c r="AU20" i="25"/>
  <c r="AN20" i="25"/>
  <c r="AM264" i="25"/>
  <c r="AT264" i="25"/>
  <c r="S190" i="25"/>
  <c r="BC190" i="25" s="1"/>
  <c r="Z190" i="25"/>
  <c r="BJ190" i="25" s="1"/>
  <c r="Y368" i="25"/>
  <c r="BI368" i="25" s="1"/>
  <c r="R368" i="25"/>
  <c r="BB368" i="25" s="1"/>
  <c r="R268" i="25"/>
  <c r="BB268" i="25" s="1"/>
  <c r="Y268" i="25"/>
  <c r="BI268" i="25" s="1"/>
  <c r="AR201" i="25"/>
  <c r="AY201" i="25"/>
  <c r="AN254" i="25"/>
  <c r="AU254" i="25"/>
  <c r="AY298" i="25"/>
  <c r="AR298" i="25"/>
  <c r="T287" i="25"/>
  <c r="BD287" i="25" s="1"/>
  <c r="AA287" i="25"/>
  <c r="BK287" i="25" s="1"/>
  <c r="AU45" i="25"/>
  <c r="AN45" i="25"/>
  <c r="AY154" i="25"/>
  <c r="AR154" i="25"/>
  <c r="AU358" i="25"/>
  <c r="AN358" i="25"/>
  <c r="AP183" i="25"/>
  <c r="AW183" i="25"/>
  <c r="AU103" i="25"/>
  <c r="AN103" i="25"/>
  <c r="AA184" i="25"/>
  <c r="BK184" i="25" s="1"/>
  <c r="T184" i="25"/>
  <c r="BD184" i="25" s="1"/>
  <c r="AC185" i="25"/>
  <c r="BM185" i="25" s="1"/>
  <c r="V185" i="25"/>
  <c r="BF185" i="25" s="1"/>
  <c r="AR161" i="25"/>
  <c r="AY161" i="25"/>
  <c r="AN101" i="25"/>
  <c r="AU101" i="25"/>
  <c r="Q146" i="25"/>
  <c r="BA146" i="25" s="1"/>
  <c r="V138" i="25"/>
  <c r="BF138" i="25" s="1"/>
  <c r="AC138" i="25"/>
  <c r="BM138" i="25" s="1"/>
  <c r="AR261" i="25"/>
  <c r="AY261" i="25"/>
  <c r="U294" i="25"/>
  <c r="BE294" i="25" s="1"/>
  <c r="AB294" i="25"/>
  <c r="BL294" i="25" s="1"/>
  <c r="V219" i="25"/>
  <c r="BF219" i="25" s="1"/>
  <c r="AC219" i="25"/>
  <c r="BM219" i="25" s="1"/>
  <c r="AM265" i="25"/>
  <c r="AT265" i="25"/>
  <c r="AV188" i="25"/>
  <c r="AO188" i="25"/>
  <c r="AU366" i="25"/>
  <c r="AN366" i="25"/>
  <c r="AN271" i="25"/>
  <c r="AY178" i="25"/>
  <c r="AR178" i="25"/>
  <c r="AR259" i="25"/>
  <c r="AY259" i="25"/>
  <c r="AU193" i="25"/>
  <c r="AN193" i="25"/>
  <c r="Y111" i="25"/>
  <c r="BI111" i="25" s="1"/>
  <c r="R111" i="25"/>
  <c r="BB111" i="25" s="1"/>
  <c r="AC144" i="25"/>
  <c r="BM144" i="25" s="1"/>
  <c r="V144" i="25"/>
  <c r="BF144" i="25" s="1"/>
  <c r="AC296" i="25"/>
  <c r="BM296" i="25" s="1"/>
  <c r="V296" i="25"/>
  <c r="BF296" i="25" s="1"/>
  <c r="AU316" i="25"/>
  <c r="AN316" i="25"/>
  <c r="AU43" i="25"/>
  <c r="AN43" i="25"/>
  <c r="AU199" i="25"/>
  <c r="AN199" i="25"/>
  <c r="AR356" i="25"/>
  <c r="AY356" i="25"/>
  <c r="X321" i="25"/>
  <c r="BH321" i="25" s="1"/>
  <c r="Q321" i="25"/>
  <c r="BA321" i="25" s="1"/>
  <c r="AR82" i="25"/>
  <c r="AY82" i="25"/>
  <c r="V334" i="25"/>
  <c r="BF334" i="25" s="1"/>
  <c r="AC334" i="25"/>
  <c r="BM334" i="25" s="1"/>
  <c r="Q120" i="25"/>
  <c r="BA120" i="25" s="1"/>
  <c r="X120" i="25"/>
  <c r="BH120" i="25" s="1"/>
  <c r="AU173" i="25"/>
  <c r="AN173" i="25"/>
  <c r="AX288" i="25"/>
  <c r="AQ288" i="25"/>
  <c r="AC374" i="25"/>
  <c r="BM374" i="25" s="1"/>
  <c r="V374" i="25"/>
  <c r="BF374" i="25" s="1"/>
  <c r="R289" i="25"/>
  <c r="BB289" i="25" s="1"/>
  <c r="Y289" i="25"/>
  <c r="BI289" i="25" s="1"/>
  <c r="C390" i="5"/>
  <c r="AU191" i="25"/>
  <c r="AN191" i="25"/>
  <c r="AU73" i="25"/>
  <c r="AN73" i="25"/>
  <c r="AY190" i="25"/>
  <c r="AR190" i="25"/>
  <c r="AO384" i="25"/>
  <c r="AV384" i="25"/>
  <c r="AN203" i="25"/>
  <c r="AU203" i="25"/>
  <c r="AU165" i="25"/>
  <c r="AN165" i="25"/>
  <c r="AN328" i="25"/>
  <c r="AU328" i="25"/>
  <c r="R56" i="25"/>
  <c r="BB56" i="25" s="1"/>
  <c r="Y56" i="25"/>
  <c r="BI56" i="25" s="1"/>
  <c r="S323" i="25"/>
  <c r="BC323" i="25" s="1"/>
  <c r="Z323" i="25"/>
  <c r="BJ323" i="25" s="1"/>
  <c r="AR93" i="25"/>
  <c r="AY93" i="25"/>
  <c r="AR317" i="25"/>
  <c r="AY317" i="25"/>
  <c r="T289" i="25"/>
  <c r="BD289" i="25" s="1"/>
  <c r="AA289" i="25"/>
  <c r="BK289" i="25" s="1"/>
  <c r="R239" i="25"/>
  <c r="BB239" i="25" s="1"/>
  <c r="Y239" i="25"/>
  <c r="BI239" i="25" s="1"/>
  <c r="AY235" i="25"/>
  <c r="AR235" i="25"/>
  <c r="AC216" i="25"/>
  <c r="BM216" i="25" s="1"/>
  <c r="V216" i="25"/>
  <c r="BF216" i="25" s="1"/>
  <c r="AC267" i="25"/>
  <c r="BM267" i="25" s="1"/>
  <c r="V267" i="25"/>
  <c r="BF267" i="25" s="1"/>
  <c r="AT190" i="25"/>
  <c r="AM190" i="25"/>
  <c r="Q262" i="25"/>
  <c r="BA262" i="25" s="1"/>
  <c r="X262" i="25"/>
  <c r="BH262" i="25" s="1"/>
  <c r="Z196" i="25"/>
  <c r="BJ196" i="25" s="1"/>
  <c r="S196" i="25"/>
  <c r="BC196" i="25" s="1"/>
  <c r="R17" i="25"/>
  <c r="BB17" i="25" s="1"/>
  <c r="Y17" i="25"/>
  <c r="BI17" i="25" s="1"/>
  <c r="AN267" i="25"/>
  <c r="AU267" i="25"/>
  <c r="AN281" i="25"/>
  <c r="AU281" i="25"/>
  <c r="R185" i="25"/>
  <c r="BB185" i="25" s="1"/>
  <c r="Y185" i="25"/>
  <c r="BI185" i="25" s="1"/>
  <c r="Y211" i="25"/>
  <c r="BI211" i="25" s="1"/>
  <c r="R211" i="25"/>
  <c r="BB211" i="25" s="1"/>
  <c r="AR174" i="25"/>
  <c r="AY174" i="25"/>
  <c r="Y75" i="25"/>
  <c r="BI75" i="25" s="1"/>
  <c r="R75" i="25"/>
  <c r="BB75" i="25" s="1"/>
  <c r="R200" i="25"/>
  <c r="BB200" i="25" s="1"/>
  <c r="Y200" i="25"/>
  <c r="BI200" i="25" s="1"/>
  <c r="Y100" i="25"/>
  <c r="BI100" i="25" s="1"/>
  <c r="R100" i="25"/>
  <c r="BB100" i="25" s="1"/>
  <c r="AC346" i="25"/>
  <c r="BM346" i="25" s="1"/>
  <c r="V346" i="25"/>
  <c r="BF346" i="25" s="1"/>
  <c r="AN343" i="25"/>
  <c r="AU343" i="25"/>
  <c r="Y346" i="25"/>
  <c r="BI346" i="25" s="1"/>
  <c r="R346" i="25"/>
  <c r="BB346" i="25" s="1"/>
  <c r="R349" i="25"/>
  <c r="BB349" i="25" s="1"/>
  <c r="Y349" i="25"/>
  <c r="BI349" i="25" s="1"/>
  <c r="AY342" i="25"/>
  <c r="AR342" i="25"/>
  <c r="V348" i="25"/>
  <c r="BF348" i="25" s="1"/>
  <c r="AC348" i="25"/>
  <c r="BM348" i="25" s="1"/>
  <c r="AY345" i="25"/>
  <c r="AR345" i="25"/>
  <c r="C154" i="9"/>
  <c r="C154" i="33"/>
  <c r="C154" i="8"/>
  <c r="J154" i="25"/>
  <c r="AF154" i="25"/>
  <c r="R344" i="25"/>
  <c r="BB344" i="25" s="1"/>
  <c r="V347" i="25"/>
  <c r="BF347" i="25" s="1"/>
  <c r="AC347" i="25"/>
  <c r="BM347" i="25" s="1"/>
  <c r="AC341" i="25"/>
  <c r="BM341" i="25" s="1"/>
  <c r="V341" i="25"/>
  <c r="BF341" i="25" s="1"/>
  <c r="D390" i="5"/>
  <c r="H390" i="5"/>
  <c r="AR343" i="25"/>
  <c r="AY343" i="25"/>
  <c r="Y353" i="25"/>
  <c r="BI353" i="25" s="1"/>
  <c r="R353" i="25"/>
  <c r="BB353" i="25" s="1"/>
  <c r="AR344" i="25"/>
  <c r="AY344" i="25"/>
  <c r="Y343" i="25"/>
  <c r="BI343" i="25" s="1"/>
  <c r="R343" i="25"/>
  <c r="BB343" i="25" s="1"/>
  <c r="AN353" i="25"/>
  <c r="AU353" i="25"/>
  <c r="AC344" i="25"/>
  <c r="BM344" i="25" s="1"/>
  <c r="V344" i="25"/>
  <c r="BF344" i="25" s="1"/>
  <c r="D831" i="6"/>
  <c r="D832" i="6"/>
  <c r="V345" i="25"/>
  <c r="BF345" i="25" s="1"/>
  <c r="AC345" i="25"/>
  <c r="BM345" i="25" s="1"/>
  <c r="C153" i="33"/>
  <c r="C153" i="8"/>
  <c r="C153" i="9"/>
  <c r="C155" i="8"/>
  <c r="C155" i="9"/>
  <c r="C155" i="33"/>
  <c r="C151" i="8"/>
  <c r="C151" i="9"/>
  <c r="C151" i="33"/>
  <c r="AR351" i="25"/>
  <c r="AY351" i="25"/>
  <c r="AR350" i="25"/>
  <c r="AY350" i="25"/>
  <c r="R341" i="25"/>
  <c r="BB341" i="25" s="1"/>
  <c r="Y341" i="25"/>
  <c r="BI341" i="25" s="1"/>
  <c r="R345" i="25"/>
  <c r="BB345" i="25" s="1"/>
  <c r="Y345" i="25"/>
  <c r="BI345" i="25" s="1"/>
  <c r="A335" i="2"/>
  <c r="V352" i="25"/>
  <c r="BF352" i="25" s="1"/>
  <c r="AC352" i="25"/>
  <c r="BM352" i="25" s="1"/>
  <c r="AN346" i="25"/>
  <c r="AU346" i="25"/>
  <c r="AU349" i="25"/>
  <c r="AN349" i="25"/>
  <c r="V342" i="25"/>
  <c r="BF342" i="25" s="1"/>
  <c r="AC342" i="25"/>
  <c r="BM342" i="25" s="1"/>
  <c r="AY353" i="25"/>
  <c r="AR353" i="25"/>
  <c r="AF158" i="25"/>
  <c r="J158" i="25"/>
  <c r="C752" i="25"/>
  <c r="AC343" i="25"/>
  <c r="BM343" i="25" s="1"/>
  <c r="V343" i="25"/>
  <c r="BF343" i="25" s="1"/>
  <c r="R352" i="25"/>
  <c r="BB352" i="25" s="1"/>
  <c r="Y352" i="25"/>
  <c r="BI352" i="25" s="1"/>
  <c r="D791" i="25"/>
  <c r="D792" i="25"/>
  <c r="AF156" i="25"/>
  <c r="J156" i="25"/>
  <c r="C161" i="33"/>
  <c r="C161" i="8"/>
  <c r="C161" i="9"/>
  <c r="C150" i="8"/>
  <c r="C150" i="33"/>
  <c r="C150" i="9"/>
  <c r="C788" i="6"/>
  <c r="AC351" i="25"/>
  <c r="BM351" i="25" s="1"/>
  <c r="V351" i="25"/>
  <c r="BF351" i="25" s="1"/>
  <c r="AU348" i="25"/>
  <c r="AN348" i="25"/>
  <c r="AY349" i="25"/>
  <c r="AR349" i="25"/>
  <c r="C157" i="33"/>
  <c r="C157" i="8"/>
  <c r="C157" i="9"/>
  <c r="C152" i="8"/>
  <c r="C152" i="9"/>
  <c r="C152" i="33"/>
  <c r="J151" i="25"/>
  <c r="AF151" i="25"/>
  <c r="Y348" i="25"/>
  <c r="BI348" i="25" s="1"/>
  <c r="R348" i="25"/>
  <c r="BB348" i="25" s="1"/>
  <c r="D391" i="5"/>
  <c r="H391" i="5"/>
  <c r="D393" i="5"/>
  <c r="AU347" i="25"/>
  <c r="AN347" i="25"/>
  <c r="Y351" i="25"/>
  <c r="BI351" i="25" s="1"/>
  <c r="R351" i="25"/>
  <c r="BB351" i="25" s="1"/>
  <c r="AN352" i="25"/>
  <c r="AU352" i="25"/>
  <c r="AN350" i="25"/>
  <c r="AU350" i="25"/>
  <c r="AY352" i="25"/>
  <c r="AR352" i="25"/>
  <c r="Y347" i="25"/>
  <c r="BI347" i="25" s="1"/>
  <c r="R347" i="25"/>
  <c r="BB347" i="25" s="1"/>
  <c r="R350" i="25"/>
  <c r="BB350" i="25" s="1"/>
  <c r="Y350" i="25"/>
  <c r="BI350" i="25" s="1"/>
  <c r="Y342" i="25"/>
  <c r="BI342" i="25" s="1"/>
  <c r="R342" i="25"/>
  <c r="BB342" i="25" s="1"/>
  <c r="AF160" i="25"/>
  <c r="J160" i="25"/>
  <c r="J161" i="25"/>
  <c r="AF162" i="25"/>
  <c r="J162" i="25"/>
  <c r="AF161" i="25"/>
  <c r="AF150" i="25"/>
  <c r="J150" i="25"/>
  <c r="C751" i="25"/>
  <c r="AC349" i="25"/>
  <c r="BM349" i="25" s="1"/>
  <c r="V349" i="25"/>
  <c r="BF349" i="25" s="1"/>
  <c r="AN342" i="25"/>
  <c r="AU342" i="25"/>
  <c r="J157" i="25"/>
  <c r="AF157" i="25"/>
  <c r="J152" i="25"/>
  <c r="AF152" i="25"/>
  <c r="C156" i="33"/>
  <c r="C156" i="8"/>
  <c r="C156" i="9"/>
  <c r="AN351" i="25"/>
  <c r="AU351" i="25"/>
  <c r="AF153" i="25"/>
  <c r="J153" i="25"/>
  <c r="C159" i="33"/>
  <c r="C159" i="8"/>
  <c r="C159" i="9"/>
  <c r="AF159" i="25"/>
  <c r="J159" i="25"/>
  <c r="AR346" i="25"/>
  <c r="AY346" i="25"/>
  <c r="AC353" i="25"/>
  <c r="BM353" i="25" s="1"/>
  <c r="V353" i="25"/>
  <c r="BF353" i="25" s="1"/>
  <c r="AR348" i="25"/>
  <c r="AY348" i="25"/>
  <c r="C158" i="33"/>
  <c r="C158" i="8"/>
  <c r="C158" i="9"/>
  <c r="C789" i="6"/>
  <c r="J155" i="25"/>
  <c r="AF155" i="25"/>
  <c r="C160" i="33"/>
  <c r="C160" i="8"/>
  <c r="C160" i="9"/>
  <c r="V350" i="25"/>
  <c r="BF350" i="25" s="1"/>
  <c r="AC350" i="25"/>
  <c r="BM350" i="25" s="1"/>
  <c r="AR347" i="25"/>
  <c r="AY347" i="25"/>
  <c r="AN345" i="25"/>
  <c r="AU345" i="25"/>
  <c r="K787" i="6" l="1"/>
  <c r="J792" i="6"/>
  <c r="C833" i="6"/>
  <c r="E828" i="6"/>
  <c r="J791" i="6"/>
  <c r="K788" i="6"/>
  <c r="J782" i="6"/>
  <c r="J786" i="6"/>
  <c r="K803" i="6"/>
  <c r="K786" i="6"/>
  <c r="H823" i="6"/>
  <c r="B800" i="6"/>
  <c r="B825" i="6"/>
  <c r="J784" i="6"/>
  <c r="J793" i="6"/>
  <c r="K800" i="6"/>
  <c r="K792" i="6"/>
  <c r="K789" i="6"/>
  <c r="K783" i="6"/>
  <c r="K804" i="6"/>
  <c r="D826" i="6"/>
  <c r="K802" i="6"/>
  <c r="J785" i="6"/>
  <c r="K791" i="6"/>
  <c r="E832" i="6"/>
  <c r="C825" i="6"/>
  <c r="K782" i="6"/>
  <c r="J788" i="6"/>
  <c r="J789" i="6"/>
  <c r="H821" i="6"/>
  <c r="K797" i="6"/>
  <c r="J783" i="6"/>
  <c r="J781" i="6"/>
  <c r="K794" i="6"/>
  <c r="D823" i="6"/>
  <c r="K798" i="6"/>
  <c r="F822" i="6"/>
  <c r="D825" i="6"/>
  <c r="K781" i="6"/>
  <c r="K790" i="6"/>
  <c r="K785" i="6"/>
  <c r="J799" i="6"/>
  <c r="D821" i="6"/>
  <c r="J800" i="6"/>
  <c r="J790" i="6"/>
  <c r="K793" i="6"/>
  <c r="K784" i="6"/>
  <c r="J787" i="6"/>
  <c r="J802" i="6"/>
  <c r="H825" i="6"/>
  <c r="AQ192" i="25"/>
  <c r="Q266" i="25"/>
  <c r="BA266" i="25" s="1"/>
  <c r="V31" i="25"/>
  <c r="BF31" i="25" s="1"/>
  <c r="AX352" i="25"/>
  <c r="AM197" i="25"/>
  <c r="AM243" i="25"/>
  <c r="AC20" i="25"/>
  <c r="BM20" i="25" s="1"/>
  <c r="AU84" i="25"/>
  <c r="AW357" i="25"/>
  <c r="AR341" i="25"/>
  <c r="AC39" i="25"/>
  <c r="BM39" i="25" s="1"/>
  <c r="AQ185" i="25"/>
  <c r="AC161" i="25"/>
  <c r="BM161" i="25" s="1"/>
  <c r="V314" i="25"/>
  <c r="BF314" i="25" s="1"/>
  <c r="AO189" i="25"/>
  <c r="Y202" i="25"/>
  <c r="BI202" i="25" s="1"/>
  <c r="R81" i="25"/>
  <c r="BB81" i="25" s="1"/>
  <c r="AR333" i="25"/>
  <c r="AC269" i="25"/>
  <c r="BM269" i="25" s="1"/>
  <c r="V362" i="25"/>
  <c r="BF362" i="25" s="1"/>
  <c r="AU365" i="25"/>
  <c r="AN72" i="25"/>
  <c r="AX291" i="25"/>
  <c r="AY94" i="25"/>
  <c r="AC79" i="25"/>
  <c r="BM79" i="25" s="1"/>
  <c r="AY308" i="25"/>
  <c r="R24" i="25"/>
  <c r="BB24" i="25" s="1"/>
  <c r="AN301" i="25"/>
  <c r="AY24" i="25"/>
  <c r="AU25" i="25"/>
  <c r="Y124" i="25"/>
  <c r="BI124" i="25" s="1"/>
  <c r="AC382" i="25"/>
  <c r="BM382" i="25" s="1"/>
  <c r="Z342" i="25"/>
  <c r="BJ342" i="25" s="1"/>
  <c r="U346" i="25"/>
  <c r="BE346" i="25" s="1"/>
  <c r="AB354" i="25"/>
  <c r="BL354" i="25" s="1"/>
  <c r="AX356" i="25"/>
  <c r="U141" i="25"/>
  <c r="BE141" i="25" s="1"/>
  <c r="AW123" i="25"/>
  <c r="S31" i="25"/>
  <c r="BC31" i="25" s="1"/>
  <c r="AP121" i="25"/>
  <c r="AQ86" i="25"/>
  <c r="AB130" i="25"/>
  <c r="BL130" i="25" s="1"/>
  <c r="AO140" i="25"/>
  <c r="AO228" i="25"/>
  <c r="Q293" i="25"/>
  <c r="BA293" i="25" s="1"/>
  <c r="X293" i="25"/>
  <c r="BH293" i="25" s="1"/>
  <c r="AP120" i="25"/>
  <c r="AW120" i="25"/>
  <c r="T201" i="25"/>
  <c r="BD201" i="25" s="1"/>
  <c r="AA201" i="25"/>
  <c r="BK201" i="25" s="1"/>
  <c r="AV31" i="25"/>
  <c r="AO31" i="25"/>
  <c r="AY152" i="25"/>
  <c r="AY44" i="25"/>
  <c r="Q246" i="25"/>
  <c r="BA246" i="25" s="1"/>
  <c r="AR316" i="25"/>
  <c r="AA186" i="25"/>
  <c r="BK186" i="25" s="1"/>
  <c r="V116" i="25"/>
  <c r="BF116" i="25" s="1"/>
  <c r="AO186" i="25"/>
  <c r="AY378" i="25"/>
  <c r="AR378" i="25"/>
  <c r="AT260" i="25"/>
  <c r="V270" i="25"/>
  <c r="BF270" i="25" s="1"/>
  <c r="AR43" i="25"/>
  <c r="AU91" i="25"/>
  <c r="AT188" i="25"/>
  <c r="AV194" i="25"/>
  <c r="AR209" i="25"/>
  <c r="U290" i="25"/>
  <c r="BE290" i="25" s="1"/>
  <c r="AR16" i="25"/>
  <c r="AV285" i="25"/>
  <c r="AQ85" i="25"/>
  <c r="AB342" i="25"/>
  <c r="BL342" i="25" s="1"/>
  <c r="S26" i="25"/>
  <c r="BC26" i="25" s="1"/>
  <c r="AA166" i="25"/>
  <c r="BK166" i="25" s="1"/>
  <c r="Z360" i="25"/>
  <c r="BJ360" i="25" s="1"/>
  <c r="AM293" i="25"/>
  <c r="AT293" i="25"/>
  <c r="AB60" i="25"/>
  <c r="BL60" i="25" s="1"/>
  <c r="U60" i="25"/>
  <c r="BE60" i="25" s="1"/>
  <c r="Y208" i="25"/>
  <c r="BI208" i="25" s="1"/>
  <c r="AQ69" i="25"/>
  <c r="AX69" i="25"/>
  <c r="AC308" i="25"/>
  <c r="BM308" i="25" s="1"/>
  <c r="R210" i="25"/>
  <c r="BB210" i="25" s="1"/>
  <c r="AX193" i="25"/>
  <c r="V16" i="25"/>
  <c r="BF16" i="25" s="1"/>
  <c r="AX290" i="25"/>
  <c r="AN89" i="25"/>
  <c r="U289" i="25"/>
  <c r="BE289" i="25" s="1"/>
  <c r="V316" i="25"/>
  <c r="BF316" i="25" s="1"/>
  <c r="AV191" i="25"/>
  <c r="Q190" i="25"/>
  <c r="BA190" i="25" s="1"/>
  <c r="AY39" i="25"/>
  <c r="AU68" i="25"/>
  <c r="H790" i="25"/>
  <c r="AX357" i="25"/>
  <c r="Q341" i="25"/>
  <c r="BA341" i="25" s="1"/>
  <c r="Z153" i="25"/>
  <c r="BJ153" i="25" s="1"/>
  <c r="AB82" i="25"/>
  <c r="BL82" i="25" s="1"/>
  <c r="AM214" i="25"/>
  <c r="U144" i="25"/>
  <c r="BE144" i="25" s="1"/>
  <c r="S300" i="25"/>
  <c r="BC300" i="25" s="1"/>
  <c r="Z300" i="25"/>
  <c r="BJ300" i="25" s="1"/>
  <c r="AU262" i="25"/>
  <c r="AN262" i="25"/>
  <c r="AO232" i="25"/>
  <c r="AV232" i="25"/>
  <c r="AX60" i="25"/>
  <c r="AQ60" i="25"/>
  <c r="AB292" i="25"/>
  <c r="BL292" i="25" s="1"/>
  <c r="AX64" i="25"/>
  <c r="AP201" i="25"/>
  <c r="AW201" i="25"/>
  <c r="AU341" i="25"/>
  <c r="AC206" i="25"/>
  <c r="BM206" i="25" s="1"/>
  <c r="U186" i="25"/>
  <c r="BE186" i="25" s="1"/>
  <c r="Y297" i="25"/>
  <c r="BI297" i="25" s="1"/>
  <c r="Y76" i="25"/>
  <c r="BI76" i="25" s="1"/>
  <c r="V97" i="25"/>
  <c r="BF97" i="25" s="1"/>
  <c r="AU136" i="25"/>
  <c r="AY362" i="25"/>
  <c r="AR30" i="25"/>
  <c r="R300" i="25"/>
  <c r="BB300" i="25" s="1"/>
  <c r="AM381" i="25"/>
  <c r="AQ343" i="25"/>
  <c r="AW62" i="25"/>
  <c r="E831" i="6"/>
  <c r="S141" i="25"/>
  <c r="BC141" i="25" s="1"/>
  <c r="H833" i="6"/>
  <c r="AX172" i="25"/>
  <c r="AV162" i="25"/>
  <c r="X289" i="25"/>
  <c r="BH289" i="25" s="1"/>
  <c r="AV307" i="25"/>
  <c r="AA222" i="25"/>
  <c r="BK222" i="25" s="1"/>
  <c r="AO119" i="25"/>
  <c r="AV119" i="25"/>
  <c r="U83" i="25"/>
  <c r="BE83" i="25" s="1"/>
  <c r="AB83" i="25"/>
  <c r="BL83" i="25" s="1"/>
  <c r="AV183" i="25"/>
  <c r="AO183" i="25"/>
  <c r="AQ67" i="25"/>
  <c r="AX67" i="25"/>
  <c r="AX119" i="25"/>
  <c r="AQ119" i="25"/>
  <c r="AO28" i="25"/>
  <c r="AV28" i="25"/>
  <c r="AV32" i="25"/>
  <c r="AO32" i="25"/>
  <c r="AY66" i="25"/>
  <c r="AT292" i="25"/>
  <c r="AM292" i="25"/>
  <c r="U68" i="25"/>
  <c r="BE68" i="25" s="1"/>
  <c r="AB68" i="25"/>
  <c r="BL68" i="25" s="1"/>
  <c r="R136" i="25"/>
  <c r="BB136" i="25" s="1"/>
  <c r="H824" i="6"/>
  <c r="AR155" i="25"/>
  <c r="AU224" i="25"/>
  <c r="AY115" i="25"/>
  <c r="AP122" i="25"/>
  <c r="Q107" i="25"/>
  <c r="BA107" i="25" s="1"/>
  <c r="X373" i="25"/>
  <c r="BH373" i="25" s="1"/>
  <c r="Z306" i="25"/>
  <c r="BJ306" i="25" s="1"/>
  <c r="X65" i="25"/>
  <c r="BH65" i="25" s="1"/>
  <c r="AR313" i="25"/>
  <c r="E826" i="6"/>
  <c r="C782" i="25"/>
  <c r="Z119" i="25"/>
  <c r="BJ119" i="25" s="1"/>
  <c r="S119" i="25"/>
  <c r="BC119" i="25" s="1"/>
  <c r="AB69" i="25"/>
  <c r="BL69" i="25" s="1"/>
  <c r="U69" i="25"/>
  <c r="BE69" i="25" s="1"/>
  <c r="AR113" i="25"/>
  <c r="AR38" i="25"/>
  <c r="AR211" i="25"/>
  <c r="AC35" i="25"/>
  <c r="BM35" i="25" s="1"/>
  <c r="AR339" i="25"/>
  <c r="AQ196" i="25"/>
  <c r="C784" i="25"/>
  <c r="AU94" i="25"/>
  <c r="AY133" i="25"/>
  <c r="R22" i="25"/>
  <c r="BB22" i="25" s="1"/>
  <c r="R25" i="25"/>
  <c r="BB25" i="25" s="1"/>
  <c r="AX19" i="25"/>
  <c r="AY121" i="25"/>
  <c r="AO121" i="25"/>
  <c r="T189" i="25"/>
  <c r="BD189" i="25" s="1"/>
  <c r="C781" i="25"/>
  <c r="AM59" i="25"/>
  <c r="AN390" i="25"/>
  <c r="AW365" i="25"/>
  <c r="V339" i="25"/>
  <c r="BF339" i="25" s="1"/>
  <c r="AV361" i="25"/>
  <c r="H788" i="25"/>
  <c r="AC141" i="25"/>
  <c r="BM141" i="25" s="1"/>
  <c r="X197" i="25"/>
  <c r="BH197" i="25" s="1"/>
  <c r="Y88" i="25"/>
  <c r="BI88" i="25" s="1"/>
  <c r="Q238" i="25"/>
  <c r="BA238" i="25" s="1"/>
  <c r="AY58" i="25"/>
  <c r="F827" i="6"/>
  <c r="E821" i="6"/>
  <c r="AW58" i="25"/>
  <c r="AP58" i="25"/>
  <c r="AM269" i="25"/>
  <c r="AX181" i="25"/>
  <c r="U181" i="25"/>
  <c r="BE181" i="25" s="1"/>
  <c r="AT195" i="25"/>
  <c r="AR29" i="25"/>
  <c r="AN339" i="25"/>
  <c r="AR62" i="25"/>
  <c r="Y61" i="25"/>
  <c r="BI61" i="25" s="1"/>
  <c r="X377" i="25"/>
  <c r="BH377" i="25" s="1"/>
  <c r="U150" i="25"/>
  <c r="BE150" i="25" s="1"/>
  <c r="AB353" i="25"/>
  <c r="BL353" i="25" s="1"/>
  <c r="AP230" i="25"/>
  <c r="AO154" i="25"/>
  <c r="U236" i="25"/>
  <c r="BE236" i="25" s="1"/>
  <c r="AA223" i="25"/>
  <c r="BK223" i="25" s="1"/>
  <c r="T223" i="25"/>
  <c r="BD223" i="25" s="1"/>
  <c r="AV318" i="25"/>
  <c r="Y293" i="25"/>
  <c r="BI293" i="25" s="1"/>
  <c r="S193" i="25"/>
  <c r="BC193" i="25" s="1"/>
  <c r="V309" i="25"/>
  <c r="BF309" i="25" s="1"/>
  <c r="AM268" i="25"/>
  <c r="Y19" i="25"/>
  <c r="BI19" i="25" s="1"/>
  <c r="AC75" i="25"/>
  <c r="BM75" i="25" s="1"/>
  <c r="Y139" i="25"/>
  <c r="BI139" i="25" s="1"/>
  <c r="V335" i="25"/>
  <c r="BF335" i="25" s="1"/>
  <c r="AY305" i="25"/>
  <c r="AR35" i="25"/>
  <c r="R67" i="25"/>
  <c r="BB67" i="25" s="1"/>
  <c r="AX16" i="25"/>
  <c r="U16" i="25"/>
  <c r="BE16" i="25" s="1"/>
  <c r="Q335" i="25"/>
  <c r="BA335" i="25" s="1"/>
  <c r="T205" i="25"/>
  <c r="BD205" i="25" s="1"/>
  <c r="Q271" i="25"/>
  <c r="BA271" i="25" s="1"/>
  <c r="X271" i="25"/>
  <c r="BH271" i="25" s="1"/>
  <c r="S184" i="25"/>
  <c r="BC184" i="25" s="1"/>
  <c r="Z184" i="25"/>
  <c r="BJ184" i="25" s="1"/>
  <c r="AX68" i="25"/>
  <c r="AQ68" i="25"/>
  <c r="V119" i="25"/>
  <c r="BF119" i="25" s="1"/>
  <c r="Y224" i="25"/>
  <c r="BI224" i="25" s="1"/>
  <c r="AN223" i="25"/>
  <c r="AO109" i="25"/>
  <c r="V307" i="25"/>
  <c r="BF307" i="25" s="1"/>
  <c r="Y133" i="25"/>
  <c r="BI133" i="25" s="1"/>
  <c r="AN31" i="25"/>
  <c r="V59" i="25"/>
  <c r="BF59" i="25" s="1"/>
  <c r="AX339" i="25"/>
  <c r="T304" i="25"/>
  <c r="BD304" i="25" s="1"/>
  <c r="AT213" i="25"/>
  <c r="AM213" i="25"/>
  <c r="S107" i="25"/>
  <c r="BC107" i="25" s="1"/>
  <c r="Z107" i="25"/>
  <c r="BJ107" i="25" s="1"/>
  <c r="AM58" i="25"/>
  <c r="AT58" i="25"/>
  <c r="AC29" i="25"/>
  <c r="BM29" i="25" s="1"/>
  <c r="AP217" i="25"/>
  <c r="AO236" i="25"/>
  <c r="AX130" i="25"/>
  <c r="AQ130" i="25"/>
  <c r="Q134" i="25"/>
  <c r="BA134" i="25" s="1"/>
  <c r="X134" i="25"/>
  <c r="BH134" i="25" s="1"/>
  <c r="S361" i="25"/>
  <c r="BC361" i="25" s="1"/>
  <c r="Z361" i="25"/>
  <c r="BJ361" i="25" s="1"/>
  <c r="V317" i="25"/>
  <c r="BF317" i="25" s="1"/>
  <c r="X125" i="25"/>
  <c r="BH125" i="25" s="1"/>
  <c r="R29" i="25"/>
  <c r="BB29" i="25" s="1"/>
  <c r="U201" i="25"/>
  <c r="BE201" i="25" s="1"/>
  <c r="AB61" i="25"/>
  <c r="BL61" i="25" s="1"/>
  <c r="U61" i="25"/>
  <c r="BE61" i="25" s="1"/>
  <c r="V211" i="25"/>
  <c r="BF211" i="25" s="1"/>
  <c r="AQ345" i="25"/>
  <c r="AO339" i="25"/>
  <c r="T216" i="25"/>
  <c r="BD216" i="25" s="1"/>
  <c r="AV161" i="25"/>
  <c r="AO161" i="25"/>
  <c r="Q243" i="25"/>
  <c r="BA243" i="25" s="1"/>
  <c r="V155" i="25"/>
  <c r="BF155" i="25" s="1"/>
  <c r="R32" i="25"/>
  <c r="BB32" i="25" s="1"/>
  <c r="S285" i="25"/>
  <c r="BC285" i="25" s="1"/>
  <c r="H830" i="6"/>
  <c r="AM63" i="25"/>
  <c r="S362" i="25"/>
  <c r="BC362" i="25" s="1"/>
  <c r="Z362" i="25"/>
  <c r="BJ362" i="25" s="1"/>
  <c r="AQ61" i="25"/>
  <c r="AX61" i="25"/>
  <c r="AR150" i="25"/>
  <c r="AR266" i="25"/>
  <c r="AW184" i="25"/>
  <c r="AN292" i="25"/>
  <c r="AU270" i="25"/>
  <c r="AT119" i="25"/>
  <c r="AU93" i="25"/>
  <c r="U350" i="25"/>
  <c r="BE350" i="25" s="1"/>
  <c r="AP216" i="25"/>
  <c r="S164" i="25"/>
  <c r="BC164" i="25" s="1"/>
  <c r="AO362" i="25"/>
  <c r="AV362" i="25"/>
  <c r="S160" i="25"/>
  <c r="BC160" i="25" s="1"/>
  <c r="Z160" i="25"/>
  <c r="BJ160" i="25" s="1"/>
  <c r="AO355" i="25"/>
  <c r="AV355" i="25"/>
  <c r="AM376" i="25"/>
  <c r="G787" i="25"/>
  <c r="U62" i="25"/>
  <c r="BE62" i="25" s="1"/>
  <c r="AB62" i="25"/>
  <c r="BL62" i="25" s="1"/>
  <c r="X242" i="25"/>
  <c r="BH242" i="25" s="1"/>
  <c r="AU141" i="25"/>
  <c r="V271" i="25"/>
  <c r="BF271" i="25" s="1"/>
  <c r="AY271" i="25"/>
  <c r="Y89" i="25"/>
  <c r="BI89" i="25" s="1"/>
  <c r="V117" i="25"/>
  <c r="BF117" i="25" s="1"/>
  <c r="AM248" i="25"/>
  <c r="AO230" i="25"/>
  <c r="AB64" i="25"/>
  <c r="BL64" i="25" s="1"/>
  <c r="U64" i="25"/>
  <c r="BE64" i="25" s="1"/>
  <c r="Q61" i="25"/>
  <c r="BA61" i="25" s="1"/>
  <c r="X61" i="25"/>
  <c r="BH61" i="25" s="1"/>
  <c r="X287" i="25"/>
  <c r="BH287" i="25" s="1"/>
  <c r="Q287" i="25"/>
  <c r="BA287" i="25" s="1"/>
  <c r="S241" i="25"/>
  <c r="BC241" i="25" s="1"/>
  <c r="Z241" i="25"/>
  <c r="BJ241" i="25" s="1"/>
  <c r="AB65" i="25"/>
  <c r="BL65" i="25" s="1"/>
  <c r="U65" i="25"/>
  <c r="BE65" i="25" s="1"/>
  <c r="AT246" i="25"/>
  <c r="AM246" i="25"/>
  <c r="Z159" i="25"/>
  <c r="BJ159" i="25" s="1"/>
  <c r="S159" i="25"/>
  <c r="BC159" i="25" s="1"/>
  <c r="H829" i="6"/>
  <c r="AC118" i="25"/>
  <c r="BM118" i="25" s="1"/>
  <c r="AQ200" i="25"/>
  <c r="AM211" i="25"/>
  <c r="D824" i="6"/>
  <c r="AQ59" i="25"/>
  <c r="AX59" i="25"/>
  <c r="AU344" i="25"/>
  <c r="AM242" i="25"/>
  <c r="AC67" i="25"/>
  <c r="BM67" i="25" s="1"/>
  <c r="AT249" i="25"/>
  <c r="AQ150" i="25"/>
  <c r="X31" i="25"/>
  <c r="BH31" i="25" s="1"/>
  <c r="AB59" i="25"/>
  <c r="BL59" i="25" s="1"/>
  <c r="U59" i="25"/>
  <c r="BE59" i="25" s="1"/>
  <c r="AP186" i="25"/>
  <c r="V136" i="25"/>
  <c r="BF136" i="25" s="1"/>
  <c r="AU28" i="25"/>
  <c r="Y59" i="25"/>
  <c r="BI59" i="25" s="1"/>
  <c r="AB159" i="25"/>
  <c r="BL159" i="25" s="1"/>
  <c r="AB357" i="25"/>
  <c r="BL357" i="25" s="1"/>
  <c r="AM309" i="25"/>
  <c r="AA303" i="25"/>
  <c r="BK303" i="25" s="1"/>
  <c r="Z237" i="25"/>
  <c r="BJ237" i="25" s="1"/>
  <c r="S237" i="25"/>
  <c r="BC237" i="25" s="1"/>
  <c r="AO237" i="25"/>
  <c r="AV237" i="25"/>
  <c r="AC106" i="25"/>
  <c r="BM106" i="25" s="1"/>
  <c r="AT118" i="25"/>
  <c r="Y209" i="25"/>
  <c r="BI209" i="25" s="1"/>
  <c r="Y294" i="25"/>
  <c r="BI294" i="25" s="1"/>
  <c r="AU32" i="25"/>
  <c r="AT336" i="25"/>
  <c r="X62" i="25"/>
  <c r="BH62" i="25" s="1"/>
  <c r="S236" i="25"/>
  <c r="BC236" i="25" s="1"/>
  <c r="Z236" i="25"/>
  <c r="BJ236" i="25" s="1"/>
  <c r="AT65" i="25"/>
  <c r="AM65" i="25"/>
  <c r="AU180" i="25"/>
  <c r="AN88" i="25"/>
  <c r="AN121" i="25"/>
  <c r="AT117" i="25"/>
  <c r="S163" i="25"/>
  <c r="BC163" i="25" s="1"/>
  <c r="AT60" i="25"/>
  <c r="AQ65" i="25"/>
  <c r="AX65" i="25"/>
  <c r="AP264" i="25"/>
  <c r="AV41" i="25"/>
  <c r="AO41" i="25"/>
  <c r="Z140" i="25"/>
  <c r="BJ140" i="25" s="1"/>
  <c r="S140" i="25"/>
  <c r="BC140" i="25" s="1"/>
  <c r="AC120" i="25"/>
  <c r="BM120" i="25" s="1"/>
  <c r="AP281" i="25"/>
  <c r="AR118" i="25"/>
  <c r="Z172" i="25"/>
  <c r="BJ172" i="25" s="1"/>
  <c r="AQ350" i="25"/>
  <c r="AQ83" i="25"/>
  <c r="AX83" i="25"/>
  <c r="Z240" i="25"/>
  <c r="BJ240" i="25" s="1"/>
  <c r="S240" i="25"/>
  <c r="BC240" i="25" s="1"/>
  <c r="Q60" i="25"/>
  <c r="BA60" i="25" s="1"/>
  <c r="X60" i="25"/>
  <c r="BH60" i="25" s="1"/>
  <c r="Z186" i="25"/>
  <c r="BJ186" i="25" s="1"/>
  <c r="S186" i="25"/>
  <c r="BC186" i="25" s="1"/>
  <c r="T141" i="25"/>
  <c r="BD141" i="25" s="1"/>
  <c r="AA141" i="25"/>
  <c r="BK141" i="25" s="1"/>
  <c r="T175" i="25"/>
  <c r="BD175" i="25" s="1"/>
  <c r="AA175" i="25"/>
  <c r="BK175" i="25" s="1"/>
  <c r="AO185" i="25"/>
  <c r="AV185" i="25"/>
  <c r="AV240" i="25"/>
  <c r="AO240" i="25"/>
  <c r="H832" i="6"/>
  <c r="AU150" i="25"/>
  <c r="R180" i="25"/>
  <c r="BB180" i="25" s="1"/>
  <c r="AY108" i="25"/>
  <c r="V137" i="25"/>
  <c r="BF137" i="25" s="1"/>
  <c r="AR215" i="25"/>
  <c r="AR114" i="25"/>
  <c r="AY225" i="25"/>
  <c r="R339" i="25"/>
  <c r="BB339" i="25" s="1"/>
  <c r="V66" i="25"/>
  <c r="BF66" i="25" s="1"/>
  <c r="AB17" i="25"/>
  <c r="BL17" i="25" s="1"/>
  <c r="V63" i="25"/>
  <c r="BF63" i="25" s="1"/>
  <c r="R62" i="25"/>
  <c r="BB62" i="25" s="1"/>
  <c r="AQ135" i="25"/>
  <c r="AP165" i="25"/>
  <c r="AO114" i="25"/>
  <c r="AV126" i="25"/>
  <c r="AB160" i="25"/>
  <c r="BL160" i="25" s="1"/>
  <c r="AO239" i="25"/>
  <c r="C827" i="6"/>
  <c r="G783" i="25"/>
  <c r="AQ82" i="25"/>
  <c r="AO164" i="25"/>
  <c r="AB135" i="25"/>
  <c r="BL135" i="25" s="1"/>
  <c r="S185" i="25"/>
  <c r="BC185" i="25" s="1"/>
  <c r="Z185" i="25"/>
  <c r="BJ185" i="25" s="1"/>
  <c r="Z242" i="25"/>
  <c r="BJ242" i="25" s="1"/>
  <c r="S242" i="25"/>
  <c r="BC242" i="25" s="1"/>
  <c r="AC225" i="25"/>
  <c r="BM225" i="25" s="1"/>
  <c r="AY149" i="25"/>
  <c r="AR116" i="25"/>
  <c r="AB200" i="25"/>
  <c r="BL200" i="25" s="1"/>
  <c r="AP204" i="25"/>
  <c r="AA65" i="25"/>
  <c r="BK65" i="25" s="1"/>
  <c r="AN209" i="25"/>
  <c r="AQ187" i="25"/>
  <c r="Y272" i="25"/>
  <c r="BI272" i="25" s="1"/>
  <c r="F826" i="6"/>
  <c r="X130" i="25"/>
  <c r="BH130" i="25" s="1"/>
  <c r="AU294" i="25"/>
  <c r="AC15" i="25"/>
  <c r="BM15" i="25" s="1"/>
  <c r="AR103" i="25"/>
  <c r="Y271" i="25"/>
  <c r="BI271" i="25" s="1"/>
  <c r="AC208" i="25"/>
  <c r="BM208" i="25" s="1"/>
  <c r="AU124" i="25"/>
  <c r="AQ17" i="25"/>
  <c r="D827" i="6"/>
  <c r="AC121" i="25"/>
  <c r="BM121" i="25" s="1"/>
  <c r="AQ151" i="25"/>
  <c r="AX360" i="25"/>
  <c r="X59" i="25"/>
  <c r="BH59" i="25" s="1"/>
  <c r="T264" i="25"/>
  <c r="BD264" i="25" s="1"/>
  <c r="AX131" i="25"/>
  <c r="Z173" i="25"/>
  <c r="BJ173" i="25" s="1"/>
  <c r="X117" i="25"/>
  <c r="BH117" i="25" s="1"/>
  <c r="Q117" i="25"/>
  <c r="BA117" i="25" s="1"/>
  <c r="AM288" i="25"/>
  <c r="AT288" i="25"/>
  <c r="Z132" i="25"/>
  <c r="BJ132" i="25" s="1"/>
  <c r="AU24" i="25"/>
  <c r="V65" i="25"/>
  <c r="BF65" i="25" s="1"/>
  <c r="T282" i="25"/>
  <c r="BD282" i="25" s="1"/>
  <c r="AO337" i="25"/>
  <c r="T338" i="25"/>
  <c r="BD338" i="25" s="1"/>
  <c r="AP45" i="25"/>
  <c r="G784" i="25"/>
  <c r="S162" i="25"/>
  <c r="BC162" i="25" s="1"/>
  <c r="Z162" i="25"/>
  <c r="BJ162" i="25" s="1"/>
  <c r="AV241" i="25"/>
  <c r="AO241" i="25"/>
  <c r="AV231" i="25"/>
  <c r="AO231" i="25"/>
  <c r="AP366" i="25"/>
  <c r="AW366" i="25"/>
  <c r="U187" i="25"/>
  <c r="BE187" i="25" s="1"/>
  <c r="C829" i="6"/>
  <c r="R296" i="25"/>
  <c r="BB296" i="25" s="1"/>
  <c r="AY224" i="25"/>
  <c r="D785" i="25"/>
  <c r="AX18" i="25"/>
  <c r="C786" i="25"/>
  <c r="B790" i="3"/>
  <c r="B825" i="3"/>
  <c r="AB107" i="25"/>
  <c r="BL107" i="25" s="1"/>
  <c r="AP283" i="25"/>
  <c r="AM66" i="25"/>
  <c r="AT135" i="25"/>
  <c r="AM135" i="25"/>
  <c r="S35" i="25"/>
  <c r="BC35" i="25" s="1"/>
  <c r="Z35" i="25"/>
  <c r="BJ35" i="25" s="1"/>
  <c r="AA281" i="25"/>
  <c r="BK281" i="25" s="1"/>
  <c r="U344" i="25"/>
  <c r="BE344" i="25" s="1"/>
  <c r="Q248" i="25"/>
  <c r="BA248" i="25" s="1"/>
  <c r="S116" i="25"/>
  <c r="BC116" i="25" s="1"/>
  <c r="AV306" i="25"/>
  <c r="AP125" i="25"/>
  <c r="AW125" i="25"/>
  <c r="Q214" i="25"/>
  <c r="BA214" i="25" s="1"/>
  <c r="X214" i="25"/>
  <c r="BH214" i="25" s="1"/>
  <c r="AR265" i="25"/>
  <c r="AR208" i="25"/>
  <c r="AY68" i="25"/>
  <c r="AQ15" i="25"/>
  <c r="BS15" i="25" s="1"/>
  <c r="BS16" i="25" s="1"/>
  <c r="BS17" i="25" s="1"/>
  <c r="BS18" i="25" s="1"/>
  <c r="BS19" i="25" s="1"/>
  <c r="AA132" i="25"/>
  <c r="BK132" i="25" s="1"/>
  <c r="AQ302" i="25"/>
  <c r="G826" i="6"/>
  <c r="S256" i="25"/>
  <c r="BC256" i="25" s="1"/>
  <c r="Z256" i="25"/>
  <c r="BJ256" i="25" s="1"/>
  <c r="AN140" i="25"/>
  <c r="AN210" i="25"/>
  <c r="T120" i="25"/>
  <c r="BD120" i="25" s="1"/>
  <c r="AA120" i="25"/>
  <c r="BK120" i="25" s="1"/>
  <c r="AV255" i="25"/>
  <c r="AO255" i="25"/>
  <c r="Z252" i="25"/>
  <c r="BJ252" i="25" s="1"/>
  <c r="S252" i="25"/>
  <c r="BC252" i="25" s="1"/>
  <c r="AR207" i="25"/>
  <c r="V103" i="25"/>
  <c r="BF103" i="25" s="1"/>
  <c r="AN189" i="25"/>
  <c r="AN149" i="25"/>
  <c r="AU338" i="25"/>
  <c r="AW282" i="25"/>
  <c r="G793" i="25"/>
  <c r="X276" i="25"/>
  <c r="BH276" i="25" s="1"/>
  <c r="U131" i="25"/>
  <c r="BE131" i="25" s="1"/>
  <c r="S255" i="25"/>
  <c r="BC255" i="25" s="1"/>
  <c r="Z255" i="25"/>
  <c r="BJ255" i="25" s="1"/>
  <c r="AV252" i="25"/>
  <c r="AO252" i="25"/>
  <c r="AX136" i="25"/>
  <c r="X336" i="25"/>
  <c r="BH336" i="25" s="1"/>
  <c r="J795" i="6"/>
  <c r="AW368" i="25"/>
  <c r="AO256" i="25"/>
  <c r="AV256" i="25"/>
  <c r="AX144" i="25"/>
  <c r="AQ144" i="25"/>
  <c r="AN297" i="25"/>
  <c r="AV341" i="25"/>
  <c r="AO166" i="25"/>
  <c r="AV166" i="25"/>
  <c r="AM266" i="25"/>
  <c r="F786" i="25"/>
  <c r="H784" i="25"/>
  <c r="V18" i="25"/>
  <c r="BF18" i="25" s="1"/>
  <c r="V26" i="25"/>
  <c r="BF26" i="25" s="1"/>
  <c r="Y223" i="25"/>
  <c r="BI223" i="25" s="1"/>
  <c r="G827" i="6"/>
  <c r="E822" i="6"/>
  <c r="AQ169" i="25"/>
  <c r="AO276" i="25"/>
  <c r="Z243" i="25"/>
  <c r="BJ243" i="25" s="1"/>
  <c r="S243" i="25"/>
  <c r="BC243" i="25" s="1"/>
  <c r="A451" i="3"/>
  <c r="S439" i="3"/>
  <c r="U143" i="25"/>
  <c r="BE143" i="25" s="1"/>
  <c r="AB143" i="25"/>
  <c r="BL143" i="25" s="1"/>
  <c r="S226" i="25"/>
  <c r="BC226" i="25" s="1"/>
  <c r="Z226" i="25"/>
  <c r="BJ226" i="25" s="1"/>
  <c r="S455" i="3"/>
  <c r="A467" i="3"/>
  <c r="AW303" i="25"/>
  <c r="AP303" i="25"/>
  <c r="AA298" i="25"/>
  <c r="BK298" i="25" s="1"/>
  <c r="T298" i="25"/>
  <c r="BD298" i="25" s="1"/>
  <c r="AO165" i="25"/>
  <c r="AV165" i="25"/>
  <c r="AO151" i="25"/>
  <c r="AV151" i="25"/>
  <c r="S168" i="25"/>
  <c r="BC168" i="25" s="1"/>
  <c r="Z168" i="25"/>
  <c r="BJ168" i="25" s="1"/>
  <c r="X254" i="25"/>
  <c r="BH254" i="25" s="1"/>
  <c r="Q254" i="25"/>
  <c r="BA254" i="25" s="1"/>
  <c r="X27" i="25"/>
  <c r="BH27" i="25" s="1"/>
  <c r="Q27" i="25"/>
  <c r="BA27" i="25" s="1"/>
  <c r="AW304" i="25"/>
  <c r="AP304" i="25"/>
  <c r="AM254" i="25"/>
  <c r="AT254" i="25"/>
  <c r="S165" i="25"/>
  <c r="BC165" i="25" s="1"/>
  <c r="Z165" i="25"/>
  <c r="BJ165" i="25" s="1"/>
  <c r="AC142" i="25"/>
  <c r="BM142" i="25" s="1"/>
  <c r="T185" i="25"/>
  <c r="BD185" i="25" s="1"/>
  <c r="Y134" i="25"/>
  <c r="BI134" i="25" s="1"/>
  <c r="Y270" i="25"/>
  <c r="BI270" i="25" s="1"/>
  <c r="AY18" i="25"/>
  <c r="R338" i="25"/>
  <c r="BB338" i="25" s="1"/>
  <c r="AY65" i="25"/>
  <c r="AM133" i="25"/>
  <c r="AQ358" i="25"/>
  <c r="U132" i="25"/>
  <c r="BE132" i="25" s="1"/>
  <c r="AV243" i="25"/>
  <c r="AO243" i="25"/>
  <c r="S435" i="3"/>
  <c r="A447" i="3"/>
  <c r="AX143" i="25"/>
  <c r="AQ143" i="25"/>
  <c r="AV226" i="25"/>
  <c r="AO226" i="25"/>
  <c r="AW297" i="25"/>
  <c r="AP297" i="25"/>
  <c r="Z167" i="25"/>
  <c r="BJ167" i="25" s="1"/>
  <c r="S167" i="25"/>
  <c r="BC167" i="25" s="1"/>
  <c r="AQ142" i="25"/>
  <c r="AX142" i="25"/>
  <c r="AO349" i="25"/>
  <c r="AV349" i="25"/>
  <c r="AW36" i="25"/>
  <c r="AP36" i="25"/>
  <c r="AP298" i="25"/>
  <c r="AW298" i="25"/>
  <c r="AA61" i="25"/>
  <c r="BK61" i="25" s="1"/>
  <c r="T61" i="25"/>
  <c r="BD61" i="25" s="1"/>
  <c r="AQ198" i="25"/>
  <c r="AX198" i="25"/>
  <c r="AX159" i="25"/>
  <c r="AQ159" i="25"/>
  <c r="Z171" i="25"/>
  <c r="BJ171" i="25" s="1"/>
  <c r="S171" i="25"/>
  <c r="BC171" i="25" s="1"/>
  <c r="Z166" i="25"/>
  <c r="BJ166" i="25" s="1"/>
  <c r="S166" i="25"/>
  <c r="BC166" i="25" s="1"/>
  <c r="Y188" i="25"/>
  <c r="BI188" i="25" s="1"/>
  <c r="AN188" i="25"/>
  <c r="AY214" i="25"/>
  <c r="Y285" i="25"/>
  <c r="BI285" i="25" s="1"/>
  <c r="AV34" i="25"/>
  <c r="AO34" i="25"/>
  <c r="AT32" i="25"/>
  <c r="AM32" i="25"/>
  <c r="AO167" i="25"/>
  <c r="AV167" i="25"/>
  <c r="U142" i="25"/>
  <c r="BE142" i="25" s="1"/>
  <c r="AB142" i="25"/>
  <c r="BL142" i="25" s="1"/>
  <c r="S349" i="25"/>
  <c r="BC349" i="25" s="1"/>
  <c r="Z349" i="25"/>
  <c r="BJ349" i="25" s="1"/>
  <c r="T36" i="25"/>
  <c r="BD36" i="25" s="1"/>
  <c r="AA36" i="25"/>
  <c r="BK36" i="25" s="1"/>
  <c r="T62" i="25"/>
  <c r="BD62" i="25" s="1"/>
  <c r="AA62" i="25"/>
  <c r="BK62" i="25" s="1"/>
  <c r="AB197" i="25"/>
  <c r="BL197" i="25" s="1"/>
  <c r="U197" i="25"/>
  <c r="BE197" i="25" s="1"/>
  <c r="AQ324" i="25"/>
  <c r="AX324" i="25"/>
  <c r="AT267" i="25"/>
  <c r="AU123" i="25"/>
  <c r="AC25" i="25"/>
  <c r="BM25" i="25" s="1"/>
  <c r="Y301" i="25"/>
  <c r="BI301" i="25" s="1"/>
  <c r="Y123" i="25"/>
  <c r="BI123" i="25" s="1"/>
  <c r="AM374" i="25"/>
  <c r="Z151" i="25"/>
  <c r="BJ151" i="25" s="1"/>
  <c r="Z34" i="25"/>
  <c r="BJ34" i="25" s="1"/>
  <c r="S34" i="25"/>
  <c r="BC34" i="25" s="1"/>
  <c r="Q32" i="25"/>
  <c r="BA32" i="25" s="1"/>
  <c r="X32" i="25"/>
  <c r="BH32" i="25" s="1"/>
  <c r="A453" i="3"/>
  <c r="S441" i="3"/>
  <c r="Z229" i="25"/>
  <c r="BJ229" i="25" s="1"/>
  <c r="S229" i="25"/>
  <c r="BC229" i="25" s="1"/>
  <c r="X30" i="25"/>
  <c r="BH30" i="25" s="1"/>
  <c r="Q30" i="25"/>
  <c r="BA30" i="25" s="1"/>
  <c r="S350" i="25"/>
  <c r="BC350" i="25" s="1"/>
  <c r="Z350" i="25"/>
  <c r="BJ350" i="25" s="1"/>
  <c r="AT255" i="25"/>
  <c r="AM255" i="25"/>
  <c r="AV150" i="25"/>
  <c r="AO150" i="25"/>
  <c r="AA204" i="25"/>
  <c r="BK204" i="25" s="1"/>
  <c r="T204" i="25"/>
  <c r="BD204" i="25" s="1"/>
  <c r="AQ197" i="25"/>
  <c r="AX197" i="25"/>
  <c r="AT27" i="25"/>
  <c r="AM27" i="25"/>
  <c r="AM39" i="25"/>
  <c r="AC207" i="25"/>
  <c r="BM207" i="25" s="1"/>
  <c r="Y269" i="25"/>
  <c r="BI269" i="25" s="1"/>
  <c r="Z341" i="25"/>
  <c r="BJ341" i="25" s="1"/>
  <c r="E792" i="25"/>
  <c r="AO334" i="25"/>
  <c r="X137" i="25"/>
  <c r="BH137" i="25" s="1"/>
  <c r="AW205" i="25"/>
  <c r="AP205" i="25"/>
  <c r="S245" i="25"/>
  <c r="BC245" i="25" s="1"/>
  <c r="Z245" i="25"/>
  <c r="BJ245" i="25" s="1"/>
  <c r="AB323" i="25"/>
  <c r="BL323" i="25" s="1"/>
  <c r="U323" i="25"/>
  <c r="BE323" i="25" s="1"/>
  <c r="S161" i="25"/>
  <c r="BC161" i="25" s="1"/>
  <c r="Z161" i="25"/>
  <c r="BJ161" i="25" s="1"/>
  <c r="AV229" i="25"/>
  <c r="AO229" i="25"/>
  <c r="AO313" i="25"/>
  <c r="AV313" i="25"/>
  <c r="AT31" i="25"/>
  <c r="AM31" i="25"/>
  <c r="AV350" i="25"/>
  <c r="AO350" i="25"/>
  <c r="X255" i="25"/>
  <c r="BH255" i="25" s="1"/>
  <c r="Q255" i="25"/>
  <c r="BA255" i="25" s="1"/>
  <c r="AX158" i="25"/>
  <c r="AQ158" i="25"/>
  <c r="AP203" i="25"/>
  <c r="AW203" i="25"/>
  <c r="AX132" i="25"/>
  <c r="AQ132" i="25"/>
  <c r="A446" i="3"/>
  <c r="S434" i="3"/>
  <c r="T369" i="25"/>
  <c r="BD369" i="25" s="1"/>
  <c r="AA369" i="25"/>
  <c r="BK369" i="25" s="1"/>
  <c r="S244" i="25"/>
  <c r="BC244" i="25" s="1"/>
  <c r="Z244" i="25"/>
  <c r="BJ244" i="25" s="1"/>
  <c r="AX140" i="25"/>
  <c r="AQ140" i="25"/>
  <c r="U324" i="25"/>
  <c r="BE324" i="25" s="1"/>
  <c r="AB324" i="25"/>
  <c r="BL324" i="25" s="1"/>
  <c r="AB140" i="25"/>
  <c r="BL140" i="25" s="1"/>
  <c r="U140" i="25"/>
  <c r="BE140" i="25" s="1"/>
  <c r="AP284" i="25"/>
  <c r="AX256" i="25"/>
  <c r="AW132" i="25"/>
  <c r="AB127" i="25"/>
  <c r="BL127" i="25" s="1"/>
  <c r="AO168" i="25"/>
  <c r="AV168" i="25"/>
  <c r="AV245" i="25"/>
  <c r="AO245" i="25"/>
  <c r="A461" i="3"/>
  <c r="S449" i="3"/>
  <c r="AX323" i="25"/>
  <c r="AQ323" i="25"/>
  <c r="AT30" i="25"/>
  <c r="AM30" i="25"/>
  <c r="S276" i="25"/>
  <c r="BC276" i="25" s="1"/>
  <c r="Z276" i="25"/>
  <c r="BJ276" i="25" s="1"/>
  <c r="AQ160" i="25"/>
  <c r="AX160" i="25"/>
  <c r="AO171" i="25"/>
  <c r="AV171" i="25"/>
  <c r="AA370" i="25"/>
  <c r="BK370" i="25" s="1"/>
  <c r="T370" i="25"/>
  <c r="BD370" i="25" s="1"/>
  <c r="AO280" i="25"/>
  <c r="AV280" i="25"/>
  <c r="AO244" i="25"/>
  <c r="AV244" i="25"/>
  <c r="AT225" i="25"/>
  <c r="AM225" i="25"/>
  <c r="AW174" i="25"/>
  <c r="AP174" i="25"/>
  <c r="A457" i="3"/>
  <c r="S445" i="3"/>
  <c r="T172" i="25"/>
  <c r="BD172" i="25" s="1"/>
  <c r="AA172" i="25"/>
  <c r="BK172" i="25" s="1"/>
  <c r="AA174" i="25"/>
  <c r="BK174" i="25" s="1"/>
  <c r="T174" i="25"/>
  <c r="BD174" i="25" s="1"/>
  <c r="S444" i="3"/>
  <c r="A456" i="3"/>
  <c r="AW369" i="25"/>
  <c r="AP369" i="25"/>
  <c r="AP173" i="25"/>
  <c r="AW173" i="25"/>
  <c r="AB237" i="25"/>
  <c r="BL237" i="25" s="1"/>
  <c r="U237" i="25"/>
  <c r="BE237" i="25" s="1"/>
  <c r="AA307" i="25"/>
  <c r="BK307" i="25" s="1"/>
  <c r="AT221" i="25"/>
  <c r="AM221" i="25"/>
  <c r="AA299" i="25"/>
  <c r="BK299" i="25" s="1"/>
  <c r="T299" i="25"/>
  <c r="BD299" i="25" s="1"/>
  <c r="AA173" i="25"/>
  <c r="BK173" i="25" s="1"/>
  <c r="T173" i="25"/>
  <c r="BD173" i="25" s="1"/>
  <c r="AQ237" i="25"/>
  <c r="AX237" i="25"/>
  <c r="AM372" i="25"/>
  <c r="AA165" i="25"/>
  <c r="BK165" i="25" s="1"/>
  <c r="G824" i="6"/>
  <c r="G785" i="25"/>
  <c r="X199" i="25"/>
  <c r="BH199" i="25" s="1"/>
  <c r="Q199" i="25"/>
  <c r="BA199" i="25" s="1"/>
  <c r="X221" i="25"/>
  <c r="BH221" i="25" s="1"/>
  <c r="Q221" i="25"/>
  <c r="BA221" i="25" s="1"/>
  <c r="AB220" i="25"/>
  <c r="BL220" i="25" s="1"/>
  <c r="U220" i="25"/>
  <c r="BE220" i="25" s="1"/>
  <c r="AT200" i="25"/>
  <c r="AM200" i="25"/>
  <c r="AP299" i="25"/>
  <c r="AW299" i="25"/>
  <c r="AM256" i="25"/>
  <c r="AT256" i="25"/>
  <c r="Q220" i="25"/>
  <c r="BA220" i="25" s="1"/>
  <c r="X220" i="25"/>
  <c r="BH220" i="25" s="1"/>
  <c r="AQ236" i="25"/>
  <c r="AX236" i="25"/>
  <c r="E793" i="25"/>
  <c r="AT199" i="25"/>
  <c r="AM199" i="25"/>
  <c r="X222" i="25"/>
  <c r="BH222" i="25" s="1"/>
  <c r="Q222" i="25"/>
  <c r="BA222" i="25" s="1"/>
  <c r="AQ220" i="25"/>
  <c r="AX220" i="25"/>
  <c r="AW300" i="25"/>
  <c r="AP300" i="25"/>
  <c r="Q256" i="25"/>
  <c r="BA256" i="25" s="1"/>
  <c r="X256" i="25"/>
  <c r="BH256" i="25" s="1"/>
  <c r="AM220" i="25"/>
  <c r="AT220" i="25"/>
  <c r="AB235" i="25"/>
  <c r="BL235" i="25" s="1"/>
  <c r="U235" i="25"/>
  <c r="BE235" i="25" s="1"/>
  <c r="A450" i="3"/>
  <c r="S438" i="3"/>
  <c r="AB198" i="25"/>
  <c r="BL198" i="25" s="1"/>
  <c r="U198" i="25"/>
  <c r="BE198" i="25" s="1"/>
  <c r="S436" i="3"/>
  <c r="A448" i="3"/>
  <c r="AW46" i="25"/>
  <c r="AP46" i="25"/>
  <c r="X198" i="25"/>
  <c r="BH198" i="25" s="1"/>
  <c r="Q198" i="25"/>
  <c r="BA198" i="25" s="1"/>
  <c r="S174" i="25"/>
  <c r="BC174" i="25" s="1"/>
  <c r="Z174" i="25"/>
  <c r="BJ174" i="25" s="1"/>
  <c r="AW301" i="25"/>
  <c r="AP301" i="25"/>
  <c r="AX170" i="25"/>
  <c r="AX235" i="25"/>
  <c r="AQ235" i="25"/>
  <c r="T300" i="25"/>
  <c r="BD300" i="25" s="1"/>
  <c r="AA300" i="25"/>
  <c r="BK300" i="25" s="1"/>
  <c r="A452" i="3"/>
  <c r="S440" i="3"/>
  <c r="T46" i="25"/>
  <c r="BD46" i="25" s="1"/>
  <c r="AA46" i="25"/>
  <c r="BK46" i="25" s="1"/>
  <c r="AT198" i="25"/>
  <c r="AM198" i="25"/>
  <c r="X225" i="25"/>
  <c r="BH225" i="25" s="1"/>
  <c r="Q225" i="25"/>
  <c r="BA225" i="25" s="1"/>
  <c r="T301" i="25"/>
  <c r="BD301" i="25" s="1"/>
  <c r="AA301" i="25"/>
  <c r="BK301" i="25" s="1"/>
  <c r="AV272" i="25"/>
  <c r="AO272" i="25"/>
  <c r="S345" i="25"/>
  <c r="BC345" i="25" s="1"/>
  <c r="S175" i="25"/>
  <c r="BC175" i="25" s="1"/>
  <c r="Z175" i="25"/>
  <c r="BJ175" i="25" s="1"/>
  <c r="AW355" i="25"/>
  <c r="AP355" i="25"/>
  <c r="AP293" i="25"/>
  <c r="AW293" i="25"/>
  <c r="AA356" i="25"/>
  <c r="BK356" i="25" s="1"/>
  <c r="T356" i="25"/>
  <c r="BD356" i="25" s="1"/>
  <c r="X309" i="25"/>
  <c r="BH309" i="25" s="1"/>
  <c r="Q309" i="25"/>
  <c r="BA309" i="25" s="1"/>
  <c r="AV142" i="25"/>
  <c r="AO142" i="25"/>
  <c r="Q299" i="25"/>
  <c r="BA299" i="25" s="1"/>
  <c r="X299" i="25"/>
  <c r="BH299" i="25" s="1"/>
  <c r="AO274" i="25"/>
  <c r="AV274" i="25"/>
  <c r="AV273" i="25"/>
  <c r="AO273" i="25"/>
  <c r="T355" i="25"/>
  <c r="BD355" i="25" s="1"/>
  <c r="AA355" i="25"/>
  <c r="BK355" i="25" s="1"/>
  <c r="AV145" i="25"/>
  <c r="AO145" i="25"/>
  <c r="X301" i="25"/>
  <c r="BH301" i="25" s="1"/>
  <c r="Q301" i="25"/>
  <c r="BA301" i="25" s="1"/>
  <c r="T293" i="25"/>
  <c r="BD293" i="25" s="1"/>
  <c r="AA293" i="25"/>
  <c r="BK293" i="25" s="1"/>
  <c r="AW370" i="25"/>
  <c r="AP370" i="25"/>
  <c r="X302" i="25"/>
  <c r="BH302" i="25" s="1"/>
  <c r="Q302" i="25"/>
  <c r="BA302" i="25" s="1"/>
  <c r="S142" i="25"/>
  <c r="BC142" i="25" s="1"/>
  <c r="Z142" i="25"/>
  <c r="BJ142" i="25" s="1"/>
  <c r="S275" i="25"/>
  <c r="BC275" i="25" s="1"/>
  <c r="Z275" i="25"/>
  <c r="BJ275" i="25" s="1"/>
  <c r="U153" i="25"/>
  <c r="BE153" i="25" s="1"/>
  <c r="AB153" i="25"/>
  <c r="BL153" i="25" s="1"/>
  <c r="S274" i="25"/>
  <c r="BC274" i="25" s="1"/>
  <c r="Z274" i="25"/>
  <c r="BJ274" i="25" s="1"/>
  <c r="S273" i="25"/>
  <c r="BC273" i="25" s="1"/>
  <c r="Z273" i="25"/>
  <c r="BJ273" i="25" s="1"/>
  <c r="E784" i="25"/>
  <c r="X298" i="25"/>
  <c r="BH298" i="25" s="1"/>
  <c r="Q298" i="25"/>
  <c r="BA298" i="25" s="1"/>
  <c r="U322" i="25"/>
  <c r="BE322" i="25" s="1"/>
  <c r="AB322" i="25"/>
  <c r="BL322" i="25" s="1"/>
  <c r="Z144" i="25"/>
  <c r="BJ144" i="25" s="1"/>
  <c r="S144" i="25"/>
  <c r="BC144" i="25" s="1"/>
  <c r="T354" i="25"/>
  <c r="BD354" i="25" s="1"/>
  <c r="AA354" i="25"/>
  <c r="BK354" i="25" s="1"/>
  <c r="X208" i="25"/>
  <c r="BH208" i="25" s="1"/>
  <c r="Q208" i="25"/>
  <c r="BA208" i="25" s="1"/>
  <c r="S154" i="25"/>
  <c r="BC154" i="25" s="1"/>
  <c r="Z154" i="25"/>
  <c r="BJ154" i="25" s="1"/>
  <c r="AT302" i="25"/>
  <c r="AM302" i="25"/>
  <c r="AV275" i="25"/>
  <c r="AO275" i="25"/>
  <c r="AV271" i="25"/>
  <c r="AO271" i="25"/>
  <c r="AV175" i="25"/>
  <c r="AO175" i="25"/>
  <c r="AT299" i="25"/>
  <c r="AM299" i="25"/>
  <c r="AM304" i="25"/>
  <c r="AT304" i="25"/>
  <c r="AT298" i="25"/>
  <c r="AM298" i="25"/>
  <c r="AX322" i="25"/>
  <c r="AQ322" i="25"/>
  <c r="S145" i="25"/>
  <c r="BC145" i="25" s="1"/>
  <c r="Z145" i="25"/>
  <c r="BJ145" i="25" s="1"/>
  <c r="AP354" i="25"/>
  <c r="AW354" i="25"/>
  <c r="AT341" i="25"/>
  <c r="AM341" i="25"/>
  <c r="AW296" i="25"/>
  <c r="AP296" i="25"/>
  <c r="AA371" i="25"/>
  <c r="BK371" i="25" s="1"/>
  <c r="T371" i="25"/>
  <c r="BD371" i="25" s="1"/>
  <c r="S271" i="25"/>
  <c r="BC271" i="25" s="1"/>
  <c r="Z271" i="25"/>
  <c r="BJ271" i="25" s="1"/>
  <c r="AW166" i="25"/>
  <c r="AV25" i="25"/>
  <c r="AO25" i="25"/>
  <c r="G786" i="25"/>
  <c r="BZ15" i="25"/>
  <c r="BZ16" i="25" s="1"/>
  <c r="BZ17" i="25" s="1"/>
  <c r="AQ321" i="25"/>
  <c r="AX321" i="25"/>
  <c r="AO144" i="25"/>
  <c r="AV144" i="25"/>
  <c r="Q300" i="25"/>
  <c r="BA300" i="25" s="1"/>
  <c r="X300" i="25"/>
  <c r="BH300" i="25" s="1"/>
  <c r="T296" i="25"/>
  <c r="BD296" i="25" s="1"/>
  <c r="AA296" i="25"/>
  <c r="BK296" i="25" s="1"/>
  <c r="AW371" i="25"/>
  <c r="AP371" i="25"/>
  <c r="AO205" i="25"/>
  <c r="F787" i="25"/>
  <c r="AB321" i="25"/>
  <c r="BL321" i="25" s="1"/>
  <c r="U321" i="25"/>
  <c r="BE321" i="25" s="1"/>
  <c r="AM303" i="25"/>
  <c r="AT303" i="25"/>
  <c r="X29" i="25"/>
  <c r="BH29" i="25" s="1"/>
  <c r="Q29" i="25"/>
  <c r="BA29" i="25" s="1"/>
  <c r="AV141" i="25"/>
  <c r="AO141" i="25"/>
  <c r="AT300" i="25"/>
  <c r="AM300" i="25"/>
  <c r="AV143" i="25"/>
  <c r="AO143" i="25"/>
  <c r="AR122" i="25"/>
  <c r="AY122" i="25"/>
  <c r="Q303" i="25"/>
  <c r="BA303" i="25" s="1"/>
  <c r="X303" i="25"/>
  <c r="BH303" i="25" s="1"/>
  <c r="AT29" i="25"/>
  <c r="AM29" i="25"/>
  <c r="S272" i="25"/>
  <c r="BC272" i="25" s="1"/>
  <c r="Z272" i="25"/>
  <c r="BJ272" i="25" s="1"/>
  <c r="S143" i="25"/>
  <c r="BC143" i="25" s="1"/>
  <c r="Z143" i="25"/>
  <c r="BJ143" i="25" s="1"/>
  <c r="S25" i="25"/>
  <c r="BC25" i="25" s="1"/>
  <c r="Z25" i="25"/>
  <c r="BJ25" i="25" s="1"/>
  <c r="X304" i="25"/>
  <c r="BH304" i="25" s="1"/>
  <c r="Q304" i="25"/>
  <c r="BA304" i="25" s="1"/>
  <c r="Z312" i="25"/>
  <c r="BJ312" i="25" s="1"/>
  <c r="S312" i="25"/>
  <c r="BC312" i="25" s="1"/>
  <c r="T295" i="25"/>
  <c r="BD295" i="25" s="1"/>
  <c r="AA295" i="25"/>
  <c r="BK295" i="25" s="1"/>
  <c r="Z368" i="25"/>
  <c r="BJ368" i="25" s="1"/>
  <c r="S368" i="25"/>
  <c r="BC368" i="25" s="1"/>
  <c r="T139" i="25"/>
  <c r="BD139" i="25" s="1"/>
  <c r="AA139" i="25"/>
  <c r="BK139" i="25" s="1"/>
  <c r="AM375" i="25"/>
  <c r="AT375" i="25"/>
  <c r="AB360" i="25"/>
  <c r="BL360" i="25" s="1"/>
  <c r="AO312" i="25"/>
  <c r="AV312" i="25"/>
  <c r="AA69" i="25"/>
  <c r="BK69" i="25" s="1"/>
  <c r="T69" i="25"/>
  <c r="BD69" i="25" s="1"/>
  <c r="AB163" i="25"/>
  <c r="BL163" i="25" s="1"/>
  <c r="U163" i="25"/>
  <c r="BE163" i="25" s="1"/>
  <c r="AV124" i="25"/>
  <c r="AO124" i="25"/>
  <c r="AO206" i="25"/>
  <c r="AV206" i="25"/>
  <c r="AV368" i="25"/>
  <c r="AO368" i="25"/>
  <c r="AP64" i="25"/>
  <c r="AW64" i="25"/>
  <c r="AB300" i="25"/>
  <c r="BL300" i="25" s="1"/>
  <c r="U300" i="25"/>
  <c r="BE300" i="25" s="1"/>
  <c r="AB202" i="25"/>
  <c r="BL202" i="25" s="1"/>
  <c r="U202" i="25"/>
  <c r="BE202" i="25" s="1"/>
  <c r="AT130" i="25"/>
  <c r="E827" i="6"/>
  <c r="AC17" i="25"/>
  <c r="BM17" i="25" s="1"/>
  <c r="AV338" i="25"/>
  <c r="S337" i="25"/>
  <c r="BC337" i="25" s="1"/>
  <c r="AX359" i="25"/>
  <c r="G821" i="6"/>
  <c r="S121" i="25"/>
  <c r="BC121" i="25" s="1"/>
  <c r="T67" i="25"/>
  <c r="BD67" i="25" s="1"/>
  <c r="AA67" i="25"/>
  <c r="BK67" i="25" s="1"/>
  <c r="AA60" i="25"/>
  <c r="BK60" i="25" s="1"/>
  <c r="T60" i="25"/>
  <c r="BD60" i="25" s="1"/>
  <c r="S148" i="25"/>
  <c r="BC148" i="25" s="1"/>
  <c r="Z148" i="25"/>
  <c r="BJ148" i="25" s="1"/>
  <c r="AP69" i="25"/>
  <c r="AW69" i="25"/>
  <c r="AO147" i="25"/>
  <c r="AV147" i="25"/>
  <c r="AV367" i="25"/>
  <c r="AO367" i="25"/>
  <c r="U203" i="25"/>
  <c r="BE203" i="25" s="1"/>
  <c r="AB203" i="25"/>
  <c r="BL203" i="25" s="1"/>
  <c r="AO152" i="25"/>
  <c r="AV152" i="25"/>
  <c r="Z206" i="25"/>
  <c r="BJ206" i="25" s="1"/>
  <c r="S206" i="25"/>
  <c r="BC206" i="25" s="1"/>
  <c r="AP163" i="25"/>
  <c r="AW163" i="25"/>
  <c r="S334" i="25"/>
  <c r="BC334" i="25" s="1"/>
  <c r="Z334" i="25"/>
  <c r="BJ334" i="25" s="1"/>
  <c r="U164" i="25"/>
  <c r="BE164" i="25" s="1"/>
  <c r="AB164" i="25"/>
  <c r="BL164" i="25" s="1"/>
  <c r="AX173" i="25"/>
  <c r="AQ173" i="25"/>
  <c r="AA64" i="25"/>
  <c r="BK64" i="25" s="1"/>
  <c r="T64" i="25"/>
  <c r="BD64" i="25" s="1"/>
  <c r="S373" i="25"/>
  <c r="BC373" i="25" s="1"/>
  <c r="Z373" i="25"/>
  <c r="BJ373" i="25" s="1"/>
  <c r="AQ137" i="25"/>
  <c r="AX137" i="25"/>
  <c r="Z295" i="25"/>
  <c r="BJ295" i="25" s="1"/>
  <c r="S295" i="25"/>
  <c r="BC295" i="25" s="1"/>
  <c r="AA284" i="25"/>
  <c r="BK284" i="25" s="1"/>
  <c r="T284" i="25"/>
  <c r="BD284" i="25" s="1"/>
  <c r="AQ202" i="25"/>
  <c r="AX202" i="25"/>
  <c r="AB255" i="25"/>
  <c r="BL255" i="25" s="1"/>
  <c r="U255" i="25"/>
  <c r="BE255" i="25" s="1"/>
  <c r="AX163" i="25"/>
  <c r="AQ163" i="25"/>
  <c r="AA58" i="25"/>
  <c r="BK58" i="25" s="1"/>
  <c r="T58" i="25"/>
  <c r="BD58" i="25" s="1"/>
  <c r="Q109" i="25"/>
  <c r="BA109" i="25" s="1"/>
  <c r="X109" i="25"/>
  <c r="BH109" i="25" s="1"/>
  <c r="Z370" i="25"/>
  <c r="BJ370" i="25" s="1"/>
  <c r="S370" i="25"/>
  <c r="BC370" i="25" s="1"/>
  <c r="AQ203" i="25"/>
  <c r="AX203" i="25"/>
  <c r="AW189" i="25"/>
  <c r="AP189" i="25"/>
  <c r="AQ255" i="25"/>
  <c r="AX255" i="25"/>
  <c r="AQ139" i="25"/>
  <c r="AX139" i="25"/>
  <c r="AV148" i="25"/>
  <c r="AO148" i="25"/>
  <c r="U173" i="25"/>
  <c r="BE173" i="25" s="1"/>
  <c r="AB173" i="25"/>
  <c r="BL173" i="25" s="1"/>
  <c r="AO373" i="25"/>
  <c r="AV373" i="25"/>
  <c r="U196" i="25"/>
  <c r="BE196" i="25" s="1"/>
  <c r="AB196" i="25"/>
  <c r="BL196" i="25" s="1"/>
  <c r="T188" i="25"/>
  <c r="BD188" i="25" s="1"/>
  <c r="AA188" i="25"/>
  <c r="BK188" i="25" s="1"/>
  <c r="AA324" i="25"/>
  <c r="BK324" i="25" s="1"/>
  <c r="T324" i="25"/>
  <c r="BD324" i="25" s="1"/>
  <c r="C828" i="6"/>
  <c r="AW167" i="25"/>
  <c r="AP338" i="25"/>
  <c r="AW67" i="25"/>
  <c r="AP67" i="25"/>
  <c r="AW60" i="25"/>
  <c r="AP60" i="25"/>
  <c r="AW215" i="25"/>
  <c r="AP215" i="25"/>
  <c r="AA68" i="25"/>
  <c r="BK68" i="25" s="1"/>
  <c r="T68" i="25"/>
  <c r="BD68" i="25" s="1"/>
  <c r="S147" i="25"/>
  <c r="BC147" i="25" s="1"/>
  <c r="Z147" i="25"/>
  <c r="BJ147" i="25" s="1"/>
  <c r="S367" i="25"/>
  <c r="BC367" i="25" s="1"/>
  <c r="Z367" i="25"/>
  <c r="BJ367" i="25" s="1"/>
  <c r="AV309" i="25"/>
  <c r="AO309" i="25"/>
  <c r="Z152" i="25"/>
  <c r="BJ152" i="25" s="1"/>
  <c r="S152" i="25"/>
  <c r="BC152" i="25" s="1"/>
  <c r="S316" i="25"/>
  <c r="BC316" i="25" s="1"/>
  <c r="Z316" i="25"/>
  <c r="BJ316" i="25" s="1"/>
  <c r="AQ164" i="25"/>
  <c r="AX164" i="25"/>
  <c r="AP59" i="25"/>
  <c r="AW59" i="25"/>
  <c r="AV372" i="25"/>
  <c r="AO372" i="25"/>
  <c r="U137" i="25"/>
  <c r="BE137" i="25" s="1"/>
  <c r="AB137" i="25"/>
  <c r="BL137" i="25" s="1"/>
  <c r="AV295" i="25"/>
  <c r="AO295" i="25"/>
  <c r="Q310" i="25"/>
  <c r="BA310" i="25" s="1"/>
  <c r="X310" i="25"/>
  <c r="BH310" i="25" s="1"/>
  <c r="S308" i="25"/>
  <c r="BC308" i="25" s="1"/>
  <c r="Z308" i="25"/>
  <c r="BJ308" i="25" s="1"/>
  <c r="AV128" i="25"/>
  <c r="AO128" i="25"/>
  <c r="AX299" i="25"/>
  <c r="AQ299" i="25"/>
  <c r="AQ344" i="25"/>
  <c r="E791" i="25"/>
  <c r="T66" i="25"/>
  <c r="BD66" i="25" s="1"/>
  <c r="AA66" i="25"/>
  <c r="BK66" i="25" s="1"/>
  <c r="AP68" i="25"/>
  <c r="AW68" i="25"/>
  <c r="AO369" i="25"/>
  <c r="AV369" i="25"/>
  <c r="Z309" i="25"/>
  <c r="BJ309" i="25" s="1"/>
  <c r="S309" i="25"/>
  <c r="BC309" i="25" s="1"/>
  <c r="AV317" i="25"/>
  <c r="AO317" i="25"/>
  <c r="T59" i="25"/>
  <c r="BD59" i="25" s="1"/>
  <c r="AA59" i="25"/>
  <c r="BK59" i="25" s="1"/>
  <c r="AM310" i="25"/>
  <c r="AT310" i="25"/>
  <c r="S280" i="25"/>
  <c r="BC280" i="25" s="1"/>
  <c r="Z280" i="25"/>
  <c r="BJ280" i="25" s="1"/>
  <c r="AV308" i="25"/>
  <c r="AO308" i="25"/>
  <c r="Z372" i="25"/>
  <c r="BJ372" i="25" s="1"/>
  <c r="S372" i="25"/>
  <c r="BC372" i="25" s="1"/>
  <c r="AT38" i="25"/>
  <c r="AM38" i="25"/>
  <c r="AO127" i="25"/>
  <c r="AV127" i="25"/>
  <c r="R284" i="25"/>
  <c r="BB284" i="25" s="1"/>
  <c r="AQ284" i="25"/>
  <c r="D786" i="25"/>
  <c r="U18" i="25"/>
  <c r="BE18" i="25" s="1"/>
  <c r="AO340" i="25"/>
  <c r="Q211" i="25"/>
  <c r="BA211" i="25" s="1"/>
  <c r="X116" i="25"/>
  <c r="BH116" i="25" s="1"/>
  <c r="S340" i="25"/>
  <c r="BC340" i="25" s="1"/>
  <c r="AT274" i="25"/>
  <c r="U301" i="25"/>
  <c r="BE301" i="25" s="1"/>
  <c r="Z149" i="25"/>
  <c r="BJ149" i="25" s="1"/>
  <c r="S149" i="25"/>
  <c r="BC149" i="25" s="1"/>
  <c r="AA294" i="25"/>
  <c r="BK294" i="25" s="1"/>
  <c r="T294" i="25"/>
  <c r="BD294" i="25" s="1"/>
  <c r="AW66" i="25"/>
  <c r="AP66" i="25"/>
  <c r="AB172" i="25"/>
  <c r="BL172" i="25" s="1"/>
  <c r="U172" i="25"/>
  <c r="BE172" i="25" s="1"/>
  <c r="AW260" i="25"/>
  <c r="AP260" i="25"/>
  <c r="S23" i="25"/>
  <c r="BC23" i="25" s="1"/>
  <c r="Z23" i="25"/>
  <c r="BJ23" i="25" s="1"/>
  <c r="S369" i="25"/>
  <c r="BC369" i="25" s="1"/>
  <c r="Z369" i="25"/>
  <c r="BJ369" i="25" s="1"/>
  <c r="AX171" i="25"/>
  <c r="AQ171" i="25"/>
  <c r="Z317" i="25"/>
  <c r="BJ317" i="25" s="1"/>
  <c r="S317" i="25"/>
  <c r="BC317" i="25" s="1"/>
  <c r="AX162" i="25"/>
  <c r="AQ162" i="25"/>
  <c r="AW254" i="25"/>
  <c r="AP254" i="25"/>
  <c r="X274" i="25"/>
  <c r="BH274" i="25" s="1"/>
  <c r="Q274" i="25"/>
  <c r="BA274" i="25" s="1"/>
  <c r="AO371" i="25"/>
  <c r="AV371" i="25"/>
  <c r="S125" i="25"/>
  <c r="BC125" i="25" s="1"/>
  <c r="Z125" i="25"/>
  <c r="BJ125" i="25" s="1"/>
  <c r="X39" i="25"/>
  <c r="BH39" i="25" s="1"/>
  <c r="Q39" i="25"/>
  <c r="BA39" i="25" s="1"/>
  <c r="Z127" i="25"/>
  <c r="BJ127" i="25" s="1"/>
  <c r="S127" i="25"/>
  <c r="BC127" i="25" s="1"/>
  <c r="AO23" i="25"/>
  <c r="AV23" i="25"/>
  <c r="AX127" i="25"/>
  <c r="AQ127" i="25"/>
  <c r="U199" i="25"/>
  <c r="BE199" i="25" s="1"/>
  <c r="AB199" i="25"/>
  <c r="BL199" i="25" s="1"/>
  <c r="B801" i="5"/>
  <c r="B827" i="5"/>
  <c r="Z126" i="25"/>
  <c r="BJ126" i="25" s="1"/>
  <c r="S126" i="25"/>
  <c r="BC126" i="25" s="1"/>
  <c r="X66" i="25"/>
  <c r="BH66" i="25" s="1"/>
  <c r="Q66" i="25"/>
  <c r="BA66" i="25" s="1"/>
  <c r="AV125" i="25"/>
  <c r="AO125" i="25"/>
  <c r="U299" i="25"/>
  <c r="BE299" i="25" s="1"/>
  <c r="AB299" i="25"/>
  <c r="BL299" i="25" s="1"/>
  <c r="AU186" i="25"/>
  <c r="AN285" i="25"/>
  <c r="AW324" i="25"/>
  <c r="AO299" i="25"/>
  <c r="Q136" i="25"/>
  <c r="BA136" i="25" s="1"/>
  <c r="T217" i="25"/>
  <c r="BD217" i="25" s="1"/>
  <c r="T163" i="25"/>
  <c r="BD163" i="25" s="1"/>
  <c r="AV376" i="25"/>
  <c r="AM305" i="25"/>
  <c r="AT305" i="25"/>
  <c r="AP294" i="25"/>
  <c r="AW294" i="25"/>
  <c r="U139" i="25"/>
  <c r="BE139" i="25" s="1"/>
  <c r="AB139" i="25"/>
  <c r="BL139" i="25" s="1"/>
  <c r="AW253" i="25"/>
  <c r="AP253" i="25"/>
  <c r="T260" i="25"/>
  <c r="BD260" i="25" s="1"/>
  <c r="AA260" i="25"/>
  <c r="BK260" i="25" s="1"/>
  <c r="S24" i="25"/>
  <c r="BC24" i="25" s="1"/>
  <c r="Z24" i="25"/>
  <c r="BJ24" i="25" s="1"/>
  <c r="Z108" i="25"/>
  <c r="BJ108" i="25" s="1"/>
  <c r="S108" i="25"/>
  <c r="BC108" i="25" s="1"/>
  <c r="AB171" i="25"/>
  <c r="BL171" i="25" s="1"/>
  <c r="U171" i="25"/>
  <c r="BE171" i="25" s="1"/>
  <c r="AO316" i="25"/>
  <c r="AV316" i="25"/>
  <c r="U161" i="25"/>
  <c r="BE161" i="25" s="1"/>
  <c r="AB161" i="25"/>
  <c r="BL161" i="25" s="1"/>
  <c r="AP220" i="25"/>
  <c r="AW220" i="25"/>
  <c r="AB162" i="25"/>
  <c r="BL162" i="25" s="1"/>
  <c r="U162" i="25"/>
  <c r="BE162" i="25" s="1"/>
  <c r="AQ199" i="25"/>
  <c r="AX199" i="25"/>
  <c r="AO113" i="25"/>
  <c r="AV113" i="25"/>
  <c r="T254" i="25"/>
  <c r="BD254" i="25" s="1"/>
  <c r="AA254" i="25"/>
  <c r="BK254" i="25" s="1"/>
  <c r="S371" i="25"/>
  <c r="BC371" i="25" s="1"/>
  <c r="Z371" i="25"/>
  <c r="BJ371" i="25" s="1"/>
  <c r="AB170" i="25"/>
  <c r="BL170" i="25" s="1"/>
  <c r="U170" i="25"/>
  <c r="BE170" i="25" s="1"/>
  <c r="Q38" i="25"/>
  <c r="BA38" i="25" s="1"/>
  <c r="X38" i="25"/>
  <c r="BH38" i="25" s="1"/>
  <c r="AO346" i="25"/>
  <c r="AV346" i="25"/>
  <c r="Z374" i="25"/>
  <c r="BJ374" i="25" s="1"/>
  <c r="S374" i="25"/>
  <c r="BC374" i="25" s="1"/>
  <c r="AQ138" i="25"/>
  <c r="AX138" i="25"/>
  <c r="S124" i="25"/>
  <c r="BC124" i="25" s="1"/>
  <c r="Z124" i="25"/>
  <c r="BJ124" i="25" s="1"/>
  <c r="AW307" i="25"/>
  <c r="AP307" i="25"/>
  <c r="AW63" i="25"/>
  <c r="AP63" i="25"/>
  <c r="AV149" i="25"/>
  <c r="AO149" i="25"/>
  <c r="AO336" i="25"/>
  <c r="AQ152" i="25"/>
  <c r="C791" i="25"/>
  <c r="E783" i="25"/>
  <c r="X305" i="25"/>
  <c r="BH305" i="25" s="1"/>
  <c r="Q305" i="25"/>
  <c r="BA305" i="25" s="1"/>
  <c r="AV374" i="25"/>
  <c r="AO374" i="25"/>
  <c r="AW295" i="25"/>
  <c r="AP295" i="25"/>
  <c r="AB138" i="25"/>
  <c r="BL138" i="25" s="1"/>
  <c r="U138" i="25"/>
  <c r="BE138" i="25" s="1"/>
  <c r="T253" i="25"/>
  <c r="BD253" i="25" s="1"/>
  <c r="AA253" i="25"/>
  <c r="BK253" i="25" s="1"/>
  <c r="AO24" i="25"/>
  <c r="AV24" i="25"/>
  <c r="AV108" i="25"/>
  <c r="AO108" i="25"/>
  <c r="AB271" i="25"/>
  <c r="BL271" i="25" s="1"/>
  <c r="U271" i="25"/>
  <c r="BE271" i="25" s="1"/>
  <c r="AQ161" i="25"/>
  <c r="AX161" i="25"/>
  <c r="T220" i="25"/>
  <c r="BD220" i="25" s="1"/>
  <c r="AA220" i="25"/>
  <c r="BK220" i="25" s="1"/>
  <c r="S113" i="25"/>
  <c r="BC113" i="25" s="1"/>
  <c r="Z113" i="25"/>
  <c r="BJ113" i="25" s="1"/>
  <c r="AA63" i="25"/>
  <c r="BK63" i="25" s="1"/>
  <c r="T63" i="25"/>
  <c r="BD63" i="25" s="1"/>
  <c r="AW139" i="25"/>
  <c r="AP139" i="25"/>
  <c r="AT36" i="25"/>
  <c r="AM36" i="25"/>
  <c r="AT109" i="25"/>
  <c r="AM109" i="25"/>
  <c r="AV370" i="25"/>
  <c r="AO370" i="25"/>
  <c r="S339" i="25"/>
  <c r="BC339" i="25" s="1"/>
  <c r="Z339" i="25"/>
  <c r="BJ339" i="25" s="1"/>
  <c r="S346" i="25"/>
  <c r="BC346" i="25" s="1"/>
  <c r="Z346" i="25"/>
  <c r="BJ346" i="25" s="1"/>
  <c r="AW202" i="25"/>
  <c r="AP202" i="25"/>
  <c r="AT215" i="25"/>
  <c r="AM215" i="25"/>
  <c r="AV203" i="25"/>
  <c r="AO203" i="25"/>
  <c r="Q212" i="25"/>
  <c r="BA212" i="25" s="1"/>
  <c r="X212" i="25"/>
  <c r="BH212" i="25" s="1"/>
  <c r="AA360" i="25"/>
  <c r="BK360" i="25" s="1"/>
  <c r="T360" i="25"/>
  <c r="BD360" i="25" s="1"/>
  <c r="AV202" i="25"/>
  <c r="AO202" i="25"/>
  <c r="Q218" i="25"/>
  <c r="BA218" i="25" s="1"/>
  <c r="X218" i="25"/>
  <c r="BH218" i="25" s="1"/>
  <c r="AQ40" i="25"/>
  <c r="AX40" i="25"/>
  <c r="AB219" i="25"/>
  <c r="BL219" i="25" s="1"/>
  <c r="U219" i="25"/>
  <c r="BE219" i="25" s="1"/>
  <c r="AT210" i="25"/>
  <c r="AM210" i="25"/>
  <c r="Q356" i="25"/>
  <c r="BA356" i="25" s="1"/>
  <c r="X356" i="25"/>
  <c r="BH356" i="25" s="1"/>
  <c r="AO201" i="25"/>
  <c r="AV201" i="25"/>
  <c r="Z202" i="25"/>
  <c r="BJ202" i="25" s="1"/>
  <c r="S202" i="25"/>
  <c r="BC202" i="25" s="1"/>
  <c r="AA367" i="25"/>
  <c r="BK367" i="25" s="1"/>
  <c r="T367" i="25"/>
  <c r="BD367" i="25" s="1"/>
  <c r="AT337" i="25"/>
  <c r="AM337" i="25"/>
  <c r="U40" i="25"/>
  <c r="BE40" i="25" s="1"/>
  <c r="AB40" i="25"/>
  <c r="BL40" i="25" s="1"/>
  <c r="AQ219" i="25"/>
  <c r="AX219" i="25"/>
  <c r="X210" i="25"/>
  <c r="BH210" i="25" s="1"/>
  <c r="Q210" i="25"/>
  <c r="BA210" i="25" s="1"/>
  <c r="AT356" i="25"/>
  <c r="AM356" i="25"/>
  <c r="BT15" i="25"/>
  <c r="AP222" i="25"/>
  <c r="AW222" i="25"/>
  <c r="AM355" i="25"/>
  <c r="AT355" i="25"/>
  <c r="AX107" i="25"/>
  <c r="AQ107" i="25"/>
  <c r="AW367" i="25"/>
  <c r="AP367" i="25"/>
  <c r="X337" i="25"/>
  <c r="BH337" i="25" s="1"/>
  <c r="Q337" i="25"/>
  <c r="BA337" i="25" s="1"/>
  <c r="AP364" i="25"/>
  <c r="AW364" i="25"/>
  <c r="AB169" i="25"/>
  <c r="BL169" i="25" s="1"/>
  <c r="U169" i="25"/>
  <c r="BE169" i="25" s="1"/>
  <c r="AO36" i="25"/>
  <c r="AV36" i="25"/>
  <c r="AW280" i="25"/>
  <c r="AP280" i="25"/>
  <c r="AT350" i="25"/>
  <c r="AM350" i="25"/>
  <c r="AW221" i="25"/>
  <c r="AP221" i="25"/>
  <c r="X355" i="25"/>
  <c r="BH355" i="25" s="1"/>
  <c r="Q355" i="25"/>
  <c r="BA355" i="25" s="1"/>
  <c r="AV116" i="25"/>
  <c r="AO116" i="25"/>
  <c r="T368" i="25"/>
  <c r="BD368" i="25" s="1"/>
  <c r="AA368" i="25"/>
  <c r="BK368" i="25" s="1"/>
  <c r="S204" i="25"/>
  <c r="BC204" i="25" s="1"/>
  <c r="Z204" i="25"/>
  <c r="BJ204" i="25" s="1"/>
  <c r="AA364" i="25"/>
  <c r="BK364" i="25" s="1"/>
  <c r="T364" i="25"/>
  <c r="BD364" i="25" s="1"/>
  <c r="AA330" i="25"/>
  <c r="BK330" i="25" s="1"/>
  <c r="T330" i="25"/>
  <c r="BD330" i="25" s="1"/>
  <c r="Z37" i="25"/>
  <c r="BJ37" i="25" s="1"/>
  <c r="S37" i="25"/>
  <c r="BC37" i="25" s="1"/>
  <c r="T280" i="25"/>
  <c r="BD280" i="25" s="1"/>
  <c r="AA280" i="25"/>
  <c r="BK280" i="25" s="1"/>
  <c r="T221" i="25"/>
  <c r="BD221" i="25" s="1"/>
  <c r="AA221" i="25"/>
  <c r="BK221" i="25" s="1"/>
  <c r="AM217" i="25"/>
  <c r="AT217" i="25"/>
  <c r="AW89" i="25"/>
  <c r="AP89" i="25"/>
  <c r="AO204" i="25"/>
  <c r="AV204" i="25"/>
  <c r="AM338" i="25"/>
  <c r="AT338" i="25"/>
  <c r="AP330" i="25"/>
  <c r="AW330" i="25"/>
  <c r="S36" i="25"/>
  <c r="BC36" i="25" s="1"/>
  <c r="Z36" i="25"/>
  <c r="BJ36" i="25" s="1"/>
  <c r="Q215" i="25"/>
  <c r="BA215" i="25" s="1"/>
  <c r="X215" i="25"/>
  <c r="BH215" i="25" s="1"/>
  <c r="AX153" i="25"/>
  <c r="AQ153" i="25"/>
  <c r="AP359" i="25"/>
  <c r="AW359" i="25"/>
  <c r="X217" i="25"/>
  <c r="BH217" i="25" s="1"/>
  <c r="Q217" i="25"/>
  <c r="BA217" i="25" s="1"/>
  <c r="X219" i="25"/>
  <c r="BH219" i="25" s="1"/>
  <c r="Q219" i="25"/>
  <c r="BA219" i="25" s="1"/>
  <c r="AT169" i="25"/>
  <c r="AM169" i="25"/>
  <c r="T203" i="25"/>
  <c r="BD203" i="25" s="1"/>
  <c r="AA203" i="25"/>
  <c r="BK203" i="25" s="1"/>
  <c r="X338" i="25"/>
  <c r="BH338" i="25" s="1"/>
  <c r="Q338" i="25"/>
  <c r="BA338" i="25" s="1"/>
  <c r="AW331" i="25"/>
  <c r="AP331" i="25"/>
  <c r="AO37" i="25"/>
  <c r="AV37" i="25"/>
  <c r="AO200" i="25"/>
  <c r="AV200" i="25"/>
  <c r="X216" i="25"/>
  <c r="BH216" i="25" s="1"/>
  <c r="Q216" i="25"/>
  <c r="BA216" i="25" s="1"/>
  <c r="T359" i="25"/>
  <c r="BD359" i="25" s="1"/>
  <c r="AA359" i="25"/>
  <c r="BK359" i="25" s="1"/>
  <c r="AT333" i="25"/>
  <c r="AM333" i="25"/>
  <c r="S115" i="25"/>
  <c r="BC115" i="25" s="1"/>
  <c r="Z115" i="25"/>
  <c r="BJ115" i="25" s="1"/>
  <c r="AM218" i="25"/>
  <c r="AT218" i="25"/>
  <c r="AO115" i="25"/>
  <c r="AV115" i="25"/>
  <c r="X169" i="25"/>
  <c r="BH169" i="25" s="1"/>
  <c r="Q169" i="25"/>
  <c r="BA169" i="25" s="1"/>
  <c r="AM212" i="25"/>
  <c r="AT212" i="25"/>
  <c r="T331" i="25"/>
  <c r="BD331" i="25" s="1"/>
  <c r="AA331" i="25"/>
  <c r="BK331" i="25" s="1"/>
  <c r="S200" i="25"/>
  <c r="BC200" i="25" s="1"/>
  <c r="Z200" i="25"/>
  <c r="BJ200" i="25" s="1"/>
  <c r="AT216" i="25"/>
  <c r="AM216" i="25"/>
  <c r="Z203" i="25"/>
  <c r="BJ203" i="25" s="1"/>
  <c r="S203" i="25"/>
  <c r="BC203" i="25" s="1"/>
  <c r="AV342" i="25"/>
  <c r="AO342" i="25"/>
  <c r="AW360" i="25"/>
  <c r="AP360" i="25"/>
  <c r="Q333" i="25"/>
  <c r="BA333" i="25" s="1"/>
  <c r="X333" i="25"/>
  <c r="BH333" i="25" s="1"/>
  <c r="AM219" i="25"/>
  <c r="AT219" i="25"/>
  <c r="X182" i="25"/>
  <c r="BH182" i="25" s="1"/>
  <c r="Q182" i="25"/>
  <c r="BA182" i="25" s="1"/>
  <c r="AX165" i="25"/>
  <c r="AQ165" i="25"/>
  <c r="AQ80" i="25"/>
  <c r="AX80" i="25"/>
  <c r="AW321" i="25"/>
  <c r="AP321" i="25"/>
  <c r="AX109" i="25"/>
  <c r="AQ109" i="25"/>
  <c r="AO157" i="25"/>
  <c r="AV157" i="25"/>
  <c r="AM86" i="25"/>
  <c r="AT86" i="25"/>
  <c r="X277" i="25"/>
  <c r="BH277" i="25" s="1"/>
  <c r="Q277" i="25"/>
  <c r="BA277" i="25" s="1"/>
  <c r="X42" i="25"/>
  <c r="BH42" i="25" s="1"/>
  <c r="Q42" i="25"/>
  <c r="BA42" i="25" s="1"/>
  <c r="AY15" i="25"/>
  <c r="CA15" i="25" s="1"/>
  <c r="CA16" i="25" s="1"/>
  <c r="CA17" i="25" s="1"/>
  <c r="CA18" i="25" s="1"/>
  <c r="CA19" i="25" s="1"/>
  <c r="CA20" i="25" s="1"/>
  <c r="CA21" i="25" s="1"/>
  <c r="CA22" i="25" s="1"/>
  <c r="CA23" i="25" s="1"/>
  <c r="CA24" i="25" s="1"/>
  <c r="CA25" i="25" s="1"/>
  <c r="CA26" i="25" s="1"/>
  <c r="CA27" i="25" s="1"/>
  <c r="CA28" i="25" s="1"/>
  <c r="CA29" i="25" s="1"/>
  <c r="CA30" i="25" s="1"/>
  <c r="CA31" i="25" s="1"/>
  <c r="CA32" i="25" s="1"/>
  <c r="CA33" i="25" s="1"/>
  <c r="CA34" i="25" s="1"/>
  <c r="CA35" i="25" s="1"/>
  <c r="CA36" i="25" s="1"/>
  <c r="CA37" i="25" s="1"/>
  <c r="CA38" i="25" s="1"/>
  <c r="G791" i="25"/>
  <c r="AT182" i="25"/>
  <c r="AM182" i="25"/>
  <c r="AW146" i="25"/>
  <c r="AP146" i="25"/>
  <c r="AQ269" i="25"/>
  <c r="AX269" i="25"/>
  <c r="AQ319" i="25"/>
  <c r="AX319" i="25"/>
  <c r="A206" i="4"/>
  <c r="AV303" i="25"/>
  <c r="AO303" i="25"/>
  <c r="S250" i="25"/>
  <c r="BC250" i="25" s="1"/>
  <c r="Z250" i="25"/>
  <c r="BJ250" i="25" s="1"/>
  <c r="AA256" i="25"/>
  <c r="BK256" i="25" s="1"/>
  <c r="T256" i="25"/>
  <c r="BD256" i="25" s="1"/>
  <c r="AA257" i="25"/>
  <c r="BK257" i="25" s="1"/>
  <c r="T257" i="25"/>
  <c r="BD257" i="25" s="1"/>
  <c r="AB71" i="25"/>
  <c r="BL71" i="25" s="1"/>
  <c r="U71" i="25"/>
  <c r="BE71" i="25" s="1"/>
  <c r="X47" i="25"/>
  <c r="BH47" i="25" s="1"/>
  <c r="Q47" i="25"/>
  <c r="BA47" i="25" s="1"/>
  <c r="T319" i="25"/>
  <c r="BD319" i="25" s="1"/>
  <c r="AA319" i="25"/>
  <c r="BK319" i="25" s="1"/>
  <c r="T156" i="25"/>
  <c r="BD156" i="25" s="1"/>
  <c r="AA156" i="25"/>
  <c r="BK156" i="25" s="1"/>
  <c r="AB268" i="25"/>
  <c r="BL268" i="25" s="1"/>
  <c r="U268" i="25"/>
  <c r="BE268" i="25" s="1"/>
  <c r="AA70" i="25"/>
  <c r="BK70" i="25" s="1"/>
  <c r="T70" i="25"/>
  <c r="BD70" i="25" s="1"/>
  <c r="Z118" i="25"/>
  <c r="BJ118" i="25" s="1"/>
  <c r="S118" i="25"/>
  <c r="BC118" i="25" s="1"/>
  <c r="Z268" i="25"/>
  <c r="BJ268" i="25" s="1"/>
  <c r="S268" i="25"/>
  <c r="BC268" i="25" s="1"/>
  <c r="AV158" i="25"/>
  <c r="AO158" i="25"/>
  <c r="AV253" i="25"/>
  <c r="AO253" i="25"/>
  <c r="AO344" i="25"/>
  <c r="AV344" i="25"/>
  <c r="AT42" i="25"/>
  <c r="AM42" i="25"/>
  <c r="U259" i="25"/>
  <c r="BE259" i="25" s="1"/>
  <c r="AB259" i="25"/>
  <c r="BL259" i="25" s="1"/>
  <c r="AA164" i="25"/>
  <c r="BK164" i="25" s="1"/>
  <c r="T164" i="25"/>
  <c r="BD164" i="25" s="1"/>
  <c r="AO118" i="25"/>
  <c r="AV118" i="25"/>
  <c r="AW164" i="25"/>
  <c r="AX79" i="25"/>
  <c r="AQ79" i="25"/>
  <c r="Z299" i="25"/>
  <c r="BJ299" i="25" s="1"/>
  <c r="S299" i="25"/>
  <c r="BC299" i="25" s="1"/>
  <c r="Z302" i="25"/>
  <c r="BJ302" i="25" s="1"/>
  <c r="S302" i="25"/>
  <c r="BC302" i="25" s="1"/>
  <c r="AP320" i="25"/>
  <c r="AW320" i="25"/>
  <c r="AP333" i="25"/>
  <c r="AW333" i="25"/>
  <c r="Z112" i="25"/>
  <c r="BJ112" i="25" s="1"/>
  <c r="S112" i="25"/>
  <c r="BC112" i="25" s="1"/>
  <c r="Z303" i="25"/>
  <c r="BJ303" i="25" s="1"/>
  <c r="S303" i="25"/>
  <c r="BC303" i="25" s="1"/>
  <c r="AV296" i="25"/>
  <c r="AO296" i="25"/>
  <c r="U270" i="25"/>
  <c r="BE270" i="25" s="1"/>
  <c r="AB270" i="25"/>
  <c r="BL270" i="25" s="1"/>
  <c r="AT85" i="25"/>
  <c r="AM85" i="25"/>
  <c r="AO250" i="25"/>
  <c r="AV250" i="25"/>
  <c r="Q141" i="25"/>
  <c r="BA141" i="25" s="1"/>
  <c r="X141" i="25"/>
  <c r="BH141" i="25" s="1"/>
  <c r="AA255" i="25"/>
  <c r="BK255" i="25" s="1"/>
  <c r="T255" i="25"/>
  <c r="BD255" i="25" s="1"/>
  <c r="AQ71" i="25"/>
  <c r="AX71" i="25"/>
  <c r="AT47" i="25"/>
  <c r="AM47" i="25"/>
  <c r="AW319" i="25"/>
  <c r="AP319" i="25"/>
  <c r="AP158" i="25"/>
  <c r="AW158" i="25"/>
  <c r="T318" i="25"/>
  <c r="BD318" i="25" s="1"/>
  <c r="AA318" i="25"/>
  <c r="BK318" i="25" s="1"/>
  <c r="AB318" i="25"/>
  <c r="BL318" i="25" s="1"/>
  <c r="U318" i="25"/>
  <c r="BE318" i="25" s="1"/>
  <c r="Z267" i="25"/>
  <c r="BJ267" i="25" s="1"/>
  <c r="S267" i="25"/>
  <c r="BC267" i="25" s="1"/>
  <c r="AP157" i="25"/>
  <c r="AW157" i="25"/>
  <c r="Z158" i="25"/>
  <c r="BJ158" i="25" s="1"/>
  <c r="S158" i="25"/>
  <c r="BC158" i="25" s="1"/>
  <c r="AO254" i="25"/>
  <c r="AV254" i="25"/>
  <c r="AX214" i="25"/>
  <c r="AQ214" i="25"/>
  <c r="Z117" i="25"/>
  <c r="BJ117" i="25" s="1"/>
  <c r="S117" i="25"/>
  <c r="BC117" i="25" s="1"/>
  <c r="T146" i="25"/>
  <c r="BD146" i="25" s="1"/>
  <c r="AA146" i="25"/>
  <c r="BK146" i="25" s="1"/>
  <c r="AO298" i="25"/>
  <c r="AV298" i="25"/>
  <c r="X112" i="25"/>
  <c r="BH112" i="25" s="1"/>
  <c r="AB79" i="25"/>
  <c r="BL79" i="25" s="1"/>
  <c r="U79" i="25"/>
  <c r="BE79" i="25" s="1"/>
  <c r="AO301" i="25"/>
  <c r="AV301" i="25"/>
  <c r="AX253" i="25"/>
  <c r="AQ253" i="25"/>
  <c r="U70" i="25"/>
  <c r="BE70" i="25" s="1"/>
  <c r="AB70" i="25"/>
  <c r="BL70" i="25" s="1"/>
  <c r="AO302" i="25"/>
  <c r="AV302" i="25"/>
  <c r="T320" i="25"/>
  <c r="BD320" i="25" s="1"/>
  <c r="AA320" i="25"/>
  <c r="BK320" i="25" s="1"/>
  <c r="S156" i="25"/>
  <c r="BC156" i="25" s="1"/>
  <c r="Z156" i="25"/>
  <c r="BJ156" i="25" s="1"/>
  <c r="AA333" i="25"/>
  <c r="BK333" i="25" s="1"/>
  <c r="T333" i="25"/>
  <c r="BD333" i="25" s="1"/>
  <c r="AW140" i="25"/>
  <c r="AP140" i="25"/>
  <c r="AV112" i="25"/>
  <c r="AO112" i="25"/>
  <c r="Z296" i="25"/>
  <c r="BJ296" i="25" s="1"/>
  <c r="S296" i="25"/>
  <c r="BC296" i="25" s="1"/>
  <c r="AQ270" i="25"/>
  <c r="AX270" i="25"/>
  <c r="X85" i="25"/>
  <c r="BH85" i="25" s="1"/>
  <c r="Q85" i="25"/>
  <c r="BA85" i="25" s="1"/>
  <c r="AV251" i="25"/>
  <c r="AO251" i="25"/>
  <c r="AM141" i="25"/>
  <c r="AT141" i="25"/>
  <c r="AV265" i="25"/>
  <c r="AO265" i="25"/>
  <c r="AA154" i="25"/>
  <c r="BK154" i="25" s="1"/>
  <c r="T154" i="25"/>
  <c r="BD154" i="25" s="1"/>
  <c r="AP256" i="25"/>
  <c r="AW256" i="25"/>
  <c r="AT183" i="25"/>
  <c r="AM183" i="25"/>
  <c r="AM45" i="25"/>
  <c r="AT45" i="25"/>
  <c r="T158" i="25"/>
  <c r="BD158" i="25" s="1"/>
  <c r="AA158" i="25"/>
  <c r="BK158" i="25" s="1"/>
  <c r="AP318" i="25"/>
  <c r="AW318" i="25"/>
  <c r="AM139" i="25"/>
  <c r="AT139" i="25"/>
  <c r="AQ318" i="25"/>
  <c r="AX318" i="25"/>
  <c r="AV267" i="25"/>
  <c r="AO267" i="25"/>
  <c r="AA157" i="25"/>
  <c r="BK157" i="25" s="1"/>
  <c r="T157" i="25"/>
  <c r="BD157" i="25" s="1"/>
  <c r="AT297" i="25"/>
  <c r="AM297" i="25"/>
  <c r="U273" i="25"/>
  <c r="BE273" i="25" s="1"/>
  <c r="AB273" i="25"/>
  <c r="BL273" i="25" s="1"/>
  <c r="AM84" i="25"/>
  <c r="AT84" i="25"/>
  <c r="Z254" i="25"/>
  <c r="BJ254" i="25" s="1"/>
  <c r="S254" i="25"/>
  <c r="BC254" i="25" s="1"/>
  <c r="AM41" i="25"/>
  <c r="AT41" i="25"/>
  <c r="AB256" i="25"/>
  <c r="BL256" i="25" s="1"/>
  <c r="U256" i="25"/>
  <c r="BE256" i="25" s="1"/>
  <c r="U214" i="25"/>
  <c r="BE214" i="25" s="1"/>
  <c r="AB214" i="25"/>
  <c r="BL214" i="25" s="1"/>
  <c r="AO123" i="25"/>
  <c r="AV123" i="25"/>
  <c r="U320" i="25"/>
  <c r="BE320" i="25" s="1"/>
  <c r="AB320" i="25"/>
  <c r="BL320" i="25" s="1"/>
  <c r="U258" i="25"/>
  <c r="BE258" i="25" s="1"/>
  <c r="AB258" i="25"/>
  <c r="BL258" i="25" s="1"/>
  <c r="AQ74" i="25"/>
  <c r="AX74" i="25"/>
  <c r="Z301" i="25"/>
  <c r="BJ301" i="25" s="1"/>
  <c r="S301" i="25"/>
  <c r="BC301" i="25" s="1"/>
  <c r="U253" i="25"/>
  <c r="BE253" i="25" s="1"/>
  <c r="AB253" i="25"/>
  <c r="BL253" i="25" s="1"/>
  <c r="AX70" i="25"/>
  <c r="AQ70" i="25"/>
  <c r="S155" i="25"/>
  <c r="BC155" i="25" s="1"/>
  <c r="Z155" i="25"/>
  <c r="BJ155" i="25" s="1"/>
  <c r="AW332" i="25"/>
  <c r="AP332" i="25"/>
  <c r="AA140" i="25"/>
  <c r="BK140" i="25" s="1"/>
  <c r="T140" i="25"/>
  <c r="BD140" i="25" s="1"/>
  <c r="AT142" i="25"/>
  <c r="AM142" i="25"/>
  <c r="Q364" i="25"/>
  <c r="BA364" i="25" s="1"/>
  <c r="X364" i="25"/>
  <c r="BH364" i="25" s="1"/>
  <c r="U207" i="25"/>
  <c r="BE207" i="25" s="1"/>
  <c r="AB207" i="25"/>
  <c r="BL207" i="25" s="1"/>
  <c r="S251" i="25"/>
  <c r="BC251" i="25" s="1"/>
  <c r="Z251" i="25"/>
  <c r="BJ251" i="25" s="1"/>
  <c r="AM46" i="25"/>
  <c r="AT46" i="25"/>
  <c r="Z265" i="25"/>
  <c r="BJ265" i="25" s="1"/>
  <c r="S265" i="25"/>
  <c r="BC265" i="25" s="1"/>
  <c r="AP154" i="25"/>
  <c r="AW154" i="25"/>
  <c r="AW255" i="25"/>
  <c r="AP255" i="25"/>
  <c r="Q183" i="25"/>
  <c r="BA183" i="25" s="1"/>
  <c r="X183" i="25"/>
  <c r="BH183" i="25" s="1"/>
  <c r="Q45" i="25"/>
  <c r="BA45" i="25" s="1"/>
  <c r="X45" i="25"/>
  <c r="BH45" i="25" s="1"/>
  <c r="AA26" i="25"/>
  <c r="BK26" i="25" s="1"/>
  <c r="T26" i="25"/>
  <c r="BD26" i="25" s="1"/>
  <c r="Q139" i="25"/>
  <c r="BA139" i="25" s="1"/>
  <c r="X139" i="25"/>
  <c r="BH139" i="25" s="1"/>
  <c r="T322" i="25"/>
  <c r="BD322" i="25" s="1"/>
  <c r="AA322" i="25"/>
  <c r="BK322" i="25" s="1"/>
  <c r="AB272" i="25"/>
  <c r="BL272" i="25" s="1"/>
  <c r="U272" i="25"/>
  <c r="BE272" i="25" s="1"/>
  <c r="X297" i="25"/>
  <c r="BH297" i="25" s="1"/>
  <c r="Q297" i="25"/>
  <c r="BA297" i="25" s="1"/>
  <c r="AX273" i="25"/>
  <c r="AQ273" i="25"/>
  <c r="X84" i="25"/>
  <c r="BH84" i="25" s="1"/>
  <c r="Q84" i="25"/>
  <c r="BA84" i="25" s="1"/>
  <c r="S129" i="25"/>
  <c r="BC129" i="25" s="1"/>
  <c r="Z129" i="25"/>
  <c r="BJ129" i="25" s="1"/>
  <c r="Q41" i="25"/>
  <c r="BA41" i="25" s="1"/>
  <c r="X41" i="25"/>
  <c r="BH41" i="25" s="1"/>
  <c r="S123" i="25"/>
  <c r="BC123" i="25" s="1"/>
  <c r="Z123" i="25"/>
  <c r="BJ123" i="25" s="1"/>
  <c r="AV297" i="25"/>
  <c r="AO297" i="25"/>
  <c r="AB269" i="25"/>
  <c r="BL269" i="25" s="1"/>
  <c r="U269" i="25"/>
  <c r="BE269" i="25" s="1"/>
  <c r="AV117" i="25"/>
  <c r="AO117" i="25"/>
  <c r="E824" i="6"/>
  <c r="AB74" i="25"/>
  <c r="BL74" i="25" s="1"/>
  <c r="U74" i="25"/>
  <c r="BE74" i="25" s="1"/>
  <c r="AP155" i="25"/>
  <c r="AW155" i="25"/>
  <c r="T358" i="25"/>
  <c r="BD358" i="25" s="1"/>
  <c r="AA358" i="25"/>
  <c r="BK358" i="25" s="1"/>
  <c r="AO155" i="25"/>
  <c r="AV155" i="25"/>
  <c r="T332" i="25"/>
  <c r="BD332" i="25" s="1"/>
  <c r="AA332" i="25"/>
  <c r="BK332" i="25" s="1"/>
  <c r="AQ81" i="25"/>
  <c r="AX81" i="25"/>
  <c r="X142" i="25"/>
  <c r="BH142" i="25" s="1"/>
  <c r="Q142" i="25"/>
  <c r="BA142" i="25" s="1"/>
  <c r="AM364" i="25"/>
  <c r="AT364" i="25"/>
  <c r="AX207" i="25"/>
  <c r="AQ207" i="25"/>
  <c r="X46" i="25"/>
  <c r="BH46" i="25" s="1"/>
  <c r="Q46" i="25"/>
  <c r="BA46" i="25" s="1"/>
  <c r="AA325" i="25"/>
  <c r="BK325" i="25" s="1"/>
  <c r="T325" i="25"/>
  <c r="BD325" i="25" s="1"/>
  <c r="AB194" i="25"/>
  <c r="BL194" i="25" s="1"/>
  <c r="U194" i="25"/>
  <c r="BE194" i="25" s="1"/>
  <c r="T17" i="25"/>
  <c r="BD17" i="25" s="1"/>
  <c r="AA17" i="25"/>
  <c r="BK17" i="25" s="1"/>
  <c r="AV266" i="25"/>
  <c r="AO266" i="25"/>
  <c r="AP322" i="25"/>
  <c r="AW322" i="25"/>
  <c r="AQ272" i="25"/>
  <c r="AX272" i="25"/>
  <c r="X87" i="25"/>
  <c r="BH87" i="25" s="1"/>
  <c r="Q87" i="25"/>
  <c r="BA87" i="25" s="1"/>
  <c r="AW223" i="25"/>
  <c r="AP223" i="25"/>
  <c r="S128" i="25"/>
  <c r="BC128" i="25" s="1"/>
  <c r="Z128" i="25"/>
  <c r="BJ128" i="25" s="1"/>
  <c r="AV122" i="25"/>
  <c r="AO122" i="25"/>
  <c r="Z297" i="25"/>
  <c r="BJ297" i="25" s="1"/>
  <c r="S297" i="25"/>
  <c r="BC297" i="25" s="1"/>
  <c r="AM40" i="25"/>
  <c r="AT40" i="25"/>
  <c r="AT308" i="25"/>
  <c r="AM308" i="25"/>
  <c r="AW257" i="25"/>
  <c r="AP257" i="25"/>
  <c r="X48" i="25"/>
  <c r="BH48" i="25" s="1"/>
  <c r="Q48" i="25"/>
  <c r="BA48" i="25" s="1"/>
  <c r="AW156" i="25"/>
  <c r="AP156" i="25"/>
  <c r="AQ268" i="25"/>
  <c r="AX268" i="25"/>
  <c r="AW70" i="25"/>
  <c r="AP70" i="25"/>
  <c r="AV268" i="25"/>
  <c r="AO268" i="25"/>
  <c r="S253" i="25"/>
  <c r="BC253" i="25" s="1"/>
  <c r="Z253" i="25"/>
  <c r="BJ253" i="25" s="1"/>
  <c r="C785" i="25"/>
  <c r="AP149" i="25"/>
  <c r="AW149" i="25"/>
  <c r="U319" i="25"/>
  <c r="BE319" i="25" s="1"/>
  <c r="AB319" i="25"/>
  <c r="BL319" i="25" s="1"/>
  <c r="T155" i="25"/>
  <c r="BD155" i="25" s="1"/>
  <c r="AA155" i="25"/>
  <c r="BK155" i="25" s="1"/>
  <c r="T357" i="25"/>
  <c r="BD357" i="25" s="1"/>
  <c r="AA357" i="25"/>
  <c r="BK357" i="25" s="1"/>
  <c r="AO156" i="25"/>
  <c r="AV156" i="25"/>
  <c r="AB81" i="25"/>
  <c r="BL81" i="25" s="1"/>
  <c r="U81" i="25"/>
  <c r="BE81" i="25" s="1"/>
  <c r="AT184" i="25"/>
  <c r="AM184" i="25"/>
  <c r="AW325" i="25"/>
  <c r="AP325" i="25"/>
  <c r="AQ194" i="25"/>
  <c r="AX194" i="25"/>
  <c r="AM143" i="25"/>
  <c r="AT143" i="25"/>
  <c r="Z266" i="25"/>
  <c r="BJ266" i="25" s="1"/>
  <c r="S266" i="25"/>
  <c r="BC266" i="25" s="1"/>
  <c r="AW323" i="25"/>
  <c r="AP323" i="25"/>
  <c r="AB195" i="25"/>
  <c r="BL195" i="25" s="1"/>
  <c r="U195" i="25"/>
  <c r="BE195" i="25" s="1"/>
  <c r="B783" i="4"/>
  <c r="AM140" i="25"/>
  <c r="AT140" i="25"/>
  <c r="X86" i="25"/>
  <c r="BH86" i="25" s="1"/>
  <c r="Q86" i="25"/>
  <c r="BA86" i="25" s="1"/>
  <c r="AT295" i="25"/>
  <c r="AM295" i="25"/>
  <c r="AO129" i="25"/>
  <c r="AV129" i="25"/>
  <c r="AA218" i="25"/>
  <c r="BK218" i="25" s="1"/>
  <c r="T218" i="25"/>
  <c r="BD218" i="25" s="1"/>
  <c r="S122" i="25"/>
  <c r="BC122" i="25" s="1"/>
  <c r="Z122" i="25"/>
  <c r="BJ122" i="25" s="1"/>
  <c r="T149" i="25"/>
  <c r="BD149" i="25" s="1"/>
  <c r="AA149" i="25"/>
  <c r="BK149" i="25" s="1"/>
  <c r="AX320" i="25"/>
  <c r="AQ320" i="25"/>
  <c r="AW358" i="25"/>
  <c r="AP358" i="25"/>
  <c r="Q40" i="25"/>
  <c r="BA40" i="25" s="1"/>
  <c r="X40" i="25"/>
  <c r="BH40" i="25" s="1"/>
  <c r="Q308" i="25"/>
  <c r="BA308" i="25" s="1"/>
  <c r="X308" i="25"/>
  <c r="BH308" i="25" s="1"/>
  <c r="X184" i="25"/>
  <c r="BH184" i="25" s="1"/>
  <c r="Q184" i="25"/>
  <c r="BA184" i="25" s="1"/>
  <c r="U165" i="25"/>
  <c r="BE165" i="25" s="1"/>
  <c r="AB165" i="25"/>
  <c r="BL165" i="25" s="1"/>
  <c r="AB80" i="25"/>
  <c r="BL80" i="25" s="1"/>
  <c r="U80" i="25"/>
  <c r="BE80" i="25" s="1"/>
  <c r="Q143" i="25"/>
  <c r="BA143" i="25" s="1"/>
  <c r="X143" i="25"/>
  <c r="BH143" i="25" s="1"/>
  <c r="AM48" i="25"/>
  <c r="AT48" i="25"/>
  <c r="T321" i="25"/>
  <c r="BD321" i="25" s="1"/>
  <c r="AA321" i="25"/>
  <c r="BK321" i="25" s="1"/>
  <c r="AV120" i="25"/>
  <c r="AO120" i="25"/>
  <c r="AA323" i="25"/>
  <c r="BK323" i="25" s="1"/>
  <c r="T323" i="25"/>
  <c r="BD323" i="25" s="1"/>
  <c r="AQ195" i="25"/>
  <c r="AX195" i="25"/>
  <c r="AB109" i="25"/>
  <c r="BL109" i="25" s="1"/>
  <c r="U109" i="25"/>
  <c r="BE109" i="25" s="1"/>
  <c r="X140" i="25"/>
  <c r="BH140" i="25" s="1"/>
  <c r="Q140" i="25"/>
  <c r="BA140" i="25" s="1"/>
  <c r="S157" i="25"/>
  <c r="BC157" i="25" s="1"/>
  <c r="Z157" i="25"/>
  <c r="BJ157" i="25" s="1"/>
  <c r="AT87" i="25"/>
  <c r="AM87" i="25"/>
  <c r="T100" i="25"/>
  <c r="BD100" i="25" s="1"/>
  <c r="AA100" i="25"/>
  <c r="BK100" i="25" s="1"/>
  <c r="Z298" i="25"/>
  <c r="BJ298" i="25" s="1"/>
  <c r="S298" i="25"/>
  <c r="BC298" i="25" s="1"/>
  <c r="F824" i="6"/>
  <c r="J798" i="6"/>
  <c r="Q284" i="25"/>
  <c r="BA284" i="25" s="1"/>
  <c r="X284" i="25"/>
  <c r="BH284" i="25" s="1"/>
  <c r="AP85" i="25"/>
  <c r="AW85" i="25"/>
  <c r="E787" i="25"/>
  <c r="AA305" i="25"/>
  <c r="BK305" i="25" s="1"/>
  <c r="T305" i="25"/>
  <c r="BD305" i="25" s="1"/>
  <c r="AP352" i="25"/>
  <c r="AW352" i="25"/>
  <c r="U306" i="25"/>
  <c r="BE306" i="25" s="1"/>
  <c r="AB306" i="25"/>
  <c r="BL306" i="25" s="1"/>
  <c r="AM283" i="25"/>
  <c r="AT283" i="25"/>
  <c r="AV85" i="25"/>
  <c r="AO85" i="25"/>
  <c r="AA37" i="25"/>
  <c r="BK37" i="25" s="1"/>
  <c r="T37" i="25"/>
  <c r="BD37" i="25" s="1"/>
  <c r="AX365" i="25"/>
  <c r="AQ365" i="25"/>
  <c r="U96" i="25"/>
  <c r="BE96" i="25" s="1"/>
  <c r="AB96" i="25"/>
  <c r="BL96" i="25" s="1"/>
  <c r="AO261" i="25"/>
  <c r="AV261" i="25"/>
  <c r="J803" i="6"/>
  <c r="F829" i="6"/>
  <c r="AP381" i="25"/>
  <c r="AW381" i="25"/>
  <c r="AV259" i="25"/>
  <c r="AO259" i="25"/>
  <c r="Q226" i="25"/>
  <c r="BA226" i="25" s="1"/>
  <c r="X226" i="25"/>
  <c r="BH226" i="25" s="1"/>
  <c r="AQ134" i="25"/>
  <c r="AX134" i="25"/>
  <c r="Q170" i="25"/>
  <c r="BA170" i="25" s="1"/>
  <c r="X170" i="25"/>
  <c r="BH170" i="25" s="1"/>
  <c r="U222" i="25"/>
  <c r="BE222" i="25" s="1"/>
  <c r="AB222" i="25"/>
  <c r="BL222" i="25" s="1"/>
  <c r="AA93" i="25"/>
  <c r="BK93" i="25" s="1"/>
  <c r="T93" i="25"/>
  <c r="BD93" i="25" s="1"/>
  <c r="AM353" i="25"/>
  <c r="AT353" i="25"/>
  <c r="AQ254" i="25"/>
  <c r="AX254" i="25"/>
  <c r="AW200" i="25"/>
  <c r="AP200" i="25"/>
  <c r="AT18" i="25"/>
  <c r="AM18" i="25"/>
  <c r="AO96" i="25"/>
  <c r="AV96" i="25"/>
  <c r="AA229" i="25"/>
  <c r="BK229" i="25" s="1"/>
  <c r="T229" i="25"/>
  <c r="BD229" i="25" s="1"/>
  <c r="AV72" i="25"/>
  <c r="AO72" i="25"/>
  <c r="AX178" i="25"/>
  <c r="AQ178" i="25"/>
  <c r="AT334" i="25"/>
  <c r="AM334" i="25"/>
  <c r="AX215" i="25"/>
  <c r="AQ215" i="25"/>
  <c r="AO59" i="25"/>
  <c r="AV59" i="25"/>
  <c r="AV139" i="25"/>
  <c r="AO139" i="25"/>
  <c r="AT80" i="25"/>
  <c r="AM80" i="25"/>
  <c r="AP349" i="25"/>
  <c r="AW349" i="25"/>
  <c r="AQ102" i="25"/>
  <c r="AX102" i="25"/>
  <c r="AA214" i="25"/>
  <c r="BK214" i="25" s="1"/>
  <c r="T214" i="25"/>
  <c r="BD214" i="25" s="1"/>
  <c r="AX307" i="25"/>
  <c r="AQ307" i="25"/>
  <c r="X370" i="25"/>
  <c r="BH370" i="25" s="1"/>
  <c r="Q370" i="25"/>
  <c r="BA370" i="25" s="1"/>
  <c r="X286" i="25"/>
  <c r="BH286" i="25" s="1"/>
  <c r="Q286" i="25"/>
  <c r="BA286" i="25" s="1"/>
  <c r="S90" i="25"/>
  <c r="BC90" i="25" s="1"/>
  <c r="Z90" i="25"/>
  <c r="BJ90" i="25" s="1"/>
  <c r="AA269" i="25"/>
  <c r="BK269" i="25" s="1"/>
  <c r="T269" i="25"/>
  <c r="BD269" i="25" s="1"/>
  <c r="AQ128" i="25"/>
  <c r="AX128" i="25"/>
  <c r="AA196" i="25"/>
  <c r="BK196" i="25" s="1"/>
  <c r="T196" i="25"/>
  <c r="BD196" i="25" s="1"/>
  <c r="Z249" i="25"/>
  <c r="BJ249" i="25" s="1"/>
  <c r="S249" i="25"/>
  <c r="BC249" i="25" s="1"/>
  <c r="Z260" i="25"/>
  <c r="BJ260" i="25" s="1"/>
  <c r="S260" i="25"/>
  <c r="BC260" i="25" s="1"/>
  <c r="AO281" i="25"/>
  <c r="AV281" i="25"/>
  <c r="Z68" i="25"/>
  <c r="BJ68" i="25" s="1"/>
  <c r="S68" i="25"/>
  <c r="BC68" i="25" s="1"/>
  <c r="X307" i="25"/>
  <c r="BH307" i="25" s="1"/>
  <c r="Q307" i="25"/>
  <c r="BA307" i="25" s="1"/>
  <c r="AB231" i="25"/>
  <c r="BL231" i="25" s="1"/>
  <c r="U231" i="25"/>
  <c r="BE231" i="25" s="1"/>
  <c r="Z81" i="25"/>
  <c r="BJ81" i="25" s="1"/>
  <c r="S81" i="25"/>
  <c r="BC81" i="25" s="1"/>
  <c r="AX42" i="25"/>
  <c r="AQ42" i="25"/>
  <c r="T380" i="25"/>
  <c r="BD380" i="25" s="1"/>
  <c r="AA380" i="25"/>
  <c r="BK380" i="25" s="1"/>
  <c r="T76" i="25"/>
  <c r="BD76" i="25" s="1"/>
  <c r="AA76" i="25"/>
  <c r="BK76" i="25" s="1"/>
  <c r="AX315" i="25"/>
  <c r="AQ315" i="25"/>
  <c r="AP100" i="25"/>
  <c r="AW100" i="25"/>
  <c r="U15" i="25"/>
  <c r="BE15" i="25" s="1"/>
  <c r="AB15" i="25"/>
  <c r="BL15" i="25" s="1"/>
  <c r="AP209" i="25"/>
  <c r="AW209" i="25"/>
  <c r="AQ378" i="25"/>
  <c r="AX378" i="25"/>
  <c r="AO87" i="25"/>
  <c r="AV87" i="25"/>
  <c r="AX260" i="25"/>
  <c r="AQ260" i="25"/>
  <c r="AB98" i="25"/>
  <c r="BL98" i="25" s="1"/>
  <c r="U98" i="25"/>
  <c r="BE98" i="25" s="1"/>
  <c r="X106" i="25"/>
  <c r="BH106" i="25" s="1"/>
  <c r="Q106" i="25"/>
  <c r="BA106" i="25" s="1"/>
  <c r="AX280" i="25"/>
  <c r="AQ280" i="25"/>
  <c r="AA259" i="25"/>
  <c r="BK259" i="25" s="1"/>
  <c r="T259" i="25"/>
  <c r="BD259" i="25" s="1"/>
  <c r="AP177" i="25"/>
  <c r="AW177" i="25"/>
  <c r="AM23" i="25"/>
  <c r="AT23" i="25"/>
  <c r="AB229" i="25"/>
  <c r="BL229" i="25" s="1"/>
  <c r="U229" i="25"/>
  <c r="BE229" i="25" s="1"/>
  <c r="T372" i="25"/>
  <c r="BD372" i="25" s="1"/>
  <c r="AA372" i="25"/>
  <c r="BK372" i="25" s="1"/>
  <c r="S75" i="25"/>
  <c r="BC75" i="25" s="1"/>
  <c r="Z75" i="25"/>
  <c r="BJ75" i="25" s="1"/>
  <c r="AB369" i="25"/>
  <c r="BL369" i="25" s="1"/>
  <c r="U369" i="25"/>
  <c r="BE369" i="25" s="1"/>
  <c r="AV39" i="25"/>
  <c r="AO39" i="25"/>
  <c r="X67" i="25"/>
  <c r="BH67" i="25" s="1"/>
  <c r="Q67" i="25"/>
  <c r="BA67" i="25" s="1"/>
  <c r="AB93" i="25"/>
  <c r="BL93" i="25" s="1"/>
  <c r="U93" i="25"/>
  <c r="BE93" i="25" s="1"/>
  <c r="T71" i="25"/>
  <c r="BD71" i="25" s="1"/>
  <c r="AA71" i="25"/>
  <c r="BK71" i="25" s="1"/>
  <c r="AX76" i="25"/>
  <c r="AQ76" i="25"/>
  <c r="Q92" i="25"/>
  <c r="BA92" i="25" s="1"/>
  <c r="X92" i="25"/>
  <c r="BH92" i="25" s="1"/>
  <c r="AX316" i="25"/>
  <c r="AQ316" i="25"/>
  <c r="AV366" i="25"/>
  <c r="AO366" i="25"/>
  <c r="Z103" i="25"/>
  <c r="BJ103" i="25" s="1"/>
  <c r="S103" i="25"/>
  <c r="BC103" i="25" s="1"/>
  <c r="AA311" i="25"/>
  <c r="BK311" i="25" s="1"/>
  <c r="T311" i="25"/>
  <c r="BD311" i="25" s="1"/>
  <c r="X179" i="25"/>
  <c r="BH179" i="25" s="1"/>
  <c r="Q179" i="25"/>
  <c r="BA179" i="25" s="1"/>
  <c r="AB304" i="25"/>
  <c r="BL304" i="25" s="1"/>
  <c r="U304" i="25"/>
  <c r="BE304" i="25" s="1"/>
  <c r="AX305" i="25"/>
  <c r="AQ305" i="25"/>
  <c r="AQ148" i="25"/>
  <c r="AX148" i="25"/>
  <c r="X113" i="25"/>
  <c r="BH113" i="25" s="1"/>
  <c r="Q113" i="25"/>
  <c r="BA113" i="25" s="1"/>
  <c r="AP108" i="25"/>
  <c r="AW108" i="25"/>
  <c r="S67" i="25"/>
  <c r="BC67" i="25" s="1"/>
  <c r="Z67" i="25"/>
  <c r="BJ67" i="25" s="1"/>
  <c r="AV61" i="25"/>
  <c r="AO61" i="25"/>
  <c r="AB375" i="25"/>
  <c r="BL375" i="25" s="1"/>
  <c r="U375" i="25"/>
  <c r="BE375" i="25" s="1"/>
  <c r="U103" i="25"/>
  <c r="BE103" i="25" s="1"/>
  <c r="AB103" i="25"/>
  <c r="BL103" i="25" s="1"/>
  <c r="Q296" i="25"/>
  <c r="BA296" i="25" s="1"/>
  <c r="X296" i="25"/>
  <c r="BH296" i="25" s="1"/>
  <c r="AT315" i="25"/>
  <c r="AM315" i="25"/>
  <c r="Q89" i="25"/>
  <c r="BA89" i="25" s="1"/>
  <c r="X89" i="25"/>
  <c r="BH89" i="25" s="1"/>
  <c r="S106" i="25"/>
  <c r="BC106" i="25" s="1"/>
  <c r="Z106" i="25"/>
  <c r="BJ106" i="25" s="1"/>
  <c r="AW313" i="25"/>
  <c r="AP313" i="25"/>
  <c r="S131" i="25"/>
  <c r="BC131" i="25" s="1"/>
  <c r="Z131" i="25"/>
  <c r="BJ131" i="25" s="1"/>
  <c r="AA96" i="25"/>
  <c r="BK96" i="25" s="1"/>
  <c r="T96" i="25"/>
  <c r="BD96" i="25" s="1"/>
  <c r="AT181" i="25"/>
  <c r="AM181" i="25"/>
  <c r="T276" i="25"/>
  <c r="BD276" i="25" s="1"/>
  <c r="AA276" i="25"/>
  <c r="BK276" i="25" s="1"/>
  <c r="AQ309" i="25"/>
  <c r="AX309" i="25"/>
  <c r="X100" i="25"/>
  <c r="BH100" i="25" s="1"/>
  <c r="Q100" i="25"/>
  <c r="BA100" i="25" s="1"/>
  <c r="AM343" i="25"/>
  <c r="AT343" i="25"/>
  <c r="T45" i="25"/>
  <c r="BD45" i="25" s="1"/>
  <c r="AA45" i="25"/>
  <c r="BK45" i="25" s="1"/>
  <c r="AB122" i="25"/>
  <c r="BL122" i="25" s="1"/>
  <c r="U122" i="25"/>
  <c r="BE122" i="25" s="1"/>
  <c r="AA194" i="25"/>
  <c r="BK194" i="25" s="1"/>
  <c r="T194" i="25"/>
  <c r="BD194" i="25" s="1"/>
  <c r="AM19" i="25"/>
  <c r="AT19" i="25"/>
  <c r="AP106" i="25"/>
  <c r="AW106" i="25"/>
  <c r="S351" i="25"/>
  <c r="BC351" i="25" s="1"/>
  <c r="Z351" i="25"/>
  <c r="BJ351" i="25" s="1"/>
  <c r="AQ38" i="25"/>
  <c r="AX38" i="25"/>
  <c r="AM360" i="25"/>
  <c r="AT360" i="25"/>
  <c r="Q68" i="25"/>
  <c r="BA68" i="25" s="1"/>
  <c r="X68" i="25"/>
  <c r="BH68" i="25" s="1"/>
  <c r="AA81" i="25"/>
  <c r="BK81" i="25" s="1"/>
  <c r="T81" i="25"/>
  <c r="BD81" i="25" s="1"/>
  <c r="AT96" i="25"/>
  <c r="AM96" i="25"/>
  <c r="AA160" i="25"/>
  <c r="BK160" i="25" s="1"/>
  <c r="T160" i="25"/>
  <c r="BD160" i="25" s="1"/>
  <c r="AA104" i="25"/>
  <c r="BK104" i="25" s="1"/>
  <c r="T104" i="25"/>
  <c r="BD104" i="25" s="1"/>
  <c r="AS767" i="25"/>
  <c r="F790" i="25"/>
  <c r="AP130" i="25"/>
  <c r="AW130" i="25"/>
  <c r="U156" i="25"/>
  <c r="BE156" i="25" s="1"/>
  <c r="AB156" i="25"/>
  <c r="BL156" i="25" s="1"/>
  <c r="AX90" i="25"/>
  <c r="AQ90" i="25"/>
  <c r="AX278" i="25"/>
  <c r="AQ278" i="25"/>
  <c r="AV101" i="25"/>
  <c r="AO101" i="25"/>
  <c r="T344" i="25"/>
  <c r="BD344" i="25" s="1"/>
  <c r="AA344" i="25"/>
  <c r="BK344" i="25" s="1"/>
  <c r="Q311" i="25"/>
  <c r="BA311" i="25" s="1"/>
  <c r="X311" i="25"/>
  <c r="BH311" i="25" s="1"/>
  <c r="AX313" i="25"/>
  <c r="AQ313" i="25"/>
  <c r="Z84" i="25"/>
  <c r="BJ84" i="25" s="1"/>
  <c r="S84" i="25"/>
  <c r="BC84" i="25" s="1"/>
  <c r="AO310" i="25"/>
  <c r="AV310" i="25"/>
  <c r="Z18" i="25"/>
  <c r="BJ18" i="25" s="1"/>
  <c r="S18" i="25"/>
  <c r="BC18" i="25" s="1"/>
  <c r="X390" i="25"/>
  <c r="BH390" i="25" s="1"/>
  <c r="Q390" i="25"/>
  <c r="BA390" i="25" s="1"/>
  <c r="E825" i="6"/>
  <c r="AV137" i="25"/>
  <c r="AO137" i="25"/>
  <c r="AM371" i="25"/>
  <c r="AT371" i="25"/>
  <c r="S92" i="25"/>
  <c r="BC92" i="25" s="1"/>
  <c r="Z92" i="25"/>
  <c r="BJ92" i="25" s="1"/>
  <c r="AX228" i="25"/>
  <c r="AQ228" i="25"/>
  <c r="AW268" i="25"/>
  <c r="AP268" i="25"/>
  <c r="AP232" i="25"/>
  <c r="AW232" i="25"/>
  <c r="U208" i="25"/>
  <c r="BE208" i="25" s="1"/>
  <c r="AB208" i="25"/>
  <c r="BL208" i="25" s="1"/>
  <c r="AW94" i="25"/>
  <c r="AP94" i="25"/>
  <c r="AX179" i="25"/>
  <c r="AQ179" i="25"/>
  <c r="AM340" i="25"/>
  <c r="AT340" i="25"/>
  <c r="AX212" i="25"/>
  <c r="AQ212" i="25"/>
  <c r="AQ370" i="25"/>
  <c r="AX370" i="25"/>
  <c r="S21" i="25"/>
  <c r="BC21" i="25" s="1"/>
  <c r="Z21" i="25"/>
  <c r="BJ21" i="25" s="1"/>
  <c r="AT368" i="25"/>
  <c r="AM368" i="25"/>
  <c r="AA272" i="25"/>
  <c r="BK272" i="25" s="1"/>
  <c r="T272" i="25"/>
  <c r="BD272" i="25" s="1"/>
  <c r="AW129" i="25"/>
  <c r="AP129" i="25"/>
  <c r="AP170" i="25"/>
  <c r="AW170" i="25"/>
  <c r="AT16" i="25"/>
  <c r="AM16" i="25"/>
  <c r="S390" i="25"/>
  <c r="BC390" i="25" s="1"/>
  <c r="Z390" i="25"/>
  <c r="BJ390" i="25" s="1"/>
  <c r="T373" i="25"/>
  <c r="BD373" i="25" s="1"/>
  <c r="AA373" i="25"/>
  <c r="BK373" i="25" s="1"/>
  <c r="AO134" i="25"/>
  <c r="AV134" i="25"/>
  <c r="AT173" i="25"/>
  <c r="AM173" i="25"/>
  <c r="AX306" i="25"/>
  <c r="AQ306" i="25"/>
  <c r="AW37" i="25"/>
  <c r="AP37" i="25"/>
  <c r="Q290" i="25"/>
  <c r="BA290" i="25" s="1"/>
  <c r="X290" i="25"/>
  <c r="BH290" i="25" s="1"/>
  <c r="X352" i="25"/>
  <c r="BH352" i="25" s="1"/>
  <c r="Q352" i="25"/>
  <c r="BA352" i="25" s="1"/>
  <c r="X207" i="25"/>
  <c r="BH207" i="25" s="1"/>
  <c r="Q207" i="25"/>
  <c r="BA207" i="25" s="1"/>
  <c r="AA215" i="25"/>
  <c r="BK215" i="25" s="1"/>
  <c r="T215" i="25"/>
  <c r="BD215" i="25" s="1"/>
  <c r="T227" i="25"/>
  <c r="BD227" i="25" s="1"/>
  <c r="AA227" i="25"/>
  <c r="BK227" i="25" s="1"/>
  <c r="AQ369" i="25"/>
  <c r="AX369" i="25"/>
  <c r="AW71" i="25"/>
  <c r="AP71" i="25"/>
  <c r="S365" i="25"/>
  <c r="BC365" i="25" s="1"/>
  <c r="Z365" i="25"/>
  <c r="BJ365" i="25" s="1"/>
  <c r="AP134" i="25"/>
  <c r="AW134" i="25"/>
  <c r="Z304" i="25"/>
  <c r="BJ304" i="25" s="1"/>
  <c r="S304" i="25"/>
  <c r="BC304" i="25" s="1"/>
  <c r="U44" i="25"/>
  <c r="BE44" i="25" s="1"/>
  <c r="AB44" i="25"/>
  <c r="BL44" i="25" s="1"/>
  <c r="AM296" i="25"/>
  <c r="AT296" i="25"/>
  <c r="Z105" i="25"/>
  <c r="BJ105" i="25" s="1"/>
  <c r="S105" i="25"/>
  <c r="BC105" i="25" s="1"/>
  <c r="T106" i="25"/>
  <c r="BD106" i="25" s="1"/>
  <c r="AA106" i="25"/>
  <c r="BK106" i="25" s="1"/>
  <c r="J797" i="6"/>
  <c r="F823" i="6"/>
  <c r="AX266" i="25"/>
  <c r="AQ266" i="25"/>
  <c r="S101" i="25"/>
  <c r="BC101" i="25" s="1"/>
  <c r="Z101" i="25"/>
  <c r="BJ101" i="25" s="1"/>
  <c r="T38" i="25"/>
  <c r="BD38" i="25" s="1"/>
  <c r="AA38" i="25"/>
  <c r="BK38" i="25" s="1"/>
  <c r="AT223" i="25"/>
  <c r="AM223" i="25"/>
  <c r="U313" i="25"/>
  <c r="BE313" i="25" s="1"/>
  <c r="AB313" i="25"/>
  <c r="BL313" i="25" s="1"/>
  <c r="Z17" i="25"/>
  <c r="BJ17" i="25" s="1"/>
  <c r="S17" i="25"/>
  <c r="BC17" i="25" s="1"/>
  <c r="X363" i="25"/>
  <c r="BH363" i="25" s="1"/>
  <c r="Q363" i="25"/>
  <c r="BA363" i="25" s="1"/>
  <c r="Q371" i="25"/>
  <c r="BA371" i="25" s="1"/>
  <c r="X371" i="25"/>
  <c r="BH371" i="25" s="1"/>
  <c r="AX167" i="25"/>
  <c r="AQ167" i="25"/>
  <c r="T268" i="25"/>
  <c r="BD268" i="25" s="1"/>
  <c r="AA268" i="25"/>
  <c r="BK268" i="25" s="1"/>
  <c r="AX208" i="25"/>
  <c r="AQ208" i="25"/>
  <c r="AB212" i="25"/>
  <c r="BL212" i="25" s="1"/>
  <c r="U212" i="25"/>
  <c r="BE212" i="25" s="1"/>
  <c r="AO22" i="25"/>
  <c r="AV22" i="25"/>
  <c r="AA129" i="25"/>
  <c r="BK129" i="25" s="1"/>
  <c r="T129" i="25"/>
  <c r="BD129" i="25" s="1"/>
  <c r="AW373" i="25"/>
  <c r="AP373" i="25"/>
  <c r="AM172" i="25"/>
  <c r="AT172" i="25"/>
  <c r="AW305" i="25"/>
  <c r="AP305" i="25"/>
  <c r="Q78" i="25"/>
  <c r="BA78" i="25" s="1"/>
  <c r="X78" i="25"/>
  <c r="BH78" i="25" s="1"/>
  <c r="AW353" i="25"/>
  <c r="AP353" i="25"/>
  <c r="Z85" i="25"/>
  <c r="BJ85" i="25" s="1"/>
  <c r="S85" i="25"/>
  <c r="BC85" i="25" s="1"/>
  <c r="AT359" i="25"/>
  <c r="AM359" i="25"/>
  <c r="AX96" i="25"/>
  <c r="AQ96" i="25"/>
  <c r="AM114" i="25"/>
  <c r="AT114" i="25"/>
  <c r="AP143" i="25"/>
  <c r="AW143" i="25"/>
  <c r="AP383" i="25"/>
  <c r="AW383" i="25"/>
  <c r="AX41" i="25"/>
  <c r="AQ41" i="25"/>
  <c r="AM226" i="25"/>
  <c r="AT226" i="25"/>
  <c r="AW74" i="25"/>
  <c r="AP74" i="25"/>
  <c r="AW144" i="25"/>
  <c r="AP144" i="25"/>
  <c r="U134" i="25"/>
  <c r="BE134" i="25" s="1"/>
  <c r="AB134" i="25"/>
  <c r="BL134" i="25" s="1"/>
  <c r="AM98" i="25"/>
  <c r="AT98" i="25"/>
  <c r="AT170" i="25"/>
  <c r="AM170" i="25"/>
  <c r="S363" i="25"/>
  <c r="BC363" i="25" s="1"/>
  <c r="Z363" i="25"/>
  <c r="BJ363" i="25" s="1"/>
  <c r="AW93" i="25"/>
  <c r="AP93" i="25"/>
  <c r="X353" i="25"/>
  <c r="BH353" i="25" s="1"/>
  <c r="Q353" i="25"/>
  <c r="BA353" i="25" s="1"/>
  <c r="AT20" i="25"/>
  <c r="AM20" i="25"/>
  <c r="AA345" i="25"/>
  <c r="BK345" i="25" s="1"/>
  <c r="T345" i="25"/>
  <c r="BD345" i="25" s="1"/>
  <c r="AX257" i="25"/>
  <c r="AQ257" i="25"/>
  <c r="T200" i="25"/>
  <c r="BD200" i="25" s="1"/>
  <c r="AA200" i="25"/>
  <c r="BK200" i="25" s="1"/>
  <c r="Q18" i="25"/>
  <c r="BA18" i="25" s="1"/>
  <c r="X18" i="25"/>
  <c r="BH18" i="25" s="1"/>
  <c r="Z96" i="25"/>
  <c r="BJ96" i="25" s="1"/>
  <c r="S96" i="25"/>
  <c r="BC96" i="25" s="1"/>
  <c r="AP229" i="25"/>
  <c r="AW229" i="25"/>
  <c r="S72" i="25"/>
  <c r="BC72" i="25" s="1"/>
  <c r="Z72" i="25"/>
  <c r="BJ72" i="25" s="1"/>
  <c r="Q334" i="25"/>
  <c r="BA334" i="25" s="1"/>
  <c r="X334" i="25"/>
  <c r="BH334" i="25" s="1"/>
  <c r="AV44" i="25"/>
  <c r="AO44" i="25"/>
  <c r="Z59" i="25"/>
  <c r="BJ59" i="25" s="1"/>
  <c r="S59" i="25"/>
  <c r="BC59" i="25" s="1"/>
  <c r="T263" i="25"/>
  <c r="BD263" i="25" s="1"/>
  <c r="AA263" i="25"/>
  <c r="BK263" i="25" s="1"/>
  <c r="AV138" i="25"/>
  <c r="AO138" i="25"/>
  <c r="AT177" i="25"/>
  <c r="AM177" i="25"/>
  <c r="Q80" i="25"/>
  <c r="BA80" i="25" s="1"/>
  <c r="X80" i="25"/>
  <c r="BH80" i="25" s="1"/>
  <c r="AW105" i="25"/>
  <c r="AP105" i="25"/>
  <c r="AX101" i="25"/>
  <c r="AQ101" i="25"/>
  <c r="AP274" i="25"/>
  <c r="AW274" i="25"/>
  <c r="U307" i="25"/>
  <c r="BE307" i="25" s="1"/>
  <c r="AB307" i="25"/>
  <c r="BL307" i="25" s="1"/>
  <c r="AT370" i="25"/>
  <c r="AM370" i="25"/>
  <c r="AM285" i="25"/>
  <c r="AT285" i="25"/>
  <c r="AA43" i="25"/>
  <c r="BK43" i="25" s="1"/>
  <c r="T43" i="25"/>
  <c r="BD43" i="25" s="1"/>
  <c r="AP269" i="25"/>
  <c r="AW269" i="25"/>
  <c r="T171" i="25"/>
  <c r="BD171" i="25" s="1"/>
  <c r="AA171" i="25"/>
  <c r="BK171" i="25" s="1"/>
  <c r="Q104" i="25"/>
  <c r="BA104" i="25" s="1"/>
  <c r="X104" i="25"/>
  <c r="BH104" i="25" s="1"/>
  <c r="AX282" i="25"/>
  <c r="AQ282" i="25"/>
  <c r="AV249" i="25"/>
  <c r="AO249" i="25"/>
  <c r="Z281" i="25"/>
  <c r="BJ281" i="25" s="1"/>
  <c r="S281" i="25"/>
  <c r="BC281" i="25" s="1"/>
  <c r="X306" i="25"/>
  <c r="BH306" i="25" s="1"/>
  <c r="Q306" i="25"/>
  <c r="BA306" i="25" s="1"/>
  <c r="AQ231" i="25"/>
  <c r="AX231" i="25"/>
  <c r="S99" i="25"/>
  <c r="BC99" i="25" s="1"/>
  <c r="Z99" i="25"/>
  <c r="BJ99" i="25" s="1"/>
  <c r="AQ43" i="25"/>
  <c r="AX43" i="25"/>
  <c r="AQ372" i="25"/>
  <c r="AX372" i="25"/>
  <c r="AP380" i="25"/>
  <c r="AW380" i="25"/>
  <c r="AP76" i="25"/>
  <c r="AW76" i="25"/>
  <c r="AX349" i="25"/>
  <c r="AQ349" i="25"/>
  <c r="AP20" i="25"/>
  <c r="AW20" i="25"/>
  <c r="AB315" i="25"/>
  <c r="BL315" i="25" s="1"/>
  <c r="U315" i="25"/>
  <c r="BE315" i="25" s="1"/>
  <c r="X138" i="25"/>
  <c r="BH138" i="25" s="1"/>
  <c r="Q138" i="25"/>
  <c r="BA138" i="25" s="1"/>
  <c r="AQ277" i="25"/>
  <c r="AX277" i="25"/>
  <c r="T309" i="25"/>
  <c r="BD309" i="25" s="1"/>
  <c r="AA309" i="25"/>
  <c r="BK309" i="25" s="1"/>
  <c r="Q71" i="25"/>
  <c r="BA71" i="25" s="1"/>
  <c r="X71" i="25"/>
  <c r="BH71" i="25" s="1"/>
  <c r="AA209" i="25"/>
  <c r="BK209" i="25" s="1"/>
  <c r="T209" i="25"/>
  <c r="BD209" i="25" s="1"/>
  <c r="AQ311" i="25"/>
  <c r="AX311" i="25"/>
  <c r="AV345" i="25"/>
  <c r="AO345" i="25"/>
  <c r="Z87" i="25"/>
  <c r="BJ87" i="25" s="1"/>
  <c r="S87" i="25"/>
  <c r="BC87" i="25" s="1"/>
  <c r="U260" i="25"/>
  <c r="BE260" i="25" s="1"/>
  <c r="AB260" i="25"/>
  <c r="BL260" i="25" s="1"/>
  <c r="AX98" i="25"/>
  <c r="AQ98" i="25"/>
  <c r="AT106" i="25"/>
  <c r="AM106" i="25"/>
  <c r="AQ274" i="25"/>
  <c r="AX274" i="25"/>
  <c r="AA258" i="25"/>
  <c r="BK258" i="25" s="1"/>
  <c r="T258" i="25"/>
  <c r="BD258" i="25" s="1"/>
  <c r="T177" i="25"/>
  <c r="BD177" i="25" s="1"/>
  <c r="AA177" i="25"/>
  <c r="BK177" i="25" s="1"/>
  <c r="Q22" i="25"/>
  <c r="BA22" i="25" s="1"/>
  <c r="X22" i="25"/>
  <c r="BH22" i="25" s="1"/>
  <c r="AW372" i="25"/>
  <c r="AP372" i="25"/>
  <c r="AV76" i="25"/>
  <c r="AO76" i="25"/>
  <c r="Q367" i="25"/>
  <c r="BA367" i="25" s="1"/>
  <c r="X367" i="25"/>
  <c r="BH367" i="25" s="1"/>
  <c r="AO40" i="25"/>
  <c r="AV40" i="25"/>
  <c r="AT67" i="25"/>
  <c r="AM67" i="25"/>
  <c r="AQ93" i="25"/>
  <c r="AX93" i="25"/>
  <c r="U382" i="25"/>
  <c r="BE382" i="25" s="1"/>
  <c r="AB382" i="25"/>
  <c r="BL382" i="25" s="1"/>
  <c r="AV278" i="25"/>
  <c r="AO278" i="25"/>
  <c r="U76" i="25"/>
  <c r="BE76" i="25" s="1"/>
  <c r="AB76" i="25"/>
  <c r="BL76" i="25" s="1"/>
  <c r="Q94" i="25"/>
  <c r="BA94" i="25" s="1"/>
  <c r="X94" i="25"/>
  <c r="BH94" i="25" s="1"/>
  <c r="AQ304" i="25"/>
  <c r="AX304" i="25"/>
  <c r="U305" i="25"/>
  <c r="BE305" i="25" s="1"/>
  <c r="AB305" i="25"/>
  <c r="BL305" i="25" s="1"/>
  <c r="U147" i="25"/>
  <c r="BE147" i="25" s="1"/>
  <c r="AB147" i="25"/>
  <c r="BL147" i="25" s="1"/>
  <c r="Z389" i="25"/>
  <c r="BJ389" i="25" s="1"/>
  <c r="S389" i="25"/>
  <c r="BC389" i="25" s="1"/>
  <c r="AA108" i="25"/>
  <c r="BK108" i="25" s="1"/>
  <c r="T108" i="25"/>
  <c r="BD108" i="25" s="1"/>
  <c r="AV67" i="25"/>
  <c r="AO67" i="25"/>
  <c r="S61" i="25"/>
  <c r="BC61" i="25" s="1"/>
  <c r="Z61" i="25"/>
  <c r="BJ61" i="25" s="1"/>
  <c r="AX375" i="25"/>
  <c r="AQ375" i="25"/>
  <c r="AX103" i="25"/>
  <c r="AQ103" i="25"/>
  <c r="Q295" i="25"/>
  <c r="BA295" i="25" s="1"/>
  <c r="X295" i="25"/>
  <c r="BH295" i="25" s="1"/>
  <c r="X315" i="25"/>
  <c r="BH315" i="25" s="1"/>
  <c r="Q315" i="25"/>
  <c r="BA315" i="25" s="1"/>
  <c r="AB383" i="25"/>
  <c r="BL383" i="25" s="1"/>
  <c r="U383" i="25"/>
  <c r="BE383" i="25" s="1"/>
  <c r="AO358" i="25"/>
  <c r="AV358" i="25"/>
  <c r="AT88" i="25"/>
  <c r="AM88" i="25"/>
  <c r="AV106" i="25"/>
  <c r="AO106" i="25"/>
  <c r="T313" i="25"/>
  <c r="BD313" i="25" s="1"/>
  <c r="AA313" i="25"/>
  <c r="BK313" i="25" s="1"/>
  <c r="AV131" i="25"/>
  <c r="AO131" i="25"/>
  <c r="AW96" i="25"/>
  <c r="AP96" i="25"/>
  <c r="X181" i="25"/>
  <c r="BH181" i="25" s="1"/>
  <c r="Q181" i="25"/>
  <c r="BA181" i="25" s="1"/>
  <c r="AT73" i="25"/>
  <c r="AM73" i="25"/>
  <c r="AP276" i="25"/>
  <c r="AW276" i="25"/>
  <c r="U309" i="25"/>
  <c r="BE309" i="25" s="1"/>
  <c r="AB309" i="25"/>
  <c r="BL309" i="25" s="1"/>
  <c r="X275" i="25"/>
  <c r="BH275" i="25" s="1"/>
  <c r="Q275" i="25"/>
  <c r="BA275" i="25" s="1"/>
  <c r="X343" i="25"/>
  <c r="BH343" i="25" s="1"/>
  <c r="Q343" i="25"/>
  <c r="BA343" i="25" s="1"/>
  <c r="AP40" i="25"/>
  <c r="AW40" i="25"/>
  <c r="AP273" i="25"/>
  <c r="AW273" i="25"/>
  <c r="AW133" i="25"/>
  <c r="AP133" i="25"/>
  <c r="AP193" i="25"/>
  <c r="AW193" i="25"/>
  <c r="AO351" i="25"/>
  <c r="AV351" i="25"/>
  <c r="AV74" i="25"/>
  <c r="AO74" i="25"/>
  <c r="U38" i="25"/>
  <c r="BE38" i="25" s="1"/>
  <c r="AB38" i="25"/>
  <c r="BL38" i="25" s="1"/>
  <c r="Q69" i="25"/>
  <c r="BA69" i="25" s="1"/>
  <c r="X69" i="25"/>
  <c r="BH69" i="25" s="1"/>
  <c r="AB227" i="25"/>
  <c r="BL227" i="25" s="1"/>
  <c r="U227" i="25"/>
  <c r="BE227" i="25" s="1"/>
  <c r="Q96" i="25"/>
  <c r="BA96" i="25" s="1"/>
  <c r="X96" i="25"/>
  <c r="BH96" i="25" s="1"/>
  <c r="Q79" i="25"/>
  <c r="BA79" i="25" s="1"/>
  <c r="X79" i="25"/>
  <c r="BH79" i="25" s="1"/>
  <c r="AS768" i="25"/>
  <c r="F791" i="25"/>
  <c r="U312" i="25"/>
  <c r="BE312" i="25" s="1"/>
  <c r="AB312" i="25"/>
  <c r="BL312" i="25" s="1"/>
  <c r="AA339" i="25"/>
  <c r="BK339" i="25" s="1"/>
  <c r="T339" i="25"/>
  <c r="BD339" i="25" s="1"/>
  <c r="AA130" i="25"/>
  <c r="BK130" i="25" s="1"/>
  <c r="T130" i="25"/>
  <c r="BD130" i="25" s="1"/>
  <c r="AQ156" i="25"/>
  <c r="AX156" i="25"/>
  <c r="U90" i="25"/>
  <c r="BE90" i="25" s="1"/>
  <c r="AB90" i="25"/>
  <c r="BL90" i="25" s="1"/>
  <c r="AP159" i="25"/>
  <c r="AW159" i="25"/>
  <c r="AT111" i="25"/>
  <c r="AM111" i="25"/>
  <c r="T376" i="25"/>
  <c r="BD376" i="25" s="1"/>
  <c r="AA376" i="25"/>
  <c r="BK376" i="25" s="1"/>
  <c r="K806" i="6"/>
  <c r="C832" i="6"/>
  <c r="AT311" i="25"/>
  <c r="AM311" i="25"/>
  <c r="AB87" i="25"/>
  <c r="BL87" i="25" s="1"/>
  <c r="U87" i="25"/>
  <c r="BE87" i="25" s="1"/>
  <c r="AV84" i="25"/>
  <c r="AO84" i="25"/>
  <c r="AO98" i="25"/>
  <c r="AV98" i="25"/>
  <c r="AO352" i="25"/>
  <c r="AV352" i="25"/>
  <c r="Z310" i="25"/>
  <c r="BJ310" i="25" s="1"/>
  <c r="S310" i="25"/>
  <c r="BC310" i="25" s="1"/>
  <c r="AO18" i="25"/>
  <c r="AV18" i="25"/>
  <c r="AT390" i="25"/>
  <c r="AM390" i="25"/>
  <c r="T312" i="25"/>
  <c r="BD312" i="25" s="1"/>
  <c r="AA312" i="25"/>
  <c r="BK312" i="25" s="1"/>
  <c r="Z137" i="25"/>
  <c r="BJ137" i="25" s="1"/>
  <c r="S137" i="25"/>
  <c r="BC137" i="25" s="1"/>
  <c r="AP95" i="25"/>
  <c r="AW95" i="25"/>
  <c r="AM276" i="25"/>
  <c r="AT276" i="25"/>
  <c r="AV92" i="25"/>
  <c r="AO92" i="25"/>
  <c r="AP226" i="25"/>
  <c r="AW226" i="25"/>
  <c r="AB228" i="25"/>
  <c r="BL228" i="25" s="1"/>
  <c r="U228" i="25"/>
  <c r="BE228" i="25" s="1"/>
  <c r="AS758" i="25"/>
  <c r="F781" i="25"/>
  <c r="F782" i="25"/>
  <c r="T94" i="25"/>
  <c r="BD94" i="25" s="1"/>
  <c r="AA94" i="25"/>
  <c r="BK94" i="25" s="1"/>
  <c r="E785" i="25"/>
  <c r="T79" i="25"/>
  <c r="BD79" i="25" s="1"/>
  <c r="AA79" i="25"/>
  <c r="BK79" i="25" s="1"/>
  <c r="AM339" i="25"/>
  <c r="AT339" i="25"/>
  <c r="AO42" i="25"/>
  <c r="AV42" i="25"/>
  <c r="X368" i="25"/>
  <c r="BH368" i="25" s="1"/>
  <c r="Q368" i="25"/>
  <c r="BA368" i="25" s="1"/>
  <c r="AM278" i="25"/>
  <c r="AT278" i="25"/>
  <c r="AA270" i="25"/>
  <c r="BK270" i="25" s="1"/>
  <c r="T270" i="25"/>
  <c r="BD270" i="25" s="1"/>
  <c r="AP169" i="25"/>
  <c r="AW169" i="25"/>
  <c r="Q16" i="25"/>
  <c r="BA16" i="25" s="1"/>
  <c r="X16" i="25"/>
  <c r="BH16" i="25" s="1"/>
  <c r="AV79" i="25"/>
  <c r="AO79" i="25"/>
  <c r="Z134" i="25"/>
  <c r="BJ134" i="25" s="1"/>
  <c r="S134" i="25"/>
  <c r="BC134" i="25" s="1"/>
  <c r="AP87" i="25"/>
  <c r="AW87" i="25"/>
  <c r="Q173" i="25"/>
  <c r="BA173" i="25" s="1"/>
  <c r="X173" i="25"/>
  <c r="BH173" i="25" s="1"/>
  <c r="AQ364" i="25"/>
  <c r="AX364" i="25"/>
  <c r="AA381" i="25"/>
  <c r="BK381" i="25" s="1"/>
  <c r="T381" i="25"/>
  <c r="BD381" i="25" s="1"/>
  <c r="T74" i="25"/>
  <c r="BD74" i="25" s="1"/>
  <c r="AA74" i="25"/>
  <c r="BK74" i="25" s="1"/>
  <c r="AA82" i="25"/>
  <c r="BK82" i="25" s="1"/>
  <c r="T82" i="25"/>
  <c r="BD82" i="25" s="1"/>
  <c r="AA32" i="25"/>
  <c r="BK32" i="25" s="1"/>
  <c r="T32" i="25"/>
  <c r="BD32" i="25" s="1"/>
  <c r="AA361" i="25"/>
  <c r="BK361" i="25" s="1"/>
  <c r="T361" i="25"/>
  <c r="BD361" i="25" s="1"/>
  <c r="AW196" i="25"/>
  <c r="AP196" i="25"/>
  <c r="AO68" i="25"/>
  <c r="AV68" i="25"/>
  <c r="Q93" i="25"/>
  <c r="BA93" i="25" s="1"/>
  <c r="X93" i="25"/>
  <c r="BH93" i="25" s="1"/>
  <c r="AW258" i="25"/>
  <c r="AP258" i="25"/>
  <c r="AB316" i="25"/>
  <c r="BL316" i="25" s="1"/>
  <c r="U316" i="25"/>
  <c r="BE316" i="25" s="1"/>
  <c r="AM100" i="25"/>
  <c r="AT100" i="25"/>
  <c r="AA25" i="25"/>
  <c r="BK25" i="25" s="1"/>
  <c r="T25" i="25"/>
  <c r="BD25" i="25" s="1"/>
  <c r="AW176" i="25"/>
  <c r="AP176" i="25"/>
  <c r="AT68" i="25"/>
  <c r="AM68" i="25"/>
  <c r="AW104" i="25"/>
  <c r="AP104" i="25"/>
  <c r="AB157" i="25"/>
  <c r="BL157" i="25" s="1"/>
  <c r="U157" i="25"/>
  <c r="BE157" i="25" s="1"/>
  <c r="T151" i="25"/>
  <c r="BD151" i="25" s="1"/>
  <c r="AA151" i="25"/>
  <c r="BK151" i="25" s="1"/>
  <c r="S136" i="25"/>
  <c r="BC136" i="25" s="1"/>
  <c r="Z136" i="25"/>
  <c r="BJ136" i="25" s="1"/>
  <c r="AM78" i="25"/>
  <c r="AT78" i="25"/>
  <c r="AP347" i="25"/>
  <c r="AW347" i="25"/>
  <c r="U402" i="25"/>
  <c r="BE402" i="25" s="1"/>
  <c r="AB402" i="25"/>
  <c r="BL402" i="25" s="1"/>
  <c r="X114" i="25"/>
  <c r="BH114" i="25" s="1"/>
  <c r="Q114" i="25"/>
  <c r="BA114" i="25" s="1"/>
  <c r="AW107" i="25"/>
  <c r="AP107" i="25"/>
  <c r="AV19" i="25"/>
  <c r="AO19" i="25"/>
  <c r="T143" i="25"/>
  <c r="BD143" i="25" s="1"/>
  <c r="AA143" i="25"/>
  <c r="BK143" i="25" s="1"/>
  <c r="AA383" i="25"/>
  <c r="BK383" i="25" s="1"/>
  <c r="T383" i="25"/>
  <c r="BD383" i="25" s="1"/>
  <c r="AB41" i="25"/>
  <c r="BL41" i="25" s="1"/>
  <c r="U41" i="25"/>
  <c r="BE41" i="25" s="1"/>
  <c r="AB92" i="25"/>
  <c r="BL92" i="25" s="1"/>
  <c r="U92" i="25"/>
  <c r="BE92" i="25" s="1"/>
  <c r="AQ381" i="25"/>
  <c r="AX381" i="25"/>
  <c r="AW145" i="25"/>
  <c r="AP145" i="25"/>
  <c r="Q98" i="25"/>
  <c r="BA98" i="25" s="1"/>
  <c r="X98" i="25"/>
  <c r="BH98" i="25" s="1"/>
  <c r="AO363" i="25"/>
  <c r="AV363" i="25"/>
  <c r="AV102" i="25"/>
  <c r="AO102" i="25"/>
  <c r="Q178" i="25"/>
  <c r="BA178" i="25" s="1"/>
  <c r="X178" i="25"/>
  <c r="BH178" i="25" s="1"/>
  <c r="AO348" i="25"/>
  <c r="AV348" i="25"/>
  <c r="AM352" i="25"/>
  <c r="AT352" i="25"/>
  <c r="X20" i="25"/>
  <c r="BH20" i="25" s="1"/>
  <c r="Q20" i="25"/>
  <c r="BA20" i="25" s="1"/>
  <c r="AW345" i="25"/>
  <c r="AP345" i="25"/>
  <c r="U257" i="25"/>
  <c r="BE257" i="25" s="1"/>
  <c r="AB257" i="25"/>
  <c r="BL257" i="25" s="1"/>
  <c r="U281" i="25"/>
  <c r="BE281" i="25" s="1"/>
  <c r="AB281" i="25"/>
  <c r="BL281" i="25" s="1"/>
  <c r="AP224" i="25"/>
  <c r="AW224" i="25"/>
  <c r="AA341" i="25"/>
  <c r="BK341" i="25" s="1"/>
  <c r="T341" i="25"/>
  <c r="BD341" i="25" s="1"/>
  <c r="AO73" i="25"/>
  <c r="AV73" i="25"/>
  <c r="AM365" i="25"/>
  <c r="AT365" i="25"/>
  <c r="AV43" i="25"/>
  <c r="AO43" i="25"/>
  <c r="T19" i="25"/>
  <c r="BD19" i="25" s="1"/>
  <c r="AA19" i="25"/>
  <c r="BK19" i="25" s="1"/>
  <c r="AB277" i="25"/>
  <c r="BL277" i="25" s="1"/>
  <c r="U277" i="25"/>
  <c r="BE277" i="25" s="1"/>
  <c r="S139" i="25"/>
  <c r="BC139" i="25" s="1"/>
  <c r="Z139" i="25"/>
  <c r="BJ139" i="25" s="1"/>
  <c r="X177" i="25"/>
  <c r="BH177" i="25" s="1"/>
  <c r="Q177" i="25"/>
  <c r="BA177" i="25" s="1"/>
  <c r="T105" i="25"/>
  <c r="BD105" i="25" s="1"/>
  <c r="AA105" i="25"/>
  <c r="BK105" i="25" s="1"/>
  <c r="T210" i="25"/>
  <c r="BD210" i="25" s="1"/>
  <c r="AA210" i="25"/>
  <c r="BK210" i="25" s="1"/>
  <c r="AA274" i="25"/>
  <c r="BK274" i="25" s="1"/>
  <c r="T274" i="25"/>
  <c r="BD274" i="25" s="1"/>
  <c r="AT286" i="25"/>
  <c r="AM286" i="25"/>
  <c r="AP43" i="25"/>
  <c r="AW43" i="25"/>
  <c r="AP171" i="25"/>
  <c r="AW171" i="25"/>
  <c r="AM104" i="25"/>
  <c r="AT104" i="25"/>
  <c r="AB282" i="25"/>
  <c r="BL282" i="25" s="1"/>
  <c r="U282" i="25"/>
  <c r="BE282" i="25" s="1"/>
  <c r="T343" i="25"/>
  <c r="BD343" i="25" s="1"/>
  <c r="AA343" i="25"/>
  <c r="BK343" i="25" s="1"/>
  <c r="AV80" i="25"/>
  <c r="AO80" i="25"/>
  <c r="AO99" i="25"/>
  <c r="AV99" i="25"/>
  <c r="U42" i="25"/>
  <c r="BE42" i="25" s="1"/>
  <c r="AB42" i="25"/>
  <c r="BL42" i="25" s="1"/>
  <c r="AP23" i="25"/>
  <c r="AW23" i="25"/>
  <c r="Q344" i="25"/>
  <c r="BA344" i="25" s="1"/>
  <c r="X344" i="25"/>
  <c r="BH344" i="25" s="1"/>
  <c r="AB372" i="25"/>
  <c r="BL372" i="25" s="1"/>
  <c r="U372" i="25"/>
  <c r="BE372" i="25" s="1"/>
  <c r="AP382" i="25"/>
  <c r="AW382" i="25"/>
  <c r="AB384" i="25"/>
  <c r="BL384" i="25" s="1"/>
  <c r="U384" i="25"/>
  <c r="BE384" i="25" s="1"/>
  <c r="U349" i="25"/>
  <c r="BE349" i="25" s="1"/>
  <c r="AB349" i="25"/>
  <c r="BL349" i="25" s="1"/>
  <c r="AA20" i="25"/>
  <c r="BK20" i="25" s="1"/>
  <c r="T20" i="25"/>
  <c r="BD20" i="25" s="1"/>
  <c r="X97" i="25"/>
  <c r="BH97" i="25" s="1"/>
  <c r="Q97" i="25"/>
  <c r="BA97" i="25" s="1"/>
  <c r="AA278" i="25"/>
  <c r="BK278" i="25" s="1"/>
  <c r="T278" i="25"/>
  <c r="BD278" i="25" s="1"/>
  <c r="AM138" i="25"/>
  <c r="AT138" i="25"/>
  <c r="AT34" i="25"/>
  <c r="AM34" i="25"/>
  <c r="AW309" i="25"/>
  <c r="AP309" i="25"/>
  <c r="AT71" i="25"/>
  <c r="AM71" i="25"/>
  <c r="AB311" i="25"/>
  <c r="BL311" i="25" s="1"/>
  <c r="U311" i="25"/>
  <c r="BE311" i="25" s="1"/>
  <c r="S344" i="25"/>
  <c r="BC344" i="25" s="1"/>
  <c r="Z344" i="25"/>
  <c r="BJ344" i="25" s="1"/>
  <c r="Q346" i="25"/>
  <c r="BA346" i="25" s="1"/>
  <c r="X346" i="25"/>
  <c r="BH346" i="25" s="1"/>
  <c r="AW128" i="25"/>
  <c r="AP128" i="25"/>
  <c r="U274" i="25"/>
  <c r="BE274" i="25" s="1"/>
  <c r="AB274" i="25"/>
  <c r="BL274" i="25" s="1"/>
  <c r="AW259" i="25"/>
  <c r="AP259" i="25"/>
  <c r="AV176" i="25"/>
  <c r="AO176" i="25"/>
  <c r="AT22" i="25"/>
  <c r="AM22" i="25"/>
  <c r="AV75" i="25"/>
  <c r="AO75" i="25"/>
  <c r="AT367" i="25"/>
  <c r="AM367" i="25"/>
  <c r="Z40" i="25"/>
  <c r="BJ40" i="25" s="1"/>
  <c r="S40" i="25"/>
  <c r="BC40" i="25" s="1"/>
  <c r="X349" i="25"/>
  <c r="BH349" i="25" s="1"/>
  <c r="Q349" i="25"/>
  <c r="BA349" i="25" s="1"/>
  <c r="AQ382" i="25"/>
  <c r="AX382" i="25"/>
  <c r="S278" i="25"/>
  <c r="BC278" i="25" s="1"/>
  <c r="Z278" i="25"/>
  <c r="BJ278" i="25" s="1"/>
  <c r="AM94" i="25"/>
  <c r="AT94" i="25"/>
  <c r="X174" i="25"/>
  <c r="BH174" i="25" s="1"/>
  <c r="Q174" i="25"/>
  <c r="BA174" i="25" s="1"/>
  <c r="AV94" i="25"/>
  <c r="AO94" i="25"/>
  <c r="AB148" i="25"/>
  <c r="BL148" i="25" s="1"/>
  <c r="U148" i="25"/>
  <c r="BE148" i="25" s="1"/>
  <c r="AV389" i="25"/>
  <c r="AO389" i="25"/>
  <c r="AV66" i="25"/>
  <c r="AO66" i="25"/>
  <c r="AO77" i="25"/>
  <c r="AV77" i="25"/>
  <c r="AX209" i="25"/>
  <c r="AQ209" i="25"/>
  <c r="S179" i="25"/>
  <c r="BC179" i="25" s="1"/>
  <c r="Z179" i="25"/>
  <c r="BJ179" i="25" s="1"/>
  <c r="AP78" i="25"/>
  <c r="AW78" i="25"/>
  <c r="AX383" i="25"/>
  <c r="AQ383" i="25"/>
  <c r="S357" i="25"/>
  <c r="BC357" i="25" s="1"/>
  <c r="Z357" i="25"/>
  <c r="BJ357" i="25" s="1"/>
  <c r="AV105" i="25"/>
  <c r="AO105" i="25"/>
  <c r="T92" i="25"/>
  <c r="BD92" i="25" s="1"/>
  <c r="AA92" i="25"/>
  <c r="BK92" i="25" s="1"/>
  <c r="AT176" i="25"/>
  <c r="AM176" i="25"/>
  <c r="U398" i="25"/>
  <c r="BE398" i="25" s="1"/>
  <c r="AB398" i="25"/>
  <c r="BL398" i="25" s="1"/>
  <c r="Q73" i="25"/>
  <c r="BA73" i="25" s="1"/>
  <c r="X73" i="25"/>
  <c r="BH73" i="25" s="1"/>
  <c r="AX310" i="25"/>
  <c r="AQ310" i="25"/>
  <c r="AT275" i="25"/>
  <c r="AM275" i="25"/>
  <c r="AM342" i="25"/>
  <c r="AT342" i="25"/>
  <c r="T40" i="25"/>
  <c r="BD40" i="25" s="1"/>
  <c r="AA40" i="25"/>
  <c r="BK40" i="25" s="1"/>
  <c r="AA273" i="25"/>
  <c r="BK273" i="25" s="1"/>
  <c r="T273" i="25"/>
  <c r="BD273" i="25" s="1"/>
  <c r="T133" i="25"/>
  <c r="BD133" i="25" s="1"/>
  <c r="AA133" i="25"/>
  <c r="BK133" i="25" s="1"/>
  <c r="AA193" i="25"/>
  <c r="BK193" i="25" s="1"/>
  <c r="T193" i="25"/>
  <c r="BD193" i="25" s="1"/>
  <c r="U275" i="25"/>
  <c r="BE275" i="25" s="1"/>
  <c r="AB275" i="25"/>
  <c r="BL275" i="25" s="1"/>
  <c r="AV315" i="25"/>
  <c r="AO315" i="25"/>
  <c r="AB168" i="25"/>
  <c r="BL168" i="25" s="1"/>
  <c r="U168" i="25"/>
  <c r="BE168" i="25" s="1"/>
  <c r="AB371" i="25"/>
  <c r="BL371" i="25" s="1"/>
  <c r="U371" i="25"/>
  <c r="BE371" i="25" s="1"/>
  <c r="AM69" i="25"/>
  <c r="AT69" i="25"/>
  <c r="AQ227" i="25"/>
  <c r="AX227" i="25"/>
  <c r="Z257" i="25"/>
  <c r="BJ257" i="25" s="1"/>
  <c r="S257" i="25"/>
  <c r="BC257" i="25" s="1"/>
  <c r="AT145" i="25"/>
  <c r="AM145" i="25"/>
  <c r="AM79" i="25"/>
  <c r="AT79" i="25"/>
  <c r="T350" i="25"/>
  <c r="BD350" i="25" s="1"/>
  <c r="AA350" i="25"/>
  <c r="BK350" i="25" s="1"/>
  <c r="AQ312" i="25"/>
  <c r="AX312" i="25"/>
  <c r="AW339" i="25"/>
  <c r="AP339" i="25"/>
  <c r="AB265" i="25"/>
  <c r="BL265" i="25" s="1"/>
  <c r="U265" i="25"/>
  <c r="BE265" i="25" s="1"/>
  <c r="AQ89" i="25"/>
  <c r="AX89" i="25"/>
  <c r="AA159" i="25"/>
  <c r="BK159" i="25" s="1"/>
  <c r="T159" i="25"/>
  <c r="BD159" i="25" s="1"/>
  <c r="AW376" i="25"/>
  <c r="AP376" i="25"/>
  <c r="U175" i="25"/>
  <c r="BE175" i="25" s="1"/>
  <c r="AB175" i="25"/>
  <c r="BL175" i="25" s="1"/>
  <c r="AV104" i="25"/>
  <c r="AO104" i="25"/>
  <c r="Q313" i="25"/>
  <c r="BA313" i="25" s="1"/>
  <c r="X313" i="25"/>
  <c r="BH313" i="25" s="1"/>
  <c r="AP363" i="25"/>
  <c r="AW363" i="25"/>
  <c r="AX87" i="25"/>
  <c r="AQ87" i="25"/>
  <c r="AV89" i="25"/>
  <c r="AO89" i="25"/>
  <c r="Z98" i="25"/>
  <c r="BJ98" i="25" s="1"/>
  <c r="S98" i="25"/>
  <c r="BC98" i="25" s="1"/>
  <c r="AO353" i="25"/>
  <c r="AV353" i="25"/>
  <c r="E823" i="6"/>
  <c r="AB91" i="25"/>
  <c r="BL91" i="25" s="1"/>
  <c r="U91" i="25"/>
  <c r="BE91" i="25" s="1"/>
  <c r="Z311" i="25"/>
  <c r="BJ311" i="25" s="1"/>
  <c r="S311" i="25"/>
  <c r="BC311" i="25" s="1"/>
  <c r="U205" i="25"/>
  <c r="BE205" i="25" s="1"/>
  <c r="AB205" i="25"/>
  <c r="BL205" i="25" s="1"/>
  <c r="AP312" i="25"/>
  <c r="AW312" i="25"/>
  <c r="T95" i="25"/>
  <c r="BD95" i="25" s="1"/>
  <c r="AA95" i="25"/>
  <c r="BK95" i="25" s="1"/>
  <c r="AV247" i="25"/>
  <c r="AO247" i="25"/>
  <c r="T226" i="25"/>
  <c r="BD226" i="25" s="1"/>
  <c r="AA226" i="25"/>
  <c r="BK226" i="25" s="1"/>
  <c r="S335" i="25"/>
  <c r="BC335" i="25" s="1"/>
  <c r="Z335" i="25"/>
  <c r="BJ335" i="25" s="1"/>
  <c r="AW233" i="25"/>
  <c r="AP233" i="25"/>
  <c r="AV45" i="25"/>
  <c r="AO45" i="25"/>
  <c r="AX133" i="25"/>
  <c r="AQ133" i="25"/>
  <c r="AV169" i="25"/>
  <c r="AO169" i="25"/>
  <c r="AP79" i="25"/>
  <c r="AW79" i="25"/>
  <c r="Q340" i="25"/>
  <c r="BA340" i="25" s="1"/>
  <c r="X340" i="25"/>
  <c r="BH340" i="25" s="1"/>
  <c r="Z42" i="25"/>
  <c r="BJ42" i="25" s="1"/>
  <c r="S42" i="25"/>
  <c r="BC42" i="25" s="1"/>
  <c r="X369" i="25"/>
  <c r="BH369" i="25" s="1"/>
  <c r="Q369" i="25"/>
  <c r="BA369" i="25" s="1"/>
  <c r="X278" i="25"/>
  <c r="BH278" i="25" s="1"/>
  <c r="Q278" i="25"/>
  <c r="BA278" i="25" s="1"/>
  <c r="AP270" i="25"/>
  <c r="AW270" i="25"/>
  <c r="AP126" i="25"/>
  <c r="AW126" i="25"/>
  <c r="AQ126" i="25"/>
  <c r="AX126" i="25"/>
  <c r="S79" i="25"/>
  <c r="BC79" i="25" s="1"/>
  <c r="Z79" i="25"/>
  <c r="BJ79" i="25" s="1"/>
  <c r="AQ45" i="25"/>
  <c r="AX45" i="25"/>
  <c r="G825" i="6"/>
  <c r="AA315" i="25"/>
  <c r="BK315" i="25" s="1"/>
  <c r="T315" i="25"/>
  <c r="BD315" i="25" s="1"/>
  <c r="AA87" i="25"/>
  <c r="BK87" i="25" s="1"/>
  <c r="T87" i="25"/>
  <c r="BD87" i="25" s="1"/>
  <c r="AP275" i="25"/>
  <c r="AW275" i="25"/>
  <c r="AB364" i="25"/>
  <c r="BL364" i="25" s="1"/>
  <c r="U364" i="25"/>
  <c r="BE364" i="25" s="1"/>
  <c r="S348" i="25"/>
  <c r="BC348" i="25" s="1"/>
  <c r="Z348" i="25"/>
  <c r="BJ348" i="25" s="1"/>
  <c r="S86" i="25"/>
  <c r="BC86" i="25" s="1"/>
  <c r="Z86" i="25"/>
  <c r="BJ86" i="25" s="1"/>
  <c r="AA308" i="25"/>
  <c r="BK308" i="25" s="1"/>
  <c r="T308" i="25"/>
  <c r="BD308" i="25" s="1"/>
  <c r="AB155" i="25"/>
  <c r="BL155" i="25" s="1"/>
  <c r="U155" i="25"/>
  <c r="BE155" i="25" s="1"/>
  <c r="AW24" i="25"/>
  <c r="AP24" i="25"/>
  <c r="AM335" i="25"/>
  <c r="AT335" i="25"/>
  <c r="U102" i="25"/>
  <c r="BE102" i="25" s="1"/>
  <c r="AB102" i="25"/>
  <c r="BL102" i="25" s="1"/>
  <c r="AO90" i="25"/>
  <c r="AV90" i="25"/>
  <c r="AX100" i="25"/>
  <c r="AQ100" i="25"/>
  <c r="AX229" i="25"/>
  <c r="AQ229" i="25"/>
  <c r="AA378" i="25"/>
  <c r="BK378" i="25" s="1"/>
  <c r="T378" i="25"/>
  <c r="BD378" i="25" s="1"/>
  <c r="Q228" i="25"/>
  <c r="BA228" i="25" s="1"/>
  <c r="X228" i="25"/>
  <c r="BH228" i="25" s="1"/>
  <c r="AT179" i="25"/>
  <c r="AM179" i="25"/>
  <c r="X372" i="25"/>
  <c r="BH372" i="25" s="1"/>
  <c r="Q372" i="25"/>
  <c r="BA372" i="25" s="1"/>
  <c r="AT89" i="25"/>
  <c r="AM89" i="25"/>
  <c r="AV132" i="25"/>
  <c r="AO132" i="25"/>
  <c r="AA208" i="25"/>
  <c r="BK208" i="25" s="1"/>
  <c r="T208" i="25"/>
  <c r="BD208" i="25" s="1"/>
  <c r="Q19" i="25"/>
  <c r="BA19" i="25" s="1"/>
  <c r="X19" i="25"/>
  <c r="BH19" i="25" s="1"/>
  <c r="AQ39" i="25"/>
  <c r="AX39" i="25"/>
  <c r="Q360" i="25"/>
  <c r="BA360" i="25" s="1"/>
  <c r="X360" i="25"/>
  <c r="BH360" i="25" s="1"/>
  <c r="T137" i="25"/>
  <c r="BD137" i="25" s="1"/>
  <c r="AA137" i="25"/>
  <c r="BK137" i="25" s="1"/>
  <c r="AT112" i="25"/>
  <c r="AM112" i="25"/>
  <c r="AW153" i="25"/>
  <c r="AP153" i="25"/>
  <c r="AO136" i="25"/>
  <c r="AV136" i="25"/>
  <c r="T347" i="25"/>
  <c r="BD347" i="25" s="1"/>
  <c r="AA347" i="25"/>
  <c r="BK347" i="25" s="1"/>
  <c r="AP212" i="25"/>
  <c r="AW212" i="25"/>
  <c r="AP267" i="25"/>
  <c r="AW267" i="25"/>
  <c r="AX402" i="25"/>
  <c r="AQ402" i="25"/>
  <c r="T107" i="25"/>
  <c r="BD107" i="25" s="1"/>
  <c r="AA107" i="25"/>
  <c r="BK107" i="25" s="1"/>
  <c r="S19" i="25"/>
  <c r="BC19" i="25" s="1"/>
  <c r="Z19" i="25"/>
  <c r="BJ19" i="25" s="1"/>
  <c r="AO181" i="25"/>
  <c r="AV181" i="25"/>
  <c r="AQ211" i="25"/>
  <c r="AX211" i="25"/>
  <c r="AX92" i="25"/>
  <c r="AQ92" i="25"/>
  <c r="T145" i="25"/>
  <c r="BD145" i="25" s="1"/>
  <c r="AA145" i="25"/>
  <c r="BK145" i="25" s="1"/>
  <c r="AO364" i="25"/>
  <c r="AV364" i="25"/>
  <c r="Z102" i="25"/>
  <c r="BJ102" i="25" s="1"/>
  <c r="S102" i="25"/>
  <c r="BC102" i="25" s="1"/>
  <c r="AM178" i="25"/>
  <c r="AT178" i="25"/>
  <c r="X74" i="25"/>
  <c r="BH74" i="25" s="1"/>
  <c r="Q74" i="25"/>
  <c r="BA74" i="25" s="1"/>
  <c r="X21" i="25"/>
  <c r="BH21" i="25" s="1"/>
  <c r="Q21" i="25"/>
  <c r="BA21" i="25" s="1"/>
  <c r="X359" i="25"/>
  <c r="BH359" i="25" s="1"/>
  <c r="Q359" i="25"/>
  <c r="BA359" i="25" s="1"/>
  <c r="AA340" i="25"/>
  <c r="BK340" i="25" s="1"/>
  <c r="T340" i="25"/>
  <c r="BD340" i="25" s="1"/>
  <c r="AP265" i="25"/>
  <c r="AW265" i="25"/>
  <c r="AQ281" i="25"/>
  <c r="AX281" i="25"/>
  <c r="T224" i="25"/>
  <c r="BD224" i="25" s="1"/>
  <c r="AA224" i="25"/>
  <c r="BK224" i="25" s="1"/>
  <c r="AP341" i="25"/>
  <c r="AW341" i="25"/>
  <c r="Z73" i="25"/>
  <c r="BJ73" i="25" s="1"/>
  <c r="S73" i="25"/>
  <c r="BC73" i="25" s="1"/>
  <c r="X365" i="25"/>
  <c r="BH365" i="25" s="1"/>
  <c r="Q365" i="25"/>
  <c r="BA365" i="25" s="1"/>
  <c r="S44" i="25"/>
  <c r="BC44" i="25" s="1"/>
  <c r="Z44" i="25"/>
  <c r="BJ44" i="25" s="1"/>
  <c r="X312" i="25"/>
  <c r="BH312" i="25" s="1"/>
  <c r="Q312" i="25"/>
  <c r="BA312" i="25" s="1"/>
  <c r="AW19" i="25"/>
  <c r="AP19" i="25"/>
  <c r="G788" i="25"/>
  <c r="G789" i="25"/>
  <c r="AT44" i="25"/>
  <c r="AM44" i="25"/>
  <c r="AW30" i="25"/>
  <c r="AP30" i="25"/>
  <c r="AP210" i="25"/>
  <c r="AW210" i="25"/>
  <c r="U378" i="25"/>
  <c r="BE378" i="25" s="1"/>
  <c r="AB378" i="25"/>
  <c r="BL378" i="25" s="1"/>
  <c r="U366" i="25"/>
  <c r="BE366" i="25" s="1"/>
  <c r="AB366" i="25"/>
  <c r="BL366" i="25" s="1"/>
  <c r="T29" i="25"/>
  <c r="BD29" i="25" s="1"/>
  <c r="AA29" i="25"/>
  <c r="BK29" i="25" s="1"/>
  <c r="AP41" i="25"/>
  <c r="AW41" i="25"/>
  <c r="AO97" i="25"/>
  <c r="AV97" i="25"/>
  <c r="AM307" i="25"/>
  <c r="AT307" i="25"/>
  <c r="AP343" i="25"/>
  <c r="AW343" i="25"/>
  <c r="Z80" i="25"/>
  <c r="BJ80" i="25" s="1"/>
  <c r="S80" i="25"/>
  <c r="BC80" i="25" s="1"/>
  <c r="U43" i="25"/>
  <c r="BE43" i="25" s="1"/>
  <c r="AB43" i="25"/>
  <c r="BL43" i="25" s="1"/>
  <c r="AA23" i="25"/>
  <c r="BK23" i="25" s="1"/>
  <c r="T23" i="25"/>
  <c r="BD23" i="25" s="1"/>
  <c r="AT344" i="25"/>
  <c r="AM344" i="25"/>
  <c r="AA382" i="25"/>
  <c r="BK382" i="25" s="1"/>
  <c r="T382" i="25"/>
  <c r="BD382" i="25" s="1"/>
  <c r="AX384" i="25"/>
  <c r="AQ384" i="25"/>
  <c r="U77" i="25"/>
  <c r="BE77" i="25" s="1"/>
  <c r="AB77" i="25"/>
  <c r="BL77" i="25" s="1"/>
  <c r="AT97" i="25"/>
  <c r="AM97" i="25"/>
  <c r="AW278" i="25"/>
  <c r="AP278" i="25"/>
  <c r="U225" i="25"/>
  <c r="BE225" i="25" s="1"/>
  <c r="AB225" i="25"/>
  <c r="BL225" i="25" s="1"/>
  <c r="Q35" i="25"/>
  <c r="BA35" i="25" s="1"/>
  <c r="X35" i="25"/>
  <c r="BH35" i="25" s="1"/>
  <c r="Z135" i="25"/>
  <c r="BJ135" i="25" s="1"/>
  <c r="S135" i="25"/>
  <c r="BC135" i="25" s="1"/>
  <c r="AT373" i="25"/>
  <c r="AM373" i="25"/>
  <c r="AM345" i="25"/>
  <c r="AT345" i="25"/>
  <c r="AB377" i="25"/>
  <c r="BL377" i="25" s="1"/>
  <c r="U377" i="25"/>
  <c r="BE377" i="25" s="1"/>
  <c r="T127" i="25"/>
  <c r="BD127" i="25" s="1"/>
  <c r="AA127" i="25"/>
  <c r="BK127" i="25" s="1"/>
  <c r="AP197" i="25"/>
  <c r="AW197" i="25"/>
  <c r="Z176" i="25"/>
  <c r="BJ176" i="25" s="1"/>
  <c r="S176" i="25"/>
  <c r="BC176" i="25" s="1"/>
  <c r="Q23" i="25"/>
  <c r="BA23" i="25" s="1"/>
  <c r="X23" i="25"/>
  <c r="BH23" i="25" s="1"/>
  <c r="AA335" i="25"/>
  <c r="BK335" i="25" s="1"/>
  <c r="T335" i="25"/>
  <c r="BD335" i="25" s="1"/>
  <c r="Z76" i="25"/>
  <c r="BJ76" i="25" s="1"/>
  <c r="S76" i="25"/>
  <c r="BC76" i="25" s="1"/>
  <c r="AQ105" i="25"/>
  <c r="AX105" i="25"/>
  <c r="T99" i="25"/>
  <c r="BD99" i="25" s="1"/>
  <c r="AA99" i="25"/>
  <c r="BK99" i="25" s="1"/>
  <c r="Q348" i="25"/>
  <c r="BA348" i="25" s="1"/>
  <c r="X348" i="25"/>
  <c r="BH348" i="25" s="1"/>
  <c r="AT105" i="25"/>
  <c r="AM105" i="25"/>
  <c r="AO277" i="25"/>
  <c r="AV277" i="25"/>
  <c r="AT174" i="25"/>
  <c r="AM174" i="25"/>
  <c r="AQ400" i="25"/>
  <c r="AX400" i="25"/>
  <c r="Q280" i="25"/>
  <c r="BA280" i="25" s="1"/>
  <c r="X280" i="25"/>
  <c r="BH280" i="25" s="1"/>
  <c r="Z94" i="25"/>
  <c r="BJ94" i="25" s="1"/>
  <c r="S94" i="25"/>
  <c r="BC94" i="25" s="1"/>
  <c r="AQ147" i="25"/>
  <c r="AX147" i="25"/>
  <c r="AV263" i="25"/>
  <c r="AO263" i="25"/>
  <c r="Z66" i="25"/>
  <c r="BJ66" i="25" s="1"/>
  <c r="S66" i="25"/>
  <c r="BC66" i="25" s="1"/>
  <c r="S77" i="25"/>
  <c r="BC77" i="25" s="1"/>
  <c r="Z77" i="25"/>
  <c r="BJ77" i="25" s="1"/>
  <c r="AX210" i="25"/>
  <c r="AQ210" i="25"/>
  <c r="AO179" i="25"/>
  <c r="AV179" i="25"/>
  <c r="T78" i="25"/>
  <c r="BD78" i="25" s="1"/>
  <c r="AA78" i="25"/>
  <c r="BK78" i="25" s="1"/>
  <c r="AV357" i="25"/>
  <c r="AO357" i="25"/>
  <c r="U72" i="25"/>
  <c r="BE72" i="25" s="1"/>
  <c r="AB72" i="25"/>
  <c r="BL72" i="25" s="1"/>
  <c r="X88" i="25"/>
  <c r="BH88" i="25" s="1"/>
  <c r="Q88" i="25"/>
  <c r="BA88" i="25" s="1"/>
  <c r="AA147" i="25"/>
  <c r="BK147" i="25" s="1"/>
  <c r="T147" i="25"/>
  <c r="BD147" i="25" s="1"/>
  <c r="X144" i="25"/>
  <c r="BH144" i="25" s="1"/>
  <c r="Q144" i="25"/>
  <c r="BA144" i="25" s="1"/>
  <c r="AP92" i="25"/>
  <c r="AW92" i="25"/>
  <c r="Q176" i="25"/>
  <c r="BA176" i="25" s="1"/>
  <c r="X176" i="25"/>
  <c r="BH176" i="25" s="1"/>
  <c r="AX398" i="25"/>
  <c r="AQ398" i="25"/>
  <c r="F831" i="6"/>
  <c r="J805" i="6"/>
  <c r="AX368" i="25"/>
  <c r="AQ368" i="25"/>
  <c r="X342" i="25"/>
  <c r="BH342" i="25" s="1"/>
  <c r="Q342" i="25"/>
  <c r="BA342" i="25" s="1"/>
  <c r="AW35" i="25"/>
  <c r="AP35" i="25"/>
  <c r="AB145" i="25"/>
  <c r="BL145" i="25" s="1"/>
  <c r="U145" i="25"/>
  <c r="BE145" i="25" s="1"/>
  <c r="T27" i="25"/>
  <c r="BD27" i="25" s="1"/>
  <c r="AA27" i="25"/>
  <c r="BK27" i="25" s="1"/>
  <c r="AQ297" i="25"/>
  <c r="AX297" i="25"/>
  <c r="AQ275" i="25"/>
  <c r="AX275" i="25"/>
  <c r="Z315" i="25"/>
  <c r="BJ315" i="25" s="1"/>
  <c r="S315" i="25"/>
  <c r="BC315" i="25" s="1"/>
  <c r="AX168" i="25"/>
  <c r="AQ168" i="25"/>
  <c r="AQ371" i="25"/>
  <c r="AX371" i="25"/>
  <c r="T384" i="25"/>
  <c r="BD384" i="25" s="1"/>
  <c r="AA384" i="25"/>
  <c r="BK384" i="25" s="1"/>
  <c r="X358" i="25"/>
  <c r="BH358" i="25" s="1"/>
  <c r="Q358" i="25"/>
  <c r="BA358" i="25" s="1"/>
  <c r="AB94" i="25"/>
  <c r="BL94" i="25" s="1"/>
  <c r="U94" i="25"/>
  <c r="BE94" i="25" s="1"/>
  <c r="AQ226" i="25"/>
  <c r="AX226" i="25"/>
  <c r="AV257" i="25"/>
  <c r="AO257" i="25"/>
  <c r="X145" i="25"/>
  <c r="BH145" i="25" s="1"/>
  <c r="Q145" i="25"/>
  <c r="BA145" i="25" s="1"/>
  <c r="AM70" i="25"/>
  <c r="AT70" i="25"/>
  <c r="AW350" i="25"/>
  <c r="AP350" i="25"/>
  <c r="AX264" i="25"/>
  <c r="AQ264" i="25"/>
  <c r="AP131" i="25"/>
  <c r="AW131" i="25"/>
  <c r="U89" i="25"/>
  <c r="BE89" i="25" s="1"/>
  <c r="AB89" i="25"/>
  <c r="BL89" i="25" s="1"/>
  <c r="AW160" i="25"/>
  <c r="AP160" i="25"/>
  <c r="AP192" i="25"/>
  <c r="AW192" i="25"/>
  <c r="U174" i="25"/>
  <c r="BE174" i="25" s="1"/>
  <c r="AB174" i="25"/>
  <c r="BL174" i="25" s="1"/>
  <c r="J806" i="6"/>
  <c r="F832" i="6"/>
  <c r="Z104" i="25"/>
  <c r="BJ104" i="25" s="1"/>
  <c r="S104" i="25"/>
  <c r="BC104" i="25" s="1"/>
  <c r="AT17" i="25"/>
  <c r="AM17" i="25"/>
  <c r="AM357" i="25"/>
  <c r="AT357" i="25"/>
  <c r="AT313" i="25"/>
  <c r="AM313" i="25"/>
  <c r="AW362" i="25"/>
  <c r="AP362" i="25"/>
  <c r="X76" i="25"/>
  <c r="BH76" i="25" s="1"/>
  <c r="Q76" i="25"/>
  <c r="BA76" i="25" s="1"/>
  <c r="AW103" i="25"/>
  <c r="AP103" i="25"/>
  <c r="AM347" i="25"/>
  <c r="AT347" i="25"/>
  <c r="S89" i="25"/>
  <c r="BC89" i="25" s="1"/>
  <c r="Z89" i="25"/>
  <c r="BJ89" i="25" s="1"/>
  <c r="T179" i="25"/>
  <c r="BD179" i="25" s="1"/>
  <c r="AA179" i="25"/>
  <c r="BK179" i="25" s="1"/>
  <c r="Z352" i="25"/>
  <c r="BJ352" i="25" s="1"/>
  <c r="S352" i="25"/>
  <c r="BC352" i="25" s="1"/>
  <c r="AX91" i="25"/>
  <c r="AQ91" i="25"/>
  <c r="Q91" i="25"/>
  <c r="BA91" i="25" s="1"/>
  <c r="X91" i="25"/>
  <c r="BH91" i="25" s="1"/>
  <c r="AV311" i="25"/>
  <c r="AO311" i="25"/>
  <c r="C792" i="25"/>
  <c r="AQ205" i="25"/>
  <c r="AX205" i="25"/>
  <c r="AA310" i="25"/>
  <c r="BK310" i="25" s="1"/>
  <c r="T310" i="25"/>
  <c r="BD310" i="25" s="1"/>
  <c r="AW98" i="25"/>
  <c r="AP98" i="25"/>
  <c r="AM277" i="25"/>
  <c r="AT277" i="25"/>
  <c r="AV83" i="25"/>
  <c r="AO83" i="25"/>
  <c r="S247" i="25"/>
  <c r="BC247" i="25" s="1"/>
  <c r="Z247" i="25"/>
  <c r="BJ247" i="25" s="1"/>
  <c r="Z62" i="25"/>
  <c r="BJ62" i="25" s="1"/>
  <c r="S62" i="25"/>
  <c r="BC62" i="25" s="1"/>
  <c r="T233" i="25"/>
  <c r="BD233" i="25" s="1"/>
  <c r="AA233" i="25"/>
  <c r="BK233" i="25" s="1"/>
  <c r="AB376" i="25"/>
  <c r="BL376" i="25" s="1"/>
  <c r="U376" i="25"/>
  <c r="BE376" i="25" s="1"/>
  <c r="Z46" i="25"/>
  <c r="BJ46" i="25" s="1"/>
  <c r="S46" i="25"/>
  <c r="BC46" i="25" s="1"/>
  <c r="AB133" i="25"/>
  <c r="BL133" i="25" s="1"/>
  <c r="U133" i="25"/>
  <c r="BE133" i="25" s="1"/>
  <c r="AO170" i="25"/>
  <c r="AV170" i="25"/>
  <c r="C793" i="25"/>
  <c r="AP150" i="25"/>
  <c r="AW150" i="25"/>
  <c r="X99" i="25"/>
  <c r="BH99" i="25" s="1"/>
  <c r="Q99" i="25"/>
  <c r="BA99" i="25" s="1"/>
  <c r="AA126" i="25"/>
  <c r="BK126" i="25" s="1"/>
  <c r="T126" i="25"/>
  <c r="BD126" i="25" s="1"/>
  <c r="AB126" i="25"/>
  <c r="BL126" i="25" s="1"/>
  <c r="U126" i="25"/>
  <c r="BE126" i="25" s="1"/>
  <c r="AA198" i="25"/>
  <c r="BK198" i="25" s="1"/>
  <c r="T198" i="25"/>
  <c r="BD198" i="25" s="1"/>
  <c r="U283" i="25"/>
  <c r="BE283" i="25" s="1"/>
  <c r="AB283" i="25"/>
  <c r="BL283" i="25" s="1"/>
  <c r="Z71" i="25"/>
  <c r="BJ71" i="25" s="1"/>
  <c r="S71" i="25"/>
  <c r="BC71" i="25" s="1"/>
  <c r="U45" i="25"/>
  <c r="BE45" i="25" s="1"/>
  <c r="AB45" i="25"/>
  <c r="BL45" i="25" s="1"/>
  <c r="F828" i="6"/>
  <c r="J801" i="6"/>
  <c r="AP315" i="25"/>
  <c r="AW315" i="25"/>
  <c r="AO133" i="25"/>
  <c r="AV133" i="25"/>
  <c r="AA275" i="25"/>
  <c r="BK275" i="25" s="1"/>
  <c r="T275" i="25"/>
  <c r="BD275" i="25" s="1"/>
  <c r="C830" i="6"/>
  <c r="T267" i="25"/>
  <c r="BD267" i="25" s="1"/>
  <c r="AA267" i="25"/>
  <c r="BK267" i="25" s="1"/>
  <c r="Z261" i="25"/>
  <c r="BJ261" i="25" s="1"/>
  <c r="S261" i="25"/>
  <c r="BC261" i="25" s="1"/>
  <c r="AO258" i="25"/>
  <c r="AV258" i="25"/>
  <c r="AO65" i="25"/>
  <c r="AV65" i="25"/>
  <c r="Z60" i="25"/>
  <c r="BJ60" i="25" s="1"/>
  <c r="S60" i="25"/>
  <c r="BC60" i="25" s="1"/>
  <c r="AQ261" i="25"/>
  <c r="AX261" i="25"/>
  <c r="AV248" i="25"/>
  <c r="AO248" i="25"/>
  <c r="AA21" i="25"/>
  <c r="BK21" i="25" s="1"/>
  <c r="T21" i="25"/>
  <c r="BD21" i="25" s="1"/>
  <c r="S58" i="25"/>
  <c r="BC58" i="25" s="1"/>
  <c r="Z58" i="25"/>
  <c r="BJ58" i="25" s="1"/>
  <c r="AP311" i="25"/>
  <c r="AW311" i="25"/>
  <c r="AX303" i="25"/>
  <c r="AQ303" i="25"/>
  <c r="AW271" i="25"/>
  <c r="AP271" i="25"/>
  <c r="AO70" i="25"/>
  <c r="AV70" i="25"/>
  <c r="T379" i="25"/>
  <c r="BD379" i="25" s="1"/>
  <c r="AA379" i="25"/>
  <c r="BK379" i="25" s="1"/>
  <c r="S270" i="25"/>
  <c r="BC270" i="25" s="1"/>
  <c r="Z270" i="25"/>
  <c r="BJ270" i="25" s="1"/>
  <c r="AW194" i="25"/>
  <c r="AP194" i="25"/>
  <c r="AP225" i="25"/>
  <c r="AW225" i="25"/>
  <c r="AW81" i="25"/>
  <c r="AP81" i="25"/>
  <c r="AQ124" i="25"/>
  <c r="AX124" i="25"/>
  <c r="Q389" i="25"/>
  <c r="BA389" i="25" s="1"/>
  <c r="X389" i="25"/>
  <c r="BH389" i="25" s="1"/>
  <c r="S353" i="25"/>
  <c r="BC353" i="25" s="1"/>
  <c r="Z353" i="25"/>
  <c r="BJ353" i="25" s="1"/>
  <c r="AA30" i="25"/>
  <c r="BK30" i="25" s="1"/>
  <c r="T30" i="25"/>
  <c r="BD30" i="25" s="1"/>
  <c r="T88" i="25"/>
  <c r="BD88" i="25" s="1"/>
  <c r="AA88" i="25"/>
  <c r="BK88" i="25" s="1"/>
  <c r="Q171" i="25"/>
  <c r="BA171" i="25" s="1"/>
  <c r="X171" i="25"/>
  <c r="BH171" i="25" s="1"/>
  <c r="AA212" i="25"/>
  <c r="BK212" i="25" s="1"/>
  <c r="T212" i="25"/>
  <c r="BD212" i="25" s="1"/>
  <c r="AM257" i="25"/>
  <c r="AT257" i="25"/>
  <c r="X351" i="25"/>
  <c r="BH351" i="25" s="1"/>
  <c r="Q351" i="25"/>
  <c r="BA351" i="25" s="1"/>
  <c r="T346" i="25"/>
  <c r="BD346" i="25" s="1"/>
  <c r="AA346" i="25"/>
  <c r="BK346" i="25" s="1"/>
  <c r="AQ259" i="25"/>
  <c r="AX259" i="25"/>
  <c r="F784" i="25"/>
  <c r="AS761" i="25"/>
  <c r="AX401" i="25"/>
  <c r="AQ401" i="25"/>
  <c r="AO16" i="25"/>
  <c r="AV16" i="25"/>
  <c r="AP142" i="25"/>
  <c r="AW142" i="25"/>
  <c r="AQ217" i="25"/>
  <c r="AX217" i="25"/>
  <c r="Z181" i="25"/>
  <c r="BJ181" i="25" s="1"/>
  <c r="S181" i="25"/>
  <c r="BC181" i="25" s="1"/>
  <c r="AB211" i="25"/>
  <c r="BL211" i="25" s="1"/>
  <c r="U211" i="25"/>
  <c r="BE211" i="25" s="1"/>
  <c r="U381" i="25"/>
  <c r="BE381" i="25" s="1"/>
  <c r="AB381" i="25"/>
  <c r="BL381" i="25" s="1"/>
  <c r="AA144" i="25"/>
  <c r="BK144" i="25" s="1"/>
  <c r="T144" i="25"/>
  <c r="BD144" i="25" s="1"/>
  <c r="Z364" i="25"/>
  <c r="BJ364" i="25" s="1"/>
  <c r="S364" i="25"/>
  <c r="BC364" i="25" s="1"/>
  <c r="AP83" i="25"/>
  <c r="AW83" i="25"/>
  <c r="AM74" i="25"/>
  <c r="AT74" i="25"/>
  <c r="AQ363" i="25"/>
  <c r="AX363" i="25"/>
  <c r="AM21" i="25"/>
  <c r="AT21" i="25"/>
  <c r="U298" i="25"/>
  <c r="BE298" i="25" s="1"/>
  <c r="AB298" i="25"/>
  <c r="BL298" i="25" s="1"/>
  <c r="AW340" i="25"/>
  <c r="AP340" i="25"/>
  <c r="AA265" i="25"/>
  <c r="BK265" i="25" s="1"/>
  <c r="T265" i="25"/>
  <c r="BD265" i="25" s="1"/>
  <c r="AP31" i="25"/>
  <c r="AW31" i="25"/>
  <c r="AV20" i="25"/>
  <c r="AO20" i="25"/>
  <c r="AA22" i="25"/>
  <c r="BK22" i="25" s="1"/>
  <c r="T22" i="25"/>
  <c r="BD22" i="25" s="1"/>
  <c r="S43" i="25"/>
  <c r="BC43" i="25" s="1"/>
  <c r="Z43" i="25"/>
  <c r="BJ43" i="25" s="1"/>
  <c r="AT312" i="25"/>
  <c r="AM312" i="25"/>
  <c r="AX99" i="25"/>
  <c r="AQ99" i="25"/>
  <c r="AX314" i="25"/>
  <c r="AQ314" i="25"/>
  <c r="X44" i="25"/>
  <c r="BH44" i="25" s="1"/>
  <c r="Q44" i="25"/>
  <c r="BA44" i="25" s="1"/>
  <c r="Q131" i="25"/>
  <c r="BA131" i="25" s="1"/>
  <c r="X131" i="25"/>
  <c r="BH131" i="25" s="1"/>
  <c r="U399" i="25"/>
  <c r="BE399" i="25" s="1"/>
  <c r="AB399" i="25"/>
  <c r="BL399" i="25" s="1"/>
  <c r="AA211" i="25"/>
  <c r="BK211" i="25" s="1"/>
  <c r="T211" i="25"/>
  <c r="BD211" i="25" s="1"/>
  <c r="AX366" i="25"/>
  <c r="AQ366" i="25"/>
  <c r="K805" i="6"/>
  <c r="C831" i="6"/>
  <c r="U263" i="25"/>
  <c r="BE263" i="25" s="1"/>
  <c r="AB263" i="25"/>
  <c r="BL263" i="25" s="1"/>
  <c r="AP29" i="25"/>
  <c r="AW29" i="25"/>
  <c r="AA41" i="25"/>
  <c r="BK41" i="25" s="1"/>
  <c r="T41" i="25"/>
  <c r="BD41" i="25" s="1"/>
  <c r="Z97" i="25"/>
  <c r="BJ97" i="25" s="1"/>
  <c r="S97" i="25"/>
  <c r="BC97" i="25" s="1"/>
  <c r="AT306" i="25"/>
  <c r="AM306" i="25"/>
  <c r="X102" i="25"/>
  <c r="BH102" i="25" s="1"/>
  <c r="Q102" i="25"/>
  <c r="BA102" i="25" s="1"/>
  <c r="AX77" i="25"/>
  <c r="AQ77" i="25"/>
  <c r="X90" i="25"/>
  <c r="BH90" i="25" s="1"/>
  <c r="Q90" i="25"/>
  <c r="BA90" i="25" s="1"/>
  <c r="T279" i="25"/>
  <c r="BD279" i="25" s="1"/>
  <c r="AA279" i="25"/>
  <c r="BK279" i="25" s="1"/>
  <c r="U224" i="25"/>
  <c r="BE224" i="25" s="1"/>
  <c r="AB224" i="25"/>
  <c r="BL224" i="25" s="1"/>
  <c r="X34" i="25"/>
  <c r="BH34" i="25" s="1"/>
  <c r="Q34" i="25"/>
  <c r="BA34" i="25" s="1"/>
  <c r="AV135" i="25"/>
  <c r="AO135" i="25"/>
  <c r="T102" i="25"/>
  <c r="BD102" i="25" s="1"/>
  <c r="AA102" i="25"/>
  <c r="BK102" i="25" s="1"/>
  <c r="K799" i="6"/>
  <c r="C826" i="6"/>
  <c r="AT346" i="25"/>
  <c r="AM346" i="25"/>
  <c r="AP127" i="25"/>
  <c r="AW127" i="25"/>
  <c r="T197" i="25"/>
  <c r="BD197" i="25" s="1"/>
  <c r="AA197" i="25"/>
  <c r="BK197" i="25" s="1"/>
  <c r="Z375" i="25"/>
  <c r="BJ375" i="25" s="1"/>
  <c r="S375" i="25"/>
  <c r="BC375" i="25" s="1"/>
  <c r="AO177" i="25"/>
  <c r="AV177" i="25"/>
  <c r="AX232" i="25"/>
  <c r="AQ232" i="25"/>
  <c r="F789" i="25"/>
  <c r="AS766" i="25"/>
  <c r="AV100" i="25"/>
  <c r="AO100" i="25"/>
  <c r="AB223" i="25"/>
  <c r="BL223" i="25" s="1"/>
  <c r="U223" i="25"/>
  <c r="BE223" i="25" s="1"/>
  <c r="S178" i="25"/>
  <c r="BC178" i="25" s="1"/>
  <c r="Z178" i="25"/>
  <c r="BJ178" i="25" s="1"/>
  <c r="AX106" i="25"/>
  <c r="AQ106" i="25"/>
  <c r="AW99" i="25"/>
  <c r="AP99" i="25"/>
  <c r="AT349" i="25"/>
  <c r="AM349" i="25"/>
  <c r="Q227" i="25"/>
  <c r="BA227" i="25" s="1"/>
  <c r="X227" i="25"/>
  <c r="BH227" i="25" s="1"/>
  <c r="AA80" i="25"/>
  <c r="BK80" i="25" s="1"/>
  <c r="T80" i="25"/>
  <c r="BD80" i="25" s="1"/>
  <c r="Q105" i="25"/>
  <c r="BA105" i="25" s="1"/>
  <c r="X105" i="25"/>
  <c r="BH105" i="25" s="1"/>
  <c r="Z277" i="25"/>
  <c r="BJ277" i="25" s="1"/>
  <c r="S277" i="25"/>
  <c r="BC277" i="25" s="1"/>
  <c r="AV130" i="25"/>
  <c r="AO130" i="25"/>
  <c r="U400" i="25"/>
  <c r="BE400" i="25" s="1"/>
  <c r="AB400" i="25"/>
  <c r="BL400" i="25" s="1"/>
  <c r="AT280" i="25"/>
  <c r="AM280" i="25"/>
  <c r="AQ262" i="25"/>
  <c r="AX262" i="25"/>
  <c r="AQ154" i="25"/>
  <c r="AX154" i="25"/>
  <c r="AV264" i="25"/>
  <c r="AO264" i="25"/>
  <c r="AO305" i="25"/>
  <c r="AV305" i="25"/>
  <c r="AA228" i="25"/>
  <c r="BK228" i="25" s="1"/>
  <c r="T228" i="25"/>
  <c r="BD228" i="25" s="1"/>
  <c r="Z78" i="25"/>
  <c r="BJ78" i="25" s="1"/>
  <c r="S78" i="25"/>
  <c r="BC78" i="25" s="1"/>
  <c r="AB210" i="25"/>
  <c r="BL210" i="25" s="1"/>
  <c r="U210" i="25"/>
  <c r="BE210" i="25" s="1"/>
  <c r="AW377" i="25"/>
  <c r="AP377" i="25"/>
  <c r="AT83" i="25"/>
  <c r="AM83" i="25"/>
  <c r="T72" i="25"/>
  <c r="BD72" i="25" s="1"/>
  <c r="AA72" i="25"/>
  <c r="BK72" i="25" s="1"/>
  <c r="AB204" i="25"/>
  <c r="BL204" i="25" s="1"/>
  <c r="U204" i="25"/>
  <c r="BE204" i="25" s="1"/>
  <c r="Z269" i="25"/>
  <c r="BJ269" i="25" s="1"/>
  <c r="S269" i="25"/>
  <c r="BC269" i="25" s="1"/>
  <c r="AQ72" i="25"/>
  <c r="AX72" i="25"/>
  <c r="AW147" i="25"/>
  <c r="AP147" i="25"/>
  <c r="AM144" i="25"/>
  <c r="AT144" i="25"/>
  <c r="AP90" i="25"/>
  <c r="AW90" i="25"/>
  <c r="AM72" i="25"/>
  <c r="AT72" i="25"/>
  <c r="AM279" i="25"/>
  <c r="AT279" i="25"/>
  <c r="U368" i="25"/>
  <c r="BE368" i="25" s="1"/>
  <c r="AB368" i="25"/>
  <c r="BL368" i="25" s="1"/>
  <c r="AO343" i="25"/>
  <c r="AV343" i="25"/>
  <c r="AA34" i="25"/>
  <c r="BK34" i="25" s="1"/>
  <c r="T34" i="25"/>
  <c r="BD34" i="25" s="1"/>
  <c r="AX145" i="25"/>
  <c r="AQ145" i="25"/>
  <c r="AP28" i="25"/>
  <c r="AW28" i="25"/>
  <c r="U297" i="25"/>
  <c r="BE297" i="25" s="1"/>
  <c r="AB297" i="25"/>
  <c r="BL297" i="25" s="1"/>
  <c r="AX276" i="25"/>
  <c r="AQ276" i="25"/>
  <c r="AV95" i="25"/>
  <c r="AO95" i="25"/>
  <c r="AO314" i="25"/>
  <c r="AV314" i="25"/>
  <c r="AB230" i="25"/>
  <c r="BL230" i="25" s="1"/>
  <c r="U230" i="25"/>
  <c r="BE230" i="25" s="1"/>
  <c r="AB37" i="25"/>
  <c r="BL37" i="25" s="1"/>
  <c r="U37" i="25"/>
  <c r="BE37" i="25" s="1"/>
  <c r="U216" i="25"/>
  <c r="BE216" i="25" s="1"/>
  <c r="AB216" i="25"/>
  <c r="BL216" i="25" s="1"/>
  <c r="AP384" i="25"/>
  <c r="AW384" i="25"/>
  <c r="AT358" i="25"/>
  <c r="AM358" i="25"/>
  <c r="AQ94" i="25"/>
  <c r="AX94" i="25"/>
  <c r="U226" i="25"/>
  <c r="BE226" i="25" s="1"/>
  <c r="AB226" i="25"/>
  <c r="BL226" i="25" s="1"/>
  <c r="AM361" i="25"/>
  <c r="AT361" i="25"/>
  <c r="AQ267" i="25"/>
  <c r="AX267" i="25"/>
  <c r="Q70" i="25"/>
  <c r="BA70" i="25" s="1"/>
  <c r="X70" i="25"/>
  <c r="BH70" i="25" s="1"/>
  <c r="U264" i="25"/>
  <c r="BE264" i="25" s="1"/>
  <c r="AB264" i="25"/>
  <c r="BL264" i="25" s="1"/>
  <c r="AA138" i="25"/>
  <c r="BK138" i="25" s="1"/>
  <c r="T138" i="25"/>
  <c r="BD138" i="25" s="1"/>
  <c r="AQ146" i="25"/>
  <c r="AX146" i="25"/>
  <c r="T192" i="25"/>
  <c r="BD192" i="25" s="1"/>
  <c r="AA192" i="25"/>
  <c r="BK192" i="25" s="1"/>
  <c r="AQ174" i="25"/>
  <c r="AX174" i="25"/>
  <c r="AW152" i="25"/>
  <c r="AP152" i="25"/>
  <c r="T39" i="25"/>
  <c r="BD39" i="25" s="1"/>
  <c r="AA39" i="25"/>
  <c r="BK39" i="25" s="1"/>
  <c r="X357" i="25"/>
  <c r="BH357" i="25" s="1"/>
  <c r="Q357" i="25"/>
  <c r="BA357" i="25" s="1"/>
  <c r="X223" i="25"/>
  <c r="BH223" i="25" s="1"/>
  <c r="Q223" i="25"/>
  <c r="BA223" i="25" s="1"/>
  <c r="AA362" i="25"/>
  <c r="BK362" i="25" s="1"/>
  <c r="T362" i="25"/>
  <c r="BD362" i="25" s="1"/>
  <c r="AT76" i="25"/>
  <c r="AM76" i="25"/>
  <c r="AA103" i="25"/>
  <c r="BK103" i="25" s="1"/>
  <c r="T103" i="25"/>
  <c r="BD103" i="25" s="1"/>
  <c r="X347" i="25"/>
  <c r="BH347" i="25" s="1"/>
  <c r="Q347" i="25"/>
  <c r="BA347" i="25" s="1"/>
  <c r="S88" i="25"/>
  <c r="BC88" i="25" s="1"/>
  <c r="Z88" i="25"/>
  <c r="BJ88" i="25" s="1"/>
  <c r="AP178" i="25"/>
  <c r="AW178" i="25"/>
  <c r="AM91" i="25"/>
  <c r="AT91" i="25"/>
  <c r="Q362" i="25"/>
  <c r="BA362" i="25" s="1"/>
  <c r="X362" i="25"/>
  <c r="BH362" i="25" s="1"/>
  <c r="AB206" i="25"/>
  <c r="BL206" i="25" s="1"/>
  <c r="U206" i="25"/>
  <c r="BE206" i="25" s="1"/>
  <c r="AW310" i="25"/>
  <c r="AP310" i="25"/>
  <c r="T98" i="25"/>
  <c r="BD98" i="25" s="1"/>
  <c r="AA98" i="25"/>
  <c r="BK98" i="25" s="1"/>
  <c r="AQ301" i="25"/>
  <c r="AX301" i="25"/>
  <c r="AM281" i="25"/>
  <c r="AT281" i="25"/>
  <c r="S83" i="25"/>
  <c r="BC83" i="25" s="1"/>
  <c r="Z83" i="25"/>
  <c r="BJ83" i="25" s="1"/>
  <c r="S246" i="25"/>
  <c r="BC246" i="25" s="1"/>
  <c r="Z246" i="25"/>
  <c r="BJ246" i="25" s="1"/>
  <c r="AO63" i="25"/>
  <c r="AV63" i="25"/>
  <c r="F785" i="25"/>
  <c r="T206" i="25"/>
  <c r="BD206" i="25" s="1"/>
  <c r="AA206" i="25"/>
  <c r="BK206" i="25" s="1"/>
  <c r="AQ367" i="25"/>
  <c r="AX367" i="25"/>
  <c r="Q101" i="25"/>
  <c r="BA101" i="25" s="1"/>
  <c r="X101" i="25"/>
  <c r="BH101" i="25" s="1"/>
  <c r="AA101" i="25"/>
  <c r="BK101" i="25" s="1"/>
  <c r="T101" i="25"/>
  <c r="BD101" i="25" s="1"/>
  <c r="AQ376" i="25"/>
  <c r="AX376" i="25"/>
  <c r="Z45" i="25"/>
  <c r="BJ45" i="25" s="1"/>
  <c r="S45" i="25"/>
  <c r="BC45" i="25" s="1"/>
  <c r="AA18" i="25"/>
  <c r="BK18" i="25" s="1"/>
  <c r="T18" i="25"/>
  <c r="BD18" i="25" s="1"/>
  <c r="S169" i="25"/>
  <c r="BC169" i="25" s="1"/>
  <c r="Z169" i="25"/>
  <c r="BJ169" i="25" s="1"/>
  <c r="Q103" i="25"/>
  <c r="BA103" i="25" s="1"/>
  <c r="X103" i="25"/>
  <c r="BH103" i="25" s="1"/>
  <c r="Q339" i="25"/>
  <c r="BA339" i="25" s="1"/>
  <c r="X339" i="25"/>
  <c r="BH339" i="25" s="1"/>
  <c r="U373" i="25"/>
  <c r="BE373" i="25" s="1"/>
  <c r="AB373" i="25"/>
  <c r="BL373" i="25" s="1"/>
  <c r="T150" i="25"/>
  <c r="BD150" i="25" s="1"/>
  <c r="AA150" i="25"/>
  <c r="BK150" i="25" s="1"/>
  <c r="AT99" i="25"/>
  <c r="AM99" i="25"/>
  <c r="U151" i="25"/>
  <c r="BE151" i="25" s="1"/>
  <c r="AB151" i="25"/>
  <c r="BL151" i="25" s="1"/>
  <c r="AQ97" i="25"/>
  <c r="AX97" i="25"/>
  <c r="AB125" i="25"/>
  <c r="BL125" i="25" s="1"/>
  <c r="U125" i="25"/>
  <c r="BE125" i="25" s="1"/>
  <c r="AW168" i="25"/>
  <c r="AP168" i="25"/>
  <c r="AP199" i="25"/>
  <c r="AW199" i="25"/>
  <c r="AT110" i="25"/>
  <c r="AM110" i="25"/>
  <c r="AX283" i="25"/>
  <c r="AQ283" i="25"/>
  <c r="AO71" i="25"/>
  <c r="AV71" i="25"/>
  <c r="AX46" i="25"/>
  <c r="AQ46" i="25"/>
  <c r="AP316" i="25"/>
  <c r="AW316" i="25"/>
  <c r="Z133" i="25"/>
  <c r="BJ133" i="25" s="1"/>
  <c r="S133" i="25"/>
  <c r="BC133" i="25" s="1"/>
  <c r="AM366" i="25"/>
  <c r="AT366" i="25"/>
  <c r="T85" i="25"/>
  <c r="BD85" i="25" s="1"/>
  <c r="AA85" i="25"/>
  <c r="BK85" i="25" s="1"/>
  <c r="AW314" i="25"/>
  <c r="AP314" i="25"/>
  <c r="AB365" i="25"/>
  <c r="BL365" i="25" s="1"/>
  <c r="U365" i="25"/>
  <c r="BE365" i="25" s="1"/>
  <c r="AQ218" i="25"/>
  <c r="AX218" i="25"/>
  <c r="AW97" i="25"/>
  <c r="AP97" i="25"/>
  <c r="U254" i="25"/>
  <c r="BE254" i="25" s="1"/>
  <c r="AB254" i="25"/>
  <c r="BL254" i="25" s="1"/>
  <c r="AW375" i="25"/>
  <c r="AP375" i="25"/>
  <c r="AB215" i="25"/>
  <c r="BL215" i="25" s="1"/>
  <c r="U215" i="25"/>
  <c r="BE215" i="25" s="1"/>
  <c r="AB95" i="25"/>
  <c r="BL95" i="25" s="1"/>
  <c r="U95" i="25"/>
  <c r="BE95" i="25" s="1"/>
  <c r="AO260" i="25"/>
  <c r="AV260" i="25"/>
  <c r="AO81" i="25"/>
  <c r="AV81" i="25"/>
  <c r="T75" i="25"/>
  <c r="BD75" i="25" s="1"/>
  <c r="AA75" i="25"/>
  <c r="BK75" i="25" s="1"/>
  <c r="S39" i="25"/>
  <c r="BC39" i="25" s="1"/>
  <c r="Z39" i="25"/>
  <c r="BJ39" i="25" s="1"/>
  <c r="AO103" i="25"/>
  <c r="AV103" i="25"/>
  <c r="AT113" i="25"/>
  <c r="AM113" i="25"/>
  <c r="X82" i="25"/>
  <c r="BH82" i="25" s="1"/>
  <c r="Q82" i="25"/>
  <c r="BA82" i="25" s="1"/>
  <c r="AB278" i="25"/>
  <c r="BL278" i="25" s="1"/>
  <c r="U278" i="25"/>
  <c r="BE278" i="25" s="1"/>
  <c r="AW344" i="25"/>
  <c r="AP344" i="25"/>
  <c r="X175" i="25"/>
  <c r="BH175" i="25" s="1"/>
  <c r="Q175" i="25"/>
  <c r="BA175" i="25" s="1"/>
  <c r="AW206" i="25"/>
  <c r="AP206" i="25"/>
  <c r="AA232" i="25"/>
  <c r="BK232" i="25" s="1"/>
  <c r="T232" i="25"/>
  <c r="BD232" i="25" s="1"/>
  <c r="AB179" i="25"/>
  <c r="BL179" i="25" s="1"/>
  <c r="U179" i="25"/>
  <c r="BE179" i="25" s="1"/>
  <c r="AB370" i="25"/>
  <c r="BL370" i="25" s="1"/>
  <c r="U370" i="25"/>
  <c r="BE370" i="25" s="1"/>
  <c r="AB104" i="25"/>
  <c r="BL104" i="25" s="1"/>
  <c r="U104" i="25"/>
  <c r="BE104" i="25" s="1"/>
  <c r="AM369" i="25"/>
  <c r="AT369" i="25"/>
  <c r="AW272" i="25"/>
  <c r="AP272" i="25"/>
  <c r="U152" i="25"/>
  <c r="BE152" i="25" s="1"/>
  <c r="AB152" i="25"/>
  <c r="BL152" i="25" s="1"/>
  <c r="AX123" i="25"/>
  <c r="AQ123" i="25"/>
  <c r="AA169" i="25"/>
  <c r="BK169" i="25" s="1"/>
  <c r="T169" i="25"/>
  <c r="BD169" i="25" s="1"/>
  <c r="Q17" i="25"/>
  <c r="BA17" i="25" s="1"/>
  <c r="X17" i="25"/>
  <c r="BH17" i="25" s="1"/>
  <c r="AV390" i="25"/>
  <c r="AO390" i="25"/>
  <c r="U177" i="25"/>
  <c r="BE177" i="25" s="1"/>
  <c r="AB177" i="25"/>
  <c r="BL177" i="25" s="1"/>
  <c r="AP88" i="25"/>
  <c r="AW88" i="25"/>
  <c r="AT171" i="25"/>
  <c r="AM171" i="25"/>
  <c r="AW277" i="25"/>
  <c r="AP277" i="25"/>
  <c r="X257" i="25"/>
  <c r="BH257" i="25" s="1"/>
  <c r="Q257" i="25"/>
  <c r="BA257" i="25" s="1"/>
  <c r="AP346" i="25"/>
  <c r="AW346" i="25"/>
  <c r="AP266" i="25"/>
  <c r="AW266" i="25"/>
  <c r="AB401" i="25"/>
  <c r="BL401" i="25" s="1"/>
  <c r="U401" i="25"/>
  <c r="BE401" i="25" s="1"/>
  <c r="Z16" i="25"/>
  <c r="BJ16" i="25" s="1"/>
  <c r="S16" i="25"/>
  <c r="BC16" i="25" s="1"/>
  <c r="T142" i="25"/>
  <c r="BD142" i="25" s="1"/>
  <c r="AA142" i="25"/>
  <c r="BK142" i="25" s="1"/>
  <c r="AX176" i="25"/>
  <c r="AQ176" i="25"/>
  <c r="AB217" i="25"/>
  <c r="BL217" i="25" s="1"/>
  <c r="U217" i="25"/>
  <c r="BE217" i="25" s="1"/>
  <c r="AV180" i="25"/>
  <c r="AO180" i="25"/>
  <c r="Z259" i="25"/>
  <c r="BJ259" i="25" s="1"/>
  <c r="S259" i="25"/>
  <c r="BC259" i="25" s="1"/>
  <c r="AX75" i="25"/>
  <c r="AQ75" i="25"/>
  <c r="AA83" i="25"/>
  <c r="BK83" i="25" s="1"/>
  <c r="T83" i="25"/>
  <c r="BD83" i="25" s="1"/>
  <c r="X81" i="25"/>
  <c r="BH81" i="25" s="1"/>
  <c r="Q81" i="25"/>
  <c r="BA81" i="25" s="1"/>
  <c r="T348" i="25"/>
  <c r="BD348" i="25" s="1"/>
  <c r="AA348" i="25"/>
  <c r="BK348" i="25" s="1"/>
  <c r="Q282" i="25"/>
  <c r="BA282" i="25" s="1"/>
  <c r="X282" i="25"/>
  <c r="BH282" i="25" s="1"/>
  <c r="AB363" i="25"/>
  <c r="BL363" i="25" s="1"/>
  <c r="U363" i="25"/>
  <c r="BE363" i="25" s="1"/>
  <c r="AA42" i="25"/>
  <c r="BK42" i="25" s="1"/>
  <c r="T42" i="25"/>
  <c r="BD42" i="25" s="1"/>
  <c r="AW32" i="25"/>
  <c r="AP32" i="25"/>
  <c r="AB221" i="25"/>
  <c r="BL221" i="25" s="1"/>
  <c r="U221" i="25"/>
  <c r="BE221" i="25" s="1"/>
  <c r="Z20" i="25"/>
  <c r="BJ20" i="25" s="1"/>
  <c r="S20" i="25"/>
  <c r="BC20" i="25" s="1"/>
  <c r="AW22" i="25"/>
  <c r="AP22" i="25"/>
  <c r="AP73" i="25"/>
  <c r="AW73" i="25"/>
  <c r="AB99" i="25"/>
  <c r="BL99" i="25" s="1"/>
  <c r="U99" i="25"/>
  <c r="BE99" i="25" s="1"/>
  <c r="U314" i="25"/>
  <c r="BE314" i="25" s="1"/>
  <c r="AB314" i="25"/>
  <c r="BL314" i="25" s="1"/>
  <c r="Q43" i="25"/>
  <c r="BA43" i="25" s="1"/>
  <c r="X43" i="25"/>
  <c r="BH43" i="25" s="1"/>
  <c r="AT131" i="25"/>
  <c r="AM131" i="25"/>
  <c r="AX399" i="25"/>
  <c r="AQ399" i="25"/>
  <c r="X77" i="25"/>
  <c r="BH77" i="25" s="1"/>
  <c r="Q77" i="25"/>
  <c r="BA77" i="25" s="1"/>
  <c r="AW211" i="25"/>
  <c r="AP211" i="25"/>
  <c r="Z93" i="25"/>
  <c r="BJ93" i="25" s="1"/>
  <c r="S93" i="25"/>
  <c r="BC93" i="25" s="1"/>
  <c r="AX263" i="25"/>
  <c r="AQ263" i="25"/>
  <c r="AX129" i="25"/>
  <c r="AQ129" i="25"/>
  <c r="AW195" i="25"/>
  <c r="AP195" i="25"/>
  <c r="AV69" i="25"/>
  <c r="AO69" i="25"/>
  <c r="AM102" i="25"/>
  <c r="AT102" i="25"/>
  <c r="F821" i="6"/>
  <c r="J794" i="6"/>
  <c r="AB78" i="25"/>
  <c r="BL78" i="25" s="1"/>
  <c r="U78" i="25"/>
  <c r="BE78" i="25" s="1"/>
  <c r="AM90" i="25"/>
  <c r="AT90" i="25"/>
  <c r="AP279" i="25"/>
  <c r="AW279" i="25"/>
  <c r="AX225" i="25"/>
  <c r="AQ225" i="25"/>
  <c r="AM35" i="25"/>
  <c r="AT35" i="25"/>
  <c r="AW102" i="25"/>
  <c r="AP102" i="25"/>
  <c r="T213" i="25"/>
  <c r="BD213" i="25" s="1"/>
  <c r="AA213" i="25"/>
  <c r="BK213" i="25" s="1"/>
  <c r="Q345" i="25"/>
  <c r="BA345" i="25" s="1"/>
  <c r="X345" i="25"/>
  <c r="BH345" i="25" s="1"/>
  <c r="AX377" i="25"/>
  <c r="AQ377" i="25"/>
  <c r="AW263" i="25"/>
  <c r="AP263" i="25"/>
  <c r="X115" i="25"/>
  <c r="BH115" i="25" s="1"/>
  <c r="Q115" i="25"/>
  <c r="BA115" i="25" s="1"/>
  <c r="AV375" i="25"/>
  <c r="AO375" i="25"/>
  <c r="S177" i="25"/>
  <c r="BC177" i="25" s="1"/>
  <c r="Z177" i="25"/>
  <c r="BJ177" i="25" s="1"/>
  <c r="U233" i="25"/>
  <c r="BE233" i="25" s="1"/>
  <c r="AB233" i="25"/>
  <c r="BL233" i="25" s="1"/>
  <c r="AP335" i="25"/>
  <c r="AW335" i="25"/>
  <c r="S100" i="25"/>
  <c r="BC100" i="25" s="1"/>
  <c r="Z100" i="25"/>
  <c r="BJ100" i="25" s="1"/>
  <c r="AX166" i="25"/>
  <c r="AQ166" i="25"/>
  <c r="AX223" i="25"/>
  <c r="AQ223" i="25"/>
  <c r="AV178" i="25"/>
  <c r="AO178" i="25"/>
  <c r="U106" i="25"/>
  <c r="BE106" i="25" s="1"/>
  <c r="AB106" i="25"/>
  <c r="BL106" i="25" s="1"/>
  <c r="AM348" i="25"/>
  <c r="AT348" i="25"/>
  <c r="AM228" i="25"/>
  <c r="AT228" i="25"/>
  <c r="AP80" i="25"/>
  <c r="AW80" i="25"/>
  <c r="AB317" i="25"/>
  <c r="BL317" i="25" s="1"/>
  <c r="U317" i="25"/>
  <c r="BE317" i="25" s="1"/>
  <c r="AO365" i="25"/>
  <c r="AV365" i="25"/>
  <c r="T77" i="25"/>
  <c r="BD77" i="25" s="1"/>
  <c r="AA77" i="25"/>
  <c r="BK77" i="25" s="1"/>
  <c r="S130" i="25"/>
  <c r="BC130" i="25" s="1"/>
  <c r="Z130" i="25"/>
  <c r="BJ130" i="25" s="1"/>
  <c r="AA91" i="25"/>
  <c r="BK91" i="25" s="1"/>
  <c r="T91" i="25"/>
  <c r="BD91" i="25" s="1"/>
  <c r="X75" i="25"/>
  <c r="BH75" i="25" s="1"/>
  <c r="Q75" i="25"/>
  <c r="BA75" i="25" s="1"/>
  <c r="AW351" i="25"/>
  <c r="AP351" i="25"/>
  <c r="T337" i="25"/>
  <c r="BD337" i="25" s="1"/>
  <c r="AA337" i="25"/>
  <c r="BK337" i="25" s="1"/>
  <c r="U262" i="25"/>
  <c r="BE262" i="25" s="1"/>
  <c r="AB262" i="25"/>
  <c r="BL262" i="25" s="1"/>
  <c r="AA134" i="25"/>
  <c r="BK134" i="25" s="1"/>
  <c r="T134" i="25"/>
  <c r="BD134" i="25" s="1"/>
  <c r="U154" i="25"/>
  <c r="BE154" i="25" s="1"/>
  <c r="AB154" i="25"/>
  <c r="BL154" i="25" s="1"/>
  <c r="U121" i="25"/>
  <c r="BE121" i="25" s="1"/>
  <c r="AB121" i="25"/>
  <c r="BL121" i="25" s="1"/>
  <c r="S263" i="25"/>
  <c r="BC263" i="25" s="1"/>
  <c r="Z263" i="25"/>
  <c r="BJ263" i="25" s="1"/>
  <c r="Z305" i="25"/>
  <c r="BJ305" i="25" s="1"/>
  <c r="S305" i="25"/>
  <c r="BC305" i="25" s="1"/>
  <c r="AW228" i="25"/>
  <c r="AP228" i="25"/>
  <c r="AV78" i="25"/>
  <c r="AO78" i="25"/>
  <c r="U209" i="25"/>
  <c r="BE209" i="25" s="1"/>
  <c r="AB209" i="25"/>
  <c r="BL209" i="25" s="1"/>
  <c r="AA377" i="25"/>
  <c r="BK377" i="25" s="1"/>
  <c r="T377" i="25"/>
  <c r="BD377" i="25" s="1"/>
  <c r="X83" i="25"/>
  <c r="BH83" i="25" s="1"/>
  <c r="Q83" i="25"/>
  <c r="BA83" i="25" s="1"/>
  <c r="AW72" i="25"/>
  <c r="AP72" i="25"/>
  <c r="AX204" i="25"/>
  <c r="AQ204" i="25"/>
  <c r="AV270" i="25"/>
  <c r="AO270" i="25"/>
  <c r="AX73" i="25"/>
  <c r="AQ73" i="25"/>
  <c r="AA148" i="25"/>
  <c r="BK148" i="25" s="1"/>
  <c r="T148" i="25"/>
  <c r="BD148" i="25" s="1"/>
  <c r="T317" i="25"/>
  <c r="BD317" i="25" s="1"/>
  <c r="AA317" i="25"/>
  <c r="BK317" i="25" s="1"/>
  <c r="AA90" i="25"/>
  <c r="BK90" i="25" s="1"/>
  <c r="T90" i="25"/>
  <c r="BD90" i="25" s="1"/>
  <c r="X72" i="25"/>
  <c r="BH72" i="25" s="1"/>
  <c r="Q72" i="25"/>
  <c r="BA72" i="25" s="1"/>
  <c r="S313" i="25"/>
  <c r="BC313" i="25" s="1"/>
  <c r="Z313" i="25"/>
  <c r="BJ313" i="25" s="1"/>
  <c r="Q279" i="25"/>
  <c r="BA279" i="25" s="1"/>
  <c r="X279" i="25"/>
  <c r="BH279" i="25" s="1"/>
  <c r="Z343" i="25"/>
  <c r="BJ343" i="25" s="1"/>
  <c r="S343" i="25"/>
  <c r="BC343" i="25" s="1"/>
  <c r="AW34" i="25"/>
  <c r="AP34" i="25"/>
  <c r="AW336" i="25"/>
  <c r="AP336" i="25"/>
  <c r="AQ149" i="25"/>
  <c r="AX149" i="25"/>
  <c r="AQ88" i="25"/>
  <c r="AX88" i="25"/>
  <c r="AA161" i="25"/>
  <c r="BK161" i="25" s="1"/>
  <c r="T161" i="25"/>
  <c r="BD161" i="25" s="1"/>
  <c r="T28" i="25"/>
  <c r="BD28" i="25" s="1"/>
  <c r="AA28" i="25"/>
  <c r="BK28" i="25" s="1"/>
  <c r="Q108" i="25"/>
  <c r="BA108" i="25" s="1"/>
  <c r="X108" i="25"/>
  <c r="BH108" i="25" s="1"/>
  <c r="U276" i="25"/>
  <c r="BE276" i="25" s="1"/>
  <c r="AB276" i="25"/>
  <c r="BL276" i="25" s="1"/>
  <c r="Z95" i="25"/>
  <c r="BJ95" i="25" s="1"/>
  <c r="S95" i="25"/>
  <c r="BC95" i="25" s="1"/>
  <c r="Z314" i="25"/>
  <c r="BJ314" i="25" s="1"/>
  <c r="S314" i="25"/>
  <c r="BC314" i="25" s="1"/>
  <c r="G781" i="25"/>
  <c r="G782" i="25"/>
  <c r="AB39" i="25"/>
  <c r="BL39" i="25" s="1"/>
  <c r="U39" i="25"/>
  <c r="BE39" i="25" s="1"/>
  <c r="AQ37" i="25"/>
  <c r="AX37" i="25"/>
  <c r="AX216" i="25"/>
  <c r="AQ216" i="25"/>
  <c r="AT314" i="25"/>
  <c r="AM314" i="25"/>
  <c r="Q361" i="25"/>
  <c r="BA361" i="25" s="1"/>
  <c r="X361" i="25"/>
  <c r="BH361" i="25" s="1"/>
  <c r="G828" i="6"/>
  <c r="AB266" i="25"/>
  <c r="BL266" i="25" s="1"/>
  <c r="U266" i="25"/>
  <c r="BE266" i="25" s="1"/>
  <c r="AQ265" i="25"/>
  <c r="AX265" i="25"/>
  <c r="AW138" i="25"/>
  <c r="AP138" i="25"/>
  <c r="U146" i="25"/>
  <c r="BE146" i="25" s="1"/>
  <c r="AB146" i="25"/>
  <c r="BL146" i="25" s="1"/>
  <c r="AX279" i="25"/>
  <c r="AQ279" i="25"/>
  <c r="AQ175" i="25"/>
  <c r="AX175" i="25"/>
  <c r="T153" i="25"/>
  <c r="BD153" i="25" s="1"/>
  <c r="AA153" i="25"/>
  <c r="BK153" i="25" s="1"/>
  <c r="E833" i="6"/>
  <c r="Q224" i="25"/>
  <c r="BA224" i="25" s="1"/>
  <c r="X224" i="25"/>
  <c r="BH224" i="25" s="1"/>
  <c r="T363" i="25"/>
  <c r="BD363" i="25" s="1"/>
  <c r="AA363" i="25"/>
  <c r="BK363" i="25" s="1"/>
  <c r="AM132" i="25"/>
  <c r="AT132" i="25"/>
  <c r="AV88" i="25"/>
  <c r="AO88" i="25"/>
  <c r="AA178" i="25"/>
  <c r="BK178" i="25" s="1"/>
  <c r="T178" i="25"/>
  <c r="BD178" i="25" s="1"/>
  <c r="AT95" i="25"/>
  <c r="AM95" i="25"/>
  <c r="AT362" i="25"/>
  <c r="AM362" i="25"/>
  <c r="AQ206" i="25"/>
  <c r="AX206" i="25"/>
  <c r="AB302" i="25"/>
  <c r="BL302" i="25" s="1"/>
  <c r="U302" i="25"/>
  <c r="BE302" i="25" s="1"/>
  <c r="X281" i="25"/>
  <c r="BH281" i="25" s="1"/>
  <c r="Q281" i="25"/>
  <c r="BA281" i="25" s="1"/>
  <c r="AO62" i="25"/>
  <c r="AV62" i="25"/>
  <c r="AP207" i="25"/>
  <c r="AW207" i="25"/>
  <c r="AM101" i="25"/>
  <c r="AT101" i="25"/>
  <c r="AW101" i="25"/>
  <c r="AP101" i="25"/>
  <c r="AO46" i="25"/>
  <c r="AV46" i="25"/>
  <c r="AP18" i="25"/>
  <c r="AW18" i="25"/>
  <c r="AT103" i="25"/>
  <c r="AM103" i="25"/>
  <c r="AB213" i="25"/>
  <c r="BL213" i="25" s="1"/>
  <c r="U213" i="25"/>
  <c r="BE213" i="25" s="1"/>
  <c r="AQ373" i="25"/>
  <c r="AX373" i="25"/>
  <c r="AV21" i="25"/>
  <c r="AO21" i="25"/>
  <c r="AP136" i="25"/>
  <c r="AW136" i="25"/>
  <c r="AB97" i="25"/>
  <c r="BL97" i="25" s="1"/>
  <c r="U97" i="25"/>
  <c r="BE97" i="25" s="1"/>
  <c r="AX125" i="25"/>
  <c r="AQ125" i="25"/>
  <c r="AA168" i="25"/>
  <c r="BK168" i="25" s="1"/>
  <c r="T168" i="25"/>
  <c r="BD168" i="25" s="1"/>
  <c r="AP198" i="25"/>
  <c r="AW198" i="25"/>
  <c r="Q111" i="25"/>
  <c r="BA111" i="25" s="1"/>
  <c r="X111" i="25"/>
  <c r="BH111" i="25" s="1"/>
  <c r="AS769" i="25"/>
  <c r="F792" i="25"/>
  <c r="U46" i="25"/>
  <c r="BE46" i="25" s="1"/>
  <c r="AB46" i="25"/>
  <c r="BL46" i="25" s="1"/>
  <c r="F788" i="25"/>
  <c r="AS765" i="25"/>
  <c r="Q366" i="25"/>
  <c r="BA366" i="25" s="1"/>
  <c r="X366" i="25"/>
  <c r="BH366" i="25" s="1"/>
  <c r="T84" i="25"/>
  <c r="BD84" i="25" s="1"/>
  <c r="AA84" i="25"/>
  <c r="BK84" i="25" s="1"/>
  <c r="T353" i="25"/>
  <c r="BD353" i="25" s="1"/>
  <c r="AA353" i="25"/>
  <c r="BK353" i="25" s="1"/>
  <c r="X283" i="25"/>
  <c r="BH283" i="25" s="1"/>
  <c r="Q283" i="25"/>
  <c r="BA283" i="25" s="1"/>
  <c r="AQ222" i="25"/>
  <c r="AX222" i="25"/>
  <c r="U178" i="25"/>
  <c r="BE178" i="25" s="1"/>
  <c r="AB178" i="25"/>
  <c r="BL178" i="25" s="1"/>
  <c r="S138" i="25"/>
  <c r="BC138" i="25" s="1"/>
  <c r="Z138" i="25"/>
  <c r="BJ138" i="25" s="1"/>
  <c r="AA349" i="25"/>
  <c r="BK349" i="25" s="1"/>
  <c r="T349" i="25"/>
  <c r="BD349" i="25" s="1"/>
  <c r="X285" i="25"/>
  <c r="BH285" i="25" s="1"/>
  <c r="Q285" i="25"/>
  <c r="BA285" i="25" s="1"/>
  <c r="U128" i="25"/>
  <c r="BE128" i="25" s="1"/>
  <c r="AB128" i="25"/>
  <c r="BL128" i="25" s="1"/>
  <c r="S38" i="25"/>
  <c r="BC38" i="25" s="1"/>
  <c r="Z38" i="25"/>
  <c r="BJ38" i="25" s="1"/>
  <c r="Z91" i="25"/>
  <c r="BJ91" i="25" s="1"/>
  <c r="S91" i="25"/>
  <c r="BC91" i="25" s="1"/>
  <c r="AP262" i="25"/>
  <c r="AW262" i="25"/>
  <c r="U280" i="25"/>
  <c r="BE280" i="25" s="1"/>
  <c r="AB280" i="25"/>
  <c r="BL280" i="25" s="1"/>
  <c r="AX180" i="25"/>
  <c r="AQ180" i="25"/>
  <c r="AM92" i="25"/>
  <c r="AT92" i="25"/>
  <c r="AP109" i="25"/>
  <c r="AW109" i="25"/>
  <c r="AP342" i="25"/>
  <c r="AW342" i="25"/>
  <c r="AQ374" i="25"/>
  <c r="AX374" i="25"/>
  <c r="Q180" i="25"/>
  <c r="BA180" i="25" s="1"/>
  <c r="X180" i="25"/>
  <c r="BH180" i="25" s="1"/>
  <c r="AB308" i="25"/>
  <c r="BL308" i="25" s="1"/>
  <c r="U308" i="25"/>
  <c r="BE308" i="25" s="1"/>
  <c r="AA44" i="25"/>
  <c r="BK44" i="25" s="1"/>
  <c r="T44" i="25"/>
  <c r="BD44" i="25" s="1"/>
  <c r="AX122" i="25"/>
  <c r="AQ122" i="25"/>
  <c r="S74" i="25"/>
  <c r="BC74" i="25" s="1"/>
  <c r="Z74" i="25"/>
  <c r="BJ74" i="25" s="1"/>
  <c r="AO262" i="25"/>
  <c r="AV262" i="25"/>
  <c r="S82" i="25"/>
  <c r="BC82" i="25" s="1"/>
  <c r="Z82" i="25"/>
  <c r="BJ82" i="25" s="1"/>
  <c r="T314" i="25"/>
  <c r="BD314" i="25" s="1"/>
  <c r="AA314" i="25"/>
  <c r="BK314" i="25" s="1"/>
  <c r="T352" i="25"/>
  <c r="BD352" i="25" s="1"/>
  <c r="AA352" i="25"/>
  <c r="BK352" i="25" s="1"/>
  <c r="AA277" i="25"/>
  <c r="BK277" i="25" s="1"/>
  <c r="T277" i="25"/>
  <c r="BD277" i="25" s="1"/>
  <c r="AT351" i="25"/>
  <c r="AM351" i="25"/>
  <c r="AO86" i="25"/>
  <c r="AV86" i="25"/>
  <c r="AA266" i="25"/>
  <c r="BK266" i="25" s="1"/>
  <c r="T266" i="25"/>
  <c r="BD266" i="25" s="1"/>
  <c r="AB176" i="25"/>
  <c r="BL176" i="25" s="1"/>
  <c r="U176" i="25"/>
  <c r="BE176" i="25" s="1"/>
  <c r="U218" i="25"/>
  <c r="BE218" i="25" s="1"/>
  <c r="AB218" i="25"/>
  <c r="BL218" i="25" s="1"/>
  <c r="Z180" i="25"/>
  <c r="BJ180" i="25" s="1"/>
  <c r="S180" i="25"/>
  <c r="BC180" i="25" s="1"/>
  <c r="S258" i="25"/>
  <c r="BC258" i="25" s="1"/>
  <c r="Z258" i="25"/>
  <c r="BJ258" i="25" s="1"/>
  <c r="AT290" i="25"/>
  <c r="AM290" i="25"/>
  <c r="U75" i="25"/>
  <c r="BE75" i="25" s="1"/>
  <c r="AB75" i="25"/>
  <c r="BL75" i="25" s="1"/>
  <c r="AW82" i="25"/>
  <c r="AP82" i="25"/>
  <c r="AW308" i="25"/>
  <c r="AP308" i="25"/>
  <c r="T97" i="25"/>
  <c r="BD97" i="25" s="1"/>
  <c r="AA97" i="25"/>
  <c r="BK97" i="25" s="1"/>
  <c r="AM81" i="25"/>
  <c r="AT81" i="25"/>
  <c r="AW348" i="25"/>
  <c r="AP348" i="25"/>
  <c r="AT282" i="25"/>
  <c r="AM282" i="25"/>
  <c r="AW42" i="25"/>
  <c r="AP42" i="25"/>
  <c r="AQ155" i="25"/>
  <c r="AX155" i="25"/>
  <c r="T31" i="25"/>
  <c r="BD31" i="25" s="1"/>
  <c r="AA31" i="25"/>
  <c r="BK31" i="25" s="1"/>
  <c r="T24" i="25"/>
  <c r="BD24" i="25" s="1"/>
  <c r="AA24" i="25"/>
  <c r="BK24" i="25" s="1"/>
  <c r="AM207" i="25"/>
  <c r="AT207" i="25"/>
  <c r="Z65" i="25"/>
  <c r="BJ65" i="25" s="1"/>
  <c r="S65" i="25"/>
  <c r="BC65" i="25" s="1"/>
  <c r="AX221" i="25"/>
  <c r="AQ221" i="25"/>
  <c r="T375" i="25"/>
  <c r="BD375" i="25" s="1"/>
  <c r="AA375" i="25"/>
  <c r="BK375" i="25" s="1"/>
  <c r="T73" i="25"/>
  <c r="BD73" i="25" s="1"/>
  <c r="AA73" i="25"/>
  <c r="BK73" i="25" s="1"/>
  <c r="AO60" i="25"/>
  <c r="AV60" i="25"/>
  <c r="AP361" i="25"/>
  <c r="AW361" i="25"/>
  <c r="AM43" i="25"/>
  <c r="AT43" i="25"/>
  <c r="AT77" i="25"/>
  <c r="AM77" i="25"/>
  <c r="U101" i="25"/>
  <c r="BE101" i="25" s="1"/>
  <c r="AB101" i="25"/>
  <c r="BL101" i="25" s="1"/>
  <c r="AP214" i="25"/>
  <c r="AW214" i="25"/>
  <c r="AV93" i="25"/>
  <c r="AO93" i="25"/>
  <c r="U261" i="25"/>
  <c r="BE261" i="25" s="1"/>
  <c r="AB261" i="25"/>
  <c r="BL261" i="25" s="1"/>
  <c r="AX95" i="25"/>
  <c r="AQ95" i="25"/>
  <c r="U129" i="25"/>
  <c r="BE129" i="25" s="1"/>
  <c r="AB129" i="25"/>
  <c r="BL129" i="25" s="1"/>
  <c r="AA195" i="25"/>
  <c r="BK195" i="25" s="1"/>
  <c r="T195" i="25"/>
  <c r="BD195" i="25" s="1"/>
  <c r="Z248" i="25"/>
  <c r="BJ248" i="25" s="1"/>
  <c r="S248" i="25"/>
  <c r="BC248" i="25" s="1"/>
  <c r="Z69" i="25"/>
  <c r="BJ69" i="25" s="1"/>
  <c r="S69" i="25"/>
  <c r="BC69" i="25" s="1"/>
  <c r="AP227" i="25"/>
  <c r="AW227" i="25"/>
  <c r="AP21" i="25"/>
  <c r="AW21" i="25"/>
  <c r="AV38" i="25"/>
  <c r="AO38" i="25"/>
  <c r="AP75" i="25"/>
  <c r="AW75" i="25"/>
  <c r="AQ78" i="25"/>
  <c r="AX78" i="25"/>
  <c r="AM93" i="25"/>
  <c r="AT93" i="25"/>
  <c r="AX224" i="25"/>
  <c r="AQ224" i="25"/>
  <c r="AB100" i="25"/>
  <c r="BL100" i="25" s="1"/>
  <c r="U100" i="25"/>
  <c r="BE100" i="25" s="1"/>
  <c r="AP213" i="25"/>
  <c r="AW213" i="25"/>
  <c r="AO91" i="25"/>
  <c r="AV91" i="25"/>
  <c r="AA262" i="25"/>
  <c r="BK262" i="25" s="1"/>
  <c r="T262" i="25"/>
  <c r="BD262" i="25" s="1"/>
  <c r="AT115" i="25"/>
  <c r="AM115" i="25"/>
  <c r="AS760" i="25"/>
  <c r="F783" i="25"/>
  <c r="AB232" i="25"/>
  <c r="BL232" i="25" s="1"/>
  <c r="U232" i="25"/>
  <c r="BE232" i="25" s="1"/>
  <c r="AB180" i="25"/>
  <c r="BL180" i="25" s="1"/>
  <c r="U180" i="25"/>
  <c r="BE180" i="25" s="1"/>
  <c r="U166" i="25"/>
  <c r="BE166" i="25" s="1"/>
  <c r="AB166" i="25"/>
  <c r="BL166" i="25" s="1"/>
  <c r="AP378" i="25"/>
  <c r="AW378" i="25"/>
  <c r="U105" i="25"/>
  <c r="BE105" i="25" s="1"/>
  <c r="AB105" i="25"/>
  <c r="BL105" i="25" s="1"/>
  <c r="AV58" i="25"/>
  <c r="AO58" i="25"/>
  <c r="AT227" i="25"/>
  <c r="AM227" i="25"/>
  <c r="AX317" i="25"/>
  <c r="AQ317" i="25"/>
  <c r="S366" i="25"/>
  <c r="BC366" i="25" s="1"/>
  <c r="Z366" i="25"/>
  <c r="BJ366" i="25" s="1"/>
  <c r="AW77" i="25"/>
  <c r="AP77" i="25"/>
  <c r="AA135" i="25"/>
  <c r="BK135" i="25" s="1"/>
  <c r="T135" i="25"/>
  <c r="BD135" i="25" s="1"/>
  <c r="AP91" i="25"/>
  <c r="AW91" i="25"/>
  <c r="AM75" i="25"/>
  <c r="AT75" i="25"/>
  <c r="AA351" i="25"/>
  <c r="BK351" i="25" s="1"/>
  <c r="T351" i="25"/>
  <c r="BD351" i="25" s="1"/>
  <c r="AB303" i="25"/>
  <c r="BL303" i="25" s="1"/>
  <c r="U303" i="25"/>
  <c r="BE303" i="25" s="1"/>
  <c r="AT284" i="25"/>
  <c r="AM284" i="25"/>
  <c r="AP337" i="25"/>
  <c r="AW337" i="25"/>
  <c r="AA271" i="25"/>
  <c r="BK271" i="25" s="1"/>
  <c r="T271" i="25"/>
  <c r="BD271" i="25" s="1"/>
  <c r="AX121" i="25"/>
  <c r="AQ121" i="25"/>
  <c r="J804" i="6"/>
  <c r="F830" i="6"/>
  <c r="S264" i="25"/>
  <c r="BC264" i="25" s="1"/>
  <c r="Z264" i="25"/>
  <c r="BJ264" i="25" s="1"/>
  <c r="AA109" i="25"/>
  <c r="BK109" i="25" s="1"/>
  <c r="T109" i="25"/>
  <c r="BD109" i="25" s="1"/>
  <c r="AV304" i="25"/>
  <c r="AO304" i="25"/>
  <c r="AA342" i="25"/>
  <c r="BK342" i="25" s="1"/>
  <c r="T342" i="25"/>
  <c r="BD342" i="25" s="1"/>
  <c r="S70" i="25"/>
  <c r="BC70" i="25" s="1"/>
  <c r="Z70" i="25"/>
  <c r="BJ70" i="25" s="1"/>
  <c r="AX44" i="25"/>
  <c r="AQ44" i="25"/>
  <c r="U374" i="25"/>
  <c r="BE374" i="25" s="1"/>
  <c r="AB374" i="25"/>
  <c r="BL374" i="25" s="1"/>
  <c r="AP379" i="25"/>
  <c r="AW379" i="25"/>
  <c r="AM82" i="25"/>
  <c r="AT82" i="25"/>
  <c r="AV269" i="25"/>
  <c r="AO269" i="25"/>
  <c r="U73" i="25"/>
  <c r="BE73" i="25" s="1"/>
  <c r="AB73" i="25"/>
  <c r="BL73" i="25" s="1"/>
  <c r="AP148" i="25"/>
  <c r="AW148" i="25"/>
  <c r="AW317" i="25"/>
  <c r="AP317" i="25"/>
  <c r="AT180" i="25"/>
  <c r="AM180" i="25"/>
  <c r="AW208" i="25"/>
  <c r="AP208" i="25"/>
  <c r="AQ308" i="25"/>
  <c r="AX308" i="25"/>
  <c r="AP44" i="25"/>
  <c r="AW44" i="25"/>
  <c r="T35" i="25"/>
  <c r="BD35" i="25" s="1"/>
  <c r="AA35" i="25"/>
  <c r="BK35" i="25" s="1"/>
  <c r="T336" i="25"/>
  <c r="BD336" i="25" s="1"/>
  <c r="AA336" i="25"/>
  <c r="BK336" i="25" s="1"/>
  <c r="U149" i="25"/>
  <c r="BE149" i="25" s="1"/>
  <c r="AB149" i="25"/>
  <c r="BL149" i="25" s="1"/>
  <c r="AB88" i="25"/>
  <c r="BL88" i="25" s="1"/>
  <c r="U88" i="25"/>
  <c r="BE88" i="25" s="1"/>
  <c r="AP161" i="25"/>
  <c r="AW161" i="25"/>
  <c r="AW27" i="25"/>
  <c r="AP27" i="25"/>
  <c r="AM108" i="25"/>
  <c r="AT108" i="25"/>
  <c r="AW25" i="25"/>
  <c r="AP25" i="25"/>
  <c r="AA176" i="25"/>
  <c r="BK176" i="25" s="1"/>
  <c r="T176" i="25"/>
  <c r="BD176" i="25" s="1"/>
  <c r="T225" i="25"/>
  <c r="BD225" i="25" s="1"/>
  <c r="AA225" i="25"/>
  <c r="BK225" i="25" s="1"/>
  <c r="AQ230" i="25"/>
  <c r="AX230" i="25"/>
  <c r="Q314" i="25"/>
  <c r="BA314" i="25" s="1"/>
  <c r="X314" i="25"/>
  <c r="BH314" i="25" s="1"/>
  <c r="U267" i="25"/>
  <c r="BE267" i="25" s="1"/>
  <c r="AB267" i="25"/>
  <c r="BL267" i="25" s="1"/>
  <c r="AW137" i="25"/>
  <c r="AP137" i="25"/>
  <c r="AX157" i="25"/>
  <c r="AQ157" i="25"/>
  <c r="AB124" i="25"/>
  <c r="BL124" i="25" s="1"/>
  <c r="U124" i="25"/>
  <c r="BE124" i="25" s="1"/>
  <c r="U279" i="25"/>
  <c r="BE279" i="25" s="1"/>
  <c r="AB279" i="25"/>
  <c r="BL279" i="25" s="1"/>
  <c r="Z262" i="25"/>
  <c r="BJ262" i="25" s="1"/>
  <c r="S262" i="25"/>
  <c r="BC262" i="25" s="1"/>
  <c r="AA152" i="25"/>
  <c r="BK152" i="25" s="1"/>
  <c r="T152" i="25"/>
  <c r="BD152" i="25" s="1"/>
  <c r="F825" i="6"/>
  <c r="AW38" i="25"/>
  <c r="AP38" i="25"/>
  <c r="AT224" i="25"/>
  <c r="AM224" i="25"/>
  <c r="AW151" i="25"/>
  <c r="AP151" i="25"/>
  <c r="AT389" i="25"/>
  <c r="AM389" i="25"/>
  <c r="Q132" i="25"/>
  <c r="BA132" i="25" s="1"/>
  <c r="X132" i="25"/>
  <c r="BH132" i="25" s="1"/>
  <c r="AP179" i="25"/>
  <c r="AW179" i="25"/>
  <c r="X95" i="25"/>
  <c r="BH95" i="25" s="1"/>
  <c r="Q95" i="25"/>
  <c r="BA95" i="25" s="1"/>
  <c r="AV17" i="25"/>
  <c r="AO17" i="25"/>
  <c r="AT363" i="25"/>
  <c r="AM363" i="25"/>
  <c r="AV82" i="25"/>
  <c r="AO82" i="25"/>
  <c r="AT175" i="25"/>
  <c r="AM175" i="25"/>
  <c r="AV246" i="25"/>
  <c r="AO246" i="25"/>
  <c r="Z63" i="25"/>
  <c r="BJ63" i="25" s="1"/>
  <c r="S63" i="25"/>
  <c r="BC63" i="25" s="1"/>
  <c r="AB167" i="25"/>
  <c r="BL167" i="25" s="1"/>
  <c r="U167" i="25"/>
  <c r="BE167" i="25" s="1"/>
  <c r="AA207" i="25"/>
  <c r="BK207" i="25" s="1"/>
  <c r="T207" i="25"/>
  <c r="BD207" i="25" s="1"/>
  <c r="U367" i="25"/>
  <c r="BE367" i="25" s="1"/>
  <c r="AB367" i="25"/>
  <c r="BL367" i="25" s="1"/>
  <c r="Z170" i="25"/>
  <c r="BJ170" i="25" s="1"/>
  <c r="S170" i="25"/>
  <c r="BC170" i="25" s="1"/>
  <c r="C788" i="25"/>
  <c r="AX213" i="25"/>
  <c r="AQ213" i="25"/>
  <c r="AQ104" i="25"/>
  <c r="AX104" i="25"/>
  <c r="Z22" i="25"/>
  <c r="BJ22" i="25" s="1"/>
  <c r="S22" i="25"/>
  <c r="BC22" i="25" s="1"/>
  <c r="AA136" i="25"/>
  <c r="BK136" i="25" s="1"/>
  <c r="T136" i="25"/>
  <c r="BD136" i="25" s="1"/>
  <c r="AB123" i="25"/>
  <c r="BL123" i="25" s="1"/>
  <c r="U123" i="25"/>
  <c r="BE123" i="25" s="1"/>
  <c r="AA170" i="25"/>
  <c r="BK170" i="25" s="1"/>
  <c r="T170" i="25"/>
  <c r="BD170" i="25" s="1"/>
  <c r="AA199" i="25"/>
  <c r="BK199" i="25" s="1"/>
  <c r="T199" i="25"/>
  <c r="BD199" i="25" s="1"/>
  <c r="Q110" i="25"/>
  <c r="BA110" i="25" s="1"/>
  <c r="X110" i="25"/>
  <c r="BH110" i="25" s="1"/>
  <c r="AA374" i="25"/>
  <c r="BK374" i="25" s="1"/>
  <c r="T374" i="25"/>
  <c r="BD374" i="25" s="1"/>
  <c r="AA316" i="25"/>
  <c r="BK316" i="25" s="1"/>
  <c r="T316" i="25"/>
  <c r="BD316" i="25" s="1"/>
  <c r="X172" i="25"/>
  <c r="BH172" i="25" s="1"/>
  <c r="Q172" i="25"/>
  <c r="BA172" i="25" s="1"/>
  <c r="AW84" i="25"/>
  <c r="AP84" i="25"/>
  <c r="AP388" i="25"/>
  <c r="AW388" i="25"/>
  <c r="AA387" i="25"/>
  <c r="BK387" i="25" s="1"/>
  <c r="T387" i="25"/>
  <c r="BD387" i="25" s="1"/>
  <c r="U395" i="25"/>
  <c r="BE395" i="25" s="1"/>
  <c r="AB395" i="25"/>
  <c r="BL395" i="25" s="1"/>
  <c r="AW15" i="25"/>
  <c r="BY15" i="25" s="1"/>
  <c r="BY16" i="25" s="1"/>
  <c r="BY17" i="25" s="1"/>
  <c r="AP15" i="25"/>
  <c r="BR15" i="25" s="1"/>
  <c r="BR16" i="25" s="1"/>
  <c r="BR17" i="25" s="1"/>
  <c r="T385" i="25"/>
  <c r="BD385" i="25" s="1"/>
  <c r="AA385" i="25"/>
  <c r="BK385" i="25" s="1"/>
  <c r="U387" i="25"/>
  <c r="BE387" i="25" s="1"/>
  <c r="AB387" i="25"/>
  <c r="BL387" i="25" s="1"/>
  <c r="AB396" i="25"/>
  <c r="BL396" i="25" s="1"/>
  <c r="U396" i="25"/>
  <c r="BE396" i="25" s="1"/>
  <c r="AX393" i="25"/>
  <c r="AQ393" i="25"/>
  <c r="T388" i="25"/>
  <c r="BD388" i="25" s="1"/>
  <c r="AA388" i="25"/>
  <c r="BK388" i="25" s="1"/>
  <c r="T386" i="25"/>
  <c r="BD386" i="25" s="1"/>
  <c r="AA386" i="25"/>
  <c r="BK386" i="25" s="1"/>
  <c r="U392" i="25"/>
  <c r="BE392" i="25" s="1"/>
  <c r="AB392" i="25"/>
  <c r="BL392" i="25" s="1"/>
  <c r="J807" i="6"/>
  <c r="F833" i="6"/>
  <c r="AA390" i="25"/>
  <c r="BK390" i="25" s="1"/>
  <c r="T390" i="25"/>
  <c r="BD390" i="25" s="1"/>
  <c r="G794" i="25"/>
  <c r="G795" i="25"/>
  <c r="AB393" i="25"/>
  <c r="BL393" i="25" s="1"/>
  <c r="U393" i="25"/>
  <c r="BE393" i="25" s="1"/>
  <c r="AW386" i="25"/>
  <c r="AP386" i="25"/>
  <c r="AB391" i="25"/>
  <c r="BL391" i="25" s="1"/>
  <c r="U391" i="25"/>
  <c r="BE391" i="25" s="1"/>
  <c r="AA15" i="25"/>
  <c r="BK15" i="25" s="1"/>
  <c r="T15" i="25"/>
  <c r="BD15" i="25" s="1"/>
  <c r="AP390" i="25"/>
  <c r="AW390" i="25"/>
  <c r="AQ396" i="25"/>
  <c r="AX396" i="25"/>
  <c r="AQ391" i="25"/>
  <c r="AX391" i="25"/>
  <c r="AB386" i="25"/>
  <c r="BL386" i="25" s="1"/>
  <c r="U386" i="25"/>
  <c r="BE386" i="25" s="1"/>
  <c r="AX386" i="25"/>
  <c r="AQ386" i="25"/>
  <c r="U397" i="25"/>
  <c r="BE397" i="25" s="1"/>
  <c r="AB397" i="25"/>
  <c r="BL397" i="25" s="1"/>
  <c r="AX389" i="25"/>
  <c r="AQ389" i="25"/>
  <c r="AQ395" i="25"/>
  <c r="AX395" i="25"/>
  <c r="AM15" i="25"/>
  <c r="BO15" i="25" s="1"/>
  <c r="AT15" i="25"/>
  <c r="BV15" i="25" s="1"/>
  <c r="AP389" i="25"/>
  <c r="AW389" i="25"/>
  <c r="Z15" i="25"/>
  <c r="BJ15" i="25" s="1"/>
  <c r="S15" i="25"/>
  <c r="BC15" i="25" s="1"/>
  <c r="AX397" i="25"/>
  <c r="AQ397" i="25"/>
  <c r="U389" i="25"/>
  <c r="BE389" i="25" s="1"/>
  <c r="AB389" i="25"/>
  <c r="BL389" i="25" s="1"/>
  <c r="AB388" i="25"/>
  <c r="BL388" i="25" s="1"/>
  <c r="U388" i="25"/>
  <c r="BE388" i="25" s="1"/>
  <c r="U394" i="25"/>
  <c r="BE394" i="25" s="1"/>
  <c r="AB394" i="25"/>
  <c r="BL394" i="25" s="1"/>
  <c r="X15" i="25"/>
  <c r="BH15" i="25" s="1"/>
  <c r="Q15" i="25"/>
  <c r="BA15" i="25" s="1"/>
  <c r="AX392" i="25"/>
  <c r="AQ392" i="25"/>
  <c r="AA389" i="25"/>
  <c r="BK389" i="25" s="1"/>
  <c r="T389" i="25"/>
  <c r="BD389" i="25" s="1"/>
  <c r="AQ390" i="25"/>
  <c r="AX390" i="25"/>
  <c r="AS770" i="25"/>
  <c r="F793" i="25"/>
  <c r="AQ385" i="25"/>
  <c r="AX385" i="25"/>
  <c r="AP387" i="25"/>
  <c r="AW387" i="25"/>
  <c r="AX388" i="25"/>
  <c r="AQ388" i="25"/>
  <c r="AX394" i="25"/>
  <c r="AQ394" i="25"/>
  <c r="AV15" i="25"/>
  <c r="BX15" i="25" s="1"/>
  <c r="AO15" i="25"/>
  <c r="BQ15" i="25" s="1"/>
  <c r="U390" i="25"/>
  <c r="BE390" i="25" s="1"/>
  <c r="AB390" i="25"/>
  <c r="BL390" i="25" s="1"/>
  <c r="AP385" i="25"/>
  <c r="AW385" i="25"/>
  <c r="AB385" i="25"/>
  <c r="BL385" i="25" s="1"/>
  <c r="U385" i="25"/>
  <c r="BE385" i="25" s="1"/>
  <c r="AQ387" i="25"/>
  <c r="AX387" i="25"/>
  <c r="A245" i="2"/>
  <c r="H397" i="5"/>
  <c r="D392" i="5"/>
  <c r="BP16" i="25"/>
  <c r="BP17" i="25" s="1"/>
  <c r="BP18" i="25" s="1"/>
  <c r="BP19" i="25" s="1"/>
  <c r="BP20" i="25" s="1"/>
  <c r="BP21" i="25" s="1"/>
  <c r="BP22" i="25" s="1"/>
  <c r="BP23" i="25" s="1"/>
  <c r="BP24" i="25" s="1"/>
  <c r="BP25" i="25" s="1"/>
  <c r="BP26" i="25" s="1"/>
  <c r="BP27" i="25" s="1"/>
  <c r="BP28" i="25" s="1"/>
  <c r="BP29" i="25" s="1"/>
  <c r="BP30" i="25" s="1"/>
  <c r="BP31" i="25" s="1"/>
  <c r="BP32" i="25" s="1"/>
  <c r="BP33" i="25" s="1"/>
  <c r="BP34" i="25" s="1"/>
  <c r="BP35" i="25" s="1"/>
  <c r="BP36" i="25" s="1"/>
  <c r="BP37" i="25" s="1"/>
  <c r="BP38" i="25" s="1"/>
  <c r="BP39" i="25" s="1"/>
  <c r="BP40" i="25" s="1"/>
  <c r="BP41" i="25" s="1"/>
  <c r="BP42" i="25" s="1"/>
  <c r="BP43" i="25" s="1"/>
  <c r="BP44" i="25" s="1"/>
  <c r="BP45" i="25" s="1"/>
  <c r="BP46" i="25" s="1"/>
  <c r="BP47" i="25" s="1"/>
  <c r="BP48" i="25" s="1"/>
  <c r="BP49" i="25" s="1"/>
  <c r="BP50" i="25" s="1"/>
  <c r="BP51" i="25" s="1"/>
  <c r="BP52" i="25" s="1"/>
  <c r="BP53" i="25" s="1"/>
  <c r="BP54" i="25" s="1"/>
  <c r="BP55" i="25" s="1"/>
  <c r="BP56" i="25" s="1"/>
  <c r="BP57" i="25" s="1"/>
  <c r="BP58" i="25" s="1"/>
  <c r="BP59" i="25" s="1"/>
  <c r="BP60" i="25" s="1"/>
  <c r="BP61" i="25" s="1"/>
  <c r="BP62" i="25" s="1"/>
  <c r="BP63" i="25" s="1"/>
  <c r="BP64" i="25" s="1"/>
  <c r="BP65" i="25" s="1"/>
  <c r="BP66" i="25" s="1"/>
  <c r="BP67" i="25" s="1"/>
  <c r="BP68" i="25" s="1"/>
  <c r="BP69" i="25" s="1"/>
  <c r="BP70" i="25" s="1"/>
  <c r="BP71" i="25" s="1"/>
  <c r="H394" i="5"/>
  <c r="BW16" i="25"/>
  <c r="BW17" i="25" s="1"/>
  <c r="BW18" i="25" s="1"/>
  <c r="BW19" i="25" s="1"/>
  <c r="BW20" i="25" s="1"/>
  <c r="BW21" i="25" s="1"/>
  <c r="BW22" i="25" s="1"/>
  <c r="BW23" i="25" s="1"/>
  <c r="BW24" i="25" s="1"/>
  <c r="BW25" i="25" s="1"/>
  <c r="BW26" i="25" s="1"/>
  <c r="BW27" i="25" s="1"/>
  <c r="H396" i="5"/>
  <c r="A235" i="1"/>
  <c r="A234" i="2"/>
  <c r="H395" i="5"/>
  <c r="B419" i="1"/>
  <c r="G20" i="33"/>
  <c r="G20" i="9"/>
  <c r="G20" i="8"/>
  <c r="G21" i="6"/>
  <c r="G22" i="3"/>
  <c r="G21" i="5"/>
  <c r="G22" i="25" s="1"/>
  <c r="AJ20" i="25"/>
  <c r="N20" i="25"/>
  <c r="G21" i="25"/>
  <c r="D395" i="5"/>
  <c r="C398" i="5"/>
  <c r="C391" i="25"/>
  <c r="C391" i="6"/>
  <c r="AT154" i="25"/>
  <c r="AM154" i="25"/>
  <c r="AT161" i="25"/>
  <c r="AM161" i="25"/>
  <c r="X160" i="25"/>
  <c r="BH160" i="25" s="1"/>
  <c r="Q160" i="25"/>
  <c r="BA160" i="25" s="1"/>
  <c r="H391" i="6"/>
  <c r="H392" i="25"/>
  <c r="H391" i="25"/>
  <c r="H392" i="6"/>
  <c r="X154" i="25"/>
  <c r="BH154" i="25" s="1"/>
  <c r="Q154" i="25"/>
  <c r="BA154" i="25" s="1"/>
  <c r="AM156" i="25"/>
  <c r="AT156" i="25"/>
  <c r="AM155" i="25"/>
  <c r="AT155" i="25"/>
  <c r="X159" i="25"/>
  <c r="BH159" i="25" s="1"/>
  <c r="Q159" i="25"/>
  <c r="BA159" i="25" s="1"/>
  <c r="Q162" i="25"/>
  <c r="BA162" i="25" s="1"/>
  <c r="X162" i="25"/>
  <c r="BH162" i="25" s="1"/>
  <c r="AM160" i="25"/>
  <c r="AT160" i="25"/>
  <c r="D392" i="6"/>
  <c r="D392" i="25"/>
  <c r="D391" i="25"/>
  <c r="D391" i="6"/>
  <c r="D399" i="5"/>
  <c r="H399" i="5"/>
  <c r="X150" i="25"/>
  <c r="BH150" i="25" s="1"/>
  <c r="Q150" i="25"/>
  <c r="BA150" i="25" s="1"/>
  <c r="AT162" i="25"/>
  <c r="AM162" i="25"/>
  <c r="Q155" i="25"/>
  <c r="BA155" i="25" s="1"/>
  <c r="X155" i="25"/>
  <c r="BH155" i="25" s="1"/>
  <c r="AM159" i="25"/>
  <c r="AT159" i="25"/>
  <c r="X153" i="25"/>
  <c r="BH153" i="25" s="1"/>
  <c r="Q153" i="25"/>
  <c r="BA153" i="25" s="1"/>
  <c r="F390" i="5"/>
  <c r="AM153" i="25"/>
  <c r="AT153" i="25"/>
  <c r="AT157" i="25"/>
  <c r="AM157" i="25"/>
  <c r="AT150" i="25"/>
  <c r="AM150" i="25"/>
  <c r="Q161" i="25"/>
  <c r="BA161" i="25" s="1"/>
  <c r="X161" i="25"/>
  <c r="BH161" i="25" s="1"/>
  <c r="X157" i="25"/>
  <c r="BH157" i="25" s="1"/>
  <c r="Q157" i="25"/>
  <c r="BA157" i="25" s="1"/>
  <c r="Q158" i="25"/>
  <c r="BA158" i="25" s="1"/>
  <c r="X158" i="25"/>
  <c r="BH158" i="25" s="1"/>
  <c r="AT152" i="25"/>
  <c r="AM152" i="25"/>
  <c r="AM151" i="25"/>
  <c r="AT151" i="25"/>
  <c r="AT158" i="25"/>
  <c r="AM158" i="25"/>
  <c r="A336" i="2"/>
  <c r="Q152" i="25"/>
  <c r="BA152" i="25" s="1"/>
  <c r="X152" i="25"/>
  <c r="BH152" i="25" s="1"/>
  <c r="Q151" i="25"/>
  <c r="BA151" i="25" s="1"/>
  <c r="X151" i="25"/>
  <c r="BH151" i="25" s="1"/>
  <c r="X156" i="25"/>
  <c r="BH156" i="25" s="1"/>
  <c r="Q156" i="25"/>
  <c r="BA156" i="25" s="1"/>
  <c r="D392" i="8" l="1"/>
  <c r="D392" i="9"/>
  <c r="D392" i="33"/>
  <c r="H392" i="33"/>
  <c r="H392" i="8"/>
  <c r="H392" i="9"/>
  <c r="B801" i="6"/>
  <c r="B826" i="6"/>
  <c r="D391" i="8"/>
  <c r="D391" i="9"/>
  <c r="D391" i="33"/>
  <c r="C391" i="8"/>
  <c r="C391" i="9"/>
  <c r="C391" i="33"/>
  <c r="H391" i="33"/>
  <c r="H391" i="8"/>
  <c r="H391" i="9"/>
  <c r="BT16" i="25"/>
  <c r="BT17" i="25" s="1"/>
  <c r="BT18" i="25" s="1"/>
  <c r="BT19" i="25" s="1"/>
  <c r="BT20" i="25" s="1"/>
  <c r="BT21" i="25" s="1"/>
  <c r="BT22" i="25" s="1"/>
  <c r="BT23" i="25" s="1"/>
  <c r="BT24" i="25" s="1"/>
  <c r="BT25" i="25" s="1"/>
  <c r="BT26" i="25" s="1"/>
  <c r="BT27" i="25" s="1"/>
  <c r="BT28" i="25" s="1"/>
  <c r="BT29" i="25" s="1"/>
  <c r="BT30" i="25" s="1"/>
  <c r="BT31" i="25" s="1"/>
  <c r="BT32" i="25" s="1"/>
  <c r="BT33" i="25" s="1"/>
  <c r="BT34" i="25" s="1"/>
  <c r="BT35" i="25" s="1"/>
  <c r="BT36" i="25" s="1"/>
  <c r="BT37" i="25" s="1"/>
  <c r="BT38" i="25" s="1"/>
  <c r="BT39" i="25" s="1"/>
  <c r="BT40" i="25" s="1"/>
  <c r="BT41" i="25" s="1"/>
  <c r="BT42" i="25" s="1"/>
  <c r="BT43" i="25" s="1"/>
  <c r="BT44" i="25" s="1"/>
  <c r="BT45" i="25" s="1"/>
  <c r="BT46" i="25" s="1"/>
  <c r="BT47" i="25" s="1"/>
  <c r="BT48" i="25" s="1"/>
  <c r="BT49" i="25" s="1"/>
  <c r="BT50" i="25" s="1"/>
  <c r="BT51" i="25" s="1"/>
  <c r="BT52" i="25" s="1"/>
  <c r="BT53" i="25" s="1"/>
  <c r="BT54" i="25" s="1"/>
  <c r="BT55" i="25" s="1"/>
  <c r="BT56" i="25" s="1"/>
  <c r="BT57" i="25" s="1"/>
  <c r="BT58" i="25" s="1"/>
  <c r="BT59" i="25" s="1"/>
  <c r="BT60" i="25" s="1"/>
  <c r="BT61" i="25" s="1"/>
  <c r="BT62" i="25" s="1"/>
  <c r="BT63" i="25" s="1"/>
  <c r="BT64" i="25" s="1"/>
  <c r="BT65" i="25" s="1"/>
  <c r="BT66" i="25" s="1"/>
  <c r="BT67" i="25" s="1"/>
  <c r="BT68" i="25" s="1"/>
  <c r="BT69" i="25" s="1"/>
  <c r="BT70" i="25" s="1"/>
  <c r="BT71" i="25" s="1"/>
  <c r="BT72" i="25" s="1"/>
  <c r="BT73" i="25" s="1"/>
  <c r="BT74" i="25" s="1"/>
  <c r="BT75" i="25" s="1"/>
  <c r="BT76" i="25" s="1"/>
  <c r="BT77" i="25" s="1"/>
  <c r="BT78" i="25" s="1"/>
  <c r="BT79" i="25" s="1"/>
  <c r="BT80" i="25" s="1"/>
  <c r="BT81" i="25" s="1"/>
  <c r="BT82" i="25" s="1"/>
  <c r="BT83" i="25" s="1"/>
  <c r="BT84" i="25" s="1"/>
  <c r="BT85" i="25" s="1"/>
  <c r="BT86" i="25" s="1"/>
  <c r="BT87" i="25" s="1"/>
  <c r="BT88" i="25" s="1"/>
  <c r="BT89" i="25" s="1"/>
  <c r="BT90" i="25" s="1"/>
  <c r="BT91" i="25" s="1"/>
  <c r="BT92" i="25" s="1"/>
  <c r="BT93" i="25" s="1"/>
  <c r="BT94" i="25" s="1"/>
  <c r="BT95" i="25" s="1"/>
  <c r="BT96" i="25" s="1"/>
  <c r="BT97" i="25" s="1"/>
  <c r="BT98" i="25" s="1"/>
  <c r="BT99" i="25" s="1"/>
  <c r="BT100" i="25" s="1"/>
  <c r="BT101" i="25" s="1"/>
  <c r="BT102" i="25" s="1"/>
  <c r="BT103" i="25" s="1"/>
  <c r="BT104" i="25" s="1"/>
  <c r="BT105" i="25" s="1"/>
  <c r="BT106" i="25" s="1"/>
  <c r="BT107" i="25" s="1"/>
  <c r="BT108" i="25" s="1"/>
  <c r="BT109" i="25" s="1"/>
  <c r="BT110" i="25" s="1"/>
  <c r="BT111" i="25" s="1"/>
  <c r="BT112" i="25" s="1"/>
  <c r="BT113" i="25" s="1"/>
  <c r="BT114" i="25" s="1"/>
  <c r="BT115" i="25" s="1"/>
  <c r="BT116" i="25" s="1"/>
  <c r="BT117" i="25" s="1"/>
  <c r="BT118" i="25" s="1"/>
  <c r="BT119" i="25" s="1"/>
  <c r="BT120" i="25" s="1"/>
  <c r="BT121" i="25" s="1"/>
  <c r="BT122" i="25" s="1"/>
  <c r="BT123" i="25" s="1"/>
  <c r="BT124" i="25" s="1"/>
  <c r="BT125" i="25" s="1"/>
  <c r="BT126" i="25" s="1"/>
  <c r="BT127" i="25" s="1"/>
  <c r="BT128" i="25" s="1"/>
  <c r="BT129" i="25" s="1"/>
  <c r="BT130" i="25" s="1"/>
  <c r="BT131" i="25" s="1"/>
  <c r="BT132" i="25" s="1"/>
  <c r="BT133" i="25" s="1"/>
  <c r="BT134" i="25" s="1"/>
  <c r="BT135" i="25" s="1"/>
  <c r="BT136" i="25" s="1"/>
  <c r="BT137" i="25" s="1"/>
  <c r="BT138" i="25" s="1"/>
  <c r="BT139" i="25" s="1"/>
  <c r="BT140" i="25" s="1"/>
  <c r="BT141" i="25" s="1"/>
  <c r="BT142" i="25" s="1"/>
  <c r="BT143" i="25" s="1"/>
  <c r="BT144" i="25" s="1"/>
  <c r="BT145" i="25" s="1"/>
  <c r="BT146" i="25" s="1"/>
  <c r="BT147" i="25" s="1"/>
  <c r="BT148" i="25" s="1"/>
  <c r="BT149" i="25" s="1"/>
  <c r="BT150" i="25" s="1"/>
  <c r="BT151" i="25" s="1"/>
  <c r="BT152" i="25" s="1"/>
  <c r="BT153" i="25" s="1"/>
  <c r="BT154" i="25" s="1"/>
  <c r="BT155" i="25" s="1"/>
  <c r="BT156" i="25" s="1"/>
  <c r="BT157" i="25" s="1"/>
  <c r="BT158" i="25" s="1"/>
  <c r="BT159" i="25" s="1"/>
  <c r="BT160" i="25" s="1"/>
  <c r="BT161" i="25" s="1"/>
  <c r="BT162" i="25" s="1"/>
  <c r="BT163" i="25" s="1"/>
  <c r="BT164" i="25" s="1"/>
  <c r="BT165" i="25" s="1"/>
  <c r="BT166" i="25" s="1"/>
  <c r="BT167" i="25" s="1"/>
  <c r="BT168" i="25" s="1"/>
  <c r="BT169" i="25" s="1"/>
  <c r="BT170" i="25" s="1"/>
  <c r="BT171" i="25" s="1"/>
  <c r="BT172" i="25" s="1"/>
  <c r="BT173" i="25" s="1"/>
  <c r="BT174" i="25" s="1"/>
  <c r="BT175" i="25" s="1"/>
  <c r="BT176" i="25" s="1"/>
  <c r="BT177" i="25" s="1"/>
  <c r="BT178" i="25" s="1"/>
  <c r="BT179" i="25" s="1"/>
  <c r="BT180" i="25" s="1"/>
  <c r="BT181" i="25" s="1"/>
  <c r="BT182" i="25" s="1"/>
  <c r="BT183" i="25" s="1"/>
  <c r="BT184" i="25" s="1"/>
  <c r="BT185" i="25" s="1"/>
  <c r="BT186" i="25" s="1"/>
  <c r="BT187" i="25" s="1"/>
  <c r="BT188" i="25" s="1"/>
  <c r="BT189" i="25" s="1"/>
  <c r="BT190" i="25" s="1"/>
  <c r="BT191" i="25" s="1"/>
  <c r="BT192" i="25" s="1"/>
  <c r="BT193" i="25" s="1"/>
  <c r="BT194" i="25" s="1"/>
  <c r="BT195" i="25" s="1"/>
  <c r="BT196" i="25" s="1"/>
  <c r="BT197" i="25" s="1"/>
  <c r="BT198" i="25" s="1"/>
  <c r="BT199" i="25" s="1"/>
  <c r="BT200" i="25" s="1"/>
  <c r="BT201" i="25" s="1"/>
  <c r="BT202" i="25" s="1"/>
  <c r="BT203" i="25" s="1"/>
  <c r="BT204" i="25" s="1"/>
  <c r="BT205" i="25" s="1"/>
  <c r="BT206" i="25" s="1"/>
  <c r="BT207" i="25" s="1"/>
  <c r="BT208" i="25" s="1"/>
  <c r="BT209" i="25" s="1"/>
  <c r="BT210" i="25" s="1"/>
  <c r="BT211" i="25" s="1"/>
  <c r="BT212" i="25" s="1"/>
  <c r="BT213" i="25" s="1"/>
  <c r="BT214" i="25" s="1"/>
  <c r="BT215" i="25" s="1"/>
  <c r="BT216" i="25" s="1"/>
  <c r="BT217" i="25" s="1"/>
  <c r="BT218" i="25" s="1"/>
  <c r="BT219" i="25" s="1"/>
  <c r="BT220" i="25" s="1"/>
  <c r="BT221" i="25" s="1"/>
  <c r="BT222" i="25" s="1"/>
  <c r="BT223" i="25" s="1"/>
  <c r="BT224" i="25" s="1"/>
  <c r="BT225" i="25" s="1"/>
  <c r="BT226" i="25" s="1"/>
  <c r="BT227" i="25" s="1"/>
  <c r="BT228" i="25" s="1"/>
  <c r="BT229" i="25" s="1"/>
  <c r="BT230" i="25" s="1"/>
  <c r="BT231" i="25" s="1"/>
  <c r="BT232" i="25" s="1"/>
  <c r="BT233" i="25" s="1"/>
  <c r="BT234" i="25" s="1"/>
  <c r="BT235" i="25" s="1"/>
  <c r="BT236" i="25" s="1"/>
  <c r="BT237" i="25" s="1"/>
  <c r="BT238" i="25" s="1"/>
  <c r="BT239" i="25" s="1"/>
  <c r="BT240" i="25" s="1"/>
  <c r="BT241" i="25" s="1"/>
  <c r="BT242" i="25" s="1"/>
  <c r="BT243" i="25" s="1"/>
  <c r="BT244" i="25" s="1"/>
  <c r="BT245" i="25" s="1"/>
  <c r="BT246" i="25" s="1"/>
  <c r="BT247" i="25" s="1"/>
  <c r="BT248" i="25" s="1"/>
  <c r="BT249" i="25" s="1"/>
  <c r="BT250" i="25" s="1"/>
  <c r="BT251" i="25" s="1"/>
  <c r="BT252" i="25" s="1"/>
  <c r="BT253" i="25" s="1"/>
  <c r="BT254" i="25" s="1"/>
  <c r="BT255" i="25" s="1"/>
  <c r="BT256" i="25" s="1"/>
  <c r="BT257" i="25" s="1"/>
  <c r="BT258" i="25" s="1"/>
  <c r="BT259" i="25" s="1"/>
  <c r="BT260" i="25" s="1"/>
  <c r="BT261" i="25" s="1"/>
  <c r="BT262" i="25" s="1"/>
  <c r="BT263" i="25" s="1"/>
  <c r="BT264" i="25" s="1"/>
  <c r="BT265" i="25" s="1"/>
  <c r="BT266" i="25" s="1"/>
  <c r="BT267" i="25" s="1"/>
  <c r="BT268" i="25" s="1"/>
  <c r="BT269" i="25" s="1"/>
  <c r="BT270" i="25" s="1"/>
  <c r="BT271" i="25" s="1"/>
  <c r="BT272" i="25" s="1"/>
  <c r="BT273" i="25" s="1"/>
  <c r="BT274" i="25" s="1"/>
  <c r="BT275" i="25" s="1"/>
  <c r="BT276" i="25" s="1"/>
  <c r="BT277" i="25" s="1"/>
  <c r="BT278" i="25" s="1"/>
  <c r="BT279" i="25" s="1"/>
  <c r="BT280" i="25" s="1"/>
  <c r="BT281" i="25" s="1"/>
  <c r="BT282" i="25" s="1"/>
  <c r="BT283" i="25" s="1"/>
  <c r="BT284" i="25" s="1"/>
  <c r="BT285" i="25" s="1"/>
  <c r="BT286" i="25" s="1"/>
  <c r="BT287" i="25" s="1"/>
  <c r="BT288" i="25" s="1"/>
  <c r="BT289" i="25" s="1"/>
  <c r="BT290" i="25" s="1"/>
  <c r="BT291" i="25" s="1"/>
  <c r="BT292" i="25" s="1"/>
  <c r="BT293" i="25" s="1"/>
  <c r="BT294" i="25" s="1"/>
  <c r="BT295" i="25" s="1"/>
  <c r="BT296" i="25" s="1"/>
  <c r="BT297" i="25" s="1"/>
  <c r="BT298" i="25" s="1"/>
  <c r="BT299" i="25" s="1"/>
  <c r="BT300" i="25" s="1"/>
  <c r="BT301" i="25" s="1"/>
  <c r="BT302" i="25" s="1"/>
  <c r="BT303" i="25" s="1"/>
  <c r="BT304" i="25" s="1"/>
  <c r="BT305" i="25" s="1"/>
  <c r="BT306" i="25" s="1"/>
  <c r="BT307" i="25" s="1"/>
  <c r="BT308" i="25" s="1"/>
  <c r="BT309" i="25" s="1"/>
  <c r="BT310" i="25" s="1"/>
  <c r="BT311" i="25" s="1"/>
  <c r="BT312" i="25" s="1"/>
  <c r="BT313" i="25" s="1"/>
  <c r="BT314" i="25" s="1"/>
  <c r="BT315" i="25" s="1"/>
  <c r="BT316" i="25" s="1"/>
  <c r="BT317" i="25" s="1"/>
  <c r="BT318" i="25" s="1"/>
  <c r="BT319" i="25" s="1"/>
  <c r="BT320" i="25" s="1"/>
  <c r="BT321" i="25" s="1"/>
  <c r="BT322" i="25" s="1"/>
  <c r="BT323" i="25" s="1"/>
  <c r="BT324" i="25" s="1"/>
  <c r="BT325" i="25" s="1"/>
  <c r="BT326" i="25" s="1"/>
  <c r="BT327" i="25" s="1"/>
  <c r="BT328" i="25" s="1"/>
  <c r="BT329" i="25" s="1"/>
  <c r="BT330" i="25" s="1"/>
  <c r="BT331" i="25" s="1"/>
  <c r="BT332" i="25" s="1"/>
  <c r="BT333" i="25" s="1"/>
  <c r="BT334" i="25" s="1"/>
  <c r="BT335" i="25" s="1"/>
  <c r="BT336" i="25" s="1"/>
  <c r="BT337" i="25" s="1"/>
  <c r="BT338" i="25" s="1"/>
  <c r="BT339" i="25" s="1"/>
  <c r="BT340" i="25" s="1"/>
  <c r="BT341" i="25" s="1"/>
  <c r="BT342" i="25" s="1"/>
  <c r="BT343" i="25" s="1"/>
  <c r="BT344" i="25" s="1"/>
  <c r="BT345" i="25" s="1"/>
  <c r="BT346" i="25" s="1"/>
  <c r="BT347" i="25" s="1"/>
  <c r="BT348" i="25" s="1"/>
  <c r="BT349" i="25" s="1"/>
  <c r="BT350" i="25" s="1"/>
  <c r="BT351" i="25" s="1"/>
  <c r="BT352" i="25" s="1"/>
  <c r="BT353" i="25" s="1"/>
  <c r="BT354" i="25" s="1"/>
  <c r="BT355" i="25" s="1"/>
  <c r="BT356" i="25" s="1"/>
  <c r="BT357" i="25" s="1"/>
  <c r="BT358" i="25" s="1"/>
  <c r="BT359" i="25" s="1"/>
  <c r="BT360" i="25" s="1"/>
  <c r="BT361" i="25" s="1"/>
  <c r="BT362" i="25" s="1"/>
  <c r="BT363" i="25" s="1"/>
  <c r="BT364" i="25" s="1"/>
  <c r="BT365" i="25" s="1"/>
  <c r="BT366" i="25" s="1"/>
  <c r="BT367" i="25" s="1"/>
  <c r="BT368" i="25" s="1"/>
  <c r="BT369" i="25" s="1"/>
  <c r="BT370" i="25" s="1"/>
  <c r="BT371" i="25" s="1"/>
  <c r="BT372" i="25" s="1"/>
  <c r="BT373" i="25" s="1"/>
  <c r="BT374" i="25" s="1"/>
  <c r="BT375" i="25" s="1"/>
  <c r="BT376" i="25" s="1"/>
  <c r="BT377" i="25" s="1"/>
  <c r="BT378" i="25" s="1"/>
  <c r="BT379" i="25" s="1"/>
  <c r="BT380" i="25" s="1"/>
  <c r="BT381" i="25" s="1"/>
  <c r="BT382" i="25" s="1"/>
  <c r="BT383" i="25" s="1"/>
  <c r="BT384" i="25" s="1"/>
  <c r="BT385" i="25" s="1"/>
  <c r="BT386" i="25" s="1"/>
  <c r="BT387" i="25" s="1"/>
  <c r="BT388" i="25" s="1"/>
  <c r="BT389" i="25" s="1"/>
  <c r="BT390" i="25" s="1"/>
  <c r="BP72" i="25"/>
  <c r="BP73" i="25" s="1"/>
  <c r="BP74" i="25" s="1"/>
  <c r="BP75" i="25" s="1"/>
  <c r="BP76" i="25" s="1"/>
  <c r="BP77" i="25" s="1"/>
  <c r="BP78" i="25" s="1"/>
  <c r="BP79" i="25" s="1"/>
  <c r="BP80" i="25" s="1"/>
  <c r="BP81" i="25" s="1"/>
  <c r="BP82" i="25" s="1"/>
  <c r="BP83" i="25" s="1"/>
  <c r="BP84" i="25" s="1"/>
  <c r="BP85" i="25" s="1"/>
  <c r="BP86" i="25" s="1"/>
  <c r="BP87" i="25" s="1"/>
  <c r="CA39" i="25"/>
  <c r="CA40" i="25" s="1"/>
  <c r="CA41" i="25" s="1"/>
  <c r="CA42" i="25" s="1"/>
  <c r="CA43" i="25" s="1"/>
  <c r="CA44" i="25" s="1"/>
  <c r="CA45" i="25" s="1"/>
  <c r="CA46" i="25" s="1"/>
  <c r="CA47" i="25" s="1"/>
  <c r="CA48" i="25" s="1"/>
  <c r="CA49" i="25" s="1"/>
  <c r="CA50" i="25" s="1"/>
  <c r="CA51" i="25" s="1"/>
  <c r="CA52" i="25" s="1"/>
  <c r="CA53" i="25" s="1"/>
  <c r="CA54" i="25" s="1"/>
  <c r="CA55" i="25" s="1"/>
  <c r="CA56" i="25" s="1"/>
  <c r="CA57" i="25" s="1"/>
  <c r="CA58" i="25" s="1"/>
  <c r="CA59" i="25" s="1"/>
  <c r="CA60" i="25" s="1"/>
  <c r="CA61" i="25" s="1"/>
  <c r="CA62" i="25" s="1"/>
  <c r="CA63" i="25" s="1"/>
  <c r="CA64" i="25" s="1"/>
  <c r="CA65" i="25" s="1"/>
  <c r="CA66" i="25" s="1"/>
  <c r="CA67" i="25" s="1"/>
  <c r="CA68" i="25" s="1"/>
  <c r="CA69" i="25" s="1"/>
  <c r="CA70" i="25" s="1"/>
  <c r="CA71" i="25" s="1"/>
  <c r="CA72" i="25" s="1"/>
  <c r="CA73" i="25" s="1"/>
  <c r="CA74" i="25" s="1"/>
  <c r="CA75" i="25" s="1"/>
  <c r="CA76" i="25" s="1"/>
  <c r="CA77" i="25" s="1"/>
  <c r="CA78" i="25" s="1"/>
  <c r="CA79" i="25" s="1"/>
  <c r="CA80" i="25" s="1"/>
  <c r="CA81" i="25" s="1"/>
  <c r="CA82" i="25" s="1"/>
  <c r="CA83" i="25" s="1"/>
  <c r="CA84" i="25" s="1"/>
  <c r="CA85" i="25" s="1"/>
  <c r="CA86" i="25" s="1"/>
  <c r="CA87" i="25" s="1"/>
  <c r="CA88" i="25" s="1"/>
  <c r="CA89" i="25" s="1"/>
  <c r="CA90" i="25" s="1"/>
  <c r="CA91" i="25" s="1"/>
  <c r="CA92" i="25" s="1"/>
  <c r="CA93" i="25" s="1"/>
  <c r="CA94" i="25" s="1"/>
  <c r="CA95" i="25" s="1"/>
  <c r="CA96" i="25" s="1"/>
  <c r="CA97" i="25" s="1"/>
  <c r="CA98" i="25" s="1"/>
  <c r="CA99" i="25" s="1"/>
  <c r="CA100" i="25" s="1"/>
  <c r="CA101" i="25" s="1"/>
  <c r="CA102" i="25" s="1"/>
  <c r="CA103" i="25" s="1"/>
  <c r="CA104" i="25" s="1"/>
  <c r="CA105" i="25" s="1"/>
  <c r="CA106" i="25" s="1"/>
  <c r="CA107" i="25" s="1"/>
  <c r="CA108" i="25" s="1"/>
  <c r="CA109" i="25" s="1"/>
  <c r="CA110" i="25" s="1"/>
  <c r="CA111" i="25" s="1"/>
  <c r="CA112" i="25" s="1"/>
  <c r="CA113" i="25" s="1"/>
  <c r="CA114" i="25" s="1"/>
  <c r="CA115" i="25" s="1"/>
  <c r="CA116" i="25" s="1"/>
  <c r="CA117" i="25" s="1"/>
  <c r="CA118" i="25" s="1"/>
  <c r="CA119" i="25" s="1"/>
  <c r="CA120" i="25" s="1"/>
  <c r="CA121" i="25" s="1"/>
  <c r="CA122" i="25" s="1"/>
  <c r="CA123" i="25" s="1"/>
  <c r="CA124" i="25" s="1"/>
  <c r="CA125" i="25" s="1"/>
  <c r="CA126" i="25" s="1"/>
  <c r="CA127" i="25" s="1"/>
  <c r="CA128" i="25" s="1"/>
  <c r="CA129" i="25" s="1"/>
  <c r="CA130" i="25" s="1"/>
  <c r="CA131" i="25" s="1"/>
  <c r="CA132" i="25" s="1"/>
  <c r="CA133" i="25" s="1"/>
  <c r="CA134" i="25" s="1"/>
  <c r="CA135" i="25" s="1"/>
  <c r="CA136" i="25" s="1"/>
  <c r="CA137" i="25" s="1"/>
  <c r="CA138" i="25" s="1"/>
  <c r="CA139" i="25" s="1"/>
  <c r="CA140" i="25" s="1"/>
  <c r="CA141" i="25" s="1"/>
  <c r="CA142" i="25" s="1"/>
  <c r="CA143" i="25" s="1"/>
  <c r="CA144" i="25" s="1"/>
  <c r="CA145" i="25" s="1"/>
  <c r="CA146" i="25" s="1"/>
  <c r="CA147" i="25" s="1"/>
  <c r="CA148" i="25" s="1"/>
  <c r="CA149" i="25" s="1"/>
  <c r="CA150" i="25" s="1"/>
  <c r="CA151" i="25" s="1"/>
  <c r="CA152" i="25" s="1"/>
  <c r="CA153" i="25" s="1"/>
  <c r="CA154" i="25" s="1"/>
  <c r="CA155" i="25" s="1"/>
  <c r="CA156" i="25" s="1"/>
  <c r="CA157" i="25" s="1"/>
  <c r="CA158" i="25" s="1"/>
  <c r="CA159" i="25" s="1"/>
  <c r="CA160" i="25" s="1"/>
  <c r="CA161" i="25" s="1"/>
  <c r="CA162" i="25" s="1"/>
  <c r="CA163" i="25" s="1"/>
  <c r="CA164" i="25" s="1"/>
  <c r="CA165" i="25" s="1"/>
  <c r="CA166" i="25" s="1"/>
  <c r="CA167" i="25" s="1"/>
  <c r="CA168" i="25" s="1"/>
  <c r="CA169" i="25" s="1"/>
  <c r="CA170" i="25" s="1"/>
  <c r="CA171" i="25" s="1"/>
  <c r="CA172" i="25" s="1"/>
  <c r="CA173" i="25" s="1"/>
  <c r="CA174" i="25" s="1"/>
  <c r="CA175" i="25" s="1"/>
  <c r="CA176" i="25" s="1"/>
  <c r="CA177" i="25" s="1"/>
  <c r="CA178" i="25" s="1"/>
  <c r="CA179" i="25" s="1"/>
  <c r="CA180" i="25" s="1"/>
  <c r="CA181" i="25" s="1"/>
  <c r="CA182" i="25" s="1"/>
  <c r="CA183" i="25" s="1"/>
  <c r="CA184" i="25" s="1"/>
  <c r="CA185" i="25" s="1"/>
  <c r="CA186" i="25" s="1"/>
  <c r="CA187" i="25" s="1"/>
  <c r="CA188" i="25" s="1"/>
  <c r="CA189" i="25" s="1"/>
  <c r="CA190" i="25" s="1"/>
  <c r="CA191" i="25" s="1"/>
  <c r="CA192" i="25" s="1"/>
  <c r="CA193" i="25" s="1"/>
  <c r="CA194" i="25" s="1"/>
  <c r="CA195" i="25" s="1"/>
  <c r="CA196" i="25" s="1"/>
  <c r="CA197" i="25" s="1"/>
  <c r="CA198" i="25" s="1"/>
  <c r="CA199" i="25" s="1"/>
  <c r="CA200" i="25" s="1"/>
  <c r="CA201" i="25" s="1"/>
  <c r="CA202" i="25" s="1"/>
  <c r="CA203" i="25" s="1"/>
  <c r="CA204" i="25" s="1"/>
  <c r="CA205" i="25" s="1"/>
  <c r="CA206" i="25" s="1"/>
  <c r="CA207" i="25" s="1"/>
  <c r="CA208" i="25" s="1"/>
  <c r="CA209" i="25" s="1"/>
  <c r="CA210" i="25" s="1"/>
  <c r="CA211" i="25" s="1"/>
  <c r="CA212" i="25" s="1"/>
  <c r="CA213" i="25" s="1"/>
  <c r="CA214" i="25" s="1"/>
  <c r="CA215" i="25" s="1"/>
  <c r="CA216" i="25" s="1"/>
  <c r="CA217" i="25" s="1"/>
  <c r="CA218" i="25" s="1"/>
  <c r="CA219" i="25" s="1"/>
  <c r="CA220" i="25" s="1"/>
  <c r="CA221" i="25" s="1"/>
  <c r="CA222" i="25" s="1"/>
  <c r="CA223" i="25" s="1"/>
  <c r="CA224" i="25" s="1"/>
  <c r="CA225" i="25" s="1"/>
  <c r="CA226" i="25" s="1"/>
  <c r="CA227" i="25" s="1"/>
  <c r="CA228" i="25" s="1"/>
  <c r="CA229" i="25" s="1"/>
  <c r="CA230" i="25" s="1"/>
  <c r="CA231" i="25" s="1"/>
  <c r="CA232" i="25" s="1"/>
  <c r="CA233" i="25" s="1"/>
  <c r="CA234" i="25" s="1"/>
  <c r="CA235" i="25" s="1"/>
  <c r="CA236" i="25" s="1"/>
  <c r="CA237" i="25" s="1"/>
  <c r="CA238" i="25" s="1"/>
  <c r="CA239" i="25" s="1"/>
  <c r="CA240" i="25" s="1"/>
  <c r="CA241" i="25" s="1"/>
  <c r="CA242" i="25" s="1"/>
  <c r="CA243" i="25" s="1"/>
  <c r="CA244" i="25" s="1"/>
  <c r="CA245" i="25" s="1"/>
  <c r="CA246" i="25" s="1"/>
  <c r="CA247" i="25" s="1"/>
  <c r="CA248" i="25" s="1"/>
  <c r="CA249" i="25" s="1"/>
  <c r="CA250" i="25" s="1"/>
  <c r="CA251" i="25" s="1"/>
  <c r="CA252" i="25" s="1"/>
  <c r="CA253" i="25" s="1"/>
  <c r="CA254" i="25" s="1"/>
  <c r="CA255" i="25" s="1"/>
  <c r="CA256" i="25" s="1"/>
  <c r="CA257" i="25" s="1"/>
  <c r="CA258" i="25" s="1"/>
  <c r="CA259" i="25" s="1"/>
  <c r="CA260" i="25" s="1"/>
  <c r="CA261" i="25" s="1"/>
  <c r="CA262" i="25" s="1"/>
  <c r="CA263" i="25" s="1"/>
  <c r="CA264" i="25" s="1"/>
  <c r="CA265" i="25" s="1"/>
  <c r="CA266" i="25" s="1"/>
  <c r="CA267" i="25" s="1"/>
  <c r="CA268" i="25" s="1"/>
  <c r="CA269" i="25" s="1"/>
  <c r="CA270" i="25" s="1"/>
  <c r="CA271" i="25" s="1"/>
  <c r="CA272" i="25" s="1"/>
  <c r="CA273" i="25" s="1"/>
  <c r="CA274" i="25" s="1"/>
  <c r="CA275" i="25" s="1"/>
  <c r="CA276" i="25" s="1"/>
  <c r="CA277" i="25" s="1"/>
  <c r="CA278" i="25" s="1"/>
  <c r="CA279" i="25" s="1"/>
  <c r="CA280" i="25" s="1"/>
  <c r="CA281" i="25" s="1"/>
  <c r="CA282" i="25" s="1"/>
  <c r="CA283" i="25" s="1"/>
  <c r="CA284" i="25" s="1"/>
  <c r="CA285" i="25" s="1"/>
  <c r="CA286" i="25" s="1"/>
  <c r="CA287" i="25" s="1"/>
  <c r="CA288" i="25" s="1"/>
  <c r="CA289" i="25" s="1"/>
  <c r="CA290" i="25" s="1"/>
  <c r="CA291" i="25" s="1"/>
  <c r="CA292" i="25" s="1"/>
  <c r="CA293" i="25" s="1"/>
  <c r="CA294" i="25" s="1"/>
  <c r="CA295" i="25" s="1"/>
  <c r="CA296" i="25" s="1"/>
  <c r="CA297" i="25" s="1"/>
  <c r="CA298" i="25" s="1"/>
  <c r="CA299" i="25" s="1"/>
  <c r="CA300" i="25" s="1"/>
  <c r="CA301" i="25" s="1"/>
  <c r="CA302" i="25" s="1"/>
  <c r="CA303" i="25" s="1"/>
  <c r="CA304" i="25" s="1"/>
  <c r="CA305" i="25" s="1"/>
  <c r="CA306" i="25" s="1"/>
  <c r="CA307" i="25" s="1"/>
  <c r="CA308" i="25" s="1"/>
  <c r="CA309" i="25" s="1"/>
  <c r="CA310" i="25" s="1"/>
  <c r="CA311" i="25" s="1"/>
  <c r="CA312" i="25" s="1"/>
  <c r="CA313" i="25" s="1"/>
  <c r="CA314" i="25" s="1"/>
  <c r="CA315" i="25" s="1"/>
  <c r="CA316" i="25" s="1"/>
  <c r="CA317" i="25" s="1"/>
  <c r="CA318" i="25" s="1"/>
  <c r="CA319" i="25" s="1"/>
  <c r="CA320" i="25" s="1"/>
  <c r="CA321" i="25" s="1"/>
  <c r="CA322" i="25" s="1"/>
  <c r="CA323" i="25" s="1"/>
  <c r="CA324" i="25" s="1"/>
  <c r="CA325" i="25" s="1"/>
  <c r="CA326" i="25" s="1"/>
  <c r="CA327" i="25" s="1"/>
  <c r="CA328" i="25" s="1"/>
  <c r="CA329" i="25" s="1"/>
  <c r="CA330" i="25" s="1"/>
  <c r="CA331" i="25" s="1"/>
  <c r="CA332" i="25" s="1"/>
  <c r="CA333" i="25" s="1"/>
  <c r="CA334" i="25" s="1"/>
  <c r="CA335" i="25" s="1"/>
  <c r="CA336" i="25" s="1"/>
  <c r="CA337" i="25" s="1"/>
  <c r="CA338" i="25" s="1"/>
  <c r="CA339" i="25" s="1"/>
  <c r="CA340" i="25" s="1"/>
  <c r="CA341" i="25" s="1"/>
  <c r="CA342" i="25" s="1"/>
  <c r="CA343" i="25" s="1"/>
  <c r="CA344" i="25" s="1"/>
  <c r="CA345" i="25" s="1"/>
  <c r="CA346" i="25" s="1"/>
  <c r="CA347" i="25" s="1"/>
  <c r="CA348" i="25" s="1"/>
  <c r="CA349" i="25" s="1"/>
  <c r="CA350" i="25" s="1"/>
  <c r="CA351" i="25" s="1"/>
  <c r="CA352" i="25" s="1"/>
  <c r="CA353" i="25" s="1"/>
  <c r="CA354" i="25" s="1"/>
  <c r="CA355" i="25" s="1"/>
  <c r="CA356" i="25" s="1"/>
  <c r="CA357" i="25" s="1"/>
  <c r="CA358" i="25" s="1"/>
  <c r="CA359" i="25" s="1"/>
  <c r="CA360" i="25" s="1"/>
  <c r="CA361" i="25" s="1"/>
  <c r="CA362" i="25" s="1"/>
  <c r="CA363" i="25" s="1"/>
  <c r="CA364" i="25" s="1"/>
  <c r="CA365" i="25" s="1"/>
  <c r="CA366" i="25" s="1"/>
  <c r="CA367" i="25" s="1"/>
  <c r="CA368" i="25" s="1"/>
  <c r="CA369" i="25" s="1"/>
  <c r="CA370" i="25" s="1"/>
  <c r="CA371" i="25" s="1"/>
  <c r="CA372" i="25" s="1"/>
  <c r="CA373" i="25" s="1"/>
  <c r="CA374" i="25" s="1"/>
  <c r="CA375" i="25" s="1"/>
  <c r="CA376" i="25" s="1"/>
  <c r="CA377" i="25" s="1"/>
  <c r="CA378" i="25" s="1"/>
  <c r="CA379" i="25" s="1"/>
  <c r="CA380" i="25" s="1"/>
  <c r="CA381" i="25" s="1"/>
  <c r="CA382" i="25" s="1"/>
  <c r="CA383" i="25" s="1"/>
  <c r="CA384" i="25" s="1"/>
  <c r="CA385" i="25" s="1"/>
  <c r="CA386" i="25" s="1"/>
  <c r="CA387" i="25" s="1"/>
  <c r="CA388" i="25" s="1"/>
  <c r="CA389" i="25" s="1"/>
  <c r="CA390" i="25" s="1"/>
  <c r="BW28" i="25"/>
  <c r="BW29" i="25" s="1"/>
  <c r="BW30" i="25" s="1"/>
  <c r="BW31" i="25" s="1"/>
  <c r="BW32" i="25" s="1"/>
  <c r="BW33" i="25" s="1"/>
  <c r="BW34" i="25" s="1"/>
  <c r="BW35" i="25" s="1"/>
  <c r="BW36" i="25" s="1"/>
  <c r="BW37" i="25" s="1"/>
  <c r="BW38" i="25" s="1"/>
  <c r="BW39" i="25" s="1"/>
  <c r="BW40" i="25" s="1"/>
  <c r="BW41" i="25" s="1"/>
  <c r="BW42" i="25" s="1"/>
  <c r="BW43" i="25" s="1"/>
  <c r="BW44" i="25" s="1"/>
  <c r="BW45" i="25" s="1"/>
  <c r="BW46" i="25" s="1"/>
  <c r="BW47" i="25" s="1"/>
  <c r="BW48" i="25" s="1"/>
  <c r="BW49" i="25" s="1"/>
  <c r="BW50" i="25" s="1"/>
  <c r="BW51" i="25" s="1"/>
  <c r="BW52" i="25" s="1"/>
  <c r="BW53" i="25" s="1"/>
  <c r="BW54" i="25" s="1"/>
  <c r="BW55" i="25" s="1"/>
  <c r="BW56" i="25" s="1"/>
  <c r="BW57" i="25" s="1"/>
  <c r="BW58" i="25" s="1"/>
  <c r="BW59" i="25" s="1"/>
  <c r="BW60" i="25" s="1"/>
  <c r="BW61" i="25" s="1"/>
  <c r="BW62" i="25" s="1"/>
  <c r="BW63" i="25" s="1"/>
  <c r="BW64" i="25" s="1"/>
  <c r="BW65" i="25" s="1"/>
  <c r="BW66" i="25" s="1"/>
  <c r="BW67" i="25" s="1"/>
  <c r="BW68" i="25" s="1"/>
  <c r="BW69" i="25" s="1"/>
  <c r="BW70" i="25" s="1"/>
  <c r="BW71" i="25" s="1"/>
  <c r="BW72" i="25" s="1"/>
  <c r="BW73" i="25" s="1"/>
  <c r="BW74" i="25" s="1"/>
  <c r="BW75" i="25" s="1"/>
  <c r="BW76" i="25" s="1"/>
  <c r="BW77" i="25" s="1"/>
  <c r="BW78" i="25" s="1"/>
  <c r="BW79" i="25" s="1"/>
  <c r="BW80" i="25" s="1"/>
  <c r="BW81" i="25" s="1"/>
  <c r="BW82" i="25" s="1"/>
  <c r="BW83" i="25" s="1"/>
  <c r="BW84" i="25" s="1"/>
  <c r="BW85" i="25" s="1"/>
  <c r="BW86" i="25" s="1"/>
  <c r="BW87" i="25" s="1"/>
  <c r="BW88" i="25" s="1"/>
  <c r="BW89" i="25" s="1"/>
  <c r="BW90" i="25" s="1"/>
  <c r="BW91" i="25" s="1"/>
  <c r="BW92" i="25" s="1"/>
  <c r="BW93" i="25" s="1"/>
  <c r="BW94" i="25" s="1"/>
  <c r="BW95" i="25" s="1"/>
  <c r="BW96" i="25" s="1"/>
  <c r="BW97" i="25" s="1"/>
  <c r="BW98" i="25" s="1"/>
  <c r="BW99" i="25" s="1"/>
  <c r="BW100" i="25" s="1"/>
  <c r="BW101" i="25" s="1"/>
  <c r="BW102" i="25" s="1"/>
  <c r="BW103" i="25" s="1"/>
  <c r="BW104" i="25" s="1"/>
  <c r="BW105" i="25" s="1"/>
  <c r="BW106" i="25" s="1"/>
  <c r="BW107" i="25" s="1"/>
  <c r="BW108" i="25" s="1"/>
  <c r="BW109" i="25" s="1"/>
  <c r="BW110" i="25" s="1"/>
  <c r="BW111" i="25" s="1"/>
  <c r="BW112" i="25" s="1"/>
  <c r="BW113" i="25" s="1"/>
  <c r="BW114" i="25" s="1"/>
  <c r="BW115" i="25" s="1"/>
  <c r="BW116" i="25" s="1"/>
  <c r="BW117" i="25" s="1"/>
  <c r="BW118" i="25" s="1"/>
  <c r="BW119" i="25" s="1"/>
  <c r="BW120" i="25" s="1"/>
  <c r="BW121" i="25" s="1"/>
  <c r="BW122" i="25" s="1"/>
  <c r="BW123" i="25" s="1"/>
  <c r="BW124" i="25" s="1"/>
  <c r="BW125" i="25" s="1"/>
  <c r="BW126" i="25" s="1"/>
  <c r="BW127" i="25" s="1"/>
  <c r="BW128" i="25" s="1"/>
  <c r="BW129" i="25" s="1"/>
  <c r="BW130" i="25" s="1"/>
  <c r="BW131" i="25" s="1"/>
  <c r="BW132" i="25" s="1"/>
  <c r="BW133" i="25" s="1"/>
  <c r="BW134" i="25" s="1"/>
  <c r="BW135" i="25" s="1"/>
  <c r="BW136" i="25" s="1"/>
  <c r="BW137" i="25" s="1"/>
  <c r="BW138" i="25" s="1"/>
  <c r="BW139" i="25" s="1"/>
  <c r="BW140" i="25" s="1"/>
  <c r="BW141" i="25" s="1"/>
  <c r="BW142" i="25" s="1"/>
  <c r="BW143" i="25" s="1"/>
  <c r="BW144" i="25" s="1"/>
  <c r="BW145" i="25" s="1"/>
  <c r="BW146" i="25" s="1"/>
  <c r="BW147" i="25" s="1"/>
  <c r="BW148" i="25" s="1"/>
  <c r="BW149" i="25" s="1"/>
  <c r="BW150" i="25" s="1"/>
  <c r="BW151" i="25" s="1"/>
  <c r="BW152" i="25" s="1"/>
  <c r="BW153" i="25" s="1"/>
  <c r="BW154" i="25" s="1"/>
  <c r="BW155" i="25" s="1"/>
  <c r="BW156" i="25" s="1"/>
  <c r="BW157" i="25" s="1"/>
  <c r="BW158" i="25" s="1"/>
  <c r="BW159" i="25" s="1"/>
  <c r="BW160" i="25" s="1"/>
  <c r="BW161" i="25" s="1"/>
  <c r="BW162" i="25" s="1"/>
  <c r="BW163" i="25" s="1"/>
  <c r="BW164" i="25" s="1"/>
  <c r="BW165" i="25" s="1"/>
  <c r="BW166" i="25" s="1"/>
  <c r="BW167" i="25" s="1"/>
  <c r="BW168" i="25" s="1"/>
  <c r="BW169" i="25" s="1"/>
  <c r="BW170" i="25" s="1"/>
  <c r="BW171" i="25" s="1"/>
  <c r="BW172" i="25" s="1"/>
  <c r="BW173" i="25" s="1"/>
  <c r="BW174" i="25" s="1"/>
  <c r="BW175" i="25" s="1"/>
  <c r="BW176" i="25" s="1"/>
  <c r="BW177" i="25" s="1"/>
  <c r="BW178" i="25" s="1"/>
  <c r="BW179" i="25" s="1"/>
  <c r="BW180" i="25" s="1"/>
  <c r="BW181" i="25" s="1"/>
  <c r="BW182" i="25" s="1"/>
  <c r="BW183" i="25" s="1"/>
  <c r="BW184" i="25" s="1"/>
  <c r="BW185" i="25" s="1"/>
  <c r="BW186" i="25" s="1"/>
  <c r="BW187" i="25" s="1"/>
  <c r="BW188" i="25" s="1"/>
  <c r="BW189" i="25" s="1"/>
  <c r="BW190" i="25" s="1"/>
  <c r="BW191" i="25" s="1"/>
  <c r="BW192" i="25" s="1"/>
  <c r="BW193" i="25" s="1"/>
  <c r="BW194" i="25" s="1"/>
  <c r="BW195" i="25" s="1"/>
  <c r="BW196" i="25" s="1"/>
  <c r="BW197" i="25" s="1"/>
  <c r="BW198" i="25" s="1"/>
  <c r="BW199" i="25" s="1"/>
  <c r="BW200" i="25" s="1"/>
  <c r="BW201" i="25" s="1"/>
  <c r="BW202" i="25" s="1"/>
  <c r="BW203" i="25" s="1"/>
  <c r="BW204" i="25" s="1"/>
  <c r="BW205" i="25" s="1"/>
  <c r="BW206" i="25" s="1"/>
  <c r="BW207" i="25" s="1"/>
  <c r="BW208" i="25" s="1"/>
  <c r="BW209" i="25" s="1"/>
  <c r="BW210" i="25" s="1"/>
  <c r="BW211" i="25" s="1"/>
  <c r="BW212" i="25" s="1"/>
  <c r="BW213" i="25" s="1"/>
  <c r="BW214" i="25" s="1"/>
  <c r="BW215" i="25" s="1"/>
  <c r="BW216" i="25" s="1"/>
  <c r="BW217" i="25" s="1"/>
  <c r="BW218" i="25" s="1"/>
  <c r="BW219" i="25" s="1"/>
  <c r="BW220" i="25" s="1"/>
  <c r="BW221" i="25" s="1"/>
  <c r="BW222" i="25" s="1"/>
  <c r="BW223" i="25" s="1"/>
  <c r="BW224" i="25" s="1"/>
  <c r="BW225" i="25" s="1"/>
  <c r="BW226" i="25" s="1"/>
  <c r="BW227" i="25" s="1"/>
  <c r="BW228" i="25" s="1"/>
  <c r="BW229" i="25" s="1"/>
  <c r="BW230" i="25" s="1"/>
  <c r="BW231" i="25" s="1"/>
  <c r="BW232" i="25" s="1"/>
  <c r="BW233" i="25" s="1"/>
  <c r="BW234" i="25" s="1"/>
  <c r="BW235" i="25" s="1"/>
  <c r="BW236" i="25" s="1"/>
  <c r="BW237" i="25" s="1"/>
  <c r="BW238" i="25" s="1"/>
  <c r="BW239" i="25" s="1"/>
  <c r="BW240" i="25" s="1"/>
  <c r="BW241" i="25" s="1"/>
  <c r="BW242" i="25" s="1"/>
  <c r="BW243" i="25" s="1"/>
  <c r="BW244" i="25" s="1"/>
  <c r="BW245" i="25" s="1"/>
  <c r="BW246" i="25" s="1"/>
  <c r="BW247" i="25" s="1"/>
  <c r="BW248" i="25" s="1"/>
  <c r="BW249" i="25" s="1"/>
  <c r="BW250" i="25" s="1"/>
  <c r="BW251" i="25" s="1"/>
  <c r="BW252" i="25" s="1"/>
  <c r="BW253" i="25" s="1"/>
  <c r="BW254" i="25" s="1"/>
  <c r="BW255" i="25" s="1"/>
  <c r="BW256" i="25" s="1"/>
  <c r="BW257" i="25" s="1"/>
  <c r="BW258" i="25" s="1"/>
  <c r="BW259" i="25" s="1"/>
  <c r="BW260" i="25" s="1"/>
  <c r="BW261" i="25" s="1"/>
  <c r="BW262" i="25" s="1"/>
  <c r="BW263" i="25" s="1"/>
  <c r="BW264" i="25" s="1"/>
  <c r="BW265" i="25" s="1"/>
  <c r="BW266" i="25" s="1"/>
  <c r="BW267" i="25" s="1"/>
  <c r="BW268" i="25" s="1"/>
  <c r="BW269" i="25" s="1"/>
  <c r="BW270" i="25" s="1"/>
  <c r="BW271" i="25" s="1"/>
  <c r="BW272" i="25" s="1"/>
  <c r="BW273" i="25" s="1"/>
  <c r="BW274" i="25" s="1"/>
  <c r="BW275" i="25" s="1"/>
  <c r="BW276" i="25" s="1"/>
  <c r="BW277" i="25" s="1"/>
  <c r="BW278" i="25" s="1"/>
  <c r="BW279" i="25" s="1"/>
  <c r="BW280" i="25" s="1"/>
  <c r="BW281" i="25" s="1"/>
  <c r="BW282" i="25" s="1"/>
  <c r="BW283" i="25" s="1"/>
  <c r="BW284" i="25" s="1"/>
  <c r="BW285" i="25" s="1"/>
  <c r="BW286" i="25" s="1"/>
  <c r="BW287" i="25" s="1"/>
  <c r="BW288" i="25" s="1"/>
  <c r="BW289" i="25" s="1"/>
  <c r="BW290" i="25" s="1"/>
  <c r="BW291" i="25" s="1"/>
  <c r="BW292" i="25" s="1"/>
  <c r="BW293" i="25" s="1"/>
  <c r="BW294" i="25" s="1"/>
  <c r="BW295" i="25" s="1"/>
  <c r="BW296" i="25" s="1"/>
  <c r="BW297" i="25" s="1"/>
  <c r="BW298" i="25" s="1"/>
  <c r="BW299" i="25" s="1"/>
  <c r="BW300" i="25" s="1"/>
  <c r="BW301" i="25" s="1"/>
  <c r="BW302" i="25" s="1"/>
  <c r="BW303" i="25" s="1"/>
  <c r="BW304" i="25" s="1"/>
  <c r="BW305" i="25" s="1"/>
  <c r="BW306" i="25" s="1"/>
  <c r="BW307" i="25" s="1"/>
  <c r="BW308" i="25" s="1"/>
  <c r="BW309" i="25" s="1"/>
  <c r="BW310" i="25" s="1"/>
  <c r="BW311" i="25" s="1"/>
  <c r="BW312" i="25" s="1"/>
  <c r="BW313" i="25" s="1"/>
  <c r="BW314" i="25" s="1"/>
  <c r="BW315" i="25" s="1"/>
  <c r="BW316" i="25" s="1"/>
  <c r="BW317" i="25" s="1"/>
  <c r="BW318" i="25" s="1"/>
  <c r="BW319" i="25" s="1"/>
  <c r="BW320" i="25" s="1"/>
  <c r="BW321" i="25" s="1"/>
  <c r="BW322" i="25" s="1"/>
  <c r="BW323" i="25" s="1"/>
  <c r="BW324" i="25" s="1"/>
  <c r="BW325" i="25" s="1"/>
  <c r="BW326" i="25" s="1"/>
  <c r="BW327" i="25" s="1"/>
  <c r="BW328" i="25" s="1"/>
  <c r="BW329" i="25" s="1"/>
  <c r="BW330" i="25" s="1"/>
  <c r="BW331" i="25" s="1"/>
  <c r="BW332" i="25" s="1"/>
  <c r="BW333" i="25" s="1"/>
  <c r="BW334" i="25" s="1"/>
  <c r="BW335" i="25" s="1"/>
  <c r="BW336" i="25" s="1"/>
  <c r="BW337" i="25" s="1"/>
  <c r="BW338" i="25" s="1"/>
  <c r="BW339" i="25" s="1"/>
  <c r="BW340" i="25" s="1"/>
  <c r="BW341" i="25" s="1"/>
  <c r="BW342" i="25" s="1"/>
  <c r="BW343" i="25" s="1"/>
  <c r="BW344" i="25" s="1"/>
  <c r="BW345" i="25" s="1"/>
  <c r="BW346" i="25" s="1"/>
  <c r="BW347" i="25" s="1"/>
  <c r="BW348" i="25" s="1"/>
  <c r="BW349" i="25" s="1"/>
  <c r="BW350" i="25" s="1"/>
  <c r="BW351" i="25" s="1"/>
  <c r="BW352" i="25" s="1"/>
  <c r="BW353" i="25" s="1"/>
  <c r="BW354" i="25" s="1"/>
  <c r="BW355" i="25" s="1"/>
  <c r="BW356" i="25" s="1"/>
  <c r="BW357" i="25" s="1"/>
  <c r="BW358" i="25" s="1"/>
  <c r="BW359" i="25" s="1"/>
  <c r="BW360" i="25" s="1"/>
  <c r="BW361" i="25" s="1"/>
  <c r="BW362" i="25" s="1"/>
  <c r="BW363" i="25" s="1"/>
  <c r="BW364" i="25" s="1"/>
  <c r="BW365" i="25" s="1"/>
  <c r="BW366" i="25" s="1"/>
  <c r="BW367" i="25" s="1"/>
  <c r="BW368" i="25" s="1"/>
  <c r="BW369" i="25" s="1"/>
  <c r="BW370" i="25" s="1"/>
  <c r="BW371" i="25" s="1"/>
  <c r="BW372" i="25" s="1"/>
  <c r="BW373" i="25" s="1"/>
  <c r="BW374" i="25" s="1"/>
  <c r="BW375" i="25" s="1"/>
  <c r="BW376" i="25" s="1"/>
  <c r="BW377" i="25" s="1"/>
  <c r="BW378" i="25" s="1"/>
  <c r="BW379" i="25" s="1"/>
  <c r="BW380" i="25" s="1"/>
  <c r="BW381" i="25" s="1"/>
  <c r="BW382" i="25" s="1"/>
  <c r="BW383" i="25" s="1"/>
  <c r="BW384" i="25" s="1"/>
  <c r="BW385" i="25" s="1"/>
  <c r="BW386" i="25" s="1"/>
  <c r="BW387" i="25" s="1"/>
  <c r="BW388" i="25" s="1"/>
  <c r="BW389" i="25" s="1"/>
  <c r="BW390" i="25" s="1"/>
  <c r="BP88" i="25"/>
  <c r="BP89" i="25" s="1"/>
  <c r="BP90" i="25" s="1"/>
  <c r="BP91" i="25" s="1"/>
  <c r="BP92" i="25" s="1"/>
  <c r="BP93" i="25" s="1"/>
  <c r="BP94" i="25" s="1"/>
  <c r="BP95" i="25" s="1"/>
  <c r="BP96" i="25" s="1"/>
  <c r="BP97" i="25" s="1"/>
  <c r="BP98" i="25" s="1"/>
  <c r="BP99" i="25" s="1"/>
  <c r="BP100" i="25" s="1"/>
  <c r="BP101" i="25" s="1"/>
  <c r="BP102" i="25" s="1"/>
  <c r="BP103" i="25" s="1"/>
  <c r="BP104" i="25" s="1"/>
  <c r="BP105" i="25" s="1"/>
  <c r="BP106" i="25" s="1"/>
  <c r="BP107" i="25" s="1"/>
  <c r="BP108" i="25" s="1"/>
  <c r="BP109" i="25" s="1"/>
  <c r="BP110" i="25" s="1"/>
  <c r="BP111" i="25" s="1"/>
  <c r="BP112" i="25" s="1"/>
  <c r="BP113" i="25" s="1"/>
  <c r="BP114" i="25" s="1"/>
  <c r="BP115" i="25" s="1"/>
  <c r="BP116" i="25" s="1"/>
  <c r="BP117" i="25" s="1"/>
  <c r="BP118" i="25" s="1"/>
  <c r="BP119" i="25" s="1"/>
  <c r="BP120" i="25" s="1"/>
  <c r="BP121" i="25" s="1"/>
  <c r="BP122" i="25" s="1"/>
  <c r="BP123" i="25" s="1"/>
  <c r="BP124" i="25" s="1"/>
  <c r="BP125" i="25" s="1"/>
  <c r="BP126" i="25" s="1"/>
  <c r="BP127" i="25" s="1"/>
  <c r="BP128" i="25" s="1"/>
  <c r="BP129" i="25" s="1"/>
  <c r="BP130" i="25" s="1"/>
  <c r="BP131" i="25" s="1"/>
  <c r="BP132" i="25" s="1"/>
  <c r="BP133" i="25" s="1"/>
  <c r="BP134" i="25" s="1"/>
  <c r="BP135" i="25" s="1"/>
  <c r="BP136" i="25" s="1"/>
  <c r="BP137" i="25" s="1"/>
  <c r="BP138" i="25" s="1"/>
  <c r="BP139" i="25" s="1"/>
  <c r="BP140" i="25" s="1"/>
  <c r="BP141" i="25" s="1"/>
  <c r="BP142" i="25" s="1"/>
  <c r="BP143" i="25" s="1"/>
  <c r="BP144" i="25" s="1"/>
  <c r="BP145" i="25" s="1"/>
  <c r="BP146" i="25" s="1"/>
  <c r="BP147" i="25" s="1"/>
  <c r="BP148" i="25" s="1"/>
  <c r="BP149" i="25" s="1"/>
  <c r="BP150" i="25" s="1"/>
  <c r="BP151" i="25" s="1"/>
  <c r="BP152" i="25" s="1"/>
  <c r="BP153" i="25" s="1"/>
  <c r="BP154" i="25" s="1"/>
  <c r="BP155" i="25" s="1"/>
  <c r="BP156" i="25" s="1"/>
  <c r="BP157" i="25" s="1"/>
  <c r="BP158" i="25" s="1"/>
  <c r="BP159" i="25" s="1"/>
  <c r="BP160" i="25" s="1"/>
  <c r="BP161" i="25" s="1"/>
  <c r="BP162" i="25" s="1"/>
  <c r="BP163" i="25" s="1"/>
  <c r="BP164" i="25" s="1"/>
  <c r="BP165" i="25" s="1"/>
  <c r="BP166" i="25" s="1"/>
  <c r="BP167" i="25" s="1"/>
  <c r="BP168" i="25" s="1"/>
  <c r="BP169" i="25" s="1"/>
  <c r="BP170" i="25" s="1"/>
  <c r="BP171" i="25" s="1"/>
  <c r="BP172" i="25" s="1"/>
  <c r="BP173" i="25" s="1"/>
  <c r="BP174" i="25" s="1"/>
  <c r="BP175" i="25" s="1"/>
  <c r="BP176" i="25" s="1"/>
  <c r="BP177" i="25" s="1"/>
  <c r="BP178" i="25" s="1"/>
  <c r="BP179" i="25" s="1"/>
  <c r="BP180" i="25" s="1"/>
  <c r="BP181" i="25" s="1"/>
  <c r="BP182" i="25" s="1"/>
  <c r="BP183" i="25" s="1"/>
  <c r="BP184" i="25" s="1"/>
  <c r="BP185" i="25" s="1"/>
  <c r="BP186" i="25" s="1"/>
  <c r="BP187" i="25" s="1"/>
  <c r="BP188" i="25" s="1"/>
  <c r="BP189" i="25" s="1"/>
  <c r="BP190" i="25" s="1"/>
  <c r="BP191" i="25" s="1"/>
  <c r="BP192" i="25" s="1"/>
  <c r="BP193" i="25" s="1"/>
  <c r="BP194" i="25" s="1"/>
  <c r="BP195" i="25" s="1"/>
  <c r="BP196" i="25" s="1"/>
  <c r="BP197" i="25" s="1"/>
  <c r="BP198" i="25" s="1"/>
  <c r="BP199" i="25" s="1"/>
  <c r="BP200" i="25" s="1"/>
  <c r="BP201" i="25" s="1"/>
  <c r="BP202" i="25" s="1"/>
  <c r="BP203" i="25" s="1"/>
  <c r="BP204" i="25" s="1"/>
  <c r="BP205" i="25" s="1"/>
  <c r="BP206" i="25" s="1"/>
  <c r="BP207" i="25" s="1"/>
  <c r="BP208" i="25" s="1"/>
  <c r="BP209" i="25" s="1"/>
  <c r="BP210" i="25" s="1"/>
  <c r="BP211" i="25" s="1"/>
  <c r="BP212" i="25" s="1"/>
  <c r="BP213" i="25" s="1"/>
  <c r="BP214" i="25" s="1"/>
  <c r="BP215" i="25" s="1"/>
  <c r="BP216" i="25" s="1"/>
  <c r="BP217" i="25" s="1"/>
  <c r="BP218" i="25" s="1"/>
  <c r="BP219" i="25" s="1"/>
  <c r="BP220" i="25" s="1"/>
  <c r="BP221" i="25" s="1"/>
  <c r="BP222" i="25" s="1"/>
  <c r="BP223" i="25" s="1"/>
  <c r="BP224" i="25" s="1"/>
  <c r="BP225" i="25" s="1"/>
  <c r="BP226" i="25" s="1"/>
  <c r="BP227" i="25" s="1"/>
  <c r="BP228" i="25" s="1"/>
  <c r="BP229" i="25" s="1"/>
  <c r="BP230" i="25" s="1"/>
  <c r="BP231" i="25" s="1"/>
  <c r="BP232" i="25" s="1"/>
  <c r="BP233" i="25" s="1"/>
  <c r="BP234" i="25" s="1"/>
  <c r="BP235" i="25" s="1"/>
  <c r="BP236" i="25" s="1"/>
  <c r="BP237" i="25" s="1"/>
  <c r="BP238" i="25" s="1"/>
  <c r="BP239" i="25" s="1"/>
  <c r="BP240" i="25" s="1"/>
  <c r="BP241" i="25" s="1"/>
  <c r="BP242" i="25" s="1"/>
  <c r="BP243" i="25" s="1"/>
  <c r="BP244" i="25" s="1"/>
  <c r="BP245" i="25" s="1"/>
  <c r="BP246" i="25" s="1"/>
  <c r="BP247" i="25" s="1"/>
  <c r="BP248" i="25" s="1"/>
  <c r="BP249" i="25" s="1"/>
  <c r="BP250" i="25" s="1"/>
  <c r="BP251" i="25" s="1"/>
  <c r="BP252" i="25" s="1"/>
  <c r="BP253" i="25" s="1"/>
  <c r="BP254" i="25" s="1"/>
  <c r="BP255" i="25" s="1"/>
  <c r="BP256" i="25" s="1"/>
  <c r="BP257" i="25" s="1"/>
  <c r="BP258" i="25" s="1"/>
  <c r="BP259" i="25" s="1"/>
  <c r="BP260" i="25" s="1"/>
  <c r="BP261" i="25" s="1"/>
  <c r="BP262" i="25" s="1"/>
  <c r="BP263" i="25" s="1"/>
  <c r="BP264" i="25" s="1"/>
  <c r="BP265" i="25" s="1"/>
  <c r="BP266" i="25" s="1"/>
  <c r="BP267" i="25" s="1"/>
  <c r="BP268" i="25" s="1"/>
  <c r="BP269" i="25" s="1"/>
  <c r="BP270" i="25" s="1"/>
  <c r="BP271" i="25" s="1"/>
  <c r="BP272" i="25" s="1"/>
  <c r="BP273" i="25" s="1"/>
  <c r="BP274" i="25" s="1"/>
  <c r="BP275" i="25" s="1"/>
  <c r="BP276" i="25" s="1"/>
  <c r="BP277" i="25" s="1"/>
  <c r="BP278" i="25" s="1"/>
  <c r="BP279" i="25" s="1"/>
  <c r="BP280" i="25" s="1"/>
  <c r="BP281" i="25" s="1"/>
  <c r="BP282" i="25" s="1"/>
  <c r="BP283" i="25" s="1"/>
  <c r="BP284" i="25" s="1"/>
  <c r="BP285" i="25" s="1"/>
  <c r="BP286" i="25" s="1"/>
  <c r="BP287" i="25" s="1"/>
  <c r="BP288" i="25" s="1"/>
  <c r="BP289" i="25" s="1"/>
  <c r="BP290" i="25" s="1"/>
  <c r="BP291" i="25" s="1"/>
  <c r="BP292" i="25" s="1"/>
  <c r="BP293" i="25" s="1"/>
  <c r="BP294" i="25" s="1"/>
  <c r="BP295" i="25" s="1"/>
  <c r="BP296" i="25" s="1"/>
  <c r="BP297" i="25" s="1"/>
  <c r="BP298" i="25" s="1"/>
  <c r="BP299" i="25" s="1"/>
  <c r="BP300" i="25" s="1"/>
  <c r="BP301" i="25" s="1"/>
  <c r="BP302" i="25" s="1"/>
  <c r="BP303" i="25" s="1"/>
  <c r="BP304" i="25" s="1"/>
  <c r="BP305" i="25" s="1"/>
  <c r="BP306" i="25" s="1"/>
  <c r="BP307" i="25" s="1"/>
  <c r="BP308" i="25" s="1"/>
  <c r="BP309" i="25" s="1"/>
  <c r="BP310" i="25" s="1"/>
  <c r="BP311" i="25" s="1"/>
  <c r="BP312" i="25" s="1"/>
  <c r="BP313" i="25" s="1"/>
  <c r="BP314" i="25" s="1"/>
  <c r="BP315" i="25" s="1"/>
  <c r="BP316" i="25" s="1"/>
  <c r="BP317" i="25" s="1"/>
  <c r="BP318" i="25" s="1"/>
  <c r="BP319" i="25" s="1"/>
  <c r="BP320" i="25" s="1"/>
  <c r="BP321" i="25" s="1"/>
  <c r="BP322" i="25" s="1"/>
  <c r="BP323" i="25" s="1"/>
  <c r="BP324" i="25" s="1"/>
  <c r="BP325" i="25" s="1"/>
  <c r="BP326" i="25" s="1"/>
  <c r="BP327" i="25" s="1"/>
  <c r="BP328" i="25" s="1"/>
  <c r="BP329" i="25" s="1"/>
  <c r="BP330" i="25" s="1"/>
  <c r="BP331" i="25" s="1"/>
  <c r="BP332" i="25" s="1"/>
  <c r="BP333" i="25" s="1"/>
  <c r="BP334" i="25" s="1"/>
  <c r="BP335" i="25" s="1"/>
  <c r="BP336" i="25" s="1"/>
  <c r="BP337" i="25" s="1"/>
  <c r="BP338" i="25" s="1"/>
  <c r="BP339" i="25" s="1"/>
  <c r="BP340" i="25" s="1"/>
  <c r="BP341" i="25" s="1"/>
  <c r="BP342" i="25" s="1"/>
  <c r="BP343" i="25" s="1"/>
  <c r="BP344" i="25" s="1"/>
  <c r="BP345" i="25" s="1"/>
  <c r="BP346" i="25" s="1"/>
  <c r="BP347" i="25" s="1"/>
  <c r="BP348" i="25" s="1"/>
  <c r="BP349" i="25" s="1"/>
  <c r="BP350" i="25" s="1"/>
  <c r="BP351" i="25" s="1"/>
  <c r="BP352" i="25" s="1"/>
  <c r="BP353" i="25" s="1"/>
  <c r="BP354" i="25" s="1"/>
  <c r="BP355" i="25" s="1"/>
  <c r="BP356" i="25" s="1"/>
  <c r="BP357" i="25" s="1"/>
  <c r="BP358" i="25" s="1"/>
  <c r="BP359" i="25" s="1"/>
  <c r="BP360" i="25" s="1"/>
  <c r="BP361" i="25" s="1"/>
  <c r="BP362" i="25" s="1"/>
  <c r="BP363" i="25" s="1"/>
  <c r="BP364" i="25" s="1"/>
  <c r="BP365" i="25" s="1"/>
  <c r="BP366" i="25" s="1"/>
  <c r="BP367" i="25" s="1"/>
  <c r="BP368" i="25" s="1"/>
  <c r="BP369" i="25" s="1"/>
  <c r="BP370" i="25" s="1"/>
  <c r="BP371" i="25" s="1"/>
  <c r="BP372" i="25" s="1"/>
  <c r="BP373" i="25" s="1"/>
  <c r="BP374" i="25" s="1"/>
  <c r="BP375" i="25" s="1"/>
  <c r="BP376" i="25" s="1"/>
  <c r="BP377" i="25" s="1"/>
  <c r="BP378" i="25" s="1"/>
  <c r="BP379" i="25" s="1"/>
  <c r="BP380" i="25" s="1"/>
  <c r="BP381" i="25" s="1"/>
  <c r="BP382" i="25" s="1"/>
  <c r="BP383" i="25" s="1"/>
  <c r="BP384" i="25" s="1"/>
  <c r="BP385" i="25" s="1"/>
  <c r="BP386" i="25" s="1"/>
  <c r="BP387" i="25" s="1"/>
  <c r="BP388" i="25" s="1"/>
  <c r="BP389" i="25" s="1"/>
  <c r="BP390" i="25" s="1"/>
  <c r="BZ18" i="25"/>
  <c r="BZ19" i="25" s="1"/>
  <c r="B791" i="3"/>
  <c r="B826" i="3"/>
  <c r="A465" i="3"/>
  <c r="S453" i="3"/>
  <c r="A473" i="3"/>
  <c r="S461" i="3"/>
  <c r="A459" i="3"/>
  <c r="S447" i="3"/>
  <c r="A463" i="3"/>
  <c r="S451" i="3"/>
  <c r="A479" i="3"/>
  <c r="S467" i="3"/>
  <c r="A458" i="3"/>
  <c r="S446" i="3"/>
  <c r="BV16" i="25"/>
  <c r="BV17" i="25" s="1"/>
  <c r="BV18" i="25" s="1"/>
  <c r="BV19" i="25" s="1"/>
  <c r="BV20" i="25" s="1"/>
  <c r="BV21" i="25" s="1"/>
  <c r="BV22" i="25" s="1"/>
  <c r="BV23" i="25" s="1"/>
  <c r="BV24" i="25" s="1"/>
  <c r="BV25" i="25" s="1"/>
  <c r="BV26" i="25" s="1"/>
  <c r="BV27" i="25" s="1"/>
  <c r="BV28" i="25" s="1"/>
  <c r="BV29" i="25" s="1"/>
  <c r="BV30" i="25" s="1"/>
  <c r="BV31" i="25" s="1"/>
  <c r="BV32" i="25" s="1"/>
  <c r="BV33" i="25" s="1"/>
  <c r="BV34" i="25" s="1"/>
  <c r="BV35" i="25" s="1"/>
  <c r="BV36" i="25" s="1"/>
  <c r="BV37" i="25" s="1"/>
  <c r="BV38" i="25" s="1"/>
  <c r="BV39" i="25" s="1"/>
  <c r="BV40" i="25" s="1"/>
  <c r="BV41" i="25" s="1"/>
  <c r="BV42" i="25" s="1"/>
  <c r="BV43" i="25" s="1"/>
  <c r="BV44" i="25" s="1"/>
  <c r="BV45" i="25" s="1"/>
  <c r="BV46" i="25" s="1"/>
  <c r="BV47" i="25" s="1"/>
  <c r="BV48" i="25" s="1"/>
  <c r="BV49" i="25" s="1"/>
  <c r="BV50" i="25" s="1"/>
  <c r="BV51" i="25" s="1"/>
  <c r="BV52" i="25" s="1"/>
  <c r="BV53" i="25" s="1"/>
  <c r="BV54" i="25" s="1"/>
  <c r="BV55" i="25" s="1"/>
  <c r="BV56" i="25" s="1"/>
  <c r="BV57" i="25" s="1"/>
  <c r="BV58" i="25" s="1"/>
  <c r="BV59" i="25" s="1"/>
  <c r="BV60" i="25" s="1"/>
  <c r="BV61" i="25" s="1"/>
  <c r="BV62" i="25" s="1"/>
  <c r="BV63" i="25" s="1"/>
  <c r="BV64" i="25" s="1"/>
  <c r="BV65" i="25" s="1"/>
  <c r="BV66" i="25" s="1"/>
  <c r="BV67" i="25" s="1"/>
  <c r="BV68" i="25" s="1"/>
  <c r="BV69" i="25" s="1"/>
  <c r="BV70" i="25" s="1"/>
  <c r="BV71" i="25" s="1"/>
  <c r="BV72" i="25" s="1"/>
  <c r="BV73" i="25" s="1"/>
  <c r="BV74" i="25" s="1"/>
  <c r="BV75" i="25" s="1"/>
  <c r="BV76" i="25" s="1"/>
  <c r="BV77" i="25" s="1"/>
  <c r="BV78" i="25" s="1"/>
  <c r="BV79" i="25" s="1"/>
  <c r="BV80" i="25" s="1"/>
  <c r="BV81" i="25" s="1"/>
  <c r="BV82" i="25" s="1"/>
  <c r="BV83" i="25" s="1"/>
  <c r="BV84" i="25" s="1"/>
  <c r="BV85" i="25" s="1"/>
  <c r="BV86" i="25" s="1"/>
  <c r="BV87" i="25" s="1"/>
  <c r="BV88" i="25" s="1"/>
  <c r="BV89" i="25" s="1"/>
  <c r="BV90" i="25" s="1"/>
  <c r="BV91" i="25" s="1"/>
  <c r="BV92" i="25" s="1"/>
  <c r="BV93" i="25" s="1"/>
  <c r="BV94" i="25" s="1"/>
  <c r="BV95" i="25" s="1"/>
  <c r="BV96" i="25" s="1"/>
  <c r="BV97" i="25" s="1"/>
  <c r="BV98" i="25" s="1"/>
  <c r="BV99" i="25" s="1"/>
  <c r="BV100" i="25" s="1"/>
  <c r="BV101" i="25" s="1"/>
  <c r="BV102" i="25" s="1"/>
  <c r="BV103" i="25" s="1"/>
  <c r="BV104" i="25" s="1"/>
  <c r="BV105" i="25" s="1"/>
  <c r="BV106" i="25" s="1"/>
  <c r="BV107" i="25" s="1"/>
  <c r="BV108" i="25" s="1"/>
  <c r="BV109" i="25" s="1"/>
  <c r="BV110" i="25" s="1"/>
  <c r="BV111" i="25" s="1"/>
  <c r="BV112" i="25" s="1"/>
  <c r="BV113" i="25" s="1"/>
  <c r="BV114" i="25" s="1"/>
  <c r="BV115" i="25" s="1"/>
  <c r="BV116" i="25" s="1"/>
  <c r="BV117" i="25" s="1"/>
  <c r="BV118" i="25" s="1"/>
  <c r="BV119" i="25" s="1"/>
  <c r="BV120" i="25" s="1"/>
  <c r="BV121" i="25" s="1"/>
  <c r="BV122" i="25" s="1"/>
  <c r="BV123" i="25" s="1"/>
  <c r="BV124" i="25" s="1"/>
  <c r="BV125" i="25" s="1"/>
  <c r="BV126" i="25" s="1"/>
  <c r="BV127" i="25" s="1"/>
  <c r="BV128" i="25" s="1"/>
  <c r="BV129" i="25" s="1"/>
  <c r="BV130" i="25" s="1"/>
  <c r="BV131" i="25" s="1"/>
  <c r="BV132" i="25" s="1"/>
  <c r="BV133" i="25" s="1"/>
  <c r="BV134" i="25" s="1"/>
  <c r="BV135" i="25" s="1"/>
  <c r="BV136" i="25" s="1"/>
  <c r="BV137" i="25" s="1"/>
  <c r="BV138" i="25" s="1"/>
  <c r="BV139" i="25" s="1"/>
  <c r="BV140" i="25" s="1"/>
  <c r="BV141" i="25" s="1"/>
  <c r="BV142" i="25" s="1"/>
  <c r="BV143" i="25" s="1"/>
  <c r="BV144" i="25" s="1"/>
  <c r="BV145" i="25" s="1"/>
  <c r="BV146" i="25" s="1"/>
  <c r="BV147" i="25" s="1"/>
  <c r="BV148" i="25" s="1"/>
  <c r="BV149" i="25" s="1"/>
  <c r="BV150" i="25" s="1"/>
  <c r="BV151" i="25" s="1"/>
  <c r="BV152" i="25" s="1"/>
  <c r="BV153" i="25" s="1"/>
  <c r="BV154" i="25" s="1"/>
  <c r="BV155" i="25" s="1"/>
  <c r="BV156" i="25" s="1"/>
  <c r="BV157" i="25" s="1"/>
  <c r="BV158" i="25" s="1"/>
  <c r="BV159" i="25" s="1"/>
  <c r="BV160" i="25" s="1"/>
  <c r="BV161" i="25" s="1"/>
  <c r="BV162" i="25" s="1"/>
  <c r="BV163" i="25" s="1"/>
  <c r="BV164" i="25" s="1"/>
  <c r="BV165" i="25" s="1"/>
  <c r="BV166" i="25" s="1"/>
  <c r="BV167" i="25" s="1"/>
  <c r="BV168" i="25" s="1"/>
  <c r="BV169" i="25" s="1"/>
  <c r="BV170" i="25" s="1"/>
  <c r="BV171" i="25" s="1"/>
  <c r="BV172" i="25" s="1"/>
  <c r="BV173" i="25" s="1"/>
  <c r="BV174" i="25" s="1"/>
  <c r="BV175" i="25" s="1"/>
  <c r="BV176" i="25" s="1"/>
  <c r="BV177" i="25" s="1"/>
  <c r="BV178" i="25" s="1"/>
  <c r="BV179" i="25" s="1"/>
  <c r="BV180" i="25" s="1"/>
  <c r="BV181" i="25" s="1"/>
  <c r="BV182" i="25" s="1"/>
  <c r="BV183" i="25" s="1"/>
  <c r="BV184" i="25" s="1"/>
  <c r="BV185" i="25" s="1"/>
  <c r="BV186" i="25" s="1"/>
  <c r="BV187" i="25" s="1"/>
  <c r="BV188" i="25" s="1"/>
  <c r="BV189" i="25" s="1"/>
  <c r="BV190" i="25" s="1"/>
  <c r="BV191" i="25" s="1"/>
  <c r="BV192" i="25" s="1"/>
  <c r="BV193" i="25" s="1"/>
  <c r="BV194" i="25" s="1"/>
  <c r="BV195" i="25" s="1"/>
  <c r="BV196" i="25" s="1"/>
  <c r="BV197" i="25" s="1"/>
  <c r="BV198" i="25" s="1"/>
  <c r="BV199" i="25" s="1"/>
  <c r="BV200" i="25" s="1"/>
  <c r="BV201" i="25" s="1"/>
  <c r="BV202" i="25" s="1"/>
  <c r="BV203" i="25" s="1"/>
  <c r="BV204" i="25" s="1"/>
  <c r="BV205" i="25" s="1"/>
  <c r="BV206" i="25" s="1"/>
  <c r="BV207" i="25" s="1"/>
  <c r="BV208" i="25" s="1"/>
  <c r="BV209" i="25" s="1"/>
  <c r="BV210" i="25" s="1"/>
  <c r="BV211" i="25" s="1"/>
  <c r="BV212" i="25" s="1"/>
  <c r="BV213" i="25" s="1"/>
  <c r="BV214" i="25" s="1"/>
  <c r="BV215" i="25" s="1"/>
  <c r="BV216" i="25" s="1"/>
  <c r="BV217" i="25" s="1"/>
  <c r="BV218" i="25" s="1"/>
  <c r="BV219" i="25" s="1"/>
  <c r="BV220" i="25" s="1"/>
  <c r="BV221" i="25" s="1"/>
  <c r="BV222" i="25" s="1"/>
  <c r="BV223" i="25" s="1"/>
  <c r="BV224" i="25" s="1"/>
  <c r="BV225" i="25" s="1"/>
  <c r="BV226" i="25" s="1"/>
  <c r="BV227" i="25" s="1"/>
  <c r="BV228" i="25" s="1"/>
  <c r="BV229" i="25" s="1"/>
  <c r="BV230" i="25" s="1"/>
  <c r="BV231" i="25" s="1"/>
  <c r="BV232" i="25" s="1"/>
  <c r="BV233" i="25" s="1"/>
  <c r="BV234" i="25" s="1"/>
  <c r="BV235" i="25" s="1"/>
  <c r="BV236" i="25" s="1"/>
  <c r="BV237" i="25" s="1"/>
  <c r="BV238" i="25" s="1"/>
  <c r="BV239" i="25" s="1"/>
  <c r="BV240" i="25" s="1"/>
  <c r="BV241" i="25" s="1"/>
  <c r="BV242" i="25" s="1"/>
  <c r="BV243" i="25" s="1"/>
  <c r="BV244" i="25" s="1"/>
  <c r="BV245" i="25" s="1"/>
  <c r="BV246" i="25" s="1"/>
  <c r="BV247" i="25" s="1"/>
  <c r="BV248" i="25" s="1"/>
  <c r="BV249" i="25" s="1"/>
  <c r="BV250" i="25" s="1"/>
  <c r="BV251" i="25" s="1"/>
  <c r="BV252" i="25" s="1"/>
  <c r="BV253" i="25" s="1"/>
  <c r="BV254" i="25" s="1"/>
  <c r="BV255" i="25" s="1"/>
  <c r="BV256" i="25" s="1"/>
  <c r="BV257" i="25" s="1"/>
  <c r="BV258" i="25" s="1"/>
  <c r="BV259" i="25" s="1"/>
  <c r="BV260" i="25" s="1"/>
  <c r="BV261" i="25" s="1"/>
  <c r="BV262" i="25" s="1"/>
  <c r="BV263" i="25" s="1"/>
  <c r="BV264" i="25" s="1"/>
  <c r="BV265" i="25" s="1"/>
  <c r="BV266" i="25" s="1"/>
  <c r="BV267" i="25" s="1"/>
  <c r="BV268" i="25" s="1"/>
  <c r="BV269" i="25" s="1"/>
  <c r="BV270" i="25" s="1"/>
  <c r="BV271" i="25" s="1"/>
  <c r="BV272" i="25" s="1"/>
  <c r="BV273" i="25" s="1"/>
  <c r="BV274" i="25" s="1"/>
  <c r="BV275" i="25" s="1"/>
  <c r="BV276" i="25" s="1"/>
  <c r="BV277" i="25" s="1"/>
  <c r="BV278" i="25" s="1"/>
  <c r="BV279" i="25" s="1"/>
  <c r="BV280" i="25" s="1"/>
  <c r="BV281" i="25" s="1"/>
  <c r="BV282" i="25" s="1"/>
  <c r="BV283" i="25" s="1"/>
  <c r="BV284" i="25" s="1"/>
  <c r="BV285" i="25" s="1"/>
  <c r="BV286" i="25" s="1"/>
  <c r="BV287" i="25" s="1"/>
  <c r="BV288" i="25" s="1"/>
  <c r="BV289" i="25" s="1"/>
  <c r="BV290" i="25" s="1"/>
  <c r="BV291" i="25" s="1"/>
  <c r="BV292" i="25" s="1"/>
  <c r="BV293" i="25" s="1"/>
  <c r="BV294" i="25" s="1"/>
  <c r="BV295" i="25" s="1"/>
  <c r="BV296" i="25" s="1"/>
  <c r="BV297" i="25" s="1"/>
  <c r="BV298" i="25" s="1"/>
  <c r="BV299" i="25" s="1"/>
  <c r="BV300" i="25" s="1"/>
  <c r="BV301" i="25" s="1"/>
  <c r="BV302" i="25" s="1"/>
  <c r="BV303" i="25" s="1"/>
  <c r="BV304" i="25" s="1"/>
  <c r="BV305" i="25" s="1"/>
  <c r="BV306" i="25" s="1"/>
  <c r="BV307" i="25" s="1"/>
  <c r="BV308" i="25" s="1"/>
  <c r="BV309" i="25" s="1"/>
  <c r="BV310" i="25" s="1"/>
  <c r="BV311" i="25" s="1"/>
  <c r="BV312" i="25" s="1"/>
  <c r="BV313" i="25" s="1"/>
  <c r="BV314" i="25" s="1"/>
  <c r="BV315" i="25" s="1"/>
  <c r="BV316" i="25" s="1"/>
  <c r="BV317" i="25" s="1"/>
  <c r="BV318" i="25" s="1"/>
  <c r="BV319" i="25" s="1"/>
  <c r="BV320" i="25" s="1"/>
  <c r="BV321" i="25" s="1"/>
  <c r="BV322" i="25" s="1"/>
  <c r="BV323" i="25" s="1"/>
  <c r="BV324" i="25" s="1"/>
  <c r="BV325" i="25" s="1"/>
  <c r="BV326" i="25" s="1"/>
  <c r="BV327" i="25" s="1"/>
  <c r="BV328" i="25" s="1"/>
  <c r="BV329" i="25" s="1"/>
  <c r="BV330" i="25" s="1"/>
  <c r="BV331" i="25" s="1"/>
  <c r="BV332" i="25" s="1"/>
  <c r="BV333" i="25" s="1"/>
  <c r="BV334" i="25" s="1"/>
  <c r="BV335" i="25" s="1"/>
  <c r="BV336" i="25" s="1"/>
  <c r="BV337" i="25" s="1"/>
  <c r="BV338" i="25" s="1"/>
  <c r="BV339" i="25" s="1"/>
  <c r="BV340" i="25" s="1"/>
  <c r="BV341" i="25" s="1"/>
  <c r="BV342" i="25" s="1"/>
  <c r="BV343" i="25" s="1"/>
  <c r="BV344" i="25" s="1"/>
  <c r="BV345" i="25" s="1"/>
  <c r="BV346" i="25" s="1"/>
  <c r="BV347" i="25" s="1"/>
  <c r="BV348" i="25" s="1"/>
  <c r="BV349" i="25" s="1"/>
  <c r="BV350" i="25" s="1"/>
  <c r="BV351" i="25" s="1"/>
  <c r="BV352" i="25" s="1"/>
  <c r="BV353" i="25" s="1"/>
  <c r="BV354" i="25" s="1"/>
  <c r="BV355" i="25" s="1"/>
  <c r="BV356" i="25" s="1"/>
  <c r="BV357" i="25" s="1"/>
  <c r="BV358" i="25" s="1"/>
  <c r="BV359" i="25" s="1"/>
  <c r="BV360" i="25" s="1"/>
  <c r="BV361" i="25" s="1"/>
  <c r="BV362" i="25" s="1"/>
  <c r="BV363" i="25" s="1"/>
  <c r="BV364" i="25" s="1"/>
  <c r="BV365" i="25" s="1"/>
  <c r="BV366" i="25" s="1"/>
  <c r="BV367" i="25" s="1"/>
  <c r="BV368" i="25" s="1"/>
  <c r="BV369" i="25" s="1"/>
  <c r="BV370" i="25" s="1"/>
  <c r="BV371" i="25" s="1"/>
  <c r="BV372" i="25" s="1"/>
  <c r="BV373" i="25" s="1"/>
  <c r="BV374" i="25" s="1"/>
  <c r="BV375" i="25" s="1"/>
  <c r="BV376" i="25" s="1"/>
  <c r="BV377" i="25" s="1"/>
  <c r="BV378" i="25" s="1"/>
  <c r="BV379" i="25" s="1"/>
  <c r="BV380" i="25" s="1"/>
  <c r="BV381" i="25" s="1"/>
  <c r="BV382" i="25" s="1"/>
  <c r="BV383" i="25" s="1"/>
  <c r="BV384" i="25" s="1"/>
  <c r="BV385" i="25" s="1"/>
  <c r="BV386" i="25" s="1"/>
  <c r="BV387" i="25" s="1"/>
  <c r="BV388" i="25" s="1"/>
  <c r="BV389" i="25" s="1"/>
  <c r="BV390" i="25" s="1"/>
  <c r="A464" i="3"/>
  <c r="S452" i="3"/>
  <c r="S448" i="3"/>
  <c r="A460" i="3"/>
  <c r="A462" i="3"/>
  <c r="S450" i="3"/>
  <c r="A468" i="3"/>
  <c r="S456" i="3"/>
  <c r="A469" i="3"/>
  <c r="S457" i="3"/>
  <c r="BR18" i="25"/>
  <c r="BR19" i="25" s="1"/>
  <c r="BR20" i="25" s="1"/>
  <c r="BR21" i="25" s="1"/>
  <c r="BR22" i="25" s="1"/>
  <c r="BR23" i="25" s="1"/>
  <c r="BR24" i="25" s="1"/>
  <c r="BR25" i="25" s="1"/>
  <c r="BR26" i="25" s="1"/>
  <c r="BR27" i="25" s="1"/>
  <c r="BR28" i="25" s="1"/>
  <c r="BR29" i="25" s="1"/>
  <c r="BR30" i="25" s="1"/>
  <c r="BR31" i="25" s="1"/>
  <c r="BR32" i="25" s="1"/>
  <c r="BR33" i="25" s="1"/>
  <c r="BR34" i="25" s="1"/>
  <c r="BR35" i="25" s="1"/>
  <c r="BR36" i="25" s="1"/>
  <c r="BR37" i="25" s="1"/>
  <c r="BR38" i="25" s="1"/>
  <c r="BR39" i="25" s="1"/>
  <c r="BR40" i="25" s="1"/>
  <c r="BR41" i="25" s="1"/>
  <c r="BR42" i="25" s="1"/>
  <c r="BR43" i="25" s="1"/>
  <c r="BR44" i="25" s="1"/>
  <c r="BR45" i="25" s="1"/>
  <c r="BR46" i="25" s="1"/>
  <c r="BR47" i="25" s="1"/>
  <c r="BR48" i="25" s="1"/>
  <c r="BR49" i="25" s="1"/>
  <c r="BR50" i="25" s="1"/>
  <c r="BR51" i="25" s="1"/>
  <c r="BR52" i="25" s="1"/>
  <c r="BR53" i="25" s="1"/>
  <c r="BR54" i="25" s="1"/>
  <c r="BR55" i="25" s="1"/>
  <c r="BR56" i="25" s="1"/>
  <c r="BR57" i="25" s="1"/>
  <c r="BR58" i="25" s="1"/>
  <c r="BR59" i="25" s="1"/>
  <c r="BR60" i="25" s="1"/>
  <c r="BR61" i="25" s="1"/>
  <c r="BR62" i="25" s="1"/>
  <c r="BR63" i="25" s="1"/>
  <c r="BR64" i="25" s="1"/>
  <c r="BR65" i="25" s="1"/>
  <c r="BR66" i="25" s="1"/>
  <c r="BR67" i="25" s="1"/>
  <c r="BR68" i="25" s="1"/>
  <c r="BR69" i="25" s="1"/>
  <c r="BR70" i="25" s="1"/>
  <c r="BR71" i="25" s="1"/>
  <c r="BR72" i="25" s="1"/>
  <c r="BR73" i="25" s="1"/>
  <c r="BR74" i="25" s="1"/>
  <c r="BR75" i="25" s="1"/>
  <c r="BR76" i="25" s="1"/>
  <c r="BR77" i="25" s="1"/>
  <c r="BR78" i="25" s="1"/>
  <c r="BR79" i="25" s="1"/>
  <c r="BR80" i="25" s="1"/>
  <c r="BR81" i="25" s="1"/>
  <c r="BR82" i="25" s="1"/>
  <c r="BR83" i="25" s="1"/>
  <c r="BR84" i="25" s="1"/>
  <c r="BR85" i="25" s="1"/>
  <c r="BR86" i="25" s="1"/>
  <c r="BR87" i="25" s="1"/>
  <c r="BR88" i="25" s="1"/>
  <c r="BR89" i="25" s="1"/>
  <c r="BR90" i="25" s="1"/>
  <c r="BR91" i="25" s="1"/>
  <c r="BR92" i="25" s="1"/>
  <c r="BR93" i="25" s="1"/>
  <c r="BR94" i="25" s="1"/>
  <c r="BR95" i="25" s="1"/>
  <c r="BR96" i="25" s="1"/>
  <c r="BR97" i="25" s="1"/>
  <c r="BR98" i="25" s="1"/>
  <c r="BR99" i="25" s="1"/>
  <c r="BR100" i="25" s="1"/>
  <c r="BR101" i="25" s="1"/>
  <c r="BR102" i="25" s="1"/>
  <c r="BR103" i="25" s="1"/>
  <c r="BR104" i="25" s="1"/>
  <c r="BR105" i="25" s="1"/>
  <c r="BR106" i="25" s="1"/>
  <c r="BR107" i="25" s="1"/>
  <c r="BR108" i="25" s="1"/>
  <c r="BR109" i="25" s="1"/>
  <c r="BR110" i="25" s="1"/>
  <c r="BR111" i="25" s="1"/>
  <c r="BR112" i="25" s="1"/>
  <c r="BR113" i="25" s="1"/>
  <c r="BR114" i="25" s="1"/>
  <c r="BR115" i="25" s="1"/>
  <c r="BR116" i="25" s="1"/>
  <c r="BR117" i="25" s="1"/>
  <c r="BR118" i="25" s="1"/>
  <c r="BR119" i="25" s="1"/>
  <c r="BR120" i="25" s="1"/>
  <c r="BR121" i="25" s="1"/>
  <c r="BR122" i="25" s="1"/>
  <c r="BR123" i="25" s="1"/>
  <c r="BR124" i="25" s="1"/>
  <c r="BR125" i="25" s="1"/>
  <c r="BR126" i="25" s="1"/>
  <c r="BR127" i="25" s="1"/>
  <c r="BR128" i="25" s="1"/>
  <c r="BR129" i="25" s="1"/>
  <c r="BR130" i="25" s="1"/>
  <c r="BR131" i="25" s="1"/>
  <c r="BR132" i="25" s="1"/>
  <c r="BR133" i="25" s="1"/>
  <c r="BR134" i="25" s="1"/>
  <c r="BR135" i="25" s="1"/>
  <c r="BR136" i="25" s="1"/>
  <c r="BR137" i="25" s="1"/>
  <c r="BR138" i="25" s="1"/>
  <c r="BR139" i="25" s="1"/>
  <c r="BR140" i="25" s="1"/>
  <c r="BR141" i="25" s="1"/>
  <c r="BR142" i="25" s="1"/>
  <c r="BR143" i="25" s="1"/>
  <c r="BR144" i="25" s="1"/>
  <c r="BR145" i="25" s="1"/>
  <c r="BR146" i="25" s="1"/>
  <c r="BR147" i="25" s="1"/>
  <c r="BR148" i="25" s="1"/>
  <c r="BR149" i="25" s="1"/>
  <c r="BR150" i="25" s="1"/>
  <c r="BR151" i="25" s="1"/>
  <c r="BR152" i="25" s="1"/>
  <c r="BR153" i="25" s="1"/>
  <c r="BR154" i="25" s="1"/>
  <c r="BR155" i="25" s="1"/>
  <c r="BR156" i="25" s="1"/>
  <c r="BR157" i="25" s="1"/>
  <c r="BR158" i="25" s="1"/>
  <c r="BR159" i="25" s="1"/>
  <c r="BR160" i="25" s="1"/>
  <c r="BR161" i="25" s="1"/>
  <c r="BR162" i="25" s="1"/>
  <c r="BR163" i="25" s="1"/>
  <c r="BR164" i="25" s="1"/>
  <c r="BR165" i="25" s="1"/>
  <c r="BR166" i="25" s="1"/>
  <c r="BR167" i="25" s="1"/>
  <c r="BR168" i="25" s="1"/>
  <c r="BR169" i="25" s="1"/>
  <c r="BR170" i="25" s="1"/>
  <c r="BR171" i="25" s="1"/>
  <c r="BR172" i="25" s="1"/>
  <c r="BR173" i="25" s="1"/>
  <c r="BR174" i="25" s="1"/>
  <c r="BR175" i="25" s="1"/>
  <c r="BR176" i="25" s="1"/>
  <c r="BR177" i="25" s="1"/>
  <c r="BR178" i="25" s="1"/>
  <c r="BR179" i="25" s="1"/>
  <c r="BR180" i="25" s="1"/>
  <c r="BR181" i="25" s="1"/>
  <c r="BR182" i="25" s="1"/>
  <c r="BR183" i="25" s="1"/>
  <c r="BR184" i="25" s="1"/>
  <c r="BR185" i="25" s="1"/>
  <c r="BR186" i="25" s="1"/>
  <c r="BR187" i="25" s="1"/>
  <c r="BR188" i="25" s="1"/>
  <c r="BR189" i="25" s="1"/>
  <c r="BR190" i="25" s="1"/>
  <c r="BR191" i="25" s="1"/>
  <c r="BR192" i="25" s="1"/>
  <c r="BR193" i="25" s="1"/>
  <c r="BR194" i="25" s="1"/>
  <c r="BR195" i="25" s="1"/>
  <c r="BR196" i="25" s="1"/>
  <c r="BR197" i="25" s="1"/>
  <c r="BR198" i="25" s="1"/>
  <c r="BR199" i="25" s="1"/>
  <c r="BR200" i="25" s="1"/>
  <c r="BR201" i="25" s="1"/>
  <c r="BR202" i="25" s="1"/>
  <c r="BR203" i="25" s="1"/>
  <c r="BR204" i="25" s="1"/>
  <c r="BR205" i="25" s="1"/>
  <c r="BR206" i="25" s="1"/>
  <c r="BR207" i="25" s="1"/>
  <c r="BR208" i="25" s="1"/>
  <c r="BR209" i="25" s="1"/>
  <c r="BR210" i="25" s="1"/>
  <c r="BR211" i="25" s="1"/>
  <c r="BR212" i="25" s="1"/>
  <c r="BR213" i="25" s="1"/>
  <c r="BR214" i="25" s="1"/>
  <c r="BR215" i="25" s="1"/>
  <c r="BR216" i="25" s="1"/>
  <c r="BR217" i="25" s="1"/>
  <c r="BR218" i="25" s="1"/>
  <c r="BR219" i="25" s="1"/>
  <c r="BR220" i="25" s="1"/>
  <c r="BR221" i="25" s="1"/>
  <c r="BR222" i="25" s="1"/>
  <c r="BR223" i="25" s="1"/>
  <c r="BR224" i="25" s="1"/>
  <c r="BR225" i="25" s="1"/>
  <c r="BR226" i="25" s="1"/>
  <c r="BR227" i="25" s="1"/>
  <c r="BR228" i="25" s="1"/>
  <c r="BR229" i="25" s="1"/>
  <c r="BR230" i="25" s="1"/>
  <c r="BR231" i="25" s="1"/>
  <c r="BR232" i="25" s="1"/>
  <c r="BR233" i="25" s="1"/>
  <c r="BR234" i="25" s="1"/>
  <c r="BR235" i="25" s="1"/>
  <c r="BR236" i="25" s="1"/>
  <c r="BR237" i="25" s="1"/>
  <c r="BR238" i="25" s="1"/>
  <c r="BR239" i="25" s="1"/>
  <c r="BR240" i="25" s="1"/>
  <c r="BR241" i="25" s="1"/>
  <c r="BR242" i="25" s="1"/>
  <c r="BR243" i="25" s="1"/>
  <c r="BR244" i="25" s="1"/>
  <c r="BR245" i="25" s="1"/>
  <c r="BR246" i="25" s="1"/>
  <c r="BR247" i="25" s="1"/>
  <c r="BR248" i="25" s="1"/>
  <c r="BR249" i="25" s="1"/>
  <c r="BR250" i="25" s="1"/>
  <c r="BR251" i="25" s="1"/>
  <c r="BR252" i="25" s="1"/>
  <c r="BR253" i="25" s="1"/>
  <c r="BR254" i="25" s="1"/>
  <c r="BR255" i="25" s="1"/>
  <c r="BR256" i="25" s="1"/>
  <c r="BR257" i="25" s="1"/>
  <c r="BR258" i="25" s="1"/>
  <c r="BR259" i="25" s="1"/>
  <c r="BR260" i="25" s="1"/>
  <c r="BR261" i="25" s="1"/>
  <c r="BR262" i="25" s="1"/>
  <c r="BR263" i="25" s="1"/>
  <c r="BR264" i="25" s="1"/>
  <c r="BR265" i="25" s="1"/>
  <c r="BR266" i="25" s="1"/>
  <c r="BR267" i="25" s="1"/>
  <c r="BR268" i="25" s="1"/>
  <c r="BR269" i="25" s="1"/>
  <c r="BR270" i="25" s="1"/>
  <c r="BR271" i="25" s="1"/>
  <c r="BR272" i="25" s="1"/>
  <c r="BR273" i="25" s="1"/>
  <c r="BR274" i="25" s="1"/>
  <c r="BR275" i="25" s="1"/>
  <c r="BR276" i="25" s="1"/>
  <c r="BR277" i="25" s="1"/>
  <c r="BR278" i="25" s="1"/>
  <c r="BR279" i="25" s="1"/>
  <c r="BR280" i="25" s="1"/>
  <c r="BR281" i="25" s="1"/>
  <c r="BR282" i="25" s="1"/>
  <c r="BR283" i="25" s="1"/>
  <c r="BR284" i="25" s="1"/>
  <c r="BR285" i="25" s="1"/>
  <c r="BR286" i="25" s="1"/>
  <c r="BR287" i="25" s="1"/>
  <c r="BR288" i="25" s="1"/>
  <c r="BR289" i="25" s="1"/>
  <c r="BR290" i="25" s="1"/>
  <c r="BR291" i="25" s="1"/>
  <c r="BR292" i="25" s="1"/>
  <c r="BR293" i="25" s="1"/>
  <c r="BR294" i="25" s="1"/>
  <c r="BR295" i="25" s="1"/>
  <c r="BR296" i="25" s="1"/>
  <c r="BR297" i="25" s="1"/>
  <c r="BR298" i="25" s="1"/>
  <c r="BR299" i="25" s="1"/>
  <c r="BR300" i="25" s="1"/>
  <c r="BR301" i="25" s="1"/>
  <c r="BR302" i="25" s="1"/>
  <c r="BR303" i="25" s="1"/>
  <c r="BR304" i="25" s="1"/>
  <c r="BR305" i="25" s="1"/>
  <c r="BR306" i="25" s="1"/>
  <c r="BR307" i="25" s="1"/>
  <c r="BR308" i="25" s="1"/>
  <c r="BR309" i="25" s="1"/>
  <c r="BR310" i="25" s="1"/>
  <c r="BR311" i="25" s="1"/>
  <c r="BR312" i="25" s="1"/>
  <c r="BR313" i="25" s="1"/>
  <c r="BR314" i="25" s="1"/>
  <c r="BR315" i="25" s="1"/>
  <c r="BR316" i="25" s="1"/>
  <c r="BR317" i="25" s="1"/>
  <c r="BR318" i="25" s="1"/>
  <c r="BR319" i="25" s="1"/>
  <c r="BR320" i="25" s="1"/>
  <c r="BR321" i="25" s="1"/>
  <c r="BR322" i="25" s="1"/>
  <c r="BR323" i="25" s="1"/>
  <c r="BR324" i="25" s="1"/>
  <c r="BR325" i="25" s="1"/>
  <c r="BR326" i="25" s="1"/>
  <c r="BR327" i="25" s="1"/>
  <c r="BR328" i="25" s="1"/>
  <c r="BR329" i="25" s="1"/>
  <c r="BR330" i="25" s="1"/>
  <c r="BR331" i="25" s="1"/>
  <c r="BR332" i="25" s="1"/>
  <c r="BR333" i="25" s="1"/>
  <c r="BR334" i="25" s="1"/>
  <c r="BR335" i="25" s="1"/>
  <c r="BR336" i="25" s="1"/>
  <c r="BR337" i="25" s="1"/>
  <c r="BR338" i="25" s="1"/>
  <c r="BR339" i="25" s="1"/>
  <c r="BR340" i="25" s="1"/>
  <c r="BR341" i="25" s="1"/>
  <c r="BR342" i="25" s="1"/>
  <c r="BR343" i="25" s="1"/>
  <c r="BR344" i="25" s="1"/>
  <c r="BR345" i="25" s="1"/>
  <c r="BR346" i="25" s="1"/>
  <c r="BR347" i="25" s="1"/>
  <c r="BR348" i="25" s="1"/>
  <c r="BR349" i="25" s="1"/>
  <c r="BR350" i="25" s="1"/>
  <c r="BR351" i="25" s="1"/>
  <c r="BR352" i="25" s="1"/>
  <c r="BR353" i="25" s="1"/>
  <c r="BR354" i="25" s="1"/>
  <c r="BR355" i="25" s="1"/>
  <c r="BR356" i="25" s="1"/>
  <c r="BR357" i="25" s="1"/>
  <c r="BR358" i="25" s="1"/>
  <c r="BR359" i="25" s="1"/>
  <c r="BR360" i="25" s="1"/>
  <c r="BR361" i="25" s="1"/>
  <c r="BR362" i="25" s="1"/>
  <c r="BR363" i="25" s="1"/>
  <c r="BR364" i="25" s="1"/>
  <c r="BR365" i="25" s="1"/>
  <c r="BR366" i="25" s="1"/>
  <c r="BR367" i="25" s="1"/>
  <c r="BR368" i="25" s="1"/>
  <c r="BR369" i="25" s="1"/>
  <c r="BR370" i="25" s="1"/>
  <c r="BR371" i="25" s="1"/>
  <c r="BR372" i="25" s="1"/>
  <c r="BR373" i="25" s="1"/>
  <c r="BR374" i="25" s="1"/>
  <c r="BR375" i="25" s="1"/>
  <c r="BR376" i="25" s="1"/>
  <c r="BR377" i="25" s="1"/>
  <c r="BR378" i="25" s="1"/>
  <c r="BR379" i="25" s="1"/>
  <c r="BR380" i="25" s="1"/>
  <c r="BR381" i="25" s="1"/>
  <c r="BR382" i="25" s="1"/>
  <c r="BR383" i="25" s="1"/>
  <c r="BR384" i="25" s="1"/>
  <c r="BR385" i="25" s="1"/>
  <c r="BR386" i="25" s="1"/>
  <c r="BR387" i="25" s="1"/>
  <c r="BR388" i="25" s="1"/>
  <c r="BR389" i="25" s="1"/>
  <c r="BR390" i="25" s="1"/>
  <c r="BX16" i="25"/>
  <c r="BX17" i="25" s="1"/>
  <c r="BX18" i="25" s="1"/>
  <c r="BX19" i="25" s="1"/>
  <c r="BX20" i="25" s="1"/>
  <c r="BX21" i="25" s="1"/>
  <c r="BX22" i="25" s="1"/>
  <c r="BX23" i="25" s="1"/>
  <c r="BX24" i="25" s="1"/>
  <c r="BX25" i="25" s="1"/>
  <c r="BX26" i="25" s="1"/>
  <c r="BX27" i="25" s="1"/>
  <c r="BX28" i="25" s="1"/>
  <c r="BX29" i="25" s="1"/>
  <c r="BX30" i="25" s="1"/>
  <c r="BX31" i="25" s="1"/>
  <c r="BX32" i="25" s="1"/>
  <c r="BX33" i="25" s="1"/>
  <c r="BX34" i="25" s="1"/>
  <c r="BX35" i="25" s="1"/>
  <c r="BX36" i="25" s="1"/>
  <c r="BX37" i="25" s="1"/>
  <c r="BX38" i="25" s="1"/>
  <c r="BX39" i="25" s="1"/>
  <c r="BX40" i="25" s="1"/>
  <c r="BX41" i="25" s="1"/>
  <c r="BX42" i="25" s="1"/>
  <c r="BX43" i="25" s="1"/>
  <c r="BX44" i="25" s="1"/>
  <c r="BX45" i="25" s="1"/>
  <c r="BX46" i="25" s="1"/>
  <c r="BX47" i="25" s="1"/>
  <c r="BX48" i="25" s="1"/>
  <c r="BX49" i="25" s="1"/>
  <c r="BX50" i="25" s="1"/>
  <c r="BX51" i="25" s="1"/>
  <c r="BX52" i="25" s="1"/>
  <c r="BX53" i="25" s="1"/>
  <c r="BX54" i="25" s="1"/>
  <c r="BX55" i="25" s="1"/>
  <c r="BX56" i="25" s="1"/>
  <c r="BX57" i="25" s="1"/>
  <c r="BX58" i="25" s="1"/>
  <c r="BX59" i="25" s="1"/>
  <c r="BX60" i="25" s="1"/>
  <c r="BX61" i="25" s="1"/>
  <c r="BX62" i="25" s="1"/>
  <c r="BX63" i="25" s="1"/>
  <c r="BX64" i="25" s="1"/>
  <c r="BX65" i="25" s="1"/>
  <c r="BX66" i="25" s="1"/>
  <c r="BX67" i="25" s="1"/>
  <c r="BX68" i="25" s="1"/>
  <c r="BX69" i="25" s="1"/>
  <c r="BX70" i="25" s="1"/>
  <c r="BX71" i="25" s="1"/>
  <c r="BX72" i="25" s="1"/>
  <c r="BX73" i="25" s="1"/>
  <c r="BX74" i="25" s="1"/>
  <c r="BX75" i="25" s="1"/>
  <c r="BX76" i="25" s="1"/>
  <c r="BX77" i="25" s="1"/>
  <c r="BX78" i="25" s="1"/>
  <c r="BX79" i="25" s="1"/>
  <c r="BX80" i="25" s="1"/>
  <c r="BX81" i="25" s="1"/>
  <c r="BX82" i="25" s="1"/>
  <c r="BX83" i="25" s="1"/>
  <c r="BX84" i="25" s="1"/>
  <c r="BX85" i="25" s="1"/>
  <c r="BX86" i="25" s="1"/>
  <c r="BX87" i="25" s="1"/>
  <c r="BX88" i="25" s="1"/>
  <c r="BX89" i="25" s="1"/>
  <c r="BX90" i="25" s="1"/>
  <c r="BX91" i="25" s="1"/>
  <c r="BX92" i="25" s="1"/>
  <c r="BX93" i="25" s="1"/>
  <c r="BX94" i="25" s="1"/>
  <c r="BX95" i="25" s="1"/>
  <c r="BX96" i="25" s="1"/>
  <c r="BX97" i="25" s="1"/>
  <c r="BX98" i="25" s="1"/>
  <c r="BX99" i="25" s="1"/>
  <c r="BX100" i="25" s="1"/>
  <c r="BX101" i="25" s="1"/>
  <c r="BX102" i="25" s="1"/>
  <c r="BX103" i="25" s="1"/>
  <c r="BX104" i="25" s="1"/>
  <c r="BX105" i="25" s="1"/>
  <c r="BX106" i="25" s="1"/>
  <c r="BX107" i="25" s="1"/>
  <c r="BX108" i="25" s="1"/>
  <c r="BX109" i="25" s="1"/>
  <c r="BX110" i="25" s="1"/>
  <c r="BX111" i="25" s="1"/>
  <c r="BX112" i="25" s="1"/>
  <c r="BX113" i="25" s="1"/>
  <c r="BX114" i="25" s="1"/>
  <c r="BX115" i="25" s="1"/>
  <c r="BX116" i="25" s="1"/>
  <c r="BX117" i="25" s="1"/>
  <c r="BX118" i="25" s="1"/>
  <c r="BX119" i="25" s="1"/>
  <c r="BX120" i="25" s="1"/>
  <c r="BX121" i="25" s="1"/>
  <c r="BX122" i="25" s="1"/>
  <c r="BX123" i="25" s="1"/>
  <c r="BX124" i="25" s="1"/>
  <c r="BX125" i="25" s="1"/>
  <c r="BX126" i="25" s="1"/>
  <c r="BX127" i="25" s="1"/>
  <c r="BX128" i="25" s="1"/>
  <c r="BX129" i="25" s="1"/>
  <c r="BX130" i="25" s="1"/>
  <c r="BX131" i="25" s="1"/>
  <c r="BX132" i="25" s="1"/>
  <c r="BX133" i="25" s="1"/>
  <c r="BX134" i="25" s="1"/>
  <c r="BX135" i="25" s="1"/>
  <c r="BX136" i="25" s="1"/>
  <c r="BX137" i="25" s="1"/>
  <c r="BX138" i="25" s="1"/>
  <c r="BX139" i="25" s="1"/>
  <c r="BX140" i="25" s="1"/>
  <c r="BX141" i="25" s="1"/>
  <c r="BX142" i="25" s="1"/>
  <c r="BX143" i="25" s="1"/>
  <c r="BX144" i="25" s="1"/>
  <c r="BX145" i="25" s="1"/>
  <c r="BX146" i="25" s="1"/>
  <c r="BX147" i="25" s="1"/>
  <c r="BX148" i="25" s="1"/>
  <c r="BX149" i="25" s="1"/>
  <c r="BX150" i="25" s="1"/>
  <c r="BX151" i="25" s="1"/>
  <c r="BX152" i="25" s="1"/>
  <c r="BX153" i="25" s="1"/>
  <c r="BX154" i="25" s="1"/>
  <c r="BX155" i="25" s="1"/>
  <c r="BX156" i="25" s="1"/>
  <c r="BX157" i="25" s="1"/>
  <c r="BX158" i="25" s="1"/>
  <c r="BX159" i="25" s="1"/>
  <c r="BX160" i="25" s="1"/>
  <c r="BX161" i="25" s="1"/>
  <c r="BX162" i="25" s="1"/>
  <c r="BX163" i="25" s="1"/>
  <c r="BX164" i="25" s="1"/>
  <c r="BX165" i="25" s="1"/>
  <c r="BX166" i="25" s="1"/>
  <c r="BX167" i="25" s="1"/>
  <c r="BX168" i="25" s="1"/>
  <c r="BX169" i="25" s="1"/>
  <c r="BX170" i="25" s="1"/>
  <c r="BX171" i="25" s="1"/>
  <c r="BX172" i="25" s="1"/>
  <c r="BX173" i="25" s="1"/>
  <c r="BX174" i="25" s="1"/>
  <c r="BX175" i="25" s="1"/>
  <c r="BX176" i="25" s="1"/>
  <c r="BX177" i="25" s="1"/>
  <c r="BX178" i="25" s="1"/>
  <c r="BX179" i="25" s="1"/>
  <c r="BX180" i="25" s="1"/>
  <c r="BX181" i="25" s="1"/>
  <c r="BX182" i="25" s="1"/>
  <c r="BX183" i="25" s="1"/>
  <c r="BX184" i="25" s="1"/>
  <c r="BX185" i="25" s="1"/>
  <c r="BX186" i="25" s="1"/>
  <c r="BX187" i="25" s="1"/>
  <c r="BX188" i="25" s="1"/>
  <c r="BX189" i="25" s="1"/>
  <c r="BX190" i="25" s="1"/>
  <c r="BX191" i="25" s="1"/>
  <c r="BX192" i="25" s="1"/>
  <c r="BX193" i="25" s="1"/>
  <c r="BX194" i="25" s="1"/>
  <c r="BX195" i="25" s="1"/>
  <c r="BX196" i="25" s="1"/>
  <c r="BX197" i="25" s="1"/>
  <c r="BX198" i="25" s="1"/>
  <c r="BX199" i="25" s="1"/>
  <c r="BX200" i="25" s="1"/>
  <c r="BX201" i="25" s="1"/>
  <c r="BX202" i="25" s="1"/>
  <c r="BX203" i="25" s="1"/>
  <c r="BX204" i="25" s="1"/>
  <c r="BX205" i="25" s="1"/>
  <c r="BX206" i="25" s="1"/>
  <c r="BX207" i="25" s="1"/>
  <c r="BX208" i="25" s="1"/>
  <c r="BX209" i="25" s="1"/>
  <c r="BX210" i="25" s="1"/>
  <c r="BX211" i="25" s="1"/>
  <c r="BX212" i="25" s="1"/>
  <c r="BX213" i="25" s="1"/>
  <c r="BX214" i="25" s="1"/>
  <c r="BX215" i="25" s="1"/>
  <c r="BX216" i="25" s="1"/>
  <c r="BX217" i="25" s="1"/>
  <c r="BX218" i="25" s="1"/>
  <c r="BX219" i="25" s="1"/>
  <c r="BX220" i="25" s="1"/>
  <c r="BX221" i="25" s="1"/>
  <c r="BX222" i="25" s="1"/>
  <c r="BX223" i="25" s="1"/>
  <c r="BX224" i="25" s="1"/>
  <c r="BX225" i="25" s="1"/>
  <c r="BX226" i="25" s="1"/>
  <c r="BX227" i="25" s="1"/>
  <c r="BX228" i="25" s="1"/>
  <c r="BX229" i="25" s="1"/>
  <c r="BX230" i="25" s="1"/>
  <c r="BX231" i="25" s="1"/>
  <c r="BX232" i="25" s="1"/>
  <c r="BX233" i="25" s="1"/>
  <c r="BX234" i="25" s="1"/>
  <c r="BX235" i="25" s="1"/>
  <c r="BX236" i="25" s="1"/>
  <c r="BX237" i="25" s="1"/>
  <c r="BX238" i="25" s="1"/>
  <c r="BX239" i="25" s="1"/>
  <c r="BX240" i="25" s="1"/>
  <c r="BX241" i="25" s="1"/>
  <c r="BX242" i="25" s="1"/>
  <c r="BX243" i="25" s="1"/>
  <c r="BX244" i="25" s="1"/>
  <c r="BX245" i="25" s="1"/>
  <c r="BX246" i="25" s="1"/>
  <c r="BX247" i="25" s="1"/>
  <c r="BX248" i="25" s="1"/>
  <c r="BX249" i="25" s="1"/>
  <c r="BX250" i="25" s="1"/>
  <c r="BX251" i="25" s="1"/>
  <c r="BX252" i="25" s="1"/>
  <c r="BX253" i="25" s="1"/>
  <c r="BX254" i="25" s="1"/>
  <c r="BX255" i="25" s="1"/>
  <c r="BX256" i="25" s="1"/>
  <c r="BX257" i="25" s="1"/>
  <c r="BX258" i="25" s="1"/>
  <c r="BX259" i="25" s="1"/>
  <c r="BX260" i="25" s="1"/>
  <c r="BX261" i="25" s="1"/>
  <c r="BX262" i="25" s="1"/>
  <c r="BX263" i="25" s="1"/>
  <c r="BX264" i="25" s="1"/>
  <c r="BX265" i="25" s="1"/>
  <c r="BX266" i="25" s="1"/>
  <c r="BX267" i="25" s="1"/>
  <c r="BX268" i="25" s="1"/>
  <c r="BX269" i="25" s="1"/>
  <c r="BX270" i="25" s="1"/>
  <c r="BX271" i="25" s="1"/>
  <c r="BX272" i="25" s="1"/>
  <c r="BX273" i="25" s="1"/>
  <c r="BX274" i="25" s="1"/>
  <c r="BX275" i="25" s="1"/>
  <c r="BX276" i="25" s="1"/>
  <c r="BX277" i="25" s="1"/>
  <c r="BX278" i="25" s="1"/>
  <c r="BX279" i="25" s="1"/>
  <c r="BX280" i="25" s="1"/>
  <c r="BX281" i="25" s="1"/>
  <c r="BX282" i="25" s="1"/>
  <c r="BX283" i="25" s="1"/>
  <c r="BX284" i="25" s="1"/>
  <c r="BX285" i="25" s="1"/>
  <c r="BX286" i="25" s="1"/>
  <c r="BX287" i="25" s="1"/>
  <c r="BX288" i="25" s="1"/>
  <c r="BX289" i="25" s="1"/>
  <c r="BX290" i="25" s="1"/>
  <c r="BX291" i="25" s="1"/>
  <c r="BX292" i="25" s="1"/>
  <c r="BX293" i="25" s="1"/>
  <c r="BX294" i="25" s="1"/>
  <c r="BX295" i="25" s="1"/>
  <c r="BX296" i="25" s="1"/>
  <c r="BX297" i="25" s="1"/>
  <c r="BX298" i="25" s="1"/>
  <c r="BX299" i="25" s="1"/>
  <c r="BX300" i="25" s="1"/>
  <c r="BX301" i="25" s="1"/>
  <c r="BX302" i="25" s="1"/>
  <c r="BX303" i="25" s="1"/>
  <c r="BX304" i="25" s="1"/>
  <c r="BX305" i="25" s="1"/>
  <c r="BX306" i="25" s="1"/>
  <c r="BX307" i="25" s="1"/>
  <c r="BX308" i="25" s="1"/>
  <c r="BX309" i="25" s="1"/>
  <c r="BX310" i="25" s="1"/>
  <c r="BX311" i="25" s="1"/>
  <c r="BX312" i="25" s="1"/>
  <c r="BX313" i="25" s="1"/>
  <c r="BX314" i="25" s="1"/>
  <c r="BX315" i="25" s="1"/>
  <c r="BX316" i="25" s="1"/>
  <c r="BX317" i="25" s="1"/>
  <c r="BX318" i="25" s="1"/>
  <c r="BX319" i="25" s="1"/>
  <c r="BX320" i="25" s="1"/>
  <c r="BX321" i="25" s="1"/>
  <c r="BX322" i="25" s="1"/>
  <c r="BX323" i="25" s="1"/>
  <c r="BX324" i="25" s="1"/>
  <c r="BX325" i="25" s="1"/>
  <c r="BX326" i="25" s="1"/>
  <c r="BX327" i="25" s="1"/>
  <c r="BX328" i="25" s="1"/>
  <c r="BX329" i="25" s="1"/>
  <c r="BX330" i="25" s="1"/>
  <c r="BX331" i="25" s="1"/>
  <c r="BX332" i="25" s="1"/>
  <c r="BX333" i="25" s="1"/>
  <c r="BX334" i="25" s="1"/>
  <c r="BX335" i="25" s="1"/>
  <c r="BX336" i="25" s="1"/>
  <c r="BX337" i="25" s="1"/>
  <c r="BX338" i="25" s="1"/>
  <c r="BX339" i="25" s="1"/>
  <c r="BX340" i="25" s="1"/>
  <c r="BX341" i="25" s="1"/>
  <c r="BX342" i="25" s="1"/>
  <c r="BX343" i="25" s="1"/>
  <c r="BX344" i="25" s="1"/>
  <c r="BX345" i="25" s="1"/>
  <c r="BX346" i="25" s="1"/>
  <c r="BX347" i="25" s="1"/>
  <c r="BX348" i="25" s="1"/>
  <c r="BX349" i="25" s="1"/>
  <c r="BX350" i="25" s="1"/>
  <c r="BX351" i="25" s="1"/>
  <c r="BX352" i="25" s="1"/>
  <c r="BX353" i="25" s="1"/>
  <c r="BX354" i="25" s="1"/>
  <c r="BX355" i="25" s="1"/>
  <c r="BX356" i="25" s="1"/>
  <c r="BX357" i="25" s="1"/>
  <c r="BX358" i="25" s="1"/>
  <c r="BX359" i="25" s="1"/>
  <c r="BX360" i="25" s="1"/>
  <c r="BX361" i="25" s="1"/>
  <c r="BX362" i="25" s="1"/>
  <c r="BX363" i="25" s="1"/>
  <c r="BX364" i="25" s="1"/>
  <c r="BX365" i="25" s="1"/>
  <c r="BX366" i="25" s="1"/>
  <c r="BX367" i="25" s="1"/>
  <c r="BX368" i="25" s="1"/>
  <c r="BX369" i="25" s="1"/>
  <c r="BX370" i="25" s="1"/>
  <c r="BX371" i="25" s="1"/>
  <c r="BX372" i="25" s="1"/>
  <c r="BX373" i="25" s="1"/>
  <c r="BX374" i="25" s="1"/>
  <c r="BX375" i="25" s="1"/>
  <c r="BX376" i="25" s="1"/>
  <c r="BX377" i="25" s="1"/>
  <c r="BX378" i="25" s="1"/>
  <c r="BX379" i="25" s="1"/>
  <c r="BX380" i="25" s="1"/>
  <c r="BX381" i="25" s="1"/>
  <c r="BX382" i="25" s="1"/>
  <c r="BX383" i="25" s="1"/>
  <c r="BX384" i="25" s="1"/>
  <c r="BX385" i="25" s="1"/>
  <c r="BX386" i="25" s="1"/>
  <c r="BX387" i="25" s="1"/>
  <c r="BX388" i="25" s="1"/>
  <c r="BX389" i="25" s="1"/>
  <c r="BX390" i="25" s="1"/>
  <c r="B802" i="5"/>
  <c r="B828" i="5"/>
  <c r="BY18" i="25"/>
  <c r="BY19" i="25" s="1"/>
  <c r="BY20" i="25" s="1"/>
  <c r="BY21" i="25" s="1"/>
  <c r="BY22" i="25" s="1"/>
  <c r="BY23" i="25" s="1"/>
  <c r="BY24" i="25" s="1"/>
  <c r="BY25" i="25" s="1"/>
  <c r="BY26" i="25" s="1"/>
  <c r="BY27" i="25" s="1"/>
  <c r="BY28" i="25" s="1"/>
  <c r="BY29" i="25" s="1"/>
  <c r="BY30" i="25" s="1"/>
  <c r="BY31" i="25" s="1"/>
  <c r="BY32" i="25" s="1"/>
  <c r="BY33" i="25" s="1"/>
  <c r="BY34" i="25" s="1"/>
  <c r="BY35" i="25" s="1"/>
  <c r="BY36" i="25" s="1"/>
  <c r="BY37" i="25" s="1"/>
  <c r="BY38" i="25" s="1"/>
  <c r="BY39" i="25" s="1"/>
  <c r="BY40" i="25" s="1"/>
  <c r="BY41" i="25" s="1"/>
  <c r="BY42" i="25" s="1"/>
  <c r="BY43" i="25" s="1"/>
  <c r="BY44" i="25" s="1"/>
  <c r="BY45" i="25" s="1"/>
  <c r="BY46" i="25" s="1"/>
  <c r="BY47" i="25" s="1"/>
  <c r="BY48" i="25" s="1"/>
  <c r="BY49" i="25" s="1"/>
  <c r="BY50" i="25" s="1"/>
  <c r="BY51" i="25" s="1"/>
  <c r="BY52" i="25" s="1"/>
  <c r="BY53" i="25" s="1"/>
  <c r="BY54" i="25" s="1"/>
  <c r="BY55" i="25" s="1"/>
  <c r="BY56" i="25" s="1"/>
  <c r="BY57" i="25" s="1"/>
  <c r="BY58" i="25" s="1"/>
  <c r="BY59" i="25" s="1"/>
  <c r="BY60" i="25" s="1"/>
  <c r="BY61" i="25" s="1"/>
  <c r="BY62" i="25" s="1"/>
  <c r="BY63" i="25" s="1"/>
  <c r="BY64" i="25" s="1"/>
  <c r="BY65" i="25" s="1"/>
  <c r="BY66" i="25" s="1"/>
  <c r="BY67" i="25" s="1"/>
  <c r="BY68" i="25" s="1"/>
  <c r="BY69" i="25" s="1"/>
  <c r="BY70" i="25" s="1"/>
  <c r="BY71" i="25" s="1"/>
  <c r="BY72" i="25" s="1"/>
  <c r="BY73" i="25" s="1"/>
  <c r="BY74" i="25" s="1"/>
  <c r="BY75" i="25" s="1"/>
  <c r="BY76" i="25" s="1"/>
  <c r="BY77" i="25" s="1"/>
  <c r="BY78" i="25" s="1"/>
  <c r="BY79" i="25" s="1"/>
  <c r="BY80" i="25" s="1"/>
  <c r="BY81" i="25" s="1"/>
  <c r="BY82" i="25" s="1"/>
  <c r="BY83" i="25" s="1"/>
  <c r="BY84" i="25" s="1"/>
  <c r="BY85" i="25" s="1"/>
  <c r="BY86" i="25" s="1"/>
  <c r="BY87" i="25" s="1"/>
  <c r="BY88" i="25" s="1"/>
  <c r="BY89" i="25" s="1"/>
  <c r="BY90" i="25" s="1"/>
  <c r="BY91" i="25" s="1"/>
  <c r="BY92" i="25" s="1"/>
  <c r="BY93" i="25" s="1"/>
  <c r="BY94" i="25" s="1"/>
  <c r="BY95" i="25" s="1"/>
  <c r="BY96" i="25" s="1"/>
  <c r="BY97" i="25" s="1"/>
  <c r="BY98" i="25" s="1"/>
  <c r="BY99" i="25" s="1"/>
  <c r="BY100" i="25" s="1"/>
  <c r="BY101" i="25" s="1"/>
  <c r="BY102" i="25" s="1"/>
  <c r="BY103" i="25" s="1"/>
  <c r="BY104" i="25" s="1"/>
  <c r="BY105" i="25" s="1"/>
  <c r="BY106" i="25" s="1"/>
  <c r="BY107" i="25" s="1"/>
  <c r="BY108" i="25" s="1"/>
  <c r="BY109" i="25" s="1"/>
  <c r="BY110" i="25" s="1"/>
  <c r="BY111" i="25" s="1"/>
  <c r="BY112" i="25" s="1"/>
  <c r="BY113" i="25" s="1"/>
  <c r="BY114" i="25" s="1"/>
  <c r="BY115" i="25" s="1"/>
  <c r="BY116" i="25" s="1"/>
  <c r="BY117" i="25" s="1"/>
  <c r="BY118" i="25" s="1"/>
  <c r="BY119" i="25" s="1"/>
  <c r="BY120" i="25" s="1"/>
  <c r="BY121" i="25" s="1"/>
  <c r="BY122" i="25" s="1"/>
  <c r="BY123" i="25" s="1"/>
  <c r="BY124" i="25" s="1"/>
  <c r="BY125" i="25" s="1"/>
  <c r="BY126" i="25" s="1"/>
  <c r="BY127" i="25" s="1"/>
  <c r="BY128" i="25" s="1"/>
  <c r="BY129" i="25" s="1"/>
  <c r="BY130" i="25" s="1"/>
  <c r="BY131" i="25" s="1"/>
  <c r="BY132" i="25" s="1"/>
  <c r="BY133" i="25" s="1"/>
  <c r="BY134" i="25" s="1"/>
  <c r="BY135" i="25" s="1"/>
  <c r="BY136" i="25" s="1"/>
  <c r="BY137" i="25" s="1"/>
  <c r="BY138" i="25" s="1"/>
  <c r="BY139" i="25" s="1"/>
  <c r="BY140" i="25" s="1"/>
  <c r="BY141" i="25" s="1"/>
  <c r="BY142" i="25" s="1"/>
  <c r="BY143" i="25" s="1"/>
  <c r="BY144" i="25" s="1"/>
  <c r="BY145" i="25" s="1"/>
  <c r="BY146" i="25" s="1"/>
  <c r="BY147" i="25" s="1"/>
  <c r="BY148" i="25" s="1"/>
  <c r="BY149" i="25" s="1"/>
  <c r="BY150" i="25" s="1"/>
  <c r="BY151" i="25" s="1"/>
  <c r="BY152" i="25" s="1"/>
  <c r="BY153" i="25" s="1"/>
  <c r="BY154" i="25" s="1"/>
  <c r="BY155" i="25" s="1"/>
  <c r="BY156" i="25" s="1"/>
  <c r="BY157" i="25" s="1"/>
  <c r="BY158" i="25" s="1"/>
  <c r="BY159" i="25" s="1"/>
  <c r="BY160" i="25" s="1"/>
  <c r="BY161" i="25" s="1"/>
  <c r="BY162" i="25" s="1"/>
  <c r="BY163" i="25" s="1"/>
  <c r="BY164" i="25" s="1"/>
  <c r="BY165" i="25" s="1"/>
  <c r="BY166" i="25" s="1"/>
  <c r="BY167" i="25" s="1"/>
  <c r="BY168" i="25" s="1"/>
  <c r="BY169" i="25" s="1"/>
  <c r="BY170" i="25" s="1"/>
  <c r="BY171" i="25" s="1"/>
  <c r="BY172" i="25" s="1"/>
  <c r="BY173" i="25" s="1"/>
  <c r="BY174" i="25" s="1"/>
  <c r="BY175" i="25" s="1"/>
  <c r="BY176" i="25" s="1"/>
  <c r="BY177" i="25" s="1"/>
  <c r="BY178" i="25" s="1"/>
  <c r="BY179" i="25" s="1"/>
  <c r="BY180" i="25" s="1"/>
  <c r="BY181" i="25" s="1"/>
  <c r="BY182" i="25" s="1"/>
  <c r="BY183" i="25" s="1"/>
  <c r="BY184" i="25" s="1"/>
  <c r="BY185" i="25" s="1"/>
  <c r="BY186" i="25" s="1"/>
  <c r="BY187" i="25" s="1"/>
  <c r="BY188" i="25" s="1"/>
  <c r="BY189" i="25" s="1"/>
  <c r="BY190" i="25" s="1"/>
  <c r="BY191" i="25" s="1"/>
  <c r="BY192" i="25" s="1"/>
  <c r="BY193" i="25" s="1"/>
  <c r="BY194" i="25" s="1"/>
  <c r="BY195" i="25" s="1"/>
  <c r="BY196" i="25" s="1"/>
  <c r="BY197" i="25" s="1"/>
  <c r="BY198" i="25" s="1"/>
  <c r="BY199" i="25" s="1"/>
  <c r="BY200" i="25" s="1"/>
  <c r="BY201" i="25" s="1"/>
  <c r="BY202" i="25" s="1"/>
  <c r="BY203" i="25" s="1"/>
  <c r="BY204" i="25" s="1"/>
  <c r="BY205" i="25" s="1"/>
  <c r="BY206" i="25" s="1"/>
  <c r="BY207" i="25" s="1"/>
  <c r="BY208" i="25" s="1"/>
  <c r="BY209" i="25" s="1"/>
  <c r="BY210" i="25" s="1"/>
  <c r="BY211" i="25" s="1"/>
  <c r="BY212" i="25" s="1"/>
  <c r="BY213" i="25" s="1"/>
  <c r="BY214" i="25" s="1"/>
  <c r="BY215" i="25" s="1"/>
  <c r="BY216" i="25" s="1"/>
  <c r="BY217" i="25" s="1"/>
  <c r="BY218" i="25" s="1"/>
  <c r="BY219" i="25" s="1"/>
  <c r="BY220" i="25" s="1"/>
  <c r="BY221" i="25" s="1"/>
  <c r="BY222" i="25" s="1"/>
  <c r="BY223" i="25" s="1"/>
  <c r="BY224" i="25" s="1"/>
  <c r="BY225" i="25" s="1"/>
  <c r="BY226" i="25" s="1"/>
  <c r="BY227" i="25" s="1"/>
  <c r="BY228" i="25" s="1"/>
  <c r="BY229" i="25" s="1"/>
  <c r="BY230" i="25" s="1"/>
  <c r="BY231" i="25" s="1"/>
  <c r="BY232" i="25" s="1"/>
  <c r="BY233" i="25" s="1"/>
  <c r="BY234" i="25" s="1"/>
  <c r="BY235" i="25" s="1"/>
  <c r="BY236" i="25" s="1"/>
  <c r="BY237" i="25" s="1"/>
  <c r="BY238" i="25" s="1"/>
  <c r="BY239" i="25" s="1"/>
  <c r="BY240" i="25" s="1"/>
  <c r="BY241" i="25" s="1"/>
  <c r="BY242" i="25" s="1"/>
  <c r="BY243" i="25" s="1"/>
  <c r="BY244" i="25" s="1"/>
  <c r="BY245" i="25" s="1"/>
  <c r="BY246" i="25" s="1"/>
  <c r="BY247" i="25" s="1"/>
  <c r="BY248" i="25" s="1"/>
  <c r="BY249" i="25" s="1"/>
  <c r="BY250" i="25" s="1"/>
  <c r="BY251" i="25" s="1"/>
  <c r="BY252" i="25" s="1"/>
  <c r="BY253" i="25" s="1"/>
  <c r="BY254" i="25" s="1"/>
  <c r="BY255" i="25" s="1"/>
  <c r="BY256" i="25" s="1"/>
  <c r="BY257" i="25" s="1"/>
  <c r="BY258" i="25" s="1"/>
  <c r="BY259" i="25" s="1"/>
  <c r="BY260" i="25" s="1"/>
  <c r="BY261" i="25" s="1"/>
  <c r="BY262" i="25" s="1"/>
  <c r="BY263" i="25" s="1"/>
  <c r="BY264" i="25" s="1"/>
  <c r="BY265" i="25" s="1"/>
  <c r="BY266" i="25" s="1"/>
  <c r="BY267" i="25" s="1"/>
  <c r="BY268" i="25" s="1"/>
  <c r="BY269" i="25" s="1"/>
  <c r="BY270" i="25" s="1"/>
  <c r="BY271" i="25" s="1"/>
  <c r="BY272" i="25" s="1"/>
  <c r="BY273" i="25" s="1"/>
  <c r="BY274" i="25" s="1"/>
  <c r="BY275" i="25" s="1"/>
  <c r="BY276" i="25" s="1"/>
  <c r="BY277" i="25" s="1"/>
  <c r="BY278" i="25" s="1"/>
  <c r="BY279" i="25" s="1"/>
  <c r="BY280" i="25" s="1"/>
  <c r="BY281" i="25" s="1"/>
  <c r="BY282" i="25" s="1"/>
  <c r="BY283" i="25" s="1"/>
  <c r="BY284" i="25" s="1"/>
  <c r="BY285" i="25" s="1"/>
  <c r="BY286" i="25" s="1"/>
  <c r="BY287" i="25" s="1"/>
  <c r="BY288" i="25" s="1"/>
  <c r="BY289" i="25" s="1"/>
  <c r="BY290" i="25" s="1"/>
  <c r="BY291" i="25" s="1"/>
  <c r="BY292" i="25" s="1"/>
  <c r="BY293" i="25" s="1"/>
  <c r="BY294" i="25" s="1"/>
  <c r="BY295" i="25" s="1"/>
  <c r="BY296" i="25" s="1"/>
  <c r="BY297" i="25" s="1"/>
  <c r="BY298" i="25" s="1"/>
  <c r="BY299" i="25" s="1"/>
  <c r="BY300" i="25" s="1"/>
  <c r="BY301" i="25" s="1"/>
  <c r="BY302" i="25" s="1"/>
  <c r="BY303" i="25" s="1"/>
  <c r="BY304" i="25" s="1"/>
  <c r="BY305" i="25" s="1"/>
  <c r="BY306" i="25" s="1"/>
  <c r="BY307" i="25" s="1"/>
  <c r="BY308" i="25" s="1"/>
  <c r="BY309" i="25" s="1"/>
  <c r="BY310" i="25" s="1"/>
  <c r="BY311" i="25" s="1"/>
  <c r="BY312" i="25" s="1"/>
  <c r="BY313" i="25" s="1"/>
  <c r="BY314" i="25" s="1"/>
  <c r="BY315" i="25" s="1"/>
  <c r="BY316" i="25" s="1"/>
  <c r="BY317" i="25" s="1"/>
  <c r="BY318" i="25" s="1"/>
  <c r="BY319" i="25" s="1"/>
  <c r="BY320" i="25" s="1"/>
  <c r="BY321" i="25" s="1"/>
  <c r="BY322" i="25" s="1"/>
  <c r="BY323" i="25" s="1"/>
  <c r="BY324" i="25" s="1"/>
  <c r="BY325" i="25" s="1"/>
  <c r="BY326" i="25" s="1"/>
  <c r="BY327" i="25" s="1"/>
  <c r="BY328" i="25" s="1"/>
  <c r="BY329" i="25" s="1"/>
  <c r="BY330" i="25" s="1"/>
  <c r="BY331" i="25" s="1"/>
  <c r="BY332" i="25" s="1"/>
  <c r="BY333" i="25" s="1"/>
  <c r="BY334" i="25" s="1"/>
  <c r="BY335" i="25" s="1"/>
  <c r="BY336" i="25" s="1"/>
  <c r="BY337" i="25" s="1"/>
  <c r="BY338" i="25" s="1"/>
  <c r="BY339" i="25" s="1"/>
  <c r="BY340" i="25" s="1"/>
  <c r="BY341" i="25" s="1"/>
  <c r="BY342" i="25" s="1"/>
  <c r="BY343" i="25" s="1"/>
  <c r="BY344" i="25" s="1"/>
  <c r="BY345" i="25" s="1"/>
  <c r="BY346" i="25" s="1"/>
  <c r="BY347" i="25" s="1"/>
  <c r="BY348" i="25" s="1"/>
  <c r="BY349" i="25" s="1"/>
  <c r="BY350" i="25" s="1"/>
  <c r="BY351" i="25" s="1"/>
  <c r="BY352" i="25" s="1"/>
  <c r="BY353" i="25" s="1"/>
  <c r="BY354" i="25" s="1"/>
  <c r="BY355" i="25" s="1"/>
  <c r="BY356" i="25" s="1"/>
  <c r="BY357" i="25" s="1"/>
  <c r="BY358" i="25" s="1"/>
  <c r="BY359" i="25" s="1"/>
  <c r="BY360" i="25" s="1"/>
  <c r="BY361" i="25" s="1"/>
  <c r="BY362" i="25" s="1"/>
  <c r="BY363" i="25" s="1"/>
  <c r="BY364" i="25" s="1"/>
  <c r="BY365" i="25" s="1"/>
  <c r="BY366" i="25" s="1"/>
  <c r="BY367" i="25" s="1"/>
  <c r="BY368" i="25" s="1"/>
  <c r="BY369" i="25" s="1"/>
  <c r="BY370" i="25" s="1"/>
  <c r="BY371" i="25" s="1"/>
  <c r="BY372" i="25" s="1"/>
  <c r="BY373" i="25" s="1"/>
  <c r="BY374" i="25" s="1"/>
  <c r="BY375" i="25" s="1"/>
  <c r="BY376" i="25" s="1"/>
  <c r="BY377" i="25" s="1"/>
  <c r="BY378" i="25" s="1"/>
  <c r="BY379" i="25" s="1"/>
  <c r="BY380" i="25" s="1"/>
  <c r="BY381" i="25" s="1"/>
  <c r="BY382" i="25" s="1"/>
  <c r="BY383" i="25" s="1"/>
  <c r="BY384" i="25" s="1"/>
  <c r="BY385" i="25" s="1"/>
  <c r="BY386" i="25" s="1"/>
  <c r="BY387" i="25" s="1"/>
  <c r="BY388" i="25" s="1"/>
  <c r="BY389" i="25" s="1"/>
  <c r="BY390" i="25" s="1"/>
  <c r="B784" i="4"/>
  <c r="A218" i="4"/>
  <c r="BQ16" i="25"/>
  <c r="BQ17" i="25" s="1"/>
  <c r="BQ18" i="25" s="1"/>
  <c r="BQ19" i="25" s="1"/>
  <c r="BQ20" i="25" s="1"/>
  <c r="BQ21" i="25" s="1"/>
  <c r="BQ22" i="25" s="1"/>
  <c r="BQ23" i="25" s="1"/>
  <c r="BQ24" i="25" s="1"/>
  <c r="BQ25" i="25" s="1"/>
  <c r="BQ26" i="25" s="1"/>
  <c r="BQ27" i="25" s="1"/>
  <c r="BQ28" i="25" s="1"/>
  <c r="BQ29" i="25" s="1"/>
  <c r="BQ30" i="25" s="1"/>
  <c r="BQ31" i="25" s="1"/>
  <c r="BQ32" i="25" s="1"/>
  <c r="BQ33" i="25" s="1"/>
  <c r="BQ34" i="25" s="1"/>
  <c r="BQ35" i="25" s="1"/>
  <c r="BQ36" i="25" s="1"/>
  <c r="BQ37" i="25" s="1"/>
  <c r="BQ38" i="25" s="1"/>
  <c r="BQ39" i="25" s="1"/>
  <c r="BQ40" i="25" s="1"/>
  <c r="BQ41" i="25" s="1"/>
  <c r="BQ42" i="25" s="1"/>
  <c r="BQ43" i="25" s="1"/>
  <c r="BQ44" i="25" s="1"/>
  <c r="BQ45" i="25" s="1"/>
  <c r="BQ46" i="25" s="1"/>
  <c r="BQ47" i="25" s="1"/>
  <c r="BQ48" i="25" s="1"/>
  <c r="BQ49" i="25" s="1"/>
  <c r="BQ50" i="25" s="1"/>
  <c r="BQ51" i="25" s="1"/>
  <c r="BQ52" i="25" s="1"/>
  <c r="BQ53" i="25" s="1"/>
  <c r="BQ54" i="25" s="1"/>
  <c r="BQ55" i="25" s="1"/>
  <c r="BQ56" i="25" s="1"/>
  <c r="BQ57" i="25" s="1"/>
  <c r="BQ58" i="25" s="1"/>
  <c r="BQ59" i="25" s="1"/>
  <c r="BQ60" i="25" s="1"/>
  <c r="BQ61" i="25" s="1"/>
  <c r="BQ62" i="25" s="1"/>
  <c r="BQ63" i="25" s="1"/>
  <c r="BQ64" i="25" s="1"/>
  <c r="BQ65" i="25" s="1"/>
  <c r="BQ66" i="25" s="1"/>
  <c r="BQ67" i="25" s="1"/>
  <c r="BQ68" i="25" s="1"/>
  <c r="BQ69" i="25" s="1"/>
  <c r="BQ70" i="25" s="1"/>
  <c r="BQ71" i="25" s="1"/>
  <c r="BQ72" i="25" s="1"/>
  <c r="BQ73" i="25" s="1"/>
  <c r="BQ74" i="25" s="1"/>
  <c r="BQ75" i="25" s="1"/>
  <c r="BQ76" i="25" s="1"/>
  <c r="BQ77" i="25" s="1"/>
  <c r="BQ78" i="25" s="1"/>
  <c r="BQ79" i="25" s="1"/>
  <c r="BQ80" i="25" s="1"/>
  <c r="BQ81" i="25" s="1"/>
  <c r="BQ82" i="25" s="1"/>
  <c r="BQ83" i="25" s="1"/>
  <c r="BQ84" i="25" s="1"/>
  <c r="BQ85" i="25" s="1"/>
  <c r="BQ86" i="25" s="1"/>
  <c r="BQ87" i="25" s="1"/>
  <c r="BQ88" i="25" s="1"/>
  <c r="BQ89" i="25" s="1"/>
  <c r="BQ90" i="25" s="1"/>
  <c r="BQ91" i="25" s="1"/>
  <c r="BQ92" i="25" s="1"/>
  <c r="BQ93" i="25" s="1"/>
  <c r="BQ94" i="25" s="1"/>
  <c r="BQ95" i="25" s="1"/>
  <c r="BQ96" i="25" s="1"/>
  <c r="BQ97" i="25" s="1"/>
  <c r="BQ98" i="25" s="1"/>
  <c r="BQ99" i="25" s="1"/>
  <c r="BQ100" i="25" s="1"/>
  <c r="BQ101" i="25" s="1"/>
  <c r="BQ102" i="25" s="1"/>
  <c r="BQ103" i="25" s="1"/>
  <c r="BQ104" i="25" s="1"/>
  <c r="BQ105" i="25" s="1"/>
  <c r="BQ106" i="25" s="1"/>
  <c r="BQ107" i="25" s="1"/>
  <c r="BQ108" i="25" s="1"/>
  <c r="BQ109" i="25" s="1"/>
  <c r="BQ110" i="25" s="1"/>
  <c r="BQ111" i="25" s="1"/>
  <c r="BQ112" i="25" s="1"/>
  <c r="BQ113" i="25" s="1"/>
  <c r="BQ114" i="25" s="1"/>
  <c r="BQ115" i="25" s="1"/>
  <c r="BQ116" i="25" s="1"/>
  <c r="BQ117" i="25" s="1"/>
  <c r="BQ118" i="25" s="1"/>
  <c r="BQ119" i="25" s="1"/>
  <c r="BQ120" i="25" s="1"/>
  <c r="BQ121" i="25" s="1"/>
  <c r="BQ122" i="25" s="1"/>
  <c r="BQ123" i="25" s="1"/>
  <c r="BQ124" i="25" s="1"/>
  <c r="BQ125" i="25" s="1"/>
  <c r="BQ126" i="25" s="1"/>
  <c r="BQ127" i="25" s="1"/>
  <c r="BQ128" i="25" s="1"/>
  <c r="BQ129" i="25" s="1"/>
  <c r="BQ130" i="25" s="1"/>
  <c r="BQ131" i="25" s="1"/>
  <c r="BQ132" i="25" s="1"/>
  <c r="BQ133" i="25" s="1"/>
  <c r="BQ134" i="25" s="1"/>
  <c r="BQ135" i="25" s="1"/>
  <c r="BQ136" i="25" s="1"/>
  <c r="BQ137" i="25" s="1"/>
  <c r="BQ138" i="25" s="1"/>
  <c r="BQ139" i="25" s="1"/>
  <c r="BQ140" i="25" s="1"/>
  <c r="BQ141" i="25" s="1"/>
  <c r="BQ142" i="25" s="1"/>
  <c r="BQ143" i="25" s="1"/>
  <c r="BQ144" i="25" s="1"/>
  <c r="BQ145" i="25" s="1"/>
  <c r="BQ146" i="25" s="1"/>
  <c r="BQ147" i="25" s="1"/>
  <c r="BQ148" i="25" s="1"/>
  <c r="BQ149" i="25" s="1"/>
  <c r="BQ150" i="25" s="1"/>
  <c r="BQ151" i="25" s="1"/>
  <c r="BQ152" i="25" s="1"/>
  <c r="BQ153" i="25" s="1"/>
  <c r="BQ154" i="25" s="1"/>
  <c r="BQ155" i="25" s="1"/>
  <c r="BQ156" i="25" s="1"/>
  <c r="BQ157" i="25" s="1"/>
  <c r="BQ158" i="25" s="1"/>
  <c r="BQ159" i="25" s="1"/>
  <c r="BQ160" i="25" s="1"/>
  <c r="BQ161" i="25" s="1"/>
  <c r="BQ162" i="25" s="1"/>
  <c r="BQ163" i="25" s="1"/>
  <c r="BQ164" i="25" s="1"/>
  <c r="BQ165" i="25" s="1"/>
  <c r="BQ166" i="25" s="1"/>
  <c r="BQ167" i="25" s="1"/>
  <c r="BQ168" i="25" s="1"/>
  <c r="BQ169" i="25" s="1"/>
  <c r="BQ170" i="25" s="1"/>
  <c r="BQ171" i="25" s="1"/>
  <c r="BQ172" i="25" s="1"/>
  <c r="BQ173" i="25" s="1"/>
  <c r="BQ174" i="25" s="1"/>
  <c r="BQ175" i="25" s="1"/>
  <c r="BQ176" i="25" s="1"/>
  <c r="BQ177" i="25" s="1"/>
  <c r="BQ178" i="25" s="1"/>
  <c r="BQ179" i="25" s="1"/>
  <c r="BQ180" i="25" s="1"/>
  <c r="BQ181" i="25" s="1"/>
  <c r="BQ182" i="25" s="1"/>
  <c r="BQ183" i="25" s="1"/>
  <c r="BQ184" i="25" s="1"/>
  <c r="BQ185" i="25" s="1"/>
  <c r="BQ186" i="25" s="1"/>
  <c r="BQ187" i="25" s="1"/>
  <c r="BQ188" i="25" s="1"/>
  <c r="BQ189" i="25" s="1"/>
  <c r="BQ190" i="25" s="1"/>
  <c r="BQ191" i="25" s="1"/>
  <c r="BQ192" i="25" s="1"/>
  <c r="BQ193" i="25" s="1"/>
  <c r="BQ194" i="25" s="1"/>
  <c r="BQ195" i="25" s="1"/>
  <c r="BQ196" i="25" s="1"/>
  <c r="BQ197" i="25" s="1"/>
  <c r="BQ198" i="25" s="1"/>
  <c r="BQ199" i="25" s="1"/>
  <c r="BQ200" i="25" s="1"/>
  <c r="BQ201" i="25" s="1"/>
  <c r="BQ202" i="25" s="1"/>
  <c r="BQ203" i="25" s="1"/>
  <c r="BQ204" i="25" s="1"/>
  <c r="BQ205" i="25" s="1"/>
  <c r="BQ206" i="25" s="1"/>
  <c r="BQ207" i="25" s="1"/>
  <c r="BQ208" i="25" s="1"/>
  <c r="BQ209" i="25" s="1"/>
  <c r="BQ210" i="25" s="1"/>
  <c r="BQ211" i="25" s="1"/>
  <c r="BQ212" i="25" s="1"/>
  <c r="BQ213" i="25" s="1"/>
  <c r="BQ214" i="25" s="1"/>
  <c r="BQ215" i="25" s="1"/>
  <c r="BQ216" i="25" s="1"/>
  <c r="BQ217" i="25" s="1"/>
  <c r="BQ218" i="25" s="1"/>
  <c r="BQ219" i="25" s="1"/>
  <c r="BQ220" i="25" s="1"/>
  <c r="BQ221" i="25" s="1"/>
  <c r="BQ222" i="25" s="1"/>
  <c r="BQ223" i="25" s="1"/>
  <c r="BQ224" i="25" s="1"/>
  <c r="BQ225" i="25" s="1"/>
  <c r="BQ226" i="25" s="1"/>
  <c r="BQ227" i="25" s="1"/>
  <c r="BQ228" i="25" s="1"/>
  <c r="BQ229" i="25" s="1"/>
  <c r="BQ230" i="25" s="1"/>
  <c r="BQ231" i="25" s="1"/>
  <c r="BQ232" i="25" s="1"/>
  <c r="BQ233" i="25" s="1"/>
  <c r="BQ234" i="25" s="1"/>
  <c r="BQ235" i="25" s="1"/>
  <c r="BQ236" i="25" s="1"/>
  <c r="BQ237" i="25" s="1"/>
  <c r="BQ238" i="25" s="1"/>
  <c r="BQ239" i="25" s="1"/>
  <c r="BQ240" i="25" s="1"/>
  <c r="BQ241" i="25" s="1"/>
  <c r="BQ242" i="25" s="1"/>
  <c r="BQ243" i="25" s="1"/>
  <c r="BQ244" i="25" s="1"/>
  <c r="BQ245" i="25" s="1"/>
  <c r="BQ246" i="25" s="1"/>
  <c r="BQ247" i="25" s="1"/>
  <c r="BQ248" i="25" s="1"/>
  <c r="BQ249" i="25" s="1"/>
  <c r="BQ250" i="25" s="1"/>
  <c r="BQ251" i="25" s="1"/>
  <c r="BQ252" i="25" s="1"/>
  <c r="BQ253" i="25" s="1"/>
  <c r="BQ254" i="25" s="1"/>
  <c r="BQ255" i="25" s="1"/>
  <c r="BQ256" i="25" s="1"/>
  <c r="BQ257" i="25" s="1"/>
  <c r="BQ258" i="25" s="1"/>
  <c r="BQ259" i="25" s="1"/>
  <c r="BQ260" i="25" s="1"/>
  <c r="BQ261" i="25" s="1"/>
  <c r="BQ262" i="25" s="1"/>
  <c r="BQ263" i="25" s="1"/>
  <c r="BQ264" i="25" s="1"/>
  <c r="BQ265" i="25" s="1"/>
  <c r="BQ266" i="25" s="1"/>
  <c r="BQ267" i="25" s="1"/>
  <c r="BQ268" i="25" s="1"/>
  <c r="BQ269" i="25" s="1"/>
  <c r="BQ270" i="25" s="1"/>
  <c r="BQ271" i="25" s="1"/>
  <c r="BQ272" i="25" s="1"/>
  <c r="BQ273" i="25" s="1"/>
  <c r="BQ274" i="25" s="1"/>
  <c r="BQ275" i="25" s="1"/>
  <c r="BQ276" i="25" s="1"/>
  <c r="BQ277" i="25" s="1"/>
  <c r="BQ278" i="25" s="1"/>
  <c r="BQ279" i="25" s="1"/>
  <c r="BQ280" i="25" s="1"/>
  <c r="BQ281" i="25" s="1"/>
  <c r="BQ282" i="25" s="1"/>
  <c r="BQ283" i="25" s="1"/>
  <c r="BQ284" i="25" s="1"/>
  <c r="BQ285" i="25" s="1"/>
  <c r="BQ286" i="25" s="1"/>
  <c r="BQ287" i="25" s="1"/>
  <c r="BQ288" i="25" s="1"/>
  <c r="BQ289" i="25" s="1"/>
  <c r="BQ290" i="25" s="1"/>
  <c r="BQ291" i="25" s="1"/>
  <c r="BQ292" i="25" s="1"/>
  <c r="BQ293" i="25" s="1"/>
  <c r="BQ294" i="25" s="1"/>
  <c r="BQ295" i="25" s="1"/>
  <c r="BQ296" i="25" s="1"/>
  <c r="BQ297" i="25" s="1"/>
  <c r="BQ298" i="25" s="1"/>
  <c r="BQ299" i="25" s="1"/>
  <c r="BQ300" i="25" s="1"/>
  <c r="BQ301" i="25" s="1"/>
  <c r="BQ302" i="25" s="1"/>
  <c r="BQ303" i="25" s="1"/>
  <c r="BQ304" i="25" s="1"/>
  <c r="BQ305" i="25" s="1"/>
  <c r="BQ306" i="25" s="1"/>
  <c r="BQ307" i="25" s="1"/>
  <c r="BQ308" i="25" s="1"/>
  <c r="BQ309" i="25" s="1"/>
  <c r="BQ310" i="25" s="1"/>
  <c r="BQ311" i="25" s="1"/>
  <c r="BQ312" i="25" s="1"/>
  <c r="BQ313" i="25" s="1"/>
  <c r="BQ314" i="25" s="1"/>
  <c r="BQ315" i="25" s="1"/>
  <c r="BQ316" i="25" s="1"/>
  <c r="BQ317" i="25" s="1"/>
  <c r="BQ318" i="25" s="1"/>
  <c r="BQ319" i="25" s="1"/>
  <c r="BQ320" i="25" s="1"/>
  <c r="BQ321" i="25" s="1"/>
  <c r="BQ322" i="25" s="1"/>
  <c r="BQ323" i="25" s="1"/>
  <c r="BQ324" i="25" s="1"/>
  <c r="BQ325" i="25" s="1"/>
  <c r="BQ326" i="25" s="1"/>
  <c r="BQ327" i="25" s="1"/>
  <c r="BQ328" i="25" s="1"/>
  <c r="BQ329" i="25" s="1"/>
  <c r="BQ330" i="25" s="1"/>
  <c r="BQ331" i="25" s="1"/>
  <c r="BQ332" i="25" s="1"/>
  <c r="BQ333" i="25" s="1"/>
  <c r="BQ334" i="25" s="1"/>
  <c r="BQ335" i="25" s="1"/>
  <c r="BQ336" i="25" s="1"/>
  <c r="BQ337" i="25" s="1"/>
  <c r="BQ338" i="25" s="1"/>
  <c r="BQ339" i="25" s="1"/>
  <c r="BQ340" i="25" s="1"/>
  <c r="BQ341" i="25" s="1"/>
  <c r="BQ342" i="25" s="1"/>
  <c r="BQ343" i="25" s="1"/>
  <c r="BQ344" i="25" s="1"/>
  <c r="BQ345" i="25" s="1"/>
  <c r="BQ346" i="25" s="1"/>
  <c r="BQ347" i="25" s="1"/>
  <c r="BQ348" i="25" s="1"/>
  <c r="BQ349" i="25" s="1"/>
  <c r="BQ350" i="25" s="1"/>
  <c r="BQ351" i="25" s="1"/>
  <c r="BQ352" i="25" s="1"/>
  <c r="BQ353" i="25" s="1"/>
  <c r="BQ354" i="25" s="1"/>
  <c r="BQ355" i="25" s="1"/>
  <c r="BQ356" i="25" s="1"/>
  <c r="BQ357" i="25" s="1"/>
  <c r="BQ358" i="25" s="1"/>
  <c r="BQ359" i="25" s="1"/>
  <c r="BQ360" i="25" s="1"/>
  <c r="BQ361" i="25" s="1"/>
  <c r="BQ362" i="25" s="1"/>
  <c r="BQ363" i="25" s="1"/>
  <c r="BQ364" i="25" s="1"/>
  <c r="BQ365" i="25" s="1"/>
  <c r="BQ366" i="25" s="1"/>
  <c r="BQ367" i="25" s="1"/>
  <c r="BQ368" i="25" s="1"/>
  <c r="BQ369" i="25" s="1"/>
  <c r="BQ370" i="25" s="1"/>
  <c r="BQ371" i="25" s="1"/>
  <c r="BQ372" i="25" s="1"/>
  <c r="BQ373" i="25" s="1"/>
  <c r="BQ374" i="25" s="1"/>
  <c r="BQ375" i="25" s="1"/>
  <c r="BQ376" i="25" s="1"/>
  <c r="BQ377" i="25" s="1"/>
  <c r="BQ378" i="25" s="1"/>
  <c r="BQ379" i="25" s="1"/>
  <c r="BQ380" i="25" s="1"/>
  <c r="BQ381" i="25" s="1"/>
  <c r="BQ382" i="25" s="1"/>
  <c r="BQ383" i="25" s="1"/>
  <c r="BQ384" i="25" s="1"/>
  <c r="BQ385" i="25" s="1"/>
  <c r="BQ386" i="25" s="1"/>
  <c r="BQ387" i="25" s="1"/>
  <c r="BQ388" i="25" s="1"/>
  <c r="BQ389" i="25" s="1"/>
  <c r="BQ390" i="25" s="1"/>
  <c r="BO16" i="25"/>
  <c r="BO17" i="25" s="1"/>
  <c r="BO18" i="25" s="1"/>
  <c r="BO19" i="25" s="1"/>
  <c r="BO20" i="25" s="1"/>
  <c r="BO21" i="25" s="1"/>
  <c r="BO22" i="25" s="1"/>
  <c r="BO23" i="25" s="1"/>
  <c r="BO24" i="25" s="1"/>
  <c r="BO25" i="25" s="1"/>
  <c r="BO26" i="25" s="1"/>
  <c r="BO27" i="25" s="1"/>
  <c r="BO28" i="25" s="1"/>
  <c r="BO29" i="25" s="1"/>
  <c r="BO30" i="25" s="1"/>
  <c r="BO31" i="25" s="1"/>
  <c r="BO32" i="25" s="1"/>
  <c r="BO33" i="25" s="1"/>
  <c r="BO34" i="25" s="1"/>
  <c r="BO35" i="25" s="1"/>
  <c r="BO36" i="25" s="1"/>
  <c r="BO37" i="25" s="1"/>
  <c r="BO38" i="25" s="1"/>
  <c r="BO39" i="25" s="1"/>
  <c r="BO40" i="25" s="1"/>
  <c r="BO41" i="25" s="1"/>
  <c r="BO42" i="25" s="1"/>
  <c r="BO43" i="25" s="1"/>
  <c r="BO44" i="25" s="1"/>
  <c r="BO45" i="25" s="1"/>
  <c r="BO46" i="25" s="1"/>
  <c r="BO47" i="25" s="1"/>
  <c r="BO48" i="25" s="1"/>
  <c r="BO49" i="25" s="1"/>
  <c r="BO50" i="25" s="1"/>
  <c r="BO51" i="25" s="1"/>
  <c r="BO52" i="25" s="1"/>
  <c r="BO53" i="25" s="1"/>
  <c r="BO54" i="25" s="1"/>
  <c r="BO55" i="25" s="1"/>
  <c r="BO56" i="25" s="1"/>
  <c r="BO57" i="25" s="1"/>
  <c r="BO58" i="25" s="1"/>
  <c r="BO59" i="25" s="1"/>
  <c r="BO60" i="25" s="1"/>
  <c r="BO61" i="25" s="1"/>
  <c r="BO62" i="25" s="1"/>
  <c r="BO63" i="25" s="1"/>
  <c r="BO64" i="25" s="1"/>
  <c r="BO65" i="25" s="1"/>
  <c r="BO66" i="25" s="1"/>
  <c r="BO67" i="25" s="1"/>
  <c r="BO68" i="25" s="1"/>
  <c r="BO69" i="25" s="1"/>
  <c r="BO70" i="25" s="1"/>
  <c r="BO71" i="25" s="1"/>
  <c r="BO72" i="25" s="1"/>
  <c r="BO73" i="25" s="1"/>
  <c r="BO74" i="25" s="1"/>
  <c r="BO75" i="25" s="1"/>
  <c r="BO76" i="25" s="1"/>
  <c r="BO77" i="25" s="1"/>
  <c r="BO78" i="25" s="1"/>
  <c r="BO79" i="25" s="1"/>
  <c r="BO80" i="25" s="1"/>
  <c r="BO81" i="25" s="1"/>
  <c r="BO82" i="25" s="1"/>
  <c r="BO83" i="25" s="1"/>
  <c r="BO84" i="25" s="1"/>
  <c r="BO85" i="25" s="1"/>
  <c r="BO86" i="25" s="1"/>
  <c r="BO87" i="25" s="1"/>
  <c r="BO88" i="25" s="1"/>
  <c r="BO89" i="25" s="1"/>
  <c r="BO90" i="25" s="1"/>
  <c r="BO91" i="25" s="1"/>
  <c r="BO92" i="25" s="1"/>
  <c r="BO93" i="25" s="1"/>
  <c r="BO94" i="25" s="1"/>
  <c r="BO95" i="25" s="1"/>
  <c r="BO96" i="25" s="1"/>
  <c r="BO97" i="25" s="1"/>
  <c r="BO98" i="25" s="1"/>
  <c r="BO99" i="25" s="1"/>
  <c r="BO100" i="25" s="1"/>
  <c r="BO101" i="25" s="1"/>
  <c r="BO102" i="25" s="1"/>
  <c r="BO103" i="25" s="1"/>
  <c r="BO104" i="25" s="1"/>
  <c r="BO105" i="25" s="1"/>
  <c r="BO106" i="25" s="1"/>
  <c r="BO107" i="25" s="1"/>
  <c r="BO108" i="25" s="1"/>
  <c r="BO109" i="25" s="1"/>
  <c r="BO110" i="25" s="1"/>
  <c r="BO111" i="25" s="1"/>
  <c r="BO112" i="25" s="1"/>
  <c r="BO113" i="25" s="1"/>
  <c r="BO114" i="25" s="1"/>
  <c r="BO115" i="25" s="1"/>
  <c r="BO116" i="25" s="1"/>
  <c r="BO117" i="25" s="1"/>
  <c r="BO118" i="25" s="1"/>
  <c r="BO119" i="25" s="1"/>
  <c r="BO120" i="25" s="1"/>
  <c r="BO121" i="25" s="1"/>
  <c r="BO122" i="25" s="1"/>
  <c r="BO123" i="25" s="1"/>
  <c r="BO124" i="25" s="1"/>
  <c r="BO125" i="25" s="1"/>
  <c r="BO126" i="25" s="1"/>
  <c r="BO127" i="25" s="1"/>
  <c r="BO128" i="25" s="1"/>
  <c r="BO129" i="25" s="1"/>
  <c r="BO130" i="25" s="1"/>
  <c r="BO131" i="25" s="1"/>
  <c r="BO132" i="25" s="1"/>
  <c r="BO133" i="25" s="1"/>
  <c r="BO134" i="25" s="1"/>
  <c r="BO135" i="25" s="1"/>
  <c r="BO136" i="25" s="1"/>
  <c r="BO137" i="25" s="1"/>
  <c r="BO138" i="25" s="1"/>
  <c r="BO139" i="25" s="1"/>
  <c r="BO140" i="25" s="1"/>
  <c r="BO141" i="25" s="1"/>
  <c r="BO142" i="25" s="1"/>
  <c r="BO143" i="25" s="1"/>
  <c r="BO144" i="25" s="1"/>
  <c r="BO145" i="25" s="1"/>
  <c r="BO146" i="25" s="1"/>
  <c r="BO147" i="25" s="1"/>
  <c r="BO148" i="25" s="1"/>
  <c r="BO149" i="25" s="1"/>
  <c r="BO150" i="25" s="1"/>
  <c r="BO151" i="25" s="1"/>
  <c r="BO152" i="25" s="1"/>
  <c r="BO153" i="25" s="1"/>
  <c r="BO154" i="25" s="1"/>
  <c r="BO155" i="25" s="1"/>
  <c r="BO156" i="25" s="1"/>
  <c r="BO157" i="25" s="1"/>
  <c r="BO158" i="25" s="1"/>
  <c r="BO159" i="25" s="1"/>
  <c r="BO160" i="25" s="1"/>
  <c r="BO161" i="25" s="1"/>
  <c r="BO162" i="25" s="1"/>
  <c r="BO163" i="25" s="1"/>
  <c r="BO164" i="25" s="1"/>
  <c r="BO165" i="25" s="1"/>
  <c r="BO166" i="25" s="1"/>
  <c r="BO167" i="25" s="1"/>
  <c r="BO168" i="25" s="1"/>
  <c r="BO169" i="25" s="1"/>
  <c r="BO170" i="25" s="1"/>
  <c r="BO171" i="25" s="1"/>
  <c r="BO172" i="25" s="1"/>
  <c r="BO173" i="25" s="1"/>
  <c r="BO174" i="25" s="1"/>
  <c r="BO175" i="25" s="1"/>
  <c r="BO176" i="25" s="1"/>
  <c r="BO177" i="25" s="1"/>
  <c r="BO178" i="25" s="1"/>
  <c r="BO179" i="25" s="1"/>
  <c r="BO180" i="25" s="1"/>
  <c r="BO181" i="25" s="1"/>
  <c r="BO182" i="25" s="1"/>
  <c r="BO183" i="25" s="1"/>
  <c r="BO184" i="25" s="1"/>
  <c r="BO185" i="25" s="1"/>
  <c r="BO186" i="25" s="1"/>
  <c r="BO187" i="25" s="1"/>
  <c r="BO188" i="25" s="1"/>
  <c r="BO189" i="25" s="1"/>
  <c r="BO190" i="25" s="1"/>
  <c r="BO191" i="25" s="1"/>
  <c r="BO192" i="25" s="1"/>
  <c r="BO193" i="25" s="1"/>
  <c r="BO194" i="25" s="1"/>
  <c r="BO195" i="25" s="1"/>
  <c r="BO196" i="25" s="1"/>
  <c r="BO197" i="25" s="1"/>
  <c r="BO198" i="25" s="1"/>
  <c r="BO199" i="25" s="1"/>
  <c r="BO200" i="25" s="1"/>
  <c r="BO201" i="25" s="1"/>
  <c r="BO202" i="25" s="1"/>
  <c r="BO203" i="25" s="1"/>
  <c r="BO204" i="25" s="1"/>
  <c r="BO205" i="25" s="1"/>
  <c r="BO206" i="25" s="1"/>
  <c r="BO207" i="25" s="1"/>
  <c r="BO208" i="25" s="1"/>
  <c r="BO209" i="25" s="1"/>
  <c r="BO210" i="25" s="1"/>
  <c r="BO211" i="25" s="1"/>
  <c r="BO212" i="25" s="1"/>
  <c r="BO213" i="25" s="1"/>
  <c r="BO214" i="25" s="1"/>
  <c r="BO215" i="25" s="1"/>
  <c r="BO216" i="25" s="1"/>
  <c r="BO217" i="25" s="1"/>
  <c r="BO218" i="25" s="1"/>
  <c r="BO219" i="25" s="1"/>
  <c r="BO220" i="25" s="1"/>
  <c r="BO221" i="25" s="1"/>
  <c r="BO222" i="25" s="1"/>
  <c r="BO223" i="25" s="1"/>
  <c r="BO224" i="25" s="1"/>
  <c r="BO225" i="25" s="1"/>
  <c r="BO226" i="25" s="1"/>
  <c r="BO227" i="25" s="1"/>
  <c r="BO228" i="25" s="1"/>
  <c r="BO229" i="25" s="1"/>
  <c r="BO230" i="25" s="1"/>
  <c r="BO231" i="25" s="1"/>
  <c r="BO232" i="25" s="1"/>
  <c r="BO233" i="25" s="1"/>
  <c r="BO234" i="25" s="1"/>
  <c r="BO235" i="25" s="1"/>
  <c r="BO236" i="25" s="1"/>
  <c r="BO237" i="25" s="1"/>
  <c r="BO238" i="25" s="1"/>
  <c r="BO239" i="25" s="1"/>
  <c r="BO240" i="25" s="1"/>
  <c r="BO241" i="25" s="1"/>
  <c r="BO242" i="25" s="1"/>
  <c r="BO243" i="25" s="1"/>
  <c r="BO244" i="25" s="1"/>
  <c r="BO245" i="25" s="1"/>
  <c r="BO246" i="25" s="1"/>
  <c r="BO247" i="25" s="1"/>
  <c r="BO248" i="25" s="1"/>
  <c r="BO249" i="25" s="1"/>
  <c r="BO250" i="25" s="1"/>
  <c r="BO251" i="25" s="1"/>
  <c r="BO252" i="25" s="1"/>
  <c r="BO253" i="25" s="1"/>
  <c r="BO254" i="25" s="1"/>
  <c r="BO255" i="25" s="1"/>
  <c r="BO256" i="25" s="1"/>
  <c r="BO257" i="25" s="1"/>
  <c r="BO258" i="25" s="1"/>
  <c r="BO259" i="25" s="1"/>
  <c r="BO260" i="25" s="1"/>
  <c r="BO261" i="25" s="1"/>
  <c r="BO262" i="25" s="1"/>
  <c r="BO263" i="25" s="1"/>
  <c r="BO264" i="25" s="1"/>
  <c r="BO265" i="25" s="1"/>
  <c r="BO266" i="25" s="1"/>
  <c r="BO267" i="25" s="1"/>
  <c r="BO268" i="25" s="1"/>
  <c r="BO269" i="25" s="1"/>
  <c r="BO270" i="25" s="1"/>
  <c r="BO271" i="25" s="1"/>
  <c r="BO272" i="25" s="1"/>
  <c r="BO273" i="25" s="1"/>
  <c r="BO274" i="25" s="1"/>
  <c r="BO275" i="25" s="1"/>
  <c r="BO276" i="25" s="1"/>
  <c r="BO277" i="25" s="1"/>
  <c r="BO278" i="25" s="1"/>
  <c r="BO279" i="25" s="1"/>
  <c r="BO280" i="25" s="1"/>
  <c r="BO281" i="25" s="1"/>
  <c r="BO282" i="25" s="1"/>
  <c r="BO283" i="25" s="1"/>
  <c r="BO284" i="25" s="1"/>
  <c r="BO285" i="25" s="1"/>
  <c r="BO286" i="25" s="1"/>
  <c r="BO287" i="25" s="1"/>
  <c r="BO288" i="25" s="1"/>
  <c r="BO289" i="25" s="1"/>
  <c r="BO290" i="25" s="1"/>
  <c r="BO291" i="25" s="1"/>
  <c r="BO292" i="25" s="1"/>
  <c r="BO293" i="25" s="1"/>
  <c r="BO294" i="25" s="1"/>
  <c r="BO295" i="25" s="1"/>
  <c r="BO296" i="25" s="1"/>
  <c r="BO297" i="25" s="1"/>
  <c r="BO298" i="25" s="1"/>
  <c r="BO299" i="25" s="1"/>
  <c r="BO300" i="25" s="1"/>
  <c r="BO301" i="25" s="1"/>
  <c r="BO302" i="25" s="1"/>
  <c r="BO303" i="25" s="1"/>
  <c r="BO304" i="25" s="1"/>
  <c r="BO305" i="25" s="1"/>
  <c r="BO306" i="25" s="1"/>
  <c r="BO307" i="25" s="1"/>
  <c r="BO308" i="25" s="1"/>
  <c r="BO309" i="25" s="1"/>
  <c r="BO310" i="25" s="1"/>
  <c r="BO311" i="25" s="1"/>
  <c r="BO312" i="25" s="1"/>
  <c r="BO313" i="25" s="1"/>
  <c r="BO314" i="25" s="1"/>
  <c r="BO315" i="25" s="1"/>
  <c r="BO316" i="25" s="1"/>
  <c r="BO317" i="25" s="1"/>
  <c r="BO318" i="25" s="1"/>
  <c r="BO319" i="25" s="1"/>
  <c r="BO320" i="25" s="1"/>
  <c r="BO321" i="25" s="1"/>
  <c r="BO322" i="25" s="1"/>
  <c r="BO323" i="25" s="1"/>
  <c r="BO324" i="25" s="1"/>
  <c r="BO325" i="25" s="1"/>
  <c r="BO326" i="25" s="1"/>
  <c r="BO327" i="25" s="1"/>
  <c r="BO328" i="25" s="1"/>
  <c r="BO329" i="25" s="1"/>
  <c r="BO330" i="25" s="1"/>
  <c r="BO331" i="25" s="1"/>
  <c r="BO332" i="25" s="1"/>
  <c r="BO333" i="25" s="1"/>
  <c r="BO334" i="25" s="1"/>
  <c r="BO335" i="25" s="1"/>
  <c r="BO336" i="25" s="1"/>
  <c r="BO337" i="25" s="1"/>
  <c r="BO338" i="25" s="1"/>
  <c r="BO339" i="25" s="1"/>
  <c r="BO340" i="25" s="1"/>
  <c r="BO341" i="25" s="1"/>
  <c r="BO342" i="25" s="1"/>
  <c r="BO343" i="25" s="1"/>
  <c r="BO344" i="25" s="1"/>
  <c r="BO345" i="25" s="1"/>
  <c r="BO346" i="25" s="1"/>
  <c r="BO347" i="25" s="1"/>
  <c r="BO348" i="25" s="1"/>
  <c r="BO349" i="25" s="1"/>
  <c r="BO350" i="25" s="1"/>
  <c r="BO351" i="25" s="1"/>
  <c r="BO352" i="25" s="1"/>
  <c r="BO353" i="25" s="1"/>
  <c r="BO354" i="25" s="1"/>
  <c r="BO355" i="25" s="1"/>
  <c r="BO356" i="25" s="1"/>
  <c r="BO357" i="25" s="1"/>
  <c r="BO358" i="25" s="1"/>
  <c r="BO359" i="25" s="1"/>
  <c r="BO360" i="25" s="1"/>
  <c r="BO361" i="25" s="1"/>
  <c r="BO362" i="25" s="1"/>
  <c r="BO363" i="25" s="1"/>
  <c r="BO364" i="25" s="1"/>
  <c r="BO365" i="25" s="1"/>
  <c r="BO366" i="25" s="1"/>
  <c r="BO367" i="25" s="1"/>
  <c r="BO368" i="25" s="1"/>
  <c r="BO369" i="25" s="1"/>
  <c r="BO370" i="25" s="1"/>
  <c r="BO371" i="25" s="1"/>
  <c r="BO372" i="25" s="1"/>
  <c r="BO373" i="25" s="1"/>
  <c r="BO374" i="25" s="1"/>
  <c r="BO375" i="25" s="1"/>
  <c r="BO376" i="25" s="1"/>
  <c r="BO377" i="25" s="1"/>
  <c r="BO378" i="25" s="1"/>
  <c r="BO379" i="25" s="1"/>
  <c r="BO380" i="25" s="1"/>
  <c r="BO381" i="25" s="1"/>
  <c r="BO382" i="25" s="1"/>
  <c r="BO383" i="25" s="1"/>
  <c r="BO384" i="25" s="1"/>
  <c r="BO385" i="25" s="1"/>
  <c r="BO386" i="25" s="1"/>
  <c r="BO387" i="25" s="1"/>
  <c r="BO388" i="25" s="1"/>
  <c r="BO389" i="25" s="1"/>
  <c r="BO390" i="25" s="1"/>
  <c r="D393" i="25"/>
  <c r="K393" i="25" s="1"/>
  <c r="D394" i="6"/>
  <c r="D394" i="25"/>
  <c r="D393" i="6"/>
  <c r="D400" i="5"/>
  <c r="E398" i="5"/>
  <c r="H401" i="5"/>
  <c r="D398" i="5"/>
  <c r="A236" i="1"/>
  <c r="A235" i="2"/>
  <c r="B420" i="1"/>
  <c r="AQ20" i="25"/>
  <c r="BS20" i="25" s="1"/>
  <c r="AX20" i="25"/>
  <c r="BZ20" i="25" s="1"/>
  <c r="U20" i="25"/>
  <c r="BE20" i="25" s="1"/>
  <c r="AB20" i="25"/>
  <c r="BL20" i="25" s="1"/>
  <c r="G21" i="8"/>
  <c r="G21" i="9"/>
  <c r="G21" i="33"/>
  <c r="AJ21" i="25"/>
  <c r="N21" i="25"/>
  <c r="G22" i="5"/>
  <c r="G23" i="3"/>
  <c r="G22" i="6"/>
  <c r="N22" i="25"/>
  <c r="AJ22" i="25"/>
  <c r="AF391" i="25"/>
  <c r="J391" i="25"/>
  <c r="AG391" i="25"/>
  <c r="K391" i="25"/>
  <c r="AK391" i="25"/>
  <c r="O391" i="25"/>
  <c r="AK392" i="25"/>
  <c r="O392" i="25"/>
  <c r="A337" i="2"/>
  <c r="F391" i="25"/>
  <c r="F391" i="6"/>
  <c r="AG392" i="25"/>
  <c r="K392" i="25"/>
  <c r="F398" i="5"/>
  <c r="B802" i="6" l="1"/>
  <c r="B827" i="6"/>
  <c r="D393" i="8"/>
  <c r="D393" i="9"/>
  <c r="D393" i="33"/>
  <c r="F391" i="8"/>
  <c r="F391" i="9"/>
  <c r="F391" i="33"/>
  <c r="D394" i="33"/>
  <c r="D394" i="8"/>
  <c r="D394" i="9"/>
  <c r="B792" i="3"/>
  <c r="B827" i="3"/>
  <c r="G23" i="5"/>
  <c r="G778" i="5" s="1"/>
  <c r="O778" i="5" s="1"/>
  <c r="A491" i="3"/>
  <c r="S479" i="3"/>
  <c r="A475" i="3"/>
  <c r="S463" i="3"/>
  <c r="A471" i="3"/>
  <c r="S459" i="3"/>
  <c r="A470" i="3"/>
  <c r="S458" i="3"/>
  <c r="S473" i="3"/>
  <c r="A485" i="3"/>
  <c r="A477" i="3"/>
  <c r="S465" i="3"/>
  <c r="A481" i="3"/>
  <c r="S469" i="3"/>
  <c r="A472" i="3"/>
  <c r="S460" i="3"/>
  <c r="A476" i="3"/>
  <c r="S464" i="3"/>
  <c r="A480" i="3"/>
  <c r="S468" i="3"/>
  <c r="A474" i="3"/>
  <c r="S462" i="3"/>
  <c r="B803" i="5"/>
  <c r="B829" i="5"/>
  <c r="A230" i="4"/>
  <c r="B785" i="4"/>
  <c r="AG394" i="25"/>
  <c r="AN394" i="25" s="1"/>
  <c r="AG393" i="25"/>
  <c r="AU393" i="25" s="1"/>
  <c r="K394" i="25"/>
  <c r="Y394" i="25" s="1"/>
  <c r="BI394" i="25" s="1"/>
  <c r="G33" i="25"/>
  <c r="A236" i="2"/>
  <c r="A237" i="1"/>
  <c r="G32" i="25"/>
  <c r="B421" i="1"/>
  <c r="U21" i="25"/>
  <c r="BE21" i="25" s="1"/>
  <c r="AB21" i="25"/>
  <c r="BL21" i="25" s="1"/>
  <c r="G26" i="25"/>
  <c r="G33" i="6"/>
  <c r="U22" i="25"/>
  <c r="BE22" i="25" s="1"/>
  <c r="AB22" i="25"/>
  <c r="BL22" i="25" s="1"/>
  <c r="G26" i="6"/>
  <c r="AX22" i="25"/>
  <c r="AQ22" i="25"/>
  <c r="G22" i="9"/>
  <c r="G22" i="8"/>
  <c r="G22" i="33"/>
  <c r="G30" i="6"/>
  <c r="AX21" i="25"/>
  <c r="BZ21" i="25" s="1"/>
  <c r="AQ21" i="25"/>
  <c r="BS21" i="25" s="1"/>
  <c r="G35" i="25"/>
  <c r="G34" i="6"/>
  <c r="G34" i="25"/>
  <c r="G25" i="25"/>
  <c r="G28" i="6"/>
  <c r="G29" i="25"/>
  <c r="G28" i="25"/>
  <c r="G24" i="6"/>
  <c r="G23" i="6"/>
  <c r="G31" i="25"/>
  <c r="G27" i="6"/>
  <c r="G24" i="25"/>
  <c r="G23" i="25"/>
  <c r="G32" i="6"/>
  <c r="X391" i="25"/>
  <c r="BH391" i="25" s="1"/>
  <c r="Q391" i="25"/>
  <c r="BA391" i="25" s="1"/>
  <c r="AM391" i="25"/>
  <c r="BO391" i="25" s="1"/>
  <c r="AT391" i="25"/>
  <c r="BV391" i="25" s="1"/>
  <c r="V391" i="25"/>
  <c r="BF391" i="25" s="1"/>
  <c r="AC391" i="25"/>
  <c r="BM391" i="25" s="1"/>
  <c r="R393" i="25"/>
  <c r="BB393" i="25" s="1"/>
  <c r="Y393" i="25"/>
  <c r="BI393" i="25" s="1"/>
  <c r="AY391" i="25"/>
  <c r="CA391" i="25" s="1"/>
  <c r="AR391" i="25"/>
  <c r="BT391" i="25" s="1"/>
  <c r="R391" i="25"/>
  <c r="BB391" i="25" s="1"/>
  <c r="Y391" i="25"/>
  <c r="BI391" i="25" s="1"/>
  <c r="V392" i="25"/>
  <c r="BF392" i="25" s="1"/>
  <c r="AC392" i="25"/>
  <c r="BM392" i="25" s="1"/>
  <c r="AU391" i="25"/>
  <c r="BW391" i="25" s="1"/>
  <c r="AN391" i="25"/>
  <c r="BP391" i="25" s="1"/>
  <c r="Y392" i="25"/>
  <c r="BI392" i="25" s="1"/>
  <c r="R392" i="25"/>
  <c r="BB392" i="25" s="1"/>
  <c r="AR392" i="25"/>
  <c r="AY392" i="25"/>
  <c r="AU392" i="25"/>
  <c r="AN392" i="25"/>
  <c r="AI391" i="25"/>
  <c r="M391" i="25"/>
  <c r="B803" i="6" l="1"/>
  <c r="B828" i="6"/>
  <c r="G29" i="6"/>
  <c r="G29" i="9" s="1"/>
  <c r="G35" i="6"/>
  <c r="G35" i="9" s="1"/>
  <c r="G31" i="6"/>
  <c r="G31" i="33" s="1"/>
  <c r="G25" i="6"/>
  <c r="G25" i="9" s="1"/>
  <c r="G27" i="25"/>
  <c r="AJ27" i="25" s="1"/>
  <c r="G30" i="25"/>
  <c r="N31" i="25" s="1"/>
  <c r="B793" i="3"/>
  <c r="B828" i="3"/>
  <c r="R394" i="25"/>
  <c r="BB394" i="25" s="1"/>
  <c r="A503" i="3"/>
  <c r="S491" i="3"/>
  <c r="A489" i="3"/>
  <c r="S477" i="3"/>
  <c r="S470" i="3"/>
  <c r="A482" i="3"/>
  <c r="A487" i="3"/>
  <c r="S475" i="3"/>
  <c r="A497" i="3"/>
  <c r="S485" i="3"/>
  <c r="AN393" i="25"/>
  <c r="A483" i="3"/>
  <c r="S471" i="3"/>
  <c r="A488" i="3"/>
  <c r="S476" i="3"/>
  <c r="A486" i="3"/>
  <c r="S474" i="3"/>
  <c r="A493" i="3"/>
  <c r="S481" i="3"/>
  <c r="A492" i="3"/>
  <c r="S480" i="3"/>
  <c r="A484" i="3"/>
  <c r="S472" i="3"/>
  <c r="B804" i="5"/>
  <c r="B830" i="5"/>
  <c r="B786" i="4"/>
  <c r="A242" i="4"/>
  <c r="AU394" i="25"/>
  <c r="G31" i="8"/>
  <c r="N33" i="25"/>
  <c r="U33" i="25" s="1"/>
  <c r="BE33" i="25" s="1"/>
  <c r="N32" i="25"/>
  <c r="U32" i="25" s="1"/>
  <c r="BE32" i="25" s="1"/>
  <c r="AJ33" i="25"/>
  <c r="AX33" i="25" s="1"/>
  <c r="A238" i="1"/>
  <c r="A237" i="2"/>
  <c r="BP392" i="25"/>
  <c r="B422" i="1"/>
  <c r="G25" i="33"/>
  <c r="AJ28" i="25"/>
  <c r="N27" i="25"/>
  <c r="G26" i="8"/>
  <c r="G26" i="33"/>
  <c r="G26" i="9"/>
  <c r="G27" i="9"/>
  <c r="G27" i="8"/>
  <c r="G27" i="33"/>
  <c r="G28" i="9"/>
  <c r="G28" i="8"/>
  <c r="G28" i="33"/>
  <c r="N25" i="25"/>
  <c r="AJ25" i="25"/>
  <c r="AJ32" i="25"/>
  <c r="AJ29" i="25"/>
  <c r="N29" i="25"/>
  <c r="G23" i="9"/>
  <c r="G23" i="33"/>
  <c r="G23" i="8"/>
  <c r="G777" i="6"/>
  <c r="N34" i="25"/>
  <c r="AJ34" i="25"/>
  <c r="N24" i="25"/>
  <c r="AJ24" i="25"/>
  <c r="G24" i="33"/>
  <c r="G24" i="8"/>
  <c r="G24" i="9"/>
  <c r="G34" i="9"/>
  <c r="G34" i="33"/>
  <c r="G34" i="8"/>
  <c r="G33" i="8"/>
  <c r="G33" i="9"/>
  <c r="G33" i="33"/>
  <c r="G32" i="9"/>
  <c r="G32" i="8"/>
  <c r="G32" i="33"/>
  <c r="G30" i="33"/>
  <c r="G30" i="9"/>
  <c r="G30" i="8"/>
  <c r="BS22" i="25"/>
  <c r="N26" i="25"/>
  <c r="AJ26" i="25"/>
  <c r="AJ23" i="25"/>
  <c r="N23" i="25"/>
  <c r="G740" i="25"/>
  <c r="G29" i="8"/>
  <c r="N36" i="25"/>
  <c r="AJ36" i="25"/>
  <c r="N35" i="25"/>
  <c r="AJ35" i="25"/>
  <c r="BZ22" i="25"/>
  <c r="BW392" i="25"/>
  <c r="BW393" i="25" s="1"/>
  <c r="CA392" i="25"/>
  <c r="BT392" i="25"/>
  <c r="AA391" i="25"/>
  <c r="BK391" i="25" s="1"/>
  <c r="T391" i="25"/>
  <c r="BD391" i="25" s="1"/>
  <c r="AW391" i="25"/>
  <c r="BY391" i="25" s="1"/>
  <c r="AP391" i="25"/>
  <c r="BR391" i="25" s="1"/>
  <c r="G35" i="8" l="1"/>
  <c r="G35" i="33"/>
  <c r="G25" i="8"/>
  <c r="B804" i="6"/>
  <c r="B829" i="6"/>
  <c r="G741" i="25"/>
  <c r="G29" i="33"/>
  <c r="AJ30" i="25"/>
  <c r="AX30" i="25" s="1"/>
  <c r="AJ31" i="25"/>
  <c r="G31" i="9"/>
  <c r="N28" i="25"/>
  <c r="G778" i="6"/>
  <c r="N30" i="25"/>
  <c r="AB30" i="25" s="1"/>
  <c r="BL30" i="25" s="1"/>
  <c r="BP393" i="25"/>
  <c r="BP394" i="25" s="1"/>
  <c r="B794" i="3"/>
  <c r="B829" i="3"/>
  <c r="S503" i="3"/>
  <c r="A515" i="3"/>
  <c r="A527" i="3" s="1"/>
  <c r="A539" i="3" s="1"/>
  <c r="A551" i="3" s="1"/>
  <c r="A563" i="3" s="1"/>
  <c r="A575" i="3" s="1"/>
  <c r="A587" i="3" s="1"/>
  <c r="A599" i="3" s="1"/>
  <c r="A611" i="3" s="1"/>
  <c r="A623" i="3" s="1"/>
  <c r="A635" i="3" s="1"/>
  <c r="A647" i="3" s="1"/>
  <c r="A659" i="3" s="1"/>
  <c r="A671" i="3" s="1"/>
  <c r="A683" i="3" s="1"/>
  <c r="A695" i="3" s="1"/>
  <c r="A707" i="3" s="1"/>
  <c r="A719" i="3" s="1"/>
  <c r="A731" i="3" s="1"/>
  <c r="A743" i="3" s="1"/>
  <c r="A755" i="3" s="1"/>
  <c r="A767" i="3" s="1"/>
  <c r="A509" i="3"/>
  <c r="A521" i="3" s="1"/>
  <c r="A533" i="3" s="1"/>
  <c r="A545" i="3" s="1"/>
  <c r="A557" i="3" s="1"/>
  <c r="A569" i="3" s="1"/>
  <c r="A581" i="3" s="1"/>
  <c r="A593" i="3" s="1"/>
  <c r="A605" i="3" s="1"/>
  <c r="A617" i="3" s="1"/>
  <c r="A629" i="3" s="1"/>
  <c r="A641" i="3" s="1"/>
  <c r="A653" i="3" s="1"/>
  <c r="A665" i="3" s="1"/>
  <c r="A677" i="3" s="1"/>
  <c r="A689" i="3" s="1"/>
  <c r="A701" i="3" s="1"/>
  <c r="A713" i="3" s="1"/>
  <c r="A725" i="3" s="1"/>
  <c r="A737" i="3" s="1"/>
  <c r="A749" i="3" s="1"/>
  <c r="A761" i="3" s="1"/>
  <c r="S497" i="3"/>
  <c r="A499" i="3"/>
  <c r="S487" i="3"/>
  <c r="S483" i="3"/>
  <c r="A495" i="3"/>
  <c r="A494" i="3"/>
  <c r="S482" i="3"/>
  <c r="A501" i="3"/>
  <c r="S489" i="3"/>
  <c r="S486" i="3"/>
  <c r="A498" i="3"/>
  <c r="S484" i="3"/>
  <c r="A496" i="3"/>
  <c r="A504" i="3"/>
  <c r="S492" i="3"/>
  <c r="S488" i="3"/>
  <c r="A500" i="3"/>
  <c r="S493" i="3"/>
  <c r="A505" i="3"/>
  <c r="B805" i="5"/>
  <c r="B831" i="5"/>
  <c r="C785" i="4"/>
  <c r="E785" i="4" s="1"/>
  <c r="BW394" i="25"/>
  <c r="J783" i="4"/>
  <c r="A254" i="4"/>
  <c r="A266" i="4" s="1"/>
  <c r="A278" i="4" s="1"/>
  <c r="A290" i="4" s="1"/>
  <c r="A302" i="4" s="1"/>
  <c r="A314" i="4" s="1"/>
  <c r="A326" i="4" s="1"/>
  <c r="A338" i="4" s="1"/>
  <c r="A350" i="4" s="1"/>
  <c r="A362" i="4" s="1"/>
  <c r="A374" i="4" s="1"/>
  <c r="A386" i="4" s="1"/>
  <c r="A398" i="4" s="1"/>
  <c r="A410" i="4" s="1"/>
  <c r="A422" i="4" s="1"/>
  <c r="A434" i="4" s="1"/>
  <c r="A446" i="4" s="1"/>
  <c r="A458" i="4" s="1"/>
  <c r="A470" i="4" s="1"/>
  <c r="A482" i="4" s="1"/>
  <c r="A494" i="4" s="1"/>
  <c r="A506" i="4" s="1"/>
  <c r="A518" i="4" s="1"/>
  <c r="A530" i="4" s="1"/>
  <c r="A542" i="4" s="1"/>
  <c r="A554" i="4" s="1"/>
  <c r="A566" i="4" s="1"/>
  <c r="A578" i="4" s="1"/>
  <c r="A590" i="4" s="1"/>
  <c r="A602" i="4" s="1"/>
  <c r="A614" i="4" s="1"/>
  <c r="A626" i="4" s="1"/>
  <c r="A638" i="4" s="1"/>
  <c r="A650" i="4" s="1"/>
  <c r="A662" i="4" s="1"/>
  <c r="A674" i="4" s="1"/>
  <c r="A686" i="4" s="1"/>
  <c r="A698" i="4" s="1"/>
  <c r="A710" i="4" s="1"/>
  <c r="A722" i="4" s="1"/>
  <c r="I775" i="4"/>
  <c r="J775" i="4"/>
  <c r="J777" i="4"/>
  <c r="D784" i="4"/>
  <c r="J776" i="4"/>
  <c r="J778" i="4"/>
  <c r="I780" i="4"/>
  <c r="D782" i="4"/>
  <c r="D781" i="4"/>
  <c r="J784" i="4"/>
  <c r="D776" i="4"/>
  <c r="C780" i="4"/>
  <c r="C781" i="4"/>
  <c r="C782" i="4"/>
  <c r="J779" i="4"/>
  <c r="J782" i="4"/>
  <c r="C778" i="4"/>
  <c r="D780" i="4"/>
  <c r="I777" i="4"/>
  <c r="J781" i="4"/>
  <c r="C779" i="4"/>
  <c r="E779" i="4" s="1"/>
  <c r="I784" i="4"/>
  <c r="J780" i="4"/>
  <c r="I781" i="4"/>
  <c r="K781" i="4" s="1"/>
  <c r="I782" i="4"/>
  <c r="K782" i="4" s="1"/>
  <c r="C784" i="4"/>
  <c r="I783" i="4"/>
  <c r="K783" i="4" s="1"/>
  <c r="I785" i="4"/>
  <c r="K785" i="4" s="1"/>
  <c r="D779" i="4"/>
  <c r="D785" i="4"/>
  <c r="D783" i="4"/>
  <c r="B787" i="4"/>
  <c r="D786" i="4"/>
  <c r="I786" i="4"/>
  <c r="K786" i="4" s="1"/>
  <c r="J786" i="4"/>
  <c r="C786" i="4"/>
  <c r="D778" i="4"/>
  <c r="J785" i="4"/>
  <c r="C783" i="4"/>
  <c r="E783" i="4" s="1"/>
  <c r="AB32" i="25"/>
  <c r="BL32" i="25" s="1"/>
  <c r="AB33" i="25"/>
  <c r="BL33" i="25" s="1"/>
  <c r="AQ33" i="25"/>
  <c r="A239" i="1"/>
  <c r="A238" i="2"/>
  <c r="B423" i="1"/>
  <c r="AX35" i="25"/>
  <c r="AQ35" i="25"/>
  <c r="U24" i="25"/>
  <c r="BE24" i="25" s="1"/>
  <c r="AB24" i="25"/>
  <c r="BL24" i="25" s="1"/>
  <c r="AX27" i="25"/>
  <c r="AQ27" i="25"/>
  <c r="AB35" i="25"/>
  <c r="BL35" i="25" s="1"/>
  <c r="U35" i="25"/>
  <c r="BE35" i="25" s="1"/>
  <c r="AQ25" i="25"/>
  <c r="AX25" i="25"/>
  <c r="AX28" i="25"/>
  <c r="AQ28" i="25"/>
  <c r="AX24" i="25"/>
  <c r="AQ24" i="25"/>
  <c r="AQ36" i="25"/>
  <c r="AX36" i="25"/>
  <c r="AB23" i="25"/>
  <c r="BL23" i="25" s="1"/>
  <c r="U23" i="25"/>
  <c r="BE23" i="25" s="1"/>
  <c r="AB25" i="25"/>
  <c r="BL25" i="25" s="1"/>
  <c r="U25" i="25"/>
  <c r="BE25" i="25" s="1"/>
  <c r="AX32" i="25"/>
  <c r="AQ32" i="25"/>
  <c r="U36" i="25"/>
  <c r="BE36" i="25" s="1"/>
  <c r="AB36" i="25"/>
  <c r="BL36" i="25" s="1"/>
  <c r="AQ23" i="25"/>
  <c r="BS23" i="25" s="1"/>
  <c r="AX23" i="25"/>
  <c r="BZ23" i="25" s="1"/>
  <c r="U28" i="25"/>
  <c r="BE28" i="25" s="1"/>
  <c r="AB28" i="25"/>
  <c r="BL28" i="25" s="1"/>
  <c r="AB31" i="25"/>
  <c r="BL31" i="25" s="1"/>
  <c r="U31" i="25"/>
  <c r="BE31" i="25" s="1"/>
  <c r="AB34" i="25"/>
  <c r="BL34" i="25" s="1"/>
  <c r="U34" i="25"/>
  <c r="BE34" i="25" s="1"/>
  <c r="AQ31" i="25"/>
  <c r="AX31" i="25"/>
  <c r="U27" i="25"/>
  <c r="BE27" i="25" s="1"/>
  <c r="AB27" i="25"/>
  <c r="BL27" i="25" s="1"/>
  <c r="AX26" i="25"/>
  <c r="AQ26" i="25"/>
  <c r="AB29" i="25"/>
  <c r="BL29" i="25" s="1"/>
  <c r="U29" i="25"/>
  <c r="BE29" i="25" s="1"/>
  <c r="U26" i="25"/>
  <c r="BE26" i="25" s="1"/>
  <c r="AB26" i="25"/>
  <c r="BL26" i="25" s="1"/>
  <c r="AX34" i="25"/>
  <c r="AQ34" i="25"/>
  <c r="AX29" i="25"/>
  <c r="AQ29" i="25"/>
  <c r="B805" i="6" l="1"/>
  <c r="B830" i="6"/>
  <c r="AQ30" i="25"/>
  <c r="U30" i="25"/>
  <c r="BE30" i="25" s="1"/>
  <c r="B830" i="3"/>
  <c r="B795" i="3"/>
  <c r="S501" i="3"/>
  <c r="A513" i="3"/>
  <c r="A525" i="3" s="1"/>
  <c r="A537" i="3" s="1"/>
  <c r="A549" i="3" s="1"/>
  <c r="A561" i="3" s="1"/>
  <c r="A573" i="3" s="1"/>
  <c r="A585" i="3" s="1"/>
  <c r="A597" i="3" s="1"/>
  <c r="A609" i="3" s="1"/>
  <c r="A621" i="3" s="1"/>
  <c r="A633" i="3" s="1"/>
  <c r="A645" i="3" s="1"/>
  <c r="A657" i="3" s="1"/>
  <c r="A669" i="3" s="1"/>
  <c r="A681" i="3" s="1"/>
  <c r="A693" i="3" s="1"/>
  <c r="A705" i="3" s="1"/>
  <c r="A717" i="3" s="1"/>
  <c r="A729" i="3" s="1"/>
  <c r="A741" i="3" s="1"/>
  <c r="A753" i="3" s="1"/>
  <c r="A765" i="3" s="1"/>
  <c r="A507" i="3"/>
  <c r="A519" i="3" s="1"/>
  <c r="A531" i="3" s="1"/>
  <c r="A543" i="3" s="1"/>
  <c r="A555" i="3" s="1"/>
  <c r="A567" i="3" s="1"/>
  <c r="A579" i="3" s="1"/>
  <c r="A591" i="3" s="1"/>
  <c r="A603" i="3" s="1"/>
  <c r="A615" i="3" s="1"/>
  <c r="A627" i="3" s="1"/>
  <c r="A639" i="3" s="1"/>
  <c r="A651" i="3" s="1"/>
  <c r="A663" i="3" s="1"/>
  <c r="A675" i="3" s="1"/>
  <c r="A687" i="3" s="1"/>
  <c r="A699" i="3" s="1"/>
  <c r="A711" i="3" s="1"/>
  <c r="A723" i="3" s="1"/>
  <c r="A735" i="3" s="1"/>
  <c r="A747" i="3" s="1"/>
  <c r="A759" i="3" s="1"/>
  <c r="S495" i="3"/>
  <c r="A506" i="3"/>
  <c r="S494" i="3"/>
  <c r="A511" i="3"/>
  <c r="A523" i="3" s="1"/>
  <c r="A535" i="3" s="1"/>
  <c r="A547" i="3" s="1"/>
  <c r="A559" i="3" s="1"/>
  <c r="A571" i="3" s="1"/>
  <c r="A583" i="3" s="1"/>
  <c r="A595" i="3" s="1"/>
  <c r="A607" i="3" s="1"/>
  <c r="A619" i="3" s="1"/>
  <c r="A631" i="3" s="1"/>
  <c r="A643" i="3" s="1"/>
  <c r="A655" i="3" s="1"/>
  <c r="A667" i="3" s="1"/>
  <c r="A679" i="3" s="1"/>
  <c r="A691" i="3" s="1"/>
  <c r="A703" i="3" s="1"/>
  <c r="A715" i="3" s="1"/>
  <c r="A727" i="3" s="1"/>
  <c r="A739" i="3" s="1"/>
  <c r="A751" i="3" s="1"/>
  <c r="A763" i="3" s="1"/>
  <c r="S499" i="3"/>
  <c r="A517" i="3"/>
  <c r="A529" i="3" s="1"/>
  <c r="A541" i="3" s="1"/>
  <c r="A553" i="3" s="1"/>
  <c r="A565" i="3" s="1"/>
  <c r="A577" i="3" s="1"/>
  <c r="A589" i="3" s="1"/>
  <c r="A601" i="3" s="1"/>
  <c r="A613" i="3" s="1"/>
  <c r="A625" i="3" s="1"/>
  <c r="A637" i="3" s="1"/>
  <c r="A649" i="3" s="1"/>
  <c r="A661" i="3" s="1"/>
  <c r="A673" i="3" s="1"/>
  <c r="A685" i="3" s="1"/>
  <c r="A697" i="3" s="1"/>
  <c r="A709" i="3" s="1"/>
  <c r="A721" i="3" s="1"/>
  <c r="A733" i="3" s="1"/>
  <c r="S505" i="3"/>
  <c r="S496" i="3"/>
  <c r="A508" i="3"/>
  <c r="S500" i="3"/>
  <c r="A512" i="3"/>
  <c r="A524" i="3" s="1"/>
  <c r="A536" i="3" s="1"/>
  <c r="A548" i="3" s="1"/>
  <c r="A560" i="3" s="1"/>
  <c r="A572" i="3" s="1"/>
  <c r="A584" i="3" s="1"/>
  <c r="A596" i="3" s="1"/>
  <c r="A608" i="3" s="1"/>
  <c r="A620" i="3" s="1"/>
  <c r="A632" i="3" s="1"/>
  <c r="A644" i="3" s="1"/>
  <c r="A656" i="3" s="1"/>
  <c r="A668" i="3" s="1"/>
  <c r="A680" i="3" s="1"/>
  <c r="A692" i="3" s="1"/>
  <c r="A704" i="3" s="1"/>
  <c r="A716" i="3" s="1"/>
  <c r="A728" i="3" s="1"/>
  <c r="A740" i="3" s="1"/>
  <c r="A752" i="3" s="1"/>
  <c r="A764" i="3" s="1"/>
  <c r="A516" i="3"/>
  <c r="A528" i="3" s="1"/>
  <c r="A540" i="3" s="1"/>
  <c r="A552" i="3" s="1"/>
  <c r="A564" i="3" s="1"/>
  <c r="A576" i="3" s="1"/>
  <c r="A588" i="3" s="1"/>
  <c r="A600" i="3" s="1"/>
  <c r="A612" i="3" s="1"/>
  <c r="A624" i="3" s="1"/>
  <c r="A636" i="3" s="1"/>
  <c r="A648" i="3" s="1"/>
  <c r="A660" i="3" s="1"/>
  <c r="A672" i="3" s="1"/>
  <c r="A684" i="3" s="1"/>
  <c r="A696" i="3" s="1"/>
  <c r="A708" i="3" s="1"/>
  <c r="A720" i="3" s="1"/>
  <c r="A732" i="3" s="1"/>
  <c r="A744" i="3" s="1"/>
  <c r="A756" i="3" s="1"/>
  <c r="A768" i="3" s="1"/>
  <c r="S504" i="3"/>
  <c r="A510" i="3"/>
  <c r="S498" i="3"/>
  <c r="B806" i="5"/>
  <c r="B832" i="5"/>
  <c r="K777" i="4"/>
  <c r="E784" i="4"/>
  <c r="E780" i="4"/>
  <c r="K776" i="4"/>
  <c r="A734" i="4"/>
  <c r="A746" i="4" s="1"/>
  <c r="A758" i="4" s="1"/>
  <c r="I779" i="4"/>
  <c r="I778" i="4"/>
  <c r="K778" i="4" s="1"/>
  <c r="C775" i="4"/>
  <c r="E776" i="4" s="1"/>
  <c r="D777" i="4"/>
  <c r="I776" i="4"/>
  <c r="C776" i="4"/>
  <c r="D775" i="4"/>
  <c r="C777" i="4"/>
  <c r="E778" i="4" s="1"/>
  <c r="E786" i="4"/>
  <c r="K780" i="4"/>
  <c r="J787" i="4"/>
  <c r="C787" i="4"/>
  <c r="E787" i="4" s="1"/>
  <c r="B788" i="4"/>
  <c r="D787" i="4"/>
  <c r="I787" i="4"/>
  <c r="K787" i="4" s="1"/>
  <c r="K784" i="4"/>
  <c r="E782" i="4"/>
  <c r="E781" i="4"/>
  <c r="BZ24" i="25"/>
  <c r="BZ25" i="25" s="1"/>
  <c r="BZ26" i="25" s="1"/>
  <c r="BZ27" i="25" s="1"/>
  <c r="BZ28" i="25" s="1"/>
  <c r="BZ29" i="25" s="1"/>
  <c r="BZ30" i="25" s="1"/>
  <c r="BZ31" i="25" s="1"/>
  <c r="BZ32" i="25" s="1"/>
  <c r="BZ33" i="25" s="1"/>
  <c r="BZ34" i="25" s="1"/>
  <c r="BZ35" i="25" s="1"/>
  <c r="BZ36" i="25" s="1"/>
  <c r="BZ37" i="25" s="1"/>
  <c r="BZ38" i="25" s="1"/>
  <c r="BZ39" i="25" s="1"/>
  <c r="BZ40" i="25" s="1"/>
  <c r="BZ41" i="25" s="1"/>
  <c r="BZ42" i="25" s="1"/>
  <c r="BZ43" i="25" s="1"/>
  <c r="BZ44" i="25" s="1"/>
  <c r="BZ45" i="25" s="1"/>
  <c r="BZ46" i="25" s="1"/>
  <c r="BZ47" i="25" s="1"/>
  <c r="BZ48" i="25" s="1"/>
  <c r="BZ49" i="25" s="1"/>
  <c r="BZ50" i="25" s="1"/>
  <c r="BZ51" i="25" s="1"/>
  <c r="BZ52" i="25" s="1"/>
  <c r="BZ53" i="25" s="1"/>
  <c r="BZ54" i="25" s="1"/>
  <c r="BZ55" i="25" s="1"/>
  <c r="BZ56" i="25" s="1"/>
  <c r="BZ57" i="25" s="1"/>
  <c r="BZ58" i="25" s="1"/>
  <c r="BZ59" i="25" s="1"/>
  <c r="BZ60" i="25" s="1"/>
  <c r="BZ61" i="25" s="1"/>
  <c r="BZ62" i="25" s="1"/>
  <c r="BZ63" i="25" s="1"/>
  <c r="BZ64" i="25" s="1"/>
  <c r="BZ65" i="25" s="1"/>
  <c r="BZ66" i="25" s="1"/>
  <c r="BZ67" i="25" s="1"/>
  <c r="BZ68" i="25" s="1"/>
  <c r="BZ69" i="25" s="1"/>
  <c r="BZ70" i="25" s="1"/>
  <c r="BZ71" i="25" s="1"/>
  <c r="BZ72" i="25" s="1"/>
  <c r="BZ73" i="25" s="1"/>
  <c r="BZ74" i="25" s="1"/>
  <c r="BZ75" i="25" s="1"/>
  <c r="BZ76" i="25" s="1"/>
  <c r="BZ77" i="25" s="1"/>
  <c r="BZ78" i="25" s="1"/>
  <c r="BZ79" i="25" s="1"/>
  <c r="BZ80" i="25" s="1"/>
  <c r="BZ81" i="25" s="1"/>
  <c r="BZ82" i="25" s="1"/>
  <c r="BZ83" i="25" s="1"/>
  <c r="BZ84" i="25" s="1"/>
  <c r="BZ85" i="25" s="1"/>
  <c r="BZ86" i="25" s="1"/>
  <c r="BZ87" i="25" s="1"/>
  <c r="BZ88" i="25" s="1"/>
  <c r="BZ89" i="25" s="1"/>
  <c r="BZ90" i="25" s="1"/>
  <c r="BZ91" i="25" s="1"/>
  <c r="BZ92" i="25" s="1"/>
  <c r="BZ93" i="25" s="1"/>
  <c r="BZ94" i="25" s="1"/>
  <c r="BZ95" i="25" s="1"/>
  <c r="BZ96" i="25" s="1"/>
  <c r="BZ97" i="25" s="1"/>
  <c r="BZ98" i="25" s="1"/>
  <c r="BZ99" i="25" s="1"/>
  <c r="BZ100" i="25" s="1"/>
  <c r="BZ101" i="25" s="1"/>
  <c r="BZ102" i="25" s="1"/>
  <c r="BZ103" i="25" s="1"/>
  <c r="BZ104" i="25" s="1"/>
  <c r="BZ105" i="25" s="1"/>
  <c r="BZ106" i="25" s="1"/>
  <c r="BZ107" i="25" s="1"/>
  <c r="BZ108" i="25" s="1"/>
  <c r="BZ109" i="25" s="1"/>
  <c r="BZ110" i="25" s="1"/>
  <c r="BZ111" i="25" s="1"/>
  <c r="BZ112" i="25" s="1"/>
  <c r="BZ113" i="25" s="1"/>
  <c r="BZ114" i="25" s="1"/>
  <c r="BZ115" i="25" s="1"/>
  <c r="BZ116" i="25" s="1"/>
  <c r="BZ117" i="25" s="1"/>
  <c r="BZ118" i="25" s="1"/>
  <c r="BZ119" i="25" s="1"/>
  <c r="BZ120" i="25" s="1"/>
  <c r="BZ121" i="25" s="1"/>
  <c r="BZ122" i="25" s="1"/>
  <c r="BZ123" i="25" s="1"/>
  <c r="BZ124" i="25" s="1"/>
  <c r="BZ125" i="25" s="1"/>
  <c r="BZ126" i="25" s="1"/>
  <c r="BZ127" i="25" s="1"/>
  <c r="BZ128" i="25" s="1"/>
  <c r="BZ129" i="25" s="1"/>
  <c r="BZ130" i="25" s="1"/>
  <c r="BZ131" i="25" s="1"/>
  <c r="BZ132" i="25" s="1"/>
  <c r="BZ133" i="25" s="1"/>
  <c r="BZ134" i="25" s="1"/>
  <c r="BZ135" i="25" s="1"/>
  <c r="BZ136" i="25" s="1"/>
  <c r="BZ137" i="25" s="1"/>
  <c r="BZ138" i="25" s="1"/>
  <c r="BZ139" i="25" s="1"/>
  <c r="BZ140" i="25" s="1"/>
  <c r="BZ141" i="25" s="1"/>
  <c r="BZ142" i="25" s="1"/>
  <c r="BZ143" i="25" s="1"/>
  <c r="BZ144" i="25" s="1"/>
  <c r="BZ145" i="25" s="1"/>
  <c r="BZ146" i="25" s="1"/>
  <c r="BZ147" i="25" s="1"/>
  <c r="BZ148" i="25" s="1"/>
  <c r="BZ149" i="25" s="1"/>
  <c r="BZ150" i="25" s="1"/>
  <c r="BZ151" i="25" s="1"/>
  <c r="BZ152" i="25" s="1"/>
  <c r="BZ153" i="25" s="1"/>
  <c r="BZ154" i="25" s="1"/>
  <c r="BZ155" i="25" s="1"/>
  <c r="BZ156" i="25" s="1"/>
  <c r="BZ157" i="25" s="1"/>
  <c r="BZ158" i="25" s="1"/>
  <c r="BZ159" i="25" s="1"/>
  <c r="BZ160" i="25" s="1"/>
  <c r="BZ161" i="25" s="1"/>
  <c r="BZ162" i="25" s="1"/>
  <c r="BZ163" i="25" s="1"/>
  <c r="BZ164" i="25" s="1"/>
  <c r="BZ165" i="25" s="1"/>
  <c r="BZ166" i="25" s="1"/>
  <c r="BZ167" i="25" s="1"/>
  <c r="BZ168" i="25" s="1"/>
  <c r="BZ169" i="25" s="1"/>
  <c r="BZ170" i="25" s="1"/>
  <c r="BZ171" i="25" s="1"/>
  <c r="BZ172" i="25" s="1"/>
  <c r="BZ173" i="25" s="1"/>
  <c r="BZ174" i="25" s="1"/>
  <c r="BZ175" i="25" s="1"/>
  <c r="BZ176" i="25" s="1"/>
  <c r="BZ177" i="25" s="1"/>
  <c r="BZ178" i="25" s="1"/>
  <c r="BZ179" i="25" s="1"/>
  <c r="BZ180" i="25" s="1"/>
  <c r="BZ181" i="25" s="1"/>
  <c r="BZ182" i="25" s="1"/>
  <c r="BZ183" i="25" s="1"/>
  <c r="BZ184" i="25" s="1"/>
  <c r="BZ185" i="25" s="1"/>
  <c r="BZ186" i="25" s="1"/>
  <c r="BZ187" i="25" s="1"/>
  <c r="BZ188" i="25" s="1"/>
  <c r="BZ189" i="25" s="1"/>
  <c r="BZ190" i="25" s="1"/>
  <c r="BZ191" i="25" s="1"/>
  <c r="BZ192" i="25" s="1"/>
  <c r="BZ193" i="25" s="1"/>
  <c r="BZ194" i="25" s="1"/>
  <c r="BZ195" i="25" s="1"/>
  <c r="BZ196" i="25" s="1"/>
  <c r="BZ197" i="25" s="1"/>
  <c r="BZ198" i="25" s="1"/>
  <c r="BZ199" i="25" s="1"/>
  <c r="BZ200" i="25" s="1"/>
  <c r="BZ201" i="25" s="1"/>
  <c r="BZ202" i="25" s="1"/>
  <c r="BZ203" i="25" s="1"/>
  <c r="BZ204" i="25" s="1"/>
  <c r="BZ205" i="25" s="1"/>
  <c r="BZ206" i="25" s="1"/>
  <c r="BZ207" i="25" s="1"/>
  <c r="BZ208" i="25" s="1"/>
  <c r="BZ209" i="25" s="1"/>
  <c r="BZ210" i="25" s="1"/>
  <c r="BZ211" i="25" s="1"/>
  <c r="BZ212" i="25" s="1"/>
  <c r="BZ213" i="25" s="1"/>
  <c r="BZ214" i="25" s="1"/>
  <c r="BZ215" i="25" s="1"/>
  <c r="BZ216" i="25" s="1"/>
  <c r="BZ217" i="25" s="1"/>
  <c r="BZ218" i="25" s="1"/>
  <c r="BZ219" i="25" s="1"/>
  <c r="BZ220" i="25" s="1"/>
  <c r="BZ221" i="25" s="1"/>
  <c r="BZ222" i="25" s="1"/>
  <c r="BZ223" i="25" s="1"/>
  <c r="BZ224" i="25" s="1"/>
  <c r="BZ225" i="25" s="1"/>
  <c r="BZ226" i="25" s="1"/>
  <c r="BZ227" i="25" s="1"/>
  <c r="BZ228" i="25" s="1"/>
  <c r="BZ229" i="25" s="1"/>
  <c r="BZ230" i="25" s="1"/>
  <c r="BZ231" i="25" s="1"/>
  <c r="BZ232" i="25" s="1"/>
  <c r="BZ233" i="25" s="1"/>
  <c r="BZ234" i="25" s="1"/>
  <c r="BZ235" i="25" s="1"/>
  <c r="BZ236" i="25" s="1"/>
  <c r="BZ237" i="25" s="1"/>
  <c r="BZ238" i="25" s="1"/>
  <c r="BZ239" i="25" s="1"/>
  <c r="BZ240" i="25" s="1"/>
  <c r="BZ241" i="25" s="1"/>
  <c r="BZ242" i="25" s="1"/>
  <c r="BZ243" i="25" s="1"/>
  <c r="BZ244" i="25" s="1"/>
  <c r="BZ245" i="25" s="1"/>
  <c r="BZ246" i="25" s="1"/>
  <c r="BZ247" i="25" s="1"/>
  <c r="BZ248" i="25" s="1"/>
  <c r="BZ249" i="25" s="1"/>
  <c r="BZ250" i="25" s="1"/>
  <c r="BZ251" i="25" s="1"/>
  <c r="BZ252" i="25" s="1"/>
  <c r="BZ253" i="25" s="1"/>
  <c r="BZ254" i="25" s="1"/>
  <c r="BZ255" i="25" s="1"/>
  <c r="BZ256" i="25" s="1"/>
  <c r="BZ257" i="25" s="1"/>
  <c r="BZ258" i="25" s="1"/>
  <c r="BZ259" i="25" s="1"/>
  <c r="BZ260" i="25" s="1"/>
  <c r="BZ261" i="25" s="1"/>
  <c r="BZ262" i="25" s="1"/>
  <c r="BZ263" i="25" s="1"/>
  <c r="BZ264" i="25" s="1"/>
  <c r="BZ265" i="25" s="1"/>
  <c r="BZ266" i="25" s="1"/>
  <c r="BZ267" i="25" s="1"/>
  <c r="BZ268" i="25" s="1"/>
  <c r="BZ269" i="25" s="1"/>
  <c r="BZ270" i="25" s="1"/>
  <c r="BZ271" i="25" s="1"/>
  <c r="BZ272" i="25" s="1"/>
  <c r="BZ273" i="25" s="1"/>
  <c r="BZ274" i="25" s="1"/>
  <c r="BZ275" i="25" s="1"/>
  <c r="BZ276" i="25" s="1"/>
  <c r="BZ277" i="25" s="1"/>
  <c r="BZ278" i="25" s="1"/>
  <c r="BZ279" i="25" s="1"/>
  <c r="BZ280" i="25" s="1"/>
  <c r="BZ281" i="25" s="1"/>
  <c r="BZ282" i="25" s="1"/>
  <c r="BZ283" i="25" s="1"/>
  <c r="BZ284" i="25" s="1"/>
  <c r="BZ285" i="25" s="1"/>
  <c r="BZ286" i="25" s="1"/>
  <c r="BZ287" i="25" s="1"/>
  <c r="BZ288" i="25" s="1"/>
  <c r="BZ289" i="25" s="1"/>
  <c r="BZ290" i="25" s="1"/>
  <c r="BZ291" i="25" s="1"/>
  <c r="BZ292" i="25" s="1"/>
  <c r="BZ293" i="25" s="1"/>
  <c r="BZ294" i="25" s="1"/>
  <c r="BZ295" i="25" s="1"/>
  <c r="BZ296" i="25" s="1"/>
  <c r="BZ297" i="25" s="1"/>
  <c r="BZ298" i="25" s="1"/>
  <c r="BZ299" i="25" s="1"/>
  <c r="BZ300" i="25" s="1"/>
  <c r="BZ301" i="25" s="1"/>
  <c r="BZ302" i="25" s="1"/>
  <c r="BZ303" i="25" s="1"/>
  <c r="BZ304" i="25" s="1"/>
  <c r="BZ305" i="25" s="1"/>
  <c r="BZ306" i="25" s="1"/>
  <c r="BZ307" i="25" s="1"/>
  <c r="BZ308" i="25" s="1"/>
  <c r="BZ309" i="25" s="1"/>
  <c r="BZ310" i="25" s="1"/>
  <c r="BZ311" i="25" s="1"/>
  <c r="BZ312" i="25" s="1"/>
  <c r="BZ313" i="25" s="1"/>
  <c r="BZ314" i="25" s="1"/>
  <c r="BZ315" i="25" s="1"/>
  <c r="BZ316" i="25" s="1"/>
  <c r="BZ317" i="25" s="1"/>
  <c r="BZ318" i="25" s="1"/>
  <c r="BZ319" i="25" s="1"/>
  <c r="BZ320" i="25" s="1"/>
  <c r="BZ321" i="25" s="1"/>
  <c r="BZ322" i="25" s="1"/>
  <c r="BZ323" i="25" s="1"/>
  <c r="BZ324" i="25" s="1"/>
  <c r="BZ325" i="25" s="1"/>
  <c r="BZ326" i="25" s="1"/>
  <c r="BZ327" i="25" s="1"/>
  <c r="BZ328" i="25" s="1"/>
  <c r="BZ329" i="25" s="1"/>
  <c r="BZ330" i="25" s="1"/>
  <c r="BZ331" i="25" s="1"/>
  <c r="BZ332" i="25" s="1"/>
  <c r="BZ333" i="25" s="1"/>
  <c r="BZ334" i="25" s="1"/>
  <c r="BZ335" i="25" s="1"/>
  <c r="BZ336" i="25" s="1"/>
  <c r="BZ337" i="25" s="1"/>
  <c r="BZ338" i="25" s="1"/>
  <c r="BZ339" i="25" s="1"/>
  <c r="BZ340" i="25" s="1"/>
  <c r="BZ341" i="25" s="1"/>
  <c r="BZ342" i="25" s="1"/>
  <c r="BZ343" i="25" s="1"/>
  <c r="BZ344" i="25" s="1"/>
  <c r="BZ345" i="25" s="1"/>
  <c r="BZ346" i="25" s="1"/>
  <c r="BZ347" i="25" s="1"/>
  <c r="BZ348" i="25" s="1"/>
  <c r="BZ349" i="25" s="1"/>
  <c r="BZ350" i="25" s="1"/>
  <c r="BZ351" i="25" s="1"/>
  <c r="BZ352" i="25" s="1"/>
  <c r="BZ353" i="25" s="1"/>
  <c r="BZ354" i="25" s="1"/>
  <c r="BZ355" i="25" s="1"/>
  <c r="BZ356" i="25" s="1"/>
  <c r="BZ357" i="25" s="1"/>
  <c r="BZ358" i="25" s="1"/>
  <c r="BZ359" i="25" s="1"/>
  <c r="BZ360" i="25" s="1"/>
  <c r="BZ361" i="25" s="1"/>
  <c r="BZ362" i="25" s="1"/>
  <c r="BZ363" i="25" s="1"/>
  <c r="BZ364" i="25" s="1"/>
  <c r="BZ365" i="25" s="1"/>
  <c r="BZ366" i="25" s="1"/>
  <c r="BZ367" i="25" s="1"/>
  <c r="BZ368" i="25" s="1"/>
  <c r="BZ369" i="25" s="1"/>
  <c r="BZ370" i="25" s="1"/>
  <c r="BZ371" i="25" s="1"/>
  <c r="BZ372" i="25" s="1"/>
  <c r="BZ373" i="25" s="1"/>
  <c r="BZ374" i="25" s="1"/>
  <c r="BZ375" i="25" s="1"/>
  <c r="BZ376" i="25" s="1"/>
  <c r="BZ377" i="25" s="1"/>
  <c r="BZ378" i="25" s="1"/>
  <c r="BZ379" i="25" s="1"/>
  <c r="BZ380" i="25" s="1"/>
  <c r="BZ381" i="25" s="1"/>
  <c r="BZ382" i="25" s="1"/>
  <c r="BZ383" i="25" s="1"/>
  <c r="BZ384" i="25" s="1"/>
  <c r="BZ385" i="25" s="1"/>
  <c r="BZ386" i="25" s="1"/>
  <c r="BZ387" i="25" s="1"/>
  <c r="BZ388" i="25" s="1"/>
  <c r="BZ389" i="25" s="1"/>
  <c r="BZ390" i="25" s="1"/>
  <c r="BZ391" i="25" s="1"/>
  <c r="BZ392" i="25" s="1"/>
  <c r="BZ393" i="25" s="1"/>
  <c r="BZ394" i="25" s="1"/>
  <c r="BZ395" i="25" s="1"/>
  <c r="BZ396" i="25" s="1"/>
  <c r="BZ397" i="25" s="1"/>
  <c r="BZ398" i="25" s="1"/>
  <c r="BZ399" i="25" s="1"/>
  <c r="BZ400" i="25" s="1"/>
  <c r="BZ401" i="25" s="1"/>
  <c r="BZ402" i="25" s="1"/>
  <c r="BZ403" i="25" s="1"/>
  <c r="BZ404" i="25" s="1"/>
  <c r="BZ405" i="25" s="1"/>
  <c r="BZ406" i="25" s="1"/>
  <c r="BZ407" i="25" s="1"/>
  <c r="BZ408" i="25" s="1"/>
  <c r="BZ409" i="25" s="1"/>
  <c r="BZ410" i="25" s="1"/>
  <c r="BZ411" i="25" s="1"/>
  <c r="BZ412" i="25" s="1"/>
  <c r="BZ413" i="25" s="1"/>
  <c r="BZ414" i="25" s="1"/>
  <c r="BZ415" i="25" s="1"/>
  <c r="BZ416" i="25" s="1"/>
  <c r="BZ417" i="25" s="1"/>
  <c r="BZ418" i="25" s="1"/>
  <c r="BZ419" i="25" s="1"/>
  <c r="BZ420" i="25" s="1"/>
  <c r="BZ421" i="25" s="1"/>
  <c r="BZ422" i="25" s="1"/>
  <c r="BZ423" i="25" s="1"/>
  <c r="BZ424" i="25" s="1"/>
  <c r="BZ425" i="25" s="1"/>
  <c r="BZ426" i="25" s="1"/>
  <c r="BZ427" i="25" s="1"/>
  <c r="BZ428" i="25" s="1"/>
  <c r="BZ429" i="25" s="1"/>
  <c r="BZ430" i="25" s="1"/>
  <c r="BZ431" i="25" s="1"/>
  <c r="BZ432" i="25" s="1"/>
  <c r="BZ433" i="25" s="1"/>
  <c r="BZ434" i="25" s="1"/>
  <c r="BZ435" i="25" s="1"/>
  <c r="BZ436" i="25" s="1"/>
  <c r="BZ437" i="25" s="1"/>
  <c r="BZ438" i="25" s="1"/>
  <c r="BZ439" i="25" s="1"/>
  <c r="BZ440" i="25" s="1"/>
  <c r="BZ441" i="25" s="1"/>
  <c r="BZ442" i="25" s="1"/>
  <c r="BZ443" i="25" s="1"/>
  <c r="BZ444" i="25" s="1"/>
  <c r="BZ445" i="25" s="1"/>
  <c r="BZ446" i="25" s="1"/>
  <c r="BZ447" i="25" s="1"/>
  <c r="BZ448" i="25" s="1"/>
  <c r="BZ449" i="25" s="1"/>
  <c r="BZ450" i="25" s="1"/>
  <c r="BZ451" i="25" s="1"/>
  <c r="BZ452" i="25" s="1"/>
  <c r="BZ453" i="25" s="1"/>
  <c r="BZ454" i="25" s="1"/>
  <c r="BZ455" i="25" s="1"/>
  <c r="BZ456" i="25" s="1"/>
  <c r="BZ457" i="25" s="1"/>
  <c r="BZ458" i="25" s="1"/>
  <c r="BZ459" i="25" s="1"/>
  <c r="BZ460" i="25" s="1"/>
  <c r="BZ461" i="25" s="1"/>
  <c r="BZ462" i="25" s="1"/>
  <c r="BZ463" i="25" s="1"/>
  <c r="BZ464" i="25" s="1"/>
  <c r="BZ465" i="25" s="1"/>
  <c r="BZ466" i="25" s="1"/>
  <c r="BZ467" i="25" s="1"/>
  <c r="BZ468" i="25" s="1"/>
  <c r="BZ469" i="25" s="1"/>
  <c r="BZ470" i="25" s="1"/>
  <c r="BZ471" i="25" s="1"/>
  <c r="BZ472" i="25" s="1"/>
  <c r="BZ473" i="25" s="1"/>
  <c r="BZ474" i="25" s="1"/>
  <c r="BZ475" i="25" s="1"/>
  <c r="BZ476" i="25" s="1"/>
  <c r="BZ477" i="25" s="1"/>
  <c r="BZ478" i="25" s="1"/>
  <c r="BZ479" i="25" s="1"/>
  <c r="BZ480" i="25" s="1"/>
  <c r="BZ481" i="25" s="1"/>
  <c r="BZ482" i="25" s="1"/>
  <c r="BZ483" i="25" s="1"/>
  <c r="BZ484" i="25" s="1"/>
  <c r="BZ485" i="25" s="1"/>
  <c r="BZ486" i="25" s="1"/>
  <c r="BZ487" i="25" s="1"/>
  <c r="BZ488" i="25" s="1"/>
  <c r="BZ489" i="25" s="1"/>
  <c r="BZ490" i="25" s="1"/>
  <c r="BZ491" i="25" s="1"/>
  <c r="BZ492" i="25" s="1"/>
  <c r="BZ493" i="25" s="1"/>
  <c r="BZ494" i="25" s="1"/>
  <c r="BZ495" i="25" s="1"/>
  <c r="BZ496" i="25" s="1"/>
  <c r="BZ497" i="25" s="1"/>
  <c r="BZ498" i="25" s="1"/>
  <c r="BZ499" i="25" s="1"/>
  <c r="BZ500" i="25" s="1"/>
  <c r="BZ501" i="25" s="1"/>
  <c r="BZ502" i="25" s="1"/>
  <c r="BZ503" i="25" s="1"/>
  <c r="BZ504" i="25" s="1"/>
  <c r="BZ505" i="25" s="1"/>
  <c r="BZ506" i="25" s="1"/>
  <c r="BZ507" i="25" s="1"/>
  <c r="BZ508" i="25" s="1"/>
  <c r="BZ509" i="25" s="1"/>
  <c r="BZ510" i="25" s="1"/>
  <c r="BZ511" i="25" s="1"/>
  <c r="BZ512" i="25" s="1"/>
  <c r="BZ513" i="25" s="1"/>
  <c r="BZ514" i="25" s="1"/>
  <c r="BZ515" i="25" s="1"/>
  <c r="BZ516" i="25" s="1"/>
  <c r="BZ517" i="25" s="1"/>
  <c r="BZ518" i="25" s="1"/>
  <c r="BZ519" i="25" s="1"/>
  <c r="BZ520" i="25" s="1"/>
  <c r="BZ521" i="25" s="1"/>
  <c r="BZ522" i="25" s="1"/>
  <c r="BZ523" i="25" s="1"/>
  <c r="BZ524" i="25" s="1"/>
  <c r="BZ525" i="25" s="1"/>
  <c r="BZ526" i="25" s="1"/>
  <c r="BZ527" i="25" s="1"/>
  <c r="BZ528" i="25" s="1"/>
  <c r="BZ529" i="25" s="1"/>
  <c r="BZ530" i="25" s="1"/>
  <c r="BZ531" i="25" s="1"/>
  <c r="BZ532" i="25" s="1"/>
  <c r="BZ533" i="25" s="1"/>
  <c r="BZ534" i="25" s="1"/>
  <c r="BZ535" i="25" s="1"/>
  <c r="BZ536" i="25" s="1"/>
  <c r="BZ537" i="25" s="1"/>
  <c r="BZ538" i="25" s="1"/>
  <c r="BZ539" i="25" s="1"/>
  <c r="BZ540" i="25" s="1"/>
  <c r="BZ541" i="25" s="1"/>
  <c r="BZ542" i="25" s="1"/>
  <c r="BZ543" i="25" s="1"/>
  <c r="BZ544" i="25" s="1"/>
  <c r="BZ545" i="25" s="1"/>
  <c r="BZ546" i="25" s="1"/>
  <c r="BZ547" i="25" s="1"/>
  <c r="BZ548" i="25" s="1"/>
  <c r="BZ549" i="25" s="1"/>
  <c r="BZ550" i="25" s="1"/>
  <c r="BZ551" i="25" s="1"/>
  <c r="BZ552" i="25" s="1"/>
  <c r="BZ553" i="25" s="1"/>
  <c r="BZ554" i="25" s="1"/>
  <c r="BZ555" i="25" s="1"/>
  <c r="BZ556" i="25" s="1"/>
  <c r="BZ557" i="25" s="1"/>
  <c r="BZ558" i="25" s="1"/>
  <c r="BZ559" i="25" s="1"/>
  <c r="BZ560" i="25" s="1"/>
  <c r="BZ561" i="25" s="1"/>
  <c r="BZ562" i="25" s="1"/>
  <c r="BZ563" i="25" s="1"/>
  <c r="BZ564" i="25" s="1"/>
  <c r="BZ565" i="25" s="1"/>
  <c r="BZ566" i="25" s="1"/>
  <c r="BZ567" i="25" s="1"/>
  <c r="BZ568" i="25" s="1"/>
  <c r="BZ569" i="25" s="1"/>
  <c r="BZ570" i="25" s="1"/>
  <c r="BZ571" i="25" s="1"/>
  <c r="BZ572" i="25" s="1"/>
  <c r="BZ573" i="25" s="1"/>
  <c r="BZ574" i="25" s="1"/>
  <c r="BZ575" i="25" s="1"/>
  <c r="BZ576" i="25" s="1"/>
  <c r="BZ577" i="25" s="1"/>
  <c r="BZ578" i="25" s="1"/>
  <c r="BZ579" i="25" s="1"/>
  <c r="BZ580" i="25" s="1"/>
  <c r="BZ581" i="25" s="1"/>
  <c r="BZ582" i="25" s="1"/>
  <c r="BZ583" i="25" s="1"/>
  <c r="BZ584" i="25" s="1"/>
  <c r="BZ585" i="25" s="1"/>
  <c r="BZ586" i="25" s="1"/>
  <c r="BZ587" i="25" s="1"/>
  <c r="BZ588" i="25" s="1"/>
  <c r="BZ589" i="25" s="1"/>
  <c r="BZ590" i="25" s="1"/>
  <c r="BZ591" i="25" s="1"/>
  <c r="BZ592" i="25" s="1"/>
  <c r="BZ593" i="25" s="1"/>
  <c r="BZ594" i="25" s="1"/>
  <c r="BZ595" i="25" s="1"/>
  <c r="BZ596" i="25" s="1"/>
  <c r="BZ597" i="25" s="1"/>
  <c r="BZ598" i="25" s="1"/>
  <c r="BZ599" i="25" s="1"/>
  <c r="BZ600" i="25" s="1"/>
  <c r="BZ601" i="25" s="1"/>
  <c r="BZ602" i="25" s="1"/>
  <c r="BZ603" i="25" s="1"/>
  <c r="BZ604" i="25" s="1"/>
  <c r="BZ605" i="25" s="1"/>
  <c r="BZ606" i="25" s="1"/>
  <c r="BZ607" i="25" s="1"/>
  <c r="BZ608" i="25" s="1"/>
  <c r="BZ609" i="25" s="1"/>
  <c r="BZ610" i="25" s="1"/>
  <c r="BZ611" i="25" s="1"/>
  <c r="BZ612" i="25" s="1"/>
  <c r="BZ613" i="25" s="1"/>
  <c r="BZ614" i="25" s="1"/>
  <c r="BZ615" i="25" s="1"/>
  <c r="BZ616" i="25" s="1"/>
  <c r="BZ617" i="25" s="1"/>
  <c r="BZ618" i="25" s="1"/>
  <c r="BZ619" i="25" s="1"/>
  <c r="BZ620" i="25" s="1"/>
  <c r="BZ621" i="25" s="1"/>
  <c r="BZ622" i="25" s="1"/>
  <c r="BZ623" i="25" s="1"/>
  <c r="BZ624" i="25" s="1"/>
  <c r="BZ625" i="25" s="1"/>
  <c r="BZ626" i="25" s="1"/>
  <c r="BZ627" i="25" s="1"/>
  <c r="BZ628" i="25" s="1"/>
  <c r="BZ629" i="25" s="1"/>
  <c r="BZ630" i="25" s="1"/>
  <c r="BZ631" i="25" s="1"/>
  <c r="BZ632" i="25" s="1"/>
  <c r="BZ633" i="25" s="1"/>
  <c r="BZ634" i="25" s="1"/>
  <c r="BZ635" i="25" s="1"/>
  <c r="BZ636" i="25" s="1"/>
  <c r="BZ637" i="25" s="1"/>
  <c r="BZ638" i="25" s="1"/>
  <c r="BZ639" i="25" s="1"/>
  <c r="BZ640" i="25" s="1"/>
  <c r="BZ641" i="25" s="1"/>
  <c r="BZ642" i="25" s="1"/>
  <c r="BZ643" i="25" s="1"/>
  <c r="BZ644" i="25" s="1"/>
  <c r="BZ645" i="25" s="1"/>
  <c r="BZ646" i="25" s="1"/>
  <c r="BZ647" i="25" s="1"/>
  <c r="BZ648" i="25" s="1"/>
  <c r="BZ649" i="25" s="1"/>
  <c r="BZ650" i="25" s="1"/>
  <c r="BZ651" i="25" s="1"/>
  <c r="BZ652" i="25" s="1"/>
  <c r="BZ653" i="25" s="1"/>
  <c r="BZ654" i="25" s="1"/>
  <c r="BZ655" i="25" s="1"/>
  <c r="BZ656" i="25" s="1"/>
  <c r="BZ657" i="25" s="1"/>
  <c r="BZ658" i="25" s="1"/>
  <c r="BZ659" i="25" s="1"/>
  <c r="BZ660" i="25" s="1"/>
  <c r="BZ661" i="25" s="1"/>
  <c r="BZ662" i="25" s="1"/>
  <c r="BZ663" i="25" s="1"/>
  <c r="BZ664" i="25" s="1"/>
  <c r="BZ665" i="25" s="1"/>
  <c r="BZ666" i="25" s="1"/>
  <c r="BZ667" i="25" s="1"/>
  <c r="BZ668" i="25" s="1"/>
  <c r="BZ669" i="25" s="1"/>
  <c r="BZ670" i="25" s="1"/>
  <c r="BZ671" i="25" s="1"/>
  <c r="BZ672" i="25" s="1"/>
  <c r="BZ673" i="25" s="1"/>
  <c r="BZ674" i="25" s="1"/>
  <c r="BZ675" i="25" s="1"/>
  <c r="BZ676" i="25" s="1"/>
  <c r="BZ677" i="25" s="1"/>
  <c r="BZ678" i="25" s="1"/>
  <c r="BZ679" i="25" s="1"/>
  <c r="BZ680" i="25" s="1"/>
  <c r="BZ681" i="25" s="1"/>
  <c r="BZ682" i="25" s="1"/>
  <c r="BZ683" i="25" s="1"/>
  <c r="BZ684" i="25" s="1"/>
  <c r="BZ685" i="25" s="1"/>
  <c r="BZ686" i="25" s="1"/>
  <c r="BZ687" i="25" s="1"/>
  <c r="BZ688" i="25" s="1"/>
  <c r="BZ689" i="25" s="1"/>
  <c r="BZ690" i="25" s="1"/>
  <c r="BZ691" i="25" s="1"/>
  <c r="BZ692" i="25" s="1"/>
  <c r="BZ693" i="25" s="1"/>
  <c r="BZ694" i="25" s="1"/>
  <c r="BZ695" i="25" s="1"/>
  <c r="BZ696" i="25" s="1"/>
  <c r="BZ697" i="25" s="1"/>
  <c r="BZ698" i="25" s="1"/>
  <c r="BZ699" i="25" s="1"/>
  <c r="BZ700" i="25" s="1"/>
  <c r="BZ701" i="25" s="1"/>
  <c r="BZ702" i="25" s="1"/>
  <c r="BZ703" i="25" s="1"/>
  <c r="BZ704" i="25" s="1"/>
  <c r="BZ705" i="25" s="1"/>
  <c r="BZ706" i="25" s="1"/>
  <c r="BZ707" i="25" s="1"/>
  <c r="BZ708" i="25" s="1"/>
  <c r="BZ709" i="25" s="1"/>
  <c r="BZ710" i="25" s="1"/>
  <c r="BZ711" i="25" s="1"/>
  <c r="BZ712" i="25" s="1"/>
  <c r="BZ713" i="25" s="1"/>
  <c r="BZ714" i="25" s="1"/>
  <c r="BZ715" i="25" s="1"/>
  <c r="BZ716" i="25" s="1"/>
  <c r="BZ717" i="25" s="1"/>
  <c r="BZ718" i="25" s="1"/>
  <c r="BZ719" i="25" s="1"/>
  <c r="BZ720" i="25" s="1"/>
  <c r="BZ721" i="25" s="1"/>
  <c r="BZ722" i="25" s="1"/>
  <c r="BZ723" i="25" s="1"/>
  <c r="BZ724" i="25" s="1"/>
  <c r="BZ725" i="25" s="1"/>
  <c r="BZ726" i="25" s="1"/>
  <c r="BZ727" i="25" s="1"/>
  <c r="BZ728" i="25" s="1"/>
  <c r="BZ729" i="25" s="1"/>
  <c r="BZ730" i="25" s="1"/>
  <c r="BZ731" i="25" s="1"/>
  <c r="BZ732" i="25" s="1"/>
  <c r="BZ733" i="25" s="1"/>
  <c r="A240" i="1"/>
  <c r="A239" i="2"/>
  <c r="BS24" i="25"/>
  <c r="BS25" i="25" s="1"/>
  <c r="BS26" i="25" s="1"/>
  <c r="BS27" i="25" s="1"/>
  <c r="BS28" i="25" s="1"/>
  <c r="BS29" i="25" s="1"/>
  <c r="BS30" i="25" s="1"/>
  <c r="BS31" i="25" s="1"/>
  <c r="BS32" i="25" s="1"/>
  <c r="BS33" i="25" s="1"/>
  <c r="BS34" i="25" s="1"/>
  <c r="BS35" i="25" s="1"/>
  <c r="BS36" i="25" s="1"/>
  <c r="BS37" i="25" s="1"/>
  <c r="BS38" i="25" s="1"/>
  <c r="BS39" i="25" s="1"/>
  <c r="BS40" i="25" s="1"/>
  <c r="BS41" i="25" s="1"/>
  <c r="BS42" i="25" s="1"/>
  <c r="BS43" i="25" s="1"/>
  <c r="BS44" i="25" s="1"/>
  <c r="BS45" i="25" s="1"/>
  <c r="BS46" i="25" s="1"/>
  <c r="BS47" i="25" s="1"/>
  <c r="BS48" i="25" s="1"/>
  <c r="BS49" i="25" s="1"/>
  <c r="BS50" i="25" s="1"/>
  <c r="BS51" i="25" s="1"/>
  <c r="BS52" i="25" s="1"/>
  <c r="BS53" i="25" s="1"/>
  <c r="BS54" i="25" s="1"/>
  <c r="BS55" i="25" s="1"/>
  <c r="BS56" i="25" s="1"/>
  <c r="BS57" i="25" s="1"/>
  <c r="BS58" i="25" s="1"/>
  <c r="BS59" i="25" s="1"/>
  <c r="BS60" i="25" s="1"/>
  <c r="BS61" i="25" s="1"/>
  <c r="BS62" i="25" s="1"/>
  <c r="BS63" i="25" s="1"/>
  <c r="BS64" i="25" s="1"/>
  <c r="BS65" i="25" s="1"/>
  <c r="BS66" i="25" s="1"/>
  <c r="BS67" i="25" s="1"/>
  <c r="BS68" i="25" s="1"/>
  <c r="BS69" i="25" s="1"/>
  <c r="BS70" i="25" s="1"/>
  <c r="BS71" i="25" s="1"/>
  <c r="BS72" i="25" s="1"/>
  <c r="BS73" i="25" s="1"/>
  <c r="BS74" i="25" s="1"/>
  <c r="BS75" i="25" s="1"/>
  <c r="BS76" i="25" s="1"/>
  <c r="BS77" i="25" s="1"/>
  <c r="BS78" i="25" s="1"/>
  <c r="BS79" i="25" s="1"/>
  <c r="BS80" i="25" s="1"/>
  <c r="BS81" i="25" s="1"/>
  <c r="BS82" i="25" s="1"/>
  <c r="BS83" i="25" s="1"/>
  <c r="BS84" i="25" s="1"/>
  <c r="BS85" i="25" s="1"/>
  <c r="BS86" i="25" s="1"/>
  <c r="BS87" i="25" s="1"/>
  <c r="BS88" i="25" s="1"/>
  <c r="BS89" i="25" s="1"/>
  <c r="BS90" i="25" s="1"/>
  <c r="BS91" i="25" s="1"/>
  <c r="BS92" i="25" s="1"/>
  <c r="BS93" i="25" s="1"/>
  <c r="BS94" i="25" s="1"/>
  <c r="BS95" i="25" s="1"/>
  <c r="BS96" i="25" s="1"/>
  <c r="BS97" i="25" s="1"/>
  <c r="BS98" i="25" s="1"/>
  <c r="BS99" i="25" s="1"/>
  <c r="BS100" i="25" s="1"/>
  <c r="BS101" i="25" s="1"/>
  <c r="BS102" i="25" s="1"/>
  <c r="BS103" i="25" s="1"/>
  <c r="BS104" i="25" s="1"/>
  <c r="BS105" i="25" s="1"/>
  <c r="BS106" i="25" s="1"/>
  <c r="BS107" i="25" s="1"/>
  <c r="BS108" i="25" s="1"/>
  <c r="BS109" i="25" s="1"/>
  <c r="BS110" i="25" s="1"/>
  <c r="BS111" i="25" s="1"/>
  <c r="BS112" i="25" s="1"/>
  <c r="BS113" i="25" s="1"/>
  <c r="BS114" i="25" s="1"/>
  <c r="BS115" i="25" s="1"/>
  <c r="BS116" i="25" s="1"/>
  <c r="BS117" i="25" s="1"/>
  <c r="BS118" i="25" s="1"/>
  <c r="BS119" i="25" s="1"/>
  <c r="BS120" i="25" s="1"/>
  <c r="BS121" i="25" s="1"/>
  <c r="BS122" i="25" s="1"/>
  <c r="BS123" i="25" s="1"/>
  <c r="BS124" i="25" s="1"/>
  <c r="BS125" i="25" s="1"/>
  <c r="BS126" i="25" s="1"/>
  <c r="BS127" i="25" s="1"/>
  <c r="BS128" i="25" s="1"/>
  <c r="BS129" i="25" s="1"/>
  <c r="BS130" i="25" s="1"/>
  <c r="BS131" i="25" s="1"/>
  <c r="BS132" i="25" s="1"/>
  <c r="BS133" i="25" s="1"/>
  <c r="BS134" i="25" s="1"/>
  <c r="BS135" i="25" s="1"/>
  <c r="BS136" i="25" s="1"/>
  <c r="BS137" i="25" s="1"/>
  <c r="BS138" i="25" s="1"/>
  <c r="BS139" i="25" s="1"/>
  <c r="BS140" i="25" s="1"/>
  <c r="BS141" i="25" s="1"/>
  <c r="BS142" i="25" s="1"/>
  <c r="BS143" i="25" s="1"/>
  <c r="BS144" i="25" s="1"/>
  <c r="BS145" i="25" s="1"/>
  <c r="BS146" i="25" s="1"/>
  <c r="BS147" i="25" s="1"/>
  <c r="BS148" i="25" s="1"/>
  <c r="BS149" i="25" s="1"/>
  <c r="BS150" i="25" s="1"/>
  <c r="BS151" i="25" s="1"/>
  <c r="BS152" i="25" s="1"/>
  <c r="BS153" i="25" s="1"/>
  <c r="BS154" i="25" s="1"/>
  <c r="BS155" i="25" s="1"/>
  <c r="BS156" i="25" s="1"/>
  <c r="BS157" i="25" s="1"/>
  <c r="BS158" i="25" s="1"/>
  <c r="BS159" i="25" s="1"/>
  <c r="BS160" i="25" s="1"/>
  <c r="BS161" i="25" s="1"/>
  <c r="BS162" i="25" s="1"/>
  <c r="BS163" i="25" s="1"/>
  <c r="BS164" i="25" s="1"/>
  <c r="BS165" i="25" s="1"/>
  <c r="BS166" i="25" s="1"/>
  <c r="BS167" i="25" s="1"/>
  <c r="BS168" i="25" s="1"/>
  <c r="BS169" i="25" s="1"/>
  <c r="BS170" i="25" s="1"/>
  <c r="BS171" i="25" s="1"/>
  <c r="BS172" i="25" s="1"/>
  <c r="BS173" i="25" s="1"/>
  <c r="BS174" i="25" s="1"/>
  <c r="BS175" i="25" s="1"/>
  <c r="BS176" i="25" s="1"/>
  <c r="BS177" i="25" s="1"/>
  <c r="BS178" i="25" s="1"/>
  <c r="BS179" i="25" s="1"/>
  <c r="BS180" i="25" s="1"/>
  <c r="BS181" i="25" s="1"/>
  <c r="BS182" i="25" s="1"/>
  <c r="BS183" i="25" s="1"/>
  <c r="BS184" i="25" s="1"/>
  <c r="BS185" i="25" s="1"/>
  <c r="BS186" i="25" s="1"/>
  <c r="BS187" i="25" s="1"/>
  <c r="BS188" i="25" s="1"/>
  <c r="BS189" i="25" s="1"/>
  <c r="BS190" i="25" s="1"/>
  <c r="BS191" i="25" s="1"/>
  <c r="BS192" i="25" s="1"/>
  <c r="BS193" i="25" s="1"/>
  <c r="BS194" i="25" s="1"/>
  <c r="BS195" i="25" s="1"/>
  <c r="BS196" i="25" s="1"/>
  <c r="BS197" i="25" s="1"/>
  <c r="BS198" i="25" s="1"/>
  <c r="BS199" i="25" s="1"/>
  <c r="BS200" i="25" s="1"/>
  <c r="BS201" i="25" s="1"/>
  <c r="BS202" i="25" s="1"/>
  <c r="BS203" i="25" s="1"/>
  <c r="BS204" i="25" s="1"/>
  <c r="BS205" i="25" s="1"/>
  <c r="BS206" i="25" s="1"/>
  <c r="BS207" i="25" s="1"/>
  <c r="BS208" i="25" s="1"/>
  <c r="BS209" i="25" s="1"/>
  <c r="BS210" i="25" s="1"/>
  <c r="BS211" i="25" s="1"/>
  <c r="BS212" i="25" s="1"/>
  <c r="BS213" i="25" s="1"/>
  <c r="BS214" i="25" s="1"/>
  <c r="BS215" i="25" s="1"/>
  <c r="BS216" i="25" s="1"/>
  <c r="BS217" i="25" s="1"/>
  <c r="BS218" i="25" s="1"/>
  <c r="BS219" i="25" s="1"/>
  <c r="BS220" i="25" s="1"/>
  <c r="BS221" i="25" s="1"/>
  <c r="BS222" i="25" s="1"/>
  <c r="BS223" i="25" s="1"/>
  <c r="BS224" i="25" s="1"/>
  <c r="BS225" i="25" s="1"/>
  <c r="BS226" i="25" s="1"/>
  <c r="BS227" i="25" s="1"/>
  <c r="BS228" i="25" s="1"/>
  <c r="BS229" i="25" s="1"/>
  <c r="BS230" i="25" s="1"/>
  <c r="BS231" i="25" s="1"/>
  <c r="BS232" i="25" s="1"/>
  <c r="BS233" i="25" s="1"/>
  <c r="BS234" i="25" s="1"/>
  <c r="BS235" i="25" s="1"/>
  <c r="BS236" i="25" s="1"/>
  <c r="BS237" i="25" s="1"/>
  <c r="BS238" i="25" s="1"/>
  <c r="BS239" i="25" s="1"/>
  <c r="BS240" i="25" s="1"/>
  <c r="BS241" i="25" s="1"/>
  <c r="BS242" i="25" s="1"/>
  <c r="BS243" i="25" s="1"/>
  <c r="BS244" i="25" s="1"/>
  <c r="BS245" i="25" s="1"/>
  <c r="BS246" i="25" s="1"/>
  <c r="BS247" i="25" s="1"/>
  <c r="BS248" i="25" s="1"/>
  <c r="BS249" i="25" s="1"/>
  <c r="BS250" i="25" s="1"/>
  <c r="BS251" i="25" s="1"/>
  <c r="BS252" i="25" s="1"/>
  <c r="BS253" i="25" s="1"/>
  <c r="BS254" i="25" s="1"/>
  <c r="BS255" i="25" s="1"/>
  <c r="BS256" i="25" s="1"/>
  <c r="BS257" i="25" s="1"/>
  <c r="BS258" i="25" s="1"/>
  <c r="BS259" i="25" s="1"/>
  <c r="BS260" i="25" s="1"/>
  <c r="BS261" i="25" s="1"/>
  <c r="BS262" i="25" s="1"/>
  <c r="BS263" i="25" s="1"/>
  <c r="BS264" i="25" s="1"/>
  <c r="BS265" i="25" s="1"/>
  <c r="BS266" i="25" s="1"/>
  <c r="BS267" i="25" s="1"/>
  <c r="BS268" i="25" s="1"/>
  <c r="BS269" i="25" s="1"/>
  <c r="BS270" i="25" s="1"/>
  <c r="BS271" i="25" s="1"/>
  <c r="BS272" i="25" s="1"/>
  <c r="BS273" i="25" s="1"/>
  <c r="BS274" i="25" s="1"/>
  <c r="BS275" i="25" s="1"/>
  <c r="BS276" i="25" s="1"/>
  <c r="BS277" i="25" s="1"/>
  <c r="BS278" i="25" s="1"/>
  <c r="BS279" i="25" s="1"/>
  <c r="BS280" i="25" s="1"/>
  <c r="BS281" i="25" s="1"/>
  <c r="BS282" i="25" s="1"/>
  <c r="BS283" i="25" s="1"/>
  <c r="BS284" i="25" s="1"/>
  <c r="BS285" i="25" s="1"/>
  <c r="BS286" i="25" s="1"/>
  <c r="BS287" i="25" s="1"/>
  <c r="BS288" i="25" s="1"/>
  <c r="BS289" i="25" s="1"/>
  <c r="BS290" i="25" s="1"/>
  <c r="BS291" i="25" s="1"/>
  <c r="BS292" i="25" s="1"/>
  <c r="BS293" i="25" s="1"/>
  <c r="BS294" i="25" s="1"/>
  <c r="BS295" i="25" s="1"/>
  <c r="BS296" i="25" s="1"/>
  <c r="BS297" i="25" s="1"/>
  <c r="BS298" i="25" s="1"/>
  <c r="BS299" i="25" s="1"/>
  <c r="BS300" i="25" s="1"/>
  <c r="BS301" i="25" s="1"/>
  <c r="BS302" i="25" s="1"/>
  <c r="BS303" i="25" s="1"/>
  <c r="BS304" i="25" s="1"/>
  <c r="BS305" i="25" s="1"/>
  <c r="BS306" i="25" s="1"/>
  <c r="BS307" i="25" s="1"/>
  <c r="BS308" i="25" s="1"/>
  <c r="BS309" i="25" s="1"/>
  <c r="BS310" i="25" s="1"/>
  <c r="BS311" i="25" s="1"/>
  <c r="BS312" i="25" s="1"/>
  <c r="BS313" i="25" s="1"/>
  <c r="BS314" i="25" s="1"/>
  <c r="BS315" i="25" s="1"/>
  <c r="BS316" i="25" s="1"/>
  <c r="BS317" i="25" s="1"/>
  <c r="BS318" i="25" s="1"/>
  <c r="BS319" i="25" s="1"/>
  <c r="BS320" i="25" s="1"/>
  <c r="BS321" i="25" s="1"/>
  <c r="BS322" i="25" s="1"/>
  <c r="BS323" i="25" s="1"/>
  <c r="BS324" i="25" s="1"/>
  <c r="BS325" i="25" s="1"/>
  <c r="BS326" i="25" s="1"/>
  <c r="BS327" i="25" s="1"/>
  <c r="BS328" i="25" s="1"/>
  <c r="BS329" i="25" s="1"/>
  <c r="BS330" i="25" s="1"/>
  <c r="BS331" i="25" s="1"/>
  <c r="BS332" i="25" s="1"/>
  <c r="BS333" i="25" s="1"/>
  <c r="BS334" i="25" s="1"/>
  <c r="BS335" i="25" s="1"/>
  <c r="BS336" i="25" s="1"/>
  <c r="BS337" i="25" s="1"/>
  <c r="BS338" i="25" s="1"/>
  <c r="BS339" i="25" s="1"/>
  <c r="BS340" i="25" s="1"/>
  <c r="BS341" i="25" s="1"/>
  <c r="BS342" i="25" s="1"/>
  <c r="BS343" i="25" s="1"/>
  <c r="BS344" i="25" s="1"/>
  <c r="BS345" i="25" s="1"/>
  <c r="BS346" i="25" s="1"/>
  <c r="BS347" i="25" s="1"/>
  <c r="BS348" i="25" s="1"/>
  <c r="BS349" i="25" s="1"/>
  <c r="BS350" i="25" s="1"/>
  <c r="BS351" i="25" s="1"/>
  <c r="BS352" i="25" s="1"/>
  <c r="BS353" i="25" s="1"/>
  <c r="BS354" i="25" s="1"/>
  <c r="BS355" i="25" s="1"/>
  <c r="BS356" i="25" s="1"/>
  <c r="BS357" i="25" s="1"/>
  <c r="BS358" i="25" s="1"/>
  <c r="BS359" i="25" s="1"/>
  <c r="BS360" i="25" s="1"/>
  <c r="BS361" i="25" s="1"/>
  <c r="BS362" i="25" s="1"/>
  <c r="BS363" i="25" s="1"/>
  <c r="BS364" i="25" s="1"/>
  <c r="BS365" i="25" s="1"/>
  <c r="BS366" i="25" s="1"/>
  <c r="BS367" i="25" s="1"/>
  <c r="BS368" i="25" s="1"/>
  <c r="BS369" i="25" s="1"/>
  <c r="BS370" i="25" s="1"/>
  <c r="BS371" i="25" s="1"/>
  <c r="BS372" i="25" s="1"/>
  <c r="BS373" i="25" s="1"/>
  <c r="BS374" i="25" s="1"/>
  <c r="BS375" i="25" s="1"/>
  <c r="BS376" i="25" s="1"/>
  <c r="BS377" i="25" s="1"/>
  <c r="BS378" i="25" s="1"/>
  <c r="BS379" i="25" s="1"/>
  <c r="BS380" i="25" s="1"/>
  <c r="BS381" i="25" s="1"/>
  <c r="BS382" i="25" s="1"/>
  <c r="BS383" i="25" s="1"/>
  <c r="BS384" i="25" s="1"/>
  <c r="BS385" i="25" s="1"/>
  <c r="BS386" i="25" s="1"/>
  <c r="BS387" i="25" s="1"/>
  <c r="BS388" i="25" s="1"/>
  <c r="BS389" i="25" s="1"/>
  <c r="BS390" i="25" s="1"/>
  <c r="BS391" i="25" s="1"/>
  <c r="BS392" i="25" s="1"/>
  <c r="BS393" i="25" s="1"/>
  <c r="BS394" i="25" s="1"/>
  <c r="BS395" i="25" s="1"/>
  <c r="BS396" i="25" s="1"/>
  <c r="BS397" i="25" s="1"/>
  <c r="BS398" i="25" s="1"/>
  <c r="BS399" i="25" s="1"/>
  <c r="BS400" i="25" s="1"/>
  <c r="BS401" i="25" s="1"/>
  <c r="BS402" i="25" s="1"/>
  <c r="BS403" i="25" s="1"/>
  <c r="BS404" i="25" s="1"/>
  <c r="BS405" i="25" s="1"/>
  <c r="BS406" i="25" s="1"/>
  <c r="BS407" i="25" s="1"/>
  <c r="BS408" i="25" s="1"/>
  <c r="BS409" i="25" s="1"/>
  <c r="BS410" i="25" s="1"/>
  <c r="BS411" i="25" s="1"/>
  <c r="BS412" i="25" s="1"/>
  <c r="BS413" i="25" s="1"/>
  <c r="BS414" i="25" s="1"/>
  <c r="BS415" i="25" s="1"/>
  <c r="BS416" i="25" s="1"/>
  <c r="BS417" i="25" s="1"/>
  <c r="BS418" i="25" s="1"/>
  <c r="BS419" i="25" s="1"/>
  <c r="BS420" i="25" s="1"/>
  <c r="BS421" i="25" s="1"/>
  <c r="BS422" i="25" s="1"/>
  <c r="BS423" i="25" s="1"/>
  <c r="BS424" i="25" s="1"/>
  <c r="BS425" i="25" s="1"/>
  <c r="BS426" i="25" s="1"/>
  <c r="BS427" i="25" s="1"/>
  <c r="BS428" i="25" s="1"/>
  <c r="BS429" i="25" s="1"/>
  <c r="BS430" i="25" s="1"/>
  <c r="BS431" i="25" s="1"/>
  <c r="BS432" i="25" s="1"/>
  <c r="BS433" i="25" s="1"/>
  <c r="BS434" i="25" s="1"/>
  <c r="BS435" i="25" s="1"/>
  <c r="BS436" i="25" s="1"/>
  <c r="BS437" i="25" s="1"/>
  <c r="BS438" i="25" s="1"/>
  <c r="BS439" i="25" s="1"/>
  <c r="BS440" i="25" s="1"/>
  <c r="BS441" i="25" s="1"/>
  <c r="BS442" i="25" s="1"/>
  <c r="BS443" i="25" s="1"/>
  <c r="BS444" i="25" s="1"/>
  <c r="BS445" i="25" s="1"/>
  <c r="BS446" i="25" s="1"/>
  <c r="BS447" i="25" s="1"/>
  <c r="BS448" i="25" s="1"/>
  <c r="BS449" i="25" s="1"/>
  <c r="BS450" i="25" s="1"/>
  <c r="BS451" i="25" s="1"/>
  <c r="BS452" i="25" s="1"/>
  <c r="BS453" i="25" s="1"/>
  <c r="BS454" i="25" s="1"/>
  <c r="BS455" i="25" s="1"/>
  <c r="BS456" i="25" s="1"/>
  <c r="BS457" i="25" s="1"/>
  <c r="BS458" i="25" s="1"/>
  <c r="BS459" i="25" s="1"/>
  <c r="BS460" i="25" s="1"/>
  <c r="BS461" i="25" s="1"/>
  <c r="BS462" i="25" s="1"/>
  <c r="BS463" i="25" s="1"/>
  <c r="BS464" i="25" s="1"/>
  <c r="BS465" i="25" s="1"/>
  <c r="BS466" i="25" s="1"/>
  <c r="BS467" i="25" s="1"/>
  <c r="BS468" i="25" s="1"/>
  <c r="BS469" i="25" s="1"/>
  <c r="BS470" i="25" s="1"/>
  <c r="BS471" i="25" s="1"/>
  <c r="BS472" i="25" s="1"/>
  <c r="BS473" i="25" s="1"/>
  <c r="BS474" i="25" s="1"/>
  <c r="BS475" i="25" s="1"/>
  <c r="BS476" i="25" s="1"/>
  <c r="BS477" i="25" s="1"/>
  <c r="BS478" i="25" s="1"/>
  <c r="BS479" i="25" s="1"/>
  <c r="BS480" i="25" s="1"/>
  <c r="BS481" i="25" s="1"/>
  <c r="BS482" i="25" s="1"/>
  <c r="BS483" i="25" s="1"/>
  <c r="BS484" i="25" s="1"/>
  <c r="BS485" i="25" s="1"/>
  <c r="BS486" i="25" s="1"/>
  <c r="BS487" i="25" s="1"/>
  <c r="BS488" i="25" s="1"/>
  <c r="BS489" i="25" s="1"/>
  <c r="BS490" i="25" s="1"/>
  <c r="BS491" i="25" s="1"/>
  <c r="BS492" i="25" s="1"/>
  <c r="BS493" i="25" s="1"/>
  <c r="BS494" i="25" s="1"/>
  <c r="BS495" i="25" s="1"/>
  <c r="BS496" i="25" s="1"/>
  <c r="BS497" i="25" s="1"/>
  <c r="BS498" i="25" s="1"/>
  <c r="BS499" i="25" s="1"/>
  <c r="BS500" i="25" s="1"/>
  <c r="BS501" i="25" s="1"/>
  <c r="BS502" i="25" s="1"/>
  <c r="BS503" i="25" s="1"/>
  <c r="BS504" i="25" s="1"/>
  <c r="BS505" i="25" s="1"/>
  <c r="BS506" i="25" s="1"/>
  <c r="BS507" i="25" s="1"/>
  <c r="BS508" i="25" s="1"/>
  <c r="BS509" i="25" s="1"/>
  <c r="BS510" i="25" s="1"/>
  <c r="BS511" i="25" s="1"/>
  <c r="BS512" i="25" s="1"/>
  <c r="BS513" i="25" s="1"/>
  <c r="BS514" i="25" s="1"/>
  <c r="BS515" i="25" s="1"/>
  <c r="BS516" i="25" s="1"/>
  <c r="BS517" i="25" s="1"/>
  <c r="BS518" i="25" s="1"/>
  <c r="BS519" i="25" s="1"/>
  <c r="BS520" i="25" s="1"/>
  <c r="BS521" i="25" s="1"/>
  <c r="BS522" i="25" s="1"/>
  <c r="BS523" i="25" s="1"/>
  <c r="BS524" i="25" s="1"/>
  <c r="BS525" i="25" s="1"/>
  <c r="BS526" i="25" s="1"/>
  <c r="BS527" i="25" s="1"/>
  <c r="BS528" i="25" s="1"/>
  <c r="BS529" i="25" s="1"/>
  <c r="BS530" i="25" s="1"/>
  <c r="BS531" i="25" s="1"/>
  <c r="BS532" i="25" s="1"/>
  <c r="BS533" i="25" s="1"/>
  <c r="BS534" i="25" s="1"/>
  <c r="BS535" i="25" s="1"/>
  <c r="BS536" i="25" s="1"/>
  <c r="BS537" i="25" s="1"/>
  <c r="BS538" i="25" s="1"/>
  <c r="BS539" i="25" s="1"/>
  <c r="BS540" i="25" s="1"/>
  <c r="BS541" i="25" s="1"/>
  <c r="BS542" i="25" s="1"/>
  <c r="BS543" i="25" s="1"/>
  <c r="BS544" i="25" s="1"/>
  <c r="BS545" i="25" s="1"/>
  <c r="BS546" i="25" s="1"/>
  <c r="BS547" i="25" s="1"/>
  <c r="BS548" i="25" s="1"/>
  <c r="BS549" i="25" s="1"/>
  <c r="BS550" i="25" s="1"/>
  <c r="BS551" i="25" s="1"/>
  <c r="BS552" i="25" s="1"/>
  <c r="BS553" i="25" s="1"/>
  <c r="BS554" i="25" s="1"/>
  <c r="BS555" i="25" s="1"/>
  <c r="BS556" i="25" s="1"/>
  <c r="BS557" i="25" s="1"/>
  <c r="BS558" i="25" s="1"/>
  <c r="BS559" i="25" s="1"/>
  <c r="BS560" i="25" s="1"/>
  <c r="BS561" i="25" s="1"/>
  <c r="BS562" i="25" s="1"/>
  <c r="BS563" i="25" s="1"/>
  <c r="BS564" i="25" s="1"/>
  <c r="BS565" i="25" s="1"/>
  <c r="BS566" i="25" s="1"/>
  <c r="BS567" i="25" s="1"/>
  <c r="BS568" i="25" s="1"/>
  <c r="BS569" i="25" s="1"/>
  <c r="BS570" i="25" s="1"/>
  <c r="BS571" i="25" s="1"/>
  <c r="BS572" i="25" s="1"/>
  <c r="BS573" i="25" s="1"/>
  <c r="BS574" i="25" s="1"/>
  <c r="BS575" i="25" s="1"/>
  <c r="BS576" i="25" s="1"/>
  <c r="BS577" i="25" s="1"/>
  <c r="BS578" i="25" s="1"/>
  <c r="BS579" i="25" s="1"/>
  <c r="BS580" i="25" s="1"/>
  <c r="BS581" i="25" s="1"/>
  <c r="BS582" i="25" s="1"/>
  <c r="BS583" i="25" s="1"/>
  <c r="BS584" i="25" s="1"/>
  <c r="BS585" i="25" s="1"/>
  <c r="BS586" i="25" s="1"/>
  <c r="BS587" i="25" s="1"/>
  <c r="BS588" i="25" s="1"/>
  <c r="BS589" i="25" s="1"/>
  <c r="BS590" i="25" s="1"/>
  <c r="BS591" i="25" s="1"/>
  <c r="BS592" i="25" s="1"/>
  <c r="BS593" i="25" s="1"/>
  <c r="BS594" i="25" s="1"/>
  <c r="BS595" i="25" s="1"/>
  <c r="BS596" i="25" s="1"/>
  <c r="BS597" i="25" s="1"/>
  <c r="BS598" i="25" s="1"/>
  <c r="BS599" i="25" s="1"/>
  <c r="BS600" i="25" s="1"/>
  <c r="BS601" i="25" s="1"/>
  <c r="BS602" i="25" s="1"/>
  <c r="BS603" i="25" s="1"/>
  <c r="BS604" i="25" s="1"/>
  <c r="BS605" i="25" s="1"/>
  <c r="BS606" i="25" s="1"/>
  <c r="BS607" i="25" s="1"/>
  <c r="BS608" i="25" s="1"/>
  <c r="BS609" i="25" s="1"/>
  <c r="BS610" i="25" s="1"/>
  <c r="BS611" i="25" s="1"/>
  <c r="BS612" i="25" s="1"/>
  <c r="BS613" i="25" s="1"/>
  <c r="BS614" i="25" s="1"/>
  <c r="BS615" i="25" s="1"/>
  <c r="BS616" i="25" s="1"/>
  <c r="BS617" i="25" s="1"/>
  <c r="BS618" i="25" s="1"/>
  <c r="BS619" i="25" s="1"/>
  <c r="BS620" i="25" s="1"/>
  <c r="BS621" i="25" s="1"/>
  <c r="BS622" i="25" s="1"/>
  <c r="BS623" i="25" s="1"/>
  <c r="BS624" i="25" s="1"/>
  <c r="BS625" i="25" s="1"/>
  <c r="BS626" i="25" s="1"/>
  <c r="BS627" i="25" s="1"/>
  <c r="BS628" i="25" s="1"/>
  <c r="BS629" i="25" s="1"/>
  <c r="BS630" i="25" s="1"/>
  <c r="BS631" i="25" s="1"/>
  <c r="BS632" i="25" s="1"/>
  <c r="BS633" i="25" s="1"/>
  <c r="BS634" i="25" s="1"/>
  <c r="BS635" i="25" s="1"/>
  <c r="BS636" i="25" s="1"/>
  <c r="BS637" i="25" s="1"/>
  <c r="BS638" i="25" s="1"/>
  <c r="BS639" i="25" s="1"/>
  <c r="BS640" i="25" s="1"/>
  <c r="BS641" i="25" s="1"/>
  <c r="BS642" i="25" s="1"/>
  <c r="BS643" i="25" s="1"/>
  <c r="BS644" i="25" s="1"/>
  <c r="BS645" i="25" s="1"/>
  <c r="BS646" i="25" s="1"/>
  <c r="BS647" i="25" s="1"/>
  <c r="BS648" i="25" s="1"/>
  <c r="BS649" i="25" s="1"/>
  <c r="BS650" i="25" s="1"/>
  <c r="BS651" i="25" s="1"/>
  <c r="BS652" i="25" s="1"/>
  <c r="BS653" i="25" s="1"/>
  <c r="BS654" i="25" s="1"/>
  <c r="BS655" i="25" s="1"/>
  <c r="BS656" i="25" s="1"/>
  <c r="BS657" i="25" s="1"/>
  <c r="BS658" i="25" s="1"/>
  <c r="BS659" i="25" s="1"/>
  <c r="BS660" i="25" s="1"/>
  <c r="BS661" i="25" s="1"/>
  <c r="BS662" i="25" s="1"/>
  <c r="BS663" i="25" s="1"/>
  <c r="BS664" i="25" s="1"/>
  <c r="BS665" i="25" s="1"/>
  <c r="BS666" i="25" s="1"/>
  <c r="BS667" i="25" s="1"/>
  <c r="BS668" i="25" s="1"/>
  <c r="BS669" i="25" s="1"/>
  <c r="BS670" i="25" s="1"/>
  <c r="BS671" i="25" s="1"/>
  <c r="BS672" i="25" s="1"/>
  <c r="BS673" i="25" s="1"/>
  <c r="BS674" i="25" s="1"/>
  <c r="BS675" i="25" s="1"/>
  <c r="BS676" i="25" s="1"/>
  <c r="BS677" i="25" s="1"/>
  <c r="BS678" i="25" s="1"/>
  <c r="BS679" i="25" s="1"/>
  <c r="BS680" i="25" s="1"/>
  <c r="BS681" i="25" s="1"/>
  <c r="BS682" i="25" s="1"/>
  <c r="BS683" i="25" s="1"/>
  <c r="BS684" i="25" s="1"/>
  <c r="BS685" i="25" s="1"/>
  <c r="BS686" i="25" s="1"/>
  <c r="BS687" i="25" s="1"/>
  <c r="BS688" i="25" s="1"/>
  <c r="BS689" i="25" s="1"/>
  <c r="BS690" i="25" s="1"/>
  <c r="BS691" i="25" s="1"/>
  <c r="BS692" i="25" s="1"/>
  <c r="BS693" i="25" s="1"/>
  <c r="BS694" i="25" s="1"/>
  <c r="BS695" i="25" s="1"/>
  <c r="BS696" i="25" s="1"/>
  <c r="BS697" i="25" s="1"/>
  <c r="BS698" i="25" s="1"/>
  <c r="BS699" i="25" s="1"/>
  <c r="BS700" i="25" s="1"/>
  <c r="BS701" i="25" s="1"/>
  <c r="BS702" i="25" s="1"/>
  <c r="BS703" i="25" s="1"/>
  <c r="BS704" i="25" s="1"/>
  <c r="BS705" i="25" s="1"/>
  <c r="BS706" i="25" s="1"/>
  <c r="BS707" i="25" s="1"/>
  <c r="BS708" i="25" s="1"/>
  <c r="BS709" i="25" s="1"/>
  <c r="BS710" i="25" s="1"/>
  <c r="BS711" i="25" s="1"/>
  <c r="BS712" i="25" s="1"/>
  <c r="BS713" i="25" s="1"/>
  <c r="BS714" i="25" s="1"/>
  <c r="BS715" i="25" s="1"/>
  <c r="BS716" i="25" s="1"/>
  <c r="BS717" i="25" s="1"/>
  <c r="BS718" i="25" s="1"/>
  <c r="BS719" i="25" s="1"/>
  <c r="BS720" i="25" s="1"/>
  <c r="BS721" i="25" s="1"/>
  <c r="BS722" i="25" s="1"/>
  <c r="BS723" i="25" s="1"/>
  <c r="BS724" i="25" s="1"/>
  <c r="BS725" i="25" s="1"/>
  <c r="BS726" i="25" s="1"/>
  <c r="BS727" i="25" s="1"/>
  <c r="BS728" i="25" s="1"/>
  <c r="BS729" i="25" s="1"/>
  <c r="BS730" i="25" s="1"/>
  <c r="BS731" i="25" s="1"/>
  <c r="BS732" i="25" s="1"/>
  <c r="BS733" i="25" s="1"/>
  <c r="B806" i="6" l="1"/>
  <c r="B831" i="6"/>
  <c r="A745" i="3"/>
  <c r="A757" i="3" s="1"/>
  <c r="A769" i="3" s="1"/>
  <c r="B796" i="3"/>
  <c r="B831" i="3"/>
  <c r="A518" i="3"/>
  <c r="A530" i="3" s="1"/>
  <c r="A542" i="3" s="1"/>
  <c r="A554" i="3" s="1"/>
  <c r="A566" i="3" s="1"/>
  <c r="A578" i="3" s="1"/>
  <c r="A590" i="3" s="1"/>
  <c r="A602" i="3" s="1"/>
  <c r="A614" i="3" s="1"/>
  <c r="A626" i="3" s="1"/>
  <c r="A638" i="3" s="1"/>
  <c r="A650" i="3" s="1"/>
  <c r="A662" i="3" s="1"/>
  <c r="A674" i="3" s="1"/>
  <c r="A686" i="3" s="1"/>
  <c r="A698" i="3" s="1"/>
  <c r="A710" i="3" s="1"/>
  <c r="A722" i="3" s="1"/>
  <c r="A734" i="3" s="1"/>
  <c r="A746" i="3" s="1"/>
  <c r="A758" i="3" s="1"/>
  <c r="A522" i="3"/>
  <c r="A534" i="3" s="1"/>
  <c r="A546" i="3" s="1"/>
  <c r="A558" i="3" s="1"/>
  <c r="A570" i="3" s="1"/>
  <c r="A582" i="3" s="1"/>
  <c r="A594" i="3" s="1"/>
  <c r="A606" i="3" s="1"/>
  <c r="A618" i="3" s="1"/>
  <c r="A630" i="3" s="1"/>
  <c r="A642" i="3" s="1"/>
  <c r="A654" i="3" s="1"/>
  <c r="A666" i="3" s="1"/>
  <c r="A678" i="3" s="1"/>
  <c r="A690" i="3" s="1"/>
  <c r="A702" i="3" s="1"/>
  <c r="A714" i="3" s="1"/>
  <c r="A726" i="3" s="1"/>
  <c r="A738" i="3" s="1"/>
  <c r="A750" i="3" s="1"/>
  <c r="A762" i="3" s="1"/>
  <c r="A520" i="3"/>
  <c r="B807" i="5"/>
  <c r="B833" i="5"/>
  <c r="E777" i="4"/>
  <c r="K779" i="4"/>
  <c r="I788" i="4"/>
  <c r="K788" i="4" s="1"/>
  <c r="J788" i="4"/>
  <c r="D788" i="4"/>
  <c r="B789" i="4"/>
  <c r="C788" i="4"/>
  <c r="E788" i="4" s="1"/>
  <c r="A240" i="2"/>
  <c r="A241" i="1"/>
  <c r="B807" i="6" l="1"/>
  <c r="B832" i="6"/>
  <c r="B832" i="3"/>
  <c r="B797" i="3"/>
  <c r="A532" i="3"/>
  <c r="B808" i="5"/>
  <c r="B834" i="5"/>
  <c r="B790" i="4"/>
  <c r="D789" i="4"/>
  <c r="J789" i="4"/>
  <c r="C789" i="4"/>
  <c r="E789" i="4" s="1"/>
  <c r="I789" i="4"/>
  <c r="K789" i="4" s="1"/>
  <c r="H422" i="1"/>
  <c r="J437" i="1"/>
  <c r="I437" i="1"/>
  <c r="G437" i="1"/>
  <c r="K437" i="1"/>
  <c r="C437" i="1"/>
  <c r="F437" i="1"/>
  <c r="C438" i="1"/>
  <c r="J438" i="1"/>
  <c r="H437" i="1"/>
  <c r="I438" i="1"/>
  <c r="D438" i="1"/>
  <c r="G438" i="1"/>
  <c r="K438" i="1"/>
  <c r="F438" i="1"/>
  <c r="H438" i="1"/>
  <c r="E437" i="1"/>
  <c r="E438" i="1"/>
  <c r="D437" i="1"/>
  <c r="G422" i="1"/>
  <c r="C418" i="1"/>
  <c r="I423" i="1"/>
  <c r="J414" i="1"/>
  <c r="K432" i="1"/>
  <c r="K427" i="1"/>
  <c r="G407" i="1"/>
  <c r="H417" i="1"/>
  <c r="E436" i="1"/>
  <c r="I411" i="1"/>
  <c r="C430" i="1"/>
  <c r="G433" i="1"/>
  <c r="G412" i="1"/>
  <c r="J412" i="1"/>
  <c r="H413" i="1"/>
  <c r="C427" i="1"/>
  <c r="J421" i="1"/>
  <c r="I436" i="1"/>
  <c r="D425" i="1"/>
  <c r="K436" i="1"/>
  <c r="F427" i="1"/>
  <c r="C406" i="1"/>
  <c r="C419" i="1"/>
  <c r="I424" i="1"/>
  <c r="D417" i="1"/>
  <c r="F421" i="1"/>
  <c r="K419" i="1"/>
  <c r="K409" i="1"/>
  <c r="I407" i="1"/>
  <c r="I420" i="1"/>
  <c r="K426" i="1"/>
  <c r="G410" i="1"/>
  <c r="H436" i="1"/>
  <c r="K406" i="1"/>
  <c r="F415" i="1"/>
  <c r="E413" i="1"/>
  <c r="F411" i="1"/>
  <c r="G428" i="1"/>
  <c r="I434" i="1"/>
  <c r="G425" i="1"/>
  <c r="D420" i="1"/>
  <c r="E432" i="1"/>
  <c r="D423" i="1"/>
  <c r="I433" i="1"/>
  <c r="D406" i="1"/>
  <c r="G416" i="1"/>
  <c r="E411" i="1"/>
  <c r="C420" i="1"/>
  <c r="K410" i="1"/>
  <c r="D435" i="1"/>
  <c r="D410" i="1"/>
  <c r="I430" i="1"/>
  <c r="C421" i="1"/>
  <c r="F431" i="1"/>
  <c r="I419" i="1"/>
  <c r="K424" i="1"/>
  <c r="J419" i="1"/>
  <c r="D424" i="1"/>
  <c r="D409" i="1"/>
  <c r="D411" i="1"/>
  <c r="K430" i="1"/>
  <c r="G426" i="1"/>
  <c r="J431" i="1"/>
  <c r="F436" i="1"/>
  <c r="I409" i="1"/>
  <c r="G409" i="1"/>
  <c r="J409" i="1"/>
  <c r="D413" i="1"/>
  <c r="H435" i="1"/>
  <c r="K418" i="1"/>
  <c r="K425" i="1"/>
  <c r="C424" i="1"/>
  <c r="J426" i="1"/>
  <c r="G427" i="1"/>
  <c r="D427" i="1"/>
  <c r="J420" i="1"/>
  <c r="K421" i="1"/>
  <c r="K412" i="1"/>
  <c r="H409" i="1"/>
  <c r="H412" i="1"/>
  <c r="K423" i="1"/>
  <c r="I408" i="1"/>
  <c r="F420" i="1"/>
  <c r="F430" i="1"/>
  <c r="K413" i="1"/>
  <c r="J423" i="1"/>
  <c r="F416" i="1"/>
  <c r="F408" i="1"/>
  <c r="D408" i="1"/>
  <c r="G431" i="1"/>
  <c r="G421" i="1"/>
  <c r="H433" i="1"/>
  <c r="J407" i="1"/>
  <c r="I435" i="1"/>
  <c r="H418" i="1"/>
  <c r="G436" i="1"/>
  <c r="D432" i="1"/>
  <c r="D433" i="1"/>
  <c r="G432" i="1"/>
  <c r="C425" i="1"/>
  <c r="F410" i="1"/>
  <c r="C432" i="1"/>
  <c r="E418" i="1"/>
  <c r="C409" i="1"/>
  <c r="E429" i="1"/>
  <c r="I410" i="1"/>
  <c r="K428" i="1"/>
  <c r="E407" i="1"/>
  <c r="E428" i="1"/>
  <c r="J433" i="1"/>
  <c r="H431" i="1"/>
  <c r="J408" i="1"/>
  <c r="F426" i="1"/>
  <c r="H411" i="1"/>
  <c r="I432" i="1"/>
  <c r="H419" i="1"/>
  <c r="C411" i="1"/>
  <c r="D414" i="1"/>
  <c r="E423" i="1"/>
  <c r="I414" i="1"/>
  <c r="E434" i="1"/>
  <c r="G415" i="1"/>
  <c r="K433" i="1"/>
  <c r="H429" i="1"/>
  <c r="F406" i="1"/>
  <c r="K408" i="1"/>
  <c r="E417" i="1"/>
  <c r="I421" i="1"/>
  <c r="F413" i="1"/>
  <c r="H428" i="1"/>
  <c r="C408" i="1"/>
  <c r="C415" i="1"/>
  <c r="J430" i="1"/>
  <c r="H434" i="1"/>
  <c r="H408" i="1"/>
  <c r="I431" i="1"/>
  <c r="H420" i="1"/>
  <c r="J413" i="1"/>
  <c r="F425" i="1"/>
  <c r="D415" i="1"/>
  <c r="J406" i="1"/>
  <c r="C436" i="1"/>
  <c r="G435" i="1"/>
  <c r="F412" i="1"/>
  <c r="E421" i="1"/>
  <c r="E408" i="1"/>
  <c r="E427" i="1"/>
  <c r="E415" i="1"/>
  <c r="H421" i="1"/>
  <c r="G411" i="1"/>
  <c r="F419" i="1"/>
  <c r="G414" i="1"/>
  <c r="C413" i="1"/>
  <c r="C407" i="1"/>
  <c r="F432" i="1"/>
  <c r="K407" i="1"/>
  <c r="G423" i="1"/>
  <c r="I412" i="1"/>
  <c r="J429" i="1"/>
  <c r="I426" i="1"/>
  <c r="G406" i="1"/>
  <c r="E435" i="1"/>
  <c r="I428" i="1"/>
  <c r="F407" i="1"/>
  <c r="J425" i="1"/>
  <c r="G429" i="1"/>
  <c r="E409" i="1"/>
  <c r="K429" i="1"/>
  <c r="E419" i="1"/>
  <c r="H432" i="1"/>
  <c r="F423" i="1"/>
  <c r="A241" i="2"/>
  <c r="C434" i="1"/>
  <c r="F428" i="1"/>
  <c r="K434" i="1"/>
  <c r="C426" i="1"/>
  <c r="H410" i="1"/>
  <c r="G434" i="1"/>
  <c r="E433" i="1"/>
  <c r="F429" i="1"/>
  <c r="K414" i="1"/>
  <c r="H407" i="1"/>
  <c r="G417" i="1"/>
  <c r="D431" i="1"/>
  <c r="J436" i="1"/>
  <c r="I413" i="1"/>
  <c r="G430" i="1"/>
  <c r="E412" i="1"/>
  <c r="D407" i="1"/>
  <c r="H415" i="1"/>
  <c r="D430" i="1"/>
  <c r="I417" i="1"/>
  <c r="C412" i="1"/>
  <c r="C414" i="1"/>
  <c r="H427" i="1"/>
  <c r="C410" i="1"/>
  <c r="E410" i="1"/>
  <c r="D436" i="1"/>
  <c r="C428" i="1"/>
  <c r="J427" i="1"/>
  <c r="C433" i="1"/>
  <c r="H426" i="1"/>
  <c r="K415" i="1"/>
  <c r="C423" i="1"/>
  <c r="E406" i="1"/>
  <c r="G408" i="1"/>
  <c r="J410" i="1"/>
  <c r="C416" i="1"/>
  <c r="H423" i="1"/>
  <c r="F414" i="1"/>
  <c r="D429" i="1"/>
  <c r="I427" i="1"/>
  <c r="E430" i="1"/>
  <c r="F409" i="1"/>
  <c r="H424" i="1"/>
  <c r="K435" i="1"/>
  <c r="H414" i="1"/>
  <c r="H406" i="1"/>
  <c r="F435" i="1"/>
  <c r="I429" i="1"/>
  <c r="E425" i="1"/>
  <c r="I406" i="1"/>
  <c r="E420" i="1"/>
  <c r="E431" i="1"/>
  <c r="C431" i="1"/>
  <c r="I415" i="1"/>
  <c r="F433" i="1"/>
  <c r="F434" i="1"/>
  <c r="J415" i="1"/>
  <c r="D412" i="1"/>
  <c r="G424" i="1"/>
  <c r="K417" i="1"/>
  <c r="J434" i="1"/>
  <c r="J424" i="1"/>
  <c r="J432" i="1"/>
  <c r="C435" i="1"/>
  <c r="K431" i="1"/>
  <c r="K411" i="1"/>
  <c r="D426" i="1"/>
  <c r="J435" i="1"/>
  <c r="E426" i="1"/>
  <c r="E424" i="1"/>
  <c r="I425" i="1"/>
  <c r="J411" i="1"/>
  <c r="D434" i="1"/>
  <c r="D421" i="1"/>
  <c r="H430" i="1"/>
  <c r="G419" i="1"/>
  <c r="C429" i="1"/>
  <c r="D428" i="1"/>
  <c r="E414" i="1"/>
  <c r="F424" i="1"/>
  <c r="G413" i="1"/>
  <c r="H425" i="1"/>
  <c r="G420" i="1"/>
  <c r="K422" i="1"/>
  <c r="K416" i="1"/>
  <c r="I418" i="1"/>
  <c r="F422" i="1"/>
  <c r="F417" i="1"/>
  <c r="K420" i="1"/>
  <c r="D416" i="1"/>
  <c r="J416" i="1"/>
  <c r="E422" i="1"/>
  <c r="J417" i="1"/>
  <c r="D418" i="1"/>
  <c r="C422" i="1"/>
  <c r="I416" i="1"/>
  <c r="G418" i="1"/>
  <c r="C417" i="1"/>
  <c r="J422" i="1"/>
  <c r="E416" i="1"/>
  <c r="J418" i="1"/>
  <c r="H416" i="1"/>
  <c r="I422" i="1"/>
  <c r="F418" i="1"/>
  <c r="D419" i="1"/>
  <c r="J428" i="1"/>
  <c r="D422" i="1"/>
  <c r="B808" i="6" l="1"/>
  <c r="B833" i="6"/>
  <c r="B833" i="3"/>
  <c r="B798" i="3"/>
  <c r="A544" i="3"/>
  <c r="B809" i="5"/>
  <c r="B835" i="5"/>
  <c r="J790" i="4"/>
  <c r="I790" i="4"/>
  <c r="K790" i="4" s="1"/>
  <c r="B791" i="4"/>
  <c r="D790" i="4"/>
  <c r="C790" i="4"/>
  <c r="E790" i="4" s="1"/>
  <c r="H433" i="2"/>
  <c r="D436" i="2"/>
  <c r="E436" i="2"/>
  <c r="E435" i="2"/>
  <c r="H435" i="2"/>
  <c r="K436" i="2"/>
  <c r="H436" i="2"/>
  <c r="I435" i="2"/>
  <c r="I404" i="2"/>
  <c r="G436" i="2"/>
  <c r="J436" i="2"/>
  <c r="F435" i="2"/>
  <c r="K435" i="2"/>
  <c r="G435" i="2"/>
  <c r="C435" i="2"/>
  <c r="I436" i="2"/>
  <c r="J435" i="2"/>
  <c r="D435" i="2"/>
  <c r="C436" i="2"/>
  <c r="I405" i="2"/>
  <c r="F436" i="2"/>
  <c r="D433" i="2"/>
  <c r="G431" i="2"/>
  <c r="D431" i="2"/>
  <c r="C431" i="2"/>
  <c r="J430" i="2"/>
  <c r="N800" i="3" s="1"/>
  <c r="G419" i="2"/>
  <c r="I412" i="2"/>
  <c r="H421" i="2"/>
  <c r="C421" i="2"/>
  <c r="G423" i="2"/>
  <c r="H413" i="2"/>
  <c r="F409" i="2"/>
  <c r="K404" i="2"/>
  <c r="K405" i="2"/>
  <c r="H425" i="2"/>
  <c r="F406" i="2"/>
  <c r="J407" i="2"/>
  <c r="C407" i="2"/>
  <c r="D424" i="2"/>
  <c r="I422" i="2"/>
  <c r="H409" i="2"/>
  <c r="K426" i="2"/>
  <c r="C430" i="2"/>
  <c r="K422" i="2"/>
  <c r="I420" i="2"/>
  <c r="J433" i="2"/>
  <c r="N803" i="3" s="1"/>
  <c r="C412" i="2"/>
  <c r="H432" i="2"/>
  <c r="K427" i="2"/>
  <c r="K408" i="2"/>
  <c r="E434" i="2"/>
  <c r="G404" i="2"/>
  <c r="F429" i="2"/>
  <c r="C432" i="2"/>
  <c r="C429" i="2"/>
  <c r="I428" i="2"/>
  <c r="H431" i="2"/>
  <c r="E412" i="2"/>
  <c r="J426" i="2"/>
  <c r="N796" i="3" s="1"/>
  <c r="I410" i="2"/>
  <c r="E406" i="2"/>
  <c r="H410" i="2"/>
  <c r="D406" i="2"/>
  <c r="J414" i="2"/>
  <c r="N784" i="3" s="1"/>
  <c r="K421" i="2"/>
  <c r="E422" i="2"/>
  <c r="H406" i="2"/>
  <c r="D416" i="2"/>
  <c r="J421" i="2"/>
  <c r="N791" i="3" s="1"/>
  <c r="D420" i="2"/>
  <c r="J418" i="2"/>
  <c r="N788" i="3" s="1"/>
  <c r="D404" i="2"/>
  <c r="K420" i="2"/>
  <c r="J410" i="2"/>
  <c r="F421" i="2"/>
  <c r="C408" i="2"/>
  <c r="K410" i="2"/>
  <c r="E408" i="2"/>
  <c r="H417" i="2"/>
  <c r="H419" i="2"/>
  <c r="C425" i="2"/>
  <c r="E432" i="2"/>
  <c r="G414" i="2"/>
  <c r="H405" i="2"/>
  <c r="C417" i="2"/>
  <c r="I414" i="2"/>
  <c r="C422" i="2"/>
  <c r="I421" i="2"/>
  <c r="K432" i="2"/>
  <c r="H430" i="2"/>
  <c r="D423" i="2"/>
  <c r="F430" i="2"/>
  <c r="K415" i="2"/>
  <c r="D428" i="2"/>
  <c r="C428" i="2"/>
  <c r="G432" i="2"/>
  <c r="C410" i="2"/>
  <c r="J431" i="2"/>
  <c r="N801" i="3" s="1"/>
  <c r="K411" i="2"/>
  <c r="J406" i="2"/>
  <c r="G411" i="2"/>
  <c r="K417" i="2"/>
  <c r="H434" i="2"/>
  <c r="I408" i="2"/>
  <c r="I406" i="2"/>
  <c r="F426" i="2"/>
  <c r="C426" i="2"/>
  <c r="G412" i="2"/>
  <c r="H418" i="2"/>
  <c r="F410" i="2"/>
  <c r="D414" i="2"/>
  <c r="G413" i="2"/>
  <c r="D410" i="2"/>
  <c r="E426" i="2"/>
  <c r="F425" i="2"/>
  <c r="G415" i="2"/>
  <c r="D412" i="2"/>
  <c r="G425" i="2"/>
  <c r="J416" i="2"/>
  <c r="N786" i="3" s="1"/>
  <c r="G427" i="2"/>
  <c r="J405" i="2"/>
  <c r="H420" i="2"/>
  <c r="I416" i="2"/>
  <c r="F407" i="2"/>
  <c r="I417" i="2"/>
  <c r="I433" i="2"/>
  <c r="J422" i="2"/>
  <c r="N792" i="3" s="1"/>
  <c r="K431" i="2"/>
  <c r="K430" i="2"/>
  <c r="H422" i="2"/>
  <c r="C419" i="2"/>
  <c r="C434" i="2"/>
  <c r="F415" i="2"/>
  <c r="J419" i="2"/>
  <c r="N789" i="3" s="1"/>
  <c r="J432" i="2"/>
  <c r="N802" i="3" s="1"/>
  <c r="C413" i="2"/>
  <c r="H429" i="2"/>
  <c r="K407" i="2"/>
  <c r="C405" i="2"/>
  <c r="F431" i="2"/>
  <c r="F427" i="2"/>
  <c r="C427" i="2"/>
  <c r="F411" i="2"/>
  <c r="G417" i="2"/>
  <c r="J411" i="2"/>
  <c r="H416" i="2"/>
  <c r="K416" i="2"/>
  <c r="E414" i="2"/>
  <c r="F423" i="2"/>
  <c r="G428" i="2"/>
  <c r="F416" i="2"/>
  <c r="G416" i="2"/>
  <c r="H408" i="2"/>
  <c r="H414" i="2"/>
  <c r="C409" i="2"/>
  <c r="J415" i="2"/>
  <c r="N785" i="3" s="1"/>
  <c r="K414" i="2"/>
  <c r="J412" i="2"/>
  <c r="G422" i="2"/>
  <c r="E417" i="2"/>
  <c r="K418" i="2"/>
  <c r="C416" i="2"/>
  <c r="G410" i="2"/>
  <c r="F413" i="2"/>
  <c r="J428" i="2"/>
  <c r="N798" i="3" s="1"/>
  <c r="G424" i="2"/>
  <c r="J423" i="2"/>
  <c r="N793" i="3" s="1"/>
  <c r="H428" i="2"/>
  <c r="I432" i="2"/>
  <c r="D430" i="2"/>
  <c r="J408" i="2"/>
  <c r="E430" i="2"/>
  <c r="E420" i="2"/>
  <c r="D407" i="2"/>
  <c r="J424" i="2"/>
  <c r="N794" i="3" s="1"/>
  <c r="I415" i="2"/>
  <c r="D409" i="2"/>
  <c r="E418" i="2"/>
  <c r="I427" i="2"/>
  <c r="E416" i="2"/>
  <c r="H404" i="2"/>
  <c r="H424" i="2"/>
  <c r="F404" i="2"/>
  <c r="G420" i="2"/>
  <c r="D426" i="2"/>
  <c r="F422" i="2"/>
  <c r="E405" i="2"/>
  <c r="K406" i="2"/>
  <c r="G426" i="2"/>
  <c r="F417" i="2"/>
  <c r="D411" i="2"/>
  <c r="C424" i="2"/>
  <c r="G409" i="2"/>
  <c r="I411" i="2"/>
  <c r="H423" i="2"/>
  <c r="J420" i="2"/>
  <c r="N790" i="3" s="1"/>
  <c r="E411" i="2"/>
  <c r="F419" i="2"/>
  <c r="C423" i="2"/>
  <c r="E431" i="2"/>
  <c r="I429" i="2"/>
  <c r="E429" i="2"/>
  <c r="D432" i="2"/>
  <c r="J427" i="2"/>
  <c r="N797" i="3" s="1"/>
  <c r="D419" i="2"/>
  <c r="C433" i="2"/>
  <c r="E428" i="2"/>
  <c r="J409" i="2"/>
  <c r="F433" i="2"/>
  <c r="F428" i="2"/>
  <c r="K429" i="2"/>
  <c r="I409" i="2"/>
  <c r="J425" i="2"/>
  <c r="N795" i="3" s="1"/>
  <c r="F424" i="2"/>
  <c r="I418" i="2"/>
  <c r="H411" i="2"/>
  <c r="I419" i="2"/>
  <c r="G406" i="2"/>
  <c r="I423" i="2"/>
  <c r="C404" i="2"/>
  <c r="D413" i="2"/>
  <c r="K413" i="2"/>
  <c r="F414" i="2"/>
  <c r="E427" i="2"/>
  <c r="D405" i="2"/>
  <c r="E424" i="2"/>
  <c r="E409" i="2"/>
  <c r="I425" i="2"/>
  <c r="K419" i="2"/>
  <c r="G418" i="2"/>
  <c r="F405" i="2"/>
  <c r="E423" i="2"/>
  <c r="D422" i="2"/>
  <c r="H412" i="2"/>
  <c r="K409" i="2"/>
  <c r="G405" i="2"/>
  <c r="I407" i="2"/>
  <c r="C411" i="2"/>
  <c r="K433" i="2"/>
  <c r="K434" i="2"/>
  <c r="F408" i="2"/>
  <c r="E433" i="2"/>
  <c r="G433" i="2"/>
  <c r="H407" i="2"/>
  <c r="K423" i="2"/>
  <c r="F432" i="2"/>
  <c r="G430" i="2"/>
  <c r="J413" i="2"/>
  <c r="N783" i="3" s="1"/>
  <c r="F434" i="2"/>
  <c r="J429" i="2"/>
  <c r="N799" i="3" s="1"/>
  <c r="E421" i="2"/>
  <c r="G408" i="2"/>
  <c r="D429" i="2"/>
  <c r="D421" i="2"/>
  <c r="I413" i="2"/>
  <c r="I426" i="2"/>
  <c r="I430" i="2"/>
  <c r="K424" i="2"/>
  <c r="J434" i="2"/>
  <c r="N804" i="3" s="1"/>
  <c r="I431" i="2"/>
  <c r="E407" i="2"/>
  <c r="G421" i="2"/>
  <c r="I424" i="2"/>
  <c r="K412" i="2"/>
  <c r="H427" i="2"/>
  <c r="H415" i="2"/>
  <c r="C406" i="2"/>
  <c r="C415" i="2"/>
  <c r="D418" i="2"/>
  <c r="E419" i="2"/>
  <c r="C418" i="2"/>
  <c r="D427" i="2"/>
  <c r="D415" i="2"/>
  <c r="F420" i="2"/>
  <c r="D425" i="2"/>
  <c r="K425" i="2"/>
  <c r="E415" i="2"/>
  <c r="C420" i="2"/>
  <c r="E425" i="2"/>
  <c r="G407" i="2"/>
  <c r="E413" i="2"/>
  <c r="J404" i="2"/>
  <c r="F418" i="2"/>
  <c r="I434" i="2"/>
  <c r="E410" i="2"/>
  <c r="G429" i="2"/>
  <c r="J417" i="2"/>
  <c r="N787" i="3" s="1"/>
  <c r="D417" i="2"/>
  <c r="D434" i="2"/>
  <c r="K428" i="2"/>
  <c r="C414" i="2"/>
  <c r="H426" i="2"/>
  <c r="D408" i="2"/>
  <c r="F412" i="2"/>
  <c r="E404" i="2"/>
  <c r="G434" i="2"/>
  <c r="B809" i="6" l="1"/>
  <c r="B834" i="6"/>
  <c r="B799" i="3"/>
  <c r="B834" i="3"/>
  <c r="A556" i="3"/>
  <c r="B810" i="5"/>
  <c r="B836" i="5"/>
  <c r="B792" i="4"/>
  <c r="I791" i="4"/>
  <c r="K791" i="4" s="1"/>
  <c r="C791" i="4"/>
  <c r="E791" i="4" s="1"/>
  <c r="D791" i="4"/>
  <c r="J791" i="4"/>
  <c r="B810" i="6" l="1"/>
  <c r="B835" i="6"/>
  <c r="B800" i="3"/>
  <c r="B835" i="3"/>
  <c r="A568" i="3"/>
  <c r="B811" i="5"/>
  <c r="B837" i="5"/>
  <c r="C792" i="4"/>
  <c r="E792" i="4" s="1"/>
  <c r="D792" i="4"/>
  <c r="I792" i="4"/>
  <c r="K792" i="4" s="1"/>
  <c r="J792" i="4"/>
  <c r="B793" i="4"/>
  <c r="B811" i="6" l="1"/>
  <c r="B836" i="6"/>
  <c r="B836" i="3"/>
  <c r="B801" i="3"/>
  <c r="A580" i="3"/>
  <c r="B812" i="5"/>
  <c r="B838" i="5"/>
  <c r="D793" i="4"/>
  <c r="J793" i="4"/>
  <c r="I793" i="4"/>
  <c r="K793" i="4" s="1"/>
  <c r="B794" i="4"/>
  <c r="C793" i="4"/>
  <c r="E793" i="4" s="1"/>
  <c r="B837" i="6" l="1"/>
  <c r="B812" i="6"/>
  <c r="B837" i="3"/>
  <c r="B802" i="3"/>
  <c r="A592" i="3"/>
  <c r="B813" i="5"/>
  <c r="B839" i="5"/>
  <c r="C794" i="4"/>
  <c r="E794" i="4" s="1"/>
  <c r="D794" i="4"/>
  <c r="J794" i="4"/>
  <c r="B795" i="4"/>
  <c r="I794" i="4"/>
  <c r="K794" i="4" s="1"/>
  <c r="B813" i="6" l="1"/>
  <c r="B838" i="6"/>
  <c r="B838" i="3"/>
  <c r="B803" i="3"/>
  <c r="A604" i="3"/>
  <c r="B814" i="5"/>
  <c r="B840" i="5"/>
  <c r="B796" i="4"/>
  <c r="I795" i="4"/>
  <c r="K795" i="4" s="1"/>
  <c r="C795" i="4"/>
  <c r="E795" i="4" s="1"/>
  <c r="D795" i="4"/>
  <c r="J795" i="4"/>
  <c r="B814" i="6" l="1"/>
  <c r="B839" i="6"/>
  <c r="B804" i="3"/>
  <c r="B839" i="3"/>
  <c r="A616" i="3"/>
  <c r="B815" i="5"/>
  <c r="B841" i="5"/>
  <c r="I796" i="4"/>
  <c r="K796" i="4" s="1"/>
  <c r="J796" i="4"/>
  <c r="B797" i="4"/>
  <c r="C796" i="4"/>
  <c r="E796" i="4" s="1"/>
  <c r="D796" i="4"/>
  <c r="B815" i="6" l="1"/>
  <c r="B840" i="6"/>
  <c r="B805" i="3"/>
  <c r="B840" i="3"/>
  <c r="A628" i="3"/>
  <c r="B816" i="5"/>
  <c r="B842" i="5"/>
  <c r="C797" i="4"/>
  <c r="E797" i="4" s="1"/>
  <c r="D797" i="4"/>
  <c r="J797" i="4"/>
  <c r="B798" i="4"/>
  <c r="I797" i="4"/>
  <c r="K797" i="4" s="1"/>
  <c r="B816" i="6" l="1"/>
  <c r="B841" i="6"/>
  <c r="B841" i="3"/>
  <c r="B806" i="3"/>
  <c r="A640" i="3"/>
  <c r="B817" i="5"/>
  <c r="B843" i="5"/>
  <c r="B799" i="4"/>
  <c r="J798" i="4"/>
  <c r="C798" i="4"/>
  <c r="E798" i="4" s="1"/>
  <c r="D798" i="4"/>
  <c r="I798" i="4"/>
  <c r="K798" i="4" s="1"/>
  <c r="B817" i="6" l="1"/>
  <c r="B842" i="6"/>
  <c r="B842" i="3"/>
  <c r="B807" i="3"/>
  <c r="A652" i="3"/>
  <c r="B818" i="5"/>
  <c r="B844" i="5"/>
  <c r="I799" i="4"/>
  <c r="K799" i="4" s="1"/>
  <c r="C799" i="4"/>
  <c r="E799" i="4" s="1"/>
  <c r="B800" i="4"/>
  <c r="J799" i="4"/>
  <c r="D799" i="4"/>
  <c r="B818" i="6" l="1"/>
  <c r="B843" i="6"/>
  <c r="B808" i="3"/>
  <c r="B843" i="3"/>
  <c r="A664" i="3"/>
  <c r="B819" i="5"/>
  <c r="B845" i="5"/>
  <c r="B801" i="4"/>
  <c r="C800" i="4"/>
  <c r="E800" i="4" s="1"/>
  <c r="J800" i="4"/>
  <c r="D800" i="4"/>
  <c r="I800" i="4"/>
  <c r="K800" i="4" s="1"/>
  <c r="B819" i="6" l="1"/>
  <c r="B845" i="6" s="1"/>
  <c r="B844" i="6"/>
  <c r="B844" i="3"/>
  <c r="B809" i="3"/>
  <c r="A676" i="3"/>
  <c r="B820" i="5"/>
  <c r="B847" i="5" s="1"/>
  <c r="B846" i="5"/>
  <c r="D801" i="4"/>
  <c r="J801" i="4"/>
  <c r="C801" i="4"/>
  <c r="E801" i="4" s="1"/>
  <c r="I801" i="4"/>
  <c r="K801" i="4" s="1"/>
  <c r="B802" i="4"/>
  <c r="B845" i="3" l="1"/>
  <c r="B810" i="3"/>
  <c r="A688" i="3"/>
  <c r="B803" i="4"/>
  <c r="I802" i="4"/>
  <c r="K802" i="4" s="1"/>
  <c r="C802" i="4"/>
  <c r="E802" i="4" s="1"/>
  <c r="D802" i="4"/>
  <c r="J802" i="4"/>
  <c r="B811" i="3" l="1"/>
  <c r="A700" i="3"/>
  <c r="D803" i="4"/>
  <c r="I803" i="4"/>
  <c r="K803" i="4" s="1"/>
  <c r="J803" i="4"/>
  <c r="B804" i="4"/>
  <c r="C803" i="4"/>
  <c r="E803" i="4" s="1"/>
  <c r="B812" i="3" l="1"/>
  <c r="A712" i="3"/>
  <c r="A724" i="3" s="1"/>
  <c r="I806" i="3"/>
  <c r="E806" i="3"/>
  <c r="C806" i="3"/>
  <c r="L806" i="3" s="1"/>
  <c r="H806" i="3"/>
  <c r="D806" i="3"/>
  <c r="F806" i="3"/>
  <c r="K806" i="3" s="1"/>
  <c r="D804" i="4"/>
  <c r="B805" i="4"/>
  <c r="J804" i="4"/>
  <c r="C804" i="4"/>
  <c r="E804" i="4" s="1"/>
  <c r="I804" i="4"/>
  <c r="K804" i="4" s="1"/>
  <c r="B813" i="3" l="1"/>
  <c r="A736" i="3"/>
  <c r="A748" i="3" s="1"/>
  <c r="A760" i="3" s="1"/>
  <c r="G775" i="3"/>
  <c r="C776" i="3"/>
  <c r="F781" i="3"/>
  <c r="K781" i="3" s="1"/>
  <c r="E782" i="3"/>
  <c r="I774" i="3"/>
  <c r="E775" i="3"/>
  <c r="D777" i="3"/>
  <c r="G780" i="3"/>
  <c r="G781" i="3"/>
  <c r="H782" i="3"/>
  <c r="G774" i="3"/>
  <c r="C774" i="3"/>
  <c r="F779" i="3"/>
  <c r="K779" i="3" s="1"/>
  <c r="I777" i="3"/>
  <c r="D775" i="3"/>
  <c r="E774" i="3"/>
  <c r="F778" i="3"/>
  <c r="F776" i="3"/>
  <c r="H775" i="3"/>
  <c r="F777" i="3"/>
  <c r="G776" i="3"/>
  <c r="G777" i="3"/>
  <c r="C781" i="3"/>
  <c r="L781" i="3" s="1"/>
  <c r="C779" i="3"/>
  <c r="L779" i="3" s="1"/>
  <c r="G782" i="3"/>
  <c r="E779" i="3"/>
  <c r="E776" i="3"/>
  <c r="G778" i="3"/>
  <c r="E777" i="3"/>
  <c r="G779" i="3"/>
  <c r="D776" i="3"/>
  <c r="D778" i="3"/>
  <c r="H780" i="3"/>
  <c r="D779" i="3"/>
  <c r="D781" i="3"/>
  <c r="F775" i="3"/>
  <c r="F780" i="3"/>
  <c r="K780" i="3" s="1"/>
  <c r="I780" i="3"/>
  <c r="E781" i="3"/>
  <c r="H781" i="3"/>
  <c r="C775" i="3"/>
  <c r="F782" i="3"/>
  <c r="K782" i="3" s="1"/>
  <c r="F774" i="3"/>
  <c r="H776" i="3"/>
  <c r="D782" i="3"/>
  <c r="I778" i="3"/>
  <c r="H777" i="3"/>
  <c r="H779" i="3"/>
  <c r="I776" i="3"/>
  <c r="C777" i="3"/>
  <c r="C778" i="3"/>
  <c r="E778" i="3"/>
  <c r="C780" i="3"/>
  <c r="L780" i="3" s="1"/>
  <c r="C782" i="3"/>
  <c r="L782" i="3" s="1"/>
  <c r="H778" i="3"/>
  <c r="H774" i="3"/>
  <c r="D774" i="3"/>
  <c r="I775" i="3"/>
  <c r="I779" i="3"/>
  <c r="E780" i="3"/>
  <c r="D780" i="3"/>
  <c r="I781" i="3"/>
  <c r="I782" i="3"/>
  <c r="C22" i="7"/>
  <c r="F22" i="7"/>
  <c r="H22" i="7"/>
  <c r="S41" i="7" s="1"/>
  <c r="D22" i="7"/>
  <c r="O41" i="7" s="1"/>
  <c r="G22" i="7"/>
  <c r="E22" i="7"/>
  <c r="P41" i="7" s="1"/>
  <c r="D793" i="3"/>
  <c r="I793" i="3"/>
  <c r="F793" i="3"/>
  <c r="F790" i="3"/>
  <c r="G792" i="3"/>
  <c r="C793" i="3"/>
  <c r="E792" i="3"/>
  <c r="C794" i="3"/>
  <c r="G793" i="3"/>
  <c r="G794" i="3"/>
  <c r="I794" i="3"/>
  <c r="F794" i="3"/>
  <c r="H794" i="3"/>
  <c r="E795" i="3"/>
  <c r="E793" i="3"/>
  <c r="H793" i="3"/>
  <c r="I795" i="3"/>
  <c r="E794" i="3"/>
  <c r="C795" i="3"/>
  <c r="H795" i="3"/>
  <c r="G795" i="3"/>
  <c r="F796" i="3"/>
  <c r="D795" i="3"/>
  <c r="D794" i="3"/>
  <c r="H796" i="3"/>
  <c r="F791" i="3"/>
  <c r="D791" i="3"/>
  <c r="E796" i="3"/>
  <c r="D796" i="3"/>
  <c r="I796" i="3"/>
  <c r="G796" i="3"/>
  <c r="C796" i="3"/>
  <c r="F795" i="3"/>
  <c r="H792" i="3"/>
  <c r="D797" i="3"/>
  <c r="E791" i="3"/>
  <c r="C792" i="3"/>
  <c r="C787" i="3"/>
  <c r="G797" i="3"/>
  <c r="I786" i="3"/>
  <c r="C786" i="3"/>
  <c r="I788" i="3"/>
  <c r="F792" i="3"/>
  <c r="C791" i="3"/>
  <c r="F788" i="3"/>
  <c r="G784" i="3"/>
  <c r="E797" i="3"/>
  <c r="F786" i="3"/>
  <c r="F789" i="3"/>
  <c r="G787" i="3"/>
  <c r="I792" i="3"/>
  <c r="E785" i="3"/>
  <c r="H791" i="3"/>
  <c r="D789" i="3"/>
  <c r="I797" i="3"/>
  <c r="E786" i="3"/>
  <c r="C789" i="3"/>
  <c r="G789" i="3"/>
  <c r="H785" i="3"/>
  <c r="G783" i="3"/>
  <c r="H787" i="3"/>
  <c r="G790" i="3"/>
  <c r="H790" i="3"/>
  <c r="D786" i="3"/>
  <c r="H784" i="3"/>
  <c r="C788" i="3"/>
  <c r="F785" i="3"/>
  <c r="G791" i="3"/>
  <c r="D790" i="3"/>
  <c r="C790" i="3"/>
  <c r="I787" i="3"/>
  <c r="D792" i="3"/>
  <c r="D783" i="3"/>
  <c r="E784" i="3"/>
  <c r="H783" i="3"/>
  <c r="D787" i="3"/>
  <c r="C785" i="3"/>
  <c r="E787" i="3"/>
  <c r="G785" i="3"/>
  <c r="D788" i="3"/>
  <c r="I784" i="3"/>
  <c r="F787" i="3"/>
  <c r="C797" i="3"/>
  <c r="E783" i="3"/>
  <c r="D784" i="3"/>
  <c r="E790" i="3"/>
  <c r="G786" i="3"/>
  <c r="E788" i="3"/>
  <c r="D785" i="3"/>
  <c r="F784" i="3"/>
  <c r="I785" i="3"/>
  <c r="I790" i="3"/>
  <c r="H797" i="3"/>
  <c r="G788" i="3"/>
  <c r="H786" i="3"/>
  <c r="E789" i="3"/>
  <c r="F783" i="3"/>
  <c r="F797" i="3"/>
  <c r="I789" i="3"/>
  <c r="C783" i="3"/>
  <c r="I783" i="3"/>
  <c r="C784" i="3"/>
  <c r="H788" i="3"/>
  <c r="I791" i="3"/>
  <c r="H789" i="3"/>
  <c r="D798" i="3"/>
  <c r="F798" i="3"/>
  <c r="I798" i="3"/>
  <c r="H798" i="3"/>
  <c r="G798" i="3"/>
  <c r="C798" i="3"/>
  <c r="E798" i="3"/>
  <c r="H799" i="3"/>
  <c r="D799" i="3"/>
  <c r="G799" i="3"/>
  <c r="E799" i="3"/>
  <c r="F799" i="3"/>
  <c r="C799" i="3"/>
  <c r="I799" i="3"/>
  <c r="D801" i="3"/>
  <c r="F801" i="3"/>
  <c r="K801" i="3" s="1"/>
  <c r="G800" i="3"/>
  <c r="I800" i="3"/>
  <c r="E800" i="3"/>
  <c r="H801" i="3"/>
  <c r="I801" i="3"/>
  <c r="D800" i="3"/>
  <c r="C800" i="3"/>
  <c r="H800" i="3"/>
  <c r="F800" i="3"/>
  <c r="E801" i="3"/>
  <c r="I803" i="3"/>
  <c r="C801" i="3"/>
  <c r="L801" i="3" s="1"/>
  <c r="D802" i="3"/>
  <c r="F802" i="3"/>
  <c r="K802" i="3" s="1"/>
  <c r="E802" i="3"/>
  <c r="C802" i="3"/>
  <c r="L802" i="3" s="1"/>
  <c r="I802" i="3"/>
  <c r="D803" i="3"/>
  <c r="F803" i="3"/>
  <c r="K803" i="3" s="1"/>
  <c r="H802" i="3"/>
  <c r="C803" i="3"/>
  <c r="L803" i="3" s="1"/>
  <c r="I804" i="3"/>
  <c r="D805" i="3"/>
  <c r="I805" i="3"/>
  <c r="I842" i="3" s="1"/>
  <c r="F804" i="3"/>
  <c r="K804" i="3" s="1"/>
  <c r="E803" i="3"/>
  <c r="D804" i="3"/>
  <c r="E804" i="3"/>
  <c r="H804" i="3"/>
  <c r="F805" i="3"/>
  <c r="K805" i="3" s="1"/>
  <c r="E805" i="3"/>
  <c r="C805" i="3"/>
  <c r="L805" i="3" s="1"/>
  <c r="H803" i="3"/>
  <c r="H805" i="3"/>
  <c r="H842" i="3" s="1"/>
  <c r="C804" i="3"/>
  <c r="L804" i="3" s="1"/>
  <c r="C805" i="4"/>
  <c r="E805" i="4" s="1"/>
  <c r="B806" i="4"/>
  <c r="I805" i="4"/>
  <c r="K805" i="4" s="1"/>
  <c r="J805" i="4"/>
  <c r="D805" i="4"/>
  <c r="I825" i="3" l="1"/>
  <c r="E872" i="3"/>
  <c r="R41" i="7"/>
  <c r="D42" i="7"/>
  <c r="D74" i="7" s="1"/>
  <c r="O73" i="7"/>
  <c r="S73" i="7"/>
  <c r="H42" i="7"/>
  <c r="H74" i="7" s="1"/>
  <c r="D872" i="3"/>
  <c r="Q41" i="7"/>
  <c r="F872" i="3"/>
  <c r="N41" i="7"/>
  <c r="D824" i="3"/>
  <c r="B814" i="3"/>
  <c r="I823" i="3"/>
  <c r="D21" i="7"/>
  <c r="O40" i="7" s="1"/>
  <c r="D41" i="7" s="1"/>
  <c r="D73" i="7" s="1"/>
  <c r="C841" i="3"/>
  <c r="H15" i="7"/>
  <c r="H865" i="3" s="1"/>
  <c r="H835" i="3"/>
  <c r="L788" i="3"/>
  <c r="C824" i="3"/>
  <c r="K786" i="3"/>
  <c r="H9" i="7"/>
  <c r="H859" i="3" s="1"/>
  <c r="H829" i="3"/>
  <c r="O391" i="3"/>
  <c r="C391" i="5" s="1"/>
  <c r="O390" i="3"/>
  <c r="O395" i="3"/>
  <c r="C395" i="5" s="1"/>
  <c r="O388" i="3"/>
  <c r="O397" i="3"/>
  <c r="C397" i="5" s="1"/>
  <c r="O394" i="3"/>
  <c r="C394" i="5" s="1"/>
  <c r="O386" i="3"/>
  <c r="O396" i="3"/>
  <c r="C396" i="5" s="1"/>
  <c r="O389" i="3"/>
  <c r="O387" i="3"/>
  <c r="O392" i="3"/>
  <c r="C392" i="5" s="1"/>
  <c r="O393" i="3"/>
  <c r="C393" i="5" s="1"/>
  <c r="E841" i="3"/>
  <c r="G21" i="7"/>
  <c r="D841" i="3"/>
  <c r="F21" i="7"/>
  <c r="Q40" i="7" s="1"/>
  <c r="G18" i="7"/>
  <c r="E868" i="3" s="1"/>
  <c r="E838" i="3"/>
  <c r="C836" i="3"/>
  <c r="D16" i="7"/>
  <c r="C866" i="3" s="1"/>
  <c r="L800" i="3"/>
  <c r="F17" i="7"/>
  <c r="D867" i="3" s="1"/>
  <c r="D837" i="3"/>
  <c r="G14" i="7"/>
  <c r="E864" i="3" s="1"/>
  <c r="E834" i="3"/>
  <c r="E7" i="7"/>
  <c r="I857" i="3" s="1"/>
  <c r="I827" i="3"/>
  <c r="D823" i="3"/>
  <c r="H826" i="3"/>
  <c r="L789" i="3"/>
  <c r="C825" i="3"/>
  <c r="D7" i="7"/>
  <c r="C857" i="3" s="1"/>
  <c r="C827" i="3"/>
  <c r="L791" i="3"/>
  <c r="L787" i="3"/>
  <c r="C823" i="3"/>
  <c r="I12" i="7"/>
  <c r="G862" i="3" s="1"/>
  <c r="G832" i="3"/>
  <c r="F11" i="7"/>
  <c r="D861" i="3" s="1"/>
  <c r="D831" i="3"/>
  <c r="G9" i="7"/>
  <c r="E859" i="3" s="1"/>
  <c r="E829" i="3"/>
  <c r="G8" i="7"/>
  <c r="E858" i="3" s="1"/>
  <c r="E828" i="3"/>
  <c r="I872" i="3"/>
  <c r="U397" i="3"/>
  <c r="U387" i="3"/>
  <c r="U394" i="3"/>
  <c r="U388" i="3"/>
  <c r="U392" i="3"/>
  <c r="U396" i="3"/>
  <c r="U391" i="3"/>
  <c r="U389" i="3"/>
  <c r="U390" i="3"/>
  <c r="U395" i="3"/>
  <c r="U393" i="3"/>
  <c r="U386" i="3"/>
  <c r="R391" i="3"/>
  <c r="F391" i="5" s="1"/>
  <c r="R397" i="3"/>
  <c r="F397" i="5" s="1"/>
  <c r="R396" i="3"/>
  <c r="F396" i="5" s="1"/>
  <c r="R392" i="3"/>
  <c r="F392" i="5" s="1"/>
  <c r="R394" i="3"/>
  <c r="F394" i="5" s="1"/>
  <c r="R387" i="3"/>
  <c r="R395" i="3"/>
  <c r="F395" i="5" s="1"/>
  <c r="R388" i="3"/>
  <c r="R389" i="3"/>
  <c r="R393" i="3"/>
  <c r="F393" i="5" s="1"/>
  <c r="R386" i="3"/>
  <c r="R390" i="3"/>
  <c r="E21" i="7"/>
  <c r="P40" i="7" s="1"/>
  <c r="I841" i="3"/>
  <c r="H825" i="3"/>
  <c r="E824" i="3"/>
  <c r="I13" i="7"/>
  <c r="G863" i="3" s="1"/>
  <c r="G833" i="3"/>
  <c r="D10" i="7"/>
  <c r="C860" i="3" s="1"/>
  <c r="L794" i="3"/>
  <c r="C830" i="3"/>
  <c r="C21" i="7"/>
  <c r="N40" i="7" s="1"/>
  <c r="C41" i="7" s="1"/>
  <c r="C73" i="7" s="1"/>
  <c r="F841" i="3"/>
  <c r="E20" i="7"/>
  <c r="I870" i="3" s="1"/>
  <c r="I840" i="3"/>
  <c r="C18" i="7"/>
  <c r="F868" i="3" s="1"/>
  <c r="F838" i="3"/>
  <c r="F16" i="7"/>
  <c r="D866" i="3" s="1"/>
  <c r="D836" i="3"/>
  <c r="I835" i="3"/>
  <c r="E15" i="7"/>
  <c r="I865" i="3" s="1"/>
  <c r="L798" i="3"/>
  <c r="D14" i="7"/>
  <c r="C864" i="3" s="1"/>
  <c r="C834" i="3"/>
  <c r="H824" i="3"/>
  <c r="G824" i="3"/>
  <c r="L790" i="3"/>
  <c r="C826" i="3"/>
  <c r="G826" i="3"/>
  <c r="E8" i="7"/>
  <c r="I858" i="3" s="1"/>
  <c r="I828" i="3"/>
  <c r="C8" i="7"/>
  <c r="F858" i="3" s="1"/>
  <c r="K792" i="3"/>
  <c r="F828" i="3"/>
  <c r="C828" i="3"/>
  <c r="D8" i="7"/>
  <c r="C858" i="3" s="1"/>
  <c r="L792" i="3"/>
  <c r="E12" i="7"/>
  <c r="I862" i="3" s="1"/>
  <c r="I832" i="3"/>
  <c r="C12" i="7"/>
  <c r="F862" i="3" s="1"/>
  <c r="F832" i="3"/>
  <c r="K796" i="3"/>
  <c r="G11" i="7"/>
  <c r="E861" i="3" s="1"/>
  <c r="E831" i="3"/>
  <c r="C829" i="3"/>
  <c r="L793" i="3"/>
  <c r="D9" i="7"/>
  <c r="C859" i="3" s="1"/>
  <c r="H872" i="3"/>
  <c r="T397" i="3"/>
  <c r="D397" i="5" s="1"/>
  <c r="T394" i="3"/>
  <c r="D394" i="5" s="1"/>
  <c r="T389" i="3"/>
  <c r="T386" i="3"/>
  <c r="T395" i="3"/>
  <c r="T393" i="3"/>
  <c r="H393" i="5" s="1"/>
  <c r="T390" i="3"/>
  <c r="T388" i="3"/>
  <c r="T396" i="3"/>
  <c r="D396" i="5" s="1"/>
  <c r="T392" i="3"/>
  <c r="H392" i="5" s="1"/>
  <c r="T387" i="3"/>
  <c r="T391" i="3"/>
  <c r="H16" i="7"/>
  <c r="H866" i="3" s="1"/>
  <c r="H836" i="3"/>
  <c r="G825" i="3"/>
  <c r="F10" i="7"/>
  <c r="D860" i="3" s="1"/>
  <c r="D830" i="3"/>
  <c r="H20" i="7"/>
  <c r="H870" i="3" s="1"/>
  <c r="H840" i="3"/>
  <c r="C839" i="3"/>
  <c r="D19" i="7"/>
  <c r="C869" i="3" s="1"/>
  <c r="F18" i="7"/>
  <c r="D868" i="3" s="1"/>
  <c r="D838" i="3"/>
  <c r="E17" i="7"/>
  <c r="I867" i="3" s="1"/>
  <c r="I837" i="3"/>
  <c r="L799" i="3"/>
  <c r="C835" i="3"/>
  <c r="D15" i="7"/>
  <c r="C865" i="3" s="1"/>
  <c r="I14" i="7"/>
  <c r="G864" i="3" s="1"/>
  <c r="G834" i="3"/>
  <c r="C13" i="7"/>
  <c r="F863" i="3" s="1"/>
  <c r="F833" i="3"/>
  <c r="K797" i="3"/>
  <c r="H13" i="7"/>
  <c r="H863" i="3" s="1"/>
  <c r="H833" i="3"/>
  <c r="E823" i="3"/>
  <c r="H823" i="3"/>
  <c r="G823" i="3"/>
  <c r="E833" i="3"/>
  <c r="G13" i="7"/>
  <c r="E863" i="3" s="1"/>
  <c r="I824" i="3"/>
  <c r="E827" i="3"/>
  <c r="G7" i="7"/>
  <c r="E857" i="3" s="1"/>
  <c r="F12" i="7"/>
  <c r="D862" i="3" s="1"/>
  <c r="D832" i="3"/>
  <c r="I11" i="7"/>
  <c r="G861" i="3" s="1"/>
  <c r="G831" i="3"/>
  <c r="H10" i="7"/>
  <c r="H860" i="3" s="1"/>
  <c r="H830" i="3"/>
  <c r="I8" i="7"/>
  <c r="G858" i="3" s="1"/>
  <c r="G828" i="3"/>
  <c r="Q387" i="3"/>
  <c r="Q388" i="3"/>
  <c r="Q395" i="3"/>
  <c r="E395" i="5" s="1"/>
  <c r="Q393" i="3"/>
  <c r="E393" i="5" s="1"/>
  <c r="Q394" i="3"/>
  <c r="E394" i="5" s="1"/>
  <c r="Q389" i="3"/>
  <c r="Q397" i="3"/>
  <c r="E397" i="5" s="1"/>
  <c r="Q390" i="3"/>
  <c r="E390" i="5" s="1"/>
  <c r="Q386" i="3"/>
  <c r="Q391" i="3"/>
  <c r="E391" i="5" s="1"/>
  <c r="Q396" i="3"/>
  <c r="E396" i="5" s="1"/>
  <c r="Q392" i="3"/>
  <c r="E392" i="5" s="1"/>
  <c r="C838" i="3"/>
  <c r="D18" i="7"/>
  <c r="C868" i="3" s="1"/>
  <c r="E840" i="3"/>
  <c r="G20" i="7"/>
  <c r="E870" i="3" s="1"/>
  <c r="H18" i="7"/>
  <c r="H868" i="3" s="1"/>
  <c r="H838" i="3"/>
  <c r="D17" i="7"/>
  <c r="C867" i="3" s="1"/>
  <c r="C837" i="3"/>
  <c r="H17" i="7"/>
  <c r="H867" i="3" s="1"/>
  <c r="H837" i="3"/>
  <c r="F835" i="3"/>
  <c r="K799" i="3"/>
  <c r="C15" i="7"/>
  <c r="F865" i="3" s="1"/>
  <c r="H14" i="7"/>
  <c r="H864" i="3" s="1"/>
  <c r="H834" i="3"/>
  <c r="L784" i="3"/>
  <c r="K783" i="3"/>
  <c r="I826" i="3"/>
  <c r="D826" i="3"/>
  <c r="E13" i="7"/>
  <c r="I863" i="3" s="1"/>
  <c r="I833" i="3"/>
  <c r="L786" i="3"/>
  <c r="F13" i="7"/>
  <c r="D863" i="3" s="1"/>
  <c r="D833" i="3"/>
  <c r="G12" i="7"/>
  <c r="E862" i="3" s="1"/>
  <c r="E832" i="3"/>
  <c r="H11" i="7"/>
  <c r="H861" i="3" s="1"/>
  <c r="H831" i="3"/>
  <c r="C10" i="7"/>
  <c r="F860" i="3" s="1"/>
  <c r="K794" i="3"/>
  <c r="F830" i="3"/>
  <c r="K790" i="3"/>
  <c r="F826" i="3"/>
  <c r="E842" i="3"/>
  <c r="D842" i="3"/>
  <c r="C17" i="7"/>
  <c r="F867" i="3" s="1"/>
  <c r="F837" i="3"/>
  <c r="D20" i="7"/>
  <c r="C870" i="3" s="1"/>
  <c r="C840" i="3"/>
  <c r="F20" i="7"/>
  <c r="D870" i="3" s="1"/>
  <c r="D840" i="3"/>
  <c r="C19" i="7"/>
  <c r="F869" i="3" s="1"/>
  <c r="F839" i="3"/>
  <c r="E19" i="7"/>
  <c r="I869" i="3" s="1"/>
  <c r="I839" i="3"/>
  <c r="E836" i="3"/>
  <c r="G16" i="7"/>
  <c r="E866" i="3" s="1"/>
  <c r="G15" i="7"/>
  <c r="E865" i="3" s="1"/>
  <c r="E835" i="3"/>
  <c r="E14" i="7"/>
  <c r="I864" i="3" s="1"/>
  <c r="I834" i="3"/>
  <c r="L785" i="3"/>
  <c r="H8" i="7"/>
  <c r="H858" i="3" s="1"/>
  <c r="H828" i="3"/>
  <c r="F7" i="7"/>
  <c r="D857" i="3" s="1"/>
  <c r="D827" i="3"/>
  <c r="D11" i="7"/>
  <c r="C861" i="3" s="1"/>
  <c r="C831" i="3"/>
  <c r="L795" i="3"/>
  <c r="E10" i="7"/>
  <c r="I860" i="3" s="1"/>
  <c r="I830" i="3"/>
  <c r="C9" i="7"/>
  <c r="F859" i="3" s="1"/>
  <c r="F829" i="3"/>
  <c r="K793" i="3"/>
  <c r="P389" i="3"/>
  <c r="P396" i="3"/>
  <c r="P392" i="3"/>
  <c r="P395" i="3"/>
  <c r="P391" i="3"/>
  <c r="P387" i="3"/>
  <c r="P393" i="3"/>
  <c r="P394" i="3"/>
  <c r="P397" i="3"/>
  <c r="P390" i="3"/>
  <c r="P388" i="3"/>
  <c r="P386" i="3"/>
  <c r="H21" i="7"/>
  <c r="S40" i="7" s="1"/>
  <c r="H41" i="7" s="1"/>
  <c r="H73" i="7" s="1"/>
  <c r="H841" i="3"/>
  <c r="G19" i="7"/>
  <c r="E869" i="3" s="1"/>
  <c r="E839" i="3"/>
  <c r="F19" i="7"/>
  <c r="D869" i="3" s="1"/>
  <c r="D839" i="3"/>
  <c r="G17" i="7"/>
  <c r="E867" i="3" s="1"/>
  <c r="E837" i="3"/>
  <c r="E16" i="7"/>
  <c r="I866" i="3" s="1"/>
  <c r="I836" i="3"/>
  <c r="G835" i="3"/>
  <c r="I15" i="7"/>
  <c r="G865" i="3" s="1"/>
  <c r="K798" i="3"/>
  <c r="C14" i="7"/>
  <c r="F864" i="3" s="1"/>
  <c r="F834" i="3"/>
  <c r="L783" i="3"/>
  <c r="K784" i="3"/>
  <c r="D13" i="7"/>
  <c r="C863" i="3" s="1"/>
  <c r="C833" i="3"/>
  <c r="L797" i="3"/>
  <c r="I7" i="7"/>
  <c r="G857" i="3" s="1"/>
  <c r="G827" i="3"/>
  <c r="D825" i="3"/>
  <c r="C11" i="7"/>
  <c r="F861" i="3" s="1"/>
  <c r="F831" i="3"/>
  <c r="K795" i="3"/>
  <c r="K791" i="3"/>
  <c r="C7" i="7"/>
  <c r="F857" i="3" s="1"/>
  <c r="F827" i="3"/>
  <c r="G10" i="7"/>
  <c r="E860" i="3" s="1"/>
  <c r="E830" i="3"/>
  <c r="I10" i="7"/>
  <c r="G860" i="3" s="1"/>
  <c r="G830" i="3"/>
  <c r="E9" i="7"/>
  <c r="I859" i="3" s="1"/>
  <c r="I829" i="3"/>
  <c r="C872" i="3"/>
  <c r="H19" i="7"/>
  <c r="H869" i="3" s="1"/>
  <c r="H839" i="3"/>
  <c r="F840" i="3"/>
  <c r="C20" i="7"/>
  <c r="F870" i="3" s="1"/>
  <c r="E18" i="7"/>
  <c r="I868" i="3" s="1"/>
  <c r="I838" i="3"/>
  <c r="K800" i="3"/>
  <c r="C16" i="7"/>
  <c r="F866" i="3" s="1"/>
  <c r="F836" i="3"/>
  <c r="I16" i="7"/>
  <c r="G866" i="3" s="1"/>
  <c r="G836" i="3"/>
  <c r="D835" i="3"/>
  <c r="F15" i="7"/>
  <c r="D865" i="3" s="1"/>
  <c r="F14" i="7"/>
  <c r="D864" i="3" s="1"/>
  <c r="D834" i="3"/>
  <c r="E825" i="3"/>
  <c r="E826" i="3"/>
  <c r="K787" i="3"/>
  <c r="F823" i="3"/>
  <c r="F8" i="7"/>
  <c r="D858" i="3" s="1"/>
  <c r="D828" i="3"/>
  <c r="K785" i="3"/>
  <c r="H7" i="7"/>
  <c r="H857" i="3" s="1"/>
  <c r="H827" i="3"/>
  <c r="K789" i="3"/>
  <c r="F825" i="3"/>
  <c r="K788" i="3"/>
  <c r="F824" i="3"/>
  <c r="L796" i="3"/>
  <c r="C832" i="3"/>
  <c r="D12" i="7"/>
  <c r="C862" i="3" s="1"/>
  <c r="H12" i="7"/>
  <c r="H862" i="3" s="1"/>
  <c r="H832" i="3"/>
  <c r="E11" i="7"/>
  <c r="I861" i="3" s="1"/>
  <c r="I831" i="3"/>
  <c r="I9" i="7"/>
  <c r="G859" i="3" s="1"/>
  <c r="G829" i="3"/>
  <c r="F9" i="7"/>
  <c r="D859" i="3" s="1"/>
  <c r="D829" i="3"/>
  <c r="C842" i="3"/>
  <c r="F842" i="3"/>
  <c r="I806" i="4"/>
  <c r="K806" i="4" s="1"/>
  <c r="D806" i="4"/>
  <c r="C806" i="4"/>
  <c r="E806" i="4" s="1"/>
  <c r="B807" i="4"/>
  <c r="J806" i="4"/>
  <c r="D23" i="7" l="1"/>
  <c r="F41" i="7"/>
  <c r="F73" i="7" s="1"/>
  <c r="C871" i="3"/>
  <c r="H23" i="7"/>
  <c r="T398" i="3" s="1"/>
  <c r="H398" i="5" s="1"/>
  <c r="H400" i="6" s="1"/>
  <c r="Q73" i="7"/>
  <c r="F42" i="7"/>
  <c r="N73" i="7"/>
  <c r="C42" i="7"/>
  <c r="G42" i="7"/>
  <c r="R73" i="7"/>
  <c r="B815" i="3"/>
  <c r="D871" i="3"/>
  <c r="I871" i="3"/>
  <c r="H393" i="6"/>
  <c r="H396" i="25"/>
  <c r="H398" i="6"/>
  <c r="H395" i="6"/>
  <c r="H398" i="25"/>
  <c r="H396" i="6"/>
  <c r="H394" i="25"/>
  <c r="H395" i="25"/>
  <c r="H809" i="5"/>
  <c r="H394" i="6"/>
  <c r="H397" i="6"/>
  <c r="H393" i="25"/>
  <c r="H397" i="25"/>
  <c r="E399" i="25"/>
  <c r="E397" i="6"/>
  <c r="E392" i="25"/>
  <c r="E392" i="6"/>
  <c r="E393" i="25"/>
  <c r="E391" i="25"/>
  <c r="E394" i="25"/>
  <c r="E399" i="6"/>
  <c r="E397" i="25"/>
  <c r="E395" i="25"/>
  <c r="E809" i="5"/>
  <c r="E398" i="6"/>
  <c r="E395" i="6"/>
  <c r="E394" i="6"/>
  <c r="E396" i="6"/>
  <c r="E398" i="25"/>
  <c r="E396" i="25"/>
  <c r="E391" i="6"/>
  <c r="E393" i="6"/>
  <c r="D398" i="6"/>
  <c r="D400" i="6"/>
  <c r="D398" i="25"/>
  <c r="D399" i="6"/>
  <c r="D395" i="25"/>
  <c r="D396" i="6"/>
  <c r="D397" i="6"/>
  <c r="D399" i="25"/>
  <c r="D400" i="25"/>
  <c r="D395" i="6"/>
  <c r="D401" i="6"/>
  <c r="D396" i="25"/>
  <c r="D809" i="5"/>
  <c r="D401" i="25"/>
  <c r="D397" i="25"/>
  <c r="F397" i="25"/>
  <c r="C398" i="6"/>
  <c r="C393" i="6"/>
  <c r="C396" i="6"/>
  <c r="C393" i="25"/>
  <c r="C395" i="6"/>
  <c r="C394" i="6"/>
  <c r="C392" i="25"/>
  <c r="C394" i="25"/>
  <c r="C396" i="25"/>
  <c r="C392" i="6"/>
  <c r="C395" i="25"/>
  <c r="C809" i="5"/>
  <c r="C399" i="6"/>
  <c r="C398" i="25"/>
  <c r="C397" i="25"/>
  <c r="C397" i="6"/>
  <c r="C399" i="25"/>
  <c r="U40" i="7"/>
  <c r="E871" i="3"/>
  <c r="R40" i="7"/>
  <c r="G41" i="7" s="1"/>
  <c r="G73" i="7" s="1"/>
  <c r="F871" i="3"/>
  <c r="F809" i="5"/>
  <c r="H871" i="3"/>
  <c r="O402" i="3"/>
  <c r="C402" i="3" s="1"/>
  <c r="O398" i="3"/>
  <c r="O400" i="3"/>
  <c r="C400" i="5" s="1"/>
  <c r="O405" i="3"/>
  <c r="C405" i="3" s="1"/>
  <c r="C405" i="5" s="1"/>
  <c r="O404" i="3"/>
  <c r="C404" i="3" s="1"/>
  <c r="C404" i="5" s="1"/>
  <c r="D24" i="7"/>
  <c r="O399" i="3"/>
  <c r="C399" i="5" s="1"/>
  <c r="C400" i="6" s="1"/>
  <c r="O406" i="3"/>
  <c r="C406" i="3" s="1"/>
  <c r="C406" i="5" s="1"/>
  <c r="O409" i="3"/>
  <c r="C409" i="3" s="1"/>
  <c r="C409" i="5" s="1"/>
  <c r="O401" i="3"/>
  <c r="C401" i="5" s="1"/>
  <c r="O403" i="3"/>
  <c r="C403" i="3" s="1"/>
  <c r="C403" i="5" s="1"/>
  <c r="O408" i="3"/>
  <c r="C408" i="3" s="1"/>
  <c r="C408" i="5" s="1"/>
  <c r="O407" i="3"/>
  <c r="C407" i="3" s="1"/>
  <c r="C407" i="5" s="1"/>
  <c r="T407" i="3"/>
  <c r="H407" i="3" s="1"/>
  <c r="T399" i="3"/>
  <c r="T408" i="3"/>
  <c r="H408" i="3" s="1"/>
  <c r="T406" i="3"/>
  <c r="H406" i="3" s="1"/>
  <c r="T404" i="3"/>
  <c r="H404" i="3" s="1"/>
  <c r="F393" i="6"/>
  <c r="F395" i="6"/>
  <c r="F392" i="25"/>
  <c r="F392" i="6"/>
  <c r="F394" i="6"/>
  <c r="F398" i="6"/>
  <c r="F399" i="25"/>
  <c r="F396" i="25"/>
  <c r="F394" i="25"/>
  <c r="F393" i="25"/>
  <c r="F396" i="6"/>
  <c r="F398" i="25"/>
  <c r="F397" i="6"/>
  <c r="F395" i="25"/>
  <c r="F399" i="6"/>
  <c r="B808" i="4"/>
  <c r="C807" i="4"/>
  <c r="E807" i="4" s="1"/>
  <c r="I807" i="4"/>
  <c r="K807" i="4" s="1"/>
  <c r="J807" i="4"/>
  <c r="D807" i="4"/>
  <c r="T402" i="3" l="1"/>
  <c r="H402" i="3" s="1"/>
  <c r="H24" i="7"/>
  <c r="T400" i="3"/>
  <c r="H400" i="5" s="1"/>
  <c r="T409" i="3"/>
  <c r="H409" i="3" s="1"/>
  <c r="T403" i="3"/>
  <c r="H403" i="3" s="1"/>
  <c r="H807" i="3" s="1"/>
  <c r="T405" i="3"/>
  <c r="H405" i="3" s="1"/>
  <c r="D405" i="5" s="1"/>
  <c r="T401" i="3"/>
  <c r="D401" i="5" s="1"/>
  <c r="G74" i="7"/>
  <c r="G23" i="7"/>
  <c r="C74" i="7"/>
  <c r="C23" i="7"/>
  <c r="F74" i="7"/>
  <c r="F23" i="7"/>
  <c r="C396" i="33"/>
  <c r="C396" i="8"/>
  <c r="C396" i="9"/>
  <c r="D400" i="9"/>
  <c r="D400" i="8"/>
  <c r="D400" i="33"/>
  <c r="H395" i="33"/>
  <c r="H395" i="9"/>
  <c r="H395" i="8"/>
  <c r="H394" i="33"/>
  <c r="H394" i="8"/>
  <c r="H394" i="9"/>
  <c r="C393" i="8"/>
  <c r="C393" i="33"/>
  <c r="C393" i="9"/>
  <c r="H398" i="33"/>
  <c r="H398" i="8"/>
  <c r="H398" i="9"/>
  <c r="C400" i="33"/>
  <c r="C400" i="8"/>
  <c r="C400" i="9"/>
  <c r="H393" i="9"/>
  <c r="H393" i="8"/>
  <c r="H393" i="33"/>
  <c r="E393" i="8"/>
  <c r="E393" i="9"/>
  <c r="E393" i="33"/>
  <c r="F396" i="33"/>
  <c r="F396" i="8"/>
  <c r="F396" i="9"/>
  <c r="E397" i="8"/>
  <c r="E397" i="9"/>
  <c r="E397" i="33"/>
  <c r="D398" i="8"/>
  <c r="D398" i="9"/>
  <c r="D398" i="33"/>
  <c r="C397" i="8"/>
  <c r="C397" i="9"/>
  <c r="C397" i="33"/>
  <c r="F399" i="8"/>
  <c r="F399" i="9"/>
  <c r="F399" i="33"/>
  <c r="C394" i="33"/>
  <c r="C394" i="8"/>
  <c r="C394" i="9"/>
  <c r="D396" i="8"/>
  <c r="D396" i="9"/>
  <c r="D396" i="33"/>
  <c r="E394" i="33"/>
  <c r="E394" i="8"/>
  <c r="E394" i="9"/>
  <c r="D401" i="8"/>
  <c r="D401" i="9"/>
  <c r="D401" i="33"/>
  <c r="C392" i="8"/>
  <c r="C392" i="33"/>
  <c r="C392" i="9"/>
  <c r="E391" i="8"/>
  <c r="E391" i="9"/>
  <c r="E391" i="33"/>
  <c r="C398" i="9"/>
  <c r="C398" i="33"/>
  <c r="C398" i="8"/>
  <c r="H397" i="33"/>
  <c r="H397" i="9"/>
  <c r="H397" i="8"/>
  <c r="E396" i="33"/>
  <c r="E396" i="8"/>
  <c r="E396" i="9"/>
  <c r="F400" i="8"/>
  <c r="F400" i="9"/>
  <c r="F400" i="33"/>
  <c r="H400" i="33"/>
  <c r="H400" i="9"/>
  <c r="H400" i="8"/>
  <c r="C399" i="8"/>
  <c r="C399" i="33"/>
  <c r="C399" i="9"/>
  <c r="C395" i="9"/>
  <c r="C395" i="33"/>
  <c r="C395" i="8"/>
  <c r="E395" i="33"/>
  <c r="E395" i="8"/>
  <c r="E395" i="9"/>
  <c r="F392" i="8"/>
  <c r="F392" i="9"/>
  <c r="F392" i="33"/>
  <c r="D395" i="33"/>
  <c r="D395" i="8"/>
  <c r="D395" i="9"/>
  <c r="F395" i="33"/>
  <c r="F395" i="8"/>
  <c r="F395" i="9"/>
  <c r="F393" i="8"/>
  <c r="F393" i="9"/>
  <c r="F393" i="33"/>
  <c r="E399" i="8"/>
  <c r="E399" i="9"/>
  <c r="E399" i="33"/>
  <c r="D397" i="9"/>
  <c r="D397" i="8"/>
  <c r="D397" i="33"/>
  <c r="F398" i="8"/>
  <c r="F398" i="9"/>
  <c r="F398" i="33"/>
  <c r="F397" i="33"/>
  <c r="F397" i="8"/>
  <c r="F397" i="9"/>
  <c r="F394" i="33"/>
  <c r="F394" i="8"/>
  <c r="F394" i="9"/>
  <c r="D399" i="8"/>
  <c r="D399" i="33"/>
  <c r="D399" i="9"/>
  <c r="E398" i="8"/>
  <c r="E398" i="33"/>
  <c r="E398" i="9"/>
  <c r="E392" i="8"/>
  <c r="E392" i="9"/>
  <c r="E392" i="33"/>
  <c r="H396" i="33"/>
  <c r="H396" i="9"/>
  <c r="H396" i="8"/>
  <c r="F402" i="6"/>
  <c r="B816" i="3"/>
  <c r="C807" i="3"/>
  <c r="L807" i="3" s="1"/>
  <c r="F401" i="6"/>
  <c r="F402" i="25"/>
  <c r="H401" i="25"/>
  <c r="F401" i="25"/>
  <c r="E402" i="25"/>
  <c r="H399" i="25"/>
  <c r="AK399" i="25" s="1"/>
  <c r="H402" i="6"/>
  <c r="H402" i="33" s="1"/>
  <c r="M396" i="25"/>
  <c r="AI396" i="25"/>
  <c r="H403" i="5"/>
  <c r="D403" i="5"/>
  <c r="C401" i="25"/>
  <c r="J399" i="25"/>
  <c r="AF399" i="25"/>
  <c r="AF393" i="25"/>
  <c r="J393" i="25"/>
  <c r="E808" i="6"/>
  <c r="E834" i="6" s="1"/>
  <c r="AH395" i="25"/>
  <c r="L395" i="25"/>
  <c r="O395" i="25"/>
  <c r="AK395" i="25"/>
  <c r="M399" i="25"/>
  <c r="AI399" i="25"/>
  <c r="D402" i="6"/>
  <c r="AF395" i="25"/>
  <c r="J395" i="25"/>
  <c r="D402" i="25"/>
  <c r="K399" i="25"/>
  <c r="AG399" i="25"/>
  <c r="L396" i="25"/>
  <c r="AH396" i="25"/>
  <c r="L397" i="25"/>
  <c r="AH397" i="25"/>
  <c r="L399" i="25"/>
  <c r="AK394" i="25"/>
  <c r="O394" i="25"/>
  <c r="AI395" i="25"/>
  <c r="M395" i="25"/>
  <c r="F400" i="25"/>
  <c r="C402" i="5"/>
  <c r="C404" i="6" s="1"/>
  <c r="C400" i="25"/>
  <c r="C808" i="6"/>
  <c r="K397" i="25"/>
  <c r="AG397" i="25"/>
  <c r="E400" i="25"/>
  <c r="AH399" i="25"/>
  <c r="L398" i="25"/>
  <c r="AH398" i="25"/>
  <c r="H401" i="6"/>
  <c r="H408" i="5"/>
  <c r="D408" i="5"/>
  <c r="AF397" i="25"/>
  <c r="J397" i="25"/>
  <c r="AF396" i="25"/>
  <c r="J396" i="25"/>
  <c r="AG401" i="25"/>
  <c r="K401" i="25"/>
  <c r="AH394" i="25"/>
  <c r="L394" i="25"/>
  <c r="H400" i="25"/>
  <c r="O401" i="25" s="1"/>
  <c r="O397" i="25"/>
  <c r="AK397" i="25"/>
  <c r="O398" i="25"/>
  <c r="AK398" i="25"/>
  <c r="D409" i="5"/>
  <c r="H409" i="5"/>
  <c r="K809" i="5"/>
  <c r="C836" i="5"/>
  <c r="M397" i="25"/>
  <c r="AI397" i="25"/>
  <c r="K400" i="25"/>
  <c r="AG400" i="25"/>
  <c r="F402" i="33"/>
  <c r="F402" i="8"/>
  <c r="F402" i="9"/>
  <c r="M398" i="25"/>
  <c r="AI398" i="25"/>
  <c r="F808" i="6"/>
  <c r="C401" i="6"/>
  <c r="J394" i="25"/>
  <c r="AF394" i="25"/>
  <c r="D836" i="5"/>
  <c r="L809" i="5"/>
  <c r="AG395" i="25"/>
  <c r="K395" i="25"/>
  <c r="D771" i="25"/>
  <c r="D794" i="25" s="1"/>
  <c r="E400" i="6"/>
  <c r="E401" i="6"/>
  <c r="E771" i="25"/>
  <c r="E794" i="25" s="1"/>
  <c r="L391" i="25"/>
  <c r="AH391" i="25"/>
  <c r="H399" i="6"/>
  <c r="AK393" i="25"/>
  <c r="H771" i="25"/>
  <c r="H794" i="25" s="1"/>
  <c r="O393" i="25"/>
  <c r="F771" i="25"/>
  <c r="M392" i="25"/>
  <c r="AI392" i="25"/>
  <c r="D404" i="5"/>
  <c r="H404" i="5"/>
  <c r="H402" i="5"/>
  <c r="D402" i="5"/>
  <c r="O414" i="3"/>
  <c r="C414" i="3" s="1"/>
  <c r="C414" i="5" s="1"/>
  <c r="O416" i="3"/>
  <c r="C416" i="3" s="1"/>
  <c r="C416" i="5" s="1"/>
  <c r="O419" i="3"/>
  <c r="C419" i="3" s="1"/>
  <c r="C419" i="5" s="1"/>
  <c r="O413" i="3"/>
  <c r="C413" i="3" s="1"/>
  <c r="C413" i="5" s="1"/>
  <c r="O412" i="3"/>
  <c r="C412" i="3" s="1"/>
  <c r="C412" i="5" s="1"/>
  <c r="O420" i="3"/>
  <c r="C420" i="3" s="1"/>
  <c r="C420" i="5" s="1"/>
  <c r="O411" i="3"/>
  <c r="C411" i="3" s="1"/>
  <c r="C411" i="5" s="1"/>
  <c r="O410" i="3"/>
  <c r="C410" i="3" s="1"/>
  <c r="O415" i="3"/>
  <c r="C415" i="3" s="1"/>
  <c r="C415" i="5" s="1"/>
  <c r="O421" i="3"/>
  <c r="C421" i="3" s="1"/>
  <c r="C421" i="5" s="1"/>
  <c r="O418" i="3"/>
  <c r="C418" i="3" s="1"/>
  <c r="C418" i="5" s="1"/>
  <c r="D25" i="7"/>
  <c r="O417" i="3"/>
  <c r="C417" i="3" s="1"/>
  <c r="C417" i="5" s="1"/>
  <c r="AF398" i="25"/>
  <c r="J398" i="25"/>
  <c r="J392" i="25"/>
  <c r="AF392" i="25"/>
  <c r="C771" i="25"/>
  <c r="C794" i="25" s="1"/>
  <c r="K396" i="25"/>
  <c r="AG396" i="25"/>
  <c r="E401" i="25"/>
  <c r="AH393" i="25"/>
  <c r="L393" i="25"/>
  <c r="M393" i="25"/>
  <c r="AI393" i="25"/>
  <c r="T414" i="3"/>
  <c r="H414" i="3" s="1"/>
  <c r="T411" i="3"/>
  <c r="H411" i="3" s="1"/>
  <c r="T418" i="3"/>
  <c r="H418" i="3" s="1"/>
  <c r="T415" i="3"/>
  <c r="H415" i="3" s="1"/>
  <c r="H25" i="7"/>
  <c r="T413" i="3"/>
  <c r="H413" i="3" s="1"/>
  <c r="T421" i="3"/>
  <c r="H421" i="3" s="1"/>
  <c r="T416" i="3"/>
  <c r="H416" i="3" s="1"/>
  <c r="T420" i="3"/>
  <c r="H420" i="3" s="1"/>
  <c r="T417" i="3"/>
  <c r="H417" i="3" s="1"/>
  <c r="T419" i="3"/>
  <c r="H419" i="3" s="1"/>
  <c r="T410" i="3"/>
  <c r="H410" i="3" s="1"/>
  <c r="T412" i="3"/>
  <c r="H412" i="3" s="1"/>
  <c r="N809" i="5"/>
  <c r="F836" i="5"/>
  <c r="P73" i="7"/>
  <c r="U41" i="7"/>
  <c r="P42" i="7"/>
  <c r="E41" i="7"/>
  <c r="E73" i="7" s="1"/>
  <c r="C402" i="25"/>
  <c r="K398" i="25"/>
  <c r="AG398" i="25"/>
  <c r="E402" i="6"/>
  <c r="H402" i="25"/>
  <c r="AK396" i="25"/>
  <c r="O396" i="25"/>
  <c r="M394" i="25"/>
  <c r="AI394" i="25"/>
  <c r="D406" i="5"/>
  <c r="H406" i="5"/>
  <c r="H407" i="5"/>
  <c r="D407" i="5"/>
  <c r="C402" i="6"/>
  <c r="D808" i="6"/>
  <c r="D834" i="6" s="1"/>
  <c r="E836" i="5"/>
  <c r="M809" i="5"/>
  <c r="L392" i="25"/>
  <c r="AH392" i="25"/>
  <c r="P809" i="5"/>
  <c r="H836" i="5"/>
  <c r="H808" i="6"/>
  <c r="H834" i="6" s="1"/>
  <c r="D808" i="4"/>
  <c r="C808" i="4"/>
  <c r="E808" i="4" s="1"/>
  <c r="I808" i="4"/>
  <c r="K808" i="4" s="1"/>
  <c r="B809" i="4"/>
  <c r="J808" i="4"/>
  <c r="H405" i="5" l="1"/>
  <c r="H808" i="3"/>
  <c r="F24" i="7"/>
  <c r="P408" i="3"/>
  <c r="D408" i="3" s="1"/>
  <c r="P405" i="3"/>
  <c r="D405" i="3" s="1"/>
  <c r="P400" i="3"/>
  <c r="P398" i="3"/>
  <c r="P406" i="3"/>
  <c r="D406" i="3" s="1"/>
  <c r="P403" i="3"/>
  <c r="D403" i="3" s="1"/>
  <c r="P407" i="3"/>
  <c r="D407" i="3" s="1"/>
  <c r="P401" i="3"/>
  <c r="P402" i="3"/>
  <c r="D402" i="3" s="1"/>
  <c r="P399" i="3"/>
  <c r="P404" i="3"/>
  <c r="D404" i="3" s="1"/>
  <c r="P409" i="3"/>
  <c r="D409" i="3" s="1"/>
  <c r="R407" i="3"/>
  <c r="F407" i="3" s="1"/>
  <c r="F407" i="5" s="1"/>
  <c r="R406" i="3"/>
  <c r="F406" i="3" s="1"/>
  <c r="F406" i="5" s="1"/>
  <c r="R398" i="3"/>
  <c r="R399" i="3"/>
  <c r="F399" i="5" s="1"/>
  <c r="F400" i="6" s="1"/>
  <c r="R404" i="3"/>
  <c r="F404" i="3" s="1"/>
  <c r="F404" i="5" s="1"/>
  <c r="R402" i="3"/>
  <c r="F402" i="3" s="1"/>
  <c r="R408" i="3"/>
  <c r="F408" i="3" s="1"/>
  <c r="F408" i="5" s="1"/>
  <c r="R400" i="3"/>
  <c r="F400" i="5" s="1"/>
  <c r="R409" i="3"/>
  <c r="F409" i="3" s="1"/>
  <c r="F409" i="5" s="1"/>
  <c r="R401" i="3"/>
  <c r="F401" i="5" s="1"/>
  <c r="R405" i="3"/>
  <c r="F405" i="3" s="1"/>
  <c r="F405" i="5" s="1"/>
  <c r="R403" i="3"/>
  <c r="F403" i="3" s="1"/>
  <c r="F403" i="5" s="1"/>
  <c r="C24" i="7"/>
  <c r="Q401" i="3"/>
  <c r="E401" i="5" s="1"/>
  <c r="Q404" i="3"/>
  <c r="E404" i="3" s="1"/>
  <c r="E404" i="5" s="1"/>
  <c r="Q406" i="3"/>
  <c r="E406" i="3" s="1"/>
  <c r="E406" i="5" s="1"/>
  <c r="Q405" i="3"/>
  <c r="E405" i="3" s="1"/>
  <c r="E405" i="5" s="1"/>
  <c r="Q398" i="3"/>
  <c r="G24" i="7"/>
  <c r="Q400" i="3"/>
  <c r="E400" i="5" s="1"/>
  <c r="Q402" i="3"/>
  <c r="E402" i="3" s="1"/>
  <c r="Q409" i="3"/>
  <c r="E409" i="3" s="1"/>
  <c r="E409" i="5" s="1"/>
  <c r="Q399" i="3"/>
  <c r="E399" i="5" s="1"/>
  <c r="Q403" i="3"/>
  <c r="E403" i="3" s="1"/>
  <c r="E403" i="5" s="1"/>
  <c r="Q408" i="3"/>
  <c r="E408" i="3" s="1"/>
  <c r="E408" i="5" s="1"/>
  <c r="Q407" i="3"/>
  <c r="E407" i="3" s="1"/>
  <c r="E407" i="5" s="1"/>
  <c r="F401" i="9"/>
  <c r="F401" i="8"/>
  <c r="F401" i="33"/>
  <c r="H399" i="33"/>
  <c r="H399" i="8"/>
  <c r="H399" i="9"/>
  <c r="E400" i="9"/>
  <c r="E400" i="8"/>
  <c r="E400" i="33"/>
  <c r="C401" i="33"/>
  <c r="C401" i="9"/>
  <c r="C401" i="8"/>
  <c r="H401" i="9"/>
  <c r="H401" i="8"/>
  <c r="H401" i="33"/>
  <c r="E401" i="9"/>
  <c r="E401" i="8"/>
  <c r="E401" i="33"/>
  <c r="M402" i="25"/>
  <c r="AI402" i="25"/>
  <c r="C808" i="3"/>
  <c r="L808" i="3" s="1"/>
  <c r="M401" i="25"/>
  <c r="B817" i="3"/>
  <c r="C403" i="6"/>
  <c r="C403" i="9" s="1"/>
  <c r="C409" i="6"/>
  <c r="C409" i="9" s="1"/>
  <c r="H402" i="9"/>
  <c r="H402" i="8"/>
  <c r="O399" i="25"/>
  <c r="D810" i="5"/>
  <c r="L810" i="5" s="1"/>
  <c r="H406" i="25"/>
  <c r="H406" i="6"/>
  <c r="H406" i="33" s="1"/>
  <c r="C406" i="6"/>
  <c r="C410" i="25"/>
  <c r="H408" i="25"/>
  <c r="C408" i="25"/>
  <c r="D406" i="25"/>
  <c r="C810" i="5"/>
  <c r="K810" i="5" s="1"/>
  <c r="C405" i="25"/>
  <c r="C407" i="25"/>
  <c r="C408" i="6"/>
  <c r="C408" i="9" s="1"/>
  <c r="C410" i="6"/>
  <c r="C410" i="8" s="1"/>
  <c r="C403" i="25"/>
  <c r="J403" i="25" s="1"/>
  <c r="C407" i="6"/>
  <c r="C407" i="9" s="1"/>
  <c r="C405" i="6"/>
  <c r="C405" i="8" s="1"/>
  <c r="C409" i="25"/>
  <c r="C404" i="25"/>
  <c r="AC401" i="25"/>
  <c r="BM401" i="25" s="1"/>
  <c r="V401" i="25"/>
  <c r="BF401" i="25" s="1"/>
  <c r="R400" i="25"/>
  <c r="BB400" i="25" s="1"/>
  <c r="Y400" i="25"/>
  <c r="BI400" i="25" s="1"/>
  <c r="R398" i="25"/>
  <c r="BB398" i="25" s="1"/>
  <c r="Y398" i="25"/>
  <c r="BI398" i="25" s="1"/>
  <c r="H417" i="5"/>
  <c r="D417" i="5"/>
  <c r="H411" i="5"/>
  <c r="D411" i="5"/>
  <c r="T393" i="25"/>
  <c r="BD393" i="25" s="1"/>
  <c r="AA393" i="25"/>
  <c r="BK393" i="25" s="1"/>
  <c r="AM398" i="25"/>
  <c r="AT398" i="25"/>
  <c r="C410" i="5"/>
  <c r="C413" i="25" s="1"/>
  <c r="AP392" i="25"/>
  <c r="BR392" i="25" s="1"/>
  <c r="AW392" i="25"/>
  <c r="BY392" i="25" s="1"/>
  <c r="T398" i="25"/>
  <c r="BD398" i="25" s="1"/>
  <c r="AA398" i="25"/>
  <c r="BK398" i="25" s="1"/>
  <c r="AP397" i="25"/>
  <c r="AW397" i="25"/>
  <c r="V398" i="25"/>
  <c r="BF398" i="25" s="1"/>
  <c r="AC398" i="25"/>
  <c r="BM398" i="25" s="1"/>
  <c r="Y401" i="25"/>
  <c r="BI401" i="25" s="1"/>
  <c r="R401" i="25"/>
  <c r="BB401" i="25" s="1"/>
  <c r="H405" i="6"/>
  <c r="S398" i="25"/>
  <c r="BC398" i="25" s="1"/>
  <c r="Z398" i="25"/>
  <c r="BJ398" i="25" s="1"/>
  <c r="H409" i="6"/>
  <c r="H409" i="25"/>
  <c r="AY394" i="25"/>
  <c r="AR394" i="25"/>
  <c r="Z396" i="25"/>
  <c r="BJ396" i="25" s="1"/>
  <c r="S396" i="25"/>
  <c r="BC396" i="25" s="1"/>
  <c r="D407" i="6"/>
  <c r="AR395" i="25"/>
  <c r="AY395" i="25"/>
  <c r="J401" i="25"/>
  <c r="AF401" i="25"/>
  <c r="AO393" i="25"/>
  <c r="AV393" i="25"/>
  <c r="AP398" i="25"/>
  <c r="AW398" i="25"/>
  <c r="AO398" i="25"/>
  <c r="AV398" i="25"/>
  <c r="AI400" i="25"/>
  <c r="M400" i="25"/>
  <c r="AV392" i="25"/>
  <c r="AO392" i="25"/>
  <c r="C402" i="8"/>
  <c r="C402" i="9"/>
  <c r="C402" i="33"/>
  <c r="AW394" i="25"/>
  <c r="AP394" i="25"/>
  <c r="H420" i="5"/>
  <c r="D420" i="5"/>
  <c r="D414" i="5"/>
  <c r="H414" i="5"/>
  <c r="H843" i="3"/>
  <c r="H873" i="3"/>
  <c r="AA392" i="25"/>
  <c r="BK392" i="25" s="1"/>
  <c r="T392" i="25"/>
  <c r="BD392" i="25" s="1"/>
  <c r="D408" i="25"/>
  <c r="AT394" i="25"/>
  <c r="AM394" i="25"/>
  <c r="T397" i="25"/>
  <c r="BD397" i="25" s="1"/>
  <c r="AA397" i="25"/>
  <c r="BK397" i="25" s="1"/>
  <c r="AR397" i="25"/>
  <c r="AY397" i="25"/>
  <c r="AU401" i="25"/>
  <c r="AN401" i="25"/>
  <c r="AO399" i="25"/>
  <c r="AV399" i="25"/>
  <c r="C834" i="6"/>
  <c r="K808" i="6"/>
  <c r="H407" i="6"/>
  <c r="H810" i="5"/>
  <c r="AK401" i="25"/>
  <c r="H403" i="6"/>
  <c r="X395" i="25"/>
  <c r="BH395" i="25" s="1"/>
  <c r="Q395" i="25"/>
  <c r="BA395" i="25" s="1"/>
  <c r="AC395" i="25"/>
  <c r="BM395" i="25" s="1"/>
  <c r="V395" i="25"/>
  <c r="BF395" i="25" s="1"/>
  <c r="H419" i="5"/>
  <c r="D419" i="5"/>
  <c r="AP395" i="25"/>
  <c r="AW395" i="25"/>
  <c r="Z392" i="25"/>
  <c r="BJ392" i="25" s="1"/>
  <c r="S392" i="25"/>
  <c r="BC392" i="25" s="1"/>
  <c r="T394" i="25"/>
  <c r="BD394" i="25" s="1"/>
  <c r="AA394" i="25"/>
  <c r="BK394" i="25" s="1"/>
  <c r="H416" i="5"/>
  <c r="D416" i="5"/>
  <c r="AW402" i="25"/>
  <c r="AP402" i="25"/>
  <c r="D405" i="6"/>
  <c r="D404" i="25"/>
  <c r="D409" i="25"/>
  <c r="D403" i="6"/>
  <c r="AS771" i="25"/>
  <c r="F794" i="25"/>
  <c r="X394" i="25"/>
  <c r="BH394" i="25" s="1"/>
  <c r="Q394" i="25"/>
  <c r="BA394" i="25" s="1"/>
  <c r="V397" i="25"/>
  <c r="BF397" i="25" s="1"/>
  <c r="AC397" i="25"/>
  <c r="BM397" i="25" s="1"/>
  <c r="D405" i="25"/>
  <c r="C404" i="8"/>
  <c r="C404" i="9"/>
  <c r="C404" i="33"/>
  <c r="H404" i="6"/>
  <c r="AH400" i="25"/>
  <c r="L400" i="25"/>
  <c r="AN397" i="25"/>
  <c r="AU397" i="25"/>
  <c r="C873" i="3"/>
  <c r="C843" i="3"/>
  <c r="S399" i="25"/>
  <c r="BC399" i="25" s="1"/>
  <c r="Z399" i="25"/>
  <c r="BJ399" i="25" s="1"/>
  <c r="AU399" i="25"/>
  <c r="AN399" i="25"/>
  <c r="AM395" i="25"/>
  <c r="AT395" i="25"/>
  <c r="D410" i="25"/>
  <c r="X393" i="25"/>
  <c r="BH393" i="25" s="1"/>
  <c r="Q393" i="25"/>
  <c r="BA393" i="25" s="1"/>
  <c r="AY398" i="25"/>
  <c r="AR398" i="25"/>
  <c r="D410" i="6"/>
  <c r="AK402" i="25"/>
  <c r="O402" i="25"/>
  <c r="E402" i="9"/>
  <c r="E402" i="8"/>
  <c r="E402" i="33"/>
  <c r="H421" i="5"/>
  <c r="D421" i="5"/>
  <c r="AA402" i="25"/>
  <c r="BK402" i="25" s="1"/>
  <c r="T402" i="25"/>
  <c r="BD402" i="25" s="1"/>
  <c r="AH401" i="25"/>
  <c r="L401" i="25"/>
  <c r="AU396" i="25"/>
  <c r="AN396" i="25"/>
  <c r="H403" i="25"/>
  <c r="H404" i="25"/>
  <c r="AC393" i="25"/>
  <c r="BM393" i="25" s="1"/>
  <c r="V393" i="25"/>
  <c r="BF393" i="25" s="1"/>
  <c r="R395" i="25"/>
  <c r="BB395" i="25" s="1"/>
  <c r="Y395" i="25"/>
  <c r="BI395" i="25" s="1"/>
  <c r="AK400" i="25"/>
  <c r="O400" i="25"/>
  <c r="Q396" i="25"/>
  <c r="BA396" i="25" s="1"/>
  <c r="X396" i="25"/>
  <c r="BH396" i="25" s="1"/>
  <c r="Y397" i="25"/>
  <c r="BI397" i="25" s="1"/>
  <c r="R397" i="25"/>
  <c r="BB397" i="25" s="1"/>
  <c r="H407" i="25"/>
  <c r="R399" i="25"/>
  <c r="BB399" i="25" s="1"/>
  <c r="Y399" i="25"/>
  <c r="BI399" i="25" s="1"/>
  <c r="D402" i="9"/>
  <c r="D402" i="33"/>
  <c r="D402" i="8"/>
  <c r="AP399" i="25"/>
  <c r="AW399" i="25"/>
  <c r="AT393" i="25"/>
  <c r="AM393" i="25"/>
  <c r="AN398" i="25"/>
  <c r="AU398" i="25"/>
  <c r="AW393" i="25"/>
  <c r="AP393" i="25"/>
  <c r="AA401" i="25"/>
  <c r="BK401" i="25" s="1"/>
  <c r="T401" i="25"/>
  <c r="BD401" i="25" s="1"/>
  <c r="AV396" i="25"/>
  <c r="AO396" i="25"/>
  <c r="D403" i="25"/>
  <c r="AF402" i="25"/>
  <c r="J402" i="25"/>
  <c r="D413" i="5"/>
  <c r="H413" i="5"/>
  <c r="V399" i="25"/>
  <c r="BF399" i="25" s="1"/>
  <c r="AC399" i="25"/>
  <c r="BM399" i="25" s="1"/>
  <c r="Y396" i="25"/>
  <c r="BI396" i="25" s="1"/>
  <c r="R396" i="25"/>
  <c r="BB396" i="25" s="1"/>
  <c r="AM392" i="25"/>
  <c r="BO392" i="25" s="1"/>
  <c r="AT392" i="25"/>
  <c r="BV392" i="25" s="1"/>
  <c r="BV393" i="25" s="1"/>
  <c r="O429" i="3"/>
  <c r="C429" i="3" s="1"/>
  <c r="C429" i="5" s="1"/>
  <c r="O431" i="3"/>
  <c r="C431" i="3" s="1"/>
  <c r="C431" i="5" s="1"/>
  <c r="O427" i="3"/>
  <c r="C427" i="3" s="1"/>
  <c r="C427" i="5" s="1"/>
  <c r="O426" i="3"/>
  <c r="C426" i="3" s="1"/>
  <c r="C426" i="5" s="1"/>
  <c r="O425" i="3"/>
  <c r="C425" i="3" s="1"/>
  <c r="C425" i="5" s="1"/>
  <c r="O433" i="3"/>
  <c r="C433" i="3" s="1"/>
  <c r="C433" i="5" s="1"/>
  <c r="D26" i="7"/>
  <c r="O430" i="3"/>
  <c r="C430" i="3" s="1"/>
  <c r="C430" i="5" s="1"/>
  <c r="O428" i="3"/>
  <c r="C428" i="3" s="1"/>
  <c r="C428" i="5" s="1"/>
  <c r="O422" i="3"/>
  <c r="C422" i="3" s="1"/>
  <c r="O432" i="3"/>
  <c r="C432" i="3" s="1"/>
  <c r="C432" i="5" s="1"/>
  <c r="O423" i="3"/>
  <c r="C423" i="3" s="1"/>
  <c r="C423" i="5" s="1"/>
  <c r="O424" i="3"/>
  <c r="C424" i="3" s="1"/>
  <c r="C424" i="5" s="1"/>
  <c r="AO391" i="25"/>
  <c r="BQ391" i="25" s="1"/>
  <c r="AV391" i="25"/>
  <c r="BX391" i="25" s="1"/>
  <c r="AN395" i="25"/>
  <c r="BP395" i="25" s="1"/>
  <c r="AU395" i="25"/>
  <c r="BW395" i="25" s="1"/>
  <c r="J808" i="6"/>
  <c r="F834" i="6"/>
  <c r="D407" i="25"/>
  <c r="AT396" i="25"/>
  <c r="AM396" i="25"/>
  <c r="D406" i="6"/>
  <c r="J400" i="25"/>
  <c r="AF400" i="25"/>
  <c r="H408" i="6"/>
  <c r="AV397" i="25"/>
  <c r="AO397" i="25"/>
  <c r="K402" i="25"/>
  <c r="AG402" i="25"/>
  <c r="T399" i="25"/>
  <c r="BD399" i="25" s="1"/>
  <c r="AA399" i="25"/>
  <c r="BK399" i="25" s="1"/>
  <c r="AM399" i="25"/>
  <c r="AT399" i="25"/>
  <c r="AR396" i="25"/>
  <c r="AY396" i="25"/>
  <c r="AC394" i="25"/>
  <c r="BM394" i="25" s="1"/>
  <c r="V394" i="25"/>
  <c r="BF394" i="25" s="1"/>
  <c r="D412" i="5"/>
  <c r="H412" i="5"/>
  <c r="T422" i="3"/>
  <c r="H422" i="3" s="1"/>
  <c r="T428" i="3"/>
  <c r="H428" i="3" s="1"/>
  <c r="T431" i="3"/>
  <c r="H431" i="3" s="1"/>
  <c r="T423" i="3"/>
  <c r="H423" i="3" s="1"/>
  <c r="T432" i="3"/>
  <c r="H432" i="3" s="1"/>
  <c r="T430" i="3"/>
  <c r="H430" i="3" s="1"/>
  <c r="T424" i="3"/>
  <c r="H424" i="3" s="1"/>
  <c r="T426" i="3"/>
  <c r="H426" i="3" s="1"/>
  <c r="H26" i="7"/>
  <c r="T429" i="3"/>
  <c r="H429" i="3" s="1"/>
  <c r="T425" i="3"/>
  <c r="H425" i="3" s="1"/>
  <c r="T433" i="3"/>
  <c r="H433" i="3" s="1"/>
  <c r="T427" i="3"/>
  <c r="H427" i="3" s="1"/>
  <c r="AR399" i="25"/>
  <c r="AY399" i="25"/>
  <c r="X392" i="25"/>
  <c r="BH392" i="25" s="1"/>
  <c r="Q392" i="25"/>
  <c r="BA392" i="25" s="1"/>
  <c r="AR393" i="25"/>
  <c r="BT393" i="25" s="1"/>
  <c r="AY393" i="25"/>
  <c r="CA393" i="25" s="1"/>
  <c r="Z391" i="25"/>
  <c r="BJ391" i="25" s="1"/>
  <c r="S391" i="25"/>
  <c r="BC391" i="25" s="1"/>
  <c r="H405" i="25"/>
  <c r="S394" i="25"/>
  <c r="BC394" i="25" s="1"/>
  <c r="Z394" i="25"/>
  <c r="BJ394" i="25" s="1"/>
  <c r="X397" i="25"/>
  <c r="BH397" i="25" s="1"/>
  <c r="Q397" i="25"/>
  <c r="BA397" i="25" s="1"/>
  <c r="D408" i="6"/>
  <c r="H410" i="6"/>
  <c r="Z397" i="25"/>
  <c r="BJ397" i="25" s="1"/>
  <c r="S397" i="25"/>
  <c r="BC397" i="25" s="1"/>
  <c r="D404" i="6"/>
  <c r="Q399" i="25"/>
  <c r="BA399" i="25" s="1"/>
  <c r="X399" i="25"/>
  <c r="BH399" i="25" s="1"/>
  <c r="AP396" i="25"/>
  <c r="AW396" i="25"/>
  <c r="L402" i="25"/>
  <c r="H418" i="5"/>
  <c r="D418" i="5"/>
  <c r="X398" i="25"/>
  <c r="BH398" i="25" s="1"/>
  <c r="Q398" i="25"/>
  <c r="BA398" i="25" s="1"/>
  <c r="AO395" i="25"/>
  <c r="AV395" i="25"/>
  <c r="AC396" i="25"/>
  <c r="BM396" i="25" s="1"/>
  <c r="V396" i="25"/>
  <c r="BF396" i="25" s="1"/>
  <c r="P74" i="7"/>
  <c r="P43" i="7"/>
  <c r="U42" i="7"/>
  <c r="E42" i="7"/>
  <c r="H410" i="5"/>
  <c r="D410" i="5"/>
  <c r="D415" i="5"/>
  <c r="H415" i="5"/>
  <c r="S393" i="25"/>
  <c r="BC393" i="25" s="1"/>
  <c r="Z393" i="25"/>
  <c r="BJ393" i="25" s="1"/>
  <c r="AI401" i="25"/>
  <c r="AN400" i="25"/>
  <c r="AU400" i="25"/>
  <c r="AV394" i="25"/>
  <c r="AO394" i="25"/>
  <c r="AM397" i="25"/>
  <c r="AT397" i="25"/>
  <c r="H410" i="25"/>
  <c r="T395" i="25"/>
  <c r="BD395" i="25" s="1"/>
  <c r="AA395" i="25"/>
  <c r="BK395" i="25" s="1"/>
  <c r="D409" i="6"/>
  <c r="Z395" i="25"/>
  <c r="BJ395" i="25" s="1"/>
  <c r="S395" i="25"/>
  <c r="BC395" i="25" s="1"/>
  <c r="C406" i="25"/>
  <c r="T396" i="25"/>
  <c r="BD396" i="25" s="1"/>
  <c r="AA396" i="25"/>
  <c r="BK396" i="25" s="1"/>
  <c r="AH402" i="25"/>
  <c r="B810" i="4"/>
  <c r="J809" i="4"/>
  <c r="D809" i="4"/>
  <c r="C809" i="4"/>
  <c r="E809" i="4" s="1"/>
  <c r="I809" i="4"/>
  <c r="K809" i="4" s="1"/>
  <c r="H406" i="9" l="1"/>
  <c r="C403" i="33"/>
  <c r="AF403" i="25"/>
  <c r="AF407" i="25"/>
  <c r="AM407" i="25" s="1"/>
  <c r="Q415" i="3"/>
  <c r="E415" i="3" s="1"/>
  <c r="E415" i="5" s="1"/>
  <c r="Q421" i="3"/>
  <c r="E421" i="3" s="1"/>
  <c r="E421" i="5" s="1"/>
  <c r="Q416" i="3"/>
  <c r="E416" i="3" s="1"/>
  <c r="E416" i="5" s="1"/>
  <c r="Q419" i="3"/>
  <c r="E419" i="3" s="1"/>
  <c r="E419" i="5" s="1"/>
  <c r="Q412" i="3"/>
  <c r="E412" i="3" s="1"/>
  <c r="E412" i="5" s="1"/>
  <c r="Q413" i="3"/>
  <c r="E413" i="3" s="1"/>
  <c r="E413" i="5" s="1"/>
  <c r="Q420" i="3"/>
  <c r="E420" i="3" s="1"/>
  <c r="E420" i="5" s="1"/>
  <c r="Q417" i="3"/>
  <c r="E417" i="3" s="1"/>
  <c r="E417" i="5" s="1"/>
  <c r="Q411" i="3"/>
  <c r="E411" i="3" s="1"/>
  <c r="E411" i="5" s="1"/>
  <c r="G25" i="7"/>
  <c r="Q414" i="3"/>
  <c r="E414" i="3" s="1"/>
  <c r="E414" i="5" s="1"/>
  <c r="Q410" i="3"/>
  <c r="E410" i="3" s="1"/>
  <c r="Q418" i="3"/>
  <c r="E418" i="3" s="1"/>
  <c r="E418" i="5" s="1"/>
  <c r="F402" i="5"/>
  <c r="F807" i="3"/>
  <c r="E402" i="5"/>
  <c r="E807" i="3"/>
  <c r="R411" i="3"/>
  <c r="F411" i="3" s="1"/>
  <c r="F411" i="5" s="1"/>
  <c r="C25" i="7"/>
  <c r="R420" i="3"/>
  <c r="F420" i="3" s="1"/>
  <c r="F420" i="5" s="1"/>
  <c r="R421" i="3"/>
  <c r="F421" i="3" s="1"/>
  <c r="F421" i="5" s="1"/>
  <c r="R419" i="3"/>
  <c r="F419" i="3" s="1"/>
  <c r="F419" i="5" s="1"/>
  <c r="R410" i="3"/>
  <c r="F410" i="3" s="1"/>
  <c r="R416" i="3"/>
  <c r="F416" i="3" s="1"/>
  <c r="F416" i="5" s="1"/>
  <c r="R417" i="3"/>
  <c r="F417" i="3" s="1"/>
  <c r="F417" i="5" s="1"/>
  <c r="R415" i="3"/>
  <c r="F415" i="3" s="1"/>
  <c r="F415" i="5" s="1"/>
  <c r="R418" i="3"/>
  <c r="F418" i="3" s="1"/>
  <c r="F418" i="5" s="1"/>
  <c r="R413" i="3"/>
  <c r="F413" i="3" s="1"/>
  <c r="F413" i="5" s="1"/>
  <c r="R412" i="3"/>
  <c r="F412" i="3" s="1"/>
  <c r="F412" i="5" s="1"/>
  <c r="R414" i="3"/>
  <c r="F414" i="3" s="1"/>
  <c r="F414" i="5" s="1"/>
  <c r="D807" i="3"/>
  <c r="P410" i="3"/>
  <c r="D410" i="3" s="1"/>
  <c r="P421" i="3"/>
  <c r="D421" i="3" s="1"/>
  <c r="P414" i="3"/>
  <c r="D414" i="3" s="1"/>
  <c r="F25" i="7"/>
  <c r="P412" i="3"/>
  <c r="D412" i="3" s="1"/>
  <c r="P420" i="3"/>
  <c r="D420" i="3" s="1"/>
  <c r="P416" i="3"/>
  <c r="D416" i="3" s="1"/>
  <c r="P413" i="3"/>
  <c r="D413" i="3" s="1"/>
  <c r="P415" i="3"/>
  <c r="D415" i="3" s="1"/>
  <c r="P417" i="3"/>
  <c r="D417" i="3" s="1"/>
  <c r="P418" i="3"/>
  <c r="D418" i="3" s="1"/>
  <c r="P419" i="3"/>
  <c r="D419" i="3" s="1"/>
  <c r="P411" i="3"/>
  <c r="D411" i="3" s="1"/>
  <c r="H809" i="3"/>
  <c r="AF408" i="25"/>
  <c r="AT408" i="25" s="1"/>
  <c r="C403" i="8"/>
  <c r="C809" i="3"/>
  <c r="L809" i="3" s="1"/>
  <c r="B818" i="3"/>
  <c r="C409" i="33"/>
  <c r="C407" i="33"/>
  <c r="C409" i="8"/>
  <c r="C407" i="8"/>
  <c r="H406" i="8"/>
  <c r="AF409" i="25"/>
  <c r="AM409" i="25" s="1"/>
  <c r="C410" i="9"/>
  <c r="C410" i="33"/>
  <c r="C408" i="33"/>
  <c r="J409" i="25"/>
  <c r="X409" i="25" s="1"/>
  <c r="BH409" i="25" s="1"/>
  <c r="D413" i="6"/>
  <c r="D413" i="9" s="1"/>
  <c r="C408" i="8"/>
  <c r="J405" i="25"/>
  <c r="Q405" i="25" s="1"/>
  <c r="BA405" i="25" s="1"/>
  <c r="C809" i="6"/>
  <c r="K809" i="6" s="1"/>
  <c r="J408" i="25"/>
  <c r="Q408" i="25" s="1"/>
  <c r="BA408" i="25" s="1"/>
  <c r="D837" i="5"/>
  <c r="C405" i="9"/>
  <c r="C405" i="33"/>
  <c r="C837" i="5"/>
  <c r="BP396" i="25"/>
  <c r="BP397" i="25" s="1"/>
  <c r="C406" i="8"/>
  <c r="K406" i="25"/>
  <c r="R406" i="25" s="1"/>
  <c r="BB406" i="25" s="1"/>
  <c r="C406" i="9"/>
  <c r="C406" i="33"/>
  <c r="AF405" i="25"/>
  <c r="AT405" i="25" s="1"/>
  <c r="BO393" i="25"/>
  <c r="J410" i="25"/>
  <c r="X410" i="25" s="1"/>
  <c r="BH410" i="25" s="1"/>
  <c r="AF410" i="25"/>
  <c r="AT410" i="25" s="1"/>
  <c r="D413" i="25"/>
  <c r="D416" i="6"/>
  <c r="D416" i="9" s="1"/>
  <c r="D411" i="25"/>
  <c r="AG411" i="25" s="1"/>
  <c r="D412" i="25"/>
  <c r="D415" i="6"/>
  <c r="D415" i="8" s="1"/>
  <c r="BV394" i="25"/>
  <c r="BV395" i="25" s="1"/>
  <c r="BV396" i="25" s="1"/>
  <c r="BV397" i="25" s="1"/>
  <c r="BV398" i="25" s="1"/>
  <c r="BV399" i="25" s="1"/>
  <c r="D419" i="6"/>
  <c r="D419" i="8" s="1"/>
  <c r="C414" i="25"/>
  <c r="J414" i="25" s="1"/>
  <c r="CA394" i="25"/>
  <c r="CA395" i="25" s="1"/>
  <c r="CA396" i="25" s="1"/>
  <c r="CA397" i="25" s="1"/>
  <c r="CA398" i="25" s="1"/>
  <c r="CA399" i="25" s="1"/>
  <c r="BW396" i="25"/>
  <c r="BW397" i="25" s="1"/>
  <c r="BW398" i="25" s="1"/>
  <c r="BW399" i="25" s="1"/>
  <c r="BW400" i="25" s="1"/>
  <c r="BW401" i="25" s="1"/>
  <c r="J404" i="25"/>
  <c r="Q404" i="25" s="1"/>
  <c r="BA404" i="25" s="1"/>
  <c r="BX392" i="25"/>
  <c r="BX393" i="25" s="1"/>
  <c r="BX394" i="25" s="1"/>
  <c r="BX395" i="25" s="1"/>
  <c r="BX396" i="25" s="1"/>
  <c r="BX397" i="25" s="1"/>
  <c r="BX398" i="25" s="1"/>
  <c r="BX399" i="25" s="1"/>
  <c r="BO394" i="25"/>
  <c r="BO395" i="25" s="1"/>
  <c r="BO396" i="25" s="1"/>
  <c r="BO397" i="25" s="1"/>
  <c r="BO398" i="25" s="1"/>
  <c r="BO399" i="25" s="1"/>
  <c r="AF404" i="25"/>
  <c r="AM404" i="25" s="1"/>
  <c r="H411" i="25"/>
  <c r="H422" i="25"/>
  <c r="H811" i="5"/>
  <c r="H422" i="6"/>
  <c r="H412" i="6"/>
  <c r="H414" i="6"/>
  <c r="H419" i="25"/>
  <c r="H415" i="6"/>
  <c r="H416" i="25"/>
  <c r="H421" i="6"/>
  <c r="H419" i="6"/>
  <c r="H415" i="25"/>
  <c r="H417" i="6"/>
  <c r="H420" i="6"/>
  <c r="H417" i="25"/>
  <c r="H420" i="25"/>
  <c r="H412" i="25"/>
  <c r="H413" i="25"/>
  <c r="H421" i="25"/>
  <c r="H416" i="6"/>
  <c r="H418" i="25"/>
  <c r="H414" i="25"/>
  <c r="H418" i="6"/>
  <c r="H413" i="6"/>
  <c r="H411" i="6"/>
  <c r="T445" i="3"/>
  <c r="H445" i="3" s="1"/>
  <c r="T436" i="3"/>
  <c r="H436" i="3" s="1"/>
  <c r="T444" i="3"/>
  <c r="H444" i="3" s="1"/>
  <c r="T443" i="3"/>
  <c r="H443" i="3" s="1"/>
  <c r="H27" i="7"/>
  <c r="T437" i="3"/>
  <c r="H437" i="3" s="1"/>
  <c r="T438" i="3"/>
  <c r="H438" i="3" s="1"/>
  <c r="T439" i="3"/>
  <c r="H439" i="3" s="1"/>
  <c r="T434" i="3"/>
  <c r="H434" i="3" s="1"/>
  <c r="T441" i="3"/>
  <c r="H441" i="3" s="1"/>
  <c r="T440" i="3"/>
  <c r="H440" i="3" s="1"/>
  <c r="T442" i="3"/>
  <c r="H442" i="3" s="1"/>
  <c r="T435" i="3"/>
  <c r="H435" i="3" s="1"/>
  <c r="D422" i="5"/>
  <c r="H422" i="5"/>
  <c r="AO402" i="25"/>
  <c r="AV402" i="25"/>
  <c r="O410" i="25"/>
  <c r="AK410" i="25"/>
  <c r="S402" i="25"/>
  <c r="BC402" i="25" s="1"/>
  <c r="Z402" i="25"/>
  <c r="BJ402" i="25" s="1"/>
  <c r="D404" i="33"/>
  <c r="D404" i="9"/>
  <c r="D404" i="8"/>
  <c r="H410" i="33"/>
  <c r="H410" i="8"/>
  <c r="H410" i="9"/>
  <c r="D426" i="5"/>
  <c r="H426" i="5"/>
  <c r="AN402" i="25"/>
  <c r="AU402" i="25"/>
  <c r="O439" i="3"/>
  <c r="C439" i="3" s="1"/>
  <c r="C439" i="5" s="1"/>
  <c r="O437" i="3"/>
  <c r="C437" i="3" s="1"/>
  <c r="C437" i="5" s="1"/>
  <c r="O438" i="3"/>
  <c r="C438" i="3" s="1"/>
  <c r="C438" i="5" s="1"/>
  <c r="O441" i="3"/>
  <c r="C441" i="3" s="1"/>
  <c r="C441" i="5" s="1"/>
  <c r="O435" i="3"/>
  <c r="C435" i="3" s="1"/>
  <c r="C435" i="5" s="1"/>
  <c r="O436" i="3"/>
  <c r="C436" i="3" s="1"/>
  <c r="C436" i="5" s="1"/>
  <c r="O434" i="3"/>
  <c r="C434" i="3" s="1"/>
  <c r="D27" i="7"/>
  <c r="O443" i="3"/>
  <c r="C443" i="3" s="1"/>
  <c r="C443" i="5" s="1"/>
  <c r="O442" i="3"/>
  <c r="C442" i="3" s="1"/>
  <c r="C442" i="5" s="1"/>
  <c r="O440" i="3"/>
  <c r="C440" i="3" s="1"/>
  <c r="C440" i="5" s="1"/>
  <c r="O445" i="3"/>
  <c r="C445" i="3" s="1"/>
  <c r="C445" i="5" s="1"/>
  <c r="O444" i="3"/>
  <c r="C444" i="3" s="1"/>
  <c r="C444" i="5" s="1"/>
  <c r="V400" i="25"/>
  <c r="BF400" i="25" s="1"/>
  <c r="AC400" i="25"/>
  <c r="BM400" i="25" s="1"/>
  <c r="D414" i="25"/>
  <c r="AY401" i="25"/>
  <c r="AR401" i="25"/>
  <c r="D408" i="8"/>
  <c r="D408" i="9"/>
  <c r="D408" i="33"/>
  <c r="D424" i="5"/>
  <c r="H424" i="5"/>
  <c r="R402" i="25"/>
  <c r="BB402" i="25" s="1"/>
  <c r="Y402" i="25"/>
  <c r="BI402" i="25" s="1"/>
  <c r="Q402" i="25"/>
  <c r="BA402" i="25" s="1"/>
  <c r="X402" i="25"/>
  <c r="BH402" i="25" s="1"/>
  <c r="AG406" i="25"/>
  <c r="AY400" i="25"/>
  <c r="AR400" i="25"/>
  <c r="Z401" i="25"/>
  <c r="BJ401" i="25" s="1"/>
  <c r="S401" i="25"/>
  <c r="BC401" i="25" s="1"/>
  <c r="K410" i="25"/>
  <c r="AG410" i="25"/>
  <c r="S400" i="25"/>
  <c r="BC400" i="25" s="1"/>
  <c r="Z400" i="25"/>
  <c r="BJ400" i="25" s="1"/>
  <c r="D414" i="6"/>
  <c r="P810" i="5"/>
  <c r="H837" i="5"/>
  <c r="J407" i="25"/>
  <c r="D412" i="6"/>
  <c r="D409" i="8"/>
  <c r="D409" i="33"/>
  <c r="D409" i="9"/>
  <c r="E74" i="7"/>
  <c r="E23" i="7"/>
  <c r="AK405" i="25"/>
  <c r="O405" i="25"/>
  <c r="H408" i="33"/>
  <c r="H408" i="9"/>
  <c r="H408" i="8"/>
  <c r="C772" i="25"/>
  <c r="C795" i="25" s="1"/>
  <c r="P44" i="7"/>
  <c r="E43" i="7"/>
  <c r="E75" i="7" s="1"/>
  <c r="P75" i="7"/>
  <c r="U43" i="7"/>
  <c r="H430" i="5"/>
  <c r="D430" i="5"/>
  <c r="BP398" i="25"/>
  <c r="BP399" i="25" s="1"/>
  <c r="BP400" i="25" s="1"/>
  <c r="BP401" i="25" s="1"/>
  <c r="AT402" i="25"/>
  <c r="AM402" i="25"/>
  <c r="AO401" i="25"/>
  <c r="AV401" i="25"/>
  <c r="D410" i="9"/>
  <c r="D410" i="33"/>
  <c r="D410" i="8"/>
  <c r="AV400" i="25"/>
  <c r="AO400" i="25"/>
  <c r="C413" i="6"/>
  <c r="H407" i="8"/>
  <c r="H407" i="33"/>
  <c r="H407" i="9"/>
  <c r="Q403" i="25"/>
  <c r="BA403" i="25" s="1"/>
  <c r="X403" i="25"/>
  <c r="BH403" i="25" s="1"/>
  <c r="BQ392" i="25"/>
  <c r="BQ393" i="25" s="1"/>
  <c r="BQ394" i="25" s="1"/>
  <c r="BQ395" i="25" s="1"/>
  <c r="BQ396" i="25" s="1"/>
  <c r="BQ397" i="25" s="1"/>
  <c r="BQ398" i="25" s="1"/>
  <c r="BQ399" i="25" s="1"/>
  <c r="BT394" i="25"/>
  <c r="BT395" i="25" s="1"/>
  <c r="BT396" i="25" s="1"/>
  <c r="BT397" i="25" s="1"/>
  <c r="BT398" i="25" s="1"/>
  <c r="BT399" i="25" s="1"/>
  <c r="D421" i="25"/>
  <c r="C844" i="3"/>
  <c r="C874" i="3"/>
  <c r="D420" i="25"/>
  <c r="AT400" i="25"/>
  <c r="AM400" i="25"/>
  <c r="O407" i="25"/>
  <c r="AK407" i="25"/>
  <c r="AT403" i="25"/>
  <c r="AM403" i="25"/>
  <c r="D809" i="6"/>
  <c r="D835" i="6" s="1"/>
  <c r="H772" i="25"/>
  <c r="H795" i="25" s="1"/>
  <c r="H433" i="5"/>
  <c r="D433" i="5"/>
  <c r="D423" i="5"/>
  <c r="H423" i="5"/>
  <c r="Q400" i="25"/>
  <c r="BA400" i="25" s="1"/>
  <c r="X400" i="25"/>
  <c r="BH400" i="25" s="1"/>
  <c r="AG407" i="25"/>
  <c r="K407" i="25"/>
  <c r="AR402" i="25"/>
  <c r="AY402" i="25"/>
  <c r="D403" i="33"/>
  <c r="D403" i="9"/>
  <c r="D403" i="8"/>
  <c r="AK409" i="25"/>
  <c r="O409" i="25"/>
  <c r="C412" i="25"/>
  <c r="C811" i="5"/>
  <c r="C422" i="25"/>
  <c r="C422" i="6"/>
  <c r="C415" i="6"/>
  <c r="C416" i="6"/>
  <c r="C420" i="25"/>
  <c r="C421" i="6"/>
  <c r="C418" i="25"/>
  <c r="C415" i="25"/>
  <c r="C417" i="6"/>
  <c r="C421" i="25"/>
  <c r="C418" i="6"/>
  <c r="C417" i="25"/>
  <c r="C416" i="25"/>
  <c r="C411" i="6"/>
  <c r="C419" i="6"/>
  <c r="C411" i="25"/>
  <c r="C419" i="25"/>
  <c r="C412" i="6"/>
  <c r="C420" i="6"/>
  <c r="D420" i="6"/>
  <c r="AF406" i="25"/>
  <c r="J406" i="25"/>
  <c r="D432" i="5"/>
  <c r="H432" i="5"/>
  <c r="V402" i="25"/>
  <c r="BF402" i="25" s="1"/>
  <c r="AC402" i="25"/>
  <c r="BM402" i="25" s="1"/>
  <c r="AG405" i="25"/>
  <c r="K405" i="25"/>
  <c r="D421" i="6"/>
  <c r="AP401" i="25"/>
  <c r="AW401" i="25"/>
  <c r="H874" i="3"/>
  <c r="H844" i="3"/>
  <c r="D417" i="6"/>
  <c r="H425" i="5"/>
  <c r="D425" i="5"/>
  <c r="D431" i="5"/>
  <c r="H431" i="5"/>
  <c r="D406" i="9"/>
  <c r="D406" i="8"/>
  <c r="D406" i="33"/>
  <c r="C422" i="5"/>
  <c r="O408" i="25"/>
  <c r="C414" i="6"/>
  <c r="AK404" i="25"/>
  <c r="O404" i="25"/>
  <c r="D418" i="25"/>
  <c r="K409" i="25"/>
  <c r="AG409" i="25"/>
  <c r="T400" i="25"/>
  <c r="BD400" i="25" s="1"/>
  <c r="AA400" i="25"/>
  <c r="BK400" i="25" s="1"/>
  <c r="D407" i="9"/>
  <c r="D407" i="8"/>
  <c r="D407" i="33"/>
  <c r="H409" i="33"/>
  <c r="H409" i="8"/>
  <c r="H409" i="9"/>
  <c r="H405" i="8"/>
  <c r="H405" i="33"/>
  <c r="H405" i="9"/>
  <c r="H427" i="5"/>
  <c r="D427" i="5"/>
  <c r="AG403" i="25"/>
  <c r="K403" i="25"/>
  <c r="D772" i="25"/>
  <c r="D795" i="25" s="1"/>
  <c r="H404" i="9"/>
  <c r="H404" i="8"/>
  <c r="H404" i="33"/>
  <c r="K408" i="25"/>
  <c r="AG408" i="25"/>
  <c r="D811" i="5"/>
  <c r="D422" i="6"/>
  <c r="D422" i="25"/>
  <c r="D417" i="25"/>
  <c r="D416" i="25"/>
  <c r="H429" i="5"/>
  <c r="D429" i="5"/>
  <c r="D428" i="5"/>
  <c r="H428" i="5"/>
  <c r="D411" i="6"/>
  <c r="AK408" i="25"/>
  <c r="AK403" i="25"/>
  <c r="O403" i="25"/>
  <c r="D418" i="6"/>
  <c r="K404" i="25"/>
  <c r="AG404" i="25"/>
  <c r="D415" i="25"/>
  <c r="AP400" i="25"/>
  <c r="AW400" i="25"/>
  <c r="AM401" i="25"/>
  <c r="AT401" i="25"/>
  <c r="BY393" i="25"/>
  <c r="BY394" i="25" s="1"/>
  <c r="BY395" i="25" s="1"/>
  <c r="BY396" i="25" s="1"/>
  <c r="BY397" i="25" s="1"/>
  <c r="BY398" i="25" s="1"/>
  <c r="BY399" i="25" s="1"/>
  <c r="AK406" i="25"/>
  <c r="D405" i="9"/>
  <c r="D405" i="8"/>
  <c r="D405" i="33"/>
  <c r="H403" i="33"/>
  <c r="H403" i="8"/>
  <c r="H403" i="9"/>
  <c r="H809" i="6"/>
  <c r="H835" i="6" s="1"/>
  <c r="X401" i="25"/>
  <c r="BH401" i="25" s="1"/>
  <c r="Q401" i="25"/>
  <c r="BA401" i="25" s="1"/>
  <c r="BR393" i="25"/>
  <c r="BR394" i="25" s="1"/>
  <c r="BR395" i="25" s="1"/>
  <c r="BR396" i="25" s="1"/>
  <c r="BR397" i="25" s="1"/>
  <c r="BR398" i="25" s="1"/>
  <c r="BR399" i="25" s="1"/>
  <c r="D419" i="25"/>
  <c r="O406" i="25"/>
  <c r="C810" i="4"/>
  <c r="E810" i="4" s="1"/>
  <c r="D810" i="4"/>
  <c r="B811" i="4"/>
  <c r="I810" i="4"/>
  <c r="K810" i="4" s="1"/>
  <c r="J810" i="4"/>
  <c r="D415" i="33" l="1"/>
  <c r="AM405" i="25"/>
  <c r="D415" i="9"/>
  <c r="AT407" i="25"/>
  <c r="D413" i="33"/>
  <c r="AM408" i="25"/>
  <c r="D413" i="8"/>
  <c r="AM410" i="25"/>
  <c r="D808" i="3"/>
  <c r="D874" i="3" s="1"/>
  <c r="C835" i="6"/>
  <c r="AT409" i="25"/>
  <c r="X408" i="25"/>
  <c r="BH408" i="25" s="1"/>
  <c r="D873" i="3"/>
  <c r="D843" i="3"/>
  <c r="F410" i="5"/>
  <c r="F411" i="6" s="1"/>
  <c r="F808" i="3"/>
  <c r="K807" i="3"/>
  <c r="F843" i="3"/>
  <c r="F873" i="3"/>
  <c r="F810" i="5"/>
  <c r="F409" i="25"/>
  <c r="F405" i="6"/>
  <c r="F410" i="6"/>
  <c r="F405" i="25"/>
  <c r="F406" i="6"/>
  <c r="F407" i="6"/>
  <c r="F409" i="6"/>
  <c r="F408" i="25"/>
  <c r="F403" i="25"/>
  <c r="F404" i="6"/>
  <c r="F403" i="6"/>
  <c r="F410" i="25"/>
  <c r="F404" i="25"/>
  <c r="F408" i="6"/>
  <c r="F406" i="25"/>
  <c r="F407" i="25"/>
  <c r="E409" i="6"/>
  <c r="E407" i="6"/>
  <c r="E405" i="6"/>
  <c r="E405" i="25"/>
  <c r="E410" i="6"/>
  <c r="E408" i="25"/>
  <c r="E406" i="25"/>
  <c r="E810" i="5"/>
  <c r="E404" i="6"/>
  <c r="E407" i="25"/>
  <c r="E403" i="6"/>
  <c r="E408" i="6"/>
  <c r="E410" i="25"/>
  <c r="E409" i="25"/>
  <c r="E406" i="6"/>
  <c r="E404" i="25"/>
  <c r="E403" i="25"/>
  <c r="E808" i="3"/>
  <c r="E410" i="5"/>
  <c r="E414" i="25" s="1"/>
  <c r="F26" i="7"/>
  <c r="P433" i="3"/>
  <c r="D433" i="3" s="1"/>
  <c r="P424" i="3"/>
  <c r="D424" i="3" s="1"/>
  <c r="P423" i="3"/>
  <c r="D423" i="3" s="1"/>
  <c r="P427" i="3"/>
  <c r="D427" i="3" s="1"/>
  <c r="P431" i="3"/>
  <c r="D431" i="3" s="1"/>
  <c r="P429" i="3"/>
  <c r="D429" i="3" s="1"/>
  <c r="P430" i="3"/>
  <c r="D430" i="3" s="1"/>
  <c r="P432" i="3"/>
  <c r="D432" i="3" s="1"/>
  <c r="P425" i="3"/>
  <c r="D425" i="3" s="1"/>
  <c r="P426" i="3"/>
  <c r="D426" i="3" s="1"/>
  <c r="P428" i="3"/>
  <c r="D428" i="3" s="1"/>
  <c r="P422" i="3"/>
  <c r="D422" i="3" s="1"/>
  <c r="R430" i="3"/>
  <c r="F430" i="3" s="1"/>
  <c r="F430" i="5" s="1"/>
  <c r="R422" i="3"/>
  <c r="F422" i="3" s="1"/>
  <c r="C26" i="7"/>
  <c r="R426" i="3"/>
  <c r="F426" i="3" s="1"/>
  <c r="F426" i="5" s="1"/>
  <c r="R423" i="3"/>
  <c r="F423" i="3" s="1"/>
  <c r="F423" i="5" s="1"/>
  <c r="R431" i="3"/>
  <c r="F431" i="3" s="1"/>
  <c r="F431" i="5" s="1"/>
  <c r="R429" i="3"/>
  <c r="F429" i="3" s="1"/>
  <c r="F429" i="5" s="1"/>
  <c r="R427" i="3"/>
  <c r="F427" i="3" s="1"/>
  <c r="F427" i="5" s="1"/>
  <c r="R432" i="3"/>
  <c r="F432" i="3" s="1"/>
  <c r="F432" i="5" s="1"/>
  <c r="R428" i="3"/>
  <c r="F428" i="3" s="1"/>
  <c r="F428" i="5" s="1"/>
  <c r="R425" i="3"/>
  <c r="F425" i="3" s="1"/>
  <c r="F425" i="5" s="1"/>
  <c r="R433" i="3"/>
  <c r="F433" i="3" s="1"/>
  <c r="F433" i="5" s="1"/>
  <c r="R424" i="3"/>
  <c r="F424" i="3" s="1"/>
  <c r="F424" i="5" s="1"/>
  <c r="Q430" i="3"/>
  <c r="E430" i="3" s="1"/>
  <c r="E430" i="5" s="1"/>
  <c r="Q433" i="3"/>
  <c r="E433" i="3" s="1"/>
  <c r="E433" i="5" s="1"/>
  <c r="Q423" i="3"/>
  <c r="E423" i="3" s="1"/>
  <c r="E423" i="5" s="1"/>
  <c r="Q422" i="3"/>
  <c r="E422" i="3" s="1"/>
  <c r="Q427" i="3"/>
  <c r="E427" i="3" s="1"/>
  <c r="E427" i="5" s="1"/>
  <c r="Q428" i="3"/>
  <c r="E428" i="3" s="1"/>
  <c r="E428" i="5" s="1"/>
  <c r="Q425" i="3"/>
  <c r="E425" i="3" s="1"/>
  <c r="E425" i="5" s="1"/>
  <c r="Q429" i="3"/>
  <c r="E429" i="3" s="1"/>
  <c r="E429" i="5" s="1"/>
  <c r="Q431" i="3"/>
  <c r="E431" i="3" s="1"/>
  <c r="E431" i="5" s="1"/>
  <c r="G26" i="7"/>
  <c r="Q424" i="3"/>
  <c r="E424" i="3" s="1"/>
  <c r="E424" i="5" s="1"/>
  <c r="Q432" i="3"/>
  <c r="E432" i="3" s="1"/>
  <c r="E432" i="5" s="1"/>
  <c r="Q426" i="3"/>
  <c r="E426" i="3" s="1"/>
  <c r="E426" i="5" s="1"/>
  <c r="E873" i="3"/>
  <c r="E843" i="3"/>
  <c r="X405" i="25"/>
  <c r="BH405" i="25" s="1"/>
  <c r="H810" i="3"/>
  <c r="H846" i="3" s="1"/>
  <c r="Q409" i="25"/>
  <c r="BA409" i="25" s="1"/>
  <c r="C810" i="3"/>
  <c r="B819" i="3"/>
  <c r="Y406" i="25"/>
  <c r="BI406" i="25" s="1"/>
  <c r="AT404" i="25"/>
  <c r="D416" i="8"/>
  <c r="D419" i="9"/>
  <c r="AF414" i="25"/>
  <c r="AM414" i="25" s="1"/>
  <c r="D419" i="33"/>
  <c r="K413" i="25"/>
  <c r="R413" i="25" s="1"/>
  <c r="BB413" i="25" s="1"/>
  <c r="H425" i="25"/>
  <c r="H423" i="25"/>
  <c r="AK423" i="25" s="1"/>
  <c r="D425" i="6"/>
  <c r="D425" i="33" s="1"/>
  <c r="Q410" i="25"/>
  <c r="BA410" i="25" s="1"/>
  <c r="AF412" i="25"/>
  <c r="AM412" i="25" s="1"/>
  <c r="D432" i="25"/>
  <c r="K412" i="25"/>
  <c r="R412" i="25" s="1"/>
  <c r="BB412" i="25" s="1"/>
  <c r="AG413" i="25"/>
  <c r="AU413" i="25" s="1"/>
  <c r="H428" i="6"/>
  <c r="H428" i="8" s="1"/>
  <c r="D428" i="6"/>
  <c r="D428" i="33" s="1"/>
  <c r="AG412" i="25"/>
  <c r="AU412" i="25" s="1"/>
  <c r="D430" i="6"/>
  <c r="D430" i="33" s="1"/>
  <c r="CA400" i="25"/>
  <c r="CA401" i="25" s="1"/>
  <c r="CA402" i="25" s="1"/>
  <c r="H433" i="6"/>
  <c r="H433" i="33" s="1"/>
  <c r="H425" i="6"/>
  <c r="H425" i="8" s="1"/>
  <c r="H427" i="25"/>
  <c r="H429" i="25"/>
  <c r="K411" i="25"/>
  <c r="Y411" i="25" s="1"/>
  <c r="BI411" i="25" s="1"/>
  <c r="H424" i="6"/>
  <c r="H424" i="33" s="1"/>
  <c r="D416" i="33"/>
  <c r="D426" i="6"/>
  <c r="D426" i="8" s="1"/>
  <c r="BV400" i="25"/>
  <c r="BV401" i="25" s="1"/>
  <c r="BV402" i="25" s="1"/>
  <c r="BV403" i="25" s="1"/>
  <c r="X404" i="25"/>
  <c r="BH404" i="25" s="1"/>
  <c r="D428" i="25"/>
  <c r="BR400" i="25"/>
  <c r="BR401" i="25" s="1"/>
  <c r="BR402" i="25" s="1"/>
  <c r="H429" i="6"/>
  <c r="H429" i="33" s="1"/>
  <c r="BT400" i="25"/>
  <c r="BT401" i="25" s="1"/>
  <c r="BT402" i="25" s="1"/>
  <c r="BO400" i="25"/>
  <c r="H431" i="25"/>
  <c r="H845" i="3"/>
  <c r="H875" i="3"/>
  <c r="H439" i="5"/>
  <c r="D439" i="5"/>
  <c r="O413" i="25"/>
  <c r="AK413" i="25"/>
  <c r="H421" i="33"/>
  <c r="H421" i="9"/>
  <c r="H421" i="8"/>
  <c r="AK422" i="25"/>
  <c r="O422" i="25"/>
  <c r="K419" i="25"/>
  <c r="AG419" i="25"/>
  <c r="D432" i="6"/>
  <c r="D418" i="8"/>
  <c r="D418" i="9"/>
  <c r="D418" i="33"/>
  <c r="D430" i="25"/>
  <c r="AU408" i="25"/>
  <c r="AN408" i="25"/>
  <c r="D426" i="25"/>
  <c r="R409" i="25"/>
  <c r="BB409" i="25" s="1"/>
  <c r="Y409" i="25"/>
  <c r="BI409" i="25" s="1"/>
  <c r="C414" i="9"/>
  <c r="C414" i="8"/>
  <c r="C414" i="33"/>
  <c r="C845" i="3"/>
  <c r="C875" i="3"/>
  <c r="AU405" i="25"/>
  <c r="AN405" i="25"/>
  <c r="D420" i="9"/>
  <c r="D420" i="8"/>
  <c r="D420" i="33"/>
  <c r="C411" i="8"/>
  <c r="C411" i="9"/>
  <c r="C411" i="33"/>
  <c r="C810" i="6"/>
  <c r="C421" i="9"/>
  <c r="C421" i="8"/>
  <c r="C421" i="33"/>
  <c r="AC409" i="25"/>
  <c r="BM409" i="25" s="1"/>
  <c r="V409" i="25"/>
  <c r="BF409" i="25" s="1"/>
  <c r="D427" i="25"/>
  <c r="AG428" i="25" s="1"/>
  <c r="K420" i="25"/>
  <c r="AG420" i="25"/>
  <c r="H428" i="25"/>
  <c r="O451" i="3"/>
  <c r="C451" i="3" s="1"/>
  <c r="C451" i="5" s="1"/>
  <c r="O453" i="3"/>
  <c r="C453" i="3" s="1"/>
  <c r="C453" i="5" s="1"/>
  <c r="O457" i="3"/>
  <c r="C457" i="3" s="1"/>
  <c r="C457" i="5" s="1"/>
  <c r="O454" i="3"/>
  <c r="C454" i="3" s="1"/>
  <c r="C454" i="5" s="1"/>
  <c r="O455" i="3"/>
  <c r="C455" i="3" s="1"/>
  <c r="C455" i="5" s="1"/>
  <c r="O446" i="3"/>
  <c r="C446" i="3" s="1"/>
  <c r="O448" i="3"/>
  <c r="C448" i="3" s="1"/>
  <c r="C448" i="5" s="1"/>
  <c r="O456" i="3"/>
  <c r="C456" i="3" s="1"/>
  <c r="C456" i="5" s="1"/>
  <c r="O450" i="3"/>
  <c r="C450" i="3" s="1"/>
  <c r="C450" i="5" s="1"/>
  <c r="O449" i="3"/>
  <c r="C449" i="3" s="1"/>
  <c r="C449" i="5" s="1"/>
  <c r="O452" i="3"/>
  <c r="C452" i="3" s="1"/>
  <c r="C452" i="5" s="1"/>
  <c r="D28" i="7"/>
  <c r="O447" i="3"/>
  <c r="C447" i="3" s="1"/>
  <c r="C447" i="5" s="1"/>
  <c r="BW402" i="25"/>
  <c r="H423" i="6"/>
  <c r="H434" i="6"/>
  <c r="H812" i="5"/>
  <c r="H434" i="25"/>
  <c r="H438" i="5"/>
  <c r="D438" i="5"/>
  <c r="H411" i="8"/>
  <c r="H411" i="33"/>
  <c r="H411" i="9"/>
  <c r="O412" i="25"/>
  <c r="AK412" i="25"/>
  <c r="AK416" i="25"/>
  <c r="O416" i="25"/>
  <c r="O411" i="25"/>
  <c r="AK411" i="25"/>
  <c r="J413" i="25"/>
  <c r="AM406" i="25"/>
  <c r="AT406" i="25"/>
  <c r="AG421" i="25"/>
  <c r="K421" i="25"/>
  <c r="C434" i="25"/>
  <c r="C812" i="5"/>
  <c r="C434" i="6"/>
  <c r="C429" i="6"/>
  <c r="C428" i="25"/>
  <c r="C432" i="25"/>
  <c r="C424" i="6"/>
  <c r="C429" i="25"/>
  <c r="C426" i="6"/>
  <c r="C424" i="25"/>
  <c r="C426" i="25"/>
  <c r="C430" i="6"/>
  <c r="C427" i="6"/>
  <c r="C427" i="25"/>
  <c r="C432" i="6"/>
  <c r="C430" i="25"/>
  <c r="C431" i="25"/>
  <c r="C433" i="6"/>
  <c r="C423" i="6"/>
  <c r="C425" i="25"/>
  <c r="C431" i="6"/>
  <c r="C433" i="25"/>
  <c r="C423" i="25"/>
  <c r="C425" i="6"/>
  <c r="C428" i="6"/>
  <c r="K414" i="25"/>
  <c r="AG414" i="25"/>
  <c r="C434" i="5"/>
  <c r="H437" i="5"/>
  <c r="D437" i="5"/>
  <c r="H413" i="9"/>
  <c r="H413" i="8"/>
  <c r="H413" i="33"/>
  <c r="O420" i="25"/>
  <c r="AK420" i="25"/>
  <c r="H415" i="9"/>
  <c r="H415" i="33"/>
  <c r="H415" i="8"/>
  <c r="H430" i="6"/>
  <c r="AF413" i="25"/>
  <c r="AG415" i="25"/>
  <c r="K415" i="25"/>
  <c r="R405" i="25"/>
  <c r="BB405" i="25" s="1"/>
  <c r="Y405" i="25"/>
  <c r="BI405" i="25" s="1"/>
  <c r="D411" i="9"/>
  <c r="D411" i="33"/>
  <c r="D411" i="8"/>
  <c r="AG418" i="25"/>
  <c r="K418" i="25"/>
  <c r="J416" i="25"/>
  <c r="AF416" i="25"/>
  <c r="D414" i="33"/>
  <c r="D414" i="8"/>
  <c r="D414" i="9"/>
  <c r="D812" i="5"/>
  <c r="D434" i="6"/>
  <c r="D434" i="25"/>
  <c r="H433" i="25"/>
  <c r="AR408" i="25"/>
  <c r="AY408" i="25"/>
  <c r="K416" i="25"/>
  <c r="AG416" i="25"/>
  <c r="D433" i="25"/>
  <c r="J417" i="25"/>
  <c r="AF417" i="25"/>
  <c r="C416" i="8"/>
  <c r="C416" i="9"/>
  <c r="C416" i="33"/>
  <c r="R407" i="25"/>
  <c r="BB407" i="25" s="1"/>
  <c r="Y407" i="25"/>
  <c r="BI407" i="25" s="1"/>
  <c r="D429" i="25"/>
  <c r="C413" i="33"/>
  <c r="C413" i="9"/>
  <c r="C413" i="8"/>
  <c r="D810" i="6"/>
  <c r="D836" i="6" s="1"/>
  <c r="AY405" i="25"/>
  <c r="AR405" i="25"/>
  <c r="Y410" i="25"/>
  <c r="BI410" i="25" s="1"/>
  <c r="R410" i="25"/>
  <c r="BB410" i="25" s="1"/>
  <c r="D424" i="6"/>
  <c r="H435" i="5"/>
  <c r="D435" i="5"/>
  <c r="T457" i="3"/>
  <c r="H457" i="3" s="1"/>
  <c r="T450" i="3"/>
  <c r="H450" i="3" s="1"/>
  <c r="T452" i="3"/>
  <c r="H452" i="3" s="1"/>
  <c r="T454" i="3"/>
  <c r="H454" i="3" s="1"/>
  <c r="T456" i="3"/>
  <c r="H456" i="3" s="1"/>
  <c r="T455" i="3"/>
  <c r="H455" i="3" s="1"/>
  <c r="T446" i="3"/>
  <c r="H446" i="3" s="1"/>
  <c r="T451" i="3"/>
  <c r="H451" i="3" s="1"/>
  <c r="T449" i="3"/>
  <c r="H449" i="3" s="1"/>
  <c r="T447" i="3"/>
  <c r="H447" i="3" s="1"/>
  <c r="H28" i="7"/>
  <c r="T453" i="3"/>
  <c r="H453" i="3" s="1"/>
  <c r="T448" i="3"/>
  <c r="H448" i="3" s="1"/>
  <c r="H418" i="8"/>
  <c r="H418" i="9"/>
  <c r="H418" i="33"/>
  <c r="AK417" i="25"/>
  <c r="O417" i="25"/>
  <c r="O419" i="25"/>
  <c r="AK419" i="25"/>
  <c r="H430" i="25"/>
  <c r="X414" i="25"/>
  <c r="BH414" i="25" s="1"/>
  <c r="Q414" i="25"/>
  <c r="BA414" i="25" s="1"/>
  <c r="AU409" i="25"/>
  <c r="AN409" i="25"/>
  <c r="AU410" i="25"/>
  <c r="AN410" i="25"/>
  <c r="AN406" i="25"/>
  <c r="AU406" i="25"/>
  <c r="AU404" i="25"/>
  <c r="AN404" i="25"/>
  <c r="K422" i="25"/>
  <c r="AG422" i="25"/>
  <c r="D433" i="6"/>
  <c r="D417" i="8"/>
  <c r="D417" i="33"/>
  <c r="D417" i="9"/>
  <c r="D421" i="8"/>
  <c r="D421" i="33"/>
  <c r="D421" i="9"/>
  <c r="C420" i="8"/>
  <c r="C420" i="33"/>
  <c r="C420" i="9"/>
  <c r="C418" i="8"/>
  <c r="C418" i="33"/>
  <c r="C418" i="9"/>
  <c r="C415" i="8"/>
  <c r="C415" i="9"/>
  <c r="C415" i="33"/>
  <c r="AU407" i="25"/>
  <c r="AN407" i="25"/>
  <c r="D431" i="6"/>
  <c r="D424" i="25"/>
  <c r="H424" i="25"/>
  <c r="D442" i="5"/>
  <c r="H442" i="5"/>
  <c r="D443" i="5"/>
  <c r="H443" i="5"/>
  <c r="AK415" i="25"/>
  <c r="AK414" i="25"/>
  <c r="O414" i="25"/>
  <c r="H420" i="8"/>
  <c r="H420" i="9"/>
  <c r="H420" i="33"/>
  <c r="H414" i="33"/>
  <c r="H414" i="8"/>
  <c r="H414" i="9"/>
  <c r="AC406" i="25"/>
  <c r="BM406" i="25" s="1"/>
  <c r="V406" i="25"/>
  <c r="BF406" i="25" s="1"/>
  <c r="AY404" i="25"/>
  <c r="AR404" i="25"/>
  <c r="X407" i="25"/>
  <c r="BH407" i="25" s="1"/>
  <c r="Q407" i="25"/>
  <c r="BA407" i="25" s="1"/>
  <c r="H432" i="6"/>
  <c r="R404" i="25"/>
  <c r="BB404" i="25" s="1"/>
  <c r="Y404" i="25"/>
  <c r="BI404" i="25" s="1"/>
  <c r="V403" i="25"/>
  <c r="BF403" i="25" s="1"/>
  <c r="AC403" i="25"/>
  <c r="BM403" i="25" s="1"/>
  <c r="D422" i="9"/>
  <c r="D422" i="33"/>
  <c r="D422" i="8"/>
  <c r="C412" i="8"/>
  <c r="C412" i="9"/>
  <c r="C412" i="33"/>
  <c r="J421" i="25"/>
  <c r="AF421" i="25"/>
  <c r="C422" i="33"/>
  <c r="C422" i="9"/>
  <c r="C422" i="8"/>
  <c r="H426" i="25"/>
  <c r="D431" i="25"/>
  <c r="H427" i="6"/>
  <c r="BQ400" i="25"/>
  <c r="BQ401" i="25" s="1"/>
  <c r="BQ402" i="25" s="1"/>
  <c r="D423" i="6"/>
  <c r="H440" i="5"/>
  <c r="D440" i="5"/>
  <c r="D444" i="5"/>
  <c r="H444" i="5"/>
  <c r="O418" i="25"/>
  <c r="AK418" i="25"/>
  <c r="H417" i="9"/>
  <c r="H417" i="8"/>
  <c r="H417" i="33"/>
  <c r="H412" i="33"/>
  <c r="H412" i="8"/>
  <c r="H412" i="9"/>
  <c r="K417" i="25"/>
  <c r="AG417" i="25"/>
  <c r="C419" i="8"/>
  <c r="C419" i="9"/>
  <c r="C419" i="33"/>
  <c r="AY409" i="25"/>
  <c r="AR409" i="25"/>
  <c r="D429" i="6"/>
  <c r="AC405" i="25"/>
  <c r="BM405" i="25" s="1"/>
  <c r="V405" i="25"/>
  <c r="BF405" i="25" s="1"/>
  <c r="H432" i="25"/>
  <c r="BY400" i="25"/>
  <c r="BY401" i="25" s="1"/>
  <c r="BY402" i="25" s="1"/>
  <c r="AR403" i="25"/>
  <c r="AY403" i="25"/>
  <c r="L811" i="5"/>
  <c r="D838" i="5"/>
  <c r="V408" i="25"/>
  <c r="BF408" i="25" s="1"/>
  <c r="AC408" i="25"/>
  <c r="BM408" i="25" s="1"/>
  <c r="AN411" i="25"/>
  <c r="AU411" i="25"/>
  <c r="J419" i="25"/>
  <c r="AF419" i="25"/>
  <c r="C417" i="33"/>
  <c r="C417" i="9"/>
  <c r="C417" i="8"/>
  <c r="AF422" i="25"/>
  <c r="J422" i="25"/>
  <c r="H426" i="6"/>
  <c r="BP402" i="25"/>
  <c r="AR407" i="25"/>
  <c r="AY407" i="25"/>
  <c r="BX400" i="25"/>
  <c r="BX401" i="25" s="1"/>
  <c r="BX402" i="25" s="1"/>
  <c r="U408" i="3"/>
  <c r="I408" i="3" s="1"/>
  <c r="U398" i="3"/>
  <c r="U400" i="3"/>
  <c r="U399" i="3"/>
  <c r="U404" i="3"/>
  <c r="I404" i="3" s="1"/>
  <c r="U407" i="3"/>
  <c r="I407" i="3" s="1"/>
  <c r="U403" i="3"/>
  <c r="I403" i="3" s="1"/>
  <c r="U405" i="3"/>
  <c r="I405" i="3" s="1"/>
  <c r="U401" i="3"/>
  <c r="U406" i="3"/>
  <c r="I406" i="3" s="1"/>
  <c r="U409" i="3"/>
  <c r="I409" i="3" s="1"/>
  <c r="E24" i="7"/>
  <c r="U402" i="3"/>
  <c r="I402" i="3" s="1"/>
  <c r="D423" i="25"/>
  <c r="AY410" i="25"/>
  <c r="AR410" i="25"/>
  <c r="D441" i="5"/>
  <c r="H441" i="5"/>
  <c r="H436" i="5"/>
  <c r="D436" i="5"/>
  <c r="H416" i="33"/>
  <c r="H416" i="8"/>
  <c r="H416" i="9"/>
  <c r="O415" i="25"/>
  <c r="H422" i="8"/>
  <c r="H422" i="9"/>
  <c r="H422" i="33"/>
  <c r="AU403" i="25"/>
  <c r="BW403" i="25" s="1"/>
  <c r="AN403" i="25"/>
  <c r="J418" i="25"/>
  <c r="AF418" i="25"/>
  <c r="R408" i="25"/>
  <c r="BB408" i="25" s="1"/>
  <c r="Y408" i="25"/>
  <c r="BI408" i="25" s="1"/>
  <c r="AF420" i="25"/>
  <c r="J420" i="25"/>
  <c r="D427" i="6"/>
  <c r="AR406" i="25"/>
  <c r="AY406" i="25"/>
  <c r="Y403" i="25"/>
  <c r="BI403" i="25" s="1"/>
  <c r="R403" i="25"/>
  <c r="BB403" i="25" s="1"/>
  <c r="V404" i="25"/>
  <c r="BF404" i="25" s="1"/>
  <c r="AC404" i="25"/>
  <c r="BM404" i="25" s="1"/>
  <c r="X406" i="25"/>
  <c r="BH406" i="25" s="1"/>
  <c r="Q406" i="25"/>
  <c r="BA406" i="25" s="1"/>
  <c r="J412" i="25"/>
  <c r="AF411" i="25"/>
  <c r="J411" i="25"/>
  <c r="AF415" i="25"/>
  <c r="J415" i="25"/>
  <c r="K811" i="5"/>
  <c r="C838" i="5"/>
  <c r="H431" i="6"/>
  <c r="AC407" i="25"/>
  <c r="BM407" i="25" s="1"/>
  <c r="V407" i="25"/>
  <c r="BF407" i="25" s="1"/>
  <c r="BO401" i="25"/>
  <c r="BO402" i="25" s="1"/>
  <c r="BO403" i="25" s="1"/>
  <c r="BO404" i="25" s="1"/>
  <c r="BO405" i="25" s="1"/>
  <c r="D425" i="25"/>
  <c r="P45" i="7"/>
  <c r="E44" i="7"/>
  <c r="E76" i="7" s="1"/>
  <c r="P76" i="7"/>
  <c r="U44" i="7"/>
  <c r="D412" i="33"/>
  <c r="D412" i="9"/>
  <c r="D412" i="8"/>
  <c r="H810" i="6"/>
  <c r="H836" i="6" s="1"/>
  <c r="AC410" i="25"/>
  <c r="BM410" i="25" s="1"/>
  <c r="V410" i="25"/>
  <c r="BF410" i="25" s="1"/>
  <c r="D434" i="5"/>
  <c r="H434" i="5"/>
  <c r="D445" i="5"/>
  <c r="H445" i="5"/>
  <c r="AK421" i="25"/>
  <c r="O421" i="25"/>
  <c r="H419" i="9"/>
  <c r="H419" i="8"/>
  <c r="H419" i="33"/>
  <c r="H838" i="5"/>
  <c r="P811" i="5"/>
  <c r="D811" i="4"/>
  <c r="I811" i="4"/>
  <c r="K811" i="4" s="1"/>
  <c r="J811" i="4"/>
  <c r="B812" i="4"/>
  <c r="C811" i="4"/>
  <c r="E811" i="4" s="1"/>
  <c r="H425" i="9" l="1"/>
  <c r="H425" i="33"/>
  <c r="AT414" i="25"/>
  <c r="Y413" i="25"/>
  <c r="BI413" i="25" s="1"/>
  <c r="AK425" i="25"/>
  <c r="AY425" i="25" s="1"/>
  <c r="AN413" i="25"/>
  <c r="BO406" i="25"/>
  <c r="BO407" i="25" s="1"/>
  <c r="BO408" i="25" s="1"/>
  <c r="BO409" i="25" s="1"/>
  <c r="BO410" i="25" s="1"/>
  <c r="D428" i="9"/>
  <c r="D844" i="3"/>
  <c r="F411" i="8"/>
  <c r="F411" i="33"/>
  <c r="E413" i="25"/>
  <c r="AH414" i="25" s="1"/>
  <c r="AV414" i="25" s="1"/>
  <c r="E412" i="6"/>
  <c r="E412" i="8" s="1"/>
  <c r="F414" i="25"/>
  <c r="E411" i="6"/>
  <c r="E411" i="25"/>
  <c r="AH411" i="25" s="1"/>
  <c r="BV404" i="25"/>
  <c r="BV405" i="25" s="1"/>
  <c r="BV406" i="25" s="1"/>
  <c r="BV407" i="25" s="1"/>
  <c r="BV408" i="25" s="1"/>
  <c r="BV409" i="25" s="1"/>
  <c r="BV410" i="25" s="1"/>
  <c r="E412" i="25"/>
  <c r="F422" i="5"/>
  <c r="F809" i="3"/>
  <c r="L409" i="25"/>
  <c r="AH409" i="25"/>
  <c r="L408" i="25"/>
  <c r="AH408" i="25"/>
  <c r="F408" i="33"/>
  <c r="F408" i="9"/>
  <c r="F408" i="8"/>
  <c r="F407" i="33"/>
  <c r="F407" i="9"/>
  <c r="F407" i="8"/>
  <c r="G27" i="7"/>
  <c r="Q442" i="3"/>
  <c r="E442" i="3" s="1"/>
  <c r="E442" i="5" s="1"/>
  <c r="Q436" i="3"/>
  <c r="E436" i="3" s="1"/>
  <c r="E436" i="5" s="1"/>
  <c r="Q441" i="3"/>
  <c r="E441" i="3" s="1"/>
  <c r="E441" i="5" s="1"/>
  <c r="Q435" i="3"/>
  <c r="E435" i="3" s="1"/>
  <c r="E435" i="5" s="1"/>
  <c r="Q439" i="3"/>
  <c r="E439" i="3" s="1"/>
  <c r="E439" i="5" s="1"/>
  <c r="Q440" i="3"/>
  <c r="E440" i="3" s="1"/>
  <c r="E440" i="5" s="1"/>
  <c r="Q438" i="3"/>
  <c r="E438" i="3" s="1"/>
  <c r="E438" i="5" s="1"/>
  <c r="Q434" i="3"/>
  <c r="E434" i="3" s="1"/>
  <c r="Q444" i="3"/>
  <c r="E444" i="3" s="1"/>
  <c r="E444" i="5" s="1"/>
  <c r="Q437" i="3"/>
  <c r="E437" i="3" s="1"/>
  <c r="E437" i="5" s="1"/>
  <c r="Q445" i="3"/>
  <c r="E445" i="3" s="1"/>
  <c r="E445" i="5" s="1"/>
  <c r="Q443" i="3"/>
  <c r="E443" i="3" s="1"/>
  <c r="E443" i="5" s="1"/>
  <c r="E414" i="6"/>
  <c r="E420" i="25"/>
  <c r="E416" i="25"/>
  <c r="E421" i="25"/>
  <c r="E811" i="5"/>
  <c r="E418" i="25"/>
  <c r="E419" i="6"/>
  <c r="E422" i="25"/>
  <c r="E417" i="6"/>
  <c r="E417" i="25"/>
  <c r="E422" i="6"/>
  <c r="E420" i="6"/>
  <c r="E415" i="6"/>
  <c r="E415" i="25"/>
  <c r="E421" i="6"/>
  <c r="E418" i="6"/>
  <c r="E416" i="6"/>
  <c r="E419" i="25"/>
  <c r="AH410" i="25"/>
  <c r="L410" i="25"/>
  <c r="E410" i="33"/>
  <c r="E410" i="8"/>
  <c r="E410" i="9"/>
  <c r="M404" i="25"/>
  <c r="AI404" i="25"/>
  <c r="F406" i="8"/>
  <c r="F406" i="9"/>
  <c r="F406" i="33"/>
  <c r="D809" i="3"/>
  <c r="E844" i="3"/>
  <c r="E874" i="3"/>
  <c r="E408" i="9"/>
  <c r="E408" i="8"/>
  <c r="E408" i="33"/>
  <c r="L405" i="25"/>
  <c r="AH405" i="25"/>
  <c r="AI410" i="25"/>
  <c r="M410" i="25"/>
  <c r="AI405" i="25"/>
  <c r="M405" i="25"/>
  <c r="K808" i="3"/>
  <c r="F844" i="3"/>
  <c r="F874" i="3"/>
  <c r="E403" i="9"/>
  <c r="E403" i="8"/>
  <c r="E403" i="33"/>
  <c r="E809" i="6"/>
  <c r="E835" i="6" s="1"/>
  <c r="E405" i="8"/>
  <c r="E405" i="33"/>
  <c r="E405" i="9"/>
  <c r="F809" i="6"/>
  <c r="F403" i="33"/>
  <c r="F403" i="8"/>
  <c r="F403" i="9"/>
  <c r="F410" i="9"/>
  <c r="F410" i="8"/>
  <c r="F410" i="33"/>
  <c r="F411" i="25"/>
  <c r="F413" i="6"/>
  <c r="F417" i="25"/>
  <c r="F417" i="6"/>
  <c r="F419" i="6"/>
  <c r="F421" i="6"/>
  <c r="F416" i="25"/>
  <c r="F418" i="6"/>
  <c r="F413" i="25"/>
  <c r="F419" i="25"/>
  <c r="F415" i="25"/>
  <c r="F416" i="6"/>
  <c r="F412" i="6"/>
  <c r="F422" i="6"/>
  <c r="F420" i="25"/>
  <c r="F421" i="25"/>
  <c r="F414" i="6"/>
  <c r="F422" i="25"/>
  <c r="F418" i="25"/>
  <c r="F415" i="6"/>
  <c r="F412" i="25"/>
  <c r="F811" i="5"/>
  <c r="F420" i="6"/>
  <c r="E413" i="6"/>
  <c r="AH407" i="25"/>
  <c r="L407" i="25"/>
  <c r="E407" i="33"/>
  <c r="E407" i="9"/>
  <c r="E407" i="8"/>
  <c r="F404" i="33"/>
  <c r="F404" i="9"/>
  <c r="F404" i="8"/>
  <c r="F405" i="8"/>
  <c r="F405" i="33"/>
  <c r="F405" i="9"/>
  <c r="L403" i="25"/>
  <c r="E772" i="25"/>
  <c r="E795" i="25" s="1"/>
  <c r="AH403" i="25"/>
  <c r="E404" i="8"/>
  <c r="E404" i="33"/>
  <c r="E404" i="9"/>
  <c r="E409" i="9"/>
  <c r="E409" i="33"/>
  <c r="E409" i="8"/>
  <c r="F772" i="25"/>
  <c r="M403" i="25"/>
  <c r="AI403" i="25"/>
  <c r="M409" i="25"/>
  <c r="AI409" i="25"/>
  <c r="Y412" i="25"/>
  <c r="BI412" i="25" s="1"/>
  <c r="F411" i="9"/>
  <c r="P436" i="3"/>
  <c r="D436" i="3" s="1"/>
  <c r="P439" i="3"/>
  <c r="D439" i="3" s="1"/>
  <c r="P440" i="3"/>
  <c r="D440" i="3" s="1"/>
  <c r="P434" i="3"/>
  <c r="D434" i="3" s="1"/>
  <c r="P442" i="3"/>
  <c r="D442" i="3" s="1"/>
  <c r="P445" i="3"/>
  <c r="D445" i="3" s="1"/>
  <c r="P443" i="3"/>
  <c r="D443" i="3" s="1"/>
  <c r="P437" i="3"/>
  <c r="D437" i="3" s="1"/>
  <c r="P438" i="3"/>
  <c r="D438" i="3" s="1"/>
  <c r="P435" i="3"/>
  <c r="D435" i="3" s="1"/>
  <c r="P441" i="3"/>
  <c r="D441" i="3" s="1"/>
  <c r="F27" i="7"/>
  <c r="P444" i="3"/>
  <c r="D444" i="3" s="1"/>
  <c r="L404" i="25"/>
  <c r="AH404" i="25"/>
  <c r="E837" i="5"/>
  <c r="M810" i="5"/>
  <c r="AI407" i="25"/>
  <c r="M407" i="25"/>
  <c r="AI408" i="25"/>
  <c r="M408" i="25"/>
  <c r="N810" i="5"/>
  <c r="F837" i="5"/>
  <c r="E422" i="5"/>
  <c r="E809" i="3"/>
  <c r="R436" i="3"/>
  <c r="F436" i="3" s="1"/>
  <c r="F436" i="5" s="1"/>
  <c r="R442" i="3"/>
  <c r="F442" i="3" s="1"/>
  <c r="F442" i="5" s="1"/>
  <c r="R445" i="3"/>
  <c r="F445" i="3" s="1"/>
  <c r="F445" i="5" s="1"/>
  <c r="R444" i="3"/>
  <c r="F444" i="3" s="1"/>
  <c r="F444" i="5" s="1"/>
  <c r="R439" i="3"/>
  <c r="F439" i="3" s="1"/>
  <c r="F439" i="5" s="1"/>
  <c r="R443" i="3"/>
  <c r="F443" i="3" s="1"/>
  <c r="F443" i="5" s="1"/>
  <c r="C27" i="7"/>
  <c r="R437" i="3"/>
  <c r="F437" i="3" s="1"/>
  <c r="F437" i="5" s="1"/>
  <c r="R440" i="3"/>
  <c r="F440" i="3" s="1"/>
  <c r="F440" i="5" s="1"/>
  <c r="R438" i="3"/>
  <c r="F438" i="3" s="1"/>
  <c r="F438" i="5" s="1"/>
  <c r="R441" i="3"/>
  <c r="F441" i="3" s="1"/>
  <c r="F441" i="5" s="1"/>
  <c r="R435" i="3"/>
  <c r="F435" i="3" s="1"/>
  <c r="F435" i="5" s="1"/>
  <c r="R434" i="3"/>
  <c r="F434" i="3" s="1"/>
  <c r="E406" i="9"/>
  <c r="E406" i="33"/>
  <c r="E406" i="8"/>
  <c r="L406" i="25"/>
  <c r="AH406" i="25"/>
  <c r="M406" i="25"/>
  <c r="AI406" i="25"/>
  <c r="F409" i="33"/>
  <c r="F409" i="9"/>
  <c r="F409" i="8"/>
  <c r="R411" i="25"/>
  <c r="BB411" i="25" s="1"/>
  <c r="L810" i="3"/>
  <c r="C846" i="3"/>
  <c r="D428" i="8"/>
  <c r="I807" i="3"/>
  <c r="D426" i="33"/>
  <c r="H429" i="8"/>
  <c r="H811" i="3"/>
  <c r="H847" i="3" s="1"/>
  <c r="O423" i="25"/>
  <c r="V423" i="25" s="1"/>
  <c r="BF423" i="25" s="1"/>
  <c r="D425" i="9"/>
  <c r="H433" i="9"/>
  <c r="D426" i="9"/>
  <c r="D425" i="8"/>
  <c r="C811" i="3"/>
  <c r="H424" i="8"/>
  <c r="H424" i="9"/>
  <c r="AN412" i="25"/>
  <c r="AT412" i="25"/>
  <c r="H429" i="9"/>
  <c r="D439" i="6"/>
  <c r="D439" i="9" s="1"/>
  <c r="D430" i="8"/>
  <c r="AK429" i="25"/>
  <c r="AR429" i="25" s="1"/>
  <c r="D430" i="9"/>
  <c r="H428" i="9"/>
  <c r="H428" i="33"/>
  <c r="O429" i="25"/>
  <c r="AC429" i="25" s="1"/>
  <c r="BM429" i="25" s="1"/>
  <c r="H437" i="25"/>
  <c r="H433" i="8"/>
  <c r="H811" i="6"/>
  <c r="H837" i="6" s="1"/>
  <c r="D811" i="6"/>
  <c r="D837" i="6" s="1"/>
  <c r="D435" i="25"/>
  <c r="K435" i="25" s="1"/>
  <c r="C811" i="6"/>
  <c r="K811" i="6" s="1"/>
  <c r="D439" i="25"/>
  <c r="H439" i="6"/>
  <c r="H439" i="33" s="1"/>
  <c r="H438" i="6"/>
  <c r="H438" i="9" s="1"/>
  <c r="K431" i="25"/>
  <c r="R431" i="25" s="1"/>
  <c r="BB431" i="25" s="1"/>
  <c r="D438" i="25"/>
  <c r="H439" i="25"/>
  <c r="H440" i="25"/>
  <c r="D436" i="6"/>
  <c r="D436" i="33" s="1"/>
  <c r="D438" i="6"/>
  <c r="D438" i="33" s="1"/>
  <c r="BT403" i="25"/>
  <c r="BT404" i="25" s="1"/>
  <c r="BT405" i="25" s="1"/>
  <c r="BT406" i="25" s="1"/>
  <c r="BT407" i="25" s="1"/>
  <c r="BT408" i="25" s="1"/>
  <c r="BT409" i="25" s="1"/>
  <c r="BT410" i="25" s="1"/>
  <c r="AN428" i="25"/>
  <c r="AU428" i="25"/>
  <c r="Y418" i="25"/>
  <c r="BI418" i="25" s="1"/>
  <c r="R418" i="25"/>
  <c r="BB418" i="25" s="1"/>
  <c r="AG425" i="25"/>
  <c r="K425" i="25"/>
  <c r="AM420" i="25"/>
  <c r="AT420" i="25"/>
  <c r="H426" i="33"/>
  <c r="H426" i="8"/>
  <c r="H426" i="9"/>
  <c r="H438" i="25"/>
  <c r="AK426" i="25"/>
  <c r="O426" i="25"/>
  <c r="H445" i="25"/>
  <c r="H443" i="6"/>
  <c r="BW404" i="25"/>
  <c r="BW405" i="25" s="1"/>
  <c r="BW406" i="25" s="1"/>
  <c r="BW407" i="25" s="1"/>
  <c r="BW408" i="25" s="1"/>
  <c r="BW409" i="25" s="1"/>
  <c r="BW410" i="25" s="1"/>
  <c r="BW411" i="25" s="1"/>
  <c r="BW412" i="25" s="1"/>
  <c r="BW413" i="25" s="1"/>
  <c r="D455" i="5"/>
  <c r="H455" i="5"/>
  <c r="AM417" i="25"/>
  <c r="AT417" i="25"/>
  <c r="D839" i="5"/>
  <c r="L812" i="5"/>
  <c r="AU418" i="25"/>
  <c r="AN418" i="25"/>
  <c r="C428" i="8"/>
  <c r="C428" i="33"/>
  <c r="C428" i="9"/>
  <c r="AF431" i="25"/>
  <c r="J431" i="25"/>
  <c r="C426" i="9"/>
  <c r="C426" i="33"/>
  <c r="C426" i="8"/>
  <c r="J434" i="25"/>
  <c r="AF434" i="25"/>
  <c r="AY412" i="25"/>
  <c r="AR412" i="25"/>
  <c r="H839" i="5"/>
  <c r="P812" i="5"/>
  <c r="R420" i="25"/>
  <c r="BB420" i="25" s="1"/>
  <c r="Y420" i="25"/>
  <c r="BI420" i="25" s="1"/>
  <c r="AK427" i="25"/>
  <c r="H446" i="5"/>
  <c r="H447" i="25" s="1"/>
  <c r="D446" i="5"/>
  <c r="D447" i="6" s="1"/>
  <c r="H446" i="25"/>
  <c r="H813" i="5"/>
  <c r="H446" i="6"/>
  <c r="E45" i="7"/>
  <c r="E77" i="7" s="1"/>
  <c r="P77" i="7"/>
  <c r="P46" i="7"/>
  <c r="U45" i="7"/>
  <c r="Q411" i="25"/>
  <c r="BA411" i="25" s="1"/>
  <c r="X411" i="25"/>
  <c r="BH411" i="25" s="1"/>
  <c r="AM418" i="25"/>
  <c r="AT418" i="25"/>
  <c r="X422" i="25"/>
  <c r="BH422" i="25" s="1"/>
  <c r="Q422" i="25"/>
  <c r="BA422" i="25" s="1"/>
  <c r="AY418" i="25"/>
  <c r="AR418" i="25"/>
  <c r="H442" i="6"/>
  <c r="H445" i="6"/>
  <c r="D433" i="8"/>
  <c r="D433" i="33"/>
  <c r="D433" i="9"/>
  <c r="AU422" i="25"/>
  <c r="AN422" i="25"/>
  <c r="H448" i="5"/>
  <c r="D448" i="5"/>
  <c r="D456" i="5"/>
  <c r="H456" i="5"/>
  <c r="AG429" i="25"/>
  <c r="K429" i="25"/>
  <c r="Q417" i="25"/>
  <c r="BA417" i="25" s="1"/>
  <c r="X417" i="25"/>
  <c r="BH417" i="25" s="1"/>
  <c r="AN416" i="25"/>
  <c r="AU416" i="25"/>
  <c r="Y415" i="25"/>
  <c r="BI415" i="25" s="1"/>
  <c r="R415" i="25"/>
  <c r="BB415" i="25" s="1"/>
  <c r="C425" i="8"/>
  <c r="C425" i="9"/>
  <c r="C425" i="33"/>
  <c r="AF430" i="25"/>
  <c r="J430" i="25"/>
  <c r="AF429" i="25"/>
  <c r="J429" i="25"/>
  <c r="Y421" i="25"/>
  <c r="BI421" i="25" s="1"/>
  <c r="R421" i="25"/>
  <c r="BB421" i="25" s="1"/>
  <c r="X413" i="25"/>
  <c r="BH413" i="25" s="1"/>
  <c r="Q413" i="25"/>
  <c r="BA413" i="25" s="1"/>
  <c r="AC412" i="25"/>
  <c r="BM412" i="25" s="1"/>
  <c r="V412" i="25"/>
  <c r="BF412" i="25" s="1"/>
  <c r="H434" i="8"/>
  <c r="H434" i="33"/>
  <c r="H434" i="9"/>
  <c r="AG431" i="25"/>
  <c r="AG430" i="25"/>
  <c r="K430" i="25"/>
  <c r="D432" i="33"/>
  <c r="D432" i="8"/>
  <c r="D432" i="9"/>
  <c r="O431" i="25"/>
  <c r="AK431" i="25"/>
  <c r="O427" i="25"/>
  <c r="AR423" i="25"/>
  <c r="AY423" i="25"/>
  <c r="X419" i="25"/>
  <c r="BH419" i="25" s="1"/>
  <c r="Q419" i="25"/>
  <c r="BA419" i="25" s="1"/>
  <c r="AN420" i="25"/>
  <c r="AU420" i="25"/>
  <c r="AC421" i="25"/>
  <c r="BM421" i="25" s="1"/>
  <c r="V421" i="25"/>
  <c r="BF421" i="25" s="1"/>
  <c r="D446" i="6"/>
  <c r="D446" i="25"/>
  <c r="D813" i="5"/>
  <c r="H431" i="9"/>
  <c r="H431" i="8"/>
  <c r="H431" i="33"/>
  <c r="AT411" i="25"/>
  <c r="AM411" i="25"/>
  <c r="D441" i="25"/>
  <c r="X418" i="25"/>
  <c r="BH418" i="25" s="1"/>
  <c r="Q418" i="25"/>
  <c r="BA418" i="25" s="1"/>
  <c r="AM422" i="25"/>
  <c r="AT422" i="25"/>
  <c r="D437" i="6"/>
  <c r="V418" i="25"/>
  <c r="BF418" i="25" s="1"/>
  <c r="AC418" i="25"/>
  <c r="BM418" i="25" s="1"/>
  <c r="V414" i="25"/>
  <c r="BF414" i="25" s="1"/>
  <c r="AC414" i="25"/>
  <c r="BM414" i="25" s="1"/>
  <c r="AG424" i="25"/>
  <c r="K424" i="25"/>
  <c r="H442" i="25"/>
  <c r="Y422" i="25"/>
  <c r="BI422" i="25" s="1"/>
  <c r="R422" i="25"/>
  <c r="BB422" i="25" s="1"/>
  <c r="AY419" i="25"/>
  <c r="AR419" i="25"/>
  <c r="D453" i="5"/>
  <c r="H453" i="5"/>
  <c r="D454" i="5"/>
  <c r="H454" i="5"/>
  <c r="R416" i="25"/>
  <c r="BB416" i="25" s="1"/>
  <c r="Y416" i="25"/>
  <c r="BI416" i="25" s="1"/>
  <c r="AU415" i="25"/>
  <c r="AN415" i="25"/>
  <c r="AY420" i="25"/>
  <c r="AR420" i="25"/>
  <c r="C813" i="5"/>
  <c r="C446" i="25"/>
  <c r="C446" i="6"/>
  <c r="C439" i="6"/>
  <c r="C438" i="6"/>
  <c r="C443" i="6"/>
  <c r="C441" i="6"/>
  <c r="C445" i="25"/>
  <c r="C436" i="25"/>
  <c r="C438" i="25"/>
  <c r="C441" i="25"/>
  <c r="C439" i="25"/>
  <c r="C445" i="6"/>
  <c r="C436" i="6"/>
  <c r="C437" i="25"/>
  <c r="C440" i="6"/>
  <c r="C437" i="6"/>
  <c r="C435" i="25"/>
  <c r="C442" i="6"/>
  <c r="C444" i="6"/>
  <c r="C442" i="25"/>
  <c r="C444" i="25"/>
  <c r="C435" i="6"/>
  <c r="C440" i="25"/>
  <c r="C443" i="25"/>
  <c r="AF423" i="25"/>
  <c r="J423" i="25"/>
  <c r="C432" i="9"/>
  <c r="C432" i="33"/>
  <c r="C432" i="8"/>
  <c r="C424" i="8"/>
  <c r="C424" i="9"/>
  <c r="C424" i="33"/>
  <c r="AN421" i="25"/>
  <c r="AU421" i="25"/>
  <c r="AY411" i="25"/>
  <c r="AR411" i="25"/>
  <c r="H423" i="33"/>
  <c r="H423" i="8"/>
  <c r="H423" i="9"/>
  <c r="AG426" i="25"/>
  <c r="K426" i="25"/>
  <c r="H444" i="25"/>
  <c r="O430" i="25"/>
  <c r="AK430" i="25"/>
  <c r="D434" i="8"/>
  <c r="D434" i="33"/>
  <c r="D434" i="9"/>
  <c r="C839" i="5"/>
  <c r="K812" i="5"/>
  <c r="AY421" i="25"/>
  <c r="AR421" i="25"/>
  <c r="X412" i="25"/>
  <c r="BH412" i="25" s="1"/>
  <c r="Q412" i="25"/>
  <c r="BA412" i="25" s="1"/>
  <c r="D441" i="6"/>
  <c r="BP403" i="25"/>
  <c r="BP404" i="25" s="1"/>
  <c r="BP405" i="25" s="1"/>
  <c r="BP406" i="25" s="1"/>
  <c r="BP407" i="25" s="1"/>
  <c r="BP408" i="25" s="1"/>
  <c r="BP409" i="25" s="1"/>
  <c r="BP410" i="25" s="1"/>
  <c r="BP411" i="25" s="1"/>
  <c r="D437" i="25"/>
  <c r="AN417" i="25"/>
  <c r="AU417" i="25"/>
  <c r="D423" i="8"/>
  <c r="D423" i="9"/>
  <c r="D423" i="33"/>
  <c r="H432" i="33"/>
  <c r="H432" i="9"/>
  <c r="H432" i="8"/>
  <c r="AR414" i="25"/>
  <c r="AY414" i="25"/>
  <c r="O424" i="25"/>
  <c r="AK424" i="25"/>
  <c r="AG432" i="25"/>
  <c r="AC419" i="25"/>
  <c r="BM419" i="25" s="1"/>
  <c r="V419" i="25"/>
  <c r="BF419" i="25" s="1"/>
  <c r="T469" i="3"/>
  <c r="H469" i="3" s="1"/>
  <c r="T461" i="3"/>
  <c r="H461" i="3" s="1"/>
  <c r="T464" i="3"/>
  <c r="H464" i="3" s="1"/>
  <c r="T468" i="3"/>
  <c r="H468" i="3" s="1"/>
  <c r="T467" i="3"/>
  <c r="H467" i="3" s="1"/>
  <c r="T458" i="3"/>
  <c r="H458" i="3" s="1"/>
  <c r="T463" i="3"/>
  <c r="H463" i="3" s="1"/>
  <c r="T460" i="3"/>
  <c r="H460" i="3" s="1"/>
  <c r="T459" i="3"/>
  <c r="H459" i="3" s="1"/>
  <c r="H29" i="7"/>
  <c r="T465" i="3"/>
  <c r="H465" i="3" s="1"/>
  <c r="T466" i="3"/>
  <c r="H466" i="3" s="1"/>
  <c r="T462" i="3"/>
  <c r="H462" i="3" s="1"/>
  <c r="D452" i="5"/>
  <c r="H452" i="5"/>
  <c r="D442" i="25"/>
  <c r="AT413" i="25"/>
  <c r="AM413" i="25"/>
  <c r="V420" i="25"/>
  <c r="BF420" i="25" s="1"/>
  <c r="AC420" i="25"/>
  <c r="BM420" i="25" s="1"/>
  <c r="J433" i="25"/>
  <c r="AF433" i="25"/>
  <c r="J427" i="25"/>
  <c r="AF427" i="25"/>
  <c r="J432" i="25"/>
  <c r="AF432" i="25"/>
  <c r="V411" i="25"/>
  <c r="BF411" i="25" s="1"/>
  <c r="AC411" i="25"/>
  <c r="BM411" i="25" s="1"/>
  <c r="C446" i="5"/>
  <c r="K427" i="25"/>
  <c r="AG427" i="25"/>
  <c r="AR413" i="25"/>
  <c r="AY413" i="25"/>
  <c r="H444" i="6"/>
  <c r="K428" i="25"/>
  <c r="D424" i="9"/>
  <c r="D424" i="33"/>
  <c r="D424" i="8"/>
  <c r="O433" i="25"/>
  <c r="AK433" i="25"/>
  <c r="C433" i="9"/>
  <c r="C433" i="8"/>
  <c r="C433" i="33"/>
  <c r="K423" i="25"/>
  <c r="AG423" i="25"/>
  <c r="D440" i="6"/>
  <c r="O432" i="25"/>
  <c r="AK432" i="25"/>
  <c r="R417" i="25"/>
  <c r="BB417" i="25" s="1"/>
  <c r="Y417" i="25"/>
  <c r="BI417" i="25" s="1"/>
  <c r="D443" i="25"/>
  <c r="AR415" i="25"/>
  <c r="AY415" i="25"/>
  <c r="K432" i="25"/>
  <c r="V417" i="25"/>
  <c r="BF417" i="25" s="1"/>
  <c r="AC417" i="25"/>
  <c r="BM417" i="25" s="1"/>
  <c r="H447" i="5"/>
  <c r="D447" i="5"/>
  <c r="D450" i="5"/>
  <c r="H450" i="5"/>
  <c r="D442" i="6"/>
  <c r="K433" i="25"/>
  <c r="AG433" i="25"/>
  <c r="H430" i="9"/>
  <c r="H430" i="33"/>
  <c r="H430" i="8"/>
  <c r="C431" i="9"/>
  <c r="C431" i="8"/>
  <c r="C431" i="33"/>
  <c r="C427" i="8"/>
  <c r="C427" i="33"/>
  <c r="C427" i="9"/>
  <c r="AF428" i="25"/>
  <c r="J428" i="25"/>
  <c r="AC416" i="25"/>
  <c r="BM416" i="25" s="1"/>
  <c r="V416" i="25"/>
  <c r="BF416" i="25" s="1"/>
  <c r="H435" i="6"/>
  <c r="D444" i="25"/>
  <c r="AN419" i="25"/>
  <c r="AU419" i="25"/>
  <c r="V413" i="25"/>
  <c r="BF413" i="25" s="1"/>
  <c r="AC413" i="25"/>
  <c r="BM413" i="25" s="1"/>
  <c r="X420" i="25"/>
  <c r="BH420" i="25" s="1"/>
  <c r="Q420" i="25"/>
  <c r="BA420" i="25" s="1"/>
  <c r="J424" i="25"/>
  <c r="AF424" i="25"/>
  <c r="AR422" i="25"/>
  <c r="AY422" i="25"/>
  <c r="Q415" i="25"/>
  <c r="BA415" i="25" s="1"/>
  <c r="X415" i="25"/>
  <c r="BH415" i="25" s="1"/>
  <c r="H441" i="6"/>
  <c r="V415" i="25"/>
  <c r="BF415" i="25" s="1"/>
  <c r="AC415" i="25"/>
  <c r="BM415" i="25" s="1"/>
  <c r="D440" i="25"/>
  <c r="D429" i="9"/>
  <c r="D429" i="8"/>
  <c r="D429" i="33"/>
  <c r="H436" i="25"/>
  <c r="H427" i="9"/>
  <c r="H427" i="8"/>
  <c r="H427" i="33"/>
  <c r="AM421" i="25"/>
  <c r="AT421" i="25"/>
  <c r="D443" i="6"/>
  <c r="D431" i="8"/>
  <c r="D431" i="33"/>
  <c r="D431" i="9"/>
  <c r="AR425" i="25"/>
  <c r="AY417" i="25"/>
  <c r="AR417" i="25"/>
  <c r="H449" i="5"/>
  <c r="D449" i="5"/>
  <c r="D457" i="5"/>
  <c r="H457" i="5"/>
  <c r="D445" i="6"/>
  <c r="AT416" i="25"/>
  <c r="AM416" i="25"/>
  <c r="AN414" i="25"/>
  <c r="AU414" i="25"/>
  <c r="AF425" i="25"/>
  <c r="J425" i="25"/>
  <c r="C430" i="8"/>
  <c r="C430" i="9"/>
  <c r="C430" i="33"/>
  <c r="C429" i="8"/>
  <c r="C429" i="9"/>
  <c r="C429" i="33"/>
  <c r="AR416" i="25"/>
  <c r="AY416" i="25"/>
  <c r="O461" i="3"/>
  <c r="C461" i="3" s="1"/>
  <c r="C461" i="5" s="1"/>
  <c r="O458" i="3"/>
  <c r="C458" i="3" s="1"/>
  <c r="O467" i="3"/>
  <c r="C467" i="3" s="1"/>
  <c r="C467" i="5" s="1"/>
  <c r="O463" i="3"/>
  <c r="C463" i="3" s="1"/>
  <c r="C463" i="5" s="1"/>
  <c r="O468" i="3"/>
  <c r="C468" i="3" s="1"/>
  <c r="C468" i="5" s="1"/>
  <c r="O462" i="3"/>
  <c r="C462" i="3" s="1"/>
  <c r="C462" i="5" s="1"/>
  <c r="O465" i="3"/>
  <c r="C465" i="3" s="1"/>
  <c r="C465" i="5" s="1"/>
  <c r="O469" i="3"/>
  <c r="C469" i="3" s="1"/>
  <c r="C469" i="5" s="1"/>
  <c r="O464" i="3"/>
  <c r="C464" i="3" s="1"/>
  <c r="C464" i="5" s="1"/>
  <c r="O459" i="3"/>
  <c r="C459" i="3" s="1"/>
  <c r="C459" i="5" s="1"/>
  <c r="O466" i="3"/>
  <c r="C466" i="3" s="1"/>
  <c r="C466" i="5" s="1"/>
  <c r="O460" i="3"/>
  <c r="C460" i="3" s="1"/>
  <c r="C460" i="5" s="1"/>
  <c r="D29" i="7"/>
  <c r="O428" i="25"/>
  <c r="AK428" i="25"/>
  <c r="H435" i="25"/>
  <c r="C836" i="6"/>
  <c r="K810" i="6"/>
  <c r="D444" i="6"/>
  <c r="R419" i="25"/>
  <c r="BB419" i="25" s="1"/>
  <c r="Y419" i="25"/>
  <c r="BI419" i="25" s="1"/>
  <c r="H443" i="25"/>
  <c r="O434" i="25"/>
  <c r="AK434" i="25"/>
  <c r="AM415" i="25"/>
  <c r="AT415" i="25"/>
  <c r="H437" i="6"/>
  <c r="D427" i="9"/>
  <c r="D427" i="8"/>
  <c r="D427" i="33"/>
  <c r="H441" i="25"/>
  <c r="D436" i="25"/>
  <c r="U416" i="3"/>
  <c r="I416" i="3" s="1"/>
  <c r="U411" i="3"/>
  <c r="I411" i="3" s="1"/>
  <c r="U417" i="3"/>
  <c r="I417" i="3" s="1"/>
  <c r="U419" i="3"/>
  <c r="I419" i="3" s="1"/>
  <c r="U414" i="3"/>
  <c r="I414" i="3" s="1"/>
  <c r="U421" i="3"/>
  <c r="I421" i="3" s="1"/>
  <c r="U418" i="3"/>
  <c r="I418" i="3" s="1"/>
  <c r="U420" i="3"/>
  <c r="I420" i="3" s="1"/>
  <c r="U415" i="3"/>
  <c r="I415" i="3" s="1"/>
  <c r="U410" i="3"/>
  <c r="I410" i="3" s="1"/>
  <c r="U413" i="3"/>
  <c r="I413" i="3" s="1"/>
  <c r="E25" i="7"/>
  <c r="U412" i="3"/>
  <c r="I412" i="3" s="1"/>
  <c r="AT419" i="25"/>
  <c r="AM419" i="25"/>
  <c r="CA403" i="25"/>
  <c r="CA404" i="25" s="1"/>
  <c r="CA405" i="25" s="1"/>
  <c r="CA406" i="25" s="1"/>
  <c r="CA407" i="25" s="1"/>
  <c r="CA408" i="25" s="1"/>
  <c r="CA409" i="25" s="1"/>
  <c r="CA410" i="25" s="1"/>
  <c r="D435" i="6"/>
  <c r="H436" i="6"/>
  <c r="X421" i="25"/>
  <c r="BH421" i="25" s="1"/>
  <c r="Q421" i="25"/>
  <c r="BA421" i="25" s="1"/>
  <c r="H440" i="6"/>
  <c r="O425" i="25"/>
  <c r="H451" i="5"/>
  <c r="D451" i="5"/>
  <c r="D445" i="25"/>
  <c r="AG434" i="25"/>
  <c r="K434" i="25"/>
  <c r="Q416" i="25"/>
  <c r="BA416" i="25" s="1"/>
  <c r="X416" i="25"/>
  <c r="BH416" i="25" s="1"/>
  <c r="Y414" i="25"/>
  <c r="BI414" i="25" s="1"/>
  <c r="R414" i="25"/>
  <c r="BB414" i="25" s="1"/>
  <c r="C423" i="9"/>
  <c r="C423" i="33"/>
  <c r="C423" i="8"/>
  <c r="AF426" i="25"/>
  <c r="J426" i="25"/>
  <c r="C434" i="33"/>
  <c r="C434" i="8"/>
  <c r="C434" i="9"/>
  <c r="AC422" i="25"/>
  <c r="BM422" i="25" s="1"/>
  <c r="V422" i="25"/>
  <c r="BF422" i="25" s="1"/>
  <c r="B813" i="4"/>
  <c r="D812" i="4"/>
  <c r="C812" i="4"/>
  <c r="E812" i="4" s="1"/>
  <c r="I812" i="4"/>
  <c r="K812" i="4" s="1"/>
  <c r="J812" i="4"/>
  <c r="BO411" i="25" l="1"/>
  <c r="BO412" i="25" s="1"/>
  <c r="L411" i="25"/>
  <c r="CA411" i="25"/>
  <c r="AH413" i="25"/>
  <c r="AO413" i="25" s="1"/>
  <c r="AG438" i="25"/>
  <c r="AU438" i="25" s="1"/>
  <c r="BP412" i="25"/>
  <c r="BP413" i="25" s="1"/>
  <c r="BP414" i="25" s="1"/>
  <c r="BP415" i="25" s="1"/>
  <c r="BP416" i="25" s="1"/>
  <c r="BP417" i="25" s="1"/>
  <c r="BP418" i="25" s="1"/>
  <c r="BP419" i="25" s="1"/>
  <c r="BP420" i="25" s="1"/>
  <c r="BP421" i="25" s="1"/>
  <c r="BP422" i="25" s="1"/>
  <c r="AC423" i="25"/>
  <c r="BM423" i="25" s="1"/>
  <c r="K438" i="25"/>
  <c r="R438" i="25" s="1"/>
  <c r="BB438" i="25" s="1"/>
  <c r="E412" i="33"/>
  <c r="L413" i="25"/>
  <c r="E412" i="9"/>
  <c r="H438" i="33"/>
  <c r="H438" i="8"/>
  <c r="E411" i="8"/>
  <c r="E411" i="33"/>
  <c r="E411" i="9"/>
  <c r="L412" i="25"/>
  <c r="AH412" i="25"/>
  <c r="AK440" i="25"/>
  <c r="AO414" i="25"/>
  <c r="L414" i="25"/>
  <c r="R447" i="3"/>
  <c r="F447" i="3" s="1"/>
  <c r="F447" i="5" s="1"/>
  <c r="R450" i="3"/>
  <c r="F450" i="3" s="1"/>
  <c r="F450" i="5" s="1"/>
  <c r="R446" i="3"/>
  <c r="F446" i="3" s="1"/>
  <c r="C28" i="7"/>
  <c r="R453" i="3"/>
  <c r="F453" i="3" s="1"/>
  <c r="F453" i="5" s="1"/>
  <c r="R452" i="3"/>
  <c r="F452" i="3" s="1"/>
  <c r="F452" i="5" s="1"/>
  <c r="R448" i="3"/>
  <c r="F448" i="3" s="1"/>
  <c r="F448" i="5" s="1"/>
  <c r="R449" i="3"/>
  <c r="F449" i="3" s="1"/>
  <c r="F449" i="5" s="1"/>
  <c r="R457" i="3"/>
  <c r="F457" i="3" s="1"/>
  <c r="F457" i="5" s="1"/>
  <c r="R454" i="3"/>
  <c r="F454" i="3" s="1"/>
  <c r="F454" i="5" s="1"/>
  <c r="R451" i="3"/>
  <c r="F451" i="3" s="1"/>
  <c r="F451" i="5" s="1"/>
  <c r="R456" i="3"/>
  <c r="F456" i="3" s="1"/>
  <c r="F456" i="5" s="1"/>
  <c r="R455" i="3"/>
  <c r="F455" i="3" s="1"/>
  <c r="F455" i="5" s="1"/>
  <c r="E413" i="33"/>
  <c r="E413" i="9"/>
  <c r="E810" i="6"/>
  <c r="E836" i="6" s="1"/>
  <c r="E413" i="8"/>
  <c r="J809" i="6"/>
  <c r="F835" i="6"/>
  <c r="Z405" i="25"/>
  <c r="BJ405" i="25" s="1"/>
  <c r="S405" i="25"/>
  <c r="BC405" i="25" s="1"/>
  <c r="AO404" i="25"/>
  <c r="AV404" i="25"/>
  <c r="T403" i="25"/>
  <c r="BD403" i="25" s="1"/>
  <c r="AA403" i="25"/>
  <c r="BK403" i="25" s="1"/>
  <c r="AO403" i="25"/>
  <c r="BQ403" i="25" s="1"/>
  <c r="AV403" i="25"/>
  <c r="BX403" i="25" s="1"/>
  <c r="BX404" i="25" s="1"/>
  <c r="Z411" i="25"/>
  <c r="BJ411" i="25" s="1"/>
  <c r="S411" i="25"/>
  <c r="BC411" i="25" s="1"/>
  <c r="F414" i="9"/>
  <c r="F414" i="8"/>
  <c r="F414" i="33"/>
  <c r="M414" i="25"/>
  <c r="M413" i="25"/>
  <c r="AI413" i="25"/>
  <c r="AI414" i="25"/>
  <c r="AI411" i="25"/>
  <c r="M411" i="25"/>
  <c r="L419" i="25"/>
  <c r="AH419" i="25"/>
  <c r="AH417" i="25"/>
  <c r="L417" i="25"/>
  <c r="L420" i="25"/>
  <c r="AH420" i="25"/>
  <c r="AV409" i="25"/>
  <c r="AO409" i="25"/>
  <c r="E428" i="25"/>
  <c r="E430" i="6"/>
  <c r="E424" i="25"/>
  <c r="E425" i="6"/>
  <c r="E424" i="6"/>
  <c r="E430" i="25"/>
  <c r="E428" i="6"/>
  <c r="E429" i="25"/>
  <c r="E427" i="25"/>
  <c r="E433" i="25"/>
  <c r="E433" i="6"/>
  <c r="E426" i="25"/>
  <c r="E432" i="25"/>
  <c r="E431" i="25"/>
  <c r="E434" i="25"/>
  <c r="E427" i="6"/>
  <c r="E423" i="6"/>
  <c r="E432" i="6"/>
  <c r="E431" i="6"/>
  <c r="E812" i="5"/>
  <c r="E423" i="25"/>
  <c r="E429" i="6"/>
  <c r="E434" i="6"/>
  <c r="E426" i="6"/>
  <c r="E425" i="25"/>
  <c r="AW403" i="25"/>
  <c r="BY403" i="25" s="1"/>
  <c r="AP403" i="25"/>
  <c r="BR403" i="25" s="1"/>
  <c r="AI422" i="25"/>
  <c r="M422" i="25"/>
  <c r="AI419" i="25"/>
  <c r="M419" i="25"/>
  <c r="F413" i="33"/>
  <c r="F413" i="9"/>
  <c r="F413" i="8"/>
  <c r="AV410" i="25"/>
  <c r="AO410" i="25"/>
  <c r="E422" i="9"/>
  <c r="E422" i="33"/>
  <c r="E422" i="8"/>
  <c r="L416" i="25"/>
  <c r="AH416" i="25"/>
  <c r="S408" i="25"/>
  <c r="BC408" i="25" s="1"/>
  <c r="Z408" i="25"/>
  <c r="BJ408" i="25" s="1"/>
  <c r="F434" i="5"/>
  <c r="F810" i="3"/>
  <c r="Z404" i="25"/>
  <c r="BJ404" i="25" s="1"/>
  <c r="S404" i="25"/>
  <c r="BC404" i="25" s="1"/>
  <c r="AS772" i="25"/>
  <c r="F795" i="25"/>
  <c r="AO411" i="25"/>
  <c r="AV411" i="25"/>
  <c r="AI421" i="25"/>
  <c r="M421" i="25"/>
  <c r="F418" i="8"/>
  <c r="F418" i="33"/>
  <c r="F418" i="9"/>
  <c r="AP404" i="25"/>
  <c r="AW404" i="25"/>
  <c r="E416" i="9"/>
  <c r="E416" i="8"/>
  <c r="E416" i="33"/>
  <c r="E417" i="9"/>
  <c r="E417" i="8"/>
  <c r="E417" i="33"/>
  <c r="E414" i="8"/>
  <c r="E414" i="9"/>
  <c r="E414" i="33"/>
  <c r="Z409" i="25"/>
  <c r="BJ409" i="25" s="1"/>
  <c r="S409" i="25"/>
  <c r="BC409" i="25" s="1"/>
  <c r="AP406" i="25"/>
  <c r="AW406" i="25"/>
  <c r="AA408" i="25"/>
  <c r="BK408" i="25" s="1"/>
  <c r="T408" i="25"/>
  <c r="BD408" i="25" s="1"/>
  <c r="S403" i="25"/>
  <c r="BC403" i="25" s="1"/>
  <c r="Z403" i="25"/>
  <c r="BJ403" i="25" s="1"/>
  <c r="F420" i="33"/>
  <c r="F420" i="9"/>
  <c r="F420" i="8"/>
  <c r="M420" i="25"/>
  <c r="AI420" i="25"/>
  <c r="AI416" i="25"/>
  <c r="M416" i="25"/>
  <c r="T405" i="25"/>
  <c r="BD405" i="25" s="1"/>
  <c r="AA405" i="25"/>
  <c r="BK405" i="25" s="1"/>
  <c r="T404" i="25"/>
  <c r="BD404" i="25" s="1"/>
  <c r="AA404" i="25"/>
  <c r="BK404" i="25" s="1"/>
  <c r="E418" i="8"/>
  <c r="E418" i="9"/>
  <c r="E418" i="33"/>
  <c r="AH422" i="25"/>
  <c r="L422" i="25"/>
  <c r="K809" i="3"/>
  <c r="F845" i="3"/>
  <c r="F875" i="3"/>
  <c r="AA406" i="25"/>
  <c r="BK406" i="25" s="1"/>
  <c r="T406" i="25"/>
  <c r="BD406" i="25" s="1"/>
  <c r="AP408" i="25"/>
  <c r="AW408" i="25"/>
  <c r="P457" i="3"/>
  <c r="D457" i="3" s="1"/>
  <c r="F28" i="7"/>
  <c r="P449" i="3"/>
  <c r="D449" i="3" s="1"/>
  <c r="P447" i="3"/>
  <c r="D447" i="3" s="1"/>
  <c r="P446" i="3"/>
  <c r="D446" i="3" s="1"/>
  <c r="P453" i="3"/>
  <c r="D453" i="3" s="1"/>
  <c r="P454" i="3"/>
  <c r="D454" i="3" s="1"/>
  <c r="P455" i="3"/>
  <c r="D455" i="3" s="1"/>
  <c r="P456" i="3"/>
  <c r="D456" i="3" s="1"/>
  <c r="P451" i="3"/>
  <c r="D451" i="3" s="1"/>
  <c r="P452" i="3"/>
  <c r="D452" i="3" s="1"/>
  <c r="P448" i="3"/>
  <c r="D448" i="3" s="1"/>
  <c r="P450" i="3"/>
  <c r="D450" i="3" s="1"/>
  <c r="D810" i="3"/>
  <c r="D846" i="3" s="1"/>
  <c r="N811" i="5"/>
  <c r="F838" i="5"/>
  <c r="F422" i="8"/>
  <c r="F422" i="9"/>
  <c r="F422" i="33"/>
  <c r="F421" i="9"/>
  <c r="F421" i="8"/>
  <c r="F421" i="33"/>
  <c r="AW405" i="25"/>
  <c r="AP405" i="25"/>
  <c r="E421" i="8"/>
  <c r="E421" i="9"/>
  <c r="E421" i="33"/>
  <c r="E419" i="9"/>
  <c r="E419" i="33"/>
  <c r="E419" i="8"/>
  <c r="F425" i="25"/>
  <c r="F427" i="6"/>
  <c r="F433" i="25"/>
  <c r="F430" i="6"/>
  <c r="F426" i="6"/>
  <c r="F432" i="6"/>
  <c r="F429" i="25"/>
  <c r="F428" i="6"/>
  <c r="F431" i="6"/>
  <c r="F424" i="6"/>
  <c r="F432" i="25"/>
  <c r="F812" i="5"/>
  <c r="F424" i="25"/>
  <c r="F430" i="25"/>
  <c r="F434" i="6"/>
  <c r="F423" i="6"/>
  <c r="F429" i="6"/>
  <c r="F431" i="25"/>
  <c r="F434" i="25"/>
  <c r="F426" i="25"/>
  <c r="F428" i="25"/>
  <c r="F423" i="25"/>
  <c r="F425" i="6"/>
  <c r="F427" i="25"/>
  <c r="F433" i="6"/>
  <c r="AO406" i="25"/>
  <c r="AV406" i="25"/>
  <c r="T407" i="25"/>
  <c r="BD407" i="25" s="1"/>
  <c r="AA407" i="25"/>
  <c r="BK407" i="25" s="1"/>
  <c r="M412" i="25"/>
  <c r="AI412" i="25"/>
  <c r="F412" i="33"/>
  <c r="F412" i="9"/>
  <c r="F412" i="8"/>
  <c r="F419" i="33"/>
  <c r="F419" i="8"/>
  <c r="F419" i="9"/>
  <c r="AA410" i="25"/>
  <c r="BK410" i="25" s="1"/>
  <c r="T410" i="25"/>
  <c r="BD410" i="25" s="1"/>
  <c r="AH415" i="25"/>
  <c r="L415" i="25"/>
  <c r="AH418" i="25"/>
  <c r="L418" i="25"/>
  <c r="D436" i="9"/>
  <c r="S406" i="25"/>
  <c r="BC406" i="25" s="1"/>
  <c r="Z406" i="25"/>
  <c r="BJ406" i="25" s="1"/>
  <c r="AP407" i="25"/>
  <c r="AW407" i="25"/>
  <c r="AP409" i="25"/>
  <c r="AW409" i="25"/>
  <c r="Z407" i="25"/>
  <c r="BJ407" i="25" s="1"/>
  <c r="S407" i="25"/>
  <c r="BC407" i="25" s="1"/>
  <c r="F415" i="9"/>
  <c r="F415" i="33"/>
  <c r="F415" i="8"/>
  <c r="F416" i="33"/>
  <c r="F416" i="8"/>
  <c r="F416" i="9"/>
  <c r="F417" i="9"/>
  <c r="F417" i="33"/>
  <c r="F417" i="8"/>
  <c r="AW410" i="25"/>
  <c r="AP410" i="25"/>
  <c r="D845" i="3"/>
  <c r="D875" i="3"/>
  <c r="E415" i="33"/>
  <c r="E415" i="9"/>
  <c r="E415" i="8"/>
  <c r="E838" i="5"/>
  <c r="M811" i="5"/>
  <c r="E875" i="3"/>
  <c r="E845" i="3"/>
  <c r="AA409" i="25"/>
  <c r="BK409" i="25" s="1"/>
  <c r="T409" i="25"/>
  <c r="BD409" i="25" s="1"/>
  <c r="AO407" i="25"/>
  <c r="AV407" i="25"/>
  <c r="M418" i="25"/>
  <c r="AI418" i="25"/>
  <c r="M415" i="25"/>
  <c r="AI415" i="25"/>
  <c r="AI417" i="25"/>
  <c r="M417" i="25"/>
  <c r="AV405" i="25"/>
  <c r="AO405" i="25"/>
  <c r="S410" i="25"/>
  <c r="BC410" i="25" s="1"/>
  <c r="Z410" i="25"/>
  <c r="BJ410" i="25" s="1"/>
  <c r="E420" i="8"/>
  <c r="E420" i="9"/>
  <c r="E420" i="33"/>
  <c r="AH421" i="25"/>
  <c r="L421" i="25"/>
  <c r="E434" i="5"/>
  <c r="E810" i="3"/>
  <c r="E846" i="3" s="1"/>
  <c r="Q455" i="3"/>
  <c r="E455" i="3" s="1"/>
  <c r="E455" i="5" s="1"/>
  <c r="Q457" i="3"/>
  <c r="E457" i="3" s="1"/>
  <c r="E457" i="5" s="1"/>
  <c r="Q453" i="3"/>
  <c r="E453" i="3" s="1"/>
  <c r="E453" i="5" s="1"/>
  <c r="Q452" i="3"/>
  <c r="E452" i="3" s="1"/>
  <c r="E452" i="5" s="1"/>
  <c r="Q446" i="3"/>
  <c r="E446" i="3" s="1"/>
  <c r="Q448" i="3"/>
  <c r="E448" i="3" s="1"/>
  <c r="E448" i="5" s="1"/>
  <c r="Q456" i="3"/>
  <c r="E456" i="3" s="1"/>
  <c r="E456" i="5" s="1"/>
  <c r="Q447" i="3"/>
  <c r="E447" i="3" s="1"/>
  <c r="E447" i="5" s="1"/>
  <c r="Q454" i="3"/>
  <c r="E454" i="3" s="1"/>
  <c r="E454" i="5" s="1"/>
  <c r="G28" i="7"/>
  <c r="Q451" i="3"/>
  <c r="E451" i="3" s="1"/>
  <c r="E451" i="5" s="1"/>
  <c r="Q450" i="3"/>
  <c r="E450" i="3" s="1"/>
  <c r="E450" i="5" s="1"/>
  <c r="Q449" i="3"/>
  <c r="E449" i="3" s="1"/>
  <c r="E449" i="5" s="1"/>
  <c r="AO408" i="25"/>
  <c r="AV408" i="25"/>
  <c r="F810" i="6"/>
  <c r="L811" i="3"/>
  <c r="C847" i="3"/>
  <c r="V429" i="25"/>
  <c r="BF429" i="25" s="1"/>
  <c r="K439" i="25"/>
  <c r="R439" i="25" s="1"/>
  <c r="BB439" i="25" s="1"/>
  <c r="O439" i="25"/>
  <c r="V439" i="25" s="1"/>
  <c r="BF439" i="25" s="1"/>
  <c r="H812" i="3"/>
  <c r="C812" i="3"/>
  <c r="L812" i="3" s="1"/>
  <c r="AK439" i="25"/>
  <c r="AR439" i="25" s="1"/>
  <c r="D439" i="8"/>
  <c r="BW414" i="25"/>
  <c r="BW415" i="25" s="1"/>
  <c r="BW416" i="25" s="1"/>
  <c r="BW417" i="25" s="1"/>
  <c r="BW418" i="25" s="1"/>
  <c r="BW419" i="25" s="1"/>
  <c r="BW420" i="25" s="1"/>
  <c r="BW421" i="25" s="1"/>
  <c r="BW422" i="25" s="1"/>
  <c r="AY429" i="25"/>
  <c r="I808" i="3"/>
  <c r="D439" i="33"/>
  <c r="D438" i="8"/>
  <c r="BV411" i="25"/>
  <c r="BV412" i="25" s="1"/>
  <c r="BV413" i="25" s="1"/>
  <c r="BV414" i="25" s="1"/>
  <c r="BV415" i="25" s="1"/>
  <c r="BV416" i="25" s="1"/>
  <c r="BV417" i="25" s="1"/>
  <c r="BV418" i="25" s="1"/>
  <c r="BV419" i="25" s="1"/>
  <c r="BV420" i="25" s="1"/>
  <c r="BV421" i="25" s="1"/>
  <c r="BV422" i="25" s="1"/>
  <c r="H447" i="6"/>
  <c r="H447" i="33" s="1"/>
  <c r="AG439" i="25"/>
  <c r="AU439" i="25" s="1"/>
  <c r="O440" i="25"/>
  <c r="AC440" i="25" s="1"/>
  <c r="BM440" i="25" s="1"/>
  <c r="H449" i="6"/>
  <c r="H449" i="33" s="1"/>
  <c r="H450" i="6"/>
  <c r="H450" i="8" s="1"/>
  <c r="AG440" i="25"/>
  <c r="AN440" i="25" s="1"/>
  <c r="D436" i="8"/>
  <c r="C812" i="6"/>
  <c r="C838" i="6" s="1"/>
  <c r="AG435" i="25"/>
  <c r="AN435" i="25" s="1"/>
  <c r="O437" i="25"/>
  <c r="V437" i="25" s="1"/>
  <c r="BF437" i="25" s="1"/>
  <c r="D438" i="9"/>
  <c r="H439" i="9"/>
  <c r="H439" i="8"/>
  <c r="C837" i="6"/>
  <c r="D450" i="25"/>
  <c r="H452" i="6"/>
  <c r="H452" i="9" s="1"/>
  <c r="Y431" i="25"/>
  <c r="BI431" i="25" s="1"/>
  <c r="D454" i="6"/>
  <c r="D454" i="33" s="1"/>
  <c r="BT411" i="25"/>
  <c r="BT412" i="25" s="1"/>
  <c r="BT413" i="25" s="1"/>
  <c r="BT414" i="25" s="1"/>
  <c r="BT415" i="25" s="1"/>
  <c r="BT416" i="25" s="1"/>
  <c r="BT417" i="25" s="1"/>
  <c r="BT418" i="25" s="1"/>
  <c r="BT419" i="25" s="1"/>
  <c r="BT420" i="25" s="1"/>
  <c r="BT421" i="25" s="1"/>
  <c r="BT422" i="25" s="1"/>
  <c r="BT423" i="25" s="1"/>
  <c r="H440" i="9"/>
  <c r="H440" i="33"/>
  <c r="H440" i="8"/>
  <c r="AT424" i="25"/>
  <c r="AM424" i="25"/>
  <c r="H457" i="6"/>
  <c r="D456" i="25"/>
  <c r="R423" i="25"/>
  <c r="BB423" i="25" s="1"/>
  <c r="Y423" i="25"/>
  <c r="BI423" i="25" s="1"/>
  <c r="AY433" i="25"/>
  <c r="AR433" i="25"/>
  <c r="AT432" i="25"/>
  <c r="AM432" i="25"/>
  <c r="D463" i="5"/>
  <c r="H463" i="5"/>
  <c r="D441" i="9"/>
  <c r="D441" i="8"/>
  <c r="D441" i="33"/>
  <c r="Q423" i="25"/>
  <c r="BA423" i="25" s="1"/>
  <c r="X423" i="25"/>
  <c r="BH423" i="25" s="1"/>
  <c r="C444" i="33"/>
  <c r="C444" i="8"/>
  <c r="C444" i="9"/>
  <c r="AF439" i="25"/>
  <c r="J439" i="25"/>
  <c r="C439" i="8"/>
  <c r="C439" i="9"/>
  <c r="C439" i="33"/>
  <c r="AN424" i="25"/>
  <c r="AU424" i="25"/>
  <c r="H448" i="6"/>
  <c r="D451" i="25"/>
  <c r="AY431" i="25"/>
  <c r="AR431" i="25"/>
  <c r="Q430" i="25"/>
  <c r="BA430" i="25" s="1"/>
  <c r="X430" i="25"/>
  <c r="BH430" i="25" s="1"/>
  <c r="R429" i="25"/>
  <c r="BB429" i="25" s="1"/>
  <c r="Y429" i="25"/>
  <c r="BI429" i="25" s="1"/>
  <c r="K440" i="25"/>
  <c r="D457" i="25"/>
  <c r="D454" i="25"/>
  <c r="R425" i="25"/>
  <c r="BB425" i="25" s="1"/>
  <c r="Y425" i="25"/>
  <c r="BI425" i="25" s="1"/>
  <c r="R434" i="25"/>
  <c r="BB434" i="25" s="1"/>
  <c r="Y434" i="25"/>
  <c r="BI434" i="25" s="1"/>
  <c r="D447" i="25"/>
  <c r="U428" i="3"/>
  <c r="I428" i="3" s="1"/>
  <c r="E26" i="7"/>
  <c r="U431" i="3"/>
  <c r="I431" i="3" s="1"/>
  <c r="U424" i="3"/>
  <c r="I424" i="3" s="1"/>
  <c r="U432" i="3"/>
  <c r="I432" i="3" s="1"/>
  <c r="U422" i="3"/>
  <c r="I422" i="3" s="1"/>
  <c r="U429" i="3"/>
  <c r="I429" i="3" s="1"/>
  <c r="U425" i="3"/>
  <c r="I425" i="3" s="1"/>
  <c r="U426" i="3"/>
  <c r="I426" i="3" s="1"/>
  <c r="U433" i="3"/>
  <c r="I433" i="3" s="1"/>
  <c r="U423" i="3"/>
  <c r="I423" i="3" s="1"/>
  <c r="U427" i="3"/>
  <c r="I427" i="3" s="1"/>
  <c r="U430" i="3"/>
  <c r="I430" i="3" s="1"/>
  <c r="AK447" i="25"/>
  <c r="O447" i="25"/>
  <c r="X425" i="25"/>
  <c r="BH425" i="25" s="1"/>
  <c r="Q425" i="25"/>
  <c r="BA425" i="25" s="1"/>
  <c r="D445" i="9"/>
  <c r="D445" i="33"/>
  <c r="D445" i="8"/>
  <c r="AK436" i="25"/>
  <c r="O436" i="25"/>
  <c r="H441" i="33"/>
  <c r="H441" i="8"/>
  <c r="H441" i="9"/>
  <c r="Q424" i="25"/>
  <c r="BA424" i="25" s="1"/>
  <c r="X424" i="25"/>
  <c r="BH424" i="25" s="1"/>
  <c r="D453" i="6"/>
  <c r="V433" i="25"/>
  <c r="BF433" i="25" s="1"/>
  <c r="AC433" i="25"/>
  <c r="BM433" i="25" s="1"/>
  <c r="Q432" i="25"/>
  <c r="BA432" i="25" s="1"/>
  <c r="X432" i="25"/>
  <c r="BH432" i="25" s="1"/>
  <c r="H458" i="5"/>
  <c r="D458" i="5"/>
  <c r="AN432" i="25"/>
  <c r="AU432" i="25"/>
  <c r="AM423" i="25"/>
  <c r="AT423" i="25"/>
  <c r="C442" i="8"/>
  <c r="C442" i="9"/>
  <c r="C442" i="33"/>
  <c r="J441" i="25"/>
  <c r="AF441" i="25"/>
  <c r="C446" i="33"/>
  <c r="C446" i="9"/>
  <c r="C446" i="8"/>
  <c r="H448" i="25"/>
  <c r="AC431" i="25"/>
  <c r="BM431" i="25" s="1"/>
  <c r="V431" i="25"/>
  <c r="BF431" i="25" s="1"/>
  <c r="AM430" i="25"/>
  <c r="AT430" i="25"/>
  <c r="AN429" i="25"/>
  <c r="AU429" i="25"/>
  <c r="AY427" i="25"/>
  <c r="AR427" i="25"/>
  <c r="AN425" i="25"/>
  <c r="AU425" i="25"/>
  <c r="AK437" i="25"/>
  <c r="D447" i="8"/>
  <c r="D447" i="9"/>
  <c r="D447" i="33"/>
  <c r="D444" i="8"/>
  <c r="D444" i="33"/>
  <c r="D444" i="9"/>
  <c r="AN433" i="25"/>
  <c r="AU433" i="25"/>
  <c r="AM427" i="25"/>
  <c r="AT427" i="25"/>
  <c r="J438" i="25"/>
  <c r="AF438" i="25"/>
  <c r="D840" i="5"/>
  <c r="L813" i="5"/>
  <c r="D458" i="25"/>
  <c r="D814" i="5"/>
  <c r="D458" i="6"/>
  <c r="D455" i="25"/>
  <c r="D452" i="25"/>
  <c r="AU427" i="25"/>
  <c r="AN427" i="25"/>
  <c r="J446" i="25"/>
  <c r="AF446" i="25"/>
  <c r="D455" i="6"/>
  <c r="D435" i="9"/>
  <c r="D435" i="8"/>
  <c r="D435" i="33"/>
  <c r="H457" i="25"/>
  <c r="D452" i="6"/>
  <c r="I843" i="3"/>
  <c r="I873" i="3"/>
  <c r="K444" i="25"/>
  <c r="AG444" i="25"/>
  <c r="Q428" i="25"/>
  <c r="BA428" i="25" s="1"/>
  <c r="X428" i="25"/>
  <c r="BH428" i="25" s="1"/>
  <c r="Y433" i="25"/>
  <c r="BI433" i="25" s="1"/>
  <c r="R433" i="25"/>
  <c r="BB433" i="25" s="1"/>
  <c r="R427" i="25"/>
  <c r="BB427" i="25" s="1"/>
  <c r="Y427" i="25"/>
  <c r="BI427" i="25" s="1"/>
  <c r="Q427" i="25"/>
  <c r="BA427" i="25" s="1"/>
  <c r="X427" i="25"/>
  <c r="BH427" i="25" s="1"/>
  <c r="H466" i="5"/>
  <c r="D466" i="5"/>
  <c r="H468" i="5"/>
  <c r="D468" i="5"/>
  <c r="AY424" i="25"/>
  <c r="AR424" i="25"/>
  <c r="K437" i="25"/>
  <c r="AR430" i="25"/>
  <c r="AY430" i="25"/>
  <c r="AK444" i="25"/>
  <c r="O444" i="25"/>
  <c r="AF443" i="25"/>
  <c r="J443" i="25"/>
  <c r="C437" i="8"/>
  <c r="C437" i="33"/>
  <c r="C437" i="9"/>
  <c r="AF436" i="25"/>
  <c r="J436" i="25"/>
  <c r="C840" i="5"/>
  <c r="K813" i="5"/>
  <c r="AG446" i="25"/>
  <c r="K446" i="25"/>
  <c r="H458" i="6"/>
  <c r="H458" i="25"/>
  <c r="H814" i="5"/>
  <c r="X431" i="25"/>
  <c r="BH431" i="25" s="1"/>
  <c r="Q431" i="25"/>
  <c r="BA431" i="25" s="1"/>
  <c r="H449" i="25"/>
  <c r="AR434" i="25"/>
  <c r="AY434" i="25"/>
  <c r="H455" i="6"/>
  <c r="AY440" i="25"/>
  <c r="AR440" i="25"/>
  <c r="H435" i="9"/>
  <c r="H435" i="33"/>
  <c r="H435" i="8"/>
  <c r="AR432" i="25"/>
  <c r="AY432" i="25"/>
  <c r="AT433" i="25"/>
  <c r="AM433" i="25"/>
  <c r="D465" i="5"/>
  <c r="H465" i="5"/>
  <c r="H464" i="5"/>
  <c r="D464" i="5"/>
  <c r="AC424" i="25"/>
  <c r="BM424" i="25" s="1"/>
  <c r="V424" i="25"/>
  <c r="BF424" i="25" s="1"/>
  <c r="H453" i="25"/>
  <c r="V430" i="25"/>
  <c r="BF430" i="25" s="1"/>
  <c r="AC430" i="25"/>
  <c r="BM430" i="25" s="1"/>
  <c r="AF440" i="25"/>
  <c r="J440" i="25"/>
  <c r="C440" i="9"/>
  <c r="C440" i="33"/>
  <c r="C440" i="8"/>
  <c r="J445" i="25"/>
  <c r="AF445" i="25"/>
  <c r="O442" i="25"/>
  <c r="AK442" i="25"/>
  <c r="AG441" i="25"/>
  <c r="K441" i="25"/>
  <c r="D446" i="8"/>
  <c r="D446" i="33"/>
  <c r="D446" i="9"/>
  <c r="H812" i="6"/>
  <c r="H838" i="6" s="1"/>
  <c r="AT431" i="25"/>
  <c r="AM431" i="25"/>
  <c r="D449" i="25"/>
  <c r="AU434" i="25"/>
  <c r="AN434" i="25"/>
  <c r="O443" i="25"/>
  <c r="AK443" i="25"/>
  <c r="D443" i="33"/>
  <c r="D443" i="9"/>
  <c r="D443" i="8"/>
  <c r="H467" i="5"/>
  <c r="D467" i="5"/>
  <c r="AF435" i="25"/>
  <c r="J435" i="25"/>
  <c r="K445" i="25"/>
  <c r="AG445" i="25"/>
  <c r="AC425" i="25"/>
  <c r="BM425" i="25" s="1"/>
  <c r="V425" i="25"/>
  <c r="BF425" i="25" s="1"/>
  <c r="AG437" i="25"/>
  <c r="K436" i="25"/>
  <c r="AG436" i="25"/>
  <c r="H437" i="9"/>
  <c r="H437" i="33"/>
  <c r="H437" i="8"/>
  <c r="AC434" i="25"/>
  <c r="BM434" i="25" s="1"/>
  <c r="V434" i="25"/>
  <c r="BF434" i="25" s="1"/>
  <c r="O435" i="25"/>
  <c r="AK435" i="25"/>
  <c r="C458" i="5"/>
  <c r="H455" i="25"/>
  <c r="R432" i="25"/>
  <c r="BB432" i="25" s="1"/>
  <c r="Y432" i="25"/>
  <c r="BI432" i="25" s="1"/>
  <c r="V432" i="25"/>
  <c r="BF432" i="25" s="1"/>
  <c r="AC432" i="25"/>
  <c r="BM432" i="25" s="1"/>
  <c r="R428" i="25"/>
  <c r="BB428" i="25" s="1"/>
  <c r="Y428" i="25"/>
  <c r="BI428" i="25" s="1"/>
  <c r="C814" i="5"/>
  <c r="C458" i="25"/>
  <c r="C458" i="6"/>
  <c r="C456" i="6"/>
  <c r="C449" i="25"/>
  <c r="C456" i="25"/>
  <c r="C447" i="6"/>
  <c r="C455" i="6"/>
  <c r="C451" i="6"/>
  <c r="C448" i="25"/>
  <c r="C447" i="25"/>
  <c r="C457" i="25"/>
  <c r="C452" i="6"/>
  <c r="C451" i="25"/>
  <c r="C448" i="6"/>
  <c r="C457" i="6"/>
  <c r="C452" i="25"/>
  <c r="C453" i="6"/>
  <c r="C450" i="25"/>
  <c r="C453" i="25"/>
  <c r="C450" i="6"/>
  <c r="C454" i="6"/>
  <c r="C455" i="25"/>
  <c r="C454" i="25"/>
  <c r="C449" i="6"/>
  <c r="Q433" i="25"/>
  <c r="BA433" i="25" s="1"/>
  <c r="X433" i="25"/>
  <c r="BH433" i="25" s="1"/>
  <c r="AG442" i="25"/>
  <c r="K442" i="25"/>
  <c r="T477" i="3"/>
  <c r="H477" i="3" s="1"/>
  <c r="T475" i="3"/>
  <c r="H475" i="3" s="1"/>
  <c r="H30" i="7"/>
  <c r="T481" i="3"/>
  <c r="H481" i="3" s="1"/>
  <c r="T476" i="3"/>
  <c r="H476" i="3" s="1"/>
  <c r="T474" i="3"/>
  <c r="H474" i="3" s="1"/>
  <c r="T480" i="3"/>
  <c r="H480" i="3" s="1"/>
  <c r="T472" i="3"/>
  <c r="H472" i="3" s="1"/>
  <c r="T471" i="3"/>
  <c r="H471" i="3" s="1"/>
  <c r="T470" i="3"/>
  <c r="H470" i="3" s="1"/>
  <c r="T479" i="3"/>
  <c r="H479" i="3" s="1"/>
  <c r="T473" i="3"/>
  <c r="H473" i="3" s="1"/>
  <c r="T478" i="3"/>
  <c r="H478" i="3" s="1"/>
  <c r="H461" i="5"/>
  <c r="D461" i="5"/>
  <c r="H456" i="6"/>
  <c r="H453" i="6"/>
  <c r="H454" i="6"/>
  <c r="R426" i="25"/>
  <c r="BB426" i="25" s="1"/>
  <c r="Y426" i="25"/>
  <c r="BI426" i="25" s="1"/>
  <c r="C435" i="33"/>
  <c r="C435" i="8"/>
  <c r="C435" i="9"/>
  <c r="AF437" i="25"/>
  <c r="J437" i="25"/>
  <c r="C441" i="8"/>
  <c r="C441" i="9"/>
  <c r="C441" i="33"/>
  <c r="D437" i="9"/>
  <c r="D437" i="8"/>
  <c r="D437" i="33"/>
  <c r="BO413" i="25"/>
  <c r="BO414" i="25" s="1"/>
  <c r="BO415" i="25" s="1"/>
  <c r="BO416" i="25" s="1"/>
  <c r="BO417" i="25" s="1"/>
  <c r="BO418" i="25" s="1"/>
  <c r="BO419" i="25" s="1"/>
  <c r="BO420" i="25" s="1"/>
  <c r="BO421" i="25" s="1"/>
  <c r="BO422" i="25" s="1"/>
  <c r="Y430" i="25"/>
  <c r="BI430" i="25" s="1"/>
  <c r="R430" i="25"/>
  <c r="BB430" i="25" s="1"/>
  <c r="H446" i="33"/>
  <c r="H446" i="9"/>
  <c r="H446" i="8"/>
  <c r="CA412" i="25"/>
  <c r="CA413" i="25" s="1"/>
  <c r="CA414" i="25" s="1"/>
  <c r="CA415" i="25" s="1"/>
  <c r="CA416" i="25" s="1"/>
  <c r="CA417" i="25" s="1"/>
  <c r="CA418" i="25" s="1"/>
  <c r="CA419" i="25" s="1"/>
  <c r="CA420" i="25" s="1"/>
  <c r="CA421" i="25" s="1"/>
  <c r="CA422" i="25" s="1"/>
  <c r="CA423" i="25" s="1"/>
  <c r="D449" i="6"/>
  <c r="D453" i="25"/>
  <c r="D462" i="5"/>
  <c r="H462" i="5"/>
  <c r="D442" i="33"/>
  <c r="D442" i="8"/>
  <c r="D442" i="9"/>
  <c r="X426" i="25"/>
  <c r="BH426" i="25" s="1"/>
  <c r="Q426" i="25"/>
  <c r="BA426" i="25" s="1"/>
  <c r="H436" i="8"/>
  <c r="H436" i="9"/>
  <c r="H436" i="33"/>
  <c r="O441" i="25"/>
  <c r="AK441" i="25"/>
  <c r="AR428" i="25"/>
  <c r="AY428" i="25"/>
  <c r="K443" i="25"/>
  <c r="AG443" i="25"/>
  <c r="D440" i="8"/>
  <c r="D440" i="9"/>
  <c r="D440" i="33"/>
  <c r="H444" i="8"/>
  <c r="H444" i="9"/>
  <c r="H444" i="33"/>
  <c r="H459" i="5"/>
  <c r="D459" i="5"/>
  <c r="D469" i="5"/>
  <c r="H469" i="5"/>
  <c r="H456" i="25"/>
  <c r="H454" i="25"/>
  <c r="AU426" i="25"/>
  <c r="AN426" i="25"/>
  <c r="J444" i="25"/>
  <c r="AF444" i="25"/>
  <c r="C436" i="9"/>
  <c r="C436" i="33"/>
  <c r="C436" i="8"/>
  <c r="C443" i="9"/>
  <c r="C443" i="33"/>
  <c r="C443" i="8"/>
  <c r="AN430" i="25"/>
  <c r="AU430" i="25"/>
  <c r="X429" i="25"/>
  <c r="BH429" i="25" s="1"/>
  <c r="Q429" i="25"/>
  <c r="BA429" i="25" s="1"/>
  <c r="H445" i="33"/>
  <c r="H445" i="8"/>
  <c r="H445" i="9"/>
  <c r="D448" i="25"/>
  <c r="P813" i="5"/>
  <c r="H840" i="5"/>
  <c r="AN439" i="25"/>
  <c r="Y435" i="25"/>
  <c r="BI435" i="25" s="1"/>
  <c r="R435" i="25"/>
  <c r="BB435" i="25" s="1"/>
  <c r="H451" i="25"/>
  <c r="AT434" i="25"/>
  <c r="AM434" i="25"/>
  <c r="H443" i="8"/>
  <c r="H443" i="33"/>
  <c r="H443" i="9"/>
  <c r="V426" i="25"/>
  <c r="BF426" i="25" s="1"/>
  <c r="AC426" i="25"/>
  <c r="BM426" i="25" s="1"/>
  <c r="AK438" i="25"/>
  <c r="O438" i="25"/>
  <c r="O477" i="3"/>
  <c r="C477" i="3" s="1"/>
  <c r="C477" i="5" s="1"/>
  <c r="D30" i="7"/>
  <c r="O478" i="3"/>
  <c r="C478" i="3" s="1"/>
  <c r="C478" i="5" s="1"/>
  <c r="O481" i="3"/>
  <c r="C481" i="3" s="1"/>
  <c r="C481" i="5" s="1"/>
  <c r="O473" i="3"/>
  <c r="C473" i="3" s="1"/>
  <c r="C473" i="5" s="1"/>
  <c r="O475" i="3"/>
  <c r="C475" i="3" s="1"/>
  <c r="C475" i="5" s="1"/>
  <c r="O471" i="3"/>
  <c r="C471" i="3" s="1"/>
  <c r="C471" i="5" s="1"/>
  <c r="O479" i="3"/>
  <c r="C479" i="3" s="1"/>
  <c r="C479" i="5" s="1"/>
  <c r="O480" i="3"/>
  <c r="C480" i="3" s="1"/>
  <c r="C480" i="5" s="1"/>
  <c r="O476" i="3"/>
  <c r="C476" i="3" s="1"/>
  <c r="C476" i="5" s="1"/>
  <c r="O472" i="3"/>
  <c r="C472" i="3" s="1"/>
  <c r="C472" i="5" s="1"/>
  <c r="O474" i="3"/>
  <c r="C474" i="3" s="1"/>
  <c r="C474" i="5" s="1"/>
  <c r="O470" i="3"/>
  <c r="C470" i="3" s="1"/>
  <c r="AT425" i="25"/>
  <c r="AM425" i="25"/>
  <c r="E46" i="7"/>
  <c r="E78" i="7" s="1"/>
  <c r="P47" i="7"/>
  <c r="P78" i="7"/>
  <c r="U46" i="7"/>
  <c r="AM428" i="25"/>
  <c r="AT428" i="25"/>
  <c r="H450" i="25"/>
  <c r="AM426" i="25"/>
  <c r="AT426" i="25"/>
  <c r="H452" i="25"/>
  <c r="AC428" i="25"/>
  <c r="BM428" i="25" s="1"/>
  <c r="V428" i="25"/>
  <c r="BF428" i="25" s="1"/>
  <c r="D450" i="6"/>
  <c r="D456" i="6"/>
  <c r="AN423" i="25"/>
  <c r="AU423" i="25"/>
  <c r="H460" i="5"/>
  <c r="D460" i="5"/>
  <c r="D812" i="6"/>
  <c r="D838" i="6" s="1"/>
  <c r="J442" i="25"/>
  <c r="AF442" i="25"/>
  <c r="C445" i="8"/>
  <c r="C445" i="33"/>
  <c r="C445" i="9"/>
  <c r="C438" i="9"/>
  <c r="C438" i="8"/>
  <c r="C438" i="33"/>
  <c r="Y424" i="25"/>
  <c r="BI424" i="25" s="1"/>
  <c r="R424" i="25"/>
  <c r="BB424" i="25" s="1"/>
  <c r="D451" i="6"/>
  <c r="V427" i="25"/>
  <c r="BF427" i="25" s="1"/>
  <c r="AC427" i="25"/>
  <c r="BM427" i="25" s="1"/>
  <c r="AU431" i="25"/>
  <c r="AN431" i="25"/>
  <c r="AM429" i="25"/>
  <c r="AT429" i="25"/>
  <c r="H442" i="9"/>
  <c r="H442" i="33"/>
  <c r="H442" i="8"/>
  <c r="D448" i="6"/>
  <c r="O446" i="25"/>
  <c r="AK446" i="25"/>
  <c r="D457" i="6"/>
  <c r="H451" i="6"/>
  <c r="Q434" i="25"/>
  <c r="BA434" i="25" s="1"/>
  <c r="X434" i="25"/>
  <c r="BH434" i="25" s="1"/>
  <c r="O445" i="25"/>
  <c r="AK445" i="25"/>
  <c r="AR426" i="25"/>
  <c r="AY426" i="25"/>
  <c r="I813" i="4"/>
  <c r="K813" i="4" s="1"/>
  <c r="J813" i="4"/>
  <c r="B814" i="4"/>
  <c r="D813" i="4"/>
  <c r="C813" i="4"/>
  <c r="E813" i="4" s="1"/>
  <c r="AN438" i="25" l="1"/>
  <c r="AU440" i="25"/>
  <c r="AV413" i="25"/>
  <c r="Y438" i="25"/>
  <c r="BI438" i="25" s="1"/>
  <c r="Z413" i="25"/>
  <c r="BJ413" i="25" s="1"/>
  <c r="S413" i="25"/>
  <c r="BC413" i="25" s="1"/>
  <c r="BR404" i="25"/>
  <c r="AU435" i="25"/>
  <c r="AY439" i="25"/>
  <c r="AO412" i="25"/>
  <c r="AV412" i="25"/>
  <c r="S412" i="25"/>
  <c r="BC412" i="25" s="1"/>
  <c r="Z412" i="25"/>
  <c r="BJ412" i="25" s="1"/>
  <c r="Z414" i="25"/>
  <c r="BJ414" i="25" s="1"/>
  <c r="S414" i="25"/>
  <c r="BC414" i="25" s="1"/>
  <c r="AP417" i="25"/>
  <c r="AW417" i="25"/>
  <c r="M425" i="25"/>
  <c r="AI425" i="25"/>
  <c r="AO422" i="25"/>
  <c r="AV422" i="25"/>
  <c r="T416" i="25"/>
  <c r="BD416" i="25" s="1"/>
  <c r="AA416" i="25"/>
  <c r="BK416" i="25" s="1"/>
  <c r="BY404" i="25"/>
  <c r="BY405" i="25" s="1"/>
  <c r="BY406" i="25" s="1"/>
  <c r="BY407" i="25" s="1"/>
  <c r="BY408" i="25" s="1"/>
  <c r="BY409" i="25" s="1"/>
  <c r="BY410" i="25" s="1"/>
  <c r="E432" i="9"/>
  <c r="E432" i="8"/>
  <c r="E432" i="33"/>
  <c r="L433" i="25"/>
  <c r="AH433" i="25"/>
  <c r="E430" i="9"/>
  <c r="E430" i="8"/>
  <c r="E430" i="33"/>
  <c r="AV419" i="25"/>
  <c r="AO419" i="25"/>
  <c r="AW415" i="25"/>
  <c r="AP415" i="25"/>
  <c r="AV415" i="25"/>
  <c r="AO415" i="25"/>
  <c r="AI427" i="25"/>
  <c r="M427" i="25"/>
  <c r="F811" i="6"/>
  <c r="F423" i="8"/>
  <c r="F423" i="33"/>
  <c r="F423" i="9"/>
  <c r="F428" i="9"/>
  <c r="F428" i="33"/>
  <c r="F428" i="8"/>
  <c r="AW416" i="25"/>
  <c r="AP416" i="25"/>
  <c r="AO416" i="25"/>
  <c r="AV416" i="25"/>
  <c r="L425" i="25"/>
  <c r="AH425" i="25"/>
  <c r="E423" i="8"/>
  <c r="E423" i="33"/>
  <c r="E423" i="9"/>
  <c r="L427" i="25"/>
  <c r="AH427" i="25"/>
  <c r="AH428" i="25"/>
  <c r="L428" i="25"/>
  <c r="S419" i="25"/>
  <c r="BC419" i="25" s="1"/>
  <c r="Z419" i="25"/>
  <c r="BJ419" i="25" s="1"/>
  <c r="G29" i="7"/>
  <c r="Q465" i="3"/>
  <c r="E465" i="3" s="1"/>
  <c r="E465" i="5" s="1"/>
  <c r="Q467" i="3"/>
  <c r="E467" i="3" s="1"/>
  <c r="E467" i="5" s="1"/>
  <c r="Q463" i="3"/>
  <c r="E463" i="3" s="1"/>
  <c r="E463" i="5" s="1"/>
  <c r="Q469" i="3"/>
  <c r="E469" i="3" s="1"/>
  <c r="E469" i="5" s="1"/>
  <c r="Q461" i="3"/>
  <c r="E461" i="3" s="1"/>
  <c r="E461" i="5" s="1"/>
  <c r="Q458" i="3"/>
  <c r="E458" i="3" s="1"/>
  <c r="Q466" i="3"/>
  <c r="E466" i="3" s="1"/>
  <c r="E466" i="5" s="1"/>
  <c r="Q468" i="3"/>
  <c r="E468" i="3" s="1"/>
  <c r="E468" i="5" s="1"/>
  <c r="Q462" i="3"/>
  <c r="E462" i="3" s="1"/>
  <c r="E462" i="5" s="1"/>
  <c r="Q460" i="3"/>
  <c r="E460" i="3" s="1"/>
  <c r="E460" i="5" s="1"/>
  <c r="Q464" i="3"/>
  <c r="E464" i="3" s="1"/>
  <c r="E464" i="5" s="1"/>
  <c r="Q459" i="3"/>
  <c r="E459" i="3" s="1"/>
  <c r="E459" i="5" s="1"/>
  <c r="T415" i="25"/>
  <c r="BD415" i="25" s="1"/>
  <c r="AA415" i="25"/>
  <c r="BK415" i="25" s="1"/>
  <c r="AW412" i="25"/>
  <c r="AP412" i="25"/>
  <c r="F425" i="33"/>
  <c r="F425" i="9"/>
  <c r="F425" i="8"/>
  <c r="F434" i="9"/>
  <c r="F434" i="33"/>
  <c r="F434" i="8"/>
  <c r="AI429" i="25"/>
  <c r="M429" i="25"/>
  <c r="D811" i="3"/>
  <c r="D847" i="3" s="1"/>
  <c r="AW420" i="25"/>
  <c r="AP420" i="25"/>
  <c r="Z416" i="25"/>
  <c r="BJ416" i="25" s="1"/>
  <c r="S416" i="25"/>
  <c r="BC416" i="25" s="1"/>
  <c r="E426" i="8"/>
  <c r="E426" i="33"/>
  <c r="E426" i="9"/>
  <c r="E427" i="9"/>
  <c r="E427" i="33"/>
  <c r="E427" i="8"/>
  <c r="L429" i="25"/>
  <c r="AH429" i="25"/>
  <c r="T411" i="25"/>
  <c r="BD411" i="25" s="1"/>
  <c r="AA411" i="25"/>
  <c r="BK411" i="25" s="1"/>
  <c r="S415" i="25"/>
  <c r="BC415" i="25" s="1"/>
  <c r="Z415" i="25"/>
  <c r="BJ415" i="25" s="1"/>
  <c r="AW418" i="25"/>
  <c r="AP418" i="25"/>
  <c r="AA412" i="25"/>
  <c r="BK412" i="25" s="1"/>
  <c r="T412" i="25"/>
  <c r="BD412" i="25" s="1"/>
  <c r="M423" i="25"/>
  <c r="AI423" i="25"/>
  <c r="AI430" i="25"/>
  <c r="M430" i="25"/>
  <c r="F432" i="9"/>
  <c r="F432" i="8"/>
  <c r="F432" i="33"/>
  <c r="E811" i="6"/>
  <c r="E837" i="6" s="1"/>
  <c r="AA420" i="25"/>
  <c r="BK420" i="25" s="1"/>
  <c r="T420" i="25"/>
  <c r="BD420" i="25" s="1"/>
  <c r="T419" i="25"/>
  <c r="BD419" i="25" s="1"/>
  <c r="AA419" i="25"/>
  <c r="BK419" i="25" s="1"/>
  <c r="E434" i="33"/>
  <c r="E434" i="8"/>
  <c r="E434" i="9"/>
  <c r="AH434" i="25"/>
  <c r="L434" i="25"/>
  <c r="E428" i="9"/>
  <c r="E428" i="8"/>
  <c r="E428" i="33"/>
  <c r="AP411" i="25"/>
  <c r="AW411" i="25"/>
  <c r="F433" i="8"/>
  <c r="F433" i="33"/>
  <c r="F433" i="9"/>
  <c r="J810" i="6"/>
  <c r="F836" i="6"/>
  <c r="T418" i="25"/>
  <c r="BD418" i="25" s="1"/>
  <c r="AA418" i="25"/>
  <c r="BK418" i="25" s="1"/>
  <c r="M428" i="25"/>
  <c r="AI428" i="25"/>
  <c r="AI424" i="25"/>
  <c r="M424" i="25"/>
  <c r="F426" i="8"/>
  <c r="F426" i="33"/>
  <c r="F426" i="9"/>
  <c r="AW419" i="25"/>
  <c r="AP419" i="25"/>
  <c r="E429" i="33"/>
  <c r="E429" i="8"/>
  <c r="E429" i="9"/>
  <c r="L431" i="25"/>
  <c r="AH431" i="25"/>
  <c r="L430" i="25"/>
  <c r="AH430" i="25"/>
  <c r="AV420" i="25"/>
  <c r="AO420" i="25"/>
  <c r="AW414" i="25"/>
  <c r="AP414" i="25"/>
  <c r="R461" i="3"/>
  <c r="F461" i="3" s="1"/>
  <c r="F461" i="5" s="1"/>
  <c r="R460" i="3"/>
  <c r="F460" i="3" s="1"/>
  <c r="F460" i="5" s="1"/>
  <c r="R468" i="3"/>
  <c r="F468" i="3" s="1"/>
  <c r="F468" i="5" s="1"/>
  <c r="R466" i="3"/>
  <c r="F466" i="3" s="1"/>
  <c r="F466" i="5" s="1"/>
  <c r="R467" i="3"/>
  <c r="F467" i="3" s="1"/>
  <c r="F467" i="5" s="1"/>
  <c r="R462" i="3"/>
  <c r="F462" i="3" s="1"/>
  <c r="F462" i="5" s="1"/>
  <c r="R469" i="3"/>
  <c r="F469" i="3" s="1"/>
  <c r="F469" i="5" s="1"/>
  <c r="R463" i="3"/>
  <c r="F463" i="3" s="1"/>
  <c r="F463" i="5" s="1"/>
  <c r="R465" i="3"/>
  <c r="F465" i="3" s="1"/>
  <c r="F465" i="5" s="1"/>
  <c r="R459" i="3"/>
  <c r="F459" i="3" s="1"/>
  <c r="F459" i="5" s="1"/>
  <c r="R458" i="3"/>
  <c r="F458" i="3" s="1"/>
  <c r="R464" i="3"/>
  <c r="F464" i="3" s="1"/>
  <c r="F464" i="5" s="1"/>
  <c r="C29" i="7"/>
  <c r="F429" i="33"/>
  <c r="F429" i="8"/>
  <c r="F429" i="9"/>
  <c r="K812" i="6"/>
  <c r="E441" i="6"/>
  <c r="E442" i="25"/>
  <c r="E440" i="6"/>
  <c r="E437" i="25"/>
  <c r="E439" i="6"/>
  <c r="E435" i="25"/>
  <c r="E438" i="25"/>
  <c r="E445" i="25"/>
  <c r="E443" i="25"/>
  <c r="E436" i="6"/>
  <c r="E438" i="6"/>
  <c r="E444" i="6"/>
  <c r="E813" i="5"/>
  <c r="E444" i="25"/>
  <c r="E439" i="25"/>
  <c r="E435" i="6"/>
  <c r="E446" i="25"/>
  <c r="E441" i="25"/>
  <c r="E445" i="6"/>
  <c r="E440" i="25"/>
  <c r="E443" i="6"/>
  <c r="E442" i="6"/>
  <c r="E446" i="6"/>
  <c r="E437" i="6"/>
  <c r="E436" i="25"/>
  <c r="M426" i="25"/>
  <c r="AI426" i="25"/>
  <c r="F839" i="5"/>
  <c r="N812" i="5"/>
  <c r="F430" i="9"/>
  <c r="F430" i="33"/>
  <c r="F430" i="8"/>
  <c r="P462" i="3"/>
  <c r="D462" i="3" s="1"/>
  <c r="P461" i="3"/>
  <c r="D461" i="3" s="1"/>
  <c r="P464" i="3"/>
  <c r="D464" i="3" s="1"/>
  <c r="P468" i="3"/>
  <c r="D468" i="3" s="1"/>
  <c r="P460" i="3"/>
  <c r="D460" i="3" s="1"/>
  <c r="P466" i="3"/>
  <c r="D466" i="3" s="1"/>
  <c r="P463" i="3"/>
  <c r="D463" i="3" s="1"/>
  <c r="P465" i="3"/>
  <c r="D465" i="3" s="1"/>
  <c r="P458" i="3"/>
  <c r="D458" i="3" s="1"/>
  <c r="F29" i="7"/>
  <c r="P459" i="3"/>
  <c r="D459" i="3" s="1"/>
  <c r="P469" i="3"/>
  <c r="D469" i="3" s="1"/>
  <c r="P467" i="3"/>
  <c r="D467" i="3" s="1"/>
  <c r="AA421" i="25"/>
  <c r="BK421" i="25" s="1"/>
  <c r="T421" i="25"/>
  <c r="BD421" i="25" s="1"/>
  <c r="K810" i="3"/>
  <c r="F846" i="3"/>
  <c r="T422" i="25"/>
  <c r="BD422" i="25" s="1"/>
  <c r="AA422" i="25"/>
  <c r="BK422" i="25" s="1"/>
  <c r="L423" i="25"/>
  <c r="AH423" i="25"/>
  <c r="L432" i="25"/>
  <c r="AH432" i="25"/>
  <c r="E424" i="8"/>
  <c r="E424" i="33"/>
  <c r="E424" i="9"/>
  <c r="S420" i="25"/>
  <c r="BC420" i="25" s="1"/>
  <c r="Z420" i="25"/>
  <c r="BJ420" i="25" s="1"/>
  <c r="AW413" i="25"/>
  <c r="AP413" i="25"/>
  <c r="BX405" i="25"/>
  <c r="BX406" i="25" s="1"/>
  <c r="BX407" i="25" s="1"/>
  <c r="BX408" i="25" s="1"/>
  <c r="BX409" i="25" s="1"/>
  <c r="BX410" i="25" s="1"/>
  <c r="BX411" i="25" s="1"/>
  <c r="F811" i="3"/>
  <c r="F446" i="5"/>
  <c r="F431" i="33"/>
  <c r="F431" i="8"/>
  <c r="F431" i="9"/>
  <c r="Z421" i="25"/>
  <c r="BJ421" i="25" s="1"/>
  <c r="S421" i="25"/>
  <c r="BC421" i="25" s="1"/>
  <c r="S418" i="25"/>
  <c r="BC418" i="25" s="1"/>
  <c r="Z418" i="25"/>
  <c r="BJ418" i="25" s="1"/>
  <c r="AI434" i="25"/>
  <c r="M434" i="25"/>
  <c r="M432" i="25"/>
  <c r="AI432" i="25"/>
  <c r="M433" i="25"/>
  <c r="AI433" i="25"/>
  <c r="AP421" i="25"/>
  <c r="AW421" i="25"/>
  <c r="F445" i="25"/>
  <c r="F442" i="6"/>
  <c r="F441" i="6"/>
  <c r="F443" i="25"/>
  <c r="F439" i="25"/>
  <c r="F436" i="6"/>
  <c r="F439" i="6"/>
  <c r="F442" i="25"/>
  <c r="F438" i="25"/>
  <c r="F441" i="25"/>
  <c r="F435" i="6"/>
  <c r="F813" i="5"/>
  <c r="F444" i="6"/>
  <c r="F437" i="6"/>
  <c r="F436" i="25"/>
  <c r="F446" i="6"/>
  <c r="F446" i="25"/>
  <c r="F440" i="6"/>
  <c r="F438" i="6"/>
  <c r="F444" i="25"/>
  <c r="F440" i="25"/>
  <c r="F443" i="6"/>
  <c r="F445" i="6"/>
  <c r="F435" i="25"/>
  <c r="F437" i="25"/>
  <c r="AP422" i="25"/>
  <c r="AW422" i="25"/>
  <c r="E839" i="5"/>
  <c r="M812" i="5"/>
  <c r="AH426" i="25"/>
  <c r="L426" i="25"/>
  <c r="E425" i="8"/>
  <c r="E425" i="33"/>
  <c r="E425" i="9"/>
  <c r="S417" i="25"/>
  <c r="BC417" i="25" s="1"/>
  <c r="Z417" i="25"/>
  <c r="BJ417" i="25" s="1"/>
  <c r="AA413" i="25"/>
  <c r="BK413" i="25" s="1"/>
  <c r="T413" i="25"/>
  <c r="BD413" i="25" s="1"/>
  <c r="BQ404" i="25"/>
  <c r="BQ405" i="25" s="1"/>
  <c r="BQ406" i="25" s="1"/>
  <c r="BQ407" i="25" s="1"/>
  <c r="BQ408" i="25" s="1"/>
  <c r="BQ409" i="25" s="1"/>
  <c r="BQ410" i="25" s="1"/>
  <c r="BQ411" i="25" s="1"/>
  <c r="E446" i="5"/>
  <c r="E811" i="3"/>
  <c r="E847" i="3" s="1"/>
  <c r="AO421" i="25"/>
  <c r="AV421" i="25"/>
  <c r="AA417" i="25"/>
  <c r="BK417" i="25" s="1"/>
  <c r="T417" i="25"/>
  <c r="BD417" i="25" s="1"/>
  <c r="AO418" i="25"/>
  <c r="AV418" i="25"/>
  <c r="AI431" i="25"/>
  <c r="M431" i="25"/>
  <c r="F424" i="8"/>
  <c r="F424" i="9"/>
  <c r="F424" i="33"/>
  <c r="F427" i="33"/>
  <c r="F427" i="8"/>
  <c r="F427" i="9"/>
  <c r="Z422" i="25"/>
  <c r="BJ422" i="25" s="1"/>
  <c r="S422" i="25"/>
  <c r="BC422" i="25" s="1"/>
  <c r="BR405" i="25"/>
  <c r="BR406" i="25" s="1"/>
  <c r="BR407" i="25" s="1"/>
  <c r="BR408" i="25" s="1"/>
  <c r="BR409" i="25" s="1"/>
  <c r="BR410" i="25" s="1"/>
  <c r="E431" i="8"/>
  <c r="E431" i="33"/>
  <c r="E431" i="9"/>
  <c r="E433" i="9"/>
  <c r="E433" i="8"/>
  <c r="E433" i="33"/>
  <c r="L424" i="25"/>
  <c r="AH424" i="25"/>
  <c r="AO417" i="25"/>
  <c r="AV417" i="25"/>
  <c r="T414" i="25"/>
  <c r="BD414" i="25" s="1"/>
  <c r="AA414" i="25"/>
  <c r="BK414" i="25" s="1"/>
  <c r="Y439" i="25"/>
  <c r="BI439" i="25" s="1"/>
  <c r="V440" i="25"/>
  <c r="BF440" i="25" s="1"/>
  <c r="AC439" i="25"/>
  <c r="BM439" i="25" s="1"/>
  <c r="H813" i="3"/>
  <c r="AC437" i="25"/>
  <c r="BM437" i="25" s="1"/>
  <c r="H452" i="33"/>
  <c r="H447" i="9"/>
  <c r="I809" i="3"/>
  <c r="C813" i="3"/>
  <c r="L813" i="3" s="1"/>
  <c r="H447" i="8"/>
  <c r="H449" i="9"/>
  <c r="AG450" i="25"/>
  <c r="AN450" i="25" s="1"/>
  <c r="H450" i="9"/>
  <c r="H450" i="33"/>
  <c r="H449" i="8"/>
  <c r="BT424" i="25"/>
  <c r="BT425" i="25" s="1"/>
  <c r="BT426" i="25" s="1"/>
  <c r="BT427" i="25" s="1"/>
  <c r="BT428" i="25" s="1"/>
  <c r="BT429" i="25" s="1"/>
  <c r="BT430" i="25" s="1"/>
  <c r="BT431" i="25" s="1"/>
  <c r="BT432" i="25" s="1"/>
  <c r="BT433" i="25" s="1"/>
  <c r="BT434" i="25" s="1"/>
  <c r="D454" i="9"/>
  <c r="CA424" i="25"/>
  <c r="CA425" i="25" s="1"/>
  <c r="CA426" i="25" s="1"/>
  <c r="CA427" i="25" s="1"/>
  <c r="CA428" i="25" s="1"/>
  <c r="CA429" i="25" s="1"/>
  <c r="CA430" i="25" s="1"/>
  <c r="CA431" i="25" s="1"/>
  <c r="CA432" i="25" s="1"/>
  <c r="CA433" i="25" s="1"/>
  <c r="CA434" i="25" s="1"/>
  <c r="D454" i="8"/>
  <c r="D463" i="25"/>
  <c r="AG453" i="25"/>
  <c r="AN453" i="25" s="1"/>
  <c r="H464" i="25"/>
  <c r="H452" i="8"/>
  <c r="H813" i="6"/>
  <c r="H839" i="6" s="1"/>
  <c r="H459" i="6"/>
  <c r="H459" i="8" s="1"/>
  <c r="D460" i="6"/>
  <c r="D460" i="8" s="1"/>
  <c r="D464" i="6"/>
  <c r="D464" i="8" s="1"/>
  <c r="BO423" i="25"/>
  <c r="BO424" i="25" s="1"/>
  <c r="BO425" i="25" s="1"/>
  <c r="BO426" i="25" s="1"/>
  <c r="BO427" i="25" s="1"/>
  <c r="BO428" i="25" s="1"/>
  <c r="BO429" i="25" s="1"/>
  <c r="BO430" i="25" s="1"/>
  <c r="BO431" i="25" s="1"/>
  <c r="BO432" i="25" s="1"/>
  <c r="BO433" i="25" s="1"/>
  <c r="BO434" i="25" s="1"/>
  <c r="J452" i="25"/>
  <c r="AF452" i="25"/>
  <c r="AY441" i="25"/>
  <c r="AR441" i="25"/>
  <c r="H477" i="5"/>
  <c r="D477" i="5"/>
  <c r="D460" i="25"/>
  <c r="AM440" i="25"/>
  <c r="AT440" i="25"/>
  <c r="AK449" i="25"/>
  <c r="O449" i="25"/>
  <c r="AN446" i="25"/>
  <c r="AU446" i="25"/>
  <c r="D463" i="6"/>
  <c r="AC447" i="25"/>
  <c r="BM447" i="25" s="1"/>
  <c r="V447" i="25"/>
  <c r="BF447" i="25" s="1"/>
  <c r="AC445" i="25"/>
  <c r="BM445" i="25" s="1"/>
  <c r="V445" i="25"/>
  <c r="BF445" i="25" s="1"/>
  <c r="AC446" i="25"/>
  <c r="BM446" i="25" s="1"/>
  <c r="V446" i="25"/>
  <c r="BF446" i="25" s="1"/>
  <c r="D461" i="25"/>
  <c r="D469" i="6"/>
  <c r="V441" i="25"/>
  <c r="BF441" i="25" s="1"/>
  <c r="AC441" i="25"/>
  <c r="BM441" i="25" s="1"/>
  <c r="D472" i="5"/>
  <c r="H472" i="5"/>
  <c r="Y442" i="25"/>
  <c r="BI442" i="25" s="1"/>
  <c r="R442" i="25"/>
  <c r="BB442" i="25" s="1"/>
  <c r="AF455" i="25"/>
  <c r="J455" i="25"/>
  <c r="C448" i="33"/>
  <c r="C448" i="9"/>
  <c r="C448" i="8"/>
  <c r="C447" i="33"/>
  <c r="C447" i="9"/>
  <c r="C447" i="8"/>
  <c r="AU445" i="25"/>
  <c r="AN445" i="25"/>
  <c r="AC443" i="25"/>
  <c r="BM443" i="25" s="1"/>
  <c r="V443" i="25"/>
  <c r="BF443" i="25" s="1"/>
  <c r="V442" i="25"/>
  <c r="BF442" i="25" s="1"/>
  <c r="AC442" i="25"/>
  <c r="BM442" i="25" s="1"/>
  <c r="Y437" i="25"/>
  <c r="BI437" i="25" s="1"/>
  <c r="R437" i="25"/>
  <c r="BB437" i="25" s="1"/>
  <c r="AN444" i="25"/>
  <c r="AU444" i="25"/>
  <c r="O457" i="25"/>
  <c r="AK457" i="25"/>
  <c r="AM446" i="25"/>
  <c r="AT446" i="25"/>
  <c r="K453" i="25"/>
  <c r="K452" i="25"/>
  <c r="AG452" i="25"/>
  <c r="AM441" i="25"/>
  <c r="AT441" i="25"/>
  <c r="AR447" i="25"/>
  <c r="AY447" i="25"/>
  <c r="K454" i="25"/>
  <c r="AG454" i="25"/>
  <c r="H461" i="25"/>
  <c r="C451" i="9"/>
  <c r="C451" i="33"/>
  <c r="C451" i="8"/>
  <c r="AN441" i="25"/>
  <c r="AU441" i="25"/>
  <c r="D459" i="6"/>
  <c r="D470" i="25"/>
  <c r="D815" i="5"/>
  <c r="D470" i="6"/>
  <c r="AR445" i="25"/>
  <c r="AY445" i="25"/>
  <c r="D451" i="8"/>
  <c r="D451" i="9"/>
  <c r="D451" i="33"/>
  <c r="P79" i="7"/>
  <c r="E47" i="7"/>
  <c r="E79" i="7" s="1"/>
  <c r="U47" i="7"/>
  <c r="P48" i="7"/>
  <c r="D469" i="25"/>
  <c r="AR443" i="25"/>
  <c r="AY443" i="25"/>
  <c r="H459" i="25"/>
  <c r="H457" i="33"/>
  <c r="H457" i="9"/>
  <c r="H457" i="8"/>
  <c r="D448" i="8"/>
  <c r="D448" i="33"/>
  <c r="D448" i="9"/>
  <c r="D456" i="8"/>
  <c r="D456" i="9"/>
  <c r="D456" i="33"/>
  <c r="D461" i="6"/>
  <c r="O492" i="3"/>
  <c r="C492" i="3" s="1"/>
  <c r="C492" i="5" s="1"/>
  <c r="O482" i="3"/>
  <c r="C482" i="3" s="1"/>
  <c r="O484" i="3"/>
  <c r="C484" i="3" s="1"/>
  <c r="C484" i="5" s="1"/>
  <c r="O489" i="3"/>
  <c r="C489" i="3" s="1"/>
  <c r="C489" i="5" s="1"/>
  <c r="O490" i="3"/>
  <c r="C490" i="3" s="1"/>
  <c r="C490" i="5" s="1"/>
  <c r="O483" i="3"/>
  <c r="C483" i="3" s="1"/>
  <c r="C483" i="5" s="1"/>
  <c r="O486" i="3"/>
  <c r="C486" i="3" s="1"/>
  <c r="C486" i="5" s="1"/>
  <c r="D31" i="7"/>
  <c r="O488" i="3"/>
  <c r="C488" i="3" s="1"/>
  <c r="C488" i="5" s="1"/>
  <c r="O485" i="3"/>
  <c r="C485" i="3" s="1"/>
  <c r="C485" i="5" s="1"/>
  <c r="O487" i="3"/>
  <c r="C487" i="3" s="1"/>
  <c r="C487" i="5" s="1"/>
  <c r="O491" i="3"/>
  <c r="C491" i="3" s="1"/>
  <c r="C491" i="5" s="1"/>
  <c r="O493" i="3"/>
  <c r="C493" i="3" s="1"/>
  <c r="C493" i="5" s="1"/>
  <c r="AM444" i="25"/>
  <c r="AT444" i="25"/>
  <c r="H480" i="5"/>
  <c r="D480" i="5"/>
  <c r="AN442" i="25"/>
  <c r="AU442" i="25"/>
  <c r="C454" i="33"/>
  <c r="C454" i="9"/>
  <c r="C454" i="8"/>
  <c r="AF451" i="25"/>
  <c r="J451" i="25"/>
  <c r="AF456" i="25"/>
  <c r="J456" i="25"/>
  <c r="R445" i="25"/>
  <c r="BB445" i="25" s="1"/>
  <c r="Y445" i="25"/>
  <c r="BI445" i="25" s="1"/>
  <c r="D813" i="6"/>
  <c r="D839" i="6" s="1"/>
  <c r="AT445" i="25"/>
  <c r="AM445" i="25"/>
  <c r="D465" i="25"/>
  <c r="Y444" i="25"/>
  <c r="BI444" i="25" s="1"/>
  <c r="R444" i="25"/>
  <c r="BB444" i="25" s="1"/>
  <c r="I874" i="3"/>
  <c r="I844" i="3"/>
  <c r="Q446" i="25"/>
  <c r="BA446" i="25" s="1"/>
  <c r="X446" i="25"/>
  <c r="BH446" i="25" s="1"/>
  <c r="D467" i="6"/>
  <c r="AK448" i="25"/>
  <c r="O448" i="25"/>
  <c r="Q441" i="25"/>
  <c r="BA441" i="25" s="1"/>
  <c r="X441" i="25"/>
  <c r="BH441" i="25" s="1"/>
  <c r="D464" i="25"/>
  <c r="AG457" i="25"/>
  <c r="K457" i="25"/>
  <c r="AG451" i="25"/>
  <c r="K451" i="25"/>
  <c r="X439" i="25"/>
  <c r="BH439" i="25" s="1"/>
  <c r="Q439" i="25"/>
  <c r="BA439" i="25" s="1"/>
  <c r="H461" i="6"/>
  <c r="H475" i="5"/>
  <c r="D475" i="5"/>
  <c r="Q440" i="25"/>
  <c r="BA440" i="25" s="1"/>
  <c r="X440" i="25"/>
  <c r="BH440" i="25" s="1"/>
  <c r="J454" i="25"/>
  <c r="AF454" i="25"/>
  <c r="AM435" i="25"/>
  <c r="AT435" i="25"/>
  <c r="AY442" i="25"/>
  <c r="AR442" i="25"/>
  <c r="H468" i="6"/>
  <c r="AG448" i="25"/>
  <c r="AG447" i="25"/>
  <c r="K447" i="25"/>
  <c r="AM442" i="25"/>
  <c r="AT442" i="25"/>
  <c r="D450" i="8"/>
  <c r="D450" i="9"/>
  <c r="D450" i="33"/>
  <c r="Q444" i="25"/>
  <c r="BA444" i="25" s="1"/>
  <c r="X444" i="25"/>
  <c r="BH444" i="25" s="1"/>
  <c r="H454" i="8"/>
  <c r="H454" i="33"/>
  <c r="H454" i="9"/>
  <c r="H474" i="5"/>
  <c r="D474" i="5"/>
  <c r="C450" i="33"/>
  <c r="C450" i="9"/>
  <c r="C450" i="8"/>
  <c r="C452" i="33"/>
  <c r="C452" i="9"/>
  <c r="C452" i="8"/>
  <c r="AF449" i="25"/>
  <c r="J449" i="25"/>
  <c r="O455" i="25"/>
  <c r="AU436" i="25"/>
  <c r="AN436" i="25"/>
  <c r="X445" i="25"/>
  <c r="BH445" i="25" s="1"/>
  <c r="Q445" i="25"/>
  <c r="BA445" i="25" s="1"/>
  <c r="O453" i="25"/>
  <c r="AK453" i="25"/>
  <c r="H841" i="5"/>
  <c r="P814" i="5"/>
  <c r="D465" i="6"/>
  <c r="X443" i="25"/>
  <c r="BH443" i="25" s="1"/>
  <c r="Q443" i="25"/>
  <c r="BA443" i="25" s="1"/>
  <c r="D452" i="33"/>
  <c r="D452" i="8"/>
  <c r="D452" i="9"/>
  <c r="D467" i="25"/>
  <c r="H467" i="25"/>
  <c r="D466" i="6"/>
  <c r="Y440" i="25"/>
  <c r="BI440" i="25" s="1"/>
  <c r="R440" i="25"/>
  <c r="BB440" i="25" s="1"/>
  <c r="H448" i="33"/>
  <c r="H448" i="8"/>
  <c r="H448" i="9"/>
  <c r="AT439" i="25"/>
  <c r="AM439" i="25"/>
  <c r="K456" i="25"/>
  <c r="AG456" i="25"/>
  <c r="C470" i="5"/>
  <c r="K814" i="5"/>
  <c r="C841" i="5"/>
  <c r="Q435" i="25"/>
  <c r="BA435" i="25" s="1"/>
  <c r="X435" i="25"/>
  <c r="BH435" i="25" s="1"/>
  <c r="AT436" i="25"/>
  <c r="AM436" i="25"/>
  <c r="C455" i="33"/>
  <c r="C455" i="9"/>
  <c r="C455" i="8"/>
  <c r="H451" i="8"/>
  <c r="H451" i="9"/>
  <c r="H451" i="33"/>
  <c r="Q442" i="25"/>
  <c r="BA442" i="25" s="1"/>
  <c r="X442" i="25"/>
  <c r="BH442" i="25" s="1"/>
  <c r="V438" i="25"/>
  <c r="BF438" i="25" s="1"/>
  <c r="AC438" i="25"/>
  <c r="BM438" i="25" s="1"/>
  <c r="AU443" i="25"/>
  <c r="AN443" i="25"/>
  <c r="D449" i="8"/>
  <c r="D449" i="33"/>
  <c r="D449" i="9"/>
  <c r="Q437" i="25"/>
  <c r="BA437" i="25" s="1"/>
  <c r="X437" i="25"/>
  <c r="BH437" i="25" s="1"/>
  <c r="H453" i="33"/>
  <c r="H453" i="8"/>
  <c r="H453" i="9"/>
  <c r="H478" i="5"/>
  <c r="D478" i="5"/>
  <c r="H476" i="5"/>
  <c r="D476" i="5"/>
  <c r="AF453" i="25"/>
  <c r="J453" i="25"/>
  <c r="J457" i="25"/>
  <c r="AF457" i="25"/>
  <c r="C456" i="8"/>
  <c r="C456" i="9"/>
  <c r="C456" i="33"/>
  <c r="H469" i="25"/>
  <c r="AR435" i="25"/>
  <c r="AY435" i="25"/>
  <c r="Y436" i="25"/>
  <c r="BI436" i="25" s="1"/>
  <c r="R436" i="25"/>
  <c r="BB436" i="25" s="1"/>
  <c r="O458" i="25"/>
  <c r="AK458" i="25"/>
  <c r="AM443" i="25"/>
  <c r="AT443" i="25"/>
  <c r="BW423" i="25"/>
  <c r="BW424" i="25" s="1"/>
  <c r="BW425" i="25" s="1"/>
  <c r="BW426" i="25" s="1"/>
  <c r="BW427" i="25" s="1"/>
  <c r="BW428" i="25" s="1"/>
  <c r="BW429" i="25" s="1"/>
  <c r="BW430" i="25" s="1"/>
  <c r="BW431" i="25" s="1"/>
  <c r="BW432" i="25" s="1"/>
  <c r="BW433" i="25" s="1"/>
  <c r="BW434" i="25" s="1"/>
  <c r="AG455" i="25"/>
  <c r="K455" i="25"/>
  <c r="D458" i="9"/>
  <c r="D458" i="8"/>
  <c r="D458" i="33"/>
  <c r="AM438" i="25"/>
  <c r="AT438" i="25"/>
  <c r="H467" i="6"/>
  <c r="D466" i="25"/>
  <c r="O456" i="25"/>
  <c r="AK456" i="25"/>
  <c r="H470" i="5"/>
  <c r="D470" i="5"/>
  <c r="AY446" i="25"/>
  <c r="AR446" i="25"/>
  <c r="O452" i="25"/>
  <c r="AK452" i="25"/>
  <c r="C457" i="8"/>
  <c r="C457" i="33"/>
  <c r="C457" i="9"/>
  <c r="D457" i="9"/>
  <c r="D457" i="33"/>
  <c r="D457" i="8"/>
  <c r="H462" i="6"/>
  <c r="O450" i="25"/>
  <c r="AK450" i="25"/>
  <c r="AY438" i="25"/>
  <c r="AR438" i="25"/>
  <c r="K448" i="25"/>
  <c r="R443" i="25"/>
  <c r="BB443" i="25" s="1"/>
  <c r="Y443" i="25"/>
  <c r="BI443" i="25" s="1"/>
  <c r="H465" i="25"/>
  <c r="AT437" i="25"/>
  <c r="AM437" i="25"/>
  <c r="H456" i="33"/>
  <c r="H456" i="8"/>
  <c r="H456" i="9"/>
  <c r="H473" i="5"/>
  <c r="D473" i="5"/>
  <c r="D481" i="5"/>
  <c r="H481" i="5"/>
  <c r="J450" i="25"/>
  <c r="AF450" i="25"/>
  <c r="J447" i="25"/>
  <c r="AF447" i="25"/>
  <c r="C458" i="33"/>
  <c r="C458" i="8"/>
  <c r="C458" i="9"/>
  <c r="H469" i="6"/>
  <c r="V435" i="25"/>
  <c r="BF435" i="25" s="1"/>
  <c r="AC435" i="25"/>
  <c r="BM435" i="25" s="1"/>
  <c r="AU437" i="25"/>
  <c r="AN437" i="25"/>
  <c r="H463" i="6"/>
  <c r="H455" i="8"/>
  <c r="H455" i="33"/>
  <c r="H455" i="9"/>
  <c r="H458" i="33"/>
  <c r="H458" i="9"/>
  <c r="H458" i="8"/>
  <c r="D468" i="6"/>
  <c r="V444" i="25"/>
  <c r="BF444" i="25" s="1"/>
  <c r="AC444" i="25"/>
  <c r="BM444" i="25" s="1"/>
  <c r="L814" i="5"/>
  <c r="D841" i="5"/>
  <c r="Q438" i="25"/>
  <c r="BA438" i="25" s="1"/>
  <c r="X438" i="25"/>
  <c r="BH438" i="25" s="1"/>
  <c r="AY437" i="25"/>
  <c r="AR437" i="25"/>
  <c r="C813" i="6"/>
  <c r="D453" i="9"/>
  <c r="D453" i="33"/>
  <c r="D453" i="8"/>
  <c r="V436" i="25"/>
  <c r="BF436" i="25" s="1"/>
  <c r="AC436" i="25"/>
  <c r="BM436" i="25" s="1"/>
  <c r="U435" i="3"/>
  <c r="I435" i="3" s="1"/>
  <c r="U444" i="3"/>
  <c r="I444" i="3" s="1"/>
  <c r="U442" i="3"/>
  <c r="I442" i="3" s="1"/>
  <c r="U445" i="3"/>
  <c r="I445" i="3" s="1"/>
  <c r="U441" i="3"/>
  <c r="I441" i="3" s="1"/>
  <c r="U440" i="3"/>
  <c r="I440" i="3" s="1"/>
  <c r="U439" i="3"/>
  <c r="I439" i="3" s="1"/>
  <c r="E27" i="7"/>
  <c r="U434" i="3"/>
  <c r="I434" i="3" s="1"/>
  <c r="U438" i="3"/>
  <c r="I438" i="3" s="1"/>
  <c r="U443" i="3"/>
  <c r="I443" i="3" s="1"/>
  <c r="U436" i="3"/>
  <c r="I436" i="3" s="1"/>
  <c r="U437" i="3"/>
  <c r="I437" i="3" s="1"/>
  <c r="H466" i="6"/>
  <c r="H460" i="6"/>
  <c r="C449" i="33"/>
  <c r="C449" i="8"/>
  <c r="C449" i="9"/>
  <c r="C470" i="6"/>
  <c r="C815" i="5"/>
  <c r="C470" i="25"/>
  <c r="C463" i="6"/>
  <c r="C461" i="6"/>
  <c r="C460" i="25"/>
  <c r="C459" i="25"/>
  <c r="C463" i="25"/>
  <c r="C467" i="25"/>
  <c r="C464" i="6"/>
  <c r="C469" i="6"/>
  <c r="C467" i="6"/>
  <c r="C464" i="25"/>
  <c r="C465" i="6"/>
  <c r="C468" i="25"/>
  <c r="C469" i="25"/>
  <c r="C465" i="25"/>
  <c r="C468" i="6"/>
  <c r="C462" i="6"/>
  <c r="C466" i="25"/>
  <c r="C462" i="25"/>
  <c r="C461" i="25"/>
  <c r="C460" i="6"/>
  <c r="C459" i="6"/>
  <c r="C466" i="6"/>
  <c r="Y446" i="25"/>
  <c r="BI446" i="25" s="1"/>
  <c r="R446" i="25"/>
  <c r="BB446" i="25" s="1"/>
  <c r="H468" i="25"/>
  <c r="D462" i="25"/>
  <c r="H471" i="5"/>
  <c r="D471" i="5"/>
  <c r="H470" i="25"/>
  <c r="H815" i="5"/>
  <c r="H470" i="6"/>
  <c r="H462" i="25"/>
  <c r="O451" i="25"/>
  <c r="AK451" i="25"/>
  <c r="AK455" i="25"/>
  <c r="O454" i="25"/>
  <c r="AK454" i="25"/>
  <c r="H465" i="6"/>
  <c r="H460" i="25"/>
  <c r="D479" i="5"/>
  <c r="H479" i="5"/>
  <c r="T492" i="3"/>
  <c r="H492" i="3" s="1"/>
  <c r="T488" i="3"/>
  <c r="H488" i="3" s="1"/>
  <c r="T490" i="3"/>
  <c r="H490" i="3" s="1"/>
  <c r="T485" i="3"/>
  <c r="H485" i="3" s="1"/>
  <c r="T489" i="3"/>
  <c r="H489" i="3" s="1"/>
  <c r="T487" i="3"/>
  <c r="H487" i="3" s="1"/>
  <c r="T484" i="3"/>
  <c r="H484" i="3" s="1"/>
  <c r="T483" i="3"/>
  <c r="H483" i="3" s="1"/>
  <c r="T493" i="3"/>
  <c r="H493" i="3" s="1"/>
  <c r="T486" i="3"/>
  <c r="H486" i="3" s="1"/>
  <c r="T482" i="3"/>
  <c r="H482" i="3" s="1"/>
  <c r="H31" i="7"/>
  <c r="T491" i="3"/>
  <c r="H491" i="3" s="1"/>
  <c r="C453" i="9"/>
  <c r="C453" i="33"/>
  <c r="C453" i="8"/>
  <c r="J448" i="25"/>
  <c r="AF448" i="25"/>
  <c r="AF458" i="25"/>
  <c r="J458" i="25"/>
  <c r="H463" i="25"/>
  <c r="AG449" i="25"/>
  <c r="K449" i="25"/>
  <c r="Y441" i="25"/>
  <c r="BI441" i="25" s="1"/>
  <c r="R441" i="25"/>
  <c r="BB441" i="25" s="1"/>
  <c r="BP423" i="25"/>
  <c r="BP424" i="25" s="1"/>
  <c r="BP425" i="25" s="1"/>
  <c r="BP426" i="25" s="1"/>
  <c r="BP427" i="25" s="1"/>
  <c r="BP428" i="25" s="1"/>
  <c r="BP429" i="25" s="1"/>
  <c r="BP430" i="25" s="1"/>
  <c r="BP431" i="25" s="1"/>
  <c r="BP432" i="25" s="1"/>
  <c r="BP433" i="25" s="1"/>
  <c r="BP434" i="25" s="1"/>
  <c r="BP435" i="25" s="1"/>
  <c r="D468" i="25"/>
  <c r="X436" i="25"/>
  <c r="BH436" i="25" s="1"/>
  <c r="Q436" i="25"/>
  <c r="BA436" i="25" s="1"/>
  <c r="AR444" i="25"/>
  <c r="AY444" i="25"/>
  <c r="D455" i="9"/>
  <c r="D455" i="8"/>
  <c r="D455" i="33"/>
  <c r="K458" i="25"/>
  <c r="AG458" i="25"/>
  <c r="BV423" i="25"/>
  <c r="BV424" i="25" s="1"/>
  <c r="BV425" i="25" s="1"/>
  <c r="BV426" i="25" s="1"/>
  <c r="BV427" i="25" s="1"/>
  <c r="BV428" i="25" s="1"/>
  <c r="BV429" i="25" s="1"/>
  <c r="BV430" i="25" s="1"/>
  <c r="BV431" i="25" s="1"/>
  <c r="BV432" i="25" s="1"/>
  <c r="BV433" i="25" s="1"/>
  <c r="BV434" i="25" s="1"/>
  <c r="D459" i="25"/>
  <c r="AY436" i="25"/>
  <c r="AR436" i="25"/>
  <c r="H466" i="25"/>
  <c r="H464" i="6"/>
  <c r="D462" i="6"/>
  <c r="K450" i="25"/>
  <c r="C814" i="4"/>
  <c r="E814" i="4" s="1"/>
  <c r="B815" i="4"/>
  <c r="I814" i="4"/>
  <c r="K814" i="4" s="1"/>
  <c r="J814" i="4"/>
  <c r="D814" i="4"/>
  <c r="D460" i="33" l="1"/>
  <c r="D460" i="9"/>
  <c r="K463" i="25"/>
  <c r="BW435" i="25"/>
  <c r="BR411" i="25"/>
  <c r="BR412" i="25" s="1"/>
  <c r="BR413" i="25" s="1"/>
  <c r="BR414" i="25" s="1"/>
  <c r="BR415" i="25" s="1"/>
  <c r="BR416" i="25" s="1"/>
  <c r="BR417" i="25" s="1"/>
  <c r="BR418" i="25" s="1"/>
  <c r="BR419" i="25" s="1"/>
  <c r="BR420" i="25" s="1"/>
  <c r="BR421" i="25" s="1"/>
  <c r="BR422" i="25" s="1"/>
  <c r="BQ412" i="25"/>
  <c r="BQ413" i="25" s="1"/>
  <c r="BQ414" i="25" s="1"/>
  <c r="BQ415" i="25" s="1"/>
  <c r="BQ416" i="25" s="1"/>
  <c r="BQ417" i="25" s="1"/>
  <c r="BQ418" i="25" s="1"/>
  <c r="BQ419" i="25" s="1"/>
  <c r="BQ420" i="25" s="1"/>
  <c r="BQ421" i="25" s="1"/>
  <c r="BQ422" i="25" s="1"/>
  <c r="BX412" i="25"/>
  <c r="BX413" i="25" s="1"/>
  <c r="BX414" i="25" s="1"/>
  <c r="BX415" i="25" s="1"/>
  <c r="BX416" i="25" s="1"/>
  <c r="BX417" i="25" s="1"/>
  <c r="BX418" i="25" s="1"/>
  <c r="BX419" i="25" s="1"/>
  <c r="BX420" i="25" s="1"/>
  <c r="BX421" i="25" s="1"/>
  <c r="BX422" i="25" s="1"/>
  <c r="D812" i="3"/>
  <c r="AU450" i="25"/>
  <c r="F812" i="6"/>
  <c r="F838" i="6" s="1"/>
  <c r="F457" i="6"/>
  <c r="F450" i="25"/>
  <c r="F452" i="25"/>
  <c r="F449" i="25"/>
  <c r="F451" i="25"/>
  <c r="F455" i="6"/>
  <c r="F454" i="25"/>
  <c r="F447" i="25"/>
  <c r="F454" i="6"/>
  <c r="F447" i="6"/>
  <c r="F455" i="25"/>
  <c r="F448" i="25"/>
  <c r="F453" i="6"/>
  <c r="F450" i="6"/>
  <c r="F456" i="25"/>
  <c r="F453" i="25"/>
  <c r="F449" i="6"/>
  <c r="F458" i="6"/>
  <c r="F451" i="6"/>
  <c r="F448" i="6"/>
  <c r="F456" i="6"/>
  <c r="F814" i="5"/>
  <c r="F457" i="25"/>
  <c r="F452" i="6"/>
  <c r="F458" i="25"/>
  <c r="S426" i="25"/>
  <c r="BC426" i="25" s="1"/>
  <c r="Z426" i="25"/>
  <c r="BJ426" i="25" s="1"/>
  <c r="F445" i="9"/>
  <c r="F445" i="33"/>
  <c r="F445" i="8"/>
  <c r="M436" i="25"/>
  <c r="AI436" i="25"/>
  <c r="F439" i="9"/>
  <c r="F439" i="33"/>
  <c r="F439" i="8"/>
  <c r="K811" i="3"/>
  <c r="F847" i="3"/>
  <c r="E437" i="8"/>
  <c r="E437" i="9"/>
  <c r="E437" i="33"/>
  <c r="E812" i="6"/>
  <c r="E838" i="6" s="1"/>
  <c r="E435" i="9"/>
  <c r="E435" i="8"/>
  <c r="E435" i="33"/>
  <c r="L445" i="25"/>
  <c r="AH445" i="25"/>
  <c r="Z431" i="25"/>
  <c r="BJ431" i="25" s="1"/>
  <c r="S431" i="25"/>
  <c r="BC431" i="25" s="1"/>
  <c r="AW423" i="25"/>
  <c r="AP423" i="25"/>
  <c r="AW429" i="25"/>
  <c r="AP429" i="25"/>
  <c r="AW431" i="25"/>
  <c r="AP431" i="25"/>
  <c r="AI435" i="25"/>
  <c r="M435" i="25"/>
  <c r="L443" i="25"/>
  <c r="AH443" i="25"/>
  <c r="AO426" i="25"/>
  <c r="AV426" i="25"/>
  <c r="F443" i="33"/>
  <c r="F443" i="8"/>
  <c r="F443" i="9"/>
  <c r="F437" i="8"/>
  <c r="F437" i="9"/>
  <c r="F437" i="33"/>
  <c r="F436" i="33"/>
  <c r="F436" i="9"/>
  <c r="F436" i="8"/>
  <c r="AW433" i="25"/>
  <c r="AP433" i="25"/>
  <c r="AV432" i="25"/>
  <c r="AO432" i="25"/>
  <c r="E446" i="9"/>
  <c r="E446" i="33"/>
  <c r="E446" i="8"/>
  <c r="L439" i="25"/>
  <c r="AH439" i="25"/>
  <c r="L438" i="25"/>
  <c r="AH438" i="25"/>
  <c r="AA424" i="25"/>
  <c r="BK424" i="25" s="1"/>
  <c r="T424" i="25"/>
  <c r="BD424" i="25" s="1"/>
  <c r="S434" i="25"/>
  <c r="BC434" i="25" s="1"/>
  <c r="Z434" i="25"/>
  <c r="BJ434" i="25" s="1"/>
  <c r="T423" i="25"/>
  <c r="BD423" i="25" s="1"/>
  <c r="AA423" i="25"/>
  <c r="BK423" i="25" s="1"/>
  <c r="E458" i="5"/>
  <c r="E812" i="3"/>
  <c r="AV425" i="25"/>
  <c r="AO425" i="25"/>
  <c r="AV433" i="25"/>
  <c r="AO433" i="25"/>
  <c r="F446" i="8"/>
  <c r="F446" i="33"/>
  <c r="F446" i="9"/>
  <c r="AW430" i="25"/>
  <c r="AP430" i="25"/>
  <c r="T429" i="25"/>
  <c r="BD429" i="25" s="1"/>
  <c r="AA429" i="25"/>
  <c r="BK429" i="25" s="1"/>
  <c r="AW427" i="25"/>
  <c r="AP427" i="25"/>
  <c r="AI440" i="25"/>
  <c r="M440" i="25"/>
  <c r="F444" i="8"/>
  <c r="F444" i="33"/>
  <c r="F444" i="9"/>
  <c r="AI439" i="25"/>
  <c r="M439" i="25"/>
  <c r="AA433" i="25"/>
  <c r="BK433" i="25" s="1"/>
  <c r="T433" i="25"/>
  <c r="BD433" i="25" s="1"/>
  <c r="S432" i="25"/>
  <c r="BC432" i="25" s="1"/>
  <c r="Z432" i="25"/>
  <c r="BJ432" i="25" s="1"/>
  <c r="E442" i="9"/>
  <c r="E442" i="8"/>
  <c r="E442" i="33"/>
  <c r="L444" i="25"/>
  <c r="AH444" i="25"/>
  <c r="L435" i="25"/>
  <c r="AH435" i="25"/>
  <c r="AP424" i="25"/>
  <c r="AW424" i="25"/>
  <c r="AO434" i="25"/>
  <c r="AV434" i="25"/>
  <c r="AO429" i="25"/>
  <c r="AV429" i="25"/>
  <c r="Z428" i="25"/>
  <c r="BJ428" i="25" s="1"/>
  <c r="S428" i="25"/>
  <c r="BC428" i="25" s="1"/>
  <c r="S425" i="25"/>
  <c r="BC425" i="25" s="1"/>
  <c r="Z425" i="25"/>
  <c r="BJ425" i="25" s="1"/>
  <c r="Z433" i="25"/>
  <c r="BJ433" i="25" s="1"/>
  <c r="S433" i="25"/>
  <c r="BC433" i="25" s="1"/>
  <c r="L446" i="25"/>
  <c r="AH446" i="25"/>
  <c r="AO431" i="25"/>
  <c r="AV431" i="25"/>
  <c r="Q470" i="3"/>
  <c r="E470" i="3" s="1"/>
  <c r="Q473" i="3"/>
  <c r="E473" i="3" s="1"/>
  <c r="E473" i="5" s="1"/>
  <c r="Q476" i="3"/>
  <c r="E476" i="3" s="1"/>
  <c r="E476" i="5" s="1"/>
  <c r="Q477" i="3"/>
  <c r="E477" i="3" s="1"/>
  <c r="E477" i="5" s="1"/>
  <c r="Q472" i="3"/>
  <c r="E472" i="3" s="1"/>
  <c r="E472" i="5" s="1"/>
  <c r="Q480" i="3"/>
  <c r="E480" i="3" s="1"/>
  <c r="E480" i="5" s="1"/>
  <c r="Q478" i="3"/>
  <c r="E478" i="3" s="1"/>
  <c r="E478" i="5" s="1"/>
  <c r="G30" i="7"/>
  <c r="Q481" i="3"/>
  <c r="E481" i="3" s="1"/>
  <c r="E481" i="5" s="1"/>
  <c r="Q479" i="3"/>
  <c r="E479" i="3" s="1"/>
  <c r="E479" i="5" s="1"/>
  <c r="Q474" i="3"/>
  <c r="E474" i="3" s="1"/>
  <c r="E474" i="5" s="1"/>
  <c r="Q475" i="3"/>
  <c r="E475" i="3" s="1"/>
  <c r="E475" i="5" s="1"/>
  <c r="Q471" i="3"/>
  <c r="E471" i="3" s="1"/>
  <c r="E471" i="5" s="1"/>
  <c r="M444" i="25"/>
  <c r="AI444" i="25"/>
  <c r="F840" i="5"/>
  <c r="N813" i="5"/>
  <c r="AI443" i="25"/>
  <c r="M443" i="25"/>
  <c r="AP432" i="25"/>
  <c r="AW432" i="25"/>
  <c r="AV423" i="25"/>
  <c r="AO423" i="25"/>
  <c r="E443" i="9"/>
  <c r="E443" i="8"/>
  <c r="E443" i="33"/>
  <c r="E840" i="5"/>
  <c r="M813" i="5"/>
  <c r="E439" i="33"/>
  <c r="E439" i="9"/>
  <c r="E439" i="8"/>
  <c r="AW428" i="25"/>
  <c r="AP428" i="25"/>
  <c r="Z429" i="25"/>
  <c r="BJ429" i="25" s="1"/>
  <c r="S429" i="25"/>
  <c r="BC429" i="25" s="1"/>
  <c r="AO428" i="25"/>
  <c r="AV428" i="25"/>
  <c r="AP425" i="25"/>
  <c r="AW425" i="25"/>
  <c r="E454" i="25"/>
  <c r="E451" i="25"/>
  <c r="E452" i="6"/>
  <c r="E455" i="6"/>
  <c r="E448" i="6"/>
  <c r="E449" i="6"/>
  <c r="E447" i="25"/>
  <c r="E457" i="6"/>
  <c r="E452" i="25"/>
  <c r="E454" i="6"/>
  <c r="E814" i="5"/>
  <c r="E450" i="6"/>
  <c r="E451" i="6"/>
  <c r="E453" i="25"/>
  <c r="E456" i="25"/>
  <c r="E449" i="25"/>
  <c r="E458" i="25"/>
  <c r="E453" i="6"/>
  <c r="E458" i="6"/>
  <c r="E448" i="25"/>
  <c r="E457" i="25"/>
  <c r="E450" i="25"/>
  <c r="E455" i="25"/>
  <c r="E447" i="6"/>
  <c r="E456" i="6"/>
  <c r="M442" i="25"/>
  <c r="AI442" i="25"/>
  <c r="E441" i="9"/>
  <c r="E441" i="33"/>
  <c r="E441" i="8"/>
  <c r="F438" i="33"/>
  <c r="F438" i="8"/>
  <c r="F438" i="9"/>
  <c r="F435" i="9"/>
  <c r="F435" i="8"/>
  <c r="F435" i="33"/>
  <c r="F441" i="9"/>
  <c r="F441" i="33"/>
  <c r="F441" i="8"/>
  <c r="T432" i="25"/>
  <c r="BD432" i="25" s="1"/>
  <c r="AA432" i="25"/>
  <c r="BK432" i="25" s="1"/>
  <c r="Z423" i="25"/>
  <c r="BJ423" i="25" s="1"/>
  <c r="S423" i="25"/>
  <c r="BC423" i="25" s="1"/>
  <c r="AH440" i="25"/>
  <c r="L440" i="25"/>
  <c r="E444" i="9"/>
  <c r="E444" i="8"/>
  <c r="E444" i="33"/>
  <c r="L437" i="25"/>
  <c r="AH437" i="25"/>
  <c r="R477" i="3"/>
  <c r="F477" i="3" s="1"/>
  <c r="F477" i="5" s="1"/>
  <c r="R481" i="3"/>
  <c r="F481" i="3" s="1"/>
  <c r="F481" i="5" s="1"/>
  <c r="R473" i="3"/>
  <c r="F473" i="3" s="1"/>
  <c r="F473" i="5" s="1"/>
  <c r="R476" i="3"/>
  <c r="F476" i="3" s="1"/>
  <c r="F476" i="5" s="1"/>
  <c r="R472" i="3"/>
  <c r="F472" i="3" s="1"/>
  <c r="F472" i="5" s="1"/>
  <c r="R471" i="3"/>
  <c r="F471" i="3" s="1"/>
  <c r="F471" i="5" s="1"/>
  <c r="R478" i="3"/>
  <c r="F478" i="3" s="1"/>
  <c r="F478" i="5" s="1"/>
  <c r="R475" i="3"/>
  <c r="F475" i="3" s="1"/>
  <c r="F475" i="5" s="1"/>
  <c r="C30" i="7"/>
  <c r="R480" i="3"/>
  <c r="F480" i="3" s="1"/>
  <c r="F480" i="5" s="1"/>
  <c r="R470" i="3"/>
  <c r="F470" i="3" s="1"/>
  <c r="R474" i="3"/>
  <c r="F474" i="3" s="1"/>
  <c r="F474" i="5" s="1"/>
  <c r="R479" i="3"/>
  <c r="F479" i="3" s="1"/>
  <c r="F479" i="5" s="1"/>
  <c r="T428" i="25"/>
  <c r="BD428" i="25" s="1"/>
  <c r="AA428" i="25"/>
  <c r="BK428" i="25" s="1"/>
  <c r="AV427" i="25"/>
  <c r="AO427" i="25"/>
  <c r="AA425" i="25"/>
  <c r="BK425" i="25" s="1"/>
  <c r="T425" i="25"/>
  <c r="BD425" i="25" s="1"/>
  <c r="L436" i="25"/>
  <c r="AH436" i="25"/>
  <c r="AO424" i="25"/>
  <c r="AV424" i="25"/>
  <c r="F440" i="9"/>
  <c r="F440" i="8"/>
  <c r="F440" i="33"/>
  <c r="M441" i="25"/>
  <c r="AI441" i="25"/>
  <c r="F442" i="9"/>
  <c r="F442" i="33"/>
  <c r="F442" i="8"/>
  <c r="T434" i="25"/>
  <c r="BD434" i="25" s="1"/>
  <c r="AA434" i="25"/>
  <c r="BK434" i="25" s="1"/>
  <c r="AW426" i="25"/>
  <c r="AP426" i="25"/>
  <c r="E445" i="33"/>
  <c r="E445" i="8"/>
  <c r="E445" i="9"/>
  <c r="E438" i="9"/>
  <c r="E438" i="33"/>
  <c r="E438" i="8"/>
  <c r="E440" i="9"/>
  <c r="E440" i="8"/>
  <c r="E440" i="33"/>
  <c r="AV430" i="25"/>
  <c r="AO430" i="25"/>
  <c r="Z427" i="25"/>
  <c r="BJ427" i="25" s="1"/>
  <c r="S427" i="25"/>
  <c r="BC427" i="25" s="1"/>
  <c r="F837" i="6"/>
  <c r="J811" i="6"/>
  <c r="Z424" i="25"/>
  <c r="BJ424" i="25" s="1"/>
  <c r="S424" i="25"/>
  <c r="BC424" i="25" s="1"/>
  <c r="AA431" i="25"/>
  <c r="BK431" i="25" s="1"/>
  <c r="T431" i="25"/>
  <c r="BD431" i="25" s="1"/>
  <c r="AI437" i="25"/>
  <c r="M437" i="25"/>
  <c r="M446" i="25"/>
  <c r="AI446" i="25"/>
  <c r="AI438" i="25"/>
  <c r="M438" i="25"/>
  <c r="M445" i="25"/>
  <c r="AI445" i="25"/>
  <c r="AW434" i="25"/>
  <c r="AP434" i="25"/>
  <c r="P470" i="3"/>
  <c r="D470" i="3" s="1"/>
  <c r="P471" i="3"/>
  <c r="D471" i="3" s="1"/>
  <c r="P478" i="3"/>
  <c r="D478" i="3" s="1"/>
  <c r="P472" i="3"/>
  <c r="D472" i="3" s="1"/>
  <c r="P476" i="3"/>
  <c r="D476" i="3" s="1"/>
  <c r="P479" i="3"/>
  <c r="D479" i="3" s="1"/>
  <c r="P475" i="3"/>
  <c r="D475" i="3" s="1"/>
  <c r="P481" i="3"/>
  <c r="D481" i="3" s="1"/>
  <c r="P473" i="3"/>
  <c r="D473" i="3" s="1"/>
  <c r="P474" i="3"/>
  <c r="D474" i="3" s="1"/>
  <c r="P480" i="3"/>
  <c r="D480" i="3" s="1"/>
  <c r="F30" i="7"/>
  <c r="P477" i="3"/>
  <c r="D477" i="3" s="1"/>
  <c r="T426" i="25"/>
  <c r="BD426" i="25" s="1"/>
  <c r="AA426" i="25"/>
  <c r="BK426" i="25" s="1"/>
  <c r="AH441" i="25"/>
  <c r="L441" i="25"/>
  <c r="E436" i="33"/>
  <c r="E436" i="8"/>
  <c r="E436" i="9"/>
  <c r="AH442" i="25"/>
  <c r="L442" i="25"/>
  <c r="F812" i="3"/>
  <c r="K812" i="3" s="1"/>
  <c r="F458" i="5"/>
  <c r="Z430" i="25"/>
  <c r="BJ430" i="25" s="1"/>
  <c r="S430" i="25"/>
  <c r="BC430" i="25" s="1"/>
  <c r="T430" i="25"/>
  <c r="BD430" i="25" s="1"/>
  <c r="AA430" i="25"/>
  <c r="BK430" i="25" s="1"/>
  <c r="T427" i="25"/>
  <c r="BD427" i="25" s="1"/>
  <c r="AA427" i="25"/>
  <c r="BK427" i="25" s="1"/>
  <c r="BY411" i="25"/>
  <c r="BY412" i="25" s="1"/>
  <c r="BY413" i="25" s="1"/>
  <c r="BY414" i="25" s="1"/>
  <c r="BY415" i="25" s="1"/>
  <c r="BY416" i="25" s="1"/>
  <c r="BY417" i="25" s="1"/>
  <c r="BY418" i="25" s="1"/>
  <c r="BY419" i="25" s="1"/>
  <c r="BY420" i="25" s="1"/>
  <c r="BY421" i="25" s="1"/>
  <c r="BY422" i="25" s="1"/>
  <c r="H814" i="3"/>
  <c r="C814" i="3"/>
  <c r="L814" i="3" s="1"/>
  <c r="I810" i="3"/>
  <c r="I846" i="3" s="1"/>
  <c r="BP436" i="25"/>
  <c r="BP437" i="25" s="1"/>
  <c r="BP438" i="25" s="1"/>
  <c r="BP439" i="25" s="1"/>
  <c r="BP440" i="25" s="1"/>
  <c r="BP441" i="25" s="1"/>
  <c r="BP442" i="25" s="1"/>
  <c r="BP443" i="25" s="1"/>
  <c r="BP444" i="25" s="1"/>
  <c r="BP445" i="25" s="1"/>
  <c r="BP446" i="25" s="1"/>
  <c r="BO435" i="25"/>
  <c r="BO436" i="25" s="1"/>
  <c r="BO437" i="25" s="1"/>
  <c r="BO438" i="25" s="1"/>
  <c r="BO439" i="25" s="1"/>
  <c r="BO440" i="25" s="1"/>
  <c r="BO441" i="25" s="1"/>
  <c r="BO442" i="25" s="1"/>
  <c r="BO443" i="25" s="1"/>
  <c r="BO444" i="25" s="1"/>
  <c r="BO445" i="25" s="1"/>
  <c r="BO446" i="25" s="1"/>
  <c r="AK464" i="25"/>
  <c r="AR464" i="25" s="1"/>
  <c r="O465" i="25"/>
  <c r="AC465" i="25" s="1"/>
  <c r="BM465" i="25" s="1"/>
  <c r="D478" i="6"/>
  <c r="D478" i="33" s="1"/>
  <c r="H473" i="25"/>
  <c r="H474" i="6"/>
  <c r="H474" i="9" s="1"/>
  <c r="D477" i="25"/>
  <c r="BT435" i="25"/>
  <c r="BT436" i="25" s="1"/>
  <c r="BT437" i="25" s="1"/>
  <c r="BT438" i="25" s="1"/>
  <c r="BT439" i="25" s="1"/>
  <c r="BT440" i="25" s="1"/>
  <c r="BT441" i="25" s="1"/>
  <c r="BT442" i="25" s="1"/>
  <c r="BT443" i="25" s="1"/>
  <c r="BT444" i="25" s="1"/>
  <c r="BT445" i="25" s="1"/>
  <c r="BT446" i="25" s="1"/>
  <c r="BT447" i="25" s="1"/>
  <c r="AU453" i="25"/>
  <c r="H459" i="33"/>
  <c r="H459" i="9"/>
  <c r="D464" i="9"/>
  <c r="H471" i="6"/>
  <c r="H471" i="8" s="1"/>
  <c r="H814" i="6"/>
  <c r="H840" i="6" s="1"/>
  <c r="D481" i="25"/>
  <c r="O464" i="25"/>
  <c r="AC464" i="25" s="1"/>
  <c r="BM464" i="25" s="1"/>
  <c r="H471" i="25"/>
  <c r="O471" i="25" s="1"/>
  <c r="D464" i="33"/>
  <c r="H478" i="6"/>
  <c r="H478" i="9" s="1"/>
  <c r="D474" i="6"/>
  <c r="D474" i="8" s="1"/>
  <c r="BW436" i="25"/>
  <c r="BW437" i="25" s="1"/>
  <c r="BW438" i="25" s="1"/>
  <c r="BW439" i="25" s="1"/>
  <c r="BW440" i="25" s="1"/>
  <c r="BW441" i="25" s="1"/>
  <c r="BW442" i="25" s="1"/>
  <c r="BW443" i="25" s="1"/>
  <c r="BW444" i="25" s="1"/>
  <c r="BW445" i="25" s="1"/>
  <c r="BW446" i="25" s="1"/>
  <c r="CA435" i="25"/>
  <c r="CA436" i="25" s="1"/>
  <c r="CA437" i="25" s="1"/>
  <c r="CA438" i="25" s="1"/>
  <c r="CA439" i="25" s="1"/>
  <c r="CA440" i="25" s="1"/>
  <c r="CA441" i="25" s="1"/>
  <c r="CA442" i="25" s="1"/>
  <c r="CA443" i="25" s="1"/>
  <c r="CA444" i="25" s="1"/>
  <c r="CA445" i="25" s="1"/>
  <c r="CA446" i="25" s="1"/>
  <c r="CA447" i="25" s="1"/>
  <c r="AK469" i="25"/>
  <c r="AY469" i="25" s="1"/>
  <c r="Y463" i="25"/>
  <c r="BI463" i="25" s="1"/>
  <c r="R463" i="25"/>
  <c r="BB463" i="25" s="1"/>
  <c r="AR454" i="25"/>
  <c r="AY454" i="25"/>
  <c r="Q447" i="25"/>
  <c r="BA447" i="25" s="1"/>
  <c r="X447" i="25"/>
  <c r="BH447" i="25" s="1"/>
  <c r="AY450" i="25"/>
  <c r="AR450" i="25"/>
  <c r="AU455" i="25"/>
  <c r="AN455" i="25"/>
  <c r="C482" i="6"/>
  <c r="C482" i="25"/>
  <c r="C816" i="5"/>
  <c r="C475" i="25"/>
  <c r="C477" i="25"/>
  <c r="C474" i="25"/>
  <c r="C475" i="6"/>
  <c r="C476" i="6"/>
  <c r="C481" i="25"/>
  <c r="C477" i="6"/>
  <c r="C474" i="6"/>
  <c r="C479" i="25"/>
  <c r="C476" i="25"/>
  <c r="C481" i="6"/>
  <c r="C472" i="25"/>
  <c r="C480" i="25"/>
  <c r="C479" i="6"/>
  <c r="C473" i="25"/>
  <c r="C478" i="6"/>
  <c r="C471" i="6"/>
  <c r="C480" i="6"/>
  <c r="C473" i="6"/>
  <c r="C478" i="25"/>
  <c r="C472" i="6"/>
  <c r="C471" i="25"/>
  <c r="AY453" i="25"/>
  <c r="AR453" i="25"/>
  <c r="H468" i="33"/>
  <c r="H468" i="8"/>
  <c r="H468" i="9"/>
  <c r="AN451" i="25"/>
  <c r="AU451" i="25"/>
  <c r="Q451" i="25"/>
  <c r="BA451" i="25" s="1"/>
  <c r="X451" i="25"/>
  <c r="BH451" i="25" s="1"/>
  <c r="L815" i="5"/>
  <c r="D842" i="5"/>
  <c r="J462" i="25"/>
  <c r="AF462" i="25"/>
  <c r="D468" i="9"/>
  <c r="D468" i="33"/>
  <c r="D468" i="8"/>
  <c r="AM450" i="25"/>
  <c r="AT450" i="25"/>
  <c r="V453" i="25"/>
  <c r="BF453" i="25" s="1"/>
  <c r="AC453" i="25"/>
  <c r="BM453" i="25" s="1"/>
  <c r="Y447" i="25"/>
  <c r="BI447" i="25" s="1"/>
  <c r="R447" i="25"/>
  <c r="BB447" i="25" s="1"/>
  <c r="R457" i="25"/>
  <c r="BB457" i="25" s="1"/>
  <c r="Y457" i="25"/>
  <c r="BI457" i="25" s="1"/>
  <c r="AY448" i="25"/>
  <c r="AR448" i="25"/>
  <c r="D467" i="33"/>
  <c r="D467" i="8"/>
  <c r="D467" i="9"/>
  <c r="D478" i="25"/>
  <c r="AT451" i="25"/>
  <c r="AM451" i="25"/>
  <c r="D473" i="25"/>
  <c r="D461" i="33"/>
  <c r="D461" i="8"/>
  <c r="D461" i="9"/>
  <c r="K470" i="25"/>
  <c r="AG470" i="25"/>
  <c r="AG463" i="25"/>
  <c r="AN452" i="25"/>
  <c r="AU452" i="25"/>
  <c r="AM455" i="25"/>
  <c r="AT455" i="25"/>
  <c r="D462" i="8"/>
  <c r="D462" i="9"/>
  <c r="D462" i="33"/>
  <c r="H483" i="5"/>
  <c r="D483" i="5"/>
  <c r="AY455" i="25"/>
  <c r="AR455" i="25"/>
  <c r="H470" i="33"/>
  <c r="H470" i="9"/>
  <c r="H470" i="8"/>
  <c r="O469" i="25"/>
  <c r="O468" i="25"/>
  <c r="AK468" i="25"/>
  <c r="J466" i="25"/>
  <c r="AF466" i="25"/>
  <c r="C467" i="33"/>
  <c r="C467" i="8"/>
  <c r="C467" i="9"/>
  <c r="C463" i="8"/>
  <c r="C463" i="9"/>
  <c r="C463" i="33"/>
  <c r="H474" i="25"/>
  <c r="D477" i="6"/>
  <c r="X450" i="25"/>
  <c r="BH450" i="25" s="1"/>
  <c r="Q450" i="25"/>
  <c r="BA450" i="25" s="1"/>
  <c r="D481" i="6"/>
  <c r="H462" i="33"/>
  <c r="H462" i="8"/>
  <c r="H462" i="9"/>
  <c r="H482" i="25"/>
  <c r="H816" i="5"/>
  <c r="H482" i="6"/>
  <c r="H467" i="33"/>
  <c r="H467" i="8"/>
  <c r="H467" i="9"/>
  <c r="Y456" i="25"/>
  <c r="BI456" i="25" s="1"/>
  <c r="R456" i="25"/>
  <c r="BB456" i="25" s="1"/>
  <c r="H473" i="6"/>
  <c r="AN447" i="25"/>
  <c r="AU447" i="25"/>
  <c r="AN457" i="25"/>
  <c r="AU457" i="25"/>
  <c r="K465" i="25"/>
  <c r="AG465" i="25"/>
  <c r="H479" i="6"/>
  <c r="D473" i="6"/>
  <c r="D459" i="33"/>
  <c r="D459" i="9"/>
  <c r="D459" i="8"/>
  <c r="Y452" i="25"/>
  <c r="BI452" i="25" s="1"/>
  <c r="R452" i="25"/>
  <c r="BB452" i="25" s="1"/>
  <c r="H480" i="25"/>
  <c r="V449" i="25"/>
  <c r="BF449" i="25" s="1"/>
  <c r="AC449" i="25"/>
  <c r="BM449" i="25" s="1"/>
  <c r="AK465" i="25"/>
  <c r="AT448" i="25"/>
  <c r="AM448" i="25"/>
  <c r="C465" i="33"/>
  <c r="C465" i="8"/>
  <c r="C465" i="9"/>
  <c r="AK467" i="25"/>
  <c r="O467" i="25"/>
  <c r="X455" i="25"/>
  <c r="BH455" i="25" s="1"/>
  <c r="Q455" i="25"/>
  <c r="BA455" i="25" s="1"/>
  <c r="V454" i="25"/>
  <c r="BF454" i="25" s="1"/>
  <c r="AC454" i="25"/>
  <c r="BM454" i="25" s="1"/>
  <c r="C461" i="8"/>
  <c r="C461" i="9"/>
  <c r="C461" i="33"/>
  <c r="D482" i="6"/>
  <c r="D816" i="5"/>
  <c r="D482" i="25"/>
  <c r="AG466" i="25"/>
  <c r="K466" i="25"/>
  <c r="AN456" i="25"/>
  <c r="AU456" i="25"/>
  <c r="D465" i="8"/>
  <c r="D465" i="9"/>
  <c r="D465" i="33"/>
  <c r="I845" i="3"/>
  <c r="I875" i="3"/>
  <c r="K459" i="25"/>
  <c r="AG459" i="25"/>
  <c r="Y449" i="25"/>
  <c r="BI449" i="25" s="1"/>
  <c r="R449" i="25"/>
  <c r="BB449" i="25" s="1"/>
  <c r="D484" i="5"/>
  <c r="H484" i="5"/>
  <c r="AR451" i="25"/>
  <c r="AY451" i="25"/>
  <c r="P815" i="5"/>
  <c r="H842" i="5"/>
  <c r="C462" i="8"/>
  <c r="C462" i="33"/>
  <c r="C462" i="9"/>
  <c r="C469" i="33"/>
  <c r="C469" i="9"/>
  <c r="C469" i="8"/>
  <c r="J470" i="25"/>
  <c r="AF470" i="25"/>
  <c r="H463" i="33"/>
  <c r="H463" i="9"/>
  <c r="H463" i="8"/>
  <c r="Y448" i="25"/>
  <c r="BI448" i="25" s="1"/>
  <c r="R448" i="25"/>
  <c r="BB448" i="25" s="1"/>
  <c r="AR456" i="25"/>
  <c r="AY456" i="25"/>
  <c r="H477" i="6"/>
  <c r="H481" i="6"/>
  <c r="H475" i="6"/>
  <c r="H472" i="6"/>
  <c r="AU448" i="25"/>
  <c r="AN448" i="25"/>
  <c r="H479" i="25"/>
  <c r="O459" i="25"/>
  <c r="AK459" i="25"/>
  <c r="D474" i="25"/>
  <c r="R453" i="25"/>
  <c r="BB453" i="25" s="1"/>
  <c r="Y453" i="25"/>
  <c r="BI453" i="25" s="1"/>
  <c r="H480" i="6"/>
  <c r="AY449" i="25"/>
  <c r="AR449" i="25"/>
  <c r="AM453" i="25"/>
  <c r="AT453" i="25"/>
  <c r="AM449" i="25"/>
  <c r="AT449" i="25"/>
  <c r="Q454" i="25"/>
  <c r="BA454" i="25" s="1"/>
  <c r="X454" i="25"/>
  <c r="BH454" i="25" s="1"/>
  <c r="D492" i="5"/>
  <c r="H492" i="5"/>
  <c r="V450" i="25"/>
  <c r="BF450" i="25" s="1"/>
  <c r="AC450" i="25"/>
  <c r="BM450" i="25" s="1"/>
  <c r="H464" i="8"/>
  <c r="H464" i="33"/>
  <c r="H464" i="9"/>
  <c r="K468" i="25"/>
  <c r="AG468" i="25"/>
  <c r="AN449" i="25"/>
  <c r="AU449" i="25"/>
  <c r="D487" i="5"/>
  <c r="H487" i="5"/>
  <c r="AK460" i="25"/>
  <c r="O460" i="25"/>
  <c r="AC451" i="25"/>
  <c r="BM451" i="25" s="1"/>
  <c r="V451" i="25"/>
  <c r="BF451" i="25" s="1"/>
  <c r="AK470" i="25"/>
  <c r="O470" i="25"/>
  <c r="C468" i="33"/>
  <c r="C468" i="8"/>
  <c r="C468" i="9"/>
  <c r="C464" i="9"/>
  <c r="C464" i="8"/>
  <c r="C464" i="33"/>
  <c r="K815" i="5"/>
  <c r="C842" i="5"/>
  <c r="U451" i="3"/>
  <c r="I451" i="3" s="1"/>
  <c r="U448" i="3"/>
  <c r="I448" i="3" s="1"/>
  <c r="U455" i="3"/>
  <c r="I455" i="3" s="1"/>
  <c r="U457" i="3"/>
  <c r="I457" i="3" s="1"/>
  <c r="U446" i="3"/>
  <c r="I446" i="3" s="1"/>
  <c r="U452" i="3"/>
  <c r="I452" i="3" s="1"/>
  <c r="U447" i="3"/>
  <c r="I447" i="3" s="1"/>
  <c r="U449" i="3"/>
  <c r="I449" i="3" s="1"/>
  <c r="U456" i="3"/>
  <c r="I456" i="3" s="1"/>
  <c r="U450" i="3"/>
  <c r="I450" i="3" s="1"/>
  <c r="E28" i="7"/>
  <c r="U454" i="3"/>
  <c r="I454" i="3" s="1"/>
  <c r="U453" i="3"/>
  <c r="I453" i="3" s="1"/>
  <c r="AC456" i="25"/>
  <c r="BM456" i="25" s="1"/>
  <c r="V456" i="25"/>
  <c r="BF456" i="25" s="1"/>
  <c r="H477" i="25"/>
  <c r="H481" i="25"/>
  <c r="H475" i="25"/>
  <c r="H472" i="25"/>
  <c r="D480" i="25"/>
  <c r="AG469" i="25"/>
  <c r="K469" i="25"/>
  <c r="Y458" i="25"/>
  <c r="BI458" i="25" s="1"/>
  <c r="R458" i="25"/>
  <c r="BB458" i="25" s="1"/>
  <c r="AC448" i="25"/>
  <c r="BM448" i="25" s="1"/>
  <c r="V448" i="25"/>
  <c r="BF448" i="25" s="1"/>
  <c r="O461" i="25"/>
  <c r="AK461" i="25"/>
  <c r="O466" i="25"/>
  <c r="AK466" i="25"/>
  <c r="K462" i="25"/>
  <c r="AG462" i="25"/>
  <c r="J464" i="25"/>
  <c r="AF464" i="25"/>
  <c r="AK463" i="25"/>
  <c r="H491" i="5"/>
  <c r="D491" i="5"/>
  <c r="H489" i="5"/>
  <c r="D489" i="5"/>
  <c r="H465" i="9"/>
  <c r="H465" i="8"/>
  <c r="H465" i="33"/>
  <c r="C466" i="8"/>
  <c r="C466" i="9"/>
  <c r="C466" i="33"/>
  <c r="J465" i="25"/>
  <c r="AF465" i="25"/>
  <c r="AF467" i="25"/>
  <c r="J467" i="25"/>
  <c r="C470" i="8"/>
  <c r="C470" i="9"/>
  <c r="C470" i="33"/>
  <c r="H460" i="9"/>
  <c r="H460" i="8"/>
  <c r="H460" i="33"/>
  <c r="H466" i="8"/>
  <c r="H466" i="9"/>
  <c r="H466" i="33"/>
  <c r="AR452" i="25"/>
  <c r="AY452" i="25"/>
  <c r="D475" i="25"/>
  <c r="AM457" i="25"/>
  <c r="AT457" i="25"/>
  <c r="K467" i="25"/>
  <c r="AG467" i="25"/>
  <c r="BV435" i="25"/>
  <c r="BV436" i="25" s="1"/>
  <c r="BV437" i="25" s="1"/>
  <c r="BV438" i="25" s="1"/>
  <c r="BV439" i="25" s="1"/>
  <c r="BV440" i="25" s="1"/>
  <c r="BV441" i="25" s="1"/>
  <c r="BV442" i="25" s="1"/>
  <c r="BV443" i="25" s="1"/>
  <c r="BV444" i="25" s="1"/>
  <c r="BV445" i="25" s="1"/>
  <c r="BV446" i="25" s="1"/>
  <c r="AG464" i="25"/>
  <c r="K464" i="25"/>
  <c r="D476" i="6"/>
  <c r="C482" i="5"/>
  <c r="D472" i="6"/>
  <c r="D480" i="6"/>
  <c r="AU454" i="25"/>
  <c r="AN454" i="25"/>
  <c r="AG461" i="25"/>
  <c r="K461" i="25"/>
  <c r="D463" i="33"/>
  <c r="D463" i="9"/>
  <c r="D463" i="8"/>
  <c r="D488" i="5"/>
  <c r="H488" i="5"/>
  <c r="AF461" i="25"/>
  <c r="J461" i="25"/>
  <c r="J460" i="25"/>
  <c r="AF460" i="25"/>
  <c r="R450" i="25"/>
  <c r="BB450" i="25" s="1"/>
  <c r="Y450" i="25"/>
  <c r="BI450" i="25" s="1"/>
  <c r="X448" i="25"/>
  <c r="BH448" i="25" s="1"/>
  <c r="Q448" i="25"/>
  <c r="BA448" i="25" s="1"/>
  <c r="C839" i="6"/>
  <c r="K813" i="6"/>
  <c r="C814" i="6"/>
  <c r="D814" i="6"/>
  <c r="D840" i="6" s="1"/>
  <c r="X458" i="25"/>
  <c r="BH458" i="25" s="1"/>
  <c r="Q458" i="25"/>
  <c r="BA458" i="25" s="1"/>
  <c r="T498" i="3"/>
  <c r="H498" i="3" s="1"/>
  <c r="T501" i="3"/>
  <c r="H501" i="3" s="1"/>
  <c r="T505" i="3"/>
  <c r="H505" i="3" s="1"/>
  <c r="T495" i="3"/>
  <c r="H495" i="3" s="1"/>
  <c r="T496" i="3"/>
  <c r="H496" i="3" s="1"/>
  <c r="T503" i="3"/>
  <c r="H503" i="3" s="1"/>
  <c r="T500" i="3"/>
  <c r="H500" i="3" s="1"/>
  <c r="T502" i="3"/>
  <c r="H502" i="3" s="1"/>
  <c r="T504" i="3"/>
  <c r="H504" i="3" s="1"/>
  <c r="T497" i="3"/>
  <c r="H497" i="3" s="1"/>
  <c r="T494" i="3"/>
  <c r="H494" i="3" s="1"/>
  <c r="T499" i="3"/>
  <c r="H499" i="3" s="1"/>
  <c r="H32" i="7"/>
  <c r="H485" i="5"/>
  <c r="D485" i="5"/>
  <c r="D471" i="25"/>
  <c r="C459" i="9"/>
  <c r="C459" i="8"/>
  <c r="C459" i="33"/>
  <c r="AF469" i="25"/>
  <c r="J469" i="25"/>
  <c r="J463" i="25"/>
  <c r="AF463" i="25"/>
  <c r="AC452" i="25"/>
  <c r="BM452" i="25" s="1"/>
  <c r="V452" i="25"/>
  <c r="BF452" i="25" s="1"/>
  <c r="D475" i="6"/>
  <c r="AR458" i="25"/>
  <c r="AY458" i="25"/>
  <c r="X457" i="25"/>
  <c r="BH457" i="25" s="1"/>
  <c r="Q457" i="25"/>
  <c r="BA457" i="25" s="1"/>
  <c r="H478" i="25"/>
  <c r="H476" i="25"/>
  <c r="AC455" i="25"/>
  <c r="BM455" i="25" s="1"/>
  <c r="V455" i="25"/>
  <c r="BF455" i="25" s="1"/>
  <c r="D476" i="25"/>
  <c r="Q456" i="25"/>
  <c r="BA456" i="25" s="1"/>
  <c r="X456" i="25"/>
  <c r="BH456" i="25" s="1"/>
  <c r="D472" i="25"/>
  <c r="Y454" i="25"/>
  <c r="BI454" i="25" s="1"/>
  <c r="R454" i="25"/>
  <c r="BB454" i="25" s="1"/>
  <c r="AR457" i="25"/>
  <c r="AY457" i="25"/>
  <c r="D479" i="25"/>
  <c r="AG460" i="25"/>
  <c r="K460" i="25"/>
  <c r="AM452" i="25"/>
  <c r="AT452" i="25"/>
  <c r="H486" i="5"/>
  <c r="D486" i="5"/>
  <c r="H469" i="8"/>
  <c r="H469" i="9"/>
  <c r="H469" i="33"/>
  <c r="D469" i="9"/>
  <c r="D469" i="33"/>
  <c r="D469" i="8"/>
  <c r="D493" i="5"/>
  <c r="H493" i="5"/>
  <c r="AN458" i="25"/>
  <c r="AU458" i="25"/>
  <c r="AT458" i="25"/>
  <c r="AM458" i="25"/>
  <c r="D482" i="5"/>
  <c r="H482" i="5"/>
  <c r="H490" i="5"/>
  <c r="D490" i="5"/>
  <c r="D471" i="6"/>
  <c r="O463" i="25"/>
  <c r="O462" i="25"/>
  <c r="AK462" i="25"/>
  <c r="C460" i="8"/>
  <c r="C460" i="9"/>
  <c r="C460" i="33"/>
  <c r="J468" i="25"/>
  <c r="AF468" i="25"/>
  <c r="J459" i="25"/>
  <c r="AF459" i="25"/>
  <c r="AT447" i="25"/>
  <c r="AM447" i="25"/>
  <c r="R455" i="25"/>
  <c r="BB455" i="25" s="1"/>
  <c r="Y455" i="25"/>
  <c r="BI455" i="25" s="1"/>
  <c r="V458" i="25"/>
  <c r="BF458" i="25" s="1"/>
  <c r="AC458" i="25"/>
  <c r="BM458" i="25" s="1"/>
  <c r="Q453" i="25"/>
  <c r="BA453" i="25" s="1"/>
  <c r="X453" i="25"/>
  <c r="BH453" i="25" s="1"/>
  <c r="D466" i="8"/>
  <c r="D466" i="9"/>
  <c r="D466" i="33"/>
  <c r="H476" i="6"/>
  <c r="X449" i="25"/>
  <c r="BH449" i="25" s="1"/>
  <c r="Q449" i="25"/>
  <c r="BA449" i="25" s="1"/>
  <c r="AM454" i="25"/>
  <c r="AT454" i="25"/>
  <c r="H461" i="9"/>
  <c r="H461" i="8"/>
  <c r="H461" i="33"/>
  <c r="Y451" i="25"/>
  <c r="BI451" i="25" s="1"/>
  <c r="R451" i="25"/>
  <c r="BB451" i="25" s="1"/>
  <c r="AT456" i="25"/>
  <c r="AM456" i="25"/>
  <c r="O494" i="3"/>
  <c r="C494" i="3" s="1"/>
  <c r="O505" i="3"/>
  <c r="C505" i="3" s="1"/>
  <c r="O498" i="3"/>
  <c r="C498" i="3" s="1"/>
  <c r="O501" i="3"/>
  <c r="C501" i="3" s="1"/>
  <c r="O495" i="3"/>
  <c r="C495" i="3" s="1"/>
  <c r="O500" i="3"/>
  <c r="C500" i="3" s="1"/>
  <c r="O499" i="3"/>
  <c r="C499" i="3" s="1"/>
  <c r="O504" i="3"/>
  <c r="C504" i="3" s="1"/>
  <c r="O503" i="3"/>
  <c r="C503" i="3" s="1"/>
  <c r="D32" i="7"/>
  <c r="O496" i="3"/>
  <c r="C496" i="3" s="1"/>
  <c r="O497" i="3"/>
  <c r="C497" i="3" s="1"/>
  <c r="O502" i="3"/>
  <c r="C502" i="3" s="1"/>
  <c r="P49" i="7"/>
  <c r="P80" i="7"/>
  <c r="E48" i="7"/>
  <c r="E80" i="7" s="1"/>
  <c r="U48" i="7"/>
  <c r="D470" i="9"/>
  <c r="D470" i="33"/>
  <c r="D470" i="8"/>
  <c r="V457" i="25"/>
  <c r="BF457" i="25" s="1"/>
  <c r="AC457" i="25"/>
  <c r="BM457" i="25" s="1"/>
  <c r="D479" i="6"/>
  <c r="X452" i="25"/>
  <c r="BH452" i="25" s="1"/>
  <c r="Q452" i="25"/>
  <c r="BA452" i="25" s="1"/>
  <c r="I815" i="4"/>
  <c r="K815" i="4" s="1"/>
  <c r="B816" i="4"/>
  <c r="D815" i="4"/>
  <c r="J815" i="4"/>
  <c r="C815" i="4"/>
  <c r="E815" i="4" s="1"/>
  <c r="V464" i="25" l="1"/>
  <c r="BF464" i="25" s="1"/>
  <c r="J812" i="6"/>
  <c r="BQ423" i="25"/>
  <c r="BQ424" i="25" s="1"/>
  <c r="BQ425" i="25" s="1"/>
  <c r="BQ426" i="25" s="1"/>
  <c r="BQ427" i="25" s="1"/>
  <c r="BQ428" i="25" s="1"/>
  <c r="BQ429" i="25" s="1"/>
  <c r="BQ430" i="25" s="1"/>
  <c r="BQ431" i="25" s="1"/>
  <c r="BQ432" i="25" s="1"/>
  <c r="BQ433" i="25" s="1"/>
  <c r="BQ434" i="25" s="1"/>
  <c r="AY464" i="25"/>
  <c r="BX423" i="25"/>
  <c r="BX424" i="25" s="1"/>
  <c r="BX425" i="25" s="1"/>
  <c r="BX426" i="25" s="1"/>
  <c r="BX427" i="25" s="1"/>
  <c r="BX428" i="25" s="1"/>
  <c r="BX429" i="25" s="1"/>
  <c r="BX430" i="25" s="1"/>
  <c r="BX431" i="25" s="1"/>
  <c r="BX432" i="25" s="1"/>
  <c r="BX433" i="25" s="1"/>
  <c r="BX434" i="25" s="1"/>
  <c r="V465" i="25"/>
  <c r="BF465" i="25" s="1"/>
  <c r="Z441" i="25"/>
  <c r="BJ441" i="25" s="1"/>
  <c r="S441" i="25"/>
  <c r="BC441" i="25" s="1"/>
  <c r="D813" i="3"/>
  <c r="T446" i="25"/>
  <c r="BD446" i="25" s="1"/>
  <c r="AA446" i="25"/>
  <c r="BK446" i="25" s="1"/>
  <c r="AO440" i="25"/>
  <c r="AV440" i="25"/>
  <c r="AH457" i="25"/>
  <c r="L457" i="25"/>
  <c r="E451" i="33"/>
  <c r="E451" i="9"/>
  <c r="E451" i="8"/>
  <c r="E448" i="8"/>
  <c r="E448" i="9"/>
  <c r="E448" i="33"/>
  <c r="Z446" i="25"/>
  <c r="BJ446" i="25" s="1"/>
  <c r="S446" i="25"/>
  <c r="BC446" i="25" s="1"/>
  <c r="Z444" i="25"/>
  <c r="BJ444" i="25" s="1"/>
  <c r="S444" i="25"/>
  <c r="BC444" i="25" s="1"/>
  <c r="Z439" i="25"/>
  <c r="BJ439" i="25" s="1"/>
  <c r="S439" i="25"/>
  <c r="BC439" i="25" s="1"/>
  <c r="AV445" i="25"/>
  <c r="AO445" i="25"/>
  <c r="N814" i="5"/>
  <c r="F841" i="5"/>
  <c r="F450" i="8"/>
  <c r="F450" i="33"/>
  <c r="F450" i="9"/>
  <c r="F455" i="33"/>
  <c r="F455" i="9"/>
  <c r="F455" i="8"/>
  <c r="F462" i="25"/>
  <c r="F468" i="25"/>
  <c r="F466" i="6"/>
  <c r="F469" i="6"/>
  <c r="F460" i="6"/>
  <c r="F463" i="6"/>
  <c r="F464" i="6"/>
  <c r="F465" i="25"/>
  <c r="F460" i="25"/>
  <c r="F466" i="25"/>
  <c r="F463" i="25"/>
  <c r="F815" i="5"/>
  <c r="F462" i="6"/>
  <c r="F459" i="6"/>
  <c r="F464" i="25"/>
  <c r="F470" i="25"/>
  <c r="F461" i="6"/>
  <c r="F467" i="25"/>
  <c r="F459" i="25"/>
  <c r="F470" i="6"/>
  <c r="F465" i="6"/>
  <c r="F468" i="6"/>
  <c r="F469" i="25"/>
  <c r="F461" i="25"/>
  <c r="F467" i="6"/>
  <c r="AO441" i="25"/>
  <c r="AV441" i="25"/>
  <c r="T437" i="25"/>
  <c r="BD437" i="25" s="1"/>
  <c r="AA437" i="25"/>
  <c r="BK437" i="25" s="1"/>
  <c r="R485" i="3"/>
  <c r="F485" i="3" s="1"/>
  <c r="F485" i="5" s="1"/>
  <c r="R493" i="3"/>
  <c r="F493" i="3" s="1"/>
  <c r="F493" i="5" s="1"/>
  <c r="R490" i="3"/>
  <c r="F490" i="3" s="1"/>
  <c r="F490" i="5" s="1"/>
  <c r="R486" i="3"/>
  <c r="F486" i="3" s="1"/>
  <c r="F486" i="5" s="1"/>
  <c r="C31" i="7"/>
  <c r="R482" i="3"/>
  <c r="F482" i="3" s="1"/>
  <c r="R492" i="3"/>
  <c r="F492" i="3" s="1"/>
  <c r="F492" i="5" s="1"/>
  <c r="R484" i="3"/>
  <c r="F484" i="3" s="1"/>
  <c r="F484" i="5" s="1"/>
  <c r="R488" i="3"/>
  <c r="F488" i="3" s="1"/>
  <c r="F488" i="5" s="1"/>
  <c r="R483" i="3"/>
  <c r="F483" i="3" s="1"/>
  <c r="F483" i="5" s="1"/>
  <c r="R489" i="3"/>
  <c r="F489" i="3" s="1"/>
  <c r="F489" i="5" s="1"/>
  <c r="R487" i="3"/>
  <c r="F487" i="3" s="1"/>
  <c r="F487" i="5" s="1"/>
  <c r="R491" i="3"/>
  <c r="F491" i="3" s="1"/>
  <c r="F491" i="5" s="1"/>
  <c r="AH448" i="25"/>
  <c r="L448" i="25"/>
  <c r="E450" i="9"/>
  <c r="E450" i="8"/>
  <c r="E450" i="33"/>
  <c r="E455" i="8"/>
  <c r="E455" i="9"/>
  <c r="E455" i="33"/>
  <c r="T439" i="25"/>
  <c r="BD439" i="25" s="1"/>
  <c r="AA439" i="25"/>
  <c r="BK439" i="25" s="1"/>
  <c r="S445" i="25"/>
  <c r="BC445" i="25" s="1"/>
  <c r="Z445" i="25"/>
  <c r="BJ445" i="25" s="1"/>
  <c r="F456" i="33"/>
  <c r="F456" i="9"/>
  <c r="F456" i="8"/>
  <c r="F453" i="33"/>
  <c r="F453" i="8"/>
  <c r="F453" i="9"/>
  <c r="AI451" i="25"/>
  <c r="M451" i="25"/>
  <c r="AP437" i="25"/>
  <c r="AW437" i="25"/>
  <c r="E458" i="33"/>
  <c r="E458" i="8"/>
  <c r="E458" i="9"/>
  <c r="AP439" i="25"/>
  <c r="AW439" i="25"/>
  <c r="AI449" i="25"/>
  <c r="M449" i="25"/>
  <c r="S442" i="25"/>
  <c r="BC442" i="25" s="1"/>
  <c r="Z442" i="25"/>
  <c r="BJ442" i="25" s="1"/>
  <c r="AP445" i="25"/>
  <c r="AW445" i="25"/>
  <c r="S437" i="25"/>
  <c r="BC437" i="25" s="1"/>
  <c r="Z437" i="25"/>
  <c r="BJ437" i="25" s="1"/>
  <c r="AA442" i="25"/>
  <c r="BK442" i="25" s="1"/>
  <c r="T442" i="25"/>
  <c r="BD442" i="25" s="1"/>
  <c r="E453" i="9"/>
  <c r="E453" i="8"/>
  <c r="E453" i="33"/>
  <c r="E454" i="8"/>
  <c r="E454" i="9"/>
  <c r="E454" i="33"/>
  <c r="AH451" i="25"/>
  <c r="L451" i="25"/>
  <c r="AW443" i="25"/>
  <c r="AP443" i="25"/>
  <c r="F451" i="8"/>
  <c r="F451" i="33"/>
  <c r="F451" i="9"/>
  <c r="AI455" i="25"/>
  <c r="M455" i="25"/>
  <c r="M452" i="25"/>
  <c r="AI452" i="25"/>
  <c r="M814" i="5"/>
  <c r="E841" i="5"/>
  <c r="AI448" i="25"/>
  <c r="M448" i="25"/>
  <c r="AO442" i="25"/>
  <c r="AV442" i="25"/>
  <c r="AA445" i="25"/>
  <c r="BK445" i="25" s="1"/>
  <c r="T445" i="25"/>
  <c r="BD445" i="25" s="1"/>
  <c r="E456" i="9"/>
  <c r="E456" i="8"/>
  <c r="E456" i="33"/>
  <c r="AH458" i="25"/>
  <c r="L458" i="25"/>
  <c r="AH452" i="25"/>
  <c r="L452" i="25"/>
  <c r="L454" i="25"/>
  <c r="AH454" i="25"/>
  <c r="E813" i="3"/>
  <c r="E470" i="5"/>
  <c r="AO443" i="25"/>
  <c r="AV443" i="25"/>
  <c r="BR423" i="25"/>
  <c r="BR424" i="25" s="1"/>
  <c r="BR425" i="25" s="1"/>
  <c r="BR426" i="25" s="1"/>
  <c r="BR427" i="25" s="1"/>
  <c r="BR428" i="25" s="1"/>
  <c r="BR429" i="25" s="1"/>
  <c r="BR430" i="25" s="1"/>
  <c r="BR431" i="25" s="1"/>
  <c r="BR432" i="25" s="1"/>
  <c r="BR433" i="25" s="1"/>
  <c r="BR434" i="25" s="1"/>
  <c r="F458" i="8"/>
  <c r="F458" i="9"/>
  <c r="F458" i="33"/>
  <c r="F447" i="8"/>
  <c r="F447" i="9"/>
  <c r="F447" i="33"/>
  <c r="AI450" i="25"/>
  <c r="M450" i="25"/>
  <c r="AP442" i="25"/>
  <c r="AW442" i="25"/>
  <c r="E452" i="33"/>
  <c r="E452" i="8"/>
  <c r="E452" i="9"/>
  <c r="T443" i="25"/>
  <c r="BD443" i="25" s="1"/>
  <c r="AA443" i="25"/>
  <c r="BK443" i="25" s="1"/>
  <c r="P492" i="3"/>
  <c r="D492" i="3" s="1"/>
  <c r="P482" i="3"/>
  <c r="D482" i="3" s="1"/>
  <c r="P486" i="3"/>
  <c r="D486" i="3" s="1"/>
  <c r="P488" i="3"/>
  <c r="D488" i="3" s="1"/>
  <c r="P487" i="3"/>
  <c r="D487" i="3" s="1"/>
  <c r="P485" i="3"/>
  <c r="D485" i="3" s="1"/>
  <c r="P484" i="3"/>
  <c r="D484" i="3" s="1"/>
  <c r="P490" i="3"/>
  <c r="D490" i="3" s="1"/>
  <c r="P483" i="3"/>
  <c r="D483" i="3" s="1"/>
  <c r="P491" i="3"/>
  <c r="D491" i="3" s="1"/>
  <c r="P489" i="3"/>
  <c r="D489" i="3" s="1"/>
  <c r="P493" i="3"/>
  <c r="D493" i="3" s="1"/>
  <c r="F31" i="7"/>
  <c r="T438" i="25"/>
  <c r="BD438" i="25" s="1"/>
  <c r="AA438" i="25"/>
  <c r="BK438" i="25" s="1"/>
  <c r="AW441" i="25"/>
  <c r="AP441" i="25"/>
  <c r="AV436" i="25"/>
  <c r="AO436" i="25"/>
  <c r="E447" i="33"/>
  <c r="E813" i="6"/>
  <c r="E839" i="6" s="1"/>
  <c r="E447" i="8"/>
  <c r="E447" i="9"/>
  <c r="L449" i="25"/>
  <c r="AH449" i="25"/>
  <c r="E457" i="9"/>
  <c r="E457" i="33"/>
  <c r="E457" i="8"/>
  <c r="Q486" i="3"/>
  <c r="E486" i="3" s="1"/>
  <c r="E486" i="5" s="1"/>
  <c r="Q490" i="3"/>
  <c r="E490" i="3" s="1"/>
  <c r="E490" i="5" s="1"/>
  <c r="G31" i="7"/>
  <c r="Q482" i="3"/>
  <c r="E482" i="3" s="1"/>
  <c r="Q493" i="3"/>
  <c r="E493" i="3" s="1"/>
  <c r="E493" i="5" s="1"/>
  <c r="Q485" i="3"/>
  <c r="E485" i="3" s="1"/>
  <c r="E485" i="5" s="1"/>
  <c r="Q487" i="3"/>
  <c r="E487" i="3" s="1"/>
  <c r="E487" i="5" s="1"/>
  <c r="Q488" i="3"/>
  <c r="E488" i="3" s="1"/>
  <c r="E488" i="5" s="1"/>
  <c r="Q483" i="3"/>
  <c r="E483" i="3" s="1"/>
  <c r="E483" i="5" s="1"/>
  <c r="Q489" i="3"/>
  <c r="E489" i="3" s="1"/>
  <c r="E489" i="5" s="1"/>
  <c r="Q491" i="3"/>
  <c r="E491" i="3" s="1"/>
  <c r="E491" i="5" s="1"/>
  <c r="Q492" i="3"/>
  <c r="E492" i="3" s="1"/>
  <c r="E492" i="5" s="1"/>
  <c r="Q484" i="3"/>
  <c r="E484" i="3" s="1"/>
  <c r="E484" i="5" s="1"/>
  <c r="AO435" i="25"/>
  <c r="AV435" i="25"/>
  <c r="AV438" i="25"/>
  <c r="AO438" i="25"/>
  <c r="Z443" i="25"/>
  <c r="BJ443" i="25" s="1"/>
  <c r="S443" i="25"/>
  <c r="BC443" i="25" s="1"/>
  <c r="BY423" i="25"/>
  <c r="BY424" i="25" s="1"/>
  <c r="BY425" i="25" s="1"/>
  <c r="BY426" i="25" s="1"/>
  <c r="BY427" i="25" s="1"/>
  <c r="BY428" i="25" s="1"/>
  <c r="BY429" i="25" s="1"/>
  <c r="BY430" i="25" s="1"/>
  <c r="BY431" i="25" s="1"/>
  <c r="BY432" i="25" s="1"/>
  <c r="BY433" i="25" s="1"/>
  <c r="BY434" i="25" s="1"/>
  <c r="AI458" i="25"/>
  <c r="M458" i="25"/>
  <c r="F449" i="9"/>
  <c r="F449" i="33"/>
  <c r="F449" i="8"/>
  <c r="F454" i="9"/>
  <c r="F454" i="8"/>
  <c r="F454" i="33"/>
  <c r="F457" i="8"/>
  <c r="F457" i="9"/>
  <c r="F457" i="33"/>
  <c r="F448" i="8"/>
  <c r="F448" i="33"/>
  <c r="F448" i="9"/>
  <c r="AK471" i="25"/>
  <c r="AR471" i="25" s="1"/>
  <c r="AW438" i="25"/>
  <c r="AP438" i="25"/>
  <c r="T441" i="25"/>
  <c r="BD441" i="25" s="1"/>
  <c r="AA441" i="25"/>
  <c r="BK441" i="25" s="1"/>
  <c r="S436" i="25"/>
  <c r="BC436" i="25" s="1"/>
  <c r="Z436" i="25"/>
  <c r="BJ436" i="25" s="1"/>
  <c r="F813" i="6"/>
  <c r="L455" i="25"/>
  <c r="AH455" i="25"/>
  <c r="AH456" i="25"/>
  <c r="L456" i="25"/>
  <c r="L447" i="25"/>
  <c r="AH447" i="25"/>
  <c r="AW444" i="25"/>
  <c r="AP444" i="25"/>
  <c r="S435" i="25"/>
  <c r="BC435" i="25" s="1"/>
  <c r="Z435" i="25"/>
  <c r="BJ435" i="25" s="1"/>
  <c r="AA440" i="25"/>
  <c r="BK440" i="25" s="1"/>
  <c r="T440" i="25"/>
  <c r="BD440" i="25" s="1"/>
  <c r="E470" i="25"/>
  <c r="E469" i="25"/>
  <c r="E467" i="6"/>
  <c r="E470" i="6"/>
  <c r="E463" i="25"/>
  <c r="E459" i="6"/>
  <c r="E465" i="25"/>
  <c r="E468" i="25"/>
  <c r="E464" i="6"/>
  <c r="E462" i="6"/>
  <c r="E815" i="5"/>
  <c r="E460" i="6"/>
  <c r="E461" i="6"/>
  <c r="E465" i="6"/>
  <c r="E461" i="25"/>
  <c r="E460" i="25"/>
  <c r="E467" i="25"/>
  <c r="E466" i="25"/>
  <c r="E466" i="6"/>
  <c r="E463" i="6"/>
  <c r="E459" i="25"/>
  <c r="E464" i="25"/>
  <c r="E469" i="6"/>
  <c r="E462" i="25"/>
  <c r="E468" i="6"/>
  <c r="S438" i="25"/>
  <c r="BC438" i="25" s="1"/>
  <c r="Z438" i="25"/>
  <c r="BJ438" i="25" s="1"/>
  <c r="AA435" i="25"/>
  <c r="BK435" i="25" s="1"/>
  <c r="T435" i="25"/>
  <c r="BD435" i="25" s="1"/>
  <c r="AP436" i="25"/>
  <c r="AW436" i="25"/>
  <c r="F452" i="9"/>
  <c r="F452" i="33"/>
  <c r="F452" i="8"/>
  <c r="M453" i="25"/>
  <c r="AI453" i="25"/>
  <c r="M447" i="25"/>
  <c r="AI447" i="25"/>
  <c r="AO437" i="25"/>
  <c r="AV437" i="25"/>
  <c r="AP446" i="25"/>
  <c r="AW446" i="25"/>
  <c r="F813" i="3"/>
  <c r="K813" i="3" s="1"/>
  <c r="F470" i="5"/>
  <c r="S440" i="25"/>
  <c r="BC440" i="25" s="1"/>
  <c r="Z440" i="25"/>
  <c r="BJ440" i="25" s="1"/>
  <c r="AH450" i="25"/>
  <c r="L450" i="25"/>
  <c r="L453" i="25"/>
  <c r="AH453" i="25"/>
  <c r="E449" i="9"/>
  <c r="E449" i="8"/>
  <c r="E449" i="33"/>
  <c r="T444" i="25"/>
  <c r="BD444" i="25" s="1"/>
  <c r="AA444" i="25"/>
  <c r="BK444" i="25" s="1"/>
  <c r="AO446" i="25"/>
  <c r="AV446" i="25"/>
  <c r="AO444" i="25"/>
  <c r="AV444" i="25"/>
  <c r="AP440" i="25"/>
  <c r="AW440" i="25"/>
  <c r="AO439" i="25"/>
  <c r="AV439" i="25"/>
  <c r="AW435" i="25"/>
  <c r="AP435" i="25"/>
  <c r="AA436" i="25"/>
  <c r="BK436" i="25" s="1"/>
  <c r="T436" i="25"/>
  <c r="BD436" i="25" s="1"/>
  <c r="M457" i="25"/>
  <c r="AI457" i="25"/>
  <c r="AI456" i="25"/>
  <c r="M456" i="25"/>
  <c r="M454" i="25"/>
  <c r="AI454" i="25"/>
  <c r="H474" i="8"/>
  <c r="BT448" i="25"/>
  <c r="BT449" i="25" s="1"/>
  <c r="BT450" i="25" s="1"/>
  <c r="BT451" i="25" s="1"/>
  <c r="BT452" i="25" s="1"/>
  <c r="BT453" i="25" s="1"/>
  <c r="BT454" i="25" s="1"/>
  <c r="BT455" i="25" s="1"/>
  <c r="BT456" i="25" s="1"/>
  <c r="BT457" i="25" s="1"/>
  <c r="BT458" i="25" s="1"/>
  <c r="H474" i="33"/>
  <c r="C815" i="3"/>
  <c r="L815" i="3" s="1"/>
  <c r="H815" i="3"/>
  <c r="I811" i="3"/>
  <c r="I847" i="3" s="1"/>
  <c r="D478" i="9"/>
  <c r="AR469" i="25"/>
  <c r="D478" i="8"/>
  <c r="BP447" i="25"/>
  <c r="BP448" i="25" s="1"/>
  <c r="BP449" i="25" s="1"/>
  <c r="BP450" i="25" s="1"/>
  <c r="BP451" i="25" s="1"/>
  <c r="BP452" i="25" s="1"/>
  <c r="BP453" i="25" s="1"/>
  <c r="BP454" i="25" s="1"/>
  <c r="BP455" i="25" s="1"/>
  <c r="BP456" i="25" s="1"/>
  <c r="BP457" i="25" s="1"/>
  <c r="BP458" i="25" s="1"/>
  <c r="BW447" i="25"/>
  <c r="BW448" i="25" s="1"/>
  <c r="BW449" i="25" s="1"/>
  <c r="BW450" i="25" s="1"/>
  <c r="BW451" i="25" s="1"/>
  <c r="BW452" i="25" s="1"/>
  <c r="BW453" i="25" s="1"/>
  <c r="BW454" i="25" s="1"/>
  <c r="BW455" i="25" s="1"/>
  <c r="BW456" i="25" s="1"/>
  <c r="BW457" i="25" s="1"/>
  <c r="BW458" i="25" s="1"/>
  <c r="K477" i="25"/>
  <c r="Y477" i="25" s="1"/>
  <c r="BI477" i="25" s="1"/>
  <c r="K481" i="25"/>
  <c r="R481" i="25" s="1"/>
  <c r="BB481" i="25" s="1"/>
  <c r="H489" i="6"/>
  <c r="H489" i="9" s="1"/>
  <c r="O473" i="25"/>
  <c r="V473" i="25" s="1"/>
  <c r="BF473" i="25" s="1"/>
  <c r="H471" i="9"/>
  <c r="H471" i="33"/>
  <c r="H487" i="6"/>
  <c r="H487" i="8" s="1"/>
  <c r="H486" i="25"/>
  <c r="H483" i="6"/>
  <c r="H483" i="8" s="1"/>
  <c r="D491" i="25"/>
  <c r="D474" i="9"/>
  <c r="H484" i="6"/>
  <c r="H484" i="33" s="1"/>
  <c r="D474" i="33"/>
  <c r="AG475" i="25"/>
  <c r="AU475" i="25" s="1"/>
  <c r="H493" i="25"/>
  <c r="H492" i="25"/>
  <c r="H815" i="6"/>
  <c r="H841" i="6" s="1"/>
  <c r="D484" i="6"/>
  <c r="D484" i="8" s="1"/>
  <c r="H478" i="33"/>
  <c r="CA448" i="25"/>
  <c r="CA449" i="25" s="1"/>
  <c r="CA450" i="25" s="1"/>
  <c r="CA451" i="25" s="1"/>
  <c r="CA452" i="25" s="1"/>
  <c r="CA453" i="25" s="1"/>
  <c r="CA454" i="25" s="1"/>
  <c r="CA455" i="25" s="1"/>
  <c r="CA456" i="25" s="1"/>
  <c r="CA457" i="25" s="1"/>
  <c r="CA458" i="25" s="1"/>
  <c r="H478" i="8"/>
  <c r="H491" i="6"/>
  <c r="H491" i="9" s="1"/>
  <c r="D487" i="25"/>
  <c r="D489" i="6"/>
  <c r="D489" i="9" s="1"/>
  <c r="AK473" i="25"/>
  <c r="AR473" i="25" s="1"/>
  <c r="H476" i="33"/>
  <c r="H476" i="8"/>
  <c r="H476" i="9"/>
  <c r="C481" i="33"/>
  <c r="C481" i="8"/>
  <c r="C481" i="9"/>
  <c r="K472" i="25"/>
  <c r="AG472" i="25"/>
  <c r="D483" i="6"/>
  <c r="AC471" i="25"/>
  <c r="BM471" i="25" s="1"/>
  <c r="V471" i="25"/>
  <c r="BF471" i="25" s="1"/>
  <c r="AR460" i="25"/>
  <c r="AY460" i="25"/>
  <c r="AC459" i="25"/>
  <c r="BM459" i="25" s="1"/>
  <c r="V459" i="25"/>
  <c r="BF459" i="25" s="1"/>
  <c r="Q470" i="25"/>
  <c r="BA470" i="25" s="1"/>
  <c r="X470" i="25"/>
  <c r="BH470" i="25" s="1"/>
  <c r="AN465" i="25"/>
  <c r="AU465" i="25"/>
  <c r="H473" i="33"/>
  <c r="H473" i="8"/>
  <c r="H473" i="9"/>
  <c r="H488" i="6"/>
  <c r="P816" i="5"/>
  <c r="H843" i="5"/>
  <c r="D477" i="9"/>
  <c r="D477" i="8"/>
  <c r="D477" i="33"/>
  <c r="C471" i="33"/>
  <c r="C471" i="9"/>
  <c r="C471" i="8"/>
  <c r="J479" i="25"/>
  <c r="AF479" i="25"/>
  <c r="AF475" i="25"/>
  <c r="J475" i="25"/>
  <c r="D489" i="25"/>
  <c r="C517" i="3"/>
  <c r="C505" i="5"/>
  <c r="BO447" i="25"/>
  <c r="BO448" i="25" s="1"/>
  <c r="BO449" i="25" s="1"/>
  <c r="BO450" i="25" s="1"/>
  <c r="BO451" i="25" s="1"/>
  <c r="BO452" i="25" s="1"/>
  <c r="BO453" i="25" s="1"/>
  <c r="BO454" i="25" s="1"/>
  <c r="BO455" i="25" s="1"/>
  <c r="BO456" i="25" s="1"/>
  <c r="BO457" i="25" s="1"/>
  <c r="BO458" i="25" s="1"/>
  <c r="AM459" i="25"/>
  <c r="AT459" i="25"/>
  <c r="V462" i="25"/>
  <c r="BF462" i="25" s="1"/>
  <c r="AC462" i="25"/>
  <c r="BM462" i="25" s="1"/>
  <c r="AT463" i="25"/>
  <c r="AM463" i="25"/>
  <c r="H483" i="25"/>
  <c r="D504" i="5"/>
  <c r="H504" i="5"/>
  <c r="H516" i="3"/>
  <c r="H498" i="5"/>
  <c r="D498" i="5"/>
  <c r="H510" i="3"/>
  <c r="H489" i="25"/>
  <c r="AT461" i="25"/>
  <c r="AM461" i="25"/>
  <c r="X467" i="25"/>
  <c r="BH467" i="25" s="1"/>
  <c r="Q467" i="25"/>
  <c r="BA467" i="25" s="1"/>
  <c r="AG477" i="25"/>
  <c r="AY461" i="25"/>
  <c r="AR461" i="25"/>
  <c r="O475" i="25"/>
  <c r="AK475" i="25"/>
  <c r="D493" i="6"/>
  <c r="V470" i="25"/>
  <c r="BF470" i="25" s="1"/>
  <c r="AC470" i="25"/>
  <c r="BM470" i="25" s="1"/>
  <c r="D490" i="25"/>
  <c r="H493" i="6"/>
  <c r="R466" i="25"/>
  <c r="BB466" i="25" s="1"/>
  <c r="Y466" i="25"/>
  <c r="BI466" i="25" s="1"/>
  <c r="R465" i="25"/>
  <c r="BB465" i="25" s="1"/>
  <c r="Y465" i="25"/>
  <c r="BI465" i="25" s="1"/>
  <c r="H488" i="25"/>
  <c r="AK482" i="25"/>
  <c r="O482" i="25"/>
  <c r="AM466" i="25"/>
  <c r="AT466" i="25"/>
  <c r="C478" i="9"/>
  <c r="C478" i="8"/>
  <c r="C478" i="33"/>
  <c r="C474" i="8"/>
  <c r="C474" i="9"/>
  <c r="C474" i="33"/>
  <c r="K816" i="5"/>
  <c r="C843" i="5"/>
  <c r="D495" i="5"/>
  <c r="H507" i="3"/>
  <c r="H495" i="5"/>
  <c r="D472" i="8"/>
  <c r="D472" i="33"/>
  <c r="D472" i="9"/>
  <c r="Y468" i="25"/>
  <c r="BI468" i="25" s="1"/>
  <c r="R468" i="25"/>
  <c r="BB468" i="25" s="1"/>
  <c r="O480" i="25"/>
  <c r="AK480" i="25"/>
  <c r="D488" i="6"/>
  <c r="H513" i="3"/>
  <c r="D501" i="5"/>
  <c r="H501" i="5"/>
  <c r="C503" i="5"/>
  <c r="C515" i="3"/>
  <c r="C494" i="5"/>
  <c r="C506" i="3"/>
  <c r="D486" i="6"/>
  <c r="BV447" i="25"/>
  <c r="BV448" i="25" s="1"/>
  <c r="BV449" i="25" s="1"/>
  <c r="BV450" i="25" s="1"/>
  <c r="BV451" i="25" s="1"/>
  <c r="BV452" i="25" s="1"/>
  <c r="BV453" i="25" s="1"/>
  <c r="BV454" i="25" s="1"/>
  <c r="BV455" i="25" s="1"/>
  <c r="BV456" i="25" s="1"/>
  <c r="BV457" i="25" s="1"/>
  <c r="BV458" i="25" s="1"/>
  <c r="X459" i="25"/>
  <c r="BH459" i="25" s="1"/>
  <c r="Q459" i="25"/>
  <c r="BA459" i="25" s="1"/>
  <c r="AC463" i="25"/>
  <c r="BM463" i="25" s="1"/>
  <c r="V463" i="25"/>
  <c r="BF463" i="25" s="1"/>
  <c r="AK476" i="25"/>
  <c r="O476" i="25"/>
  <c r="H485" i="6"/>
  <c r="Q463" i="25"/>
  <c r="BA463" i="25" s="1"/>
  <c r="X463" i="25"/>
  <c r="BH463" i="25" s="1"/>
  <c r="AG471" i="25"/>
  <c r="K471" i="25"/>
  <c r="D502" i="5"/>
  <c r="H502" i="5"/>
  <c r="H514" i="3"/>
  <c r="Y461" i="25"/>
  <c r="BI461" i="25" s="1"/>
  <c r="R461" i="25"/>
  <c r="BB461" i="25" s="1"/>
  <c r="AT467" i="25"/>
  <c r="AM467" i="25"/>
  <c r="AC461" i="25"/>
  <c r="BM461" i="25" s="1"/>
  <c r="V461" i="25"/>
  <c r="BF461" i="25" s="1"/>
  <c r="AK481" i="25"/>
  <c r="O481" i="25"/>
  <c r="AR470" i="25"/>
  <c r="AY470" i="25"/>
  <c r="H472" i="33"/>
  <c r="H472" i="9"/>
  <c r="H472" i="8"/>
  <c r="H477" i="8"/>
  <c r="H477" i="33"/>
  <c r="H477" i="9"/>
  <c r="AN459" i="25"/>
  <c r="AU459" i="25"/>
  <c r="AN466" i="25"/>
  <c r="AU466" i="25"/>
  <c r="AK474" i="25"/>
  <c r="O474" i="25"/>
  <c r="X466" i="25"/>
  <c r="BH466" i="25" s="1"/>
  <c r="Q466" i="25"/>
  <c r="BA466" i="25" s="1"/>
  <c r="AN470" i="25"/>
  <c r="AU470" i="25"/>
  <c r="AG478" i="25"/>
  <c r="K478" i="25"/>
  <c r="AT462" i="25"/>
  <c r="AM462" i="25"/>
  <c r="J473" i="25"/>
  <c r="AF473" i="25"/>
  <c r="C477" i="9"/>
  <c r="C477" i="33"/>
  <c r="C477" i="8"/>
  <c r="AF482" i="25"/>
  <c r="J482" i="25"/>
  <c r="C507" i="3"/>
  <c r="C495" i="5"/>
  <c r="H479" i="8"/>
  <c r="H479" i="33"/>
  <c r="H479" i="9"/>
  <c r="C496" i="5"/>
  <c r="C508" i="3"/>
  <c r="AR462" i="25"/>
  <c r="AY462" i="25"/>
  <c r="D485" i="25"/>
  <c r="AC466" i="25"/>
  <c r="BM466" i="25" s="1"/>
  <c r="V466" i="25"/>
  <c r="BF466" i="25" s="1"/>
  <c r="D493" i="25"/>
  <c r="D479" i="9"/>
  <c r="D479" i="33"/>
  <c r="D479" i="8"/>
  <c r="P81" i="7"/>
  <c r="E49" i="7"/>
  <c r="E81" i="7" s="1"/>
  <c r="U49" i="7"/>
  <c r="P50" i="7"/>
  <c r="C504" i="5"/>
  <c r="C516" i="3"/>
  <c r="D492" i="6"/>
  <c r="D486" i="25"/>
  <c r="AM468" i="25"/>
  <c r="AT468" i="25"/>
  <c r="D471" i="8"/>
  <c r="D471" i="9"/>
  <c r="D471" i="33"/>
  <c r="O478" i="25"/>
  <c r="AK478" i="25"/>
  <c r="H485" i="25"/>
  <c r="X469" i="25"/>
  <c r="BH469" i="25" s="1"/>
  <c r="Q469" i="25"/>
  <c r="BA469" i="25" s="1"/>
  <c r="H512" i="3"/>
  <c r="H500" i="5"/>
  <c r="D500" i="5"/>
  <c r="AN461" i="25"/>
  <c r="AU461" i="25"/>
  <c r="D476" i="33"/>
  <c r="D476" i="9"/>
  <c r="D476" i="8"/>
  <c r="AT465" i="25"/>
  <c r="AM465" i="25"/>
  <c r="AT464" i="25"/>
  <c r="AM464" i="25"/>
  <c r="Y469" i="25"/>
  <c r="BI469" i="25" s="1"/>
  <c r="R469" i="25"/>
  <c r="BB469" i="25" s="1"/>
  <c r="H490" i="6"/>
  <c r="Y459" i="25"/>
  <c r="BI459" i="25" s="1"/>
  <c r="R459" i="25"/>
  <c r="BB459" i="25" s="1"/>
  <c r="K482" i="25"/>
  <c r="AG482" i="25"/>
  <c r="V467" i="25"/>
  <c r="BF467" i="25" s="1"/>
  <c r="AC467" i="25"/>
  <c r="BM467" i="25" s="1"/>
  <c r="AY468" i="25"/>
  <c r="AR468" i="25"/>
  <c r="R470" i="25"/>
  <c r="BB470" i="25" s="1"/>
  <c r="Y470" i="25"/>
  <c r="BI470" i="25" s="1"/>
  <c r="Q462" i="25"/>
  <c r="BA462" i="25" s="1"/>
  <c r="X462" i="25"/>
  <c r="BH462" i="25" s="1"/>
  <c r="J471" i="25"/>
  <c r="AF471" i="25"/>
  <c r="C479" i="33"/>
  <c r="C479" i="9"/>
  <c r="C479" i="8"/>
  <c r="AF481" i="25"/>
  <c r="J481" i="25"/>
  <c r="C482" i="8"/>
  <c r="C482" i="33"/>
  <c r="C482" i="9"/>
  <c r="AN460" i="25"/>
  <c r="AU460" i="25"/>
  <c r="Y462" i="25"/>
  <c r="BI462" i="25" s="1"/>
  <c r="R462" i="25"/>
  <c r="BB462" i="25" s="1"/>
  <c r="D483" i="25"/>
  <c r="D494" i="25"/>
  <c r="D494" i="6"/>
  <c r="D817" i="5"/>
  <c r="H497" i="5"/>
  <c r="D497" i="5"/>
  <c r="H509" i="3"/>
  <c r="X461" i="25"/>
  <c r="BH461" i="25" s="1"/>
  <c r="Q461" i="25"/>
  <c r="BA461" i="25" s="1"/>
  <c r="C817" i="5"/>
  <c r="C494" i="25"/>
  <c r="C494" i="6"/>
  <c r="C488" i="25"/>
  <c r="C492" i="25"/>
  <c r="C491" i="6"/>
  <c r="C483" i="6"/>
  <c r="C485" i="25"/>
  <c r="C490" i="25"/>
  <c r="C488" i="6"/>
  <c r="C486" i="25"/>
  <c r="C492" i="6"/>
  <c r="C483" i="25"/>
  <c r="C485" i="6"/>
  <c r="C487" i="6"/>
  <c r="C486" i="6"/>
  <c r="C489" i="6"/>
  <c r="C493" i="25"/>
  <c r="C487" i="25"/>
  <c r="C489" i="25"/>
  <c r="C493" i="6"/>
  <c r="C484" i="6"/>
  <c r="C491" i="25"/>
  <c r="C484" i="25"/>
  <c r="C490" i="6"/>
  <c r="AR463" i="25"/>
  <c r="AY463" i="25"/>
  <c r="D490" i="6"/>
  <c r="D815" i="6"/>
  <c r="D841" i="6" s="1"/>
  <c r="C499" i="5"/>
  <c r="C511" i="3"/>
  <c r="D492" i="25"/>
  <c r="Q468" i="25"/>
  <c r="BA468" i="25" s="1"/>
  <c r="X468" i="25"/>
  <c r="BH468" i="25" s="1"/>
  <c r="AT469" i="25"/>
  <c r="AM469" i="25"/>
  <c r="H515" i="3"/>
  <c r="D503" i="5"/>
  <c r="H503" i="5"/>
  <c r="Y464" i="25"/>
  <c r="BI464" i="25" s="1"/>
  <c r="R464" i="25"/>
  <c r="BB464" i="25" s="1"/>
  <c r="AU467" i="25"/>
  <c r="AN467" i="25"/>
  <c r="Q465" i="25"/>
  <c r="BA465" i="25" s="1"/>
  <c r="X465" i="25"/>
  <c r="BH465" i="25" s="1"/>
  <c r="Q464" i="25"/>
  <c r="BA464" i="25" s="1"/>
  <c r="X464" i="25"/>
  <c r="BH464" i="25" s="1"/>
  <c r="AN469" i="25"/>
  <c r="AU469" i="25"/>
  <c r="AK472" i="25"/>
  <c r="O472" i="25"/>
  <c r="H490" i="25"/>
  <c r="K475" i="25"/>
  <c r="K474" i="25"/>
  <c r="AG474" i="25"/>
  <c r="D491" i="6"/>
  <c r="L816" i="5"/>
  <c r="D843" i="5"/>
  <c r="AR467" i="25"/>
  <c r="AY467" i="25"/>
  <c r="AR465" i="25"/>
  <c r="AY465" i="25"/>
  <c r="AC468" i="25"/>
  <c r="BM468" i="25" s="1"/>
  <c r="V468" i="25"/>
  <c r="BF468" i="25" s="1"/>
  <c r="H491" i="25"/>
  <c r="C472" i="8"/>
  <c r="C472" i="33"/>
  <c r="C472" i="9"/>
  <c r="J480" i="25"/>
  <c r="AF480" i="25"/>
  <c r="C476" i="9"/>
  <c r="C476" i="33"/>
  <c r="C476" i="8"/>
  <c r="C473" i="9"/>
  <c r="C473" i="33"/>
  <c r="C473" i="8"/>
  <c r="C510" i="3"/>
  <c r="C498" i="5"/>
  <c r="C500" i="5"/>
  <c r="C512" i="3"/>
  <c r="Y460" i="25"/>
  <c r="BI460" i="25" s="1"/>
  <c r="R460" i="25"/>
  <c r="BB460" i="25" s="1"/>
  <c r="H487" i="25"/>
  <c r="D475" i="8"/>
  <c r="D475" i="33"/>
  <c r="D475" i="9"/>
  <c r="D496" i="5"/>
  <c r="H508" i="3"/>
  <c r="H496" i="5"/>
  <c r="D484" i="25"/>
  <c r="D480" i="8"/>
  <c r="D480" i="9"/>
  <c r="D480" i="33"/>
  <c r="AN464" i="25"/>
  <c r="AU464" i="25"/>
  <c r="R467" i="25"/>
  <c r="BB467" i="25" s="1"/>
  <c r="Y467" i="25"/>
  <c r="BI467" i="25" s="1"/>
  <c r="C815" i="6"/>
  <c r="AN462" i="25"/>
  <c r="AU462" i="25"/>
  <c r="H492" i="6"/>
  <c r="H484" i="25"/>
  <c r="K480" i="25"/>
  <c r="AG480" i="25"/>
  <c r="AK477" i="25"/>
  <c r="O477" i="25"/>
  <c r="AN468" i="25"/>
  <c r="AU468" i="25"/>
  <c r="H480" i="8"/>
  <c r="H480" i="9"/>
  <c r="H480" i="33"/>
  <c r="O479" i="25"/>
  <c r="AK479" i="25"/>
  <c r="D482" i="33"/>
  <c r="D482" i="9"/>
  <c r="D482" i="8"/>
  <c r="D473" i="9"/>
  <c r="D473" i="33"/>
  <c r="D473" i="8"/>
  <c r="D481" i="8"/>
  <c r="D481" i="9"/>
  <c r="D481" i="33"/>
  <c r="AC469" i="25"/>
  <c r="BM469" i="25" s="1"/>
  <c r="V469" i="25"/>
  <c r="BF469" i="25" s="1"/>
  <c r="D488" i="25"/>
  <c r="AF478" i="25"/>
  <c r="J478" i="25"/>
  <c r="AF472" i="25"/>
  <c r="J472" i="25"/>
  <c r="C475" i="33"/>
  <c r="C475" i="8"/>
  <c r="C475" i="9"/>
  <c r="C502" i="5"/>
  <c r="C514" i="3"/>
  <c r="H499" i="5"/>
  <c r="D499" i="5"/>
  <c r="H511" i="3"/>
  <c r="AT460" i="25"/>
  <c r="AM460" i="25"/>
  <c r="U465" i="3"/>
  <c r="I465" i="3" s="1"/>
  <c r="U468" i="3"/>
  <c r="I468" i="3" s="1"/>
  <c r="E29" i="7"/>
  <c r="U461" i="3"/>
  <c r="I461" i="3" s="1"/>
  <c r="U459" i="3"/>
  <c r="I459" i="3" s="1"/>
  <c r="U466" i="3"/>
  <c r="I466" i="3" s="1"/>
  <c r="U463" i="3"/>
  <c r="I463" i="3" s="1"/>
  <c r="U467" i="3"/>
  <c r="I467" i="3" s="1"/>
  <c r="U464" i="3"/>
  <c r="I464" i="3" s="1"/>
  <c r="U460" i="3"/>
  <c r="I460" i="3" s="1"/>
  <c r="U462" i="3"/>
  <c r="I462" i="3" s="1"/>
  <c r="U458" i="3"/>
  <c r="I458" i="3" s="1"/>
  <c r="U469" i="3"/>
  <c r="I469" i="3" s="1"/>
  <c r="H475" i="33"/>
  <c r="H475" i="9"/>
  <c r="H475" i="8"/>
  <c r="J474" i="25"/>
  <c r="AF474" i="25"/>
  <c r="C497" i="5"/>
  <c r="C509" i="3"/>
  <c r="C513" i="3"/>
  <c r="C501" i="5"/>
  <c r="H494" i="25"/>
  <c r="H494" i="6"/>
  <c r="H817" i="5"/>
  <c r="K479" i="25"/>
  <c r="AG479" i="25"/>
  <c r="K476" i="25"/>
  <c r="AG476" i="25"/>
  <c r="H506" i="3"/>
  <c r="H494" i="5"/>
  <c r="D494" i="5"/>
  <c r="D505" i="5"/>
  <c r="H517" i="3"/>
  <c r="H505" i="5"/>
  <c r="K814" i="6"/>
  <c r="C840" i="6"/>
  <c r="H486" i="6"/>
  <c r="Q460" i="25"/>
  <c r="BA460" i="25" s="1"/>
  <c r="X460" i="25"/>
  <c r="BH460" i="25" s="1"/>
  <c r="D487" i="6"/>
  <c r="D485" i="6"/>
  <c r="AR466" i="25"/>
  <c r="AY466" i="25"/>
  <c r="AC460" i="25"/>
  <c r="BM460" i="25" s="1"/>
  <c r="V460" i="25"/>
  <c r="BF460" i="25" s="1"/>
  <c r="AY459" i="25"/>
  <c r="AR459" i="25"/>
  <c r="H481" i="33"/>
  <c r="H481" i="8"/>
  <c r="H481" i="9"/>
  <c r="AT470" i="25"/>
  <c r="AM470" i="25"/>
  <c r="AG481" i="25"/>
  <c r="H482" i="8"/>
  <c r="H482" i="33"/>
  <c r="H482" i="9"/>
  <c r="AN463" i="25"/>
  <c r="AU463" i="25"/>
  <c r="K473" i="25"/>
  <c r="AG473" i="25"/>
  <c r="C480" i="9"/>
  <c r="C480" i="8"/>
  <c r="C480" i="33"/>
  <c r="AF476" i="25"/>
  <c r="J476" i="25"/>
  <c r="AF477" i="25"/>
  <c r="J477" i="25"/>
  <c r="D816" i="4"/>
  <c r="J816" i="4"/>
  <c r="B817" i="4"/>
  <c r="C816" i="4"/>
  <c r="E816" i="4" s="1"/>
  <c r="I816" i="4"/>
  <c r="K816" i="4" s="1"/>
  <c r="BR435" i="25" l="1"/>
  <c r="BR436" i="25"/>
  <c r="BR437" i="25" s="1"/>
  <c r="BR438" i="25" s="1"/>
  <c r="BR439" i="25" s="1"/>
  <c r="BR440" i="25" s="1"/>
  <c r="BR441" i="25" s="1"/>
  <c r="BR442" i="25" s="1"/>
  <c r="BR443" i="25" s="1"/>
  <c r="BR444" i="25" s="1"/>
  <c r="BR445" i="25" s="1"/>
  <c r="BR446" i="25" s="1"/>
  <c r="H487" i="9"/>
  <c r="AY471" i="25"/>
  <c r="O492" i="25"/>
  <c r="V492" i="25" s="1"/>
  <c r="BF492" i="25" s="1"/>
  <c r="H487" i="33"/>
  <c r="AY473" i="25"/>
  <c r="BT459" i="25"/>
  <c r="BT460" i="25" s="1"/>
  <c r="BT461" i="25" s="1"/>
  <c r="BT462" i="25" s="1"/>
  <c r="BT463" i="25" s="1"/>
  <c r="BT464" i="25" s="1"/>
  <c r="BT465" i="25" s="1"/>
  <c r="BT466" i="25" s="1"/>
  <c r="BT467" i="25" s="1"/>
  <c r="BT468" i="25" s="1"/>
  <c r="BT469" i="25" s="1"/>
  <c r="BT470" i="25" s="1"/>
  <c r="BT471" i="25" s="1"/>
  <c r="D484" i="9"/>
  <c r="BY435" i="25"/>
  <c r="BY436" i="25" s="1"/>
  <c r="BY437" i="25" s="1"/>
  <c r="BY438" i="25" s="1"/>
  <c r="BY439" i="25" s="1"/>
  <c r="BY440" i="25" s="1"/>
  <c r="BY441" i="25" s="1"/>
  <c r="BY442" i="25" s="1"/>
  <c r="BY443" i="25" s="1"/>
  <c r="BY444" i="25" s="1"/>
  <c r="BY445" i="25" s="1"/>
  <c r="BY446" i="25" s="1"/>
  <c r="BX435" i="25"/>
  <c r="BX436" i="25" s="1"/>
  <c r="BX437" i="25" s="1"/>
  <c r="BX438" i="25" s="1"/>
  <c r="BX439" i="25" s="1"/>
  <c r="BX440" i="25" s="1"/>
  <c r="BX441" i="25" s="1"/>
  <c r="BX442" i="25" s="1"/>
  <c r="BX443" i="25" s="1"/>
  <c r="BX444" i="25" s="1"/>
  <c r="BX445" i="25" s="1"/>
  <c r="BX446" i="25" s="1"/>
  <c r="E469" i="9"/>
  <c r="E469" i="8"/>
  <c r="E469" i="33"/>
  <c r="Z456" i="25"/>
  <c r="BJ456" i="25" s="1"/>
  <c r="S456" i="25"/>
  <c r="BC456" i="25" s="1"/>
  <c r="AI460" i="25"/>
  <c r="M460" i="25"/>
  <c r="AV457" i="25"/>
  <c r="AO457" i="25"/>
  <c r="AW456" i="25"/>
  <c r="AP456" i="25"/>
  <c r="AW447" i="25"/>
  <c r="AP447" i="25"/>
  <c r="L464" i="25"/>
  <c r="AH464" i="25"/>
  <c r="E465" i="33"/>
  <c r="E465" i="8"/>
  <c r="E465" i="9"/>
  <c r="E459" i="8"/>
  <c r="E459" i="9"/>
  <c r="E459" i="33"/>
  <c r="AO456" i="25"/>
  <c r="AV456" i="25"/>
  <c r="T458" i="25"/>
  <c r="BD458" i="25" s="1"/>
  <c r="AA458" i="25"/>
  <c r="BK458" i="25" s="1"/>
  <c r="BQ435" i="25"/>
  <c r="BQ436" i="25" s="1"/>
  <c r="BQ437" i="25" s="1"/>
  <c r="BQ438" i="25" s="1"/>
  <c r="BQ439" i="25" s="1"/>
  <c r="BQ440" i="25" s="1"/>
  <c r="BQ441" i="25" s="1"/>
  <c r="BQ442" i="25" s="1"/>
  <c r="BQ443" i="25" s="1"/>
  <c r="BQ444" i="25" s="1"/>
  <c r="BQ445" i="25" s="1"/>
  <c r="BQ446" i="25" s="1"/>
  <c r="Z454" i="25"/>
  <c r="BJ454" i="25" s="1"/>
  <c r="S454" i="25"/>
  <c r="BC454" i="25" s="1"/>
  <c r="AW452" i="25"/>
  <c r="AP452" i="25"/>
  <c r="M461" i="25"/>
  <c r="AI461" i="25"/>
  <c r="AI470" i="25"/>
  <c r="M470" i="25"/>
  <c r="AI465" i="25"/>
  <c r="M465" i="25"/>
  <c r="F467" i="33"/>
  <c r="F467" i="8"/>
  <c r="F467" i="9"/>
  <c r="AP457" i="25"/>
  <c r="AW457" i="25"/>
  <c r="AA447" i="25"/>
  <c r="BK447" i="25" s="1"/>
  <c r="T447" i="25"/>
  <c r="BD447" i="25" s="1"/>
  <c r="L459" i="25"/>
  <c r="AH459" i="25"/>
  <c r="E461" i="9"/>
  <c r="E461" i="8"/>
  <c r="E461" i="33"/>
  <c r="AH463" i="25"/>
  <c r="L463" i="25"/>
  <c r="AV455" i="25"/>
  <c r="AO455" i="25"/>
  <c r="AW458" i="25"/>
  <c r="AP458" i="25"/>
  <c r="D814" i="3"/>
  <c r="Z452" i="25"/>
  <c r="BJ452" i="25" s="1"/>
  <c r="S452" i="25"/>
  <c r="BC452" i="25" s="1"/>
  <c r="T452" i="25"/>
  <c r="BD452" i="25" s="1"/>
  <c r="AA452" i="25"/>
  <c r="BK452" i="25" s="1"/>
  <c r="Z451" i="25"/>
  <c r="BJ451" i="25" s="1"/>
  <c r="S451" i="25"/>
  <c r="BC451" i="25" s="1"/>
  <c r="AA449" i="25"/>
  <c r="BK449" i="25" s="1"/>
  <c r="T449" i="25"/>
  <c r="BD449" i="25" s="1"/>
  <c r="AI469" i="25"/>
  <c r="M469" i="25"/>
  <c r="M464" i="25"/>
  <c r="AI464" i="25"/>
  <c r="F464" i="9"/>
  <c r="F464" i="8"/>
  <c r="F464" i="33"/>
  <c r="AV450" i="25"/>
  <c r="AO450" i="25"/>
  <c r="L465" i="25"/>
  <c r="AH465" i="25"/>
  <c r="AV454" i="25"/>
  <c r="AO454" i="25"/>
  <c r="F461" i="33"/>
  <c r="F461" i="8"/>
  <c r="F461" i="9"/>
  <c r="T457" i="25"/>
  <c r="BD457" i="25" s="1"/>
  <c r="AA457" i="25"/>
  <c r="BK457" i="25" s="1"/>
  <c r="F482" i="25"/>
  <c r="F476" i="6"/>
  <c r="F481" i="6"/>
  <c r="F479" i="25"/>
  <c r="F472" i="25"/>
  <c r="F482" i="6"/>
  <c r="F474" i="6"/>
  <c r="F478" i="6"/>
  <c r="F816" i="5"/>
  <c r="F476" i="25"/>
  <c r="F471" i="25"/>
  <c r="F471" i="6"/>
  <c r="F473" i="25"/>
  <c r="F475" i="6"/>
  <c r="F474" i="25"/>
  <c r="F480" i="25"/>
  <c r="F481" i="25"/>
  <c r="F478" i="25"/>
  <c r="F479" i="6"/>
  <c r="F475" i="25"/>
  <c r="F473" i="6"/>
  <c r="F477" i="25"/>
  <c r="F472" i="6"/>
  <c r="F477" i="6"/>
  <c r="F480" i="6"/>
  <c r="AP453" i="25"/>
  <c r="AW453" i="25"/>
  <c r="E463" i="9"/>
  <c r="E463" i="33"/>
  <c r="E463" i="8"/>
  <c r="E460" i="33"/>
  <c r="E460" i="9"/>
  <c r="E460" i="8"/>
  <c r="E470" i="8"/>
  <c r="E470" i="33"/>
  <c r="E470" i="9"/>
  <c r="S455" i="25"/>
  <c r="BC455" i="25" s="1"/>
  <c r="Z455" i="25"/>
  <c r="BJ455" i="25" s="1"/>
  <c r="E482" i="5"/>
  <c r="E814" i="3"/>
  <c r="AO449" i="25"/>
  <c r="AV449" i="25"/>
  <c r="T450" i="25"/>
  <c r="BD450" i="25" s="1"/>
  <c r="AA450" i="25"/>
  <c r="BK450" i="25" s="1"/>
  <c r="AV452" i="25"/>
  <c r="AO452" i="25"/>
  <c r="T455" i="25"/>
  <c r="BD455" i="25" s="1"/>
  <c r="AA455" i="25"/>
  <c r="BK455" i="25" s="1"/>
  <c r="AV451" i="25"/>
  <c r="AO451" i="25"/>
  <c r="AP449" i="25"/>
  <c r="AW449" i="25"/>
  <c r="T451" i="25"/>
  <c r="BD451" i="25" s="1"/>
  <c r="AA451" i="25"/>
  <c r="BK451" i="25" s="1"/>
  <c r="F468" i="8"/>
  <c r="F468" i="33"/>
  <c r="F468" i="9"/>
  <c r="F459" i="8"/>
  <c r="F459" i="33"/>
  <c r="F459" i="9"/>
  <c r="F814" i="6"/>
  <c r="F463" i="9"/>
  <c r="F463" i="33"/>
  <c r="F463" i="8"/>
  <c r="AA456" i="25"/>
  <c r="BK456" i="25" s="1"/>
  <c r="T456" i="25"/>
  <c r="BD456" i="25" s="1"/>
  <c r="T453" i="25"/>
  <c r="BD453" i="25" s="1"/>
  <c r="AA453" i="25"/>
  <c r="BK453" i="25" s="1"/>
  <c r="E466" i="9"/>
  <c r="E466" i="33"/>
  <c r="E466" i="8"/>
  <c r="M815" i="5"/>
  <c r="E842" i="5"/>
  <c r="E467" i="8"/>
  <c r="E467" i="9"/>
  <c r="E467" i="33"/>
  <c r="F839" i="6"/>
  <c r="J813" i="6"/>
  <c r="E814" i="6"/>
  <c r="E840" i="6" s="1"/>
  <c r="Q501" i="3"/>
  <c r="E501" i="3" s="1"/>
  <c r="Q498" i="3"/>
  <c r="E498" i="3" s="1"/>
  <c r="Q504" i="3"/>
  <c r="E504" i="3" s="1"/>
  <c r="Q494" i="3"/>
  <c r="E494" i="3" s="1"/>
  <c r="Q503" i="3"/>
  <c r="E503" i="3" s="1"/>
  <c r="Q495" i="3"/>
  <c r="E495" i="3" s="1"/>
  <c r="Q496" i="3"/>
  <c r="E496" i="3" s="1"/>
  <c r="Q500" i="3"/>
  <c r="E500" i="3" s="1"/>
  <c r="Q499" i="3"/>
  <c r="E499" i="3" s="1"/>
  <c r="Q497" i="3"/>
  <c r="E497" i="3" s="1"/>
  <c r="Q502" i="3"/>
  <c r="E502" i="3" s="1"/>
  <c r="G32" i="7"/>
  <c r="Q505" i="3"/>
  <c r="E505" i="3" s="1"/>
  <c r="Z449" i="25"/>
  <c r="BJ449" i="25" s="1"/>
  <c r="S449" i="25"/>
  <c r="BC449" i="25" s="1"/>
  <c r="AP450" i="25"/>
  <c r="AW450" i="25"/>
  <c r="S458" i="25"/>
  <c r="BC458" i="25" s="1"/>
  <c r="Z458" i="25"/>
  <c r="BJ458" i="25" s="1"/>
  <c r="AW455" i="25"/>
  <c r="AP455" i="25"/>
  <c r="AW451" i="25"/>
  <c r="AP451" i="25"/>
  <c r="F465" i="9"/>
  <c r="F465" i="8"/>
  <c r="F465" i="33"/>
  <c r="F462" i="8"/>
  <c r="F462" i="33"/>
  <c r="F462" i="9"/>
  <c r="F460" i="33"/>
  <c r="F460" i="8"/>
  <c r="F460" i="9"/>
  <c r="AC473" i="25"/>
  <c r="BM473" i="25" s="1"/>
  <c r="AO453" i="25"/>
  <c r="AV453" i="25"/>
  <c r="L466" i="25"/>
  <c r="AH466" i="25"/>
  <c r="E462" i="8"/>
  <c r="E462" i="9"/>
  <c r="E462" i="33"/>
  <c r="L469" i="25"/>
  <c r="AH469" i="25"/>
  <c r="AV458" i="25"/>
  <c r="AO458" i="25"/>
  <c r="AA448" i="25"/>
  <c r="BK448" i="25" s="1"/>
  <c r="T448" i="25"/>
  <c r="BD448" i="25" s="1"/>
  <c r="Z448" i="25"/>
  <c r="BJ448" i="25" s="1"/>
  <c r="S448" i="25"/>
  <c r="BC448" i="25" s="1"/>
  <c r="F470" i="9"/>
  <c r="F470" i="8"/>
  <c r="F470" i="33"/>
  <c r="F842" i="5"/>
  <c r="N815" i="5"/>
  <c r="F469" i="8"/>
  <c r="F469" i="33"/>
  <c r="F469" i="9"/>
  <c r="L461" i="25"/>
  <c r="AH461" i="25"/>
  <c r="AI462" i="25"/>
  <c r="M462" i="25"/>
  <c r="D484" i="33"/>
  <c r="AP454" i="25"/>
  <c r="AW454" i="25"/>
  <c r="Z453" i="25"/>
  <c r="BJ453" i="25" s="1"/>
  <c r="S453" i="25"/>
  <c r="BC453" i="25" s="1"/>
  <c r="E468" i="8"/>
  <c r="E468" i="33"/>
  <c r="E468" i="9"/>
  <c r="L467" i="25"/>
  <c r="AH467" i="25"/>
  <c r="E464" i="8"/>
  <c r="E464" i="9"/>
  <c r="E464" i="33"/>
  <c r="L470" i="25"/>
  <c r="AH470" i="25"/>
  <c r="AV447" i="25"/>
  <c r="AO447" i="25"/>
  <c r="E475" i="6"/>
  <c r="E479" i="6"/>
  <c r="E481" i="6"/>
  <c r="E474" i="25"/>
  <c r="E482" i="6"/>
  <c r="E471" i="25"/>
  <c r="E472" i="25"/>
  <c r="E481" i="25"/>
  <c r="E482" i="25"/>
  <c r="E478" i="25"/>
  <c r="E474" i="6"/>
  <c r="E476" i="25"/>
  <c r="E816" i="5"/>
  <c r="E479" i="25"/>
  <c r="E477" i="6"/>
  <c r="E475" i="25"/>
  <c r="E471" i="6"/>
  <c r="E473" i="6"/>
  <c r="E472" i="6"/>
  <c r="E480" i="6"/>
  <c r="E477" i="25"/>
  <c r="E480" i="25"/>
  <c r="E476" i="6"/>
  <c r="E473" i="25"/>
  <c r="E478" i="6"/>
  <c r="AW448" i="25"/>
  <c r="AP448" i="25"/>
  <c r="AV448" i="25"/>
  <c r="AO448" i="25"/>
  <c r="F814" i="3"/>
  <c r="K814" i="3" s="1"/>
  <c r="F482" i="5"/>
  <c r="M459" i="25"/>
  <c r="AI459" i="25"/>
  <c r="AI463" i="25"/>
  <c r="M463" i="25"/>
  <c r="F466" i="33"/>
  <c r="F466" i="8"/>
  <c r="F466" i="9"/>
  <c r="T454" i="25"/>
  <c r="BD454" i="25" s="1"/>
  <c r="AA454" i="25"/>
  <c r="BK454" i="25" s="1"/>
  <c r="S450" i="25"/>
  <c r="BC450" i="25" s="1"/>
  <c r="Z450" i="25"/>
  <c r="BJ450" i="25" s="1"/>
  <c r="L462" i="25"/>
  <c r="AH462" i="25"/>
  <c r="L460" i="25"/>
  <c r="AH460" i="25"/>
  <c r="L468" i="25"/>
  <c r="AH468" i="25"/>
  <c r="Z447" i="25"/>
  <c r="BJ447" i="25" s="1"/>
  <c r="S447" i="25"/>
  <c r="BC447" i="25" s="1"/>
  <c r="F32" i="7"/>
  <c r="P505" i="3"/>
  <c r="D505" i="3" s="1"/>
  <c r="D517" i="3" s="1"/>
  <c r="D529" i="3" s="1"/>
  <c r="D541" i="3" s="1"/>
  <c r="D553" i="3" s="1"/>
  <c r="D565" i="3" s="1"/>
  <c r="D577" i="3" s="1"/>
  <c r="D589" i="3" s="1"/>
  <c r="D601" i="3" s="1"/>
  <c r="D613" i="3" s="1"/>
  <c r="D625" i="3" s="1"/>
  <c r="D637" i="3" s="1"/>
  <c r="D649" i="3" s="1"/>
  <c r="D661" i="3" s="1"/>
  <c r="D673" i="3" s="1"/>
  <c r="D685" i="3" s="1"/>
  <c r="D697" i="3" s="1"/>
  <c r="D709" i="3" s="1"/>
  <c r="D721" i="3" s="1"/>
  <c r="D733" i="3" s="1"/>
  <c r="D745" i="3" s="1"/>
  <c r="D757" i="3" s="1"/>
  <c r="D769" i="3" s="1"/>
  <c r="P503" i="3"/>
  <c r="D503" i="3" s="1"/>
  <c r="D515" i="3" s="1"/>
  <c r="D527" i="3" s="1"/>
  <c r="D539" i="3" s="1"/>
  <c r="D551" i="3" s="1"/>
  <c r="D563" i="3" s="1"/>
  <c r="D575" i="3" s="1"/>
  <c r="D587" i="3" s="1"/>
  <c r="D599" i="3" s="1"/>
  <c r="D611" i="3" s="1"/>
  <c r="D623" i="3" s="1"/>
  <c r="D635" i="3" s="1"/>
  <c r="D647" i="3" s="1"/>
  <c r="D659" i="3" s="1"/>
  <c r="D671" i="3" s="1"/>
  <c r="D683" i="3" s="1"/>
  <c r="D695" i="3" s="1"/>
  <c r="D707" i="3" s="1"/>
  <c r="D719" i="3" s="1"/>
  <c r="D731" i="3" s="1"/>
  <c r="D743" i="3" s="1"/>
  <c r="D755" i="3" s="1"/>
  <c r="D767" i="3" s="1"/>
  <c r="P497" i="3"/>
  <c r="D497" i="3" s="1"/>
  <c r="D509" i="3" s="1"/>
  <c r="D521" i="3" s="1"/>
  <c r="D533" i="3" s="1"/>
  <c r="D545" i="3" s="1"/>
  <c r="D557" i="3" s="1"/>
  <c r="D569" i="3" s="1"/>
  <c r="D581" i="3" s="1"/>
  <c r="D593" i="3" s="1"/>
  <c r="D605" i="3" s="1"/>
  <c r="D617" i="3" s="1"/>
  <c r="D629" i="3" s="1"/>
  <c r="D641" i="3" s="1"/>
  <c r="D653" i="3" s="1"/>
  <c r="D665" i="3" s="1"/>
  <c r="D677" i="3" s="1"/>
  <c r="D689" i="3" s="1"/>
  <c r="D701" i="3" s="1"/>
  <c r="D713" i="3" s="1"/>
  <c r="D725" i="3" s="1"/>
  <c r="D737" i="3" s="1"/>
  <c r="D749" i="3" s="1"/>
  <c r="D761" i="3" s="1"/>
  <c r="P496" i="3"/>
  <c r="D496" i="3" s="1"/>
  <c r="D508" i="3" s="1"/>
  <c r="D520" i="3" s="1"/>
  <c r="D532" i="3" s="1"/>
  <c r="D544" i="3" s="1"/>
  <c r="D556" i="3" s="1"/>
  <c r="D568" i="3" s="1"/>
  <c r="D580" i="3" s="1"/>
  <c r="D592" i="3" s="1"/>
  <c r="D604" i="3" s="1"/>
  <c r="D616" i="3" s="1"/>
  <c r="D628" i="3" s="1"/>
  <c r="D640" i="3" s="1"/>
  <c r="D652" i="3" s="1"/>
  <c r="D664" i="3" s="1"/>
  <c r="D676" i="3" s="1"/>
  <c r="D688" i="3" s="1"/>
  <c r="D700" i="3" s="1"/>
  <c r="D712" i="3" s="1"/>
  <c r="D724" i="3" s="1"/>
  <c r="D736" i="3" s="1"/>
  <c r="D748" i="3" s="1"/>
  <c r="D760" i="3" s="1"/>
  <c r="P500" i="3"/>
  <c r="D500" i="3" s="1"/>
  <c r="D512" i="3" s="1"/>
  <c r="D524" i="3" s="1"/>
  <c r="D536" i="3" s="1"/>
  <c r="D548" i="3" s="1"/>
  <c r="D560" i="3" s="1"/>
  <c r="D572" i="3" s="1"/>
  <c r="D584" i="3" s="1"/>
  <c r="D596" i="3" s="1"/>
  <c r="D608" i="3" s="1"/>
  <c r="D620" i="3" s="1"/>
  <c r="D632" i="3" s="1"/>
  <c r="D644" i="3" s="1"/>
  <c r="D656" i="3" s="1"/>
  <c r="D668" i="3" s="1"/>
  <c r="D680" i="3" s="1"/>
  <c r="D692" i="3" s="1"/>
  <c r="D704" i="3" s="1"/>
  <c r="D716" i="3" s="1"/>
  <c r="D728" i="3" s="1"/>
  <c r="D740" i="3" s="1"/>
  <c r="D752" i="3" s="1"/>
  <c r="D764" i="3" s="1"/>
  <c r="P504" i="3"/>
  <c r="D504" i="3" s="1"/>
  <c r="D516" i="3" s="1"/>
  <c r="D528" i="3" s="1"/>
  <c r="D540" i="3" s="1"/>
  <c r="D552" i="3" s="1"/>
  <c r="D564" i="3" s="1"/>
  <c r="D576" i="3" s="1"/>
  <c r="D588" i="3" s="1"/>
  <c r="D600" i="3" s="1"/>
  <c r="D612" i="3" s="1"/>
  <c r="D624" i="3" s="1"/>
  <c r="D636" i="3" s="1"/>
  <c r="D648" i="3" s="1"/>
  <c r="D660" i="3" s="1"/>
  <c r="D672" i="3" s="1"/>
  <c r="D684" i="3" s="1"/>
  <c r="D696" i="3" s="1"/>
  <c r="D708" i="3" s="1"/>
  <c r="D720" i="3" s="1"/>
  <c r="D732" i="3" s="1"/>
  <c r="D744" i="3" s="1"/>
  <c r="D756" i="3" s="1"/>
  <c r="D768" i="3" s="1"/>
  <c r="P501" i="3"/>
  <c r="D501" i="3" s="1"/>
  <c r="D513" i="3" s="1"/>
  <c r="D525" i="3" s="1"/>
  <c r="D537" i="3" s="1"/>
  <c r="D549" i="3" s="1"/>
  <c r="D561" i="3" s="1"/>
  <c r="D573" i="3" s="1"/>
  <c r="D585" i="3" s="1"/>
  <c r="D597" i="3" s="1"/>
  <c r="D609" i="3" s="1"/>
  <c r="D621" i="3" s="1"/>
  <c r="D633" i="3" s="1"/>
  <c r="D645" i="3" s="1"/>
  <c r="D657" i="3" s="1"/>
  <c r="D669" i="3" s="1"/>
  <c r="D681" i="3" s="1"/>
  <c r="D693" i="3" s="1"/>
  <c r="D705" i="3" s="1"/>
  <c r="D717" i="3" s="1"/>
  <c r="D729" i="3" s="1"/>
  <c r="D741" i="3" s="1"/>
  <c r="D753" i="3" s="1"/>
  <c r="D765" i="3" s="1"/>
  <c r="P499" i="3"/>
  <c r="D499" i="3" s="1"/>
  <c r="D511" i="3" s="1"/>
  <c r="D523" i="3" s="1"/>
  <c r="D535" i="3" s="1"/>
  <c r="D547" i="3" s="1"/>
  <c r="D559" i="3" s="1"/>
  <c r="D571" i="3" s="1"/>
  <c r="D583" i="3" s="1"/>
  <c r="D595" i="3" s="1"/>
  <c r="D607" i="3" s="1"/>
  <c r="D619" i="3" s="1"/>
  <c r="D631" i="3" s="1"/>
  <c r="D643" i="3" s="1"/>
  <c r="D655" i="3" s="1"/>
  <c r="D667" i="3" s="1"/>
  <c r="D679" i="3" s="1"/>
  <c r="D691" i="3" s="1"/>
  <c r="D703" i="3" s="1"/>
  <c r="D715" i="3" s="1"/>
  <c r="D727" i="3" s="1"/>
  <c r="D739" i="3" s="1"/>
  <c r="D751" i="3" s="1"/>
  <c r="D763" i="3" s="1"/>
  <c r="P498" i="3"/>
  <c r="D498" i="3" s="1"/>
  <c r="D510" i="3" s="1"/>
  <c r="D522" i="3" s="1"/>
  <c r="D534" i="3" s="1"/>
  <c r="D546" i="3" s="1"/>
  <c r="D558" i="3" s="1"/>
  <c r="D570" i="3" s="1"/>
  <c r="D582" i="3" s="1"/>
  <c r="D594" i="3" s="1"/>
  <c r="D606" i="3" s="1"/>
  <c r="D618" i="3" s="1"/>
  <c r="D630" i="3" s="1"/>
  <c r="D642" i="3" s="1"/>
  <c r="D654" i="3" s="1"/>
  <c r="D666" i="3" s="1"/>
  <c r="D678" i="3" s="1"/>
  <c r="D690" i="3" s="1"/>
  <c r="D702" i="3" s="1"/>
  <c r="D714" i="3" s="1"/>
  <c r="D726" i="3" s="1"/>
  <c r="D738" i="3" s="1"/>
  <c r="D750" i="3" s="1"/>
  <c r="D762" i="3" s="1"/>
  <c r="P495" i="3"/>
  <c r="D495" i="3" s="1"/>
  <c r="D507" i="3" s="1"/>
  <c r="D519" i="3" s="1"/>
  <c r="D531" i="3" s="1"/>
  <c r="D543" i="3" s="1"/>
  <c r="D555" i="3" s="1"/>
  <c r="D567" i="3" s="1"/>
  <c r="D579" i="3" s="1"/>
  <c r="D591" i="3" s="1"/>
  <c r="D603" i="3" s="1"/>
  <c r="D615" i="3" s="1"/>
  <c r="D627" i="3" s="1"/>
  <c r="D639" i="3" s="1"/>
  <c r="D651" i="3" s="1"/>
  <c r="D663" i="3" s="1"/>
  <c r="D675" i="3" s="1"/>
  <c r="D687" i="3" s="1"/>
  <c r="D699" i="3" s="1"/>
  <c r="D711" i="3" s="1"/>
  <c r="D723" i="3" s="1"/>
  <c r="D735" i="3" s="1"/>
  <c r="D747" i="3" s="1"/>
  <c r="D759" i="3" s="1"/>
  <c r="P494" i="3"/>
  <c r="D494" i="3" s="1"/>
  <c r="P502" i="3"/>
  <c r="D502" i="3" s="1"/>
  <c r="D514" i="3" s="1"/>
  <c r="D526" i="3" s="1"/>
  <c r="D538" i="3" s="1"/>
  <c r="D550" i="3" s="1"/>
  <c r="D562" i="3" s="1"/>
  <c r="D574" i="3" s="1"/>
  <c r="D586" i="3" s="1"/>
  <c r="D598" i="3" s="1"/>
  <c r="D610" i="3" s="1"/>
  <c r="D622" i="3" s="1"/>
  <c r="D634" i="3" s="1"/>
  <c r="D646" i="3" s="1"/>
  <c r="D658" i="3" s="1"/>
  <c r="D670" i="3" s="1"/>
  <c r="D682" i="3" s="1"/>
  <c r="D694" i="3" s="1"/>
  <c r="D706" i="3" s="1"/>
  <c r="D718" i="3" s="1"/>
  <c r="D730" i="3" s="1"/>
  <c r="D742" i="3" s="1"/>
  <c r="D754" i="3" s="1"/>
  <c r="D766" i="3" s="1"/>
  <c r="R500" i="3"/>
  <c r="F500" i="3" s="1"/>
  <c r="R503" i="3"/>
  <c r="F503" i="3" s="1"/>
  <c r="R505" i="3"/>
  <c r="F505" i="3" s="1"/>
  <c r="R495" i="3"/>
  <c r="F495" i="3" s="1"/>
  <c r="R494" i="3"/>
  <c r="F494" i="3" s="1"/>
  <c r="C32" i="7"/>
  <c r="R501" i="3"/>
  <c r="F501" i="3" s="1"/>
  <c r="R499" i="3"/>
  <c r="F499" i="3" s="1"/>
  <c r="R496" i="3"/>
  <c r="F496" i="3" s="1"/>
  <c r="R504" i="3"/>
  <c r="F504" i="3" s="1"/>
  <c r="R497" i="3"/>
  <c r="F497" i="3" s="1"/>
  <c r="R498" i="3"/>
  <c r="F498" i="3" s="1"/>
  <c r="R502" i="3"/>
  <c r="F502" i="3" s="1"/>
  <c r="M467" i="25"/>
  <c r="AI467" i="25"/>
  <c r="AI466" i="25"/>
  <c r="M466" i="25"/>
  <c r="AI468" i="25"/>
  <c r="M468" i="25"/>
  <c r="S457" i="25"/>
  <c r="BC457" i="25" s="1"/>
  <c r="Z457" i="25"/>
  <c r="BJ457" i="25" s="1"/>
  <c r="H816" i="3"/>
  <c r="AN475" i="25"/>
  <c r="I812" i="3"/>
  <c r="C816" i="3"/>
  <c r="L816" i="3" s="1"/>
  <c r="H491" i="33"/>
  <c r="Y481" i="25"/>
  <c r="BI481" i="25" s="1"/>
  <c r="R477" i="25"/>
  <c r="BB477" i="25" s="1"/>
  <c r="H483" i="33"/>
  <c r="O486" i="25"/>
  <c r="V486" i="25" s="1"/>
  <c r="BF486" i="25" s="1"/>
  <c r="H483" i="9"/>
  <c r="H489" i="8"/>
  <c r="H498" i="25"/>
  <c r="H489" i="33"/>
  <c r="H495" i="6"/>
  <c r="H495" i="8" s="1"/>
  <c r="H495" i="25"/>
  <c r="O495" i="25" s="1"/>
  <c r="H503" i="25"/>
  <c r="AK493" i="25"/>
  <c r="AY493" i="25" s="1"/>
  <c r="O493" i="25"/>
  <c r="AC493" i="25" s="1"/>
  <c r="BM493" i="25" s="1"/>
  <c r="H484" i="9"/>
  <c r="D501" i="25"/>
  <c r="H816" i="6"/>
  <c r="H842" i="6" s="1"/>
  <c r="H484" i="8"/>
  <c r="CA459" i="25"/>
  <c r="CA460" i="25" s="1"/>
  <c r="CA461" i="25" s="1"/>
  <c r="CA462" i="25" s="1"/>
  <c r="CA463" i="25" s="1"/>
  <c r="CA464" i="25" s="1"/>
  <c r="CA465" i="25" s="1"/>
  <c r="CA466" i="25" s="1"/>
  <c r="CA467" i="25" s="1"/>
  <c r="CA468" i="25" s="1"/>
  <c r="CA469" i="25" s="1"/>
  <c r="CA470" i="25" s="1"/>
  <c r="D489" i="33"/>
  <c r="D489" i="8"/>
  <c r="D496" i="6"/>
  <c r="D496" i="9" s="1"/>
  <c r="H505" i="6"/>
  <c r="H505" i="33" s="1"/>
  <c r="D505" i="6"/>
  <c r="D505" i="8" s="1"/>
  <c r="H501" i="6"/>
  <c r="H501" i="9" s="1"/>
  <c r="D497" i="25"/>
  <c r="H491" i="8"/>
  <c r="D497" i="6"/>
  <c r="D497" i="8" s="1"/>
  <c r="D498" i="6"/>
  <c r="D498" i="33" s="1"/>
  <c r="D500" i="25"/>
  <c r="H505" i="25"/>
  <c r="C816" i="6"/>
  <c r="C842" i="6" s="1"/>
  <c r="D816" i="6"/>
  <c r="D842" i="6" s="1"/>
  <c r="AK486" i="25"/>
  <c r="AY486" i="25" s="1"/>
  <c r="AC481" i="25"/>
  <c r="BM481" i="25" s="1"/>
  <c r="V481" i="25"/>
  <c r="BF481" i="25" s="1"/>
  <c r="H501" i="25"/>
  <c r="X477" i="25"/>
  <c r="BH477" i="25" s="1"/>
  <c r="Q477" i="25"/>
  <c r="BA477" i="25" s="1"/>
  <c r="AN481" i="25"/>
  <c r="AU481" i="25"/>
  <c r="D506" i="25"/>
  <c r="D818" i="5"/>
  <c r="D506" i="6"/>
  <c r="P817" i="5"/>
  <c r="H844" i="5"/>
  <c r="D495" i="6"/>
  <c r="D503" i="6"/>
  <c r="AM472" i="25"/>
  <c r="AT472" i="25"/>
  <c r="V477" i="25"/>
  <c r="BF477" i="25" s="1"/>
  <c r="AC477" i="25"/>
  <c r="BM477" i="25" s="1"/>
  <c r="C512" i="5"/>
  <c r="C524" i="3"/>
  <c r="AK491" i="25"/>
  <c r="O490" i="25"/>
  <c r="AK490" i="25"/>
  <c r="H497" i="25"/>
  <c r="D502" i="6"/>
  <c r="C493" i="33"/>
  <c r="C493" i="9"/>
  <c r="C493" i="8"/>
  <c r="AF483" i="25"/>
  <c r="J483" i="25"/>
  <c r="J492" i="25"/>
  <c r="AF492" i="25"/>
  <c r="K494" i="25"/>
  <c r="AG494" i="25"/>
  <c r="AM471" i="25"/>
  <c r="AT471" i="25"/>
  <c r="D504" i="6"/>
  <c r="AC478" i="25"/>
  <c r="BM478" i="25" s="1"/>
  <c r="V478" i="25"/>
  <c r="BF478" i="25" s="1"/>
  <c r="K486" i="25"/>
  <c r="AG486" i="25"/>
  <c r="K485" i="25"/>
  <c r="AG485" i="25"/>
  <c r="AG487" i="25"/>
  <c r="C507" i="5"/>
  <c r="C519" i="3"/>
  <c r="Y478" i="25"/>
  <c r="BI478" i="25" s="1"/>
  <c r="R478" i="25"/>
  <c r="BB478" i="25" s="1"/>
  <c r="AC474" i="25"/>
  <c r="BM474" i="25" s="1"/>
  <c r="V474" i="25"/>
  <c r="BF474" i="25" s="1"/>
  <c r="D514" i="5"/>
  <c r="H514" i="5"/>
  <c r="H526" i="3"/>
  <c r="AN477" i="25"/>
  <c r="AU477" i="25"/>
  <c r="C529" i="3"/>
  <c r="C517" i="5"/>
  <c r="AU472" i="25"/>
  <c r="AN472" i="25"/>
  <c r="Q476" i="25"/>
  <c r="BA476" i="25" s="1"/>
  <c r="X476" i="25"/>
  <c r="BH476" i="25" s="1"/>
  <c r="AK494" i="25"/>
  <c r="O494" i="25"/>
  <c r="C494" i="8"/>
  <c r="C494" i="9"/>
  <c r="C494" i="33"/>
  <c r="AT481" i="25"/>
  <c r="AM481" i="25"/>
  <c r="AT482" i="25"/>
  <c r="AM482" i="25"/>
  <c r="H503" i="6"/>
  <c r="R476" i="25"/>
  <c r="BB476" i="25" s="1"/>
  <c r="Y476" i="25"/>
  <c r="BI476" i="25" s="1"/>
  <c r="AT477" i="25"/>
  <c r="AM477" i="25"/>
  <c r="H818" i="5"/>
  <c r="H506" i="25"/>
  <c r="H506" i="6"/>
  <c r="H494" i="8"/>
  <c r="H494" i="9"/>
  <c r="H494" i="33"/>
  <c r="D503" i="25"/>
  <c r="X478" i="25"/>
  <c r="BH478" i="25" s="1"/>
  <c r="Q478" i="25"/>
  <c r="BA478" i="25" s="1"/>
  <c r="AY479" i="25"/>
  <c r="AR479" i="25"/>
  <c r="AR477" i="25"/>
  <c r="AY477" i="25"/>
  <c r="V472" i="25"/>
  <c r="BF472" i="25" s="1"/>
  <c r="AC472" i="25"/>
  <c r="BM472" i="25" s="1"/>
  <c r="D501" i="6"/>
  <c r="H497" i="6"/>
  <c r="D490" i="33"/>
  <c r="D490" i="8"/>
  <c r="D490" i="9"/>
  <c r="AF489" i="25"/>
  <c r="J489" i="25"/>
  <c r="C492" i="8"/>
  <c r="C492" i="9"/>
  <c r="C492" i="33"/>
  <c r="AF488" i="25"/>
  <c r="J488" i="25"/>
  <c r="K483" i="25"/>
  <c r="AG483" i="25"/>
  <c r="Q481" i="25"/>
  <c r="BA481" i="25" s="1"/>
  <c r="X481" i="25"/>
  <c r="BH481" i="25" s="1"/>
  <c r="Q471" i="25"/>
  <c r="BA471" i="25" s="1"/>
  <c r="X471" i="25"/>
  <c r="BH471" i="25" s="1"/>
  <c r="D504" i="25"/>
  <c r="H524" i="3"/>
  <c r="D512" i="5"/>
  <c r="H512" i="5"/>
  <c r="D492" i="8"/>
  <c r="D492" i="9"/>
  <c r="D492" i="33"/>
  <c r="Q482" i="25"/>
  <c r="BA482" i="25" s="1"/>
  <c r="X482" i="25"/>
  <c r="BH482" i="25" s="1"/>
  <c r="AN478" i="25"/>
  <c r="AU478" i="25"/>
  <c r="AR474" i="25"/>
  <c r="AY474" i="25"/>
  <c r="H485" i="8"/>
  <c r="H485" i="33"/>
  <c r="H485" i="9"/>
  <c r="D493" i="8"/>
  <c r="D493" i="33"/>
  <c r="D493" i="9"/>
  <c r="D516" i="5"/>
  <c r="H516" i="5"/>
  <c r="H528" i="3"/>
  <c r="H498" i="6"/>
  <c r="AG489" i="25"/>
  <c r="K489" i="25"/>
  <c r="Y472" i="25"/>
  <c r="BI472" i="25" s="1"/>
  <c r="R472" i="25"/>
  <c r="BB472" i="25" s="1"/>
  <c r="D505" i="25"/>
  <c r="H486" i="9"/>
  <c r="H486" i="8"/>
  <c r="H486" i="33"/>
  <c r="AT478" i="25"/>
  <c r="AM478" i="25"/>
  <c r="AY472" i="25"/>
  <c r="AR472" i="25"/>
  <c r="AF487" i="25"/>
  <c r="J487" i="25"/>
  <c r="H525" i="3"/>
  <c r="D513" i="5"/>
  <c r="H513" i="5"/>
  <c r="H493" i="8"/>
  <c r="H493" i="33"/>
  <c r="H493" i="9"/>
  <c r="AT476" i="25"/>
  <c r="AM476" i="25"/>
  <c r="K488" i="25"/>
  <c r="AG488" i="25"/>
  <c r="C488" i="9"/>
  <c r="C488" i="33"/>
  <c r="C488" i="8"/>
  <c r="AR476" i="25"/>
  <c r="AY476" i="25"/>
  <c r="AC475" i="25"/>
  <c r="BM475" i="25" s="1"/>
  <c r="V475" i="25"/>
  <c r="BF475" i="25" s="1"/>
  <c r="D485" i="8"/>
  <c r="D485" i="33"/>
  <c r="D485" i="9"/>
  <c r="AN479" i="25"/>
  <c r="AU479" i="25"/>
  <c r="D496" i="25"/>
  <c r="H511" i="5"/>
  <c r="H523" i="3"/>
  <c r="D511" i="5"/>
  <c r="Y480" i="25"/>
  <c r="BI480" i="25" s="1"/>
  <c r="R480" i="25"/>
  <c r="BB480" i="25" s="1"/>
  <c r="C841" i="6"/>
  <c r="K815" i="6"/>
  <c r="K484" i="25"/>
  <c r="AG484" i="25"/>
  <c r="H502" i="6"/>
  <c r="Y475" i="25"/>
  <c r="BI475" i="25" s="1"/>
  <c r="R475" i="25"/>
  <c r="BB475" i="25" s="1"/>
  <c r="C490" i="8"/>
  <c r="C490" i="33"/>
  <c r="C490" i="9"/>
  <c r="C489" i="9"/>
  <c r="C489" i="33"/>
  <c r="C489" i="8"/>
  <c r="AF490" i="25"/>
  <c r="J490" i="25"/>
  <c r="K817" i="5"/>
  <c r="C844" i="5"/>
  <c r="D500" i="6"/>
  <c r="E50" i="7"/>
  <c r="E82" i="7" s="1"/>
  <c r="U50" i="7"/>
  <c r="P82" i="7"/>
  <c r="D498" i="25"/>
  <c r="BW459" i="25"/>
  <c r="BW460" i="25" s="1"/>
  <c r="BW461" i="25" s="1"/>
  <c r="BW462" i="25" s="1"/>
  <c r="BW463" i="25" s="1"/>
  <c r="BW464" i="25" s="1"/>
  <c r="BW465" i="25" s="1"/>
  <c r="BW466" i="25" s="1"/>
  <c r="BW467" i="25" s="1"/>
  <c r="BW468" i="25" s="1"/>
  <c r="BW469" i="25" s="1"/>
  <c r="BW470" i="25" s="1"/>
  <c r="H504" i="6"/>
  <c r="H500" i="25"/>
  <c r="C506" i="5"/>
  <c r="C518" i="3"/>
  <c r="V480" i="25"/>
  <c r="BF480" i="25" s="1"/>
  <c r="AC480" i="25"/>
  <c r="BM480" i="25" s="1"/>
  <c r="O483" i="25"/>
  <c r="AK483" i="25"/>
  <c r="BV459" i="25"/>
  <c r="BV460" i="25" s="1"/>
  <c r="BV461" i="25" s="1"/>
  <c r="BV462" i="25" s="1"/>
  <c r="BV463" i="25" s="1"/>
  <c r="BV464" i="25" s="1"/>
  <c r="BV465" i="25" s="1"/>
  <c r="BV466" i="25" s="1"/>
  <c r="BV467" i="25" s="1"/>
  <c r="BV468" i="25" s="1"/>
  <c r="BV469" i="25" s="1"/>
  <c r="BV470" i="25" s="1"/>
  <c r="AT479" i="25"/>
  <c r="AM479" i="25"/>
  <c r="AK492" i="25"/>
  <c r="AU476" i="25"/>
  <c r="AN476" i="25"/>
  <c r="U480" i="3"/>
  <c r="I480" i="3" s="1"/>
  <c r="U472" i="3"/>
  <c r="I472" i="3" s="1"/>
  <c r="U479" i="3"/>
  <c r="I479" i="3" s="1"/>
  <c r="U478" i="3"/>
  <c r="I478" i="3" s="1"/>
  <c r="U481" i="3"/>
  <c r="I481" i="3" s="1"/>
  <c r="E30" i="7"/>
  <c r="U471" i="3"/>
  <c r="I471" i="3" s="1"/>
  <c r="U473" i="3"/>
  <c r="I473" i="3" s="1"/>
  <c r="U476" i="3"/>
  <c r="I476" i="3" s="1"/>
  <c r="U470" i="3"/>
  <c r="I470" i="3" s="1"/>
  <c r="U477" i="3"/>
  <c r="I477" i="3" s="1"/>
  <c r="U474" i="3"/>
  <c r="I474" i="3" s="1"/>
  <c r="U475" i="3"/>
  <c r="I475" i="3" s="1"/>
  <c r="AC479" i="25"/>
  <c r="BM479" i="25" s="1"/>
  <c r="V479" i="25"/>
  <c r="BF479" i="25" s="1"/>
  <c r="J486" i="25"/>
  <c r="AF486" i="25"/>
  <c r="C528" i="3"/>
  <c r="C516" i="5"/>
  <c r="V476" i="25"/>
  <c r="BF476" i="25" s="1"/>
  <c r="AC476" i="25"/>
  <c r="BM476" i="25" s="1"/>
  <c r="AY475" i="25"/>
  <c r="AR475" i="25"/>
  <c r="AR481" i="25"/>
  <c r="AY481" i="25"/>
  <c r="D486" i="8"/>
  <c r="D486" i="9"/>
  <c r="D486" i="33"/>
  <c r="H519" i="3"/>
  <c r="D507" i="5"/>
  <c r="H507" i="5"/>
  <c r="AG490" i="25"/>
  <c r="K490" i="25"/>
  <c r="AM475" i="25"/>
  <c r="AT475" i="25"/>
  <c r="Y479" i="25"/>
  <c r="BI479" i="25" s="1"/>
  <c r="R479" i="25"/>
  <c r="BB479" i="25" s="1"/>
  <c r="AT474" i="25"/>
  <c r="AM474" i="25"/>
  <c r="O484" i="25"/>
  <c r="AK484" i="25"/>
  <c r="H502" i="25"/>
  <c r="C522" i="3"/>
  <c r="C510" i="5"/>
  <c r="AM480" i="25"/>
  <c r="AT480" i="25"/>
  <c r="K492" i="25"/>
  <c r="AG492" i="25"/>
  <c r="AF484" i="25"/>
  <c r="J484" i="25"/>
  <c r="C486" i="9"/>
  <c r="C486" i="33"/>
  <c r="C486" i="8"/>
  <c r="J485" i="25"/>
  <c r="AF485" i="25"/>
  <c r="BP459" i="25"/>
  <c r="BP460" i="25" s="1"/>
  <c r="BP461" i="25" s="1"/>
  <c r="BP462" i="25" s="1"/>
  <c r="BP463" i="25" s="1"/>
  <c r="BP464" i="25" s="1"/>
  <c r="BP465" i="25" s="1"/>
  <c r="BP466" i="25" s="1"/>
  <c r="BP467" i="25" s="1"/>
  <c r="BP468" i="25" s="1"/>
  <c r="BP469" i="25" s="1"/>
  <c r="BP470" i="25" s="1"/>
  <c r="H504" i="25"/>
  <c r="H500" i="6"/>
  <c r="Y471" i="25"/>
  <c r="BI471" i="25" s="1"/>
  <c r="R471" i="25"/>
  <c r="BB471" i="25" s="1"/>
  <c r="C506" i="6"/>
  <c r="C818" i="5"/>
  <c r="C506" i="25"/>
  <c r="C496" i="6"/>
  <c r="C495" i="25"/>
  <c r="C505" i="25"/>
  <c r="C503" i="6"/>
  <c r="C495" i="6"/>
  <c r="C500" i="25"/>
  <c r="C496" i="25"/>
  <c r="C505" i="6"/>
  <c r="C503" i="25"/>
  <c r="C500" i="6"/>
  <c r="C502" i="25"/>
  <c r="C498" i="6"/>
  <c r="C501" i="25"/>
  <c r="C497" i="6"/>
  <c r="C504" i="25"/>
  <c r="C502" i="6"/>
  <c r="C498" i="25"/>
  <c r="C501" i="6"/>
  <c r="C499" i="6"/>
  <c r="C497" i="25"/>
  <c r="C504" i="6"/>
  <c r="C499" i="25"/>
  <c r="D488" i="8"/>
  <c r="D488" i="9"/>
  <c r="D488" i="33"/>
  <c r="V482" i="25"/>
  <c r="BF482" i="25" s="1"/>
  <c r="AC482" i="25"/>
  <c r="BM482" i="25" s="1"/>
  <c r="H499" i="25"/>
  <c r="AK489" i="25"/>
  <c r="O489" i="25"/>
  <c r="BO459" i="25"/>
  <c r="BO460" i="25" s="1"/>
  <c r="BO461" i="25" s="1"/>
  <c r="BO462" i="25" s="1"/>
  <c r="BO463" i="25" s="1"/>
  <c r="BO464" i="25" s="1"/>
  <c r="BO465" i="25" s="1"/>
  <c r="BO466" i="25" s="1"/>
  <c r="BO467" i="25" s="1"/>
  <c r="BO468" i="25" s="1"/>
  <c r="BO469" i="25" s="1"/>
  <c r="BO470" i="25" s="1"/>
  <c r="Q479" i="25"/>
  <c r="BA479" i="25" s="1"/>
  <c r="X479" i="25"/>
  <c r="BH479" i="25" s="1"/>
  <c r="D483" i="33"/>
  <c r="D483" i="8"/>
  <c r="D483" i="9"/>
  <c r="D506" i="5"/>
  <c r="D507" i="25" s="1"/>
  <c r="H506" i="5"/>
  <c r="H518" i="3"/>
  <c r="C514" i="5"/>
  <c r="C526" i="3"/>
  <c r="AU474" i="25"/>
  <c r="AN474" i="25"/>
  <c r="Q475" i="25"/>
  <c r="BA475" i="25" s="1"/>
  <c r="X475" i="25"/>
  <c r="BH475" i="25" s="1"/>
  <c r="Y474" i="25"/>
  <c r="BI474" i="25" s="1"/>
  <c r="R474" i="25"/>
  <c r="BB474" i="25" s="1"/>
  <c r="J494" i="25"/>
  <c r="AF494" i="25"/>
  <c r="H490" i="8"/>
  <c r="H490" i="33"/>
  <c r="H490" i="9"/>
  <c r="AG493" i="25"/>
  <c r="K493" i="25"/>
  <c r="AR480" i="25"/>
  <c r="AY480" i="25"/>
  <c r="AU473" i="25"/>
  <c r="AN473" i="25"/>
  <c r="D517" i="5"/>
  <c r="H517" i="5"/>
  <c r="H529" i="3"/>
  <c r="C525" i="3"/>
  <c r="C513" i="5"/>
  <c r="X474" i="25"/>
  <c r="BH474" i="25" s="1"/>
  <c r="Q474" i="25"/>
  <c r="BA474" i="25" s="1"/>
  <c r="H496" i="6"/>
  <c r="H492" i="33"/>
  <c r="H492" i="8"/>
  <c r="H492" i="9"/>
  <c r="H508" i="5"/>
  <c r="D508" i="5"/>
  <c r="H520" i="3"/>
  <c r="AK487" i="25"/>
  <c r="O487" i="25"/>
  <c r="X480" i="25"/>
  <c r="BH480" i="25" s="1"/>
  <c r="Q480" i="25"/>
  <c r="BA480" i="25" s="1"/>
  <c r="O491" i="25"/>
  <c r="C511" i="5"/>
  <c r="C523" i="3"/>
  <c r="AF491" i="25"/>
  <c r="J491" i="25"/>
  <c r="C487" i="8"/>
  <c r="C487" i="33"/>
  <c r="C487" i="9"/>
  <c r="C483" i="33"/>
  <c r="C483" i="8"/>
  <c r="C483" i="9"/>
  <c r="D844" i="5"/>
  <c r="L817" i="5"/>
  <c r="AU482" i="25"/>
  <c r="AN482" i="25"/>
  <c r="O485" i="25"/>
  <c r="AK485" i="25"/>
  <c r="AM473" i="25"/>
  <c r="AT473" i="25"/>
  <c r="D499" i="25"/>
  <c r="AU471" i="25"/>
  <c r="AN471" i="25"/>
  <c r="C527" i="3"/>
  <c r="C515" i="5"/>
  <c r="AR482" i="25"/>
  <c r="AY482" i="25"/>
  <c r="H499" i="6"/>
  <c r="H522" i="3"/>
  <c r="D510" i="5"/>
  <c r="H510" i="5"/>
  <c r="H488" i="9"/>
  <c r="H488" i="8"/>
  <c r="H488" i="33"/>
  <c r="K491" i="25"/>
  <c r="H496" i="25"/>
  <c r="AU480" i="25"/>
  <c r="AN480" i="25"/>
  <c r="AF493" i="25"/>
  <c r="J493" i="25"/>
  <c r="R473" i="25"/>
  <c r="BB473" i="25" s="1"/>
  <c r="Y473" i="25"/>
  <c r="BI473" i="25" s="1"/>
  <c r="D487" i="9"/>
  <c r="D487" i="8"/>
  <c r="D487" i="33"/>
  <c r="C509" i="5"/>
  <c r="C521" i="3"/>
  <c r="D495" i="25"/>
  <c r="Q472" i="25"/>
  <c r="BA472" i="25" s="1"/>
  <c r="X472" i="25"/>
  <c r="BH472" i="25" s="1"/>
  <c r="D491" i="33"/>
  <c r="D491" i="9"/>
  <c r="D491" i="8"/>
  <c r="H515" i="5"/>
  <c r="H527" i="3"/>
  <c r="D515" i="5"/>
  <c r="D502" i="25"/>
  <c r="C484" i="33"/>
  <c r="C484" i="9"/>
  <c r="C484" i="8"/>
  <c r="C485" i="8"/>
  <c r="C485" i="33"/>
  <c r="C485" i="9"/>
  <c r="C491" i="33"/>
  <c r="C491" i="9"/>
  <c r="C491" i="8"/>
  <c r="H509" i="5"/>
  <c r="D509" i="5"/>
  <c r="H521" i="3"/>
  <c r="D494" i="33"/>
  <c r="D494" i="8"/>
  <c r="D494" i="9"/>
  <c r="Y482" i="25"/>
  <c r="BI482" i="25" s="1"/>
  <c r="R482" i="25"/>
  <c r="BB482" i="25" s="1"/>
  <c r="AY478" i="25"/>
  <c r="AR478" i="25"/>
  <c r="C508" i="5"/>
  <c r="C520" i="3"/>
  <c r="K487" i="25"/>
  <c r="X473" i="25"/>
  <c r="BH473" i="25" s="1"/>
  <c r="Q473" i="25"/>
  <c r="BA473" i="25" s="1"/>
  <c r="D499" i="6"/>
  <c r="AK488" i="25"/>
  <c r="O488" i="25"/>
  <c r="AG491" i="25"/>
  <c r="J817" i="4"/>
  <c r="C817" i="4"/>
  <c r="E817" i="4" s="1"/>
  <c r="B818" i="4"/>
  <c r="D817" i="4"/>
  <c r="I817" i="4"/>
  <c r="K817" i="4" s="1"/>
  <c r="AC492" i="25" l="1"/>
  <c r="BM492" i="25" s="1"/>
  <c r="H495" i="9"/>
  <c r="CA471" i="25"/>
  <c r="BR447" i="25"/>
  <c r="AC486" i="25"/>
  <c r="BM486" i="25" s="1"/>
  <c r="L475" i="25"/>
  <c r="AH475" i="25"/>
  <c r="S467" i="25"/>
  <c r="BC467" i="25" s="1"/>
  <c r="Z467" i="25"/>
  <c r="BJ467" i="25" s="1"/>
  <c r="E508" i="3"/>
  <c r="E496" i="5"/>
  <c r="AI477" i="25"/>
  <c r="M477" i="25"/>
  <c r="F475" i="8"/>
  <c r="F475" i="33"/>
  <c r="F475" i="9"/>
  <c r="F482" i="8"/>
  <c r="F482" i="33"/>
  <c r="F482" i="9"/>
  <c r="T461" i="25"/>
  <c r="BD461" i="25" s="1"/>
  <c r="AA461" i="25"/>
  <c r="BK461" i="25" s="1"/>
  <c r="AW467" i="25"/>
  <c r="AP467" i="25"/>
  <c r="F501" i="5"/>
  <c r="F513" i="3"/>
  <c r="D506" i="3"/>
  <c r="D815" i="3"/>
  <c r="AV460" i="25"/>
  <c r="AO460" i="25"/>
  <c r="F487" i="25"/>
  <c r="F484" i="25"/>
  <c r="F491" i="25"/>
  <c r="F485" i="25"/>
  <c r="F488" i="25"/>
  <c r="F483" i="6"/>
  <c r="F486" i="25"/>
  <c r="F493" i="6"/>
  <c r="F489" i="6"/>
  <c r="F490" i="25"/>
  <c r="F491" i="6"/>
  <c r="F484" i="6"/>
  <c r="F489" i="25"/>
  <c r="F494" i="6"/>
  <c r="F485" i="6"/>
  <c r="F483" i="25"/>
  <c r="F492" i="25"/>
  <c r="F492" i="6"/>
  <c r="F817" i="5"/>
  <c r="F486" i="6"/>
  <c r="F487" i="6"/>
  <c r="F493" i="25"/>
  <c r="F494" i="25"/>
  <c r="F490" i="6"/>
  <c r="F488" i="6"/>
  <c r="E476" i="8"/>
  <c r="E476" i="33"/>
  <c r="E476" i="9"/>
  <c r="E477" i="8"/>
  <c r="E477" i="9"/>
  <c r="E477" i="33"/>
  <c r="L472" i="25"/>
  <c r="AH472" i="25"/>
  <c r="BX447" i="25"/>
  <c r="BX448" i="25" s="1"/>
  <c r="BX449" i="25" s="1"/>
  <c r="BX450" i="25" s="1"/>
  <c r="BX451" i="25" s="1"/>
  <c r="BX452" i="25" s="1"/>
  <c r="BX453" i="25" s="1"/>
  <c r="BX454" i="25" s="1"/>
  <c r="BX455" i="25" s="1"/>
  <c r="BX456" i="25" s="1"/>
  <c r="BX457" i="25" s="1"/>
  <c r="BX458" i="25" s="1"/>
  <c r="AV466" i="25"/>
  <c r="AO466" i="25"/>
  <c r="E495" i="5"/>
  <c r="E507" i="3"/>
  <c r="J814" i="6"/>
  <c r="F840" i="6"/>
  <c r="F473" i="8"/>
  <c r="F473" i="33"/>
  <c r="F473" i="9"/>
  <c r="M473" i="25"/>
  <c r="AI473" i="25"/>
  <c r="M472" i="25"/>
  <c r="AI472" i="25"/>
  <c r="AV464" i="25"/>
  <c r="AO464" i="25"/>
  <c r="T460" i="25"/>
  <c r="BD460" i="25" s="1"/>
  <c r="AA460" i="25"/>
  <c r="BK460" i="25" s="1"/>
  <c r="F499" i="5"/>
  <c r="F511" i="3"/>
  <c r="AH473" i="25"/>
  <c r="L473" i="25"/>
  <c r="L480" i="25"/>
  <c r="AH480" i="25"/>
  <c r="L479" i="25"/>
  <c r="AH479" i="25"/>
  <c r="AH471" i="25"/>
  <c r="L471" i="25"/>
  <c r="AV470" i="25"/>
  <c r="AO470" i="25"/>
  <c r="T462" i="25"/>
  <c r="BD462" i="25" s="1"/>
  <c r="AA462" i="25"/>
  <c r="BK462" i="25" s="1"/>
  <c r="Z466" i="25"/>
  <c r="BJ466" i="25" s="1"/>
  <c r="S466" i="25"/>
  <c r="BC466" i="25" s="1"/>
  <c r="E517" i="3"/>
  <c r="E505" i="5"/>
  <c r="E515" i="3"/>
  <c r="E503" i="5"/>
  <c r="AI475" i="25"/>
  <c r="M475" i="25"/>
  <c r="F471" i="33"/>
  <c r="F471" i="8"/>
  <c r="F815" i="6"/>
  <c r="F471" i="9"/>
  <c r="AI479" i="25"/>
  <c r="M479" i="25"/>
  <c r="AV459" i="25"/>
  <c r="AO459" i="25"/>
  <c r="S464" i="25"/>
  <c r="BC464" i="25" s="1"/>
  <c r="Z464" i="25"/>
  <c r="BJ464" i="25" s="1"/>
  <c r="AW460" i="25"/>
  <c r="AP460" i="25"/>
  <c r="AA467" i="25"/>
  <c r="BK467" i="25" s="1"/>
  <c r="T467" i="25"/>
  <c r="BD467" i="25" s="1"/>
  <c r="F514" i="3"/>
  <c r="F502" i="5"/>
  <c r="F815" i="3"/>
  <c r="K815" i="3" s="1"/>
  <c r="F506" i="3"/>
  <c r="F494" i="5"/>
  <c r="AO462" i="25"/>
  <c r="AV462" i="25"/>
  <c r="L477" i="25"/>
  <c r="AH477" i="25"/>
  <c r="E843" i="5"/>
  <c r="M816" i="5"/>
  <c r="E482" i="8"/>
  <c r="E482" i="33"/>
  <c r="E482" i="9"/>
  <c r="Z470" i="25"/>
  <c r="BJ470" i="25" s="1"/>
  <c r="S470" i="25"/>
  <c r="BC470" i="25" s="1"/>
  <c r="AW462" i="25"/>
  <c r="AP462" i="25"/>
  <c r="E494" i="5"/>
  <c r="E815" i="3"/>
  <c r="E506" i="3"/>
  <c r="F479" i="9"/>
  <c r="F479" i="33"/>
  <c r="F479" i="8"/>
  <c r="M471" i="25"/>
  <c r="AI471" i="25"/>
  <c r="F481" i="9"/>
  <c r="F481" i="8"/>
  <c r="F481" i="33"/>
  <c r="Z459" i="25"/>
  <c r="BJ459" i="25" s="1"/>
  <c r="S459" i="25"/>
  <c r="BC459" i="25" s="1"/>
  <c r="T465" i="25"/>
  <c r="BD465" i="25" s="1"/>
  <c r="AA465" i="25"/>
  <c r="BK465" i="25" s="1"/>
  <c r="T459" i="25"/>
  <c r="BD459" i="25" s="1"/>
  <c r="AA459" i="25"/>
  <c r="BK459" i="25" s="1"/>
  <c r="F510" i="3"/>
  <c r="F498" i="5"/>
  <c r="F507" i="3"/>
  <c r="F495" i="5"/>
  <c r="S462" i="25"/>
  <c r="BC462" i="25" s="1"/>
  <c r="Z462" i="25"/>
  <c r="BJ462" i="25" s="1"/>
  <c r="E480" i="33"/>
  <c r="E480" i="8"/>
  <c r="E480" i="9"/>
  <c r="L476" i="25"/>
  <c r="AH476" i="25"/>
  <c r="L474" i="25"/>
  <c r="AH474" i="25"/>
  <c r="AV461" i="25"/>
  <c r="AO461" i="25"/>
  <c r="AV469" i="25"/>
  <c r="AO469" i="25"/>
  <c r="E502" i="5"/>
  <c r="E514" i="3"/>
  <c r="E504" i="5"/>
  <c r="E516" i="3"/>
  <c r="M478" i="25"/>
  <c r="AI478" i="25"/>
  <c r="AI476" i="25"/>
  <c r="M476" i="25"/>
  <c r="F476" i="8"/>
  <c r="F476" i="33"/>
  <c r="F476" i="9"/>
  <c r="AP464" i="25"/>
  <c r="AW464" i="25"/>
  <c r="AW465" i="25"/>
  <c r="AP465" i="25"/>
  <c r="BY447" i="25"/>
  <c r="BY448" i="25" s="1"/>
  <c r="BY449" i="25" s="1"/>
  <c r="BY450" i="25" s="1"/>
  <c r="BY451" i="25" s="1"/>
  <c r="BY452" i="25" s="1"/>
  <c r="BY453" i="25" s="1"/>
  <c r="BY454" i="25" s="1"/>
  <c r="BY455" i="25" s="1"/>
  <c r="BY456" i="25" s="1"/>
  <c r="BY457" i="25" s="1"/>
  <c r="BY458" i="25" s="1"/>
  <c r="BQ447" i="25"/>
  <c r="BQ448" i="25" s="1"/>
  <c r="BQ449" i="25" s="1"/>
  <c r="BQ450" i="25" s="1"/>
  <c r="BQ451" i="25" s="1"/>
  <c r="BQ452" i="25" s="1"/>
  <c r="BQ453" i="25" s="1"/>
  <c r="BQ454" i="25" s="1"/>
  <c r="BQ455" i="25" s="1"/>
  <c r="BQ456" i="25" s="1"/>
  <c r="BQ457" i="25" s="1"/>
  <c r="BQ458" i="25" s="1"/>
  <c r="Z460" i="25"/>
  <c r="BJ460" i="25" s="1"/>
  <c r="S460" i="25"/>
  <c r="BC460" i="25" s="1"/>
  <c r="AA468" i="25"/>
  <c r="BK468" i="25" s="1"/>
  <c r="T468" i="25"/>
  <c r="BD468" i="25" s="1"/>
  <c r="F509" i="3"/>
  <c r="F497" i="5"/>
  <c r="F517" i="3"/>
  <c r="F505" i="5"/>
  <c r="AA463" i="25"/>
  <c r="BK463" i="25" s="1"/>
  <c r="T463" i="25"/>
  <c r="BD463" i="25" s="1"/>
  <c r="BR448" i="25"/>
  <c r="BR449" i="25" s="1"/>
  <c r="BR450" i="25" s="1"/>
  <c r="BR451" i="25" s="1"/>
  <c r="BR452" i="25" s="1"/>
  <c r="BR453" i="25" s="1"/>
  <c r="BR454" i="25" s="1"/>
  <c r="BR455" i="25" s="1"/>
  <c r="BR456" i="25" s="1"/>
  <c r="BR457" i="25" s="1"/>
  <c r="BR458" i="25" s="1"/>
  <c r="E472" i="33"/>
  <c r="E472" i="9"/>
  <c r="E472" i="8"/>
  <c r="E474" i="9"/>
  <c r="E474" i="33"/>
  <c r="E474" i="8"/>
  <c r="E481" i="33"/>
  <c r="E481" i="8"/>
  <c r="E481" i="9"/>
  <c r="S461" i="25"/>
  <c r="BC461" i="25" s="1"/>
  <c r="Z461" i="25"/>
  <c r="BJ461" i="25" s="1"/>
  <c r="S469" i="25"/>
  <c r="BC469" i="25" s="1"/>
  <c r="Z469" i="25"/>
  <c r="BJ469" i="25" s="1"/>
  <c r="E509" i="3"/>
  <c r="E497" i="5"/>
  <c r="E498" i="5"/>
  <c r="E510" i="3"/>
  <c r="F480" i="9"/>
  <c r="F480" i="8"/>
  <c r="F480" i="33"/>
  <c r="AI481" i="25"/>
  <c r="M481" i="25"/>
  <c r="F843" i="5"/>
  <c r="N816" i="5"/>
  <c r="M482" i="25"/>
  <c r="AI482" i="25"/>
  <c r="AV465" i="25"/>
  <c r="AO465" i="25"/>
  <c r="AA464" i="25"/>
  <c r="BK464" i="25" s="1"/>
  <c r="T464" i="25"/>
  <c r="BD464" i="25" s="1"/>
  <c r="S463" i="25"/>
  <c r="BC463" i="25" s="1"/>
  <c r="Z463" i="25"/>
  <c r="BJ463" i="25" s="1"/>
  <c r="AA470" i="25"/>
  <c r="BK470" i="25" s="1"/>
  <c r="T470" i="25"/>
  <c r="BD470" i="25" s="1"/>
  <c r="AW466" i="25"/>
  <c r="AP466" i="25"/>
  <c r="S468" i="25"/>
  <c r="BC468" i="25" s="1"/>
  <c r="Z468" i="25"/>
  <c r="BJ468" i="25" s="1"/>
  <c r="K501" i="25"/>
  <c r="R501" i="25" s="1"/>
  <c r="BB501" i="25" s="1"/>
  <c r="AP468" i="25"/>
  <c r="AW468" i="25"/>
  <c r="F504" i="5"/>
  <c r="F516" i="3"/>
  <c r="F503" i="5"/>
  <c r="F515" i="3"/>
  <c r="AW463" i="25"/>
  <c r="AP463" i="25"/>
  <c r="E473" i="33"/>
  <c r="E473" i="8"/>
  <c r="E473" i="9"/>
  <c r="L478" i="25"/>
  <c r="AH478" i="25"/>
  <c r="E479" i="8"/>
  <c r="E479" i="33"/>
  <c r="E479" i="9"/>
  <c r="E499" i="5"/>
  <c r="E511" i="3"/>
  <c r="E513" i="3"/>
  <c r="E501" i="5"/>
  <c r="F477" i="33"/>
  <c r="F477" i="8"/>
  <c r="F477" i="9"/>
  <c r="AI480" i="25"/>
  <c r="M480" i="25"/>
  <c r="F478" i="8"/>
  <c r="F478" i="33"/>
  <c r="F478" i="9"/>
  <c r="Z465" i="25"/>
  <c r="BJ465" i="25" s="1"/>
  <c r="S465" i="25"/>
  <c r="BC465" i="25" s="1"/>
  <c r="AA469" i="25"/>
  <c r="BK469" i="25" s="1"/>
  <c r="T469" i="25"/>
  <c r="BD469" i="25" s="1"/>
  <c r="AV463" i="25"/>
  <c r="AO463" i="25"/>
  <c r="AW470" i="25"/>
  <c r="AP470" i="25"/>
  <c r="AH481" i="25"/>
  <c r="L481" i="25"/>
  <c r="T466" i="25"/>
  <c r="BD466" i="25" s="1"/>
  <c r="AA466" i="25"/>
  <c r="BK466" i="25" s="1"/>
  <c r="F508" i="3"/>
  <c r="F496" i="5"/>
  <c r="F500" i="5"/>
  <c r="F512" i="3"/>
  <c r="AO468" i="25"/>
  <c r="AV468" i="25"/>
  <c r="AP459" i="25"/>
  <c r="AW459" i="25"/>
  <c r="E478" i="8"/>
  <c r="E478" i="33"/>
  <c r="E478" i="9"/>
  <c r="E471" i="9"/>
  <c r="E471" i="33"/>
  <c r="E815" i="6"/>
  <c r="E841" i="6" s="1"/>
  <c r="E471" i="8"/>
  <c r="L482" i="25"/>
  <c r="AH482" i="25"/>
  <c r="E475" i="9"/>
  <c r="E475" i="33"/>
  <c r="E475" i="8"/>
  <c r="AO467" i="25"/>
  <c r="AV467" i="25"/>
  <c r="E512" i="3"/>
  <c r="E500" i="5"/>
  <c r="E492" i="25"/>
  <c r="E484" i="25"/>
  <c r="E490" i="25"/>
  <c r="E494" i="25"/>
  <c r="E483" i="6"/>
  <c r="E488" i="6"/>
  <c r="E490" i="6"/>
  <c r="E817" i="5"/>
  <c r="E493" i="25"/>
  <c r="E491" i="6"/>
  <c r="E487" i="25"/>
  <c r="E494" i="6"/>
  <c r="E485" i="6"/>
  <c r="E487" i="6"/>
  <c r="E489" i="6"/>
  <c r="E488" i="25"/>
  <c r="E486" i="25"/>
  <c r="E493" i="6"/>
  <c r="E485" i="25"/>
  <c r="E483" i="25"/>
  <c r="E484" i="6"/>
  <c r="E489" i="25"/>
  <c r="E492" i="6"/>
  <c r="E486" i="6"/>
  <c r="E491" i="25"/>
  <c r="F472" i="8"/>
  <c r="F472" i="33"/>
  <c r="F472" i="9"/>
  <c r="M474" i="25"/>
  <c r="AI474" i="25"/>
  <c r="F474" i="33"/>
  <c r="F474" i="8"/>
  <c r="F474" i="9"/>
  <c r="AP469" i="25"/>
  <c r="AW469" i="25"/>
  <c r="AW461" i="25"/>
  <c r="AP461" i="25"/>
  <c r="D497" i="9"/>
  <c r="AR493" i="25"/>
  <c r="H501" i="33"/>
  <c r="D497" i="33"/>
  <c r="C817" i="3"/>
  <c r="L817" i="3" s="1"/>
  <c r="H495" i="33"/>
  <c r="I813" i="3"/>
  <c r="H817" i="3"/>
  <c r="D496" i="8"/>
  <c r="H505" i="8"/>
  <c r="D496" i="33"/>
  <c r="V493" i="25"/>
  <c r="BF493" i="25" s="1"/>
  <c r="D498" i="8"/>
  <c r="O503" i="25"/>
  <c r="V503" i="25" s="1"/>
  <c r="BF503" i="25" s="1"/>
  <c r="D498" i="9"/>
  <c r="AG500" i="25"/>
  <c r="AN500" i="25" s="1"/>
  <c r="AK498" i="25"/>
  <c r="AY498" i="25" s="1"/>
  <c r="K497" i="25"/>
  <c r="R497" i="25" s="1"/>
  <c r="BB497" i="25" s="1"/>
  <c r="O496" i="25"/>
  <c r="AC496" i="25" s="1"/>
  <c r="BM496" i="25" s="1"/>
  <c r="K816" i="6"/>
  <c r="D512" i="25"/>
  <c r="AK503" i="25"/>
  <c r="AR503" i="25" s="1"/>
  <c r="AK495" i="25"/>
  <c r="AR495" i="25" s="1"/>
  <c r="H505" i="9"/>
  <c r="AG501" i="25"/>
  <c r="AU501" i="25" s="1"/>
  <c r="D817" i="6"/>
  <c r="D843" i="6" s="1"/>
  <c r="C508" i="25"/>
  <c r="AR486" i="25"/>
  <c r="D514" i="25"/>
  <c r="AG497" i="25"/>
  <c r="AU497" i="25" s="1"/>
  <c r="C511" i="25"/>
  <c r="C507" i="6"/>
  <c r="C507" i="9" s="1"/>
  <c r="C511" i="6"/>
  <c r="C511" i="8" s="1"/>
  <c r="C517" i="6"/>
  <c r="C517" i="9" s="1"/>
  <c r="C507" i="25"/>
  <c r="C515" i="6"/>
  <c r="C515" i="33" s="1"/>
  <c r="D512" i="6"/>
  <c r="D512" i="9" s="1"/>
  <c r="C517" i="25"/>
  <c r="CA472" i="25"/>
  <c r="CA473" i="25" s="1"/>
  <c r="CA474" i="25" s="1"/>
  <c r="CA475" i="25" s="1"/>
  <c r="CA476" i="25" s="1"/>
  <c r="CA477" i="25" s="1"/>
  <c r="CA478" i="25" s="1"/>
  <c r="CA479" i="25" s="1"/>
  <c r="CA480" i="25" s="1"/>
  <c r="CA481" i="25" s="1"/>
  <c r="CA482" i="25" s="1"/>
  <c r="D516" i="25"/>
  <c r="H501" i="8"/>
  <c r="H510" i="25"/>
  <c r="C516" i="6"/>
  <c r="C516" i="9" s="1"/>
  <c r="C512" i="25"/>
  <c r="C513" i="6"/>
  <c r="C513" i="8" s="1"/>
  <c r="D505" i="33"/>
  <c r="D507" i="6"/>
  <c r="D507" i="33" s="1"/>
  <c r="D505" i="9"/>
  <c r="H511" i="6"/>
  <c r="H511" i="9" s="1"/>
  <c r="AK496" i="25"/>
  <c r="AR496" i="25" s="1"/>
  <c r="BW471" i="25"/>
  <c r="BW472" i="25" s="1"/>
  <c r="BW473" i="25" s="1"/>
  <c r="BW474" i="25" s="1"/>
  <c r="BW475" i="25" s="1"/>
  <c r="BW476" i="25" s="1"/>
  <c r="BW477" i="25" s="1"/>
  <c r="BW478" i="25" s="1"/>
  <c r="BW479" i="25" s="1"/>
  <c r="BW480" i="25" s="1"/>
  <c r="BW481" i="25" s="1"/>
  <c r="BW482" i="25" s="1"/>
  <c r="R484" i="25"/>
  <c r="BB484" i="25" s="1"/>
  <c r="Y484" i="25"/>
  <c r="BI484" i="25" s="1"/>
  <c r="R486" i="25"/>
  <c r="BB486" i="25" s="1"/>
  <c r="Y486" i="25"/>
  <c r="BI486" i="25" s="1"/>
  <c r="AK501" i="25"/>
  <c r="O501" i="25"/>
  <c r="D510" i="25"/>
  <c r="C520" i="5"/>
  <c r="C532" i="3"/>
  <c r="AG495" i="25"/>
  <c r="K495" i="25"/>
  <c r="AY485" i="25"/>
  <c r="AR485" i="25"/>
  <c r="Q491" i="25"/>
  <c r="BA491" i="25" s="1"/>
  <c r="X491" i="25"/>
  <c r="BH491" i="25" s="1"/>
  <c r="X494" i="25"/>
  <c r="BH494" i="25" s="1"/>
  <c r="Q494" i="25"/>
  <c r="BA494" i="25" s="1"/>
  <c r="D518" i="6"/>
  <c r="D518" i="25"/>
  <c r="D819" i="5"/>
  <c r="AF499" i="25"/>
  <c r="J499" i="25"/>
  <c r="C497" i="33"/>
  <c r="C497" i="9"/>
  <c r="C497" i="8"/>
  <c r="J500" i="25"/>
  <c r="AF500" i="25"/>
  <c r="C506" i="8"/>
  <c r="C506" i="33"/>
  <c r="C506" i="9"/>
  <c r="X485" i="25"/>
  <c r="BH485" i="25" s="1"/>
  <c r="Q485" i="25"/>
  <c r="BA485" i="25" s="1"/>
  <c r="AU492" i="25"/>
  <c r="AN492" i="25"/>
  <c r="AK502" i="25"/>
  <c r="O502" i="25"/>
  <c r="D511" i="6"/>
  <c r="AM486" i="25"/>
  <c r="AT486" i="25"/>
  <c r="AR483" i="25"/>
  <c r="AY483" i="25"/>
  <c r="Q490" i="25"/>
  <c r="BA490" i="25" s="1"/>
  <c r="X490" i="25"/>
  <c r="BH490" i="25" s="1"/>
  <c r="D513" i="25"/>
  <c r="X488" i="25"/>
  <c r="BH488" i="25" s="1"/>
  <c r="Q488" i="25"/>
  <c r="BA488" i="25" s="1"/>
  <c r="C512" i="6"/>
  <c r="H510" i="6"/>
  <c r="H538" i="3"/>
  <c r="H526" i="5"/>
  <c r="D526" i="5"/>
  <c r="Q492" i="25"/>
  <c r="BA492" i="25" s="1"/>
  <c r="X492" i="25"/>
  <c r="BH492" i="25" s="1"/>
  <c r="D502" i="33"/>
  <c r="D502" i="9"/>
  <c r="D502" i="8"/>
  <c r="D506" i="8"/>
  <c r="D506" i="33"/>
  <c r="D506" i="9"/>
  <c r="H499" i="9"/>
  <c r="H499" i="33"/>
  <c r="H499" i="8"/>
  <c r="AT494" i="25"/>
  <c r="AM494" i="25"/>
  <c r="J504" i="25"/>
  <c r="AF504" i="25"/>
  <c r="H535" i="3"/>
  <c r="H523" i="5"/>
  <c r="D523" i="5"/>
  <c r="H817" i="6"/>
  <c r="H843" i="6" s="1"/>
  <c r="D510" i="6"/>
  <c r="D521" i="5"/>
  <c r="H533" i="3"/>
  <c r="H521" i="5"/>
  <c r="C521" i="5"/>
  <c r="C533" i="3"/>
  <c r="H507" i="6"/>
  <c r="V485" i="25"/>
  <c r="BF485" i="25" s="1"/>
  <c r="AC485" i="25"/>
  <c r="BM485" i="25" s="1"/>
  <c r="AM491" i="25"/>
  <c r="AT491" i="25"/>
  <c r="Y493" i="25"/>
  <c r="BI493" i="25" s="1"/>
  <c r="R493" i="25"/>
  <c r="BB493" i="25" s="1"/>
  <c r="C504" i="9"/>
  <c r="C504" i="33"/>
  <c r="C504" i="8"/>
  <c r="J501" i="25"/>
  <c r="AF501" i="25"/>
  <c r="C495" i="8"/>
  <c r="C495" i="33"/>
  <c r="C495" i="9"/>
  <c r="Y492" i="25"/>
  <c r="BI492" i="25" s="1"/>
  <c r="R492" i="25"/>
  <c r="BB492" i="25" s="1"/>
  <c r="H508" i="6"/>
  <c r="D511" i="25"/>
  <c r="X486" i="25"/>
  <c r="BH486" i="25" s="1"/>
  <c r="Q486" i="25"/>
  <c r="BA486" i="25" s="1"/>
  <c r="V483" i="25"/>
  <c r="BF483" i="25" s="1"/>
  <c r="AC483" i="25"/>
  <c r="BM483" i="25" s="1"/>
  <c r="AT490" i="25"/>
  <c r="AM490" i="25"/>
  <c r="K496" i="25"/>
  <c r="AG496" i="25"/>
  <c r="D513" i="6"/>
  <c r="AT488" i="25"/>
  <c r="AM488" i="25"/>
  <c r="AN487" i="25"/>
  <c r="AU487" i="25"/>
  <c r="BV471" i="25"/>
  <c r="BV472" i="25" s="1"/>
  <c r="BV473" i="25" s="1"/>
  <c r="BV474" i="25" s="1"/>
  <c r="BV475" i="25" s="1"/>
  <c r="BV476" i="25" s="1"/>
  <c r="BV477" i="25" s="1"/>
  <c r="BV478" i="25" s="1"/>
  <c r="BV479" i="25" s="1"/>
  <c r="BV480" i="25" s="1"/>
  <c r="BV481" i="25" s="1"/>
  <c r="BV482" i="25" s="1"/>
  <c r="L818" i="5"/>
  <c r="D845" i="5"/>
  <c r="D499" i="33"/>
  <c r="D499" i="8"/>
  <c r="D499" i="9"/>
  <c r="Y487" i="25"/>
  <c r="BI487" i="25" s="1"/>
  <c r="R487" i="25"/>
  <c r="BB487" i="25" s="1"/>
  <c r="K502" i="25"/>
  <c r="AG502" i="25"/>
  <c r="AT493" i="25"/>
  <c r="AM493" i="25"/>
  <c r="H518" i="6"/>
  <c r="H819" i="5"/>
  <c r="H518" i="25"/>
  <c r="C845" i="5"/>
  <c r="K818" i="5"/>
  <c r="AT484" i="25"/>
  <c r="AM484" i="25"/>
  <c r="D519" i="5"/>
  <c r="H519" i="5"/>
  <c r="H531" i="3"/>
  <c r="C528" i="5"/>
  <c r="C540" i="3"/>
  <c r="H509" i="6"/>
  <c r="C541" i="3"/>
  <c r="C529" i="5"/>
  <c r="C531" i="3"/>
  <c r="C519" i="5"/>
  <c r="AT492" i="25"/>
  <c r="AM492" i="25"/>
  <c r="C536" i="3"/>
  <c r="C524" i="5"/>
  <c r="D508" i="6"/>
  <c r="C514" i="25"/>
  <c r="H507" i="25"/>
  <c r="R491" i="25"/>
  <c r="BB491" i="25" s="1"/>
  <c r="Y491" i="25"/>
  <c r="BI491" i="25" s="1"/>
  <c r="C535" i="3"/>
  <c r="C523" i="5"/>
  <c r="AC487" i="25"/>
  <c r="BM487" i="25" s="1"/>
  <c r="V487" i="25"/>
  <c r="BF487" i="25" s="1"/>
  <c r="H496" i="33"/>
  <c r="H496" i="8"/>
  <c r="H496" i="9"/>
  <c r="C537" i="3"/>
  <c r="C525" i="5"/>
  <c r="AN493" i="25"/>
  <c r="AU493" i="25"/>
  <c r="H516" i="6"/>
  <c r="J497" i="25"/>
  <c r="AF497" i="25"/>
  <c r="C498" i="33"/>
  <c r="C498" i="9"/>
  <c r="C498" i="8"/>
  <c r="C503" i="8"/>
  <c r="C503" i="33"/>
  <c r="C503" i="9"/>
  <c r="H508" i="25"/>
  <c r="H517" i="25"/>
  <c r="D500" i="9"/>
  <c r="D500" i="8"/>
  <c r="D500" i="33"/>
  <c r="C510" i="25"/>
  <c r="AF511" i="25" s="1"/>
  <c r="K500" i="25"/>
  <c r="AU488" i="25"/>
  <c r="AN488" i="25"/>
  <c r="K505" i="25"/>
  <c r="R489" i="25"/>
  <c r="BB489" i="25" s="1"/>
  <c r="Y489" i="25"/>
  <c r="BI489" i="25" s="1"/>
  <c r="H497" i="33"/>
  <c r="H497" i="9"/>
  <c r="H497" i="8"/>
  <c r="C508" i="6"/>
  <c r="BO471" i="25"/>
  <c r="BO472" i="25" s="1"/>
  <c r="BO473" i="25" s="1"/>
  <c r="BO474" i="25" s="1"/>
  <c r="BO475" i="25" s="1"/>
  <c r="BO476" i="25" s="1"/>
  <c r="BO477" i="25" s="1"/>
  <c r="BO478" i="25" s="1"/>
  <c r="BO479" i="25" s="1"/>
  <c r="BO480" i="25" s="1"/>
  <c r="BO481" i="25" s="1"/>
  <c r="BO482" i="25" s="1"/>
  <c r="D503" i="9"/>
  <c r="D503" i="8"/>
  <c r="D503" i="33"/>
  <c r="AG506" i="25"/>
  <c r="K506" i="25"/>
  <c r="AN491" i="25"/>
  <c r="AU491" i="25"/>
  <c r="H513" i="6"/>
  <c r="H539" i="3"/>
  <c r="D527" i="5"/>
  <c r="H527" i="5"/>
  <c r="D508" i="25"/>
  <c r="AG508" i="25" s="1"/>
  <c r="D517" i="6"/>
  <c r="C514" i="6"/>
  <c r="AR487" i="25"/>
  <c r="AY487" i="25"/>
  <c r="H516" i="25"/>
  <c r="C499" i="8"/>
  <c r="C499" i="9"/>
  <c r="C499" i="33"/>
  <c r="J502" i="25"/>
  <c r="AF502" i="25"/>
  <c r="AF505" i="25"/>
  <c r="J505" i="25"/>
  <c r="H500" i="33"/>
  <c r="H500" i="9"/>
  <c r="H500" i="8"/>
  <c r="H517" i="6"/>
  <c r="D516" i="6"/>
  <c r="U483" i="3"/>
  <c r="I483" i="3" s="1"/>
  <c r="U489" i="3"/>
  <c r="I489" i="3" s="1"/>
  <c r="U486" i="3"/>
  <c r="I486" i="3" s="1"/>
  <c r="U492" i="3"/>
  <c r="I492" i="3" s="1"/>
  <c r="U482" i="3"/>
  <c r="I482" i="3" s="1"/>
  <c r="U491" i="3"/>
  <c r="I491" i="3" s="1"/>
  <c r="U487" i="3"/>
  <c r="I487" i="3" s="1"/>
  <c r="E31" i="7"/>
  <c r="U484" i="3"/>
  <c r="I484" i="3" s="1"/>
  <c r="U493" i="3"/>
  <c r="I493" i="3" s="1"/>
  <c r="U490" i="3"/>
  <c r="I490" i="3" s="1"/>
  <c r="U488" i="3"/>
  <c r="I488" i="3" s="1"/>
  <c r="U485" i="3"/>
  <c r="I485" i="3" s="1"/>
  <c r="C518" i="5"/>
  <c r="C530" i="3"/>
  <c r="C510" i="6"/>
  <c r="Y488" i="25"/>
  <c r="BI488" i="25" s="1"/>
  <c r="R488" i="25"/>
  <c r="BB488" i="25" s="1"/>
  <c r="Q487" i="25"/>
  <c r="BA487" i="25" s="1"/>
  <c r="X487" i="25"/>
  <c r="BH487" i="25" s="1"/>
  <c r="AU489" i="25"/>
  <c r="AN489" i="25"/>
  <c r="D501" i="9"/>
  <c r="D501" i="33"/>
  <c r="D501" i="8"/>
  <c r="K503" i="25"/>
  <c r="AG503" i="25"/>
  <c r="H506" i="9"/>
  <c r="H506" i="33"/>
  <c r="H506" i="8"/>
  <c r="H503" i="9"/>
  <c r="H503" i="33"/>
  <c r="H503" i="8"/>
  <c r="AN494" i="25"/>
  <c r="AU494" i="25"/>
  <c r="X483" i="25"/>
  <c r="BH483" i="25" s="1"/>
  <c r="Q483" i="25"/>
  <c r="BA483" i="25" s="1"/>
  <c r="AK497" i="25"/>
  <c r="O497" i="25"/>
  <c r="D495" i="33"/>
  <c r="D495" i="8"/>
  <c r="D495" i="9"/>
  <c r="Q493" i="25"/>
  <c r="BA493" i="25" s="1"/>
  <c r="X493" i="25"/>
  <c r="BH493" i="25" s="1"/>
  <c r="AG499" i="25"/>
  <c r="K499" i="25"/>
  <c r="AC491" i="25"/>
  <c r="BM491" i="25" s="1"/>
  <c r="V491" i="25"/>
  <c r="BF491" i="25" s="1"/>
  <c r="AF496" i="25"/>
  <c r="J496" i="25"/>
  <c r="AM485" i="25"/>
  <c r="AT485" i="25"/>
  <c r="C534" i="3"/>
  <c r="C522" i="5"/>
  <c r="AC488" i="25"/>
  <c r="BM488" i="25" s="1"/>
  <c r="V488" i="25"/>
  <c r="BF488" i="25" s="1"/>
  <c r="C515" i="25"/>
  <c r="D517" i="25"/>
  <c r="D514" i="6"/>
  <c r="C539" i="3"/>
  <c r="C527" i="5"/>
  <c r="D515" i="6"/>
  <c r="H532" i="3"/>
  <c r="H520" i="5"/>
  <c r="D520" i="5"/>
  <c r="C538" i="3"/>
  <c r="C526" i="5"/>
  <c r="AC489" i="25"/>
  <c r="BM489" i="25" s="1"/>
  <c r="V489" i="25"/>
  <c r="BF489" i="25" s="1"/>
  <c r="C501" i="9"/>
  <c r="C501" i="8"/>
  <c r="C501" i="33"/>
  <c r="C500" i="9"/>
  <c r="C500" i="8"/>
  <c r="C500" i="33"/>
  <c r="AF495" i="25"/>
  <c r="J495" i="25"/>
  <c r="O504" i="25"/>
  <c r="AK504" i="25"/>
  <c r="H515" i="25"/>
  <c r="AR484" i="25"/>
  <c r="AY484" i="25"/>
  <c r="C513" i="25"/>
  <c r="BT472" i="25"/>
  <c r="BT473" i="25" s="1"/>
  <c r="BT474" i="25" s="1"/>
  <c r="BT475" i="25" s="1"/>
  <c r="BT476" i="25" s="1"/>
  <c r="BT477" i="25" s="1"/>
  <c r="BT478" i="25" s="1"/>
  <c r="BT479" i="25" s="1"/>
  <c r="BT480" i="25" s="1"/>
  <c r="BT481" i="25" s="1"/>
  <c r="BT482" i="25" s="1"/>
  <c r="C518" i="25"/>
  <c r="C518" i="6"/>
  <c r="C819" i="5"/>
  <c r="H502" i="33"/>
  <c r="H502" i="8"/>
  <c r="H502" i="9"/>
  <c r="AT487" i="25"/>
  <c r="AM487" i="25"/>
  <c r="H498" i="8"/>
  <c r="H498" i="33"/>
  <c r="H498" i="9"/>
  <c r="D524" i="5"/>
  <c r="H524" i="5"/>
  <c r="H536" i="3"/>
  <c r="AU483" i="25"/>
  <c r="AN483" i="25"/>
  <c r="AK506" i="25"/>
  <c r="O506" i="25"/>
  <c r="C817" i="6"/>
  <c r="V494" i="25"/>
  <c r="BF494" i="25" s="1"/>
  <c r="AC494" i="25"/>
  <c r="BM494" i="25" s="1"/>
  <c r="AN485" i="25"/>
  <c r="AU485" i="25"/>
  <c r="H512" i="25"/>
  <c r="R494" i="25"/>
  <c r="BB494" i="25" s="1"/>
  <c r="Y494" i="25"/>
  <c r="BI494" i="25" s="1"/>
  <c r="AT483" i="25"/>
  <c r="AM483" i="25"/>
  <c r="AY490" i="25"/>
  <c r="AR490" i="25"/>
  <c r="C509" i="25"/>
  <c r="O498" i="25"/>
  <c r="AR488" i="25"/>
  <c r="AY488" i="25"/>
  <c r="BP471" i="25"/>
  <c r="BP472" i="25" s="1"/>
  <c r="BP473" i="25" s="1"/>
  <c r="BP474" i="25" s="1"/>
  <c r="BP475" i="25" s="1"/>
  <c r="BP476" i="25" s="1"/>
  <c r="BP477" i="25" s="1"/>
  <c r="BP478" i="25" s="1"/>
  <c r="BP479" i="25" s="1"/>
  <c r="BP480" i="25" s="1"/>
  <c r="BP481" i="25" s="1"/>
  <c r="BP482" i="25" s="1"/>
  <c r="D515" i="25"/>
  <c r="H529" i="5"/>
  <c r="D529" i="5"/>
  <c r="H541" i="3"/>
  <c r="AR489" i="25"/>
  <c r="AY489" i="25"/>
  <c r="J498" i="25"/>
  <c r="AF498" i="25"/>
  <c r="J503" i="25"/>
  <c r="AF503" i="25"/>
  <c r="C496" i="8"/>
  <c r="C496" i="9"/>
  <c r="C496" i="33"/>
  <c r="H515" i="6"/>
  <c r="AC484" i="25"/>
  <c r="BM484" i="25" s="1"/>
  <c r="V484" i="25"/>
  <c r="BF484" i="25" s="1"/>
  <c r="R490" i="25"/>
  <c r="BB490" i="25" s="1"/>
  <c r="Y490" i="25"/>
  <c r="BI490" i="25" s="1"/>
  <c r="O500" i="25"/>
  <c r="AK500" i="25"/>
  <c r="D528" i="5"/>
  <c r="H528" i="5"/>
  <c r="H540" i="3"/>
  <c r="H514" i="25"/>
  <c r="AG505" i="25"/>
  <c r="K504" i="25"/>
  <c r="AG504" i="25"/>
  <c r="Y483" i="25"/>
  <c r="BI483" i="25" s="1"/>
  <c r="R483" i="25"/>
  <c r="BB483" i="25" s="1"/>
  <c r="X489" i="25"/>
  <c r="BH489" i="25" s="1"/>
  <c r="Q489" i="25"/>
  <c r="BA489" i="25" s="1"/>
  <c r="H845" i="5"/>
  <c r="P818" i="5"/>
  <c r="AY494" i="25"/>
  <c r="AR494" i="25"/>
  <c r="R485" i="25"/>
  <c r="BB485" i="25" s="1"/>
  <c r="Y485" i="25"/>
  <c r="BI485" i="25" s="1"/>
  <c r="H512" i="6"/>
  <c r="D509" i="6"/>
  <c r="AC490" i="25"/>
  <c r="BM490" i="25" s="1"/>
  <c r="V490" i="25"/>
  <c r="BF490" i="25" s="1"/>
  <c r="C509" i="6"/>
  <c r="O505" i="25"/>
  <c r="H534" i="3"/>
  <c r="H522" i="5"/>
  <c r="D522" i="5"/>
  <c r="H511" i="25"/>
  <c r="V495" i="25"/>
  <c r="BF495" i="25" s="1"/>
  <c r="AC495" i="25"/>
  <c r="BM495" i="25" s="1"/>
  <c r="H530" i="3"/>
  <c r="H518" i="5"/>
  <c r="D518" i="5"/>
  <c r="O499" i="25"/>
  <c r="AK499" i="25"/>
  <c r="C502" i="8"/>
  <c r="C502" i="9"/>
  <c r="C502" i="33"/>
  <c r="C505" i="8"/>
  <c r="C505" i="9"/>
  <c r="C505" i="33"/>
  <c r="AF506" i="25"/>
  <c r="J506" i="25"/>
  <c r="X484" i="25"/>
  <c r="BH484" i="25" s="1"/>
  <c r="Q484" i="25"/>
  <c r="BA484" i="25" s="1"/>
  <c r="AN490" i="25"/>
  <c r="AU490" i="25"/>
  <c r="C516" i="25"/>
  <c r="AR492" i="25"/>
  <c r="AY492" i="25"/>
  <c r="K507" i="25"/>
  <c r="AG507" i="25"/>
  <c r="H504" i="8"/>
  <c r="H504" i="9"/>
  <c r="H504" i="33"/>
  <c r="K498" i="25"/>
  <c r="AG498" i="25"/>
  <c r="AU484" i="25"/>
  <c r="AN484" i="25"/>
  <c r="D525" i="5"/>
  <c r="H525" i="5"/>
  <c r="H537" i="3"/>
  <c r="H514" i="6"/>
  <c r="H509" i="25"/>
  <c r="AM489" i="25"/>
  <c r="AT489" i="25"/>
  <c r="H513" i="25"/>
  <c r="AN486" i="25"/>
  <c r="AU486" i="25"/>
  <c r="D504" i="33"/>
  <c r="D504" i="9"/>
  <c r="D504" i="8"/>
  <c r="D509" i="25"/>
  <c r="AY491" i="25"/>
  <c r="AR491" i="25"/>
  <c r="AK505" i="25"/>
  <c r="J818" i="4"/>
  <c r="B819" i="4"/>
  <c r="D818" i="4"/>
  <c r="I818" i="4"/>
  <c r="K818" i="4" s="1"/>
  <c r="C818" i="4"/>
  <c r="E818" i="4" s="1"/>
  <c r="D507" i="9" l="1"/>
  <c r="AR498" i="25"/>
  <c r="Y501" i="25"/>
  <c r="BI501" i="25" s="1"/>
  <c r="Y497" i="25"/>
  <c r="BI497" i="25" s="1"/>
  <c r="AU500" i="25"/>
  <c r="BX459" i="25"/>
  <c r="BX460" i="25" s="1"/>
  <c r="BX461" i="25" s="1"/>
  <c r="BX462" i="25" s="1"/>
  <c r="BX463" i="25" s="1"/>
  <c r="BX464" i="25" s="1"/>
  <c r="BX465" i="25" s="1"/>
  <c r="BX466" i="25" s="1"/>
  <c r="BX467" i="25" s="1"/>
  <c r="BX468" i="25" s="1"/>
  <c r="BX469" i="25" s="1"/>
  <c r="BX470" i="25" s="1"/>
  <c r="BY459" i="25"/>
  <c r="BY460" i="25" s="1"/>
  <c r="BY461" i="25" s="1"/>
  <c r="BY462" i="25" s="1"/>
  <c r="BY463" i="25" s="1"/>
  <c r="BY464" i="25" s="1"/>
  <c r="BY465" i="25" s="1"/>
  <c r="BY466" i="25" s="1"/>
  <c r="BY467" i="25" s="1"/>
  <c r="BY468" i="25" s="1"/>
  <c r="BY469" i="25" s="1"/>
  <c r="BY470" i="25" s="1"/>
  <c r="AN501" i="25"/>
  <c r="J511" i="25"/>
  <c r="Q511" i="25" s="1"/>
  <c r="BA511" i="25" s="1"/>
  <c r="D507" i="8"/>
  <c r="AF512" i="25"/>
  <c r="AT512" i="25" s="1"/>
  <c r="AH486" i="25"/>
  <c r="L486" i="25"/>
  <c r="AA480" i="25"/>
  <c r="BK480" i="25" s="1"/>
  <c r="T480" i="25"/>
  <c r="BD480" i="25" s="1"/>
  <c r="AV477" i="25"/>
  <c r="AO477" i="25"/>
  <c r="F526" i="3"/>
  <c r="F514" i="5"/>
  <c r="AW475" i="25"/>
  <c r="AP475" i="25"/>
  <c r="Z480" i="25"/>
  <c r="BJ480" i="25" s="1"/>
  <c r="S480" i="25"/>
  <c r="BC480" i="25" s="1"/>
  <c r="Z472" i="25"/>
  <c r="BJ472" i="25" s="1"/>
  <c r="S472" i="25"/>
  <c r="BC472" i="25" s="1"/>
  <c r="F490" i="33"/>
  <c r="F490" i="9"/>
  <c r="F490" i="8"/>
  <c r="M483" i="25"/>
  <c r="AI483" i="25"/>
  <c r="F493" i="8"/>
  <c r="F493" i="9"/>
  <c r="F493" i="33"/>
  <c r="T477" i="25"/>
  <c r="BD477" i="25" s="1"/>
  <c r="AA477" i="25"/>
  <c r="BK477" i="25" s="1"/>
  <c r="E486" i="9"/>
  <c r="E486" i="33"/>
  <c r="E486" i="8"/>
  <c r="L488" i="25"/>
  <c r="AH488" i="25"/>
  <c r="E844" i="5"/>
  <c r="M817" i="5"/>
  <c r="S482" i="25"/>
  <c r="BC482" i="25" s="1"/>
  <c r="Z482" i="25"/>
  <c r="BJ482" i="25" s="1"/>
  <c r="AP480" i="25"/>
  <c r="AW480" i="25"/>
  <c r="Z474" i="25"/>
  <c r="BJ474" i="25" s="1"/>
  <c r="S474" i="25"/>
  <c r="BC474" i="25" s="1"/>
  <c r="Z477" i="25"/>
  <c r="BJ477" i="25" s="1"/>
  <c r="S477" i="25"/>
  <c r="BC477" i="25" s="1"/>
  <c r="AA479" i="25"/>
  <c r="BK479" i="25" s="1"/>
  <c r="T479" i="25"/>
  <c r="BD479" i="25" s="1"/>
  <c r="S473" i="25"/>
  <c r="BC473" i="25" s="1"/>
  <c r="Z473" i="25"/>
  <c r="BJ473" i="25" s="1"/>
  <c r="AW472" i="25"/>
  <c r="AP472" i="25"/>
  <c r="AI494" i="25"/>
  <c r="M494" i="25"/>
  <c r="F485" i="8"/>
  <c r="F485" i="33"/>
  <c r="F485" i="9"/>
  <c r="AI486" i="25"/>
  <c r="M486" i="25"/>
  <c r="AW477" i="25"/>
  <c r="AP477" i="25"/>
  <c r="L493" i="25"/>
  <c r="AH493" i="25"/>
  <c r="AV474" i="25"/>
  <c r="AO474" i="25"/>
  <c r="E492" i="33"/>
  <c r="E492" i="8"/>
  <c r="E492" i="9"/>
  <c r="E489" i="9"/>
  <c r="E489" i="8"/>
  <c r="E489" i="33"/>
  <c r="E490" i="9"/>
  <c r="E490" i="8"/>
  <c r="E490" i="33"/>
  <c r="E512" i="5"/>
  <c r="E524" i="3"/>
  <c r="BR459" i="25"/>
  <c r="BR460" i="25" s="1"/>
  <c r="BR461" i="25" s="1"/>
  <c r="BR462" i="25" s="1"/>
  <c r="BR463" i="25" s="1"/>
  <c r="BR464" i="25" s="1"/>
  <c r="BR465" i="25" s="1"/>
  <c r="BR466" i="25" s="1"/>
  <c r="BR467" i="25" s="1"/>
  <c r="BR468" i="25" s="1"/>
  <c r="BR469" i="25" s="1"/>
  <c r="BR470" i="25" s="1"/>
  <c r="T481" i="25"/>
  <c r="BD481" i="25" s="1"/>
  <c r="AA481" i="25"/>
  <c r="BK481" i="25" s="1"/>
  <c r="E521" i="3"/>
  <c r="E509" i="5"/>
  <c r="E526" i="3"/>
  <c r="E514" i="5"/>
  <c r="AO476" i="25"/>
  <c r="AV476" i="25"/>
  <c r="F507" i="5"/>
  <c r="F519" i="3"/>
  <c r="AW479" i="25"/>
  <c r="AP479" i="25"/>
  <c r="E515" i="5"/>
  <c r="E527" i="3"/>
  <c r="AV473" i="25"/>
  <c r="AO473" i="25"/>
  <c r="AA472" i="25"/>
  <c r="BK472" i="25" s="1"/>
  <c r="T472" i="25"/>
  <c r="BD472" i="25" s="1"/>
  <c r="E519" i="3"/>
  <c r="E507" i="5"/>
  <c r="AI493" i="25"/>
  <c r="M493" i="25"/>
  <c r="F494" i="33"/>
  <c r="F494" i="8"/>
  <c r="F494" i="9"/>
  <c r="F483" i="9"/>
  <c r="F483" i="8"/>
  <c r="F483" i="33"/>
  <c r="AO482" i="25"/>
  <c r="AV482" i="25"/>
  <c r="J512" i="25"/>
  <c r="Q512" i="25" s="1"/>
  <c r="BA512" i="25" s="1"/>
  <c r="AP474" i="25"/>
  <c r="AW474" i="25"/>
  <c r="L489" i="25"/>
  <c r="AH489" i="25"/>
  <c r="E487" i="8"/>
  <c r="E487" i="33"/>
  <c r="E487" i="9"/>
  <c r="E488" i="33"/>
  <c r="E488" i="9"/>
  <c r="E488" i="8"/>
  <c r="Z481" i="25"/>
  <c r="BJ481" i="25" s="1"/>
  <c r="S481" i="25"/>
  <c r="BC481" i="25" s="1"/>
  <c r="F515" i="5"/>
  <c r="F527" i="3"/>
  <c r="AP481" i="25"/>
  <c r="AW481" i="25"/>
  <c r="S476" i="25"/>
  <c r="BC476" i="25" s="1"/>
  <c r="Z476" i="25"/>
  <c r="BJ476" i="25" s="1"/>
  <c r="S471" i="25"/>
  <c r="BC471" i="25" s="1"/>
  <c r="Z471" i="25"/>
  <c r="BJ471" i="25" s="1"/>
  <c r="F511" i="5"/>
  <c r="F523" i="3"/>
  <c r="AP473" i="25"/>
  <c r="AW473" i="25"/>
  <c r="F487" i="33"/>
  <c r="F487" i="8"/>
  <c r="F487" i="9"/>
  <c r="AI489" i="25"/>
  <c r="M489" i="25"/>
  <c r="M488" i="25"/>
  <c r="AI488" i="25"/>
  <c r="D518" i="3"/>
  <c r="D816" i="3"/>
  <c r="E520" i="3"/>
  <c r="E508" i="5"/>
  <c r="L491" i="25"/>
  <c r="AH491" i="25"/>
  <c r="F520" i="3"/>
  <c r="F508" i="5"/>
  <c r="E516" i="5"/>
  <c r="E528" i="3"/>
  <c r="T474" i="25"/>
  <c r="BD474" i="25" s="1"/>
  <c r="AA474" i="25"/>
  <c r="BK474" i="25" s="1"/>
  <c r="E484" i="8"/>
  <c r="E484" i="33"/>
  <c r="E484" i="9"/>
  <c r="E485" i="33"/>
  <c r="E485" i="8"/>
  <c r="E485" i="9"/>
  <c r="E483" i="33"/>
  <c r="E483" i="8"/>
  <c r="E483" i="9"/>
  <c r="E816" i="6"/>
  <c r="E842" i="6" s="1"/>
  <c r="AO481" i="25"/>
  <c r="AV481" i="25"/>
  <c r="AV478" i="25"/>
  <c r="AO478" i="25"/>
  <c r="F529" i="3"/>
  <c r="F517" i="5"/>
  <c r="AA476" i="25"/>
  <c r="BK476" i="25" s="1"/>
  <c r="T476" i="25"/>
  <c r="BD476" i="25" s="1"/>
  <c r="F510" i="5"/>
  <c r="F522" i="3"/>
  <c r="E816" i="3"/>
  <c r="E518" i="3"/>
  <c r="E506" i="5"/>
  <c r="E507" i="25" s="1"/>
  <c r="F501" i="6"/>
  <c r="F496" i="6"/>
  <c r="F500" i="6"/>
  <c r="F503" i="25"/>
  <c r="F501" i="25"/>
  <c r="F503" i="6"/>
  <c r="F497" i="25"/>
  <c r="F499" i="25"/>
  <c r="F495" i="6"/>
  <c r="F499" i="6"/>
  <c r="F504" i="25"/>
  <c r="F502" i="6"/>
  <c r="F505" i="6"/>
  <c r="F498" i="25"/>
  <c r="F502" i="25"/>
  <c r="F505" i="25"/>
  <c r="F818" i="5"/>
  <c r="F504" i="6"/>
  <c r="F497" i="6"/>
  <c r="F500" i="25"/>
  <c r="F506" i="25"/>
  <c r="F496" i="25"/>
  <c r="F506" i="6"/>
  <c r="F498" i="6"/>
  <c r="F495" i="25"/>
  <c r="F841" i="6"/>
  <c r="J815" i="6"/>
  <c r="E529" i="3"/>
  <c r="E517" i="5"/>
  <c r="AO471" i="25"/>
  <c r="AV471" i="25"/>
  <c r="AA473" i="25"/>
  <c r="BK473" i="25" s="1"/>
  <c r="T473" i="25"/>
  <c r="BD473" i="25" s="1"/>
  <c r="F486" i="9"/>
  <c r="F486" i="8"/>
  <c r="F486" i="33"/>
  <c r="F484" i="9"/>
  <c r="F484" i="8"/>
  <c r="F484" i="33"/>
  <c r="M485" i="25"/>
  <c r="AI485" i="25"/>
  <c r="F525" i="3"/>
  <c r="F513" i="5"/>
  <c r="AH492" i="25"/>
  <c r="L492" i="25"/>
  <c r="AH483" i="25"/>
  <c r="L483" i="25"/>
  <c r="E494" i="9"/>
  <c r="E494" i="8"/>
  <c r="E494" i="33"/>
  <c r="AH494" i="25"/>
  <c r="L494" i="25"/>
  <c r="F512" i="5"/>
  <c r="F524" i="3"/>
  <c r="Z478" i="25"/>
  <c r="BJ478" i="25" s="1"/>
  <c r="S478" i="25"/>
  <c r="BC478" i="25" s="1"/>
  <c r="F516" i="5"/>
  <c r="F528" i="3"/>
  <c r="AW476" i="25"/>
  <c r="AP476" i="25"/>
  <c r="F816" i="6"/>
  <c r="F816" i="3"/>
  <c r="K816" i="3" s="1"/>
  <c r="F506" i="5"/>
  <c r="F518" i="3"/>
  <c r="AV479" i="25"/>
  <c r="AO479" i="25"/>
  <c r="N817" i="5"/>
  <c r="F844" i="5"/>
  <c r="F491" i="33"/>
  <c r="F491" i="8"/>
  <c r="F491" i="9"/>
  <c r="M491" i="25"/>
  <c r="AI491" i="25"/>
  <c r="L485" i="25"/>
  <c r="AH485" i="25"/>
  <c r="AH487" i="25"/>
  <c r="L487" i="25"/>
  <c r="L490" i="25"/>
  <c r="AH490" i="25"/>
  <c r="E525" i="3"/>
  <c r="E513" i="5"/>
  <c r="AP482" i="25"/>
  <c r="AW482" i="25"/>
  <c r="F509" i="5"/>
  <c r="F521" i="3"/>
  <c r="AP478" i="25"/>
  <c r="AW478" i="25"/>
  <c r="E506" i="6"/>
  <c r="E496" i="25"/>
  <c r="E500" i="25"/>
  <c r="E495" i="6"/>
  <c r="E503" i="6"/>
  <c r="E496" i="6"/>
  <c r="E502" i="25"/>
  <c r="E498" i="6"/>
  <c r="E499" i="25"/>
  <c r="E506" i="25"/>
  <c r="E501" i="25"/>
  <c r="E504" i="6"/>
  <c r="E505" i="25"/>
  <c r="E504" i="25"/>
  <c r="E495" i="25"/>
  <c r="E497" i="25"/>
  <c r="E500" i="6"/>
  <c r="E503" i="25"/>
  <c r="E502" i="6"/>
  <c r="E501" i="6"/>
  <c r="E498" i="25"/>
  <c r="E818" i="5"/>
  <c r="E497" i="6"/>
  <c r="E505" i="6"/>
  <c r="E499" i="6"/>
  <c r="S479" i="25"/>
  <c r="BC479" i="25" s="1"/>
  <c r="Z479" i="25"/>
  <c r="BJ479" i="25" s="1"/>
  <c r="F492" i="33"/>
  <c r="F492" i="9"/>
  <c r="F492" i="8"/>
  <c r="AI490" i="25"/>
  <c r="M490" i="25"/>
  <c r="M484" i="25"/>
  <c r="AI484" i="25"/>
  <c r="AV475" i="25"/>
  <c r="AO475" i="25"/>
  <c r="AA471" i="25"/>
  <c r="BK471" i="25" s="1"/>
  <c r="T471" i="25"/>
  <c r="BD471" i="25" s="1"/>
  <c r="E493" i="9"/>
  <c r="E493" i="33"/>
  <c r="E493" i="8"/>
  <c r="E491" i="33"/>
  <c r="E491" i="9"/>
  <c r="E491" i="8"/>
  <c r="L484" i="25"/>
  <c r="AH484" i="25"/>
  <c r="E511" i="5"/>
  <c r="E523" i="3"/>
  <c r="T482" i="25"/>
  <c r="BD482" i="25" s="1"/>
  <c r="AA482" i="25"/>
  <c r="BK482" i="25" s="1"/>
  <c r="E510" i="5"/>
  <c r="E522" i="3"/>
  <c r="T478" i="25"/>
  <c r="BD478" i="25" s="1"/>
  <c r="AA478" i="25"/>
  <c r="BK478" i="25" s="1"/>
  <c r="AW471" i="25"/>
  <c r="AP471" i="25"/>
  <c r="BQ459" i="25"/>
  <c r="BQ460" i="25" s="1"/>
  <c r="BQ461" i="25" s="1"/>
  <c r="BQ462" i="25" s="1"/>
  <c r="BQ463" i="25" s="1"/>
  <c r="BQ464" i="25" s="1"/>
  <c r="BQ465" i="25" s="1"/>
  <c r="BQ466" i="25" s="1"/>
  <c r="BQ467" i="25" s="1"/>
  <c r="BQ468" i="25" s="1"/>
  <c r="BQ469" i="25" s="1"/>
  <c r="BQ470" i="25" s="1"/>
  <c r="T475" i="25"/>
  <c r="BD475" i="25" s="1"/>
  <c r="AA475" i="25"/>
  <c r="BK475" i="25" s="1"/>
  <c r="AV480" i="25"/>
  <c r="AO480" i="25"/>
  <c r="AV472" i="25"/>
  <c r="AO472" i="25"/>
  <c r="F488" i="8"/>
  <c r="F488" i="9"/>
  <c r="F488" i="33"/>
  <c r="AI492" i="25"/>
  <c r="M492" i="25"/>
  <c r="F489" i="8"/>
  <c r="F489" i="33"/>
  <c r="F489" i="9"/>
  <c r="AI487" i="25"/>
  <c r="M487" i="25"/>
  <c r="S475" i="25"/>
  <c r="BC475" i="25" s="1"/>
  <c r="Z475" i="25"/>
  <c r="BJ475" i="25" s="1"/>
  <c r="C507" i="8"/>
  <c r="C507" i="33"/>
  <c r="C516" i="33"/>
  <c r="C511" i="33"/>
  <c r="C511" i="9"/>
  <c r="BO483" i="25"/>
  <c r="BO484" i="25" s="1"/>
  <c r="BO485" i="25" s="1"/>
  <c r="BO486" i="25" s="1"/>
  <c r="BO487" i="25" s="1"/>
  <c r="BO488" i="25" s="1"/>
  <c r="BO489" i="25" s="1"/>
  <c r="BO490" i="25" s="1"/>
  <c r="BO491" i="25" s="1"/>
  <c r="BO492" i="25" s="1"/>
  <c r="BO493" i="25" s="1"/>
  <c r="BO494" i="25" s="1"/>
  <c r="V496" i="25"/>
  <c r="BF496" i="25" s="1"/>
  <c r="C818" i="3"/>
  <c r="L818" i="3" s="1"/>
  <c r="C517" i="8"/>
  <c r="J508" i="25"/>
  <c r="Q508" i="25" s="1"/>
  <c r="BA508" i="25" s="1"/>
  <c r="C517" i="33"/>
  <c r="C513" i="33"/>
  <c r="C513" i="9"/>
  <c r="K512" i="25"/>
  <c r="Y512" i="25" s="1"/>
  <c r="BI512" i="25" s="1"/>
  <c r="I814" i="3"/>
  <c r="AC503" i="25"/>
  <c r="BM503" i="25" s="1"/>
  <c r="H818" i="3"/>
  <c r="K508" i="25"/>
  <c r="Y508" i="25" s="1"/>
  <c r="BI508" i="25" s="1"/>
  <c r="AG512" i="25"/>
  <c r="AN512" i="25" s="1"/>
  <c r="AY495" i="25"/>
  <c r="C515" i="9"/>
  <c r="AN497" i="25"/>
  <c r="C515" i="8"/>
  <c r="AY503" i="25"/>
  <c r="AG514" i="25"/>
  <c r="AN514" i="25" s="1"/>
  <c r="D512" i="8"/>
  <c r="D512" i="33"/>
  <c r="BV483" i="25"/>
  <c r="BV484" i="25" s="1"/>
  <c r="BV485" i="25" s="1"/>
  <c r="BV486" i="25" s="1"/>
  <c r="BV487" i="25" s="1"/>
  <c r="BV488" i="25" s="1"/>
  <c r="BV489" i="25" s="1"/>
  <c r="BV490" i="25" s="1"/>
  <c r="BV491" i="25" s="1"/>
  <c r="BV492" i="25" s="1"/>
  <c r="BV493" i="25" s="1"/>
  <c r="BV494" i="25" s="1"/>
  <c r="BW483" i="25"/>
  <c r="BW484" i="25" s="1"/>
  <c r="BW485" i="25" s="1"/>
  <c r="BW486" i="25" s="1"/>
  <c r="BW487" i="25" s="1"/>
  <c r="BW488" i="25" s="1"/>
  <c r="BW489" i="25" s="1"/>
  <c r="BW490" i="25" s="1"/>
  <c r="BW491" i="25" s="1"/>
  <c r="BW492" i="25" s="1"/>
  <c r="BW493" i="25" s="1"/>
  <c r="BW494" i="25" s="1"/>
  <c r="D524" i="6"/>
  <c r="D524" i="8" s="1"/>
  <c r="K514" i="25"/>
  <c r="Y514" i="25" s="1"/>
  <c r="BI514" i="25" s="1"/>
  <c r="H511" i="8"/>
  <c r="H511" i="33"/>
  <c r="X508" i="25"/>
  <c r="BH508" i="25" s="1"/>
  <c r="H523" i="25"/>
  <c r="J507" i="25"/>
  <c r="Q507" i="25" s="1"/>
  <c r="BA507" i="25" s="1"/>
  <c r="D519" i="25"/>
  <c r="AG519" i="25" s="1"/>
  <c r="H520" i="6"/>
  <c r="H520" i="9" s="1"/>
  <c r="AF507" i="25"/>
  <c r="AM507" i="25" s="1"/>
  <c r="AF508" i="25"/>
  <c r="AM508" i="25" s="1"/>
  <c r="AG516" i="25"/>
  <c r="AN516" i="25" s="1"/>
  <c r="AY496" i="25"/>
  <c r="H523" i="6"/>
  <c r="H523" i="9" s="1"/>
  <c r="C516" i="8"/>
  <c r="C529" i="25"/>
  <c r="H527" i="6"/>
  <c r="H527" i="9" s="1"/>
  <c r="D527" i="25"/>
  <c r="H818" i="6"/>
  <c r="H844" i="6" s="1"/>
  <c r="H525" i="25"/>
  <c r="H522" i="25"/>
  <c r="H528" i="25"/>
  <c r="H529" i="25"/>
  <c r="C525" i="6"/>
  <c r="C525" i="9" s="1"/>
  <c r="C818" i="6"/>
  <c r="C844" i="6" s="1"/>
  <c r="CA483" i="25"/>
  <c r="CA484" i="25" s="1"/>
  <c r="CA485" i="25" s="1"/>
  <c r="CA486" i="25" s="1"/>
  <c r="CA487" i="25" s="1"/>
  <c r="CA488" i="25" s="1"/>
  <c r="CA489" i="25" s="1"/>
  <c r="CA490" i="25" s="1"/>
  <c r="CA491" i="25" s="1"/>
  <c r="CA492" i="25" s="1"/>
  <c r="CA493" i="25" s="1"/>
  <c r="CA494" i="25" s="1"/>
  <c r="H519" i="25"/>
  <c r="AK519" i="25" s="1"/>
  <c r="D520" i="6"/>
  <c r="D520" i="8" s="1"/>
  <c r="H527" i="25"/>
  <c r="Y499" i="25"/>
  <c r="BI499" i="25" s="1"/>
  <c r="R499" i="25"/>
  <c r="BB499" i="25" s="1"/>
  <c r="R498" i="25"/>
  <c r="BB498" i="25" s="1"/>
  <c r="Y498" i="25"/>
  <c r="BI498" i="25" s="1"/>
  <c r="AG515" i="25"/>
  <c r="K515" i="25"/>
  <c r="AM496" i="25"/>
  <c r="AT496" i="25"/>
  <c r="AN499" i="25"/>
  <c r="AU499" i="25"/>
  <c r="D516" i="9"/>
  <c r="D516" i="33"/>
  <c r="D516" i="8"/>
  <c r="Q502" i="25"/>
  <c r="BA502" i="25" s="1"/>
  <c r="X502" i="25"/>
  <c r="BH502" i="25" s="1"/>
  <c r="AK517" i="25"/>
  <c r="O516" i="25"/>
  <c r="AK516" i="25"/>
  <c r="C527" i="25"/>
  <c r="D517" i="8"/>
  <c r="D517" i="33"/>
  <c r="D517" i="9"/>
  <c r="Y505" i="25"/>
  <c r="BI505" i="25" s="1"/>
  <c r="R505" i="25"/>
  <c r="BB505" i="25" s="1"/>
  <c r="H516" i="9"/>
  <c r="H516" i="33"/>
  <c r="H516" i="8"/>
  <c r="D521" i="25"/>
  <c r="C552" i="3"/>
  <c r="C540" i="5"/>
  <c r="AU496" i="25"/>
  <c r="AN496" i="25"/>
  <c r="H525" i="6"/>
  <c r="H535" i="5"/>
  <c r="H547" i="3"/>
  <c r="D535" i="5"/>
  <c r="Q504" i="25"/>
  <c r="BA504" i="25" s="1"/>
  <c r="X504" i="25"/>
  <c r="BH504" i="25" s="1"/>
  <c r="BT483" i="25"/>
  <c r="BT484" i="25" s="1"/>
  <c r="BT485" i="25" s="1"/>
  <c r="BT486" i="25" s="1"/>
  <c r="BT487" i="25" s="1"/>
  <c r="BT488" i="25" s="1"/>
  <c r="BT489" i="25" s="1"/>
  <c r="BT490" i="25" s="1"/>
  <c r="BT491" i="25" s="1"/>
  <c r="BT492" i="25" s="1"/>
  <c r="BT493" i="25" s="1"/>
  <c r="BT494" i="25" s="1"/>
  <c r="BT495" i="25" s="1"/>
  <c r="BT496" i="25" s="1"/>
  <c r="AG518" i="25"/>
  <c r="K518" i="25"/>
  <c r="AN495" i="25"/>
  <c r="AU495" i="25"/>
  <c r="J509" i="25"/>
  <c r="AF509" i="25"/>
  <c r="X496" i="25"/>
  <c r="BH496" i="25" s="1"/>
  <c r="Q496" i="25"/>
  <c r="BA496" i="25" s="1"/>
  <c r="Q500" i="25"/>
  <c r="BA500" i="25" s="1"/>
  <c r="X500" i="25"/>
  <c r="BH500" i="25" s="1"/>
  <c r="Y495" i="25"/>
  <c r="BI495" i="25" s="1"/>
  <c r="R495" i="25"/>
  <c r="BB495" i="25" s="1"/>
  <c r="D520" i="25"/>
  <c r="C529" i="6"/>
  <c r="AK509" i="25"/>
  <c r="O509" i="25"/>
  <c r="H530" i="6"/>
  <c r="H820" i="5"/>
  <c r="H530" i="25"/>
  <c r="H529" i="6"/>
  <c r="C509" i="33"/>
  <c r="C509" i="8"/>
  <c r="C509" i="9"/>
  <c r="AN504" i="25"/>
  <c r="AU504" i="25"/>
  <c r="D525" i="6"/>
  <c r="D522" i="25"/>
  <c r="H536" i="5"/>
  <c r="H548" i="3"/>
  <c r="D536" i="5"/>
  <c r="C539" i="5"/>
  <c r="C551" i="3"/>
  <c r="D514" i="9"/>
  <c r="D514" i="33"/>
  <c r="D514" i="8"/>
  <c r="D524" i="25"/>
  <c r="H517" i="33"/>
  <c r="H517" i="8"/>
  <c r="H517" i="9"/>
  <c r="C527" i="6"/>
  <c r="AU508" i="25"/>
  <c r="AN508" i="25"/>
  <c r="H513" i="8"/>
  <c r="H513" i="33"/>
  <c r="H513" i="9"/>
  <c r="O507" i="25"/>
  <c r="AK507" i="25"/>
  <c r="D521" i="6"/>
  <c r="C541" i="5"/>
  <c r="C553" i="3"/>
  <c r="O518" i="25"/>
  <c r="AK518" i="25"/>
  <c r="Y496" i="25"/>
  <c r="BI496" i="25" s="1"/>
  <c r="R496" i="25"/>
  <c r="BB496" i="25" s="1"/>
  <c r="D533" i="5"/>
  <c r="H533" i="5"/>
  <c r="H545" i="3"/>
  <c r="C524" i="25"/>
  <c r="K513" i="25"/>
  <c r="AG513" i="25"/>
  <c r="D518" i="33"/>
  <c r="D518" i="9"/>
  <c r="D518" i="8"/>
  <c r="C532" i="5"/>
  <c r="C544" i="3"/>
  <c r="AC499" i="25"/>
  <c r="BM499" i="25" s="1"/>
  <c r="V499" i="25"/>
  <c r="BF499" i="25" s="1"/>
  <c r="D515" i="33"/>
  <c r="D515" i="9"/>
  <c r="D515" i="8"/>
  <c r="AY497" i="25"/>
  <c r="AR497" i="25"/>
  <c r="O513" i="25"/>
  <c r="AK513" i="25"/>
  <c r="H530" i="5"/>
  <c r="H542" i="3"/>
  <c r="D530" i="5"/>
  <c r="D531" i="6" s="1"/>
  <c r="Y504" i="25"/>
  <c r="BI504" i="25" s="1"/>
  <c r="R504" i="25"/>
  <c r="BB504" i="25" s="1"/>
  <c r="D522" i="6"/>
  <c r="J513" i="25"/>
  <c r="AF513" i="25"/>
  <c r="C510" i="33"/>
  <c r="C510" i="8"/>
  <c r="C510" i="9"/>
  <c r="AF514" i="25"/>
  <c r="J514" i="25"/>
  <c r="H543" i="3"/>
  <c r="H531" i="5"/>
  <c r="D531" i="5"/>
  <c r="H846" i="5"/>
  <c r="P819" i="5"/>
  <c r="C524" i="6"/>
  <c r="C519" i="6"/>
  <c r="Y507" i="25"/>
  <c r="BI507" i="25" s="1"/>
  <c r="R507" i="25"/>
  <c r="BB507" i="25" s="1"/>
  <c r="C514" i="33"/>
  <c r="C514" i="9"/>
  <c r="C514" i="8"/>
  <c r="D519" i="6"/>
  <c r="D530" i="25"/>
  <c r="D530" i="6"/>
  <c r="D820" i="5"/>
  <c r="C538" i="5"/>
  <c r="C550" i="3"/>
  <c r="H514" i="33"/>
  <c r="H514" i="8"/>
  <c r="H514" i="9"/>
  <c r="D523" i="6"/>
  <c r="AK511" i="25"/>
  <c r="O511" i="25"/>
  <c r="AN505" i="25"/>
  <c r="AU505" i="25"/>
  <c r="AR500" i="25"/>
  <c r="AY500" i="25"/>
  <c r="H519" i="6"/>
  <c r="AT511" i="25"/>
  <c r="AM511" i="25"/>
  <c r="AC506" i="25"/>
  <c r="BM506" i="25" s="1"/>
  <c r="V506" i="25"/>
  <c r="BF506" i="25" s="1"/>
  <c r="K819" i="5"/>
  <c r="C846" i="5"/>
  <c r="X495" i="25"/>
  <c r="BH495" i="25" s="1"/>
  <c r="Q495" i="25"/>
  <c r="BA495" i="25" s="1"/>
  <c r="AF515" i="25"/>
  <c r="J515" i="25"/>
  <c r="D529" i="6"/>
  <c r="C508" i="9"/>
  <c r="C508" i="8"/>
  <c r="C508" i="33"/>
  <c r="R500" i="25"/>
  <c r="BB500" i="25" s="1"/>
  <c r="Y500" i="25"/>
  <c r="BI500" i="25" s="1"/>
  <c r="C535" i="5"/>
  <c r="C547" i="3"/>
  <c r="C521" i="25"/>
  <c r="C548" i="3"/>
  <c r="C536" i="5"/>
  <c r="H518" i="9"/>
  <c r="H518" i="33"/>
  <c r="H518" i="8"/>
  <c r="AN502" i="25"/>
  <c r="AU502" i="25"/>
  <c r="H507" i="33"/>
  <c r="H507" i="9"/>
  <c r="H507" i="8"/>
  <c r="C520" i="25"/>
  <c r="C519" i="25"/>
  <c r="D511" i="9"/>
  <c r="D511" i="33"/>
  <c r="D511" i="8"/>
  <c r="X499" i="25"/>
  <c r="BH499" i="25" s="1"/>
  <c r="Q499" i="25"/>
  <c r="BA499" i="25" s="1"/>
  <c r="D528" i="25"/>
  <c r="AU498" i="25"/>
  <c r="AN498" i="25"/>
  <c r="H510" i="8"/>
  <c r="H510" i="33"/>
  <c r="H510" i="9"/>
  <c r="D846" i="5"/>
  <c r="L819" i="5"/>
  <c r="K817" i="6"/>
  <c r="C843" i="6"/>
  <c r="Q506" i="25"/>
  <c r="BA506" i="25" s="1"/>
  <c r="X506" i="25"/>
  <c r="BH506" i="25" s="1"/>
  <c r="C526" i="6"/>
  <c r="BP483" i="25"/>
  <c r="BP484" i="25" s="1"/>
  <c r="BP485" i="25" s="1"/>
  <c r="BP486" i="25" s="1"/>
  <c r="BP487" i="25" s="1"/>
  <c r="BP488" i="25" s="1"/>
  <c r="BP489" i="25" s="1"/>
  <c r="BP490" i="25" s="1"/>
  <c r="BP491" i="25" s="1"/>
  <c r="BP492" i="25" s="1"/>
  <c r="BP493" i="25" s="1"/>
  <c r="BP494" i="25" s="1"/>
  <c r="AR506" i="25"/>
  <c r="AY506" i="25"/>
  <c r="C518" i="9"/>
  <c r="C518" i="33"/>
  <c r="C518" i="8"/>
  <c r="AT495" i="25"/>
  <c r="AM495" i="25"/>
  <c r="K517" i="25"/>
  <c r="AG517" i="25"/>
  <c r="C546" i="3"/>
  <c r="C534" i="5"/>
  <c r="D529" i="25"/>
  <c r="H539" i="5"/>
  <c r="D539" i="5"/>
  <c r="H551" i="3"/>
  <c r="D526" i="25"/>
  <c r="H524" i="25"/>
  <c r="AF510" i="25"/>
  <c r="J510" i="25"/>
  <c r="O517" i="25"/>
  <c r="AT497" i="25"/>
  <c r="AM497" i="25"/>
  <c r="C521" i="6"/>
  <c r="R502" i="25"/>
  <c r="BB502" i="25" s="1"/>
  <c r="Y502" i="25"/>
  <c r="BI502" i="25" s="1"/>
  <c r="AG511" i="25"/>
  <c r="K511" i="25"/>
  <c r="AT501" i="25"/>
  <c r="AM501" i="25"/>
  <c r="C525" i="25"/>
  <c r="C520" i="6"/>
  <c r="V502" i="25"/>
  <c r="BF502" i="25" s="1"/>
  <c r="AC502" i="25"/>
  <c r="BM502" i="25" s="1"/>
  <c r="AT499" i="25"/>
  <c r="AM499" i="25"/>
  <c r="K510" i="25"/>
  <c r="AG510" i="25"/>
  <c r="D528" i="6"/>
  <c r="AK510" i="25"/>
  <c r="AF516" i="25"/>
  <c r="J516" i="25"/>
  <c r="H512" i="33"/>
  <c r="H512" i="8"/>
  <c r="H512" i="9"/>
  <c r="D510" i="33"/>
  <c r="D510" i="9"/>
  <c r="D510" i="8"/>
  <c r="D523" i="25"/>
  <c r="O514" i="25"/>
  <c r="AK514" i="25"/>
  <c r="AC500" i="25"/>
  <c r="BM500" i="25" s="1"/>
  <c r="V500" i="25"/>
  <c r="BF500" i="25" s="1"/>
  <c r="AM503" i="25"/>
  <c r="AT503" i="25"/>
  <c r="H541" i="5"/>
  <c r="H553" i="3"/>
  <c r="D541" i="5"/>
  <c r="AY505" i="25"/>
  <c r="AR505" i="25"/>
  <c r="C528" i="25"/>
  <c r="C522" i="25"/>
  <c r="AM506" i="25"/>
  <c r="AT506" i="25"/>
  <c r="H520" i="25"/>
  <c r="D534" i="5"/>
  <c r="H534" i="5"/>
  <c r="H546" i="3"/>
  <c r="H552" i="3"/>
  <c r="H540" i="5"/>
  <c r="D540" i="5"/>
  <c r="X503" i="25"/>
  <c r="BH503" i="25" s="1"/>
  <c r="Q503" i="25"/>
  <c r="BA503" i="25" s="1"/>
  <c r="C526" i="25"/>
  <c r="AF518" i="25"/>
  <c r="J518" i="25"/>
  <c r="O515" i="25"/>
  <c r="AK515" i="25"/>
  <c r="D532" i="5"/>
  <c r="H544" i="3"/>
  <c r="H532" i="5"/>
  <c r="AU503" i="25"/>
  <c r="AN503" i="25"/>
  <c r="C530" i="5"/>
  <c r="C531" i="6" s="1"/>
  <c r="C542" i="3"/>
  <c r="U498" i="3"/>
  <c r="I498" i="3" s="1"/>
  <c r="I510" i="3" s="1"/>
  <c r="I522" i="3" s="1"/>
  <c r="I534" i="3" s="1"/>
  <c r="I546" i="3" s="1"/>
  <c r="I558" i="3" s="1"/>
  <c r="I570" i="3" s="1"/>
  <c r="I582" i="3" s="1"/>
  <c r="I594" i="3" s="1"/>
  <c r="I606" i="3" s="1"/>
  <c r="I618" i="3" s="1"/>
  <c r="I630" i="3" s="1"/>
  <c r="I642" i="3" s="1"/>
  <c r="I654" i="3" s="1"/>
  <c r="I666" i="3" s="1"/>
  <c r="I678" i="3" s="1"/>
  <c r="I690" i="3" s="1"/>
  <c r="I702" i="3" s="1"/>
  <c r="I714" i="3" s="1"/>
  <c r="I726" i="3" s="1"/>
  <c r="I738" i="3" s="1"/>
  <c r="I750" i="3" s="1"/>
  <c r="I762" i="3" s="1"/>
  <c r="U503" i="3"/>
  <c r="I503" i="3" s="1"/>
  <c r="I515" i="3" s="1"/>
  <c r="I527" i="3" s="1"/>
  <c r="I539" i="3" s="1"/>
  <c r="I551" i="3" s="1"/>
  <c r="I563" i="3" s="1"/>
  <c r="I575" i="3" s="1"/>
  <c r="I587" i="3" s="1"/>
  <c r="I599" i="3" s="1"/>
  <c r="I611" i="3" s="1"/>
  <c r="I623" i="3" s="1"/>
  <c r="I635" i="3" s="1"/>
  <c r="I647" i="3" s="1"/>
  <c r="I659" i="3" s="1"/>
  <c r="I671" i="3" s="1"/>
  <c r="I683" i="3" s="1"/>
  <c r="I695" i="3" s="1"/>
  <c r="I707" i="3" s="1"/>
  <c r="I719" i="3" s="1"/>
  <c r="I731" i="3" s="1"/>
  <c r="I743" i="3" s="1"/>
  <c r="I755" i="3" s="1"/>
  <c r="I767" i="3" s="1"/>
  <c r="U496" i="3"/>
  <c r="I496" i="3" s="1"/>
  <c r="I508" i="3" s="1"/>
  <c r="I520" i="3" s="1"/>
  <c r="I532" i="3" s="1"/>
  <c r="I544" i="3" s="1"/>
  <c r="I556" i="3" s="1"/>
  <c r="I568" i="3" s="1"/>
  <c r="I580" i="3" s="1"/>
  <c r="I592" i="3" s="1"/>
  <c r="I604" i="3" s="1"/>
  <c r="I616" i="3" s="1"/>
  <c r="I628" i="3" s="1"/>
  <c r="I640" i="3" s="1"/>
  <c r="I652" i="3" s="1"/>
  <c r="I664" i="3" s="1"/>
  <c r="I676" i="3" s="1"/>
  <c r="I688" i="3" s="1"/>
  <c r="I700" i="3" s="1"/>
  <c r="I712" i="3" s="1"/>
  <c r="I724" i="3" s="1"/>
  <c r="I736" i="3" s="1"/>
  <c r="I748" i="3" s="1"/>
  <c r="I760" i="3" s="1"/>
  <c r="U497" i="3"/>
  <c r="I497" i="3" s="1"/>
  <c r="I509" i="3" s="1"/>
  <c r="I521" i="3" s="1"/>
  <c r="I533" i="3" s="1"/>
  <c r="I545" i="3" s="1"/>
  <c r="I557" i="3" s="1"/>
  <c r="I569" i="3" s="1"/>
  <c r="I581" i="3" s="1"/>
  <c r="I593" i="3" s="1"/>
  <c r="I605" i="3" s="1"/>
  <c r="I617" i="3" s="1"/>
  <c r="I629" i="3" s="1"/>
  <c r="I641" i="3" s="1"/>
  <c r="I653" i="3" s="1"/>
  <c r="I665" i="3" s="1"/>
  <c r="I677" i="3" s="1"/>
  <c r="I689" i="3" s="1"/>
  <c r="I701" i="3" s="1"/>
  <c r="I713" i="3" s="1"/>
  <c r="I725" i="3" s="1"/>
  <c r="I737" i="3" s="1"/>
  <c r="I749" i="3" s="1"/>
  <c r="I761" i="3" s="1"/>
  <c r="U502" i="3"/>
  <c r="I502" i="3" s="1"/>
  <c r="I514" i="3" s="1"/>
  <c r="I526" i="3" s="1"/>
  <c r="I538" i="3" s="1"/>
  <c r="I550" i="3" s="1"/>
  <c r="I562" i="3" s="1"/>
  <c r="I574" i="3" s="1"/>
  <c r="I586" i="3" s="1"/>
  <c r="I598" i="3" s="1"/>
  <c r="I610" i="3" s="1"/>
  <c r="I622" i="3" s="1"/>
  <c r="I634" i="3" s="1"/>
  <c r="I646" i="3" s="1"/>
  <c r="I658" i="3" s="1"/>
  <c r="I670" i="3" s="1"/>
  <c r="I682" i="3" s="1"/>
  <c r="I694" i="3" s="1"/>
  <c r="I706" i="3" s="1"/>
  <c r="I718" i="3" s="1"/>
  <c r="I730" i="3" s="1"/>
  <c r="I742" i="3" s="1"/>
  <c r="I754" i="3" s="1"/>
  <c r="I766" i="3" s="1"/>
  <c r="U505" i="3"/>
  <c r="I505" i="3" s="1"/>
  <c r="I517" i="3" s="1"/>
  <c r="I529" i="3" s="1"/>
  <c r="I541" i="3" s="1"/>
  <c r="I553" i="3" s="1"/>
  <c r="I565" i="3" s="1"/>
  <c r="I577" i="3" s="1"/>
  <c r="I589" i="3" s="1"/>
  <c r="I601" i="3" s="1"/>
  <c r="I613" i="3" s="1"/>
  <c r="I625" i="3" s="1"/>
  <c r="I637" i="3" s="1"/>
  <c r="I649" i="3" s="1"/>
  <c r="I661" i="3" s="1"/>
  <c r="I673" i="3" s="1"/>
  <c r="I685" i="3" s="1"/>
  <c r="I697" i="3" s="1"/>
  <c r="I709" i="3" s="1"/>
  <c r="I721" i="3" s="1"/>
  <c r="I733" i="3" s="1"/>
  <c r="I745" i="3" s="1"/>
  <c r="I757" i="3" s="1"/>
  <c r="I769" i="3" s="1"/>
  <c r="U500" i="3"/>
  <c r="I500" i="3" s="1"/>
  <c r="I512" i="3" s="1"/>
  <c r="I524" i="3" s="1"/>
  <c r="I536" i="3" s="1"/>
  <c r="I548" i="3" s="1"/>
  <c r="I560" i="3" s="1"/>
  <c r="I572" i="3" s="1"/>
  <c r="I584" i="3" s="1"/>
  <c r="I596" i="3" s="1"/>
  <c r="I608" i="3" s="1"/>
  <c r="I620" i="3" s="1"/>
  <c r="I632" i="3" s="1"/>
  <c r="I644" i="3" s="1"/>
  <c r="I656" i="3" s="1"/>
  <c r="I668" i="3" s="1"/>
  <c r="I680" i="3" s="1"/>
  <c r="I692" i="3" s="1"/>
  <c r="I704" i="3" s="1"/>
  <c r="I716" i="3" s="1"/>
  <c r="I728" i="3" s="1"/>
  <c r="I740" i="3" s="1"/>
  <c r="I752" i="3" s="1"/>
  <c r="I764" i="3" s="1"/>
  <c r="U494" i="3"/>
  <c r="I494" i="3" s="1"/>
  <c r="U504" i="3"/>
  <c r="I504" i="3" s="1"/>
  <c r="I516" i="3" s="1"/>
  <c r="I528" i="3" s="1"/>
  <c r="I540" i="3" s="1"/>
  <c r="I552" i="3" s="1"/>
  <c r="I564" i="3" s="1"/>
  <c r="I576" i="3" s="1"/>
  <c r="I588" i="3" s="1"/>
  <c r="I600" i="3" s="1"/>
  <c r="I612" i="3" s="1"/>
  <c r="I624" i="3" s="1"/>
  <c r="I636" i="3" s="1"/>
  <c r="I648" i="3" s="1"/>
  <c r="I660" i="3" s="1"/>
  <c r="I672" i="3" s="1"/>
  <c r="I684" i="3" s="1"/>
  <c r="I696" i="3" s="1"/>
  <c r="I708" i="3" s="1"/>
  <c r="I720" i="3" s="1"/>
  <c r="I732" i="3" s="1"/>
  <c r="I744" i="3" s="1"/>
  <c r="I756" i="3" s="1"/>
  <c r="I768" i="3" s="1"/>
  <c r="U499" i="3"/>
  <c r="I499" i="3" s="1"/>
  <c r="I511" i="3" s="1"/>
  <c r="I523" i="3" s="1"/>
  <c r="I535" i="3" s="1"/>
  <c r="I547" i="3" s="1"/>
  <c r="I559" i="3" s="1"/>
  <c r="I571" i="3" s="1"/>
  <c r="I583" i="3" s="1"/>
  <c r="I595" i="3" s="1"/>
  <c r="I607" i="3" s="1"/>
  <c r="I619" i="3" s="1"/>
  <c r="I631" i="3" s="1"/>
  <c r="I643" i="3" s="1"/>
  <c r="I655" i="3" s="1"/>
  <c r="I667" i="3" s="1"/>
  <c r="I679" i="3" s="1"/>
  <c r="I691" i="3" s="1"/>
  <c r="I703" i="3" s="1"/>
  <c r="I715" i="3" s="1"/>
  <c r="I727" i="3" s="1"/>
  <c r="I739" i="3" s="1"/>
  <c r="I751" i="3" s="1"/>
  <c r="I763" i="3" s="1"/>
  <c r="U501" i="3"/>
  <c r="I501" i="3" s="1"/>
  <c r="I513" i="3" s="1"/>
  <c r="I525" i="3" s="1"/>
  <c r="I537" i="3" s="1"/>
  <c r="I549" i="3" s="1"/>
  <c r="I561" i="3" s="1"/>
  <c r="I573" i="3" s="1"/>
  <c r="I585" i="3" s="1"/>
  <c r="I597" i="3" s="1"/>
  <c r="I609" i="3" s="1"/>
  <c r="I621" i="3" s="1"/>
  <c r="I633" i="3" s="1"/>
  <c r="I645" i="3" s="1"/>
  <c r="I657" i="3" s="1"/>
  <c r="I669" i="3" s="1"/>
  <c r="I681" i="3" s="1"/>
  <c r="I693" i="3" s="1"/>
  <c r="I705" i="3" s="1"/>
  <c r="I717" i="3" s="1"/>
  <c r="I729" i="3" s="1"/>
  <c r="I741" i="3" s="1"/>
  <c r="I753" i="3" s="1"/>
  <c r="I765" i="3" s="1"/>
  <c r="E32" i="7"/>
  <c r="U495" i="3"/>
  <c r="I495" i="3" s="1"/>
  <c r="I507" i="3" s="1"/>
  <c r="I519" i="3" s="1"/>
  <c r="I531" i="3" s="1"/>
  <c r="I543" i="3" s="1"/>
  <c r="I555" i="3" s="1"/>
  <c r="I567" i="3" s="1"/>
  <c r="I579" i="3" s="1"/>
  <c r="I591" i="3" s="1"/>
  <c r="I603" i="3" s="1"/>
  <c r="I615" i="3" s="1"/>
  <c r="I627" i="3" s="1"/>
  <c r="I639" i="3" s="1"/>
  <c r="I651" i="3" s="1"/>
  <c r="I663" i="3" s="1"/>
  <c r="I675" i="3" s="1"/>
  <c r="I687" i="3" s="1"/>
  <c r="I699" i="3" s="1"/>
  <c r="I711" i="3" s="1"/>
  <c r="I723" i="3" s="1"/>
  <c r="I735" i="3" s="1"/>
  <c r="I747" i="3" s="1"/>
  <c r="I759" i="3" s="1"/>
  <c r="Q505" i="25"/>
  <c r="BA505" i="25" s="1"/>
  <c r="X505" i="25"/>
  <c r="BH505" i="25" s="1"/>
  <c r="C523" i="25"/>
  <c r="H521" i="25"/>
  <c r="J517" i="25"/>
  <c r="R506" i="25"/>
  <c r="BB506" i="25" s="1"/>
  <c r="Y506" i="25"/>
  <c r="BI506" i="25" s="1"/>
  <c r="D526" i="6"/>
  <c r="H524" i="6"/>
  <c r="O508" i="25"/>
  <c r="AK508" i="25"/>
  <c r="X497" i="25"/>
  <c r="BH497" i="25" s="1"/>
  <c r="Q497" i="25"/>
  <c r="BA497" i="25" s="1"/>
  <c r="C537" i="5"/>
  <c r="C549" i="3"/>
  <c r="D508" i="33"/>
  <c r="D508" i="8"/>
  <c r="D508" i="9"/>
  <c r="H509" i="8"/>
  <c r="H509" i="33"/>
  <c r="H509" i="9"/>
  <c r="H526" i="25"/>
  <c r="H508" i="9"/>
  <c r="H508" i="33"/>
  <c r="H508" i="8"/>
  <c r="Q501" i="25"/>
  <c r="BA501" i="25" s="1"/>
  <c r="X501" i="25"/>
  <c r="BH501" i="25" s="1"/>
  <c r="D818" i="6"/>
  <c r="D844" i="6" s="1"/>
  <c r="AR502" i="25"/>
  <c r="AY502" i="25"/>
  <c r="AC501" i="25"/>
  <c r="BM501" i="25" s="1"/>
  <c r="V501" i="25"/>
  <c r="BF501" i="25" s="1"/>
  <c r="O510" i="25"/>
  <c r="Q498" i="25"/>
  <c r="BA498" i="25" s="1"/>
  <c r="X498" i="25"/>
  <c r="BH498" i="25" s="1"/>
  <c r="AR504" i="25"/>
  <c r="AY504" i="25"/>
  <c r="AT502" i="25"/>
  <c r="AM502" i="25"/>
  <c r="C543" i="3"/>
  <c r="C531" i="5"/>
  <c r="D513" i="8"/>
  <c r="D513" i="9"/>
  <c r="D513" i="33"/>
  <c r="AM504" i="25"/>
  <c r="AT504" i="25"/>
  <c r="D537" i="5"/>
  <c r="H537" i="5"/>
  <c r="H549" i="3"/>
  <c r="D525" i="25"/>
  <c r="AC504" i="25"/>
  <c r="BM504" i="25" s="1"/>
  <c r="V504" i="25"/>
  <c r="BF504" i="25" s="1"/>
  <c r="K509" i="25"/>
  <c r="AG509" i="25"/>
  <c r="H528" i="6"/>
  <c r="AU507" i="25"/>
  <c r="AN507" i="25"/>
  <c r="C528" i="6"/>
  <c r="C522" i="6"/>
  <c r="AY499" i="25"/>
  <c r="AR499" i="25"/>
  <c r="AC505" i="25"/>
  <c r="BM505" i="25" s="1"/>
  <c r="V505" i="25"/>
  <c r="BF505" i="25" s="1"/>
  <c r="D509" i="33"/>
  <c r="D509" i="9"/>
  <c r="D509" i="8"/>
  <c r="H515" i="33"/>
  <c r="H515" i="8"/>
  <c r="H515" i="9"/>
  <c r="AM498" i="25"/>
  <c r="AT498" i="25"/>
  <c r="V498" i="25"/>
  <c r="BF498" i="25" s="1"/>
  <c r="AC498" i="25"/>
  <c r="BM498" i="25" s="1"/>
  <c r="O512" i="25"/>
  <c r="AK512" i="25"/>
  <c r="H522" i="6"/>
  <c r="V497" i="25"/>
  <c r="BF497" i="25" s="1"/>
  <c r="AC497" i="25"/>
  <c r="BM497" i="25" s="1"/>
  <c r="R503" i="25"/>
  <c r="BB503" i="25" s="1"/>
  <c r="Y503" i="25"/>
  <c r="BI503" i="25" s="1"/>
  <c r="C820" i="5"/>
  <c r="C530" i="25"/>
  <c r="C530" i="6"/>
  <c r="AM505" i="25"/>
  <c r="AT505" i="25"/>
  <c r="C523" i="6"/>
  <c r="H521" i="6"/>
  <c r="AF517" i="25"/>
  <c r="AU506" i="25"/>
  <c r="AN506" i="25"/>
  <c r="D527" i="6"/>
  <c r="H526" i="6"/>
  <c r="C545" i="3"/>
  <c r="C533" i="5"/>
  <c r="D538" i="5"/>
  <c r="H550" i="3"/>
  <c r="H538" i="5"/>
  <c r="C512" i="33"/>
  <c r="C512" i="9"/>
  <c r="C512" i="8"/>
  <c r="AM500" i="25"/>
  <c r="AT500" i="25"/>
  <c r="AR501" i="25"/>
  <c r="AY501" i="25"/>
  <c r="K516" i="25"/>
  <c r="C819" i="4"/>
  <c r="E819" i="4" s="1"/>
  <c r="I819" i="4"/>
  <c r="K819" i="4" s="1"/>
  <c r="D819" i="4"/>
  <c r="J819" i="4"/>
  <c r="B820" i="4"/>
  <c r="R512" i="25" l="1"/>
  <c r="BB512" i="25" s="1"/>
  <c r="AK529" i="25"/>
  <c r="E509" i="25"/>
  <c r="X512" i="25"/>
  <c r="BH512" i="25" s="1"/>
  <c r="X511" i="25"/>
  <c r="BH511" i="25" s="1"/>
  <c r="AU512" i="25"/>
  <c r="BR471" i="25"/>
  <c r="BR472" i="25" s="1"/>
  <c r="BR473" i="25" s="1"/>
  <c r="BR474" i="25" s="1"/>
  <c r="BR475" i="25" s="1"/>
  <c r="BR476" i="25" s="1"/>
  <c r="BR477" i="25" s="1"/>
  <c r="BR478" i="25" s="1"/>
  <c r="BR479" i="25" s="1"/>
  <c r="BR480" i="25" s="1"/>
  <c r="BR481" i="25" s="1"/>
  <c r="BR482" i="25" s="1"/>
  <c r="BY471" i="25"/>
  <c r="BY472" i="25" s="1"/>
  <c r="BY473" i="25" s="1"/>
  <c r="BY474" i="25" s="1"/>
  <c r="BY475" i="25" s="1"/>
  <c r="BY476" i="25" s="1"/>
  <c r="BY477" i="25" s="1"/>
  <c r="BY478" i="25" s="1"/>
  <c r="BY479" i="25" s="1"/>
  <c r="BY480" i="25" s="1"/>
  <c r="BY481" i="25" s="1"/>
  <c r="BY482" i="25" s="1"/>
  <c r="X507" i="25"/>
  <c r="BH507" i="25" s="1"/>
  <c r="AM512" i="25"/>
  <c r="CA495" i="25"/>
  <c r="CA496" i="25" s="1"/>
  <c r="CA497" i="25" s="1"/>
  <c r="CA498" i="25" s="1"/>
  <c r="CA499" i="25" s="1"/>
  <c r="CA500" i="25" s="1"/>
  <c r="CA501" i="25" s="1"/>
  <c r="CA502" i="25" s="1"/>
  <c r="CA503" i="25" s="1"/>
  <c r="CA504" i="25" s="1"/>
  <c r="CA505" i="25" s="1"/>
  <c r="CA506" i="25" s="1"/>
  <c r="K527" i="25"/>
  <c r="R527" i="25" s="1"/>
  <c r="BB527" i="25" s="1"/>
  <c r="BX471" i="25"/>
  <c r="BX472" i="25" s="1"/>
  <c r="BX473" i="25" s="1"/>
  <c r="BX474" i="25" s="1"/>
  <c r="BX475" i="25" s="1"/>
  <c r="BX476" i="25" s="1"/>
  <c r="BX477" i="25" s="1"/>
  <c r="BX478" i="25" s="1"/>
  <c r="BX479" i="25" s="1"/>
  <c r="BX480" i="25" s="1"/>
  <c r="BX481" i="25" s="1"/>
  <c r="BX482" i="25" s="1"/>
  <c r="BQ471" i="25"/>
  <c r="BQ472" i="25" s="1"/>
  <c r="BQ473" i="25" s="1"/>
  <c r="BQ474" i="25" s="1"/>
  <c r="BQ475" i="25" s="1"/>
  <c r="BQ476" i="25" s="1"/>
  <c r="BQ477" i="25" s="1"/>
  <c r="BQ478" i="25" s="1"/>
  <c r="BQ479" i="25" s="1"/>
  <c r="BQ480" i="25" s="1"/>
  <c r="BQ481" i="25" s="1"/>
  <c r="BQ482" i="25" s="1"/>
  <c r="E511" i="25"/>
  <c r="AH507" i="25"/>
  <c r="AV507" i="25" s="1"/>
  <c r="L507" i="25"/>
  <c r="S507" i="25" s="1"/>
  <c r="BC507" i="25" s="1"/>
  <c r="AV484" i="25"/>
  <c r="AO484" i="25"/>
  <c r="AW490" i="25"/>
  <c r="AP490" i="25"/>
  <c r="E497" i="33"/>
  <c r="E497" i="8"/>
  <c r="E497" i="9"/>
  <c r="L495" i="25"/>
  <c r="AH495" i="25"/>
  <c r="AH502" i="25"/>
  <c r="L502" i="25"/>
  <c r="S490" i="25"/>
  <c r="BC490" i="25" s="1"/>
  <c r="Z490" i="25"/>
  <c r="BJ490" i="25" s="1"/>
  <c r="F507" i="25"/>
  <c r="F517" i="25"/>
  <c r="F515" i="25"/>
  <c r="F513" i="25"/>
  <c r="F507" i="6"/>
  <c r="F511" i="25"/>
  <c r="F508" i="25"/>
  <c r="F509" i="6"/>
  <c r="F508" i="6"/>
  <c r="F510" i="25"/>
  <c r="F518" i="6"/>
  <c r="F513" i="6"/>
  <c r="F516" i="6"/>
  <c r="F516" i="25"/>
  <c r="F819" i="5"/>
  <c r="F512" i="25"/>
  <c r="F515" i="6"/>
  <c r="F512" i="6"/>
  <c r="F518" i="25"/>
  <c r="F510" i="6"/>
  <c r="F514" i="25"/>
  <c r="F514" i="6"/>
  <c r="F509" i="25"/>
  <c r="F517" i="6"/>
  <c r="F511" i="6"/>
  <c r="S483" i="25"/>
  <c r="BC483" i="25" s="1"/>
  <c r="Z483" i="25"/>
  <c r="BJ483" i="25" s="1"/>
  <c r="F506" i="9"/>
  <c r="F506" i="8"/>
  <c r="F506" i="33"/>
  <c r="M502" i="25"/>
  <c r="AI502" i="25"/>
  <c r="M497" i="25"/>
  <c r="AI497" i="25"/>
  <c r="E518" i="5"/>
  <c r="E530" i="3"/>
  <c r="E817" i="3"/>
  <c r="E540" i="3"/>
  <c r="E528" i="5"/>
  <c r="E519" i="5"/>
  <c r="E531" i="3"/>
  <c r="E521" i="5"/>
  <c r="E533" i="3"/>
  <c r="S484" i="25"/>
  <c r="BC484" i="25" s="1"/>
  <c r="Z484" i="25"/>
  <c r="BJ484" i="25" s="1"/>
  <c r="M818" i="5"/>
  <c r="E845" i="5"/>
  <c r="AH504" i="25"/>
  <c r="L504" i="25"/>
  <c r="E496" i="8"/>
  <c r="E496" i="9"/>
  <c r="E496" i="33"/>
  <c r="F521" i="5"/>
  <c r="F533" i="3"/>
  <c r="Z487" i="25"/>
  <c r="BJ487" i="25" s="1"/>
  <c r="S487" i="25"/>
  <c r="BC487" i="25" s="1"/>
  <c r="F536" i="3"/>
  <c r="F524" i="5"/>
  <c r="AV483" i="25"/>
  <c r="AO483" i="25"/>
  <c r="AI496" i="25"/>
  <c r="M496" i="25"/>
  <c r="AI498" i="25"/>
  <c r="M498" i="25"/>
  <c r="F503" i="9"/>
  <c r="F503" i="33"/>
  <c r="F503" i="8"/>
  <c r="D530" i="3"/>
  <c r="D817" i="3"/>
  <c r="F531" i="3"/>
  <c r="F519" i="5"/>
  <c r="AW483" i="25"/>
  <c r="AP483" i="25"/>
  <c r="T492" i="25"/>
  <c r="BD492" i="25" s="1"/>
  <c r="AA492" i="25"/>
  <c r="BK492" i="25" s="1"/>
  <c r="AH498" i="25"/>
  <c r="L498" i="25"/>
  <c r="AI506" i="25"/>
  <c r="M506" i="25"/>
  <c r="F522" i="5"/>
  <c r="F534" i="3"/>
  <c r="AT507" i="25"/>
  <c r="AW492" i="25"/>
  <c r="AP492" i="25"/>
  <c r="E501" i="33"/>
  <c r="E501" i="8"/>
  <c r="E501" i="9"/>
  <c r="E504" i="9"/>
  <c r="E504" i="33"/>
  <c r="E504" i="8"/>
  <c r="E495" i="8"/>
  <c r="E495" i="9"/>
  <c r="E495" i="33"/>
  <c r="E817" i="6"/>
  <c r="E843" i="6" s="1"/>
  <c r="AO485" i="25"/>
  <c r="AV485" i="25"/>
  <c r="S494" i="25"/>
  <c r="BC494" i="25" s="1"/>
  <c r="Z494" i="25"/>
  <c r="BJ494" i="25" s="1"/>
  <c r="AV492" i="25"/>
  <c r="AO492" i="25"/>
  <c r="E529" i="5"/>
  <c r="E541" i="3"/>
  <c r="AI500" i="25"/>
  <c r="M500" i="25"/>
  <c r="F502" i="8"/>
  <c r="F502" i="9"/>
  <c r="F502" i="33"/>
  <c r="M503" i="25"/>
  <c r="AI503" i="25"/>
  <c r="F532" i="3"/>
  <c r="F520" i="5"/>
  <c r="AA488" i="25"/>
  <c r="BK488" i="25" s="1"/>
  <c r="T488" i="25"/>
  <c r="BD488" i="25" s="1"/>
  <c r="F523" i="5"/>
  <c r="F535" i="3"/>
  <c r="E507" i="6"/>
  <c r="S493" i="25"/>
  <c r="BC493" i="25" s="1"/>
  <c r="Z493" i="25"/>
  <c r="BJ493" i="25" s="1"/>
  <c r="T494" i="25"/>
  <c r="BD494" i="25" s="1"/>
  <c r="AA494" i="25"/>
  <c r="BK494" i="25" s="1"/>
  <c r="E510" i="6"/>
  <c r="Z486" i="25"/>
  <c r="BJ486" i="25" s="1"/>
  <c r="S486" i="25"/>
  <c r="BC486" i="25" s="1"/>
  <c r="E522" i="5"/>
  <c r="E534" i="3"/>
  <c r="E503" i="8"/>
  <c r="E503" i="33"/>
  <c r="E503" i="9"/>
  <c r="AI501" i="25"/>
  <c r="M501" i="25"/>
  <c r="AP488" i="25"/>
  <c r="AW488" i="25"/>
  <c r="AV493" i="25"/>
  <c r="AO493" i="25"/>
  <c r="E502" i="9"/>
  <c r="E502" i="8"/>
  <c r="E502" i="33"/>
  <c r="AH501" i="25"/>
  <c r="L501" i="25"/>
  <c r="AH500" i="25"/>
  <c r="L500" i="25"/>
  <c r="Z485" i="25"/>
  <c r="BJ485" i="25" s="1"/>
  <c r="S485" i="25"/>
  <c r="BC485" i="25" s="1"/>
  <c r="AV494" i="25"/>
  <c r="AO494" i="25"/>
  <c r="F497" i="8"/>
  <c r="F497" i="33"/>
  <c r="F497" i="9"/>
  <c r="AI504" i="25"/>
  <c r="M504" i="25"/>
  <c r="F500" i="9"/>
  <c r="F500" i="8"/>
  <c r="F500" i="33"/>
  <c r="AV491" i="25"/>
  <c r="AO491" i="25"/>
  <c r="T489" i="25"/>
  <c r="BD489" i="25" s="1"/>
  <c r="AA489" i="25"/>
  <c r="BK489" i="25" s="1"/>
  <c r="F539" i="3"/>
  <c r="F527" i="5"/>
  <c r="E524" i="5"/>
  <c r="E536" i="3"/>
  <c r="AW494" i="25"/>
  <c r="AP494" i="25"/>
  <c r="AO486" i="25"/>
  <c r="AV486" i="25"/>
  <c r="Z492" i="25"/>
  <c r="BJ492" i="25" s="1"/>
  <c r="S492" i="25"/>
  <c r="BC492" i="25" s="1"/>
  <c r="AA487" i="25"/>
  <c r="BK487" i="25" s="1"/>
  <c r="T487" i="25"/>
  <c r="BD487" i="25" s="1"/>
  <c r="AP484" i="25"/>
  <c r="AW484" i="25"/>
  <c r="L503" i="25"/>
  <c r="AH503" i="25"/>
  <c r="AH506" i="25"/>
  <c r="L506" i="25"/>
  <c r="AH496" i="25"/>
  <c r="L496" i="25"/>
  <c r="E510" i="25"/>
  <c r="F540" i="3"/>
  <c r="F528" i="5"/>
  <c r="F525" i="5"/>
  <c r="F537" i="3"/>
  <c r="F504" i="9"/>
  <c r="F504" i="33"/>
  <c r="F504" i="8"/>
  <c r="F499" i="8"/>
  <c r="F499" i="33"/>
  <c r="F499" i="9"/>
  <c r="F496" i="9"/>
  <c r="F496" i="33"/>
  <c r="F496" i="8"/>
  <c r="Z491" i="25"/>
  <c r="BJ491" i="25" s="1"/>
  <c r="S491" i="25"/>
  <c r="BC491" i="25" s="1"/>
  <c r="AP489" i="25"/>
  <c r="AW489" i="25"/>
  <c r="T493" i="25"/>
  <c r="BD493" i="25" s="1"/>
  <c r="AA493" i="25"/>
  <c r="BK493" i="25" s="1"/>
  <c r="E539" i="3"/>
  <c r="E527" i="5"/>
  <c r="E508" i="6"/>
  <c r="J816" i="6"/>
  <c r="F842" i="6"/>
  <c r="T483" i="25"/>
  <c r="BD483" i="25" s="1"/>
  <c r="AA483" i="25"/>
  <c r="BK483" i="25" s="1"/>
  <c r="AP487" i="25"/>
  <c r="AW487" i="25"/>
  <c r="E523" i="5"/>
  <c r="E535" i="3"/>
  <c r="T484" i="25"/>
  <c r="BD484" i="25" s="1"/>
  <c r="AA484" i="25"/>
  <c r="BK484" i="25" s="1"/>
  <c r="E499" i="8"/>
  <c r="E499" i="33"/>
  <c r="E499" i="9"/>
  <c r="E500" i="9"/>
  <c r="E500" i="33"/>
  <c r="E500" i="8"/>
  <c r="AH499" i="25"/>
  <c r="L499" i="25"/>
  <c r="E506" i="8"/>
  <c r="E506" i="9"/>
  <c r="E506" i="33"/>
  <c r="E537" i="3"/>
  <c r="E525" i="5"/>
  <c r="AW491" i="25"/>
  <c r="AP491" i="25"/>
  <c r="AP485" i="25"/>
  <c r="AW485" i="25"/>
  <c r="M495" i="25"/>
  <c r="AI495" i="25"/>
  <c r="N818" i="5"/>
  <c r="F845" i="5"/>
  <c r="F495" i="8"/>
  <c r="F495" i="9"/>
  <c r="F495" i="33"/>
  <c r="F817" i="6"/>
  <c r="F501" i="33"/>
  <c r="F501" i="8"/>
  <c r="F501" i="9"/>
  <c r="AO489" i="25"/>
  <c r="AV489" i="25"/>
  <c r="AW493" i="25"/>
  <c r="AP493" i="25"/>
  <c r="E538" i="3"/>
  <c r="E526" i="5"/>
  <c r="AA486" i="25"/>
  <c r="BK486" i="25" s="1"/>
  <c r="T486" i="25"/>
  <c r="BD486" i="25" s="1"/>
  <c r="AO488" i="25"/>
  <c r="AV488" i="25"/>
  <c r="F526" i="5"/>
  <c r="F538" i="3"/>
  <c r="AH505" i="25"/>
  <c r="L505" i="25"/>
  <c r="AO487" i="25"/>
  <c r="AV487" i="25"/>
  <c r="F505" i="8"/>
  <c r="F505" i="33"/>
  <c r="F505" i="9"/>
  <c r="T490" i="25"/>
  <c r="BD490" i="25" s="1"/>
  <c r="AA490" i="25"/>
  <c r="BK490" i="25" s="1"/>
  <c r="E505" i="33"/>
  <c r="E505" i="9"/>
  <c r="E505" i="8"/>
  <c r="L497" i="25"/>
  <c r="AH497" i="25"/>
  <c r="E498" i="33"/>
  <c r="E498" i="8"/>
  <c r="E498" i="9"/>
  <c r="AO490" i="25"/>
  <c r="AV490" i="25"/>
  <c r="T491" i="25"/>
  <c r="BD491" i="25" s="1"/>
  <c r="AA491" i="25"/>
  <c r="BK491" i="25" s="1"/>
  <c r="F817" i="3"/>
  <c r="K817" i="3" s="1"/>
  <c r="F518" i="5"/>
  <c r="F530" i="3"/>
  <c r="T485" i="25"/>
  <c r="BD485" i="25" s="1"/>
  <c r="AA485" i="25"/>
  <c r="BK485" i="25" s="1"/>
  <c r="F498" i="33"/>
  <c r="F498" i="8"/>
  <c r="F498" i="9"/>
  <c r="M505" i="25"/>
  <c r="AI505" i="25"/>
  <c r="AI499" i="25"/>
  <c r="M499" i="25"/>
  <c r="E518" i="25"/>
  <c r="E514" i="6"/>
  <c r="E516" i="6"/>
  <c r="E516" i="25"/>
  <c r="E515" i="25"/>
  <c r="E514" i="25"/>
  <c r="E518" i="6"/>
  <c r="E515" i="6"/>
  <c r="E819" i="5"/>
  <c r="E513" i="6"/>
  <c r="E513" i="25"/>
  <c r="E512" i="25"/>
  <c r="E512" i="6"/>
  <c r="E517" i="6"/>
  <c r="E509" i="6"/>
  <c r="E517" i="25"/>
  <c r="F541" i="3"/>
  <c r="F529" i="5"/>
  <c r="E532" i="3"/>
  <c r="E520" i="5"/>
  <c r="Z489" i="25"/>
  <c r="BJ489" i="25" s="1"/>
  <c r="S489" i="25"/>
  <c r="BC489" i="25" s="1"/>
  <c r="E508" i="25"/>
  <c r="AW486" i="25"/>
  <c r="AP486" i="25"/>
  <c r="Z488" i="25"/>
  <c r="BJ488" i="25" s="1"/>
  <c r="S488" i="25"/>
  <c r="BC488" i="25" s="1"/>
  <c r="E511" i="6"/>
  <c r="O523" i="25"/>
  <c r="AC523" i="25" s="1"/>
  <c r="BM523" i="25" s="1"/>
  <c r="R508" i="25"/>
  <c r="BB508" i="25" s="1"/>
  <c r="R514" i="25"/>
  <c r="BB514" i="25" s="1"/>
  <c r="AT508" i="25"/>
  <c r="H523" i="33"/>
  <c r="H523" i="8"/>
  <c r="H819" i="3"/>
  <c r="H527" i="33"/>
  <c r="D532" i="6"/>
  <c r="D532" i="33" s="1"/>
  <c r="D531" i="25"/>
  <c r="AG531" i="25" s="1"/>
  <c r="H527" i="8"/>
  <c r="O527" i="25"/>
  <c r="AC527" i="25" s="1"/>
  <c r="BM527" i="25" s="1"/>
  <c r="I506" i="3"/>
  <c r="I815" i="3"/>
  <c r="C819" i="3"/>
  <c r="L819" i="3" s="1"/>
  <c r="D535" i="6"/>
  <c r="D535" i="9" s="1"/>
  <c r="AU516" i="25"/>
  <c r="AU514" i="25"/>
  <c r="AK523" i="25"/>
  <c r="AR523" i="25" s="1"/>
  <c r="D520" i="33"/>
  <c r="D520" i="9"/>
  <c r="D524" i="33"/>
  <c r="O522" i="25"/>
  <c r="AC522" i="25" s="1"/>
  <c r="BM522" i="25" s="1"/>
  <c r="O519" i="25"/>
  <c r="V519" i="25" s="1"/>
  <c r="BF519" i="25" s="1"/>
  <c r="D524" i="9"/>
  <c r="O529" i="25"/>
  <c r="AC529" i="25" s="1"/>
  <c r="BM529" i="25" s="1"/>
  <c r="J523" i="25"/>
  <c r="Q523" i="25" s="1"/>
  <c r="BA523" i="25" s="1"/>
  <c r="AK528" i="25"/>
  <c r="AY528" i="25" s="1"/>
  <c r="D535" i="25"/>
  <c r="K519" i="25"/>
  <c r="R519" i="25" s="1"/>
  <c r="BB519" i="25" s="1"/>
  <c r="D532" i="25"/>
  <c r="O528" i="25"/>
  <c r="AC528" i="25" s="1"/>
  <c r="BM528" i="25" s="1"/>
  <c r="H538" i="6"/>
  <c r="H538" i="33" s="1"/>
  <c r="H520" i="8"/>
  <c r="H520" i="33"/>
  <c r="C525" i="8"/>
  <c r="C541" i="25"/>
  <c r="C525" i="33"/>
  <c r="AK525" i="25"/>
  <c r="AY525" i="25" s="1"/>
  <c r="AK522" i="25"/>
  <c r="AR522" i="25" s="1"/>
  <c r="H533" i="6"/>
  <c r="H533" i="33" s="1"/>
  <c r="C539" i="6"/>
  <c r="C539" i="9" s="1"/>
  <c r="BO495" i="25"/>
  <c r="BO496" i="25" s="1"/>
  <c r="BO497" i="25" s="1"/>
  <c r="BO498" i="25" s="1"/>
  <c r="BO499" i="25" s="1"/>
  <c r="BO500" i="25" s="1"/>
  <c r="BO501" i="25" s="1"/>
  <c r="BO502" i="25" s="1"/>
  <c r="BO503" i="25" s="1"/>
  <c r="BO504" i="25" s="1"/>
  <c r="BO505" i="25" s="1"/>
  <c r="BO506" i="25" s="1"/>
  <c r="BO507" i="25" s="1"/>
  <c r="BO508" i="25" s="1"/>
  <c r="K818" i="6"/>
  <c r="C535" i="25"/>
  <c r="C537" i="25"/>
  <c r="C520" i="33"/>
  <c r="C520" i="8"/>
  <c r="C520" i="9"/>
  <c r="C519" i="33"/>
  <c r="C519" i="9"/>
  <c r="C519" i="8"/>
  <c r="J530" i="25"/>
  <c r="AF530" i="25"/>
  <c r="H538" i="25"/>
  <c r="D546" i="5"/>
  <c r="H558" i="3"/>
  <c r="H546" i="5"/>
  <c r="AM515" i="25"/>
  <c r="AT515" i="25"/>
  <c r="D519" i="9"/>
  <c r="D519" i="8"/>
  <c r="D519" i="33"/>
  <c r="C524" i="9"/>
  <c r="C524" i="33"/>
  <c r="C524" i="8"/>
  <c r="AM514" i="25"/>
  <c r="AT514" i="25"/>
  <c r="C541" i="6"/>
  <c r="AN515" i="25"/>
  <c r="AU515" i="25"/>
  <c r="R516" i="25"/>
  <c r="BB516" i="25" s="1"/>
  <c r="Y516" i="25"/>
  <c r="BI516" i="25" s="1"/>
  <c r="C531" i="25"/>
  <c r="C847" i="5"/>
  <c r="K820" i="5"/>
  <c r="H522" i="9"/>
  <c r="H522" i="8"/>
  <c r="H522" i="33"/>
  <c r="C522" i="9"/>
  <c r="C522" i="33"/>
  <c r="C522" i="8"/>
  <c r="H561" i="3"/>
  <c r="D549" i="5"/>
  <c r="H549" i="5"/>
  <c r="AY508" i="25"/>
  <c r="AR508" i="25"/>
  <c r="AR515" i="25"/>
  <c r="AY515" i="25"/>
  <c r="H564" i="3"/>
  <c r="D552" i="5"/>
  <c r="H552" i="5"/>
  <c r="V514" i="25"/>
  <c r="BF514" i="25" s="1"/>
  <c r="AC514" i="25"/>
  <c r="BM514" i="25" s="1"/>
  <c r="AY510" i="25"/>
  <c r="AR510" i="25"/>
  <c r="C819" i="6"/>
  <c r="AF519" i="25"/>
  <c r="J519" i="25"/>
  <c r="D539" i="25"/>
  <c r="D536" i="6"/>
  <c r="H519" i="9"/>
  <c r="H519" i="33"/>
  <c r="H519" i="8"/>
  <c r="C533" i="6"/>
  <c r="D533" i="25"/>
  <c r="H536" i="25"/>
  <c r="D537" i="6"/>
  <c r="AY518" i="25"/>
  <c r="AR518" i="25"/>
  <c r="D521" i="33"/>
  <c r="D521" i="8"/>
  <c r="D521" i="9"/>
  <c r="AY509" i="25"/>
  <c r="AR509" i="25"/>
  <c r="AR516" i="25"/>
  <c r="AY516" i="25"/>
  <c r="AK527" i="25"/>
  <c r="C530" i="9"/>
  <c r="C530" i="33"/>
  <c r="C530" i="8"/>
  <c r="C554" i="3"/>
  <c r="C542" i="5"/>
  <c r="C543" i="6" s="1"/>
  <c r="J528" i="25"/>
  <c r="AF528" i="25"/>
  <c r="Q516" i="25"/>
  <c r="BA516" i="25" s="1"/>
  <c r="X516" i="25"/>
  <c r="BH516" i="25" s="1"/>
  <c r="AU518" i="25"/>
  <c r="AN518" i="25"/>
  <c r="C542" i="25"/>
  <c r="C542" i="6"/>
  <c r="AM516" i="25"/>
  <c r="AT516" i="25"/>
  <c r="AG529" i="25"/>
  <c r="K529" i="25"/>
  <c r="D539" i="6"/>
  <c r="D537" i="25"/>
  <c r="AC509" i="25"/>
  <c r="BM509" i="25" s="1"/>
  <c r="V509" i="25"/>
  <c r="BF509" i="25" s="1"/>
  <c r="H559" i="3"/>
  <c r="D547" i="5"/>
  <c r="H547" i="5"/>
  <c r="H562" i="3"/>
  <c r="H550" i="5"/>
  <c r="D550" i="5"/>
  <c r="H521" i="8"/>
  <c r="H521" i="9"/>
  <c r="H521" i="33"/>
  <c r="H540" i="25"/>
  <c r="AN509" i="25"/>
  <c r="AU509" i="25"/>
  <c r="V508" i="25"/>
  <c r="BF508" i="25" s="1"/>
  <c r="AC508" i="25"/>
  <c r="BM508" i="25" s="1"/>
  <c r="V515" i="25"/>
  <c r="BF515" i="25" s="1"/>
  <c r="AC515" i="25"/>
  <c r="BM515" i="25" s="1"/>
  <c r="D541" i="6"/>
  <c r="D553" i="5"/>
  <c r="H565" i="3"/>
  <c r="H553" i="5"/>
  <c r="Z507" i="25"/>
  <c r="BJ507" i="25" s="1"/>
  <c r="D538" i="6"/>
  <c r="D531" i="33"/>
  <c r="D531" i="8"/>
  <c r="D531" i="9"/>
  <c r="V517" i="25"/>
  <c r="BF517" i="25" s="1"/>
  <c r="AC517" i="25"/>
  <c r="BM517" i="25" s="1"/>
  <c r="C546" i="5"/>
  <c r="C558" i="3"/>
  <c r="H531" i="6"/>
  <c r="D534" i="6"/>
  <c r="C533" i="25"/>
  <c r="C532" i="25"/>
  <c r="C535" i="6"/>
  <c r="AM513" i="25"/>
  <c r="AT513" i="25"/>
  <c r="H536" i="6"/>
  <c r="D819" i="6"/>
  <c r="D845" i="6" s="1"/>
  <c r="H557" i="3"/>
  <c r="H545" i="5"/>
  <c r="D545" i="5"/>
  <c r="V518" i="25"/>
  <c r="BF518" i="25" s="1"/>
  <c r="AC518" i="25"/>
  <c r="BM518" i="25" s="1"/>
  <c r="AG522" i="25"/>
  <c r="K522" i="25"/>
  <c r="H529" i="8"/>
  <c r="H529" i="33"/>
  <c r="H529" i="9"/>
  <c r="C529" i="8"/>
  <c r="C529" i="9"/>
  <c r="C529" i="33"/>
  <c r="BW495" i="25"/>
  <c r="BW496" i="25" s="1"/>
  <c r="BW497" i="25" s="1"/>
  <c r="BW498" i="25" s="1"/>
  <c r="BW499" i="25" s="1"/>
  <c r="BW500" i="25" s="1"/>
  <c r="BW501" i="25" s="1"/>
  <c r="BW502" i="25" s="1"/>
  <c r="BW503" i="25" s="1"/>
  <c r="BW504" i="25" s="1"/>
  <c r="BW505" i="25" s="1"/>
  <c r="BW506" i="25" s="1"/>
  <c r="BW507" i="25" s="1"/>
  <c r="BW508" i="25" s="1"/>
  <c r="AC516" i="25"/>
  <c r="BM516" i="25" s="1"/>
  <c r="V516" i="25"/>
  <c r="BF516" i="25" s="1"/>
  <c r="H533" i="25"/>
  <c r="H542" i="6"/>
  <c r="H542" i="25"/>
  <c r="Y513" i="25"/>
  <c r="BI513" i="25" s="1"/>
  <c r="R513" i="25"/>
  <c r="BB513" i="25" s="1"/>
  <c r="Y515" i="25"/>
  <c r="BI515" i="25" s="1"/>
  <c r="R515" i="25"/>
  <c r="BB515" i="25" s="1"/>
  <c r="D536" i="25"/>
  <c r="C556" i="3"/>
  <c r="C544" i="5"/>
  <c r="K520" i="25"/>
  <c r="AG520" i="25"/>
  <c r="C557" i="3"/>
  <c r="C545" i="5"/>
  <c r="C528" i="9"/>
  <c r="C528" i="8"/>
  <c r="C528" i="33"/>
  <c r="D527" i="9"/>
  <c r="D527" i="33"/>
  <c r="D527" i="8"/>
  <c r="C523" i="33"/>
  <c r="C523" i="8"/>
  <c r="C523" i="9"/>
  <c r="H541" i="25"/>
  <c r="H540" i="6"/>
  <c r="Y509" i="25"/>
  <c r="BI509" i="25" s="1"/>
  <c r="R509" i="25"/>
  <c r="BB509" i="25" s="1"/>
  <c r="D540" i="25"/>
  <c r="H524" i="33"/>
  <c r="H524" i="9"/>
  <c r="H524" i="8"/>
  <c r="Q518" i="25"/>
  <c r="BA518" i="25" s="1"/>
  <c r="X518" i="25"/>
  <c r="BH518" i="25" s="1"/>
  <c r="D541" i="25"/>
  <c r="AK520" i="25"/>
  <c r="O520" i="25"/>
  <c r="AG523" i="25"/>
  <c r="K523" i="25"/>
  <c r="D528" i="8"/>
  <c r="D528" i="33"/>
  <c r="D528" i="9"/>
  <c r="D538" i="25"/>
  <c r="C521" i="33"/>
  <c r="C521" i="9"/>
  <c r="C521" i="8"/>
  <c r="X510" i="25"/>
  <c r="BH510" i="25" s="1"/>
  <c r="Q510" i="25"/>
  <c r="BA510" i="25" s="1"/>
  <c r="AN517" i="25"/>
  <c r="AU517" i="25"/>
  <c r="H531" i="25"/>
  <c r="D534" i="25"/>
  <c r="D523" i="8"/>
  <c r="D523" i="33"/>
  <c r="D523" i="9"/>
  <c r="C550" i="5"/>
  <c r="C562" i="3"/>
  <c r="C532" i="6"/>
  <c r="H539" i="6"/>
  <c r="X513" i="25"/>
  <c r="BH513" i="25" s="1"/>
  <c r="Q513" i="25"/>
  <c r="BA513" i="25" s="1"/>
  <c r="C540" i="6"/>
  <c r="AY507" i="25"/>
  <c r="AR507" i="25"/>
  <c r="K524" i="25"/>
  <c r="AG524" i="25"/>
  <c r="O530" i="25"/>
  <c r="AK530" i="25"/>
  <c r="C538" i="6"/>
  <c r="BP495" i="25"/>
  <c r="BP496" i="25" s="1"/>
  <c r="BP497" i="25" s="1"/>
  <c r="BP498" i="25" s="1"/>
  <c r="BP499" i="25" s="1"/>
  <c r="BP500" i="25" s="1"/>
  <c r="BP501" i="25" s="1"/>
  <c r="BP502" i="25" s="1"/>
  <c r="BP503" i="25" s="1"/>
  <c r="BP504" i="25" s="1"/>
  <c r="BP505" i="25" s="1"/>
  <c r="BP506" i="25" s="1"/>
  <c r="BP507" i="25" s="1"/>
  <c r="BP508" i="25" s="1"/>
  <c r="H525" i="9"/>
  <c r="H525" i="8"/>
  <c r="H525" i="33"/>
  <c r="K521" i="25"/>
  <c r="AG521" i="25"/>
  <c r="AY517" i="25"/>
  <c r="AR517" i="25"/>
  <c r="X517" i="25"/>
  <c r="BH517" i="25" s="1"/>
  <c r="Q517" i="25"/>
  <c r="BA517" i="25" s="1"/>
  <c r="Y511" i="25"/>
  <c r="BI511" i="25" s="1"/>
  <c r="R511" i="25"/>
  <c r="BB511" i="25" s="1"/>
  <c r="C547" i="5"/>
  <c r="C559" i="3"/>
  <c r="H537" i="25"/>
  <c r="C531" i="9"/>
  <c r="C531" i="33"/>
  <c r="C531" i="8"/>
  <c r="K525" i="25"/>
  <c r="AG525" i="25"/>
  <c r="V510" i="25"/>
  <c r="BF510" i="25" s="1"/>
  <c r="AC510" i="25"/>
  <c r="BM510" i="25" s="1"/>
  <c r="D540" i="6"/>
  <c r="C561" i="3"/>
  <c r="C549" i="5"/>
  <c r="AT518" i="25"/>
  <c r="AM518" i="25"/>
  <c r="J526" i="25"/>
  <c r="AF526" i="25"/>
  <c r="H534" i="25"/>
  <c r="AG527" i="25"/>
  <c r="AN510" i="25"/>
  <c r="AU510" i="25"/>
  <c r="AF525" i="25"/>
  <c r="J525" i="25"/>
  <c r="AT510" i="25"/>
  <c r="AM510" i="25"/>
  <c r="D551" i="5"/>
  <c r="H551" i="5"/>
  <c r="H563" i="3"/>
  <c r="Y517" i="25"/>
  <c r="BI517" i="25" s="1"/>
  <c r="R517" i="25"/>
  <c r="BB517" i="25" s="1"/>
  <c r="K528" i="25"/>
  <c r="AG528" i="25"/>
  <c r="D529" i="8"/>
  <c r="D529" i="9"/>
  <c r="D529" i="33"/>
  <c r="D543" i="5"/>
  <c r="H543" i="5"/>
  <c r="H555" i="3"/>
  <c r="H539" i="25"/>
  <c r="C540" i="25"/>
  <c r="AC507" i="25"/>
  <c r="BM507" i="25" s="1"/>
  <c r="V507" i="25"/>
  <c r="BF507" i="25" s="1"/>
  <c r="H847" i="5"/>
  <c r="P820" i="5"/>
  <c r="H535" i="25"/>
  <c r="C538" i="25"/>
  <c r="Q515" i="25"/>
  <c r="BA515" i="25" s="1"/>
  <c r="X515" i="25"/>
  <c r="BH515" i="25" s="1"/>
  <c r="Q514" i="25"/>
  <c r="BA514" i="25" s="1"/>
  <c r="X514" i="25"/>
  <c r="BH514" i="25" s="1"/>
  <c r="AR514" i="25"/>
  <c r="AY514" i="25"/>
  <c r="AU511" i="25"/>
  <c r="AN511" i="25"/>
  <c r="BV495" i="25"/>
  <c r="BV496" i="25" s="1"/>
  <c r="BV497" i="25" s="1"/>
  <c r="BV498" i="25" s="1"/>
  <c r="BV499" i="25" s="1"/>
  <c r="BV500" i="25" s="1"/>
  <c r="BV501" i="25" s="1"/>
  <c r="BV502" i="25" s="1"/>
  <c r="BV503" i="25" s="1"/>
  <c r="BV504" i="25" s="1"/>
  <c r="BV505" i="25" s="1"/>
  <c r="BV506" i="25" s="1"/>
  <c r="H541" i="6"/>
  <c r="C543" i="5"/>
  <c r="C555" i="3"/>
  <c r="O526" i="25"/>
  <c r="AK526" i="25"/>
  <c r="D526" i="33"/>
  <c r="D526" i="9"/>
  <c r="D526" i="8"/>
  <c r="AR512" i="25"/>
  <c r="AY512" i="25"/>
  <c r="H528" i="33"/>
  <c r="H528" i="9"/>
  <c r="H528" i="8"/>
  <c r="O521" i="25"/>
  <c r="AK521" i="25"/>
  <c r="H534" i="6"/>
  <c r="AN519" i="25"/>
  <c r="AU519" i="25"/>
  <c r="Y510" i="25"/>
  <c r="BI510" i="25" s="1"/>
  <c r="R510" i="25"/>
  <c r="BB510" i="25" s="1"/>
  <c r="AK524" i="25"/>
  <c r="O524" i="25"/>
  <c r="H532" i="6"/>
  <c r="C526" i="8"/>
  <c r="C526" i="9"/>
  <c r="C526" i="33"/>
  <c r="C560" i="3"/>
  <c r="C548" i="5"/>
  <c r="C534" i="6"/>
  <c r="AC511" i="25"/>
  <c r="BM511" i="25" s="1"/>
  <c r="V511" i="25"/>
  <c r="BF511" i="25" s="1"/>
  <c r="D847" i="5"/>
  <c r="L820" i="5"/>
  <c r="C536" i="6"/>
  <c r="D522" i="33"/>
  <c r="D522" i="9"/>
  <c r="D522" i="8"/>
  <c r="D533" i="6"/>
  <c r="D542" i="25"/>
  <c r="D542" i="6"/>
  <c r="AR513" i="25"/>
  <c r="AY513" i="25"/>
  <c r="BT497" i="25"/>
  <c r="BT498" i="25" s="1"/>
  <c r="BT499" i="25" s="1"/>
  <c r="BT500" i="25" s="1"/>
  <c r="BT501" i="25" s="1"/>
  <c r="BT502" i="25" s="1"/>
  <c r="BT503" i="25" s="1"/>
  <c r="BT504" i="25" s="1"/>
  <c r="BT505" i="25" s="1"/>
  <c r="BT506" i="25" s="1"/>
  <c r="J524" i="25"/>
  <c r="AF524" i="25"/>
  <c r="C553" i="5"/>
  <c r="C565" i="3"/>
  <c r="C551" i="5"/>
  <c r="C563" i="3"/>
  <c r="H530" i="8"/>
  <c r="H530" i="9"/>
  <c r="H530" i="33"/>
  <c r="H535" i="6"/>
  <c r="AM509" i="25"/>
  <c r="AT509" i="25"/>
  <c r="O525" i="25"/>
  <c r="AF529" i="25"/>
  <c r="AR529" i="25"/>
  <c r="AY529" i="25"/>
  <c r="D544" i="5"/>
  <c r="H544" i="5"/>
  <c r="H556" i="3"/>
  <c r="AY519" i="25"/>
  <c r="AR519" i="25"/>
  <c r="K530" i="25"/>
  <c r="AG530" i="25"/>
  <c r="H526" i="33"/>
  <c r="H526" i="8"/>
  <c r="H526" i="9"/>
  <c r="AM517" i="25"/>
  <c r="AT517" i="25"/>
  <c r="V512" i="25"/>
  <c r="BF512" i="25" s="1"/>
  <c r="AC512" i="25"/>
  <c r="BM512" i="25" s="1"/>
  <c r="AF523" i="25"/>
  <c r="J522" i="25"/>
  <c r="AF522" i="25"/>
  <c r="C539" i="25"/>
  <c r="C537" i="6"/>
  <c r="AG526" i="25"/>
  <c r="K526" i="25"/>
  <c r="H532" i="25"/>
  <c r="J520" i="25"/>
  <c r="AF520" i="25"/>
  <c r="H819" i="6"/>
  <c r="H845" i="6" s="1"/>
  <c r="AF521" i="25"/>
  <c r="J521" i="25"/>
  <c r="C534" i="25"/>
  <c r="AY511" i="25"/>
  <c r="AR511" i="25"/>
  <c r="D530" i="9"/>
  <c r="D530" i="8"/>
  <c r="D530" i="33"/>
  <c r="C536" i="25"/>
  <c r="D542" i="5"/>
  <c r="H542" i="5"/>
  <c r="H543" i="25" s="1"/>
  <c r="H554" i="3"/>
  <c r="V513" i="25"/>
  <c r="BF513" i="25" s="1"/>
  <c r="AC513" i="25"/>
  <c r="BM513" i="25" s="1"/>
  <c r="AN513" i="25"/>
  <c r="AU513" i="25"/>
  <c r="C527" i="9"/>
  <c r="C527" i="33"/>
  <c r="C527" i="8"/>
  <c r="D548" i="5"/>
  <c r="H548" i="5"/>
  <c r="H560" i="3"/>
  <c r="D525" i="8"/>
  <c r="D525" i="9"/>
  <c r="D525" i="33"/>
  <c r="H537" i="6"/>
  <c r="X509" i="25"/>
  <c r="BH509" i="25" s="1"/>
  <c r="Q509" i="25"/>
  <c r="BA509" i="25" s="1"/>
  <c r="Y518" i="25"/>
  <c r="BI518" i="25" s="1"/>
  <c r="R518" i="25"/>
  <c r="BB518" i="25" s="1"/>
  <c r="C552" i="5"/>
  <c r="C564" i="3"/>
  <c r="AF527" i="25"/>
  <c r="J527" i="25"/>
  <c r="J529" i="25"/>
  <c r="J820" i="4"/>
  <c r="D820" i="4"/>
  <c r="I820" i="4"/>
  <c r="K820" i="4" s="1"/>
  <c r="C820" i="4"/>
  <c r="E820" i="4" s="1"/>
  <c r="B821" i="4"/>
  <c r="AY523" i="25" l="1"/>
  <c r="V522" i="25"/>
  <c r="BF522" i="25" s="1"/>
  <c r="Y527" i="25"/>
  <c r="BI527" i="25" s="1"/>
  <c r="D535" i="8"/>
  <c r="AH509" i="25"/>
  <c r="AO509" i="25" s="1"/>
  <c r="J541" i="25"/>
  <c r="Q541" i="25" s="1"/>
  <c r="BA541" i="25" s="1"/>
  <c r="L511" i="25"/>
  <c r="Z511" i="25" s="1"/>
  <c r="BJ511" i="25" s="1"/>
  <c r="AG535" i="25"/>
  <c r="AU535" i="25" s="1"/>
  <c r="AO507" i="25"/>
  <c r="F520" i="25"/>
  <c r="BV507" i="25"/>
  <c r="BV508" i="25" s="1"/>
  <c r="BV509" i="25" s="1"/>
  <c r="BV510" i="25" s="1"/>
  <c r="BV511" i="25" s="1"/>
  <c r="BV512" i="25" s="1"/>
  <c r="BV513" i="25" s="1"/>
  <c r="BV514" i="25" s="1"/>
  <c r="BV515" i="25" s="1"/>
  <c r="BV516" i="25" s="1"/>
  <c r="BV517" i="25" s="1"/>
  <c r="BV518" i="25" s="1"/>
  <c r="E520" i="6"/>
  <c r="E520" i="33" s="1"/>
  <c r="Y519" i="25"/>
  <c r="BI519" i="25" s="1"/>
  <c r="E520" i="25"/>
  <c r="D535" i="33"/>
  <c r="F818" i="6"/>
  <c r="F844" i="6" s="1"/>
  <c r="BX483" i="25"/>
  <c r="BX484" i="25" s="1"/>
  <c r="BX485" i="25" s="1"/>
  <c r="BX486" i="25" s="1"/>
  <c r="BX487" i="25" s="1"/>
  <c r="BX488" i="25" s="1"/>
  <c r="BX489" i="25" s="1"/>
  <c r="BX490" i="25" s="1"/>
  <c r="BX491" i="25" s="1"/>
  <c r="BX492" i="25" s="1"/>
  <c r="BX493" i="25" s="1"/>
  <c r="BX494" i="25" s="1"/>
  <c r="E519" i="6"/>
  <c r="E526" i="6"/>
  <c r="E526" i="33" s="1"/>
  <c r="V523" i="25"/>
  <c r="BF523" i="25" s="1"/>
  <c r="AF535" i="25"/>
  <c r="AM535" i="25" s="1"/>
  <c r="F519" i="6"/>
  <c r="F519" i="8" s="1"/>
  <c r="BQ483" i="25"/>
  <c r="BQ484" i="25" s="1"/>
  <c r="BQ485" i="25" s="1"/>
  <c r="BQ486" i="25" s="1"/>
  <c r="BQ487" i="25" s="1"/>
  <c r="BQ488" i="25" s="1"/>
  <c r="BQ489" i="25" s="1"/>
  <c r="BQ490" i="25" s="1"/>
  <c r="BQ491" i="25" s="1"/>
  <c r="BQ492" i="25" s="1"/>
  <c r="BQ493" i="25" s="1"/>
  <c r="BQ494" i="25" s="1"/>
  <c r="E523" i="25"/>
  <c r="E526" i="25"/>
  <c r="E525" i="6"/>
  <c r="E525" i="33" s="1"/>
  <c r="E528" i="25"/>
  <c r="E524" i="6"/>
  <c r="E524" i="9" s="1"/>
  <c r="E512" i="9"/>
  <c r="E512" i="8"/>
  <c r="E512" i="33"/>
  <c r="L515" i="25"/>
  <c r="AH515" i="25"/>
  <c r="AA505" i="25"/>
  <c r="BK505" i="25" s="1"/>
  <c r="T505" i="25"/>
  <c r="BD505" i="25" s="1"/>
  <c r="AO497" i="25"/>
  <c r="AV497" i="25"/>
  <c r="E529" i="25"/>
  <c r="S505" i="25"/>
  <c r="BC505" i="25" s="1"/>
  <c r="Z505" i="25"/>
  <c r="BJ505" i="25" s="1"/>
  <c r="AA495" i="25"/>
  <c r="BK495" i="25" s="1"/>
  <c r="T495" i="25"/>
  <c r="BD495" i="25" s="1"/>
  <c r="AH510" i="25"/>
  <c r="L510" i="25"/>
  <c r="S501" i="25"/>
  <c r="BC501" i="25" s="1"/>
  <c r="Z501" i="25"/>
  <c r="BJ501" i="25" s="1"/>
  <c r="E534" i="5"/>
  <c r="E546" i="3"/>
  <c r="AP503" i="25"/>
  <c r="AW503" i="25"/>
  <c r="BY483" i="25"/>
  <c r="BY484" i="25" s="1"/>
  <c r="BY485" i="25" s="1"/>
  <c r="BY486" i="25" s="1"/>
  <c r="BY487" i="25" s="1"/>
  <c r="BY488" i="25" s="1"/>
  <c r="BY489" i="25" s="1"/>
  <c r="BY490" i="25" s="1"/>
  <c r="BY491" i="25" s="1"/>
  <c r="BY492" i="25" s="1"/>
  <c r="BY493" i="25" s="1"/>
  <c r="BY494" i="25" s="1"/>
  <c r="T498" i="25"/>
  <c r="BD498" i="25" s="1"/>
  <c r="AA498" i="25"/>
  <c r="BK498" i="25" s="1"/>
  <c r="F548" i="3"/>
  <c r="F536" i="5"/>
  <c r="S504" i="25"/>
  <c r="BC504" i="25" s="1"/>
  <c r="Z504" i="25"/>
  <c r="BJ504" i="25" s="1"/>
  <c r="F523" i="6"/>
  <c r="AW502" i="25"/>
  <c r="AP502" i="25"/>
  <c r="F511" i="33"/>
  <c r="F511" i="8"/>
  <c r="F511" i="9"/>
  <c r="F515" i="9"/>
  <c r="F515" i="8"/>
  <c r="F515" i="33"/>
  <c r="F508" i="33"/>
  <c r="F508" i="8"/>
  <c r="F508" i="9"/>
  <c r="AI507" i="25"/>
  <c r="M507" i="25"/>
  <c r="E532" i="5"/>
  <c r="E544" i="3"/>
  <c r="E540" i="5"/>
  <c r="E552" i="3"/>
  <c r="E511" i="8"/>
  <c r="E511" i="33"/>
  <c r="E511" i="9"/>
  <c r="AH512" i="25"/>
  <c r="L512" i="25"/>
  <c r="L516" i="25"/>
  <c r="AH516" i="25"/>
  <c r="Z497" i="25"/>
  <c r="BJ497" i="25" s="1"/>
  <c r="S497" i="25"/>
  <c r="BC497" i="25" s="1"/>
  <c r="E524" i="25"/>
  <c r="AO505" i="25"/>
  <c r="AV505" i="25"/>
  <c r="E550" i="3"/>
  <c r="E538" i="5"/>
  <c r="F843" i="6"/>
  <c r="J817" i="6"/>
  <c r="S496" i="25"/>
  <c r="BC496" i="25" s="1"/>
  <c r="Z496" i="25"/>
  <c r="BJ496" i="25" s="1"/>
  <c r="AV501" i="25"/>
  <c r="AO501" i="25"/>
  <c r="E818" i="6"/>
  <c r="E844" i="6" s="1"/>
  <c r="E507" i="33"/>
  <c r="E507" i="9"/>
  <c r="E507" i="8"/>
  <c r="T503" i="25"/>
  <c r="BD503" i="25" s="1"/>
  <c r="AA503" i="25"/>
  <c r="BK503" i="25" s="1"/>
  <c r="T506" i="25"/>
  <c r="BD506" i="25" s="1"/>
  <c r="AA506" i="25"/>
  <c r="BK506" i="25" s="1"/>
  <c r="AW498" i="25"/>
  <c r="AP498" i="25"/>
  <c r="AV504" i="25"/>
  <c r="AO504" i="25"/>
  <c r="AA502" i="25"/>
  <c r="BK502" i="25" s="1"/>
  <c r="T502" i="25"/>
  <c r="BD502" i="25" s="1"/>
  <c r="F517" i="8"/>
  <c r="F517" i="9"/>
  <c r="F517" i="33"/>
  <c r="AI512" i="25"/>
  <c r="M512" i="25"/>
  <c r="F509" i="33"/>
  <c r="F509" i="9"/>
  <c r="F509" i="8"/>
  <c r="AH508" i="25"/>
  <c r="L513" i="25"/>
  <c r="AH513" i="25"/>
  <c r="F538" i="5"/>
  <c r="F550" i="3"/>
  <c r="AO496" i="25"/>
  <c r="AV496" i="25"/>
  <c r="AA496" i="25"/>
  <c r="BK496" i="25" s="1"/>
  <c r="T496" i="25"/>
  <c r="BD496" i="25" s="1"/>
  <c r="AI509" i="25"/>
  <c r="M509" i="25"/>
  <c r="M508" i="25"/>
  <c r="AI508" i="25"/>
  <c r="E513" i="8"/>
  <c r="E513" i="9"/>
  <c r="E513" i="33"/>
  <c r="E514" i="33"/>
  <c r="E514" i="9"/>
  <c r="E514" i="8"/>
  <c r="AV499" i="25"/>
  <c r="AO499" i="25"/>
  <c r="Z506" i="25"/>
  <c r="BJ506" i="25" s="1"/>
  <c r="S506" i="25"/>
  <c r="BC506" i="25" s="1"/>
  <c r="E529" i="6"/>
  <c r="T501" i="25"/>
  <c r="BD501" i="25" s="1"/>
  <c r="AA501" i="25"/>
  <c r="BK501" i="25" s="1"/>
  <c r="E525" i="25"/>
  <c r="Z498" i="25"/>
  <c r="BJ498" i="25" s="1"/>
  <c r="S498" i="25"/>
  <c r="BC498" i="25" s="1"/>
  <c r="AW496" i="25"/>
  <c r="AP496" i="25"/>
  <c r="F545" i="3"/>
  <c r="F533" i="5"/>
  <c r="F514" i="9"/>
  <c r="F514" i="8"/>
  <c r="F514" i="33"/>
  <c r="M516" i="25"/>
  <c r="AI516" i="25"/>
  <c r="M511" i="25"/>
  <c r="AI511" i="25"/>
  <c r="S502" i="25"/>
  <c r="BC502" i="25" s="1"/>
  <c r="Z502" i="25"/>
  <c r="BJ502" i="25" s="1"/>
  <c r="F524" i="6"/>
  <c r="S499" i="25"/>
  <c r="BC499" i="25" s="1"/>
  <c r="Z499" i="25"/>
  <c r="BJ499" i="25" s="1"/>
  <c r="F553" i="3"/>
  <c r="F541" i="5"/>
  <c r="M819" i="5"/>
  <c r="E846" i="5"/>
  <c r="L518" i="25"/>
  <c r="AH518" i="25"/>
  <c r="E547" i="3"/>
  <c r="E535" i="5"/>
  <c r="E523" i="6"/>
  <c r="E551" i="3"/>
  <c r="E539" i="5"/>
  <c r="F537" i="5"/>
  <c r="F549" i="3"/>
  <c r="AV506" i="25"/>
  <c r="AO506" i="25"/>
  <c r="AP501" i="25"/>
  <c r="AW501" i="25"/>
  <c r="E510" i="9"/>
  <c r="E510" i="8"/>
  <c r="E510" i="33"/>
  <c r="F524" i="25"/>
  <c r="AO498" i="25"/>
  <c r="AV498" i="25"/>
  <c r="D542" i="3"/>
  <c r="D818" i="3"/>
  <c r="E818" i="3"/>
  <c r="E530" i="5"/>
  <c r="E542" i="3"/>
  <c r="M514" i="25"/>
  <c r="AI514" i="25"/>
  <c r="F516" i="8"/>
  <c r="F516" i="9"/>
  <c r="F516" i="33"/>
  <c r="F507" i="33"/>
  <c r="F507" i="8"/>
  <c r="F507" i="9"/>
  <c r="AO502" i="25"/>
  <c r="AV502" i="25"/>
  <c r="F521" i="25"/>
  <c r="F846" i="5"/>
  <c r="N819" i="5"/>
  <c r="L517" i="25"/>
  <c r="AH517" i="25"/>
  <c r="E515" i="33"/>
  <c r="E515" i="8"/>
  <c r="E515" i="9"/>
  <c r="AA499" i="25"/>
  <c r="BK499" i="25" s="1"/>
  <c r="T499" i="25"/>
  <c r="BD499" i="25" s="1"/>
  <c r="AO503" i="25"/>
  <c r="AV503" i="25"/>
  <c r="F539" i="5"/>
  <c r="F551" i="3"/>
  <c r="AA504" i="25"/>
  <c r="BK504" i="25" s="1"/>
  <c r="T504" i="25"/>
  <c r="BD504" i="25" s="1"/>
  <c r="AA500" i="25"/>
  <c r="BK500" i="25" s="1"/>
  <c r="T500" i="25"/>
  <c r="BD500" i="25" s="1"/>
  <c r="E545" i="3"/>
  <c r="E533" i="5"/>
  <c r="E820" i="5"/>
  <c r="E528" i="6"/>
  <c r="E521" i="25"/>
  <c r="E522" i="6"/>
  <c r="E530" i="25"/>
  <c r="E527" i="6"/>
  <c r="E530" i="6"/>
  <c r="E519" i="25"/>
  <c r="E527" i="25"/>
  <c r="F510" i="9"/>
  <c r="F510" i="8"/>
  <c r="F510" i="33"/>
  <c r="F513" i="9"/>
  <c r="F513" i="33"/>
  <c r="F513" i="8"/>
  <c r="AI513" i="25"/>
  <c r="M513" i="25"/>
  <c r="AO495" i="25"/>
  <c r="AV495" i="25"/>
  <c r="AH511" i="25"/>
  <c r="E516" i="33"/>
  <c r="E516" i="9"/>
  <c r="E516" i="8"/>
  <c r="F547" i="3"/>
  <c r="F535" i="5"/>
  <c r="F543" i="3"/>
  <c r="F531" i="5"/>
  <c r="L508" i="25"/>
  <c r="L509" i="25"/>
  <c r="E509" i="9"/>
  <c r="E509" i="8"/>
  <c r="E509" i="33"/>
  <c r="E518" i="9"/>
  <c r="E518" i="33"/>
  <c r="E518" i="8"/>
  <c r="AP499" i="25"/>
  <c r="AW499" i="25"/>
  <c r="F818" i="3"/>
  <c r="K818" i="3" s="1"/>
  <c r="F542" i="3"/>
  <c r="F530" i="5"/>
  <c r="E537" i="5"/>
  <c r="E549" i="3"/>
  <c r="Z503" i="25"/>
  <c r="BJ503" i="25" s="1"/>
  <c r="S503" i="25"/>
  <c r="BC503" i="25" s="1"/>
  <c r="AP504" i="25"/>
  <c r="AW504" i="25"/>
  <c r="S500" i="25"/>
  <c r="BC500" i="25" s="1"/>
  <c r="Z500" i="25"/>
  <c r="BJ500" i="25" s="1"/>
  <c r="E522" i="25"/>
  <c r="AP500" i="25"/>
  <c r="AW500" i="25"/>
  <c r="F520" i="6"/>
  <c r="AP497" i="25"/>
  <c r="AW497" i="25"/>
  <c r="M518" i="25"/>
  <c r="AI518" i="25"/>
  <c r="F518" i="33"/>
  <c r="F518" i="8"/>
  <c r="F518" i="9"/>
  <c r="M515" i="25"/>
  <c r="AI515" i="25"/>
  <c r="Z495" i="25"/>
  <c r="BJ495" i="25" s="1"/>
  <c r="S495" i="25"/>
  <c r="BC495" i="25" s="1"/>
  <c r="E508" i="8"/>
  <c r="E508" i="33"/>
  <c r="E508" i="9"/>
  <c r="E536" i="5"/>
  <c r="E548" i="3"/>
  <c r="AP506" i="25"/>
  <c r="AW506" i="25"/>
  <c r="AR528" i="25"/>
  <c r="E517" i="8"/>
  <c r="E517" i="9"/>
  <c r="E517" i="33"/>
  <c r="L514" i="25"/>
  <c r="AH514" i="25"/>
  <c r="AP505" i="25"/>
  <c r="AW505" i="25"/>
  <c r="F527" i="25"/>
  <c r="F525" i="25"/>
  <c r="F528" i="6"/>
  <c r="F526" i="6"/>
  <c r="F820" i="5"/>
  <c r="F526" i="25"/>
  <c r="F527" i="6"/>
  <c r="F529" i="25"/>
  <c r="F529" i="6"/>
  <c r="F521" i="6"/>
  <c r="F522" i="6"/>
  <c r="F525" i="6"/>
  <c r="F530" i="25"/>
  <c r="F522" i="25"/>
  <c r="F530" i="6"/>
  <c r="F519" i="25"/>
  <c r="F528" i="25"/>
  <c r="AW495" i="25"/>
  <c r="AP495" i="25"/>
  <c r="F540" i="5"/>
  <c r="F552" i="3"/>
  <c r="AV500" i="25"/>
  <c r="AO500" i="25"/>
  <c r="F532" i="5"/>
  <c r="F544" i="3"/>
  <c r="E553" i="3"/>
  <c r="E541" i="5"/>
  <c r="F546" i="3"/>
  <c r="F534" i="5"/>
  <c r="BR483" i="25"/>
  <c r="BR484" i="25" s="1"/>
  <c r="BR485" i="25" s="1"/>
  <c r="BR486" i="25" s="1"/>
  <c r="BR487" i="25" s="1"/>
  <c r="BR488" i="25" s="1"/>
  <c r="BR489" i="25" s="1"/>
  <c r="BR490" i="25" s="1"/>
  <c r="BR491" i="25" s="1"/>
  <c r="BR492" i="25" s="1"/>
  <c r="BR493" i="25" s="1"/>
  <c r="BR494" i="25" s="1"/>
  <c r="F523" i="25"/>
  <c r="E543" i="3"/>
  <c r="E531" i="5"/>
  <c r="AA497" i="25"/>
  <c r="BK497" i="25" s="1"/>
  <c r="T497" i="25"/>
  <c r="BD497" i="25" s="1"/>
  <c r="F512" i="9"/>
  <c r="F512" i="33"/>
  <c r="F512" i="8"/>
  <c r="M510" i="25"/>
  <c r="AI510" i="25"/>
  <c r="AI517" i="25"/>
  <c r="M517" i="25"/>
  <c r="E521" i="6"/>
  <c r="AC519" i="25"/>
  <c r="BM519" i="25" s="1"/>
  <c r="D532" i="9"/>
  <c r="D532" i="8"/>
  <c r="V527" i="25"/>
  <c r="BF527" i="25" s="1"/>
  <c r="V529" i="25"/>
  <c r="BF529" i="25" s="1"/>
  <c r="K532" i="25"/>
  <c r="Y532" i="25" s="1"/>
  <c r="BI532" i="25" s="1"/>
  <c r="AF541" i="25"/>
  <c r="AM541" i="25" s="1"/>
  <c r="X523" i="25"/>
  <c r="BH523" i="25" s="1"/>
  <c r="K531" i="25"/>
  <c r="Y531" i="25" s="1"/>
  <c r="BI531" i="25" s="1"/>
  <c r="I518" i="3"/>
  <c r="I816" i="3"/>
  <c r="J537" i="25"/>
  <c r="X537" i="25" s="1"/>
  <c r="BH537" i="25" s="1"/>
  <c r="C547" i="25"/>
  <c r="V528" i="25"/>
  <c r="BF528" i="25" s="1"/>
  <c r="AY522" i="25"/>
  <c r="C553" i="6"/>
  <c r="C553" i="8" s="1"/>
  <c r="AG532" i="25"/>
  <c r="AN532" i="25" s="1"/>
  <c r="H533" i="8"/>
  <c r="C549" i="6"/>
  <c r="C549" i="33" s="1"/>
  <c r="H538" i="9"/>
  <c r="H538" i="8"/>
  <c r="C551" i="25"/>
  <c r="BW509" i="25"/>
  <c r="BW510" i="25" s="1"/>
  <c r="BW511" i="25" s="1"/>
  <c r="BW512" i="25" s="1"/>
  <c r="BW513" i="25" s="1"/>
  <c r="BW514" i="25" s="1"/>
  <c r="BW515" i="25" s="1"/>
  <c r="BW516" i="25" s="1"/>
  <c r="BW517" i="25" s="1"/>
  <c r="BW518" i="25" s="1"/>
  <c r="BW519" i="25" s="1"/>
  <c r="C539" i="8"/>
  <c r="AR525" i="25"/>
  <c r="H544" i="25"/>
  <c r="O544" i="25" s="1"/>
  <c r="C539" i="33"/>
  <c r="C552" i="6"/>
  <c r="C552" i="9" s="1"/>
  <c r="C545" i="6"/>
  <c r="C545" i="33" s="1"/>
  <c r="C551" i="6"/>
  <c r="C551" i="9" s="1"/>
  <c r="C550" i="6"/>
  <c r="C550" i="9" s="1"/>
  <c r="D545" i="6"/>
  <c r="D545" i="9" s="1"/>
  <c r="H533" i="9"/>
  <c r="H550" i="25"/>
  <c r="H548" i="6"/>
  <c r="H548" i="9" s="1"/>
  <c r="BO509" i="25"/>
  <c r="BO510" i="25" s="1"/>
  <c r="BO511" i="25" s="1"/>
  <c r="BO512" i="25" s="1"/>
  <c r="BO513" i="25" s="1"/>
  <c r="BO514" i="25" s="1"/>
  <c r="BO515" i="25" s="1"/>
  <c r="BO516" i="25" s="1"/>
  <c r="BO517" i="25" s="1"/>
  <c r="BO518" i="25" s="1"/>
  <c r="BP509" i="25"/>
  <c r="BP510" i="25" s="1"/>
  <c r="BP511" i="25" s="1"/>
  <c r="BP512" i="25" s="1"/>
  <c r="BP513" i="25" s="1"/>
  <c r="BP514" i="25" s="1"/>
  <c r="BP515" i="25" s="1"/>
  <c r="BP516" i="25" s="1"/>
  <c r="BP517" i="25" s="1"/>
  <c r="BP518" i="25" s="1"/>
  <c r="BP519" i="25" s="1"/>
  <c r="X520" i="25"/>
  <c r="BH520" i="25" s="1"/>
  <c r="Q520" i="25"/>
  <c r="BA520" i="25" s="1"/>
  <c r="Q527" i="25"/>
  <c r="BA527" i="25" s="1"/>
  <c r="X527" i="25"/>
  <c r="BH527" i="25" s="1"/>
  <c r="C536" i="33"/>
  <c r="C536" i="9"/>
  <c r="C536" i="8"/>
  <c r="V526" i="25"/>
  <c r="BF526" i="25" s="1"/>
  <c r="AC526" i="25"/>
  <c r="BM526" i="25" s="1"/>
  <c r="Q526" i="25"/>
  <c r="BA526" i="25" s="1"/>
  <c r="X526" i="25"/>
  <c r="BH526" i="25" s="1"/>
  <c r="C532" i="33"/>
  <c r="C532" i="9"/>
  <c r="C532" i="8"/>
  <c r="AM527" i="25"/>
  <c r="AT527" i="25"/>
  <c r="H568" i="3"/>
  <c r="D556" i="5"/>
  <c r="H556" i="5"/>
  <c r="AT529" i="25"/>
  <c r="AM529" i="25"/>
  <c r="AG542" i="25"/>
  <c r="K542" i="25"/>
  <c r="H541" i="8"/>
  <c r="H541" i="9"/>
  <c r="H541" i="33"/>
  <c r="AF537" i="25"/>
  <c r="AK539" i="25"/>
  <c r="O539" i="25"/>
  <c r="C550" i="25"/>
  <c r="AU527" i="25"/>
  <c r="AN527" i="25"/>
  <c r="AN525" i="25"/>
  <c r="AU525" i="25"/>
  <c r="C562" i="5"/>
  <c r="C574" i="3"/>
  <c r="AY520" i="25"/>
  <c r="AR520" i="25"/>
  <c r="C543" i="25"/>
  <c r="AU520" i="25"/>
  <c r="AN520" i="25"/>
  <c r="K536" i="25"/>
  <c r="AG536" i="25"/>
  <c r="O542" i="25"/>
  <c r="AK542" i="25"/>
  <c r="C535" i="33"/>
  <c r="C535" i="8"/>
  <c r="C535" i="9"/>
  <c r="D541" i="33"/>
  <c r="D541" i="9"/>
  <c r="D541" i="8"/>
  <c r="AN529" i="25"/>
  <c r="AU529" i="25"/>
  <c r="C554" i="5"/>
  <c r="C555" i="6" s="1"/>
  <c r="C566" i="3"/>
  <c r="C544" i="25"/>
  <c r="H546" i="6"/>
  <c r="D551" i="25"/>
  <c r="H554" i="5"/>
  <c r="H566" i="3"/>
  <c r="D554" i="5"/>
  <c r="D555" i="6" s="1"/>
  <c r="AT523" i="25"/>
  <c r="AM523" i="25"/>
  <c r="H552" i="6"/>
  <c r="H545" i="25"/>
  <c r="H554" i="6"/>
  <c r="H554" i="25"/>
  <c r="R526" i="25"/>
  <c r="BB526" i="25" s="1"/>
  <c r="Y526" i="25"/>
  <c r="BI526" i="25" s="1"/>
  <c r="C552" i="25"/>
  <c r="C577" i="3"/>
  <c r="C565" i="5"/>
  <c r="H537" i="8"/>
  <c r="H537" i="9"/>
  <c r="H537" i="33"/>
  <c r="D543" i="6"/>
  <c r="D554" i="6"/>
  <c r="D554" i="25"/>
  <c r="AT520" i="25"/>
  <c r="AM520" i="25"/>
  <c r="AN526" i="25"/>
  <c r="AU526" i="25"/>
  <c r="H544" i="6"/>
  <c r="AN530" i="25"/>
  <c r="AU530" i="25"/>
  <c r="AC525" i="25"/>
  <c r="BM525" i="25" s="1"/>
  <c r="V525" i="25"/>
  <c r="BF525" i="25" s="1"/>
  <c r="D533" i="8"/>
  <c r="D533" i="9"/>
  <c r="D533" i="33"/>
  <c r="H532" i="8"/>
  <c r="H532" i="33"/>
  <c r="H532" i="9"/>
  <c r="H534" i="33"/>
  <c r="H534" i="9"/>
  <c r="H534" i="8"/>
  <c r="H567" i="3"/>
  <c r="H555" i="5"/>
  <c r="D555" i="5"/>
  <c r="AN528" i="25"/>
  <c r="AU528" i="25"/>
  <c r="R525" i="25"/>
  <c r="BB525" i="25" s="1"/>
  <c r="Y525" i="25"/>
  <c r="BI525" i="25" s="1"/>
  <c r="AU524" i="25"/>
  <c r="AN524" i="25"/>
  <c r="H539" i="33"/>
  <c r="H539" i="9"/>
  <c r="H539" i="8"/>
  <c r="AG541" i="25"/>
  <c r="K541" i="25"/>
  <c r="D549" i="25"/>
  <c r="Y520" i="25"/>
  <c r="BI520" i="25" s="1"/>
  <c r="R520" i="25"/>
  <c r="BB520" i="25" s="1"/>
  <c r="H542" i="8"/>
  <c r="H542" i="9"/>
  <c r="H542" i="33"/>
  <c r="D543" i="25"/>
  <c r="H549" i="6"/>
  <c r="D536" i="8"/>
  <c r="D536" i="9"/>
  <c r="D536" i="33"/>
  <c r="AN531" i="25"/>
  <c r="AU531" i="25"/>
  <c r="H546" i="25"/>
  <c r="C541" i="33"/>
  <c r="C541" i="8"/>
  <c r="C541" i="9"/>
  <c r="C537" i="9"/>
  <c r="C537" i="33"/>
  <c r="C537" i="8"/>
  <c r="Y528" i="25"/>
  <c r="BI528" i="25" s="1"/>
  <c r="R528" i="25"/>
  <c r="BB528" i="25" s="1"/>
  <c r="D549" i="6"/>
  <c r="R522" i="25"/>
  <c r="BB522" i="25" s="1"/>
  <c r="Y522" i="25"/>
  <c r="BI522" i="25" s="1"/>
  <c r="D557" i="5"/>
  <c r="H557" i="5"/>
  <c r="H569" i="3"/>
  <c r="H549" i="25"/>
  <c r="K533" i="25"/>
  <c r="AG533" i="25"/>
  <c r="K539" i="25"/>
  <c r="AG539" i="25"/>
  <c r="H558" i="5"/>
  <c r="D558" i="5"/>
  <c r="H570" i="3"/>
  <c r="AM530" i="25"/>
  <c r="AT530" i="25"/>
  <c r="C564" i="5"/>
  <c r="C576" i="3"/>
  <c r="Q524" i="25"/>
  <c r="BA524" i="25" s="1"/>
  <c r="X524" i="25"/>
  <c r="BH524" i="25" s="1"/>
  <c r="D551" i="6"/>
  <c r="AT525" i="25"/>
  <c r="AM525" i="25"/>
  <c r="C547" i="6"/>
  <c r="BT507" i="25"/>
  <c r="BT508" i="25" s="1"/>
  <c r="BT509" i="25" s="1"/>
  <c r="BT510" i="25" s="1"/>
  <c r="BT511" i="25" s="1"/>
  <c r="BT512" i="25" s="1"/>
  <c r="BT513" i="25" s="1"/>
  <c r="BT514" i="25" s="1"/>
  <c r="BT515" i="25" s="1"/>
  <c r="BT516" i="25" s="1"/>
  <c r="BT517" i="25" s="1"/>
  <c r="BT518" i="25" s="1"/>
  <c r="BT519" i="25" s="1"/>
  <c r="H543" i="6"/>
  <c r="AN523" i="25"/>
  <c r="AU523" i="25"/>
  <c r="AU522" i="25"/>
  <c r="AN522" i="25"/>
  <c r="D534" i="8"/>
  <c r="D534" i="33"/>
  <c r="D534" i="9"/>
  <c r="D565" i="5"/>
  <c r="H577" i="3"/>
  <c r="H565" i="5"/>
  <c r="D562" i="5"/>
  <c r="H574" i="3"/>
  <c r="H562" i="5"/>
  <c r="AG537" i="25"/>
  <c r="K537" i="25"/>
  <c r="D539" i="9"/>
  <c r="D539" i="33"/>
  <c r="D539" i="8"/>
  <c r="C542" i="8"/>
  <c r="C542" i="33"/>
  <c r="C542" i="9"/>
  <c r="H548" i="25"/>
  <c r="D537" i="9"/>
  <c r="D537" i="33"/>
  <c r="D537" i="8"/>
  <c r="X519" i="25"/>
  <c r="BH519" i="25" s="1"/>
  <c r="Q519" i="25"/>
  <c r="BA519" i="25" s="1"/>
  <c r="Q530" i="25"/>
  <c r="BA530" i="25" s="1"/>
  <c r="X530" i="25"/>
  <c r="BH530" i="25" s="1"/>
  <c r="AT524" i="25"/>
  <c r="AM524" i="25"/>
  <c r="X525" i="25"/>
  <c r="BH525" i="25" s="1"/>
  <c r="Q525" i="25"/>
  <c r="BA525" i="25" s="1"/>
  <c r="O543" i="25"/>
  <c r="AK543" i="25"/>
  <c r="C538" i="9"/>
  <c r="C538" i="33"/>
  <c r="C538" i="8"/>
  <c r="H553" i="6"/>
  <c r="H536" i="8"/>
  <c r="H536" i="33"/>
  <c r="H536" i="9"/>
  <c r="H531" i="8"/>
  <c r="H531" i="9"/>
  <c r="H531" i="33"/>
  <c r="D538" i="8"/>
  <c r="D538" i="9"/>
  <c r="D538" i="33"/>
  <c r="J542" i="25"/>
  <c r="AF542" i="25"/>
  <c r="AY527" i="25"/>
  <c r="AR527" i="25"/>
  <c r="AT519" i="25"/>
  <c r="AM519" i="25"/>
  <c r="D564" i="5"/>
  <c r="H576" i="3"/>
  <c r="H564" i="5"/>
  <c r="J531" i="25"/>
  <c r="AF531" i="25"/>
  <c r="D544" i="6"/>
  <c r="D547" i="25"/>
  <c r="AF534" i="25"/>
  <c r="J534" i="25"/>
  <c r="Y530" i="25"/>
  <c r="BI530" i="25" s="1"/>
  <c r="R530" i="25"/>
  <c r="BB530" i="25" s="1"/>
  <c r="R524" i="25"/>
  <c r="BB524" i="25" s="1"/>
  <c r="Y524" i="25"/>
  <c r="BI524" i="25" s="1"/>
  <c r="AK531" i="25"/>
  <c r="O531" i="25"/>
  <c r="R523" i="25"/>
  <c r="BB523" i="25" s="1"/>
  <c r="Y523" i="25"/>
  <c r="BI523" i="25" s="1"/>
  <c r="O533" i="25"/>
  <c r="AK533" i="25"/>
  <c r="X529" i="25"/>
  <c r="BH529" i="25" s="1"/>
  <c r="Q529" i="25"/>
  <c r="BA529" i="25" s="1"/>
  <c r="J536" i="25"/>
  <c r="AF536" i="25"/>
  <c r="Q521" i="25"/>
  <c r="BA521" i="25" s="1"/>
  <c r="X521" i="25"/>
  <c r="BH521" i="25" s="1"/>
  <c r="D548" i="6"/>
  <c r="C534" i="9"/>
  <c r="C534" i="33"/>
  <c r="C534" i="8"/>
  <c r="AC524" i="25"/>
  <c r="BM524" i="25" s="1"/>
  <c r="V524" i="25"/>
  <c r="BF524" i="25" s="1"/>
  <c r="AY521" i="25"/>
  <c r="AR521" i="25"/>
  <c r="CA507" i="25"/>
  <c r="CA508" i="25" s="1"/>
  <c r="CA509" i="25" s="1"/>
  <c r="CA510" i="25" s="1"/>
  <c r="CA511" i="25" s="1"/>
  <c r="CA512" i="25" s="1"/>
  <c r="CA513" i="25" s="1"/>
  <c r="CA514" i="25" s="1"/>
  <c r="CA515" i="25" s="1"/>
  <c r="CA516" i="25" s="1"/>
  <c r="CA517" i="25" s="1"/>
  <c r="CA518" i="25" s="1"/>
  <c r="CA519" i="25" s="1"/>
  <c r="AG540" i="25"/>
  <c r="K540" i="25"/>
  <c r="C570" i="3"/>
  <c r="C558" i="5"/>
  <c r="O532" i="25"/>
  <c r="AK532" i="25"/>
  <c r="AM522" i="25"/>
  <c r="AT522" i="25"/>
  <c r="D548" i="25"/>
  <c r="AY524" i="25"/>
  <c r="AR524" i="25"/>
  <c r="V521" i="25"/>
  <c r="BF521" i="25" s="1"/>
  <c r="AC521" i="25"/>
  <c r="BM521" i="25" s="1"/>
  <c r="C555" i="5"/>
  <c r="C567" i="3"/>
  <c r="D552" i="25"/>
  <c r="AF538" i="25"/>
  <c r="J538" i="25"/>
  <c r="J540" i="25"/>
  <c r="AF540" i="25"/>
  <c r="C548" i="25"/>
  <c r="H563" i="5"/>
  <c r="D563" i="5"/>
  <c r="H575" i="3"/>
  <c r="O534" i="25"/>
  <c r="AK534" i="25"/>
  <c r="C571" i="3"/>
  <c r="C559" i="5"/>
  <c r="Y521" i="25"/>
  <c r="BI521" i="25" s="1"/>
  <c r="R521" i="25"/>
  <c r="BB521" i="25" s="1"/>
  <c r="AR530" i="25"/>
  <c r="AY530" i="25"/>
  <c r="C540" i="33"/>
  <c r="C540" i="9"/>
  <c r="C540" i="8"/>
  <c r="K534" i="25"/>
  <c r="AG534" i="25"/>
  <c r="H553" i="25"/>
  <c r="J532" i="25"/>
  <c r="AF532" i="25"/>
  <c r="AK540" i="25"/>
  <c r="O540" i="25"/>
  <c r="AT528" i="25"/>
  <c r="AM528" i="25"/>
  <c r="H547" i="6"/>
  <c r="C845" i="6"/>
  <c r="K819" i="6"/>
  <c r="D553" i="25"/>
  <c r="C545" i="25"/>
  <c r="D544" i="25"/>
  <c r="D547" i="6"/>
  <c r="K535" i="25"/>
  <c r="J539" i="25"/>
  <c r="AF539" i="25"/>
  <c r="AU521" i="25"/>
  <c r="AN521" i="25"/>
  <c r="AG538" i="25"/>
  <c r="K538" i="25"/>
  <c r="AM521" i="25"/>
  <c r="AT521" i="25"/>
  <c r="H535" i="33"/>
  <c r="H535" i="9"/>
  <c r="H535" i="8"/>
  <c r="H560" i="5"/>
  <c r="H572" i="3"/>
  <c r="D560" i="5"/>
  <c r="C553" i="25"/>
  <c r="H551" i="25"/>
  <c r="X522" i="25"/>
  <c r="BH522" i="25" s="1"/>
  <c r="Q522" i="25"/>
  <c r="BA522" i="25" s="1"/>
  <c r="C575" i="3"/>
  <c r="C563" i="5"/>
  <c r="C560" i="5"/>
  <c r="C572" i="3"/>
  <c r="C549" i="25"/>
  <c r="AY526" i="25"/>
  <c r="AR526" i="25"/>
  <c r="H552" i="25"/>
  <c r="D552" i="6"/>
  <c r="AK535" i="25"/>
  <c r="O535" i="25"/>
  <c r="D545" i="25"/>
  <c r="C548" i="6"/>
  <c r="AT526" i="25"/>
  <c r="AM526" i="25"/>
  <c r="C561" i="5"/>
  <c r="C573" i="3"/>
  <c r="V530" i="25"/>
  <c r="BF530" i="25" s="1"/>
  <c r="AC530" i="25"/>
  <c r="BM530" i="25" s="1"/>
  <c r="H545" i="6"/>
  <c r="H540" i="8"/>
  <c r="H540" i="33"/>
  <c r="H540" i="9"/>
  <c r="D550" i="6"/>
  <c r="C569" i="3"/>
  <c r="C557" i="5"/>
  <c r="J533" i="25"/>
  <c r="AF533" i="25"/>
  <c r="D546" i="25"/>
  <c r="D559" i="5"/>
  <c r="H571" i="3"/>
  <c r="H559" i="5"/>
  <c r="X528" i="25"/>
  <c r="BH528" i="25" s="1"/>
  <c r="Q528" i="25"/>
  <c r="BA528" i="25" s="1"/>
  <c r="H547" i="25"/>
  <c r="AK536" i="25"/>
  <c r="O536" i="25"/>
  <c r="C546" i="25"/>
  <c r="D553" i="6"/>
  <c r="O538" i="25"/>
  <c r="AK538" i="25"/>
  <c r="H551" i="6"/>
  <c r="D542" i="33"/>
  <c r="D542" i="8"/>
  <c r="D542" i="9"/>
  <c r="D540" i="8"/>
  <c r="D540" i="33"/>
  <c r="D540" i="9"/>
  <c r="AK537" i="25"/>
  <c r="O537" i="25"/>
  <c r="AC520" i="25"/>
  <c r="BM520" i="25" s="1"/>
  <c r="V520" i="25"/>
  <c r="BF520" i="25" s="1"/>
  <c r="C543" i="33"/>
  <c r="C543" i="8"/>
  <c r="C543" i="9"/>
  <c r="AK541" i="25"/>
  <c r="O541" i="25"/>
  <c r="D550" i="25"/>
  <c r="C568" i="3"/>
  <c r="C556" i="5"/>
  <c r="D546" i="6"/>
  <c r="Y529" i="25"/>
  <c r="BI529" i="25" s="1"/>
  <c r="R529" i="25"/>
  <c r="BB529" i="25" s="1"/>
  <c r="C554" i="6"/>
  <c r="C554" i="25"/>
  <c r="C544" i="6"/>
  <c r="C533" i="33"/>
  <c r="C533" i="8"/>
  <c r="C533" i="9"/>
  <c r="C546" i="6"/>
  <c r="H573" i="3"/>
  <c r="D561" i="5"/>
  <c r="H561" i="5"/>
  <c r="H550" i="6"/>
  <c r="J535" i="25"/>
  <c r="B822" i="4"/>
  <c r="J821" i="4"/>
  <c r="C821" i="4"/>
  <c r="E821" i="4" s="1"/>
  <c r="I821" i="4"/>
  <c r="K821" i="4" s="1"/>
  <c r="D821" i="4"/>
  <c r="X541" i="25" l="1"/>
  <c r="BH541" i="25" s="1"/>
  <c r="AN535" i="25"/>
  <c r="BY495" i="25"/>
  <c r="AH526" i="25"/>
  <c r="AV526" i="25" s="1"/>
  <c r="AT535" i="25"/>
  <c r="S511" i="25"/>
  <c r="BC511" i="25" s="1"/>
  <c r="AV509" i="25"/>
  <c r="AH523" i="25"/>
  <c r="AV523" i="25" s="1"/>
  <c r="E520" i="9"/>
  <c r="E520" i="8"/>
  <c r="E526" i="9"/>
  <c r="E525" i="9"/>
  <c r="E526" i="8"/>
  <c r="Q537" i="25"/>
  <c r="BA537" i="25" s="1"/>
  <c r="J818" i="6"/>
  <c r="E519" i="9"/>
  <c r="E519" i="8"/>
  <c r="E519" i="33"/>
  <c r="AT541" i="25"/>
  <c r="AI526" i="25"/>
  <c r="AW526" i="25" s="1"/>
  <c r="F519" i="9"/>
  <c r="F519" i="33"/>
  <c r="C551" i="33"/>
  <c r="J551" i="25"/>
  <c r="Q551" i="25" s="1"/>
  <c r="BA551" i="25" s="1"/>
  <c r="E537" i="6"/>
  <c r="E537" i="33" s="1"/>
  <c r="E525" i="8"/>
  <c r="F533" i="6"/>
  <c r="F533" i="8" s="1"/>
  <c r="E524" i="8"/>
  <c r="E524" i="33"/>
  <c r="F531" i="25"/>
  <c r="AI531" i="25" s="1"/>
  <c r="AW531" i="25" s="1"/>
  <c r="L523" i="25"/>
  <c r="S523" i="25" s="1"/>
  <c r="BC523" i="25" s="1"/>
  <c r="M522" i="25"/>
  <c r="AI522" i="25"/>
  <c r="AV517" i="25"/>
  <c r="AO517" i="25"/>
  <c r="S518" i="25"/>
  <c r="BC518" i="25" s="1"/>
  <c r="Z518" i="25"/>
  <c r="BJ518" i="25" s="1"/>
  <c r="F564" i="3"/>
  <c r="F552" i="5"/>
  <c r="M530" i="25"/>
  <c r="AI530" i="25"/>
  <c r="N820" i="5"/>
  <c r="F847" i="5"/>
  <c r="S514" i="25"/>
  <c r="BC514" i="25" s="1"/>
  <c r="Z514" i="25"/>
  <c r="BJ514" i="25" s="1"/>
  <c r="E548" i="5"/>
  <c r="E560" i="3"/>
  <c r="T515" i="25"/>
  <c r="BD515" i="25" s="1"/>
  <c r="AA515" i="25"/>
  <c r="BK515" i="25" s="1"/>
  <c r="F520" i="33"/>
  <c r="F520" i="9"/>
  <c r="F520" i="8"/>
  <c r="Z509" i="25"/>
  <c r="BJ509" i="25" s="1"/>
  <c r="S509" i="25"/>
  <c r="BC509" i="25" s="1"/>
  <c r="E530" i="9"/>
  <c r="E530" i="33"/>
  <c r="E530" i="8"/>
  <c r="E557" i="3"/>
  <c r="E545" i="5"/>
  <c r="S517" i="25"/>
  <c r="BC517" i="25" s="1"/>
  <c r="Z517" i="25"/>
  <c r="BJ517" i="25" s="1"/>
  <c r="E542" i="5"/>
  <c r="E554" i="3"/>
  <c r="E819" i="3"/>
  <c r="T516" i="25"/>
  <c r="BD516" i="25" s="1"/>
  <c r="AA516" i="25"/>
  <c r="BK516" i="25" s="1"/>
  <c r="E544" i="5"/>
  <c r="E556" i="3"/>
  <c r="AO515" i="25"/>
  <c r="AV515" i="25"/>
  <c r="F540" i="6"/>
  <c r="M524" i="25"/>
  <c r="AI524" i="25"/>
  <c r="AF547" i="25"/>
  <c r="AT547" i="25" s="1"/>
  <c r="F546" i="5"/>
  <c r="F558" i="3"/>
  <c r="F525" i="9"/>
  <c r="F525" i="8"/>
  <c r="F525" i="33"/>
  <c r="F526" i="8"/>
  <c r="F526" i="33"/>
  <c r="F526" i="9"/>
  <c r="Z508" i="25"/>
  <c r="BJ508" i="25" s="1"/>
  <c r="S508" i="25"/>
  <c r="BC508" i="25" s="1"/>
  <c r="E527" i="33"/>
  <c r="E527" i="8"/>
  <c r="E527" i="9"/>
  <c r="E531" i="6"/>
  <c r="E541" i="6"/>
  <c r="E535" i="25"/>
  <c r="E538" i="25"/>
  <c r="E542" i="25"/>
  <c r="E535" i="6"/>
  <c r="E540" i="25"/>
  <c r="E540" i="6"/>
  <c r="E542" i="6"/>
  <c r="E534" i="6"/>
  <c r="E537" i="25"/>
  <c r="E536" i="6"/>
  <c r="E539" i="25"/>
  <c r="E531" i="25"/>
  <c r="E541" i="25"/>
  <c r="E533" i="25"/>
  <c r="E533" i="6"/>
  <c r="E532" i="6"/>
  <c r="E558" i="3"/>
  <c r="E546" i="5"/>
  <c r="Z515" i="25"/>
  <c r="BJ515" i="25" s="1"/>
  <c r="S515" i="25"/>
  <c r="BC515" i="25" s="1"/>
  <c r="F534" i="25"/>
  <c r="E539" i="6"/>
  <c r="AP513" i="25"/>
  <c r="AW513" i="25"/>
  <c r="AA514" i="25"/>
  <c r="BK514" i="25" s="1"/>
  <c r="T514" i="25"/>
  <c r="BD514" i="25" s="1"/>
  <c r="F523" i="8"/>
  <c r="F523" i="33"/>
  <c r="F523" i="9"/>
  <c r="R531" i="25"/>
  <c r="BB531" i="25" s="1"/>
  <c r="E521" i="33"/>
  <c r="E819" i="6"/>
  <c r="E845" i="6" s="1"/>
  <c r="E521" i="9"/>
  <c r="E521" i="8"/>
  <c r="BR495" i="25"/>
  <c r="BR496" i="25" s="1"/>
  <c r="BR497" i="25" s="1"/>
  <c r="BR498" i="25" s="1"/>
  <c r="BR499" i="25" s="1"/>
  <c r="BR500" i="25" s="1"/>
  <c r="BR501" i="25" s="1"/>
  <c r="BR502" i="25" s="1"/>
  <c r="BR503" i="25" s="1"/>
  <c r="BR504" i="25" s="1"/>
  <c r="BR505" i="25" s="1"/>
  <c r="BR506" i="25" s="1"/>
  <c r="F522" i="9"/>
  <c r="F522" i="8"/>
  <c r="F522" i="33"/>
  <c r="F528" i="33"/>
  <c r="F528" i="9"/>
  <c r="F528" i="8"/>
  <c r="AH530" i="25"/>
  <c r="L530" i="25"/>
  <c r="F536" i="25"/>
  <c r="E551" i="5"/>
  <c r="E563" i="3"/>
  <c r="F524" i="33"/>
  <c r="F524" i="8"/>
  <c r="F524" i="9"/>
  <c r="AH525" i="25"/>
  <c r="L525" i="25"/>
  <c r="AP508" i="25"/>
  <c r="AW508" i="25"/>
  <c r="F562" i="3"/>
  <c r="F550" i="5"/>
  <c r="AA512" i="25"/>
  <c r="BK512" i="25" s="1"/>
  <c r="T512" i="25"/>
  <c r="BD512" i="25" s="1"/>
  <c r="AV516" i="25"/>
  <c r="AO516" i="25"/>
  <c r="T507" i="25"/>
  <c r="BD507" i="25" s="1"/>
  <c r="AA507" i="25"/>
  <c r="BK507" i="25" s="1"/>
  <c r="L526" i="25"/>
  <c r="AH520" i="25"/>
  <c r="L519" i="25"/>
  <c r="AH519" i="25"/>
  <c r="L520" i="25"/>
  <c r="F561" i="3"/>
  <c r="F549" i="5"/>
  <c r="AH524" i="25"/>
  <c r="L524" i="25"/>
  <c r="T517" i="25"/>
  <c r="BD517" i="25" s="1"/>
  <c r="AA517" i="25"/>
  <c r="BK517" i="25" s="1"/>
  <c r="E565" i="3"/>
  <c r="E553" i="5"/>
  <c r="BY496" i="25"/>
  <c r="BY497" i="25" s="1"/>
  <c r="BY498" i="25" s="1"/>
  <c r="BY499" i="25" s="1"/>
  <c r="BY500" i="25" s="1"/>
  <c r="BY501" i="25" s="1"/>
  <c r="BY502" i="25" s="1"/>
  <c r="BY503" i="25" s="1"/>
  <c r="BY504" i="25" s="1"/>
  <c r="BY505" i="25" s="1"/>
  <c r="BY506" i="25" s="1"/>
  <c r="F521" i="8"/>
  <c r="F521" i="9"/>
  <c r="F521" i="33"/>
  <c r="M526" i="25"/>
  <c r="AI525" i="25"/>
  <c r="M525" i="25"/>
  <c r="E549" i="5"/>
  <c r="E561" i="3"/>
  <c r="AV511" i="25"/>
  <c r="AO511" i="25"/>
  <c r="E522" i="8"/>
  <c r="E522" i="9"/>
  <c r="E522" i="33"/>
  <c r="E523" i="33"/>
  <c r="E523" i="8"/>
  <c r="E523" i="9"/>
  <c r="F565" i="3"/>
  <c r="F553" i="5"/>
  <c r="T508" i="25"/>
  <c r="BD508" i="25" s="1"/>
  <c r="AA508" i="25"/>
  <c r="BK508" i="25" s="1"/>
  <c r="AW512" i="25"/>
  <c r="AP512" i="25"/>
  <c r="S516" i="25"/>
  <c r="BC516" i="25" s="1"/>
  <c r="Z516" i="25"/>
  <c r="BJ516" i="25" s="1"/>
  <c r="E536" i="25"/>
  <c r="AP507" i="25"/>
  <c r="AW507" i="25"/>
  <c r="F548" i="5"/>
  <c r="F560" i="3"/>
  <c r="AH529" i="25"/>
  <c r="L529" i="25"/>
  <c r="AO514" i="25"/>
  <c r="AV514" i="25"/>
  <c r="F547" i="5"/>
  <c r="F559" i="3"/>
  <c r="AP517" i="25"/>
  <c r="AW517" i="25"/>
  <c r="F556" i="3"/>
  <c r="F544" i="5"/>
  <c r="AI528" i="25"/>
  <c r="M528" i="25"/>
  <c r="F529" i="9"/>
  <c r="F529" i="33"/>
  <c r="F529" i="8"/>
  <c r="M527" i="25"/>
  <c r="AI527" i="25"/>
  <c r="AW518" i="25"/>
  <c r="AP518" i="25"/>
  <c r="L522" i="25"/>
  <c r="AH522" i="25"/>
  <c r="BX495" i="25"/>
  <c r="BX496" i="25" s="1"/>
  <c r="BX497" i="25" s="1"/>
  <c r="BX498" i="25" s="1"/>
  <c r="BX499" i="25" s="1"/>
  <c r="BX500" i="25" s="1"/>
  <c r="BX501" i="25" s="1"/>
  <c r="BX502" i="25" s="1"/>
  <c r="BX503" i="25" s="1"/>
  <c r="BX504" i="25" s="1"/>
  <c r="BX505" i="25" s="1"/>
  <c r="BX506" i="25" s="1"/>
  <c r="BX507" i="25" s="1"/>
  <c r="L521" i="25"/>
  <c r="AH521" i="25"/>
  <c r="D554" i="3"/>
  <c r="D566" i="3" s="1"/>
  <c r="D578" i="3" s="1"/>
  <c r="D590" i="3" s="1"/>
  <c r="D602" i="3" s="1"/>
  <c r="D614" i="3" s="1"/>
  <c r="D626" i="3" s="1"/>
  <c r="D638" i="3" s="1"/>
  <c r="D650" i="3" s="1"/>
  <c r="D662" i="3" s="1"/>
  <c r="D674" i="3" s="1"/>
  <c r="D686" i="3" s="1"/>
  <c r="D698" i="3" s="1"/>
  <c r="D710" i="3" s="1"/>
  <c r="D819" i="3"/>
  <c r="E534" i="25"/>
  <c r="AA509" i="25"/>
  <c r="BK509" i="25" s="1"/>
  <c r="T509" i="25"/>
  <c r="BD509" i="25" s="1"/>
  <c r="AV513" i="25"/>
  <c r="AO513" i="25"/>
  <c r="E550" i="5"/>
  <c r="E562" i="3"/>
  <c r="S512" i="25"/>
  <c r="BC512" i="25" s="1"/>
  <c r="Z512" i="25"/>
  <c r="BJ512" i="25" s="1"/>
  <c r="E532" i="25"/>
  <c r="AW515" i="25"/>
  <c r="AP515" i="25"/>
  <c r="AP510" i="25"/>
  <c r="AW510" i="25"/>
  <c r="E555" i="3"/>
  <c r="E543" i="5"/>
  <c r="AI519" i="25"/>
  <c r="M519" i="25"/>
  <c r="M529" i="25"/>
  <c r="AI529" i="25"/>
  <c r="AA518" i="25"/>
  <c r="BK518" i="25" s="1"/>
  <c r="T518" i="25"/>
  <c r="BD518" i="25" s="1"/>
  <c r="F531" i="6"/>
  <c r="F542" i="6"/>
  <c r="F535" i="6"/>
  <c r="F539" i="6"/>
  <c r="F542" i="25"/>
  <c r="F534" i="6"/>
  <c r="F535" i="25"/>
  <c r="F532" i="25"/>
  <c r="F540" i="25"/>
  <c r="F536" i="6"/>
  <c r="F539" i="25"/>
  <c r="F537" i="25"/>
  <c r="F537" i="6"/>
  <c r="F538" i="6"/>
  <c r="F533" i="25"/>
  <c r="F541" i="6"/>
  <c r="F532" i="6"/>
  <c r="F543" i="5"/>
  <c r="F555" i="3"/>
  <c r="BQ495" i="25"/>
  <c r="BQ496" i="25" s="1"/>
  <c r="BQ497" i="25" s="1"/>
  <c r="BQ498" i="25" s="1"/>
  <c r="BQ499" i="25" s="1"/>
  <c r="BQ500" i="25" s="1"/>
  <c r="BQ501" i="25" s="1"/>
  <c r="BQ502" i="25" s="1"/>
  <c r="BQ503" i="25" s="1"/>
  <c r="BQ504" i="25" s="1"/>
  <c r="BQ505" i="25" s="1"/>
  <c r="BQ506" i="25" s="1"/>
  <c r="BQ507" i="25" s="1"/>
  <c r="E528" i="9"/>
  <c r="E528" i="8"/>
  <c r="E528" i="33"/>
  <c r="M521" i="25"/>
  <c r="AI521" i="25"/>
  <c r="E547" i="5"/>
  <c r="E559" i="3"/>
  <c r="E538" i="6"/>
  <c r="AW511" i="25"/>
  <c r="AP511" i="25"/>
  <c r="F545" i="5"/>
  <c r="F557" i="3"/>
  <c r="E529" i="33"/>
  <c r="E529" i="9"/>
  <c r="E529" i="8"/>
  <c r="AP509" i="25"/>
  <c r="AW509" i="25"/>
  <c r="Z513" i="25"/>
  <c r="BJ513" i="25" s="1"/>
  <c r="S513" i="25"/>
  <c r="BC513" i="25" s="1"/>
  <c r="AV512" i="25"/>
  <c r="AO512" i="25"/>
  <c r="Z510" i="25"/>
  <c r="BJ510" i="25" s="1"/>
  <c r="S510" i="25"/>
  <c r="BC510" i="25" s="1"/>
  <c r="F819" i="6"/>
  <c r="F538" i="25"/>
  <c r="M520" i="25"/>
  <c r="AP516" i="25"/>
  <c r="AW516" i="25"/>
  <c r="AA510" i="25"/>
  <c r="BK510" i="25" s="1"/>
  <c r="T510" i="25"/>
  <c r="BD510" i="25" s="1"/>
  <c r="AI523" i="25"/>
  <c r="M523" i="25"/>
  <c r="F530" i="33"/>
  <c r="F530" i="9"/>
  <c r="F530" i="8"/>
  <c r="F527" i="9"/>
  <c r="F527" i="33"/>
  <c r="F527" i="8"/>
  <c r="F819" i="3"/>
  <c r="K819" i="3" s="1"/>
  <c r="F542" i="5"/>
  <c r="F543" i="25" s="1"/>
  <c r="F554" i="3"/>
  <c r="AA513" i="25"/>
  <c r="BK513" i="25" s="1"/>
  <c r="T513" i="25"/>
  <c r="BD513" i="25" s="1"/>
  <c r="L527" i="25"/>
  <c r="L528" i="25"/>
  <c r="AH528" i="25"/>
  <c r="AH527" i="25"/>
  <c r="M820" i="5"/>
  <c r="E847" i="5"/>
  <c r="F563" i="3"/>
  <c r="F551" i="5"/>
  <c r="AP514" i="25"/>
  <c r="AW514" i="25"/>
  <c r="AV518" i="25"/>
  <c r="AO518" i="25"/>
  <c r="F541" i="25"/>
  <c r="T511" i="25"/>
  <c r="BD511" i="25" s="1"/>
  <c r="AA511" i="25"/>
  <c r="BK511" i="25" s="1"/>
  <c r="AV508" i="25"/>
  <c r="AO508" i="25"/>
  <c r="E564" i="3"/>
  <c r="E552" i="5"/>
  <c r="AV510" i="25"/>
  <c r="AO510" i="25"/>
  <c r="AI520" i="25"/>
  <c r="R532" i="25"/>
  <c r="BB532" i="25" s="1"/>
  <c r="C553" i="33"/>
  <c r="C545" i="9"/>
  <c r="C553" i="9"/>
  <c r="C545" i="8"/>
  <c r="D545" i="33"/>
  <c r="AU532" i="25"/>
  <c r="AK544" i="25"/>
  <c r="AR544" i="25" s="1"/>
  <c r="I530" i="3"/>
  <c r="I817" i="3"/>
  <c r="D558" i="25"/>
  <c r="C552" i="8"/>
  <c r="C549" i="9"/>
  <c r="C549" i="8"/>
  <c r="BV519" i="25"/>
  <c r="BV520" i="25" s="1"/>
  <c r="BV521" i="25" s="1"/>
  <c r="BV522" i="25" s="1"/>
  <c r="BV523" i="25" s="1"/>
  <c r="BV524" i="25" s="1"/>
  <c r="BV525" i="25" s="1"/>
  <c r="BV526" i="25" s="1"/>
  <c r="BV527" i="25" s="1"/>
  <c r="BV528" i="25" s="1"/>
  <c r="BV529" i="25" s="1"/>
  <c r="BV530" i="25" s="1"/>
  <c r="H548" i="33"/>
  <c r="H556" i="25"/>
  <c r="C551" i="8"/>
  <c r="D561" i="6"/>
  <c r="D561" i="9" s="1"/>
  <c r="D558" i="6"/>
  <c r="D558" i="8" s="1"/>
  <c r="BO519" i="25"/>
  <c r="BO520" i="25" s="1"/>
  <c r="BO521" i="25" s="1"/>
  <c r="BO522" i="25" s="1"/>
  <c r="BO523" i="25" s="1"/>
  <c r="BO524" i="25" s="1"/>
  <c r="BO525" i="25" s="1"/>
  <c r="BO526" i="25" s="1"/>
  <c r="BO527" i="25" s="1"/>
  <c r="BO528" i="25" s="1"/>
  <c r="BO529" i="25" s="1"/>
  <c r="BO530" i="25" s="1"/>
  <c r="D545" i="8"/>
  <c r="D555" i="25"/>
  <c r="K555" i="25" s="1"/>
  <c r="AF551" i="25"/>
  <c r="AT551" i="25" s="1"/>
  <c r="D556" i="25"/>
  <c r="C552" i="33"/>
  <c r="H548" i="8"/>
  <c r="C556" i="6"/>
  <c r="C556" i="33" s="1"/>
  <c r="C556" i="25"/>
  <c r="C555" i="25"/>
  <c r="J555" i="25" s="1"/>
  <c r="H555" i="6"/>
  <c r="H555" i="8" s="1"/>
  <c r="H555" i="25"/>
  <c r="O555" i="25" s="1"/>
  <c r="H556" i="6"/>
  <c r="H556" i="33" s="1"/>
  <c r="D556" i="6"/>
  <c r="D556" i="33" s="1"/>
  <c r="BP520" i="25"/>
  <c r="BP521" i="25" s="1"/>
  <c r="BP522" i="25" s="1"/>
  <c r="BP523" i="25" s="1"/>
  <c r="BP524" i="25" s="1"/>
  <c r="BP525" i="25" s="1"/>
  <c r="BP526" i="25" s="1"/>
  <c r="BP527" i="25" s="1"/>
  <c r="BP528" i="25" s="1"/>
  <c r="BP529" i="25" s="1"/>
  <c r="BP530" i="25" s="1"/>
  <c r="BP531" i="25" s="1"/>
  <c r="BP532" i="25" s="1"/>
  <c r="H562" i="25"/>
  <c r="H557" i="6"/>
  <c r="H557" i="8" s="1"/>
  <c r="C550" i="33"/>
  <c r="H559" i="6"/>
  <c r="H559" i="9" s="1"/>
  <c r="AK550" i="25"/>
  <c r="AR550" i="25" s="1"/>
  <c r="D557" i="25"/>
  <c r="C550" i="8"/>
  <c r="D564" i="6"/>
  <c r="D564" i="33" s="1"/>
  <c r="H560" i="25"/>
  <c r="C565" i="6"/>
  <c r="C565" i="9" s="1"/>
  <c r="H562" i="6"/>
  <c r="H562" i="33" s="1"/>
  <c r="H558" i="25"/>
  <c r="CA520" i="25"/>
  <c r="CA521" i="25" s="1"/>
  <c r="CA522" i="25" s="1"/>
  <c r="CA523" i="25" s="1"/>
  <c r="CA524" i="25" s="1"/>
  <c r="CA525" i="25" s="1"/>
  <c r="CA526" i="25" s="1"/>
  <c r="CA527" i="25" s="1"/>
  <c r="CA528" i="25" s="1"/>
  <c r="CA529" i="25" s="1"/>
  <c r="CA530" i="25" s="1"/>
  <c r="BW520" i="25"/>
  <c r="BW521" i="25" s="1"/>
  <c r="BW522" i="25" s="1"/>
  <c r="BW523" i="25" s="1"/>
  <c r="BW524" i="25" s="1"/>
  <c r="BW525" i="25" s="1"/>
  <c r="BW526" i="25" s="1"/>
  <c r="BW527" i="25" s="1"/>
  <c r="BW528" i="25" s="1"/>
  <c r="BW529" i="25" s="1"/>
  <c r="BW530" i="25" s="1"/>
  <c r="BW531" i="25" s="1"/>
  <c r="O550" i="25"/>
  <c r="AC550" i="25" s="1"/>
  <c r="BM550" i="25" s="1"/>
  <c r="D561" i="25"/>
  <c r="AN533" i="25"/>
  <c r="AU533" i="25"/>
  <c r="C546" i="8"/>
  <c r="C546" i="33"/>
  <c r="C546" i="9"/>
  <c r="C560" i="25"/>
  <c r="H550" i="33"/>
  <c r="H550" i="9"/>
  <c r="H550" i="8"/>
  <c r="K550" i="25"/>
  <c r="AG550" i="25"/>
  <c r="D553" i="33"/>
  <c r="D553" i="9"/>
  <c r="D553" i="8"/>
  <c r="O547" i="25"/>
  <c r="AK547" i="25"/>
  <c r="AG546" i="25"/>
  <c r="K546" i="25"/>
  <c r="C569" i="5"/>
  <c r="C581" i="3"/>
  <c r="AC535" i="25"/>
  <c r="BM535" i="25" s="1"/>
  <c r="V535" i="25"/>
  <c r="BF535" i="25" s="1"/>
  <c r="AF545" i="25"/>
  <c r="J545" i="25"/>
  <c r="X532" i="25"/>
  <c r="BH532" i="25" s="1"/>
  <c r="Q532" i="25"/>
  <c r="BA532" i="25" s="1"/>
  <c r="C557" i="6"/>
  <c r="AT540" i="25"/>
  <c r="AM540" i="25"/>
  <c r="C560" i="6"/>
  <c r="AR533" i="25"/>
  <c r="AY533" i="25"/>
  <c r="AM542" i="25"/>
  <c r="AT542" i="25"/>
  <c r="H577" i="5"/>
  <c r="D577" i="5"/>
  <c r="H589" i="3"/>
  <c r="H543" i="8"/>
  <c r="H543" i="33"/>
  <c r="H543" i="9"/>
  <c r="D555" i="9"/>
  <c r="D555" i="33"/>
  <c r="D555" i="8"/>
  <c r="AN539" i="25"/>
  <c r="AU539" i="25"/>
  <c r="D569" i="5"/>
  <c r="H569" i="5"/>
  <c r="H581" i="3"/>
  <c r="AK546" i="25"/>
  <c r="O546" i="25"/>
  <c r="Y541" i="25"/>
  <c r="BI541" i="25" s="1"/>
  <c r="R541" i="25"/>
  <c r="BB541" i="25" s="1"/>
  <c r="AG554" i="25"/>
  <c r="K554" i="25"/>
  <c r="AF544" i="25"/>
  <c r="J544" i="25"/>
  <c r="AU536" i="25"/>
  <c r="AN536" i="25"/>
  <c r="AF550" i="25"/>
  <c r="J550" i="25"/>
  <c r="H557" i="25"/>
  <c r="H583" i="3"/>
  <c r="D571" i="5"/>
  <c r="H571" i="5"/>
  <c r="C584" i="3"/>
  <c r="C572" i="5"/>
  <c r="K549" i="25"/>
  <c r="AG549" i="25"/>
  <c r="AC541" i="25"/>
  <c r="BM541" i="25" s="1"/>
  <c r="V541" i="25"/>
  <c r="BF541" i="25" s="1"/>
  <c r="J546" i="25"/>
  <c r="AF546" i="25"/>
  <c r="AM533" i="25"/>
  <c r="AT533" i="25"/>
  <c r="D550" i="9"/>
  <c r="D550" i="33"/>
  <c r="D550" i="8"/>
  <c r="H545" i="8"/>
  <c r="H545" i="33"/>
  <c r="H545" i="9"/>
  <c r="AY535" i="25"/>
  <c r="AR535" i="25"/>
  <c r="J549" i="25"/>
  <c r="AF549" i="25"/>
  <c r="D572" i="5"/>
  <c r="H584" i="3"/>
  <c r="H572" i="5"/>
  <c r="D565" i="6"/>
  <c r="H561" i="25"/>
  <c r="C558" i="25"/>
  <c r="C557" i="25"/>
  <c r="C583" i="3"/>
  <c r="C571" i="5"/>
  <c r="X540" i="25"/>
  <c r="BH540" i="25" s="1"/>
  <c r="Q540" i="25"/>
  <c r="BA540" i="25" s="1"/>
  <c r="AC533" i="25"/>
  <c r="BM533" i="25" s="1"/>
  <c r="V533" i="25"/>
  <c r="BF533" i="25" s="1"/>
  <c r="X542" i="25"/>
  <c r="BH542" i="25" s="1"/>
  <c r="Q542" i="25"/>
  <c r="BA542" i="25" s="1"/>
  <c r="H553" i="8"/>
  <c r="H553" i="33"/>
  <c r="H553" i="9"/>
  <c r="D564" i="25"/>
  <c r="Y539" i="25"/>
  <c r="BI539" i="25" s="1"/>
  <c r="R539" i="25"/>
  <c r="BB539" i="25" s="1"/>
  <c r="AG543" i="25"/>
  <c r="K543" i="25"/>
  <c r="AN541" i="25"/>
  <c r="AU541" i="25"/>
  <c r="D554" i="8"/>
  <c r="D554" i="33"/>
  <c r="D554" i="9"/>
  <c r="H552" i="9"/>
  <c r="H552" i="8"/>
  <c r="H552" i="33"/>
  <c r="Y536" i="25"/>
  <c r="BI536" i="25" s="1"/>
  <c r="R536" i="25"/>
  <c r="BB536" i="25" s="1"/>
  <c r="C574" i="5"/>
  <c r="C586" i="3"/>
  <c r="V539" i="25"/>
  <c r="BF539" i="25" s="1"/>
  <c r="AC539" i="25"/>
  <c r="BM539" i="25" s="1"/>
  <c r="R534" i="25"/>
  <c r="BB534" i="25" s="1"/>
  <c r="Y534" i="25"/>
  <c r="BI534" i="25" s="1"/>
  <c r="J553" i="25"/>
  <c r="AF553" i="25"/>
  <c r="AT532" i="25"/>
  <c r="AM532" i="25"/>
  <c r="C570" i="5"/>
  <c r="C582" i="3"/>
  <c r="Y533" i="25"/>
  <c r="BI533" i="25" s="1"/>
  <c r="R533" i="25"/>
  <c r="BB533" i="25" s="1"/>
  <c r="D549" i="8"/>
  <c r="D549" i="9"/>
  <c r="D549" i="33"/>
  <c r="C566" i="6"/>
  <c r="C566" i="25"/>
  <c r="AC542" i="25"/>
  <c r="BM542" i="25" s="1"/>
  <c r="V542" i="25"/>
  <c r="BF542" i="25" s="1"/>
  <c r="D546" i="33"/>
  <c r="D546" i="9"/>
  <c r="D546" i="8"/>
  <c r="AR541" i="25"/>
  <c r="AY541" i="25"/>
  <c r="AR538" i="25"/>
  <c r="AY538" i="25"/>
  <c r="AC536" i="25"/>
  <c r="BM536" i="25" s="1"/>
  <c r="V536" i="25"/>
  <c r="BF536" i="25" s="1"/>
  <c r="X533" i="25"/>
  <c r="BH533" i="25" s="1"/>
  <c r="Q533" i="25"/>
  <c r="BA533" i="25" s="1"/>
  <c r="H563" i="6"/>
  <c r="D552" i="8"/>
  <c r="D552" i="9"/>
  <c r="D552" i="33"/>
  <c r="C575" i="5"/>
  <c r="C587" i="3"/>
  <c r="D565" i="25"/>
  <c r="V544" i="25"/>
  <c r="BF544" i="25" s="1"/>
  <c r="AC544" i="25"/>
  <c r="BM544" i="25" s="1"/>
  <c r="H561" i="6"/>
  <c r="H547" i="33"/>
  <c r="H547" i="9"/>
  <c r="H547" i="8"/>
  <c r="D559" i="25"/>
  <c r="C558" i="6"/>
  <c r="H587" i="3"/>
  <c r="H575" i="5"/>
  <c r="D575" i="5"/>
  <c r="Q538" i="25"/>
  <c r="BA538" i="25" s="1"/>
  <c r="X538" i="25"/>
  <c r="BH538" i="25" s="1"/>
  <c r="K548" i="25"/>
  <c r="AG548" i="25"/>
  <c r="Y540" i="25"/>
  <c r="BI540" i="25" s="1"/>
  <c r="R540" i="25"/>
  <c r="BB540" i="25" s="1"/>
  <c r="AT536" i="25"/>
  <c r="AM536" i="25"/>
  <c r="J547" i="25"/>
  <c r="K547" i="25"/>
  <c r="AG547" i="25"/>
  <c r="D576" i="5"/>
  <c r="H588" i="3"/>
  <c r="H576" i="5"/>
  <c r="Y537" i="25"/>
  <c r="BI537" i="25" s="1"/>
  <c r="R537" i="25"/>
  <c r="BB537" i="25" s="1"/>
  <c r="H564" i="6"/>
  <c r="AK549" i="25"/>
  <c r="O549" i="25"/>
  <c r="H558" i="6"/>
  <c r="D562" i="6"/>
  <c r="C565" i="25"/>
  <c r="D543" i="33"/>
  <c r="D543" i="8"/>
  <c r="D543" i="9"/>
  <c r="O554" i="25"/>
  <c r="AK554" i="25"/>
  <c r="D566" i="25"/>
  <c r="D566" i="6"/>
  <c r="D557" i="6"/>
  <c r="AR539" i="25"/>
  <c r="AY539" i="25"/>
  <c r="H568" i="5"/>
  <c r="D568" i="5"/>
  <c r="H580" i="3"/>
  <c r="C573" i="5"/>
  <c r="C585" i="3"/>
  <c r="R538" i="25"/>
  <c r="BB538" i="25" s="1"/>
  <c r="Y538" i="25"/>
  <c r="BI538" i="25" s="1"/>
  <c r="AY534" i="25"/>
  <c r="AR534" i="25"/>
  <c r="AM531" i="25"/>
  <c r="AT531" i="25"/>
  <c r="C562" i="25"/>
  <c r="K545" i="25"/>
  <c r="AG545" i="25"/>
  <c r="AN538" i="25"/>
  <c r="AU538" i="25"/>
  <c r="V534" i="25"/>
  <c r="BF534" i="25" s="1"/>
  <c r="AC534" i="25"/>
  <c r="BM534" i="25" s="1"/>
  <c r="X531" i="25"/>
  <c r="BH531" i="25" s="1"/>
  <c r="Q531" i="25"/>
  <c r="BA531" i="25" s="1"/>
  <c r="C544" i="33"/>
  <c r="C544" i="9"/>
  <c r="C544" i="8"/>
  <c r="H551" i="33"/>
  <c r="H551" i="8"/>
  <c r="H551" i="9"/>
  <c r="V538" i="25"/>
  <c r="BF538" i="25" s="1"/>
  <c r="AC538" i="25"/>
  <c r="BM538" i="25" s="1"/>
  <c r="Y535" i="25"/>
  <c r="BI535" i="25" s="1"/>
  <c r="R535" i="25"/>
  <c r="BB535" i="25" s="1"/>
  <c r="AG553" i="25"/>
  <c r="K553" i="25"/>
  <c r="D559" i="6"/>
  <c r="AT538" i="25"/>
  <c r="AM538" i="25"/>
  <c r="AY532" i="25"/>
  <c r="AR532" i="25"/>
  <c r="AU540" i="25"/>
  <c r="AN540" i="25"/>
  <c r="Q536" i="25"/>
  <c r="BA536" i="25" s="1"/>
  <c r="X536" i="25"/>
  <c r="BH536" i="25" s="1"/>
  <c r="AM547" i="25"/>
  <c r="D544" i="33"/>
  <c r="D544" i="8"/>
  <c r="D544" i="9"/>
  <c r="AY543" i="25"/>
  <c r="AR543" i="25"/>
  <c r="O548" i="25"/>
  <c r="AK548" i="25"/>
  <c r="AU537" i="25"/>
  <c r="AN537" i="25"/>
  <c r="C576" i="5"/>
  <c r="C588" i="3"/>
  <c r="H564" i="25"/>
  <c r="H565" i="25"/>
  <c r="D562" i="25"/>
  <c r="H567" i="5"/>
  <c r="D567" i="5"/>
  <c r="H579" i="3"/>
  <c r="H544" i="33"/>
  <c r="H544" i="8"/>
  <c r="H544" i="9"/>
  <c r="H554" i="8"/>
  <c r="H554" i="9"/>
  <c r="H554" i="33"/>
  <c r="C563" i="6"/>
  <c r="H578" i="3"/>
  <c r="D566" i="5"/>
  <c r="D567" i="6" s="1"/>
  <c r="H566" i="5"/>
  <c r="D563" i="25"/>
  <c r="H560" i="6"/>
  <c r="C555" i="33"/>
  <c r="C555" i="8"/>
  <c r="C555" i="9"/>
  <c r="Q539" i="25"/>
  <c r="BA539" i="25" s="1"/>
  <c r="X539" i="25"/>
  <c r="BH539" i="25" s="1"/>
  <c r="AK545" i="25"/>
  <c r="O545" i="25"/>
  <c r="AY542" i="25"/>
  <c r="AR542" i="25"/>
  <c r="AT537" i="25"/>
  <c r="AM537" i="25"/>
  <c r="Q535" i="25"/>
  <c r="BA535" i="25" s="1"/>
  <c r="X535" i="25"/>
  <c r="BH535" i="25" s="1"/>
  <c r="C567" i="5"/>
  <c r="C579" i="3"/>
  <c r="H585" i="3"/>
  <c r="D573" i="5"/>
  <c r="H573" i="5"/>
  <c r="J554" i="25"/>
  <c r="AF554" i="25"/>
  <c r="AR536" i="25"/>
  <c r="AY536" i="25"/>
  <c r="H563" i="25"/>
  <c r="C554" i="33"/>
  <c r="C554" i="9"/>
  <c r="C554" i="8"/>
  <c r="V537" i="25"/>
  <c r="BF537" i="25" s="1"/>
  <c r="AC537" i="25"/>
  <c r="BM537" i="25" s="1"/>
  <c r="C559" i="6"/>
  <c r="C548" i="9"/>
  <c r="C548" i="33"/>
  <c r="C548" i="8"/>
  <c r="O552" i="25"/>
  <c r="AK552" i="25"/>
  <c r="O551" i="25"/>
  <c r="AK551" i="25"/>
  <c r="D547" i="8"/>
  <c r="D547" i="9"/>
  <c r="D547" i="33"/>
  <c r="AC540" i="25"/>
  <c r="BM540" i="25" s="1"/>
  <c r="V540" i="25"/>
  <c r="BF540" i="25" s="1"/>
  <c r="O553" i="25"/>
  <c r="AK553" i="25"/>
  <c r="C561" i="25"/>
  <c r="K552" i="25"/>
  <c r="AG552" i="25"/>
  <c r="V532" i="25"/>
  <c r="BF532" i="25" s="1"/>
  <c r="AC532" i="25"/>
  <c r="BM532" i="25" s="1"/>
  <c r="C564" i="6"/>
  <c r="AC531" i="25"/>
  <c r="BM531" i="25" s="1"/>
  <c r="V531" i="25"/>
  <c r="BF531" i="25" s="1"/>
  <c r="Q534" i="25"/>
  <c r="BA534" i="25" s="1"/>
  <c r="X534" i="25"/>
  <c r="BH534" i="25" s="1"/>
  <c r="V543" i="25"/>
  <c r="BF543" i="25" s="1"/>
  <c r="AC543" i="25"/>
  <c r="BM543" i="25" s="1"/>
  <c r="C547" i="9"/>
  <c r="C547" i="8"/>
  <c r="C547" i="33"/>
  <c r="H565" i="6"/>
  <c r="H549" i="8"/>
  <c r="H549" i="33"/>
  <c r="H549" i="9"/>
  <c r="C589" i="3"/>
  <c r="C577" i="5"/>
  <c r="D560" i="25"/>
  <c r="C563" i="25"/>
  <c r="H566" i="25"/>
  <c r="H566" i="6"/>
  <c r="AF543" i="25"/>
  <c r="J543" i="25"/>
  <c r="Y542" i="25"/>
  <c r="BI542" i="25" s="1"/>
  <c r="R542" i="25"/>
  <c r="BB542" i="25" s="1"/>
  <c r="D563" i="6"/>
  <c r="C578" i="3"/>
  <c r="C566" i="5"/>
  <c r="C580" i="3"/>
  <c r="C568" i="5"/>
  <c r="AR537" i="25"/>
  <c r="AY537" i="25"/>
  <c r="C559" i="25"/>
  <c r="AM539" i="25"/>
  <c r="AT539" i="25"/>
  <c r="K544" i="25"/>
  <c r="AG544" i="25"/>
  <c r="AR540" i="25"/>
  <c r="AY540" i="25"/>
  <c r="AU534" i="25"/>
  <c r="AN534" i="25"/>
  <c r="C561" i="6"/>
  <c r="J548" i="25"/>
  <c r="AF548" i="25"/>
  <c r="D548" i="9"/>
  <c r="D548" i="33"/>
  <c r="D548" i="8"/>
  <c r="C564" i="25"/>
  <c r="AY531" i="25"/>
  <c r="AR531" i="25"/>
  <c r="AT534" i="25"/>
  <c r="AM534" i="25"/>
  <c r="H559" i="25"/>
  <c r="D574" i="5"/>
  <c r="H586" i="3"/>
  <c r="H574" i="5"/>
  <c r="D551" i="9"/>
  <c r="D551" i="8"/>
  <c r="D551" i="33"/>
  <c r="H570" i="5"/>
  <c r="D570" i="5"/>
  <c r="H582" i="3"/>
  <c r="C562" i="6"/>
  <c r="J552" i="25"/>
  <c r="AF552" i="25"/>
  <c r="D560" i="6"/>
  <c r="K551" i="25"/>
  <c r="AG551" i="25"/>
  <c r="H546" i="9"/>
  <c r="H546" i="8"/>
  <c r="H546" i="33"/>
  <c r="BT520" i="25"/>
  <c r="BT521" i="25" s="1"/>
  <c r="BT522" i="25" s="1"/>
  <c r="BT523" i="25" s="1"/>
  <c r="BT524" i="25" s="1"/>
  <c r="BT525" i="25" s="1"/>
  <c r="BT526" i="25" s="1"/>
  <c r="BT527" i="25" s="1"/>
  <c r="BT528" i="25" s="1"/>
  <c r="BT529" i="25" s="1"/>
  <c r="BT530" i="25" s="1"/>
  <c r="AU542" i="25"/>
  <c r="AN542" i="25"/>
  <c r="J822" i="4"/>
  <c r="I822" i="4"/>
  <c r="K822" i="4" s="1"/>
  <c r="D822" i="4"/>
  <c r="B823" i="4"/>
  <c r="C822" i="4"/>
  <c r="E822" i="4" s="1"/>
  <c r="AO523" i="25" l="1"/>
  <c r="AO526" i="25"/>
  <c r="X551" i="25"/>
  <c r="BH551" i="25" s="1"/>
  <c r="H556" i="9"/>
  <c r="F533" i="33"/>
  <c r="AY544" i="25"/>
  <c r="F533" i="9"/>
  <c r="BR507" i="25"/>
  <c r="BR508" i="25" s="1"/>
  <c r="BR509" i="25" s="1"/>
  <c r="BR510" i="25" s="1"/>
  <c r="BR511" i="25" s="1"/>
  <c r="BR512" i="25" s="1"/>
  <c r="BR513" i="25" s="1"/>
  <c r="BR514" i="25" s="1"/>
  <c r="BR515" i="25" s="1"/>
  <c r="BR516" i="25" s="1"/>
  <c r="BR517" i="25" s="1"/>
  <c r="BR518" i="25" s="1"/>
  <c r="M531" i="25"/>
  <c r="AA531" i="25" s="1"/>
  <c r="BK531" i="25" s="1"/>
  <c r="AP531" i="25"/>
  <c r="E537" i="8"/>
  <c r="AP526" i="25"/>
  <c r="M543" i="25"/>
  <c r="T543" i="25" s="1"/>
  <c r="BD543" i="25" s="1"/>
  <c r="AH532" i="25"/>
  <c r="AG555" i="25"/>
  <c r="AN555" i="25" s="1"/>
  <c r="V550" i="25"/>
  <c r="BF550" i="25" s="1"/>
  <c r="BW532" i="25"/>
  <c r="BW533" i="25" s="1"/>
  <c r="BW534" i="25" s="1"/>
  <c r="BW535" i="25" s="1"/>
  <c r="BW536" i="25" s="1"/>
  <c r="BW537" i="25" s="1"/>
  <c r="BW538" i="25" s="1"/>
  <c r="BW539" i="25" s="1"/>
  <c r="BW540" i="25" s="1"/>
  <c r="BW541" i="25" s="1"/>
  <c r="BW542" i="25" s="1"/>
  <c r="Z523" i="25"/>
  <c r="BJ523" i="25" s="1"/>
  <c r="E537" i="9"/>
  <c r="F551" i="6"/>
  <c r="F551" i="9" s="1"/>
  <c r="E552" i="6"/>
  <c r="E552" i="8" s="1"/>
  <c r="E549" i="6"/>
  <c r="E549" i="9" s="1"/>
  <c r="H557" i="9"/>
  <c r="H557" i="33"/>
  <c r="F544" i="6"/>
  <c r="F544" i="9" s="1"/>
  <c r="F575" i="3"/>
  <c r="F563" i="5"/>
  <c r="AA530" i="25"/>
  <c r="BK530" i="25" s="1"/>
  <c r="T530" i="25"/>
  <c r="BD530" i="25" s="1"/>
  <c r="T522" i="25"/>
  <c r="BD522" i="25" s="1"/>
  <c r="AA522" i="25"/>
  <c r="BK522" i="25" s="1"/>
  <c r="AG556" i="25"/>
  <c r="AU556" i="25" s="1"/>
  <c r="AP520" i="25"/>
  <c r="AW520" i="25"/>
  <c r="F566" i="3"/>
  <c r="F554" i="5"/>
  <c r="F555" i="25" s="1"/>
  <c r="F547" i="25"/>
  <c r="AP521" i="25"/>
  <c r="AW521" i="25"/>
  <c r="F532" i="33"/>
  <c r="F532" i="8"/>
  <c r="F532" i="9"/>
  <c r="M540" i="25"/>
  <c r="AI540" i="25"/>
  <c r="F531" i="9"/>
  <c r="F531" i="8"/>
  <c r="F531" i="33"/>
  <c r="E567" i="3"/>
  <c r="E555" i="5"/>
  <c r="F547" i="6"/>
  <c r="E574" i="3"/>
  <c r="E562" i="5"/>
  <c r="D722" i="3"/>
  <c r="D849" i="3"/>
  <c r="AW527" i="25"/>
  <c r="AP527" i="25"/>
  <c r="F556" i="5"/>
  <c r="F568" i="3"/>
  <c r="F571" i="3"/>
  <c r="F559" i="5"/>
  <c r="F551" i="25"/>
  <c r="AO519" i="25"/>
  <c r="AV519" i="25"/>
  <c r="E543" i="25"/>
  <c r="E532" i="8"/>
  <c r="E532" i="33"/>
  <c r="E532" i="9"/>
  <c r="E534" i="9"/>
  <c r="E534" i="8"/>
  <c r="E534" i="33"/>
  <c r="E541" i="33"/>
  <c r="E541" i="8"/>
  <c r="E541" i="9"/>
  <c r="F540" i="33"/>
  <c r="F540" i="8"/>
  <c r="F540" i="9"/>
  <c r="E554" i="5"/>
  <c r="E555" i="6" s="1"/>
  <c r="E566" i="3"/>
  <c r="E560" i="5"/>
  <c r="E572" i="3"/>
  <c r="E558" i="5"/>
  <c r="E570" i="3"/>
  <c r="M541" i="25"/>
  <c r="AI541" i="25"/>
  <c r="F543" i="6"/>
  <c r="F552" i="6"/>
  <c r="F554" i="6"/>
  <c r="F553" i="25"/>
  <c r="F554" i="25"/>
  <c r="F545" i="6"/>
  <c r="F553" i="6"/>
  <c r="F552" i="25"/>
  <c r="T523" i="25"/>
  <c r="BD523" i="25" s="1"/>
  <c r="AA523" i="25"/>
  <c r="BK523" i="25" s="1"/>
  <c r="F569" i="3"/>
  <c r="F557" i="5"/>
  <c r="AA521" i="25"/>
  <c r="BK521" i="25" s="1"/>
  <c r="T521" i="25"/>
  <c r="BD521" i="25" s="1"/>
  <c r="F541" i="33"/>
  <c r="F541" i="8"/>
  <c r="F541" i="9"/>
  <c r="M532" i="25"/>
  <c r="AI532" i="25"/>
  <c r="E544" i="25"/>
  <c r="AO521" i="25"/>
  <c r="AV521" i="25"/>
  <c r="AA527" i="25"/>
  <c r="BK527" i="25" s="1"/>
  <c r="T527" i="25"/>
  <c r="BD527" i="25" s="1"/>
  <c r="S519" i="25"/>
  <c r="BC519" i="25" s="1"/>
  <c r="Z519" i="25"/>
  <c r="BJ519" i="25" s="1"/>
  <c r="F549" i="6"/>
  <c r="E533" i="8"/>
  <c r="E533" i="33"/>
  <c r="E533" i="9"/>
  <c r="E542" i="9"/>
  <c r="E542" i="8"/>
  <c r="E542" i="33"/>
  <c r="E531" i="33"/>
  <c r="E531" i="9"/>
  <c r="E531" i="8"/>
  <c r="E553" i="6"/>
  <c r="E554" i="25"/>
  <c r="E553" i="25"/>
  <c r="E545" i="6"/>
  <c r="E554" i="6"/>
  <c r="F576" i="3"/>
  <c r="F564" i="5"/>
  <c r="F550" i="6"/>
  <c r="F542" i="33"/>
  <c r="F542" i="8"/>
  <c r="F542" i="9"/>
  <c r="S520" i="25"/>
  <c r="BC520" i="25" s="1"/>
  <c r="Z520" i="25"/>
  <c r="BJ520" i="25" s="1"/>
  <c r="AV530" i="25"/>
  <c r="AO530" i="25"/>
  <c r="L537" i="25"/>
  <c r="AH537" i="25"/>
  <c r="AV527" i="25"/>
  <c r="AO527" i="25"/>
  <c r="AW523" i="25"/>
  <c r="AP523" i="25"/>
  <c r="AI533" i="25"/>
  <c r="M533" i="25"/>
  <c r="AI535" i="25"/>
  <c r="M535" i="25"/>
  <c r="F548" i="6"/>
  <c r="Z521" i="25"/>
  <c r="BJ521" i="25" s="1"/>
  <c r="S521" i="25"/>
  <c r="BC521" i="25" s="1"/>
  <c r="AH536" i="25"/>
  <c r="L536" i="25"/>
  <c r="F565" i="5"/>
  <c r="F577" i="3"/>
  <c r="E550" i="25"/>
  <c r="AO520" i="25"/>
  <c r="AV520" i="25"/>
  <c r="F550" i="25"/>
  <c r="E539" i="9"/>
  <c r="E539" i="33"/>
  <c r="E539" i="8"/>
  <c r="L533" i="25"/>
  <c r="AH533" i="25"/>
  <c r="E540" i="33"/>
  <c r="E540" i="8"/>
  <c r="E540" i="9"/>
  <c r="F549" i="25"/>
  <c r="E543" i="6"/>
  <c r="AA526" i="25"/>
  <c r="BK526" i="25" s="1"/>
  <c r="T526" i="25"/>
  <c r="BD526" i="25" s="1"/>
  <c r="AO525" i="25"/>
  <c r="AV525" i="25"/>
  <c r="E548" i="6"/>
  <c r="AH535" i="25"/>
  <c r="L535" i="25"/>
  <c r="AO528" i="25"/>
  <c r="AV528" i="25"/>
  <c r="T520" i="25"/>
  <c r="BD520" i="25" s="1"/>
  <c r="AA520" i="25"/>
  <c r="BK520" i="25" s="1"/>
  <c r="F538" i="8"/>
  <c r="F538" i="33"/>
  <c r="F538" i="9"/>
  <c r="F534" i="8"/>
  <c r="F534" i="9"/>
  <c r="F534" i="33"/>
  <c r="AW529" i="25"/>
  <c r="AP529" i="25"/>
  <c r="F544" i="25"/>
  <c r="BX508" i="25"/>
  <c r="BX509" i="25" s="1"/>
  <c r="BX510" i="25" s="1"/>
  <c r="BX511" i="25" s="1"/>
  <c r="BX512" i="25" s="1"/>
  <c r="BX513" i="25" s="1"/>
  <c r="BX514" i="25" s="1"/>
  <c r="BX515" i="25" s="1"/>
  <c r="BX516" i="25" s="1"/>
  <c r="BX517" i="25" s="1"/>
  <c r="BX518" i="25" s="1"/>
  <c r="E546" i="6"/>
  <c r="E573" i="3"/>
  <c r="E561" i="5"/>
  <c r="BY507" i="25"/>
  <c r="BY508" i="25" s="1"/>
  <c r="BY509" i="25" s="1"/>
  <c r="BY510" i="25" s="1"/>
  <c r="BY511" i="25" s="1"/>
  <c r="BY512" i="25" s="1"/>
  <c r="BY513" i="25" s="1"/>
  <c r="BY514" i="25" s="1"/>
  <c r="BY515" i="25" s="1"/>
  <c r="BY516" i="25" s="1"/>
  <c r="BY517" i="25" s="1"/>
  <c r="BY518" i="25" s="1"/>
  <c r="S524" i="25"/>
  <c r="BC524" i="25" s="1"/>
  <c r="Z524" i="25"/>
  <c r="BJ524" i="25" s="1"/>
  <c r="Z526" i="25"/>
  <c r="BJ526" i="25" s="1"/>
  <c r="S526" i="25"/>
  <c r="BC526" i="25" s="1"/>
  <c r="F562" i="5"/>
  <c r="F574" i="3"/>
  <c r="E563" i="5"/>
  <c r="E575" i="3"/>
  <c r="M534" i="25"/>
  <c r="AI534" i="25"/>
  <c r="AH541" i="25"/>
  <c r="L541" i="25"/>
  <c r="AH540" i="25"/>
  <c r="L540" i="25"/>
  <c r="E550" i="6"/>
  <c r="E556" i="5"/>
  <c r="E568" i="3"/>
  <c r="E549" i="25"/>
  <c r="F536" i="9"/>
  <c r="F536" i="33"/>
  <c r="F536" i="8"/>
  <c r="T524" i="25"/>
  <c r="BD524" i="25" s="1"/>
  <c r="AA524" i="25"/>
  <c r="BK524" i="25" s="1"/>
  <c r="E576" i="3"/>
  <c r="E564" i="5"/>
  <c r="S528" i="25"/>
  <c r="BC528" i="25" s="1"/>
  <c r="Z528" i="25"/>
  <c r="BJ528" i="25" s="1"/>
  <c r="M538" i="25"/>
  <c r="AI538" i="25"/>
  <c r="F537" i="8"/>
  <c r="F537" i="33"/>
  <c r="F537" i="9"/>
  <c r="AI542" i="25"/>
  <c r="M542" i="25"/>
  <c r="T529" i="25"/>
  <c r="BD529" i="25" s="1"/>
  <c r="AA529" i="25"/>
  <c r="BK529" i="25" s="1"/>
  <c r="E551" i="25"/>
  <c r="AO522" i="25"/>
  <c r="AV522" i="25"/>
  <c r="E551" i="6"/>
  <c r="Z529" i="25"/>
  <c r="BJ529" i="25" s="1"/>
  <c r="S529" i="25"/>
  <c r="BC529" i="25" s="1"/>
  <c r="AV524" i="25"/>
  <c r="AO524" i="25"/>
  <c r="E547" i="25"/>
  <c r="L532" i="25"/>
  <c r="AH531" i="25"/>
  <c r="L531" i="25"/>
  <c r="E535" i="8"/>
  <c r="E535" i="9"/>
  <c r="E535" i="33"/>
  <c r="F548" i="25"/>
  <c r="AI543" i="25"/>
  <c r="AW543" i="25" s="1"/>
  <c r="S527" i="25"/>
  <c r="BC527" i="25" s="1"/>
  <c r="Z527" i="25"/>
  <c r="BJ527" i="25" s="1"/>
  <c r="F546" i="25"/>
  <c r="J819" i="6"/>
  <c r="F845" i="6"/>
  <c r="E538" i="9"/>
  <c r="E538" i="8"/>
  <c r="E538" i="33"/>
  <c r="BQ508" i="25"/>
  <c r="BQ509" i="25" s="1"/>
  <c r="BQ510" i="25" s="1"/>
  <c r="BQ511" i="25" s="1"/>
  <c r="BQ512" i="25" s="1"/>
  <c r="BQ513" i="25" s="1"/>
  <c r="BQ514" i="25" s="1"/>
  <c r="BQ515" i="25" s="1"/>
  <c r="BQ516" i="25" s="1"/>
  <c r="BQ517" i="25" s="1"/>
  <c r="BQ518" i="25" s="1"/>
  <c r="M537" i="25"/>
  <c r="AI537" i="25"/>
  <c r="F539" i="9"/>
  <c r="F539" i="33"/>
  <c r="F539" i="8"/>
  <c r="AA519" i="25"/>
  <c r="BK519" i="25" s="1"/>
  <c r="T519" i="25"/>
  <c r="BD519" i="25" s="1"/>
  <c r="E548" i="25"/>
  <c r="Z522" i="25"/>
  <c r="BJ522" i="25" s="1"/>
  <c r="S522" i="25"/>
  <c r="BC522" i="25" s="1"/>
  <c r="T528" i="25"/>
  <c r="BD528" i="25" s="1"/>
  <c r="AA528" i="25"/>
  <c r="BK528" i="25" s="1"/>
  <c r="E544" i="6"/>
  <c r="AV529" i="25"/>
  <c r="AO529" i="25"/>
  <c r="AA525" i="25"/>
  <c r="BK525" i="25" s="1"/>
  <c r="T525" i="25"/>
  <c r="BD525" i="25" s="1"/>
  <c r="E565" i="5"/>
  <c r="E577" i="3"/>
  <c r="M536" i="25"/>
  <c r="AI536" i="25"/>
  <c r="AH539" i="25"/>
  <c r="L539" i="25"/>
  <c r="L542" i="25"/>
  <c r="AH542" i="25"/>
  <c r="F558" i="5"/>
  <c r="F570" i="3"/>
  <c r="E557" i="5"/>
  <c r="E569" i="3"/>
  <c r="E546" i="25"/>
  <c r="E547" i="6"/>
  <c r="F546" i="6"/>
  <c r="E559" i="5"/>
  <c r="E571" i="3"/>
  <c r="F567" i="3"/>
  <c r="F555" i="5"/>
  <c r="M539" i="25"/>
  <c r="AI539" i="25"/>
  <c r="F535" i="9"/>
  <c r="F535" i="33"/>
  <c r="F535" i="8"/>
  <c r="AW519" i="25"/>
  <c r="AP519" i="25"/>
  <c r="E552" i="25"/>
  <c r="L534" i="25"/>
  <c r="AH534" i="25"/>
  <c r="AW528" i="25"/>
  <c r="AP528" i="25"/>
  <c r="E545" i="25"/>
  <c r="F560" i="5"/>
  <c r="F572" i="3"/>
  <c r="AW525" i="25"/>
  <c r="AP525" i="25"/>
  <c r="F573" i="3"/>
  <c r="F561" i="5"/>
  <c r="S525" i="25"/>
  <c r="BC525" i="25" s="1"/>
  <c r="Z525" i="25"/>
  <c r="BJ525" i="25" s="1"/>
  <c r="Z530" i="25"/>
  <c r="BJ530" i="25" s="1"/>
  <c r="S530" i="25"/>
  <c r="BC530" i="25" s="1"/>
  <c r="F545" i="25"/>
  <c r="E536" i="9"/>
  <c r="E536" i="33"/>
  <c r="E536" i="8"/>
  <c r="AH538" i="25"/>
  <c r="L538" i="25"/>
  <c r="AW524" i="25"/>
  <c r="AP524" i="25"/>
  <c r="AW530" i="25"/>
  <c r="AP530" i="25"/>
  <c r="AP522" i="25"/>
  <c r="AW522" i="25"/>
  <c r="AK555" i="25"/>
  <c r="AY555" i="25" s="1"/>
  <c r="K558" i="25"/>
  <c r="Y558" i="25" s="1"/>
  <c r="BI558" i="25" s="1"/>
  <c r="C556" i="8"/>
  <c r="C556" i="9"/>
  <c r="D561" i="33"/>
  <c r="AF556" i="25"/>
  <c r="AM556" i="25" s="1"/>
  <c r="H559" i="33"/>
  <c r="H559" i="8"/>
  <c r="H556" i="8"/>
  <c r="D556" i="9"/>
  <c r="D561" i="8"/>
  <c r="D556" i="8"/>
  <c r="I542" i="3"/>
  <c r="I818" i="3"/>
  <c r="AF555" i="25"/>
  <c r="AM555" i="25" s="1"/>
  <c r="K557" i="25"/>
  <c r="Y557" i="25" s="1"/>
  <c r="BI557" i="25" s="1"/>
  <c r="AM551" i="25"/>
  <c r="AK562" i="25"/>
  <c r="AR562" i="25" s="1"/>
  <c r="AK560" i="25"/>
  <c r="AY560" i="25" s="1"/>
  <c r="J556" i="25"/>
  <c r="X556" i="25" s="1"/>
  <c r="BH556" i="25" s="1"/>
  <c r="AG558" i="25"/>
  <c r="AN558" i="25" s="1"/>
  <c r="D558" i="33"/>
  <c r="D558" i="9"/>
  <c r="AG557" i="25"/>
  <c r="AU557" i="25" s="1"/>
  <c r="K556" i="25"/>
  <c r="Y556" i="25" s="1"/>
  <c r="BI556" i="25" s="1"/>
  <c r="AK556" i="25"/>
  <c r="AY556" i="25" s="1"/>
  <c r="AK558" i="25"/>
  <c r="AY558" i="25" s="1"/>
  <c r="O556" i="25"/>
  <c r="V556" i="25" s="1"/>
  <c r="BF556" i="25" s="1"/>
  <c r="AY550" i="25"/>
  <c r="H555" i="9"/>
  <c r="O558" i="25"/>
  <c r="AC558" i="25" s="1"/>
  <c r="BM558" i="25" s="1"/>
  <c r="H555" i="33"/>
  <c r="C565" i="33"/>
  <c r="D564" i="9"/>
  <c r="D564" i="8"/>
  <c r="H562" i="9"/>
  <c r="CA531" i="25"/>
  <c r="CA532" i="25" s="1"/>
  <c r="CA533" i="25" s="1"/>
  <c r="CA534" i="25" s="1"/>
  <c r="CA535" i="25" s="1"/>
  <c r="CA536" i="25" s="1"/>
  <c r="CA537" i="25" s="1"/>
  <c r="CA538" i="25" s="1"/>
  <c r="CA539" i="25" s="1"/>
  <c r="CA540" i="25" s="1"/>
  <c r="CA541" i="25" s="1"/>
  <c r="CA542" i="25" s="1"/>
  <c r="CA543" i="25" s="1"/>
  <c r="H562" i="8"/>
  <c r="BO531" i="25"/>
  <c r="BO532" i="25" s="1"/>
  <c r="BO533" i="25" s="1"/>
  <c r="BO534" i="25" s="1"/>
  <c r="BO535" i="25" s="1"/>
  <c r="BO536" i="25" s="1"/>
  <c r="BO537" i="25" s="1"/>
  <c r="BO538" i="25" s="1"/>
  <c r="BO539" i="25" s="1"/>
  <c r="BO540" i="25" s="1"/>
  <c r="BO541" i="25" s="1"/>
  <c r="BO542" i="25" s="1"/>
  <c r="C565" i="8"/>
  <c r="C573" i="6"/>
  <c r="C573" i="33" s="1"/>
  <c r="BP533" i="25"/>
  <c r="BP534" i="25" s="1"/>
  <c r="BP535" i="25" s="1"/>
  <c r="BP536" i="25" s="1"/>
  <c r="BP537" i="25" s="1"/>
  <c r="BP538" i="25" s="1"/>
  <c r="BP539" i="25" s="1"/>
  <c r="BP540" i="25" s="1"/>
  <c r="BP541" i="25" s="1"/>
  <c r="BP542" i="25" s="1"/>
  <c r="AN544" i="25"/>
  <c r="AU544" i="25"/>
  <c r="D579" i="5"/>
  <c r="H591" i="3"/>
  <c r="H579" i="5"/>
  <c r="AR553" i="25"/>
  <c r="AY553" i="25"/>
  <c r="H567" i="25"/>
  <c r="H578" i="6"/>
  <c r="H578" i="25"/>
  <c r="AU558" i="25"/>
  <c r="AU553" i="25"/>
  <c r="AN553" i="25"/>
  <c r="X555" i="25"/>
  <c r="BH555" i="25" s="1"/>
  <c r="Q555" i="25"/>
  <c r="BA555" i="25" s="1"/>
  <c r="C578" i="5"/>
  <c r="C590" i="3"/>
  <c r="AT554" i="25"/>
  <c r="AM554" i="25"/>
  <c r="D569" i="6"/>
  <c r="D578" i="25"/>
  <c r="D578" i="6"/>
  <c r="D576" i="25"/>
  <c r="D575" i="25"/>
  <c r="AU545" i="25"/>
  <c r="AN545" i="25"/>
  <c r="AG566" i="25"/>
  <c r="K566" i="25"/>
  <c r="D569" i="25"/>
  <c r="H588" i="5"/>
  <c r="H600" i="3"/>
  <c r="D588" i="5"/>
  <c r="H572" i="6"/>
  <c r="D573" i="25"/>
  <c r="H570" i="25"/>
  <c r="X553" i="25"/>
  <c r="BH553" i="25" s="1"/>
  <c r="Q553" i="25"/>
  <c r="BA553" i="25" s="1"/>
  <c r="D568" i="25"/>
  <c r="D567" i="25"/>
  <c r="H569" i="25"/>
  <c r="C575" i="25"/>
  <c r="H573" i="25"/>
  <c r="C571" i="25"/>
  <c r="AN546" i="25"/>
  <c r="AU546" i="25"/>
  <c r="AA543" i="25"/>
  <c r="BK543" i="25" s="1"/>
  <c r="BV531" i="25"/>
  <c r="BV532" i="25" s="1"/>
  <c r="BV533" i="25" s="1"/>
  <c r="BV534" i="25" s="1"/>
  <c r="BV535" i="25" s="1"/>
  <c r="BV536" i="25" s="1"/>
  <c r="BV537" i="25" s="1"/>
  <c r="BV538" i="25" s="1"/>
  <c r="BV539" i="25" s="1"/>
  <c r="BV540" i="25" s="1"/>
  <c r="BV541" i="25" s="1"/>
  <c r="BV542" i="25" s="1"/>
  <c r="O560" i="25"/>
  <c r="BT531" i="25"/>
  <c r="BT532" i="25" s="1"/>
  <c r="BT533" i="25" s="1"/>
  <c r="BT534" i="25" s="1"/>
  <c r="BT535" i="25" s="1"/>
  <c r="BT536" i="25" s="1"/>
  <c r="BT537" i="25" s="1"/>
  <c r="BT538" i="25" s="1"/>
  <c r="BT539" i="25" s="1"/>
  <c r="BT540" i="25" s="1"/>
  <c r="BT541" i="25" s="1"/>
  <c r="BT542" i="25" s="1"/>
  <c r="BT543" i="25" s="1"/>
  <c r="BT544" i="25" s="1"/>
  <c r="Y544" i="25"/>
  <c r="BI544" i="25" s="1"/>
  <c r="R544" i="25"/>
  <c r="BB544" i="25" s="1"/>
  <c r="C591" i="3"/>
  <c r="C579" i="5"/>
  <c r="H586" i="5"/>
  <c r="H598" i="3"/>
  <c r="D586" i="5"/>
  <c r="C559" i="9"/>
  <c r="C559" i="8"/>
  <c r="C559" i="33"/>
  <c r="C577" i="25"/>
  <c r="D566" i="33"/>
  <c r="D566" i="9"/>
  <c r="D566" i="8"/>
  <c r="D573" i="6"/>
  <c r="AT552" i="25"/>
  <c r="AM552" i="25"/>
  <c r="AT548" i="25"/>
  <c r="AM548" i="25"/>
  <c r="H571" i="6"/>
  <c r="D571" i="6"/>
  <c r="AK566" i="25"/>
  <c r="O566" i="25"/>
  <c r="C576" i="25"/>
  <c r="H574" i="6"/>
  <c r="AN552" i="25"/>
  <c r="AU552" i="25"/>
  <c r="AR552" i="25"/>
  <c r="AY552" i="25"/>
  <c r="X554" i="25"/>
  <c r="BH554" i="25" s="1"/>
  <c r="Q554" i="25"/>
  <c r="BA554" i="25" s="1"/>
  <c r="H578" i="5"/>
  <c r="H579" i="6" s="1"/>
  <c r="H590" i="3"/>
  <c r="D578" i="5"/>
  <c r="D579" i="6" s="1"/>
  <c r="O565" i="25"/>
  <c r="AK565" i="25"/>
  <c r="AY548" i="25"/>
  <c r="AR548" i="25"/>
  <c r="D576" i="6"/>
  <c r="D575" i="6"/>
  <c r="Y545" i="25"/>
  <c r="BI545" i="25" s="1"/>
  <c r="R545" i="25"/>
  <c r="BB545" i="25" s="1"/>
  <c r="D570" i="6"/>
  <c r="AR554" i="25"/>
  <c r="AY554" i="25"/>
  <c r="AF565" i="25"/>
  <c r="J565" i="25"/>
  <c r="V549" i="25"/>
  <c r="BF549" i="25" s="1"/>
  <c r="AC549" i="25"/>
  <c r="BM549" i="25" s="1"/>
  <c r="H599" i="3"/>
  <c r="D587" i="5"/>
  <c r="H587" i="5"/>
  <c r="H572" i="25"/>
  <c r="D568" i="6"/>
  <c r="H569" i="6"/>
  <c r="C575" i="6"/>
  <c r="H568" i="6"/>
  <c r="D581" i="5"/>
  <c r="H593" i="3"/>
  <c r="H581" i="5"/>
  <c r="AR547" i="25"/>
  <c r="AY547" i="25"/>
  <c r="AN550" i="25"/>
  <c r="AU550" i="25"/>
  <c r="C573" i="25"/>
  <c r="C589" i="5"/>
  <c r="C601" i="3"/>
  <c r="AF564" i="25"/>
  <c r="J564" i="25"/>
  <c r="V553" i="25"/>
  <c r="BF553" i="25" s="1"/>
  <c r="AC553" i="25"/>
  <c r="BM553" i="25" s="1"/>
  <c r="H563" i="33"/>
  <c r="H563" i="9"/>
  <c r="H563" i="8"/>
  <c r="AK559" i="25"/>
  <c r="O559" i="25"/>
  <c r="C561" i="9"/>
  <c r="C561" i="8"/>
  <c r="C561" i="33"/>
  <c r="H571" i="25"/>
  <c r="D571" i="25"/>
  <c r="C570" i="25"/>
  <c r="AF563" i="25"/>
  <c r="J563" i="25"/>
  <c r="C576" i="6"/>
  <c r="H574" i="25"/>
  <c r="R552" i="25"/>
  <c r="BB552" i="25" s="1"/>
  <c r="Y552" i="25"/>
  <c r="BI552" i="25" s="1"/>
  <c r="V552" i="25"/>
  <c r="BF552" i="25" s="1"/>
  <c r="AC552" i="25"/>
  <c r="BM552" i="25" s="1"/>
  <c r="AK563" i="25"/>
  <c r="O563" i="25"/>
  <c r="C569" i="6"/>
  <c r="AC545" i="25"/>
  <c r="BM545" i="25" s="1"/>
  <c r="V545" i="25"/>
  <c r="BF545" i="25" s="1"/>
  <c r="H560" i="9"/>
  <c r="H560" i="33"/>
  <c r="H560" i="8"/>
  <c r="C563" i="33"/>
  <c r="C563" i="8"/>
  <c r="C563" i="9"/>
  <c r="V548" i="25"/>
  <c r="BF548" i="25" s="1"/>
  <c r="AC548" i="25"/>
  <c r="BM548" i="25" s="1"/>
  <c r="D570" i="25"/>
  <c r="AC554" i="25"/>
  <c r="BM554" i="25" s="1"/>
  <c r="V554" i="25"/>
  <c r="BF554" i="25" s="1"/>
  <c r="AY549" i="25"/>
  <c r="AR549" i="25"/>
  <c r="H561" i="33"/>
  <c r="H561" i="9"/>
  <c r="H561" i="8"/>
  <c r="C599" i="3"/>
  <c r="C587" i="5"/>
  <c r="AF558" i="25"/>
  <c r="J558" i="25"/>
  <c r="AT549" i="25"/>
  <c r="AM549" i="25"/>
  <c r="H568" i="25"/>
  <c r="Q544" i="25"/>
  <c r="BA544" i="25" s="1"/>
  <c r="X544" i="25"/>
  <c r="BH544" i="25" s="1"/>
  <c r="H589" i="5"/>
  <c r="D589" i="5"/>
  <c r="H601" i="3"/>
  <c r="C557" i="9"/>
  <c r="C557" i="33"/>
  <c r="C557" i="8"/>
  <c r="X545" i="25"/>
  <c r="BH545" i="25" s="1"/>
  <c r="Q545" i="25"/>
  <c r="BA545" i="25" s="1"/>
  <c r="D572" i="6"/>
  <c r="AC547" i="25"/>
  <c r="BM547" i="25" s="1"/>
  <c r="V547" i="25"/>
  <c r="BF547" i="25" s="1"/>
  <c r="Y550" i="25"/>
  <c r="BI550" i="25" s="1"/>
  <c r="R550" i="25"/>
  <c r="BB550" i="25" s="1"/>
  <c r="AG561" i="25"/>
  <c r="K561" i="25"/>
  <c r="R557" i="25"/>
  <c r="BB557" i="25" s="1"/>
  <c r="O562" i="25"/>
  <c r="AN551" i="25"/>
  <c r="AU551" i="25"/>
  <c r="H565" i="8"/>
  <c r="H565" i="33"/>
  <c r="H565" i="9"/>
  <c r="C577" i="6"/>
  <c r="Y553" i="25"/>
  <c r="BI553" i="25" s="1"/>
  <c r="R553" i="25"/>
  <c r="BB553" i="25" s="1"/>
  <c r="D560" i="8"/>
  <c r="D560" i="9"/>
  <c r="D560" i="33"/>
  <c r="C567" i="25"/>
  <c r="C578" i="25"/>
  <c r="C578" i="6"/>
  <c r="V555" i="25"/>
  <c r="BF555" i="25" s="1"/>
  <c r="AC555" i="25"/>
  <c r="BM555" i="25" s="1"/>
  <c r="H580" i="5"/>
  <c r="H592" i="3"/>
  <c r="D580" i="5"/>
  <c r="H566" i="9"/>
  <c r="H566" i="8"/>
  <c r="H566" i="33"/>
  <c r="Q552" i="25"/>
  <c r="BA552" i="25" s="1"/>
  <c r="X552" i="25"/>
  <c r="BH552" i="25" s="1"/>
  <c r="Q548" i="25"/>
  <c r="BA548" i="25" s="1"/>
  <c r="X548" i="25"/>
  <c r="BH548" i="25" s="1"/>
  <c r="AF559" i="25"/>
  <c r="J559" i="25"/>
  <c r="C570" i="6"/>
  <c r="D563" i="33"/>
  <c r="D563" i="9"/>
  <c r="D563" i="8"/>
  <c r="X543" i="25"/>
  <c r="BH543" i="25" s="1"/>
  <c r="Q543" i="25"/>
  <c r="BA543" i="25" s="1"/>
  <c r="K560" i="25"/>
  <c r="AG560" i="25"/>
  <c r="H575" i="6"/>
  <c r="AR551" i="25"/>
  <c r="AY551" i="25"/>
  <c r="C569" i="25"/>
  <c r="AY545" i="25"/>
  <c r="AR545" i="25"/>
  <c r="K563" i="25"/>
  <c r="AG563" i="25"/>
  <c r="H567" i="6"/>
  <c r="AU548" i="25"/>
  <c r="AN548" i="25"/>
  <c r="R555" i="25"/>
  <c r="BB555" i="25" s="1"/>
  <c r="Y555" i="25"/>
  <c r="BI555" i="25" s="1"/>
  <c r="C582" i="5"/>
  <c r="C594" i="3"/>
  <c r="Y543" i="25"/>
  <c r="BI543" i="25" s="1"/>
  <c r="R543" i="25"/>
  <c r="BB543" i="25" s="1"/>
  <c r="Q549" i="25"/>
  <c r="BA549" i="25" s="1"/>
  <c r="X549" i="25"/>
  <c r="BH549" i="25" s="1"/>
  <c r="C584" i="5"/>
  <c r="C596" i="3"/>
  <c r="O557" i="25"/>
  <c r="AK557" i="25"/>
  <c r="AT544" i="25"/>
  <c r="AM544" i="25"/>
  <c r="C560" i="9"/>
  <c r="C560" i="33"/>
  <c r="C560" i="8"/>
  <c r="AT545" i="25"/>
  <c r="AM545" i="25"/>
  <c r="D572" i="25"/>
  <c r="C564" i="8"/>
  <c r="C564" i="9"/>
  <c r="C564" i="33"/>
  <c r="H575" i="25"/>
  <c r="V551" i="25"/>
  <c r="BF551" i="25" s="1"/>
  <c r="AC551" i="25"/>
  <c r="BM551" i="25" s="1"/>
  <c r="D585" i="5"/>
  <c r="H585" i="5"/>
  <c r="H597" i="3"/>
  <c r="K562" i="25"/>
  <c r="AG562" i="25"/>
  <c r="O564" i="25"/>
  <c r="AK564" i="25"/>
  <c r="C597" i="3"/>
  <c r="C585" i="5"/>
  <c r="C574" i="25"/>
  <c r="D562" i="8"/>
  <c r="D562" i="9"/>
  <c r="D562" i="33"/>
  <c r="AN547" i="25"/>
  <c r="AU547" i="25"/>
  <c r="Y548" i="25"/>
  <c r="BI548" i="25" s="1"/>
  <c r="R548" i="25"/>
  <c r="BB548" i="25" s="1"/>
  <c r="C598" i="3"/>
  <c r="C586" i="5"/>
  <c r="AN543" i="25"/>
  <c r="AU543" i="25"/>
  <c r="AG564" i="25"/>
  <c r="K564" i="25"/>
  <c r="D565" i="8"/>
  <c r="D565" i="9"/>
  <c r="D565" i="33"/>
  <c r="AU549" i="25"/>
  <c r="AN549" i="25"/>
  <c r="Q550" i="25"/>
  <c r="BA550" i="25" s="1"/>
  <c r="X550" i="25"/>
  <c r="BH550" i="25" s="1"/>
  <c r="C567" i="6"/>
  <c r="C562" i="8"/>
  <c r="C562" i="33"/>
  <c r="C562" i="9"/>
  <c r="C600" i="3"/>
  <c r="C588" i="5"/>
  <c r="D559" i="33"/>
  <c r="D559" i="9"/>
  <c r="D559" i="8"/>
  <c r="C572" i="6"/>
  <c r="C574" i="6"/>
  <c r="H564" i="9"/>
  <c r="H564" i="33"/>
  <c r="H564" i="8"/>
  <c r="R547" i="25"/>
  <c r="BB547" i="25" s="1"/>
  <c r="Y547" i="25"/>
  <c r="BI547" i="25" s="1"/>
  <c r="C558" i="33"/>
  <c r="C558" i="8"/>
  <c r="C558" i="9"/>
  <c r="H576" i="25"/>
  <c r="AK561" i="25"/>
  <c r="O561" i="25"/>
  <c r="Y549" i="25"/>
  <c r="BI549" i="25" s="1"/>
  <c r="R549" i="25"/>
  <c r="BB549" i="25" s="1"/>
  <c r="AT550" i="25"/>
  <c r="AM550" i="25"/>
  <c r="AC546" i="25"/>
  <c r="BM546" i="25" s="1"/>
  <c r="V546" i="25"/>
  <c r="BF546" i="25" s="1"/>
  <c r="C581" i="5"/>
  <c r="C593" i="3"/>
  <c r="H577" i="25"/>
  <c r="D574" i="6"/>
  <c r="C568" i="6"/>
  <c r="AM543" i="25"/>
  <c r="AT543" i="25"/>
  <c r="H594" i="3"/>
  <c r="H582" i="5"/>
  <c r="D582" i="5"/>
  <c r="J561" i="25"/>
  <c r="AF561" i="25"/>
  <c r="C572" i="25"/>
  <c r="J562" i="25"/>
  <c r="AF562" i="25"/>
  <c r="D557" i="8"/>
  <c r="D557" i="9"/>
  <c r="D557" i="33"/>
  <c r="H558" i="8"/>
  <c r="H558" i="9"/>
  <c r="H558" i="33"/>
  <c r="Q547" i="25"/>
  <c r="BA547" i="25" s="1"/>
  <c r="X547" i="25"/>
  <c r="BH547" i="25" s="1"/>
  <c r="K559" i="25"/>
  <c r="AG559" i="25"/>
  <c r="AF566" i="25"/>
  <c r="J566" i="25"/>
  <c r="D577" i="6"/>
  <c r="H576" i="6"/>
  <c r="C595" i="3"/>
  <c r="C583" i="5"/>
  <c r="H584" i="5"/>
  <c r="H596" i="3"/>
  <c r="D584" i="5"/>
  <c r="AM546" i="25"/>
  <c r="AT546" i="25"/>
  <c r="D583" i="5"/>
  <c r="H595" i="3"/>
  <c r="H583" i="5"/>
  <c r="R554" i="25"/>
  <c r="BB554" i="25" s="1"/>
  <c r="Y554" i="25"/>
  <c r="BI554" i="25" s="1"/>
  <c r="AY546" i="25"/>
  <c r="AR546" i="25"/>
  <c r="H577" i="6"/>
  <c r="J560" i="25"/>
  <c r="AF560" i="25"/>
  <c r="D574" i="25"/>
  <c r="C568" i="25"/>
  <c r="C592" i="3"/>
  <c r="C580" i="5"/>
  <c r="Y551" i="25"/>
  <c r="BI551" i="25" s="1"/>
  <c r="R551" i="25"/>
  <c r="BB551" i="25" s="1"/>
  <c r="K565" i="25"/>
  <c r="AG565" i="25"/>
  <c r="C566" i="8"/>
  <c r="C566" i="33"/>
  <c r="C566" i="9"/>
  <c r="H570" i="6"/>
  <c r="AM553" i="25"/>
  <c r="AT553" i="25"/>
  <c r="D567" i="8"/>
  <c r="D567" i="33"/>
  <c r="D567" i="9"/>
  <c r="D577" i="25"/>
  <c r="AF557" i="25"/>
  <c r="J557" i="25"/>
  <c r="X546" i="25"/>
  <c r="BH546" i="25" s="1"/>
  <c r="Q546" i="25"/>
  <c r="BA546" i="25" s="1"/>
  <c r="H573" i="6"/>
  <c r="AU554" i="25"/>
  <c r="AN554" i="25"/>
  <c r="C571" i="6"/>
  <c r="R546" i="25"/>
  <c r="BB546" i="25" s="1"/>
  <c r="Y546" i="25"/>
  <c r="BI546" i="25" s="1"/>
  <c r="B824" i="4"/>
  <c r="D823" i="4"/>
  <c r="C823" i="4"/>
  <c r="E823" i="4" s="1"/>
  <c r="J823" i="4"/>
  <c r="I823" i="4"/>
  <c r="K823" i="4" s="1"/>
  <c r="AN556" i="25" l="1"/>
  <c r="T531" i="25"/>
  <c r="BD531" i="25" s="1"/>
  <c r="CA544" i="25"/>
  <c r="AP543" i="25"/>
  <c r="AR558" i="25"/>
  <c r="AT556" i="25"/>
  <c r="E556" i="6"/>
  <c r="E556" i="9" s="1"/>
  <c r="E555" i="25"/>
  <c r="AH555" i="25" s="1"/>
  <c r="E552" i="33"/>
  <c r="AO532" i="25"/>
  <c r="AV532" i="25"/>
  <c r="AU555" i="25"/>
  <c r="F557" i="25"/>
  <c r="E552" i="9"/>
  <c r="R558" i="25"/>
  <c r="BB558" i="25" s="1"/>
  <c r="E556" i="25"/>
  <c r="L556" i="25" s="1"/>
  <c r="E549" i="8"/>
  <c r="F551" i="33"/>
  <c r="M555" i="25"/>
  <c r="T555" i="25" s="1"/>
  <c r="BD555" i="25" s="1"/>
  <c r="E558" i="6"/>
  <c r="E558" i="9" s="1"/>
  <c r="F559" i="6"/>
  <c r="F559" i="9" s="1"/>
  <c r="E549" i="33"/>
  <c r="F544" i="8"/>
  <c r="F551" i="8"/>
  <c r="AR555" i="25"/>
  <c r="F559" i="25"/>
  <c r="F556" i="6"/>
  <c r="F556" i="9" s="1"/>
  <c r="F544" i="33"/>
  <c r="F557" i="6"/>
  <c r="E560" i="6"/>
  <c r="E560" i="8" s="1"/>
  <c r="AT555" i="25"/>
  <c r="AI555" i="25"/>
  <c r="F558" i="25"/>
  <c r="AV536" i="25"/>
  <c r="AO536" i="25"/>
  <c r="Z538" i="25"/>
  <c r="BJ538" i="25" s="1"/>
  <c r="S538" i="25"/>
  <c r="BC538" i="25" s="1"/>
  <c r="L545" i="25"/>
  <c r="AH545" i="25"/>
  <c r="F582" i="3"/>
  <c r="F570" i="5"/>
  <c r="E589" i="3"/>
  <c r="E577" i="5"/>
  <c r="T538" i="25"/>
  <c r="BD538" i="25" s="1"/>
  <c r="AA538" i="25"/>
  <c r="BK538" i="25" s="1"/>
  <c r="F561" i="25"/>
  <c r="AV541" i="25"/>
  <c r="AO541" i="25"/>
  <c r="M544" i="25"/>
  <c r="AI544" i="25"/>
  <c r="F560" i="6"/>
  <c r="E555" i="8"/>
  <c r="E555" i="9"/>
  <c r="E555" i="33"/>
  <c r="AA533" i="25"/>
  <c r="BK533" i="25" s="1"/>
  <c r="T533" i="25"/>
  <c r="BD533" i="25" s="1"/>
  <c r="AO537" i="25"/>
  <c r="AV537" i="25"/>
  <c r="E553" i="33"/>
  <c r="E553" i="9"/>
  <c r="E553" i="8"/>
  <c r="M554" i="25"/>
  <c r="AI554" i="25"/>
  <c r="M551" i="25"/>
  <c r="AI551" i="25"/>
  <c r="D850" i="3"/>
  <c r="D851" i="3" s="1"/>
  <c r="D734" i="3"/>
  <c r="D746" i="3" s="1"/>
  <c r="D758" i="3" s="1"/>
  <c r="AI547" i="25"/>
  <c r="M547" i="25"/>
  <c r="F556" i="25"/>
  <c r="AO538" i="25"/>
  <c r="AV538" i="25"/>
  <c r="F546" i="8"/>
  <c r="F546" i="9"/>
  <c r="F546" i="33"/>
  <c r="AP537" i="25"/>
  <c r="AW537" i="25"/>
  <c r="AA542" i="25"/>
  <c r="BK542" i="25" s="1"/>
  <c r="T542" i="25"/>
  <c r="BD542" i="25" s="1"/>
  <c r="E559" i="25"/>
  <c r="L549" i="25"/>
  <c r="AH549" i="25"/>
  <c r="AP534" i="25"/>
  <c r="AW534" i="25"/>
  <c r="S535" i="25"/>
  <c r="BC535" i="25" s="1"/>
  <c r="Z535" i="25"/>
  <c r="BJ535" i="25" s="1"/>
  <c r="E543" i="8"/>
  <c r="E543" i="33"/>
  <c r="E543" i="9"/>
  <c r="Z536" i="25"/>
  <c r="BJ536" i="25" s="1"/>
  <c r="S536" i="25"/>
  <c r="BC536" i="25" s="1"/>
  <c r="AP533" i="25"/>
  <c r="AW533" i="25"/>
  <c r="S537" i="25"/>
  <c r="BC537" i="25" s="1"/>
  <c r="Z537" i="25"/>
  <c r="BJ537" i="25" s="1"/>
  <c r="F550" i="33"/>
  <c r="F550" i="8"/>
  <c r="F550" i="9"/>
  <c r="AH544" i="25"/>
  <c r="L544" i="25"/>
  <c r="AI553" i="25"/>
  <c r="M553" i="25"/>
  <c r="E582" i="3"/>
  <c r="E570" i="5"/>
  <c r="AW540" i="25"/>
  <c r="AP540" i="25"/>
  <c r="F562" i="6"/>
  <c r="F566" i="25"/>
  <c r="F562" i="25"/>
  <c r="F566" i="6"/>
  <c r="F563" i="25"/>
  <c r="F561" i="6"/>
  <c r="F564" i="25"/>
  <c r="F563" i="6"/>
  <c r="F565" i="25"/>
  <c r="F565" i="6"/>
  <c r="AO542" i="25"/>
  <c r="AV542" i="25"/>
  <c r="T537" i="25"/>
  <c r="BD537" i="25" s="1"/>
  <c r="AA537" i="25"/>
  <c r="BK537" i="25" s="1"/>
  <c r="AW542" i="25"/>
  <c r="AP542" i="25"/>
  <c r="F554" i="8"/>
  <c r="F554" i="9"/>
  <c r="F554" i="33"/>
  <c r="F583" i="3"/>
  <c r="F571" i="5"/>
  <c r="F566" i="5"/>
  <c r="F578" i="3"/>
  <c r="F585" i="3"/>
  <c r="F573" i="5"/>
  <c r="AP539" i="25"/>
  <c r="AW539" i="25"/>
  <c r="F564" i="6"/>
  <c r="Z542" i="25"/>
  <c r="BJ542" i="25" s="1"/>
  <c r="S542" i="25"/>
  <c r="BC542" i="25" s="1"/>
  <c r="AH548" i="25"/>
  <c r="L548" i="25"/>
  <c r="S531" i="25"/>
  <c r="BC531" i="25" s="1"/>
  <c r="Z531" i="25"/>
  <c r="BJ531" i="25" s="1"/>
  <c r="E551" i="8"/>
  <c r="E551" i="33"/>
  <c r="E551" i="9"/>
  <c r="E575" i="5"/>
  <c r="E587" i="3"/>
  <c r="E548" i="8"/>
  <c r="E548" i="9"/>
  <c r="E548" i="33"/>
  <c r="AI550" i="25"/>
  <c r="M550" i="25"/>
  <c r="F576" i="5"/>
  <c r="F588" i="3"/>
  <c r="AA532" i="25"/>
  <c r="BK532" i="25" s="1"/>
  <c r="T532" i="25"/>
  <c r="BD532" i="25" s="1"/>
  <c r="F552" i="33"/>
  <c r="F552" i="9"/>
  <c r="F552" i="8"/>
  <c r="E584" i="3"/>
  <c r="E572" i="5"/>
  <c r="AH543" i="25"/>
  <c r="L543" i="25"/>
  <c r="F568" i="5"/>
  <c r="F580" i="3"/>
  <c r="F547" i="8"/>
  <c r="F547" i="9"/>
  <c r="F547" i="33"/>
  <c r="M546" i="25"/>
  <c r="AI546" i="25"/>
  <c r="T534" i="25"/>
  <c r="BD534" i="25" s="1"/>
  <c r="AA534" i="25"/>
  <c r="BK534" i="25" s="1"/>
  <c r="AP532" i="25"/>
  <c r="AW532" i="25"/>
  <c r="AA540" i="25"/>
  <c r="BK540" i="25" s="1"/>
  <c r="T540" i="25"/>
  <c r="BD540" i="25" s="1"/>
  <c r="AV534" i="25"/>
  <c r="AO534" i="25"/>
  <c r="S534" i="25"/>
  <c r="BC534" i="25" s="1"/>
  <c r="Z534" i="25"/>
  <c r="BJ534" i="25" s="1"/>
  <c r="AA539" i="25"/>
  <c r="BK539" i="25" s="1"/>
  <c r="T539" i="25"/>
  <c r="BD539" i="25" s="1"/>
  <c r="E547" i="8"/>
  <c r="E547" i="33"/>
  <c r="E547" i="9"/>
  <c r="Z539" i="25"/>
  <c r="BJ539" i="25" s="1"/>
  <c r="S539" i="25"/>
  <c r="BC539" i="25" s="1"/>
  <c r="AO531" i="25"/>
  <c r="AV531" i="25"/>
  <c r="E588" i="3"/>
  <c r="E576" i="5"/>
  <c r="E550" i="33"/>
  <c r="E550" i="8"/>
  <c r="E550" i="9"/>
  <c r="E554" i="9"/>
  <c r="E554" i="8"/>
  <c r="E554" i="33"/>
  <c r="F543" i="8"/>
  <c r="F543" i="33"/>
  <c r="F543" i="9"/>
  <c r="F555" i="6"/>
  <c r="E568" i="5"/>
  <c r="E580" i="3"/>
  <c r="AO535" i="25"/>
  <c r="AV535" i="25"/>
  <c r="F549" i="33"/>
  <c r="F549" i="8"/>
  <c r="F549" i="9"/>
  <c r="AN557" i="25"/>
  <c r="M545" i="25"/>
  <c r="AI545" i="25"/>
  <c r="L552" i="25"/>
  <c r="AH552" i="25"/>
  <c r="AH546" i="25"/>
  <c r="L546" i="25"/>
  <c r="AO539" i="25"/>
  <c r="AV539" i="25"/>
  <c r="Z532" i="25"/>
  <c r="BJ532" i="25" s="1"/>
  <c r="S532" i="25"/>
  <c r="BC532" i="25" s="1"/>
  <c r="E557" i="25"/>
  <c r="S540" i="25"/>
  <c r="BC540" i="25" s="1"/>
  <c r="Z540" i="25"/>
  <c r="BJ540" i="25" s="1"/>
  <c r="F574" i="5"/>
  <c r="F586" i="3"/>
  <c r="E573" i="5"/>
  <c r="E585" i="3"/>
  <c r="E559" i="6"/>
  <c r="F548" i="33"/>
  <c r="F548" i="8"/>
  <c r="F548" i="9"/>
  <c r="E545" i="8"/>
  <c r="E545" i="33"/>
  <c r="E545" i="9"/>
  <c r="AI552" i="25"/>
  <c r="M552" i="25"/>
  <c r="AP541" i="25"/>
  <c r="AW541" i="25"/>
  <c r="E578" i="3"/>
  <c r="E566" i="5"/>
  <c r="E579" i="3"/>
  <c r="E567" i="5"/>
  <c r="AI549" i="25"/>
  <c r="M549" i="25"/>
  <c r="F581" i="3"/>
  <c r="F569" i="5"/>
  <c r="E586" i="3"/>
  <c r="E574" i="5"/>
  <c r="F572" i="5"/>
  <c r="F584" i="3"/>
  <c r="BR519" i="25"/>
  <c r="BR520" i="25" s="1"/>
  <c r="BR521" i="25" s="1"/>
  <c r="BR522" i="25" s="1"/>
  <c r="BR523" i="25" s="1"/>
  <c r="BR524" i="25" s="1"/>
  <c r="BR525" i="25" s="1"/>
  <c r="BR526" i="25" s="1"/>
  <c r="BR527" i="25" s="1"/>
  <c r="BR528" i="25" s="1"/>
  <c r="BR529" i="25" s="1"/>
  <c r="BR530" i="25" s="1"/>
  <c r="BR531" i="25" s="1"/>
  <c r="F579" i="3"/>
  <c r="F567" i="5"/>
  <c r="E581" i="3"/>
  <c r="E569" i="5"/>
  <c r="AP536" i="25"/>
  <c r="AW536" i="25"/>
  <c r="E544" i="33"/>
  <c r="E544" i="8"/>
  <c r="E544" i="9"/>
  <c r="L547" i="25"/>
  <c r="AH547" i="25"/>
  <c r="AH551" i="25"/>
  <c r="L551" i="25"/>
  <c r="AO540" i="25"/>
  <c r="AV540" i="25"/>
  <c r="E546" i="33"/>
  <c r="E546" i="8"/>
  <c r="E546" i="9"/>
  <c r="E562" i="25"/>
  <c r="AV533" i="25"/>
  <c r="AO533" i="25"/>
  <c r="AH550" i="25"/>
  <c r="L550" i="25"/>
  <c r="T535" i="25"/>
  <c r="BD535" i="25" s="1"/>
  <c r="AA535" i="25"/>
  <c r="BK535" i="25" s="1"/>
  <c r="E557" i="6"/>
  <c r="L553" i="25"/>
  <c r="AH553" i="25"/>
  <c r="F553" i="9"/>
  <c r="F553" i="33"/>
  <c r="F553" i="8"/>
  <c r="AA541" i="25"/>
  <c r="BK541" i="25" s="1"/>
  <c r="T541" i="25"/>
  <c r="BD541" i="25" s="1"/>
  <c r="E565" i="6"/>
  <c r="E563" i="6"/>
  <c r="E561" i="25"/>
  <c r="E566" i="6"/>
  <c r="E561" i="6"/>
  <c r="E564" i="6"/>
  <c r="E564" i="25"/>
  <c r="E562" i="6"/>
  <c r="E560" i="25"/>
  <c r="E565" i="25"/>
  <c r="E566" i="25"/>
  <c r="E563" i="25"/>
  <c r="BX519" i="25"/>
  <c r="BX520" i="25" s="1"/>
  <c r="BX521" i="25" s="1"/>
  <c r="BX522" i="25" s="1"/>
  <c r="BX523" i="25" s="1"/>
  <c r="BX524" i="25" s="1"/>
  <c r="BX525" i="25" s="1"/>
  <c r="BX526" i="25" s="1"/>
  <c r="BX527" i="25" s="1"/>
  <c r="BX528" i="25" s="1"/>
  <c r="BX529" i="25" s="1"/>
  <c r="BX530" i="25" s="1"/>
  <c r="F558" i="6"/>
  <c r="F560" i="25"/>
  <c r="BY519" i="25"/>
  <c r="BY520" i="25" s="1"/>
  <c r="BY521" i="25" s="1"/>
  <c r="BY522" i="25" s="1"/>
  <c r="BY523" i="25" s="1"/>
  <c r="BY524" i="25" s="1"/>
  <c r="BY525" i="25" s="1"/>
  <c r="BY526" i="25" s="1"/>
  <c r="BY527" i="25" s="1"/>
  <c r="BY528" i="25" s="1"/>
  <c r="BY529" i="25" s="1"/>
  <c r="BY530" i="25" s="1"/>
  <c r="BY531" i="25" s="1"/>
  <c r="E583" i="3"/>
  <c r="E571" i="5"/>
  <c r="AA536" i="25"/>
  <c r="BK536" i="25" s="1"/>
  <c r="T536" i="25"/>
  <c r="BD536" i="25" s="1"/>
  <c r="AI548" i="25"/>
  <c r="M548" i="25"/>
  <c r="AP538" i="25"/>
  <c r="AW538" i="25"/>
  <c r="Z541" i="25"/>
  <c r="BJ541" i="25" s="1"/>
  <c r="S541" i="25"/>
  <c r="BC541" i="25" s="1"/>
  <c r="Z533" i="25"/>
  <c r="BJ533" i="25" s="1"/>
  <c r="S533" i="25"/>
  <c r="BC533" i="25" s="1"/>
  <c r="F577" i="5"/>
  <c r="F589" i="3"/>
  <c r="AP535" i="25"/>
  <c r="AW535" i="25"/>
  <c r="E558" i="25"/>
  <c r="L554" i="25"/>
  <c r="AH554" i="25"/>
  <c r="F545" i="8"/>
  <c r="F545" i="33"/>
  <c r="F545" i="9"/>
  <c r="BQ519" i="25"/>
  <c r="BQ520" i="25" s="1"/>
  <c r="BQ521" i="25" s="1"/>
  <c r="BQ522" i="25" s="1"/>
  <c r="BQ523" i="25" s="1"/>
  <c r="BQ524" i="25" s="1"/>
  <c r="BQ525" i="25" s="1"/>
  <c r="BQ526" i="25" s="1"/>
  <c r="BQ527" i="25" s="1"/>
  <c r="BQ528" i="25" s="1"/>
  <c r="BQ529" i="25" s="1"/>
  <c r="BQ530" i="25" s="1"/>
  <c r="F575" i="5"/>
  <c r="F587" i="3"/>
  <c r="Q556" i="25"/>
  <c r="BA556" i="25" s="1"/>
  <c r="V558" i="25"/>
  <c r="BF558" i="25" s="1"/>
  <c r="AY562" i="25"/>
  <c r="AR556" i="25"/>
  <c r="AR560" i="25"/>
  <c r="D581" i="6"/>
  <c r="D581" i="9" s="1"/>
  <c r="BT545" i="25"/>
  <c r="BT546" i="25" s="1"/>
  <c r="BT547" i="25" s="1"/>
  <c r="BT548" i="25" s="1"/>
  <c r="BT549" i="25" s="1"/>
  <c r="BT550" i="25" s="1"/>
  <c r="BT551" i="25" s="1"/>
  <c r="BT552" i="25" s="1"/>
  <c r="BT553" i="25" s="1"/>
  <c r="BT554" i="25" s="1"/>
  <c r="D582" i="6"/>
  <c r="D582" i="33" s="1"/>
  <c r="I554" i="3"/>
  <c r="I566" i="3" s="1"/>
  <c r="I578" i="3" s="1"/>
  <c r="I590" i="3" s="1"/>
  <c r="I602" i="3" s="1"/>
  <c r="I614" i="3" s="1"/>
  <c r="I626" i="3" s="1"/>
  <c r="I638" i="3" s="1"/>
  <c r="I650" i="3" s="1"/>
  <c r="I662" i="3" s="1"/>
  <c r="I674" i="3" s="1"/>
  <c r="I686" i="3" s="1"/>
  <c r="I698" i="3" s="1"/>
  <c r="I710" i="3" s="1"/>
  <c r="I819" i="3"/>
  <c r="AC556" i="25"/>
  <c r="BM556" i="25" s="1"/>
  <c r="R556" i="25"/>
  <c r="BB556" i="25" s="1"/>
  <c r="BW543" i="25"/>
  <c r="BW544" i="25" s="1"/>
  <c r="BW545" i="25" s="1"/>
  <c r="BW546" i="25" s="1"/>
  <c r="BW547" i="25" s="1"/>
  <c r="BW548" i="25" s="1"/>
  <c r="BW549" i="25" s="1"/>
  <c r="BW550" i="25" s="1"/>
  <c r="BW551" i="25" s="1"/>
  <c r="BW552" i="25" s="1"/>
  <c r="BW553" i="25" s="1"/>
  <c r="BW554" i="25" s="1"/>
  <c r="CA545" i="25"/>
  <c r="CA546" i="25" s="1"/>
  <c r="CA547" i="25" s="1"/>
  <c r="CA548" i="25" s="1"/>
  <c r="CA549" i="25" s="1"/>
  <c r="CA550" i="25" s="1"/>
  <c r="CA551" i="25" s="1"/>
  <c r="CA552" i="25" s="1"/>
  <c r="CA553" i="25" s="1"/>
  <c r="CA554" i="25" s="1"/>
  <c r="CA555" i="25" s="1"/>
  <c r="CA556" i="25" s="1"/>
  <c r="C573" i="9"/>
  <c r="C573" i="8"/>
  <c r="O576" i="25"/>
  <c r="AC576" i="25" s="1"/>
  <c r="BM576" i="25" s="1"/>
  <c r="H583" i="6"/>
  <c r="H583" i="9" s="1"/>
  <c r="H580" i="25"/>
  <c r="C580" i="6"/>
  <c r="C580" i="33" s="1"/>
  <c r="H581" i="25"/>
  <c r="H579" i="25"/>
  <c r="O579" i="25" s="1"/>
  <c r="D588" i="6"/>
  <c r="D588" i="33" s="1"/>
  <c r="H582" i="25"/>
  <c r="C583" i="6"/>
  <c r="C583" i="33" s="1"/>
  <c r="C579" i="6"/>
  <c r="C579" i="9" s="1"/>
  <c r="D584" i="25"/>
  <c r="C583" i="25"/>
  <c r="BO543" i="25"/>
  <c r="BO544" i="25" s="1"/>
  <c r="BO545" i="25" s="1"/>
  <c r="BO546" i="25" s="1"/>
  <c r="BO547" i="25" s="1"/>
  <c r="BO548" i="25" s="1"/>
  <c r="BO549" i="25" s="1"/>
  <c r="BO550" i="25" s="1"/>
  <c r="BO551" i="25" s="1"/>
  <c r="BO552" i="25" s="1"/>
  <c r="BO553" i="25" s="1"/>
  <c r="BO554" i="25" s="1"/>
  <c r="BO555" i="25" s="1"/>
  <c r="BO556" i="25" s="1"/>
  <c r="H581" i="6"/>
  <c r="H581" i="8" s="1"/>
  <c r="D583" i="6"/>
  <c r="D583" i="33" s="1"/>
  <c r="D580" i="25"/>
  <c r="D583" i="25"/>
  <c r="C581" i="6"/>
  <c r="C581" i="8" s="1"/>
  <c r="D586" i="25"/>
  <c r="BV543" i="25"/>
  <c r="BV544" i="25" s="1"/>
  <c r="BV545" i="25" s="1"/>
  <c r="BV546" i="25" s="1"/>
  <c r="BV547" i="25" s="1"/>
  <c r="BV548" i="25" s="1"/>
  <c r="BV549" i="25" s="1"/>
  <c r="BV550" i="25" s="1"/>
  <c r="BV551" i="25" s="1"/>
  <c r="BV552" i="25" s="1"/>
  <c r="BV553" i="25" s="1"/>
  <c r="BV554" i="25" s="1"/>
  <c r="D579" i="8"/>
  <c r="D579" i="33"/>
  <c r="D579" i="9"/>
  <c r="H579" i="33"/>
  <c r="H579" i="8"/>
  <c r="H579" i="9"/>
  <c r="AC565" i="25"/>
  <c r="BM565" i="25" s="1"/>
  <c r="V565" i="25"/>
  <c r="BF565" i="25" s="1"/>
  <c r="J568" i="25"/>
  <c r="AF568" i="25"/>
  <c r="J578" i="25"/>
  <c r="AF578" i="25"/>
  <c r="H585" i="6"/>
  <c r="D571" i="9"/>
  <c r="D571" i="33"/>
  <c r="D571" i="8"/>
  <c r="K576" i="25"/>
  <c r="AG576" i="25"/>
  <c r="H586" i="25"/>
  <c r="K574" i="25"/>
  <c r="AG574" i="25"/>
  <c r="D574" i="8"/>
  <c r="D574" i="33"/>
  <c r="D574" i="9"/>
  <c r="C574" i="9"/>
  <c r="C574" i="8"/>
  <c r="C574" i="33"/>
  <c r="C608" i="3"/>
  <c r="C596" i="5"/>
  <c r="R563" i="25"/>
  <c r="BB563" i="25" s="1"/>
  <c r="Y563" i="25"/>
  <c r="BI563" i="25" s="1"/>
  <c r="C570" i="33"/>
  <c r="C570" i="8"/>
  <c r="C570" i="9"/>
  <c r="AC563" i="25"/>
  <c r="BM563" i="25" s="1"/>
  <c r="V563" i="25"/>
  <c r="BF563" i="25" s="1"/>
  <c r="H588" i="6"/>
  <c r="AK573" i="25"/>
  <c r="O573" i="25"/>
  <c r="D578" i="33"/>
  <c r="D578" i="8"/>
  <c r="D578" i="9"/>
  <c r="H573" i="8"/>
  <c r="H573" i="33"/>
  <c r="H573" i="9"/>
  <c r="AT560" i="25"/>
  <c r="AM560" i="25"/>
  <c r="AU559" i="25"/>
  <c r="AN559" i="25"/>
  <c r="AM562" i="25"/>
  <c r="AT562" i="25"/>
  <c r="C586" i="6"/>
  <c r="C585" i="25"/>
  <c r="C567" i="9"/>
  <c r="C567" i="33"/>
  <c r="C567" i="8"/>
  <c r="C582" i="6"/>
  <c r="AK576" i="25"/>
  <c r="O575" i="25"/>
  <c r="AK575" i="25"/>
  <c r="D581" i="25"/>
  <c r="AU560" i="25"/>
  <c r="AN560" i="25"/>
  <c r="AY563" i="25"/>
  <c r="AR563" i="25"/>
  <c r="AR559" i="25"/>
  <c r="AY559" i="25"/>
  <c r="H588" i="25"/>
  <c r="D582" i="25"/>
  <c r="H580" i="6"/>
  <c r="D575" i="33"/>
  <c r="D575" i="8"/>
  <c r="D575" i="9"/>
  <c r="H574" i="9"/>
  <c r="H574" i="33"/>
  <c r="H574" i="8"/>
  <c r="D586" i="6"/>
  <c r="AF575" i="25"/>
  <c r="J575" i="25"/>
  <c r="H587" i="25"/>
  <c r="D580" i="6"/>
  <c r="K578" i="25"/>
  <c r="AG578" i="25"/>
  <c r="O578" i="25"/>
  <c r="AK578" i="25"/>
  <c r="H582" i="6"/>
  <c r="AR564" i="25"/>
  <c r="AY564" i="25"/>
  <c r="AC557" i="25"/>
  <c r="BM557" i="25" s="1"/>
  <c r="V557" i="25"/>
  <c r="BF557" i="25" s="1"/>
  <c r="C603" i="3"/>
  <c r="C591" i="5"/>
  <c r="AU566" i="25"/>
  <c r="AN566" i="25"/>
  <c r="C590" i="5"/>
  <c r="C591" i="6" s="1"/>
  <c r="C602" i="3"/>
  <c r="K577" i="25"/>
  <c r="AG577" i="25"/>
  <c r="H595" i="5"/>
  <c r="D595" i="5"/>
  <c r="H607" i="3"/>
  <c r="D596" i="5"/>
  <c r="H608" i="3"/>
  <c r="H596" i="5"/>
  <c r="D594" i="5"/>
  <c r="H594" i="5"/>
  <c r="H606" i="3"/>
  <c r="C598" i="5"/>
  <c r="C610" i="3"/>
  <c r="AF574" i="25"/>
  <c r="J574" i="25"/>
  <c r="V564" i="25"/>
  <c r="BF564" i="25" s="1"/>
  <c r="AC564" i="25"/>
  <c r="BM564" i="25" s="1"/>
  <c r="AG572" i="25"/>
  <c r="K572" i="25"/>
  <c r="H575" i="8"/>
  <c r="H575" i="33"/>
  <c r="H575" i="9"/>
  <c r="AF567" i="25"/>
  <c r="J567" i="25"/>
  <c r="C611" i="3"/>
  <c r="C599" i="5"/>
  <c r="V559" i="25"/>
  <c r="BF559" i="25" s="1"/>
  <c r="AC559" i="25"/>
  <c r="BM559" i="25" s="1"/>
  <c r="H587" i="6"/>
  <c r="C579" i="25"/>
  <c r="C590" i="25"/>
  <c r="C590" i="6"/>
  <c r="H586" i="6"/>
  <c r="C571" i="33"/>
  <c r="C571" i="9"/>
  <c r="C571" i="8"/>
  <c r="X560" i="25"/>
  <c r="BH560" i="25" s="1"/>
  <c r="Q560" i="25"/>
  <c r="BA560" i="25" s="1"/>
  <c r="R559" i="25"/>
  <c r="BB559" i="25" s="1"/>
  <c r="Y559" i="25"/>
  <c r="BI559" i="25" s="1"/>
  <c r="X562" i="25"/>
  <c r="BH562" i="25" s="1"/>
  <c r="Q562" i="25"/>
  <c r="BA562" i="25" s="1"/>
  <c r="AM561" i="25"/>
  <c r="AT561" i="25"/>
  <c r="C586" i="25"/>
  <c r="C585" i="6"/>
  <c r="H589" i="6"/>
  <c r="H583" i="25"/>
  <c r="C582" i="25"/>
  <c r="C609" i="3"/>
  <c r="C597" i="5"/>
  <c r="AN562" i="25"/>
  <c r="AU562" i="25"/>
  <c r="R560" i="25"/>
  <c r="BB560" i="25" s="1"/>
  <c r="Y560" i="25"/>
  <c r="BI560" i="25" s="1"/>
  <c r="C580" i="25"/>
  <c r="V562" i="25"/>
  <c r="BF562" i="25" s="1"/>
  <c r="AC562" i="25"/>
  <c r="BM562" i="25" s="1"/>
  <c r="AK568" i="25"/>
  <c r="O568" i="25"/>
  <c r="X563" i="25"/>
  <c r="BH563" i="25" s="1"/>
  <c r="Q563" i="25"/>
  <c r="BA563" i="25" s="1"/>
  <c r="X564" i="25"/>
  <c r="BH564" i="25" s="1"/>
  <c r="Q564" i="25"/>
  <c r="BA564" i="25" s="1"/>
  <c r="C613" i="3"/>
  <c r="C601" i="5"/>
  <c r="H569" i="8"/>
  <c r="H569" i="9"/>
  <c r="H569" i="33"/>
  <c r="O572" i="25"/>
  <c r="D570" i="9"/>
  <c r="D570" i="33"/>
  <c r="D570" i="8"/>
  <c r="D576" i="9"/>
  <c r="D576" i="8"/>
  <c r="D576" i="33"/>
  <c r="AF576" i="25"/>
  <c r="J576" i="25"/>
  <c r="H571" i="33"/>
  <c r="H571" i="9"/>
  <c r="H571" i="8"/>
  <c r="J577" i="25"/>
  <c r="AF577" i="25"/>
  <c r="H610" i="3"/>
  <c r="H598" i="5"/>
  <c r="D598" i="5"/>
  <c r="D569" i="8"/>
  <c r="D569" i="33"/>
  <c r="D569" i="9"/>
  <c r="H578" i="33"/>
  <c r="H578" i="8"/>
  <c r="H578" i="9"/>
  <c r="C606" i="3"/>
  <c r="C594" i="5"/>
  <c r="AM559" i="25"/>
  <c r="AT559" i="25"/>
  <c r="H568" i="33"/>
  <c r="H568" i="9"/>
  <c r="H568" i="8"/>
  <c r="H572" i="8"/>
  <c r="H572" i="9"/>
  <c r="H572" i="33"/>
  <c r="AF572" i="25"/>
  <c r="J572" i="25"/>
  <c r="O577" i="25"/>
  <c r="AK577" i="25"/>
  <c r="C572" i="8"/>
  <c r="C572" i="9"/>
  <c r="C572" i="33"/>
  <c r="H589" i="25"/>
  <c r="Y562" i="25"/>
  <c r="BI562" i="25" s="1"/>
  <c r="R562" i="25"/>
  <c r="BB562" i="25" s="1"/>
  <c r="C587" i="6"/>
  <c r="J569" i="25"/>
  <c r="AF569" i="25"/>
  <c r="D572" i="8"/>
  <c r="D572" i="33"/>
  <c r="D572" i="9"/>
  <c r="H613" i="3"/>
  <c r="D601" i="5"/>
  <c r="H601" i="5"/>
  <c r="C584" i="25"/>
  <c r="X558" i="25"/>
  <c r="BH558" i="25" s="1"/>
  <c r="Q558" i="25"/>
  <c r="BA558" i="25" s="1"/>
  <c r="AT563" i="25"/>
  <c r="AM563" i="25"/>
  <c r="AT564" i="25"/>
  <c r="AM564" i="25"/>
  <c r="D568" i="33"/>
  <c r="D568" i="8"/>
  <c r="D568" i="9"/>
  <c r="AC560" i="25"/>
  <c r="BM560" i="25" s="1"/>
  <c r="V560" i="25"/>
  <c r="BF560" i="25" s="1"/>
  <c r="AK570" i="25"/>
  <c r="O570" i="25"/>
  <c r="H612" i="3"/>
  <c r="D600" i="5"/>
  <c r="H600" i="5"/>
  <c r="D587" i="6"/>
  <c r="O567" i="25"/>
  <c r="AK567" i="25"/>
  <c r="AM557" i="25"/>
  <c r="AT557" i="25"/>
  <c r="H570" i="33"/>
  <c r="H570" i="9"/>
  <c r="H570" i="8"/>
  <c r="H577" i="9"/>
  <c r="H577" i="33"/>
  <c r="H577" i="8"/>
  <c r="C595" i="5"/>
  <c r="C607" i="3"/>
  <c r="Q561" i="25"/>
  <c r="BA561" i="25" s="1"/>
  <c r="X561" i="25"/>
  <c r="BH561" i="25" s="1"/>
  <c r="H584" i="6"/>
  <c r="C593" i="5"/>
  <c r="C605" i="3"/>
  <c r="C612" i="3"/>
  <c r="C600" i="5"/>
  <c r="D597" i="5"/>
  <c r="H609" i="3"/>
  <c r="H597" i="5"/>
  <c r="C587" i="25"/>
  <c r="C584" i="6"/>
  <c r="AT558" i="25"/>
  <c r="AM558" i="25"/>
  <c r="AF570" i="25"/>
  <c r="J570" i="25"/>
  <c r="X565" i="25"/>
  <c r="BH565" i="25" s="1"/>
  <c r="Q565" i="25"/>
  <c r="BA565" i="25" s="1"/>
  <c r="D590" i="25"/>
  <c r="D590" i="6"/>
  <c r="C588" i="6"/>
  <c r="AK569" i="25"/>
  <c r="O569" i="25"/>
  <c r="D587" i="25"/>
  <c r="D579" i="25"/>
  <c r="H603" i="3"/>
  <c r="D591" i="5"/>
  <c r="H591" i="5"/>
  <c r="AU564" i="25"/>
  <c r="AN564" i="25"/>
  <c r="D589" i="25"/>
  <c r="AN563" i="25"/>
  <c r="AU563" i="25"/>
  <c r="C576" i="33"/>
  <c r="C576" i="9"/>
  <c r="C576" i="8"/>
  <c r="AF573" i="25"/>
  <c r="J573" i="25"/>
  <c r="AU565" i="25"/>
  <c r="AN565" i="25"/>
  <c r="H576" i="9"/>
  <c r="H576" i="8"/>
  <c r="H576" i="33"/>
  <c r="H584" i="25"/>
  <c r="D585" i="6"/>
  <c r="D592" i="5"/>
  <c r="H604" i="3"/>
  <c r="H592" i="5"/>
  <c r="D584" i="6"/>
  <c r="Y565" i="25"/>
  <c r="BI565" i="25" s="1"/>
  <c r="R565" i="25"/>
  <c r="BB565" i="25" s="1"/>
  <c r="C581" i="25"/>
  <c r="D577" i="9"/>
  <c r="D577" i="33"/>
  <c r="D577" i="8"/>
  <c r="Q566" i="25"/>
  <c r="BA566" i="25" s="1"/>
  <c r="X566" i="25"/>
  <c r="BH566" i="25" s="1"/>
  <c r="AC561" i="25"/>
  <c r="BM561" i="25" s="1"/>
  <c r="V561" i="25"/>
  <c r="BF561" i="25" s="1"/>
  <c r="BP543" i="25"/>
  <c r="BP544" i="25" s="1"/>
  <c r="BP545" i="25" s="1"/>
  <c r="BP546" i="25" s="1"/>
  <c r="BP547" i="25" s="1"/>
  <c r="BP548" i="25" s="1"/>
  <c r="BP549" i="25" s="1"/>
  <c r="BP550" i="25" s="1"/>
  <c r="BP551" i="25" s="1"/>
  <c r="BP552" i="25" s="1"/>
  <c r="BP553" i="25" s="1"/>
  <c r="BP554" i="25" s="1"/>
  <c r="BP555" i="25" s="1"/>
  <c r="BP556" i="25" s="1"/>
  <c r="H567" i="9"/>
  <c r="H567" i="8"/>
  <c r="H567" i="33"/>
  <c r="D585" i="25"/>
  <c r="C589" i="25"/>
  <c r="Y561" i="25"/>
  <c r="BI561" i="25" s="1"/>
  <c r="R561" i="25"/>
  <c r="BB561" i="25" s="1"/>
  <c r="AG570" i="25"/>
  <c r="K570" i="25"/>
  <c r="C569" i="9"/>
  <c r="C569" i="8"/>
  <c r="C569" i="33"/>
  <c r="AG571" i="25"/>
  <c r="K571" i="25"/>
  <c r="H593" i="5"/>
  <c r="H605" i="3"/>
  <c r="D593" i="5"/>
  <c r="C575" i="33"/>
  <c r="C575" i="8"/>
  <c r="C575" i="9"/>
  <c r="H611" i="3"/>
  <c r="D599" i="5"/>
  <c r="H599" i="5"/>
  <c r="AM565" i="25"/>
  <c r="AT565" i="25"/>
  <c r="H602" i="3"/>
  <c r="D590" i="5"/>
  <c r="D591" i="6" s="1"/>
  <c r="H590" i="5"/>
  <c r="H591" i="25" s="1"/>
  <c r="V566" i="25"/>
  <c r="BF566" i="25" s="1"/>
  <c r="AC566" i="25"/>
  <c r="BM566" i="25" s="1"/>
  <c r="C588" i="25"/>
  <c r="AG567" i="25"/>
  <c r="K567" i="25"/>
  <c r="AG569" i="25"/>
  <c r="K569" i="25"/>
  <c r="AK572" i="25"/>
  <c r="AK571" i="25"/>
  <c r="O571" i="25"/>
  <c r="X557" i="25"/>
  <c r="BH557" i="25" s="1"/>
  <c r="Q557" i="25"/>
  <c r="BA557" i="25" s="1"/>
  <c r="C592" i="5"/>
  <c r="C604" i="3"/>
  <c r="AT566" i="25"/>
  <c r="AM566" i="25"/>
  <c r="C568" i="9"/>
  <c r="C568" i="8"/>
  <c r="C568" i="33"/>
  <c r="AY561" i="25"/>
  <c r="AR561" i="25"/>
  <c r="R564" i="25"/>
  <c r="BB564" i="25" s="1"/>
  <c r="Y564" i="25"/>
  <c r="BI564" i="25" s="1"/>
  <c r="D589" i="6"/>
  <c r="AR557" i="25"/>
  <c r="AY557" i="25"/>
  <c r="X559" i="25"/>
  <c r="BH559" i="25" s="1"/>
  <c r="Q559" i="25"/>
  <c r="BA559" i="25" s="1"/>
  <c r="C578" i="9"/>
  <c r="C578" i="33"/>
  <c r="C578" i="8"/>
  <c r="C577" i="8"/>
  <c r="C577" i="33"/>
  <c r="C577" i="9"/>
  <c r="C589" i="6"/>
  <c r="AN561" i="25"/>
  <c r="AU561" i="25"/>
  <c r="H585" i="25"/>
  <c r="AK574" i="25"/>
  <c r="O574" i="25"/>
  <c r="D588" i="25"/>
  <c r="AY565" i="25"/>
  <c r="AR565" i="25"/>
  <c r="H590" i="25"/>
  <c r="H590" i="6"/>
  <c r="AY566" i="25"/>
  <c r="AR566" i="25"/>
  <c r="D573" i="33"/>
  <c r="D573" i="9"/>
  <c r="D573" i="8"/>
  <c r="J571" i="25"/>
  <c r="AF571" i="25"/>
  <c r="AG568" i="25"/>
  <c r="K568" i="25"/>
  <c r="AG573" i="25"/>
  <c r="K573" i="25"/>
  <c r="Y566" i="25"/>
  <c r="BI566" i="25" s="1"/>
  <c r="R566" i="25"/>
  <c r="BB566" i="25" s="1"/>
  <c r="AG575" i="25"/>
  <c r="K575" i="25"/>
  <c r="D824" i="4"/>
  <c r="B825" i="4"/>
  <c r="C824" i="4"/>
  <c r="E824" i="4" s="1"/>
  <c r="I824" i="4"/>
  <c r="K824" i="4" s="1"/>
  <c r="J824" i="4"/>
  <c r="L555" i="25" l="1"/>
  <c r="Z555" i="25" s="1"/>
  <c r="BJ555" i="25" s="1"/>
  <c r="AH556" i="25"/>
  <c r="BT555" i="25"/>
  <c r="BW555" i="25"/>
  <c r="BW556" i="25" s="1"/>
  <c r="BW557" i="25" s="1"/>
  <c r="BW558" i="25" s="1"/>
  <c r="BW559" i="25" s="1"/>
  <c r="BW560" i="25" s="1"/>
  <c r="BW561" i="25" s="1"/>
  <c r="BW562" i="25" s="1"/>
  <c r="BW563" i="25" s="1"/>
  <c r="BW564" i="25" s="1"/>
  <c r="BW565" i="25" s="1"/>
  <c r="BW566" i="25" s="1"/>
  <c r="E556" i="33"/>
  <c r="D583" i="8"/>
  <c r="AK579" i="25"/>
  <c r="AY579" i="25" s="1"/>
  <c r="D583" i="9"/>
  <c r="AG586" i="25"/>
  <c r="AU586" i="25" s="1"/>
  <c r="E556" i="8"/>
  <c r="AV555" i="25"/>
  <c r="AO555" i="25"/>
  <c r="AI557" i="25"/>
  <c r="AP557" i="25" s="1"/>
  <c r="F559" i="8"/>
  <c r="F559" i="33"/>
  <c r="F571" i="6"/>
  <c r="F571" i="33" s="1"/>
  <c r="AI558" i="25"/>
  <c r="AW558" i="25" s="1"/>
  <c r="S556" i="25"/>
  <c r="BC556" i="25" s="1"/>
  <c r="Z556" i="25"/>
  <c r="BJ556" i="25" s="1"/>
  <c r="E558" i="8"/>
  <c r="BP557" i="25"/>
  <c r="BP558" i="25" s="1"/>
  <c r="BP559" i="25" s="1"/>
  <c r="BP560" i="25" s="1"/>
  <c r="BP561" i="25" s="1"/>
  <c r="BP562" i="25" s="1"/>
  <c r="BP563" i="25" s="1"/>
  <c r="BP564" i="25" s="1"/>
  <c r="BP565" i="25" s="1"/>
  <c r="BP566" i="25" s="1"/>
  <c r="M558" i="25"/>
  <c r="E558" i="33"/>
  <c r="M559" i="25"/>
  <c r="T559" i="25" s="1"/>
  <c r="BD559" i="25" s="1"/>
  <c r="AG584" i="25"/>
  <c r="AU584" i="25" s="1"/>
  <c r="F574" i="25"/>
  <c r="AA555" i="25"/>
  <c r="BK555" i="25" s="1"/>
  <c r="BT556" i="25"/>
  <c r="BT557" i="25" s="1"/>
  <c r="BT558" i="25" s="1"/>
  <c r="BT559" i="25" s="1"/>
  <c r="BT560" i="25" s="1"/>
  <c r="BT561" i="25" s="1"/>
  <c r="BT562" i="25" s="1"/>
  <c r="BT563" i="25" s="1"/>
  <c r="BT564" i="25" s="1"/>
  <c r="BT565" i="25" s="1"/>
  <c r="BT566" i="25" s="1"/>
  <c r="BV555" i="25"/>
  <c r="BV556" i="25" s="1"/>
  <c r="BV557" i="25" s="1"/>
  <c r="BV558" i="25" s="1"/>
  <c r="BV559" i="25" s="1"/>
  <c r="BV560" i="25" s="1"/>
  <c r="BV561" i="25" s="1"/>
  <c r="BV562" i="25" s="1"/>
  <c r="BV563" i="25" s="1"/>
  <c r="BV564" i="25" s="1"/>
  <c r="BV565" i="25" s="1"/>
  <c r="BV566" i="25" s="1"/>
  <c r="F571" i="25"/>
  <c r="F576" i="25"/>
  <c r="E573" i="6"/>
  <c r="E573" i="9" s="1"/>
  <c r="F557" i="8"/>
  <c r="F557" i="33"/>
  <c r="F557" i="9"/>
  <c r="F567" i="25"/>
  <c r="F569" i="25"/>
  <c r="F568" i="6"/>
  <c r="F568" i="9" s="1"/>
  <c r="F569" i="6"/>
  <c r="F569" i="9" s="1"/>
  <c r="E560" i="33"/>
  <c r="AP555" i="25"/>
  <c r="AW555" i="25"/>
  <c r="F556" i="8"/>
  <c r="F556" i="33"/>
  <c r="E560" i="9"/>
  <c r="E569" i="25"/>
  <c r="AI559" i="25"/>
  <c r="AW548" i="25"/>
  <c r="AP548" i="25"/>
  <c r="E561" i="8"/>
  <c r="E561" i="9"/>
  <c r="E561" i="33"/>
  <c r="AO550" i="25"/>
  <c r="AV550" i="25"/>
  <c r="T549" i="25"/>
  <c r="BD549" i="25" s="1"/>
  <c r="AA549" i="25"/>
  <c r="BK549" i="25" s="1"/>
  <c r="AO552" i="25"/>
  <c r="AV552" i="25"/>
  <c r="E580" i="5"/>
  <c r="E592" i="3"/>
  <c r="AA546" i="25"/>
  <c r="BK546" i="25" s="1"/>
  <c r="T546" i="25"/>
  <c r="BD546" i="25" s="1"/>
  <c r="AV543" i="25"/>
  <c r="AO543" i="25"/>
  <c r="F588" i="5"/>
  <c r="F600" i="3"/>
  <c r="F568" i="25"/>
  <c r="F567" i="6"/>
  <c r="F572" i="6"/>
  <c r="F577" i="25"/>
  <c r="F577" i="6"/>
  <c r="F573" i="6"/>
  <c r="F578" i="25"/>
  <c r="F578" i="6"/>
  <c r="F561" i="9"/>
  <c r="F561" i="33"/>
  <c r="F561" i="8"/>
  <c r="AH559" i="25"/>
  <c r="L559" i="25"/>
  <c r="F573" i="25"/>
  <c r="AP551" i="25"/>
  <c r="AW551" i="25"/>
  <c r="T544" i="25"/>
  <c r="BD544" i="25" s="1"/>
  <c r="AA544" i="25"/>
  <c r="BK544" i="25" s="1"/>
  <c r="E569" i="6"/>
  <c r="M557" i="25"/>
  <c r="AO554" i="25"/>
  <c r="AV554" i="25"/>
  <c r="AH563" i="25"/>
  <c r="L563" i="25"/>
  <c r="E566" i="9"/>
  <c r="E566" i="33"/>
  <c r="E566" i="8"/>
  <c r="S551" i="25"/>
  <c r="BC551" i="25" s="1"/>
  <c r="Z551" i="25"/>
  <c r="BJ551" i="25" s="1"/>
  <c r="F576" i="6"/>
  <c r="AW549" i="25"/>
  <c r="AP549" i="25"/>
  <c r="T552" i="25"/>
  <c r="BD552" i="25" s="1"/>
  <c r="AA552" i="25"/>
  <c r="BK552" i="25" s="1"/>
  <c r="L557" i="25"/>
  <c r="AH557" i="25"/>
  <c r="Z552" i="25"/>
  <c r="BJ552" i="25" s="1"/>
  <c r="S552" i="25"/>
  <c r="BC552" i="25" s="1"/>
  <c r="AI563" i="25"/>
  <c r="M563" i="25"/>
  <c r="E594" i="3"/>
  <c r="E582" i="5"/>
  <c r="E576" i="6"/>
  <c r="T551" i="25"/>
  <c r="BD551" i="25" s="1"/>
  <c r="AA551" i="25"/>
  <c r="BK551" i="25" s="1"/>
  <c r="F594" i="3"/>
  <c r="F582" i="5"/>
  <c r="E568" i="25"/>
  <c r="S554" i="25"/>
  <c r="BC554" i="25" s="1"/>
  <c r="Z554" i="25"/>
  <c r="BJ554" i="25" s="1"/>
  <c r="AV553" i="25"/>
  <c r="AO553" i="25"/>
  <c r="AV551" i="25"/>
  <c r="AO551" i="25"/>
  <c r="AV556" i="25"/>
  <c r="AO556" i="25"/>
  <c r="AP545" i="25"/>
  <c r="AW545" i="25"/>
  <c r="AW554" i="25"/>
  <c r="AP554" i="25"/>
  <c r="F599" i="3"/>
  <c r="F587" i="5"/>
  <c r="L558" i="25"/>
  <c r="AH558" i="25"/>
  <c r="AH565" i="25"/>
  <c r="L565" i="25"/>
  <c r="E563" i="33"/>
  <c r="E563" i="9"/>
  <c r="E563" i="8"/>
  <c r="Z553" i="25"/>
  <c r="BJ553" i="25" s="1"/>
  <c r="S553" i="25"/>
  <c r="BC553" i="25" s="1"/>
  <c r="AH562" i="25"/>
  <c r="L562" i="25"/>
  <c r="AV547" i="25"/>
  <c r="AO547" i="25"/>
  <c r="E581" i="5"/>
  <c r="E593" i="3"/>
  <c r="E597" i="3"/>
  <c r="E585" i="5"/>
  <c r="AA545" i="25"/>
  <c r="BK545" i="25" s="1"/>
  <c r="T545" i="25"/>
  <c r="BD545" i="25" s="1"/>
  <c r="BY532" i="25"/>
  <c r="BY533" i="25" s="1"/>
  <c r="BY534" i="25" s="1"/>
  <c r="BY535" i="25" s="1"/>
  <c r="BY536" i="25" s="1"/>
  <c r="BY537" i="25" s="1"/>
  <c r="BY538" i="25" s="1"/>
  <c r="BY539" i="25" s="1"/>
  <c r="BY540" i="25" s="1"/>
  <c r="BY541" i="25" s="1"/>
  <c r="BY542" i="25" s="1"/>
  <c r="BY543" i="25" s="1"/>
  <c r="AW550" i="25"/>
  <c r="AP550" i="25"/>
  <c r="M562" i="25"/>
  <c r="AI562" i="25"/>
  <c r="AP553" i="25"/>
  <c r="AW553" i="25"/>
  <c r="AI556" i="25"/>
  <c r="M556" i="25"/>
  <c r="T554" i="25"/>
  <c r="BD554" i="25" s="1"/>
  <c r="AA554" i="25"/>
  <c r="BK554" i="25" s="1"/>
  <c r="M561" i="25"/>
  <c r="AI561" i="25"/>
  <c r="Z545" i="25"/>
  <c r="BJ545" i="25" s="1"/>
  <c r="S545" i="25"/>
  <c r="BC545" i="25" s="1"/>
  <c r="E571" i="6"/>
  <c r="E570" i="25"/>
  <c r="AW552" i="25"/>
  <c r="AP552" i="25"/>
  <c r="T550" i="25"/>
  <c r="BD550" i="25" s="1"/>
  <c r="AA550" i="25"/>
  <c r="BK550" i="25" s="1"/>
  <c r="T553" i="25"/>
  <c r="BD553" i="25" s="1"/>
  <c r="AA553" i="25"/>
  <c r="BK553" i="25" s="1"/>
  <c r="E572" i="25"/>
  <c r="O582" i="25"/>
  <c r="V582" i="25" s="1"/>
  <c r="BF582" i="25" s="1"/>
  <c r="E595" i="3"/>
  <c r="E583" i="5"/>
  <c r="AH560" i="25"/>
  <c r="L560" i="25"/>
  <c r="E565" i="9"/>
  <c r="E565" i="33"/>
  <c r="E565" i="8"/>
  <c r="E557" i="33"/>
  <c r="E557" i="9"/>
  <c r="E557" i="8"/>
  <c r="Z547" i="25"/>
  <c r="BJ547" i="25" s="1"/>
  <c r="S547" i="25"/>
  <c r="BC547" i="25" s="1"/>
  <c r="E591" i="3"/>
  <c r="E579" i="5"/>
  <c r="E572" i="6"/>
  <c r="E567" i="6"/>
  <c r="BR532" i="25"/>
  <c r="BR533" i="25" s="1"/>
  <c r="BR534" i="25" s="1"/>
  <c r="BR535" i="25" s="1"/>
  <c r="BR536" i="25" s="1"/>
  <c r="BR537" i="25" s="1"/>
  <c r="BR538" i="25" s="1"/>
  <c r="BR539" i="25" s="1"/>
  <c r="BR540" i="25" s="1"/>
  <c r="BR541" i="25" s="1"/>
  <c r="BR542" i="25" s="1"/>
  <c r="BR543" i="25" s="1"/>
  <c r="F565" i="9"/>
  <c r="F565" i="33"/>
  <c r="F565" i="8"/>
  <c r="M566" i="25"/>
  <c r="AI566" i="25"/>
  <c r="S544" i="25"/>
  <c r="BC544" i="25" s="1"/>
  <c r="Z544" i="25"/>
  <c r="BJ544" i="25" s="1"/>
  <c r="AA547" i="25"/>
  <c r="BK547" i="25" s="1"/>
  <c r="T547" i="25"/>
  <c r="BD547" i="25" s="1"/>
  <c r="F575" i="25"/>
  <c r="F575" i="6"/>
  <c r="L566" i="25"/>
  <c r="AH566" i="25"/>
  <c r="F564" i="9"/>
  <c r="F564" i="33"/>
  <c r="F564" i="8"/>
  <c r="E562" i="33"/>
  <c r="E562" i="8"/>
  <c r="E562" i="9"/>
  <c r="F579" i="5"/>
  <c r="F591" i="3"/>
  <c r="E598" i="3"/>
  <c r="E586" i="5"/>
  <c r="E567" i="25"/>
  <c r="E576" i="25"/>
  <c r="E577" i="6"/>
  <c r="E574" i="25"/>
  <c r="E574" i="6"/>
  <c r="E575" i="6"/>
  <c r="E577" i="25"/>
  <c r="E578" i="6"/>
  <c r="E578" i="25"/>
  <c r="E575" i="25"/>
  <c r="E573" i="25"/>
  <c r="F586" i="5"/>
  <c r="F598" i="3"/>
  <c r="E600" i="3"/>
  <c r="E588" i="5"/>
  <c r="F580" i="5"/>
  <c r="F592" i="3"/>
  <c r="M565" i="25"/>
  <c r="AI565" i="25"/>
  <c r="F562" i="33"/>
  <c r="F562" i="8"/>
  <c r="F562" i="9"/>
  <c r="AO544" i="25"/>
  <c r="AV544" i="25"/>
  <c r="E570" i="6"/>
  <c r="AP547" i="25"/>
  <c r="AW547" i="25"/>
  <c r="F570" i="25"/>
  <c r="AH561" i="25"/>
  <c r="L561" i="25"/>
  <c r="E559" i="9"/>
  <c r="E559" i="8"/>
  <c r="E559" i="33"/>
  <c r="F555" i="8"/>
  <c r="F555" i="33"/>
  <c r="F555" i="9"/>
  <c r="E596" i="3"/>
  <c r="E584" i="5"/>
  <c r="F583" i="5"/>
  <c r="F595" i="3"/>
  <c r="AV545" i="25"/>
  <c r="AO545" i="25"/>
  <c r="F589" i="5"/>
  <c r="F601" i="3"/>
  <c r="M560" i="25"/>
  <c r="AI560" i="25"/>
  <c r="AH564" i="25"/>
  <c r="L564" i="25"/>
  <c r="E578" i="5"/>
  <c r="E590" i="3"/>
  <c r="Z546" i="25"/>
  <c r="BJ546" i="25" s="1"/>
  <c r="S546" i="25"/>
  <c r="BC546" i="25" s="1"/>
  <c r="F570" i="6"/>
  <c r="BX531" i="25"/>
  <c r="BX532" i="25" s="1"/>
  <c r="BX533" i="25" s="1"/>
  <c r="BX534" i="25" s="1"/>
  <c r="BX535" i="25" s="1"/>
  <c r="BX536" i="25" s="1"/>
  <c r="BX537" i="25" s="1"/>
  <c r="BX538" i="25" s="1"/>
  <c r="BX539" i="25" s="1"/>
  <c r="BX540" i="25" s="1"/>
  <c r="BX541" i="25" s="1"/>
  <c r="BX542" i="25" s="1"/>
  <c r="S548" i="25"/>
  <c r="BC548" i="25" s="1"/>
  <c r="Z548" i="25"/>
  <c r="BJ548" i="25" s="1"/>
  <c r="F585" i="5"/>
  <c r="F597" i="3"/>
  <c r="F563" i="8"/>
  <c r="F563" i="33"/>
  <c r="F563" i="9"/>
  <c r="AV549" i="25"/>
  <c r="AO549" i="25"/>
  <c r="F574" i="6"/>
  <c r="F560" i="33"/>
  <c r="F560" i="8"/>
  <c r="F560" i="9"/>
  <c r="F572" i="25"/>
  <c r="F566" i="9"/>
  <c r="F566" i="8"/>
  <c r="F566" i="33"/>
  <c r="T548" i="25"/>
  <c r="BD548" i="25" s="1"/>
  <c r="AA548" i="25"/>
  <c r="BK548" i="25" s="1"/>
  <c r="F558" i="9"/>
  <c r="F558" i="33"/>
  <c r="F558" i="8"/>
  <c r="E564" i="33"/>
  <c r="E564" i="9"/>
  <c r="E564" i="8"/>
  <c r="Z550" i="25"/>
  <c r="BJ550" i="25" s="1"/>
  <c r="S550" i="25"/>
  <c r="BC550" i="25" s="1"/>
  <c r="F584" i="5"/>
  <c r="F596" i="3"/>
  <c r="F581" i="5"/>
  <c r="F593" i="3"/>
  <c r="AO546" i="25"/>
  <c r="AV546" i="25"/>
  <c r="BQ531" i="25"/>
  <c r="BQ532" i="25" s="1"/>
  <c r="BQ533" i="25" s="1"/>
  <c r="BQ534" i="25" s="1"/>
  <c r="BQ535" i="25" s="1"/>
  <c r="BQ536" i="25" s="1"/>
  <c r="BQ537" i="25" s="1"/>
  <c r="BQ538" i="25" s="1"/>
  <c r="BQ539" i="25" s="1"/>
  <c r="BQ540" i="25" s="1"/>
  <c r="BQ541" i="25" s="1"/>
  <c r="BQ542" i="25" s="1"/>
  <c r="AW546" i="25"/>
  <c r="AP546" i="25"/>
  <c r="Z543" i="25"/>
  <c r="BJ543" i="25" s="1"/>
  <c r="S543" i="25"/>
  <c r="BC543" i="25" s="1"/>
  <c r="E587" i="5"/>
  <c r="E599" i="3"/>
  <c r="AO548" i="25"/>
  <c r="AV548" i="25"/>
  <c r="F578" i="5"/>
  <c r="F590" i="3"/>
  <c r="AI564" i="25"/>
  <c r="M564" i="25"/>
  <c r="Z549" i="25"/>
  <c r="BJ549" i="25" s="1"/>
  <c r="S549" i="25"/>
  <c r="BC549" i="25" s="1"/>
  <c r="E568" i="6"/>
  <c r="AP544" i="25"/>
  <c r="AW544" i="25"/>
  <c r="E601" i="3"/>
  <c r="E589" i="5"/>
  <c r="E571" i="25"/>
  <c r="D581" i="8"/>
  <c r="AG583" i="25"/>
  <c r="AN583" i="25" s="1"/>
  <c r="C583" i="9"/>
  <c r="H583" i="33"/>
  <c r="C583" i="8"/>
  <c r="D588" i="9"/>
  <c r="D582" i="8"/>
  <c r="D582" i="9"/>
  <c r="CA557" i="25"/>
  <c r="CA558" i="25" s="1"/>
  <c r="CA559" i="25" s="1"/>
  <c r="CA560" i="25" s="1"/>
  <c r="CA561" i="25" s="1"/>
  <c r="CA562" i="25" s="1"/>
  <c r="CA563" i="25" s="1"/>
  <c r="CA564" i="25" s="1"/>
  <c r="CA565" i="25" s="1"/>
  <c r="CA566" i="25" s="1"/>
  <c r="O580" i="25"/>
  <c r="V580" i="25" s="1"/>
  <c r="BF580" i="25" s="1"/>
  <c r="C580" i="8"/>
  <c r="C580" i="9"/>
  <c r="I849" i="3"/>
  <c r="I722" i="3"/>
  <c r="C591" i="25"/>
  <c r="J591" i="25" s="1"/>
  <c r="C592" i="25"/>
  <c r="K584" i="25"/>
  <c r="R584" i="25" s="1"/>
  <c r="BB584" i="25" s="1"/>
  <c r="D581" i="33"/>
  <c r="V576" i="25"/>
  <c r="BF576" i="25" s="1"/>
  <c r="H583" i="8"/>
  <c r="D593" i="25"/>
  <c r="C600" i="6"/>
  <c r="C600" i="9" s="1"/>
  <c r="AK582" i="25"/>
  <c r="AY582" i="25" s="1"/>
  <c r="D593" i="6"/>
  <c r="D593" i="8" s="1"/>
  <c r="D588" i="8"/>
  <c r="O581" i="25"/>
  <c r="AC581" i="25" s="1"/>
  <c r="BM581" i="25" s="1"/>
  <c r="AK581" i="25"/>
  <c r="AY581" i="25" s="1"/>
  <c r="AK580" i="25"/>
  <c r="AY580" i="25" s="1"/>
  <c r="C581" i="9"/>
  <c r="C579" i="33"/>
  <c r="D597" i="25"/>
  <c r="BO557" i="25"/>
  <c r="BO558" i="25" s="1"/>
  <c r="BO559" i="25" s="1"/>
  <c r="BO560" i="25" s="1"/>
  <c r="BO561" i="25" s="1"/>
  <c r="BO562" i="25" s="1"/>
  <c r="BO563" i="25" s="1"/>
  <c r="BO564" i="25" s="1"/>
  <c r="BO565" i="25" s="1"/>
  <c r="BO566" i="25" s="1"/>
  <c r="C581" i="33"/>
  <c r="C579" i="8"/>
  <c r="H597" i="25"/>
  <c r="H592" i="25"/>
  <c r="AK592" i="25" s="1"/>
  <c r="H595" i="6"/>
  <c r="H595" i="8" s="1"/>
  <c r="D601" i="6"/>
  <c r="D601" i="33" s="1"/>
  <c r="C600" i="25"/>
  <c r="H581" i="9"/>
  <c r="C601" i="6"/>
  <c r="C601" i="33" s="1"/>
  <c r="H591" i="6"/>
  <c r="H591" i="33" s="1"/>
  <c r="K583" i="25"/>
  <c r="R583" i="25" s="1"/>
  <c r="BB583" i="25" s="1"/>
  <c r="H581" i="33"/>
  <c r="D599" i="6"/>
  <c r="D599" i="8" s="1"/>
  <c r="H601" i="6"/>
  <c r="H601" i="8" s="1"/>
  <c r="D594" i="25"/>
  <c r="D592" i="6"/>
  <c r="D592" i="9" s="1"/>
  <c r="C589" i="9"/>
  <c r="C589" i="8"/>
  <c r="C589" i="33"/>
  <c r="Y569" i="25"/>
  <c r="BI569" i="25" s="1"/>
  <c r="R569" i="25"/>
  <c r="BB569" i="25" s="1"/>
  <c r="AU571" i="25"/>
  <c r="AN571" i="25"/>
  <c r="H590" i="8"/>
  <c r="H590" i="33"/>
  <c r="H590" i="9"/>
  <c r="C616" i="3"/>
  <c r="C604" i="5"/>
  <c r="H611" i="5"/>
  <c r="H623" i="3"/>
  <c r="D611" i="5"/>
  <c r="D584" i="9"/>
  <c r="D584" i="8"/>
  <c r="D584" i="33"/>
  <c r="H600" i="6"/>
  <c r="C588" i="8"/>
  <c r="C588" i="9"/>
  <c r="C588" i="33"/>
  <c r="H593" i="25"/>
  <c r="Q570" i="25"/>
  <c r="BA570" i="25" s="1"/>
  <c r="X570" i="25"/>
  <c r="BH570" i="25" s="1"/>
  <c r="C598" i="6"/>
  <c r="H612" i="5"/>
  <c r="H624" i="3"/>
  <c r="D612" i="5"/>
  <c r="H599" i="6"/>
  <c r="D600" i="6"/>
  <c r="AM576" i="25"/>
  <c r="AT576" i="25"/>
  <c r="AN575" i="25"/>
  <c r="AU575" i="25"/>
  <c r="AU568" i="25"/>
  <c r="AN568" i="25"/>
  <c r="C591" i="33"/>
  <c r="C591" i="9"/>
  <c r="C591" i="8"/>
  <c r="AK590" i="25"/>
  <c r="O590" i="25"/>
  <c r="V574" i="25"/>
  <c r="BF574" i="25" s="1"/>
  <c r="AC574" i="25"/>
  <c r="BM574" i="25" s="1"/>
  <c r="Y567" i="25"/>
  <c r="BI567" i="25" s="1"/>
  <c r="R567" i="25"/>
  <c r="BB567" i="25" s="1"/>
  <c r="H602" i="25"/>
  <c r="H602" i="6"/>
  <c r="AU570" i="25"/>
  <c r="AN570" i="25"/>
  <c r="J589" i="25"/>
  <c r="AF589" i="25"/>
  <c r="C593" i="6"/>
  <c r="K589" i="25"/>
  <c r="D603" i="5"/>
  <c r="H603" i="5"/>
  <c r="H615" i="3"/>
  <c r="H600" i="25"/>
  <c r="H593" i="6"/>
  <c r="AM570" i="25"/>
  <c r="AT570" i="25"/>
  <c r="C607" i="5"/>
  <c r="C619" i="3"/>
  <c r="C599" i="6"/>
  <c r="H594" i="25"/>
  <c r="AY567" i="25"/>
  <c r="AR567" i="25"/>
  <c r="V570" i="25"/>
  <c r="BF570" i="25" s="1"/>
  <c r="AC570" i="25"/>
  <c r="BM570" i="25" s="1"/>
  <c r="H598" i="25"/>
  <c r="D600" i="25"/>
  <c r="H622" i="3"/>
  <c r="D610" i="5"/>
  <c r="H610" i="5"/>
  <c r="AC572" i="25"/>
  <c r="BM572" i="25" s="1"/>
  <c r="V572" i="25"/>
  <c r="BF572" i="25" s="1"/>
  <c r="C621" i="3"/>
  <c r="C609" i="5"/>
  <c r="C595" i="25"/>
  <c r="C611" i="5"/>
  <c r="C623" i="3"/>
  <c r="H606" i="5"/>
  <c r="H618" i="3"/>
  <c r="D606" i="5"/>
  <c r="D596" i="25"/>
  <c r="AU578" i="25"/>
  <c r="AN578" i="25"/>
  <c r="AK588" i="25"/>
  <c r="O588" i="25"/>
  <c r="C597" i="25"/>
  <c r="C586" i="9"/>
  <c r="C586" i="8"/>
  <c r="C586" i="33"/>
  <c r="C594" i="6"/>
  <c r="K586" i="25"/>
  <c r="D589" i="8"/>
  <c r="D589" i="33"/>
  <c r="D589" i="9"/>
  <c r="AF588" i="25"/>
  <c r="J588" i="25"/>
  <c r="R568" i="25"/>
  <c r="BB568" i="25" s="1"/>
  <c r="Y568" i="25"/>
  <c r="BI568" i="25" s="1"/>
  <c r="AR574" i="25"/>
  <c r="AY574" i="25"/>
  <c r="AU567" i="25"/>
  <c r="AN567" i="25"/>
  <c r="Q573" i="25"/>
  <c r="BA573" i="25" s="1"/>
  <c r="X573" i="25"/>
  <c r="BH573" i="25" s="1"/>
  <c r="K579" i="25"/>
  <c r="AG579" i="25"/>
  <c r="C599" i="25"/>
  <c r="H594" i="6"/>
  <c r="AR570" i="25"/>
  <c r="AY570" i="25"/>
  <c r="H598" i="6"/>
  <c r="AM569" i="25"/>
  <c r="AT569" i="25"/>
  <c r="C618" i="3"/>
  <c r="C606" i="5"/>
  <c r="AT577" i="25"/>
  <c r="AM577" i="25"/>
  <c r="AC568" i="25"/>
  <c r="BM568" i="25" s="1"/>
  <c r="V568" i="25"/>
  <c r="BF568" i="25" s="1"/>
  <c r="C595" i="6"/>
  <c r="H586" i="8"/>
  <c r="H586" i="9"/>
  <c r="H586" i="33"/>
  <c r="X574" i="25"/>
  <c r="BH574" i="25" s="1"/>
  <c r="Q574" i="25"/>
  <c r="BA574" i="25" s="1"/>
  <c r="AN577" i="25"/>
  <c r="AU577" i="25"/>
  <c r="Y578" i="25"/>
  <c r="BI578" i="25" s="1"/>
  <c r="R578" i="25"/>
  <c r="BB578" i="25" s="1"/>
  <c r="H580" i="33"/>
  <c r="H580" i="8"/>
  <c r="H580" i="9"/>
  <c r="C596" i="25"/>
  <c r="C594" i="25"/>
  <c r="H585" i="8"/>
  <c r="H585" i="33"/>
  <c r="H585" i="9"/>
  <c r="AG589" i="25"/>
  <c r="AG588" i="25"/>
  <c r="K588" i="25"/>
  <c r="V571" i="25"/>
  <c r="BF571" i="25" s="1"/>
  <c r="AC571" i="25"/>
  <c r="BM571" i="25" s="1"/>
  <c r="D602" i="6"/>
  <c r="D602" i="25"/>
  <c r="D585" i="33"/>
  <c r="D585" i="9"/>
  <c r="D585" i="8"/>
  <c r="J587" i="25"/>
  <c r="AF587" i="25"/>
  <c r="V567" i="25"/>
  <c r="BF567" i="25" s="1"/>
  <c r="AC567" i="25"/>
  <c r="BM567" i="25" s="1"/>
  <c r="AM571" i="25"/>
  <c r="AT571" i="25"/>
  <c r="O585" i="25"/>
  <c r="AK585" i="25"/>
  <c r="D594" i="6"/>
  <c r="D602" i="5"/>
  <c r="D603" i="25" s="1"/>
  <c r="H614" i="3"/>
  <c r="H602" i="5"/>
  <c r="H603" i="25" s="1"/>
  <c r="Y571" i="25"/>
  <c r="BI571" i="25" s="1"/>
  <c r="R571" i="25"/>
  <c r="BB571" i="25" s="1"/>
  <c r="H592" i="6"/>
  <c r="AF581" i="25"/>
  <c r="J581" i="25"/>
  <c r="D601" i="25"/>
  <c r="AT573" i="25"/>
  <c r="AM573" i="25"/>
  <c r="D599" i="25"/>
  <c r="H595" i="25"/>
  <c r="D587" i="8"/>
  <c r="D587" i="9"/>
  <c r="D587" i="33"/>
  <c r="J584" i="25"/>
  <c r="AF584" i="25"/>
  <c r="Q569" i="25"/>
  <c r="BA569" i="25" s="1"/>
  <c r="X569" i="25"/>
  <c r="BH569" i="25" s="1"/>
  <c r="AK589" i="25"/>
  <c r="O589" i="25"/>
  <c r="AY577" i="25"/>
  <c r="AR577" i="25"/>
  <c r="Q577" i="25"/>
  <c r="BA577" i="25" s="1"/>
  <c r="X577" i="25"/>
  <c r="BH577" i="25" s="1"/>
  <c r="AY568" i="25"/>
  <c r="AR568" i="25"/>
  <c r="C590" i="9"/>
  <c r="C590" i="33"/>
  <c r="C590" i="8"/>
  <c r="AT574" i="25"/>
  <c r="AM574" i="25"/>
  <c r="R577" i="25"/>
  <c r="BB577" i="25" s="1"/>
  <c r="Y577" i="25"/>
  <c r="BI577" i="25" s="1"/>
  <c r="D580" i="33"/>
  <c r="D580" i="8"/>
  <c r="D580" i="9"/>
  <c r="D598" i="25"/>
  <c r="C596" i="6"/>
  <c r="H596" i="6"/>
  <c r="AG580" i="25"/>
  <c r="H588" i="8"/>
  <c r="H588" i="9"/>
  <c r="H588" i="33"/>
  <c r="H621" i="3"/>
  <c r="H609" i="5"/>
  <c r="D609" i="5"/>
  <c r="C603" i="5"/>
  <c r="C615" i="3"/>
  <c r="O587" i="25"/>
  <c r="AK587" i="25"/>
  <c r="D598" i="6"/>
  <c r="K581" i="25"/>
  <c r="AG581" i="25"/>
  <c r="C582" i="9"/>
  <c r="C582" i="33"/>
  <c r="C582" i="8"/>
  <c r="H596" i="25"/>
  <c r="K580" i="25"/>
  <c r="C608" i="5"/>
  <c r="C620" i="3"/>
  <c r="AN574" i="25"/>
  <c r="AU574" i="25"/>
  <c r="D591" i="33"/>
  <c r="D591" i="8"/>
  <c r="D591" i="9"/>
  <c r="C612" i="5"/>
  <c r="C624" i="3"/>
  <c r="V577" i="25"/>
  <c r="BF577" i="25" s="1"/>
  <c r="AC577" i="25"/>
  <c r="BM577" i="25" s="1"/>
  <c r="J582" i="25"/>
  <c r="AF582" i="25"/>
  <c r="J590" i="25"/>
  <c r="AF590" i="25"/>
  <c r="X567" i="25"/>
  <c r="BH567" i="25" s="1"/>
  <c r="Q567" i="25"/>
  <c r="BA567" i="25" s="1"/>
  <c r="C622" i="3"/>
  <c r="C610" i="5"/>
  <c r="AN573" i="25"/>
  <c r="AU573" i="25"/>
  <c r="D597" i="6"/>
  <c r="AR571" i="25"/>
  <c r="AY571" i="25"/>
  <c r="D591" i="25"/>
  <c r="AU569" i="25"/>
  <c r="AN569" i="25"/>
  <c r="H597" i="6"/>
  <c r="C592" i="6"/>
  <c r="AK584" i="25"/>
  <c r="O584" i="25"/>
  <c r="AG587" i="25"/>
  <c r="K587" i="25"/>
  <c r="V569" i="25"/>
  <c r="BF569" i="25" s="1"/>
  <c r="AC569" i="25"/>
  <c r="BM569" i="25" s="1"/>
  <c r="D592" i="25"/>
  <c r="J580" i="25"/>
  <c r="AF580" i="25"/>
  <c r="O583" i="25"/>
  <c r="AK583" i="25"/>
  <c r="AF579" i="25"/>
  <c r="J579" i="25"/>
  <c r="AM567" i="25"/>
  <c r="AT567" i="25"/>
  <c r="H608" i="5"/>
  <c r="D608" i="5"/>
  <c r="H620" i="3"/>
  <c r="D586" i="8"/>
  <c r="D586" i="9"/>
  <c r="D586" i="33"/>
  <c r="AY575" i="25"/>
  <c r="AR575" i="25"/>
  <c r="D595" i="25"/>
  <c r="V573" i="25"/>
  <c r="BF573" i="25" s="1"/>
  <c r="AC573" i="25"/>
  <c r="BM573" i="25" s="1"/>
  <c r="R574" i="25"/>
  <c r="BB574" i="25" s="1"/>
  <c r="Y574" i="25"/>
  <c r="BI574" i="25" s="1"/>
  <c r="AT578" i="25"/>
  <c r="AM578" i="25"/>
  <c r="AT568" i="25"/>
  <c r="AM568" i="25"/>
  <c r="V579" i="25"/>
  <c r="BF579" i="25" s="1"/>
  <c r="AC579" i="25"/>
  <c r="BM579" i="25" s="1"/>
  <c r="AR572" i="25"/>
  <c r="AY572" i="25"/>
  <c r="H601" i="25"/>
  <c r="D604" i="5"/>
  <c r="H604" i="5"/>
  <c r="H616" i="3"/>
  <c r="AR569" i="25"/>
  <c r="AY569" i="25"/>
  <c r="D590" i="8"/>
  <c r="D590" i="9"/>
  <c r="D590" i="33"/>
  <c r="H584" i="9"/>
  <c r="H584" i="33"/>
  <c r="H584" i="8"/>
  <c r="D613" i="5"/>
  <c r="H613" i="5"/>
  <c r="H625" i="3"/>
  <c r="Q572" i="25"/>
  <c r="BA572" i="25" s="1"/>
  <c r="X572" i="25"/>
  <c r="BH572" i="25" s="1"/>
  <c r="H589" i="33"/>
  <c r="H589" i="9"/>
  <c r="H589" i="8"/>
  <c r="H587" i="9"/>
  <c r="H587" i="33"/>
  <c r="H587" i="8"/>
  <c r="R572" i="25"/>
  <c r="BB572" i="25" s="1"/>
  <c r="Y572" i="25"/>
  <c r="BI572" i="25" s="1"/>
  <c r="C602" i="5"/>
  <c r="C614" i="3"/>
  <c r="H582" i="8"/>
  <c r="H582" i="33"/>
  <c r="H582" i="9"/>
  <c r="V575" i="25"/>
  <c r="BF575" i="25" s="1"/>
  <c r="AC575" i="25"/>
  <c r="BM575" i="25" s="1"/>
  <c r="D595" i="6"/>
  <c r="AY573" i="25"/>
  <c r="AR573" i="25"/>
  <c r="AF583" i="25"/>
  <c r="O586" i="25"/>
  <c r="AK586" i="25"/>
  <c r="X578" i="25"/>
  <c r="BH578" i="25" s="1"/>
  <c r="Q578" i="25"/>
  <c r="BA578" i="25" s="1"/>
  <c r="Q568" i="25"/>
  <c r="BA568" i="25" s="1"/>
  <c r="X568" i="25"/>
  <c r="BH568" i="25" s="1"/>
  <c r="R573" i="25"/>
  <c r="BB573" i="25" s="1"/>
  <c r="Y573" i="25"/>
  <c r="BI573" i="25" s="1"/>
  <c r="D605" i="5"/>
  <c r="H605" i="5"/>
  <c r="H617" i="3"/>
  <c r="K590" i="25"/>
  <c r="AG590" i="25"/>
  <c r="C584" i="33"/>
  <c r="C584" i="9"/>
  <c r="C584" i="8"/>
  <c r="C617" i="3"/>
  <c r="C605" i="5"/>
  <c r="C598" i="25"/>
  <c r="H599" i="25"/>
  <c r="AM572" i="25"/>
  <c r="AT572" i="25"/>
  <c r="X576" i="25"/>
  <c r="BH576" i="25" s="1"/>
  <c r="Q576" i="25"/>
  <c r="BA576" i="25" s="1"/>
  <c r="C585" i="9"/>
  <c r="C585" i="8"/>
  <c r="C585" i="33"/>
  <c r="AU572" i="25"/>
  <c r="AN572" i="25"/>
  <c r="H619" i="3"/>
  <c r="H607" i="5"/>
  <c r="D607" i="5"/>
  <c r="C593" i="25"/>
  <c r="C602" i="25"/>
  <c r="C602" i="6"/>
  <c r="AR578" i="25"/>
  <c r="AY578" i="25"/>
  <c r="Q575" i="25"/>
  <c r="BA575" i="25" s="1"/>
  <c r="X575" i="25"/>
  <c r="BH575" i="25" s="1"/>
  <c r="AY576" i="25"/>
  <c r="AR576" i="25"/>
  <c r="J583" i="25"/>
  <c r="AU576" i="25"/>
  <c r="AN576" i="25"/>
  <c r="Q571" i="25"/>
  <c r="BA571" i="25" s="1"/>
  <c r="X571" i="25"/>
  <c r="BH571" i="25" s="1"/>
  <c r="K585" i="25"/>
  <c r="AG585" i="25"/>
  <c r="R575" i="25"/>
  <c r="BB575" i="25" s="1"/>
  <c r="Y575" i="25"/>
  <c r="BI575" i="25" s="1"/>
  <c r="R570" i="25"/>
  <c r="BB570" i="25" s="1"/>
  <c r="Y570" i="25"/>
  <c r="BI570" i="25" s="1"/>
  <c r="O591" i="25"/>
  <c r="AK591" i="25"/>
  <c r="C601" i="25"/>
  <c r="C587" i="9"/>
  <c r="C587" i="8"/>
  <c r="C587" i="33"/>
  <c r="C625" i="3"/>
  <c r="C613" i="5"/>
  <c r="J586" i="25"/>
  <c r="AF586" i="25"/>
  <c r="D596" i="6"/>
  <c r="AC578" i="25"/>
  <c r="BM578" i="25" s="1"/>
  <c r="V578" i="25"/>
  <c r="BF578" i="25" s="1"/>
  <c r="AM575" i="25"/>
  <c r="AT575" i="25"/>
  <c r="AG582" i="25"/>
  <c r="K582" i="25"/>
  <c r="C597" i="6"/>
  <c r="AF585" i="25"/>
  <c r="J585" i="25"/>
  <c r="Y576" i="25"/>
  <c r="BI576" i="25" s="1"/>
  <c r="R576" i="25"/>
  <c r="BB576" i="25" s="1"/>
  <c r="D825" i="4"/>
  <c r="C825" i="4"/>
  <c r="E825" i="4" s="1"/>
  <c r="B826" i="4"/>
  <c r="J825" i="4"/>
  <c r="I825" i="4"/>
  <c r="K825" i="4" s="1"/>
  <c r="S555" i="25" l="1"/>
  <c r="BC555" i="25" s="1"/>
  <c r="AR579" i="25"/>
  <c r="AN586" i="25"/>
  <c r="H595" i="33"/>
  <c r="AC582" i="25"/>
  <c r="BM582" i="25" s="1"/>
  <c r="D603" i="6"/>
  <c r="D603" i="9" s="1"/>
  <c r="AW557" i="25"/>
  <c r="AP558" i="25"/>
  <c r="AU583" i="25"/>
  <c r="AA559" i="25"/>
  <c r="BK559" i="25" s="1"/>
  <c r="F571" i="8"/>
  <c r="F571" i="9"/>
  <c r="AI569" i="25"/>
  <c r="AW569" i="25" s="1"/>
  <c r="E573" i="8"/>
  <c r="AI571" i="25"/>
  <c r="AP571" i="25" s="1"/>
  <c r="H595" i="9"/>
  <c r="AR580" i="25"/>
  <c r="AF592" i="25"/>
  <c r="AM592" i="25" s="1"/>
  <c r="T558" i="25"/>
  <c r="BD558" i="25" s="1"/>
  <c r="AA558" i="25"/>
  <c r="BK558" i="25" s="1"/>
  <c r="E573" i="33"/>
  <c r="AN584" i="25"/>
  <c r="AF591" i="25"/>
  <c r="AM591" i="25" s="1"/>
  <c r="M576" i="25"/>
  <c r="AA576" i="25" s="1"/>
  <c r="BK576" i="25" s="1"/>
  <c r="J592" i="25"/>
  <c r="Q592" i="25" s="1"/>
  <c r="BA592" i="25" s="1"/>
  <c r="AG593" i="25"/>
  <c r="AU593" i="25" s="1"/>
  <c r="F583" i="25"/>
  <c r="AC580" i="25"/>
  <c r="BM580" i="25" s="1"/>
  <c r="AR581" i="25"/>
  <c r="AI567" i="25"/>
  <c r="M567" i="25"/>
  <c r="BR544" i="25"/>
  <c r="BR545" i="25" s="1"/>
  <c r="BR546" i="25" s="1"/>
  <c r="BR547" i="25" s="1"/>
  <c r="BR548" i="25" s="1"/>
  <c r="BR549" i="25" s="1"/>
  <c r="BR550" i="25" s="1"/>
  <c r="BR551" i="25" s="1"/>
  <c r="BR552" i="25" s="1"/>
  <c r="BR553" i="25" s="1"/>
  <c r="BR554" i="25" s="1"/>
  <c r="BR555" i="25" s="1"/>
  <c r="F568" i="8"/>
  <c r="K593" i="25"/>
  <c r="R593" i="25" s="1"/>
  <c r="BB593" i="25" s="1"/>
  <c r="F568" i="33"/>
  <c r="AW559" i="25"/>
  <c r="AP559" i="25"/>
  <c r="H591" i="8"/>
  <c r="F569" i="8"/>
  <c r="F569" i="33"/>
  <c r="E613" i="3"/>
  <c r="E601" i="5"/>
  <c r="AH568" i="25"/>
  <c r="L568" i="25"/>
  <c r="F612" i="3"/>
  <c r="F600" i="5"/>
  <c r="F579" i="25"/>
  <c r="F587" i="25"/>
  <c r="F585" i="25"/>
  <c r="F582" i="6"/>
  <c r="F586" i="25"/>
  <c r="F588" i="25"/>
  <c r="F589" i="6"/>
  <c r="F584" i="6"/>
  <c r="F582" i="25"/>
  <c r="F580" i="25"/>
  <c r="F590" i="6"/>
  <c r="F589" i="25"/>
  <c r="F590" i="25"/>
  <c r="E590" i="25"/>
  <c r="E590" i="6"/>
  <c r="E583" i="25"/>
  <c r="E588" i="25"/>
  <c r="E589" i="6"/>
  <c r="E585" i="6"/>
  <c r="E587" i="25"/>
  <c r="E589" i="25"/>
  <c r="E586" i="6"/>
  <c r="E584" i="25"/>
  <c r="E588" i="6"/>
  <c r="E582" i="25"/>
  <c r="E587" i="6"/>
  <c r="E585" i="25"/>
  <c r="E583" i="6"/>
  <c r="F581" i="6"/>
  <c r="AP565" i="25"/>
  <c r="AW565" i="25"/>
  <c r="AH573" i="25"/>
  <c r="L573" i="25"/>
  <c r="E577" i="33"/>
  <c r="E577" i="9"/>
  <c r="E577" i="8"/>
  <c r="E567" i="8"/>
  <c r="E567" i="9"/>
  <c r="E567" i="33"/>
  <c r="T561" i="25"/>
  <c r="BD561" i="25" s="1"/>
  <c r="AA561" i="25"/>
  <c r="BK561" i="25" s="1"/>
  <c r="AP562" i="25"/>
  <c r="AW562" i="25"/>
  <c r="E609" i="3"/>
  <c r="E597" i="5"/>
  <c r="AP563" i="25"/>
  <c r="AW563" i="25"/>
  <c r="Z563" i="25"/>
  <c r="BJ563" i="25" s="1"/>
  <c r="S563" i="25"/>
  <c r="BC563" i="25" s="1"/>
  <c r="E580" i="25"/>
  <c r="M578" i="25"/>
  <c r="AI578" i="25"/>
  <c r="L569" i="25"/>
  <c r="E590" i="5"/>
  <c r="E602" i="3"/>
  <c r="AH574" i="25"/>
  <c r="L574" i="25"/>
  <c r="E595" i="5"/>
  <c r="E607" i="3"/>
  <c r="S558" i="25"/>
  <c r="BC558" i="25" s="1"/>
  <c r="Z558" i="25"/>
  <c r="BJ558" i="25" s="1"/>
  <c r="H591" i="9"/>
  <c r="C600" i="8"/>
  <c r="F574" i="33"/>
  <c r="F574" i="9"/>
  <c r="F574" i="8"/>
  <c r="Z564" i="25"/>
  <c r="BJ564" i="25" s="1"/>
  <c r="S564" i="25"/>
  <c r="BC564" i="25" s="1"/>
  <c r="T565" i="25"/>
  <c r="BD565" i="25" s="1"/>
  <c r="AA565" i="25"/>
  <c r="BK565" i="25" s="1"/>
  <c r="L575" i="25"/>
  <c r="AH575" i="25"/>
  <c r="L576" i="25"/>
  <c r="AH576" i="25"/>
  <c r="E572" i="33"/>
  <c r="E572" i="9"/>
  <c r="E572" i="8"/>
  <c r="E584" i="6"/>
  <c r="AA562" i="25"/>
  <c r="BK562" i="25" s="1"/>
  <c r="T562" i="25"/>
  <c r="BD562" i="25" s="1"/>
  <c r="E605" i="3"/>
  <c r="E593" i="5"/>
  <c r="F611" i="3"/>
  <c r="F599" i="5"/>
  <c r="F594" i="5"/>
  <c r="F606" i="3"/>
  <c r="F576" i="33"/>
  <c r="F576" i="9"/>
  <c r="F576" i="8"/>
  <c r="AV563" i="25"/>
  <c r="AO563" i="25"/>
  <c r="F579" i="6"/>
  <c r="M573" i="25"/>
  <c r="AI573" i="25"/>
  <c r="AI574" i="25"/>
  <c r="F573" i="33"/>
  <c r="F573" i="8"/>
  <c r="F573" i="9"/>
  <c r="BQ543" i="25"/>
  <c r="BQ544" i="25" s="1"/>
  <c r="BQ545" i="25" s="1"/>
  <c r="BQ546" i="25" s="1"/>
  <c r="BQ547" i="25" s="1"/>
  <c r="BQ548" i="25" s="1"/>
  <c r="BQ549" i="25" s="1"/>
  <c r="BQ550" i="25" s="1"/>
  <c r="BQ551" i="25" s="1"/>
  <c r="BQ552" i="25" s="1"/>
  <c r="BQ553" i="25" s="1"/>
  <c r="BQ554" i="25" s="1"/>
  <c r="BQ555" i="25" s="1"/>
  <c r="BQ556" i="25" s="1"/>
  <c r="AH569" i="25"/>
  <c r="C600" i="33"/>
  <c r="E568" i="8"/>
  <c r="E568" i="9"/>
  <c r="E568" i="33"/>
  <c r="AV564" i="25"/>
  <c r="AO564" i="25"/>
  <c r="E570" i="9"/>
  <c r="E570" i="8"/>
  <c r="E570" i="33"/>
  <c r="F592" i="5"/>
  <c r="F604" i="3"/>
  <c r="L578" i="25"/>
  <c r="AH578" i="25"/>
  <c r="L567" i="25"/>
  <c r="AH567" i="25"/>
  <c r="E579" i="6"/>
  <c r="AV566" i="25"/>
  <c r="AO566" i="25"/>
  <c r="AP566" i="25"/>
  <c r="AW566" i="25"/>
  <c r="F583" i="6"/>
  <c r="F584" i="25"/>
  <c r="S559" i="25"/>
  <c r="BC559" i="25" s="1"/>
  <c r="Z559" i="25"/>
  <c r="BJ559" i="25" s="1"/>
  <c r="F577" i="9"/>
  <c r="F577" i="33"/>
  <c r="F577" i="8"/>
  <c r="BX543" i="25"/>
  <c r="BX544" i="25" s="1"/>
  <c r="BX545" i="25" s="1"/>
  <c r="BX546" i="25" s="1"/>
  <c r="BX547" i="25" s="1"/>
  <c r="BX548" i="25" s="1"/>
  <c r="BX549" i="25" s="1"/>
  <c r="BX550" i="25" s="1"/>
  <c r="BX551" i="25" s="1"/>
  <c r="BX552" i="25" s="1"/>
  <c r="BX553" i="25" s="1"/>
  <c r="BX554" i="25" s="1"/>
  <c r="BX555" i="25" s="1"/>
  <c r="BX556" i="25" s="1"/>
  <c r="M574" i="25"/>
  <c r="F590" i="5"/>
  <c r="F602" i="3"/>
  <c r="F597" i="5"/>
  <c r="F609" i="3"/>
  <c r="T563" i="25"/>
  <c r="BD563" i="25" s="1"/>
  <c r="AA563" i="25"/>
  <c r="BK563" i="25" s="1"/>
  <c r="F578" i="33"/>
  <c r="F578" i="8"/>
  <c r="F578" i="9"/>
  <c r="E611" i="3"/>
  <c r="E599" i="5"/>
  <c r="AP560" i="25"/>
  <c r="AW560" i="25"/>
  <c r="F607" i="3"/>
  <c r="F595" i="5"/>
  <c r="E578" i="9"/>
  <c r="E578" i="33"/>
  <c r="E578" i="8"/>
  <c r="S566" i="25"/>
  <c r="BC566" i="25" s="1"/>
  <c r="Z566" i="25"/>
  <c r="BJ566" i="25" s="1"/>
  <c r="AA566" i="25"/>
  <c r="BK566" i="25" s="1"/>
  <c r="T566" i="25"/>
  <c r="BD566" i="25" s="1"/>
  <c r="E603" i="3"/>
  <c r="E591" i="5"/>
  <c r="F588" i="6"/>
  <c r="L570" i="25"/>
  <c r="AH570" i="25"/>
  <c r="T556" i="25"/>
  <c r="BD556" i="25" s="1"/>
  <c r="AA556" i="25"/>
  <c r="BK556" i="25" s="1"/>
  <c r="AO557" i="25"/>
  <c r="AV557" i="25"/>
  <c r="T557" i="25"/>
  <c r="BD557" i="25" s="1"/>
  <c r="AA557" i="25"/>
  <c r="BK557" i="25" s="1"/>
  <c r="AV559" i="25"/>
  <c r="AO559" i="25"/>
  <c r="AI577" i="25"/>
  <c r="M577" i="25"/>
  <c r="F587" i="6"/>
  <c r="E581" i="6"/>
  <c r="E586" i="25"/>
  <c r="F593" i="5"/>
  <c r="F605" i="3"/>
  <c r="F570" i="33"/>
  <c r="F570" i="8"/>
  <c r="F570" i="9"/>
  <c r="AA560" i="25"/>
  <c r="BK560" i="25" s="1"/>
  <c r="T560" i="25"/>
  <c r="BD560" i="25" s="1"/>
  <c r="AH577" i="25"/>
  <c r="L577" i="25"/>
  <c r="E610" i="3"/>
  <c r="E598" i="5"/>
  <c r="E580" i="6"/>
  <c r="F575" i="8"/>
  <c r="F575" i="33"/>
  <c r="F575" i="9"/>
  <c r="Z560" i="25"/>
  <c r="BJ560" i="25" s="1"/>
  <c r="S560" i="25"/>
  <c r="BC560" i="25" s="1"/>
  <c r="AH572" i="25"/>
  <c r="L572" i="25"/>
  <c r="E571" i="8"/>
  <c r="E571" i="33"/>
  <c r="E571" i="9"/>
  <c r="AW556" i="25"/>
  <c r="AP556" i="25"/>
  <c r="Z565" i="25"/>
  <c r="BJ565" i="25" s="1"/>
  <c r="S565" i="25"/>
  <c r="BC565" i="25" s="1"/>
  <c r="E576" i="9"/>
  <c r="E576" i="8"/>
  <c r="E576" i="33"/>
  <c r="Z557" i="25"/>
  <c r="BJ557" i="25" s="1"/>
  <c r="S557" i="25"/>
  <c r="BC557" i="25" s="1"/>
  <c r="E569" i="9"/>
  <c r="E569" i="33"/>
  <c r="E569" i="8"/>
  <c r="F572" i="33"/>
  <c r="F572" i="8"/>
  <c r="F572" i="9"/>
  <c r="F586" i="6"/>
  <c r="AW561" i="25"/>
  <c r="AP561" i="25"/>
  <c r="AH571" i="25"/>
  <c r="L571" i="25"/>
  <c r="AA564" i="25"/>
  <c r="BK564" i="25" s="1"/>
  <c r="T564" i="25"/>
  <c r="BD564" i="25" s="1"/>
  <c r="AI572" i="25"/>
  <c r="M572" i="25"/>
  <c r="F613" i="3"/>
  <c r="F601" i="5"/>
  <c r="S561" i="25"/>
  <c r="BC561" i="25" s="1"/>
  <c r="Z561" i="25"/>
  <c r="BJ561" i="25" s="1"/>
  <c r="E612" i="3"/>
  <c r="E600" i="5"/>
  <c r="E575" i="33"/>
  <c r="E575" i="9"/>
  <c r="E575" i="8"/>
  <c r="F591" i="5"/>
  <c r="F603" i="3"/>
  <c r="F585" i="6"/>
  <c r="M575" i="25"/>
  <c r="AI575" i="25"/>
  <c r="AV560" i="25"/>
  <c r="AO560" i="25"/>
  <c r="BY544" i="25"/>
  <c r="BY545" i="25" s="1"/>
  <c r="BY546" i="25" s="1"/>
  <c r="BY547" i="25" s="1"/>
  <c r="BY548" i="25" s="1"/>
  <c r="BY549" i="25" s="1"/>
  <c r="BY550" i="25" s="1"/>
  <c r="BY551" i="25" s="1"/>
  <c r="BY552" i="25" s="1"/>
  <c r="BY553" i="25" s="1"/>
  <c r="BY554" i="25" s="1"/>
  <c r="BY555" i="25" s="1"/>
  <c r="Z562" i="25"/>
  <c r="BJ562" i="25" s="1"/>
  <c r="S562" i="25"/>
  <c r="BC562" i="25" s="1"/>
  <c r="AV565" i="25"/>
  <c r="AO565" i="25"/>
  <c r="E581" i="25"/>
  <c r="F567" i="9"/>
  <c r="F567" i="8"/>
  <c r="F567" i="33"/>
  <c r="E604" i="3"/>
  <c r="E592" i="5"/>
  <c r="AI576" i="25"/>
  <c r="F580" i="6"/>
  <c r="AI570" i="25"/>
  <c r="M570" i="25"/>
  <c r="M571" i="25"/>
  <c r="CA567" i="25"/>
  <c r="CA568" i="25" s="1"/>
  <c r="CA569" i="25" s="1"/>
  <c r="CA570" i="25" s="1"/>
  <c r="CA571" i="25" s="1"/>
  <c r="CA572" i="25" s="1"/>
  <c r="CA573" i="25" s="1"/>
  <c r="CA574" i="25" s="1"/>
  <c r="CA575" i="25" s="1"/>
  <c r="CA576" i="25" s="1"/>
  <c r="CA577" i="25" s="1"/>
  <c r="CA578" i="25" s="1"/>
  <c r="CA579" i="25" s="1"/>
  <c r="CA580" i="25" s="1"/>
  <c r="CA581" i="25" s="1"/>
  <c r="CA582" i="25" s="1"/>
  <c r="K594" i="25"/>
  <c r="Y594" i="25" s="1"/>
  <c r="BI594" i="25" s="1"/>
  <c r="AW564" i="25"/>
  <c r="AP564" i="25"/>
  <c r="F608" i="3"/>
  <c r="F596" i="5"/>
  <c r="E608" i="3"/>
  <c r="E596" i="5"/>
  <c r="AV561" i="25"/>
  <c r="AO561" i="25"/>
  <c r="F598" i="5"/>
  <c r="F610" i="3"/>
  <c r="E574" i="33"/>
  <c r="E574" i="8"/>
  <c r="E574" i="9"/>
  <c r="AO562" i="25"/>
  <c r="AV562" i="25"/>
  <c r="AO558" i="25"/>
  <c r="AV558" i="25"/>
  <c r="E594" i="5"/>
  <c r="E606" i="3"/>
  <c r="E579" i="25"/>
  <c r="M569" i="25"/>
  <c r="M568" i="25"/>
  <c r="AI568" i="25"/>
  <c r="E582" i="6"/>
  <c r="F581" i="25"/>
  <c r="O597" i="25"/>
  <c r="V597" i="25" s="1"/>
  <c r="BF597" i="25" s="1"/>
  <c r="Y584" i="25"/>
  <c r="BI584" i="25" s="1"/>
  <c r="AR582" i="25"/>
  <c r="C604" i="6"/>
  <c r="C604" i="9" s="1"/>
  <c r="H601" i="9"/>
  <c r="H604" i="25"/>
  <c r="AK604" i="25" s="1"/>
  <c r="D604" i="25"/>
  <c r="K604" i="25" s="1"/>
  <c r="D593" i="9"/>
  <c r="I850" i="3"/>
  <c r="I851" i="3" s="1"/>
  <c r="I734" i="3"/>
  <c r="I746" i="3" s="1"/>
  <c r="I758" i="3" s="1"/>
  <c r="V581" i="25"/>
  <c r="BF581" i="25" s="1"/>
  <c r="H601" i="33"/>
  <c r="O592" i="25"/>
  <c r="AC592" i="25" s="1"/>
  <c r="BM592" i="25" s="1"/>
  <c r="AG597" i="25"/>
  <c r="AN597" i="25" s="1"/>
  <c r="Y583" i="25"/>
  <c r="BI583" i="25" s="1"/>
  <c r="BO567" i="25"/>
  <c r="BO568" i="25" s="1"/>
  <c r="BO569" i="25" s="1"/>
  <c r="BO570" i="25" s="1"/>
  <c r="BO571" i="25" s="1"/>
  <c r="BO572" i="25" s="1"/>
  <c r="BO573" i="25" s="1"/>
  <c r="BO574" i="25" s="1"/>
  <c r="BO575" i="25" s="1"/>
  <c r="BO576" i="25" s="1"/>
  <c r="BO577" i="25" s="1"/>
  <c r="BO578" i="25" s="1"/>
  <c r="D593" i="33"/>
  <c r="D592" i="33"/>
  <c r="D592" i="8"/>
  <c r="D605" i="6"/>
  <c r="D605" i="9" s="1"/>
  <c r="BW567" i="25"/>
  <c r="BW568" i="25" s="1"/>
  <c r="BW569" i="25" s="1"/>
  <c r="BW570" i="25" s="1"/>
  <c r="BW571" i="25" s="1"/>
  <c r="BW572" i="25" s="1"/>
  <c r="BW573" i="25" s="1"/>
  <c r="BW574" i="25" s="1"/>
  <c r="BW575" i="25" s="1"/>
  <c r="BW576" i="25" s="1"/>
  <c r="BW577" i="25" s="1"/>
  <c r="BW578" i="25" s="1"/>
  <c r="D601" i="8"/>
  <c r="D601" i="9"/>
  <c r="D599" i="33"/>
  <c r="D599" i="9"/>
  <c r="BP567" i="25"/>
  <c r="BP568" i="25" s="1"/>
  <c r="BP569" i="25" s="1"/>
  <c r="BP570" i="25" s="1"/>
  <c r="BP571" i="25" s="1"/>
  <c r="BP572" i="25" s="1"/>
  <c r="BP573" i="25" s="1"/>
  <c r="BP574" i="25" s="1"/>
  <c r="BP575" i="25" s="1"/>
  <c r="BP576" i="25" s="1"/>
  <c r="BP577" i="25" s="1"/>
  <c r="BP578" i="25" s="1"/>
  <c r="H613" i="25"/>
  <c r="C611" i="25"/>
  <c r="C610" i="6"/>
  <c r="C610" i="33" s="1"/>
  <c r="AG594" i="25"/>
  <c r="AN594" i="25" s="1"/>
  <c r="H610" i="6"/>
  <c r="H610" i="8" s="1"/>
  <c r="H605" i="25"/>
  <c r="H612" i="6"/>
  <c r="H612" i="33" s="1"/>
  <c r="H612" i="25"/>
  <c r="H609" i="6"/>
  <c r="H609" i="8" s="1"/>
  <c r="H609" i="25"/>
  <c r="H610" i="25"/>
  <c r="D609" i="25"/>
  <c r="C601" i="9"/>
  <c r="H608" i="25"/>
  <c r="BT567" i="25"/>
  <c r="BT568" i="25" s="1"/>
  <c r="BT569" i="25" s="1"/>
  <c r="BT570" i="25" s="1"/>
  <c r="BT571" i="25" s="1"/>
  <c r="BT572" i="25" s="1"/>
  <c r="BT573" i="25" s="1"/>
  <c r="BT574" i="25" s="1"/>
  <c r="BT575" i="25" s="1"/>
  <c r="BT576" i="25" s="1"/>
  <c r="BT577" i="25" s="1"/>
  <c r="BT578" i="25" s="1"/>
  <c r="BT579" i="25" s="1"/>
  <c r="C601" i="8"/>
  <c r="H605" i="6"/>
  <c r="H605" i="9" s="1"/>
  <c r="AK597" i="25"/>
  <c r="AR597" i="25" s="1"/>
  <c r="AF601" i="25"/>
  <c r="J601" i="25"/>
  <c r="D595" i="8"/>
  <c r="D595" i="9"/>
  <c r="D595" i="33"/>
  <c r="V583" i="25"/>
  <c r="BF583" i="25" s="1"/>
  <c r="AC583" i="25"/>
  <c r="BM583" i="25" s="1"/>
  <c r="AU580" i="25"/>
  <c r="AN580" i="25"/>
  <c r="X586" i="25"/>
  <c r="BH586" i="25" s="1"/>
  <c r="Q586" i="25"/>
  <c r="BA586" i="25" s="1"/>
  <c r="Y590" i="25"/>
  <c r="BI590" i="25" s="1"/>
  <c r="R590" i="25"/>
  <c r="BB590" i="25" s="1"/>
  <c r="D608" i="25"/>
  <c r="AT580" i="25"/>
  <c r="AM580" i="25"/>
  <c r="K592" i="25"/>
  <c r="AG592" i="25"/>
  <c r="AY584" i="25"/>
  <c r="AR584" i="25"/>
  <c r="AM590" i="25"/>
  <c r="AT590" i="25"/>
  <c r="C620" i="5"/>
  <c r="C632" i="3"/>
  <c r="D598" i="33"/>
  <c r="D598" i="9"/>
  <c r="D598" i="8"/>
  <c r="H608" i="6"/>
  <c r="H596" i="8"/>
  <c r="H596" i="9"/>
  <c r="H596" i="33"/>
  <c r="AY589" i="25"/>
  <c r="AR589" i="25"/>
  <c r="K599" i="25"/>
  <c r="AG599" i="25"/>
  <c r="AG601" i="25"/>
  <c r="K601" i="25"/>
  <c r="H603" i="6"/>
  <c r="H614" i="25"/>
  <c r="H614" i="6"/>
  <c r="AG602" i="25"/>
  <c r="K602" i="25"/>
  <c r="C630" i="3"/>
  <c r="C618" i="5"/>
  <c r="H607" i="6"/>
  <c r="C633" i="3"/>
  <c r="C621" i="5"/>
  <c r="O598" i="25"/>
  <c r="AK598" i="25"/>
  <c r="C598" i="9"/>
  <c r="C598" i="8"/>
  <c r="C598" i="33"/>
  <c r="O603" i="25"/>
  <c r="AK603" i="25"/>
  <c r="C603" i="6"/>
  <c r="C614" i="25"/>
  <c r="C614" i="6"/>
  <c r="AC584" i="25"/>
  <c r="BM584" i="25" s="1"/>
  <c r="V584" i="25"/>
  <c r="BF584" i="25" s="1"/>
  <c r="AY591" i="25"/>
  <c r="AR591" i="25"/>
  <c r="D610" i="6"/>
  <c r="Y582" i="25"/>
  <c r="BI582" i="25" s="1"/>
  <c r="R582" i="25"/>
  <c r="BB582" i="25" s="1"/>
  <c r="D607" i="6"/>
  <c r="C609" i="6"/>
  <c r="C637" i="3"/>
  <c r="C625" i="5"/>
  <c r="V591" i="25"/>
  <c r="BF591" i="25" s="1"/>
  <c r="AC591" i="25"/>
  <c r="BM591" i="25" s="1"/>
  <c r="H619" i="5"/>
  <c r="D619" i="5"/>
  <c r="H631" i="3"/>
  <c r="D610" i="25"/>
  <c r="AK599" i="25"/>
  <c r="O599" i="25"/>
  <c r="C629" i="3"/>
  <c r="C617" i="5"/>
  <c r="D608" i="6"/>
  <c r="BV567" i="25"/>
  <c r="BV568" i="25" s="1"/>
  <c r="BV569" i="25" s="1"/>
  <c r="BV570" i="25" s="1"/>
  <c r="BV571" i="25" s="1"/>
  <c r="BV572" i="25" s="1"/>
  <c r="BV573" i="25" s="1"/>
  <c r="BV574" i="25" s="1"/>
  <c r="BV575" i="25" s="1"/>
  <c r="BV576" i="25" s="1"/>
  <c r="BV577" i="25" s="1"/>
  <c r="BV578" i="25" s="1"/>
  <c r="O601" i="25"/>
  <c r="AK601" i="25"/>
  <c r="X580" i="25"/>
  <c r="BH580" i="25" s="1"/>
  <c r="Q580" i="25"/>
  <c r="BA580" i="25" s="1"/>
  <c r="D613" i="25"/>
  <c r="H604" i="6"/>
  <c r="K591" i="25"/>
  <c r="AG591" i="25"/>
  <c r="Q590" i="25"/>
  <c r="BA590" i="25" s="1"/>
  <c r="X590" i="25"/>
  <c r="BH590" i="25" s="1"/>
  <c r="AR587" i="25"/>
  <c r="AY587" i="25"/>
  <c r="H626" i="3"/>
  <c r="H614" i="5"/>
  <c r="H615" i="25" s="1"/>
  <c r="D614" i="5"/>
  <c r="D602" i="33"/>
  <c r="D602" i="8"/>
  <c r="D602" i="9"/>
  <c r="H594" i="33"/>
  <c r="H594" i="8"/>
  <c r="H594" i="9"/>
  <c r="AF597" i="25"/>
  <c r="J597" i="25"/>
  <c r="H634" i="3"/>
  <c r="D622" i="5"/>
  <c r="H622" i="5"/>
  <c r="C619" i="5"/>
  <c r="C631" i="3"/>
  <c r="R589" i="25"/>
  <c r="BB589" i="25" s="1"/>
  <c r="Y589" i="25"/>
  <c r="BI589" i="25" s="1"/>
  <c r="H602" i="9"/>
  <c r="H602" i="33"/>
  <c r="H602" i="8"/>
  <c r="C597" i="8"/>
  <c r="C597" i="33"/>
  <c r="C597" i="9"/>
  <c r="J593" i="25"/>
  <c r="AF593" i="25"/>
  <c r="AU590" i="25"/>
  <c r="AN590" i="25"/>
  <c r="C609" i="25"/>
  <c r="D612" i="6"/>
  <c r="D617" i="5"/>
  <c r="H617" i="5"/>
  <c r="H629" i="3"/>
  <c r="D605" i="25"/>
  <c r="D613" i="6"/>
  <c r="D609" i="6"/>
  <c r="D597" i="9"/>
  <c r="D597" i="33"/>
  <c r="D597" i="8"/>
  <c r="Y580" i="25"/>
  <c r="BI580" i="25" s="1"/>
  <c r="R580" i="25"/>
  <c r="BB580" i="25" s="1"/>
  <c r="AN581" i="25"/>
  <c r="AU581" i="25"/>
  <c r="AC587" i="25"/>
  <c r="BM587" i="25" s="1"/>
  <c r="V587" i="25"/>
  <c r="BF587" i="25" s="1"/>
  <c r="C608" i="6"/>
  <c r="C603" i="25"/>
  <c r="Q581" i="25"/>
  <c r="BA581" i="25" s="1"/>
  <c r="X581" i="25"/>
  <c r="BH581" i="25" s="1"/>
  <c r="D604" i="6"/>
  <c r="D614" i="6"/>
  <c r="D614" i="25"/>
  <c r="D594" i="33"/>
  <c r="D594" i="9"/>
  <c r="D594" i="8"/>
  <c r="C595" i="9"/>
  <c r="C595" i="33"/>
  <c r="C595" i="8"/>
  <c r="J599" i="25"/>
  <c r="AF599" i="25"/>
  <c r="Y586" i="25"/>
  <c r="BI586" i="25" s="1"/>
  <c r="R586" i="25"/>
  <c r="BB586" i="25" s="1"/>
  <c r="H630" i="3"/>
  <c r="H618" i="5"/>
  <c r="D618" i="5"/>
  <c r="AG600" i="25"/>
  <c r="K600" i="25"/>
  <c r="H593" i="33"/>
  <c r="H593" i="8"/>
  <c r="H593" i="9"/>
  <c r="AM589" i="25"/>
  <c r="AT589" i="25"/>
  <c r="AK602" i="25"/>
  <c r="O602" i="25"/>
  <c r="H600" i="8"/>
  <c r="H600" i="9"/>
  <c r="H600" i="33"/>
  <c r="D611" i="6"/>
  <c r="AT586" i="25"/>
  <c r="AM586" i="25"/>
  <c r="J598" i="25"/>
  <c r="AF598" i="25"/>
  <c r="C610" i="25"/>
  <c r="AN582" i="25"/>
  <c r="AU582" i="25"/>
  <c r="C605" i="25"/>
  <c r="AN585" i="25"/>
  <c r="AU585" i="25"/>
  <c r="AR586" i="25"/>
  <c r="AY586" i="25"/>
  <c r="R585" i="25"/>
  <c r="BB585" i="25" s="1"/>
  <c r="Y585" i="25"/>
  <c r="BI585" i="25" s="1"/>
  <c r="D612" i="25"/>
  <c r="AC586" i="25"/>
  <c r="BM586" i="25" s="1"/>
  <c r="V586" i="25"/>
  <c r="BF586" i="25" s="1"/>
  <c r="D620" i="5"/>
  <c r="H632" i="3"/>
  <c r="H620" i="5"/>
  <c r="Y587" i="25"/>
  <c r="BI587" i="25" s="1"/>
  <c r="R587" i="25"/>
  <c r="BB587" i="25" s="1"/>
  <c r="C592" i="33"/>
  <c r="C592" i="8"/>
  <c r="C592" i="9"/>
  <c r="C634" i="3"/>
  <c r="C622" i="5"/>
  <c r="AT582" i="25"/>
  <c r="AM582" i="25"/>
  <c r="R581" i="25"/>
  <c r="BB581" i="25" s="1"/>
  <c r="Y581" i="25"/>
  <c r="BI581" i="25" s="1"/>
  <c r="C608" i="25"/>
  <c r="C596" i="8"/>
  <c r="C596" i="33"/>
  <c r="C596" i="9"/>
  <c r="C612" i="25"/>
  <c r="AM581" i="25"/>
  <c r="AT581" i="25"/>
  <c r="AY585" i="25"/>
  <c r="AR585" i="25"/>
  <c r="Q591" i="25"/>
  <c r="BA591" i="25" s="1"/>
  <c r="X591" i="25"/>
  <c r="BH591" i="25" s="1"/>
  <c r="Y588" i="25"/>
  <c r="BI588" i="25" s="1"/>
  <c r="R588" i="25"/>
  <c r="BB588" i="25" s="1"/>
  <c r="AF594" i="25"/>
  <c r="J594" i="25"/>
  <c r="H606" i="25"/>
  <c r="C606" i="6"/>
  <c r="X589" i="25"/>
  <c r="BH589" i="25" s="1"/>
  <c r="Q589" i="25"/>
  <c r="BA589" i="25" s="1"/>
  <c r="D623" i="5"/>
  <c r="H635" i="3"/>
  <c r="H623" i="5"/>
  <c r="D611" i="25"/>
  <c r="J600" i="25"/>
  <c r="C605" i="6"/>
  <c r="Q585" i="25"/>
  <c r="BA585" i="25" s="1"/>
  <c r="X585" i="25"/>
  <c r="BH585" i="25" s="1"/>
  <c r="C602" i="33"/>
  <c r="C602" i="8"/>
  <c r="C602" i="9"/>
  <c r="C613" i="6"/>
  <c r="AM583" i="25"/>
  <c r="AT583" i="25"/>
  <c r="D616" i="5"/>
  <c r="H616" i="5"/>
  <c r="H628" i="3"/>
  <c r="H611" i="6"/>
  <c r="K595" i="25"/>
  <c r="AG595" i="25"/>
  <c r="X579" i="25"/>
  <c r="BH579" i="25" s="1"/>
  <c r="Q579" i="25"/>
  <c r="BA579" i="25" s="1"/>
  <c r="AU587" i="25"/>
  <c r="AN587" i="25"/>
  <c r="H597" i="33"/>
  <c r="H597" i="9"/>
  <c r="H597" i="8"/>
  <c r="Q582" i="25"/>
  <c r="BA582" i="25" s="1"/>
  <c r="X582" i="25"/>
  <c r="BH582" i="25" s="1"/>
  <c r="C636" i="3"/>
  <c r="C624" i="5"/>
  <c r="C612" i="6"/>
  <c r="AC585" i="25"/>
  <c r="BM585" i="25" s="1"/>
  <c r="V585" i="25"/>
  <c r="BF585" i="25" s="1"/>
  <c r="C607" i="6"/>
  <c r="AN588" i="25"/>
  <c r="AU588" i="25"/>
  <c r="H606" i="6"/>
  <c r="AU579" i="25"/>
  <c r="AN579" i="25"/>
  <c r="C623" i="5"/>
  <c r="C635" i="3"/>
  <c r="C606" i="25"/>
  <c r="V590" i="25"/>
  <c r="BF590" i="25" s="1"/>
  <c r="AC590" i="25"/>
  <c r="BM590" i="25" s="1"/>
  <c r="H599" i="33"/>
  <c r="H599" i="9"/>
  <c r="H599" i="8"/>
  <c r="AF600" i="25"/>
  <c r="Q583" i="25"/>
  <c r="BA583" i="25" s="1"/>
  <c r="X583" i="25"/>
  <c r="BH583" i="25" s="1"/>
  <c r="H625" i="5"/>
  <c r="H637" i="3"/>
  <c r="D625" i="5"/>
  <c r="D596" i="9"/>
  <c r="D596" i="8"/>
  <c r="D596" i="33"/>
  <c r="D607" i="25"/>
  <c r="AT585" i="25"/>
  <c r="AM585" i="25"/>
  <c r="C611" i="6"/>
  <c r="K603" i="25"/>
  <c r="AG603" i="25"/>
  <c r="AF602" i="25"/>
  <c r="J602" i="25"/>
  <c r="C613" i="25"/>
  <c r="H611" i="25"/>
  <c r="AT579" i="25"/>
  <c r="AM579" i="25"/>
  <c r="H613" i="6"/>
  <c r="C627" i="3"/>
  <c r="C615" i="5"/>
  <c r="D621" i="5"/>
  <c r="H621" i="5"/>
  <c r="H633" i="3"/>
  <c r="D606" i="25"/>
  <c r="AT584" i="25"/>
  <c r="AM584" i="25"/>
  <c r="O595" i="25"/>
  <c r="AK595" i="25"/>
  <c r="H592" i="33"/>
  <c r="H592" i="9"/>
  <c r="H592" i="8"/>
  <c r="C607" i="25"/>
  <c r="AN589" i="25"/>
  <c r="AU589" i="25"/>
  <c r="Y579" i="25"/>
  <c r="BI579" i="25" s="1"/>
  <c r="R579" i="25"/>
  <c r="BB579" i="25" s="1"/>
  <c r="X588" i="25"/>
  <c r="BH588" i="25" s="1"/>
  <c r="Q588" i="25"/>
  <c r="BA588" i="25" s="1"/>
  <c r="C594" i="33"/>
  <c r="C594" i="9"/>
  <c r="C594" i="8"/>
  <c r="AK594" i="25"/>
  <c r="O600" i="25"/>
  <c r="AK600" i="25"/>
  <c r="AY590" i="25"/>
  <c r="AR590" i="25"/>
  <c r="C614" i="5"/>
  <c r="C615" i="25" s="1"/>
  <c r="C626" i="3"/>
  <c r="AR592" i="25"/>
  <c r="AY592" i="25"/>
  <c r="AY583" i="25"/>
  <c r="AR583" i="25"/>
  <c r="AK596" i="25"/>
  <c r="O596" i="25"/>
  <c r="K598" i="25"/>
  <c r="AG598" i="25"/>
  <c r="D606" i="6"/>
  <c r="X584" i="25"/>
  <c r="BH584" i="25" s="1"/>
  <c r="Q584" i="25"/>
  <c r="BA584" i="25" s="1"/>
  <c r="AM587" i="25"/>
  <c r="AT587" i="25"/>
  <c r="H598" i="33"/>
  <c r="H598" i="8"/>
  <c r="H598" i="9"/>
  <c r="AM588" i="25"/>
  <c r="AT588" i="25"/>
  <c r="AC588" i="25"/>
  <c r="BM588" i="25" s="1"/>
  <c r="V588" i="25"/>
  <c r="BF588" i="25" s="1"/>
  <c r="K597" i="25"/>
  <c r="K596" i="25"/>
  <c r="AG596" i="25"/>
  <c r="J595" i="25"/>
  <c r="AF595" i="25"/>
  <c r="C599" i="33"/>
  <c r="C599" i="8"/>
  <c r="C599" i="9"/>
  <c r="D615" i="5"/>
  <c r="H615" i="5"/>
  <c r="H627" i="3"/>
  <c r="H636" i="3"/>
  <c r="H624" i="5"/>
  <c r="D624" i="5"/>
  <c r="O594" i="25"/>
  <c r="AK593" i="25"/>
  <c r="O593" i="25"/>
  <c r="C616" i="5"/>
  <c r="C628" i="3"/>
  <c r="V589" i="25"/>
  <c r="BF589" i="25" s="1"/>
  <c r="AC589" i="25"/>
  <c r="BM589" i="25" s="1"/>
  <c r="X587" i="25"/>
  <c r="BH587" i="25" s="1"/>
  <c r="Q587" i="25"/>
  <c r="BA587" i="25" s="1"/>
  <c r="AF596" i="25"/>
  <c r="J596" i="25"/>
  <c r="AY588" i="25"/>
  <c r="AR588" i="25"/>
  <c r="H607" i="25"/>
  <c r="C593" i="8"/>
  <c r="C593" i="33"/>
  <c r="C593" i="9"/>
  <c r="C604" i="25"/>
  <c r="D600" i="33"/>
  <c r="D600" i="8"/>
  <c r="D600" i="9"/>
  <c r="D826" i="4"/>
  <c r="B827" i="4"/>
  <c r="I826" i="4"/>
  <c r="K826" i="4" s="1"/>
  <c r="J826" i="4"/>
  <c r="C826" i="4"/>
  <c r="E826" i="4" s="1"/>
  <c r="D603" i="33" l="1"/>
  <c r="D603" i="8"/>
  <c r="AP569" i="25"/>
  <c r="AT592" i="25"/>
  <c r="AN593" i="25"/>
  <c r="Y593" i="25"/>
  <c r="BI593" i="25" s="1"/>
  <c r="AC597" i="25"/>
  <c r="BM597" i="25" s="1"/>
  <c r="M583" i="25"/>
  <c r="T583" i="25" s="1"/>
  <c r="BD583" i="25" s="1"/>
  <c r="AT591" i="25"/>
  <c r="AW571" i="25"/>
  <c r="X592" i="25"/>
  <c r="BH592" i="25" s="1"/>
  <c r="BT580" i="25"/>
  <c r="BT581" i="25" s="1"/>
  <c r="BT582" i="25" s="1"/>
  <c r="BT583" i="25" s="1"/>
  <c r="BT584" i="25" s="1"/>
  <c r="BT585" i="25" s="1"/>
  <c r="BT586" i="25" s="1"/>
  <c r="BT587" i="25" s="1"/>
  <c r="BT588" i="25" s="1"/>
  <c r="BT589" i="25" s="1"/>
  <c r="BT590" i="25" s="1"/>
  <c r="BT591" i="25" s="1"/>
  <c r="BT592" i="25" s="1"/>
  <c r="C604" i="33"/>
  <c r="C604" i="8"/>
  <c r="J606" i="25"/>
  <c r="X606" i="25" s="1"/>
  <c r="BH606" i="25" s="1"/>
  <c r="E592" i="6"/>
  <c r="E592" i="33" s="1"/>
  <c r="E591" i="6"/>
  <c r="E591" i="33" s="1"/>
  <c r="BR556" i="25"/>
  <c r="BR557" i="25" s="1"/>
  <c r="BR558" i="25" s="1"/>
  <c r="BR559" i="25" s="1"/>
  <c r="BR560" i="25" s="1"/>
  <c r="BR561" i="25" s="1"/>
  <c r="BR562" i="25" s="1"/>
  <c r="BR563" i="25" s="1"/>
  <c r="BR564" i="25" s="1"/>
  <c r="BR565" i="25" s="1"/>
  <c r="BR566" i="25" s="1"/>
  <c r="AG604" i="25"/>
  <c r="R594" i="25"/>
  <c r="BB594" i="25" s="1"/>
  <c r="T576" i="25"/>
  <c r="BD576" i="25" s="1"/>
  <c r="E593" i="6"/>
  <c r="E593" i="8" s="1"/>
  <c r="E594" i="6"/>
  <c r="E594" i="9" s="1"/>
  <c r="E595" i="6"/>
  <c r="E595" i="33" s="1"/>
  <c r="AA567" i="25"/>
  <c r="BK567" i="25" s="1"/>
  <c r="T567" i="25"/>
  <c r="BD567" i="25" s="1"/>
  <c r="H610" i="9"/>
  <c r="E594" i="25"/>
  <c r="AP567" i="25"/>
  <c r="AW567" i="25"/>
  <c r="E597" i="25"/>
  <c r="F592" i="6"/>
  <c r="F592" i="8" s="1"/>
  <c r="E582" i="8"/>
  <c r="E582" i="33"/>
  <c r="E582" i="9"/>
  <c r="AA570" i="25"/>
  <c r="BK570" i="25" s="1"/>
  <c r="T570" i="25"/>
  <c r="BD570" i="25" s="1"/>
  <c r="AA572" i="25"/>
  <c r="BK572" i="25" s="1"/>
  <c r="T572" i="25"/>
  <c r="BD572" i="25" s="1"/>
  <c r="F586" i="9"/>
  <c r="F586" i="33"/>
  <c r="F586" i="8"/>
  <c r="F588" i="8"/>
  <c r="F588" i="9"/>
  <c r="F588" i="33"/>
  <c r="E579" i="33"/>
  <c r="E579" i="9"/>
  <c r="E579" i="8"/>
  <c r="AW574" i="25"/>
  <c r="AP574" i="25"/>
  <c r="S575" i="25"/>
  <c r="BC575" i="25" s="1"/>
  <c r="Z575" i="25"/>
  <c r="BJ575" i="25" s="1"/>
  <c r="F593" i="25"/>
  <c r="AP578" i="25"/>
  <c r="AW578" i="25"/>
  <c r="E609" i="5"/>
  <c r="E621" i="3"/>
  <c r="E583" i="9"/>
  <c r="E583" i="8"/>
  <c r="E583" i="33"/>
  <c r="L587" i="25"/>
  <c r="AH587" i="25"/>
  <c r="AI589" i="25"/>
  <c r="M589" i="25"/>
  <c r="F582" i="9"/>
  <c r="F582" i="33"/>
  <c r="F582" i="8"/>
  <c r="F624" i="3"/>
  <c r="F612" i="5"/>
  <c r="F599" i="6"/>
  <c r="BP579" i="25"/>
  <c r="BP580" i="25" s="1"/>
  <c r="BP581" i="25" s="1"/>
  <c r="BP582" i="25" s="1"/>
  <c r="BP583" i="25" s="1"/>
  <c r="BP584" i="25" s="1"/>
  <c r="BP585" i="25" s="1"/>
  <c r="BP586" i="25" s="1"/>
  <c r="BP587" i="25" s="1"/>
  <c r="BP588" i="25" s="1"/>
  <c r="BP589" i="25" s="1"/>
  <c r="BP590" i="25" s="1"/>
  <c r="AP568" i="25"/>
  <c r="AW568" i="25"/>
  <c r="AP570" i="25"/>
  <c r="AW570" i="25"/>
  <c r="AH581" i="25"/>
  <c r="AW572" i="25"/>
  <c r="AP572" i="25"/>
  <c r="AH586" i="25"/>
  <c r="L586" i="25"/>
  <c r="E595" i="25"/>
  <c r="F602" i="5"/>
  <c r="F603" i="25" s="1"/>
  <c r="F614" i="3"/>
  <c r="AV567" i="25"/>
  <c r="AO567" i="25"/>
  <c r="E592" i="25"/>
  <c r="AP573" i="25"/>
  <c r="AW573" i="25"/>
  <c r="F606" i="5"/>
  <c r="F618" i="3"/>
  <c r="E584" i="9"/>
  <c r="E584" i="33"/>
  <c r="E584" i="8"/>
  <c r="E607" i="5"/>
  <c r="E619" i="3"/>
  <c r="AA578" i="25"/>
  <c r="BK578" i="25" s="1"/>
  <c r="T578" i="25"/>
  <c r="BD578" i="25" s="1"/>
  <c r="L585" i="25"/>
  <c r="AH585" i="25"/>
  <c r="E585" i="33"/>
  <c r="E585" i="8"/>
  <c r="E585" i="9"/>
  <c r="F590" i="8"/>
  <c r="F590" i="9"/>
  <c r="F590" i="33"/>
  <c r="AI585" i="25"/>
  <c r="M585" i="25"/>
  <c r="S568" i="25"/>
  <c r="BC568" i="25" s="1"/>
  <c r="Z568" i="25"/>
  <c r="BJ568" i="25" s="1"/>
  <c r="T568" i="25"/>
  <c r="BD568" i="25" s="1"/>
  <c r="AA568" i="25"/>
  <c r="BK568" i="25" s="1"/>
  <c r="E581" i="33"/>
  <c r="E581" i="9"/>
  <c r="E581" i="8"/>
  <c r="M584" i="25"/>
  <c r="AI584" i="25"/>
  <c r="AA569" i="25"/>
  <c r="BK569" i="25" s="1"/>
  <c r="T569" i="25"/>
  <c r="BD569" i="25" s="1"/>
  <c r="E608" i="5"/>
  <c r="E620" i="3"/>
  <c r="AP576" i="25"/>
  <c r="AW576" i="25"/>
  <c r="AA575" i="25"/>
  <c r="BK575" i="25" s="1"/>
  <c r="T575" i="25"/>
  <c r="BD575" i="25" s="1"/>
  <c r="E624" i="3"/>
  <c r="E612" i="5"/>
  <c r="Z572" i="25"/>
  <c r="BJ572" i="25" s="1"/>
  <c r="S572" i="25"/>
  <c r="BC572" i="25" s="1"/>
  <c r="F587" i="33"/>
  <c r="F587" i="8"/>
  <c r="F587" i="9"/>
  <c r="F607" i="5"/>
  <c r="F619" i="3"/>
  <c r="T574" i="25"/>
  <c r="BD574" i="25" s="1"/>
  <c r="AA574" i="25"/>
  <c r="BK574" i="25" s="1"/>
  <c r="F583" i="9"/>
  <c r="F583" i="33"/>
  <c r="F583" i="8"/>
  <c r="AO578" i="25"/>
  <c r="AV578" i="25"/>
  <c r="AO569" i="25"/>
  <c r="AV569" i="25"/>
  <c r="F579" i="8"/>
  <c r="F579" i="9"/>
  <c r="F579" i="33"/>
  <c r="Z574" i="25"/>
  <c r="BJ574" i="25" s="1"/>
  <c r="S574" i="25"/>
  <c r="BC574" i="25" s="1"/>
  <c r="S573" i="25"/>
  <c r="BC573" i="25" s="1"/>
  <c r="Z573" i="25"/>
  <c r="BJ573" i="25" s="1"/>
  <c r="AH582" i="25"/>
  <c r="L582" i="25"/>
  <c r="AH588" i="25"/>
  <c r="L588" i="25"/>
  <c r="AI582" i="25"/>
  <c r="M582" i="25"/>
  <c r="M579" i="25"/>
  <c r="AI579" i="25"/>
  <c r="F591" i="25"/>
  <c r="F602" i="25"/>
  <c r="F601" i="25"/>
  <c r="F602" i="6"/>
  <c r="F600" i="6"/>
  <c r="F599" i="25"/>
  <c r="F598" i="25"/>
  <c r="F601" i="6"/>
  <c r="F596" i="6"/>
  <c r="F600" i="25"/>
  <c r="F596" i="25"/>
  <c r="AA573" i="25"/>
  <c r="BK573" i="25" s="1"/>
  <c r="T573" i="25"/>
  <c r="BD573" i="25" s="1"/>
  <c r="E587" i="8"/>
  <c r="E587" i="9"/>
  <c r="E587" i="33"/>
  <c r="AV568" i="25"/>
  <c r="AO568" i="25"/>
  <c r="O604" i="25"/>
  <c r="AC604" i="25" s="1"/>
  <c r="BM604" i="25" s="1"/>
  <c r="AH579" i="25"/>
  <c r="L579" i="25"/>
  <c r="F585" i="8"/>
  <c r="F585" i="33"/>
  <c r="F585" i="9"/>
  <c r="Z571" i="25"/>
  <c r="BJ571" i="25" s="1"/>
  <c r="S571" i="25"/>
  <c r="BC571" i="25" s="1"/>
  <c r="AO572" i="25"/>
  <c r="AV572" i="25"/>
  <c r="E610" i="5"/>
  <c r="E622" i="3"/>
  <c r="F617" i="3"/>
  <c r="F605" i="5"/>
  <c r="T577" i="25"/>
  <c r="BD577" i="25" s="1"/>
  <c r="AA577" i="25"/>
  <c r="BK577" i="25" s="1"/>
  <c r="BX557" i="25"/>
  <c r="BX558" i="25" s="1"/>
  <c r="BX559" i="25" s="1"/>
  <c r="BX560" i="25" s="1"/>
  <c r="BX561" i="25" s="1"/>
  <c r="BX562" i="25" s="1"/>
  <c r="BX563" i="25" s="1"/>
  <c r="BX564" i="25" s="1"/>
  <c r="BX565" i="25" s="1"/>
  <c r="BX566" i="25" s="1"/>
  <c r="S578" i="25"/>
  <c r="BC578" i="25" s="1"/>
  <c r="Z578" i="25"/>
  <c r="BJ578" i="25" s="1"/>
  <c r="BQ557" i="25"/>
  <c r="BQ558" i="25" s="1"/>
  <c r="BQ559" i="25" s="1"/>
  <c r="BQ560" i="25" s="1"/>
  <c r="BQ561" i="25" s="1"/>
  <c r="BQ562" i="25" s="1"/>
  <c r="BQ563" i="25" s="1"/>
  <c r="BQ564" i="25" s="1"/>
  <c r="BQ565" i="25" s="1"/>
  <c r="BQ566" i="25" s="1"/>
  <c r="F623" i="3"/>
  <c r="F611" i="5"/>
  <c r="F597" i="6"/>
  <c r="AO574" i="25"/>
  <c r="AV574" i="25"/>
  <c r="AV573" i="25"/>
  <c r="AO573" i="25"/>
  <c r="E588" i="8"/>
  <c r="E588" i="33"/>
  <c r="E588" i="9"/>
  <c r="L583" i="25"/>
  <c r="AH583" i="25"/>
  <c r="F584" i="9"/>
  <c r="F584" i="33"/>
  <c r="F584" i="8"/>
  <c r="F595" i="25"/>
  <c r="E613" i="5"/>
  <c r="E625" i="3"/>
  <c r="F595" i="6"/>
  <c r="AP575" i="25"/>
  <c r="AW575" i="25"/>
  <c r="Z567" i="25"/>
  <c r="BJ567" i="25" s="1"/>
  <c r="S567" i="25"/>
  <c r="BC567" i="25" s="1"/>
  <c r="AI587" i="25"/>
  <c r="M587" i="25"/>
  <c r="E618" i="3"/>
  <c r="E606" i="5"/>
  <c r="F608" i="5"/>
  <c r="F620" i="3"/>
  <c r="F591" i="6"/>
  <c r="E604" i="5"/>
  <c r="E616" i="3"/>
  <c r="F603" i="5"/>
  <c r="F615" i="3"/>
  <c r="AO571" i="25"/>
  <c r="AV571" i="25"/>
  <c r="S577" i="25"/>
  <c r="BC577" i="25" s="1"/>
  <c r="Z577" i="25"/>
  <c r="BJ577" i="25" s="1"/>
  <c r="AP577" i="25"/>
  <c r="AW577" i="25"/>
  <c r="F604" i="5"/>
  <c r="F616" i="3"/>
  <c r="AO576" i="25"/>
  <c r="AV576" i="25"/>
  <c r="E614" i="3"/>
  <c r="E602" i="5"/>
  <c r="E603" i="6" s="1"/>
  <c r="AH584" i="25"/>
  <c r="L584" i="25"/>
  <c r="E590" i="9"/>
  <c r="E590" i="33"/>
  <c r="E590" i="8"/>
  <c r="F589" i="9"/>
  <c r="F589" i="8"/>
  <c r="F589" i="33"/>
  <c r="F594" i="6"/>
  <c r="AI583" i="25"/>
  <c r="F598" i="6"/>
  <c r="E580" i="8"/>
  <c r="E580" i="9"/>
  <c r="E580" i="33"/>
  <c r="E589" i="8"/>
  <c r="E589" i="33"/>
  <c r="E589" i="9"/>
  <c r="F622" i="3"/>
  <c r="F610" i="5"/>
  <c r="F592" i="25"/>
  <c r="AO577" i="25"/>
  <c r="AV577" i="25"/>
  <c r="AV570" i="25"/>
  <c r="AO570" i="25"/>
  <c r="E605" i="5"/>
  <c r="E617" i="3"/>
  <c r="Z576" i="25"/>
  <c r="BJ576" i="25" s="1"/>
  <c r="S576" i="25"/>
  <c r="BC576" i="25" s="1"/>
  <c r="F597" i="25"/>
  <c r="E591" i="25"/>
  <c r="E601" i="6"/>
  <c r="E598" i="25"/>
  <c r="E599" i="25"/>
  <c r="E600" i="6"/>
  <c r="E599" i="6"/>
  <c r="E600" i="25"/>
  <c r="E602" i="25"/>
  <c r="E598" i="6"/>
  <c r="E601" i="25"/>
  <c r="E602" i="6"/>
  <c r="E596" i="6"/>
  <c r="E597" i="6"/>
  <c r="E586" i="9"/>
  <c r="E586" i="33"/>
  <c r="E586" i="8"/>
  <c r="AH590" i="25"/>
  <c r="L590" i="25"/>
  <c r="AI588" i="25"/>
  <c r="M588" i="25"/>
  <c r="E593" i="25"/>
  <c r="F593" i="6"/>
  <c r="F580" i="8"/>
  <c r="F580" i="33"/>
  <c r="F580" i="9"/>
  <c r="E615" i="3"/>
  <c r="E603" i="5"/>
  <c r="L581" i="25"/>
  <c r="L580" i="25"/>
  <c r="AH580" i="25"/>
  <c r="AI580" i="25"/>
  <c r="M580" i="25"/>
  <c r="H610" i="33"/>
  <c r="AK609" i="25"/>
  <c r="AY609" i="25" s="1"/>
  <c r="O610" i="25"/>
  <c r="V610" i="25" s="1"/>
  <c r="BF610" i="25" s="1"/>
  <c r="M581" i="25"/>
  <c r="AI581" i="25"/>
  <c r="T571" i="25"/>
  <c r="BD571" i="25" s="1"/>
  <c r="AA571" i="25"/>
  <c r="BK571" i="25" s="1"/>
  <c r="F613" i="5"/>
  <c r="F625" i="3"/>
  <c r="BY556" i="25"/>
  <c r="BY557" i="25" s="1"/>
  <c r="BY558" i="25" s="1"/>
  <c r="BY559" i="25" s="1"/>
  <c r="BY560" i="25" s="1"/>
  <c r="BY561" i="25" s="1"/>
  <c r="BY562" i="25" s="1"/>
  <c r="BY563" i="25" s="1"/>
  <c r="BY564" i="25" s="1"/>
  <c r="BY565" i="25" s="1"/>
  <c r="BY566" i="25" s="1"/>
  <c r="Z570" i="25"/>
  <c r="BJ570" i="25" s="1"/>
  <c r="S570" i="25"/>
  <c r="BC570" i="25" s="1"/>
  <c r="E623" i="3"/>
  <c r="E611" i="5"/>
  <c r="F621" i="3"/>
  <c r="F609" i="5"/>
  <c r="E596" i="25"/>
  <c r="AO575" i="25"/>
  <c r="AV575" i="25"/>
  <c r="Z569" i="25"/>
  <c r="BJ569" i="25" s="1"/>
  <c r="S569" i="25"/>
  <c r="BC569" i="25" s="1"/>
  <c r="F581" i="8"/>
  <c r="F581" i="33"/>
  <c r="F581" i="9"/>
  <c r="L589" i="25"/>
  <c r="AH589" i="25"/>
  <c r="M590" i="25"/>
  <c r="AI590" i="25"/>
  <c r="AI586" i="25"/>
  <c r="M586" i="25"/>
  <c r="F594" i="25"/>
  <c r="AK605" i="25"/>
  <c r="AY605" i="25" s="1"/>
  <c r="CA583" i="25"/>
  <c r="CA584" i="25" s="1"/>
  <c r="CA585" i="25" s="1"/>
  <c r="CA586" i="25" s="1"/>
  <c r="CA587" i="25" s="1"/>
  <c r="CA588" i="25" s="1"/>
  <c r="CA589" i="25" s="1"/>
  <c r="CA590" i="25" s="1"/>
  <c r="CA591" i="25" s="1"/>
  <c r="CA592" i="25" s="1"/>
  <c r="H605" i="33"/>
  <c r="H609" i="9"/>
  <c r="BW579" i="25"/>
  <c r="BW580" i="25" s="1"/>
  <c r="BW581" i="25" s="1"/>
  <c r="BW582" i="25" s="1"/>
  <c r="BW583" i="25" s="1"/>
  <c r="BW584" i="25" s="1"/>
  <c r="BW585" i="25" s="1"/>
  <c r="BW586" i="25" s="1"/>
  <c r="BW587" i="25" s="1"/>
  <c r="BW588" i="25" s="1"/>
  <c r="BW589" i="25" s="1"/>
  <c r="BW590" i="25" s="1"/>
  <c r="H609" i="33"/>
  <c r="H605" i="8"/>
  <c r="AU594" i="25"/>
  <c r="V592" i="25"/>
  <c r="BF592" i="25" s="1"/>
  <c r="AY597" i="25"/>
  <c r="C610" i="9"/>
  <c r="D605" i="8"/>
  <c r="AU597" i="25"/>
  <c r="C610" i="8"/>
  <c r="D605" i="33"/>
  <c r="O609" i="25"/>
  <c r="AC609" i="25" s="1"/>
  <c r="BM609" i="25" s="1"/>
  <c r="AK613" i="25"/>
  <c r="AR613" i="25" s="1"/>
  <c r="H615" i="6"/>
  <c r="H615" i="9" s="1"/>
  <c r="H623" i="6"/>
  <c r="H623" i="33" s="1"/>
  <c r="AF611" i="25"/>
  <c r="AM611" i="25" s="1"/>
  <c r="H612" i="8"/>
  <c r="H612" i="9"/>
  <c r="O605" i="25"/>
  <c r="AC605" i="25" s="1"/>
  <c r="BM605" i="25" s="1"/>
  <c r="O613" i="25"/>
  <c r="AC613" i="25" s="1"/>
  <c r="BM613" i="25" s="1"/>
  <c r="H618" i="25"/>
  <c r="H624" i="25"/>
  <c r="D617" i="25"/>
  <c r="H625" i="25"/>
  <c r="C618" i="6"/>
  <c r="C618" i="8" s="1"/>
  <c r="J611" i="25"/>
  <c r="X611" i="25" s="1"/>
  <c r="BH611" i="25" s="1"/>
  <c r="D618" i="25"/>
  <c r="AK610" i="25"/>
  <c r="AR610" i="25" s="1"/>
  <c r="H617" i="25"/>
  <c r="C622" i="25"/>
  <c r="D624" i="25"/>
  <c r="D620" i="6"/>
  <c r="D620" i="9" s="1"/>
  <c r="H624" i="6"/>
  <c r="H624" i="8" s="1"/>
  <c r="H622" i="25"/>
  <c r="H622" i="6"/>
  <c r="H622" i="8" s="1"/>
  <c r="D625" i="6"/>
  <c r="D625" i="8" s="1"/>
  <c r="H625" i="6"/>
  <c r="H625" i="8" s="1"/>
  <c r="C621" i="6"/>
  <c r="C621" i="33" s="1"/>
  <c r="BV579" i="25"/>
  <c r="BV580" i="25" s="1"/>
  <c r="BV581" i="25" s="1"/>
  <c r="BV582" i="25" s="1"/>
  <c r="BV583" i="25" s="1"/>
  <c r="BV584" i="25" s="1"/>
  <c r="BV585" i="25" s="1"/>
  <c r="BV586" i="25" s="1"/>
  <c r="BV587" i="25" s="1"/>
  <c r="BV588" i="25" s="1"/>
  <c r="BV589" i="25" s="1"/>
  <c r="BV590" i="25" s="1"/>
  <c r="BO579" i="25"/>
  <c r="BO580" i="25" s="1"/>
  <c r="BO581" i="25" s="1"/>
  <c r="BO582" i="25" s="1"/>
  <c r="BO583" i="25" s="1"/>
  <c r="BO584" i="25" s="1"/>
  <c r="BO585" i="25" s="1"/>
  <c r="BO586" i="25" s="1"/>
  <c r="BO587" i="25" s="1"/>
  <c r="BO588" i="25" s="1"/>
  <c r="BO589" i="25" s="1"/>
  <c r="BO590" i="25" s="1"/>
  <c r="BO591" i="25" s="1"/>
  <c r="BO592" i="25" s="1"/>
  <c r="AK607" i="25"/>
  <c r="O607" i="25"/>
  <c r="C623" i="6"/>
  <c r="R598" i="25"/>
  <c r="BB598" i="25" s="1"/>
  <c r="Y598" i="25"/>
  <c r="BI598" i="25" s="1"/>
  <c r="C607" i="9"/>
  <c r="C607" i="8"/>
  <c r="C607" i="33"/>
  <c r="AN595" i="25"/>
  <c r="AU595" i="25"/>
  <c r="C605" i="9"/>
  <c r="C605" i="33"/>
  <c r="C605" i="8"/>
  <c r="H635" i="5"/>
  <c r="D635" i="5"/>
  <c r="H647" i="3"/>
  <c r="D621" i="25"/>
  <c r="C622" i="6"/>
  <c r="C620" i="6"/>
  <c r="AY599" i="25"/>
  <c r="AR599" i="25"/>
  <c r="D610" i="8"/>
  <c r="D610" i="33"/>
  <c r="D610" i="9"/>
  <c r="C625" i="6"/>
  <c r="D622" i="6"/>
  <c r="C630" i="5"/>
  <c r="C642" i="3"/>
  <c r="H608" i="33"/>
  <c r="H608" i="8"/>
  <c r="H608" i="9"/>
  <c r="AT601" i="25"/>
  <c r="AM601" i="25"/>
  <c r="H627" i="5"/>
  <c r="H639" i="3"/>
  <c r="D627" i="5"/>
  <c r="C624" i="25"/>
  <c r="AF604" i="25"/>
  <c r="J604" i="25"/>
  <c r="AC594" i="25"/>
  <c r="BM594" i="25" s="1"/>
  <c r="V594" i="25"/>
  <c r="BF594" i="25" s="1"/>
  <c r="C638" i="3"/>
  <c r="C626" i="5"/>
  <c r="C627" i="6" s="1"/>
  <c r="AY600" i="25"/>
  <c r="AR600" i="25"/>
  <c r="AG606" i="25"/>
  <c r="K606" i="25"/>
  <c r="H613" i="33"/>
  <c r="H613" i="8"/>
  <c r="H613" i="9"/>
  <c r="O611" i="25"/>
  <c r="AK611" i="25"/>
  <c r="K607" i="25"/>
  <c r="AG607" i="25"/>
  <c r="D616" i="6"/>
  <c r="H606" i="8"/>
  <c r="H606" i="33"/>
  <c r="H606" i="9"/>
  <c r="H621" i="6"/>
  <c r="Y595" i="25"/>
  <c r="BI595" i="25" s="1"/>
  <c r="R595" i="25"/>
  <c r="BB595" i="25" s="1"/>
  <c r="C606" i="33"/>
  <c r="C606" i="8"/>
  <c r="C606" i="9"/>
  <c r="Q594" i="25"/>
  <c r="BA594" i="25" s="1"/>
  <c r="X594" i="25"/>
  <c r="BH594" i="25" s="1"/>
  <c r="C634" i="5"/>
  <c r="C646" i="3"/>
  <c r="AM598" i="25"/>
  <c r="AT598" i="25"/>
  <c r="D630" i="5"/>
  <c r="H642" i="3"/>
  <c r="H630" i="5"/>
  <c r="J603" i="25"/>
  <c r="AF603" i="25"/>
  <c r="D612" i="9"/>
  <c r="D612" i="33"/>
  <c r="D612" i="8"/>
  <c r="AG610" i="25"/>
  <c r="K610" i="25"/>
  <c r="H619" i="6"/>
  <c r="D622" i="25"/>
  <c r="H614" i="33"/>
  <c r="H614" i="9"/>
  <c r="H614" i="8"/>
  <c r="AU598" i="25"/>
  <c r="AN598" i="25"/>
  <c r="AT602" i="25"/>
  <c r="AM602" i="25"/>
  <c r="O608" i="25"/>
  <c r="AM595" i="25"/>
  <c r="AT595" i="25"/>
  <c r="C617" i="25"/>
  <c r="C626" i="6"/>
  <c r="C626" i="25"/>
  <c r="C616" i="25"/>
  <c r="AC600" i="25"/>
  <c r="BM600" i="25" s="1"/>
  <c r="V600" i="25"/>
  <c r="BF600" i="25" s="1"/>
  <c r="AR595" i="25"/>
  <c r="AY595" i="25"/>
  <c r="H645" i="3"/>
  <c r="D633" i="5"/>
  <c r="H633" i="5"/>
  <c r="H616" i="25"/>
  <c r="R604" i="25"/>
  <c r="BB604" i="25" s="1"/>
  <c r="Y604" i="25"/>
  <c r="BI604" i="25" s="1"/>
  <c r="D616" i="25"/>
  <c r="C612" i="9"/>
  <c r="C612" i="33"/>
  <c r="C612" i="8"/>
  <c r="H621" i="25"/>
  <c r="H611" i="8"/>
  <c r="H611" i="9"/>
  <c r="H611" i="33"/>
  <c r="AM594" i="25"/>
  <c r="AT594" i="25"/>
  <c r="X598" i="25"/>
  <c r="BH598" i="25" s="1"/>
  <c r="Q598" i="25"/>
  <c r="BA598" i="25" s="1"/>
  <c r="D611" i="33"/>
  <c r="D611" i="8"/>
  <c r="D611" i="9"/>
  <c r="C619" i="6"/>
  <c r="AM599" i="25"/>
  <c r="AT599" i="25"/>
  <c r="AR604" i="25"/>
  <c r="AY604" i="25"/>
  <c r="AF609" i="25"/>
  <c r="J609" i="25"/>
  <c r="AM593" i="25"/>
  <c r="AT593" i="25"/>
  <c r="D618" i="6"/>
  <c r="H631" i="5"/>
  <c r="D631" i="5"/>
  <c r="H643" i="3"/>
  <c r="C649" i="3"/>
  <c r="C637" i="5"/>
  <c r="H619" i="25"/>
  <c r="C614" i="33"/>
  <c r="C614" i="9"/>
  <c r="C614" i="8"/>
  <c r="AY603" i="25"/>
  <c r="AR603" i="25"/>
  <c r="AK614" i="25"/>
  <c r="O614" i="25"/>
  <c r="AK608" i="25"/>
  <c r="AY596" i="25"/>
  <c r="AR596" i="25"/>
  <c r="C624" i="6"/>
  <c r="Q595" i="25"/>
  <c r="BA595" i="25" s="1"/>
  <c r="X595" i="25"/>
  <c r="BH595" i="25" s="1"/>
  <c r="J615" i="25"/>
  <c r="AF615" i="25"/>
  <c r="C616" i="6"/>
  <c r="AR594" i="25"/>
  <c r="AY594" i="25"/>
  <c r="J607" i="25"/>
  <c r="AF607" i="25"/>
  <c r="V595" i="25"/>
  <c r="BF595" i="25" s="1"/>
  <c r="AC595" i="25"/>
  <c r="BM595" i="25" s="1"/>
  <c r="H620" i="6"/>
  <c r="H616" i="6"/>
  <c r="AU604" i="25"/>
  <c r="AN604" i="25"/>
  <c r="AT600" i="25"/>
  <c r="AM600" i="25"/>
  <c r="D628" i="5"/>
  <c r="H628" i="5"/>
  <c r="H640" i="3"/>
  <c r="C613" i="8"/>
  <c r="C613" i="9"/>
  <c r="C613" i="33"/>
  <c r="AK612" i="25"/>
  <c r="H644" i="3"/>
  <c r="H632" i="5"/>
  <c r="D632" i="5"/>
  <c r="H617" i="6"/>
  <c r="AF610" i="25"/>
  <c r="J610" i="25"/>
  <c r="D623" i="6"/>
  <c r="V602" i="25"/>
  <c r="BF602" i="25" s="1"/>
  <c r="AC602" i="25"/>
  <c r="BM602" i="25" s="1"/>
  <c r="C619" i="25"/>
  <c r="X599" i="25"/>
  <c r="BH599" i="25" s="1"/>
  <c r="Q599" i="25"/>
  <c r="BA599" i="25" s="1"/>
  <c r="Q593" i="25"/>
  <c r="BA593" i="25" s="1"/>
  <c r="X593" i="25"/>
  <c r="BH593" i="25" s="1"/>
  <c r="C631" i="5"/>
  <c r="C643" i="3"/>
  <c r="AU591" i="25"/>
  <c r="AN591" i="25"/>
  <c r="AR601" i="25"/>
  <c r="AY601" i="25"/>
  <c r="C609" i="33"/>
  <c r="C609" i="8"/>
  <c r="C609" i="9"/>
  <c r="J614" i="25"/>
  <c r="AF614" i="25"/>
  <c r="V603" i="25"/>
  <c r="BF603" i="25" s="1"/>
  <c r="AC603" i="25"/>
  <c r="BM603" i="25" s="1"/>
  <c r="D615" i="6"/>
  <c r="C633" i="5"/>
  <c r="C645" i="3"/>
  <c r="H603" i="8"/>
  <c r="H603" i="9"/>
  <c r="H603" i="33"/>
  <c r="Q596" i="25"/>
  <c r="BA596" i="25" s="1"/>
  <c r="X596" i="25"/>
  <c r="BH596" i="25" s="1"/>
  <c r="AC593" i="25"/>
  <c r="BM593" i="25" s="1"/>
  <c r="V593" i="25"/>
  <c r="BF593" i="25" s="1"/>
  <c r="O615" i="25"/>
  <c r="AK615" i="25"/>
  <c r="AR593" i="25"/>
  <c r="AY593" i="25"/>
  <c r="C618" i="25"/>
  <c r="C628" i="5"/>
  <c r="C640" i="3"/>
  <c r="H636" i="5"/>
  <c r="H648" i="3"/>
  <c r="D636" i="5"/>
  <c r="AU596" i="25"/>
  <c r="AN596" i="25"/>
  <c r="C615" i="6"/>
  <c r="D624" i="6"/>
  <c r="H620" i="25"/>
  <c r="AU603" i="25"/>
  <c r="AN603" i="25"/>
  <c r="H649" i="3"/>
  <c r="H637" i="5"/>
  <c r="D637" i="5"/>
  <c r="O612" i="25"/>
  <c r="H618" i="6"/>
  <c r="D623" i="25"/>
  <c r="AY602" i="25"/>
  <c r="AR602" i="25"/>
  <c r="Y600" i="25"/>
  <c r="BI600" i="25" s="1"/>
  <c r="R600" i="25"/>
  <c r="BB600" i="25" s="1"/>
  <c r="AG614" i="25"/>
  <c r="K614" i="25"/>
  <c r="C608" i="8"/>
  <c r="C608" i="33"/>
  <c r="C608" i="9"/>
  <c r="D609" i="9"/>
  <c r="D609" i="8"/>
  <c r="D609" i="33"/>
  <c r="D617" i="6"/>
  <c r="D626" i="6"/>
  <c r="D626" i="25"/>
  <c r="Y591" i="25"/>
  <c r="BI591" i="25" s="1"/>
  <c r="R591" i="25"/>
  <c r="BB591" i="25" s="1"/>
  <c r="V601" i="25"/>
  <c r="BF601" i="25" s="1"/>
  <c r="AC601" i="25"/>
  <c r="BM601" i="25" s="1"/>
  <c r="D607" i="8"/>
  <c r="D607" i="9"/>
  <c r="D607" i="33"/>
  <c r="C603" i="8"/>
  <c r="C603" i="9"/>
  <c r="C603" i="33"/>
  <c r="D615" i="25"/>
  <c r="H607" i="33"/>
  <c r="H607" i="9"/>
  <c r="H607" i="8"/>
  <c r="Y601" i="25"/>
  <c r="BI601" i="25" s="1"/>
  <c r="R601" i="25"/>
  <c r="BB601" i="25" s="1"/>
  <c r="C632" i="5"/>
  <c r="C644" i="3"/>
  <c r="D625" i="25"/>
  <c r="C617" i="6"/>
  <c r="AF613" i="25"/>
  <c r="J613" i="25"/>
  <c r="X600" i="25"/>
  <c r="BH600" i="25" s="1"/>
  <c r="Q600" i="25"/>
  <c r="BA600" i="25" s="1"/>
  <c r="J608" i="25"/>
  <c r="AF608" i="25"/>
  <c r="K612" i="25"/>
  <c r="AG612" i="25"/>
  <c r="AN600" i="25"/>
  <c r="AU600" i="25"/>
  <c r="D614" i="8"/>
  <c r="D614" i="9"/>
  <c r="D614" i="33"/>
  <c r="D613" i="9"/>
  <c r="D613" i="8"/>
  <c r="D613" i="33"/>
  <c r="K605" i="25"/>
  <c r="AG605" i="25"/>
  <c r="X597" i="25"/>
  <c r="BH597" i="25" s="1"/>
  <c r="Q597" i="25"/>
  <c r="BA597" i="25" s="1"/>
  <c r="H626" i="6"/>
  <c r="H626" i="25"/>
  <c r="H604" i="9"/>
  <c r="H604" i="33"/>
  <c r="H604" i="8"/>
  <c r="D619" i="6"/>
  <c r="Y602" i="25"/>
  <c r="BI602" i="25" s="1"/>
  <c r="R602" i="25"/>
  <c r="BB602" i="25" s="1"/>
  <c r="AN601" i="25"/>
  <c r="AU601" i="25"/>
  <c r="AG608" i="25"/>
  <c r="K608" i="25"/>
  <c r="R596" i="25"/>
  <c r="BB596" i="25" s="1"/>
  <c r="Y596" i="25"/>
  <c r="BI596" i="25" s="1"/>
  <c r="Y603" i="25"/>
  <c r="BI603" i="25" s="1"/>
  <c r="R603" i="25"/>
  <c r="BB603" i="25" s="1"/>
  <c r="C621" i="25"/>
  <c r="AM596" i="25"/>
  <c r="AT596" i="25"/>
  <c r="Y597" i="25"/>
  <c r="BI597" i="25" s="1"/>
  <c r="R597" i="25"/>
  <c r="BB597" i="25" s="1"/>
  <c r="D606" i="33"/>
  <c r="D606" i="9"/>
  <c r="D606" i="8"/>
  <c r="AC596" i="25"/>
  <c r="BM596" i="25" s="1"/>
  <c r="V596" i="25"/>
  <c r="BF596" i="25" s="1"/>
  <c r="C623" i="25"/>
  <c r="C639" i="3"/>
  <c r="C627" i="5"/>
  <c r="Q602" i="25"/>
  <c r="BA602" i="25" s="1"/>
  <c r="X602" i="25"/>
  <c r="BH602" i="25" s="1"/>
  <c r="C611" i="8"/>
  <c r="C611" i="33"/>
  <c r="C611" i="9"/>
  <c r="H623" i="25"/>
  <c r="C635" i="5"/>
  <c r="C647" i="3"/>
  <c r="C636" i="5"/>
  <c r="C648" i="3"/>
  <c r="D620" i="25"/>
  <c r="K611" i="25"/>
  <c r="AG611" i="25"/>
  <c r="D604" i="33"/>
  <c r="D604" i="9"/>
  <c r="D604" i="8"/>
  <c r="H629" i="5"/>
  <c r="H641" i="3"/>
  <c r="D629" i="5"/>
  <c r="AT597" i="25"/>
  <c r="AM597" i="25"/>
  <c r="D626" i="5"/>
  <c r="H638" i="3"/>
  <c r="H626" i="5"/>
  <c r="K613" i="25"/>
  <c r="AG613" i="25"/>
  <c r="D608" i="8"/>
  <c r="D608" i="33"/>
  <c r="D608" i="9"/>
  <c r="C641" i="3"/>
  <c r="C629" i="5"/>
  <c r="D619" i="25"/>
  <c r="AY598" i="25"/>
  <c r="AR598" i="25"/>
  <c r="AU602" i="25"/>
  <c r="AN602" i="25"/>
  <c r="AN599" i="25"/>
  <c r="AU599" i="25"/>
  <c r="AU592" i="25"/>
  <c r="AN592" i="25"/>
  <c r="K609" i="25"/>
  <c r="O606" i="25"/>
  <c r="AK606" i="25"/>
  <c r="AF612" i="25"/>
  <c r="J612" i="25"/>
  <c r="D621" i="6"/>
  <c r="AF606" i="25"/>
  <c r="AF605" i="25"/>
  <c r="J605" i="25"/>
  <c r="H646" i="3"/>
  <c r="H634" i="5"/>
  <c r="D634" i="5"/>
  <c r="C620" i="25"/>
  <c r="AC599" i="25"/>
  <c r="BM599" i="25" s="1"/>
  <c r="V599" i="25"/>
  <c r="BF599" i="25" s="1"/>
  <c r="C625" i="25"/>
  <c r="AC598" i="25"/>
  <c r="BM598" i="25" s="1"/>
  <c r="V598" i="25"/>
  <c r="BF598" i="25" s="1"/>
  <c r="R599" i="25"/>
  <c r="BB599" i="25" s="1"/>
  <c r="Y599" i="25"/>
  <c r="BI599" i="25" s="1"/>
  <c r="Y592" i="25"/>
  <c r="BI592" i="25" s="1"/>
  <c r="R592" i="25"/>
  <c r="BB592" i="25" s="1"/>
  <c r="X601" i="25"/>
  <c r="BH601" i="25" s="1"/>
  <c r="Q601" i="25"/>
  <c r="BA601" i="25" s="1"/>
  <c r="AG609" i="25"/>
  <c r="I827" i="4"/>
  <c r="K827" i="4" s="1"/>
  <c r="B828" i="4"/>
  <c r="D827" i="4"/>
  <c r="J827" i="4"/>
  <c r="C827" i="4"/>
  <c r="E827" i="4" s="1"/>
  <c r="BV591" i="25" l="1"/>
  <c r="BV592" i="25" s="1"/>
  <c r="E591" i="9"/>
  <c r="BR567" i="25"/>
  <c r="H615" i="33"/>
  <c r="H615" i="8"/>
  <c r="AA583" i="25"/>
  <c r="BK583" i="25" s="1"/>
  <c r="Q606" i="25"/>
  <c r="BA606" i="25" s="1"/>
  <c r="AH600" i="25"/>
  <c r="AV600" i="25" s="1"/>
  <c r="E591" i="8"/>
  <c r="E592" i="8"/>
  <c r="E592" i="9"/>
  <c r="BQ567" i="25"/>
  <c r="BQ568" i="25" s="1"/>
  <c r="BQ569" i="25" s="1"/>
  <c r="BQ570" i="25" s="1"/>
  <c r="BQ571" i="25" s="1"/>
  <c r="BQ572" i="25" s="1"/>
  <c r="BQ573" i="25" s="1"/>
  <c r="BQ574" i="25" s="1"/>
  <c r="BQ575" i="25" s="1"/>
  <c r="BQ576" i="25" s="1"/>
  <c r="BQ577" i="25" s="1"/>
  <c r="BQ578" i="25" s="1"/>
  <c r="BY567" i="25"/>
  <c r="BY568" i="25" s="1"/>
  <c r="BY569" i="25" s="1"/>
  <c r="BY570" i="25" s="1"/>
  <c r="BY571" i="25" s="1"/>
  <c r="BY572" i="25" s="1"/>
  <c r="BY573" i="25" s="1"/>
  <c r="BY574" i="25" s="1"/>
  <c r="BY575" i="25" s="1"/>
  <c r="BY576" i="25" s="1"/>
  <c r="BY577" i="25" s="1"/>
  <c r="BY578" i="25" s="1"/>
  <c r="E595" i="8"/>
  <c r="M603" i="25"/>
  <c r="T603" i="25" s="1"/>
  <c r="BD603" i="25" s="1"/>
  <c r="AI603" i="25"/>
  <c r="AW603" i="25" s="1"/>
  <c r="H625" i="33"/>
  <c r="F603" i="6"/>
  <c r="F603" i="9" s="1"/>
  <c r="AR605" i="25"/>
  <c r="V605" i="25"/>
  <c r="BF605" i="25" s="1"/>
  <c r="E609" i="6"/>
  <c r="E609" i="9" s="1"/>
  <c r="E593" i="33"/>
  <c r="AR609" i="25"/>
  <c r="E593" i="9"/>
  <c r="BX567" i="25"/>
  <c r="BX568" i="25" s="1"/>
  <c r="BX569" i="25" s="1"/>
  <c r="BX570" i="25" s="1"/>
  <c r="BX571" i="25" s="1"/>
  <c r="BX572" i="25" s="1"/>
  <c r="BX573" i="25" s="1"/>
  <c r="BX574" i="25" s="1"/>
  <c r="BX575" i="25" s="1"/>
  <c r="BX576" i="25" s="1"/>
  <c r="BX577" i="25" s="1"/>
  <c r="BX578" i="25" s="1"/>
  <c r="E603" i="8"/>
  <c r="E603" i="9"/>
  <c r="E594" i="8"/>
  <c r="E594" i="33"/>
  <c r="L597" i="25"/>
  <c r="S597" i="25" s="1"/>
  <c r="BC597" i="25" s="1"/>
  <c r="E595" i="9"/>
  <c r="C621" i="9"/>
  <c r="F592" i="9"/>
  <c r="E607" i="6"/>
  <c r="E607" i="33" s="1"/>
  <c r="F609" i="25"/>
  <c r="F592" i="33"/>
  <c r="AW588" i="25"/>
  <c r="AP588" i="25"/>
  <c r="E602" i="9"/>
  <c r="E602" i="8"/>
  <c r="E602" i="33"/>
  <c r="E611" i="25"/>
  <c r="AI599" i="25"/>
  <c r="M599" i="25"/>
  <c r="AA582" i="25"/>
  <c r="BK582" i="25" s="1"/>
  <c r="T582" i="25"/>
  <c r="BD582" i="25" s="1"/>
  <c r="E606" i="25"/>
  <c r="S586" i="25"/>
  <c r="BC586" i="25" s="1"/>
  <c r="Z586" i="25"/>
  <c r="BJ586" i="25" s="1"/>
  <c r="Z587" i="25"/>
  <c r="BJ587" i="25" s="1"/>
  <c r="S587" i="25"/>
  <c r="BC587" i="25" s="1"/>
  <c r="AI593" i="25"/>
  <c r="M593" i="25"/>
  <c r="E603" i="33"/>
  <c r="F625" i="5"/>
  <c r="F637" i="3"/>
  <c r="E615" i="5"/>
  <c r="E627" i="3"/>
  <c r="S590" i="25"/>
  <c r="BC590" i="25" s="1"/>
  <c r="Z590" i="25"/>
  <c r="BJ590" i="25" s="1"/>
  <c r="AH601" i="25"/>
  <c r="L601" i="25"/>
  <c r="E601" i="33"/>
  <c r="E601" i="9"/>
  <c r="E601" i="8"/>
  <c r="F606" i="6"/>
  <c r="F616" i="5"/>
  <c r="F628" i="3"/>
  <c r="F615" i="5"/>
  <c r="F627" i="3"/>
  <c r="E618" i="5"/>
  <c r="E630" i="3"/>
  <c r="AV583" i="25"/>
  <c r="AO583" i="25"/>
  <c r="E610" i="6"/>
  <c r="F600" i="8"/>
  <c r="F600" i="9"/>
  <c r="F600" i="33"/>
  <c r="AW582" i="25"/>
  <c r="AP582" i="25"/>
  <c r="E606" i="6"/>
  <c r="E619" i="5"/>
  <c r="E631" i="3"/>
  <c r="AO586" i="25"/>
  <c r="AV586" i="25"/>
  <c r="E605" i="25"/>
  <c r="F624" i="5"/>
  <c r="F636" i="3"/>
  <c r="AH597" i="25"/>
  <c r="AH598" i="25"/>
  <c r="L598" i="25"/>
  <c r="AV590" i="25"/>
  <c r="AO590" i="25"/>
  <c r="E598" i="9"/>
  <c r="E598" i="8"/>
  <c r="E598" i="33"/>
  <c r="AH591" i="25"/>
  <c r="L591" i="25"/>
  <c r="F598" i="33"/>
  <c r="F598" i="8"/>
  <c r="F598" i="9"/>
  <c r="F602" i="9"/>
  <c r="F602" i="8"/>
  <c r="F602" i="33"/>
  <c r="Z588" i="25"/>
  <c r="BJ588" i="25" s="1"/>
  <c r="S588" i="25"/>
  <c r="BC588" i="25" s="1"/>
  <c r="F604" i="25"/>
  <c r="AH592" i="25"/>
  <c r="L592" i="25"/>
  <c r="E612" i="25"/>
  <c r="F621" i="5"/>
  <c r="F633" i="3"/>
  <c r="AC610" i="25"/>
  <c r="BM610" i="25" s="1"/>
  <c r="AA586" i="25"/>
  <c r="BK586" i="25" s="1"/>
  <c r="T586" i="25"/>
  <c r="BD586" i="25" s="1"/>
  <c r="AA580" i="25"/>
  <c r="BK580" i="25" s="1"/>
  <c r="T580" i="25"/>
  <c r="BD580" i="25" s="1"/>
  <c r="AH602" i="25"/>
  <c r="L602" i="25"/>
  <c r="AI597" i="25"/>
  <c r="M597" i="25"/>
  <c r="AW583" i="25"/>
  <c r="AP583" i="25"/>
  <c r="Z584" i="25"/>
  <c r="BJ584" i="25" s="1"/>
  <c r="S584" i="25"/>
  <c r="BC584" i="25" s="1"/>
  <c r="E616" i="5"/>
  <c r="E628" i="3"/>
  <c r="E612" i="6"/>
  <c r="E637" i="3"/>
  <c r="E625" i="5"/>
  <c r="M596" i="25"/>
  <c r="AI596" i="25"/>
  <c r="M601" i="25"/>
  <c r="AI601" i="25"/>
  <c r="AO588" i="25"/>
  <c r="AV588" i="25"/>
  <c r="E620" i="5"/>
  <c r="E632" i="3"/>
  <c r="F604" i="6"/>
  <c r="E605" i="6"/>
  <c r="F606" i="25"/>
  <c r="V604" i="25"/>
  <c r="BF604" i="25" s="1"/>
  <c r="AW586" i="25"/>
  <c r="AP586" i="25"/>
  <c r="E623" i="5"/>
  <c r="E635" i="3"/>
  <c r="AP580" i="25"/>
  <c r="AW580" i="25"/>
  <c r="BR568" i="25"/>
  <c r="BR569" i="25" s="1"/>
  <c r="BR570" i="25" s="1"/>
  <c r="BR571" i="25" s="1"/>
  <c r="BR572" i="25" s="1"/>
  <c r="BR573" i="25" s="1"/>
  <c r="BR574" i="25" s="1"/>
  <c r="BR575" i="25" s="1"/>
  <c r="BR576" i="25" s="1"/>
  <c r="BR577" i="25" s="1"/>
  <c r="BR578" i="25" s="1"/>
  <c r="F594" i="8"/>
  <c r="F594" i="9"/>
  <c r="F594" i="33"/>
  <c r="AV584" i="25"/>
  <c r="AO584" i="25"/>
  <c r="T587" i="25"/>
  <c r="BD587" i="25" s="1"/>
  <c r="AA587" i="25"/>
  <c r="BK587" i="25" s="1"/>
  <c r="F623" i="5"/>
  <c r="F635" i="3"/>
  <c r="F617" i="5"/>
  <c r="F629" i="3"/>
  <c r="M600" i="25"/>
  <c r="AI600" i="25"/>
  <c r="M602" i="25"/>
  <c r="AI602" i="25"/>
  <c r="Z582" i="25"/>
  <c r="BJ582" i="25" s="1"/>
  <c r="S582" i="25"/>
  <c r="BC582" i="25" s="1"/>
  <c r="AP584" i="25"/>
  <c r="AW584" i="25"/>
  <c r="AO581" i="25"/>
  <c r="AV581" i="25"/>
  <c r="E633" i="3"/>
  <c r="E621" i="5"/>
  <c r="F607" i="6"/>
  <c r="S589" i="25"/>
  <c r="BC589" i="25" s="1"/>
  <c r="Z589" i="25"/>
  <c r="BJ589" i="25" s="1"/>
  <c r="F595" i="33"/>
  <c r="F595" i="9"/>
  <c r="F595" i="8"/>
  <c r="AW590" i="25"/>
  <c r="AP590" i="25"/>
  <c r="AO580" i="25"/>
  <c r="AV580" i="25"/>
  <c r="F593" i="9"/>
  <c r="F593" i="33"/>
  <c r="F593" i="8"/>
  <c r="E599" i="8"/>
  <c r="E599" i="9"/>
  <c r="E599" i="33"/>
  <c r="AI592" i="25"/>
  <c r="M592" i="25"/>
  <c r="E603" i="25"/>
  <c r="E614" i="6"/>
  <c r="E608" i="6"/>
  <c r="E613" i="6"/>
  <c r="E614" i="25"/>
  <c r="E604" i="6"/>
  <c r="E613" i="25"/>
  <c r="E609" i="25"/>
  <c r="F591" i="8"/>
  <c r="F591" i="33"/>
  <c r="F591" i="9"/>
  <c r="AW587" i="25"/>
  <c r="AP587" i="25"/>
  <c r="AI595" i="25"/>
  <c r="M595" i="25"/>
  <c r="E634" i="3"/>
  <c r="E622" i="5"/>
  <c r="F596" i="9"/>
  <c r="F596" i="8"/>
  <c r="F596" i="33"/>
  <c r="AI591" i="25"/>
  <c r="M591" i="25"/>
  <c r="AO582" i="25"/>
  <c r="AV582" i="25"/>
  <c r="T584" i="25"/>
  <c r="BD584" i="25" s="1"/>
  <c r="AA584" i="25"/>
  <c r="BK584" i="25" s="1"/>
  <c r="T585" i="25"/>
  <c r="BD585" i="25" s="1"/>
  <c r="AA585" i="25"/>
  <c r="BK585" i="25" s="1"/>
  <c r="AO585" i="25"/>
  <c r="AV585" i="25"/>
  <c r="F626" i="3"/>
  <c r="F614" i="5"/>
  <c r="F615" i="6" s="1"/>
  <c r="T589" i="25"/>
  <c r="BD589" i="25" s="1"/>
  <c r="AA589" i="25"/>
  <c r="BK589" i="25" s="1"/>
  <c r="E611" i="6"/>
  <c r="L596" i="25"/>
  <c r="AH596" i="25"/>
  <c r="Z583" i="25"/>
  <c r="BJ583" i="25" s="1"/>
  <c r="S583" i="25"/>
  <c r="BC583" i="25" s="1"/>
  <c r="AA590" i="25"/>
  <c r="BK590" i="25" s="1"/>
  <c r="T590" i="25"/>
  <c r="BD590" i="25" s="1"/>
  <c r="AP581" i="25"/>
  <c r="AW581" i="25"/>
  <c r="S580" i="25"/>
  <c r="BC580" i="25" s="1"/>
  <c r="Z580" i="25"/>
  <c r="BJ580" i="25" s="1"/>
  <c r="L593" i="25"/>
  <c r="L594" i="25"/>
  <c r="AH594" i="25"/>
  <c r="AH593" i="25"/>
  <c r="E597" i="9"/>
  <c r="E597" i="33"/>
  <c r="E597" i="8"/>
  <c r="E600" i="9"/>
  <c r="E600" i="8"/>
  <c r="E600" i="33"/>
  <c r="E629" i="3"/>
  <c r="E617" i="5"/>
  <c r="E626" i="3"/>
  <c r="E614" i="5"/>
  <c r="F632" i="3"/>
  <c r="F620" i="5"/>
  <c r="S579" i="25"/>
  <c r="BC579" i="25" s="1"/>
  <c r="Z579" i="25"/>
  <c r="BJ579" i="25" s="1"/>
  <c r="F601" i="8"/>
  <c r="F601" i="9"/>
  <c r="F601" i="33"/>
  <c r="AP579" i="25"/>
  <c r="AW579" i="25"/>
  <c r="F619" i="5"/>
  <c r="F631" i="3"/>
  <c r="E624" i="5"/>
  <c r="E636" i="3"/>
  <c r="AP585" i="25"/>
  <c r="AW585" i="25"/>
  <c r="Z585" i="25"/>
  <c r="BJ585" i="25" s="1"/>
  <c r="S585" i="25"/>
  <c r="BC585" i="25" s="1"/>
  <c r="F630" i="3"/>
  <c r="F618" i="5"/>
  <c r="F607" i="25"/>
  <c r="F608" i="25"/>
  <c r="F610" i="25"/>
  <c r="F613" i="6"/>
  <c r="F605" i="6"/>
  <c r="F611" i="6"/>
  <c r="F609" i="6"/>
  <c r="F608" i="6"/>
  <c r="F611" i="25"/>
  <c r="F614" i="25"/>
  <c r="F612" i="6"/>
  <c r="F613" i="25"/>
  <c r="F612" i="25"/>
  <c r="F614" i="6"/>
  <c r="F610" i="6"/>
  <c r="F605" i="25"/>
  <c r="E607" i="25"/>
  <c r="AW589" i="25"/>
  <c r="AP589" i="25"/>
  <c r="E610" i="25"/>
  <c r="M594" i="25"/>
  <c r="AI594" i="25"/>
  <c r="F597" i="33"/>
  <c r="F597" i="9"/>
  <c r="F597" i="8"/>
  <c r="AV589" i="25"/>
  <c r="AO589" i="25"/>
  <c r="T581" i="25"/>
  <c r="BD581" i="25" s="1"/>
  <c r="AA581" i="25"/>
  <c r="BK581" i="25" s="1"/>
  <c r="S581" i="25"/>
  <c r="BC581" i="25" s="1"/>
  <c r="Z581" i="25"/>
  <c r="BJ581" i="25" s="1"/>
  <c r="AA588" i="25"/>
  <c r="BK588" i="25" s="1"/>
  <c r="T588" i="25"/>
  <c r="BD588" i="25" s="1"/>
  <c r="E596" i="9"/>
  <c r="E596" i="8"/>
  <c r="E596" i="33"/>
  <c r="L600" i="25"/>
  <c r="L599" i="25"/>
  <c r="AH599" i="25"/>
  <c r="F634" i="3"/>
  <c r="F622" i="5"/>
  <c r="AV579" i="25"/>
  <c r="AO579" i="25"/>
  <c r="M598" i="25"/>
  <c r="AI598" i="25"/>
  <c r="AA579" i="25"/>
  <c r="BK579" i="25" s="1"/>
  <c r="T579" i="25"/>
  <c r="BD579" i="25" s="1"/>
  <c r="E604" i="25"/>
  <c r="L595" i="25"/>
  <c r="AH595" i="25"/>
  <c r="F599" i="33"/>
  <c r="F599" i="9"/>
  <c r="F599" i="8"/>
  <c r="AO587" i="25"/>
  <c r="AV587" i="25"/>
  <c r="E608" i="25"/>
  <c r="V613" i="25"/>
  <c r="BF613" i="25" s="1"/>
  <c r="AG618" i="25"/>
  <c r="AU618" i="25" s="1"/>
  <c r="K618" i="25"/>
  <c r="Y618" i="25" s="1"/>
  <c r="BI618" i="25" s="1"/>
  <c r="AY610" i="25"/>
  <c r="AK622" i="25"/>
  <c r="AR622" i="25" s="1"/>
  <c r="AY613" i="25"/>
  <c r="H622" i="9"/>
  <c r="AT611" i="25"/>
  <c r="H624" i="9"/>
  <c r="AK624" i="25"/>
  <c r="AR624" i="25" s="1"/>
  <c r="H624" i="33"/>
  <c r="D620" i="8"/>
  <c r="H623" i="9"/>
  <c r="C621" i="8"/>
  <c r="D620" i="33"/>
  <c r="H623" i="8"/>
  <c r="V609" i="25"/>
  <c r="BF609" i="25" s="1"/>
  <c r="AK618" i="25"/>
  <c r="AR618" i="25" s="1"/>
  <c r="C628" i="6"/>
  <c r="C628" i="8" s="1"/>
  <c r="C627" i="25"/>
  <c r="J627" i="25" s="1"/>
  <c r="H625" i="9"/>
  <c r="O625" i="25"/>
  <c r="AC625" i="25" s="1"/>
  <c r="BM625" i="25" s="1"/>
  <c r="O618" i="25"/>
  <c r="V618" i="25" s="1"/>
  <c r="BF618" i="25" s="1"/>
  <c r="O622" i="25"/>
  <c r="V622" i="25" s="1"/>
  <c r="BF622" i="25" s="1"/>
  <c r="Q611" i="25"/>
  <c r="BA611" i="25" s="1"/>
  <c r="AG617" i="25"/>
  <c r="AN617" i="25" s="1"/>
  <c r="C631" i="6"/>
  <c r="C631" i="9" s="1"/>
  <c r="BT593" i="25"/>
  <c r="BT594" i="25" s="1"/>
  <c r="BT595" i="25" s="1"/>
  <c r="BT596" i="25" s="1"/>
  <c r="BT597" i="25" s="1"/>
  <c r="BT598" i="25" s="1"/>
  <c r="BT599" i="25" s="1"/>
  <c r="BT600" i="25" s="1"/>
  <c r="BT601" i="25" s="1"/>
  <c r="BT602" i="25" s="1"/>
  <c r="BT603" i="25" s="1"/>
  <c r="BT604" i="25" s="1"/>
  <c r="D634" i="6"/>
  <c r="D634" i="33" s="1"/>
  <c r="H629" i="25"/>
  <c r="O617" i="25"/>
  <c r="V617" i="25" s="1"/>
  <c r="BF617" i="25" s="1"/>
  <c r="AK625" i="25"/>
  <c r="AY625" i="25" s="1"/>
  <c r="D628" i="6"/>
  <c r="D628" i="9" s="1"/>
  <c r="K624" i="25"/>
  <c r="Y624" i="25" s="1"/>
  <c r="BI624" i="25" s="1"/>
  <c r="H622" i="33"/>
  <c r="C618" i="33"/>
  <c r="D625" i="9"/>
  <c r="C618" i="9"/>
  <c r="D625" i="33"/>
  <c r="D630" i="6"/>
  <c r="D630" i="33" s="1"/>
  <c r="D630" i="25"/>
  <c r="C629" i="6"/>
  <c r="C629" i="9" s="1"/>
  <c r="D632" i="25"/>
  <c r="C629" i="25"/>
  <c r="D633" i="25"/>
  <c r="D627" i="25"/>
  <c r="AG627" i="25" s="1"/>
  <c r="C630" i="6"/>
  <c r="C630" i="33" s="1"/>
  <c r="C633" i="25"/>
  <c r="H636" i="6"/>
  <c r="H636" i="8" s="1"/>
  <c r="C633" i="6"/>
  <c r="C633" i="8" s="1"/>
  <c r="BW591" i="25"/>
  <c r="BW592" i="25" s="1"/>
  <c r="BW593" i="25" s="1"/>
  <c r="BW594" i="25" s="1"/>
  <c r="BW595" i="25" s="1"/>
  <c r="BW596" i="25" s="1"/>
  <c r="BW597" i="25" s="1"/>
  <c r="BW598" i="25" s="1"/>
  <c r="BW599" i="25" s="1"/>
  <c r="BW600" i="25" s="1"/>
  <c r="BW601" i="25" s="1"/>
  <c r="BW602" i="25" s="1"/>
  <c r="BW603" i="25" s="1"/>
  <c r="BW604" i="25" s="1"/>
  <c r="K617" i="25"/>
  <c r="Y617" i="25" s="1"/>
  <c r="BI617" i="25" s="1"/>
  <c r="J620" i="25"/>
  <c r="AF620" i="25"/>
  <c r="J626" i="25"/>
  <c r="AF626" i="25"/>
  <c r="D621" i="8"/>
  <c r="D621" i="9"/>
  <c r="D621" i="33"/>
  <c r="D638" i="5"/>
  <c r="D639" i="25" s="1"/>
  <c r="H650" i="3"/>
  <c r="H638" i="5"/>
  <c r="H639" i="25" s="1"/>
  <c r="AF621" i="25"/>
  <c r="J621" i="25"/>
  <c r="AK619" i="25"/>
  <c r="O619" i="25"/>
  <c r="C626" i="8"/>
  <c r="C626" i="33"/>
  <c r="C626" i="9"/>
  <c r="AN606" i="25"/>
  <c r="AU606" i="25"/>
  <c r="X612" i="25"/>
  <c r="BH612" i="25" s="1"/>
  <c r="Q612" i="25"/>
  <c r="BA612" i="25" s="1"/>
  <c r="H635" i="6"/>
  <c r="C653" i="3"/>
  <c r="C641" i="5"/>
  <c r="D638" i="25"/>
  <c r="D638" i="6"/>
  <c r="C647" i="5"/>
  <c r="C659" i="3"/>
  <c r="AG624" i="25"/>
  <c r="R608" i="25"/>
  <c r="BB608" i="25" s="1"/>
  <c r="Y608" i="25"/>
  <c r="BI608" i="25" s="1"/>
  <c r="AU612" i="25"/>
  <c r="AN612" i="25"/>
  <c r="D628" i="25"/>
  <c r="H637" i="25"/>
  <c r="C627" i="8"/>
  <c r="C627" i="33"/>
  <c r="C627" i="9"/>
  <c r="C656" i="3"/>
  <c r="C644" i="5"/>
  <c r="Y614" i="25"/>
  <c r="BI614" i="25" s="1"/>
  <c r="R614" i="25"/>
  <c r="BB614" i="25" s="1"/>
  <c r="D632" i="6"/>
  <c r="C635" i="25"/>
  <c r="C645" i="5"/>
  <c r="C657" i="3"/>
  <c r="AT610" i="25"/>
  <c r="AM610" i="25"/>
  <c r="H640" i="5"/>
  <c r="D640" i="5"/>
  <c r="H652" i="3"/>
  <c r="AM607" i="25"/>
  <c r="AT607" i="25"/>
  <c r="BV593" i="25"/>
  <c r="BV594" i="25" s="1"/>
  <c r="BV595" i="25" s="1"/>
  <c r="BV596" i="25" s="1"/>
  <c r="BV597" i="25" s="1"/>
  <c r="BV598" i="25" s="1"/>
  <c r="BV599" i="25" s="1"/>
  <c r="BV600" i="25" s="1"/>
  <c r="BV601" i="25" s="1"/>
  <c r="BV602" i="25" s="1"/>
  <c r="O621" i="25"/>
  <c r="AK621" i="25"/>
  <c r="AK616" i="25"/>
  <c r="O616" i="25"/>
  <c r="AF617" i="25"/>
  <c r="D636" i="25"/>
  <c r="C637" i="25"/>
  <c r="D635" i="6"/>
  <c r="C620" i="9"/>
  <c r="C620" i="33"/>
  <c r="C620" i="8"/>
  <c r="C622" i="8"/>
  <c r="C622" i="9"/>
  <c r="C622" i="33"/>
  <c r="C634" i="6"/>
  <c r="H647" i="5"/>
  <c r="D647" i="5"/>
  <c r="H659" i="3"/>
  <c r="AK617" i="25"/>
  <c r="H627" i="25"/>
  <c r="H638" i="6"/>
  <c r="H638" i="25"/>
  <c r="D636" i="6"/>
  <c r="D635" i="25"/>
  <c r="C638" i="5"/>
  <c r="C639" i="25" s="1"/>
  <c r="C650" i="3"/>
  <c r="D646" i="5"/>
  <c r="H658" i="3"/>
  <c r="H646" i="5"/>
  <c r="AM612" i="25"/>
  <c r="AT612" i="25"/>
  <c r="D641" i="5"/>
  <c r="H641" i="5"/>
  <c r="H653" i="3"/>
  <c r="AF623" i="25"/>
  <c r="J623" i="25"/>
  <c r="AU608" i="25"/>
  <c r="AN608" i="25"/>
  <c r="H634" i="25"/>
  <c r="R612" i="25"/>
  <c r="BB612" i="25" s="1"/>
  <c r="Y612" i="25"/>
  <c r="BI612" i="25" s="1"/>
  <c r="C636" i="25"/>
  <c r="H637" i="6"/>
  <c r="AG626" i="25"/>
  <c r="K626" i="25"/>
  <c r="AU614" i="25"/>
  <c r="AN614" i="25"/>
  <c r="H636" i="25"/>
  <c r="CA593" i="25"/>
  <c r="CA594" i="25" s="1"/>
  <c r="CA595" i="25" s="1"/>
  <c r="CA596" i="25" s="1"/>
  <c r="CA597" i="25" s="1"/>
  <c r="CA598" i="25" s="1"/>
  <c r="CA599" i="25" s="1"/>
  <c r="CA600" i="25" s="1"/>
  <c r="CA601" i="25" s="1"/>
  <c r="CA602" i="25" s="1"/>
  <c r="CA603" i="25" s="1"/>
  <c r="CA604" i="25" s="1"/>
  <c r="CA605" i="25" s="1"/>
  <c r="C655" i="3"/>
  <c r="C643" i="5"/>
  <c r="H617" i="9"/>
  <c r="H617" i="8"/>
  <c r="H617" i="33"/>
  <c r="AR612" i="25"/>
  <c r="AY612" i="25"/>
  <c r="X607" i="25"/>
  <c r="BH607" i="25" s="1"/>
  <c r="Q607" i="25"/>
  <c r="BA607" i="25" s="1"/>
  <c r="C661" i="3"/>
  <c r="C649" i="5"/>
  <c r="BO593" i="25"/>
  <c r="BO594" i="25" s="1"/>
  <c r="BO595" i="25" s="1"/>
  <c r="BO596" i="25" s="1"/>
  <c r="BO597" i="25" s="1"/>
  <c r="BO598" i="25" s="1"/>
  <c r="BO599" i="25" s="1"/>
  <c r="BO600" i="25" s="1"/>
  <c r="BO601" i="25" s="1"/>
  <c r="BO602" i="25" s="1"/>
  <c r="K616" i="25"/>
  <c r="AG616" i="25"/>
  <c r="C637" i="6"/>
  <c r="AM603" i="25"/>
  <c r="AT603" i="25"/>
  <c r="AR611" i="25"/>
  <c r="AY611" i="25"/>
  <c r="H627" i="6"/>
  <c r="AG621" i="25"/>
  <c r="K621" i="25"/>
  <c r="V607" i="25"/>
  <c r="BF607" i="25" s="1"/>
  <c r="AC607" i="25"/>
  <c r="BM607" i="25" s="1"/>
  <c r="C615" i="9"/>
  <c r="C615" i="8"/>
  <c r="C615" i="33"/>
  <c r="Q614" i="25"/>
  <c r="BA614" i="25" s="1"/>
  <c r="X614" i="25"/>
  <c r="BH614" i="25" s="1"/>
  <c r="C624" i="33"/>
  <c r="C624" i="8"/>
  <c r="C624" i="9"/>
  <c r="H635" i="25"/>
  <c r="C635" i="6"/>
  <c r="Q610" i="25"/>
  <c r="BA610" i="25" s="1"/>
  <c r="X610" i="25"/>
  <c r="BH610" i="25" s="1"/>
  <c r="D618" i="9"/>
  <c r="D618" i="8"/>
  <c r="D618" i="33"/>
  <c r="H619" i="8"/>
  <c r="H619" i="33"/>
  <c r="H619" i="9"/>
  <c r="C625" i="8"/>
  <c r="C625" i="33"/>
  <c r="C625" i="9"/>
  <c r="J622" i="25"/>
  <c r="AU609" i="25"/>
  <c r="AN609" i="25"/>
  <c r="AN611" i="25"/>
  <c r="AU611" i="25"/>
  <c r="O624" i="25"/>
  <c r="O623" i="25"/>
  <c r="AK623" i="25"/>
  <c r="H634" i="6"/>
  <c r="C636" i="6"/>
  <c r="C628" i="25"/>
  <c r="K615" i="25"/>
  <c r="AG615" i="25"/>
  <c r="D626" i="8"/>
  <c r="D626" i="9"/>
  <c r="D626" i="33"/>
  <c r="H618" i="33"/>
  <c r="H618" i="8"/>
  <c r="H618" i="9"/>
  <c r="J618" i="25"/>
  <c r="AF618" i="25"/>
  <c r="D615" i="8"/>
  <c r="D615" i="33"/>
  <c r="D615" i="9"/>
  <c r="D631" i="25"/>
  <c r="H616" i="9"/>
  <c r="H616" i="8"/>
  <c r="H616" i="33"/>
  <c r="AY622" i="25"/>
  <c r="H643" i="5"/>
  <c r="H655" i="3"/>
  <c r="D643" i="5"/>
  <c r="X609" i="25"/>
  <c r="BH609" i="25" s="1"/>
  <c r="Q609" i="25"/>
  <c r="BA609" i="25" s="1"/>
  <c r="C619" i="8"/>
  <c r="C619" i="33"/>
  <c r="C619" i="9"/>
  <c r="R610" i="25"/>
  <c r="BB610" i="25" s="1"/>
  <c r="Y610" i="25"/>
  <c r="BI610" i="25" s="1"/>
  <c r="Q603" i="25"/>
  <c r="BA603" i="25" s="1"/>
  <c r="X603" i="25"/>
  <c r="BH603" i="25" s="1"/>
  <c r="AC611" i="25"/>
  <c r="BM611" i="25" s="1"/>
  <c r="V611" i="25"/>
  <c r="BF611" i="25" s="1"/>
  <c r="Q604" i="25"/>
  <c r="BA604" i="25" s="1"/>
  <c r="X604" i="25"/>
  <c r="BH604" i="25" s="1"/>
  <c r="D639" i="5"/>
  <c r="H639" i="5"/>
  <c r="H651" i="3"/>
  <c r="C642" i="5"/>
  <c r="C654" i="3"/>
  <c r="H630" i="25"/>
  <c r="AR607" i="25"/>
  <c r="AY607" i="25"/>
  <c r="AF625" i="25"/>
  <c r="J625" i="25"/>
  <c r="AT606" i="25"/>
  <c r="AM606" i="25"/>
  <c r="AG623" i="25"/>
  <c r="K623" i="25"/>
  <c r="D623" i="33"/>
  <c r="D623" i="9"/>
  <c r="D623" i="8"/>
  <c r="C616" i="9"/>
  <c r="C616" i="8"/>
  <c r="C616" i="33"/>
  <c r="C634" i="25"/>
  <c r="C630" i="25"/>
  <c r="D634" i="25"/>
  <c r="Y611" i="25"/>
  <c r="BI611" i="25" s="1"/>
  <c r="R611" i="25"/>
  <c r="BB611" i="25" s="1"/>
  <c r="AG620" i="25"/>
  <c r="K620" i="25"/>
  <c r="AK626" i="25"/>
  <c r="O626" i="25"/>
  <c r="AN605" i="25"/>
  <c r="AU605" i="25"/>
  <c r="X613" i="25"/>
  <c r="BH613" i="25" s="1"/>
  <c r="Q613" i="25"/>
  <c r="BA613" i="25" s="1"/>
  <c r="H631" i="6"/>
  <c r="D617" i="33"/>
  <c r="D617" i="9"/>
  <c r="D617" i="8"/>
  <c r="V612" i="25"/>
  <c r="BF612" i="25" s="1"/>
  <c r="AC612" i="25"/>
  <c r="BM612" i="25" s="1"/>
  <c r="D624" i="33"/>
  <c r="D624" i="8"/>
  <c r="D624" i="9"/>
  <c r="D631" i="6"/>
  <c r="J619" i="25"/>
  <c r="AF619" i="25"/>
  <c r="H620" i="9"/>
  <c r="H620" i="33"/>
  <c r="H620" i="8"/>
  <c r="AT615" i="25"/>
  <c r="AM615" i="25"/>
  <c r="AC614" i="25"/>
  <c r="BM614" i="25" s="1"/>
  <c r="V614" i="25"/>
  <c r="BF614" i="25" s="1"/>
  <c r="AT609" i="25"/>
  <c r="AM609" i="25"/>
  <c r="D645" i="5"/>
  <c r="H645" i="5"/>
  <c r="H657" i="3"/>
  <c r="AG622" i="25"/>
  <c r="K622" i="25"/>
  <c r="AN610" i="25"/>
  <c r="AU610" i="25"/>
  <c r="D616" i="8"/>
  <c r="D616" i="9"/>
  <c r="D616" i="33"/>
  <c r="AM604" i="25"/>
  <c r="AT604" i="25"/>
  <c r="H630" i="6"/>
  <c r="C651" i="3"/>
  <c r="C639" i="5"/>
  <c r="C652" i="3"/>
  <c r="C640" i="5"/>
  <c r="X605" i="25"/>
  <c r="BH605" i="25" s="1"/>
  <c r="Q605" i="25"/>
  <c r="BA605" i="25" s="1"/>
  <c r="AN613" i="25"/>
  <c r="AU613" i="25"/>
  <c r="D619" i="8"/>
  <c r="D619" i="33"/>
  <c r="D619" i="9"/>
  <c r="C617" i="8"/>
  <c r="C617" i="9"/>
  <c r="C617" i="33"/>
  <c r="H628" i="6"/>
  <c r="AK620" i="25"/>
  <c r="O620" i="25"/>
  <c r="H648" i="5"/>
  <c r="D648" i="5"/>
  <c r="H660" i="3"/>
  <c r="D644" i="5"/>
  <c r="H656" i="3"/>
  <c r="H644" i="5"/>
  <c r="D637" i="25"/>
  <c r="H633" i="25"/>
  <c r="Q615" i="25"/>
  <c r="BA615" i="25" s="1"/>
  <c r="X615" i="25"/>
  <c r="BH615" i="25" s="1"/>
  <c r="AY608" i="25"/>
  <c r="AR608" i="25"/>
  <c r="AR614" i="25"/>
  <c r="AY614" i="25"/>
  <c r="H632" i="6"/>
  <c r="D642" i="5"/>
  <c r="H642" i="5"/>
  <c r="H654" i="3"/>
  <c r="AN607" i="25"/>
  <c r="AU607" i="25"/>
  <c r="AF624" i="25"/>
  <c r="J624" i="25"/>
  <c r="D622" i="8"/>
  <c r="D622" i="9"/>
  <c r="D622" i="33"/>
  <c r="D629" i="6"/>
  <c r="D649" i="5"/>
  <c r="H661" i="3"/>
  <c r="H649" i="5"/>
  <c r="V615" i="25"/>
  <c r="BF615" i="25" s="1"/>
  <c r="AC615" i="25"/>
  <c r="BM615" i="25" s="1"/>
  <c r="AC608" i="25"/>
  <c r="BM608" i="25" s="1"/>
  <c r="V608" i="25"/>
  <c r="BF608" i="25" s="1"/>
  <c r="H629" i="6"/>
  <c r="AY606" i="25"/>
  <c r="AR606" i="25"/>
  <c r="C648" i="5"/>
  <c r="C660" i="3"/>
  <c r="C632" i="6"/>
  <c r="H626" i="9"/>
  <c r="H626" i="8"/>
  <c r="H626" i="33"/>
  <c r="Y605" i="25"/>
  <c r="BI605" i="25" s="1"/>
  <c r="R605" i="25"/>
  <c r="BB605" i="25" s="1"/>
  <c r="AM608" i="25"/>
  <c r="AT608" i="25"/>
  <c r="AM613" i="25"/>
  <c r="AT613" i="25"/>
  <c r="H631" i="25"/>
  <c r="AT605" i="25"/>
  <c r="AM605" i="25"/>
  <c r="AC606" i="25"/>
  <c r="BM606" i="25" s="1"/>
  <c r="V606" i="25"/>
  <c r="BF606" i="25" s="1"/>
  <c r="R609" i="25"/>
  <c r="BB609" i="25" s="1"/>
  <c r="Y609" i="25"/>
  <c r="BI609" i="25" s="1"/>
  <c r="K619" i="25"/>
  <c r="AG619" i="25"/>
  <c r="R613" i="25"/>
  <c r="BB613" i="25" s="1"/>
  <c r="Y613" i="25"/>
  <c r="BI613" i="25" s="1"/>
  <c r="C632" i="25"/>
  <c r="Q608" i="25"/>
  <c r="BA608" i="25" s="1"/>
  <c r="X608" i="25"/>
  <c r="BH608" i="25" s="1"/>
  <c r="AG625" i="25"/>
  <c r="K625" i="25"/>
  <c r="C631" i="25"/>
  <c r="H628" i="25"/>
  <c r="D633" i="6"/>
  <c r="AY615" i="25"/>
  <c r="AR615" i="25"/>
  <c r="AM614" i="25"/>
  <c r="AT614" i="25"/>
  <c r="D637" i="6"/>
  <c r="H633" i="6"/>
  <c r="H632" i="25"/>
  <c r="J617" i="25"/>
  <c r="J616" i="25"/>
  <c r="AF616" i="25"/>
  <c r="D627" i="6"/>
  <c r="BP591" i="25"/>
  <c r="BP592" i="25" s="1"/>
  <c r="BP593" i="25" s="1"/>
  <c r="BP594" i="25" s="1"/>
  <c r="BP595" i="25" s="1"/>
  <c r="BP596" i="25" s="1"/>
  <c r="BP597" i="25" s="1"/>
  <c r="BP598" i="25" s="1"/>
  <c r="BP599" i="25" s="1"/>
  <c r="BP600" i="25" s="1"/>
  <c r="BP601" i="25" s="1"/>
  <c r="BP602" i="25" s="1"/>
  <c r="BP603" i="25" s="1"/>
  <c r="BP604" i="25" s="1"/>
  <c r="C646" i="5"/>
  <c r="C658" i="3"/>
  <c r="H621" i="33"/>
  <c r="H621" i="9"/>
  <c r="H621" i="8"/>
  <c r="R607" i="25"/>
  <c r="BB607" i="25" s="1"/>
  <c r="Y607" i="25"/>
  <c r="BI607" i="25" s="1"/>
  <c r="D629" i="25"/>
  <c r="R606" i="25"/>
  <c r="BB606" i="25" s="1"/>
  <c r="Y606" i="25"/>
  <c r="BI606" i="25" s="1"/>
  <c r="C638" i="6"/>
  <c r="C638" i="25"/>
  <c r="C623" i="8"/>
  <c r="C623" i="33"/>
  <c r="C623" i="9"/>
  <c r="AF622" i="25"/>
  <c r="J828" i="4"/>
  <c r="C828" i="4"/>
  <c r="E828" i="4" s="1"/>
  <c r="B829" i="4"/>
  <c r="D828" i="4"/>
  <c r="I828" i="4"/>
  <c r="K828" i="4" s="1"/>
  <c r="Z597" i="25" l="1"/>
  <c r="BJ597" i="25" s="1"/>
  <c r="F603" i="33"/>
  <c r="AN618" i="25"/>
  <c r="AA603" i="25"/>
  <c r="BK603" i="25" s="1"/>
  <c r="AO600" i="25"/>
  <c r="AP603" i="25"/>
  <c r="E617" i="6"/>
  <c r="E617" i="33" s="1"/>
  <c r="D628" i="8"/>
  <c r="F603" i="8"/>
  <c r="BR579" i="25"/>
  <c r="BR580" i="25" s="1"/>
  <c r="BR581" i="25" s="1"/>
  <c r="BR582" i="25" s="1"/>
  <c r="BR583" i="25" s="1"/>
  <c r="BR584" i="25" s="1"/>
  <c r="BR585" i="25" s="1"/>
  <c r="BR586" i="25" s="1"/>
  <c r="BR587" i="25" s="1"/>
  <c r="BR588" i="25" s="1"/>
  <c r="BR589" i="25" s="1"/>
  <c r="BR590" i="25" s="1"/>
  <c r="E609" i="8"/>
  <c r="E609" i="33"/>
  <c r="BT605" i="25"/>
  <c r="C631" i="33"/>
  <c r="D639" i="6"/>
  <c r="D639" i="8" s="1"/>
  <c r="E607" i="9"/>
  <c r="C631" i="8"/>
  <c r="AR625" i="25"/>
  <c r="R618" i="25"/>
  <c r="BB618" i="25" s="1"/>
  <c r="D630" i="9"/>
  <c r="AF627" i="25"/>
  <c r="AT627" i="25" s="1"/>
  <c r="F618" i="25"/>
  <c r="C639" i="6"/>
  <c r="C639" i="33" s="1"/>
  <c r="E615" i="6"/>
  <c r="E615" i="9" s="1"/>
  <c r="F615" i="25"/>
  <c r="E616" i="25"/>
  <c r="D628" i="33"/>
  <c r="F618" i="6"/>
  <c r="F618" i="9" s="1"/>
  <c r="E618" i="25"/>
  <c r="E607" i="8"/>
  <c r="V625" i="25"/>
  <c r="BF625" i="25" s="1"/>
  <c r="F615" i="33"/>
  <c r="F615" i="9"/>
  <c r="F615" i="8"/>
  <c r="E626" i="5"/>
  <c r="E627" i="25" s="1"/>
  <c r="E638" i="3"/>
  <c r="E634" i="5"/>
  <c r="E646" i="3"/>
  <c r="AH610" i="25"/>
  <c r="L609" i="25"/>
  <c r="AH609" i="25"/>
  <c r="E605" i="8"/>
  <c r="E605" i="9"/>
  <c r="E605" i="33"/>
  <c r="F624" i="6"/>
  <c r="S591" i="25"/>
  <c r="BC591" i="25" s="1"/>
  <c r="Z591" i="25"/>
  <c r="BJ591" i="25" s="1"/>
  <c r="F628" i="5"/>
  <c r="F640" i="3"/>
  <c r="T593" i="25"/>
  <c r="BD593" i="25" s="1"/>
  <c r="AA593" i="25"/>
  <c r="BK593" i="25" s="1"/>
  <c r="AV599" i="25"/>
  <c r="AO599" i="25"/>
  <c r="AH607" i="25"/>
  <c r="L607" i="25"/>
  <c r="AI614" i="25"/>
  <c r="M614" i="25"/>
  <c r="M608" i="25"/>
  <c r="AI608" i="25"/>
  <c r="E636" i="5"/>
  <c r="E648" i="3"/>
  <c r="AO593" i="25"/>
  <c r="AV593" i="25"/>
  <c r="AV596" i="25"/>
  <c r="AO596" i="25"/>
  <c r="T591" i="25"/>
  <c r="BD591" i="25" s="1"/>
  <c r="AA591" i="25"/>
  <c r="BK591" i="25" s="1"/>
  <c r="T595" i="25"/>
  <c r="BD595" i="25" s="1"/>
  <c r="AA595" i="25"/>
  <c r="BK595" i="25" s="1"/>
  <c r="AH613" i="25"/>
  <c r="L613" i="25"/>
  <c r="AW592" i="25"/>
  <c r="AP592" i="25"/>
  <c r="F607" i="33"/>
  <c r="F607" i="8"/>
  <c r="F607" i="9"/>
  <c r="F635" i="5"/>
  <c r="F647" i="3"/>
  <c r="F622" i="25"/>
  <c r="F604" i="8"/>
  <c r="F604" i="33"/>
  <c r="F604" i="9"/>
  <c r="AA596" i="25"/>
  <c r="BK596" i="25" s="1"/>
  <c r="T596" i="25"/>
  <c r="BD596" i="25" s="1"/>
  <c r="F633" i="5"/>
  <c r="F645" i="3"/>
  <c r="AV591" i="25"/>
  <c r="AO591" i="25"/>
  <c r="S598" i="25"/>
  <c r="BC598" i="25" s="1"/>
  <c r="Z598" i="25"/>
  <c r="BJ598" i="25" s="1"/>
  <c r="E643" i="3"/>
  <c r="E631" i="5"/>
  <c r="E610" i="9"/>
  <c r="E610" i="8"/>
  <c r="E610" i="33"/>
  <c r="AW593" i="25"/>
  <c r="AP593" i="25"/>
  <c r="T599" i="25"/>
  <c r="BD599" i="25" s="1"/>
  <c r="AA599" i="25"/>
  <c r="BK599" i="25" s="1"/>
  <c r="F612" i="8"/>
  <c r="F612" i="33"/>
  <c r="F612" i="9"/>
  <c r="AA592" i="25"/>
  <c r="BK592" i="25" s="1"/>
  <c r="T592" i="25"/>
  <c r="BD592" i="25" s="1"/>
  <c r="Z599" i="25"/>
  <c r="BJ599" i="25" s="1"/>
  <c r="S599" i="25"/>
  <c r="BC599" i="25" s="1"/>
  <c r="AI611" i="25"/>
  <c r="M611" i="25"/>
  <c r="AI607" i="25"/>
  <c r="M607" i="25"/>
  <c r="E641" i="3"/>
  <c r="E629" i="5"/>
  <c r="AV594" i="25"/>
  <c r="AO594" i="25"/>
  <c r="S596" i="25"/>
  <c r="BC596" i="25" s="1"/>
  <c r="Z596" i="25"/>
  <c r="BJ596" i="25" s="1"/>
  <c r="AP591" i="25"/>
  <c r="AW591" i="25"/>
  <c r="AW595" i="25"/>
  <c r="AP595" i="25"/>
  <c r="E604" i="9"/>
  <c r="E604" i="8"/>
  <c r="E604" i="33"/>
  <c r="AP602" i="25"/>
  <c r="AW602" i="25"/>
  <c r="E644" i="3"/>
  <c r="E632" i="5"/>
  <c r="AO598" i="25"/>
  <c r="AV598" i="25"/>
  <c r="F606" i="8"/>
  <c r="F606" i="9"/>
  <c r="F606" i="33"/>
  <c r="E639" i="3"/>
  <c r="E627" i="5"/>
  <c r="AP599" i="25"/>
  <c r="AW599" i="25"/>
  <c r="F625" i="6"/>
  <c r="F646" i="3"/>
  <c r="F634" i="5"/>
  <c r="AW598" i="25"/>
  <c r="AP598" i="25"/>
  <c r="Z600" i="25"/>
  <c r="BJ600" i="25" s="1"/>
  <c r="S600" i="25"/>
  <c r="BC600" i="25" s="1"/>
  <c r="M605" i="25"/>
  <c r="AI605" i="25"/>
  <c r="F608" i="9"/>
  <c r="F608" i="33"/>
  <c r="F608" i="8"/>
  <c r="F631" i="5"/>
  <c r="F643" i="3"/>
  <c r="S594" i="25"/>
  <c r="BC594" i="25" s="1"/>
  <c r="Z594" i="25"/>
  <c r="BJ594" i="25" s="1"/>
  <c r="E611" i="8"/>
  <c r="E611" i="9"/>
  <c r="E611" i="33"/>
  <c r="L614" i="25"/>
  <c r="AH614" i="25"/>
  <c r="E633" i="5"/>
  <c r="E645" i="3"/>
  <c r="T602" i="25"/>
  <c r="BD602" i="25" s="1"/>
  <c r="AA602" i="25"/>
  <c r="BK602" i="25" s="1"/>
  <c r="F621" i="6"/>
  <c r="E649" i="3"/>
  <c r="E637" i="5"/>
  <c r="T597" i="25"/>
  <c r="BD597" i="25" s="1"/>
  <c r="AA597" i="25"/>
  <c r="BK597" i="25" s="1"/>
  <c r="F623" i="25"/>
  <c r="E616" i="6"/>
  <c r="AV597" i="25"/>
  <c r="AO597" i="25"/>
  <c r="E606" i="33"/>
  <c r="E606" i="9"/>
  <c r="E606" i="8"/>
  <c r="AH611" i="25"/>
  <c r="L611" i="25"/>
  <c r="F622" i="6"/>
  <c r="L604" i="25"/>
  <c r="AH604" i="25"/>
  <c r="F626" i="5"/>
  <c r="F638" i="3"/>
  <c r="AW596" i="25"/>
  <c r="AP596" i="25"/>
  <c r="AA598" i="25"/>
  <c r="BK598" i="25" s="1"/>
  <c r="T598" i="25"/>
  <c r="BD598" i="25" s="1"/>
  <c r="AW594" i="25"/>
  <c r="AP594" i="25"/>
  <c r="F610" i="8"/>
  <c r="F610" i="33"/>
  <c r="F610" i="9"/>
  <c r="F609" i="9"/>
  <c r="F609" i="8"/>
  <c r="F609" i="33"/>
  <c r="F642" i="3"/>
  <c r="F630" i="5"/>
  <c r="S593" i="25"/>
  <c r="BC593" i="25" s="1"/>
  <c r="Z593" i="25"/>
  <c r="BJ593" i="25" s="1"/>
  <c r="E613" i="8"/>
  <c r="E613" i="33"/>
  <c r="E613" i="9"/>
  <c r="AW600" i="25"/>
  <c r="AP600" i="25"/>
  <c r="E612" i="8"/>
  <c r="E612" i="33"/>
  <c r="E612" i="9"/>
  <c r="AW597" i="25"/>
  <c r="AP597" i="25"/>
  <c r="F625" i="25"/>
  <c r="L612" i="25"/>
  <c r="AH612" i="25"/>
  <c r="F648" i="3"/>
  <c r="F636" i="5"/>
  <c r="E630" i="5"/>
  <c r="E642" i="3"/>
  <c r="F649" i="3"/>
  <c r="F637" i="5"/>
  <c r="E618" i="6"/>
  <c r="AI610" i="25"/>
  <c r="M610" i="25"/>
  <c r="T594" i="25"/>
  <c r="BD594" i="25" s="1"/>
  <c r="AA594" i="25"/>
  <c r="BK594" i="25" s="1"/>
  <c r="F614" i="33"/>
  <c r="F614" i="8"/>
  <c r="F614" i="9"/>
  <c r="F611" i="8"/>
  <c r="F611" i="33"/>
  <c r="F611" i="9"/>
  <c r="BQ579" i="25"/>
  <c r="BQ580" i="25" s="1"/>
  <c r="BQ581" i="25" s="1"/>
  <c r="BQ582" i="25" s="1"/>
  <c r="BQ583" i="25" s="1"/>
  <c r="BQ584" i="25" s="1"/>
  <c r="BQ585" i="25" s="1"/>
  <c r="BQ586" i="25" s="1"/>
  <c r="BQ587" i="25" s="1"/>
  <c r="BQ588" i="25" s="1"/>
  <c r="BQ589" i="25" s="1"/>
  <c r="BQ590" i="25" s="1"/>
  <c r="E617" i="25"/>
  <c r="E608" i="33"/>
  <c r="E608" i="9"/>
  <c r="E608" i="8"/>
  <c r="T600" i="25"/>
  <c r="BD600" i="25" s="1"/>
  <c r="AA600" i="25"/>
  <c r="BK600" i="25" s="1"/>
  <c r="E635" i="5"/>
  <c r="E647" i="3"/>
  <c r="F620" i="25"/>
  <c r="E628" i="5"/>
  <c r="E640" i="3"/>
  <c r="Z602" i="25"/>
  <c r="BJ602" i="25" s="1"/>
  <c r="S602" i="25"/>
  <c r="BC602" i="25" s="1"/>
  <c r="F624" i="25"/>
  <c r="S592" i="25"/>
  <c r="BC592" i="25" s="1"/>
  <c r="Z592" i="25"/>
  <c r="BJ592" i="25" s="1"/>
  <c r="M609" i="25"/>
  <c r="L608" i="25"/>
  <c r="AH608" i="25"/>
  <c r="AO595" i="25"/>
  <c r="AV595" i="25"/>
  <c r="L610" i="25"/>
  <c r="AI612" i="25"/>
  <c r="M612" i="25"/>
  <c r="F605" i="8"/>
  <c r="F605" i="9"/>
  <c r="F605" i="33"/>
  <c r="F632" i="5"/>
  <c r="F644" i="3"/>
  <c r="F619" i="6"/>
  <c r="BY579" i="25"/>
  <c r="BY580" i="25" s="1"/>
  <c r="BY581" i="25" s="1"/>
  <c r="BY582" i="25" s="1"/>
  <c r="BY583" i="25" s="1"/>
  <c r="BY584" i="25" s="1"/>
  <c r="BY585" i="25" s="1"/>
  <c r="BY586" i="25" s="1"/>
  <c r="BY587" i="25" s="1"/>
  <c r="BY588" i="25" s="1"/>
  <c r="BY589" i="25" s="1"/>
  <c r="BY590" i="25" s="1"/>
  <c r="BX579" i="25"/>
  <c r="BX580" i="25" s="1"/>
  <c r="BX581" i="25" s="1"/>
  <c r="BX582" i="25" s="1"/>
  <c r="BX583" i="25" s="1"/>
  <c r="BX584" i="25" s="1"/>
  <c r="BX585" i="25" s="1"/>
  <c r="BX586" i="25" s="1"/>
  <c r="BX587" i="25" s="1"/>
  <c r="BX588" i="25" s="1"/>
  <c r="BX589" i="25" s="1"/>
  <c r="BX590" i="25" s="1"/>
  <c r="E614" i="8"/>
  <c r="E614" i="9"/>
  <c r="E614" i="33"/>
  <c r="AW601" i="25"/>
  <c r="AP601" i="25"/>
  <c r="AO602" i="25"/>
  <c r="AV602" i="25"/>
  <c r="F621" i="25"/>
  <c r="AO592" i="25"/>
  <c r="AV592" i="25"/>
  <c r="L605" i="25"/>
  <c r="AH605" i="25"/>
  <c r="F627" i="5"/>
  <c r="F639" i="3"/>
  <c r="S601" i="25"/>
  <c r="BC601" i="25" s="1"/>
  <c r="Z601" i="25"/>
  <c r="BJ601" i="25" s="1"/>
  <c r="AH606" i="25"/>
  <c r="L606" i="25"/>
  <c r="AI609" i="25"/>
  <c r="Z595" i="25"/>
  <c r="BJ595" i="25" s="1"/>
  <c r="S595" i="25"/>
  <c r="BC595" i="25" s="1"/>
  <c r="AI613" i="25"/>
  <c r="M613" i="25"/>
  <c r="F613" i="33"/>
  <c r="F613" i="9"/>
  <c r="F613" i="8"/>
  <c r="E615" i="25"/>
  <c r="E623" i="25"/>
  <c r="E622" i="6"/>
  <c r="E619" i="25"/>
  <c r="E625" i="6"/>
  <c r="E624" i="6"/>
  <c r="E620" i="25"/>
  <c r="E622" i="25"/>
  <c r="E621" i="25"/>
  <c r="E624" i="25"/>
  <c r="E620" i="6"/>
  <c r="E625" i="25"/>
  <c r="E623" i="6"/>
  <c r="E621" i="6"/>
  <c r="E626" i="25"/>
  <c r="E626" i="6"/>
  <c r="E619" i="6"/>
  <c r="F620" i="6"/>
  <c r="F616" i="25"/>
  <c r="F626" i="25"/>
  <c r="F623" i="6"/>
  <c r="F626" i="6"/>
  <c r="F619" i="25"/>
  <c r="AH603" i="25"/>
  <c r="L603" i="25"/>
  <c r="F641" i="3"/>
  <c r="F629" i="5"/>
  <c r="AI606" i="25"/>
  <c r="M606" i="25"/>
  <c r="AA601" i="25"/>
  <c r="BK601" i="25" s="1"/>
  <c r="T601" i="25"/>
  <c r="BD601" i="25" s="1"/>
  <c r="M604" i="25"/>
  <c r="AI604" i="25"/>
  <c r="F617" i="6"/>
  <c r="AO601" i="25"/>
  <c r="AV601" i="25"/>
  <c r="F617" i="25"/>
  <c r="F616" i="6"/>
  <c r="AY624" i="25"/>
  <c r="D634" i="9"/>
  <c r="AF633" i="25"/>
  <c r="AM633" i="25" s="1"/>
  <c r="AU617" i="25"/>
  <c r="K632" i="25"/>
  <c r="Y632" i="25" s="1"/>
  <c r="BI632" i="25" s="1"/>
  <c r="C629" i="33"/>
  <c r="C628" i="33"/>
  <c r="AG633" i="25"/>
  <c r="AN633" i="25" s="1"/>
  <c r="C628" i="9"/>
  <c r="K627" i="25"/>
  <c r="Y627" i="25" s="1"/>
  <c r="BI627" i="25" s="1"/>
  <c r="D630" i="8"/>
  <c r="AC617" i="25"/>
  <c r="BM617" i="25" s="1"/>
  <c r="AC618" i="25"/>
  <c r="BM618" i="25" s="1"/>
  <c r="AC622" i="25"/>
  <c r="BM622" i="25" s="1"/>
  <c r="AY618" i="25"/>
  <c r="D640" i="25"/>
  <c r="K640" i="25" s="1"/>
  <c r="J629" i="25"/>
  <c r="X629" i="25" s="1"/>
  <c r="BH629" i="25" s="1"/>
  <c r="C630" i="8"/>
  <c r="C629" i="8"/>
  <c r="C646" i="6"/>
  <c r="C646" i="9" s="1"/>
  <c r="BV603" i="25"/>
  <c r="BV604" i="25" s="1"/>
  <c r="BV605" i="25" s="1"/>
  <c r="BV606" i="25" s="1"/>
  <c r="BV607" i="25" s="1"/>
  <c r="BV608" i="25" s="1"/>
  <c r="BV609" i="25" s="1"/>
  <c r="BV610" i="25" s="1"/>
  <c r="BV611" i="25" s="1"/>
  <c r="BV612" i="25" s="1"/>
  <c r="BV613" i="25" s="1"/>
  <c r="BV614" i="25" s="1"/>
  <c r="BV615" i="25" s="1"/>
  <c r="C645" i="6"/>
  <c r="C645" i="33" s="1"/>
  <c r="K633" i="25"/>
  <c r="Y633" i="25" s="1"/>
  <c r="BI633" i="25" s="1"/>
  <c r="R624" i="25"/>
  <c r="BB624" i="25" s="1"/>
  <c r="C630" i="9"/>
  <c r="D634" i="8"/>
  <c r="C646" i="25"/>
  <c r="BP605" i="25"/>
  <c r="BP606" i="25" s="1"/>
  <c r="BP607" i="25" s="1"/>
  <c r="BP608" i="25" s="1"/>
  <c r="BP609" i="25" s="1"/>
  <c r="BP610" i="25" s="1"/>
  <c r="BP611" i="25" s="1"/>
  <c r="BP612" i="25" s="1"/>
  <c r="BP613" i="25" s="1"/>
  <c r="BP614" i="25" s="1"/>
  <c r="H641" i="25"/>
  <c r="D642" i="6"/>
  <c r="D642" i="33" s="1"/>
  <c r="C633" i="9"/>
  <c r="C641" i="25"/>
  <c r="D642" i="25"/>
  <c r="H639" i="6"/>
  <c r="H639" i="33" s="1"/>
  <c r="R617" i="25"/>
  <c r="BB617" i="25" s="1"/>
  <c r="H636" i="33"/>
  <c r="H636" i="9"/>
  <c r="D646" i="6"/>
  <c r="D646" i="8" s="1"/>
  <c r="H646" i="6"/>
  <c r="H646" i="33" s="1"/>
  <c r="BO603" i="25"/>
  <c r="BO604" i="25" s="1"/>
  <c r="BO605" i="25" s="1"/>
  <c r="BO606" i="25" s="1"/>
  <c r="BO607" i="25" s="1"/>
  <c r="BO608" i="25" s="1"/>
  <c r="BO609" i="25" s="1"/>
  <c r="BO610" i="25" s="1"/>
  <c r="BO611" i="25" s="1"/>
  <c r="BO612" i="25" s="1"/>
  <c r="BO613" i="25" s="1"/>
  <c r="BO614" i="25" s="1"/>
  <c r="BO615" i="25" s="1"/>
  <c r="H645" i="25"/>
  <c r="H644" i="25"/>
  <c r="D645" i="25"/>
  <c r="D640" i="6"/>
  <c r="D640" i="9" s="1"/>
  <c r="C649" i="6"/>
  <c r="C649" i="8" s="1"/>
  <c r="H648" i="25"/>
  <c r="D644" i="6"/>
  <c r="D644" i="33" s="1"/>
  <c r="D647" i="25"/>
  <c r="H643" i="25"/>
  <c r="C645" i="25"/>
  <c r="C644" i="25"/>
  <c r="H642" i="6"/>
  <c r="H642" i="33" s="1"/>
  <c r="C633" i="33"/>
  <c r="H647" i="6"/>
  <c r="H647" i="9" s="1"/>
  <c r="H642" i="25"/>
  <c r="H640" i="6"/>
  <c r="H640" i="33" s="1"/>
  <c r="C648" i="6"/>
  <c r="C648" i="33" s="1"/>
  <c r="BW605" i="25"/>
  <c r="BW606" i="25" s="1"/>
  <c r="BW607" i="25" s="1"/>
  <c r="BW608" i="25" s="1"/>
  <c r="BW609" i="25" s="1"/>
  <c r="BW610" i="25" s="1"/>
  <c r="BW611" i="25" s="1"/>
  <c r="BW612" i="25" s="1"/>
  <c r="BW613" i="25" s="1"/>
  <c r="BW614" i="25" s="1"/>
  <c r="J633" i="25"/>
  <c r="Q633" i="25" s="1"/>
  <c r="BA633" i="25" s="1"/>
  <c r="BT606" i="25"/>
  <c r="BT607" i="25" s="1"/>
  <c r="BT608" i="25" s="1"/>
  <c r="BT609" i="25" s="1"/>
  <c r="BT610" i="25" s="1"/>
  <c r="BT611" i="25" s="1"/>
  <c r="BT612" i="25" s="1"/>
  <c r="BT613" i="25" s="1"/>
  <c r="BT614" i="25" s="1"/>
  <c r="BT615" i="25" s="1"/>
  <c r="C666" i="3"/>
  <c r="C654" i="5"/>
  <c r="D633" i="9"/>
  <c r="D633" i="33"/>
  <c r="D633" i="8"/>
  <c r="C632" i="33"/>
  <c r="C632" i="9"/>
  <c r="C632" i="8"/>
  <c r="D654" i="5"/>
  <c r="H666" i="3"/>
  <c r="H654" i="5"/>
  <c r="AC620" i="25"/>
  <c r="BM620" i="25" s="1"/>
  <c r="V620" i="25"/>
  <c r="BF620" i="25" s="1"/>
  <c r="AN622" i="25"/>
  <c r="AU622" i="25"/>
  <c r="H644" i="6"/>
  <c r="AU620" i="25"/>
  <c r="AN620" i="25"/>
  <c r="AG634" i="25"/>
  <c r="K634" i="25"/>
  <c r="AU623" i="25"/>
  <c r="AN623" i="25"/>
  <c r="AT625" i="25"/>
  <c r="AM625" i="25"/>
  <c r="H634" i="33"/>
  <c r="H634" i="9"/>
  <c r="H634" i="8"/>
  <c r="R621" i="25"/>
  <c r="BB621" i="25" s="1"/>
  <c r="Y621" i="25"/>
  <c r="BI621" i="25" s="1"/>
  <c r="H645" i="6"/>
  <c r="H637" i="33"/>
  <c r="H637" i="8"/>
  <c r="H637" i="9"/>
  <c r="D646" i="25"/>
  <c r="AF637" i="25"/>
  <c r="J637" i="25"/>
  <c r="AY616" i="25"/>
  <c r="AR616" i="25"/>
  <c r="H646" i="25"/>
  <c r="AC619" i="25"/>
  <c r="BM619" i="25" s="1"/>
  <c r="V619" i="25"/>
  <c r="BF619" i="25" s="1"/>
  <c r="X621" i="25"/>
  <c r="BH621" i="25" s="1"/>
  <c r="Q621" i="25"/>
  <c r="BA621" i="25" s="1"/>
  <c r="AT626" i="25"/>
  <c r="AM626" i="25"/>
  <c r="C652" i="5"/>
  <c r="C664" i="3"/>
  <c r="R622" i="25"/>
  <c r="BB622" i="25" s="1"/>
  <c r="Y622" i="25"/>
  <c r="BI622" i="25" s="1"/>
  <c r="J630" i="25"/>
  <c r="AF630" i="25"/>
  <c r="Q620" i="25"/>
  <c r="BA620" i="25" s="1"/>
  <c r="X620" i="25"/>
  <c r="BH620" i="25" s="1"/>
  <c r="AM616" i="25"/>
  <c r="AT616" i="25"/>
  <c r="AT619" i="25"/>
  <c r="AM619" i="25"/>
  <c r="Q622" i="25"/>
  <c r="BA622" i="25" s="1"/>
  <c r="X622" i="25"/>
  <c r="BH622" i="25" s="1"/>
  <c r="AU621" i="25"/>
  <c r="AN621" i="25"/>
  <c r="H627" i="9"/>
  <c r="H627" i="33"/>
  <c r="H627" i="8"/>
  <c r="C637" i="8"/>
  <c r="C637" i="9"/>
  <c r="C637" i="33"/>
  <c r="AF636" i="25"/>
  <c r="J636" i="25"/>
  <c r="H635" i="9"/>
  <c r="H635" i="8"/>
  <c r="H635" i="33"/>
  <c r="AY619" i="25"/>
  <c r="AR619" i="25"/>
  <c r="AT621" i="25"/>
  <c r="AM621" i="25"/>
  <c r="Q626" i="25"/>
  <c r="BA626" i="25" s="1"/>
  <c r="X626" i="25"/>
  <c r="BH626" i="25" s="1"/>
  <c r="AG629" i="25"/>
  <c r="K629" i="25"/>
  <c r="D629" i="33"/>
  <c r="D629" i="8"/>
  <c r="D629" i="9"/>
  <c r="C661" i="5"/>
  <c r="C673" i="3"/>
  <c r="C673" i="5" s="1"/>
  <c r="H670" i="3"/>
  <c r="D658" i="5"/>
  <c r="H658" i="5"/>
  <c r="AR620" i="25"/>
  <c r="AY620" i="25"/>
  <c r="X616" i="25"/>
  <c r="BH616" i="25" s="1"/>
  <c r="Q616" i="25"/>
  <c r="BA616" i="25" s="1"/>
  <c r="H649" i="25"/>
  <c r="AN619" i="25"/>
  <c r="AU619" i="25"/>
  <c r="D643" i="25"/>
  <c r="H656" i="5"/>
  <c r="H668" i="3"/>
  <c r="D656" i="5"/>
  <c r="D649" i="25"/>
  <c r="C642" i="6"/>
  <c r="X619" i="25"/>
  <c r="BH619" i="25" s="1"/>
  <c r="Q619" i="25"/>
  <c r="BA619" i="25" s="1"/>
  <c r="C640" i="6"/>
  <c r="H663" i="3"/>
  <c r="H651" i="5"/>
  <c r="D651" i="5"/>
  <c r="D645" i="6"/>
  <c r="D644" i="25"/>
  <c r="AM618" i="25"/>
  <c r="AT618" i="25"/>
  <c r="AU615" i="25"/>
  <c r="AN615" i="25"/>
  <c r="AR623" i="25"/>
  <c r="AY623" i="25"/>
  <c r="C635" i="9"/>
  <c r="C635" i="8"/>
  <c r="C635" i="33"/>
  <c r="AU616" i="25"/>
  <c r="AN616" i="25"/>
  <c r="Q623" i="25"/>
  <c r="BA623" i="25" s="1"/>
  <c r="X623" i="25"/>
  <c r="BH623" i="25" s="1"/>
  <c r="D636" i="9"/>
  <c r="D636" i="8"/>
  <c r="D636" i="33"/>
  <c r="AR617" i="25"/>
  <c r="AY617" i="25"/>
  <c r="D632" i="9"/>
  <c r="D632" i="33"/>
  <c r="D632" i="8"/>
  <c r="AK637" i="25"/>
  <c r="O637" i="25"/>
  <c r="AN624" i="25"/>
  <c r="AU624" i="25"/>
  <c r="D641" i="6"/>
  <c r="H650" i="25"/>
  <c r="H650" i="6"/>
  <c r="D627" i="33"/>
  <c r="D627" i="8"/>
  <c r="D627" i="9"/>
  <c r="K637" i="25"/>
  <c r="AG637" i="25"/>
  <c r="X625" i="25"/>
  <c r="BH625" i="25" s="1"/>
  <c r="Q625" i="25"/>
  <c r="BA625" i="25" s="1"/>
  <c r="AG635" i="25"/>
  <c r="K635" i="25"/>
  <c r="AM622" i="25"/>
  <c r="AT622" i="25"/>
  <c r="C670" i="3"/>
  <c r="C670" i="5" s="1"/>
  <c r="C658" i="5"/>
  <c r="H630" i="33"/>
  <c r="H630" i="9"/>
  <c r="H630" i="8"/>
  <c r="H657" i="5"/>
  <c r="H669" i="3"/>
  <c r="D657" i="5"/>
  <c r="AF638" i="25"/>
  <c r="J638" i="25"/>
  <c r="X617" i="25"/>
  <c r="BH617" i="25" s="1"/>
  <c r="Q617" i="25"/>
  <c r="BA617" i="25" s="1"/>
  <c r="H633" i="9"/>
  <c r="H633" i="33"/>
  <c r="H633" i="8"/>
  <c r="O628" i="25"/>
  <c r="AK628" i="25"/>
  <c r="J639" i="25"/>
  <c r="AF639" i="25"/>
  <c r="Y619" i="25"/>
  <c r="BI619" i="25" s="1"/>
  <c r="R619" i="25"/>
  <c r="BB619" i="25" s="1"/>
  <c r="C660" i="5"/>
  <c r="C672" i="3"/>
  <c r="C672" i="5" s="1"/>
  <c r="D661" i="5"/>
  <c r="H661" i="5"/>
  <c r="H673" i="3"/>
  <c r="D649" i="6"/>
  <c r="C663" i="3"/>
  <c r="C651" i="5"/>
  <c r="C642" i="25"/>
  <c r="D631" i="8"/>
  <c r="D631" i="33"/>
  <c r="D631" i="9"/>
  <c r="V626" i="25"/>
  <c r="BF626" i="25" s="1"/>
  <c r="AC626" i="25"/>
  <c r="BM626" i="25" s="1"/>
  <c r="J634" i="25"/>
  <c r="AF634" i="25"/>
  <c r="C640" i="25"/>
  <c r="H647" i="25"/>
  <c r="X618" i="25"/>
  <c r="BH618" i="25" s="1"/>
  <c r="Q618" i="25"/>
  <c r="BA618" i="25" s="1"/>
  <c r="R615" i="25"/>
  <c r="BB615" i="25" s="1"/>
  <c r="Y615" i="25"/>
  <c r="BI615" i="25" s="1"/>
  <c r="AC623" i="25"/>
  <c r="BM623" i="25" s="1"/>
  <c r="V623" i="25"/>
  <c r="BF623" i="25" s="1"/>
  <c r="H641" i="6"/>
  <c r="AG632" i="25"/>
  <c r="Y616" i="25"/>
  <c r="BI616" i="25" s="1"/>
  <c r="R616" i="25"/>
  <c r="BB616" i="25" s="1"/>
  <c r="O636" i="25"/>
  <c r="AK636" i="25"/>
  <c r="AT623" i="25"/>
  <c r="AM623" i="25"/>
  <c r="H653" i="5"/>
  <c r="H665" i="3"/>
  <c r="D653" i="5"/>
  <c r="H659" i="5"/>
  <c r="D659" i="5"/>
  <c r="H671" i="3"/>
  <c r="D635" i="9"/>
  <c r="D635" i="8"/>
  <c r="D635" i="33"/>
  <c r="K636" i="25"/>
  <c r="AG636" i="25"/>
  <c r="AY621" i="25"/>
  <c r="AR621" i="25"/>
  <c r="H664" i="3"/>
  <c r="D652" i="5"/>
  <c r="H652" i="5"/>
  <c r="C657" i="5"/>
  <c r="C669" i="3"/>
  <c r="C669" i="5" s="1"/>
  <c r="AG628" i="25"/>
  <c r="K628" i="25"/>
  <c r="D638" i="33"/>
  <c r="D638" i="8"/>
  <c r="D638" i="9"/>
  <c r="H662" i="3"/>
  <c r="H650" i="5"/>
  <c r="H651" i="25" s="1"/>
  <c r="D650" i="5"/>
  <c r="D651" i="25" s="1"/>
  <c r="R620" i="25"/>
  <c r="BB620" i="25" s="1"/>
  <c r="Y620" i="25"/>
  <c r="BI620" i="25" s="1"/>
  <c r="R623" i="25"/>
  <c r="BB623" i="25" s="1"/>
  <c r="Y623" i="25"/>
  <c r="BI623" i="25" s="1"/>
  <c r="O635" i="25"/>
  <c r="AK635" i="25"/>
  <c r="D637" i="8"/>
  <c r="D637" i="9"/>
  <c r="D637" i="33"/>
  <c r="AF631" i="25"/>
  <c r="J631" i="25"/>
  <c r="H629" i="9"/>
  <c r="H629" i="33"/>
  <c r="H629" i="8"/>
  <c r="H628" i="33"/>
  <c r="H628" i="9"/>
  <c r="H628" i="8"/>
  <c r="O629" i="25"/>
  <c r="H631" i="9"/>
  <c r="H631" i="33"/>
  <c r="H631" i="8"/>
  <c r="AY626" i="25"/>
  <c r="AR626" i="25"/>
  <c r="D641" i="25"/>
  <c r="H655" i="5"/>
  <c r="H667" i="3"/>
  <c r="D655" i="5"/>
  <c r="C643" i="25"/>
  <c r="AF629" i="25"/>
  <c r="AF628" i="25"/>
  <c r="J628" i="25"/>
  <c r="AC624" i="25"/>
  <c r="BM624" i="25" s="1"/>
  <c r="V624" i="25"/>
  <c r="BF624" i="25" s="1"/>
  <c r="Y626" i="25"/>
  <c r="BI626" i="25" s="1"/>
  <c r="R626" i="25"/>
  <c r="BB626" i="25" s="1"/>
  <c r="AK634" i="25"/>
  <c r="O634" i="25"/>
  <c r="O638" i="25"/>
  <c r="AK638" i="25"/>
  <c r="AM617" i="25"/>
  <c r="AT617" i="25"/>
  <c r="AC621" i="25"/>
  <c r="BM621" i="25" s="1"/>
  <c r="V621" i="25"/>
  <c r="BF621" i="25" s="1"/>
  <c r="C649" i="25"/>
  <c r="AG638" i="25"/>
  <c r="K638" i="25"/>
  <c r="D650" i="6"/>
  <c r="D650" i="25"/>
  <c r="H649" i="6"/>
  <c r="C638" i="33"/>
  <c r="C638" i="8"/>
  <c r="C638" i="9"/>
  <c r="O632" i="25"/>
  <c r="AK632" i="25"/>
  <c r="Y625" i="25"/>
  <c r="BI625" i="25" s="1"/>
  <c r="R625" i="25"/>
  <c r="BB625" i="25" s="1"/>
  <c r="AF632" i="25"/>
  <c r="J632" i="25"/>
  <c r="C648" i="25"/>
  <c r="X624" i="25"/>
  <c r="BH624" i="25" s="1"/>
  <c r="Q624" i="25"/>
  <c r="BA624" i="25" s="1"/>
  <c r="H632" i="33"/>
  <c r="H632" i="8"/>
  <c r="H632" i="9"/>
  <c r="H660" i="5"/>
  <c r="H672" i="3"/>
  <c r="D660" i="5"/>
  <c r="AK629" i="25"/>
  <c r="D648" i="6"/>
  <c r="AG630" i="25"/>
  <c r="C643" i="6"/>
  <c r="X627" i="25"/>
  <c r="BH627" i="25" s="1"/>
  <c r="Q627" i="25"/>
  <c r="BA627" i="25" s="1"/>
  <c r="AN626" i="25"/>
  <c r="AU626" i="25"/>
  <c r="C647" i="25"/>
  <c r="C662" i="3"/>
  <c r="C650" i="5"/>
  <c r="H638" i="8"/>
  <c r="H638" i="9"/>
  <c r="H638" i="33"/>
  <c r="AF635" i="25"/>
  <c r="J635" i="25"/>
  <c r="C636" i="9"/>
  <c r="C636" i="8"/>
  <c r="C636" i="33"/>
  <c r="K639" i="25"/>
  <c r="AG639" i="25"/>
  <c r="C655" i="5"/>
  <c r="C667" i="3"/>
  <c r="C667" i="5" s="1"/>
  <c r="AC616" i="25"/>
  <c r="BM616" i="25" s="1"/>
  <c r="V616" i="25"/>
  <c r="BF616" i="25" s="1"/>
  <c r="H643" i="6"/>
  <c r="H648" i="6"/>
  <c r="AN625" i="25"/>
  <c r="AU625" i="25"/>
  <c r="O631" i="25"/>
  <c r="AK631" i="25"/>
  <c r="AT624" i="25"/>
  <c r="AM624" i="25"/>
  <c r="CA606" i="25"/>
  <c r="CA607" i="25" s="1"/>
  <c r="CA608" i="25" s="1"/>
  <c r="CA609" i="25" s="1"/>
  <c r="CA610" i="25" s="1"/>
  <c r="CA611" i="25" s="1"/>
  <c r="CA612" i="25" s="1"/>
  <c r="CA613" i="25" s="1"/>
  <c r="CA614" i="25" s="1"/>
  <c r="CA615" i="25" s="1"/>
  <c r="O633" i="25"/>
  <c r="AK633" i="25"/>
  <c r="O639" i="25"/>
  <c r="AK639" i="25"/>
  <c r="D643" i="6"/>
  <c r="D648" i="25"/>
  <c r="K630" i="25"/>
  <c r="AU627" i="25"/>
  <c r="AN627" i="25"/>
  <c r="O630" i="25"/>
  <c r="AK630" i="25"/>
  <c r="AG631" i="25"/>
  <c r="K631" i="25"/>
  <c r="D647" i="6"/>
  <c r="H640" i="25"/>
  <c r="C644" i="6"/>
  <c r="C647" i="6"/>
  <c r="C650" i="25"/>
  <c r="C650" i="6"/>
  <c r="C641" i="6"/>
  <c r="O627" i="25"/>
  <c r="AK627" i="25"/>
  <c r="C634" i="8"/>
  <c r="C634" i="9"/>
  <c r="C634" i="33"/>
  <c r="C656" i="5"/>
  <c r="C668" i="3"/>
  <c r="C668" i="5" s="1"/>
  <c r="C659" i="5"/>
  <c r="C671" i="3"/>
  <c r="C671" i="5" s="1"/>
  <c r="C665" i="3"/>
  <c r="C653" i="5"/>
  <c r="AM620" i="25"/>
  <c r="AT620" i="25"/>
  <c r="C829" i="4"/>
  <c r="E829" i="4" s="1"/>
  <c r="B830" i="4"/>
  <c r="J829" i="4"/>
  <c r="I829" i="4"/>
  <c r="K829" i="4" s="1"/>
  <c r="D829" i="4"/>
  <c r="C639" i="8" l="1"/>
  <c r="D639" i="9"/>
  <c r="D639" i="33"/>
  <c r="C639" i="9"/>
  <c r="E617" i="9"/>
  <c r="E617" i="8"/>
  <c r="BQ591" i="25"/>
  <c r="BQ592" i="25" s="1"/>
  <c r="BQ593" i="25" s="1"/>
  <c r="BQ594" i="25" s="1"/>
  <c r="BQ595" i="25" s="1"/>
  <c r="BQ596" i="25" s="1"/>
  <c r="BQ597" i="25" s="1"/>
  <c r="BQ598" i="25" s="1"/>
  <c r="BQ599" i="25" s="1"/>
  <c r="BQ600" i="25" s="1"/>
  <c r="BQ601" i="25" s="1"/>
  <c r="BQ602" i="25" s="1"/>
  <c r="AG640" i="25"/>
  <c r="AN640" i="25" s="1"/>
  <c r="AT633" i="25"/>
  <c r="BX591" i="25"/>
  <c r="BX592" i="25" s="1"/>
  <c r="BX593" i="25" s="1"/>
  <c r="BX594" i="25" s="1"/>
  <c r="BX595" i="25" s="1"/>
  <c r="BX596" i="25" s="1"/>
  <c r="BX597" i="25" s="1"/>
  <c r="BX598" i="25" s="1"/>
  <c r="BX599" i="25" s="1"/>
  <c r="BX600" i="25" s="1"/>
  <c r="BX601" i="25" s="1"/>
  <c r="BX602" i="25" s="1"/>
  <c r="E627" i="6"/>
  <c r="E627" i="8" s="1"/>
  <c r="E628" i="25"/>
  <c r="AH628" i="25" s="1"/>
  <c r="AO628" i="25" s="1"/>
  <c r="E615" i="8"/>
  <c r="AK645" i="25"/>
  <c r="AY645" i="25" s="1"/>
  <c r="F629" i="25"/>
  <c r="E615" i="33"/>
  <c r="BY591" i="25"/>
  <c r="BY592" i="25" s="1"/>
  <c r="BY593" i="25" s="1"/>
  <c r="BY594" i="25" s="1"/>
  <c r="BY595" i="25" s="1"/>
  <c r="BY596" i="25" s="1"/>
  <c r="BY597" i="25" s="1"/>
  <c r="BY598" i="25" s="1"/>
  <c r="BY599" i="25" s="1"/>
  <c r="BY600" i="25" s="1"/>
  <c r="BY601" i="25" s="1"/>
  <c r="BY602" i="25" s="1"/>
  <c r="BY603" i="25" s="1"/>
  <c r="AM627" i="25"/>
  <c r="K641" i="25"/>
  <c r="R641" i="25" s="1"/>
  <c r="BB641" i="25" s="1"/>
  <c r="Q629" i="25"/>
  <c r="BA629" i="25" s="1"/>
  <c r="E632" i="25"/>
  <c r="BR591" i="25"/>
  <c r="BR592" i="25" s="1"/>
  <c r="BR593" i="25" s="1"/>
  <c r="BR594" i="25" s="1"/>
  <c r="BR595" i="25" s="1"/>
  <c r="BR596" i="25" s="1"/>
  <c r="BR597" i="25" s="1"/>
  <c r="BR598" i="25" s="1"/>
  <c r="BR599" i="25" s="1"/>
  <c r="BR600" i="25" s="1"/>
  <c r="BR601" i="25" s="1"/>
  <c r="BR602" i="25" s="1"/>
  <c r="BR603" i="25" s="1"/>
  <c r="F618" i="33"/>
  <c r="F618" i="8"/>
  <c r="AI615" i="25"/>
  <c r="M615" i="25"/>
  <c r="F632" i="6"/>
  <c r="F632" i="8" s="1"/>
  <c r="D644" i="9"/>
  <c r="F634" i="25"/>
  <c r="D644" i="8"/>
  <c r="E636" i="25"/>
  <c r="H640" i="8"/>
  <c r="E634" i="6"/>
  <c r="E634" i="9" s="1"/>
  <c r="H640" i="9"/>
  <c r="O644" i="25"/>
  <c r="AC644" i="25" s="1"/>
  <c r="BM644" i="25" s="1"/>
  <c r="F630" i="6"/>
  <c r="F630" i="33" s="1"/>
  <c r="F628" i="25"/>
  <c r="AO609" i="25"/>
  <c r="AV609" i="25"/>
  <c r="F616" i="8"/>
  <c r="F616" i="33"/>
  <c r="F616" i="9"/>
  <c r="F626" i="9"/>
  <c r="F626" i="33"/>
  <c r="F626" i="8"/>
  <c r="E621" i="9"/>
  <c r="E621" i="33"/>
  <c r="E621" i="8"/>
  <c r="E624" i="8"/>
  <c r="E624" i="9"/>
  <c r="E624" i="33"/>
  <c r="AI621" i="25"/>
  <c r="M621" i="25"/>
  <c r="T612" i="25"/>
  <c r="BD612" i="25" s="1"/>
  <c r="AA612" i="25"/>
  <c r="BK612" i="25" s="1"/>
  <c r="Z608" i="25"/>
  <c r="BJ608" i="25" s="1"/>
  <c r="S608" i="25"/>
  <c r="BC608" i="25" s="1"/>
  <c r="AP610" i="25"/>
  <c r="AW610" i="25"/>
  <c r="AV612" i="25"/>
  <c r="AO612" i="25"/>
  <c r="AV611" i="25"/>
  <c r="AO611" i="25"/>
  <c r="E616" i="33"/>
  <c r="E616" i="8"/>
  <c r="E616" i="9"/>
  <c r="AP605" i="25"/>
  <c r="AW605" i="25"/>
  <c r="E635" i="6"/>
  <c r="E653" i="3"/>
  <c r="E641" i="5"/>
  <c r="AI622" i="25"/>
  <c r="M622" i="25"/>
  <c r="AW614" i="25"/>
  <c r="AP614" i="25"/>
  <c r="Z609" i="25"/>
  <c r="BJ609" i="25" s="1"/>
  <c r="S609" i="25"/>
  <c r="BC609" i="25" s="1"/>
  <c r="E633" i="6"/>
  <c r="AH620" i="25"/>
  <c r="L620" i="25"/>
  <c r="AV608" i="25"/>
  <c r="AO608" i="25"/>
  <c r="T610" i="25"/>
  <c r="BD610" i="25" s="1"/>
  <c r="AA610" i="25"/>
  <c r="BK610" i="25" s="1"/>
  <c r="AI617" i="25"/>
  <c r="M617" i="25"/>
  <c r="T606" i="25"/>
  <c r="BD606" i="25" s="1"/>
  <c r="AA606" i="25"/>
  <c r="BK606" i="25" s="1"/>
  <c r="F623" i="33"/>
  <c r="F623" i="9"/>
  <c r="F623" i="8"/>
  <c r="E623" i="8"/>
  <c r="E623" i="9"/>
  <c r="E623" i="33"/>
  <c r="E625" i="8"/>
  <c r="E625" i="9"/>
  <c r="E625" i="33"/>
  <c r="T613" i="25"/>
  <c r="BD613" i="25" s="1"/>
  <c r="AA613" i="25"/>
  <c r="BK613" i="25" s="1"/>
  <c r="AP612" i="25"/>
  <c r="AW612" i="25"/>
  <c r="AA609" i="25"/>
  <c r="BK609" i="25" s="1"/>
  <c r="T609" i="25"/>
  <c r="BD609" i="25" s="1"/>
  <c r="M620" i="25"/>
  <c r="AI620" i="25"/>
  <c r="AH617" i="25"/>
  <c r="L617" i="25"/>
  <c r="L618" i="25"/>
  <c r="E618" i="8"/>
  <c r="E618" i="9"/>
  <c r="E618" i="33"/>
  <c r="Z612" i="25"/>
  <c r="BJ612" i="25" s="1"/>
  <c r="S612" i="25"/>
  <c r="BC612" i="25" s="1"/>
  <c r="E627" i="9"/>
  <c r="AI623" i="25"/>
  <c r="M623" i="25"/>
  <c r="AA605" i="25"/>
  <c r="BK605" i="25" s="1"/>
  <c r="T605" i="25"/>
  <c r="BD605" i="25" s="1"/>
  <c r="E644" i="5"/>
  <c r="E656" i="3"/>
  <c r="T607" i="25"/>
  <c r="BD607" i="25" s="1"/>
  <c r="AA607" i="25"/>
  <c r="BK607" i="25" s="1"/>
  <c r="F657" i="3"/>
  <c r="F645" i="5"/>
  <c r="F659" i="3"/>
  <c r="F647" i="5"/>
  <c r="S613" i="25"/>
  <c r="BC613" i="25" s="1"/>
  <c r="Z613" i="25"/>
  <c r="BJ613" i="25" s="1"/>
  <c r="Z607" i="25"/>
  <c r="BJ607" i="25" s="1"/>
  <c r="S607" i="25"/>
  <c r="BC607" i="25" s="1"/>
  <c r="AO610" i="25"/>
  <c r="AV610" i="25"/>
  <c r="M618" i="25"/>
  <c r="L626" i="25"/>
  <c r="AH626" i="25"/>
  <c r="AP606" i="25"/>
  <c r="AW606" i="25"/>
  <c r="M626" i="25"/>
  <c r="AI626" i="25"/>
  <c r="AH625" i="25"/>
  <c r="L625" i="25"/>
  <c r="AH619" i="25"/>
  <c r="L619" i="25"/>
  <c r="AW613" i="25"/>
  <c r="AP613" i="25"/>
  <c r="F639" i="5"/>
  <c r="F651" i="3"/>
  <c r="F619" i="9"/>
  <c r="F619" i="8"/>
  <c r="F619" i="33"/>
  <c r="Z610" i="25"/>
  <c r="BJ610" i="25" s="1"/>
  <c r="S610" i="25"/>
  <c r="BC610" i="25" s="1"/>
  <c r="E659" i="3"/>
  <c r="E647" i="5"/>
  <c r="M625" i="25"/>
  <c r="AI625" i="25"/>
  <c r="F654" i="3"/>
  <c r="F642" i="5"/>
  <c r="F650" i="3"/>
  <c r="F638" i="5"/>
  <c r="AH627" i="25"/>
  <c r="L627" i="25"/>
  <c r="E657" i="3"/>
  <c r="E645" i="5"/>
  <c r="E629" i="25"/>
  <c r="E639" i="5"/>
  <c r="E651" i="3"/>
  <c r="AW607" i="25"/>
  <c r="AP607" i="25"/>
  <c r="AO613" i="25"/>
  <c r="AV613" i="25"/>
  <c r="AO607" i="25"/>
  <c r="AV607" i="25"/>
  <c r="E633" i="25"/>
  <c r="F624" i="33"/>
  <c r="F624" i="8"/>
  <c r="F624" i="9"/>
  <c r="E658" i="3"/>
  <c r="E646" i="5"/>
  <c r="E631" i="25"/>
  <c r="AO606" i="25"/>
  <c r="AV606" i="25"/>
  <c r="E640" i="5"/>
  <c r="E652" i="3"/>
  <c r="F648" i="5"/>
  <c r="F660" i="3"/>
  <c r="Z611" i="25"/>
  <c r="BJ611" i="25" s="1"/>
  <c r="S611" i="25"/>
  <c r="BC611" i="25" s="1"/>
  <c r="X633" i="25"/>
  <c r="BH633" i="25" s="1"/>
  <c r="M616" i="25"/>
  <c r="AI616" i="25"/>
  <c r="E620" i="33"/>
  <c r="E620" i="8"/>
  <c r="E620" i="9"/>
  <c r="E622" i="33"/>
  <c r="E622" i="8"/>
  <c r="E622" i="9"/>
  <c r="F656" i="3"/>
  <c r="F644" i="5"/>
  <c r="E631" i="6"/>
  <c r="F649" i="5"/>
  <c r="F661" i="3"/>
  <c r="F637" i="6"/>
  <c r="F638" i="6"/>
  <c r="F627" i="25"/>
  <c r="F638" i="25"/>
  <c r="F634" i="6"/>
  <c r="F636" i="6"/>
  <c r="F633" i="25"/>
  <c r="F630" i="25"/>
  <c r="F631" i="6"/>
  <c r="F632" i="25"/>
  <c r="F629" i="6"/>
  <c r="F637" i="25"/>
  <c r="F631" i="25"/>
  <c r="F636" i="25"/>
  <c r="F643" i="5"/>
  <c r="F655" i="3"/>
  <c r="E632" i="6"/>
  <c r="T611" i="25"/>
  <c r="BD611" i="25" s="1"/>
  <c r="AA611" i="25"/>
  <c r="BK611" i="25" s="1"/>
  <c r="E648" i="5"/>
  <c r="E660" i="3"/>
  <c r="F635" i="6"/>
  <c r="AH618" i="25"/>
  <c r="AI619" i="25"/>
  <c r="M619" i="25"/>
  <c r="R632" i="25"/>
  <c r="BB632" i="25" s="1"/>
  <c r="F617" i="9"/>
  <c r="F617" i="33"/>
  <c r="F617" i="8"/>
  <c r="F653" i="3"/>
  <c r="F641" i="5"/>
  <c r="F620" i="9"/>
  <c r="F620" i="8"/>
  <c r="F620" i="33"/>
  <c r="AH624" i="25"/>
  <c r="L624" i="25"/>
  <c r="AH623" i="25"/>
  <c r="L623" i="25"/>
  <c r="AV605" i="25"/>
  <c r="AO605" i="25"/>
  <c r="M624" i="25"/>
  <c r="AI624" i="25"/>
  <c r="E637" i="6"/>
  <c r="E642" i="5"/>
  <c r="E654" i="3"/>
  <c r="AV604" i="25"/>
  <c r="AO604" i="25"/>
  <c r="AO614" i="25"/>
  <c r="AV614" i="25"/>
  <c r="AP611" i="25"/>
  <c r="AW611" i="25"/>
  <c r="E655" i="3"/>
  <c r="E643" i="5"/>
  <c r="E638" i="5"/>
  <c r="E650" i="3"/>
  <c r="AA614" i="25"/>
  <c r="BK614" i="25" s="1"/>
  <c r="T614" i="25"/>
  <c r="BD614" i="25" s="1"/>
  <c r="AK644" i="25"/>
  <c r="AR644" i="25" s="1"/>
  <c r="AP604" i="25"/>
  <c r="AW604" i="25"/>
  <c r="Z603" i="25"/>
  <c r="BJ603" i="25" s="1"/>
  <c r="S603" i="25"/>
  <c r="BC603" i="25" s="1"/>
  <c r="E619" i="8"/>
  <c r="E619" i="33"/>
  <c r="E619" i="9"/>
  <c r="AH621" i="25"/>
  <c r="L621" i="25"/>
  <c r="L615" i="25"/>
  <c r="AH615" i="25"/>
  <c r="AH616" i="25"/>
  <c r="AW609" i="25"/>
  <c r="AP609" i="25"/>
  <c r="Z605" i="25"/>
  <c r="BJ605" i="25" s="1"/>
  <c r="S605" i="25"/>
  <c r="BC605" i="25" s="1"/>
  <c r="F635" i="25"/>
  <c r="E635" i="25"/>
  <c r="S604" i="25"/>
  <c r="BC604" i="25" s="1"/>
  <c r="Z604" i="25"/>
  <c r="BJ604" i="25" s="1"/>
  <c r="E649" i="5"/>
  <c r="E661" i="3"/>
  <c r="Z614" i="25"/>
  <c r="BJ614" i="25" s="1"/>
  <c r="S614" i="25"/>
  <c r="BC614" i="25" s="1"/>
  <c r="F658" i="3"/>
  <c r="F646" i="5"/>
  <c r="AW608" i="25"/>
  <c r="AP608" i="25"/>
  <c r="E638" i="6"/>
  <c r="E630" i="25"/>
  <c r="E636" i="6"/>
  <c r="E638" i="25"/>
  <c r="E628" i="6"/>
  <c r="E629" i="6"/>
  <c r="E630" i="6"/>
  <c r="R627" i="25"/>
  <c r="BB627" i="25" s="1"/>
  <c r="AA604" i="25"/>
  <c r="BK604" i="25" s="1"/>
  <c r="T604" i="25"/>
  <c r="BD604" i="25" s="1"/>
  <c r="AV603" i="25"/>
  <c r="AO603" i="25"/>
  <c r="E626" i="33"/>
  <c r="E626" i="8"/>
  <c r="E626" i="9"/>
  <c r="L622" i="25"/>
  <c r="AH622" i="25"/>
  <c r="Z606" i="25"/>
  <c r="BJ606" i="25" s="1"/>
  <c r="S606" i="25"/>
  <c r="BC606" i="25" s="1"/>
  <c r="AI618" i="25"/>
  <c r="L616" i="25"/>
  <c r="F628" i="6"/>
  <c r="F622" i="8"/>
  <c r="F622" i="9"/>
  <c r="F622" i="33"/>
  <c r="F621" i="8"/>
  <c r="F621" i="33"/>
  <c r="F621" i="9"/>
  <c r="F627" i="6"/>
  <c r="F625" i="9"/>
  <c r="F625" i="33"/>
  <c r="F625" i="8"/>
  <c r="AA608" i="25"/>
  <c r="BK608" i="25" s="1"/>
  <c r="T608" i="25"/>
  <c r="BD608" i="25" s="1"/>
  <c r="F633" i="6"/>
  <c r="F652" i="3"/>
  <c r="F640" i="5"/>
  <c r="E634" i="25"/>
  <c r="E637" i="25"/>
  <c r="AF641" i="25"/>
  <c r="AT641" i="25" s="1"/>
  <c r="H642" i="9"/>
  <c r="O645" i="25"/>
  <c r="V645" i="25" s="1"/>
  <c r="BF645" i="25" s="1"/>
  <c r="H646" i="8"/>
  <c r="D640" i="8"/>
  <c r="H639" i="9"/>
  <c r="AK643" i="25"/>
  <c r="AY643" i="25" s="1"/>
  <c r="H672" i="5"/>
  <c r="D672" i="5"/>
  <c r="H669" i="5"/>
  <c r="D669" i="5"/>
  <c r="H668" i="5"/>
  <c r="D668" i="5"/>
  <c r="D670" i="5"/>
  <c r="H670" i="5"/>
  <c r="D667" i="5"/>
  <c r="H667" i="5"/>
  <c r="D671" i="5"/>
  <c r="H671" i="5"/>
  <c r="H673" i="5"/>
  <c r="D673" i="5"/>
  <c r="H639" i="8"/>
  <c r="D640" i="33"/>
  <c r="H646" i="9"/>
  <c r="D642" i="9"/>
  <c r="J646" i="25"/>
  <c r="Q646" i="25" s="1"/>
  <c r="BA646" i="25" s="1"/>
  <c r="D642" i="8"/>
  <c r="C649" i="9"/>
  <c r="AG645" i="25"/>
  <c r="AN645" i="25" s="1"/>
  <c r="C646" i="33"/>
  <c r="AU633" i="25"/>
  <c r="C646" i="8"/>
  <c r="C645" i="9"/>
  <c r="C645" i="8"/>
  <c r="R633" i="25"/>
  <c r="BB633" i="25" s="1"/>
  <c r="H647" i="33"/>
  <c r="AF646" i="25"/>
  <c r="AM646" i="25" s="1"/>
  <c r="K647" i="25"/>
  <c r="Y647" i="25" s="1"/>
  <c r="BI647" i="25" s="1"/>
  <c r="C648" i="8"/>
  <c r="C648" i="9"/>
  <c r="D646" i="33"/>
  <c r="C652" i="6"/>
  <c r="C652" i="8" s="1"/>
  <c r="D652" i="6"/>
  <c r="D652" i="9" s="1"/>
  <c r="C649" i="33"/>
  <c r="H647" i="8"/>
  <c r="D646" i="9"/>
  <c r="J645" i="25"/>
  <c r="X645" i="25" s="1"/>
  <c r="BH645" i="25" s="1"/>
  <c r="O648" i="25"/>
  <c r="AC648" i="25" s="1"/>
  <c r="BM648" i="25" s="1"/>
  <c r="BT616" i="25"/>
  <c r="BT617" i="25" s="1"/>
  <c r="BT618" i="25" s="1"/>
  <c r="BT619" i="25" s="1"/>
  <c r="BT620" i="25" s="1"/>
  <c r="BT621" i="25" s="1"/>
  <c r="BT622" i="25" s="1"/>
  <c r="BT623" i="25" s="1"/>
  <c r="BT624" i="25" s="1"/>
  <c r="BT625" i="25" s="1"/>
  <c r="BT626" i="25" s="1"/>
  <c r="H642" i="8"/>
  <c r="CA616" i="25"/>
  <c r="CA617" i="25" s="1"/>
  <c r="CA618" i="25" s="1"/>
  <c r="CA619" i="25" s="1"/>
  <c r="CA620" i="25" s="1"/>
  <c r="CA621" i="25" s="1"/>
  <c r="CA622" i="25" s="1"/>
  <c r="CA623" i="25" s="1"/>
  <c r="CA624" i="25" s="1"/>
  <c r="CA625" i="25" s="1"/>
  <c r="CA626" i="25" s="1"/>
  <c r="BP615" i="25"/>
  <c r="BP616" i="25" s="1"/>
  <c r="BP617" i="25" s="1"/>
  <c r="BP618" i="25" s="1"/>
  <c r="BP619" i="25" s="1"/>
  <c r="BP620" i="25" s="1"/>
  <c r="BP621" i="25" s="1"/>
  <c r="BP622" i="25" s="1"/>
  <c r="BP623" i="25" s="1"/>
  <c r="BP624" i="25" s="1"/>
  <c r="BP625" i="25" s="1"/>
  <c r="BP626" i="25" s="1"/>
  <c r="BP627" i="25" s="1"/>
  <c r="BW615" i="25"/>
  <c r="BW616" i="25" s="1"/>
  <c r="BW617" i="25" s="1"/>
  <c r="BW618" i="25" s="1"/>
  <c r="BW619" i="25" s="1"/>
  <c r="BW620" i="25" s="1"/>
  <c r="BW621" i="25" s="1"/>
  <c r="BW622" i="25" s="1"/>
  <c r="BW623" i="25" s="1"/>
  <c r="BW624" i="25" s="1"/>
  <c r="BW625" i="25" s="1"/>
  <c r="BW626" i="25" s="1"/>
  <c r="BW627" i="25" s="1"/>
  <c r="AK642" i="25"/>
  <c r="AR642" i="25" s="1"/>
  <c r="C656" i="25"/>
  <c r="C652" i="25"/>
  <c r="C653" i="6"/>
  <c r="C653" i="8" s="1"/>
  <c r="C655" i="25"/>
  <c r="H655" i="6"/>
  <c r="H655" i="8" s="1"/>
  <c r="C659" i="25"/>
  <c r="H661" i="6"/>
  <c r="H661" i="8" s="1"/>
  <c r="H654" i="6"/>
  <c r="H654" i="9" s="1"/>
  <c r="D658" i="6"/>
  <c r="D658" i="9" s="1"/>
  <c r="C657" i="6"/>
  <c r="C657" i="8" s="1"/>
  <c r="J644" i="25"/>
  <c r="Q644" i="25" s="1"/>
  <c r="BA644" i="25" s="1"/>
  <c r="C661" i="25"/>
  <c r="H658" i="6"/>
  <c r="H658" i="8" s="1"/>
  <c r="H653" i="6"/>
  <c r="H653" i="33" s="1"/>
  <c r="AF645" i="25"/>
  <c r="AT645" i="25" s="1"/>
  <c r="AF644" i="25"/>
  <c r="AM644" i="25" s="1"/>
  <c r="H657" i="6"/>
  <c r="H657" i="9" s="1"/>
  <c r="O643" i="25"/>
  <c r="V643" i="25" s="1"/>
  <c r="BF643" i="25" s="1"/>
  <c r="H652" i="25"/>
  <c r="O652" i="25" s="1"/>
  <c r="O642" i="25"/>
  <c r="AC642" i="25" s="1"/>
  <c r="BM642" i="25" s="1"/>
  <c r="BO616" i="25"/>
  <c r="BO617" i="25" s="1"/>
  <c r="BO618" i="25" s="1"/>
  <c r="BO619" i="25" s="1"/>
  <c r="BO620" i="25" s="1"/>
  <c r="BO621" i="25" s="1"/>
  <c r="BO622" i="25" s="1"/>
  <c r="BO623" i="25" s="1"/>
  <c r="BO624" i="25" s="1"/>
  <c r="BO625" i="25" s="1"/>
  <c r="BO626" i="25" s="1"/>
  <c r="AG641" i="25"/>
  <c r="AU641" i="25" s="1"/>
  <c r="AG642" i="25"/>
  <c r="AU642" i="25" s="1"/>
  <c r="BV616" i="25"/>
  <c r="BV617" i="25" s="1"/>
  <c r="BV618" i="25" s="1"/>
  <c r="BV619" i="25" s="1"/>
  <c r="BV620" i="25" s="1"/>
  <c r="BV621" i="25" s="1"/>
  <c r="BV622" i="25" s="1"/>
  <c r="BV623" i="25" s="1"/>
  <c r="BV624" i="25" s="1"/>
  <c r="BV625" i="25" s="1"/>
  <c r="BV626" i="25" s="1"/>
  <c r="BV627" i="25" s="1"/>
  <c r="J641" i="25"/>
  <c r="Q641" i="25" s="1"/>
  <c r="BA641" i="25" s="1"/>
  <c r="V637" i="25"/>
  <c r="BF637" i="25" s="1"/>
  <c r="AC637" i="25"/>
  <c r="BM637" i="25" s="1"/>
  <c r="AR643" i="25"/>
  <c r="O646" i="25"/>
  <c r="AK646" i="25"/>
  <c r="H678" i="3"/>
  <c r="H666" i="5"/>
  <c r="D666" i="5"/>
  <c r="AY627" i="25"/>
  <c r="AR627" i="25"/>
  <c r="D647" i="33"/>
  <c r="D647" i="8"/>
  <c r="D647" i="9"/>
  <c r="AC639" i="25"/>
  <c r="BM639" i="25" s="1"/>
  <c r="V639" i="25"/>
  <c r="BF639" i="25" s="1"/>
  <c r="C653" i="25"/>
  <c r="C662" i="25"/>
  <c r="C662" i="6"/>
  <c r="D648" i="8"/>
  <c r="D648" i="9"/>
  <c r="D648" i="33"/>
  <c r="AM632" i="25"/>
  <c r="AT632" i="25"/>
  <c r="AG650" i="25"/>
  <c r="K650" i="25"/>
  <c r="D652" i="25"/>
  <c r="K652" i="25" s="1"/>
  <c r="D659" i="6"/>
  <c r="AF643" i="25"/>
  <c r="J643" i="25"/>
  <c r="D661" i="25"/>
  <c r="AM631" i="25"/>
  <c r="AT631" i="25"/>
  <c r="K642" i="25"/>
  <c r="H652" i="6"/>
  <c r="H662" i="25"/>
  <c r="H662" i="6"/>
  <c r="X634" i="25"/>
  <c r="BH634" i="25" s="1"/>
  <c r="Q634" i="25"/>
  <c r="BA634" i="25" s="1"/>
  <c r="D657" i="25"/>
  <c r="C684" i="3"/>
  <c r="C684" i="5" s="1"/>
  <c r="AR637" i="25"/>
  <c r="AY637" i="25"/>
  <c r="D645" i="8"/>
  <c r="D645" i="33"/>
  <c r="D645" i="9"/>
  <c r="R629" i="25"/>
  <c r="BB629" i="25" s="1"/>
  <c r="Y629" i="25"/>
  <c r="BI629" i="25" s="1"/>
  <c r="X636" i="25"/>
  <c r="BH636" i="25" s="1"/>
  <c r="Q636" i="25"/>
  <c r="BA636" i="25" s="1"/>
  <c r="AT630" i="25"/>
  <c r="AM630" i="25"/>
  <c r="AG647" i="25"/>
  <c r="AG646" i="25"/>
  <c r="K646" i="25"/>
  <c r="R634" i="25"/>
  <c r="BB634" i="25" s="1"/>
  <c r="Y634" i="25"/>
  <c r="BI634" i="25" s="1"/>
  <c r="Y630" i="25"/>
  <c r="BI630" i="25" s="1"/>
  <c r="R630" i="25"/>
  <c r="BB630" i="25" s="1"/>
  <c r="D657" i="6"/>
  <c r="AK650" i="25"/>
  <c r="O650" i="25"/>
  <c r="AC627" i="25"/>
  <c r="BM627" i="25" s="1"/>
  <c r="V627" i="25"/>
  <c r="BF627" i="25" s="1"/>
  <c r="C647" i="33"/>
  <c r="C647" i="9"/>
  <c r="C647" i="8"/>
  <c r="Y631" i="25"/>
  <c r="BI631" i="25" s="1"/>
  <c r="R631" i="25"/>
  <c r="BB631" i="25" s="1"/>
  <c r="D660" i="6"/>
  <c r="AN639" i="25"/>
  <c r="AU639" i="25"/>
  <c r="C656" i="6"/>
  <c r="H659" i="6"/>
  <c r="C674" i="3"/>
  <c r="C674" i="5" s="1"/>
  <c r="C662" i="5"/>
  <c r="C663" i="6" s="1"/>
  <c r="C643" i="8"/>
  <c r="C643" i="33"/>
  <c r="C643" i="9"/>
  <c r="D650" i="8"/>
  <c r="D650" i="33"/>
  <c r="D650" i="9"/>
  <c r="AF649" i="25"/>
  <c r="J649" i="25"/>
  <c r="D659" i="25"/>
  <c r="AC629" i="25"/>
  <c r="BM629" i="25" s="1"/>
  <c r="V629" i="25"/>
  <c r="BF629" i="25" s="1"/>
  <c r="D661" i="6"/>
  <c r="H660" i="25"/>
  <c r="D662" i="5"/>
  <c r="H662" i="5"/>
  <c r="H663" i="25" s="1"/>
  <c r="H674" i="3"/>
  <c r="R628" i="25"/>
  <c r="BB628" i="25" s="1"/>
  <c r="Y628" i="25"/>
  <c r="BI628" i="25" s="1"/>
  <c r="D655" i="25"/>
  <c r="D649" i="33"/>
  <c r="D649" i="9"/>
  <c r="D649" i="8"/>
  <c r="AY628" i="25"/>
  <c r="AR628" i="25"/>
  <c r="H656" i="25"/>
  <c r="C658" i="6"/>
  <c r="AN629" i="25"/>
  <c r="AU629" i="25"/>
  <c r="AT636" i="25"/>
  <c r="AM636" i="25"/>
  <c r="Q630" i="25"/>
  <c r="BA630" i="25" s="1"/>
  <c r="X630" i="25"/>
  <c r="BH630" i="25" s="1"/>
  <c r="C654" i="25"/>
  <c r="AU634" i="25"/>
  <c r="AN634" i="25"/>
  <c r="V631" i="25"/>
  <c r="BF631" i="25" s="1"/>
  <c r="AC631" i="25"/>
  <c r="BM631" i="25" s="1"/>
  <c r="Q632" i="25"/>
  <c r="BA632" i="25" s="1"/>
  <c r="X632" i="25"/>
  <c r="BH632" i="25" s="1"/>
  <c r="D654" i="6"/>
  <c r="D662" i="6"/>
  <c r="D662" i="25"/>
  <c r="H641" i="8"/>
  <c r="H641" i="9"/>
  <c r="H641" i="33"/>
  <c r="AM634" i="25"/>
  <c r="AT634" i="25"/>
  <c r="AN635" i="25"/>
  <c r="AU635" i="25"/>
  <c r="H680" i="3"/>
  <c r="C665" i="5"/>
  <c r="C677" i="3"/>
  <c r="C677" i="5" s="1"/>
  <c r="C641" i="8"/>
  <c r="C641" i="33"/>
  <c r="C641" i="9"/>
  <c r="C644" i="33"/>
  <c r="C644" i="8"/>
  <c r="C644" i="9"/>
  <c r="AN631" i="25"/>
  <c r="AU631" i="25"/>
  <c r="D660" i="25"/>
  <c r="H654" i="25"/>
  <c r="Y639" i="25"/>
  <c r="BI639" i="25" s="1"/>
  <c r="R639" i="25"/>
  <c r="BB639" i="25" s="1"/>
  <c r="X635" i="25"/>
  <c r="BH635" i="25" s="1"/>
  <c r="Q635" i="25"/>
  <c r="BA635" i="25" s="1"/>
  <c r="H659" i="25"/>
  <c r="D653" i="6"/>
  <c r="H655" i="25"/>
  <c r="H649" i="33"/>
  <c r="H649" i="8"/>
  <c r="H649" i="9"/>
  <c r="AY638" i="25"/>
  <c r="AR638" i="25"/>
  <c r="H679" i="3"/>
  <c r="H660" i="6"/>
  <c r="AU628" i="25"/>
  <c r="AN628" i="25"/>
  <c r="AN636" i="25"/>
  <c r="AU636" i="25"/>
  <c r="D655" i="6"/>
  <c r="D656" i="25"/>
  <c r="V628" i="25"/>
  <c r="BF628" i="25" s="1"/>
  <c r="AC628" i="25"/>
  <c r="BM628" i="25" s="1"/>
  <c r="X638" i="25"/>
  <c r="BH638" i="25" s="1"/>
  <c r="Q638" i="25"/>
  <c r="BA638" i="25" s="1"/>
  <c r="H656" i="6"/>
  <c r="C642" i="33"/>
  <c r="C642" i="9"/>
  <c r="C642" i="8"/>
  <c r="D654" i="25"/>
  <c r="C658" i="25"/>
  <c r="H682" i="3"/>
  <c r="D658" i="25"/>
  <c r="C654" i="6"/>
  <c r="Q631" i="25"/>
  <c r="BA631" i="25" s="1"/>
  <c r="X631" i="25"/>
  <c r="BH631" i="25" s="1"/>
  <c r="H664" i="5"/>
  <c r="H676" i="3"/>
  <c r="D664" i="5"/>
  <c r="AR630" i="25"/>
  <c r="AY630" i="25"/>
  <c r="AU630" i="25"/>
  <c r="AN630" i="25"/>
  <c r="AC634" i="25"/>
  <c r="BM634" i="25" s="1"/>
  <c r="V634" i="25"/>
  <c r="BF634" i="25" s="1"/>
  <c r="C681" i="3"/>
  <c r="C681" i="5" s="1"/>
  <c r="Y636" i="25"/>
  <c r="BI636" i="25" s="1"/>
  <c r="R636" i="25"/>
  <c r="BB636" i="25" s="1"/>
  <c r="AR636" i="25"/>
  <c r="AY636" i="25"/>
  <c r="AU632" i="25"/>
  <c r="AN632" i="25"/>
  <c r="AK651" i="25"/>
  <c r="O651" i="25"/>
  <c r="D656" i="6"/>
  <c r="H685" i="3"/>
  <c r="AM638" i="25"/>
  <c r="AT638" i="25"/>
  <c r="H675" i="3"/>
  <c r="D663" i="5"/>
  <c r="H663" i="5"/>
  <c r="C651" i="6"/>
  <c r="AG643" i="25"/>
  <c r="K643" i="25"/>
  <c r="C685" i="3"/>
  <c r="C685" i="5" s="1"/>
  <c r="H677" i="3"/>
  <c r="D665" i="5"/>
  <c r="H665" i="5"/>
  <c r="C683" i="3"/>
  <c r="C683" i="5" s="1"/>
  <c r="C650" i="9"/>
  <c r="C650" i="8"/>
  <c r="C650" i="33"/>
  <c r="AG648" i="25"/>
  <c r="K648" i="25"/>
  <c r="AR633" i="25"/>
  <c r="AY633" i="25"/>
  <c r="AT635" i="25"/>
  <c r="AM635" i="25"/>
  <c r="D653" i="25"/>
  <c r="Y638" i="25"/>
  <c r="BI638" i="25" s="1"/>
  <c r="R638" i="25"/>
  <c r="BB638" i="25" s="1"/>
  <c r="AC638" i="25"/>
  <c r="BM638" i="25" s="1"/>
  <c r="V638" i="25"/>
  <c r="BF638" i="25" s="1"/>
  <c r="Q628" i="25"/>
  <c r="BA628" i="25" s="1"/>
  <c r="X628" i="25"/>
  <c r="BH628" i="25" s="1"/>
  <c r="J650" i="25"/>
  <c r="AF650" i="25"/>
  <c r="C655" i="6"/>
  <c r="V630" i="25"/>
  <c r="BF630" i="25" s="1"/>
  <c r="AC630" i="25"/>
  <c r="BM630" i="25" s="1"/>
  <c r="V633" i="25"/>
  <c r="BF633" i="25" s="1"/>
  <c r="AC633" i="25"/>
  <c r="BM633" i="25" s="1"/>
  <c r="H648" i="9"/>
  <c r="H648" i="33"/>
  <c r="H648" i="8"/>
  <c r="H643" i="9"/>
  <c r="H643" i="8"/>
  <c r="H643" i="33"/>
  <c r="J647" i="25"/>
  <c r="AF647" i="25"/>
  <c r="H684" i="3"/>
  <c r="AU638" i="25"/>
  <c r="AN638" i="25"/>
  <c r="AY634" i="25"/>
  <c r="AR634" i="25"/>
  <c r="AT628" i="25"/>
  <c r="AM628" i="25"/>
  <c r="AY635" i="25"/>
  <c r="AR635" i="25"/>
  <c r="V636" i="25"/>
  <c r="BF636" i="25" s="1"/>
  <c r="AC636" i="25"/>
  <c r="BM636" i="25" s="1"/>
  <c r="H651" i="6"/>
  <c r="J642" i="25"/>
  <c r="AF642" i="25"/>
  <c r="H681" i="3"/>
  <c r="C682" i="3"/>
  <c r="C682" i="5" s="1"/>
  <c r="D641" i="8"/>
  <c r="D641" i="33"/>
  <c r="D641" i="9"/>
  <c r="H657" i="25"/>
  <c r="C651" i="25"/>
  <c r="C676" i="3"/>
  <c r="C676" i="5" s="1"/>
  <c r="C664" i="5"/>
  <c r="X637" i="25"/>
  <c r="BH637" i="25" s="1"/>
  <c r="Q637" i="25"/>
  <c r="BA637" i="25" s="1"/>
  <c r="H644" i="8"/>
  <c r="H644" i="9"/>
  <c r="H644" i="33"/>
  <c r="C666" i="5"/>
  <c r="C678" i="3"/>
  <c r="C678" i="5" s="1"/>
  <c r="AY639" i="25"/>
  <c r="AR639" i="25"/>
  <c r="H683" i="3"/>
  <c r="C640" i="9"/>
  <c r="C640" i="33"/>
  <c r="C640" i="8"/>
  <c r="C680" i="3"/>
  <c r="C680" i="5" s="1"/>
  <c r="O640" i="25"/>
  <c r="AK640" i="25"/>
  <c r="AY632" i="25"/>
  <c r="AR632" i="25"/>
  <c r="AT629" i="25"/>
  <c r="AM629" i="25"/>
  <c r="C660" i="25"/>
  <c r="AC635" i="25"/>
  <c r="BM635" i="25" s="1"/>
  <c r="V635" i="25"/>
  <c r="BF635" i="25" s="1"/>
  <c r="AK648" i="25"/>
  <c r="O647" i="25"/>
  <c r="AK647" i="25"/>
  <c r="AT639" i="25"/>
  <c r="AM639" i="25"/>
  <c r="AU637" i="25"/>
  <c r="AN637" i="25"/>
  <c r="K649" i="25"/>
  <c r="AG649" i="25"/>
  <c r="AK649" i="25"/>
  <c r="O649" i="25"/>
  <c r="AM637" i="25"/>
  <c r="AT637" i="25"/>
  <c r="H645" i="8"/>
  <c r="H645" i="9"/>
  <c r="H645" i="33"/>
  <c r="AK641" i="25"/>
  <c r="AG651" i="25"/>
  <c r="K651" i="25"/>
  <c r="K645" i="25"/>
  <c r="K644" i="25"/>
  <c r="AG644" i="25"/>
  <c r="C679" i="3"/>
  <c r="C679" i="5" s="1"/>
  <c r="H658" i="25"/>
  <c r="C661" i="6"/>
  <c r="D643" i="9"/>
  <c r="D643" i="8"/>
  <c r="D643" i="33"/>
  <c r="AR631" i="25"/>
  <c r="AY631" i="25"/>
  <c r="AR629" i="25"/>
  <c r="AY629" i="25"/>
  <c r="J648" i="25"/>
  <c r="AF648" i="25"/>
  <c r="AC632" i="25"/>
  <c r="BM632" i="25" s="1"/>
  <c r="V632" i="25"/>
  <c r="BF632" i="25" s="1"/>
  <c r="C659" i="6"/>
  <c r="C657" i="25"/>
  <c r="H653" i="25"/>
  <c r="D651" i="6"/>
  <c r="C660" i="6"/>
  <c r="J640" i="25"/>
  <c r="AF640" i="25"/>
  <c r="C675" i="3"/>
  <c r="C675" i="5" s="1"/>
  <c r="C663" i="5"/>
  <c r="X639" i="25"/>
  <c r="BH639" i="25" s="1"/>
  <c r="Q639" i="25"/>
  <c r="BA639" i="25" s="1"/>
  <c r="R635" i="25"/>
  <c r="BB635" i="25" s="1"/>
  <c r="Y635" i="25"/>
  <c r="BI635" i="25" s="1"/>
  <c r="Y637" i="25"/>
  <c r="BI637" i="25" s="1"/>
  <c r="R637" i="25"/>
  <c r="BB637" i="25" s="1"/>
  <c r="H650" i="8"/>
  <c r="H650" i="9"/>
  <c r="H650" i="33"/>
  <c r="H661" i="25"/>
  <c r="R640" i="25"/>
  <c r="BB640" i="25" s="1"/>
  <c r="Y640" i="25"/>
  <c r="BI640" i="25" s="1"/>
  <c r="O641" i="25"/>
  <c r="B831" i="4"/>
  <c r="D830" i="4"/>
  <c r="I830" i="4"/>
  <c r="K830" i="4" s="1"/>
  <c r="C830" i="4"/>
  <c r="E830" i="4" s="1"/>
  <c r="J830" i="4"/>
  <c r="AU640" i="25" l="1"/>
  <c r="AY644" i="25"/>
  <c r="V644" i="25"/>
  <c r="BF644" i="25" s="1"/>
  <c r="L628" i="25"/>
  <c r="S628" i="25" s="1"/>
  <c r="BC628" i="25" s="1"/>
  <c r="Y641" i="25"/>
  <c r="BI641" i="25" s="1"/>
  <c r="M629" i="25"/>
  <c r="T629" i="25" s="1"/>
  <c r="BD629" i="25" s="1"/>
  <c r="AT646" i="25"/>
  <c r="AR645" i="25"/>
  <c r="M634" i="25"/>
  <c r="T634" i="25" s="1"/>
  <c r="BD634" i="25" s="1"/>
  <c r="F630" i="9"/>
  <c r="F630" i="8"/>
  <c r="E627" i="33"/>
  <c r="AC645" i="25"/>
  <c r="BM645" i="25" s="1"/>
  <c r="H658" i="33"/>
  <c r="H655" i="9"/>
  <c r="H658" i="9"/>
  <c r="BX603" i="25"/>
  <c r="BX604" i="25" s="1"/>
  <c r="BX605" i="25" s="1"/>
  <c r="BX606" i="25" s="1"/>
  <c r="BX607" i="25" s="1"/>
  <c r="BX608" i="25" s="1"/>
  <c r="BX609" i="25" s="1"/>
  <c r="BX610" i="25" s="1"/>
  <c r="BX611" i="25" s="1"/>
  <c r="BX612" i="25" s="1"/>
  <c r="BX613" i="25" s="1"/>
  <c r="BX614" i="25" s="1"/>
  <c r="AM641" i="25"/>
  <c r="BY604" i="25"/>
  <c r="BO627" i="25"/>
  <c r="BO628" i="25" s="1"/>
  <c r="BO629" i="25" s="1"/>
  <c r="BO630" i="25" s="1"/>
  <c r="BO631" i="25" s="1"/>
  <c r="BO632" i="25" s="1"/>
  <c r="BO633" i="25" s="1"/>
  <c r="BO634" i="25" s="1"/>
  <c r="BO635" i="25" s="1"/>
  <c r="BO636" i="25" s="1"/>
  <c r="BO637" i="25" s="1"/>
  <c r="BO638" i="25" s="1"/>
  <c r="BO639" i="25" s="1"/>
  <c r="X646" i="25"/>
  <c r="BH646" i="25" s="1"/>
  <c r="F640" i="25"/>
  <c r="F632" i="33"/>
  <c r="F640" i="6"/>
  <c r="F640" i="33" s="1"/>
  <c r="E634" i="8"/>
  <c r="E634" i="33"/>
  <c r="AV628" i="25"/>
  <c r="C653" i="9"/>
  <c r="AC643" i="25"/>
  <c r="BM643" i="25" s="1"/>
  <c r="F632" i="9"/>
  <c r="T615" i="25"/>
  <c r="BD615" i="25" s="1"/>
  <c r="AA615" i="25"/>
  <c r="BK615" i="25" s="1"/>
  <c r="AP615" i="25"/>
  <c r="AW615" i="25"/>
  <c r="E640" i="25"/>
  <c r="Z628" i="25"/>
  <c r="BJ628" i="25" s="1"/>
  <c r="E644" i="6"/>
  <c r="E644" i="33" s="1"/>
  <c r="AI629" i="25"/>
  <c r="AO615" i="25"/>
  <c r="AV615" i="25"/>
  <c r="AO618" i="25"/>
  <c r="AV618" i="25"/>
  <c r="E668" i="3"/>
  <c r="E656" i="5"/>
  <c r="AO617" i="25"/>
  <c r="AV617" i="25"/>
  <c r="E629" i="33"/>
  <c r="E629" i="9"/>
  <c r="E629" i="8"/>
  <c r="L635" i="25"/>
  <c r="AH635" i="25"/>
  <c r="Z615" i="25"/>
  <c r="BJ615" i="25" s="1"/>
  <c r="S615" i="25"/>
  <c r="BC615" i="25" s="1"/>
  <c r="E655" i="5"/>
  <c r="E667" i="3"/>
  <c r="S624" i="25"/>
  <c r="BC624" i="25" s="1"/>
  <c r="Z624" i="25"/>
  <c r="BJ624" i="25" s="1"/>
  <c r="F635" i="8"/>
  <c r="F635" i="9"/>
  <c r="F635" i="33"/>
  <c r="AI636" i="25"/>
  <c r="M636" i="25"/>
  <c r="F636" i="33"/>
  <c r="F636" i="9"/>
  <c r="F636" i="8"/>
  <c r="E631" i="9"/>
  <c r="E631" i="8"/>
  <c r="E631" i="33"/>
  <c r="L631" i="25"/>
  <c r="AH631" i="25"/>
  <c r="L629" i="25"/>
  <c r="AH629" i="25"/>
  <c r="F654" i="5"/>
  <c r="F666" i="3"/>
  <c r="Z625" i="25"/>
  <c r="BJ625" i="25" s="1"/>
  <c r="S625" i="25"/>
  <c r="BC625" i="25" s="1"/>
  <c r="AO626" i="25"/>
  <c r="AV626" i="25"/>
  <c r="AP620" i="25"/>
  <c r="AW620" i="25"/>
  <c r="E665" i="3"/>
  <c r="E653" i="5"/>
  <c r="E641" i="6"/>
  <c r="AI633" i="25"/>
  <c r="M633" i="25"/>
  <c r="E633" i="33"/>
  <c r="E633" i="9"/>
  <c r="E633" i="8"/>
  <c r="E628" i="9"/>
  <c r="E628" i="33"/>
  <c r="E628" i="8"/>
  <c r="F670" i="3"/>
  <c r="F658" i="5"/>
  <c r="M635" i="25"/>
  <c r="AI635" i="25"/>
  <c r="Z621" i="25"/>
  <c r="BJ621" i="25" s="1"/>
  <c r="S621" i="25"/>
  <c r="BC621" i="25" s="1"/>
  <c r="E637" i="8"/>
  <c r="E637" i="9"/>
  <c r="E637" i="33"/>
  <c r="AO624" i="25"/>
  <c r="AV624" i="25"/>
  <c r="E660" i="5"/>
  <c r="E672" i="3"/>
  <c r="AI631" i="25"/>
  <c r="M631" i="25"/>
  <c r="F634" i="9"/>
  <c r="F634" i="8"/>
  <c r="F634" i="33"/>
  <c r="AW616" i="25"/>
  <c r="AP616" i="25"/>
  <c r="BQ603" i="25"/>
  <c r="BQ604" i="25" s="1"/>
  <c r="BQ605" i="25" s="1"/>
  <c r="BQ606" i="25" s="1"/>
  <c r="BQ607" i="25" s="1"/>
  <c r="BQ608" i="25" s="1"/>
  <c r="BQ609" i="25" s="1"/>
  <c r="BQ610" i="25" s="1"/>
  <c r="BQ611" i="25" s="1"/>
  <c r="BQ612" i="25" s="1"/>
  <c r="BQ613" i="25" s="1"/>
  <c r="BQ614" i="25" s="1"/>
  <c r="AW625" i="25"/>
  <c r="AP625" i="25"/>
  <c r="AO625" i="25"/>
  <c r="AV625" i="25"/>
  <c r="S626" i="25"/>
  <c r="BC626" i="25" s="1"/>
  <c r="Z626" i="25"/>
  <c r="BJ626" i="25" s="1"/>
  <c r="T620" i="25"/>
  <c r="BD620" i="25" s="1"/>
  <c r="AA620" i="25"/>
  <c r="BK620" i="25" s="1"/>
  <c r="E635" i="8"/>
  <c r="E635" i="9"/>
  <c r="E635" i="33"/>
  <c r="T621" i="25"/>
  <c r="BD621" i="25" s="1"/>
  <c r="AA621" i="25"/>
  <c r="BK621" i="25" s="1"/>
  <c r="E641" i="25"/>
  <c r="AO622" i="25"/>
  <c r="AV622" i="25"/>
  <c r="AH638" i="25"/>
  <c r="L638" i="25"/>
  <c r="AV621" i="25"/>
  <c r="AO621" i="25"/>
  <c r="AW624" i="25"/>
  <c r="AP624" i="25"/>
  <c r="AI637" i="25"/>
  <c r="M637" i="25"/>
  <c r="AI638" i="25"/>
  <c r="M638" i="25"/>
  <c r="F668" i="3"/>
  <c r="F656" i="5"/>
  <c r="T616" i="25"/>
  <c r="BD616" i="25" s="1"/>
  <c r="AA616" i="25"/>
  <c r="BK616" i="25" s="1"/>
  <c r="F672" i="3"/>
  <c r="F660" i="5"/>
  <c r="E670" i="3"/>
  <c r="E658" i="5"/>
  <c r="E657" i="5"/>
  <c r="E669" i="3"/>
  <c r="T625" i="25"/>
  <c r="BD625" i="25" s="1"/>
  <c r="AA625" i="25"/>
  <c r="BK625" i="25" s="1"/>
  <c r="F651" i="5"/>
  <c r="F663" i="3"/>
  <c r="AW626" i="25"/>
  <c r="AP626" i="25"/>
  <c r="T618" i="25"/>
  <c r="BD618" i="25" s="1"/>
  <c r="AA618" i="25"/>
  <c r="BK618" i="25" s="1"/>
  <c r="F671" i="3"/>
  <c r="F659" i="5"/>
  <c r="BY605" i="25"/>
  <c r="BY606" i="25" s="1"/>
  <c r="BY607" i="25" s="1"/>
  <c r="BY608" i="25" s="1"/>
  <c r="BY609" i="25" s="1"/>
  <c r="BY610" i="25" s="1"/>
  <c r="BY611" i="25" s="1"/>
  <c r="BY612" i="25" s="1"/>
  <c r="BY613" i="25" s="1"/>
  <c r="BY614" i="25" s="1"/>
  <c r="AP621" i="25"/>
  <c r="AW621" i="25"/>
  <c r="L636" i="25"/>
  <c r="AH637" i="25"/>
  <c r="L637" i="25"/>
  <c r="Z622" i="25"/>
  <c r="BJ622" i="25" s="1"/>
  <c r="S622" i="25"/>
  <c r="BC622" i="25" s="1"/>
  <c r="E636" i="33"/>
  <c r="E636" i="9"/>
  <c r="E636" i="8"/>
  <c r="AA624" i="25"/>
  <c r="BK624" i="25" s="1"/>
  <c r="T624" i="25"/>
  <c r="BD624" i="25" s="1"/>
  <c r="F629" i="9"/>
  <c r="F629" i="33"/>
  <c r="F629" i="8"/>
  <c r="M627" i="25"/>
  <c r="AI628" i="25"/>
  <c r="AI627" i="25"/>
  <c r="M628" i="25"/>
  <c r="E639" i="25"/>
  <c r="S627" i="25"/>
  <c r="BC627" i="25" s="1"/>
  <c r="Z627" i="25"/>
  <c r="BJ627" i="25" s="1"/>
  <c r="AA626" i="25"/>
  <c r="BK626" i="25" s="1"/>
  <c r="T626" i="25"/>
  <c r="BD626" i="25" s="1"/>
  <c r="AA623" i="25"/>
  <c r="BK623" i="25" s="1"/>
  <c r="T623" i="25"/>
  <c r="BD623" i="25" s="1"/>
  <c r="T617" i="25"/>
  <c r="BD617" i="25" s="1"/>
  <c r="AA617" i="25"/>
  <c r="BK617" i="25" s="1"/>
  <c r="AH636" i="25"/>
  <c r="E654" i="5"/>
  <c r="E666" i="3"/>
  <c r="L634" i="25"/>
  <c r="AH634" i="25"/>
  <c r="F628" i="33"/>
  <c r="F628" i="9"/>
  <c r="F628" i="8"/>
  <c r="AH630" i="25"/>
  <c r="L630" i="25"/>
  <c r="E661" i="5"/>
  <c r="E673" i="3"/>
  <c r="BR604" i="25"/>
  <c r="BR605" i="25" s="1"/>
  <c r="BR606" i="25" s="1"/>
  <c r="BR607" i="25" s="1"/>
  <c r="BR608" i="25" s="1"/>
  <c r="BR609" i="25" s="1"/>
  <c r="BR610" i="25" s="1"/>
  <c r="BR611" i="25" s="1"/>
  <c r="BR612" i="25" s="1"/>
  <c r="BR613" i="25" s="1"/>
  <c r="BR614" i="25" s="1"/>
  <c r="AI632" i="25"/>
  <c r="M632" i="25"/>
  <c r="F638" i="8"/>
  <c r="F638" i="33"/>
  <c r="F638" i="9"/>
  <c r="E643" i="25"/>
  <c r="E652" i="5"/>
  <c r="E664" i="3"/>
  <c r="AO627" i="25"/>
  <c r="AV627" i="25"/>
  <c r="E671" i="3"/>
  <c r="E659" i="5"/>
  <c r="F657" i="5"/>
  <c r="F669" i="3"/>
  <c r="AP623" i="25"/>
  <c r="AW623" i="25"/>
  <c r="AP617" i="25"/>
  <c r="AW617" i="25"/>
  <c r="AI634" i="25"/>
  <c r="L632" i="25"/>
  <c r="E630" i="8"/>
  <c r="E630" i="9"/>
  <c r="E630" i="33"/>
  <c r="AV623" i="25"/>
  <c r="AO623" i="25"/>
  <c r="AT644" i="25"/>
  <c r="F627" i="9"/>
  <c r="F627" i="8"/>
  <c r="F627" i="33"/>
  <c r="Z616" i="25"/>
  <c r="BJ616" i="25" s="1"/>
  <c r="S616" i="25"/>
  <c r="BC616" i="25" s="1"/>
  <c r="E638" i="9"/>
  <c r="E638" i="33"/>
  <c r="E638" i="8"/>
  <c r="E650" i="5"/>
  <c r="E662" i="3"/>
  <c r="AA619" i="25"/>
  <c r="BK619" i="25" s="1"/>
  <c r="T619" i="25"/>
  <c r="BD619" i="25" s="1"/>
  <c r="E632" i="9"/>
  <c r="E632" i="33"/>
  <c r="E632" i="8"/>
  <c r="F631" i="9"/>
  <c r="F631" i="33"/>
  <c r="F631" i="8"/>
  <c r="F637" i="33"/>
  <c r="F637" i="9"/>
  <c r="F637" i="8"/>
  <c r="F641" i="6"/>
  <c r="F646" i="25"/>
  <c r="F647" i="6"/>
  <c r="F645" i="25"/>
  <c r="F642" i="25"/>
  <c r="F639" i="25"/>
  <c r="F647" i="25"/>
  <c r="F648" i="6"/>
  <c r="F645" i="6"/>
  <c r="F642" i="6"/>
  <c r="F643" i="6"/>
  <c r="F644" i="25"/>
  <c r="F649" i="6"/>
  <c r="F649" i="25"/>
  <c r="F648" i="25"/>
  <c r="F650" i="6"/>
  <c r="F646" i="6"/>
  <c r="F644" i="6"/>
  <c r="F643" i="25"/>
  <c r="F650" i="25"/>
  <c r="F641" i="25"/>
  <c r="Z618" i="25"/>
  <c r="BJ618" i="25" s="1"/>
  <c r="S618" i="25"/>
  <c r="BC618" i="25" s="1"/>
  <c r="E644" i="25"/>
  <c r="Z620" i="25"/>
  <c r="BJ620" i="25" s="1"/>
  <c r="S620" i="25"/>
  <c r="BC620" i="25" s="1"/>
  <c r="T622" i="25"/>
  <c r="BD622" i="25" s="1"/>
  <c r="AA622" i="25"/>
  <c r="BK622" i="25" s="1"/>
  <c r="AH632" i="25"/>
  <c r="F633" i="33"/>
  <c r="F633" i="9"/>
  <c r="F633" i="8"/>
  <c r="AV619" i="25"/>
  <c r="AO619" i="25"/>
  <c r="F664" i="3"/>
  <c r="F652" i="5"/>
  <c r="AP618" i="25"/>
  <c r="AW618" i="25"/>
  <c r="AV616" i="25"/>
  <c r="AO616" i="25"/>
  <c r="E639" i="6"/>
  <c r="E649" i="25"/>
  <c r="E647" i="6"/>
  <c r="E642" i="25"/>
  <c r="E650" i="25"/>
  <c r="E642" i="6"/>
  <c r="E645" i="25"/>
  <c r="E648" i="25"/>
  <c r="E649" i="6"/>
  <c r="E646" i="6"/>
  <c r="E647" i="25"/>
  <c r="E645" i="6"/>
  <c r="E646" i="25"/>
  <c r="E650" i="6"/>
  <c r="E648" i="6"/>
  <c r="Z623" i="25"/>
  <c r="BJ623" i="25" s="1"/>
  <c r="S623" i="25"/>
  <c r="BC623" i="25" s="1"/>
  <c r="F653" i="5"/>
  <c r="F665" i="3"/>
  <c r="AW619" i="25"/>
  <c r="AP619" i="25"/>
  <c r="F655" i="5"/>
  <c r="F667" i="3"/>
  <c r="AI630" i="25"/>
  <c r="M630" i="25"/>
  <c r="F673" i="3"/>
  <c r="F661" i="5"/>
  <c r="L633" i="25"/>
  <c r="AH633" i="25"/>
  <c r="E651" i="5"/>
  <c r="E663" i="3"/>
  <c r="F650" i="5"/>
  <c r="F662" i="3"/>
  <c r="S619" i="25"/>
  <c r="BC619" i="25" s="1"/>
  <c r="Z619" i="25"/>
  <c r="BJ619" i="25" s="1"/>
  <c r="E640" i="6"/>
  <c r="Z617" i="25"/>
  <c r="BJ617" i="25" s="1"/>
  <c r="S617" i="25"/>
  <c r="BC617" i="25" s="1"/>
  <c r="E643" i="6"/>
  <c r="AO620" i="25"/>
  <c r="AV620" i="25"/>
  <c r="AW622" i="25"/>
  <c r="AP622" i="25"/>
  <c r="F639" i="6"/>
  <c r="J659" i="25"/>
  <c r="Q659" i="25" s="1"/>
  <c r="BA659" i="25" s="1"/>
  <c r="AN641" i="25"/>
  <c r="AF659" i="25"/>
  <c r="AT659" i="25" s="1"/>
  <c r="AY642" i="25"/>
  <c r="D674" i="5"/>
  <c r="H674" i="5"/>
  <c r="H675" i="25" s="1"/>
  <c r="H654" i="33"/>
  <c r="H676" i="5"/>
  <c r="D676" i="5"/>
  <c r="D682" i="5"/>
  <c r="H682" i="5"/>
  <c r="D683" i="5"/>
  <c r="H683" i="5"/>
  <c r="H654" i="8"/>
  <c r="R647" i="25"/>
  <c r="BB647" i="25" s="1"/>
  <c r="AU645" i="25"/>
  <c r="D678" i="5"/>
  <c r="H678" i="5"/>
  <c r="H685" i="5"/>
  <c r="D685" i="5"/>
  <c r="H680" i="5"/>
  <c r="D680" i="5"/>
  <c r="H677" i="5"/>
  <c r="D677" i="5"/>
  <c r="D675" i="5"/>
  <c r="H675" i="5"/>
  <c r="H681" i="5"/>
  <c r="D681" i="5"/>
  <c r="H684" i="5"/>
  <c r="D684" i="5"/>
  <c r="D679" i="5"/>
  <c r="H679" i="5"/>
  <c r="D652" i="33"/>
  <c r="D652" i="8"/>
  <c r="Q645" i="25"/>
  <c r="BA645" i="25" s="1"/>
  <c r="C663" i="25"/>
  <c r="J663" i="25" s="1"/>
  <c r="C653" i="33"/>
  <c r="D664" i="6"/>
  <c r="D664" i="8" s="1"/>
  <c r="H655" i="33"/>
  <c r="C652" i="33"/>
  <c r="C652" i="9"/>
  <c r="X641" i="25"/>
  <c r="BH641" i="25" s="1"/>
  <c r="X644" i="25"/>
  <c r="BH644" i="25" s="1"/>
  <c r="C657" i="9"/>
  <c r="V648" i="25"/>
  <c r="BF648" i="25" s="1"/>
  <c r="D664" i="25"/>
  <c r="D665" i="6"/>
  <c r="D665" i="9" s="1"/>
  <c r="H661" i="33"/>
  <c r="AF653" i="25"/>
  <c r="AT653" i="25" s="1"/>
  <c r="BT627" i="25"/>
  <c r="BT628" i="25" s="1"/>
  <c r="BT629" i="25" s="1"/>
  <c r="BT630" i="25" s="1"/>
  <c r="BT631" i="25" s="1"/>
  <c r="BT632" i="25" s="1"/>
  <c r="BT633" i="25" s="1"/>
  <c r="BT634" i="25" s="1"/>
  <c r="BT635" i="25" s="1"/>
  <c r="BT636" i="25" s="1"/>
  <c r="BT637" i="25" s="1"/>
  <c r="BT638" i="25" s="1"/>
  <c r="BT639" i="25" s="1"/>
  <c r="H661" i="9"/>
  <c r="AF656" i="25"/>
  <c r="AM656" i="25" s="1"/>
  <c r="C666" i="25"/>
  <c r="D668" i="25"/>
  <c r="C657" i="33"/>
  <c r="D673" i="6"/>
  <c r="D673" i="25"/>
  <c r="D668" i="6"/>
  <c r="D665" i="25"/>
  <c r="AM645" i="25"/>
  <c r="AF655" i="25"/>
  <c r="AM655" i="25" s="1"/>
  <c r="C665" i="6"/>
  <c r="C665" i="8" s="1"/>
  <c r="V642" i="25"/>
  <c r="BF642" i="25" s="1"/>
  <c r="J655" i="25"/>
  <c r="X655" i="25" s="1"/>
  <c r="BH655" i="25" s="1"/>
  <c r="J656" i="25"/>
  <c r="X656" i="25" s="1"/>
  <c r="BH656" i="25" s="1"/>
  <c r="AN642" i="25"/>
  <c r="H653" i="8"/>
  <c r="D667" i="25"/>
  <c r="H653" i="9"/>
  <c r="CA627" i="25"/>
  <c r="CA628" i="25" s="1"/>
  <c r="CA629" i="25" s="1"/>
  <c r="CA630" i="25" s="1"/>
  <c r="CA631" i="25" s="1"/>
  <c r="CA632" i="25" s="1"/>
  <c r="CA633" i="25" s="1"/>
  <c r="CA634" i="25" s="1"/>
  <c r="CA635" i="25" s="1"/>
  <c r="CA636" i="25" s="1"/>
  <c r="CA637" i="25" s="1"/>
  <c r="CA638" i="25" s="1"/>
  <c r="CA639" i="25" s="1"/>
  <c r="H669" i="6"/>
  <c r="D658" i="33"/>
  <c r="C667" i="6"/>
  <c r="C667" i="33" s="1"/>
  <c r="AK652" i="25"/>
  <c r="AY652" i="25" s="1"/>
  <c r="H667" i="25"/>
  <c r="D658" i="8"/>
  <c r="D672" i="6"/>
  <c r="D672" i="33" s="1"/>
  <c r="AG652" i="25"/>
  <c r="AN652" i="25" s="1"/>
  <c r="C672" i="6"/>
  <c r="C667" i="25"/>
  <c r="C668" i="25"/>
  <c r="H669" i="25"/>
  <c r="H657" i="8"/>
  <c r="D670" i="25"/>
  <c r="H657" i="33"/>
  <c r="D670" i="6"/>
  <c r="BP628" i="25"/>
  <c r="BP629" i="25" s="1"/>
  <c r="BP630" i="25" s="1"/>
  <c r="BP631" i="25" s="1"/>
  <c r="BP632" i="25" s="1"/>
  <c r="BP633" i="25" s="1"/>
  <c r="BP634" i="25" s="1"/>
  <c r="BP635" i="25" s="1"/>
  <c r="BP636" i="25" s="1"/>
  <c r="BP637" i="25" s="1"/>
  <c r="BP638" i="25" s="1"/>
  <c r="BP639" i="25" s="1"/>
  <c r="BP640" i="25" s="1"/>
  <c r="AF652" i="25"/>
  <c r="J651" i="25"/>
  <c r="AF651" i="25"/>
  <c r="H674" i="25"/>
  <c r="H674" i="6"/>
  <c r="H674" i="33" s="1"/>
  <c r="H666" i="25"/>
  <c r="C690" i="3"/>
  <c r="C690" i="5" s="1"/>
  <c r="O657" i="25"/>
  <c r="AK657" i="25"/>
  <c r="H693" i="3"/>
  <c r="V652" i="25"/>
  <c r="BF652" i="25" s="1"/>
  <c r="AC652" i="25"/>
  <c r="BM652" i="25" s="1"/>
  <c r="C666" i="6"/>
  <c r="H663" i="6"/>
  <c r="C658" i="33"/>
  <c r="C658" i="9"/>
  <c r="C658" i="8"/>
  <c r="D674" i="25"/>
  <c r="D674" i="6"/>
  <c r="D674" i="33" s="1"/>
  <c r="D661" i="9"/>
  <c r="D661" i="33"/>
  <c r="D661" i="8"/>
  <c r="Q649" i="25"/>
  <c r="BA649" i="25" s="1"/>
  <c r="X649" i="25"/>
  <c r="BH649" i="25" s="1"/>
  <c r="C656" i="9"/>
  <c r="C656" i="8"/>
  <c r="C656" i="33"/>
  <c r="C665" i="25"/>
  <c r="AU646" i="25"/>
  <c r="AN646" i="25"/>
  <c r="H668" i="25"/>
  <c r="H652" i="8"/>
  <c r="H652" i="33"/>
  <c r="H652" i="9"/>
  <c r="R650" i="25"/>
  <c r="BB650" i="25" s="1"/>
  <c r="Y650" i="25"/>
  <c r="BI650" i="25" s="1"/>
  <c r="AY646" i="25"/>
  <c r="AR646" i="25"/>
  <c r="X647" i="25"/>
  <c r="BH647" i="25" s="1"/>
  <c r="Q647" i="25"/>
  <c r="BA647" i="25" s="1"/>
  <c r="AY651" i="25"/>
  <c r="AR651" i="25"/>
  <c r="AM640" i="25"/>
  <c r="AT640" i="25"/>
  <c r="AK658" i="25"/>
  <c r="O658" i="25"/>
  <c r="H694" i="3"/>
  <c r="AN649" i="25"/>
  <c r="AU649" i="25"/>
  <c r="H673" i="6"/>
  <c r="H673" i="33" s="1"/>
  <c r="H666" i="6"/>
  <c r="AK653" i="25"/>
  <c r="O653" i="25"/>
  <c r="AT648" i="25"/>
  <c r="AM648" i="25"/>
  <c r="C668" i="6"/>
  <c r="C668" i="33" s="1"/>
  <c r="H672" i="25"/>
  <c r="R644" i="25"/>
  <c r="BB644" i="25" s="1"/>
  <c r="Y644" i="25"/>
  <c r="BI644" i="25" s="1"/>
  <c r="R649" i="25"/>
  <c r="BB649" i="25" s="1"/>
  <c r="Y649" i="25"/>
  <c r="BI649" i="25" s="1"/>
  <c r="AT642" i="25"/>
  <c r="AM642" i="25"/>
  <c r="C669" i="6"/>
  <c r="C669" i="33" s="1"/>
  <c r="C697" i="3"/>
  <c r="C697" i="5" s="1"/>
  <c r="H687" i="3"/>
  <c r="C670" i="25"/>
  <c r="H697" i="3"/>
  <c r="AF658" i="25"/>
  <c r="J658" i="25"/>
  <c r="BW628" i="25"/>
  <c r="BW629" i="25" s="1"/>
  <c r="BW630" i="25" s="1"/>
  <c r="BW631" i="25" s="1"/>
  <c r="BW632" i="25" s="1"/>
  <c r="BW633" i="25" s="1"/>
  <c r="BW634" i="25" s="1"/>
  <c r="BW635" i="25" s="1"/>
  <c r="BW636" i="25" s="1"/>
  <c r="BW637" i="25" s="1"/>
  <c r="BW638" i="25" s="1"/>
  <c r="BW639" i="25" s="1"/>
  <c r="BW640" i="25" s="1"/>
  <c r="BW641" i="25" s="1"/>
  <c r="BW642" i="25" s="1"/>
  <c r="AG662" i="25"/>
  <c r="K662" i="25"/>
  <c r="C672" i="25"/>
  <c r="K655" i="25"/>
  <c r="AG655" i="25"/>
  <c r="O660" i="25"/>
  <c r="AK660" i="25"/>
  <c r="AT649" i="25"/>
  <c r="AM649" i="25"/>
  <c r="D657" i="9"/>
  <c r="D657" i="8"/>
  <c r="D657" i="33"/>
  <c r="AU647" i="25"/>
  <c r="AN647" i="25"/>
  <c r="Y642" i="25"/>
  <c r="BI642" i="25" s="1"/>
  <c r="R642" i="25"/>
  <c r="BB642" i="25" s="1"/>
  <c r="Q643" i="25"/>
  <c r="BA643" i="25" s="1"/>
  <c r="X643" i="25"/>
  <c r="BH643" i="25" s="1"/>
  <c r="AU650" i="25"/>
  <c r="AN650" i="25"/>
  <c r="AC646" i="25"/>
  <c r="BM646" i="25" s="1"/>
  <c r="V646" i="25"/>
  <c r="BF646" i="25" s="1"/>
  <c r="C661" i="33"/>
  <c r="C661" i="9"/>
  <c r="C661" i="8"/>
  <c r="O662" i="25"/>
  <c r="AK662" i="25"/>
  <c r="H664" i="6"/>
  <c r="H672" i="6"/>
  <c r="H672" i="33" s="1"/>
  <c r="Y645" i="25"/>
  <c r="BI645" i="25" s="1"/>
  <c r="R645" i="25"/>
  <c r="BB645" i="25" s="1"/>
  <c r="C663" i="33"/>
  <c r="C663" i="9"/>
  <c r="C663" i="8"/>
  <c r="AR640" i="25"/>
  <c r="AY640" i="25"/>
  <c r="C673" i="25"/>
  <c r="Q642" i="25"/>
  <c r="BA642" i="25" s="1"/>
  <c r="X642" i="25"/>
  <c r="BH642" i="25" s="1"/>
  <c r="C669" i="25"/>
  <c r="C671" i="25"/>
  <c r="K653" i="25"/>
  <c r="AG653" i="25"/>
  <c r="Y648" i="25"/>
  <c r="BI648" i="25" s="1"/>
  <c r="R648" i="25"/>
  <c r="BB648" i="25" s="1"/>
  <c r="C670" i="6"/>
  <c r="C670" i="33" s="1"/>
  <c r="D656" i="9"/>
  <c r="D656" i="33"/>
  <c r="D656" i="8"/>
  <c r="AG654" i="25"/>
  <c r="K654" i="25"/>
  <c r="AG656" i="25"/>
  <c r="K656" i="25"/>
  <c r="H660" i="9"/>
  <c r="H660" i="8"/>
  <c r="H660" i="33"/>
  <c r="O655" i="25"/>
  <c r="AK655" i="25"/>
  <c r="D662" i="9"/>
  <c r="D662" i="33"/>
  <c r="D662" i="8"/>
  <c r="H671" i="25"/>
  <c r="C696" i="3"/>
  <c r="C696" i="5" s="1"/>
  <c r="H665" i="25"/>
  <c r="AT643" i="25"/>
  <c r="AM643" i="25"/>
  <c r="AM650" i="25"/>
  <c r="AT650" i="25"/>
  <c r="C651" i="8"/>
  <c r="C651" i="33"/>
  <c r="C651" i="9"/>
  <c r="J660" i="25"/>
  <c r="AF660" i="25"/>
  <c r="X640" i="25"/>
  <c r="BH640" i="25" s="1"/>
  <c r="Q640" i="25"/>
  <c r="BA640" i="25" s="1"/>
  <c r="AU644" i="25"/>
  <c r="AN644" i="25"/>
  <c r="AC641" i="25"/>
  <c r="BM641" i="25" s="1"/>
  <c r="V641" i="25"/>
  <c r="BF641" i="25" s="1"/>
  <c r="X648" i="25"/>
  <c r="BH648" i="25" s="1"/>
  <c r="Q648" i="25"/>
  <c r="BA648" i="25" s="1"/>
  <c r="J657" i="25"/>
  <c r="AF657" i="25"/>
  <c r="H664" i="25"/>
  <c r="C664" i="6"/>
  <c r="AY647" i="25"/>
  <c r="AR647" i="25"/>
  <c r="V640" i="25"/>
  <c r="BF640" i="25" s="1"/>
  <c r="AC640" i="25"/>
  <c r="BM640" i="25" s="1"/>
  <c r="H695" i="3"/>
  <c r="C673" i="6"/>
  <c r="C673" i="33" s="1"/>
  <c r="H651" i="9"/>
  <c r="H651" i="8"/>
  <c r="H651" i="33"/>
  <c r="C671" i="6"/>
  <c r="C671" i="33" s="1"/>
  <c r="AU648" i="25"/>
  <c r="AN648" i="25"/>
  <c r="H689" i="3"/>
  <c r="J661" i="25"/>
  <c r="D669" i="25"/>
  <c r="J652" i="25"/>
  <c r="C654" i="8"/>
  <c r="C654" i="9"/>
  <c r="C654" i="33"/>
  <c r="H656" i="8"/>
  <c r="H656" i="9"/>
  <c r="H656" i="33"/>
  <c r="D655" i="9"/>
  <c r="D655" i="8"/>
  <c r="D655" i="33"/>
  <c r="H691" i="3"/>
  <c r="AK654" i="25"/>
  <c r="O654" i="25"/>
  <c r="D654" i="33"/>
  <c r="D654" i="9"/>
  <c r="D654" i="8"/>
  <c r="AF654" i="25"/>
  <c r="J654" i="25"/>
  <c r="D663" i="6"/>
  <c r="H671" i="6"/>
  <c r="H671" i="33" s="1"/>
  <c r="D666" i="25"/>
  <c r="H665" i="6"/>
  <c r="AN651" i="25"/>
  <c r="AU651" i="25"/>
  <c r="O659" i="25"/>
  <c r="AK659" i="25"/>
  <c r="Q650" i="25"/>
  <c r="BA650" i="25" s="1"/>
  <c r="X650" i="25"/>
  <c r="BH650" i="25" s="1"/>
  <c r="C695" i="3"/>
  <c r="C695" i="5" s="1"/>
  <c r="C693" i="3"/>
  <c r="C693" i="5" s="1"/>
  <c r="C689" i="3"/>
  <c r="C689" i="5" s="1"/>
  <c r="Y652" i="25"/>
  <c r="BI652" i="25" s="1"/>
  <c r="R652" i="25"/>
  <c r="BB652" i="25" s="1"/>
  <c r="AK661" i="25"/>
  <c r="O661" i="25"/>
  <c r="C691" i="3"/>
  <c r="C691" i="5" s="1"/>
  <c r="AR641" i="25"/>
  <c r="AY641" i="25"/>
  <c r="C664" i="25"/>
  <c r="V649" i="25"/>
  <c r="BF649" i="25" s="1"/>
  <c r="AC649" i="25"/>
  <c r="BM649" i="25" s="1"/>
  <c r="V647" i="25"/>
  <c r="BF647" i="25" s="1"/>
  <c r="AC647" i="25"/>
  <c r="BM647" i="25" s="1"/>
  <c r="C692" i="3"/>
  <c r="C692" i="5" s="1"/>
  <c r="BV628" i="25"/>
  <c r="BV629" i="25" s="1"/>
  <c r="BV630" i="25" s="1"/>
  <c r="BV631" i="25" s="1"/>
  <c r="BV632" i="25" s="1"/>
  <c r="BV633" i="25" s="1"/>
  <c r="BV634" i="25" s="1"/>
  <c r="BV635" i="25" s="1"/>
  <c r="BV636" i="25" s="1"/>
  <c r="BV637" i="25" s="1"/>
  <c r="BV638" i="25" s="1"/>
  <c r="BV639" i="25" s="1"/>
  <c r="H696" i="3"/>
  <c r="AF661" i="25"/>
  <c r="Y643" i="25"/>
  <c r="BI643" i="25" s="1"/>
  <c r="R643" i="25"/>
  <c r="BB643" i="25" s="1"/>
  <c r="D669" i="6"/>
  <c r="D669" i="33" s="1"/>
  <c r="J653" i="25"/>
  <c r="K658" i="25"/>
  <c r="AG658" i="25"/>
  <c r="AG660" i="25"/>
  <c r="K660" i="25"/>
  <c r="H692" i="3"/>
  <c r="D663" i="25"/>
  <c r="D666" i="6"/>
  <c r="D671" i="25"/>
  <c r="K661" i="25"/>
  <c r="AG661" i="25"/>
  <c r="C662" i="9"/>
  <c r="C662" i="8"/>
  <c r="C662" i="33"/>
  <c r="H690" i="3"/>
  <c r="C694" i="3"/>
  <c r="C694" i="5" s="1"/>
  <c r="AK663" i="25"/>
  <c r="O663" i="25"/>
  <c r="H659" i="9"/>
  <c r="H659" i="8"/>
  <c r="H659" i="33"/>
  <c r="C687" i="3"/>
  <c r="C687" i="5" s="1"/>
  <c r="C660" i="9"/>
  <c r="C660" i="8"/>
  <c r="C660" i="33"/>
  <c r="D651" i="33"/>
  <c r="D651" i="9"/>
  <c r="D651" i="8"/>
  <c r="R651" i="25"/>
  <c r="BB651" i="25" s="1"/>
  <c r="Y651" i="25"/>
  <c r="BI651" i="25" s="1"/>
  <c r="AY649" i="25"/>
  <c r="AR649" i="25"/>
  <c r="AR648" i="25"/>
  <c r="AY648" i="25"/>
  <c r="C688" i="3"/>
  <c r="C688" i="5" s="1"/>
  <c r="AT647" i="25"/>
  <c r="AM647" i="25"/>
  <c r="C655" i="9"/>
  <c r="C655" i="8"/>
  <c r="C655" i="33"/>
  <c r="AU643" i="25"/>
  <c r="AN643" i="25"/>
  <c r="AC651" i="25"/>
  <c r="BM651" i="25" s="1"/>
  <c r="V651" i="25"/>
  <c r="BF651" i="25" s="1"/>
  <c r="H667" i="6"/>
  <c r="D672" i="25"/>
  <c r="H688" i="3"/>
  <c r="D653" i="8"/>
  <c r="D653" i="9"/>
  <c r="D653" i="33"/>
  <c r="O656" i="25"/>
  <c r="AK656" i="25"/>
  <c r="D667" i="6"/>
  <c r="C674" i="6"/>
  <c r="C674" i="33" s="1"/>
  <c r="C674" i="25"/>
  <c r="D660" i="9"/>
  <c r="D660" i="33"/>
  <c r="D660" i="8"/>
  <c r="AC650" i="25"/>
  <c r="BM650" i="25" s="1"/>
  <c r="V650" i="25"/>
  <c r="BF650" i="25" s="1"/>
  <c r="H670" i="25"/>
  <c r="D671" i="6"/>
  <c r="D671" i="33" s="1"/>
  <c r="AF662" i="25"/>
  <c r="J662" i="25"/>
  <c r="H686" i="3"/>
  <c r="C686" i="3"/>
  <c r="C686" i="5" s="1"/>
  <c r="AR650" i="25"/>
  <c r="AY650" i="25"/>
  <c r="H670" i="6"/>
  <c r="H670" i="33" s="1"/>
  <c r="H662" i="33"/>
  <c r="H662" i="9"/>
  <c r="H662" i="8"/>
  <c r="D659" i="8"/>
  <c r="D659" i="33"/>
  <c r="D659" i="9"/>
  <c r="C659" i="9"/>
  <c r="C659" i="8"/>
  <c r="C659" i="33"/>
  <c r="H673" i="25"/>
  <c r="K659" i="25"/>
  <c r="AG659" i="25"/>
  <c r="R646" i="25"/>
  <c r="BB646" i="25" s="1"/>
  <c r="Y646" i="25"/>
  <c r="BI646" i="25" s="1"/>
  <c r="H668" i="6"/>
  <c r="H668" i="33" s="1"/>
  <c r="K657" i="25"/>
  <c r="AG657" i="25"/>
  <c r="J831" i="4"/>
  <c r="B832" i="4"/>
  <c r="C831" i="4"/>
  <c r="E831" i="4" s="1"/>
  <c r="I831" i="4"/>
  <c r="K831" i="4" s="1"/>
  <c r="D831" i="4"/>
  <c r="C665" i="33" l="1"/>
  <c r="D664" i="33"/>
  <c r="C665" i="9"/>
  <c r="D664" i="9"/>
  <c r="AA634" i="25"/>
  <c r="BK634" i="25" s="1"/>
  <c r="AA629" i="25"/>
  <c r="BK629" i="25" s="1"/>
  <c r="X659" i="25"/>
  <c r="BH659" i="25" s="1"/>
  <c r="F640" i="8"/>
  <c r="K665" i="25"/>
  <c r="BR615" i="25"/>
  <c r="BR616" i="25" s="1"/>
  <c r="BR617" i="25" s="1"/>
  <c r="BR618" i="25" s="1"/>
  <c r="BR619" i="25" s="1"/>
  <c r="BR620" i="25" s="1"/>
  <c r="BR621" i="25" s="1"/>
  <c r="BR622" i="25" s="1"/>
  <c r="BR623" i="25" s="1"/>
  <c r="BR624" i="25" s="1"/>
  <c r="BR625" i="25" s="1"/>
  <c r="BR626" i="25" s="1"/>
  <c r="L640" i="25"/>
  <c r="Z640" i="25" s="1"/>
  <c r="BJ640" i="25" s="1"/>
  <c r="Q656" i="25"/>
  <c r="BA656" i="25" s="1"/>
  <c r="AM653" i="25"/>
  <c r="AG673" i="25"/>
  <c r="AN673" i="25" s="1"/>
  <c r="F640" i="9"/>
  <c r="BQ615" i="25"/>
  <c r="BQ616" i="25" s="1"/>
  <c r="BQ617" i="25" s="1"/>
  <c r="BQ618" i="25" s="1"/>
  <c r="BQ619" i="25" s="1"/>
  <c r="BQ620" i="25" s="1"/>
  <c r="BQ621" i="25" s="1"/>
  <c r="BQ622" i="25" s="1"/>
  <c r="BQ623" i="25" s="1"/>
  <c r="BQ624" i="25" s="1"/>
  <c r="BQ625" i="25" s="1"/>
  <c r="BQ626" i="25" s="1"/>
  <c r="BQ627" i="25" s="1"/>
  <c r="BQ628" i="25" s="1"/>
  <c r="BP641" i="25"/>
  <c r="BP642" i="25" s="1"/>
  <c r="BP643" i="25" s="1"/>
  <c r="BP644" i="25" s="1"/>
  <c r="BP645" i="25" s="1"/>
  <c r="BP646" i="25" s="1"/>
  <c r="BP647" i="25" s="1"/>
  <c r="BP648" i="25" s="1"/>
  <c r="BP649" i="25" s="1"/>
  <c r="BP650" i="25" s="1"/>
  <c r="BP651" i="25" s="1"/>
  <c r="BP652" i="25" s="1"/>
  <c r="BX615" i="25"/>
  <c r="BX616" i="25" s="1"/>
  <c r="BX617" i="25" s="1"/>
  <c r="BX618" i="25" s="1"/>
  <c r="BX619" i="25" s="1"/>
  <c r="BX620" i="25" s="1"/>
  <c r="BX621" i="25" s="1"/>
  <c r="BX622" i="25" s="1"/>
  <c r="BX623" i="25" s="1"/>
  <c r="BX624" i="25" s="1"/>
  <c r="BX625" i="25" s="1"/>
  <c r="BX626" i="25" s="1"/>
  <c r="BX627" i="25" s="1"/>
  <c r="BX628" i="25" s="1"/>
  <c r="E644" i="8"/>
  <c r="BY615" i="25"/>
  <c r="BY616" i="25" s="1"/>
  <c r="BY617" i="25" s="1"/>
  <c r="BY618" i="25" s="1"/>
  <c r="BY619" i="25" s="1"/>
  <c r="BY620" i="25" s="1"/>
  <c r="BY621" i="25" s="1"/>
  <c r="BY622" i="25" s="1"/>
  <c r="BY623" i="25" s="1"/>
  <c r="BY624" i="25" s="1"/>
  <c r="BY625" i="25" s="1"/>
  <c r="BY626" i="25" s="1"/>
  <c r="E644" i="9"/>
  <c r="F658" i="25"/>
  <c r="AM659" i="25"/>
  <c r="AW629" i="25"/>
  <c r="AP629" i="25"/>
  <c r="F661" i="6"/>
  <c r="F661" i="8" s="1"/>
  <c r="E656" i="6"/>
  <c r="E658" i="25"/>
  <c r="E651" i="6"/>
  <c r="E661" i="25"/>
  <c r="E659" i="6"/>
  <c r="E657" i="25"/>
  <c r="E654" i="25"/>
  <c r="E660" i="25"/>
  <c r="E659" i="25"/>
  <c r="E656" i="25"/>
  <c r="E662" i="25"/>
  <c r="E660" i="6"/>
  <c r="E657" i="6"/>
  <c r="E662" i="6"/>
  <c r="E661" i="6"/>
  <c r="E658" i="6"/>
  <c r="AW638" i="25"/>
  <c r="AP638" i="25"/>
  <c r="AA636" i="25"/>
  <c r="BK636" i="25" s="1"/>
  <c r="T636" i="25"/>
  <c r="BD636" i="25" s="1"/>
  <c r="F662" i="5"/>
  <c r="F674" i="3"/>
  <c r="F673" i="5"/>
  <c r="F685" i="3"/>
  <c r="E646" i="9"/>
  <c r="E646" i="8"/>
  <c r="E646" i="33"/>
  <c r="L649" i="25"/>
  <c r="AH649" i="25"/>
  <c r="F659" i="6"/>
  <c r="M643" i="25"/>
  <c r="AI643" i="25"/>
  <c r="F643" i="33"/>
  <c r="F643" i="8"/>
  <c r="F643" i="9"/>
  <c r="F647" i="9"/>
  <c r="F647" i="8"/>
  <c r="F647" i="33"/>
  <c r="F657" i="6"/>
  <c r="F669" i="5"/>
  <c r="F681" i="3"/>
  <c r="AH644" i="25"/>
  <c r="L643" i="25"/>
  <c r="AH643" i="25"/>
  <c r="F655" i="25"/>
  <c r="AP627" i="25"/>
  <c r="AW627" i="25"/>
  <c r="F654" i="6"/>
  <c r="F663" i="5"/>
  <c r="F675" i="3"/>
  <c r="AA637" i="25"/>
  <c r="BK637" i="25" s="1"/>
  <c r="T637" i="25"/>
  <c r="BD637" i="25" s="1"/>
  <c r="AA631" i="25"/>
  <c r="BK631" i="25" s="1"/>
  <c r="T631" i="25"/>
  <c r="BD631" i="25" s="1"/>
  <c r="T633" i="25"/>
  <c r="BD633" i="25" s="1"/>
  <c r="AA633" i="25"/>
  <c r="BK633" i="25" s="1"/>
  <c r="Z631" i="25"/>
  <c r="BJ631" i="25" s="1"/>
  <c r="S631" i="25"/>
  <c r="BC631" i="25" s="1"/>
  <c r="AW636" i="25"/>
  <c r="AP636" i="25"/>
  <c r="E652" i="25"/>
  <c r="AI644" i="25"/>
  <c r="M644" i="25"/>
  <c r="AR652" i="25"/>
  <c r="F662" i="25"/>
  <c r="F652" i="25"/>
  <c r="F662" i="6"/>
  <c r="F653" i="6"/>
  <c r="F651" i="6"/>
  <c r="F654" i="25"/>
  <c r="F652" i="6"/>
  <c r="T630" i="25"/>
  <c r="BD630" i="25" s="1"/>
  <c r="AA630" i="25"/>
  <c r="BK630" i="25" s="1"/>
  <c r="E649" i="9"/>
  <c r="E649" i="33"/>
  <c r="E649" i="8"/>
  <c r="E639" i="33"/>
  <c r="E639" i="9"/>
  <c r="E639" i="8"/>
  <c r="F644" i="9"/>
  <c r="F644" i="8"/>
  <c r="F644" i="33"/>
  <c r="F642" i="33"/>
  <c r="F642" i="9"/>
  <c r="F642" i="8"/>
  <c r="M646" i="25"/>
  <c r="AI646" i="25"/>
  <c r="S630" i="25"/>
  <c r="BC630" i="25" s="1"/>
  <c r="Z630" i="25"/>
  <c r="BJ630" i="25" s="1"/>
  <c r="F656" i="6"/>
  <c r="AW628" i="25"/>
  <c r="AP628" i="25"/>
  <c r="F656" i="25"/>
  <c r="F672" i="5"/>
  <c r="F684" i="3"/>
  <c r="AP637" i="25"/>
  <c r="AW637" i="25"/>
  <c r="AP631" i="25"/>
  <c r="AW631" i="25"/>
  <c r="AW633" i="25"/>
  <c r="AP633" i="25"/>
  <c r="F659" i="25"/>
  <c r="E647" i="9"/>
  <c r="E647" i="8"/>
  <c r="E647" i="33"/>
  <c r="AO638" i="25"/>
  <c r="AV638" i="25"/>
  <c r="E643" i="8"/>
  <c r="E643" i="33"/>
  <c r="E643" i="9"/>
  <c r="E675" i="3"/>
  <c r="E663" i="5"/>
  <c r="AW630" i="25"/>
  <c r="AP630" i="25"/>
  <c r="L648" i="25"/>
  <c r="AH648" i="25"/>
  <c r="F646" i="8"/>
  <c r="F646" i="9"/>
  <c r="F646" i="33"/>
  <c r="F645" i="8"/>
  <c r="F645" i="9"/>
  <c r="F645" i="33"/>
  <c r="F641" i="8"/>
  <c r="F641" i="9"/>
  <c r="F641" i="33"/>
  <c r="F657" i="25"/>
  <c r="Z632" i="25"/>
  <c r="BJ632" i="25" s="1"/>
  <c r="S632" i="25"/>
  <c r="BC632" i="25" s="1"/>
  <c r="AV630" i="25"/>
  <c r="AO630" i="25"/>
  <c r="E653" i="25"/>
  <c r="AA627" i="25"/>
  <c r="BK627" i="25" s="1"/>
  <c r="T627" i="25"/>
  <c r="BD627" i="25" s="1"/>
  <c r="E652" i="6"/>
  <c r="F661" i="25"/>
  <c r="E672" i="5"/>
  <c r="E684" i="3"/>
  <c r="E655" i="25"/>
  <c r="E641" i="33"/>
  <c r="E641" i="9"/>
  <c r="E641" i="8"/>
  <c r="AV635" i="25"/>
  <c r="AO635" i="25"/>
  <c r="AH647" i="25"/>
  <c r="L647" i="25"/>
  <c r="AA628" i="25"/>
  <c r="BK628" i="25" s="1"/>
  <c r="T628" i="25"/>
  <c r="BD628" i="25" s="1"/>
  <c r="F667" i="5"/>
  <c r="F679" i="3"/>
  <c r="E648" i="9"/>
  <c r="E648" i="8"/>
  <c r="E648" i="33"/>
  <c r="L645" i="25"/>
  <c r="AH645" i="25"/>
  <c r="L644" i="25"/>
  <c r="F650" i="9"/>
  <c r="F650" i="8"/>
  <c r="F650" i="33"/>
  <c r="F648" i="33"/>
  <c r="F648" i="9"/>
  <c r="F648" i="8"/>
  <c r="AP634" i="25"/>
  <c r="AW634" i="25"/>
  <c r="E671" i="5"/>
  <c r="E683" i="3"/>
  <c r="E666" i="5"/>
  <c r="E678" i="3"/>
  <c r="F671" i="5"/>
  <c r="F683" i="3"/>
  <c r="E655" i="6"/>
  <c r="AW635" i="25"/>
  <c r="AP635" i="25"/>
  <c r="F651" i="25"/>
  <c r="F666" i="5"/>
  <c r="F678" i="3"/>
  <c r="S635" i="25"/>
  <c r="BC635" i="25" s="1"/>
  <c r="Z635" i="25"/>
  <c r="BJ635" i="25" s="1"/>
  <c r="F660" i="25"/>
  <c r="F653" i="25"/>
  <c r="F665" i="5"/>
  <c r="F677" i="3"/>
  <c r="M645" i="25"/>
  <c r="AI645" i="25"/>
  <c r="S634" i="25"/>
  <c r="BC634" i="25" s="1"/>
  <c r="Z634" i="25"/>
  <c r="BJ634" i="25" s="1"/>
  <c r="E670" i="5"/>
  <c r="E682" i="3"/>
  <c r="AO631" i="25"/>
  <c r="AV631" i="25"/>
  <c r="AO633" i="25"/>
  <c r="AV633" i="25"/>
  <c r="E650" i="9"/>
  <c r="E650" i="33"/>
  <c r="E650" i="8"/>
  <c r="E642" i="33"/>
  <c r="E642" i="8"/>
  <c r="E642" i="9"/>
  <c r="AI648" i="25"/>
  <c r="M648" i="25"/>
  <c r="AI647" i="25"/>
  <c r="M647" i="25"/>
  <c r="F658" i="6"/>
  <c r="T632" i="25"/>
  <c r="BD632" i="25" s="1"/>
  <c r="AA632" i="25"/>
  <c r="BK632" i="25" s="1"/>
  <c r="F660" i="6"/>
  <c r="E669" i="5"/>
  <c r="E681" i="3"/>
  <c r="AH641" i="25"/>
  <c r="L641" i="25"/>
  <c r="AA635" i="25"/>
  <c r="BK635" i="25" s="1"/>
  <c r="T635" i="25"/>
  <c r="BD635" i="25" s="1"/>
  <c r="E651" i="25"/>
  <c r="E665" i="5"/>
  <c r="E677" i="3"/>
  <c r="AH640" i="25"/>
  <c r="F664" i="5"/>
  <c r="F676" i="3"/>
  <c r="E673" i="5"/>
  <c r="E685" i="3"/>
  <c r="F639" i="9"/>
  <c r="F639" i="8"/>
  <c r="F639" i="33"/>
  <c r="E640" i="9"/>
  <c r="E640" i="8"/>
  <c r="E640" i="33"/>
  <c r="S633" i="25"/>
  <c r="BC633" i="25" s="1"/>
  <c r="Z633" i="25"/>
  <c r="BJ633" i="25" s="1"/>
  <c r="L646" i="25"/>
  <c r="AH646" i="25"/>
  <c r="L650" i="25"/>
  <c r="AH650" i="25"/>
  <c r="M649" i="25"/>
  <c r="AI649" i="25"/>
  <c r="AI639" i="25"/>
  <c r="M639" i="25"/>
  <c r="M640" i="25"/>
  <c r="AI640" i="25"/>
  <c r="AW632" i="25"/>
  <c r="AP632" i="25"/>
  <c r="AV636" i="25"/>
  <c r="AO636" i="25"/>
  <c r="S637" i="25"/>
  <c r="BC637" i="25" s="1"/>
  <c r="Z637" i="25"/>
  <c r="BJ637" i="25" s="1"/>
  <c r="F668" i="5"/>
  <c r="F680" i="3"/>
  <c r="AV629" i="25"/>
  <c r="AO629" i="25"/>
  <c r="E668" i="5"/>
  <c r="E680" i="3"/>
  <c r="AI650" i="25"/>
  <c r="M650" i="25"/>
  <c r="E654" i="6"/>
  <c r="AF668" i="25"/>
  <c r="AT668" i="25" s="1"/>
  <c r="E645" i="9"/>
  <c r="E645" i="8"/>
  <c r="E645" i="33"/>
  <c r="AH642" i="25"/>
  <c r="L642" i="25"/>
  <c r="AV632" i="25"/>
  <c r="AO632" i="25"/>
  <c r="M641" i="25"/>
  <c r="AI641" i="25"/>
  <c r="F649" i="8"/>
  <c r="F649" i="33"/>
  <c r="F649" i="9"/>
  <c r="M642" i="25"/>
  <c r="AI642" i="25"/>
  <c r="E674" i="3"/>
  <c r="E662" i="5"/>
  <c r="E663" i="6" s="1"/>
  <c r="E664" i="5"/>
  <c r="E676" i="3"/>
  <c r="AV634" i="25"/>
  <c r="AO634" i="25"/>
  <c r="AH639" i="25"/>
  <c r="L639" i="25"/>
  <c r="AV637" i="25"/>
  <c r="AO637" i="25"/>
  <c r="Z636" i="25"/>
  <c r="BJ636" i="25" s="1"/>
  <c r="S636" i="25"/>
  <c r="BC636" i="25" s="1"/>
  <c r="T638" i="25"/>
  <c r="BD638" i="25" s="1"/>
  <c r="AA638" i="25"/>
  <c r="BK638" i="25" s="1"/>
  <c r="Z638" i="25"/>
  <c r="BJ638" i="25" s="1"/>
  <c r="S638" i="25"/>
  <c r="BC638" i="25" s="1"/>
  <c r="F670" i="5"/>
  <c r="F682" i="3"/>
  <c r="Z629" i="25"/>
  <c r="BJ629" i="25" s="1"/>
  <c r="S629" i="25"/>
  <c r="BC629" i="25" s="1"/>
  <c r="E667" i="5"/>
  <c r="E679" i="3"/>
  <c r="F655" i="6"/>
  <c r="E653" i="6"/>
  <c r="AF663" i="25"/>
  <c r="AT663" i="25" s="1"/>
  <c r="D672" i="8"/>
  <c r="D686" i="5"/>
  <c r="H686" i="5"/>
  <c r="H687" i="25" s="1"/>
  <c r="H689" i="5"/>
  <c r="D689" i="5"/>
  <c r="D668" i="9"/>
  <c r="D668" i="33"/>
  <c r="D665" i="33"/>
  <c r="D695" i="5"/>
  <c r="H695" i="5"/>
  <c r="H697" i="5"/>
  <c r="D697" i="5"/>
  <c r="C667" i="8"/>
  <c r="D691" i="5"/>
  <c r="H691" i="5"/>
  <c r="H669" i="9"/>
  <c r="H669" i="33"/>
  <c r="C672" i="8"/>
  <c r="C672" i="33"/>
  <c r="H688" i="5"/>
  <c r="D688" i="5"/>
  <c r="D690" i="5"/>
  <c r="H690" i="5"/>
  <c r="C667" i="9"/>
  <c r="D687" i="5"/>
  <c r="H687" i="5"/>
  <c r="D673" i="8"/>
  <c r="D673" i="33"/>
  <c r="H692" i="5"/>
  <c r="D692" i="5"/>
  <c r="H696" i="5"/>
  <c r="D696" i="5"/>
  <c r="D694" i="5"/>
  <c r="H694" i="5"/>
  <c r="H693" i="5"/>
  <c r="D693" i="5"/>
  <c r="D670" i="9"/>
  <c r="D670" i="33"/>
  <c r="D672" i="9"/>
  <c r="D673" i="9"/>
  <c r="H669" i="8"/>
  <c r="AK667" i="25"/>
  <c r="AR667" i="25" s="1"/>
  <c r="C672" i="9"/>
  <c r="AF667" i="25"/>
  <c r="AM667" i="25" s="1"/>
  <c r="D665" i="8"/>
  <c r="AT655" i="25"/>
  <c r="AG665" i="25"/>
  <c r="AN665" i="25" s="1"/>
  <c r="O667" i="25"/>
  <c r="V667" i="25" s="1"/>
  <c r="BF667" i="25" s="1"/>
  <c r="AF666" i="25"/>
  <c r="AT666" i="25" s="1"/>
  <c r="AG664" i="25"/>
  <c r="AU664" i="25" s="1"/>
  <c r="AG668" i="25"/>
  <c r="AU668" i="25" s="1"/>
  <c r="Q655" i="25"/>
  <c r="BA655" i="25" s="1"/>
  <c r="K670" i="25"/>
  <c r="R670" i="25" s="1"/>
  <c r="BB670" i="25" s="1"/>
  <c r="C681" i="6"/>
  <c r="C681" i="33" s="1"/>
  <c r="D668" i="8"/>
  <c r="AT656" i="25"/>
  <c r="O669" i="25"/>
  <c r="AC669" i="25" s="1"/>
  <c r="BM669" i="25" s="1"/>
  <c r="AU652" i="25"/>
  <c r="H676" i="25"/>
  <c r="AK676" i="25" s="1"/>
  <c r="J668" i="25"/>
  <c r="X668" i="25" s="1"/>
  <c r="BH668" i="25" s="1"/>
  <c r="J666" i="25"/>
  <c r="X666" i="25" s="1"/>
  <c r="BH666" i="25" s="1"/>
  <c r="K668" i="25"/>
  <c r="R668" i="25" s="1"/>
  <c r="BB668" i="25" s="1"/>
  <c r="J667" i="25"/>
  <c r="Q667" i="25" s="1"/>
  <c r="BA667" i="25" s="1"/>
  <c r="AG670" i="25"/>
  <c r="AU670" i="25" s="1"/>
  <c r="D670" i="8"/>
  <c r="AG667" i="25"/>
  <c r="AU667" i="25" s="1"/>
  <c r="H677" i="6"/>
  <c r="K667" i="25"/>
  <c r="R667" i="25" s="1"/>
  <c r="BB667" i="25" s="1"/>
  <c r="D685" i="6"/>
  <c r="D685" i="9" s="1"/>
  <c r="H675" i="6"/>
  <c r="C680" i="6"/>
  <c r="D680" i="6"/>
  <c r="D682" i="6"/>
  <c r="D682" i="9" s="1"/>
  <c r="D675" i="6"/>
  <c r="H680" i="25"/>
  <c r="BW643" i="25"/>
  <c r="BW644" i="25" s="1"/>
  <c r="BW645" i="25" s="1"/>
  <c r="BW646" i="25" s="1"/>
  <c r="BW647" i="25" s="1"/>
  <c r="BW648" i="25" s="1"/>
  <c r="BW649" i="25" s="1"/>
  <c r="BW650" i="25" s="1"/>
  <c r="BW651" i="25" s="1"/>
  <c r="C706" i="3"/>
  <c r="C706" i="5" s="1"/>
  <c r="X653" i="25"/>
  <c r="BH653" i="25" s="1"/>
  <c r="Q653" i="25"/>
  <c r="BA653" i="25" s="1"/>
  <c r="AC660" i="25"/>
  <c r="BM660" i="25" s="1"/>
  <c r="V660" i="25"/>
  <c r="BF660" i="25" s="1"/>
  <c r="D681" i="25"/>
  <c r="D683" i="6"/>
  <c r="D683" i="33" s="1"/>
  <c r="AC653" i="25"/>
  <c r="BM653" i="25" s="1"/>
  <c r="V653" i="25"/>
  <c r="BF653" i="25" s="1"/>
  <c r="D674" i="8"/>
  <c r="D674" i="9"/>
  <c r="C677" i="25"/>
  <c r="AT652" i="25"/>
  <c r="AM652" i="25"/>
  <c r="C674" i="8"/>
  <c r="C674" i="9"/>
  <c r="H707" i="3"/>
  <c r="C682" i="6"/>
  <c r="C682" i="33" s="1"/>
  <c r="C685" i="6"/>
  <c r="C685" i="33" s="1"/>
  <c r="H664" i="33"/>
  <c r="H664" i="9"/>
  <c r="H664" i="8"/>
  <c r="H668" i="9"/>
  <c r="H668" i="8"/>
  <c r="C699" i="3"/>
  <c r="C699" i="5" s="1"/>
  <c r="C704" i="3"/>
  <c r="C704" i="5" s="1"/>
  <c r="C705" i="3"/>
  <c r="C705" i="5" s="1"/>
  <c r="H671" i="9"/>
  <c r="H671" i="8"/>
  <c r="D680" i="25"/>
  <c r="AM660" i="25"/>
  <c r="AT660" i="25"/>
  <c r="H676" i="6"/>
  <c r="H676" i="33" s="1"/>
  <c r="O665" i="25"/>
  <c r="AK665" i="25"/>
  <c r="C685" i="25"/>
  <c r="R653" i="25"/>
  <c r="BB653" i="25" s="1"/>
  <c r="Y653" i="25"/>
  <c r="BI653" i="25" s="1"/>
  <c r="J673" i="25"/>
  <c r="AF673" i="25"/>
  <c r="C684" i="6"/>
  <c r="C684" i="33" s="1"/>
  <c r="AU655" i="25"/>
  <c r="AN655" i="25"/>
  <c r="AN662" i="25"/>
  <c r="AU662" i="25"/>
  <c r="C709" i="3"/>
  <c r="C709" i="5" s="1"/>
  <c r="D681" i="6"/>
  <c r="D681" i="33" s="1"/>
  <c r="D683" i="25"/>
  <c r="O672" i="25"/>
  <c r="AK672" i="25"/>
  <c r="AR653" i="25"/>
  <c r="AY653" i="25"/>
  <c r="H706" i="3"/>
  <c r="AR658" i="25"/>
  <c r="AY658" i="25"/>
  <c r="AG674" i="25"/>
  <c r="K674" i="25"/>
  <c r="C677" i="6"/>
  <c r="C677" i="33" s="1"/>
  <c r="D682" i="25"/>
  <c r="AY657" i="25"/>
  <c r="AR657" i="25"/>
  <c r="K673" i="25"/>
  <c r="Y662" i="25"/>
  <c r="BI662" i="25" s="1"/>
  <c r="R662" i="25"/>
  <c r="BB662" i="25" s="1"/>
  <c r="O675" i="25"/>
  <c r="AK675" i="25"/>
  <c r="Q662" i="25"/>
  <c r="BA662" i="25" s="1"/>
  <c r="X662" i="25"/>
  <c r="BH662" i="25" s="1"/>
  <c r="H680" i="6"/>
  <c r="H680" i="33" s="1"/>
  <c r="R665" i="25"/>
  <c r="BB665" i="25" s="1"/>
  <c r="Y665" i="25"/>
  <c r="BI665" i="25" s="1"/>
  <c r="H678" i="25"/>
  <c r="D663" i="9"/>
  <c r="D663" i="8"/>
  <c r="D663" i="33"/>
  <c r="V654" i="25"/>
  <c r="BF654" i="25" s="1"/>
  <c r="AC654" i="25"/>
  <c r="BM654" i="25" s="1"/>
  <c r="H701" i="3"/>
  <c r="C664" i="8"/>
  <c r="C664" i="9"/>
  <c r="C664" i="33"/>
  <c r="AM657" i="25"/>
  <c r="AT657" i="25"/>
  <c r="X660" i="25"/>
  <c r="BH660" i="25" s="1"/>
  <c r="Q660" i="25"/>
  <c r="BA660" i="25" s="1"/>
  <c r="C708" i="3"/>
  <c r="C708" i="5" s="1"/>
  <c r="Y656" i="25"/>
  <c r="BI656" i="25" s="1"/>
  <c r="R656" i="25"/>
  <c r="BB656" i="25" s="1"/>
  <c r="AF671" i="25"/>
  <c r="J671" i="25"/>
  <c r="C684" i="25"/>
  <c r="Y655" i="25"/>
  <c r="BI655" i="25" s="1"/>
  <c r="R655" i="25"/>
  <c r="BB655" i="25" s="1"/>
  <c r="H709" i="3"/>
  <c r="C668" i="8"/>
  <c r="C668" i="9"/>
  <c r="BV640" i="25"/>
  <c r="BV641" i="25" s="1"/>
  <c r="BV642" i="25" s="1"/>
  <c r="BV643" i="25" s="1"/>
  <c r="BV644" i="25" s="1"/>
  <c r="BV645" i="25" s="1"/>
  <c r="BV646" i="25" s="1"/>
  <c r="BV647" i="25" s="1"/>
  <c r="BV648" i="25" s="1"/>
  <c r="BV649" i="25" s="1"/>
  <c r="BV650" i="25" s="1"/>
  <c r="AK668" i="25"/>
  <c r="O668" i="25"/>
  <c r="CA640" i="25"/>
  <c r="CA641" i="25" s="1"/>
  <c r="CA642" i="25" s="1"/>
  <c r="CA643" i="25" s="1"/>
  <c r="CA644" i="25" s="1"/>
  <c r="CA645" i="25" s="1"/>
  <c r="CA646" i="25" s="1"/>
  <c r="CA647" i="25" s="1"/>
  <c r="CA648" i="25" s="1"/>
  <c r="CA649" i="25" s="1"/>
  <c r="CA650" i="25" s="1"/>
  <c r="CA651" i="25" s="1"/>
  <c r="CA652" i="25" s="1"/>
  <c r="AC657" i="25"/>
  <c r="BM657" i="25" s="1"/>
  <c r="V657" i="25"/>
  <c r="BF657" i="25" s="1"/>
  <c r="O673" i="25"/>
  <c r="AK673" i="25"/>
  <c r="H686" i="6"/>
  <c r="H686" i="33" s="1"/>
  <c r="H686" i="25"/>
  <c r="AM662" i="25"/>
  <c r="AT662" i="25"/>
  <c r="K672" i="25"/>
  <c r="AG672" i="25"/>
  <c r="C679" i="25"/>
  <c r="H704" i="3"/>
  <c r="AT661" i="25"/>
  <c r="AM661" i="25"/>
  <c r="V661" i="25"/>
  <c r="BF661" i="25" s="1"/>
  <c r="AC661" i="25"/>
  <c r="BM661" i="25" s="1"/>
  <c r="C707" i="3"/>
  <c r="C707" i="5" s="1"/>
  <c r="AY659" i="25"/>
  <c r="AR659" i="25"/>
  <c r="H678" i="6"/>
  <c r="H678" i="33" s="1"/>
  <c r="X654" i="25"/>
  <c r="BH654" i="25" s="1"/>
  <c r="Q654" i="25"/>
  <c r="BA654" i="25" s="1"/>
  <c r="AY654" i="25"/>
  <c r="AR654" i="25"/>
  <c r="X652" i="25"/>
  <c r="BH652" i="25" s="1"/>
  <c r="Q652" i="25"/>
  <c r="BA652" i="25" s="1"/>
  <c r="K669" i="25"/>
  <c r="AG669" i="25"/>
  <c r="Q657" i="25"/>
  <c r="BA657" i="25" s="1"/>
  <c r="X657" i="25"/>
  <c r="BH657" i="25" s="1"/>
  <c r="AY655" i="25"/>
  <c r="AR655" i="25"/>
  <c r="AN656" i="25"/>
  <c r="AU656" i="25"/>
  <c r="H684" i="6"/>
  <c r="H684" i="33" s="1"/>
  <c r="AF669" i="25"/>
  <c r="J669" i="25"/>
  <c r="J672" i="25"/>
  <c r="AF672" i="25"/>
  <c r="BO640" i="25"/>
  <c r="BO641" i="25" s="1"/>
  <c r="BO642" i="25" s="1"/>
  <c r="BO643" i="25" s="1"/>
  <c r="BO644" i="25" s="1"/>
  <c r="BO645" i="25" s="1"/>
  <c r="BO646" i="25" s="1"/>
  <c r="BO647" i="25" s="1"/>
  <c r="BO648" i="25" s="1"/>
  <c r="BO649" i="25" s="1"/>
  <c r="BO650" i="25" s="1"/>
  <c r="AC658" i="25"/>
  <c r="BM658" i="25" s="1"/>
  <c r="V658" i="25"/>
  <c r="BF658" i="25" s="1"/>
  <c r="D675" i="25"/>
  <c r="D686" i="25"/>
  <c r="D686" i="6"/>
  <c r="D686" i="33" s="1"/>
  <c r="D671" i="9"/>
  <c r="D671" i="8"/>
  <c r="D667" i="33"/>
  <c r="D667" i="9"/>
  <c r="D667" i="8"/>
  <c r="H667" i="9"/>
  <c r="H667" i="33"/>
  <c r="H667" i="8"/>
  <c r="C700" i="3"/>
  <c r="C700" i="5" s="1"/>
  <c r="C679" i="6"/>
  <c r="C679" i="33" s="1"/>
  <c r="AU661" i="25"/>
  <c r="AN661" i="25"/>
  <c r="Y660" i="25"/>
  <c r="BI660" i="25" s="1"/>
  <c r="R660" i="25"/>
  <c r="BB660" i="25" s="1"/>
  <c r="AN658" i="25"/>
  <c r="AU658" i="25"/>
  <c r="C703" i="3"/>
  <c r="C703" i="5" s="1"/>
  <c r="AY661" i="25"/>
  <c r="AR661" i="25"/>
  <c r="V659" i="25"/>
  <c r="BF659" i="25" s="1"/>
  <c r="AC659" i="25"/>
  <c r="BM659" i="25" s="1"/>
  <c r="H665" i="8"/>
  <c r="H665" i="9"/>
  <c r="H665" i="33"/>
  <c r="AM654" i="25"/>
  <c r="AT654" i="25"/>
  <c r="C673" i="9"/>
  <c r="C673" i="8"/>
  <c r="C675" i="6"/>
  <c r="C675" i="33" s="1"/>
  <c r="D685" i="25"/>
  <c r="V655" i="25"/>
  <c r="BF655" i="25" s="1"/>
  <c r="AC655" i="25"/>
  <c r="BM655" i="25" s="1"/>
  <c r="D677" i="6"/>
  <c r="D677" i="33" s="1"/>
  <c r="H684" i="25"/>
  <c r="H683" i="25"/>
  <c r="Q658" i="25"/>
  <c r="BA658" i="25" s="1"/>
  <c r="X658" i="25"/>
  <c r="BH658" i="25" s="1"/>
  <c r="H682" i="6"/>
  <c r="H682" i="33" s="1"/>
  <c r="C666" i="33"/>
  <c r="C666" i="9"/>
  <c r="C666" i="8"/>
  <c r="AN653" i="25"/>
  <c r="AU653" i="25"/>
  <c r="D679" i="25"/>
  <c r="C686" i="6"/>
  <c r="C686" i="33" s="1"/>
  <c r="C686" i="25"/>
  <c r="H698" i="3"/>
  <c r="AY656" i="25"/>
  <c r="AR656" i="25"/>
  <c r="H702" i="3"/>
  <c r="R661" i="25"/>
  <c r="BB661" i="25" s="1"/>
  <c r="Y661" i="25"/>
  <c r="BI661" i="25" s="1"/>
  <c r="AU660" i="25"/>
  <c r="AN660" i="25"/>
  <c r="Y658" i="25"/>
  <c r="BI658" i="25" s="1"/>
  <c r="R658" i="25"/>
  <c r="BB658" i="25" s="1"/>
  <c r="C671" i="9"/>
  <c r="C671" i="8"/>
  <c r="O664" i="25"/>
  <c r="AK664" i="25"/>
  <c r="C675" i="25"/>
  <c r="D678" i="25"/>
  <c r="O671" i="25"/>
  <c r="AK671" i="25"/>
  <c r="H679" i="6"/>
  <c r="H679" i="33" s="1"/>
  <c r="D677" i="25"/>
  <c r="H683" i="6"/>
  <c r="H683" i="33" s="1"/>
  <c r="H672" i="8"/>
  <c r="H672" i="9"/>
  <c r="AT658" i="25"/>
  <c r="AM658" i="25"/>
  <c r="AF670" i="25"/>
  <c r="J670" i="25"/>
  <c r="C669" i="9"/>
  <c r="C669" i="8"/>
  <c r="H682" i="25"/>
  <c r="C681" i="25"/>
  <c r="C683" i="25"/>
  <c r="C702" i="3"/>
  <c r="C702" i="5" s="1"/>
  <c r="AK666" i="25"/>
  <c r="O666" i="25"/>
  <c r="D666" i="9"/>
  <c r="D666" i="8"/>
  <c r="D666" i="33"/>
  <c r="H670" i="9"/>
  <c r="H670" i="8"/>
  <c r="AC663" i="25"/>
  <c r="BM663" i="25" s="1"/>
  <c r="V663" i="25"/>
  <c r="BF663" i="25" s="1"/>
  <c r="K671" i="25"/>
  <c r="AG671" i="25"/>
  <c r="AG663" i="25"/>
  <c r="K663" i="25"/>
  <c r="D676" i="6"/>
  <c r="D676" i="33" s="1"/>
  <c r="H708" i="3"/>
  <c r="C676" i="6"/>
  <c r="C676" i="33" s="1"/>
  <c r="C701" i="3"/>
  <c r="C701" i="5" s="1"/>
  <c r="AG666" i="25"/>
  <c r="K666" i="25"/>
  <c r="D684" i="25"/>
  <c r="D678" i="6"/>
  <c r="D678" i="33" s="1"/>
  <c r="H679" i="25"/>
  <c r="R654" i="25"/>
  <c r="BB654" i="25" s="1"/>
  <c r="Y654" i="25"/>
  <c r="BI654" i="25" s="1"/>
  <c r="H681" i="25"/>
  <c r="AR662" i="25"/>
  <c r="AY662" i="25"/>
  <c r="C678" i="25"/>
  <c r="Q663" i="25"/>
  <c r="BA663" i="25" s="1"/>
  <c r="X663" i="25"/>
  <c r="BH663" i="25" s="1"/>
  <c r="H666" i="8"/>
  <c r="H666" i="9"/>
  <c r="H666" i="33"/>
  <c r="H685" i="6"/>
  <c r="H685" i="33" s="1"/>
  <c r="C683" i="6"/>
  <c r="C683" i="33" s="1"/>
  <c r="H674" i="9"/>
  <c r="H674" i="8"/>
  <c r="AT651" i="25"/>
  <c r="AM651" i="25"/>
  <c r="R657" i="25"/>
  <c r="BB657" i="25" s="1"/>
  <c r="Y657" i="25"/>
  <c r="BI657" i="25" s="1"/>
  <c r="H700" i="3"/>
  <c r="D669" i="8"/>
  <c r="D669" i="9"/>
  <c r="AN659" i="25"/>
  <c r="AU659" i="25"/>
  <c r="C698" i="3"/>
  <c r="C698" i="5" s="1"/>
  <c r="C687" i="25"/>
  <c r="AC656" i="25"/>
  <c r="BM656" i="25" s="1"/>
  <c r="V656" i="25"/>
  <c r="BF656" i="25" s="1"/>
  <c r="AN657" i="25"/>
  <c r="AU657" i="25"/>
  <c r="Y659" i="25"/>
  <c r="BI659" i="25" s="1"/>
  <c r="R659" i="25"/>
  <c r="BB659" i="25" s="1"/>
  <c r="AK670" i="25"/>
  <c r="O670" i="25"/>
  <c r="AF674" i="25"/>
  <c r="J674" i="25"/>
  <c r="C680" i="25"/>
  <c r="AR663" i="25"/>
  <c r="AY663" i="25"/>
  <c r="D676" i="25"/>
  <c r="C676" i="25"/>
  <c r="J664" i="25"/>
  <c r="AF664" i="25"/>
  <c r="H703" i="3"/>
  <c r="X661" i="25"/>
  <c r="BH661" i="25" s="1"/>
  <c r="Q661" i="25"/>
  <c r="BA661" i="25" s="1"/>
  <c r="D684" i="6"/>
  <c r="D684" i="33" s="1"/>
  <c r="C682" i="25"/>
  <c r="K664" i="25"/>
  <c r="AN654" i="25"/>
  <c r="AU654" i="25"/>
  <c r="C670" i="8"/>
  <c r="C670" i="9"/>
  <c r="H681" i="6"/>
  <c r="H681" i="33" s="1"/>
  <c r="BT640" i="25"/>
  <c r="BT641" i="25" s="1"/>
  <c r="BT642" i="25" s="1"/>
  <c r="BT643" i="25" s="1"/>
  <c r="BT644" i="25" s="1"/>
  <c r="BT645" i="25" s="1"/>
  <c r="BT646" i="25" s="1"/>
  <c r="BT647" i="25" s="1"/>
  <c r="BT648" i="25" s="1"/>
  <c r="BT649" i="25" s="1"/>
  <c r="BT650" i="25" s="1"/>
  <c r="BT651" i="25" s="1"/>
  <c r="AC662" i="25"/>
  <c r="BM662" i="25" s="1"/>
  <c r="V662" i="25"/>
  <c r="BF662" i="25" s="1"/>
  <c r="AR660" i="25"/>
  <c r="AY660" i="25"/>
  <c r="D679" i="6"/>
  <c r="D679" i="33" s="1"/>
  <c r="H699" i="3"/>
  <c r="H677" i="25"/>
  <c r="C678" i="6"/>
  <c r="C678" i="33" s="1"/>
  <c r="H673" i="8"/>
  <c r="H673" i="9"/>
  <c r="AK669" i="25"/>
  <c r="J665" i="25"/>
  <c r="AF665" i="25"/>
  <c r="H663" i="9"/>
  <c r="H663" i="8"/>
  <c r="H663" i="33"/>
  <c r="H685" i="25"/>
  <c r="H705" i="3"/>
  <c r="O674" i="25"/>
  <c r="AK674" i="25"/>
  <c r="X651" i="25"/>
  <c r="BH651" i="25" s="1"/>
  <c r="Q651" i="25"/>
  <c r="BA651" i="25" s="1"/>
  <c r="J832" i="4"/>
  <c r="B833" i="4"/>
  <c r="D832" i="4"/>
  <c r="I832" i="4"/>
  <c r="K832" i="4" s="1"/>
  <c r="C832" i="4"/>
  <c r="E832" i="4" s="1"/>
  <c r="AM666" i="25" l="1"/>
  <c r="AU673" i="25"/>
  <c r="S640" i="25"/>
  <c r="BC640" i="25" s="1"/>
  <c r="BT652" i="25"/>
  <c r="AU665" i="25"/>
  <c r="AY667" i="25"/>
  <c r="AM668" i="25"/>
  <c r="AN664" i="25"/>
  <c r="X667" i="25"/>
  <c r="BH667" i="25" s="1"/>
  <c r="Q666" i="25"/>
  <c r="BA666" i="25" s="1"/>
  <c r="BV651" i="25"/>
  <c r="BV652" i="25" s="1"/>
  <c r="BV653" i="25" s="1"/>
  <c r="BV654" i="25" s="1"/>
  <c r="BV655" i="25" s="1"/>
  <c r="BV656" i="25" s="1"/>
  <c r="BV657" i="25" s="1"/>
  <c r="BV658" i="25" s="1"/>
  <c r="BV659" i="25" s="1"/>
  <c r="BV660" i="25" s="1"/>
  <c r="BV661" i="25" s="1"/>
  <c r="BV662" i="25" s="1"/>
  <c r="BV663" i="25" s="1"/>
  <c r="BX629" i="25"/>
  <c r="BX630" i="25" s="1"/>
  <c r="BX631" i="25" s="1"/>
  <c r="BX632" i="25" s="1"/>
  <c r="BX633" i="25" s="1"/>
  <c r="F661" i="9"/>
  <c r="AK680" i="25"/>
  <c r="AY680" i="25" s="1"/>
  <c r="AI658" i="25"/>
  <c r="AW658" i="25" s="1"/>
  <c r="AT667" i="25"/>
  <c r="F661" i="33"/>
  <c r="F665" i="6"/>
  <c r="F665" i="33" s="1"/>
  <c r="AM663" i="25"/>
  <c r="E663" i="9"/>
  <c r="E663" i="8"/>
  <c r="BX634" i="25"/>
  <c r="BX635" i="25" s="1"/>
  <c r="BX636" i="25" s="1"/>
  <c r="BX637" i="25" s="1"/>
  <c r="BX638" i="25" s="1"/>
  <c r="F670" i="6"/>
  <c r="F670" i="33" s="1"/>
  <c r="Y667" i="25"/>
  <c r="BI667" i="25" s="1"/>
  <c r="AA649" i="25"/>
  <c r="BK649" i="25" s="1"/>
  <c r="T649" i="25"/>
  <c r="BD649" i="25" s="1"/>
  <c r="AH653" i="25"/>
  <c r="L653" i="25"/>
  <c r="F652" i="33"/>
  <c r="F652" i="9"/>
  <c r="F652" i="8"/>
  <c r="E672" i="6"/>
  <c r="AH652" i="25"/>
  <c r="L652" i="25"/>
  <c r="M655" i="25"/>
  <c r="AI655" i="25"/>
  <c r="AV649" i="25"/>
  <c r="AO649" i="25"/>
  <c r="F674" i="25"/>
  <c r="F674" i="6"/>
  <c r="F664" i="6"/>
  <c r="F670" i="25"/>
  <c r="E661" i="33"/>
  <c r="E661" i="9"/>
  <c r="E661" i="8"/>
  <c r="AH654" i="25"/>
  <c r="L654" i="25"/>
  <c r="E663" i="25"/>
  <c r="E673" i="25"/>
  <c r="E674" i="6"/>
  <c r="E672" i="25"/>
  <c r="E669" i="6"/>
  <c r="E674" i="25"/>
  <c r="E671" i="25"/>
  <c r="E670" i="6"/>
  <c r="E666" i="25"/>
  <c r="T641" i="25"/>
  <c r="BD641" i="25" s="1"/>
  <c r="AA641" i="25"/>
  <c r="BK641" i="25" s="1"/>
  <c r="AO650" i="25"/>
  <c r="AV650" i="25"/>
  <c r="E685" i="5"/>
  <c r="E697" i="3"/>
  <c r="F665" i="25"/>
  <c r="F683" i="5"/>
  <c r="F695" i="3"/>
  <c r="AV645" i="25"/>
  <c r="AO645" i="25"/>
  <c r="E673" i="6"/>
  <c r="AH655" i="25"/>
  <c r="L655" i="25"/>
  <c r="Z648" i="25"/>
  <c r="BJ648" i="25" s="1"/>
  <c r="S648" i="25"/>
  <c r="BC648" i="25" s="1"/>
  <c r="AA646" i="25"/>
  <c r="BK646" i="25" s="1"/>
  <c r="T646" i="25"/>
  <c r="BD646" i="25" s="1"/>
  <c r="AI654" i="25"/>
  <c r="F671" i="25"/>
  <c r="AV643" i="25"/>
  <c r="AO643" i="25"/>
  <c r="S649" i="25"/>
  <c r="BC649" i="25" s="1"/>
  <c r="Z649" i="25"/>
  <c r="BJ649" i="25" s="1"/>
  <c r="M658" i="25"/>
  <c r="E662" i="9"/>
  <c r="E662" i="33"/>
  <c r="E662" i="8"/>
  <c r="AH657" i="25"/>
  <c r="L657" i="25"/>
  <c r="AP641" i="25"/>
  <c r="AW641" i="25"/>
  <c r="E655" i="9"/>
  <c r="E655" i="33"/>
  <c r="E655" i="8"/>
  <c r="AP646" i="25"/>
  <c r="AW646" i="25"/>
  <c r="Z639" i="25"/>
  <c r="BJ639" i="25" s="1"/>
  <c r="S639" i="25"/>
  <c r="BC639" i="25" s="1"/>
  <c r="E674" i="5"/>
  <c r="E686" i="3"/>
  <c r="E668" i="25"/>
  <c r="Z650" i="25"/>
  <c r="BJ650" i="25" s="1"/>
  <c r="S650" i="25"/>
  <c r="BC650" i="25" s="1"/>
  <c r="F658" i="33"/>
  <c r="F658" i="8"/>
  <c r="F658" i="9"/>
  <c r="E671" i="6"/>
  <c r="Z645" i="25"/>
  <c r="BJ645" i="25" s="1"/>
  <c r="S645" i="25"/>
  <c r="BC645" i="25" s="1"/>
  <c r="F673" i="6"/>
  <c r="S647" i="25"/>
  <c r="BC647" i="25" s="1"/>
  <c r="Z647" i="25"/>
  <c r="BJ647" i="25" s="1"/>
  <c r="E684" i="5"/>
  <c r="E696" i="3"/>
  <c r="F667" i="6"/>
  <c r="AI656" i="25"/>
  <c r="M656" i="25"/>
  <c r="F651" i="33"/>
  <c r="F651" i="8"/>
  <c r="F651" i="9"/>
  <c r="E669" i="25"/>
  <c r="S643" i="25"/>
  <c r="BC643" i="25" s="1"/>
  <c r="Z643" i="25"/>
  <c r="BJ643" i="25" s="1"/>
  <c r="F663" i="25"/>
  <c r="E657" i="9"/>
  <c r="E657" i="8"/>
  <c r="E657" i="33"/>
  <c r="E659" i="9"/>
  <c r="E659" i="33"/>
  <c r="E659" i="8"/>
  <c r="F663" i="6"/>
  <c r="E667" i="6"/>
  <c r="AI660" i="25"/>
  <c r="M660" i="25"/>
  <c r="E653" i="8"/>
  <c r="E653" i="9"/>
  <c r="E653" i="33"/>
  <c r="F655" i="33"/>
  <c r="F655" i="9"/>
  <c r="F655" i="8"/>
  <c r="AV639" i="25"/>
  <c r="AO639" i="25"/>
  <c r="AW642" i="25"/>
  <c r="AP642" i="25"/>
  <c r="F673" i="25"/>
  <c r="F680" i="5"/>
  <c r="F692" i="3"/>
  <c r="AW640" i="25"/>
  <c r="AP640" i="25"/>
  <c r="AO646" i="25"/>
  <c r="AV646" i="25"/>
  <c r="F676" i="5"/>
  <c r="F688" i="3"/>
  <c r="S641" i="25"/>
  <c r="BC641" i="25" s="1"/>
  <c r="Z641" i="25"/>
  <c r="BJ641" i="25" s="1"/>
  <c r="AA647" i="25"/>
  <c r="BK647" i="25" s="1"/>
  <c r="T647" i="25"/>
  <c r="BD647" i="25" s="1"/>
  <c r="F668" i="25"/>
  <c r="AW645" i="25"/>
  <c r="AP645" i="25"/>
  <c r="F678" i="5"/>
  <c r="F690" i="3"/>
  <c r="E678" i="5"/>
  <c r="E690" i="3"/>
  <c r="F671" i="6"/>
  <c r="AO647" i="25"/>
  <c r="AV647" i="25"/>
  <c r="F653" i="9"/>
  <c r="F653" i="33"/>
  <c r="F653" i="8"/>
  <c r="F675" i="5"/>
  <c r="F687" i="3"/>
  <c r="AO644" i="25"/>
  <c r="AV644" i="25"/>
  <c r="E660" i="8"/>
  <c r="E660" i="9"/>
  <c r="E660" i="33"/>
  <c r="L661" i="25"/>
  <c r="AH661" i="25"/>
  <c r="E665" i="25"/>
  <c r="V669" i="25"/>
  <c r="BF669" i="25" s="1"/>
  <c r="E679" i="5"/>
  <c r="E691" i="3"/>
  <c r="AA642" i="25"/>
  <c r="BK642" i="25" s="1"/>
  <c r="T642" i="25"/>
  <c r="BD642" i="25" s="1"/>
  <c r="S642" i="25"/>
  <c r="BC642" i="25" s="1"/>
  <c r="Z642" i="25"/>
  <c r="BJ642" i="25" s="1"/>
  <c r="E654" i="8"/>
  <c r="E654" i="9"/>
  <c r="E654" i="33"/>
  <c r="T640" i="25"/>
  <c r="BD640" i="25" s="1"/>
  <c r="AA640" i="25"/>
  <c r="BK640" i="25" s="1"/>
  <c r="S646" i="25"/>
  <c r="BC646" i="25" s="1"/>
  <c r="Z646" i="25"/>
  <c r="BJ646" i="25" s="1"/>
  <c r="AV641" i="25"/>
  <c r="AO641" i="25"/>
  <c r="AP647" i="25"/>
  <c r="AW647" i="25"/>
  <c r="E665" i="6"/>
  <c r="T645" i="25"/>
  <c r="BD645" i="25" s="1"/>
  <c r="AA645" i="25"/>
  <c r="BK645" i="25" s="1"/>
  <c r="F672" i="6"/>
  <c r="AI661" i="25"/>
  <c r="M661" i="25"/>
  <c r="E664" i="6"/>
  <c r="F662" i="9"/>
  <c r="F662" i="33"/>
  <c r="F662" i="8"/>
  <c r="E666" i="6"/>
  <c r="F664" i="25"/>
  <c r="F681" i="5"/>
  <c r="F693" i="3"/>
  <c r="L662" i="25"/>
  <c r="AH662" i="25"/>
  <c r="E651" i="8"/>
  <c r="E651" i="33"/>
  <c r="E651" i="9"/>
  <c r="L651" i="25"/>
  <c r="AH651" i="25"/>
  <c r="AV642" i="25"/>
  <c r="AO642" i="25"/>
  <c r="T650" i="25"/>
  <c r="BD650" i="25" s="1"/>
  <c r="AA650" i="25"/>
  <c r="BK650" i="25" s="1"/>
  <c r="T639" i="25"/>
  <c r="BD639" i="25" s="1"/>
  <c r="AA639" i="25"/>
  <c r="BK639" i="25" s="1"/>
  <c r="E668" i="6"/>
  <c r="AV640" i="25"/>
  <c r="AO640" i="25"/>
  <c r="E681" i="5"/>
  <c r="E693" i="3"/>
  <c r="AA648" i="25"/>
  <c r="BK648" i="25" s="1"/>
  <c r="T648" i="25"/>
  <c r="BD648" i="25" s="1"/>
  <c r="F677" i="5"/>
  <c r="F689" i="3"/>
  <c r="AI651" i="25"/>
  <c r="M651" i="25"/>
  <c r="E683" i="5"/>
  <c r="E695" i="3"/>
  <c r="F672" i="25"/>
  <c r="E652" i="8"/>
  <c r="E652" i="9"/>
  <c r="E652" i="33"/>
  <c r="AI657" i="25"/>
  <c r="M657" i="25"/>
  <c r="E675" i="5"/>
  <c r="E687" i="3"/>
  <c r="F656" i="9"/>
  <c r="F656" i="8"/>
  <c r="F656" i="33"/>
  <c r="M652" i="25"/>
  <c r="AI652" i="25"/>
  <c r="F669" i="25"/>
  <c r="F654" i="33"/>
  <c r="F654" i="8"/>
  <c r="F654" i="9"/>
  <c r="AW643" i="25"/>
  <c r="AP643" i="25"/>
  <c r="F685" i="5"/>
  <c r="F697" i="3"/>
  <c r="L656" i="25"/>
  <c r="AH656" i="25"/>
  <c r="AH658" i="25"/>
  <c r="L658" i="25"/>
  <c r="AI659" i="25"/>
  <c r="M659" i="25"/>
  <c r="AN670" i="25"/>
  <c r="E663" i="33"/>
  <c r="AP650" i="25"/>
  <c r="AW650" i="25"/>
  <c r="AW639" i="25"/>
  <c r="AP639" i="25"/>
  <c r="F666" i="6"/>
  <c r="E677" i="5"/>
  <c r="E689" i="3"/>
  <c r="AW648" i="25"/>
  <c r="AP648" i="25"/>
  <c r="F679" i="5"/>
  <c r="F691" i="3"/>
  <c r="F667" i="25"/>
  <c r="M662" i="25"/>
  <c r="AI662" i="25"/>
  <c r="AA644" i="25"/>
  <c r="BK644" i="25" s="1"/>
  <c r="T644" i="25"/>
  <c r="BD644" i="25" s="1"/>
  <c r="BY627" i="25"/>
  <c r="BY628" i="25" s="1"/>
  <c r="BY629" i="25" s="1"/>
  <c r="BY630" i="25" s="1"/>
  <c r="BY631" i="25" s="1"/>
  <c r="BY632" i="25" s="1"/>
  <c r="BY633" i="25" s="1"/>
  <c r="BY634" i="25" s="1"/>
  <c r="BY635" i="25" s="1"/>
  <c r="BY636" i="25" s="1"/>
  <c r="BY637" i="25" s="1"/>
  <c r="BY638" i="25" s="1"/>
  <c r="F657" i="8"/>
  <c r="F657" i="33"/>
  <c r="F657" i="9"/>
  <c r="AA643" i="25"/>
  <c r="BK643" i="25" s="1"/>
  <c r="T643" i="25"/>
  <c r="BD643" i="25" s="1"/>
  <c r="AH659" i="25"/>
  <c r="L659" i="25"/>
  <c r="E656" i="9"/>
  <c r="E656" i="33"/>
  <c r="E656" i="8"/>
  <c r="F669" i="6"/>
  <c r="F682" i="5"/>
  <c r="F694" i="3"/>
  <c r="AO648" i="25"/>
  <c r="AV648" i="25"/>
  <c r="E676" i="5"/>
  <c r="E688" i="3"/>
  <c r="E680" i="5"/>
  <c r="E692" i="3"/>
  <c r="AP649" i="25"/>
  <c r="AW649" i="25"/>
  <c r="E667" i="25"/>
  <c r="F660" i="33"/>
  <c r="F660" i="9"/>
  <c r="F660" i="8"/>
  <c r="F666" i="25"/>
  <c r="E682" i="5"/>
  <c r="E694" i="3"/>
  <c r="M654" i="25"/>
  <c r="AI653" i="25"/>
  <c r="M653" i="25"/>
  <c r="S644" i="25"/>
  <c r="BC644" i="25" s="1"/>
  <c r="Z644" i="25"/>
  <c r="BJ644" i="25" s="1"/>
  <c r="E664" i="25"/>
  <c r="BQ629" i="25"/>
  <c r="BQ630" i="25" s="1"/>
  <c r="BQ631" i="25" s="1"/>
  <c r="BQ632" i="25" s="1"/>
  <c r="BQ633" i="25" s="1"/>
  <c r="BQ634" i="25" s="1"/>
  <c r="BQ635" i="25" s="1"/>
  <c r="BQ636" i="25" s="1"/>
  <c r="BQ637" i="25" s="1"/>
  <c r="BQ638" i="25" s="1"/>
  <c r="F684" i="5"/>
  <c r="F696" i="3"/>
  <c r="AW644" i="25"/>
  <c r="AP644" i="25"/>
  <c r="BR627" i="25"/>
  <c r="BR628" i="25" s="1"/>
  <c r="BR629" i="25" s="1"/>
  <c r="BR630" i="25" s="1"/>
  <c r="BR631" i="25" s="1"/>
  <c r="BR632" i="25" s="1"/>
  <c r="BR633" i="25" s="1"/>
  <c r="BR634" i="25" s="1"/>
  <c r="BR635" i="25" s="1"/>
  <c r="BR636" i="25" s="1"/>
  <c r="BR637" i="25" s="1"/>
  <c r="BR638" i="25" s="1"/>
  <c r="F659" i="9"/>
  <c r="F659" i="33"/>
  <c r="F659" i="8"/>
  <c r="F674" i="5"/>
  <c r="F686" i="3"/>
  <c r="E658" i="33"/>
  <c r="E658" i="9"/>
  <c r="E658" i="8"/>
  <c r="AH660" i="25"/>
  <c r="L660" i="25"/>
  <c r="E670" i="25"/>
  <c r="F668" i="6"/>
  <c r="O676" i="25"/>
  <c r="AC676" i="25" s="1"/>
  <c r="BM676" i="25" s="1"/>
  <c r="H675" i="9"/>
  <c r="H675" i="33"/>
  <c r="D707" i="5"/>
  <c r="H707" i="5"/>
  <c r="D685" i="8"/>
  <c r="D685" i="33"/>
  <c r="D699" i="5"/>
  <c r="H699" i="5"/>
  <c r="C680" i="8"/>
  <c r="C680" i="33"/>
  <c r="H700" i="5"/>
  <c r="D700" i="5"/>
  <c r="D698" i="5"/>
  <c r="D699" i="25" s="1"/>
  <c r="H698" i="5"/>
  <c r="H699" i="6" s="1"/>
  <c r="H699" i="33" s="1"/>
  <c r="D675" i="8"/>
  <c r="D675" i="33"/>
  <c r="H704" i="5"/>
  <c r="D704" i="5"/>
  <c r="D703" i="5"/>
  <c r="H703" i="5"/>
  <c r="H708" i="5"/>
  <c r="D708" i="5"/>
  <c r="D702" i="5"/>
  <c r="H702" i="5"/>
  <c r="D706" i="5"/>
  <c r="H706" i="5"/>
  <c r="H705" i="5"/>
  <c r="D705" i="5"/>
  <c r="Y670" i="25"/>
  <c r="BI670" i="25" s="1"/>
  <c r="D682" i="8"/>
  <c r="D682" i="33"/>
  <c r="H677" i="9"/>
  <c r="H677" i="33"/>
  <c r="H709" i="5"/>
  <c r="D709" i="5"/>
  <c r="H701" i="5"/>
  <c r="D701" i="5"/>
  <c r="D680" i="8"/>
  <c r="D680" i="33"/>
  <c r="J680" i="25"/>
  <c r="X680" i="25" s="1"/>
  <c r="BH680" i="25" s="1"/>
  <c r="D675" i="9"/>
  <c r="D690" i="25"/>
  <c r="H675" i="8"/>
  <c r="BW652" i="25"/>
  <c r="BW653" i="25" s="1"/>
  <c r="BW654" i="25" s="1"/>
  <c r="BW655" i="25" s="1"/>
  <c r="BW656" i="25" s="1"/>
  <c r="BW657" i="25" s="1"/>
  <c r="BW658" i="25" s="1"/>
  <c r="BW659" i="25" s="1"/>
  <c r="BW660" i="25" s="1"/>
  <c r="BW661" i="25" s="1"/>
  <c r="BW662" i="25" s="1"/>
  <c r="AN667" i="25"/>
  <c r="C681" i="8"/>
  <c r="C681" i="9"/>
  <c r="AC667" i="25"/>
  <c r="BM667" i="25" s="1"/>
  <c r="AN668" i="25"/>
  <c r="AK677" i="25"/>
  <c r="AY677" i="25" s="1"/>
  <c r="Q668" i="25"/>
  <c r="BA668" i="25" s="1"/>
  <c r="D680" i="9"/>
  <c r="H677" i="8"/>
  <c r="Y668" i="25"/>
  <c r="BI668" i="25" s="1"/>
  <c r="C689" i="6"/>
  <c r="C689" i="8" s="1"/>
  <c r="C680" i="9"/>
  <c r="C694" i="25"/>
  <c r="H696" i="25"/>
  <c r="D693" i="25"/>
  <c r="H695" i="25"/>
  <c r="BP653" i="25"/>
  <c r="BP654" i="25" s="1"/>
  <c r="BP655" i="25" s="1"/>
  <c r="BP656" i="25" s="1"/>
  <c r="BP657" i="25" s="1"/>
  <c r="BP658" i="25" s="1"/>
  <c r="BP659" i="25" s="1"/>
  <c r="BP660" i="25" s="1"/>
  <c r="BP661" i="25" s="1"/>
  <c r="BP662" i="25" s="1"/>
  <c r="CA653" i="25"/>
  <c r="CA654" i="25" s="1"/>
  <c r="CA655" i="25" s="1"/>
  <c r="CA656" i="25" s="1"/>
  <c r="CA657" i="25" s="1"/>
  <c r="CA658" i="25" s="1"/>
  <c r="CA659" i="25" s="1"/>
  <c r="CA660" i="25" s="1"/>
  <c r="CA661" i="25" s="1"/>
  <c r="CA662" i="25" s="1"/>
  <c r="CA663" i="25" s="1"/>
  <c r="K683" i="25"/>
  <c r="Y683" i="25" s="1"/>
  <c r="BI683" i="25" s="1"/>
  <c r="D694" i="25"/>
  <c r="D694" i="6"/>
  <c r="D694" i="33" s="1"/>
  <c r="O685" i="25"/>
  <c r="AK685" i="25"/>
  <c r="AY669" i="25"/>
  <c r="AR669" i="25"/>
  <c r="Q674" i="25"/>
  <c r="BA674" i="25" s="1"/>
  <c r="X674" i="25"/>
  <c r="BH674" i="25" s="1"/>
  <c r="C698" i="6"/>
  <c r="C698" i="33" s="1"/>
  <c r="C698" i="25"/>
  <c r="C683" i="9"/>
  <c r="C683" i="8"/>
  <c r="R663" i="25"/>
  <c r="BB663" i="25" s="1"/>
  <c r="Y663" i="25"/>
  <c r="BI663" i="25" s="1"/>
  <c r="AF683" i="25"/>
  <c r="J683" i="25"/>
  <c r="X670" i="25"/>
  <c r="BH670" i="25" s="1"/>
  <c r="Q670" i="25"/>
  <c r="BA670" i="25" s="1"/>
  <c r="AR664" i="25"/>
  <c r="AY664" i="25"/>
  <c r="K685" i="25"/>
  <c r="C679" i="9"/>
  <c r="C679" i="8"/>
  <c r="D697" i="6"/>
  <c r="D697" i="33" s="1"/>
  <c r="X669" i="25"/>
  <c r="BH669" i="25" s="1"/>
  <c r="Q669" i="25"/>
  <c r="BA669" i="25" s="1"/>
  <c r="Y669" i="25"/>
  <c r="BI669" i="25" s="1"/>
  <c r="R669" i="25"/>
  <c r="BB669" i="25" s="1"/>
  <c r="C691" i="6"/>
  <c r="C691" i="33" s="1"/>
  <c r="C692" i="25"/>
  <c r="H688" i="25"/>
  <c r="Y674" i="25"/>
  <c r="BI674" i="25" s="1"/>
  <c r="R674" i="25"/>
  <c r="BB674" i="25" s="1"/>
  <c r="BT653" i="25"/>
  <c r="BT654" i="25" s="1"/>
  <c r="BT655" i="25" s="1"/>
  <c r="BT656" i="25" s="1"/>
  <c r="BT657" i="25" s="1"/>
  <c r="BT658" i="25" s="1"/>
  <c r="BT659" i="25" s="1"/>
  <c r="BT660" i="25" s="1"/>
  <c r="BT661" i="25" s="1"/>
  <c r="BT662" i="25" s="1"/>
  <c r="BT663" i="25" s="1"/>
  <c r="K680" i="25"/>
  <c r="AG680" i="25"/>
  <c r="C717" i="3"/>
  <c r="C717" i="5" s="1"/>
  <c r="O680" i="25"/>
  <c r="H717" i="3"/>
  <c r="R664" i="25"/>
  <c r="BB664" i="25" s="1"/>
  <c r="Y664" i="25"/>
  <c r="BI664" i="25" s="1"/>
  <c r="AG676" i="25"/>
  <c r="K676" i="25"/>
  <c r="H681" i="8"/>
  <c r="H681" i="9"/>
  <c r="J682" i="25"/>
  <c r="AF682" i="25"/>
  <c r="H715" i="3"/>
  <c r="AM674" i="25"/>
  <c r="AT674" i="25"/>
  <c r="C710" i="3"/>
  <c r="C710" i="5" s="1"/>
  <c r="H685" i="8"/>
  <c r="H685" i="9"/>
  <c r="H687" i="6"/>
  <c r="H687" i="33" s="1"/>
  <c r="AG685" i="25"/>
  <c r="AG684" i="25"/>
  <c r="K684" i="25"/>
  <c r="AU663" i="25"/>
  <c r="AN663" i="25"/>
  <c r="V666" i="25"/>
  <c r="BF666" i="25" s="1"/>
  <c r="AC666" i="25"/>
  <c r="BM666" i="25" s="1"/>
  <c r="AF681" i="25"/>
  <c r="J681" i="25"/>
  <c r="AT670" i="25"/>
  <c r="AM670" i="25"/>
  <c r="H683" i="8"/>
  <c r="H683" i="9"/>
  <c r="V664" i="25"/>
  <c r="BF664" i="25" s="1"/>
  <c r="AC664" i="25"/>
  <c r="BM664" i="25" s="1"/>
  <c r="D696" i="6"/>
  <c r="D696" i="33" s="1"/>
  <c r="BO651" i="25"/>
  <c r="BO652" i="25" s="1"/>
  <c r="BO653" i="25" s="1"/>
  <c r="BO654" i="25" s="1"/>
  <c r="BO655" i="25" s="1"/>
  <c r="BO656" i="25" s="1"/>
  <c r="BO657" i="25" s="1"/>
  <c r="BO658" i="25" s="1"/>
  <c r="BO659" i="25" s="1"/>
  <c r="BO660" i="25" s="1"/>
  <c r="BO661" i="25" s="1"/>
  <c r="BO662" i="25" s="1"/>
  <c r="D697" i="25"/>
  <c r="AT669" i="25"/>
  <c r="AM669" i="25"/>
  <c r="C691" i="25"/>
  <c r="AF680" i="25"/>
  <c r="AF679" i="25"/>
  <c r="J679" i="25"/>
  <c r="C692" i="6"/>
  <c r="C692" i="33" s="1"/>
  <c r="X671" i="25"/>
  <c r="BH671" i="25" s="1"/>
  <c r="Q671" i="25"/>
  <c r="BA671" i="25" s="1"/>
  <c r="AN674" i="25"/>
  <c r="AU674" i="25"/>
  <c r="AY672" i="25"/>
  <c r="AR672" i="25"/>
  <c r="C721" i="3"/>
  <c r="C721" i="5" s="1"/>
  <c r="AY665" i="25"/>
  <c r="AR665" i="25"/>
  <c r="H695" i="6"/>
  <c r="H695" i="33" s="1"/>
  <c r="AC670" i="25"/>
  <c r="BM670" i="25" s="1"/>
  <c r="V670" i="25"/>
  <c r="BF670" i="25" s="1"/>
  <c r="AK687" i="25"/>
  <c r="O687" i="25"/>
  <c r="D691" i="6"/>
  <c r="D691" i="33" s="1"/>
  <c r="AN671" i="25"/>
  <c r="AU671" i="25"/>
  <c r="AY666" i="25"/>
  <c r="AR666" i="25"/>
  <c r="AK682" i="25"/>
  <c r="O682" i="25"/>
  <c r="K677" i="25"/>
  <c r="AG677" i="25"/>
  <c r="AG678" i="25"/>
  <c r="K678" i="25"/>
  <c r="H696" i="6"/>
  <c r="H696" i="33" s="1"/>
  <c r="D698" i="25"/>
  <c r="D698" i="6"/>
  <c r="D698" i="33" s="1"/>
  <c r="K679" i="25"/>
  <c r="AG679" i="25"/>
  <c r="H697" i="6"/>
  <c r="H697" i="33" s="1"/>
  <c r="D696" i="25"/>
  <c r="C712" i="3"/>
  <c r="C712" i="5" s="1"/>
  <c r="H684" i="9"/>
  <c r="H684" i="8"/>
  <c r="H716" i="3"/>
  <c r="AY673" i="25"/>
  <c r="AR673" i="25"/>
  <c r="AF684" i="25"/>
  <c r="J684" i="25"/>
  <c r="AM671" i="25"/>
  <c r="AT671" i="25"/>
  <c r="C720" i="3"/>
  <c r="C720" i="5" s="1"/>
  <c r="AY675" i="25"/>
  <c r="AR675" i="25"/>
  <c r="AC672" i="25"/>
  <c r="BM672" i="25" s="1"/>
  <c r="V672" i="25"/>
  <c r="BF672" i="25" s="1"/>
  <c r="AT673" i="25"/>
  <c r="AM673" i="25"/>
  <c r="AC665" i="25"/>
  <c r="BM665" i="25" s="1"/>
  <c r="V665" i="25"/>
  <c r="BF665" i="25" s="1"/>
  <c r="D693" i="6"/>
  <c r="D693" i="33" s="1"/>
  <c r="J687" i="25"/>
  <c r="AF687" i="25"/>
  <c r="D678" i="8"/>
  <c r="D678" i="9"/>
  <c r="D691" i="25"/>
  <c r="Y671" i="25"/>
  <c r="BI671" i="25" s="1"/>
  <c r="R671" i="25"/>
  <c r="BB671" i="25" s="1"/>
  <c r="C714" i="3"/>
  <c r="C714" i="5" s="1"/>
  <c r="C688" i="25"/>
  <c r="AF688" i="25" s="1"/>
  <c r="H698" i="6"/>
  <c r="H698" i="33" s="1"/>
  <c r="H698" i="25"/>
  <c r="H697" i="25"/>
  <c r="C675" i="8"/>
  <c r="C675" i="9"/>
  <c r="H690" i="6"/>
  <c r="H690" i="33" s="1"/>
  <c r="AT672" i="25"/>
  <c r="AM672" i="25"/>
  <c r="C696" i="6"/>
  <c r="C696" i="33" s="1"/>
  <c r="C719" i="3"/>
  <c r="C719" i="5" s="1"/>
  <c r="AC673" i="25"/>
  <c r="BM673" i="25" s="1"/>
  <c r="V673" i="25"/>
  <c r="BF673" i="25" s="1"/>
  <c r="C697" i="6"/>
  <c r="C697" i="33" s="1"/>
  <c r="H692" i="6"/>
  <c r="H692" i="33" s="1"/>
  <c r="H680" i="9"/>
  <c r="H680" i="8"/>
  <c r="V675" i="25"/>
  <c r="BF675" i="25" s="1"/>
  <c r="AC675" i="25"/>
  <c r="BM675" i="25" s="1"/>
  <c r="Y673" i="25"/>
  <c r="BI673" i="25" s="1"/>
  <c r="R673" i="25"/>
  <c r="BB673" i="25" s="1"/>
  <c r="X673" i="25"/>
  <c r="BH673" i="25" s="1"/>
  <c r="Q673" i="25"/>
  <c r="BA673" i="25" s="1"/>
  <c r="H676" i="8"/>
  <c r="H676" i="9"/>
  <c r="H689" i="25"/>
  <c r="C689" i="25"/>
  <c r="D688" i="6"/>
  <c r="D688" i="33" s="1"/>
  <c r="C685" i="9"/>
  <c r="C685" i="8"/>
  <c r="D689" i="25"/>
  <c r="C687" i="6"/>
  <c r="C687" i="33" s="1"/>
  <c r="C690" i="6"/>
  <c r="C690" i="33" s="1"/>
  <c r="AK681" i="25"/>
  <c r="O681" i="25"/>
  <c r="C688" i="6"/>
  <c r="C688" i="33" s="1"/>
  <c r="H710" i="3"/>
  <c r="H682" i="9"/>
  <c r="H682" i="8"/>
  <c r="O683" i="25"/>
  <c r="AK683" i="25"/>
  <c r="C715" i="3"/>
  <c r="C715" i="5" s="1"/>
  <c r="H690" i="25"/>
  <c r="D686" i="8"/>
  <c r="D686" i="9"/>
  <c r="X672" i="25"/>
  <c r="BH672" i="25" s="1"/>
  <c r="Q672" i="25"/>
  <c r="BA672" i="25" s="1"/>
  <c r="C696" i="25"/>
  <c r="AN672" i="25"/>
  <c r="AU672" i="25"/>
  <c r="V668" i="25"/>
  <c r="BF668" i="25" s="1"/>
  <c r="AC668" i="25"/>
  <c r="BM668" i="25" s="1"/>
  <c r="C697" i="25"/>
  <c r="H713" i="3"/>
  <c r="H692" i="25"/>
  <c r="D681" i="8"/>
  <c r="D681" i="9"/>
  <c r="H689" i="6"/>
  <c r="H689" i="33" s="1"/>
  <c r="C711" i="3"/>
  <c r="C711" i="5" s="1"/>
  <c r="D688" i="25"/>
  <c r="H694" i="25"/>
  <c r="C682" i="9"/>
  <c r="C682" i="8"/>
  <c r="D689" i="6"/>
  <c r="D689" i="33" s="1"/>
  <c r="X664" i="25"/>
  <c r="BH664" i="25" s="1"/>
  <c r="Q664" i="25"/>
  <c r="BA664" i="25" s="1"/>
  <c r="D695" i="6"/>
  <c r="D695" i="33" s="1"/>
  <c r="AF676" i="25"/>
  <c r="J676" i="25"/>
  <c r="AR674" i="25"/>
  <c r="AY674" i="25"/>
  <c r="D695" i="25"/>
  <c r="C694" i="6"/>
  <c r="C694" i="33" s="1"/>
  <c r="H712" i="3"/>
  <c r="C690" i="25"/>
  <c r="R666" i="25"/>
  <c r="BB666" i="25" s="1"/>
  <c r="Y666" i="25"/>
  <c r="BI666" i="25" s="1"/>
  <c r="C676" i="8"/>
  <c r="C676" i="9"/>
  <c r="D676" i="9"/>
  <c r="D676" i="8"/>
  <c r="D690" i="6"/>
  <c r="D690" i="33" s="1"/>
  <c r="H679" i="9"/>
  <c r="H679" i="8"/>
  <c r="AF686" i="25"/>
  <c r="J686" i="25"/>
  <c r="O684" i="25"/>
  <c r="AK684" i="25"/>
  <c r="K686" i="25"/>
  <c r="AG686" i="25"/>
  <c r="Y672" i="25"/>
  <c r="BI672" i="25" s="1"/>
  <c r="R672" i="25"/>
  <c r="BB672" i="25" s="1"/>
  <c r="AK686" i="25"/>
  <c r="O686" i="25"/>
  <c r="AR668" i="25"/>
  <c r="AY668" i="25"/>
  <c r="O678" i="25"/>
  <c r="AK678" i="25"/>
  <c r="C716" i="3"/>
  <c r="C716" i="5" s="1"/>
  <c r="H694" i="6"/>
  <c r="H694" i="33" s="1"/>
  <c r="D683" i="8"/>
  <c r="D683" i="9"/>
  <c r="C678" i="8"/>
  <c r="C678" i="9"/>
  <c r="AY670" i="25"/>
  <c r="AR670" i="25"/>
  <c r="AC674" i="25"/>
  <c r="BM674" i="25" s="1"/>
  <c r="V674" i="25"/>
  <c r="BF674" i="25" s="1"/>
  <c r="AM665" i="25"/>
  <c r="AT665" i="25"/>
  <c r="H711" i="3"/>
  <c r="D684" i="9"/>
  <c r="D684" i="8"/>
  <c r="H693" i="25"/>
  <c r="J678" i="25"/>
  <c r="AF678" i="25"/>
  <c r="AU666" i="25"/>
  <c r="AN666" i="25"/>
  <c r="AY671" i="25"/>
  <c r="AR671" i="25"/>
  <c r="J675" i="25"/>
  <c r="AF675" i="25"/>
  <c r="H691" i="25"/>
  <c r="C686" i="9"/>
  <c r="C686" i="8"/>
  <c r="D677" i="9"/>
  <c r="D677" i="8"/>
  <c r="K675" i="25"/>
  <c r="AG675" i="25"/>
  <c r="H686" i="9"/>
  <c r="H686" i="8"/>
  <c r="C693" i="25"/>
  <c r="C695" i="6"/>
  <c r="C695" i="33" s="1"/>
  <c r="AG683" i="25"/>
  <c r="K682" i="25"/>
  <c r="AG682" i="25"/>
  <c r="H718" i="3"/>
  <c r="J685" i="25"/>
  <c r="AF685" i="25"/>
  <c r="D692" i="6"/>
  <c r="D692" i="33" s="1"/>
  <c r="D687" i="25"/>
  <c r="AF677" i="25"/>
  <c r="J677" i="25"/>
  <c r="AG681" i="25"/>
  <c r="K681" i="25"/>
  <c r="AR676" i="25"/>
  <c r="AY676" i="25"/>
  <c r="AM664" i="25"/>
  <c r="AT664" i="25"/>
  <c r="X665" i="25"/>
  <c r="BH665" i="25" s="1"/>
  <c r="Q665" i="25"/>
  <c r="BA665" i="25" s="1"/>
  <c r="D679" i="8"/>
  <c r="D679" i="9"/>
  <c r="H693" i="6"/>
  <c r="H693" i="33" s="1"/>
  <c r="O679" i="25"/>
  <c r="AK679" i="25"/>
  <c r="C713" i="3"/>
  <c r="C713" i="5" s="1"/>
  <c r="H720" i="3"/>
  <c r="V671" i="25"/>
  <c r="BF671" i="25" s="1"/>
  <c r="AC671" i="25"/>
  <c r="BM671" i="25" s="1"/>
  <c r="H691" i="6"/>
  <c r="H691" i="33" s="1"/>
  <c r="H714" i="3"/>
  <c r="AU669" i="25"/>
  <c r="AN669" i="25"/>
  <c r="H678" i="8"/>
  <c r="H678" i="9"/>
  <c r="C693" i="6"/>
  <c r="C693" i="33" s="1"/>
  <c r="H721" i="3"/>
  <c r="C695" i="25"/>
  <c r="H688" i="6"/>
  <c r="H688" i="33" s="1"/>
  <c r="C677" i="9"/>
  <c r="C677" i="8"/>
  <c r="C684" i="9"/>
  <c r="C684" i="8"/>
  <c r="D692" i="25"/>
  <c r="D687" i="6"/>
  <c r="D687" i="33" s="1"/>
  <c r="H719" i="3"/>
  <c r="C718" i="3"/>
  <c r="C718" i="5" s="1"/>
  <c r="O677" i="25"/>
  <c r="J833" i="4"/>
  <c r="B834" i="4"/>
  <c r="D833" i="4"/>
  <c r="C833" i="4"/>
  <c r="E833" i="4" s="1"/>
  <c r="I833" i="4"/>
  <c r="K833" i="4" s="1"/>
  <c r="BX639" i="25" l="1"/>
  <c r="AP658" i="25"/>
  <c r="AR680" i="25"/>
  <c r="Q680" i="25"/>
  <c r="BA680" i="25" s="1"/>
  <c r="F665" i="9"/>
  <c r="D694" i="8"/>
  <c r="D694" i="9"/>
  <c r="J694" i="25"/>
  <c r="Q694" i="25" s="1"/>
  <c r="BA694" i="25" s="1"/>
  <c r="F670" i="9"/>
  <c r="BQ639" i="25"/>
  <c r="F670" i="8"/>
  <c r="BO663" i="25"/>
  <c r="BO664" i="25" s="1"/>
  <c r="BO665" i="25" s="1"/>
  <c r="BO666" i="25" s="1"/>
  <c r="BO667" i="25" s="1"/>
  <c r="BO668" i="25" s="1"/>
  <c r="BO669" i="25" s="1"/>
  <c r="BO670" i="25" s="1"/>
  <c r="BO671" i="25" s="1"/>
  <c r="BO672" i="25" s="1"/>
  <c r="BO673" i="25" s="1"/>
  <c r="BO674" i="25" s="1"/>
  <c r="F665" i="8"/>
  <c r="F683" i="25"/>
  <c r="AK695" i="25"/>
  <c r="AR695" i="25" s="1"/>
  <c r="O696" i="25"/>
  <c r="AC696" i="25" s="1"/>
  <c r="BM696" i="25" s="1"/>
  <c r="D699" i="6"/>
  <c r="D699" i="33" s="1"/>
  <c r="E683" i="25"/>
  <c r="E679" i="25"/>
  <c r="F683" i="6"/>
  <c r="F683" i="8" s="1"/>
  <c r="E677" i="25"/>
  <c r="F684" i="6"/>
  <c r="F684" i="9" s="1"/>
  <c r="F678" i="6"/>
  <c r="F678" i="33" s="1"/>
  <c r="AR677" i="25"/>
  <c r="E677" i="6"/>
  <c r="E680" i="25"/>
  <c r="S656" i="25"/>
  <c r="BC656" i="25" s="1"/>
  <c r="Z656" i="25"/>
  <c r="BJ656" i="25" s="1"/>
  <c r="L665" i="25"/>
  <c r="AH665" i="25"/>
  <c r="E667" i="33"/>
  <c r="E667" i="8"/>
  <c r="E667" i="9"/>
  <c r="F668" i="33"/>
  <c r="F668" i="9"/>
  <c r="F668" i="8"/>
  <c r="F686" i="6"/>
  <c r="F685" i="6"/>
  <c r="F675" i="6"/>
  <c r="F678" i="25"/>
  <c r="F686" i="25"/>
  <c r="F685" i="25"/>
  <c r="E694" i="5"/>
  <c r="E706" i="3"/>
  <c r="F694" i="5"/>
  <c r="F706" i="3"/>
  <c r="AW662" i="25"/>
  <c r="AP662" i="25"/>
  <c r="F697" i="5"/>
  <c r="F709" i="3"/>
  <c r="AW652" i="25"/>
  <c r="AP652" i="25"/>
  <c r="AP657" i="25"/>
  <c r="AW657" i="25"/>
  <c r="AW651" i="25"/>
  <c r="AP651" i="25"/>
  <c r="F676" i="6"/>
  <c r="AO651" i="25"/>
  <c r="AV651" i="25"/>
  <c r="AW661" i="25"/>
  <c r="AP661" i="25"/>
  <c r="F682" i="25"/>
  <c r="M683" i="25" s="1"/>
  <c r="AV661" i="25"/>
  <c r="AO661" i="25"/>
  <c r="F692" i="5"/>
  <c r="F704" i="3"/>
  <c r="F679" i="6"/>
  <c r="F663" i="9"/>
  <c r="F663" i="33"/>
  <c r="F663" i="8"/>
  <c r="F667" i="9"/>
  <c r="F667" i="8"/>
  <c r="F667" i="33"/>
  <c r="E671" i="33"/>
  <c r="E671" i="8"/>
  <c r="E671" i="9"/>
  <c r="E675" i="6"/>
  <c r="E685" i="25"/>
  <c r="E686" i="6"/>
  <c r="E686" i="25"/>
  <c r="E684" i="6"/>
  <c r="E685" i="6"/>
  <c r="AW654" i="25"/>
  <c r="AP654" i="25"/>
  <c r="L672" i="25"/>
  <c r="AH672" i="25"/>
  <c r="Z654" i="25"/>
  <c r="BJ654" i="25" s="1"/>
  <c r="S654" i="25"/>
  <c r="BC654" i="25" s="1"/>
  <c r="AI674" i="25"/>
  <c r="M674" i="25"/>
  <c r="E678" i="6"/>
  <c r="AA654" i="25"/>
  <c r="BK654" i="25" s="1"/>
  <c r="T654" i="25"/>
  <c r="BD654" i="25" s="1"/>
  <c r="AI669" i="25"/>
  <c r="M669" i="25"/>
  <c r="E690" i="5"/>
  <c r="E702" i="3"/>
  <c r="AW656" i="25"/>
  <c r="AP656" i="25"/>
  <c r="E673" i="33"/>
  <c r="E673" i="9"/>
  <c r="E673" i="8"/>
  <c r="F678" i="8"/>
  <c r="L670" i="25"/>
  <c r="AH670" i="25"/>
  <c r="BQ640" i="25"/>
  <c r="BQ641" i="25" s="1"/>
  <c r="BQ642" i="25" s="1"/>
  <c r="BQ643" i="25" s="1"/>
  <c r="BQ644" i="25" s="1"/>
  <c r="BQ645" i="25" s="1"/>
  <c r="BQ646" i="25" s="1"/>
  <c r="BQ647" i="25" s="1"/>
  <c r="BQ648" i="25" s="1"/>
  <c r="BQ649" i="25" s="1"/>
  <c r="BQ650" i="25" s="1"/>
  <c r="BQ651" i="25" s="1"/>
  <c r="E692" i="5"/>
  <c r="E704" i="3"/>
  <c r="T662" i="25"/>
  <c r="BD662" i="25" s="1"/>
  <c r="AA662" i="25"/>
  <c r="BK662" i="25" s="1"/>
  <c r="F666" i="8"/>
  <c r="F666" i="9"/>
  <c r="F666" i="33"/>
  <c r="T652" i="25"/>
  <c r="BD652" i="25" s="1"/>
  <c r="AA652" i="25"/>
  <c r="BK652" i="25" s="1"/>
  <c r="F689" i="5"/>
  <c r="F701" i="3"/>
  <c r="E668" i="33"/>
  <c r="E668" i="9"/>
  <c r="E668" i="8"/>
  <c r="S651" i="25"/>
  <c r="BC651" i="25" s="1"/>
  <c r="Z651" i="25"/>
  <c r="BJ651" i="25" s="1"/>
  <c r="M664" i="25"/>
  <c r="F672" i="33"/>
  <c r="F672" i="9"/>
  <c r="F672" i="8"/>
  <c r="E679" i="6"/>
  <c r="Z661" i="25"/>
  <c r="BJ661" i="25" s="1"/>
  <c r="S661" i="25"/>
  <c r="BC661" i="25" s="1"/>
  <c r="F690" i="5"/>
  <c r="F702" i="3"/>
  <c r="E678" i="25"/>
  <c r="E696" i="5"/>
  <c r="E708" i="3"/>
  <c r="E674" i="33"/>
  <c r="E674" i="9"/>
  <c r="E674" i="8"/>
  <c r="AV654" i="25"/>
  <c r="AO654" i="25"/>
  <c r="F682" i="6"/>
  <c r="F674" i="33"/>
  <c r="F674" i="9"/>
  <c r="F674" i="8"/>
  <c r="V676" i="25"/>
  <c r="BF676" i="25" s="1"/>
  <c r="S660" i="25"/>
  <c r="BC660" i="25" s="1"/>
  <c r="Z660" i="25"/>
  <c r="BJ660" i="25" s="1"/>
  <c r="AH664" i="25"/>
  <c r="L664" i="25"/>
  <c r="M666" i="25"/>
  <c r="AI666" i="25"/>
  <c r="F669" i="33"/>
  <c r="F669" i="9"/>
  <c r="F669" i="8"/>
  <c r="AI667" i="25"/>
  <c r="M667" i="25"/>
  <c r="BR639" i="25"/>
  <c r="BR640" i="25" s="1"/>
  <c r="BR641" i="25" s="1"/>
  <c r="BR642" i="25" s="1"/>
  <c r="BR643" i="25" s="1"/>
  <c r="BR644" i="25" s="1"/>
  <c r="BR645" i="25" s="1"/>
  <c r="BR646" i="25" s="1"/>
  <c r="BR647" i="25" s="1"/>
  <c r="BR648" i="25" s="1"/>
  <c r="BR649" i="25" s="1"/>
  <c r="BR650" i="25" s="1"/>
  <c r="T659" i="25"/>
  <c r="BD659" i="25" s="1"/>
  <c r="AA659" i="25"/>
  <c r="BK659" i="25" s="1"/>
  <c r="E682" i="25"/>
  <c r="E666" i="9"/>
  <c r="E666" i="33"/>
  <c r="E666" i="8"/>
  <c r="F681" i="6"/>
  <c r="F688" i="5"/>
  <c r="F700" i="3"/>
  <c r="M673" i="25"/>
  <c r="AI673" i="25"/>
  <c r="E680" i="6"/>
  <c r="L669" i="25"/>
  <c r="AH669" i="25"/>
  <c r="T658" i="25"/>
  <c r="BD658" i="25" s="1"/>
  <c r="AA658" i="25"/>
  <c r="BK658" i="25" s="1"/>
  <c r="F695" i="5"/>
  <c r="F707" i="3"/>
  <c r="L673" i="25"/>
  <c r="AH673" i="25"/>
  <c r="E682" i="6"/>
  <c r="F686" i="5"/>
  <c r="F687" i="6" s="1"/>
  <c r="F698" i="3"/>
  <c r="T651" i="25"/>
  <c r="BD651" i="25" s="1"/>
  <c r="AA651" i="25"/>
  <c r="BK651" i="25" s="1"/>
  <c r="AI664" i="25"/>
  <c r="M663" i="25"/>
  <c r="AI663" i="25"/>
  <c r="E686" i="5"/>
  <c r="E698" i="3"/>
  <c r="M671" i="25"/>
  <c r="AI671" i="25"/>
  <c r="E669" i="33"/>
  <c r="E669" i="9"/>
  <c r="E669" i="8"/>
  <c r="AV660" i="25"/>
  <c r="AO660" i="25"/>
  <c r="E688" i="5"/>
  <c r="E700" i="3"/>
  <c r="F691" i="5"/>
  <c r="F703" i="3"/>
  <c r="BY639" i="25"/>
  <c r="BY640" i="25" s="1"/>
  <c r="BY641" i="25" s="1"/>
  <c r="BY642" i="25" s="1"/>
  <c r="BY643" i="25" s="1"/>
  <c r="BY644" i="25" s="1"/>
  <c r="BY645" i="25" s="1"/>
  <c r="BY646" i="25" s="1"/>
  <c r="BY647" i="25" s="1"/>
  <c r="BY648" i="25" s="1"/>
  <c r="BY649" i="25" s="1"/>
  <c r="BY650" i="25" s="1"/>
  <c r="AW659" i="25"/>
  <c r="AP659" i="25"/>
  <c r="F676" i="25"/>
  <c r="F680" i="6"/>
  <c r="F680" i="25"/>
  <c r="AH666" i="25"/>
  <c r="L666" i="25"/>
  <c r="L663" i="25"/>
  <c r="AH663" i="25"/>
  <c r="AW655" i="25"/>
  <c r="AP655" i="25"/>
  <c r="Z653" i="25"/>
  <c r="BJ653" i="25" s="1"/>
  <c r="S653" i="25"/>
  <c r="BC653" i="25" s="1"/>
  <c r="E684" i="25"/>
  <c r="AV659" i="25"/>
  <c r="AO659" i="25"/>
  <c r="F687" i="5"/>
  <c r="F699" i="3"/>
  <c r="S658" i="25"/>
  <c r="BC658" i="25" s="1"/>
  <c r="Z658" i="25"/>
  <c r="BJ658" i="25" s="1"/>
  <c r="AI672" i="25"/>
  <c r="M672" i="25"/>
  <c r="E676" i="6"/>
  <c r="E665" i="33"/>
  <c r="E665" i="9"/>
  <c r="E665" i="8"/>
  <c r="E691" i="5"/>
  <c r="E703" i="3"/>
  <c r="F684" i="25"/>
  <c r="E681" i="25"/>
  <c r="F675" i="25"/>
  <c r="AI665" i="25"/>
  <c r="M665" i="25"/>
  <c r="E670" i="33"/>
  <c r="E670" i="8"/>
  <c r="E670" i="9"/>
  <c r="E683" i="6"/>
  <c r="T655" i="25"/>
  <c r="BD655" i="25" s="1"/>
  <c r="AA655" i="25"/>
  <c r="BK655" i="25" s="1"/>
  <c r="AO653" i="25"/>
  <c r="AV653" i="25"/>
  <c r="F696" i="5"/>
  <c r="F708" i="3"/>
  <c r="E689" i="5"/>
  <c r="E701" i="3"/>
  <c r="F693" i="5"/>
  <c r="F705" i="3"/>
  <c r="T653" i="25"/>
  <c r="BD653" i="25" s="1"/>
  <c r="AA653" i="25"/>
  <c r="BK653" i="25" s="1"/>
  <c r="AV658" i="25"/>
  <c r="AO658" i="25"/>
  <c r="E687" i="5"/>
  <c r="E699" i="3"/>
  <c r="E695" i="5"/>
  <c r="E707" i="3"/>
  <c r="E693" i="5"/>
  <c r="E705" i="3"/>
  <c r="E676" i="25"/>
  <c r="AV662" i="25"/>
  <c r="AO662" i="25"/>
  <c r="F679" i="25"/>
  <c r="AI668" i="25"/>
  <c r="M668" i="25"/>
  <c r="AA660" i="25"/>
  <c r="BK660" i="25" s="1"/>
  <c r="T660" i="25"/>
  <c r="BD660" i="25" s="1"/>
  <c r="F673" i="33"/>
  <c r="F673" i="8"/>
  <c r="F673" i="9"/>
  <c r="F677" i="25"/>
  <c r="Z657" i="25"/>
  <c r="BJ657" i="25" s="1"/>
  <c r="S657" i="25"/>
  <c r="BC657" i="25" s="1"/>
  <c r="Z655" i="25"/>
  <c r="BJ655" i="25" s="1"/>
  <c r="S655" i="25"/>
  <c r="BC655" i="25" s="1"/>
  <c r="E697" i="5"/>
  <c r="E709" i="3"/>
  <c r="AH671" i="25"/>
  <c r="L671" i="25"/>
  <c r="AI670" i="25"/>
  <c r="M670" i="25"/>
  <c r="Z652" i="25"/>
  <c r="BJ652" i="25" s="1"/>
  <c r="S652" i="25"/>
  <c r="BC652" i="25" s="1"/>
  <c r="T657" i="25"/>
  <c r="BD657" i="25" s="1"/>
  <c r="AA657" i="25"/>
  <c r="BK657" i="25" s="1"/>
  <c r="T661" i="25"/>
  <c r="BD661" i="25" s="1"/>
  <c r="AA661" i="25"/>
  <c r="BK661" i="25" s="1"/>
  <c r="E672" i="9"/>
  <c r="E672" i="8"/>
  <c r="E672" i="33"/>
  <c r="BT664" i="25"/>
  <c r="BT665" i="25" s="1"/>
  <c r="BT666" i="25" s="1"/>
  <c r="BT667" i="25" s="1"/>
  <c r="BT668" i="25" s="1"/>
  <c r="BT669" i="25" s="1"/>
  <c r="BT670" i="25" s="1"/>
  <c r="BT671" i="25" s="1"/>
  <c r="BT672" i="25" s="1"/>
  <c r="BT673" i="25" s="1"/>
  <c r="BT674" i="25" s="1"/>
  <c r="BT675" i="25" s="1"/>
  <c r="BT676" i="25" s="1"/>
  <c r="AP653" i="25"/>
  <c r="AW653" i="25"/>
  <c r="L667" i="25"/>
  <c r="AH667" i="25"/>
  <c r="Z659" i="25"/>
  <c r="BJ659" i="25" s="1"/>
  <c r="S659" i="25"/>
  <c r="BC659" i="25" s="1"/>
  <c r="AV656" i="25"/>
  <c r="AO656" i="25"/>
  <c r="F677" i="6"/>
  <c r="Z662" i="25"/>
  <c r="BJ662" i="25" s="1"/>
  <c r="S662" i="25"/>
  <c r="BC662" i="25" s="1"/>
  <c r="E664" i="9"/>
  <c r="E664" i="8"/>
  <c r="E664" i="33"/>
  <c r="E681" i="6"/>
  <c r="BX640" i="25"/>
  <c r="BX641" i="25" s="1"/>
  <c r="BX642" i="25" s="1"/>
  <c r="BX643" i="25" s="1"/>
  <c r="BX644" i="25" s="1"/>
  <c r="BX645" i="25" s="1"/>
  <c r="BX646" i="25" s="1"/>
  <c r="BX647" i="25" s="1"/>
  <c r="BX648" i="25" s="1"/>
  <c r="BX649" i="25" s="1"/>
  <c r="BX650" i="25" s="1"/>
  <c r="F671" i="33"/>
  <c r="F671" i="9"/>
  <c r="F671" i="8"/>
  <c r="AW660" i="25"/>
  <c r="AP660" i="25"/>
  <c r="T656" i="25"/>
  <c r="BD656" i="25" s="1"/>
  <c r="AA656" i="25"/>
  <c r="BK656" i="25" s="1"/>
  <c r="AH668" i="25"/>
  <c r="L668" i="25"/>
  <c r="AV657" i="25"/>
  <c r="AO657" i="25"/>
  <c r="AO655" i="25"/>
  <c r="AV655" i="25"/>
  <c r="AH674" i="25"/>
  <c r="L674" i="25"/>
  <c r="F681" i="25"/>
  <c r="F664" i="8"/>
  <c r="F664" i="9"/>
  <c r="F664" i="33"/>
  <c r="AO652" i="25"/>
  <c r="AV652" i="25"/>
  <c r="E675" i="25"/>
  <c r="K690" i="25"/>
  <c r="R690" i="25" s="1"/>
  <c r="BB690" i="25" s="1"/>
  <c r="H716" i="5"/>
  <c r="D716" i="5"/>
  <c r="H721" i="5"/>
  <c r="D721" i="5"/>
  <c r="C689" i="9"/>
  <c r="C689" i="33"/>
  <c r="D718" i="5"/>
  <c r="H718" i="5"/>
  <c r="H712" i="5"/>
  <c r="D712" i="5"/>
  <c r="H713" i="5"/>
  <c r="D713" i="5"/>
  <c r="D710" i="5"/>
  <c r="H710" i="5"/>
  <c r="H711" i="25" s="1"/>
  <c r="D715" i="5"/>
  <c r="H715" i="5"/>
  <c r="D714" i="5"/>
  <c r="H714" i="5"/>
  <c r="H720" i="5"/>
  <c r="D720" i="5"/>
  <c r="D719" i="5"/>
  <c r="H719" i="5"/>
  <c r="D711" i="5"/>
  <c r="H711" i="5"/>
  <c r="H717" i="5"/>
  <c r="D717" i="5"/>
  <c r="C849" i="3"/>
  <c r="K692" i="25"/>
  <c r="Y692" i="25" s="1"/>
  <c r="BI692" i="25" s="1"/>
  <c r="AK696" i="25"/>
  <c r="AY696" i="25" s="1"/>
  <c r="H707" i="6"/>
  <c r="H707" i="33" s="1"/>
  <c r="H699" i="25"/>
  <c r="AK699" i="25" s="1"/>
  <c r="D706" i="6"/>
  <c r="H709" i="25"/>
  <c r="D700" i="25"/>
  <c r="K700" i="25" s="1"/>
  <c r="Y700" i="25" s="1"/>
  <c r="BI700" i="25" s="1"/>
  <c r="H701" i="25"/>
  <c r="K694" i="25"/>
  <c r="Y694" i="25" s="1"/>
  <c r="BI694" i="25" s="1"/>
  <c r="R683" i="25"/>
  <c r="BB683" i="25" s="1"/>
  <c r="C702" i="25"/>
  <c r="D700" i="6"/>
  <c r="D700" i="33" s="1"/>
  <c r="H708" i="25"/>
  <c r="H706" i="6"/>
  <c r="H706" i="33" s="1"/>
  <c r="C702" i="6"/>
  <c r="H707" i="25"/>
  <c r="D709" i="6"/>
  <c r="AG694" i="25"/>
  <c r="AU694" i="25" s="1"/>
  <c r="D708" i="25"/>
  <c r="AF694" i="25"/>
  <c r="AT694" i="25" s="1"/>
  <c r="J688" i="25"/>
  <c r="X688" i="25" s="1"/>
  <c r="BH688" i="25" s="1"/>
  <c r="D707" i="6"/>
  <c r="D707" i="33" s="1"/>
  <c r="X685" i="25"/>
  <c r="BH685" i="25" s="1"/>
  <c r="Q685" i="25"/>
  <c r="BA685" i="25" s="1"/>
  <c r="AK692" i="25"/>
  <c r="O691" i="25"/>
  <c r="AK691" i="25"/>
  <c r="Q678" i="25"/>
  <c r="BA678" i="25" s="1"/>
  <c r="X678" i="25"/>
  <c r="BH678" i="25" s="1"/>
  <c r="V686" i="25"/>
  <c r="BF686" i="25" s="1"/>
  <c r="AC686" i="25"/>
  <c r="BM686" i="25" s="1"/>
  <c r="AY684" i="25"/>
  <c r="AR684" i="25"/>
  <c r="H702" i="6"/>
  <c r="H702" i="33" s="1"/>
  <c r="D695" i="9"/>
  <c r="D695" i="8"/>
  <c r="H703" i="25"/>
  <c r="C723" i="3"/>
  <c r="C723" i="5" s="1"/>
  <c r="D706" i="25"/>
  <c r="V683" i="25"/>
  <c r="BF683" i="25" s="1"/>
  <c r="AC683" i="25"/>
  <c r="BM683" i="25" s="1"/>
  <c r="H710" i="25"/>
  <c r="H710" i="6"/>
  <c r="H710" i="33" s="1"/>
  <c r="C708" i="6"/>
  <c r="C708" i="33" s="1"/>
  <c r="C703" i="6"/>
  <c r="C703" i="33" s="1"/>
  <c r="AN679" i="25"/>
  <c r="AU679" i="25"/>
  <c r="AC682" i="25"/>
  <c r="BM682" i="25" s="1"/>
  <c r="V682" i="25"/>
  <c r="BF682" i="25" s="1"/>
  <c r="D691" i="8"/>
  <c r="D691" i="9"/>
  <c r="D704" i="6"/>
  <c r="D704" i="33" s="1"/>
  <c r="AN685" i="25"/>
  <c r="AU685" i="25"/>
  <c r="C691" i="9"/>
  <c r="C691" i="8"/>
  <c r="BV664" i="25"/>
  <c r="BV665" i="25" s="1"/>
  <c r="BV666" i="25" s="1"/>
  <c r="BV667" i="25" s="1"/>
  <c r="BV668" i="25" s="1"/>
  <c r="BV669" i="25" s="1"/>
  <c r="BV670" i="25" s="1"/>
  <c r="BV671" i="25" s="1"/>
  <c r="BV672" i="25" s="1"/>
  <c r="BV673" i="25" s="1"/>
  <c r="BV674" i="25" s="1"/>
  <c r="H691" i="9"/>
  <c r="H691" i="8"/>
  <c r="D707" i="25"/>
  <c r="AR683" i="25"/>
  <c r="AY683" i="25"/>
  <c r="AY679" i="25"/>
  <c r="AR679" i="25"/>
  <c r="AG687" i="25"/>
  <c r="K687" i="25"/>
  <c r="H730" i="3"/>
  <c r="H694" i="8"/>
  <c r="H694" i="9"/>
  <c r="AR678" i="25"/>
  <c r="AY678" i="25"/>
  <c r="AY686" i="25"/>
  <c r="AR686" i="25"/>
  <c r="AC684" i="25"/>
  <c r="BM684" i="25" s="1"/>
  <c r="V684" i="25"/>
  <c r="BF684" i="25" s="1"/>
  <c r="H702" i="25"/>
  <c r="D699" i="9"/>
  <c r="H703" i="6"/>
  <c r="H703" i="33" s="1"/>
  <c r="C701" i="6"/>
  <c r="C701" i="33" s="1"/>
  <c r="O692" i="25"/>
  <c r="O690" i="25"/>
  <c r="AK690" i="25"/>
  <c r="D710" i="25"/>
  <c r="D710" i="6"/>
  <c r="D710" i="33" s="1"/>
  <c r="C696" i="8"/>
  <c r="C696" i="9"/>
  <c r="C703" i="25"/>
  <c r="O698" i="25"/>
  <c r="AK698" i="25"/>
  <c r="C732" i="3"/>
  <c r="C732" i="5" s="1"/>
  <c r="C724" i="3"/>
  <c r="C724" i="5" s="1"/>
  <c r="Y679" i="25"/>
  <c r="BI679" i="25" s="1"/>
  <c r="R679" i="25"/>
  <c r="BB679" i="25" s="1"/>
  <c r="AY682" i="25"/>
  <c r="AR682" i="25"/>
  <c r="C733" i="3"/>
  <c r="C733" i="5" s="1"/>
  <c r="D704" i="25"/>
  <c r="H687" i="8"/>
  <c r="H687" i="9"/>
  <c r="C729" i="3"/>
  <c r="C729" i="5" s="1"/>
  <c r="Y685" i="25"/>
  <c r="BI685" i="25" s="1"/>
  <c r="R685" i="25"/>
  <c r="BB685" i="25" s="1"/>
  <c r="D708" i="6"/>
  <c r="D708" i="33" s="1"/>
  <c r="AY685" i="25"/>
  <c r="AR685" i="25"/>
  <c r="D687" i="8"/>
  <c r="D687" i="9"/>
  <c r="H699" i="9"/>
  <c r="H699" i="8"/>
  <c r="J693" i="25"/>
  <c r="AF693" i="25"/>
  <c r="V679" i="25"/>
  <c r="BF679" i="25" s="1"/>
  <c r="AC679" i="25"/>
  <c r="BM679" i="25" s="1"/>
  <c r="Y681" i="25"/>
  <c r="BI681" i="25" s="1"/>
  <c r="R681" i="25"/>
  <c r="BB681" i="25" s="1"/>
  <c r="H723" i="3"/>
  <c r="AC678" i="25"/>
  <c r="BM678" i="25" s="1"/>
  <c r="V678" i="25"/>
  <c r="BF678" i="25" s="1"/>
  <c r="K699" i="25"/>
  <c r="AG699" i="25"/>
  <c r="D689" i="8"/>
  <c r="D689" i="9"/>
  <c r="C704" i="6"/>
  <c r="C704" i="33" s="1"/>
  <c r="H725" i="3"/>
  <c r="H722" i="3"/>
  <c r="H849" i="3"/>
  <c r="C690" i="8"/>
  <c r="C690" i="9"/>
  <c r="H698" i="8"/>
  <c r="H698" i="9"/>
  <c r="D703" i="6"/>
  <c r="D703" i="33" s="1"/>
  <c r="D698" i="8"/>
  <c r="D698" i="9"/>
  <c r="R678" i="25"/>
  <c r="BB678" i="25" s="1"/>
  <c r="Y678" i="25"/>
  <c r="BI678" i="25" s="1"/>
  <c r="J691" i="25"/>
  <c r="AF691" i="25"/>
  <c r="AM682" i="25"/>
  <c r="AT682" i="25"/>
  <c r="C706" i="6"/>
  <c r="C706" i="33" s="1"/>
  <c r="AU680" i="25"/>
  <c r="AN680" i="25"/>
  <c r="X683" i="25"/>
  <c r="BH683" i="25" s="1"/>
  <c r="Q683" i="25"/>
  <c r="BA683" i="25" s="1"/>
  <c r="C701" i="25"/>
  <c r="AC685" i="25"/>
  <c r="BM685" i="25" s="1"/>
  <c r="V685" i="25"/>
  <c r="BF685" i="25" s="1"/>
  <c r="H701" i="6"/>
  <c r="H701" i="33" s="1"/>
  <c r="H688" i="9"/>
  <c r="H688" i="8"/>
  <c r="C728" i="3"/>
  <c r="C728" i="5" s="1"/>
  <c r="C705" i="6"/>
  <c r="C705" i="33" s="1"/>
  <c r="AF695" i="25"/>
  <c r="J695" i="25"/>
  <c r="C693" i="9"/>
  <c r="C693" i="8"/>
  <c r="H726" i="3"/>
  <c r="H732" i="3"/>
  <c r="H705" i="25"/>
  <c r="AU681" i="25"/>
  <c r="AN681" i="25"/>
  <c r="C695" i="9"/>
  <c r="C695" i="8"/>
  <c r="AU675" i="25"/>
  <c r="AN675" i="25"/>
  <c r="AM675" i="25"/>
  <c r="AT675" i="25"/>
  <c r="D701" i="25"/>
  <c r="D690" i="8"/>
  <c r="D690" i="9"/>
  <c r="C694" i="8"/>
  <c r="C694" i="9"/>
  <c r="C704" i="25"/>
  <c r="C727" i="3"/>
  <c r="C727" i="5" s="1"/>
  <c r="C688" i="9"/>
  <c r="C688" i="8"/>
  <c r="D688" i="9"/>
  <c r="D688" i="8"/>
  <c r="AT688" i="25"/>
  <c r="AM688" i="25"/>
  <c r="D703" i="25"/>
  <c r="AG696" i="25"/>
  <c r="K696" i="25"/>
  <c r="K698" i="25"/>
  <c r="AG698" i="25"/>
  <c r="AU678" i="25"/>
  <c r="AN678" i="25"/>
  <c r="C700" i="6"/>
  <c r="C700" i="33" s="1"/>
  <c r="BP663" i="25"/>
  <c r="BP664" i="25" s="1"/>
  <c r="BP665" i="25" s="1"/>
  <c r="BP666" i="25" s="1"/>
  <c r="BP667" i="25" s="1"/>
  <c r="BP668" i="25" s="1"/>
  <c r="BP669" i="25" s="1"/>
  <c r="BP670" i="25" s="1"/>
  <c r="BP671" i="25" s="1"/>
  <c r="BP672" i="25" s="1"/>
  <c r="BP673" i="25" s="1"/>
  <c r="BP674" i="25" s="1"/>
  <c r="Q682" i="25"/>
  <c r="BA682" i="25" s="1"/>
  <c r="X682" i="25"/>
  <c r="BH682" i="25" s="1"/>
  <c r="D705" i="6"/>
  <c r="D705" i="33" s="1"/>
  <c r="H729" i="3"/>
  <c r="C706" i="25"/>
  <c r="R680" i="25"/>
  <c r="BB680" i="25" s="1"/>
  <c r="Y680" i="25"/>
  <c r="BI680" i="25" s="1"/>
  <c r="AK688" i="25"/>
  <c r="O688" i="25"/>
  <c r="AT683" i="25"/>
  <c r="AM683" i="25"/>
  <c r="O695" i="25"/>
  <c r="X676" i="25"/>
  <c r="BH676" i="25" s="1"/>
  <c r="Q676" i="25"/>
  <c r="BA676" i="25" s="1"/>
  <c r="AM678" i="25"/>
  <c r="AT678" i="25"/>
  <c r="D709" i="25"/>
  <c r="AM686" i="25"/>
  <c r="AT686" i="25"/>
  <c r="AT676" i="25"/>
  <c r="AM676" i="25"/>
  <c r="J697" i="25"/>
  <c r="AF697" i="25"/>
  <c r="C731" i="3"/>
  <c r="C731" i="5" s="1"/>
  <c r="C730" i="3"/>
  <c r="C730" i="5" s="1"/>
  <c r="H733" i="3"/>
  <c r="H705" i="6"/>
  <c r="H705" i="33" s="1"/>
  <c r="Q677" i="25"/>
  <c r="BA677" i="25" s="1"/>
  <c r="X677" i="25"/>
  <c r="BH677" i="25" s="1"/>
  <c r="D692" i="8"/>
  <c r="D692" i="9"/>
  <c r="AN682" i="25"/>
  <c r="AU682" i="25"/>
  <c r="R675" i="25"/>
  <c r="BB675" i="25" s="1"/>
  <c r="Y675" i="25"/>
  <c r="BI675" i="25" s="1"/>
  <c r="D702" i="25"/>
  <c r="X675" i="25"/>
  <c r="BH675" i="25" s="1"/>
  <c r="Q675" i="25"/>
  <c r="BA675" i="25" s="1"/>
  <c r="H708" i="6"/>
  <c r="H708" i="33" s="1"/>
  <c r="O693" i="25"/>
  <c r="AK693" i="25"/>
  <c r="H700" i="6"/>
  <c r="H700" i="33" s="1"/>
  <c r="D701" i="6"/>
  <c r="D701" i="33" s="1"/>
  <c r="AN686" i="25"/>
  <c r="AU686" i="25"/>
  <c r="J690" i="25"/>
  <c r="AF690" i="25"/>
  <c r="K695" i="25"/>
  <c r="AG695" i="25"/>
  <c r="H689" i="8"/>
  <c r="H689" i="9"/>
  <c r="C699" i="25"/>
  <c r="C697" i="9"/>
  <c r="C697" i="8"/>
  <c r="C726" i="3"/>
  <c r="C726" i="5" s="1"/>
  <c r="AG692" i="25"/>
  <c r="K691" i="25"/>
  <c r="AG691" i="25"/>
  <c r="H697" i="9"/>
  <c r="H697" i="8"/>
  <c r="V687" i="25"/>
  <c r="BF687" i="25" s="1"/>
  <c r="AC687" i="25"/>
  <c r="BM687" i="25" s="1"/>
  <c r="C692" i="8"/>
  <c r="C692" i="9"/>
  <c r="C700" i="25"/>
  <c r="BW663" i="25"/>
  <c r="BW664" i="25" s="1"/>
  <c r="BW665" i="25" s="1"/>
  <c r="BW666" i="25" s="1"/>
  <c r="BW667" i="25" s="1"/>
  <c r="BW668" i="25" s="1"/>
  <c r="BW669" i="25" s="1"/>
  <c r="BW670" i="25" s="1"/>
  <c r="BW671" i="25" s="1"/>
  <c r="BW672" i="25" s="1"/>
  <c r="BW673" i="25" s="1"/>
  <c r="BW674" i="25" s="1"/>
  <c r="D705" i="25"/>
  <c r="AC680" i="25"/>
  <c r="BM680" i="25" s="1"/>
  <c r="V680" i="25"/>
  <c r="BF680" i="25" s="1"/>
  <c r="AF692" i="25"/>
  <c r="J692" i="25"/>
  <c r="CA664" i="25"/>
  <c r="CA665" i="25" s="1"/>
  <c r="CA666" i="25" s="1"/>
  <c r="CA667" i="25" s="1"/>
  <c r="CA668" i="25" s="1"/>
  <c r="CA669" i="25" s="1"/>
  <c r="CA670" i="25" s="1"/>
  <c r="CA671" i="25" s="1"/>
  <c r="CA672" i="25" s="1"/>
  <c r="CA673" i="25" s="1"/>
  <c r="CA674" i="25" s="1"/>
  <c r="CA675" i="25" s="1"/>
  <c r="CA676" i="25" s="1"/>
  <c r="CA677" i="25" s="1"/>
  <c r="AU683" i="25"/>
  <c r="AN683" i="25"/>
  <c r="AM685" i="25"/>
  <c r="AT685" i="25"/>
  <c r="H690" i="8"/>
  <c r="H690" i="9"/>
  <c r="C705" i="25"/>
  <c r="AC677" i="25"/>
  <c r="BM677" i="25" s="1"/>
  <c r="V677" i="25"/>
  <c r="BF677" i="25" s="1"/>
  <c r="H731" i="3"/>
  <c r="H693" i="9"/>
  <c r="H693" i="8"/>
  <c r="AT677" i="25"/>
  <c r="AM677" i="25"/>
  <c r="Y682" i="25"/>
  <c r="BI682" i="25" s="1"/>
  <c r="R682" i="25"/>
  <c r="BB682" i="25" s="1"/>
  <c r="H709" i="6"/>
  <c r="H709" i="33" s="1"/>
  <c r="D702" i="6"/>
  <c r="D702" i="33" s="1"/>
  <c r="H700" i="25"/>
  <c r="H706" i="25"/>
  <c r="R686" i="25"/>
  <c r="BB686" i="25" s="1"/>
  <c r="Y686" i="25"/>
  <c r="BI686" i="25" s="1"/>
  <c r="H724" i="3"/>
  <c r="AF696" i="25"/>
  <c r="J696" i="25"/>
  <c r="V681" i="25"/>
  <c r="BF681" i="25" s="1"/>
  <c r="AC681" i="25"/>
  <c r="BM681" i="25" s="1"/>
  <c r="C687" i="8"/>
  <c r="C687" i="9"/>
  <c r="J689" i="25"/>
  <c r="AF689" i="25"/>
  <c r="H692" i="8"/>
  <c r="H692" i="9"/>
  <c r="O697" i="25"/>
  <c r="AK697" i="25"/>
  <c r="AT687" i="25"/>
  <c r="AM687" i="25"/>
  <c r="Q684" i="25"/>
  <c r="BA684" i="25" s="1"/>
  <c r="X684" i="25"/>
  <c r="BH684" i="25" s="1"/>
  <c r="H728" i="3"/>
  <c r="AY687" i="25"/>
  <c r="AR687" i="25"/>
  <c r="H695" i="8"/>
  <c r="H695" i="9"/>
  <c r="Q679" i="25"/>
  <c r="BA679" i="25" s="1"/>
  <c r="X679" i="25"/>
  <c r="BH679" i="25" s="1"/>
  <c r="K697" i="25"/>
  <c r="AG697" i="25"/>
  <c r="D696" i="8"/>
  <c r="D696" i="9"/>
  <c r="C711" i="6"/>
  <c r="C711" i="33" s="1"/>
  <c r="C722" i="3"/>
  <c r="Y676" i="25"/>
  <c r="BI676" i="25" s="1"/>
  <c r="R676" i="25"/>
  <c r="BB676" i="25" s="1"/>
  <c r="D697" i="8"/>
  <c r="D697" i="9"/>
  <c r="AG693" i="25"/>
  <c r="C725" i="3"/>
  <c r="C725" i="5" s="1"/>
  <c r="Q686" i="25"/>
  <c r="BA686" i="25" s="1"/>
  <c r="X686" i="25"/>
  <c r="BH686" i="25" s="1"/>
  <c r="AY681" i="25"/>
  <c r="AR681" i="25"/>
  <c r="AK689" i="25"/>
  <c r="O689" i="25"/>
  <c r="X687" i="25"/>
  <c r="BH687" i="25" s="1"/>
  <c r="Q687" i="25"/>
  <c r="BA687" i="25" s="1"/>
  <c r="AM684" i="25"/>
  <c r="AT684" i="25"/>
  <c r="C707" i="25"/>
  <c r="AN677" i="25"/>
  <c r="AU677" i="25"/>
  <c r="AM679" i="25"/>
  <c r="AT679" i="25"/>
  <c r="Q681" i="25"/>
  <c r="BA681" i="25" s="1"/>
  <c r="X681" i="25"/>
  <c r="BH681" i="25" s="1"/>
  <c r="Y684" i="25"/>
  <c r="BI684" i="25" s="1"/>
  <c r="R684" i="25"/>
  <c r="BB684" i="25" s="1"/>
  <c r="C699" i="6"/>
  <c r="C699" i="33" s="1"/>
  <c r="C710" i="25"/>
  <c r="C710" i="6"/>
  <c r="C710" i="33" s="1"/>
  <c r="AN676" i="25"/>
  <c r="AU676" i="25"/>
  <c r="C709" i="6"/>
  <c r="C709" i="33" s="1"/>
  <c r="H704" i="25"/>
  <c r="J698" i="25"/>
  <c r="AF698" i="25"/>
  <c r="K693" i="25"/>
  <c r="O694" i="25"/>
  <c r="AK694" i="25"/>
  <c r="AG688" i="25"/>
  <c r="K688" i="25"/>
  <c r="AG689" i="25"/>
  <c r="K689" i="25"/>
  <c r="C708" i="25"/>
  <c r="D693" i="8"/>
  <c r="D693" i="9"/>
  <c r="C707" i="6"/>
  <c r="C707" i="33" s="1"/>
  <c r="H696" i="8"/>
  <c r="H696" i="9"/>
  <c r="R677" i="25"/>
  <c r="BB677" i="25" s="1"/>
  <c r="Y677" i="25"/>
  <c r="BI677" i="25" s="1"/>
  <c r="AM680" i="25"/>
  <c r="AT680" i="25"/>
  <c r="AT681" i="25"/>
  <c r="AM681" i="25"/>
  <c r="AU684" i="25"/>
  <c r="AN684" i="25"/>
  <c r="H727" i="3"/>
  <c r="C709" i="25"/>
  <c r="H704" i="6"/>
  <c r="H704" i="33" s="1"/>
  <c r="C698" i="9"/>
  <c r="C698" i="8"/>
  <c r="AG690" i="25"/>
  <c r="B835" i="4"/>
  <c r="C834" i="4"/>
  <c r="E834" i="4" s="1"/>
  <c r="J834" i="4"/>
  <c r="D834" i="4"/>
  <c r="I834" i="4"/>
  <c r="K834" i="4" s="1"/>
  <c r="AR696" i="25" l="1"/>
  <c r="X694" i="25"/>
  <c r="BH694" i="25" s="1"/>
  <c r="F684" i="8"/>
  <c r="L679" i="25"/>
  <c r="L680" i="25"/>
  <c r="Z680" i="25" s="1"/>
  <c r="BJ680" i="25" s="1"/>
  <c r="S680" i="25"/>
  <c r="BC680" i="25" s="1"/>
  <c r="AY695" i="25"/>
  <c r="V696" i="25"/>
  <c r="BF696" i="25" s="1"/>
  <c r="BT677" i="25"/>
  <c r="BT678" i="25" s="1"/>
  <c r="BT679" i="25" s="1"/>
  <c r="BT680" i="25" s="1"/>
  <c r="BT681" i="25" s="1"/>
  <c r="BT682" i="25" s="1"/>
  <c r="BT683" i="25" s="1"/>
  <c r="BT684" i="25" s="1"/>
  <c r="BT685" i="25" s="1"/>
  <c r="BT686" i="25" s="1"/>
  <c r="BT687" i="25" s="1"/>
  <c r="AI683" i="25"/>
  <c r="F678" i="9"/>
  <c r="O699" i="25"/>
  <c r="AC699" i="25" s="1"/>
  <c r="BM699" i="25" s="1"/>
  <c r="D699" i="8"/>
  <c r="Y690" i="25"/>
  <c r="BI690" i="25" s="1"/>
  <c r="BQ652" i="25"/>
  <c r="BQ653" i="25" s="1"/>
  <c r="BQ654" i="25" s="1"/>
  <c r="BQ655" i="25" s="1"/>
  <c r="BQ656" i="25" s="1"/>
  <c r="BQ657" i="25" s="1"/>
  <c r="BQ658" i="25" s="1"/>
  <c r="BQ659" i="25" s="1"/>
  <c r="BQ660" i="25" s="1"/>
  <c r="BQ661" i="25" s="1"/>
  <c r="BQ662" i="25" s="1"/>
  <c r="F683" i="33"/>
  <c r="F683" i="9"/>
  <c r="AH680" i="25"/>
  <c r="F684" i="33"/>
  <c r="E677" i="33"/>
  <c r="E677" i="8"/>
  <c r="E677" i="9"/>
  <c r="T683" i="25"/>
  <c r="BD683" i="25" s="1"/>
  <c r="AA683" i="25"/>
  <c r="BK683" i="25" s="1"/>
  <c r="F687" i="33"/>
  <c r="F687" i="9"/>
  <c r="F687" i="8"/>
  <c r="S679" i="25"/>
  <c r="BC679" i="25" s="1"/>
  <c r="Z679" i="25"/>
  <c r="BJ679" i="25" s="1"/>
  <c r="E682" i="33"/>
  <c r="E682" i="9"/>
  <c r="E682" i="8"/>
  <c r="T664" i="25"/>
  <c r="BD664" i="25" s="1"/>
  <c r="AA664" i="25"/>
  <c r="BK664" i="25" s="1"/>
  <c r="E705" i="5"/>
  <c r="E717" i="3"/>
  <c r="AA665" i="25"/>
  <c r="BK665" i="25" s="1"/>
  <c r="T665" i="25"/>
  <c r="BD665" i="25" s="1"/>
  <c r="AO663" i="25"/>
  <c r="AV663" i="25"/>
  <c r="AP663" i="25"/>
  <c r="AW663" i="25"/>
  <c r="AO673" i="25"/>
  <c r="AV673" i="25"/>
  <c r="E680" i="33"/>
  <c r="E680" i="9"/>
  <c r="E680" i="8"/>
  <c r="E678" i="33"/>
  <c r="E678" i="9"/>
  <c r="E678" i="8"/>
  <c r="F679" i="33"/>
  <c r="F679" i="9"/>
  <c r="F679" i="8"/>
  <c r="E706" i="5"/>
  <c r="E718" i="3"/>
  <c r="Z665" i="25"/>
  <c r="BJ665" i="25" s="1"/>
  <c r="S665" i="25"/>
  <c r="BC665" i="25" s="1"/>
  <c r="L677" i="25"/>
  <c r="L676" i="25"/>
  <c r="AH676" i="25"/>
  <c r="AH677" i="25"/>
  <c r="E692" i="6"/>
  <c r="E696" i="6"/>
  <c r="E689" i="25"/>
  <c r="E695" i="25"/>
  <c r="E696" i="25"/>
  <c r="E688" i="25"/>
  <c r="E690" i="25"/>
  <c r="E698" i="25"/>
  <c r="E690" i="6"/>
  <c r="E692" i="25"/>
  <c r="E697" i="6"/>
  <c r="E693" i="6"/>
  <c r="E691" i="6"/>
  <c r="E691" i="25"/>
  <c r="E693" i="25"/>
  <c r="E687" i="6"/>
  <c r="E694" i="6"/>
  <c r="E697" i="25"/>
  <c r="E689" i="6"/>
  <c r="E687" i="25"/>
  <c r="E688" i="6"/>
  <c r="E694" i="25"/>
  <c r="E695" i="6"/>
  <c r="E698" i="6"/>
  <c r="F686" i="33"/>
  <c r="F686" i="8"/>
  <c r="F686" i="9"/>
  <c r="AA670" i="25"/>
  <c r="BK670" i="25" s="1"/>
  <c r="T670" i="25"/>
  <c r="BD670" i="25" s="1"/>
  <c r="AW665" i="25"/>
  <c r="AP665" i="25"/>
  <c r="S663" i="25"/>
  <c r="BC663" i="25" s="1"/>
  <c r="Z663" i="25"/>
  <c r="BJ663" i="25" s="1"/>
  <c r="AA663" i="25"/>
  <c r="BK663" i="25" s="1"/>
  <c r="T663" i="25"/>
  <c r="BD663" i="25" s="1"/>
  <c r="S673" i="25"/>
  <c r="BC673" i="25" s="1"/>
  <c r="Z673" i="25"/>
  <c r="BJ673" i="25" s="1"/>
  <c r="AP673" i="25"/>
  <c r="AW673" i="25"/>
  <c r="L682" i="25"/>
  <c r="AH682" i="25"/>
  <c r="AV670" i="25"/>
  <c r="AO670" i="25"/>
  <c r="AA674" i="25"/>
  <c r="BK674" i="25" s="1"/>
  <c r="T674" i="25"/>
  <c r="BD674" i="25" s="1"/>
  <c r="E685" i="33"/>
  <c r="E685" i="9"/>
  <c r="E685" i="8"/>
  <c r="F704" i="5"/>
  <c r="F716" i="3"/>
  <c r="BX651" i="25"/>
  <c r="BX652" i="25" s="1"/>
  <c r="BX653" i="25" s="1"/>
  <c r="BX654" i="25" s="1"/>
  <c r="BX655" i="25" s="1"/>
  <c r="BX656" i="25" s="1"/>
  <c r="BX657" i="25" s="1"/>
  <c r="BX658" i="25" s="1"/>
  <c r="BX659" i="25" s="1"/>
  <c r="BX660" i="25" s="1"/>
  <c r="BX661" i="25" s="1"/>
  <c r="BX662" i="25" s="1"/>
  <c r="BX663" i="25" s="1"/>
  <c r="F699" i="5"/>
  <c r="F711" i="3"/>
  <c r="Z669" i="25"/>
  <c r="BJ669" i="25" s="1"/>
  <c r="S669" i="25"/>
  <c r="BC669" i="25" s="1"/>
  <c r="AV665" i="25"/>
  <c r="AO665" i="25"/>
  <c r="R692" i="25"/>
  <c r="BB692" i="25" s="1"/>
  <c r="AV667" i="25"/>
  <c r="AO667" i="25"/>
  <c r="AW670" i="25"/>
  <c r="AP670" i="25"/>
  <c r="T668" i="25"/>
  <c r="BD668" i="25" s="1"/>
  <c r="AA668" i="25"/>
  <c r="BK668" i="25" s="1"/>
  <c r="E707" i="5"/>
  <c r="E719" i="3"/>
  <c r="F705" i="5"/>
  <c r="F717" i="3"/>
  <c r="M675" i="25"/>
  <c r="AI675" i="25"/>
  <c r="E676" i="33"/>
  <c r="E676" i="9"/>
  <c r="E676" i="8"/>
  <c r="S666" i="25"/>
  <c r="BC666" i="25" s="1"/>
  <c r="Z666" i="25"/>
  <c r="BJ666" i="25" s="1"/>
  <c r="F703" i="5"/>
  <c r="F715" i="3"/>
  <c r="AP664" i="25"/>
  <c r="AW664" i="25"/>
  <c r="F707" i="5"/>
  <c r="F719" i="3"/>
  <c r="T673" i="25"/>
  <c r="BD673" i="25" s="1"/>
  <c r="AA673" i="25"/>
  <c r="BK673" i="25" s="1"/>
  <c r="AP666" i="25"/>
  <c r="AW666" i="25"/>
  <c r="S670" i="25"/>
  <c r="BC670" i="25" s="1"/>
  <c r="Z670" i="25"/>
  <c r="BJ670" i="25" s="1"/>
  <c r="E702" i="5"/>
  <c r="E714" i="3"/>
  <c r="AW674" i="25"/>
  <c r="AP674" i="25"/>
  <c r="E684" i="33"/>
  <c r="E684" i="8"/>
  <c r="E684" i="9"/>
  <c r="F709" i="5"/>
  <c r="F721" i="3"/>
  <c r="AI685" i="25"/>
  <c r="M685" i="25"/>
  <c r="E681" i="33"/>
  <c r="E681" i="9"/>
  <c r="E681" i="8"/>
  <c r="S667" i="25"/>
  <c r="BC667" i="25" s="1"/>
  <c r="Z667" i="25"/>
  <c r="BJ667" i="25" s="1"/>
  <c r="Z671" i="25"/>
  <c r="BJ671" i="25" s="1"/>
  <c r="S671" i="25"/>
  <c r="BC671" i="25" s="1"/>
  <c r="AP668" i="25"/>
  <c r="AW668" i="25"/>
  <c r="L681" i="25"/>
  <c r="AH681" i="25"/>
  <c r="T672" i="25"/>
  <c r="BD672" i="25" s="1"/>
  <c r="AA672" i="25"/>
  <c r="BK672" i="25" s="1"/>
  <c r="AH684" i="25"/>
  <c r="L684" i="25"/>
  <c r="AO666" i="25"/>
  <c r="AV666" i="25"/>
  <c r="F700" i="5"/>
  <c r="F712" i="3"/>
  <c r="AA666" i="25"/>
  <c r="BK666" i="25" s="1"/>
  <c r="T666" i="25"/>
  <c r="BD666" i="25" s="1"/>
  <c r="E679" i="33"/>
  <c r="E679" i="9"/>
  <c r="E679" i="8"/>
  <c r="L686" i="25"/>
  <c r="AH686" i="25"/>
  <c r="F676" i="33"/>
  <c r="F676" i="8"/>
  <c r="F676" i="9"/>
  <c r="M686" i="25"/>
  <c r="AI686" i="25"/>
  <c r="F702" i="5"/>
  <c r="F714" i="3"/>
  <c r="AI681" i="25"/>
  <c r="M681" i="25"/>
  <c r="Z668" i="25"/>
  <c r="BJ668" i="25" s="1"/>
  <c r="S668" i="25"/>
  <c r="BC668" i="25" s="1"/>
  <c r="AV671" i="25"/>
  <c r="AO671" i="25"/>
  <c r="M677" i="25"/>
  <c r="AI677" i="25"/>
  <c r="AI679" i="25"/>
  <c r="M679" i="25"/>
  <c r="E699" i="5"/>
  <c r="E711" i="3"/>
  <c r="E701" i="5"/>
  <c r="E713" i="3"/>
  <c r="E683" i="33"/>
  <c r="E683" i="9"/>
  <c r="E683" i="8"/>
  <c r="M684" i="25"/>
  <c r="AI684" i="25"/>
  <c r="AW672" i="25"/>
  <c r="AP672" i="25"/>
  <c r="M680" i="25"/>
  <c r="AI680" i="25"/>
  <c r="E700" i="5"/>
  <c r="E712" i="3"/>
  <c r="AP671" i="25"/>
  <c r="AW671" i="25"/>
  <c r="S664" i="25"/>
  <c r="BC664" i="25" s="1"/>
  <c r="Z664" i="25"/>
  <c r="BJ664" i="25" s="1"/>
  <c r="E708" i="5"/>
  <c r="E720" i="3"/>
  <c r="T669" i="25"/>
  <c r="BD669" i="25" s="1"/>
  <c r="AA669" i="25"/>
  <c r="BK669" i="25" s="1"/>
  <c r="E686" i="33"/>
  <c r="E686" i="9"/>
  <c r="E686" i="8"/>
  <c r="BR651" i="25"/>
  <c r="BR652" i="25" s="1"/>
  <c r="BR653" i="25" s="1"/>
  <c r="BR654" i="25" s="1"/>
  <c r="BR655" i="25" s="1"/>
  <c r="BR656" i="25" s="1"/>
  <c r="BR657" i="25" s="1"/>
  <c r="BR658" i="25" s="1"/>
  <c r="BR659" i="25" s="1"/>
  <c r="BR660" i="25" s="1"/>
  <c r="BR661" i="25" s="1"/>
  <c r="BR662" i="25" s="1"/>
  <c r="M678" i="25"/>
  <c r="AI678" i="25"/>
  <c r="S674" i="25"/>
  <c r="BC674" i="25" s="1"/>
  <c r="Z674" i="25"/>
  <c r="BJ674" i="25" s="1"/>
  <c r="AO668" i="25"/>
  <c r="AV668" i="25"/>
  <c r="F677" i="33"/>
  <c r="F677" i="8"/>
  <c r="F677" i="9"/>
  <c r="E709" i="5"/>
  <c r="E721" i="3"/>
  <c r="E703" i="5"/>
  <c r="E715" i="3"/>
  <c r="F680" i="33"/>
  <c r="F680" i="9"/>
  <c r="F680" i="8"/>
  <c r="T671" i="25"/>
  <c r="BD671" i="25" s="1"/>
  <c r="AA671" i="25"/>
  <c r="BK671" i="25" s="1"/>
  <c r="F698" i="5"/>
  <c r="F710" i="3"/>
  <c r="F681" i="33"/>
  <c r="F681" i="9"/>
  <c r="F681" i="8"/>
  <c r="T667" i="25"/>
  <c r="BD667" i="25" s="1"/>
  <c r="AA667" i="25"/>
  <c r="BK667" i="25" s="1"/>
  <c r="AV664" i="25"/>
  <c r="AO664" i="25"/>
  <c r="F701" i="5"/>
  <c r="F713" i="3"/>
  <c r="AP669" i="25"/>
  <c r="AW669" i="25"/>
  <c r="AV672" i="25"/>
  <c r="AO672" i="25"/>
  <c r="L685" i="25"/>
  <c r="AH685" i="25"/>
  <c r="BY651" i="25"/>
  <c r="BY652" i="25" s="1"/>
  <c r="BY653" i="25" s="1"/>
  <c r="BY654" i="25" s="1"/>
  <c r="BY655" i="25" s="1"/>
  <c r="BY656" i="25" s="1"/>
  <c r="BY657" i="25" s="1"/>
  <c r="BY658" i="25" s="1"/>
  <c r="BY659" i="25" s="1"/>
  <c r="BY660" i="25" s="1"/>
  <c r="BY661" i="25" s="1"/>
  <c r="BY662" i="25" s="1"/>
  <c r="F675" i="33"/>
  <c r="F675" i="8"/>
  <c r="F675" i="9"/>
  <c r="L683" i="25"/>
  <c r="AH675" i="25"/>
  <c r="L675" i="25"/>
  <c r="AO674" i="25"/>
  <c r="AV674" i="25"/>
  <c r="F708" i="5"/>
  <c r="F720" i="3"/>
  <c r="AI676" i="25"/>
  <c r="M676" i="25"/>
  <c r="E698" i="5"/>
  <c r="E699" i="25" s="1"/>
  <c r="E710" i="3"/>
  <c r="F687" i="25"/>
  <c r="F693" i="25"/>
  <c r="F695" i="6"/>
  <c r="F696" i="6"/>
  <c r="F690" i="25"/>
  <c r="F692" i="25"/>
  <c r="F691" i="25"/>
  <c r="F689" i="6"/>
  <c r="F690" i="6"/>
  <c r="F688" i="6"/>
  <c r="F697" i="6"/>
  <c r="F696" i="25"/>
  <c r="F692" i="6"/>
  <c r="F695" i="25"/>
  <c r="F697" i="25"/>
  <c r="F694" i="25"/>
  <c r="F691" i="6"/>
  <c r="F688" i="25"/>
  <c r="F693" i="6"/>
  <c r="F689" i="25"/>
  <c r="F698" i="6"/>
  <c r="F694" i="6"/>
  <c r="F698" i="25"/>
  <c r="AO669" i="25"/>
  <c r="AV669" i="25"/>
  <c r="AP667" i="25"/>
  <c r="AW667" i="25"/>
  <c r="F682" i="33"/>
  <c r="F682" i="9"/>
  <c r="F682" i="8"/>
  <c r="AH679" i="25"/>
  <c r="L678" i="25"/>
  <c r="AH678" i="25"/>
  <c r="E704" i="5"/>
  <c r="E716" i="3"/>
  <c r="S672" i="25"/>
  <c r="BC672" i="25" s="1"/>
  <c r="Z672" i="25"/>
  <c r="BJ672" i="25" s="1"/>
  <c r="E675" i="9"/>
  <c r="E675" i="33"/>
  <c r="E675" i="8"/>
  <c r="M682" i="25"/>
  <c r="AI682" i="25"/>
  <c r="F706" i="5"/>
  <c r="F718" i="3"/>
  <c r="F685" i="33"/>
  <c r="F685" i="8"/>
  <c r="F685" i="9"/>
  <c r="AH683" i="25"/>
  <c r="C734" i="3"/>
  <c r="C722" i="5"/>
  <c r="C734" i="6" s="1"/>
  <c r="H740" i="3"/>
  <c r="H728" i="5"/>
  <c r="D728" i="5"/>
  <c r="H742" i="3"/>
  <c r="D730" i="5"/>
  <c r="H730" i="5"/>
  <c r="D709" i="9"/>
  <c r="D709" i="33"/>
  <c r="H739" i="3"/>
  <c r="D727" i="5"/>
  <c r="H727" i="5"/>
  <c r="H743" i="3"/>
  <c r="D731" i="5"/>
  <c r="H731" i="5"/>
  <c r="H741" i="3"/>
  <c r="H729" i="5"/>
  <c r="D729" i="5"/>
  <c r="C702" i="8"/>
  <c r="C702" i="33"/>
  <c r="H735" i="3"/>
  <c r="D723" i="5"/>
  <c r="H723" i="5"/>
  <c r="H734" i="3"/>
  <c r="D722" i="5"/>
  <c r="D723" i="25" s="1"/>
  <c r="H722" i="5"/>
  <c r="H723" i="6" s="1"/>
  <c r="H723" i="33" s="1"/>
  <c r="D706" i="8"/>
  <c r="D706" i="33"/>
  <c r="H736" i="3"/>
  <c r="H724" i="5"/>
  <c r="D724" i="5"/>
  <c r="H745" i="3"/>
  <c r="H733" i="5"/>
  <c r="D733" i="5"/>
  <c r="H744" i="3"/>
  <c r="H732" i="5"/>
  <c r="D732" i="5"/>
  <c r="H737" i="3"/>
  <c r="H725" i="5"/>
  <c r="D725" i="5"/>
  <c r="H738" i="3"/>
  <c r="D726" i="5"/>
  <c r="H726" i="5"/>
  <c r="H707" i="9"/>
  <c r="O709" i="25"/>
  <c r="AC709" i="25" s="1"/>
  <c r="BM709" i="25" s="1"/>
  <c r="AK709" i="25"/>
  <c r="AR709" i="25" s="1"/>
  <c r="BP675" i="25"/>
  <c r="BP676" i="25" s="1"/>
  <c r="BP677" i="25" s="1"/>
  <c r="BP678" i="25" s="1"/>
  <c r="BP679" i="25" s="1"/>
  <c r="BP680" i="25" s="1"/>
  <c r="BP681" i="25" s="1"/>
  <c r="BP682" i="25" s="1"/>
  <c r="BP683" i="25" s="1"/>
  <c r="BP684" i="25" s="1"/>
  <c r="BP685" i="25" s="1"/>
  <c r="BP686" i="25" s="1"/>
  <c r="H707" i="8"/>
  <c r="D706" i="9"/>
  <c r="H711" i="6"/>
  <c r="H706" i="9"/>
  <c r="R694" i="25"/>
  <c r="BB694" i="25" s="1"/>
  <c r="O708" i="25"/>
  <c r="V708" i="25" s="1"/>
  <c r="BF708" i="25" s="1"/>
  <c r="H706" i="8"/>
  <c r="CA678" i="25"/>
  <c r="CA679" i="25" s="1"/>
  <c r="CA680" i="25" s="1"/>
  <c r="CA681" i="25" s="1"/>
  <c r="CA682" i="25" s="1"/>
  <c r="CA683" i="25" s="1"/>
  <c r="CA684" i="25" s="1"/>
  <c r="CA685" i="25" s="1"/>
  <c r="CA686" i="25" s="1"/>
  <c r="CA687" i="25" s="1"/>
  <c r="AM694" i="25"/>
  <c r="R700" i="25"/>
  <c r="BB700" i="25" s="1"/>
  <c r="H712" i="25"/>
  <c r="O712" i="25" s="1"/>
  <c r="AG700" i="25"/>
  <c r="AN700" i="25" s="1"/>
  <c r="J702" i="25"/>
  <c r="Q702" i="25" s="1"/>
  <c r="BA702" i="25" s="1"/>
  <c r="H712" i="6"/>
  <c r="H712" i="33" s="1"/>
  <c r="D709" i="8"/>
  <c r="H713" i="6"/>
  <c r="AF702" i="25"/>
  <c r="AM702" i="25" s="1"/>
  <c r="Q688" i="25"/>
  <c r="BA688" i="25" s="1"/>
  <c r="AK701" i="25"/>
  <c r="AY701" i="25" s="1"/>
  <c r="D700" i="8"/>
  <c r="AG708" i="25"/>
  <c r="AU708" i="25" s="1"/>
  <c r="AK708" i="25"/>
  <c r="AR708" i="25" s="1"/>
  <c r="D700" i="9"/>
  <c r="C712" i="6"/>
  <c r="C712" i="33" s="1"/>
  <c r="H717" i="25"/>
  <c r="D717" i="6"/>
  <c r="H719" i="25"/>
  <c r="H720" i="25"/>
  <c r="D719" i="6"/>
  <c r="C702" i="9"/>
  <c r="O701" i="25"/>
  <c r="AC701" i="25" s="1"/>
  <c r="BM701" i="25" s="1"/>
  <c r="AN694" i="25"/>
  <c r="C738" i="3"/>
  <c r="C741" i="3"/>
  <c r="C744" i="3"/>
  <c r="BV675" i="25"/>
  <c r="BV676" i="25" s="1"/>
  <c r="BV677" i="25" s="1"/>
  <c r="BV678" i="25" s="1"/>
  <c r="BV679" i="25" s="1"/>
  <c r="BV680" i="25" s="1"/>
  <c r="BV681" i="25" s="1"/>
  <c r="BV682" i="25" s="1"/>
  <c r="BV683" i="25" s="1"/>
  <c r="BV684" i="25" s="1"/>
  <c r="BV685" i="25" s="1"/>
  <c r="BV686" i="25" s="1"/>
  <c r="BV687" i="25" s="1"/>
  <c r="BV688" i="25" s="1"/>
  <c r="C737" i="3"/>
  <c r="C742" i="3"/>
  <c r="C735" i="3"/>
  <c r="C745" i="3"/>
  <c r="C743" i="3"/>
  <c r="C740" i="3"/>
  <c r="C736" i="3"/>
  <c r="C739" i="3"/>
  <c r="C711" i="8"/>
  <c r="C711" i="9"/>
  <c r="H704" i="9"/>
  <c r="H704" i="8"/>
  <c r="O706" i="25"/>
  <c r="AK706" i="25"/>
  <c r="D712" i="6"/>
  <c r="D712" i="33" s="1"/>
  <c r="D722" i="25"/>
  <c r="D722" i="6"/>
  <c r="D722" i="33" s="1"/>
  <c r="J709" i="25"/>
  <c r="AF709" i="25"/>
  <c r="AU689" i="25"/>
  <c r="AN689" i="25"/>
  <c r="V694" i="25"/>
  <c r="BF694" i="25" s="1"/>
  <c r="AC694" i="25"/>
  <c r="BM694" i="25" s="1"/>
  <c r="C710" i="9"/>
  <c r="C710" i="8"/>
  <c r="C714" i="6"/>
  <c r="C714" i="33" s="1"/>
  <c r="H709" i="8"/>
  <c r="H709" i="9"/>
  <c r="D719" i="25"/>
  <c r="X692" i="25"/>
  <c r="BH692" i="25" s="1"/>
  <c r="Q692" i="25"/>
  <c r="BA692" i="25" s="1"/>
  <c r="AG705" i="25"/>
  <c r="K705" i="25"/>
  <c r="H716" i="6"/>
  <c r="H716" i="33" s="1"/>
  <c r="O711" i="25"/>
  <c r="AK711" i="25"/>
  <c r="K702" i="25"/>
  <c r="AG702" i="25"/>
  <c r="V688" i="25"/>
  <c r="BF688" i="25" s="1"/>
  <c r="AC688" i="25"/>
  <c r="BM688" i="25" s="1"/>
  <c r="D705" i="8"/>
  <c r="D705" i="9"/>
  <c r="K701" i="25"/>
  <c r="AG701" i="25"/>
  <c r="BO675" i="25"/>
  <c r="BO676" i="25" s="1"/>
  <c r="BO677" i="25" s="1"/>
  <c r="BO678" i="25" s="1"/>
  <c r="BO679" i="25" s="1"/>
  <c r="BO680" i="25" s="1"/>
  <c r="BO681" i="25" s="1"/>
  <c r="BO682" i="25" s="1"/>
  <c r="BO683" i="25" s="1"/>
  <c r="BO684" i="25" s="1"/>
  <c r="BO685" i="25" s="1"/>
  <c r="BO686" i="25" s="1"/>
  <c r="BO687" i="25" s="1"/>
  <c r="BO688" i="25" s="1"/>
  <c r="H718" i="6"/>
  <c r="H718" i="33" s="1"/>
  <c r="AM695" i="25"/>
  <c r="AT695" i="25"/>
  <c r="H716" i="25"/>
  <c r="D718" i="6"/>
  <c r="D718" i="33" s="1"/>
  <c r="H703" i="8"/>
  <c r="H703" i="9"/>
  <c r="AK702" i="25"/>
  <c r="O702" i="25"/>
  <c r="D714" i="6"/>
  <c r="D714" i="33" s="1"/>
  <c r="C718" i="25"/>
  <c r="C719" i="6"/>
  <c r="C719" i="33" s="1"/>
  <c r="AR692" i="25"/>
  <c r="AY692" i="25"/>
  <c r="C706" i="9"/>
  <c r="C706" i="8"/>
  <c r="AN690" i="25"/>
  <c r="AU690" i="25"/>
  <c r="C707" i="9"/>
  <c r="C707" i="8"/>
  <c r="Y688" i="25"/>
  <c r="BI688" i="25" s="1"/>
  <c r="R688" i="25"/>
  <c r="BB688" i="25" s="1"/>
  <c r="Y693" i="25"/>
  <c r="BI693" i="25" s="1"/>
  <c r="R693" i="25"/>
  <c r="BB693" i="25" s="1"/>
  <c r="J710" i="25"/>
  <c r="AF710" i="25"/>
  <c r="AR697" i="25"/>
  <c r="AY697" i="25"/>
  <c r="AY699" i="25"/>
  <c r="AR699" i="25"/>
  <c r="AK700" i="25"/>
  <c r="O700" i="25"/>
  <c r="AM692" i="25"/>
  <c r="AT692" i="25"/>
  <c r="BW675" i="25"/>
  <c r="BW676" i="25" s="1"/>
  <c r="BW677" i="25" s="1"/>
  <c r="BW678" i="25" s="1"/>
  <c r="BW679" i="25" s="1"/>
  <c r="BW680" i="25" s="1"/>
  <c r="BW681" i="25" s="1"/>
  <c r="BW682" i="25" s="1"/>
  <c r="BW683" i="25" s="1"/>
  <c r="BW684" i="25" s="1"/>
  <c r="BW685" i="25" s="1"/>
  <c r="BW686" i="25" s="1"/>
  <c r="AU691" i="25"/>
  <c r="AN691" i="25"/>
  <c r="J699" i="25"/>
  <c r="AF699" i="25"/>
  <c r="AU695" i="25"/>
  <c r="AN695" i="25"/>
  <c r="H705" i="9"/>
  <c r="H705" i="8"/>
  <c r="AC695" i="25"/>
  <c r="BM695" i="25" s="1"/>
  <c r="V695" i="25"/>
  <c r="BF695" i="25" s="1"/>
  <c r="AY688" i="25"/>
  <c r="AR688" i="25"/>
  <c r="AN698" i="25"/>
  <c r="AU698" i="25"/>
  <c r="C716" i="6"/>
  <c r="C716" i="33" s="1"/>
  <c r="H718" i="25"/>
  <c r="C705" i="8"/>
  <c r="C705" i="9"/>
  <c r="AT691" i="25"/>
  <c r="AM691" i="25"/>
  <c r="H722" i="6"/>
  <c r="H722" i="33" s="1"/>
  <c r="H722" i="25"/>
  <c r="D718" i="25"/>
  <c r="AM693" i="25"/>
  <c r="AT693" i="25"/>
  <c r="AG704" i="25"/>
  <c r="K704" i="25"/>
  <c r="C718" i="6"/>
  <c r="C718" i="33" s="1"/>
  <c r="D704" i="8"/>
  <c r="D704" i="9"/>
  <c r="C719" i="25"/>
  <c r="R689" i="25"/>
  <c r="BB689" i="25" s="1"/>
  <c r="Y689" i="25"/>
  <c r="BI689" i="25" s="1"/>
  <c r="AC697" i="25"/>
  <c r="BM697" i="25" s="1"/>
  <c r="V697" i="25"/>
  <c r="BF697" i="25" s="1"/>
  <c r="Y695" i="25"/>
  <c r="BI695" i="25" s="1"/>
  <c r="R695" i="25"/>
  <c r="BB695" i="25" s="1"/>
  <c r="C721" i="25"/>
  <c r="C708" i="8"/>
  <c r="C708" i="9"/>
  <c r="K706" i="25"/>
  <c r="AG706" i="25"/>
  <c r="J707" i="25"/>
  <c r="AF707" i="25"/>
  <c r="C699" i="9"/>
  <c r="C699" i="8"/>
  <c r="D720" i="6"/>
  <c r="D720" i="33" s="1"/>
  <c r="Q691" i="25"/>
  <c r="BA691" i="25" s="1"/>
  <c r="X691" i="25"/>
  <c r="BH691" i="25" s="1"/>
  <c r="C709" i="8"/>
  <c r="C709" i="9"/>
  <c r="AM696" i="25"/>
  <c r="AT696" i="25"/>
  <c r="D702" i="8"/>
  <c r="D702" i="9"/>
  <c r="AF705" i="25"/>
  <c r="J705" i="25"/>
  <c r="AU692" i="25"/>
  <c r="AN692" i="25"/>
  <c r="AT690" i="25"/>
  <c r="AM690" i="25"/>
  <c r="AR693" i="25"/>
  <c r="AY693" i="25"/>
  <c r="D720" i="25"/>
  <c r="AG709" i="25"/>
  <c r="K709" i="25"/>
  <c r="R696" i="25"/>
  <c r="BB696" i="25" s="1"/>
  <c r="Y696" i="25"/>
  <c r="BI696" i="25" s="1"/>
  <c r="H713" i="25"/>
  <c r="D711" i="25"/>
  <c r="H719" i="6"/>
  <c r="H719" i="33" s="1"/>
  <c r="C713" i="25"/>
  <c r="C712" i="25"/>
  <c r="C715" i="25"/>
  <c r="Y699" i="25"/>
  <c r="BI699" i="25" s="1"/>
  <c r="R699" i="25"/>
  <c r="BB699" i="25" s="1"/>
  <c r="H715" i="25"/>
  <c r="AY698" i="25"/>
  <c r="AR698" i="25"/>
  <c r="D715" i="6"/>
  <c r="D715" i="33" s="1"/>
  <c r="C721" i="6"/>
  <c r="C721" i="33" s="1"/>
  <c r="H710" i="8"/>
  <c r="H710" i="9"/>
  <c r="H702" i="8"/>
  <c r="H702" i="9"/>
  <c r="C714" i="25"/>
  <c r="O704" i="25"/>
  <c r="AK704" i="25"/>
  <c r="V699" i="25"/>
  <c r="BF699" i="25" s="1"/>
  <c r="H700" i="8"/>
  <c r="H700" i="9"/>
  <c r="C716" i="25"/>
  <c r="H850" i="3"/>
  <c r="H851" i="3" s="1"/>
  <c r="AN699" i="25"/>
  <c r="AU699" i="25"/>
  <c r="AF708" i="25"/>
  <c r="J708" i="25"/>
  <c r="AM698" i="25"/>
  <c r="AT698" i="25"/>
  <c r="AF700" i="25"/>
  <c r="J700" i="25"/>
  <c r="D713" i="6"/>
  <c r="D713" i="33" s="1"/>
  <c r="X690" i="25"/>
  <c r="BH690" i="25" s="1"/>
  <c r="Q690" i="25"/>
  <c r="BA690" i="25" s="1"/>
  <c r="D701" i="9"/>
  <c r="D701" i="8"/>
  <c r="V693" i="25"/>
  <c r="BF693" i="25" s="1"/>
  <c r="AC693" i="25"/>
  <c r="BM693" i="25" s="1"/>
  <c r="H714" i="25"/>
  <c r="J706" i="25"/>
  <c r="AF706" i="25"/>
  <c r="AU696" i="25"/>
  <c r="AN696" i="25"/>
  <c r="D711" i="6"/>
  <c r="D711" i="33" s="1"/>
  <c r="AK705" i="25"/>
  <c r="O705" i="25"/>
  <c r="H712" i="9"/>
  <c r="C713" i="6"/>
  <c r="C713" i="33" s="1"/>
  <c r="C720" i="6"/>
  <c r="C720" i="33" s="1"/>
  <c r="C715" i="6"/>
  <c r="C715" i="33" s="1"/>
  <c r="C704" i="9"/>
  <c r="C704" i="8"/>
  <c r="H715" i="6"/>
  <c r="H715" i="33" s="1"/>
  <c r="AC698" i="25"/>
  <c r="BM698" i="25" s="1"/>
  <c r="V698" i="25"/>
  <c r="BF698" i="25" s="1"/>
  <c r="D710" i="8"/>
  <c r="D710" i="9"/>
  <c r="V692" i="25"/>
  <c r="BF692" i="25" s="1"/>
  <c r="AC692" i="25"/>
  <c r="BM692" i="25" s="1"/>
  <c r="Y687" i="25"/>
  <c r="BI687" i="25" s="1"/>
  <c r="R687" i="25"/>
  <c r="BB687" i="25" s="1"/>
  <c r="D721" i="6"/>
  <c r="D721" i="33" s="1"/>
  <c r="D715" i="25"/>
  <c r="O710" i="25"/>
  <c r="AK710" i="25"/>
  <c r="X689" i="25"/>
  <c r="BH689" i="25" s="1"/>
  <c r="Q689" i="25"/>
  <c r="BA689" i="25" s="1"/>
  <c r="AU688" i="25"/>
  <c r="AN688" i="25"/>
  <c r="AN693" i="25"/>
  <c r="AU693" i="25"/>
  <c r="Q696" i="25"/>
  <c r="BA696" i="25" s="1"/>
  <c r="X696" i="25"/>
  <c r="BH696" i="25" s="1"/>
  <c r="R698" i="25"/>
  <c r="BB698" i="25" s="1"/>
  <c r="Y698" i="25"/>
  <c r="BI698" i="25" s="1"/>
  <c r="Q698" i="25"/>
  <c r="BA698" i="25" s="1"/>
  <c r="X698" i="25"/>
  <c r="BH698" i="25" s="1"/>
  <c r="V689" i="25"/>
  <c r="BF689" i="25" s="1"/>
  <c r="AC689" i="25"/>
  <c r="BM689" i="25" s="1"/>
  <c r="C850" i="3"/>
  <c r="C851" i="3" s="1"/>
  <c r="C723" i="25"/>
  <c r="AN697" i="25"/>
  <c r="AU697" i="25"/>
  <c r="D713" i="25"/>
  <c r="H708" i="9"/>
  <c r="H708" i="8"/>
  <c r="H714" i="6"/>
  <c r="H714" i="33" s="1"/>
  <c r="AM697" i="25"/>
  <c r="AT697" i="25"/>
  <c r="D716" i="6"/>
  <c r="D716" i="33" s="1"/>
  <c r="J704" i="25"/>
  <c r="AF704" i="25"/>
  <c r="C720" i="25"/>
  <c r="AF703" i="25"/>
  <c r="J703" i="25"/>
  <c r="AG710" i="25"/>
  <c r="K710" i="25"/>
  <c r="AN687" i="25"/>
  <c r="AU687" i="25"/>
  <c r="D721" i="25"/>
  <c r="O703" i="25"/>
  <c r="AK703" i="25"/>
  <c r="D707" i="9"/>
  <c r="D707" i="8"/>
  <c r="H721" i="25"/>
  <c r="Y691" i="25"/>
  <c r="BI691" i="25" s="1"/>
  <c r="R691" i="25"/>
  <c r="BB691" i="25" s="1"/>
  <c r="Q693" i="25"/>
  <c r="BA693" i="25" s="1"/>
  <c r="X693" i="25"/>
  <c r="BH693" i="25" s="1"/>
  <c r="AY689" i="25"/>
  <c r="AR689" i="25"/>
  <c r="H717" i="6"/>
  <c r="H717" i="33" s="1"/>
  <c r="C722" i="6"/>
  <c r="C722" i="33" s="1"/>
  <c r="C722" i="25"/>
  <c r="Y697" i="25"/>
  <c r="BI697" i="25" s="1"/>
  <c r="R697" i="25"/>
  <c r="BB697" i="25" s="1"/>
  <c r="AM689" i="25"/>
  <c r="AT689" i="25"/>
  <c r="H720" i="6"/>
  <c r="H720" i="33" s="1"/>
  <c r="D717" i="25"/>
  <c r="X697" i="25"/>
  <c r="BH697" i="25" s="1"/>
  <c r="Q697" i="25"/>
  <c r="BA697" i="25" s="1"/>
  <c r="C700" i="8"/>
  <c r="C700" i="9"/>
  <c r="D716" i="25"/>
  <c r="H701" i="8"/>
  <c r="H701" i="9"/>
  <c r="AF701" i="25"/>
  <c r="J701" i="25"/>
  <c r="D703" i="8"/>
  <c r="D703" i="9"/>
  <c r="D708" i="9"/>
  <c r="D708" i="8"/>
  <c r="AR690" i="25"/>
  <c r="AY690" i="25"/>
  <c r="C711" i="25"/>
  <c r="C717" i="6"/>
  <c r="C717" i="33" s="1"/>
  <c r="AY691" i="25"/>
  <c r="AR691" i="25"/>
  <c r="H721" i="6"/>
  <c r="H721" i="33" s="1"/>
  <c r="AK707" i="25"/>
  <c r="AR694" i="25"/>
  <c r="AY694" i="25"/>
  <c r="K703" i="25"/>
  <c r="AG703" i="25"/>
  <c r="X695" i="25"/>
  <c r="BH695" i="25" s="1"/>
  <c r="Q695" i="25"/>
  <c r="BA695" i="25" s="1"/>
  <c r="V690" i="25"/>
  <c r="BF690" i="25" s="1"/>
  <c r="AC690" i="25"/>
  <c r="BM690" i="25" s="1"/>
  <c r="C701" i="8"/>
  <c r="C701" i="9"/>
  <c r="D714" i="25"/>
  <c r="AG707" i="25"/>
  <c r="K707" i="25"/>
  <c r="C717" i="25"/>
  <c r="C703" i="9"/>
  <c r="C703" i="8"/>
  <c r="V691" i="25"/>
  <c r="BF691" i="25" s="1"/>
  <c r="AC691" i="25"/>
  <c r="BM691" i="25" s="1"/>
  <c r="D712" i="25"/>
  <c r="K708" i="25"/>
  <c r="O707" i="25"/>
  <c r="I835" i="4"/>
  <c r="K835" i="4" s="1"/>
  <c r="C835" i="4"/>
  <c r="E835" i="4" s="1"/>
  <c r="D835" i="4"/>
  <c r="J835" i="4"/>
  <c r="H723" i="25" l="1"/>
  <c r="H712" i="8"/>
  <c r="BX664" i="25"/>
  <c r="AP683" i="25"/>
  <c r="AW683" i="25"/>
  <c r="AN708" i="25"/>
  <c r="BQ663" i="25"/>
  <c r="BQ664" i="25" s="1"/>
  <c r="BQ665" i="25" s="1"/>
  <c r="BQ666" i="25" s="1"/>
  <c r="BQ667" i="25" s="1"/>
  <c r="BQ668" i="25" s="1"/>
  <c r="BQ669" i="25" s="1"/>
  <c r="BQ670" i="25" s="1"/>
  <c r="BQ671" i="25" s="1"/>
  <c r="BQ672" i="25" s="1"/>
  <c r="BQ673" i="25" s="1"/>
  <c r="BQ674" i="25" s="1"/>
  <c r="F705" i="25"/>
  <c r="AY708" i="25"/>
  <c r="AY709" i="25"/>
  <c r="AC708" i="25"/>
  <c r="BM708" i="25" s="1"/>
  <c r="AK712" i="25"/>
  <c r="AY712" i="25" s="1"/>
  <c r="AR701" i="25"/>
  <c r="E702" i="25"/>
  <c r="BX665" i="25"/>
  <c r="BX666" i="25" s="1"/>
  <c r="BX667" i="25" s="1"/>
  <c r="BX668" i="25" s="1"/>
  <c r="BX669" i="25" s="1"/>
  <c r="BX670" i="25" s="1"/>
  <c r="BX671" i="25" s="1"/>
  <c r="BX672" i="25" s="1"/>
  <c r="BX673" i="25" s="1"/>
  <c r="BX674" i="25" s="1"/>
  <c r="E700" i="6"/>
  <c r="E700" i="9" s="1"/>
  <c r="F701" i="6"/>
  <c r="F701" i="8" s="1"/>
  <c r="BY663" i="25"/>
  <c r="BY664" i="25" s="1"/>
  <c r="BY665" i="25" s="1"/>
  <c r="BY666" i="25" s="1"/>
  <c r="BY667" i="25" s="1"/>
  <c r="BY668" i="25" s="1"/>
  <c r="BY669" i="25" s="1"/>
  <c r="BY670" i="25" s="1"/>
  <c r="BY671" i="25" s="1"/>
  <c r="BY672" i="25" s="1"/>
  <c r="BY673" i="25" s="1"/>
  <c r="BY674" i="25" s="1"/>
  <c r="BR663" i="25"/>
  <c r="BR664" i="25" s="1"/>
  <c r="BR665" i="25" s="1"/>
  <c r="BR666" i="25" s="1"/>
  <c r="BR667" i="25" s="1"/>
  <c r="BR668" i="25" s="1"/>
  <c r="BR669" i="25" s="1"/>
  <c r="BR670" i="25" s="1"/>
  <c r="BR671" i="25" s="1"/>
  <c r="BR672" i="25" s="1"/>
  <c r="BR673" i="25" s="1"/>
  <c r="BR674" i="25" s="1"/>
  <c r="AO680" i="25"/>
  <c r="AV680" i="25"/>
  <c r="F699" i="25"/>
  <c r="AI699" i="25" s="1"/>
  <c r="AW699" i="25" s="1"/>
  <c r="AW682" i="25"/>
  <c r="AP682" i="25"/>
  <c r="M688" i="25"/>
  <c r="AI688" i="25"/>
  <c r="F688" i="33"/>
  <c r="F688" i="9"/>
  <c r="F688" i="8"/>
  <c r="M693" i="25"/>
  <c r="AI693" i="25"/>
  <c r="F713" i="5"/>
  <c r="F725" i="3"/>
  <c r="E715" i="5"/>
  <c r="E727" i="3"/>
  <c r="AA678" i="25"/>
  <c r="BK678" i="25" s="1"/>
  <c r="T678" i="25"/>
  <c r="BD678" i="25" s="1"/>
  <c r="AW680" i="25"/>
  <c r="AP680" i="25"/>
  <c r="T677" i="25"/>
  <c r="BD677" i="25" s="1"/>
  <c r="AA677" i="25"/>
  <c r="BK677" i="25" s="1"/>
  <c r="T685" i="25"/>
  <c r="BD685" i="25" s="1"/>
  <c r="AA685" i="25"/>
  <c r="BK685" i="25" s="1"/>
  <c r="E719" i="5"/>
  <c r="E731" i="3"/>
  <c r="E695" i="33"/>
  <c r="E695" i="9"/>
  <c r="E695" i="8"/>
  <c r="AH693" i="25"/>
  <c r="L693" i="25"/>
  <c r="AH690" i="25"/>
  <c r="L690" i="25"/>
  <c r="AO676" i="25"/>
  <c r="AV676" i="25"/>
  <c r="E717" i="5"/>
  <c r="E729" i="3"/>
  <c r="F703" i="25"/>
  <c r="F702" i="25"/>
  <c r="T682" i="25"/>
  <c r="BD682" i="25" s="1"/>
  <c r="AA682" i="25"/>
  <c r="BK682" i="25" s="1"/>
  <c r="AV678" i="25"/>
  <c r="AO678" i="25"/>
  <c r="F691" i="8"/>
  <c r="F691" i="9"/>
  <c r="F691" i="33"/>
  <c r="F690" i="33"/>
  <c r="F690" i="9"/>
  <c r="F690" i="8"/>
  <c r="M687" i="25"/>
  <c r="AI687" i="25"/>
  <c r="F710" i="5"/>
  <c r="F849" i="3"/>
  <c r="F722" i="3"/>
  <c r="T680" i="25"/>
  <c r="BD680" i="25" s="1"/>
  <c r="AA680" i="25"/>
  <c r="BK680" i="25" s="1"/>
  <c r="E713" i="5"/>
  <c r="E725" i="3"/>
  <c r="F703" i="6"/>
  <c r="F712" i="5"/>
  <c r="F724" i="3"/>
  <c r="AV681" i="25"/>
  <c r="AO681" i="25"/>
  <c r="F705" i="6"/>
  <c r="AP685" i="25"/>
  <c r="AW685" i="25"/>
  <c r="E714" i="5"/>
  <c r="E726" i="3"/>
  <c r="F719" i="5"/>
  <c r="F731" i="3"/>
  <c r="L694" i="25"/>
  <c r="AH694" i="25"/>
  <c r="AH691" i="25"/>
  <c r="L691" i="25"/>
  <c r="L688" i="25"/>
  <c r="AH688" i="25"/>
  <c r="Z676" i="25"/>
  <c r="BJ676" i="25" s="1"/>
  <c r="S676" i="25"/>
  <c r="BC676" i="25" s="1"/>
  <c r="AV683" i="25"/>
  <c r="AO683" i="25"/>
  <c r="S675" i="25"/>
  <c r="BC675" i="25" s="1"/>
  <c r="Z675" i="25"/>
  <c r="BJ675" i="25" s="1"/>
  <c r="F709" i="25"/>
  <c r="F702" i="6"/>
  <c r="F710" i="6"/>
  <c r="F704" i="25"/>
  <c r="F709" i="6"/>
  <c r="F706" i="6"/>
  <c r="F710" i="25"/>
  <c r="AV686" i="25"/>
  <c r="AO686" i="25"/>
  <c r="F721" i="5"/>
  <c r="F733" i="3"/>
  <c r="E704" i="6"/>
  <c r="AO679" i="25"/>
  <c r="AV679" i="25"/>
  <c r="AI698" i="25"/>
  <c r="M698" i="25"/>
  <c r="M697" i="25"/>
  <c r="AI697" i="25"/>
  <c r="M691" i="25"/>
  <c r="AI691" i="25"/>
  <c r="E710" i="25"/>
  <c r="E708" i="6"/>
  <c r="E709" i="6"/>
  <c r="E702" i="6"/>
  <c r="E707" i="25"/>
  <c r="E708" i="25"/>
  <c r="E709" i="25"/>
  <c r="E701" i="25"/>
  <c r="E706" i="25"/>
  <c r="E705" i="6"/>
  <c r="E710" i="6"/>
  <c r="E705" i="25"/>
  <c r="E706" i="6"/>
  <c r="E707" i="6"/>
  <c r="AV675" i="25"/>
  <c r="AO675" i="25"/>
  <c r="Z685" i="25"/>
  <c r="BJ685" i="25" s="1"/>
  <c r="S685" i="25"/>
  <c r="BC685" i="25" s="1"/>
  <c r="E721" i="5"/>
  <c r="E733" i="3"/>
  <c r="F700" i="25"/>
  <c r="E711" i="5"/>
  <c r="E723" i="3"/>
  <c r="F714" i="5"/>
  <c r="F726" i="3"/>
  <c r="S686" i="25"/>
  <c r="BC686" i="25" s="1"/>
  <c r="Z686" i="25"/>
  <c r="BJ686" i="25" s="1"/>
  <c r="F704" i="6"/>
  <c r="AO682" i="25"/>
  <c r="AV682" i="25"/>
  <c r="F701" i="25"/>
  <c r="L687" i="25"/>
  <c r="AH687" i="25"/>
  <c r="E693" i="33"/>
  <c r="E693" i="8"/>
  <c r="E693" i="9"/>
  <c r="L695" i="25"/>
  <c r="AH695" i="25"/>
  <c r="E703" i="6"/>
  <c r="Z678" i="25"/>
  <c r="BJ678" i="25" s="1"/>
  <c r="S678" i="25"/>
  <c r="BC678" i="25" s="1"/>
  <c r="AV685" i="25"/>
  <c r="AO685" i="25"/>
  <c r="E688" i="33"/>
  <c r="E688" i="9"/>
  <c r="E688" i="8"/>
  <c r="E691" i="33"/>
  <c r="E691" i="9"/>
  <c r="E691" i="8"/>
  <c r="AH696" i="25"/>
  <c r="L696" i="25"/>
  <c r="S677" i="25"/>
  <c r="BC677" i="25" s="1"/>
  <c r="Z677" i="25"/>
  <c r="BJ677" i="25" s="1"/>
  <c r="F694" i="33"/>
  <c r="F694" i="8"/>
  <c r="F694" i="9"/>
  <c r="AI695" i="25"/>
  <c r="M695" i="25"/>
  <c r="AI692" i="25"/>
  <c r="M692" i="25"/>
  <c r="T676" i="25"/>
  <c r="BD676" i="25" s="1"/>
  <c r="AA676" i="25"/>
  <c r="BK676" i="25" s="1"/>
  <c r="E701" i="6"/>
  <c r="F699" i="6"/>
  <c r="AP684" i="25"/>
  <c r="AW684" i="25"/>
  <c r="E703" i="25"/>
  <c r="AP675" i="25"/>
  <c r="AW675" i="25"/>
  <c r="S682" i="25"/>
  <c r="BC682" i="25" s="1"/>
  <c r="Z682" i="25"/>
  <c r="BJ682" i="25" s="1"/>
  <c r="E689" i="33"/>
  <c r="E689" i="9"/>
  <c r="E689" i="8"/>
  <c r="E697" i="8"/>
  <c r="E697" i="33"/>
  <c r="E697" i="9"/>
  <c r="AH689" i="25"/>
  <c r="L689" i="25"/>
  <c r="F706" i="25"/>
  <c r="AI694" i="25"/>
  <c r="M694" i="25"/>
  <c r="L699" i="25"/>
  <c r="AH699" i="25"/>
  <c r="F700" i="6"/>
  <c r="Z681" i="25"/>
  <c r="BJ681" i="25" s="1"/>
  <c r="S681" i="25"/>
  <c r="BC681" i="25" s="1"/>
  <c r="F716" i="5"/>
  <c r="F728" i="3"/>
  <c r="F698" i="33"/>
  <c r="F698" i="8"/>
  <c r="F698" i="9"/>
  <c r="F692" i="33"/>
  <c r="F692" i="8"/>
  <c r="F692" i="9"/>
  <c r="M690" i="25"/>
  <c r="AI690" i="25"/>
  <c r="AW676" i="25"/>
  <c r="AP676" i="25"/>
  <c r="Z683" i="25"/>
  <c r="BJ683" i="25" s="1"/>
  <c r="S683" i="25"/>
  <c r="BC683" i="25" s="1"/>
  <c r="F708" i="6"/>
  <c r="AA684" i="25"/>
  <c r="BK684" i="25" s="1"/>
  <c r="T684" i="25"/>
  <c r="BD684" i="25" s="1"/>
  <c r="AA679" i="25"/>
  <c r="BK679" i="25" s="1"/>
  <c r="T679" i="25"/>
  <c r="BD679" i="25" s="1"/>
  <c r="AW686" i="25"/>
  <c r="AP686" i="25"/>
  <c r="S684" i="25"/>
  <c r="BC684" i="25" s="1"/>
  <c r="Z684" i="25"/>
  <c r="BJ684" i="25" s="1"/>
  <c r="F715" i="5"/>
  <c r="F727" i="3"/>
  <c r="AA675" i="25"/>
  <c r="BK675" i="25" s="1"/>
  <c r="T675" i="25"/>
  <c r="BD675" i="25" s="1"/>
  <c r="L697" i="25"/>
  <c r="AH697" i="25"/>
  <c r="L692" i="25"/>
  <c r="AH692" i="25"/>
  <c r="E696" i="33"/>
  <c r="E696" i="8"/>
  <c r="E696" i="9"/>
  <c r="E718" i="5"/>
  <c r="E730" i="3"/>
  <c r="E700" i="25"/>
  <c r="E710" i="5"/>
  <c r="E849" i="3"/>
  <c r="E722" i="3"/>
  <c r="F718" i="5"/>
  <c r="F730" i="3"/>
  <c r="M689" i="25"/>
  <c r="AI689" i="25"/>
  <c r="M696" i="25"/>
  <c r="AI696" i="25"/>
  <c r="F696" i="33"/>
  <c r="F696" i="9"/>
  <c r="F696" i="8"/>
  <c r="F720" i="5"/>
  <c r="F732" i="3"/>
  <c r="F707" i="6"/>
  <c r="E712" i="5"/>
  <c r="E724" i="3"/>
  <c r="AP679" i="25"/>
  <c r="AW679" i="25"/>
  <c r="AA681" i="25"/>
  <c r="BK681" i="25" s="1"/>
  <c r="T681" i="25"/>
  <c r="BD681" i="25" s="1"/>
  <c r="T686" i="25"/>
  <c r="BD686" i="25" s="1"/>
  <c r="AA686" i="25"/>
  <c r="BK686" i="25" s="1"/>
  <c r="AV684" i="25"/>
  <c r="AO684" i="25"/>
  <c r="F717" i="5"/>
  <c r="F729" i="3"/>
  <c r="E694" i="33"/>
  <c r="E694" i="9"/>
  <c r="E694" i="8"/>
  <c r="E690" i="9"/>
  <c r="E690" i="33"/>
  <c r="E690" i="8"/>
  <c r="E692" i="33"/>
  <c r="E692" i="9"/>
  <c r="E692" i="8"/>
  <c r="E699" i="6"/>
  <c r="E704" i="25"/>
  <c r="F689" i="33"/>
  <c r="F689" i="9"/>
  <c r="F689" i="8"/>
  <c r="E716" i="5"/>
  <c r="E728" i="3"/>
  <c r="F693" i="33"/>
  <c r="F693" i="8"/>
  <c r="F693" i="9"/>
  <c r="F697" i="9"/>
  <c r="F697" i="8"/>
  <c r="F697" i="33"/>
  <c r="F695" i="33"/>
  <c r="F695" i="9"/>
  <c r="F695" i="8"/>
  <c r="AW678" i="25"/>
  <c r="AP678" i="25"/>
  <c r="E720" i="5"/>
  <c r="E732" i="3"/>
  <c r="AW677" i="25"/>
  <c r="AP677" i="25"/>
  <c r="AW681" i="25"/>
  <c r="AP681" i="25"/>
  <c r="F711" i="5"/>
  <c r="F723" i="3"/>
  <c r="E698" i="33"/>
  <c r="E698" i="9"/>
  <c r="E698" i="8"/>
  <c r="E687" i="33"/>
  <c r="E687" i="9"/>
  <c r="E687" i="8"/>
  <c r="L698" i="25"/>
  <c r="AH698" i="25"/>
  <c r="AO677" i="25"/>
  <c r="AV677" i="25"/>
  <c r="F708" i="25"/>
  <c r="F707" i="25"/>
  <c r="AU700" i="25"/>
  <c r="AK720" i="25"/>
  <c r="AY720" i="25" s="1"/>
  <c r="C753" i="3"/>
  <c r="C741" i="5"/>
  <c r="H748" i="3"/>
  <c r="H736" i="5"/>
  <c r="D736" i="5"/>
  <c r="V709" i="25"/>
  <c r="BF709" i="25" s="1"/>
  <c r="C748" i="3"/>
  <c r="C736" i="5"/>
  <c r="C747" i="3"/>
  <c r="C735" i="5"/>
  <c r="H711" i="9"/>
  <c r="H711" i="33"/>
  <c r="D719" i="8"/>
  <c r="D719" i="33"/>
  <c r="D717" i="9"/>
  <c r="D717" i="33"/>
  <c r="H756" i="3"/>
  <c r="H744" i="5"/>
  <c r="D744" i="5"/>
  <c r="H747" i="3"/>
  <c r="D735" i="5"/>
  <c r="H735" i="5"/>
  <c r="H755" i="3"/>
  <c r="D743" i="5"/>
  <c r="H743" i="5"/>
  <c r="X702" i="25"/>
  <c r="BH702" i="25" s="1"/>
  <c r="C752" i="3"/>
  <c r="C740" i="5"/>
  <c r="C750" i="3"/>
  <c r="C738" i="5"/>
  <c r="C755" i="3"/>
  <c r="C743" i="5"/>
  <c r="C754" i="3"/>
  <c r="C742" i="5"/>
  <c r="H751" i="3"/>
  <c r="D739" i="5"/>
  <c r="H739" i="5"/>
  <c r="C751" i="3"/>
  <c r="C739" i="5"/>
  <c r="H713" i="8"/>
  <c r="H713" i="33"/>
  <c r="H757" i="3"/>
  <c r="H745" i="5"/>
  <c r="D745" i="5"/>
  <c r="H754" i="3"/>
  <c r="D742" i="5"/>
  <c r="H742" i="5"/>
  <c r="H752" i="3"/>
  <c r="H740" i="5"/>
  <c r="D740" i="5"/>
  <c r="H746" i="3"/>
  <c r="D734" i="5"/>
  <c r="H734" i="5"/>
  <c r="H724" i="25"/>
  <c r="O724" i="25" s="1"/>
  <c r="C757" i="3"/>
  <c r="C745" i="5"/>
  <c r="C749" i="3"/>
  <c r="C737" i="5"/>
  <c r="H750" i="3"/>
  <c r="D738" i="5"/>
  <c r="H738" i="5"/>
  <c r="H749" i="3"/>
  <c r="H737" i="5"/>
  <c r="D737" i="5"/>
  <c r="H734" i="6"/>
  <c r="C734" i="33"/>
  <c r="C734" i="8"/>
  <c r="C734" i="9"/>
  <c r="C756" i="3"/>
  <c r="C744" i="5"/>
  <c r="D734" i="6"/>
  <c r="H753" i="3"/>
  <c r="H741" i="5"/>
  <c r="D741" i="5"/>
  <c r="C746" i="3"/>
  <c r="C734" i="5"/>
  <c r="H711" i="8"/>
  <c r="H713" i="9"/>
  <c r="AT702" i="25"/>
  <c r="C724" i="6"/>
  <c r="AK717" i="25"/>
  <c r="AY717" i="25" s="1"/>
  <c r="D717" i="8"/>
  <c r="V701" i="25"/>
  <c r="BF701" i="25" s="1"/>
  <c r="C732" i="25"/>
  <c r="C724" i="25"/>
  <c r="J724" i="25" s="1"/>
  <c r="BT688" i="25"/>
  <c r="BT689" i="25" s="1"/>
  <c r="BT690" i="25" s="1"/>
  <c r="BT691" i="25" s="1"/>
  <c r="BT692" i="25" s="1"/>
  <c r="BT693" i="25" s="1"/>
  <c r="BT694" i="25" s="1"/>
  <c r="BT695" i="25" s="1"/>
  <c r="BT696" i="25" s="1"/>
  <c r="BT697" i="25" s="1"/>
  <c r="BT698" i="25" s="1"/>
  <c r="BT699" i="25" s="1"/>
  <c r="H733" i="25"/>
  <c r="O720" i="25"/>
  <c r="AC720" i="25" s="1"/>
  <c r="BM720" i="25" s="1"/>
  <c r="O717" i="25"/>
  <c r="V717" i="25" s="1"/>
  <c r="BF717" i="25" s="1"/>
  <c r="D733" i="6"/>
  <c r="C712" i="8"/>
  <c r="C712" i="9"/>
  <c r="C726" i="25"/>
  <c r="C732" i="6"/>
  <c r="H724" i="6"/>
  <c r="BW687" i="25"/>
  <c r="BW688" i="25" s="1"/>
  <c r="BW689" i="25" s="1"/>
  <c r="BW690" i="25" s="1"/>
  <c r="BW691" i="25" s="1"/>
  <c r="BW692" i="25" s="1"/>
  <c r="BW693" i="25" s="1"/>
  <c r="BW694" i="25" s="1"/>
  <c r="BW695" i="25" s="1"/>
  <c r="BW696" i="25" s="1"/>
  <c r="BW697" i="25" s="1"/>
  <c r="BW698" i="25" s="1"/>
  <c r="BW699" i="25" s="1"/>
  <c r="D719" i="9"/>
  <c r="H726" i="25"/>
  <c r="H728" i="25"/>
  <c r="C728" i="6"/>
  <c r="D726" i="6"/>
  <c r="D726" i="9" s="1"/>
  <c r="H727" i="25"/>
  <c r="H729" i="6"/>
  <c r="BO689" i="25"/>
  <c r="BO690" i="25" s="1"/>
  <c r="BO691" i="25" s="1"/>
  <c r="BO692" i="25" s="1"/>
  <c r="BO693" i="25" s="1"/>
  <c r="BO694" i="25" s="1"/>
  <c r="BO695" i="25" s="1"/>
  <c r="BO696" i="25" s="1"/>
  <c r="BO697" i="25" s="1"/>
  <c r="BO698" i="25" s="1"/>
  <c r="CA688" i="25"/>
  <c r="CA689" i="25" s="1"/>
  <c r="CA690" i="25" s="1"/>
  <c r="CA691" i="25" s="1"/>
  <c r="CA692" i="25" s="1"/>
  <c r="CA693" i="25" s="1"/>
  <c r="CA694" i="25" s="1"/>
  <c r="CA695" i="25" s="1"/>
  <c r="CA696" i="25" s="1"/>
  <c r="CA697" i="25" s="1"/>
  <c r="CA698" i="25" s="1"/>
  <c r="CA699" i="25" s="1"/>
  <c r="J723" i="25"/>
  <c r="AF723" i="25"/>
  <c r="Y703" i="25"/>
  <c r="BI703" i="25" s="1"/>
  <c r="R703" i="25"/>
  <c r="BB703" i="25" s="1"/>
  <c r="H732" i="6"/>
  <c r="AM707" i="25"/>
  <c r="AT707" i="25"/>
  <c r="O718" i="25"/>
  <c r="AK718" i="25"/>
  <c r="AT710" i="25"/>
  <c r="AM710" i="25"/>
  <c r="AG723" i="25"/>
  <c r="K723" i="25"/>
  <c r="D714" i="8"/>
  <c r="D714" i="9"/>
  <c r="K722" i="25"/>
  <c r="AG722" i="25"/>
  <c r="C725" i="6"/>
  <c r="O715" i="25"/>
  <c r="AK715" i="25"/>
  <c r="K716" i="25"/>
  <c r="AG716" i="25"/>
  <c r="Q703" i="25"/>
  <c r="BA703" i="25" s="1"/>
  <c r="X703" i="25"/>
  <c r="BH703" i="25" s="1"/>
  <c r="D716" i="9"/>
  <c r="D716" i="8"/>
  <c r="V710" i="25"/>
  <c r="BF710" i="25" s="1"/>
  <c r="AC710" i="25"/>
  <c r="BM710" i="25" s="1"/>
  <c r="D711" i="9"/>
  <c r="D711" i="8"/>
  <c r="Q706" i="25"/>
  <c r="BA706" i="25" s="1"/>
  <c r="X706" i="25"/>
  <c r="BH706" i="25" s="1"/>
  <c r="X708" i="25"/>
  <c r="BH708" i="25" s="1"/>
  <c r="Q708" i="25"/>
  <c r="BA708" i="25" s="1"/>
  <c r="C730" i="6"/>
  <c r="H728" i="6"/>
  <c r="C729" i="6"/>
  <c r="X707" i="25"/>
  <c r="BH707" i="25" s="1"/>
  <c r="Q707" i="25"/>
  <c r="BA707" i="25" s="1"/>
  <c r="AN706" i="25"/>
  <c r="AU706" i="25"/>
  <c r="J719" i="25"/>
  <c r="AF719" i="25"/>
  <c r="H730" i="25"/>
  <c r="D725" i="25"/>
  <c r="C716" i="9"/>
  <c r="C716" i="8"/>
  <c r="Q710" i="25"/>
  <c r="BA710" i="25" s="1"/>
  <c r="X710" i="25"/>
  <c r="BH710" i="25" s="1"/>
  <c r="C728" i="25"/>
  <c r="AU702" i="25"/>
  <c r="AN702" i="25"/>
  <c r="AG719" i="25"/>
  <c r="K719" i="25"/>
  <c r="D712" i="8"/>
  <c r="D712" i="9"/>
  <c r="C725" i="25"/>
  <c r="O719" i="25"/>
  <c r="AR710" i="25"/>
  <c r="AY710" i="25"/>
  <c r="AF716" i="25"/>
  <c r="J716" i="25"/>
  <c r="H721" i="9"/>
  <c r="H721" i="8"/>
  <c r="C717" i="8"/>
  <c r="C717" i="9"/>
  <c r="J722" i="25"/>
  <c r="AF722" i="25"/>
  <c r="K721" i="25"/>
  <c r="AG721" i="25"/>
  <c r="AT703" i="25"/>
  <c r="AM703" i="25"/>
  <c r="V712" i="25"/>
  <c r="BF712" i="25" s="1"/>
  <c r="AC712" i="25"/>
  <c r="BM712" i="25" s="1"/>
  <c r="AG715" i="25"/>
  <c r="K715" i="25"/>
  <c r="H715" i="8"/>
  <c r="H715" i="9"/>
  <c r="C727" i="25"/>
  <c r="AT708" i="25"/>
  <c r="AM708" i="25"/>
  <c r="C730" i="25"/>
  <c r="AR704" i="25"/>
  <c r="AY704" i="25"/>
  <c r="C721" i="8"/>
  <c r="C721" i="9"/>
  <c r="C729" i="25"/>
  <c r="J713" i="25"/>
  <c r="AF713" i="25"/>
  <c r="R706" i="25"/>
  <c r="BB706" i="25" s="1"/>
  <c r="Y706" i="25"/>
  <c r="BI706" i="25" s="1"/>
  <c r="H730" i="6"/>
  <c r="O722" i="25"/>
  <c r="AK722" i="25"/>
  <c r="AM699" i="25"/>
  <c r="AT699" i="25"/>
  <c r="D732" i="25"/>
  <c r="D730" i="6"/>
  <c r="H718" i="9"/>
  <c r="H718" i="8"/>
  <c r="R702" i="25"/>
  <c r="BB702" i="25" s="1"/>
  <c r="Y702" i="25"/>
  <c r="BI702" i="25" s="1"/>
  <c r="H731" i="25"/>
  <c r="C714" i="9"/>
  <c r="C714" i="8"/>
  <c r="AK719" i="25"/>
  <c r="AU710" i="25"/>
  <c r="AN710" i="25"/>
  <c r="AR705" i="25"/>
  <c r="AY705" i="25"/>
  <c r="H720" i="9"/>
  <c r="H720" i="8"/>
  <c r="C722" i="9"/>
  <c r="C722" i="8"/>
  <c r="AR703" i="25"/>
  <c r="AY703" i="25"/>
  <c r="C715" i="9"/>
  <c r="C715" i="8"/>
  <c r="C713" i="8"/>
  <c r="C713" i="9"/>
  <c r="C727" i="6"/>
  <c r="C731" i="25"/>
  <c r="V704" i="25"/>
  <c r="BF704" i="25" s="1"/>
  <c r="AC704" i="25"/>
  <c r="BM704" i="25" s="1"/>
  <c r="D715" i="8"/>
  <c r="D715" i="9"/>
  <c r="H719" i="9"/>
  <c r="H719" i="8"/>
  <c r="R709" i="25"/>
  <c r="BB709" i="25" s="1"/>
  <c r="Y709" i="25"/>
  <c r="BI709" i="25" s="1"/>
  <c r="H722" i="9"/>
  <c r="H722" i="8"/>
  <c r="Q699" i="25"/>
  <c r="BA699" i="25" s="1"/>
  <c r="X699" i="25"/>
  <c r="BH699" i="25" s="1"/>
  <c r="AC700" i="25"/>
  <c r="BM700" i="25" s="1"/>
  <c r="V700" i="25"/>
  <c r="BF700" i="25" s="1"/>
  <c r="D732" i="6"/>
  <c r="D730" i="25"/>
  <c r="D718" i="9"/>
  <c r="D718" i="8"/>
  <c r="H716" i="8"/>
  <c r="H716" i="9"/>
  <c r="H731" i="6"/>
  <c r="K718" i="25"/>
  <c r="AG718" i="25"/>
  <c r="AC707" i="25"/>
  <c r="BM707" i="25" s="1"/>
  <c r="V707" i="25"/>
  <c r="BF707" i="25" s="1"/>
  <c r="H717" i="9"/>
  <c r="H717" i="8"/>
  <c r="AC703" i="25"/>
  <c r="BM703" i="25" s="1"/>
  <c r="V703" i="25"/>
  <c r="BF703" i="25" s="1"/>
  <c r="BP687" i="25"/>
  <c r="BP688" i="25" s="1"/>
  <c r="BP689" i="25" s="1"/>
  <c r="BP690" i="25" s="1"/>
  <c r="BP691" i="25" s="1"/>
  <c r="BP692" i="25" s="1"/>
  <c r="BP693" i="25" s="1"/>
  <c r="BP694" i="25" s="1"/>
  <c r="BP695" i="25" s="1"/>
  <c r="BP696" i="25" s="1"/>
  <c r="BP697" i="25" s="1"/>
  <c r="BP698" i="25" s="1"/>
  <c r="BP699" i="25" s="1"/>
  <c r="BP700" i="25" s="1"/>
  <c r="AF720" i="25"/>
  <c r="J720" i="25"/>
  <c r="C720" i="8"/>
  <c r="C720" i="9"/>
  <c r="C731" i="6"/>
  <c r="J714" i="25"/>
  <c r="AF714" i="25"/>
  <c r="H726" i="6"/>
  <c r="AU709" i="25"/>
  <c r="AN709" i="25"/>
  <c r="D724" i="25"/>
  <c r="D720" i="8"/>
  <c r="D720" i="9"/>
  <c r="C733" i="6"/>
  <c r="R704" i="25"/>
  <c r="BB704" i="25" s="1"/>
  <c r="Y704" i="25"/>
  <c r="BI704" i="25" s="1"/>
  <c r="AR700" i="25"/>
  <c r="AY700" i="25"/>
  <c r="D728" i="25"/>
  <c r="D731" i="6"/>
  <c r="AC702" i="25"/>
  <c r="BM702" i="25" s="1"/>
  <c r="V702" i="25"/>
  <c r="BF702" i="25" s="1"/>
  <c r="AR711" i="25"/>
  <c r="AY711" i="25"/>
  <c r="Y705" i="25"/>
  <c r="BI705" i="25" s="1"/>
  <c r="R705" i="25"/>
  <c r="BB705" i="25" s="1"/>
  <c r="AM709" i="25"/>
  <c r="AT709" i="25"/>
  <c r="D729" i="25"/>
  <c r="AR706" i="25"/>
  <c r="AY706" i="25"/>
  <c r="AM706" i="25"/>
  <c r="AT706" i="25"/>
  <c r="Y708" i="25"/>
  <c r="BI708" i="25" s="1"/>
  <c r="R708" i="25"/>
  <c r="BB708" i="25" s="1"/>
  <c r="Y707" i="25"/>
  <c r="BI707" i="25" s="1"/>
  <c r="R707" i="25"/>
  <c r="BB707" i="25" s="1"/>
  <c r="AU707" i="25"/>
  <c r="AN707" i="25"/>
  <c r="AR707" i="25"/>
  <c r="AY707" i="25"/>
  <c r="X701" i="25"/>
  <c r="BH701" i="25" s="1"/>
  <c r="Q701" i="25"/>
  <c r="BA701" i="25" s="1"/>
  <c r="H729" i="25"/>
  <c r="BV689" i="25"/>
  <c r="BV690" i="25" s="1"/>
  <c r="BV691" i="25" s="1"/>
  <c r="BV692" i="25" s="1"/>
  <c r="BV693" i="25" s="1"/>
  <c r="BV694" i="25" s="1"/>
  <c r="BV695" i="25" s="1"/>
  <c r="BV696" i="25" s="1"/>
  <c r="BV697" i="25" s="1"/>
  <c r="BV698" i="25" s="1"/>
  <c r="K713" i="25"/>
  <c r="AG713" i="25"/>
  <c r="D721" i="9"/>
  <c r="D721" i="8"/>
  <c r="AK714" i="25"/>
  <c r="D713" i="8"/>
  <c r="D713" i="9"/>
  <c r="K720" i="25"/>
  <c r="AG720" i="25"/>
  <c r="D724" i="6"/>
  <c r="D724" i="33" s="1"/>
  <c r="C733" i="25"/>
  <c r="C718" i="8"/>
  <c r="C718" i="9"/>
  <c r="AU704" i="25"/>
  <c r="AN704" i="25"/>
  <c r="D728" i="6"/>
  <c r="D731" i="25"/>
  <c r="AY702" i="25"/>
  <c r="AR702" i="25"/>
  <c r="AN701" i="25"/>
  <c r="AU701" i="25"/>
  <c r="V711" i="25"/>
  <c r="BF711" i="25" s="1"/>
  <c r="AC711" i="25"/>
  <c r="BM711" i="25" s="1"/>
  <c r="AU705" i="25"/>
  <c r="AN705" i="25"/>
  <c r="Q709" i="25"/>
  <c r="BA709" i="25" s="1"/>
  <c r="X709" i="25"/>
  <c r="BH709" i="25" s="1"/>
  <c r="D729" i="6"/>
  <c r="V706" i="25"/>
  <c r="BF706" i="25" s="1"/>
  <c r="AC706" i="25"/>
  <c r="BM706" i="25" s="1"/>
  <c r="Q704" i="25"/>
  <c r="BA704" i="25" s="1"/>
  <c r="X704" i="25"/>
  <c r="BH704" i="25" s="1"/>
  <c r="H729" i="9"/>
  <c r="H723" i="9"/>
  <c r="H723" i="8"/>
  <c r="C723" i="6"/>
  <c r="C723" i="33" s="1"/>
  <c r="H725" i="6"/>
  <c r="J715" i="25"/>
  <c r="AF715" i="25"/>
  <c r="K711" i="25"/>
  <c r="AG711" i="25"/>
  <c r="X705" i="25"/>
  <c r="BH705" i="25" s="1"/>
  <c r="Q705" i="25"/>
  <c r="BA705" i="25" s="1"/>
  <c r="D727" i="6"/>
  <c r="AF721" i="25"/>
  <c r="J721" i="25"/>
  <c r="C719" i="8"/>
  <c r="C719" i="9"/>
  <c r="H725" i="25"/>
  <c r="R701" i="25"/>
  <c r="BB701" i="25" s="1"/>
  <c r="Y701" i="25"/>
  <c r="BI701" i="25" s="1"/>
  <c r="AT700" i="25"/>
  <c r="AM700" i="25"/>
  <c r="AG714" i="25"/>
  <c r="K714" i="25"/>
  <c r="AT701" i="25"/>
  <c r="AM701" i="25"/>
  <c r="AG712" i="25"/>
  <c r="K712" i="25"/>
  <c r="J717" i="25"/>
  <c r="AF717" i="25"/>
  <c r="AN703" i="25"/>
  <c r="AU703" i="25"/>
  <c r="AF711" i="25"/>
  <c r="J711" i="25"/>
  <c r="H732" i="25"/>
  <c r="K717" i="25"/>
  <c r="AG717" i="25"/>
  <c r="H727" i="6"/>
  <c r="O721" i="25"/>
  <c r="AK721" i="25"/>
  <c r="Y710" i="25"/>
  <c r="BI710" i="25" s="1"/>
  <c r="R710" i="25"/>
  <c r="BB710" i="25" s="1"/>
  <c r="AK723" i="25"/>
  <c r="O723" i="25"/>
  <c r="AT704" i="25"/>
  <c r="AM704" i="25"/>
  <c r="H714" i="8"/>
  <c r="H714" i="9"/>
  <c r="C726" i="6"/>
  <c r="V705" i="25"/>
  <c r="BF705" i="25" s="1"/>
  <c r="AC705" i="25"/>
  <c r="BM705" i="25" s="1"/>
  <c r="X700" i="25"/>
  <c r="BH700" i="25" s="1"/>
  <c r="Q700" i="25"/>
  <c r="BA700" i="25" s="1"/>
  <c r="D725" i="6"/>
  <c r="J712" i="25"/>
  <c r="AF712" i="25"/>
  <c r="O714" i="25"/>
  <c r="AK713" i="25"/>
  <c r="O713" i="25"/>
  <c r="AT705" i="25"/>
  <c r="AM705" i="25"/>
  <c r="D727" i="25"/>
  <c r="D726" i="25"/>
  <c r="D723" i="6"/>
  <c r="D723" i="33" s="1"/>
  <c r="H733" i="6"/>
  <c r="AF718" i="25"/>
  <c r="J718" i="25"/>
  <c r="O716" i="25"/>
  <c r="AK716" i="25"/>
  <c r="D733" i="25"/>
  <c r="D722" i="8"/>
  <c r="D722" i="9"/>
  <c r="V720" i="25" l="1"/>
  <c r="BF720" i="25" s="1"/>
  <c r="AH702" i="25"/>
  <c r="AK726" i="25"/>
  <c r="H736" i="6"/>
  <c r="AR712" i="25"/>
  <c r="D736" i="6"/>
  <c r="D736" i="33" s="1"/>
  <c r="F715" i="6"/>
  <c r="F715" i="33" s="1"/>
  <c r="F714" i="6"/>
  <c r="F714" i="9" s="1"/>
  <c r="E716" i="25"/>
  <c r="BR675" i="25"/>
  <c r="BR676" i="25" s="1"/>
  <c r="BR677" i="25" s="1"/>
  <c r="BR678" i="25" s="1"/>
  <c r="BR679" i="25" s="1"/>
  <c r="BR680" i="25" s="1"/>
  <c r="BR681" i="25" s="1"/>
  <c r="BR682" i="25" s="1"/>
  <c r="BR683" i="25" s="1"/>
  <c r="BR684" i="25" s="1"/>
  <c r="BR685" i="25" s="1"/>
  <c r="BR686" i="25" s="1"/>
  <c r="F715" i="25"/>
  <c r="F712" i="25"/>
  <c r="E719" i="25"/>
  <c r="M699" i="25"/>
  <c r="AA699" i="25" s="1"/>
  <c r="BK699" i="25" s="1"/>
  <c r="AP699" i="25"/>
  <c r="F701" i="33"/>
  <c r="F701" i="9"/>
  <c r="BW700" i="25"/>
  <c r="BW701" i="25" s="1"/>
  <c r="BW702" i="25" s="1"/>
  <c r="BW703" i="25" s="1"/>
  <c r="BW704" i="25" s="1"/>
  <c r="BW705" i="25" s="1"/>
  <c r="BW706" i="25" s="1"/>
  <c r="BW707" i="25" s="1"/>
  <c r="BW708" i="25" s="1"/>
  <c r="BW709" i="25" s="1"/>
  <c r="BW710" i="25" s="1"/>
  <c r="F713" i="25"/>
  <c r="E700" i="33"/>
  <c r="E700" i="8"/>
  <c r="E717" i="25"/>
  <c r="F712" i="6"/>
  <c r="F712" i="33" s="1"/>
  <c r="AO702" i="25"/>
  <c r="AV702" i="25"/>
  <c r="BY675" i="25"/>
  <c r="BY676" i="25" s="1"/>
  <c r="F703" i="33"/>
  <c r="F703" i="9"/>
  <c r="F703" i="8"/>
  <c r="AW688" i="25"/>
  <c r="AP688" i="25"/>
  <c r="AR717" i="25"/>
  <c r="E699" i="33"/>
  <c r="E699" i="9"/>
  <c r="E699" i="8"/>
  <c r="E722" i="5"/>
  <c r="E723" i="25" s="1"/>
  <c r="E850" i="3"/>
  <c r="E851" i="3" s="1"/>
  <c r="E734" i="3"/>
  <c r="AV696" i="25"/>
  <c r="AO696" i="25"/>
  <c r="T691" i="25"/>
  <c r="BD691" i="25" s="1"/>
  <c r="AA691" i="25"/>
  <c r="BK691" i="25" s="1"/>
  <c r="E725" i="5"/>
  <c r="E737" i="3"/>
  <c r="L702" i="25"/>
  <c r="M707" i="25"/>
  <c r="AI707" i="25"/>
  <c r="AV692" i="25"/>
  <c r="AO692" i="25"/>
  <c r="F708" i="33"/>
  <c r="F708" i="8"/>
  <c r="F708" i="9"/>
  <c r="Z699" i="25"/>
  <c r="BJ699" i="25" s="1"/>
  <c r="S699" i="25"/>
  <c r="BC699" i="25" s="1"/>
  <c r="L703" i="25"/>
  <c r="AH703" i="25"/>
  <c r="T692" i="25"/>
  <c r="BD692" i="25" s="1"/>
  <c r="AA692" i="25"/>
  <c r="BK692" i="25" s="1"/>
  <c r="BQ675" i="25"/>
  <c r="BQ676" i="25" s="1"/>
  <c r="BQ677" i="25" s="1"/>
  <c r="BQ678" i="25" s="1"/>
  <c r="BQ679" i="25" s="1"/>
  <c r="BQ680" i="25" s="1"/>
  <c r="BQ681" i="25" s="1"/>
  <c r="BQ682" i="25" s="1"/>
  <c r="BQ683" i="25" s="1"/>
  <c r="BQ684" i="25" s="1"/>
  <c r="BQ685" i="25" s="1"/>
  <c r="BQ686" i="25" s="1"/>
  <c r="M700" i="25"/>
  <c r="AI700" i="25"/>
  <c r="E707" i="9"/>
  <c r="E707" i="8"/>
  <c r="E707" i="33"/>
  <c r="L708" i="25"/>
  <c r="AH708" i="25"/>
  <c r="AW697" i="25"/>
  <c r="AP697" i="25"/>
  <c r="F716" i="6"/>
  <c r="M710" i="25"/>
  <c r="AI710" i="25"/>
  <c r="AV691" i="25"/>
  <c r="AO691" i="25"/>
  <c r="E729" i="5"/>
  <c r="E741" i="3"/>
  <c r="F732" i="5"/>
  <c r="F744" i="3"/>
  <c r="AH701" i="25"/>
  <c r="L701" i="25"/>
  <c r="F730" i="5"/>
  <c r="F742" i="3"/>
  <c r="L709" i="25"/>
  <c r="AH709" i="25"/>
  <c r="Z691" i="25"/>
  <c r="BJ691" i="25" s="1"/>
  <c r="S691" i="25"/>
  <c r="BC691" i="25" s="1"/>
  <c r="AA687" i="25"/>
  <c r="BK687" i="25" s="1"/>
  <c r="T687" i="25"/>
  <c r="BD687" i="25" s="1"/>
  <c r="T688" i="25"/>
  <c r="BD688" i="25" s="1"/>
  <c r="AA688" i="25"/>
  <c r="BK688" i="25" s="1"/>
  <c r="AR720" i="25"/>
  <c r="AI708" i="25"/>
  <c r="M708" i="25"/>
  <c r="BY677" i="25"/>
  <c r="BY678" i="25" s="1"/>
  <c r="BY679" i="25" s="1"/>
  <c r="BY680" i="25" s="1"/>
  <c r="BY681" i="25" s="1"/>
  <c r="BY682" i="25" s="1"/>
  <c r="BY683" i="25" s="1"/>
  <c r="BY684" i="25" s="1"/>
  <c r="BY685" i="25" s="1"/>
  <c r="BY686" i="25" s="1"/>
  <c r="F729" i="5"/>
  <c r="F741" i="3"/>
  <c r="E721" i="25"/>
  <c r="E719" i="6"/>
  <c r="E722" i="25"/>
  <c r="E722" i="6"/>
  <c r="E720" i="25"/>
  <c r="E712" i="6"/>
  <c r="E721" i="6"/>
  <c r="Z692" i="25"/>
  <c r="BJ692" i="25" s="1"/>
  <c r="S692" i="25"/>
  <c r="BC692" i="25" s="1"/>
  <c r="F714" i="25"/>
  <c r="T694" i="25"/>
  <c r="BD694" i="25" s="1"/>
  <c r="AA694" i="25"/>
  <c r="BK694" i="25" s="1"/>
  <c r="E711" i="6"/>
  <c r="AP692" i="25"/>
  <c r="AW692" i="25"/>
  <c r="E713" i="6"/>
  <c r="F704" i="33"/>
  <c r="F704" i="9"/>
  <c r="F704" i="8"/>
  <c r="E733" i="5"/>
  <c r="E745" i="3"/>
  <c r="E706" i="33"/>
  <c r="E706" i="9"/>
  <c r="E706" i="8"/>
  <c r="AH707" i="25"/>
  <c r="L707" i="25"/>
  <c r="T697" i="25"/>
  <c r="BD697" i="25" s="1"/>
  <c r="AA697" i="25"/>
  <c r="BK697" i="25" s="1"/>
  <c r="F716" i="25"/>
  <c r="F706" i="33"/>
  <c r="F706" i="8"/>
  <c r="F706" i="9"/>
  <c r="AV694" i="25"/>
  <c r="AO694" i="25"/>
  <c r="F705" i="33"/>
  <c r="F705" i="9"/>
  <c r="F705" i="8"/>
  <c r="AP693" i="25"/>
  <c r="AW693" i="25"/>
  <c r="F711" i="25"/>
  <c r="M712" i="25" s="1"/>
  <c r="L704" i="25"/>
  <c r="AH704" i="25"/>
  <c r="AA690" i="25"/>
  <c r="BK690" i="25" s="1"/>
  <c r="T690" i="25"/>
  <c r="BD690" i="25" s="1"/>
  <c r="E723" i="5"/>
  <c r="E735" i="3"/>
  <c r="M709" i="25"/>
  <c r="AI709" i="25"/>
  <c r="AP687" i="25"/>
  <c r="AW687" i="25"/>
  <c r="Z693" i="25"/>
  <c r="BJ693" i="25" s="1"/>
  <c r="S693" i="25"/>
  <c r="BC693" i="25" s="1"/>
  <c r="AI703" i="25"/>
  <c r="M703" i="25"/>
  <c r="E732" i="5"/>
  <c r="E744" i="3"/>
  <c r="F718" i="6"/>
  <c r="E714" i="6"/>
  <c r="L700" i="25"/>
  <c r="AH700" i="25"/>
  <c r="AV697" i="25"/>
  <c r="AO697" i="25"/>
  <c r="F728" i="5"/>
  <c r="F740" i="3"/>
  <c r="AW694" i="25"/>
  <c r="AP694" i="25"/>
  <c r="AA695" i="25"/>
  <c r="BK695" i="25" s="1"/>
  <c r="T695" i="25"/>
  <c r="BD695" i="25" s="1"/>
  <c r="F719" i="25"/>
  <c r="E716" i="6"/>
  <c r="AH705" i="25"/>
  <c r="L705" i="25"/>
  <c r="E702" i="33"/>
  <c r="E702" i="8"/>
  <c r="E702" i="9"/>
  <c r="AA698" i="25"/>
  <c r="BK698" i="25" s="1"/>
  <c r="T698" i="25"/>
  <c r="BD698" i="25" s="1"/>
  <c r="F717" i="25"/>
  <c r="F709" i="33"/>
  <c r="F709" i="9"/>
  <c r="F709" i="8"/>
  <c r="S694" i="25"/>
  <c r="BC694" i="25" s="1"/>
  <c r="Z694" i="25"/>
  <c r="BJ694" i="25" s="1"/>
  <c r="E715" i="6"/>
  <c r="T693" i="25"/>
  <c r="BD693" i="25" s="1"/>
  <c r="AA693" i="25"/>
  <c r="BK693" i="25" s="1"/>
  <c r="F713" i="6"/>
  <c r="E711" i="25"/>
  <c r="AA689" i="25"/>
  <c r="BK689" i="25" s="1"/>
  <c r="T689" i="25"/>
  <c r="BD689" i="25" s="1"/>
  <c r="F700" i="33"/>
  <c r="F700" i="8"/>
  <c r="F700" i="9"/>
  <c r="S696" i="25"/>
  <c r="BC696" i="25" s="1"/>
  <c r="Z696" i="25"/>
  <c r="BJ696" i="25" s="1"/>
  <c r="AI702" i="25"/>
  <c r="M702" i="25"/>
  <c r="E717" i="6"/>
  <c r="Z695" i="25"/>
  <c r="BJ695" i="25" s="1"/>
  <c r="S695" i="25"/>
  <c r="BC695" i="25" s="1"/>
  <c r="F725" i="5"/>
  <c r="F737" i="3"/>
  <c r="E724" i="5"/>
  <c r="E736" i="3"/>
  <c r="AW696" i="25"/>
  <c r="AP696" i="25"/>
  <c r="E730" i="5"/>
  <c r="E742" i="3"/>
  <c r="S697" i="25"/>
  <c r="BC697" i="25" s="1"/>
  <c r="Z697" i="25"/>
  <c r="BJ697" i="25" s="1"/>
  <c r="M706" i="25"/>
  <c r="AI706" i="25"/>
  <c r="AW695" i="25"/>
  <c r="AP695" i="25"/>
  <c r="F718" i="25"/>
  <c r="E715" i="25"/>
  <c r="AV687" i="25"/>
  <c r="AO687" i="25"/>
  <c r="BX675" i="25"/>
  <c r="BX676" i="25" s="1"/>
  <c r="BX677" i="25" s="1"/>
  <c r="BX678" i="25" s="1"/>
  <c r="BX679" i="25" s="1"/>
  <c r="BX680" i="25" s="1"/>
  <c r="BX681" i="25" s="1"/>
  <c r="BX682" i="25" s="1"/>
  <c r="BX683" i="25" s="1"/>
  <c r="BX684" i="25" s="1"/>
  <c r="BX685" i="25" s="1"/>
  <c r="BX686" i="25" s="1"/>
  <c r="E710" i="33"/>
  <c r="E710" i="9"/>
  <c r="E710" i="8"/>
  <c r="E709" i="33"/>
  <c r="E709" i="8"/>
  <c r="E709" i="9"/>
  <c r="AP698" i="25"/>
  <c r="AW698" i="25"/>
  <c r="E704" i="33"/>
  <c r="E704" i="9"/>
  <c r="E704" i="8"/>
  <c r="AI704" i="25"/>
  <c r="M704" i="25"/>
  <c r="F731" i="5"/>
  <c r="F743" i="3"/>
  <c r="F850" i="3"/>
  <c r="F851" i="3" s="1"/>
  <c r="F734" i="3"/>
  <c r="F722" i="5"/>
  <c r="E718" i="6"/>
  <c r="E731" i="5"/>
  <c r="E743" i="3"/>
  <c r="E718" i="25"/>
  <c r="F727" i="5"/>
  <c r="F739" i="3"/>
  <c r="E728" i="5"/>
  <c r="E740" i="3"/>
  <c r="AO698" i="25"/>
  <c r="AV698" i="25"/>
  <c r="F723" i="5"/>
  <c r="F735" i="3"/>
  <c r="T696" i="25"/>
  <c r="BD696" i="25" s="1"/>
  <c r="AA696" i="25"/>
  <c r="BK696" i="25" s="1"/>
  <c r="F719" i="6"/>
  <c r="Z689" i="25"/>
  <c r="BJ689" i="25" s="1"/>
  <c r="S689" i="25"/>
  <c r="BC689" i="25" s="1"/>
  <c r="F699" i="33"/>
  <c r="F699" i="8"/>
  <c r="F699" i="9"/>
  <c r="E703" i="33"/>
  <c r="E703" i="9"/>
  <c r="E703" i="8"/>
  <c r="S687" i="25"/>
  <c r="BC687" i="25" s="1"/>
  <c r="Z687" i="25"/>
  <c r="BJ687" i="25" s="1"/>
  <c r="F726" i="5"/>
  <c r="F738" i="3"/>
  <c r="E705" i="33"/>
  <c r="E705" i="9"/>
  <c r="E705" i="8"/>
  <c r="E708" i="33"/>
  <c r="E708" i="8"/>
  <c r="E708" i="9"/>
  <c r="F733" i="5"/>
  <c r="F745" i="3"/>
  <c r="F710" i="33"/>
  <c r="F710" i="9"/>
  <c r="F710" i="8"/>
  <c r="F724" i="5"/>
  <c r="F736" i="3"/>
  <c r="E713" i="25"/>
  <c r="Z690" i="25"/>
  <c r="BJ690" i="25" s="1"/>
  <c r="S690" i="25"/>
  <c r="BC690" i="25" s="1"/>
  <c r="E714" i="25"/>
  <c r="M705" i="25"/>
  <c r="AV695" i="25"/>
  <c r="AO695" i="25"/>
  <c r="AW691" i="25"/>
  <c r="AP691" i="25"/>
  <c r="S688" i="25"/>
  <c r="BC688" i="25" s="1"/>
  <c r="Z688" i="25"/>
  <c r="BJ688" i="25" s="1"/>
  <c r="AO699" i="25"/>
  <c r="AV699" i="25"/>
  <c r="AV693" i="25"/>
  <c r="AO693" i="25"/>
  <c r="Z698" i="25"/>
  <c r="BJ698" i="25" s="1"/>
  <c r="S698" i="25"/>
  <c r="BC698" i="25" s="1"/>
  <c r="F707" i="33"/>
  <c r="F707" i="9"/>
  <c r="F707" i="8"/>
  <c r="AW689" i="25"/>
  <c r="AP689" i="25"/>
  <c r="AP690" i="25"/>
  <c r="AW690" i="25"/>
  <c r="AO689" i="25"/>
  <c r="AV689" i="25"/>
  <c r="E701" i="33"/>
  <c r="E701" i="9"/>
  <c r="E701" i="8"/>
  <c r="AI701" i="25"/>
  <c r="M701" i="25"/>
  <c r="AH706" i="25"/>
  <c r="L706" i="25"/>
  <c r="AH710" i="25"/>
  <c r="L710" i="25"/>
  <c r="F702" i="33"/>
  <c r="F702" i="8"/>
  <c r="F702" i="9"/>
  <c r="AO688" i="25"/>
  <c r="AV688" i="25"/>
  <c r="E726" i="5"/>
  <c r="E738" i="3"/>
  <c r="F722" i="25"/>
  <c r="F717" i="6"/>
  <c r="F722" i="6"/>
  <c r="F720" i="6"/>
  <c r="F711" i="6"/>
  <c r="F720" i="25"/>
  <c r="F721" i="6"/>
  <c r="F721" i="25"/>
  <c r="E720" i="6"/>
  <c r="AO690" i="25"/>
  <c r="AV690" i="25"/>
  <c r="E727" i="5"/>
  <c r="E739" i="3"/>
  <c r="E712" i="25"/>
  <c r="AI705" i="25"/>
  <c r="O728" i="25"/>
  <c r="V728" i="25" s="1"/>
  <c r="BF728" i="25" s="1"/>
  <c r="AK724" i="25"/>
  <c r="AY724" i="25" s="1"/>
  <c r="D744" i="6"/>
  <c r="D744" i="9" s="1"/>
  <c r="D740" i="6"/>
  <c r="D740" i="9" s="1"/>
  <c r="H742" i="6"/>
  <c r="H742" i="9" s="1"/>
  <c r="D739" i="6"/>
  <c r="D739" i="8" s="1"/>
  <c r="D738" i="6"/>
  <c r="D738" i="8" s="1"/>
  <c r="D725" i="33"/>
  <c r="D725" i="8"/>
  <c r="C726" i="33"/>
  <c r="C726" i="8"/>
  <c r="C729" i="33"/>
  <c r="C729" i="8"/>
  <c r="H736" i="33"/>
  <c r="H736" i="8"/>
  <c r="H736" i="9"/>
  <c r="H740" i="6"/>
  <c r="D745" i="6"/>
  <c r="C760" i="3"/>
  <c r="C760" i="5" s="1"/>
  <c r="C748" i="5"/>
  <c r="D736" i="8"/>
  <c r="D728" i="33"/>
  <c r="D728" i="8"/>
  <c r="D730" i="8"/>
  <c r="D730" i="33"/>
  <c r="H728" i="33"/>
  <c r="H728" i="8"/>
  <c r="H746" i="6"/>
  <c r="H766" i="3"/>
  <c r="D754" i="5"/>
  <c r="H754" i="5"/>
  <c r="D742" i="6"/>
  <c r="H745" i="6"/>
  <c r="C766" i="3"/>
  <c r="C766" i="5" s="1"/>
  <c r="C754" i="5"/>
  <c r="C764" i="3"/>
  <c r="C764" i="5" s="1"/>
  <c r="C752" i="5"/>
  <c r="H767" i="3"/>
  <c r="D755" i="5"/>
  <c r="H755" i="5"/>
  <c r="C731" i="33"/>
  <c r="C731" i="8"/>
  <c r="H730" i="33"/>
  <c r="H730" i="8"/>
  <c r="C730" i="33"/>
  <c r="C730" i="8"/>
  <c r="C746" i="6"/>
  <c r="C737" i="6"/>
  <c r="C744" i="6"/>
  <c r="C742" i="6"/>
  <c r="C741" i="6"/>
  <c r="C745" i="6"/>
  <c r="C743" i="6"/>
  <c r="C736" i="6"/>
  <c r="C735" i="6"/>
  <c r="C740" i="6"/>
  <c r="C738" i="6"/>
  <c r="C739" i="6"/>
  <c r="C768" i="3"/>
  <c r="C768" i="5" s="1"/>
  <c r="C756" i="5"/>
  <c r="H761" i="3"/>
  <c r="H749" i="5"/>
  <c r="D749" i="5"/>
  <c r="D746" i="6"/>
  <c r="D741" i="6"/>
  <c r="D737" i="6"/>
  <c r="H733" i="33"/>
  <c r="H733" i="8"/>
  <c r="D729" i="33"/>
  <c r="D729" i="8"/>
  <c r="C727" i="8"/>
  <c r="C727" i="33"/>
  <c r="C728" i="33"/>
  <c r="C728" i="8"/>
  <c r="C758" i="3"/>
  <c r="C758" i="5" s="1"/>
  <c r="C746" i="5"/>
  <c r="C747" i="6" s="1"/>
  <c r="C761" i="3"/>
  <c r="C761" i="5" s="1"/>
  <c r="C749" i="5"/>
  <c r="H758" i="3"/>
  <c r="D746" i="5"/>
  <c r="D747" i="6" s="1"/>
  <c r="H746" i="5"/>
  <c r="H747" i="6" s="1"/>
  <c r="H738" i="6"/>
  <c r="C767" i="3"/>
  <c r="C767" i="5" s="1"/>
  <c r="C755" i="5"/>
  <c r="H735" i="6"/>
  <c r="D744" i="8"/>
  <c r="H727" i="33"/>
  <c r="H727" i="8"/>
  <c r="D731" i="33"/>
  <c r="D731" i="8"/>
  <c r="C725" i="33"/>
  <c r="C725" i="8"/>
  <c r="H729" i="33"/>
  <c r="H729" i="8"/>
  <c r="D726" i="33"/>
  <c r="D726" i="8"/>
  <c r="C724" i="8"/>
  <c r="C724" i="33"/>
  <c r="H763" i="3"/>
  <c r="D751" i="5"/>
  <c r="H751" i="5"/>
  <c r="H743" i="6"/>
  <c r="H759" i="3"/>
  <c r="D747" i="5"/>
  <c r="H747" i="5"/>
  <c r="D743" i="6"/>
  <c r="H760" i="3"/>
  <c r="H748" i="5"/>
  <c r="D748" i="5"/>
  <c r="D734" i="33"/>
  <c r="D734" i="8"/>
  <c r="D734" i="9"/>
  <c r="H768" i="3"/>
  <c r="D756" i="5"/>
  <c r="H756" i="5"/>
  <c r="H725" i="33"/>
  <c r="H725" i="8"/>
  <c r="H726" i="33"/>
  <c r="H726" i="8"/>
  <c r="D732" i="33"/>
  <c r="D732" i="8"/>
  <c r="H724" i="9"/>
  <c r="H724" i="33"/>
  <c r="D733" i="33"/>
  <c r="D733" i="8"/>
  <c r="H741" i="6"/>
  <c r="H762" i="3"/>
  <c r="D750" i="5"/>
  <c r="H750" i="5"/>
  <c r="C769" i="3"/>
  <c r="C769" i="5" s="1"/>
  <c r="C757" i="5"/>
  <c r="H769" i="3"/>
  <c r="D757" i="5"/>
  <c r="H757" i="5"/>
  <c r="C763" i="3"/>
  <c r="C763" i="5" s="1"/>
  <c r="C751" i="5"/>
  <c r="C762" i="3"/>
  <c r="C762" i="5" s="1"/>
  <c r="C750" i="5"/>
  <c r="D735" i="6"/>
  <c r="D727" i="33"/>
  <c r="D727" i="8"/>
  <c r="C733" i="33"/>
  <c r="C733" i="8"/>
  <c r="H731" i="8"/>
  <c r="H731" i="33"/>
  <c r="H732" i="33"/>
  <c r="H732" i="8"/>
  <c r="C732" i="33"/>
  <c r="C732" i="8"/>
  <c r="H765" i="3"/>
  <c r="H753" i="5"/>
  <c r="D753" i="5"/>
  <c r="H734" i="33"/>
  <c r="H734" i="8"/>
  <c r="H734" i="9"/>
  <c r="H764" i="3"/>
  <c r="H752" i="5"/>
  <c r="D752" i="5"/>
  <c r="H737" i="6"/>
  <c r="H739" i="6"/>
  <c r="H744" i="6"/>
  <c r="C759" i="3"/>
  <c r="C759" i="5" s="1"/>
  <c r="C747" i="5"/>
  <c r="C765" i="3"/>
  <c r="C765" i="5" s="1"/>
  <c r="C753" i="5"/>
  <c r="H724" i="8"/>
  <c r="D733" i="9"/>
  <c r="C724" i="9"/>
  <c r="AF732" i="25"/>
  <c r="AT732" i="25" s="1"/>
  <c r="C732" i="9"/>
  <c r="BO699" i="25"/>
  <c r="BO700" i="25" s="1"/>
  <c r="BO701" i="25" s="1"/>
  <c r="BO702" i="25" s="1"/>
  <c r="BO703" i="25" s="1"/>
  <c r="BO704" i="25" s="1"/>
  <c r="BO705" i="25" s="1"/>
  <c r="BO706" i="25" s="1"/>
  <c r="BO707" i="25" s="1"/>
  <c r="BO708" i="25" s="1"/>
  <c r="BO709" i="25" s="1"/>
  <c r="BO710" i="25" s="1"/>
  <c r="AK727" i="25"/>
  <c r="AY727" i="25" s="1"/>
  <c r="AK728" i="25"/>
  <c r="AR728" i="25" s="1"/>
  <c r="O727" i="25"/>
  <c r="V727" i="25" s="1"/>
  <c r="BF727" i="25" s="1"/>
  <c r="AF724" i="25"/>
  <c r="AT724" i="25" s="1"/>
  <c r="AC717" i="25"/>
  <c r="BM717" i="25" s="1"/>
  <c r="J726" i="25"/>
  <c r="Q726" i="25" s="1"/>
  <c r="BA726" i="25" s="1"/>
  <c r="C728" i="9"/>
  <c r="BT700" i="25"/>
  <c r="BT701" i="25" s="1"/>
  <c r="BT702" i="25" s="1"/>
  <c r="BT703" i="25" s="1"/>
  <c r="BT704" i="25" s="1"/>
  <c r="BT705" i="25" s="1"/>
  <c r="BT706" i="25" s="1"/>
  <c r="BT707" i="25" s="1"/>
  <c r="BT708" i="25" s="1"/>
  <c r="BT709" i="25" s="1"/>
  <c r="BT710" i="25" s="1"/>
  <c r="BT711" i="25" s="1"/>
  <c r="O726" i="25"/>
  <c r="V726" i="25" s="1"/>
  <c r="BF726" i="25" s="1"/>
  <c r="K730" i="25"/>
  <c r="R730" i="25" s="1"/>
  <c r="BB730" i="25" s="1"/>
  <c r="BP701" i="25"/>
  <c r="BP702" i="25" s="1"/>
  <c r="BP703" i="25" s="1"/>
  <c r="BP704" i="25" s="1"/>
  <c r="BP705" i="25" s="1"/>
  <c r="BP706" i="25" s="1"/>
  <c r="BP707" i="25" s="1"/>
  <c r="BP708" i="25" s="1"/>
  <c r="BP709" i="25" s="1"/>
  <c r="BP710" i="25" s="1"/>
  <c r="AG732" i="25"/>
  <c r="K732" i="25"/>
  <c r="Y722" i="25"/>
  <c r="BI722" i="25" s="1"/>
  <c r="R722" i="25"/>
  <c r="BB722" i="25" s="1"/>
  <c r="AG727" i="25"/>
  <c r="K727" i="25"/>
  <c r="AM711" i="25"/>
  <c r="AT711" i="25"/>
  <c r="AF726" i="25"/>
  <c r="AK729" i="25"/>
  <c r="O729" i="25"/>
  <c r="AG730" i="25"/>
  <c r="K729" i="25"/>
  <c r="AG729" i="25"/>
  <c r="H731" i="9"/>
  <c r="Q722" i="25"/>
  <c r="BA722" i="25" s="1"/>
  <c r="X722" i="25"/>
  <c r="BH722" i="25" s="1"/>
  <c r="AF728" i="25"/>
  <c r="J728" i="25"/>
  <c r="H728" i="9"/>
  <c r="AC713" i="25"/>
  <c r="BM713" i="25" s="1"/>
  <c r="V713" i="25"/>
  <c r="BF713" i="25" s="1"/>
  <c r="H726" i="9"/>
  <c r="AN719" i="25"/>
  <c r="AU719" i="25"/>
  <c r="AY713" i="25"/>
  <c r="AR713" i="25"/>
  <c r="AR719" i="25"/>
  <c r="AY719" i="25"/>
  <c r="AY726" i="25"/>
  <c r="AR726" i="25"/>
  <c r="AC716" i="25"/>
  <c r="BM716" i="25" s="1"/>
  <c r="V716" i="25"/>
  <c r="BF716" i="25" s="1"/>
  <c r="AC714" i="25"/>
  <c r="BM714" i="25" s="1"/>
  <c r="V714" i="25"/>
  <c r="BF714" i="25" s="1"/>
  <c r="Q718" i="25"/>
  <c r="BA718" i="25" s="1"/>
  <c r="X718" i="25"/>
  <c r="BH718" i="25" s="1"/>
  <c r="AG726" i="25"/>
  <c r="K726" i="25"/>
  <c r="AR721" i="25"/>
  <c r="AY721" i="25"/>
  <c r="AK732" i="25"/>
  <c r="O732" i="25"/>
  <c r="AM717" i="25"/>
  <c r="AT717" i="25"/>
  <c r="O725" i="25"/>
  <c r="AK725" i="25"/>
  <c r="K731" i="25"/>
  <c r="AG731" i="25"/>
  <c r="AF733" i="25"/>
  <c r="J733" i="25"/>
  <c r="AT714" i="25"/>
  <c r="AM714" i="25"/>
  <c r="Q720" i="25"/>
  <c r="BA720" i="25" s="1"/>
  <c r="X720" i="25"/>
  <c r="BH720" i="25" s="1"/>
  <c r="D732" i="9"/>
  <c r="BV699" i="25"/>
  <c r="BV700" i="25" s="1"/>
  <c r="BV701" i="25" s="1"/>
  <c r="BV702" i="25" s="1"/>
  <c r="BV703" i="25" s="1"/>
  <c r="BV704" i="25" s="1"/>
  <c r="BV705" i="25" s="1"/>
  <c r="BV706" i="25" s="1"/>
  <c r="BV707" i="25" s="1"/>
  <c r="BV708" i="25" s="1"/>
  <c r="BV709" i="25" s="1"/>
  <c r="BV710" i="25" s="1"/>
  <c r="AT713" i="25"/>
  <c r="AM713" i="25"/>
  <c r="R715" i="25"/>
  <c r="BB715" i="25" s="1"/>
  <c r="Y715" i="25"/>
  <c r="BI715" i="25" s="1"/>
  <c r="AU721" i="25"/>
  <c r="AN721" i="25"/>
  <c r="X716" i="25"/>
  <c r="BH716" i="25" s="1"/>
  <c r="Q716" i="25"/>
  <c r="BA716" i="25" s="1"/>
  <c r="C730" i="9"/>
  <c r="AN716" i="25"/>
  <c r="AU716" i="25"/>
  <c r="AR715" i="25"/>
  <c r="AY715" i="25"/>
  <c r="C727" i="9"/>
  <c r="CA700" i="25"/>
  <c r="CA701" i="25" s="1"/>
  <c r="CA702" i="25" s="1"/>
  <c r="CA703" i="25" s="1"/>
  <c r="CA704" i="25" s="1"/>
  <c r="CA705" i="25" s="1"/>
  <c r="CA706" i="25" s="1"/>
  <c r="CA707" i="25" s="1"/>
  <c r="CA708" i="25" s="1"/>
  <c r="CA709" i="25" s="1"/>
  <c r="CA710" i="25" s="1"/>
  <c r="CA711" i="25" s="1"/>
  <c r="CA712" i="25" s="1"/>
  <c r="D728" i="9"/>
  <c r="Q714" i="25"/>
  <c r="BA714" i="25" s="1"/>
  <c r="X714" i="25"/>
  <c r="BH714" i="25" s="1"/>
  <c r="AM720" i="25"/>
  <c r="AT720" i="25"/>
  <c r="AU718" i="25"/>
  <c r="AN718" i="25"/>
  <c r="Q713" i="25"/>
  <c r="BA713" i="25" s="1"/>
  <c r="X713" i="25"/>
  <c r="BH713" i="25" s="1"/>
  <c r="AN715" i="25"/>
  <c r="AU715" i="25"/>
  <c r="R721" i="25"/>
  <c r="BB721" i="25" s="1"/>
  <c r="Y721" i="25"/>
  <c r="BI721" i="25" s="1"/>
  <c r="AT716" i="25"/>
  <c r="AM716" i="25"/>
  <c r="R716" i="25"/>
  <c r="BB716" i="25" s="1"/>
  <c r="Y716" i="25"/>
  <c r="BI716" i="25" s="1"/>
  <c r="AC715" i="25"/>
  <c r="BM715" i="25" s="1"/>
  <c r="V715" i="25"/>
  <c r="BF715" i="25" s="1"/>
  <c r="AR716" i="25"/>
  <c r="AY716" i="25"/>
  <c r="X711" i="25"/>
  <c r="BH711" i="25" s="1"/>
  <c r="Q711" i="25"/>
  <c r="BA711" i="25" s="1"/>
  <c r="AN723" i="25"/>
  <c r="AU723" i="25"/>
  <c r="AC721" i="25"/>
  <c r="BM721" i="25" s="1"/>
  <c r="V721" i="25"/>
  <c r="BF721" i="25" s="1"/>
  <c r="X717" i="25"/>
  <c r="BH717" i="25" s="1"/>
  <c r="Q717" i="25"/>
  <c r="BA717" i="25" s="1"/>
  <c r="D724" i="9"/>
  <c r="D724" i="8"/>
  <c r="H733" i="9"/>
  <c r="R711" i="25"/>
  <c r="BB711" i="25" s="1"/>
  <c r="Y711" i="25"/>
  <c r="BI711" i="25" s="1"/>
  <c r="C723" i="8"/>
  <c r="C723" i="9"/>
  <c r="AU720" i="25"/>
  <c r="AN720" i="25"/>
  <c r="AR714" i="25"/>
  <c r="AY714" i="25"/>
  <c r="AU713" i="25"/>
  <c r="AN713" i="25"/>
  <c r="D731" i="9"/>
  <c r="AG725" i="25"/>
  <c r="AG724" i="25"/>
  <c r="K724" i="25"/>
  <c r="R718" i="25"/>
  <c r="BB718" i="25" s="1"/>
  <c r="Y718" i="25"/>
  <c r="BI718" i="25" s="1"/>
  <c r="X724" i="25"/>
  <c r="BH724" i="25" s="1"/>
  <c r="Q724" i="25"/>
  <c r="BA724" i="25" s="1"/>
  <c r="J729" i="25"/>
  <c r="AF729" i="25"/>
  <c r="AF730" i="25"/>
  <c r="J730" i="25"/>
  <c r="J727" i="25"/>
  <c r="AF727" i="25"/>
  <c r="J732" i="25"/>
  <c r="K725" i="25"/>
  <c r="H732" i="9"/>
  <c r="O733" i="25"/>
  <c r="D727" i="9"/>
  <c r="H730" i="9"/>
  <c r="AM722" i="25"/>
  <c r="AT722" i="25"/>
  <c r="C729" i="9"/>
  <c r="AT718" i="25"/>
  <c r="AM718" i="25"/>
  <c r="AU711" i="25"/>
  <c r="AN711" i="25"/>
  <c r="K733" i="25"/>
  <c r="AG733" i="25"/>
  <c r="AT712" i="25"/>
  <c r="AM712" i="25"/>
  <c r="H727" i="9"/>
  <c r="Y712" i="25"/>
  <c r="BI712" i="25" s="1"/>
  <c r="R712" i="25"/>
  <c r="BB712" i="25" s="1"/>
  <c r="Q712" i="25"/>
  <c r="BA712" i="25" s="1"/>
  <c r="X712" i="25"/>
  <c r="BH712" i="25" s="1"/>
  <c r="C726" i="9"/>
  <c r="AC723" i="25"/>
  <c r="BM723" i="25" s="1"/>
  <c r="V723" i="25"/>
  <c r="BF723" i="25" s="1"/>
  <c r="AN712" i="25"/>
  <c r="AU712" i="25"/>
  <c r="R714" i="25"/>
  <c r="BB714" i="25" s="1"/>
  <c r="Y714" i="25"/>
  <c r="BI714" i="25" s="1"/>
  <c r="X721" i="25"/>
  <c r="BH721" i="25" s="1"/>
  <c r="Q721" i="25"/>
  <c r="BA721" i="25" s="1"/>
  <c r="AT715" i="25"/>
  <c r="AM715" i="25"/>
  <c r="D729" i="9"/>
  <c r="R720" i="25"/>
  <c r="BB720" i="25" s="1"/>
  <c r="Y720" i="25"/>
  <c r="BI720" i="25" s="1"/>
  <c r="R713" i="25"/>
  <c r="BB713" i="25" s="1"/>
  <c r="Y713" i="25"/>
  <c r="BI713" i="25" s="1"/>
  <c r="C731" i="9"/>
  <c r="AK731" i="25"/>
  <c r="O731" i="25"/>
  <c r="D730" i="9"/>
  <c r="AR722" i="25"/>
  <c r="AY722" i="25"/>
  <c r="AK730" i="25"/>
  <c r="O730" i="25"/>
  <c r="AK733" i="25"/>
  <c r="AT723" i="25"/>
  <c r="AM723" i="25"/>
  <c r="H725" i="9"/>
  <c r="AG728" i="25"/>
  <c r="K728" i="25"/>
  <c r="AC718" i="25"/>
  <c r="BM718" i="25" s="1"/>
  <c r="V718" i="25"/>
  <c r="BF718" i="25" s="1"/>
  <c r="D723" i="8"/>
  <c r="D723" i="9"/>
  <c r="D725" i="9"/>
  <c r="AR723" i="25"/>
  <c r="AY723" i="25"/>
  <c r="AU717" i="25"/>
  <c r="AN717" i="25"/>
  <c r="AU714" i="25"/>
  <c r="AN714" i="25"/>
  <c r="AT721" i="25"/>
  <c r="AM721" i="25"/>
  <c r="X715" i="25"/>
  <c r="BH715" i="25" s="1"/>
  <c r="Q715" i="25"/>
  <c r="BA715" i="25" s="1"/>
  <c r="J731" i="25"/>
  <c r="AF731" i="25"/>
  <c r="AC722" i="25"/>
  <c r="BM722" i="25" s="1"/>
  <c r="V722" i="25"/>
  <c r="BF722" i="25" s="1"/>
  <c r="V719" i="25"/>
  <c r="BF719" i="25" s="1"/>
  <c r="AC719" i="25"/>
  <c r="BM719" i="25" s="1"/>
  <c r="R719" i="25"/>
  <c r="BB719" i="25" s="1"/>
  <c r="Y719" i="25"/>
  <c r="BI719" i="25" s="1"/>
  <c r="AT719" i="25"/>
  <c r="AM719" i="25"/>
  <c r="C725" i="9"/>
  <c r="X723" i="25"/>
  <c r="BH723" i="25" s="1"/>
  <c r="Q723" i="25"/>
  <c r="BA723" i="25" s="1"/>
  <c r="R717" i="25"/>
  <c r="BB717" i="25" s="1"/>
  <c r="Y717" i="25"/>
  <c r="BI717" i="25" s="1"/>
  <c r="AF725" i="25"/>
  <c r="J725" i="25"/>
  <c r="Q719" i="25"/>
  <c r="BA719" i="25" s="1"/>
  <c r="X719" i="25"/>
  <c r="BH719" i="25" s="1"/>
  <c r="AU722" i="25"/>
  <c r="AN722" i="25"/>
  <c r="R723" i="25"/>
  <c r="BB723" i="25" s="1"/>
  <c r="Y723" i="25"/>
  <c r="BI723" i="25" s="1"/>
  <c r="AY718" i="25"/>
  <c r="AR718" i="25"/>
  <c r="V724" i="25"/>
  <c r="BF724" i="25" s="1"/>
  <c r="AC724" i="25"/>
  <c r="BM724" i="25" s="1"/>
  <c r="C733" i="9"/>
  <c r="BT712" i="25" l="1"/>
  <c r="D740" i="33"/>
  <c r="D736" i="9"/>
  <c r="AR727" i="25"/>
  <c r="F712" i="8"/>
  <c r="F712" i="9"/>
  <c r="F714" i="33"/>
  <c r="D740" i="8"/>
  <c r="BR687" i="25"/>
  <c r="BR688" i="25" s="1"/>
  <c r="BR689" i="25" s="1"/>
  <c r="BR690" i="25" s="1"/>
  <c r="BR691" i="25" s="1"/>
  <c r="BR692" i="25" s="1"/>
  <c r="BR693" i="25" s="1"/>
  <c r="BR694" i="25" s="1"/>
  <c r="BR695" i="25" s="1"/>
  <c r="BR696" i="25" s="1"/>
  <c r="BR697" i="25" s="1"/>
  <c r="BR698" i="25" s="1"/>
  <c r="BR699" i="25" s="1"/>
  <c r="M713" i="25"/>
  <c r="T713" i="25" s="1"/>
  <c r="BD713" i="25" s="1"/>
  <c r="L717" i="25"/>
  <c r="S717" i="25" s="1"/>
  <c r="BC717" i="25" s="1"/>
  <c r="AI713" i="25"/>
  <c r="AW713" i="25" s="1"/>
  <c r="D744" i="33"/>
  <c r="L716" i="25"/>
  <c r="S716" i="25" s="1"/>
  <c r="BC716" i="25" s="1"/>
  <c r="F714" i="8"/>
  <c r="F715" i="8"/>
  <c r="E724" i="25"/>
  <c r="AH724" i="25" s="1"/>
  <c r="E726" i="6"/>
  <c r="E726" i="9" s="1"/>
  <c r="BP711" i="25"/>
  <c r="BP712" i="25" s="1"/>
  <c r="BP713" i="25" s="1"/>
  <c r="BP714" i="25" s="1"/>
  <c r="BP715" i="25" s="1"/>
  <c r="BP716" i="25" s="1"/>
  <c r="BP717" i="25" s="1"/>
  <c r="BP718" i="25" s="1"/>
  <c r="BP719" i="25" s="1"/>
  <c r="BP720" i="25" s="1"/>
  <c r="BP721" i="25" s="1"/>
  <c r="BP722" i="25" s="1"/>
  <c r="BP723" i="25" s="1"/>
  <c r="AM732" i="25"/>
  <c r="AR724" i="25"/>
  <c r="F715" i="9"/>
  <c r="AH723" i="25"/>
  <c r="AV723" i="25" s="1"/>
  <c r="T699" i="25"/>
  <c r="BD699" i="25" s="1"/>
  <c r="F725" i="25"/>
  <c r="F729" i="25"/>
  <c r="AA713" i="25"/>
  <c r="BK713" i="25" s="1"/>
  <c r="F723" i="6"/>
  <c r="F723" i="33" s="1"/>
  <c r="AY728" i="25"/>
  <c r="AM724" i="25"/>
  <c r="H756" i="6"/>
  <c r="H756" i="33" s="1"/>
  <c r="AC728" i="25"/>
  <c r="BM728" i="25" s="1"/>
  <c r="AC727" i="25"/>
  <c r="BM727" i="25" s="1"/>
  <c r="AH717" i="25"/>
  <c r="AV717" i="25" s="1"/>
  <c r="F725" i="6"/>
  <c r="F725" i="9" s="1"/>
  <c r="E727" i="6"/>
  <c r="E727" i="33" s="1"/>
  <c r="H753" i="6"/>
  <c r="H753" i="8" s="1"/>
  <c r="E725" i="6"/>
  <c r="E725" i="8" s="1"/>
  <c r="H742" i="33"/>
  <c r="F731" i="25"/>
  <c r="F724" i="25"/>
  <c r="AP705" i="25"/>
  <c r="AW705" i="25"/>
  <c r="E755" i="3"/>
  <c r="E743" i="5"/>
  <c r="AH711" i="25"/>
  <c r="L711" i="25"/>
  <c r="AP703" i="25"/>
  <c r="AW703" i="25"/>
  <c r="E757" i="3"/>
  <c r="E745" i="5"/>
  <c r="L712" i="25"/>
  <c r="AH712" i="25"/>
  <c r="AI720" i="25"/>
  <c r="M720" i="25"/>
  <c r="AO706" i="25"/>
  <c r="AV706" i="25"/>
  <c r="F745" i="5"/>
  <c r="F757" i="3"/>
  <c r="F750" i="3"/>
  <c r="F738" i="5"/>
  <c r="E724" i="6"/>
  <c r="T704" i="25"/>
  <c r="BD704" i="25" s="1"/>
  <c r="AA704" i="25"/>
  <c r="BK704" i="25" s="1"/>
  <c r="L715" i="25"/>
  <c r="AH715" i="25"/>
  <c r="E742" i="5"/>
  <c r="E754" i="3"/>
  <c r="F713" i="33"/>
  <c r="F713" i="9"/>
  <c r="F713" i="8"/>
  <c r="S705" i="25"/>
  <c r="BC705" i="25" s="1"/>
  <c r="Z705" i="25"/>
  <c r="BJ705" i="25" s="1"/>
  <c r="F752" i="3"/>
  <c r="F740" i="5"/>
  <c r="E744" i="5"/>
  <c r="E756" i="3"/>
  <c r="E722" i="33"/>
  <c r="E722" i="8"/>
  <c r="E722" i="9"/>
  <c r="AP708" i="25"/>
  <c r="AW708" i="25"/>
  <c r="AV703" i="25"/>
  <c r="AO703" i="25"/>
  <c r="S706" i="25"/>
  <c r="BC706" i="25" s="1"/>
  <c r="Z706" i="25"/>
  <c r="BJ706" i="25" s="1"/>
  <c r="BX687" i="25"/>
  <c r="BX688" i="25" s="1"/>
  <c r="BX689" i="25" s="1"/>
  <c r="BX690" i="25" s="1"/>
  <c r="BX691" i="25" s="1"/>
  <c r="BX692" i="25" s="1"/>
  <c r="BX693" i="25" s="1"/>
  <c r="BX694" i="25" s="1"/>
  <c r="BX695" i="25" s="1"/>
  <c r="BX696" i="25" s="1"/>
  <c r="BX697" i="25" s="1"/>
  <c r="BX698" i="25" s="1"/>
  <c r="BX699" i="25" s="1"/>
  <c r="F718" i="33"/>
  <c r="F718" i="8"/>
  <c r="F718" i="9"/>
  <c r="AH720" i="25"/>
  <c r="L720" i="25"/>
  <c r="Z708" i="25"/>
  <c r="BJ708" i="25" s="1"/>
  <c r="S708" i="25"/>
  <c r="BC708" i="25" s="1"/>
  <c r="F711" i="33"/>
  <c r="F711" i="9"/>
  <c r="F711" i="8"/>
  <c r="T701" i="25"/>
  <c r="BD701" i="25" s="1"/>
  <c r="AA701" i="25"/>
  <c r="BK701" i="25" s="1"/>
  <c r="AP704" i="25"/>
  <c r="AW704" i="25"/>
  <c r="F749" i="3"/>
  <c r="F737" i="5"/>
  <c r="S701" i="25"/>
  <c r="BC701" i="25" s="1"/>
  <c r="Z701" i="25"/>
  <c r="BJ701" i="25" s="1"/>
  <c r="L723" i="25"/>
  <c r="S723" i="25" s="1"/>
  <c r="BC723" i="25" s="1"/>
  <c r="E726" i="33"/>
  <c r="F720" i="33"/>
  <c r="F720" i="9"/>
  <c r="F720" i="8"/>
  <c r="AW701" i="25"/>
  <c r="AP701" i="25"/>
  <c r="L713" i="25"/>
  <c r="AH713" i="25"/>
  <c r="E718" i="33"/>
  <c r="E718" i="9"/>
  <c r="E718" i="8"/>
  <c r="T712" i="25"/>
  <c r="BD712" i="25" s="1"/>
  <c r="AA712" i="25"/>
  <c r="BK712" i="25" s="1"/>
  <c r="AI717" i="25"/>
  <c r="M717" i="25"/>
  <c r="E716" i="33"/>
  <c r="E716" i="8"/>
  <c r="E716" i="9"/>
  <c r="E726" i="25"/>
  <c r="AV704" i="25"/>
  <c r="AO704" i="25"/>
  <c r="Z707" i="25"/>
  <c r="BJ707" i="25" s="1"/>
  <c r="S707" i="25"/>
  <c r="BC707" i="25" s="1"/>
  <c r="AI714" i="25"/>
  <c r="M714" i="25"/>
  <c r="E719" i="33"/>
  <c r="E719" i="9"/>
  <c r="E719" i="8"/>
  <c r="F730" i="6"/>
  <c r="AV701" i="25"/>
  <c r="AO701" i="25"/>
  <c r="T710" i="25"/>
  <c r="BD710" i="25" s="1"/>
  <c r="AA710" i="25"/>
  <c r="BK710" i="25" s="1"/>
  <c r="AA707" i="25"/>
  <c r="BK707" i="25" s="1"/>
  <c r="T707" i="25"/>
  <c r="BD707" i="25" s="1"/>
  <c r="M715" i="25"/>
  <c r="E746" i="3"/>
  <c r="E734" i="5"/>
  <c r="AW702" i="25"/>
  <c r="AP702" i="25"/>
  <c r="E711" i="33"/>
  <c r="E711" i="9"/>
  <c r="E711" i="8"/>
  <c r="F754" i="3"/>
  <c r="F742" i="5"/>
  <c r="E751" i="3"/>
  <c r="E739" i="5"/>
  <c r="E752" i="3"/>
  <c r="E740" i="5"/>
  <c r="S703" i="25"/>
  <c r="BC703" i="25" s="1"/>
  <c r="Z703" i="25"/>
  <c r="BJ703" i="25" s="1"/>
  <c r="AW707" i="25"/>
  <c r="AP707" i="25"/>
  <c r="F722" i="33"/>
  <c r="F722" i="8"/>
  <c r="F722" i="9"/>
  <c r="F731" i="6"/>
  <c r="F748" i="3"/>
  <c r="F736" i="5"/>
  <c r="E725" i="25"/>
  <c r="F734" i="6"/>
  <c r="F728" i="25"/>
  <c r="F730" i="25"/>
  <c r="F723" i="25"/>
  <c r="F732" i="25"/>
  <c r="F733" i="25"/>
  <c r="F733" i="6"/>
  <c r="F727" i="6"/>
  <c r="AI719" i="25"/>
  <c r="M719" i="25"/>
  <c r="F729" i="6"/>
  <c r="Z704" i="25"/>
  <c r="BJ704" i="25" s="1"/>
  <c r="S704" i="25"/>
  <c r="BC704" i="25" s="1"/>
  <c r="AV707" i="25"/>
  <c r="AO707" i="25"/>
  <c r="AH721" i="25"/>
  <c r="L721" i="25"/>
  <c r="F732" i="6"/>
  <c r="F756" i="3"/>
  <c r="F744" i="5"/>
  <c r="F716" i="33"/>
  <c r="F716" i="8"/>
  <c r="F716" i="9"/>
  <c r="AW700" i="25"/>
  <c r="AP700" i="25"/>
  <c r="S702" i="25"/>
  <c r="BC702" i="25" s="1"/>
  <c r="Z702" i="25"/>
  <c r="BJ702" i="25" s="1"/>
  <c r="F747" i="3"/>
  <c r="F735" i="5"/>
  <c r="L722" i="25"/>
  <c r="AH722" i="25"/>
  <c r="AW710" i="25"/>
  <c r="AP710" i="25"/>
  <c r="F717" i="33"/>
  <c r="F717" i="8"/>
  <c r="F717" i="9"/>
  <c r="F719" i="33"/>
  <c r="F719" i="9"/>
  <c r="F719" i="8"/>
  <c r="F751" i="3"/>
  <c r="F739" i="5"/>
  <c r="F746" i="3"/>
  <c r="F734" i="5"/>
  <c r="AP706" i="25"/>
  <c r="AW706" i="25"/>
  <c r="E715" i="33"/>
  <c r="E715" i="8"/>
  <c r="E715" i="9"/>
  <c r="AO700" i="25"/>
  <c r="AV700" i="25"/>
  <c r="F728" i="6"/>
  <c r="AP709" i="25"/>
  <c r="AW709" i="25"/>
  <c r="M711" i="25"/>
  <c r="AI711" i="25"/>
  <c r="AI712" i="25"/>
  <c r="E713" i="33"/>
  <c r="E713" i="8"/>
  <c r="E713" i="9"/>
  <c r="F741" i="5"/>
  <c r="F753" i="3"/>
  <c r="AA700" i="25"/>
  <c r="BK700" i="25" s="1"/>
  <c r="T700" i="25"/>
  <c r="BD700" i="25" s="1"/>
  <c r="F726" i="25"/>
  <c r="E749" i="3"/>
  <c r="E737" i="5"/>
  <c r="E734" i="6"/>
  <c r="E733" i="25"/>
  <c r="E732" i="25"/>
  <c r="E728" i="6"/>
  <c r="E732" i="6"/>
  <c r="E729" i="6"/>
  <c r="E731" i="6"/>
  <c r="E728" i="25"/>
  <c r="E729" i="25"/>
  <c r="E733" i="6"/>
  <c r="E730" i="25"/>
  <c r="E730" i="6"/>
  <c r="E731" i="25"/>
  <c r="E723" i="6"/>
  <c r="F721" i="33"/>
  <c r="F721" i="9"/>
  <c r="F721" i="8"/>
  <c r="AI718" i="25"/>
  <c r="M718" i="25"/>
  <c r="AO705" i="25"/>
  <c r="AV705" i="25"/>
  <c r="E720" i="33"/>
  <c r="E720" i="9"/>
  <c r="E720" i="8"/>
  <c r="AI722" i="25"/>
  <c r="M722" i="25"/>
  <c r="Z710" i="25"/>
  <c r="BJ710" i="25" s="1"/>
  <c r="S710" i="25"/>
  <c r="BC710" i="25" s="1"/>
  <c r="T706" i="25"/>
  <c r="BD706" i="25" s="1"/>
  <c r="AA706" i="25"/>
  <c r="BK706" i="25" s="1"/>
  <c r="E748" i="3"/>
  <c r="E736" i="5"/>
  <c r="E717" i="33"/>
  <c r="E717" i="8"/>
  <c r="E717" i="9"/>
  <c r="S700" i="25"/>
  <c r="BC700" i="25" s="1"/>
  <c r="Z700" i="25"/>
  <c r="BJ700" i="25" s="1"/>
  <c r="F727" i="25"/>
  <c r="AA709" i="25"/>
  <c r="BK709" i="25" s="1"/>
  <c r="T709" i="25"/>
  <c r="BD709" i="25" s="1"/>
  <c r="E721" i="33"/>
  <c r="E721" i="8"/>
  <c r="E721" i="9"/>
  <c r="AO709" i="25"/>
  <c r="AV709" i="25"/>
  <c r="E753" i="3"/>
  <c r="E741" i="5"/>
  <c r="F724" i="6"/>
  <c r="AH716" i="25"/>
  <c r="L714" i="25"/>
  <c r="AH714" i="25"/>
  <c r="M716" i="25"/>
  <c r="AI716" i="25"/>
  <c r="AA708" i="25"/>
  <c r="BK708" i="25" s="1"/>
  <c r="T708" i="25"/>
  <c r="BD708" i="25" s="1"/>
  <c r="M721" i="25"/>
  <c r="AI721" i="25"/>
  <c r="E750" i="3"/>
  <c r="E738" i="5"/>
  <c r="AO710" i="25"/>
  <c r="AV710" i="25"/>
  <c r="T705" i="25"/>
  <c r="BD705" i="25" s="1"/>
  <c r="AA705" i="25"/>
  <c r="BK705" i="25" s="1"/>
  <c r="F726" i="6"/>
  <c r="AH719" i="25"/>
  <c r="L719" i="25"/>
  <c r="AH718" i="25"/>
  <c r="L718" i="25"/>
  <c r="F743" i="5"/>
  <c r="F755" i="3"/>
  <c r="BQ687" i="25"/>
  <c r="BQ688" i="25" s="1"/>
  <c r="BQ689" i="25" s="1"/>
  <c r="BQ690" i="25" s="1"/>
  <c r="BQ691" i="25" s="1"/>
  <c r="BQ692" i="25" s="1"/>
  <c r="BQ693" i="25" s="1"/>
  <c r="BQ694" i="25" s="1"/>
  <c r="BQ695" i="25" s="1"/>
  <c r="BQ696" i="25" s="1"/>
  <c r="BQ697" i="25" s="1"/>
  <c r="BQ698" i="25" s="1"/>
  <c r="BQ699" i="25" s="1"/>
  <c r="AA702" i="25"/>
  <c r="BK702" i="25" s="1"/>
  <c r="T702" i="25"/>
  <c r="BD702" i="25" s="1"/>
  <c r="E714" i="33"/>
  <c r="E714" i="8"/>
  <c r="E714" i="9"/>
  <c r="T703" i="25"/>
  <c r="BD703" i="25" s="1"/>
  <c r="AA703" i="25"/>
  <c r="BK703" i="25" s="1"/>
  <c r="E735" i="5"/>
  <c r="E747" i="3"/>
  <c r="E712" i="33"/>
  <c r="E712" i="8"/>
  <c r="E712" i="9"/>
  <c r="BY687" i="25"/>
  <c r="BY688" i="25" s="1"/>
  <c r="BY689" i="25" s="1"/>
  <c r="BY690" i="25" s="1"/>
  <c r="BY691" i="25" s="1"/>
  <c r="BY692" i="25" s="1"/>
  <c r="BY693" i="25" s="1"/>
  <c r="BY694" i="25" s="1"/>
  <c r="BY695" i="25" s="1"/>
  <c r="BY696" i="25" s="1"/>
  <c r="BY697" i="25" s="1"/>
  <c r="BY698" i="25" s="1"/>
  <c r="BY699" i="25" s="1"/>
  <c r="Z709" i="25"/>
  <c r="BJ709" i="25" s="1"/>
  <c r="S709" i="25"/>
  <c r="BC709" i="25" s="1"/>
  <c r="AV708" i="25"/>
  <c r="AO708" i="25"/>
  <c r="E727" i="25"/>
  <c r="AI715" i="25"/>
  <c r="H742" i="8"/>
  <c r="H752" i="6"/>
  <c r="H752" i="33" s="1"/>
  <c r="D738" i="9"/>
  <c r="D738" i="33"/>
  <c r="D739" i="33"/>
  <c r="X726" i="25"/>
  <c r="BH726" i="25" s="1"/>
  <c r="D739" i="9"/>
  <c r="D754" i="6"/>
  <c r="D754" i="9" s="1"/>
  <c r="C759" i="6"/>
  <c r="C759" i="33" s="1"/>
  <c r="H750" i="6"/>
  <c r="H750" i="33" s="1"/>
  <c r="D757" i="6"/>
  <c r="D757" i="33" s="1"/>
  <c r="H757" i="6"/>
  <c r="H757" i="33" s="1"/>
  <c r="C755" i="6"/>
  <c r="C755" i="33" s="1"/>
  <c r="D749" i="6"/>
  <c r="D749" i="33" s="1"/>
  <c r="H747" i="8"/>
  <c r="H747" i="33"/>
  <c r="H747" i="9"/>
  <c r="H754" i="6"/>
  <c r="D769" i="5"/>
  <c r="H769" i="5"/>
  <c r="C750" i="6"/>
  <c r="H748" i="6"/>
  <c r="H738" i="33"/>
  <c r="H738" i="8"/>
  <c r="H738" i="9"/>
  <c r="C761" i="6"/>
  <c r="D746" i="8"/>
  <c r="D746" i="33"/>
  <c r="D746" i="9"/>
  <c r="C738" i="33"/>
  <c r="C738" i="8"/>
  <c r="C738" i="9"/>
  <c r="C744" i="33"/>
  <c r="C744" i="8"/>
  <c r="C744" i="9"/>
  <c r="C764" i="6"/>
  <c r="C754" i="6"/>
  <c r="C739" i="33"/>
  <c r="C739" i="8"/>
  <c r="C739" i="9"/>
  <c r="H739" i="8"/>
  <c r="H739" i="33"/>
  <c r="H739" i="9"/>
  <c r="C753" i="6"/>
  <c r="C762" i="6"/>
  <c r="H743" i="33"/>
  <c r="H743" i="8"/>
  <c r="H743" i="9"/>
  <c r="D752" i="6"/>
  <c r="D751" i="6"/>
  <c r="C749" i="6"/>
  <c r="C740" i="33"/>
  <c r="C740" i="8"/>
  <c r="C740" i="9"/>
  <c r="C737" i="33"/>
  <c r="C737" i="8"/>
  <c r="C737" i="9"/>
  <c r="C756" i="6"/>
  <c r="D758" i="5"/>
  <c r="D759" i="6" s="1"/>
  <c r="H758" i="5"/>
  <c r="H759" i="6" s="1"/>
  <c r="C742" i="33"/>
  <c r="C742" i="8"/>
  <c r="C742" i="9"/>
  <c r="D767" i="5"/>
  <c r="H767" i="5"/>
  <c r="C765" i="6"/>
  <c r="H737" i="33"/>
  <c r="H737" i="8"/>
  <c r="H737" i="9"/>
  <c r="C747" i="33"/>
  <c r="C747" i="8"/>
  <c r="C747" i="9"/>
  <c r="C763" i="6"/>
  <c r="C769" i="6"/>
  <c r="D743" i="33"/>
  <c r="D743" i="8"/>
  <c r="D743" i="9"/>
  <c r="C757" i="6"/>
  <c r="C735" i="8"/>
  <c r="C735" i="33"/>
  <c r="C735" i="9"/>
  <c r="C746" i="33"/>
  <c r="C746" i="8"/>
  <c r="C746" i="9"/>
  <c r="C766" i="6"/>
  <c r="D766" i="5"/>
  <c r="H766" i="5"/>
  <c r="C760" i="6"/>
  <c r="H741" i="33"/>
  <c r="H741" i="8"/>
  <c r="H741" i="9"/>
  <c r="D741" i="33"/>
  <c r="D741" i="8"/>
  <c r="D741" i="9"/>
  <c r="D745" i="33"/>
  <c r="D745" i="8"/>
  <c r="D745" i="9"/>
  <c r="D735" i="33"/>
  <c r="D735" i="8"/>
  <c r="D735" i="9"/>
  <c r="D768" i="5"/>
  <c r="H768" i="5"/>
  <c r="D750" i="6"/>
  <c r="C736" i="33"/>
  <c r="C736" i="8"/>
  <c r="C736" i="9"/>
  <c r="H746" i="33"/>
  <c r="H746" i="8"/>
  <c r="H746" i="9"/>
  <c r="H740" i="33"/>
  <c r="H740" i="8"/>
  <c r="H740" i="9"/>
  <c r="D765" i="5"/>
  <c r="H765" i="5"/>
  <c r="D747" i="33"/>
  <c r="D747" i="8"/>
  <c r="D747" i="9"/>
  <c r="C758" i="6"/>
  <c r="D737" i="33"/>
  <c r="D737" i="8"/>
  <c r="D737" i="9"/>
  <c r="D761" i="5"/>
  <c r="H761" i="5"/>
  <c r="C743" i="8"/>
  <c r="C743" i="33"/>
  <c r="C743" i="9"/>
  <c r="H745" i="33"/>
  <c r="H745" i="8"/>
  <c r="H745" i="9"/>
  <c r="D760" i="5"/>
  <c r="H760" i="5"/>
  <c r="D764" i="5"/>
  <c r="H764" i="5"/>
  <c r="D763" i="5"/>
  <c r="H763" i="5"/>
  <c r="H735" i="33"/>
  <c r="H735" i="8"/>
  <c r="H735" i="9"/>
  <c r="H758" i="6"/>
  <c r="H751" i="6"/>
  <c r="C768" i="6"/>
  <c r="C745" i="33"/>
  <c r="C745" i="8"/>
  <c r="C745" i="9"/>
  <c r="D742" i="33"/>
  <c r="D742" i="8"/>
  <c r="D742" i="9"/>
  <c r="D755" i="6"/>
  <c r="C748" i="6"/>
  <c r="H744" i="33"/>
  <c r="H744" i="8"/>
  <c r="H744" i="9"/>
  <c r="D756" i="6"/>
  <c r="D762" i="5"/>
  <c r="H762" i="5"/>
  <c r="D759" i="5"/>
  <c r="H759" i="5"/>
  <c r="C751" i="6"/>
  <c r="D753" i="6"/>
  <c r="C767" i="6"/>
  <c r="D758" i="6"/>
  <c r="D748" i="6"/>
  <c r="C741" i="33"/>
  <c r="C741" i="8"/>
  <c r="C741" i="9"/>
  <c r="H749" i="6"/>
  <c r="H755" i="6"/>
  <c r="C752" i="6"/>
  <c r="AC726" i="25"/>
  <c r="BM726" i="25" s="1"/>
  <c r="CA713" i="25"/>
  <c r="CA714" i="25" s="1"/>
  <c r="CA715" i="25" s="1"/>
  <c r="CA716" i="25" s="1"/>
  <c r="CA717" i="25" s="1"/>
  <c r="CA718" i="25" s="1"/>
  <c r="CA719" i="25" s="1"/>
  <c r="CA720" i="25" s="1"/>
  <c r="CA721" i="25" s="1"/>
  <c r="CA722" i="25" s="1"/>
  <c r="CA723" i="25" s="1"/>
  <c r="CA724" i="25" s="1"/>
  <c r="BW711" i="25"/>
  <c r="BW712" i="25" s="1"/>
  <c r="BW713" i="25" s="1"/>
  <c r="BW714" i="25" s="1"/>
  <c r="BW715" i="25" s="1"/>
  <c r="BW716" i="25" s="1"/>
  <c r="BW717" i="25" s="1"/>
  <c r="BW718" i="25" s="1"/>
  <c r="BW719" i="25" s="1"/>
  <c r="BW720" i="25" s="1"/>
  <c r="BW721" i="25" s="1"/>
  <c r="BW722" i="25" s="1"/>
  <c r="BW723" i="25" s="1"/>
  <c r="Y730" i="25"/>
  <c r="BI730" i="25" s="1"/>
  <c r="BT713" i="25"/>
  <c r="BT714" i="25" s="1"/>
  <c r="BT715" i="25" s="1"/>
  <c r="BT716" i="25" s="1"/>
  <c r="BT717" i="25" s="1"/>
  <c r="BT718" i="25" s="1"/>
  <c r="BT719" i="25" s="1"/>
  <c r="BT720" i="25" s="1"/>
  <c r="BT721" i="25" s="1"/>
  <c r="BT722" i="25" s="1"/>
  <c r="BT723" i="25" s="1"/>
  <c r="AU733" i="25"/>
  <c r="AN733" i="25"/>
  <c r="AU727" i="25"/>
  <c r="AN727" i="25"/>
  <c r="AC730" i="25"/>
  <c r="BM730" i="25" s="1"/>
  <c r="V730" i="25"/>
  <c r="BF730" i="25" s="1"/>
  <c r="Y733" i="25"/>
  <c r="BI733" i="25" s="1"/>
  <c r="R733" i="25"/>
  <c r="BB733" i="25" s="1"/>
  <c r="AM730" i="25"/>
  <c r="AT730" i="25"/>
  <c r="AU724" i="25"/>
  <c r="AN724" i="25"/>
  <c r="R729" i="25"/>
  <c r="BB729" i="25" s="1"/>
  <c r="Y729" i="25"/>
  <c r="BI729" i="25" s="1"/>
  <c r="R724" i="25"/>
  <c r="BB724" i="25" s="1"/>
  <c r="Y724" i="25"/>
  <c r="BI724" i="25" s="1"/>
  <c r="AM731" i="25"/>
  <c r="AT731" i="25"/>
  <c r="AY730" i="25"/>
  <c r="AR730" i="25"/>
  <c r="AC731" i="25"/>
  <c r="BM731" i="25" s="1"/>
  <c r="V731" i="25"/>
  <c r="BF731" i="25" s="1"/>
  <c r="AT729" i="25"/>
  <c r="AM729" i="25"/>
  <c r="AN725" i="25"/>
  <c r="AU725" i="25"/>
  <c r="Q733" i="25"/>
  <c r="BA733" i="25" s="1"/>
  <c r="X733" i="25"/>
  <c r="BH733" i="25" s="1"/>
  <c r="AU730" i="25"/>
  <c r="AN730" i="25"/>
  <c r="X725" i="25"/>
  <c r="BH725" i="25" s="1"/>
  <c r="Q725" i="25"/>
  <c r="BA725" i="25" s="1"/>
  <c r="X731" i="25"/>
  <c r="BH731" i="25" s="1"/>
  <c r="Q731" i="25"/>
  <c r="BA731" i="25" s="1"/>
  <c r="AR731" i="25"/>
  <c r="AY731" i="25"/>
  <c r="X729" i="25"/>
  <c r="BH729" i="25" s="1"/>
  <c r="Q729" i="25"/>
  <c r="BA729" i="25" s="1"/>
  <c r="AT733" i="25"/>
  <c r="AM733" i="25"/>
  <c r="V732" i="25"/>
  <c r="BF732" i="25" s="1"/>
  <c r="AC732" i="25"/>
  <c r="BM732" i="25" s="1"/>
  <c r="X728" i="25"/>
  <c r="BH728" i="25" s="1"/>
  <c r="Q728" i="25"/>
  <c r="BA728" i="25" s="1"/>
  <c r="V729" i="25"/>
  <c r="BF729" i="25" s="1"/>
  <c r="AC729" i="25"/>
  <c r="BM729" i="25" s="1"/>
  <c r="AT726" i="25"/>
  <c r="AM726" i="25"/>
  <c r="BV711" i="25"/>
  <c r="BV712" i="25" s="1"/>
  <c r="BV713" i="25" s="1"/>
  <c r="BV714" i="25" s="1"/>
  <c r="BV715" i="25" s="1"/>
  <c r="BV716" i="25" s="1"/>
  <c r="BV717" i="25" s="1"/>
  <c r="BV718" i="25" s="1"/>
  <c r="BV719" i="25" s="1"/>
  <c r="BV720" i="25" s="1"/>
  <c r="BV721" i="25" s="1"/>
  <c r="BV722" i="25" s="1"/>
  <c r="BV723" i="25" s="1"/>
  <c r="BV724" i="25" s="1"/>
  <c r="AU726" i="25"/>
  <c r="AN726" i="25"/>
  <c r="AT725" i="25"/>
  <c r="AM725" i="25"/>
  <c r="Y725" i="25"/>
  <c r="BI725" i="25" s="1"/>
  <c r="R725" i="25"/>
  <c r="BB725" i="25" s="1"/>
  <c r="AU731" i="25"/>
  <c r="AN731" i="25"/>
  <c r="AR725" i="25"/>
  <c r="AY725" i="25"/>
  <c r="AY732" i="25"/>
  <c r="AR732" i="25"/>
  <c r="AM728" i="25"/>
  <c r="AT728" i="25"/>
  <c r="AY729" i="25"/>
  <c r="AR729" i="25"/>
  <c r="BO711" i="25"/>
  <c r="BO712" i="25" s="1"/>
  <c r="BO713" i="25" s="1"/>
  <c r="BO714" i="25" s="1"/>
  <c r="BO715" i="25" s="1"/>
  <c r="BO716" i="25" s="1"/>
  <c r="BO717" i="25" s="1"/>
  <c r="BO718" i="25" s="1"/>
  <c r="BO719" i="25" s="1"/>
  <c r="BO720" i="25" s="1"/>
  <c r="BO721" i="25" s="1"/>
  <c r="BO722" i="25" s="1"/>
  <c r="BO723" i="25" s="1"/>
  <c r="X730" i="25"/>
  <c r="BH730" i="25" s="1"/>
  <c r="Q730" i="25"/>
  <c r="BA730" i="25" s="1"/>
  <c r="AN729" i="25"/>
  <c r="AU729" i="25"/>
  <c r="AY733" i="25"/>
  <c r="AR733" i="25"/>
  <c r="X732" i="25"/>
  <c r="BH732" i="25" s="1"/>
  <c r="Q732" i="25"/>
  <c r="BA732" i="25" s="1"/>
  <c r="Y731" i="25"/>
  <c r="BI731" i="25" s="1"/>
  <c r="R731" i="25"/>
  <c r="BB731" i="25" s="1"/>
  <c r="V725" i="25"/>
  <c r="BF725" i="25" s="1"/>
  <c r="AC725" i="25"/>
  <c r="BM725" i="25" s="1"/>
  <c r="R728" i="25"/>
  <c r="BB728" i="25" s="1"/>
  <c r="Y728" i="25"/>
  <c r="BI728" i="25" s="1"/>
  <c r="V733" i="25"/>
  <c r="BF733" i="25" s="1"/>
  <c r="AC733" i="25"/>
  <c r="BM733" i="25" s="1"/>
  <c r="AM727" i="25"/>
  <c r="AT727" i="25"/>
  <c r="R732" i="25"/>
  <c r="BB732" i="25" s="1"/>
  <c r="Y732" i="25"/>
  <c r="BI732" i="25" s="1"/>
  <c r="AN728" i="25"/>
  <c r="AU728" i="25"/>
  <c r="X727" i="25"/>
  <c r="BH727" i="25" s="1"/>
  <c r="Q727" i="25"/>
  <c r="BA727" i="25" s="1"/>
  <c r="R726" i="25"/>
  <c r="BB726" i="25" s="1"/>
  <c r="Y726" i="25"/>
  <c r="BI726" i="25" s="1"/>
  <c r="R727" i="25"/>
  <c r="BB727" i="25" s="1"/>
  <c r="Y727" i="25"/>
  <c r="BI727" i="25" s="1"/>
  <c r="AN732" i="25"/>
  <c r="AU732" i="25"/>
  <c r="BY700" i="25" l="1"/>
  <c r="H756" i="9"/>
  <c r="H756" i="8"/>
  <c r="BY701" i="25"/>
  <c r="H752" i="9"/>
  <c r="AO723" i="25"/>
  <c r="M724" i="25"/>
  <c r="AA724" i="25" s="1"/>
  <c r="BK724" i="25" s="1"/>
  <c r="AI729" i="25"/>
  <c r="AW729" i="25" s="1"/>
  <c r="D760" i="6"/>
  <c r="D757" i="8"/>
  <c r="F723" i="8"/>
  <c r="F723" i="9"/>
  <c r="Z717" i="25"/>
  <c r="BJ717" i="25" s="1"/>
  <c r="BT724" i="25"/>
  <c r="BT725" i="25" s="1"/>
  <c r="BT726" i="25" s="1"/>
  <c r="BT727" i="25" s="1"/>
  <c r="BT728" i="25" s="1"/>
  <c r="BT729" i="25" s="1"/>
  <c r="BT730" i="25" s="1"/>
  <c r="BT731" i="25" s="1"/>
  <c r="BT732" i="25" s="1"/>
  <c r="BT733" i="25" s="1"/>
  <c r="H753" i="33"/>
  <c r="BO724" i="25"/>
  <c r="BO725" i="25" s="1"/>
  <c r="BO726" i="25" s="1"/>
  <c r="BO727" i="25" s="1"/>
  <c r="BO728" i="25" s="1"/>
  <c r="BO729" i="25" s="1"/>
  <c r="BO730" i="25" s="1"/>
  <c r="BO731" i="25" s="1"/>
  <c r="BO732" i="25" s="1"/>
  <c r="BO733" i="25" s="1"/>
  <c r="Z716" i="25"/>
  <c r="BJ716" i="25" s="1"/>
  <c r="AP713" i="25"/>
  <c r="F736" i="6"/>
  <c r="F736" i="8" s="1"/>
  <c r="AI725" i="25"/>
  <c r="AP725" i="25" s="1"/>
  <c r="L724" i="25"/>
  <c r="Z724" i="25" s="1"/>
  <c r="BJ724" i="25" s="1"/>
  <c r="D757" i="9"/>
  <c r="BX700" i="25"/>
  <c r="BX701" i="25" s="1"/>
  <c r="BX702" i="25" s="1"/>
  <c r="BX703" i="25" s="1"/>
  <c r="BX704" i="25" s="1"/>
  <c r="BX705" i="25" s="1"/>
  <c r="BX706" i="25" s="1"/>
  <c r="BX707" i="25" s="1"/>
  <c r="BX708" i="25" s="1"/>
  <c r="BX709" i="25" s="1"/>
  <c r="BX710" i="25" s="1"/>
  <c r="M726" i="25"/>
  <c r="AO724" i="25"/>
  <c r="AV724" i="25"/>
  <c r="M729" i="25"/>
  <c r="T729" i="25" s="1"/>
  <c r="BD729" i="25" s="1"/>
  <c r="M731" i="25"/>
  <c r="AA731" i="25" s="1"/>
  <c r="BK731" i="25" s="1"/>
  <c r="AO717" i="25"/>
  <c r="D749" i="8"/>
  <c r="D749" i="9"/>
  <c r="E727" i="9"/>
  <c r="BV725" i="25"/>
  <c r="BV726" i="25" s="1"/>
  <c r="BV727" i="25" s="1"/>
  <c r="BV728" i="25" s="1"/>
  <c r="BV729" i="25" s="1"/>
  <c r="BV730" i="25" s="1"/>
  <c r="BV731" i="25" s="1"/>
  <c r="BV732" i="25" s="1"/>
  <c r="BV733" i="25" s="1"/>
  <c r="M725" i="25"/>
  <c r="AA725" i="25" s="1"/>
  <c r="BK725" i="25" s="1"/>
  <c r="BR700" i="25"/>
  <c r="BR701" i="25" s="1"/>
  <c r="BR702" i="25" s="1"/>
  <c r="BR703" i="25" s="1"/>
  <c r="BR704" i="25" s="1"/>
  <c r="BR705" i="25" s="1"/>
  <c r="BR706" i="25" s="1"/>
  <c r="BR707" i="25" s="1"/>
  <c r="BR708" i="25" s="1"/>
  <c r="BR709" i="25" s="1"/>
  <c r="BR710" i="25" s="1"/>
  <c r="E726" i="8"/>
  <c r="E725" i="9"/>
  <c r="H752" i="8"/>
  <c r="E727" i="8"/>
  <c r="E725" i="33"/>
  <c r="H750" i="9"/>
  <c r="H753" i="9"/>
  <c r="AI726" i="25"/>
  <c r="AW726" i="25" s="1"/>
  <c r="E740" i="6"/>
  <c r="E740" i="9" s="1"/>
  <c r="F735" i="6"/>
  <c r="F735" i="33" s="1"/>
  <c r="F725" i="8"/>
  <c r="F725" i="33"/>
  <c r="C759" i="9"/>
  <c r="AI731" i="25"/>
  <c r="AW731" i="25" s="1"/>
  <c r="AP715" i="25"/>
  <c r="AW715" i="25"/>
  <c r="S719" i="25"/>
  <c r="BC719" i="25" s="1"/>
  <c r="Z719" i="25"/>
  <c r="BJ719" i="25" s="1"/>
  <c r="E762" i="3"/>
  <c r="E762" i="5" s="1"/>
  <c r="E750" i="5"/>
  <c r="Z714" i="25"/>
  <c r="BJ714" i="25" s="1"/>
  <c r="S714" i="25"/>
  <c r="BC714" i="25" s="1"/>
  <c r="T722" i="25"/>
  <c r="BD722" i="25" s="1"/>
  <c r="AA722" i="25"/>
  <c r="BK722" i="25" s="1"/>
  <c r="E730" i="8"/>
  <c r="E730" i="33"/>
  <c r="E730" i="9"/>
  <c r="E728" i="9"/>
  <c r="E728" i="33"/>
  <c r="E728" i="8"/>
  <c r="AA711" i="25"/>
  <c r="BK711" i="25" s="1"/>
  <c r="T711" i="25"/>
  <c r="BD711" i="25" s="1"/>
  <c r="S721" i="25"/>
  <c r="BC721" i="25" s="1"/>
  <c r="Z721" i="25"/>
  <c r="BJ721" i="25" s="1"/>
  <c r="AW719" i="25"/>
  <c r="AP719" i="25"/>
  <c r="F734" i="33"/>
  <c r="F734" i="8"/>
  <c r="F734" i="9"/>
  <c r="F739" i="6"/>
  <c r="T715" i="25"/>
  <c r="BD715" i="25" s="1"/>
  <c r="AA715" i="25"/>
  <c r="BK715" i="25" s="1"/>
  <c r="AV720" i="25"/>
  <c r="AO720" i="25"/>
  <c r="AO712" i="25"/>
  <c r="AV712" i="25"/>
  <c r="AV711" i="25"/>
  <c r="AO711" i="25"/>
  <c r="F740" i="6"/>
  <c r="L727" i="25"/>
  <c r="AH727" i="25"/>
  <c r="AV719" i="25"/>
  <c r="AO719" i="25"/>
  <c r="AP721" i="25"/>
  <c r="AW721" i="25"/>
  <c r="AV716" i="25"/>
  <c r="AO716" i="25"/>
  <c r="AP722" i="25"/>
  <c r="AW722" i="25"/>
  <c r="AA718" i="25"/>
  <c r="BK718" i="25" s="1"/>
  <c r="T718" i="25"/>
  <c r="BD718" i="25" s="1"/>
  <c r="AH730" i="25"/>
  <c r="L730" i="25"/>
  <c r="AH732" i="25"/>
  <c r="L732" i="25"/>
  <c r="F753" i="5"/>
  <c r="F765" i="3"/>
  <c r="F765" i="5" s="1"/>
  <c r="AO721" i="25"/>
  <c r="AV721" i="25"/>
  <c r="F727" i="33"/>
  <c r="F727" i="8"/>
  <c r="F727" i="9"/>
  <c r="L725" i="25"/>
  <c r="AH725" i="25"/>
  <c r="E764" i="3"/>
  <c r="E764" i="5" s="1"/>
  <c r="E752" i="5"/>
  <c r="AH726" i="25"/>
  <c r="L726" i="25"/>
  <c r="E766" i="3"/>
  <c r="E766" i="5" s="1"/>
  <c r="E754" i="5"/>
  <c r="F750" i="5"/>
  <c r="F762" i="3"/>
  <c r="F762" i="5" s="1"/>
  <c r="Z712" i="25"/>
  <c r="BJ712" i="25" s="1"/>
  <c r="S712" i="25"/>
  <c r="BC712" i="25" s="1"/>
  <c r="E767" i="3"/>
  <c r="E767" i="5" s="1"/>
  <c r="E755" i="5"/>
  <c r="C759" i="8"/>
  <c r="F746" i="6"/>
  <c r="F745" i="6"/>
  <c r="S722" i="25"/>
  <c r="BC722" i="25" s="1"/>
  <c r="Z722" i="25"/>
  <c r="BJ722" i="25" s="1"/>
  <c r="AA714" i="25"/>
  <c r="BK714" i="25" s="1"/>
  <c r="T714" i="25"/>
  <c r="BD714" i="25" s="1"/>
  <c r="F737" i="6"/>
  <c r="AO715" i="25"/>
  <c r="AV715" i="25"/>
  <c r="E736" i="6"/>
  <c r="F724" i="33"/>
  <c r="F724" i="8"/>
  <c r="F724" i="9"/>
  <c r="E733" i="33"/>
  <c r="E733" i="9"/>
  <c r="E733" i="8"/>
  <c r="AV722" i="25"/>
  <c r="AO722" i="25"/>
  <c r="F752" i="5"/>
  <c r="F764" i="3"/>
  <c r="F764" i="5" s="1"/>
  <c r="E748" i="5"/>
  <c r="E760" i="3"/>
  <c r="E760" i="5" s="1"/>
  <c r="F728" i="8"/>
  <c r="F728" i="33"/>
  <c r="F728" i="9"/>
  <c r="E751" i="5"/>
  <c r="E763" i="3"/>
  <c r="E763" i="5" s="1"/>
  <c r="D754" i="33"/>
  <c r="F755" i="5"/>
  <c r="F767" i="3"/>
  <c r="F767" i="5" s="1"/>
  <c r="E765" i="3"/>
  <c r="E765" i="5" s="1"/>
  <c r="E753" i="5"/>
  <c r="AI727" i="25"/>
  <c r="M727" i="25"/>
  <c r="L728" i="25"/>
  <c r="AH728" i="25"/>
  <c r="F758" i="3"/>
  <c r="F758" i="5" s="1"/>
  <c r="F746" i="5"/>
  <c r="AI732" i="25"/>
  <c r="M732" i="25"/>
  <c r="F731" i="8"/>
  <c r="F731" i="9"/>
  <c r="F731" i="33"/>
  <c r="E737" i="6"/>
  <c r="BY702" i="25"/>
  <c r="BY703" i="25" s="1"/>
  <c r="BY704" i="25" s="1"/>
  <c r="BY705" i="25" s="1"/>
  <c r="BY706" i="25" s="1"/>
  <c r="BY707" i="25" s="1"/>
  <c r="BY708" i="25" s="1"/>
  <c r="BY709" i="25" s="1"/>
  <c r="BY710" i="25" s="1"/>
  <c r="AW714" i="25"/>
  <c r="AP714" i="25"/>
  <c r="AO713" i="25"/>
  <c r="AV713" i="25"/>
  <c r="E735" i="6"/>
  <c r="F761" i="3"/>
  <c r="F761" i="5" s="1"/>
  <c r="F749" i="5"/>
  <c r="E738" i="6"/>
  <c r="S715" i="25"/>
  <c r="BC715" i="25" s="1"/>
  <c r="Z715" i="25"/>
  <c r="BJ715" i="25" s="1"/>
  <c r="E769" i="3"/>
  <c r="E769" i="5" s="1"/>
  <c r="E757" i="5"/>
  <c r="F742" i="6"/>
  <c r="F726" i="33"/>
  <c r="F726" i="9"/>
  <c r="F726" i="8"/>
  <c r="F733" i="8"/>
  <c r="F733" i="33"/>
  <c r="F733" i="9"/>
  <c r="F769" i="3"/>
  <c r="F769" i="5" s="1"/>
  <c r="F757" i="5"/>
  <c r="L729" i="25"/>
  <c r="AH729" i="25"/>
  <c r="F760" i="3"/>
  <c r="F760" i="5" s="1"/>
  <c r="F748" i="5"/>
  <c r="D754" i="8"/>
  <c r="AP716" i="25"/>
  <c r="AW716" i="25"/>
  <c r="E731" i="33"/>
  <c r="E731" i="8"/>
  <c r="E731" i="9"/>
  <c r="E761" i="3"/>
  <c r="E761" i="5" s="1"/>
  <c r="E749" i="5"/>
  <c r="BQ700" i="25"/>
  <c r="BQ701" i="25" s="1"/>
  <c r="BQ702" i="25" s="1"/>
  <c r="BQ703" i="25" s="1"/>
  <c r="BQ704" i="25" s="1"/>
  <c r="BQ705" i="25" s="1"/>
  <c r="BQ706" i="25" s="1"/>
  <c r="BQ707" i="25" s="1"/>
  <c r="BQ708" i="25" s="1"/>
  <c r="BQ709" i="25" s="1"/>
  <c r="BQ710" i="25" s="1"/>
  <c r="F741" i="6"/>
  <c r="F759" i="3"/>
  <c r="F759" i="5" s="1"/>
  <c r="F747" i="5"/>
  <c r="AI723" i="25"/>
  <c r="M723" i="25"/>
  <c r="AI724" i="25"/>
  <c r="AA717" i="25"/>
  <c r="BK717" i="25" s="1"/>
  <c r="T717" i="25"/>
  <c r="BD717" i="25" s="1"/>
  <c r="Z713" i="25"/>
  <c r="BJ713" i="25" s="1"/>
  <c r="S713" i="25"/>
  <c r="BC713" i="25" s="1"/>
  <c r="AA721" i="25"/>
  <c r="BK721" i="25" s="1"/>
  <c r="T721" i="25"/>
  <c r="BD721" i="25" s="1"/>
  <c r="AP718" i="25"/>
  <c r="AW718" i="25"/>
  <c r="E734" i="9"/>
  <c r="E734" i="8"/>
  <c r="E734" i="33"/>
  <c r="Z718" i="25"/>
  <c r="BJ718" i="25" s="1"/>
  <c r="S718" i="25"/>
  <c r="BC718" i="25" s="1"/>
  <c r="T716" i="25"/>
  <c r="BD716" i="25" s="1"/>
  <c r="AA716" i="25"/>
  <c r="BK716" i="25" s="1"/>
  <c r="E723" i="33"/>
  <c r="E723" i="9"/>
  <c r="E723" i="8"/>
  <c r="E729" i="8"/>
  <c r="E729" i="9"/>
  <c r="E729" i="33"/>
  <c r="AW712" i="25"/>
  <c r="AP712" i="25"/>
  <c r="F763" i="3"/>
  <c r="F763" i="5" s="1"/>
  <c r="F751" i="5"/>
  <c r="F768" i="3"/>
  <c r="F768" i="5" s="1"/>
  <c r="F756" i="5"/>
  <c r="F729" i="9"/>
  <c r="F729" i="8"/>
  <c r="F729" i="33"/>
  <c r="M730" i="25"/>
  <c r="AI730" i="25"/>
  <c r="E739" i="6"/>
  <c r="E746" i="6"/>
  <c r="E742" i="6"/>
  <c r="E745" i="6"/>
  <c r="E741" i="6"/>
  <c r="AP717" i="25"/>
  <c r="AW717" i="25"/>
  <c r="AA720" i="25"/>
  <c r="BK720" i="25" s="1"/>
  <c r="T720" i="25"/>
  <c r="BD720" i="25" s="1"/>
  <c r="F738" i="6"/>
  <c r="E743" i="6"/>
  <c r="E759" i="3"/>
  <c r="E759" i="5" s="1"/>
  <c r="E747" i="5"/>
  <c r="AH733" i="25"/>
  <c r="L733" i="25"/>
  <c r="M733" i="25"/>
  <c r="AI733" i="25"/>
  <c r="Z723" i="25"/>
  <c r="BJ723" i="25" s="1"/>
  <c r="AO718" i="25"/>
  <c r="AV718" i="25"/>
  <c r="AV714" i="25"/>
  <c r="AO714" i="25"/>
  <c r="AH731" i="25"/>
  <c r="L731" i="25"/>
  <c r="E732" i="9"/>
  <c r="E732" i="33"/>
  <c r="E732" i="8"/>
  <c r="AW711" i="25"/>
  <c r="AP711" i="25"/>
  <c r="F732" i="33"/>
  <c r="F732" i="8"/>
  <c r="F732" i="9"/>
  <c r="AA719" i="25"/>
  <c r="BK719" i="25" s="1"/>
  <c r="T719" i="25"/>
  <c r="BD719" i="25" s="1"/>
  <c r="M728" i="25"/>
  <c r="AI728" i="25"/>
  <c r="F766" i="3"/>
  <c r="F766" i="5" s="1"/>
  <c r="F754" i="5"/>
  <c r="E758" i="3"/>
  <c r="E758" i="5" s="1"/>
  <c r="E746" i="5"/>
  <c r="F730" i="9"/>
  <c r="F730" i="33"/>
  <c r="F730" i="8"/>
  <c r="Z720" i="25"/>
  <c r="BJ720" i="25" s="1"/>
  <c r="S720" i="25"/>
  <c r="BC720" i="25" s="1"/>
  <c r="E768" i="3"/>
  <c r="E768" i="5" s="1"/>
  <c r="E756" i="5"/>
  <c r="E724" i="33"/>
  <c r="E724" i="9"/>
  <c r="E724" i="8"/>
  <c r="AW720" i="25"/>
  <c r="AP720" i="25"/>
  <c r="Z711" i="25"/>
  <c r="BJ711" i="25" s="1"/>
  <c r="S711" i="25"/>
  <c r="BC711" i="25" s="1"/>
  <c r="F744" i="6"/>
  <c r="E744" i="6"/>
  <c r="F743" i="6"/>
  <c r="H750" i="8"/>
  <c r="H763" i="6"/>
  <c r="H763" i="9" s="1"/>
  <c r="C755" i="9"/>
  <c r="C755" i="8"/>
  <c r="H757" i="9"/>
  <c r="H764" i="6"/>
  <c r="H764" i="33" s="1"/>
  <c r="D767" i="6"/>
  <c r="D767" i="33" s="1"/>
  <c r="H768" i="6"/>
  <c r="H768" i="8" s="1"/>
  <c r="D766" i="6"/>
  <c r="D766" i="33" s="1"/>
  <c r="D765" i="6"/>
  <c r="D765" i="9" s="1"/>
  <c r="D762" i="6"/>
  <c r="D762" i="33" s="1"/>
  <c r="H757" i="8"/>
  <c r="H760" i="6"/>
  <c r="H760" i="33" s="1"/>
  <c r="H749" i="33"/>
  <c r="H749" i="8"/>
  <c r="H749" i="9"/>
  <c r="D748" i="33"/>
  <c r="D748" i="8"/>
  <c r="D748" i="9"/>
  <c r="C768" i="33"/>
  <c r="C768" i="9"/>
  <c r="C768" i="8"/>
  <c r="D759" i="33"/>
  <c r="D759" i="9"/>
  <c r="D759" i="8"/>
  <c r="C758" i="33"/>
  <c r="C758" i="8"/>
  <c r="C758" i="9"/>
  <c r="H762" i="6"/>
  <c r="C766" i="33"/>
  <c r="C766" i="9"/>
  <c r="C766" i="8"/>
  <c r="D761" i="6"/>
  <c r="D768" i="6"/>
  <c r="D751" i="33"/>
  <c r="D751" i="8"/>
  <c r="D751" i="9"/>
  <c r="C762" i="33"/>
  <c r="C762" i="9"/>
  <c r="C762" i="8"/>
  <c r="D758" i="33"/>
  <c r="D758" i="8"/>
  <c r="D758" i="9"/>
  <c r="H751" i="33"/>
  <c r="H751" i="8"/>
  <c r="H751" i="9"/>
  <c r="D760" i="33"/>
  <c r="D760" i="9"/>
  <c r="D760" i="8"/>
  <c r="H761" i="6"/>
  <c r="D764" i="6"/>
  <c r="C769" i="33"/>
  <c r="C769" i="9"/>
  <c r="C769" i="8"/>
  <c r="C753" i="33"/>
  <c r="C753" i="8"/>
  <c r="C753" i="9"/>
  <c r="C761" i="33"/>
  <c r="C761" i="8"/>
  <c r="C761" i="9"/>
  <c r="C760" i="33"/>
  <c r="C760" i="9"/>
  <c r="C760" i="8"/>
  <c r="C749" i="33"/>
  <c r="C749" i="8"/>
  <c r="C749" i="9"/>
  <c r="C767" i="33"/>
  <c r="C767" i="8"/>
  <c r="C767" i="9"/>
  <c r="D756" i="33"/>
  <c r="D756" i="8"/>
  <c r="D756" i="9"/>
  <c r="H758" i="33"/>
  <c r="H758" i="8"/>
  <c r="H758" i="9"/>
  <c r="C763" i="33"/>
  <c r="C763" i="8"/>
  <c r="C763" i="9"/>
  <c r="D752" i="33"/>
  <c r="D752" i="8"/>
  <c r="D752" i="9"/>
  <c r="C765" i="33"/>
  <c r="C765" i="9"/>
  <c r="C765" i="8"/>
  <c r="C752" i="33"/>
  <c r="C752" i="8"/>
  <c r="C752" i="9"/>
  <c r="D753" i="33"/>
  <c r="D753" i="8"/>
  <c r="D753" i="9"/>
  <c r="H769" i="6"/>
  <c r="D769" i="6"/>
  <c r="C757" i="33"/>
  <c r="C757" i="8"/>
  <c r="C757" i="9"/>
  <c r="H754" i="33"/>
  <c r="H754" i="8"/>
  <c r="H754" i="9"/>
  <c r="H755" i="8"/>
  <c r="H755" i="33"/>
  <c r="H755" i="9"/>
  <c r="C751" i="8"/>
  <c r="C751" i="33"/>
  <c r="C751" i="9"/>
  <c r="H765" i="6"/>
  <c r="C748" i="33"/>
  <c r="C748" i="8"/>
  <c r="C748" i="9"/>
  <c r="H767" i="6"/>
  <c r="D750" i="33"/>
  <c r="D750" i="8"/>
  <c r="D750" i="9"/>
  <c r="C756" i="33"/>
  <c r="C756" i="8"/>
  <c r="C756" i="9"/>
  <c r="D755" i="33"/>
  <c r="D755" i="8"/>
  <c r="D755" i="9"/>
  <c r="D763" i="6"/>
  <c r="H766" i="6"/>
  <c r="H748" i="33"/>
  <c r="H748" i="8"/>
  <c r="H748" i="9"/>
  <c r="H759" i="33"/>
  <c r="H759" i="9"/>
  <c r="H759" i="8"/>
  <c r="C754" i="33"/>
  <c r="C754" i="8"/>
  <c r="C754" i="9"/>
  <c r="C764" i="33"/>
  <c r="C764" i="8"/>
  <c r="C764" i="9"/>
  <c r="C750" i="33"/>
  <c r="C750" i="8"/>
  <c r="C750" i="9"/>
  <c r="CA725" i="25"/>
  <c r="CA726" i="25" s="1"/>
  <c r="CA727" i="25" s="1"/>
  <c r="CA728" i="25" s="1"/>
  <c r="CA729" i="25" s="1"/>
  <c r="CA730" i="25" s="1"/>
  <c r="CA731" i="25" s="1"/>
  <c r="CA732" i="25" s="1"/>
  <c r="CA733" i="25" s="1"/>
  <c r="BW724" i="25"/>
  <c r="BW725" i="25" s="1"/>
  <c r="BW726" i="25" s="1"/>
  <c r="BW727" i="25" s="1"/>
  <c r="BW728" i="25" s="1"/>
  <c r="BW729" i="25" s="1"/>
  <c r="BW730" i="25" s="1"/>
  <c r="BW731" i="25" s="1"/>
  <c r="BW732" i="25" s="1"/>
  <c r="BW733" i="25" s="1"/>
  <c r="BP724" i="25"/>
  <c r="BP725" i="25" s="1"/>
  <c r="BP726" i="25" s="1"/>
  <c r="BP727" i="25" s="1"/>
  <c r="BP728" i="25" s="1"/>
  <c r="BP729" i="25" s="1"/>
  <c r="BP730" i="25" s="1"/>
  <c r="BP731" i="25" s="1"/>
  <c r="BP732" i="25" s="1"/>
  <c r="BP733" i="25" s="1"/>
  <c r="AP729" i="25" l="1"/>
  <c r="T724" i="25"/>
  <c r="BD724" i="25" s="1"/>
  <c r="E740" i="33"/>
  <c r="F736" i="9"/>
  <c r="H760" i="9"/>
  <c r="F736" i="33"/>
  <c r="AW725" i="25"/>
  <c r="S724" i="25"/>
  <c r="BC724" i="25" s="1"/>
  <c r="AP726" i="25"/>
  <c r="E740" i="8"/>
  <c r="AA729" i="25"/>
  <c r="BK729" i="25" s="1"/>
  <c r="AA726" i="25"/>
  <c r="BK726" i="25" s="1"/>
  <c r="T726" i="25"/>
  <c r="BD726" i="25" s="1"/>
  <c r="T731" i="25"/>
  <c r="BD731" i="25" s="1"/>
  <c r="T725" i="25"/>
  <c r="BD725" i="25" s="1"/>
  <c r="AP731" i="25"/>
  <c r="H760" i="8"/>
  <c r="F748" i="6"/>
  <c r="F748" i="33" s="1"/>
  <c r="D767" i="9"/>
  <c r="D767" i="8"/>
  <c r="E760" i="6"/>
  <c r="E760" i="33" s="1"/>
  <c r="D762" i="9"/>
  <c r="F757" i="6"/>
  <c r="F757" i="8" s="1"/>
  <c r="D762" i="8"/>
  <c r="F769" i="6"/>
  <c r="F769" i="33" s="1"/>
  <c r="F735" i="9"/>
  <c r="F735" i="8"/>
  <c r="BQ711" i="25"/>
  <c r="BQ712" i="25" s="1"/>
  <c r="BQ713" i="25" s="1"/>
  <c r="BQ714" i="25" s="1"/>
  <c r="BQ715" i="25" s="1"/>
  <c r="BQ716" i="25" s="1"/>
  <c r="BQ717" i="25" s="1"/>
  <c r="BQ718" i="25" s="1"/>
  <c r="BQ719" i="25" s="1"/>
  <c r="BQ720" i="25" s="1"/>
  <c r="BQ721" i="25" s="1"/>
  <c r="BQ722" i="25" s="1"/>
  <c r="BQ723" i="25" s="1"/>
  <c r="BQ724" i="25" s="1"/>
  <c r="E756" i="6"/>
  <c r="E756" i="8" s="1"/>
  <c r="F763" i="6"/>
  <c r="F763" i="33" s="1"/>
  <c r="E761" i="6"/>
  <c r="E761" i="33" s="1"/>
  <c r="F753" i="6"/>
  <c r="F753" i="9" s="1"/>
  <c r="F742" i="9"/>
  <c r="F742" i="8"/>
  <c r="F742" i="33"/>
  <c r="E735" i="33"/>
  <c r="E735" i="8"/>
  <c r="E735" i="9"/>
  <c r="AO728" i="25"/>
  <c r="AV728" i="25"/>
  <c r="AV726" i="25"/>
  <c r="AO726" i="25"/>
  <c r="AV731" i="25"/>
  <c r="AO731" i="25"/>
  <c r="AA733" i="25"/>
  <c r="BK733" i="25" s="1"/>
  <c r="T733" i="25"/>
  <c r="BD733" i="25" s="1"/>
  <c r="AW730" i="25"/>
  <c r="AP730" i="25"/>
  <c r="E750" i="6"/>
  <c r="E769" i="6"/>
  <c r="S728" i="25"/>
  <c r="BC728" i="25" s="1"/>
  <c r="Z728" i="25"/>
  <c r="BJ728" i="25" s="1"/>
  <c r="BR711" i="25"/>
  <c r="BR712" i="25" s="1"/>
  <c r="BR713" i="25" s="1"/>
  <c r="BR714" i="25" s="1"/>
  <c r="BR715" i="25" s="1"/>
  <c r="BR716" i="25" s="1"/>
  <c r="BR717" i="25" s="1"/>
  <c r="BR718" i="25" s="1"/>
  <c r="BR719" i="25" s="1"/>
  <c r="BR720" i="25" s="1"/>
  <c r="BR721" i="25" s="1"/>
  <c r="BR722" i="25" s="1"/>
  <c r="E764" i="6"/>
  <c r="F739" i="33"/>
  <c r="F739" i="8"/>
  <c r="F739" i="9"/>
  <c r="E747" i="6"/>
  <c r="E739" i="9"/>
  <c r="E739" i="8"/>
  <c r="E739" i="33"/>
  <c r="AA732" i="25"/>
  <c r="BK732" i="25" s="1"/>
  <c r="T732" i="25"/>
  <c r="BD732" i="25" s="1"/>
  <c r="F748" i="8"/>
  <c r="AV733" i="25"/>
  <c r="AO733" i="25"/>
  <c r="AP724" i="25"/>
  <c r="AW724" i="25"/>
  <c r="AP732" i="25"/>
  <c r="AW732" i="25"/>
  <c r="AW727" i="25"/>
  <c r="AP727" i="25"/>
  <c r="E763" i="6"/>
  <c r="E736" i="8"/>
  <c r="E736" i="33"/>
  <c r="E736" i="9"/>
  <c r="AV725" i="25"/>
  <c r="AO725" i="25"/>
  <c r="F765" i="6"/>
  <c r="S727" i="25"/>
  <c r="BC727" i="25" s="1"/>
  <c r="Z727" i="25"/>
  <c r="BJ727" i="25" s="1"/>
  <c r="F750" i="6"/>
  <c r="E754" i="6"/>
  <c r="H768" i="33"/>
  <c r="Z733" i="25"/>
  <c r="BJ733" i="25" s="1"/>
  <c r="S733" i="25"/>
  <c r="BC733" i="25" s="1"/>
  <c r="AA727" i="25"/>
  <c r="BK727" i="25" s="1"/>
  <c r="T727" i="25"/>
  <c r="BD727" i="25" s="1"/>
  <c r="AV727" i="25"/>
  <c r="AO727" i="25"/>
  <c r="E749" i="6"/>
  <c r="AP728" i="25"/>
  <c r="AW728" i="25"/>
  <c r="E759" i="6"/>
  <c r="E741" i="33"/>
  <c r="E741" i="9"/>
  <c r="E741" i="8"/>
  <c r="T723" i="25"/>
  <c r="BD723" i="25" s="1"/>
  <c r="AA723" i="25"/>
  <c r="BK723" i="25" s="1"/>
  <c r="F760" i="6"/>
  <c r="F747" i="6"/>
  <c r="E765" i="6"/>
  <c r="F745" i="33"/>
  <c r="F745" i="8"/>
  <c r="F745" i="9"/>
  <c r="F762" i="6"/>
  <c r="Z725" i="25"/>
  <c r="BJ725" i="25" s="1"/>
  <c r="S725" i="25"/>
  <c r="BC725" i="25" s="1"/>
  <c r="Z732" i="25"/>
  <c r="BJ732" i="25" s="1"/>
  <c r="S732" i="25"/>
  <c r="BC732" i="25" s="1"/>
  <c r="E757" i="6"/>
  <c r="Z731" i="25"/>
  <c r="BJ731" i="25" s="1"/>
  <c r="S731" i="25"/>
  <c r="BC731" i="25" s="1"/>
  <c r="F741" i="33"/>
  <c r="F741" i="9"/>
  <c r="F741" i="8"/>
  <c r="T730" i="25"/>
  <c r="BD730" i="25" s="1"/>
  <c r="AA730" i="25"/>
  <c r="BK730" i="25" s="1"/>
  <c r="H763" i="8"/>
  <c r="F743" i="9"/>
  <c r="F743" i="33"/>
  <c r="F743" i="8"/>
  <c r="AA728" i="25"/>
  <c r="BK728" i="25" s="1"/>
  <c r="T728" i="25"/>
  <c r="BD728" i="25" s="1"/>
  <c r="E745" i="33"/>
  <c r="E745" i="8"/>
  <c r="E745" i="9"/>
  <c r="AW723" i="25"/>
  <c r="AP723" i="25"/>
  <c r="E738" i="33"/>
  <c r="E738" i="8"/>
  <c r="E738" i="9"/>
  <c r="BY711" i="25"/>
  <c r="BY712" i="25" s="1"/>
  <c r="BY713" i="25" s="1"/>
  <c r="BY714" i="25" s="1"/>
  <c r="BY715" i="25" s="1"/>
  <c r="BY716" i="25" s="1"/>
  <c r="BY717" i="25" s="1"/>
  <c r="BY718" i="25" s="1"/>
  <c r="BY719" i="25" s="1"/>
  <c r="BY720" i="25" s="1"/>
  <c r="BY721" i="25" s="1"/>
  <c r="BY722" i="25" s="1"/>
  <c r="F758" i="6"/>
  <c r="F754" i="6"/>
  <c r="F749" i="6"/>
  <c r="F752" i="6"/>
  <c r="F746" i="33"/>
  <c r="F746" i="8"/>
  <c r="F746" i="9"/>
  <c r="E766" i="6"/>
  <c r="AV732" i="25"/>
  <c r="AO732" i="25"/>
  <c r="E762" i="6"/>
  <c r="F756" i="6"/>
  <c r="E748" i="6"/>
  <c r="E752" i="6"/>
  <c r="F766" i="6"/>
  <c r="H763" i="33"/>
  <c r="E744" i="33"/>
  <c r="E744" i="8"/>
  <c r="E744" i="9"/>
  <c r="E743" i="33"/>
  <c r="E743" i="8"/>
  <c r="E743" i="9"/>
  <c r="E742" i="9"/>
  <c r="E742" i="33"/>
  <c r="E742" i="8"/>
  <c r="F768" i="6"/>
  <c r="E751" i="6"/>
  <c r="F751" i="6"/>
  <c r="F759" i="6"/>
  <c r="AV729" i="25"/>
  <c r="AO729" i="25"/>
  <c r="F761" i="6"/>
  <c r="E737" i="33"/>
  <c r="E737" i="8"/>
  <c r="E737" i="9"/>
  <c r="F737" i="33"/>
  <c r="F737" i="8"/>
  <c r="F737" i="9"/>
  <c r="S730" i="25"/>
  <c r="BC730" i="25" s="1"/>
  <c r="Z730" i="25"/>
  <c r="BJ730" i="25" s="1"/>
  <c r="F740" i="8"/>
  <c r="F740" i="9"/>
  <c r="F740" i="33"/>
  <c r="E755" i="6"/>
  <c r="E758" i="6"/>
  <c r="E753" i="6"/>
  <c r="AW733" i="25"/>
  <c r="AP733" i="25"/>
  <c r="F764" i="6"/>
  <c r="H768" i="9"/>
  <c r="F744" i="9"/>
  <c r="F744" i="33"/>
  <c r="F744" i="8"/>
  <c r="E768" i="6"/>
  <c r="F738" i="33"/>
  <c r="F738" i="8"/>
  <c r="F738" i="9"/>
  <c r="E746" i="8"/>
  <c r="E746" i="9"/>
  <c r="E746" i="33"/>
  <c r="F755" i="6"/>
  <c r="Z729" i="25"/>
  <c r="BJ729" i="25" s="1"/>
  <c r="S729" i="25"/>
  <c r="BC729" i="25" s="1"/>
  <c r="BX711" i="25"/>
  <c r="BX712" i="25" s="1"/>
  <c r="BX713" i="25" s="1"/>
  <c r="BX714" i="25" s="1"/>
  <c r="BX715" i="25" s="1"/>
  <c r="BX716" i="25" s="1"/>
  <c r="BX717" i="25" s="1"/>
  <c r="BX718" i="25" s="1"/>
  <c r="BX719" i="25" s="1"/>
  <c r="BX720" i="25" s="1"/>
  <c r="BX721" i="25" s="1"/>
  <c r="BX722" i="25" s="1"/>
  <c r="BX723" i="25" s="1"/>
  <c r="BX724" i="25" s="1"/>
  <c r="BX725" i="25" s="1"/>
  <c r="BX726" i="25" s="1"/>
  <c r="F767" i="6"/>
  <c r="E767" i="6"/>
  <c r="Z726" i="25"/>
  <c r="BJ726" i="25" s="1"/>
  <c r="S726" i="25"/>
  <c r="BC726" i="25" s="1"/>
  <c r="AO730" i="25"/>
  <c r="AV730" i="25"/>
  <c r="D766" i="8"/>
  <c r="D765" i="33"/>
  <c r="H764" i="8"/>
  <c r="H764" i="9"/>
  <c r="D766" i="9"/>
  <c r="D765" i="8"/>
  <c r="H769" i="33"/>
  <c r="H769" i="8"/>
  <c r="H769" i="9"/>
  <c r="H761" i="33"/>
  <c r="H761" i="9"/>
  <c r="H761" i="8"/>
  <c r="H766" i="33"/>
  <c r="H766" i="9"/>
  <c r="H766" i="8"/>
  <c r="D768" i="33"/>
  <c r="D768" i="9"/>
  <c r="D768" i="8"/>
  <c r="H762" i="33"/>
  <c r="H762" i="8"/>
  <c r="H762" i="9"/>
  <c r="H767" i="33"/>
  <c r="H767" i="9"/>
  <c r="H767" i="8"/>
  <c r="H765" i="33"/>
  <c r="H765" i="8"/>
  <c r="H765" i="9"/>
  <c r="D761" i="33"/>
  <c r="D761" i="8"/>
  <c r="D761" i="9"/>
  <c r="D764" i="33"/>
  <c r="D764" i="9"/>
  <c r="D764" i="8"/>
  <c r="D769" i="33"/>
  <c r="D769" i="8"/>
  <c r="D769" i="9"/>
  <c r="D763" i="33"/>
  <c r="D763" i="9"/>
  <c r="D763" i="8"/>
  <c r="F769" i="8" l="1"/>
  <c r="E761" i="9"/>
  <c r="F748" i="9"/>
  <c r="BX727" i="25"/>
  <c r="BX728" i="25" s="1"/>
  <c r="BX729" i="25" s="1"/>
  <c r="BX730" i="25" s="1"/>
  <c r="BX731" i="25" s="1"/>
  <c r="BX732" i="25" s="1"/>
  <c r="BX733" i="25" s="1"/>
  <c r="E756" i="33"/>
  <c r="F753" i="8"/>
  <c r="E756" i="9"/>
  <c r="E760" i="9"/>
  <c r="F753" i="33"/>
  <c r="E761" i="8"/>
  <c r="F757" i="9"/>
  <c r="F757" i="33"/>
  <c r="F769" i="9"/>
  <c r="BY723" i="25"/>
  <c r="BY724" i="25" s="1"/>
  <c r="BY725" i="25" s="1"/>
  <c r="BY726" i="25" s="1"/>
  <c r="BY727" i="25" s="1"/>
  <c r="BY728" i="25" s="1"/>
  <c r="BY729" i="25" s="1"/>
  <c r="BY730" i="25" s="1"/>
  <c r="BY731" i="25" s="1"/>
  <c r="BY732" i="25" s="1"/>
  <c r="BY733" i="25" s="1"/>
  <c r="E752" i="8"/>
  <c r="E752" i="33"/>
  <c r="E752" i="9"/>
  <c r="E767" i="9"/>
  <c r="E767" i="8"/>
  <c r="E767" i="33"/>
  <c r="F768" i="33"/>
  <c r="F768" i="8"/>
  <c r="F768" i="9"/>
  <c r="E748" i="33"/>
  <c r="E748" i="9"/>
  <c r="E748" i="8"/>
  <c r="F762" i="33"/>
  <c r="F762" i="9"/>
  <c r="F762" i="8"/>
  <c r="E769" i="9"/>
  <c r="E769" i="8"/>
  <c r="E769" i="33"/>
  <c r="F767" i="33"/>
  <c r="F767" i="9"/>
  <c r="F767" i="8"/>
  <c r="F764" i="9"/>
  <c r="F764" i="8"/>
  <c r="F764" i="33"/>
  <c r="F756" i="8"/>
  <c r="F756" i="33"/>
  <c r="F756" i="9"/>
  <c r="F752" i="33"/>
  <c r="F752" i="9"/>
  <c r="F752" i="8"/>
  <c r="E749" i="8"/>
  <c r="E749" i="33"/>
  <c r="E749" i="9"/>
  <c r="E754" i="33"/>
  <c r="E754" i="8"/>
  <c r="E754" i="9"/>
  <c r="E750" i="8"/>
  <c r="E750" i="9"/>
  <c r="E750" i="33"/>
  <c r="F751" i="33"/>
  <c r="F751" i="8"/>
  <c r="F751" i="9"/>
  <c r="F761" i="8"/>
  <c r="F761" i="9"/>
  <c r="F761" i="33"/>
  <c r="E762" i="33"/>
  <c r="E762" i="8"/>
  <c r="E762" i="9"/>
  <c r="F749" i="33"/>
  <c r="F749" i="8"/>
  <c r="F749" i="9"/>
  <c r="F750" i="9"/>
  <c r="F750" i="33"/>
  <c r="F750" i="8"/>
  <c r="F766" i="8"/>
  <c r="F766" i="9"/>
  <c r="F766" i="33"/>
  <c r="F754" i="33"/>
  <c r="F754" i="9"/>
  <c r="F754" i="8"/>
  <c r="E757" i="33"/>
  <c r="E757" i="8"/>
  <c r="E757" i="9"/>
  <c r="E763" i="8"/>
  <c r="E763" i="33"/>
  <c r="E763" i="9"/>
  <c r="E764" i="33"/>
  <c r="E764" i="8"/>
  <c r="E764" i="9"/>
  <c r="F763" i="9"/>
  <c r="E755" i="8"/>
  <c r="E755" i="33"/>
  <c r="E755" i="9"/>
  <c r="F760" i="8"/>
  <c r="F760" i="33"/>
  <c r="F760" i="9"/>
  <c r="E768" i="33"/>
  <c r="E768" i="9"/>
  <c r="E768" i="8"/>
  <c r="E753" i="33"/>
  <c r="E753" i="9"/>
  <c r="E753" i="8"/>
  <c r="F763" i="8"/>
  <c r="F758" i="33"/>
  <c r="F758" i="8"/>
  <c r="F758" i="9"/>
  <c r="E765" i="8"/>
  <c r="E765" i="33"/>
  <c r="E765" i="9"/>
  <c r="E759" i="33"/>
  <c r="E759" i="9"/>
  <c r="E759" i="8"/>
  <c r="BR723" i="25"/>
  <c r="BR724" i="25" s="1"/>
  <c r="BR725" i="25" s="1"/>
  <c r="BR726" i="25" s="1"/>
  <c r="BR727" i="25" s="1"/>
  <c r="BR728" i="25" s="1"/>
  <c r="BR729" i="25" s="1"/>
  <c r="BR730" i="25" s="1"/>
  <c r="BR731" i="25" s="1"/>
  <c r="BR732" i="25" s="1"/>
  <c r="BR733" i="25" s="1"/>
  <c r="E751" i="33"/>
  <c r="E751" i="9"/>
  <c r="E751" i="8"/>
  <c r="E747" i="33"/>
  <c r="E747" i="8"/>
  <c r="E747" i="9"/>
  <c r="F755" i="9"/>
  <c r="F755" i="33"/>
  <c r="F755" i="8"/>
  <c r="E758" i="8"/>
  <c r="E758" i="33"/>
  <c r="E758" i="9"/>
  <c r="F759" i="33"/>
  <c r="F759" i="9"/>
  <c r="F759" i="8"/>
  <c r="BQ725" i="25"/>
  <c r="BQ726" i="25" s="1"/>
  <c r="BQ727" i="25" s="1"/>
  <c r="BQ728" i="25" s="1"/>
  <c r="BQ729" i="25" s="1"/>
  <c r="BQ730" i="25" s="1"/>
  <c r="BQ731" i="25" s="1"/>
  <c r="BQ732" i="25" s="1"/>
  <c r="BQ733" i="25" s="1"/>
  <c r="E766" i="33"/>
  <c r="E766" i="9"/>
  <c r="E766" i="8"/>
  <c r="F747" i="33"/>
  <c r="F747" i="8"/>
  <c r="F747" i="9"/>
  <c r="F765" i="33"/>
  <c r="F765" i="8"/>
  <c r="F765" i="9"/>
  <c r="E76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Hallman, Stacy B.</author>
  </authors>
  <commentList>
    <comment ref="B5" authorId="0" shapeId="0" xr:uid="{8D7A744C-73AE-478C-87F1-BD9C3B6C298C}">
      <text>
        <r>
          <rPr>
            <b/>
            <sz val="9"/>
            <color indexed="81"/>
            <rFont val="Tahoma"/>
            <family val="2"/>
          </rPr>
          <t>Hallman, Stacy B.:</t>
        </r>
        <r>
          <rPr>
            <sz val="9"/>
            <color indexed="81"/>
            <rFont val="Tahoma"/>
            <family val="2"/>
          </rPr>
          <t xml:space="preserve">
*CETM is new in Jan. 2022, as part of the 2021 rate case settlement agreement [Clean Energy Transition Mechanism], neither part of base rates, nor a clause, but part of total revenues.</t>
        </r>
      </text>
    </comment>
    <comment ref="E6" authorId="0" shapeId="0" xr:uid="{52116791-B6D7-44ED-BD0B-E927F4F87909}">
      <text>
        <r>
          <rPr>
            <b/>
            <sz val="9"/>
            <color indexed="81"/>
            <rFont val="Tahoma"/>
            <family val="2"/>
          </rPr>
          <t>Hallman, Stacy B.:</t>
        </r>
        <r>
          <rPr>
            <sz val="9"/>
            <color indexed="81"/>
            <rFont val="Tahoma"/>
            <family val="2"/>
          </rPr>
          <t xml:space="preserve">
Construction Services</t>
        </r>
      </text>
    </comment>
    <comment ref="H6" authorId="0" shapeId="0" xr:uid="{6A562CEE-82EF-4F7B-A096-37A1F5440813}">
      <text>
        <r>
          <rPr>
            <b/>
            <sz val="9"/>
            <color indexed="81"/>
            <rFont val="Tahoma"/>
            <family val="2"/>
          </rPr>
          <t>Hallman, Stacy B.:</t>
        </r>
        <r>
          <rPr>
            <sz val="9"/>
            <color indexed="81"/>
            <rFont val="Tahoma"/>
            <family val="2"/>
          </rPr>
          <t xml:space="preserve">
Sales to Public Authorities, aka Governmental</t>
        </r>
      </text>
    </comment>
    <comment ref="I6" authorId="0" shapeId="0" xr:uid="{F18B0D55-89E2-438B-B47A-ACC481B09D8C}">
      <text>
        <r>
          <rPr>
            <b/>
            <sz val="9"/>
            <color indexed="81"/>
            <rFont val="Tahoma"/>
            <family val="2"/>
          </rPr>
          <t>Hallman, Stacy B.:</t>
        </r>
        <r>
          <rPr>
            <sz val="9"/>
            <color indexed="81"/>
            <rFont val="Tahoma"/>
            <family val="2"/>
          </rPr>
          <t xml:space="preserve">
Street Lighting, is now part of each customer class, but all metered lighting went under SPA</t>
        </r>
      </text>
    </comment>
    <comment ref="B41" authorId="0" shapeId="0" xr:uid="{7A385328-DF63-4D03-AD66-5BFEEBF41BF4}">
      <text>
        <r>
          <rPr>
            <b/>
            <sz val="9"/>
            <color indexed="81"/>
            <rFont val="Tahoma"/>
            <family val="2"/>
          </rPr>
          <t>Hallman, Stacy B.:Rate Case, price increases</t>
        </r>
      </text>
    </comment>
    <comment ref="C41" authorId="0" shapeId="0" xr:uid="{F1B243A3-872C-474E-B791-1F840F530437}">
      <text>
        <r>
          <rPr>
            <b/>
            <sz val="9"/>
            <color indexed="81"/>
            <rFont val="Tahoma"/>
            <family val="2"/>
          </rPr>
          <t>Hallman, Stacy B.:</t>
        </r>
        <r>
          <rPr>
            <sz val="9"/>
            <color indexed="81"/>
            <rFont val="Tahoma"/>
            <family val="2"/>
          </rPr>
          <t xml:space="preserve">
High Fuel Prices drove this increase, plus GBRA increase effective Jan 2022</t>
        </r>
      </text>
    </comment>
    <comment ref="B60" authorId="0" shapeId="0" xr:uid="{9326271E-9313-4F8A-9BD9-0B60C269F38E}">
      <text>
        <r>
          <rPr>
            <b/>
            <sz val="9"/>
            <color indexed="81"/>
            <rFont val="Tahoma"/>
            <family val="2"/>
          </rPr>
          <t>Hallman, Stacy B.:Rate Case, price increases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Calderon, Raiza</author>
    <author>CENADMIN</author>
    <author>EJSYB</author>
    <author>Hallman, Stacy B.</author>
  </authors>
  <commentList>
    <comment ref="A1" authorId="0" shapeId="0" xr:uid="{EB70813C-BB2E-4A18-8405-98C0CC74AA31}">
      <text>
        <r>
          <rPr>
            <b/>
            <sz val="9"/>
            <color indexed="81"/>
            <rFont val="Tahoma"/>
            <family val="2"/>
          </rPr>
          <t>Calderon, Raiza:</t>
        </r>
        <r>
          <rPr>
            <sz val="9"/>
            <color indexed="81"/>
            <rFont val="Tahoma"/>
            <family val="2"/>
          </rPr>
          <t xml:space="preserve">
Source of Actual Data
FORECASTING\MetrixND_2023Fcst\Projects\Revenues\2_Billing Determinates\Inputs\BL019_BillingDeter_Inputs 2022_BKPthruApr2022.xlsx</t>
        </r>
      </text>
    </comment>
    <comment ref="C1" authorId="1" shapeId="0" xr:uid="{00000000-0006-0000-0300-000001000000}">
      <text>
        <r>
          <rPr>
            <b/>
            <sz val="10"/>
            <color indexed="81"/>
            <rFont val="Tahoma"/>
            <family val="2"/>
          </rPr>
          <t>Commercial LESS Construction Services</t>
        </r>
      </text>
    </comment>
    <comment ref="A206" authorId="2" shapeId="0" xr:uid="{00000000-0006-0000-0300-000002000000}">
      <text>
        <r>
          <rPr>
            <b/>
            <sz val="8"/>
            <color indexed="81"/>
            <rFont val="Tahoma"/>
            <family val="2"/>
          </rPr>
          <t>Lori double-checked ForecastManager query in Revenue2.mdb to ensure latest rate case changes are in formula. Minor changes for other reasons in mid-2007, and in beginning of 2008; so, recopied data from 2007 forward.</t>
        </r>
        <r>
          <rPr>
            <sz val="8"/>
            <color indexed="81"/>
            <rFont val="Tahoma"/>
            <family val="2"/>
          </rPr>
          <t xml:space="preserve">
</t>
        </r>
      </text>
    </comment>
    <comment ref="F269" authorId="3" shapeId="0" xr:uid="{00000000-0006-0000-0300-000003000000}">
      <text>
        <r>
          <rPr>
            <b/>
            <sz val="9"/>
            <color indexed="81"/>
            <rFont val="Tahoma"/>
            <family val="2"/>
          </rPr>
          <t>Hallman, Stacy B.:</t>
        </r>
        <r>
          <rPr>
            <sz val="9"/>
            <color indexed="81"/>
            <rFont val="Tahoma"/>
            <family val="2"/>
          </rPr>
          <t xml:space="preserve">
Revenue 165 was added starting April 2012 to the RES class…It's a residential demand rate for really large homes.</t>
        </r>
      </text>
    </comment>
    <comment ref="B326" authorId="3" shapeId="0" xr:uid="{00000000-0006-0000-0300-000004000000}">
      <text>
        <r>
          <rPr>
            <b/>
            <sz val="9"/>
            <color indexed="81"/>
            <rFont val="Tahoma"/>
            <family val="2"/>
          </rPr>
          <t>Hallman, Stacy B.:</t>
        </r>
        <r>
          <rPr>
            <sz val="9"/>
            <color indexed="81"/>
            <rFont val="Tahoma"/>
            <family val="2"/>
          </rPr>
          <t xml:space="preserve">
New CRM data, no longer using legacy CIS</t>
        </r>
      </text>
    </comment>
    <comment ref="G326" authorId="3" shapeId="0" xr:uid="{00000000-0006-0000-0300-000005000000}">
      <text>
        <r>
          <rPr>
            <b/>
            <sz val="9"/>
            <color indexed="81"/>
            <rFont val="Tahoma"/>
            <family val="2"/>
          </rPr>
          <t>Hallman, Stacy B.:</t>
        </r>
        <r>
          <rPr>
            <sz val="9"/>
            <color indexed="81"/>
            <rFont val="Tahoma"/>
            <family val="2"/>
          </rPr>
          <t xml:space="preserve">
No longer report Street Lighting separately. Most of this moved under SPA, Sales to Public Authority aka Gov'tl</t>
        </r>
      </text>
    </comment>
    <comment ref="G431" authorId="3" shapeId="0" xr:uid="{00000000-0006-0000-0300-000006000000}">
      <text>
        <r>
          <rPr>
            <b/>
            <sz val="9"/>
            <color indexed="81"/>
            <rFont val="Tahoma"/>
            <family val="2"/>
          </rPr>
          <t>Hallman, Stacy B.:</t>
        </r>
        <r>
          <rPr>
            <sz val="9"/>
            <color indexed="81"/>
            <rFont val="Tahoma"/>
            <family val="2"/>
          </rPr>
          <t xml:space="preserve">
No longer report lighting separately, most of this usage was moved under SPA, Sales to Public Authority aka Gov'tl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Hallman, Stacy B.</author>
    <author>CENADMIN</author>
    <author>EJSYB</author>
    <author>Cifuentes, Lori L.</author>
  </authors>
  <commentList>
    <comment ref="A1" authorId="0" shapeId="0" xr:uid="{00000000-0006-0000-0400-000001000000}">
      <text>
        <r>
          <rPr>
            <b/>
            <sz val="9"/>
            <color indexed="81"/>
            <rFont val="Tahoma"/>
            <family val="2"/>
          </rPr>
          <t>Hallman, Stacy B.:</t>
        </r>
        <r>
          <rPr>
            <sz val="9"/>
            <color indexed="81"/>
            <rFont val="Tahoma"/>
            <family val="2"/>
          </rPr>
          <t xml:space="preserve">
Source: Use BL19, By Bill Key Period - Want TOTAL REVENUES for this, not just base…remember to NOT include company use, check meters, nor submeters.
Source of Actual Data:
FORECASTING\MetrixND_2023Fcst\Projects\Revenues\2_Billing Determinates\Inputs\BL019_BillingDeter_Inputs 2022_BKPthruApr2022.xlsx</t>
        </r>
      </text>
    </comment>
    <comment ref="C1" authorId="1" shapeId="0" xr:uid="{00000000-0006-0000-0400-000002000000}">
      <text>
        <r>
          <rPr>
            <sz val="10"/>
            <color indexed="81"/>
            <rFont val="Tahoma"/>
            <family val="2"/>
          </rPr>
          <t xml:space="preserve">FYI…com'l does NOT include Temporary Service, separate column for TS...
</t>
        </r>
        <r>
          <rPr>
            <b/>
            <sz val="10"/>
            <color indexed="81"/>
            <rFont val="Tahoma"/>
            <family val="2"/>
          </rPr>
          <t xml:space="preserve">
</t>
        </r>
      </text>
    </comment>
    <comment ref="A206" authorId="2" shapeId="0" xr:uid="{00000000-0006-0000-0400-000003000000}">
      <text>
        <r>
          <rPr>
            <b/>
            <sz val="8"/>
            <color indexed="81"/>
            <rFont val="Tahoma"/>
            <family val="2"/>
          </rPr>
          <t>Lori double-checked ForecastManager query in Revenue2.mdb to ensure latest rate case changes are in formula. Minor changes for other reasons in mid-2007, and in beginning of 2008; so, recopied data from 2007 forward.</t>
        </r>
        <r>
          <rPr>
            <sz val="8"/>
            <color indexed="81"/>
            <rFont val="Tahoma"/>
            <family val="2"/>
          </rPr>
          <t xml:space="preserve">
</t>
        </r>
      </text>
    </comment>
    <comment ref="C252" authorId="3" shapeId="0" xr:uid="{00000000-0006-0000-0400-000004000000}">
      <text>
        <r>
          <rPr>
            <b/>
            <sz val="9"/>
            <color indexed="81"/>
            <rFont val="Tahoma"/>
            <family val="2"/>
          </rPr>
          <t>Cifuentes, Lori L.:</t>
        </r>
        <r>
          <rPr>
            <sz val="9"/>
            <color indexed="81"/>
            <rFont val="Tahoma"/>
            <family val="2"/>
          </rPr>
          <t xml:space="preserve">
Added back revenue refund</t>
        </r>
      </text>
    </comment>
    <comment ref="B326" authorId="0" shapeId="0" xr:uid="{00000000-0006-0000-0400-000009000000}">
      <text>
        <r>
          <rPr>
            <b/>
            <sz val="9"/>
            <color indexed="81"/>
            <rFont val="Tahoma"/>
            <family val="2"/>
          </rPr>
          <t>Hallman, Stacy B.:</t>
        </r>
        <r>
          <rPr>
            <sz val="9"/>
            <color indexed="81"/>
            <rFont val="Tahoma"/>
            <family val="2"/>
          </rPr>
          <t xml:space="preserve">
New CRM data, no longer using legacy CIS.</t>
        </r>
      </text>
    </comment>
    <comment ref="G326" authorId="0" shapeId="0" xr:uid="{00000000-0006-0000-0400-00000A000000}">
      <text>
        <r>
          <rPr>
            <b/>
            <sz val="9"/>
            <color indexed="81"/>
            <rFont val="Tahoma"/>
            <family val="2"/>
          </rPr>
          <t>Hallman, Stacy B.:</t>
        </r>
        <r>
          <rPr>
            <sz val="9"/>
            <color indexed="81"/>
            <rFont val="Tahoma"/>
            <family val="2"/>
          </rPr>
          <t xml:space="preserve">
No longer report Street Lighting separately. Most of this falls within the SPA, Sales to Public Authorities sector, aka Governmental.</t>
        </r>
      </text>
    </comment>
    <comment ref="AD366" authorId="0" shapeId="0" xr:uid="{00000000-0006-0000-0400-000005000000}">
      <text>
        <r>
          <rPr>
            <b/>
            <sz val="9"/>
            <color indexed="81"/>
            <rFont val="Tahoma"/>
            <family val="2"/>
          </rPr>
          <t xml:space="preserve">Hallman, Stacy B.:
</t>
        </r>
        <r>
          <rPr>
            <sz val="9"/>
            <color indexed="81"/>
            <rFont val="Tahoma"/>
            <family val="2"/>
          </rPr>
          <t>Lower due to tax reform refund, offset by SoBRA rates</t>
        </r>
      </text>
    </comment>
    <comment ref="AE366" authorId="0" shapeId="0" xr:uid="{00000000-0006-0000-0400-000006000000}">
      <text>
        <r>
          <rPr>
            <b/>
            <sz val="9"/>
            <color indexed="81"/>
            <rFont val="Tahoma"/>
            <family val="2"/>
          </rPr>
          <t>Hallman, Stacy B.:</t>
        </r>
        <r>
          <rPr>
            <sz val="9"/>
            <color indexed="81"/>
            <rFont val="Tahoma"/>
            <family val="2"/>
          </rPr>
          <t xml:space="preserve">
Includes a one-time 'final tax savings credit" of $11 million in January</t>
        </r>
      </text>
    </comment>
    <comment ref="AF366" authorId="0" shapeId="0" xr:uid="{0F5F799B-F539-4824-A516-7F4BD78AF9DB}">
      <text>
        <r>
          <rPr>
            <b/>
            <sz val="9"/>
            <color indexed="81"/>
            <rFont val="Tahoma"/>
            <family val="2"/>
          </rPr>
          <t>Hallman, Stacy B.:</t>
        </r>
        <r>
          <rPr>
            <sz val="9"/>
            <color indexed="81"/>
            <rFont val="Tahoma"/>
            <family val="2"/>
          </rPr>
          <t xml:space="preserve">
SoBRA4 net of SoBRA 1&amp;2 True-up </t>
        </r>
      </text>
    </comment>
    <comment ref="AG366" authorId="0" shapeId="0" xr:uid="{02ADB2D0-A307-4F72-B086-84BC719F1CF8}">
      <text>
        <r>
          <rPr>
            <b/>
            <sz val="9"/>
            <color indexed="81"/>
            <rFont val="Tahoma"/>
            <family val="2"/>
          </rPr>
          <t>Hallman, Stacy B.:</t>
        </r>
        <r>
          <rPr>
            <sz val="9"/>
            <color indexed="81"/>
            <rFont val="Tahoma"/>
            <family val="2"/>
          </rPr>
          <t xml:space="preserve">
2021 Rate case settlement with new higher rates, effective January 2022</t>
        </r>
      </text>
    </comment>
    <comment ref="AH366" authorId="0" shapeId="0" xr:uid="{FC584A17-4BA5-45BC-9ED7-4FF17FE22497}">
      <text>
        <r>
          <rPr>
            <b/>
            <sz val="9"/>
            <color indexed="81"/>
            <rFont val="Tahoma"/>
            <family val="2"/>
          </rPr>
          <t>Hallman, Stacy B.:</t>
        </r>
        <r>
          <rPr>
            <sz val="9"/>
            <color indexed="81"/>
            <rFont val="Tahoma"/>
            <family val="2"/>
          </rPr>
          <t xml:space="preserve">
GBRA increase, part of RC settlement. GBRA = Generation Base Rate Adjustment </t>
        </r>
      </text>
    </comment>
    <comment ref="AI366" authorId="0" shapeId="0" xr:uid="{FBB3736A-9B64-4959-BF43-0E7476B06D5B}">
      <text>
        <r>
          <rPr>
            <b/>
            <sz val="9"/>
            <color indexed="81"/>
            <rFont val="Tahoma"/>
            <family val="2"/>
          </rPr>
          <t>Hallman, Stacy B.:</t>
        </r>
        <r>
          <rPr>
            <sz val="9"/>
            <color indexed="81"/>
            <rFont val="Tahoma"/>
            <family val="2"/>
          </rPr>
          <t xml:space="preserve">
Effective 1/2024 we will have another, but smaller GBRA...adjustment </t>
        </r>
      </text>
    </comment>
    <comment ref="AD369" authorId="0" shapeId="0" xr:uid="{00000000-0006-0000-0400-000007000000}">
      <text>
        <r>
          <rPr>
            <b/>
            <sz val="9"/>
            <color indexed="81"/>
            <rFont val="Tahoma"/>
            <family val="2"/>
          </rPr>
          <t>Hallman, Stacy B.:</t>
        </r>
        <r>
          <rPr>
            <sz val="9"/>
            <color indexed="81"/>
            <rFont val="Tahoma"/>
            <family val="2"/>
          </rPr>
          <t xml:space="preserve">
Had a mid-course correction in Fuel &amp; Capacity in April 2019</t>
        </r>
      </text>
    </comment>
    <comment ref="AE371" authorId="0" shapeId="0" xr:uid="{00000000-0006-0000-0400-000008000000}">
      <text>
        <r>
          <rPr>
            <b/>
            <sz val="9"/>
            <color indexed="81"/>
            <rFont val="Tahoma"/>
            <family val="2"/>
          </rPr>
          <t>Hallman, Stacy B.:</t>
        </r>
        <r>
          <rPr>
            <sz val="9"/>
            <color indexed="81"/>
            <rFont val="Tahoma"/>
            <family val="2"/>
          </rPr>
          <t xml:space="preserve">
Had a mid-course correction in Fuel &amp; Capacity in June 2020; PLUS a fuel credit for June-Aug 2020, causing thiese lower rates.</t>
        </r>
      </text>
    </comment>
    <comment ref="AG374" authorId="0" shapeId="0" xr:uid="{1B1CDFB4-D66C-46BB-9409-5E041045D5E2}">
      <text>
        <r>
          <rPr>
            <b/>
            <sz val="9"/>
            <color indexed="81"/>
            <rFont val="Tahoma"/>
            <family val="2"/>
          </rPr>
          <t>Hallman, Stacy B.:</t>
        </r>
        <r>
          <rPr>
            <sz val="9"/>
            <color indexed="81"/>
            <rFont val="Tahoma"/>
            <family val="2"/>
          </rPr>
          <t xml:space="preserve">
ROE Trigger from RC settlement ,effective Sept 2022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Hallman, Stacy B.</author>
    <author>Cifuentes, Lori L.</author>
  </authors>
  <commentList>
    <comment ref="G326" authorId="0" shapeId="0" xr:uid="{00000000-0006-0000-0500-000001000000}">
      <text>
        <r>
          <rPr>
            <b/>
            <sz val="9"/>
            <color indexed="81"/>
            <rFont val="Tahoma"/>
            <family val="2"/>
          </rPr>
          <t>Hallman, Stacy B.:</t>
        </r>
        <r>
          <rPr>
            <sz val="9"/>
            <color indexed="81"/>
            <rFont val="Tahoma"/>
            <family val="2"/>
          </rPr>
          <t xml:space="preserve">
Street Lighting is now part of Sales to Public Authority (SPA, aka Governmental)</t>
        </r>
      </text>
    </comment>
    <comment ref="O383" authorId="1" shapeId="0" xr:uid="{00000000-0006-0000-0500-000002000000}">
      <text>
        <r>
          <rPr>
            <b/>
            <sz val="9"/>
            <color indexed="81"/>
            <rFont val="Tahoma"/>
            <family val="2"/>
          </rPr>
          <t>Hallman, Stacy:</t>
        </r>
        <r>
          <rPr>
            <sz val="9"/>
            <color indexed="81"/>
            <rFont val="Tahoma"/>
            <family val="2"/>
          </rPr>
          <t xml:space="preserve">
For lookup table
These #s are out of order because I had moved the order on the first tab that this is referencing  - but they are correct 5/2022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Hallman, Stacy B.</author>
  </authors>
  <commentList>
    <comment ref="H2" authorId="0" shapeId="0" xr:uid="{00000000-0006-0000-0600-000001000000}">
      <text>
        <r>
          <rPr>
            <b/>
            <sz val="9"/>
            <color indexed="81"/>
            <rFont val="Tahoma"/>
            <family val="2"/>
          </rPr>
          <t>Hallman, Stacy B.:</t>
        </r>
        <r>
          <rPr>
            <sz val="9"/>
            <color indexed="81"/>
            <rFont val="Tahoma"/>
            <family val="2"/>
          </rPr>
          <t xml:space="preserve">
Make room for a new year for each PIVOT and update formulas and graphs out to the right.</t>
        </r>
      </text>
    </comment>
    <comment ref="Q26" authorId="0" shapeId="0" xr:uid="{00000000-0006-0000-0600-000002000000}">
      <text>
        <r>
          <rPr>
            <b/>
            <sz val="9"/>
            <color indexed="81"/>
            <rFont val="Tahoma"/>
            <family val="2"/>
          </rPr>
          <t>Hallman, Stacy B.:</t>
        </r>
        <r>
          <rPr>
            <sz val="9"/>
            <color indexed="81"/>
            <rFont val="Tahoma"/>
            <family val="2"/>
          </rPr>
          <t xml:space="preserve">
Rate Case, Effective May, 2009, tiers changed Aug 2009 and again Jan 2010</t>
        </r>
      </text>
    </comment>
    <comment ref="Q30" authorId="0" shapeId="0" xr:uid="{00000000-0006-0000-0600-000003000000}">
      <text>
        <r>
          <rPr>
            <b/>
            <sz val="9"/>
            <color indexed="81"/>
            <rFont val="Tahoma"/>
            <family val="2"/>
          </rPr>
          <t>Hallman, Stacy B.:</t>
        </r>
        <r>
          <rPr>
            <sz val="9"/>
            <color indexed="81"/>
            <rFont val="Tahoma"/>
            <family val="2"/>
          </rPr>
          <t xml:space="preserve">
Rate Case, effective Nov 2013, so most of impact felt in 2014</t>
        </r>
      </text>
    </comment>
    <comment ref="AB30" authorId="0" shapeId="0" xr:uid="{00000000-0006-0000-0600-000004000000}">
      <text>
        <r>
          <rPr>
            <b/>
            <sz val="9"/>
            <color indexed="81"/>
            <rFont val="Tahoma"/>
            <family val="2"/>
          </rPr>
          <t>Hallman, Stacy B.:</t>
        </r>
        <r>
          <rPr>
            <sz val="9"/>
            <color indexed="81"/>
            <rFont val="Tahoma"/>
            <family val="2"/>
          </rPr>
          <t xml:space="preserve">
Rate increase, effective November 2013</t>
        </r>
      </text>
    </comment>
    <comment ref="Q34" authorId="0" shapeId="0" xr:uid="{00000000-0006-0000-0600-000005000000}">
      <text>
        <r>
          <rPr>
            <b/>
            <sz val="9"/>
            <color indexed="81"/>
            <rFont val="Tahoma"/>
            <family val="2"/>
          </rPr>
          <t>Hallman, Stacy B.:</t>
        </r>
        <r>
          <rPr>
            <sz val="9"/>
            <color indexed="81"/>
            <rFont val="Tahoma"/>
            <family val="2"/>
          </rPr>
          <t xml:space="preserve">
Increase, Jan 2017</t>
        </r>
      </text>
    </comment>
    <comment ref="Z35" authorId="0" shapeId="0" xr:uid="{00000000-0006-0000-0600-000006000000}">
      <text>
        <r>
          <rPr>
            <b/>
            <sz val="9"/>
            <color indexed="81"/>
            <rFont val="Tahoma"/>
            <family val="2"/>
          </rPr>
          <t>Hallman, Stacy B.:</t>
        </r>
        <r>
          <rPr>
            <sz val="9"/>
            <color indexed="81"/>
            <rFont val="Tahoma"/>
            <family val="2"/>
          </rPr>
          <t xml:space="preserve">
SoBRA1 energy charge increase</t>
        </r>
      </text>
    </comment>
    <comment ref="Q36" authorId="0" shapeId="0" xr:uid="{00000000-0006-0000-0600-000007000000}">
      <text>
        <r>
          <rPr>
            <b/>
            <sz val="9"/>
            <color indexed="81"/>
            <rFont val="Tahoma"/>
            <family val="2"/>
          </rPr>
          <t>Hallman, Stacy B.:</t>
        </r>
        <r>
          <rPr>
            <sz val="9"/>
            <color indexed="81"/>
            <rFont val="Tahoma"/>
            <family val="2"/>
          </rPr>
          <t xml:space="preserve">
SoBRA 2, Net of Federal Tax Reform. Rates lowered</t>
        </r>
      </text>
    </comment>
    <comment ref="U36" authorId="0" shapeId="0" xr:uid="{00000000-0006-0000-0600-000008000000}">
      <text>
        <r>
          <rPr>
            <b/>
            <sz val="9"/>
            <color indexed="81"/>
            <rFont val="Tahoma"/>
            <family val="2"/>
          </rPr>
          <t>Hallman, Stacy B.:</t>
        </r>
        <r>
          <rPr>
            <sz val="9"/>
            <color indexed="81"/>
            <rFont val="Tahoma"/>
            <family val="2"/>
          </rPr>
          <t xml:space="preserve">
Midcourse correction for fuel and capacity, increases</t>
        </r>
      </text>
    </comment>
    <comment ref="Q37" authorId="0" shapeId="0" xr:uid="{00000000-0006-0000-0600-000009000000}">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37" authorId="0" shapeId="0" xr:uid="{00000000-0006-0000-0600-00000A000000}">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38" authorId="0" shapeId="0" xr:uid="{2C6266DB-0656-4B35-B062-F8B7B9871219}">
      <text>
        <r>
          <rPr>
            <b/>
            <sz val="9"/>
            <color indexed="81"/>
            <rFont val="Tahoma"/>
            <family val="2"/>
          </rPr>
          <t>Hallman, Stacy B.:</t>
        </r>
        <r>
          <rPr>
            <sz val="9"/>
            <color indexed="81"/>
            <rFont val="Tahoma"/>
            <family val="2"/>
          </rPr>
          <t xml:space="preserve">
Sept - Dec 2021 mid course correction fuel &amp; cap</t>
        </r>
      </text>
    </comment>
    <comment ref="R39" authorId="0" shapeId="0" xr:uid="{E8CCA645-D617-4DAD-9336-A9A9A19FB321}">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39" authorId="0" shapeId="0" xr:uid="{F93B728C-44AC-469A-8787-200E88B8766A}">
      <text>
        <r>
          <rPr>
            <b/>
            <sz val="9"/>
            <color indexed="81"/>
            <rFont val="Tahoma"/>
            <family val="2"/>
          </rPr>
          <t>Hallman, Stacy B.:</t>
        </r>
        <r>
          <rPr>
            <sz val="9"/>
            <color indexed="81"/>
            <rFont val="Tahoma"/>
            <family val="2"/>
          </rPr>
          <t xml:space="preserve">
Midcourse correction for fuel and capacity, increases</t>
        </r>
      </text>
    </comment>
    <comment ref="R45" authorId="0" shapeId="0" xr:uid="{6DFFF4AB-6E00-4863-826D-5A1C19085B59}">
      <text>
        <r>
          <rPr>
            <b/>
            <sz val="9"/>
            <color indexed="81"/>
            <rFont val="Tahoma"/>
            <family val="2"/>
          </rPr>
          <t>Hallman, Stacy B.:</t>
        </r>
        <r>
          <rPr>
            <sz val="9"/>
            <color indexed="81"/>
            <rFont val="Tahoma"/>
            <family val="2"/>
          </rPr>
          <t xml:space="preserve">
Included 2022 in average through April</t>
        </r>
      </text>
    </comment>
    <comment ref="V45" authorId="0" shapeId="0" xr:uid="{7F5030A8-4B50-441E-BA6F-CFFCAB8F8A4E}">
      <text>
        <r>
          <rPr>
            <b/>
            <sz val="9"/>
            <color indexed="81"/>
            <rFont val="Tahoma"/>
            <family val="2"/>
          </rPr>
          <t>Hallman, Stacy B.:</t>
        </r>
        <r>
          <rPr>
            <sz val="9"/>
            <color indexed="81"/>
            <rFont val="Tahoma"/>
            <family val="2"/>
          </rPr>
          <t xml:space="preserve">
Stopped average in 2021</t>
        </r>
      </text>
    </comment>
    <comment ref="Q79" authorId="0" shapeId="0" xr:uid="{495D7FAA-D977-43E2-A317-3188BF60FF60}">
      <text>
        <r>
          <rPr>
            <b/>
            <sz val="9"/>
            <color indexed="81"/>
            <rFont val="Tahoma"/>
            <family val="2"/>
          </rPr>
          <t>Hallman, Stacy B.:</t>
        </r>
        <r>
          <rPr>
            <sz val="9"/>
            <color indexed="81"/>
            <rFont val="Tahoma"/>
            <family val="2"/>
          </rPr>
          <t xml:space="preserve">
Increase, Jan 2017</t>
        </r>
      </text>
    </comment>
    <comment ref="Z80" authorId="0" shapeId="0" xr:uid="{40259189-EECC-449C-9AAE-29103D247428}">
      <text>
        <r>
          <rPr>
            <b/>
            <sz val="9"/>
            <color indexed="81"/>
            <rFont val="Tahoma"/>
            <family val="2"/>
          </rPr>
          <t>Hallman, Stacy B.:</t>
        </r>
        <r>
          <rPr>
            <sz val="9"/>
            <color indexed="81"/>
            <rFont val="Tahoma"/>
            <family val="2"/>
          </rPr>
          <t xml:space="preserve">
SoBRA1 energy charge increase</t>
        </r>
      </text>
    </comment>
    <comment ref="Q81" authorId="0" shapeId="0" xr:uid="{C5D08D4F-683B-4EB2-A724-A70D143C0155}">
      <text>
        <r>
          <rPr>
            <b/>
            <sz val="9"/>
            <color indexed="81"/>
            <rFont val="Tahoma"/>
            <family val="2"/>
          </rPr>
          <t>Hallman, Stacy B.:</t>
        </r>
        <r>
          <rPr>
            <sz val="9"/>
            <color indexed="81"/>
            <rFont val="Tahoma"/>
            <family val="2"/>
          </rPr>
          <t xml:space="preserve">
SoBRA 2, Net of Federal Tax Reform. Rates lowered</t>
        </r>
      </text>
    </comment>
    <comment ref="U81" authorId="0" shapeId="0" xr:uid="{041E40AC-EA39-4BED-9384-EBB1DE251555}">
      <text>
        <r>
          <rPr>
            <b/>
            <sz val="9"/>
            <color indexed="81"/>
            <rFont val="Tahoma"/>
            <family val="2"/>
          </rPr>
          <t>Hallman, Stacy B.:</t>
        </r>
        <r>
          <rPr>
            <sz val="9"/>
            <color indexed="81"/>
            <rFont val="Tahoma"/>
            <family val="2"/>
          </rPr>
          <t xml:space="preserve">
Midcourse correction for fuel and capacity, increases</t>
        </r>
      </text>
    </comment>
    <comment ref="Q82" authorId="0" shapeId="0" xr:uid="{E12C9553-2350-487B-9E65-1287AB305CEF}">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82" authorId="0" shapeId="0" xr:uid="{B940620F-D119-433D-8E3C-5F17BBBA301B}">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83" authorId="0" shapeId="0" xr:uid="{6D48FCB1-A802-4702-913C-D7B6DBB0FCF7}">
      <text>
        <r>
          <rPr>
            <b/>
            <sz val="9"/>
            <color indexed="81"/>
            <rFont val="Tahoma"/>
            <family val="2"/>
          </rPr>
          <t>Hallman, Stacy B.:</t>
        </r>
        <r>
          <rPr>
            <sz val="9"/>
            <color indexed="81"/>
            <rFont val="Tahoma"/>
            <family val="2"/>
          </rPr>
          <t xml:space="preserve">
Sept - Dec 2021 mid course correction fuel &amp; cap</t>
        </r>
      </text>
    </comment>
    <comment ref="R84" authorId="0" shapeId="0" xr:uid="{437C95F3-192B-436E-A81E-207F921FC04A}">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84" authorId="0" shapeId="0" xr:uid="{000A44AB-EACE-4A6D-83DF-468A3D66EC6E}">
      <text>
        <r>
          <rPr>
            <b/>
            <sz val="9"/>
            <color indexed="81"/>
            <rFont val="Tahoma"/>
            <family val="2"/>
          </rPr>
          <t>Hallman, Stacy B.:</t>
        </r>
        <r>
          <rPr>
            <sz val="9"/>
            <color indexed="81"/>
            <rFont val="Tahoma"/>
            <family val="2"/>
          </rPr>
          <t xml:space="preserve">
Midcourse correction for fuel and capacity, increases</t>
        </r>
      </text>
    </comment>
    <comment ref="R85" authorId="0" shapeId="0" xr:uid="{BACCD088-EA79-424C-9F96-C3AC8256BD25}">
      <text>
        <r>
          <rPr>
            <b/>
            <sz val="9"/>
            <color indexed="81"/>
            <rFont val="Tahoma"/>
            <family val="2"/>
          </rPr>
          <t>Hallman, Stacy B.:</t>
        </r>
        <r>
          <rPr>
            <sz val="9"/>
            <color indexed="81"/>
            <rFont val="Tahoma"/>
            <family val="2"/>
          </rPr>
          <t xml:space="preserve">
Jan 2023 GBRA increase as part of 2021 RC settlement</t>
        </r>
      </text>
    </comment>
    <comment ref="R90" authorId="0" shapeId="0" xr:uid="{09AD4166-CBE1-4829-B3CF-88BD6FD118C5}">
      <text>
        <r>
          <rPr>
            <b/>
            <sz val="9"/>
            <color indexed="81"/>
            <rFont val="Tahoma"/>
            <family val="2"/>
          </rPr>
          <t>Hallman, Stacy B.:</t>
        </r>
        <r>
          <rPr>
            <sz val="9"/>
            <color indexed="81"/>
            <rFont val="Tahoma"/>
            <family val="2"/>
          </rPr>
          <t xml:space="preserve">
Included 2022 in average through April</t>
        </r>
      </text>
    </comment>
    <comment ref="V90" authorId="0" shapeId="0" xr:uid="{DE3DF3DE-C245-4B78-BE1E-6DE22F799FDC}">
      <text>
        <r>
          <rPr>
            <b/>
            <sz val="9"/>
            <color indexed="81"/>
            <rFont val="Tahoma"/>
            <family val="2"/>
          </rPr>
          <t>Hallman, Stacy B.:</t>
        </r>
        <r>
          <rPr>
            <sz val="9"/>
            <color indexed="81"/>
            <rFont val="Tahoma"/>
            <family val="2"/>
          </rPr>
          <t xml:space="preserve">
Stopped average in 2021</t>
        </r>
      </text>
    </comment>
    <comment ref="Q126" authorId="0" shapeId="0" xr:uid="{C072D8AA-915D-40D8-A485-4504C96604EC}">
      <text>
        <r>
          <rPr>
            <b/>
            <sz val="9"/>
            <color indexed="81"/>
            <rFont val="Tahoma"/>
            <family val="2"/>
          </rPr>
          <t>Hallman, Stacy B.:</t>
        </r>
        <r>
          <rPr>
            <sz val="9"/>
            <color indexed="81"/>
            <rFont val="Tahoma"/>
            <family val="2"/>
          </rPr>
          <t xml:space="preserve">
Increase, Jan 2017</t>
        </r>
      </text>
    </comment>
    <comment ref="Z127" authorId="0" shapeId="0" xr:uid="{588D0B66-039C-4A66-A4C6-E8569E1856EA}">
      <text>
        <r>
          <rPr>
            <b/>
            <sz val="9"/>
            <color indexed="81"/>
            <rFont val="Tahoma"/>
            <family val="2"/>
          </rPr>
          <t>Hallman, Stacy B.:</t>
        </r>
        <r>
          <rPr>
            <sz val="9"/>
            <color indexed="81"/>
            <rFont val="Tahoma"/>
            <family val="2"/>
          </rPr>
          <t xml:space="preserve">
SoBRA1 energy charge increase</t>
        </r>
      </text>
    </comment>
    <comment ref="Q128" authorId="0" shapeId="0" xr:uid="{7F37F053-99E9-4A54-9C3C-0C931535FFA9}">
      <text>
        <r>
          <rPr>
            <b/>
            <sz val="9"/>
            <color indexed="81"/>
            <rFont val="Tahoma"/>
            <family val="2"/>
          </rPr>
          <t>Hallman, Stacy B.:</t>
        </r>
        <r>
          <rPr>
            <sz val="9"/>
            <color indexed="81"/>
            <rFont val="Tahoma"/>
            <family val="2"/>
          </rPr>
          <t xml:space="preserve">
SoBRA 2, Net of Federal Tax Reform. Rates lowered</t>
        </r>
      </text>
    </comment>
    <comment ref="U128" authorId="0" shapeId="0" xr:uid="{B9E4EB8A-5A90-4AEE-ABC8-759DC3CA42ED}">
      <text>
        <r>
          <rPr>
            <b/>
            <sz val="9"/>
            <color indexed="81"/>
            <rFont val="Tahoma"/>
            <family val="2"/>
          </rPr>
          <t>Hallman, Stacy B.:</t>
        </r>
        <r>
          <rPr>
            <sz val="9"/>
            <color indexed="81"/>
            <rFont val="Tahoma"/>
            <family val="2"/>
          </rPr>
          <t xml:space="preserve">
Midcourse correction for fuel and capacity, increases</t>
        </r>
      </text>
    </comment>
    <comment ref="Q129" authorId="0" shapeId="0" xr:uid="{358C89A2-6FEC-4122-AE0E-A4F2BCE779D3}">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129" authorId="0" shapeId="0" xr:uid="{5FA7F5F9-D3D8-4682-BB34-BF947BB332B7}">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130" authorId="0" shapeId="0" xr:uid="{FF255347-298D-459D-A3FC-A9F2DF90D848}">
      <text>
        <r>
          <rPr>
            <b/>
            <sz val="9"/>
            <color indexed="81"/>
            <rFont val="Tahoma"/>
            <family val="2"/>
          </rPr>
          <t>Hallman, Stacy B.:</t>
        </r>
        <r>
          <rPr>
            <sz val="9"/>
            <color indexed="81"/>
            <rFont val="Tahoma"/>
            <family val="2"/>
          </rPr>
          <t xml:space="preserve">
Sept - Dec 2021 mid course correction fuel &amp; cap</t>
        </r>
      </text>
    </comment>
    <comment ref="R131" authorId="0" shapeId="0" xr:uid="{D4729F94-1B16-4E18-886A-8B03B1D1E32E}">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131" authorId="0" shapeId="0" xr:uid="{A343A9D9-E9BE-4867-A1C4-F6EE73B9391C}">
      <text>
        <r>
          <rPr>
            <b/>
            <sz val="9"/>
            <color indexed="81"/>
            <rFont val="Tahoma"/>
            <family val="2"/>
          </rPr>
          <t>Hallman, Stacy B.:</t>
        </r>
        <r>
          <rPr>
            <sz val="9"/>
            <color indexed="81"/>
            <rFont val="Tahoma"/>
            <family val="2"/>
          </rPr>
          <t xml:space="preserve">
Midcourse correction for fuel and capacity, increases</t>
        </r>
      </text>
    </comment>
    <comment ref="R137" authorId="0" shapeId="0" xr:uid="{CDA9C3FF-18C3-4CD9-BBEC-68A7FE86A9FB}">
      <text>
        <r>
          <rPr>
            <b/>
            <sz val="9"/>
            <color indexed="81"/>
            <rFont val="Tahoma"/>
            <family val="2"/>
          </rPr>
          <t>Hallman, Stacy B.:</t>
        </r>
        <r>
          <rPr>
            <sz val="9"/>
            <color indexed="81"/>
            <rFont val="Tahoma"/>
            <family val="2"/>
          </rPr>
          <t xml:space="preserve">
Included 2022 in average through April</t>
        </r>
      </text>
    </comment>
    <comment ref="Q173" authorId="0" shapeId="0" xr:uid="{03D7A244-0B4E-4C7D-AC83-366EE7B54C7E}">
      <text>
        <r>
          <rPr>
            <b/>
            <sz val="9"/>
            <color indexed="81"/>
            <rFont val="Tahoma"/>
            <family val="2"/>
          </rPr>
          <t>Hallman, Stacy B.:</t>
        </r>
        <r>
          <rPr>
            <sz val="9"/>
            <color indexed="81"/>
            <rFont val="Tahoma"/>
            <family val="2"/>
          </rPr>
          <t xml:space="preserve">
Increase, Jan 2017</t>
        </r>
      </text>
    </comment>
    <comment ref="Z174" authorId="0" shapeId="0" xr:uid="{960961BD-C7D0-4F4D-88C6-2DC2F8E471DA}">
      <text>
        <r>
          <rPr>
            <b/>
            <sz val="9"/>
            <color indexed="81"/>
            <rFont val="Tahoma"/>
            <family val="2"/>
          </rPr>
          <t>Hallman, Stacy B.:</t>
        </r>
        <r>
          <rPr>
            <sz val="9"/>
            <color indexed="81"/>
            <rFont val="Tahoma"/>
            <family val="2"/>
          </rPr>
          <t xml:space="preserve">
SoBRA1 energy charge increase</t>
        </r>
      </text>
    </comment>
    <comment ref="Q175" authorId="0" shapeId="0" xr:uid="{EE817E3D-6F0E-426E-BC55-0F366A9B26B5}">
      <text>
        <r>
          <rPr>
            <b/>
            <sz val="9"/>
            <color indexed="81"/>
            <rFont val="Tahoma"/>
            <family val="2"/>
          </rPr>
          <t>Hallman, Stacy B.:</t>
        </r>
        <r>
          <rPr>
            <sz val="9"/>
            <color indexed="81"/>
            <rFont val="Tahoma"/>
            <family val="2"/>
          </rPr>
          <t xml:space="preserve">
SoBRA 2, Net of Federal Tax Reform. Rates lowered</t>
        </r>
      </text>
    </comment>
    <comment ref="U175" authorId="0" shapeId="0" xr:uid="{38E1DE3B-F17E-4027-8BAD-AF48044E2897}">
      <text>
        <r>
          <rPr>
            <b/>
            <sz val="9"/>
            <color indexed="81"/>
            <rFont val="Tahoma"/>
            <family val="2"/>
          </rPr>
          <t>Hallman, Stacy B.:</t>
        </r>
        <r>
          <rPr>
            <sz val="9"/>
            <color indexed="81"/>
            <rFont val="Tahoma"/>
            <family val="2"/>
          </rPr>
          <t xml:space="preserve">
Midcourse correction for fuel and capacity, increases</t>
        </r>
      </text>
    </comment>
    <comment ref="Q176" authorId="0" shapeId="0" xr:uid="{001616A9-CE42-4715-824D-EDBCCA0D515C}">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176" authorId="0" shapeId="0" xr:uid="{79895279-FD2A-4D76-9AE8-C62FA773B6FE}">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177" authorId="0" shapeId="0" xr:uid="{5AB3FB36-4456-42C3-B89E-B7B7CEF05C0D}">
      <text>
        <r>
          <rPr>
            <b/>
            <sz val="9"/>
            <color indexed="81"/>
            <rFont val="Tahoma"/>
            <family val="2"/>
          </rPr>
          <t>Hallman, Stacy B.:</t>
        </r>
        <r>
          <rPr>
            <sz val="9"/>
            <color indexed="81"/>
            <rFont val="Tahoma"/>
            <family val="2"/>
          </rPr>
          <t xml:space="preserve">
Sept - Dec 2021 mid course correction fuel &amp; cap</t>
        </r>
      </text>
    </comment>
    <comment ref="R178" authorId="0" shapeId="0" xr:uid="{CF98F99C-36E2-4CB2-8E3D-EFDDD23F88DE}">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178" authorId="0" shapeId="0" xr:uid="{831262BD-D1D4-43AF-9E41-8E35291D9CC0}">
      <text>
        <r>
          <rPr>
            <b/>
            <sz val="9"/>
            <color indexed="81"/>
            <rFont val="Tahoma"/>
            <family val="2"/>
          </rPr>
          <t>Hallman, Stacy B.:</t>
        </r>
        <r>
          <rPr>
            <sz val="9"/>
            <color indexed="81"/>
            <rFont val="Tahoma"/>
            <family val="2"/>
          </rPr>
          <t xml:space="preserve">
Midcourse correction for fuel and capacity, increases</t>
        </r>
      </text>
    </comment>
    <comment ref="R184" authorId="0" shapeId="0" xr:uid="{C6026473-4142-4FDB-BB0C-51D95F4932FC}">
      <text>
        <r>
          <rPr>
            <b/>
            <sz val="9"/>
            <color indexed="81"/>
            <rFont val="Tahoma"/>
            <family val="2"/>
          </rPr>
          <t>Hallman, Stacy B.:</t>
        </r>
        <r>
          <rPr>
            <sz val="9"/>
            <color indexed="81"/>
            <rFont val="Tahoma"/>
            <family val="2"/>
          </rPr>
          <t xml:space="preserve">
Included 2022 in average through April</t>
        </r>
      </text>
    </comment>
    <comment ref="V184" authorId="0" shapeId="0" xr:uid="{13462AB1-00ED-4342-A692-B09BC37DCA52}">
      <text>
        <r>
          <rPr>
            <b/>
            <sz val="9"/>
            <color indexed="81"/>
            <rFont val="Tahoma"/>
            <family val="2"/>
          </rPr>
          <t>Hallman, Stacy B.:</t>
        </r>
        <r>
          <rPr>
            <sz val="9"/>
            <color indexed="81"/>
            <rFont val="Tahoma"/>
            <family val="2"/>
          </rPr>
          <t xml:space="preserve">
Stopped average in 2021</t>
        </r>
      </text>
    </comment>
    <comment ref="Q260" authorId="0" shapeId="0" xr:uid="{BF917456-6D94-4811-BF94-A69C1711CF66}">
      <text>
        <r>
          <rPr>
            <b/>
            <sz val="9"/>
            <color indexed="81"/>
            <rFont val="Tahoma"/>
            <family val="2"/>
          </rPr>
          <t>Hallman, Stacy B.:</t>
        </r>
        <r>
          <rPr>
            <sz val="9"/>
            <color indexed="81"/>
            <rFont val="Tahoma"/>
            <family val="2"/>
          </rPr>
          <t xml:space="preserve">
Increase, Jan 2017</t>
        </r>
      </text>
    </comment>
    <comment ref="Z261" authorId="0" shapeId="0" xr:uid="{17029282-98D2-4111-B7BE-1DCA8BDA9895}">
      <text>
        <r>
          <rPr>
            <b/>
            <sz val="9"/>
            <color indexed="81"/>
            <rFont val="Tahoma"/>
            <family val="2"/>
          </rPr>
          <t>Hallman, Stacy B.:</t>
        </r>
        <r>
          <rPr>
            <sz val="9"/>
            <color indexed="81"/>
            <rFont val="Tahoma"/>
            <family val="2"/>
          </rPr>
          <t xml:space="preserve">
SoBRA1 energy charge increase</t>
        </r>
      </text>
    </comment>
    <comment ref="Q262" authorId="0" shapeId="0" xr:uid="{2852B4E8-CDE9-405A-A478-8537C3E3B807}">
      <text>
        <r>
          <rPr>
            <b/>
            <sz val="9"/>
            <color indexed="81"/>
            <rFont val="Tahoma"/>
            <family val="2"/>
          </rPr>
          <t>Hallman, Stacy B.:</t>
        </r>
        <r>
          <rPr>
            <sz val="9"/>
            <color indexed="81"/>
            <rFont val="Tahoma"/>
            <family val="2"/>
          </rPr>
          <t xml:space="preserve">
SoBRA 2, Net of Federal Tax Reform. Rates lowered</t>
        </r>
      </text>
    </comment>
    <comment ref="U262" authorId="0" shapeId="0" xr:uid="{EAADB133-9329-4AF3-AC5D-E58C2FB98882}">
      <text>
        <r>
          <rPr>
            <b/>
            <sz val="9"/>
            <color indexed="81"/>
            <rFont val="Tahoma"/>
            <family val="2"/>
          </rPr>
          <t>Hallman, Stacy B.:</t>
        </r>
        <r>
          <rPr>
            <sz val="9"/>
            <color indexed="81"/>
            <rFont val="Tahoma"/>
            <family val="2"/>
          </rPr>
          <t xml:space="preserve">
Midcourse correction for fuel and capacity, increases</t>
        </r>
      </text>
    </comment>
    <comment ref="Q263" authorId="0" shapeId="0" xr:uid="{303A4009-1827-4884-A8A6-4289187A0F3B}">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263" authorId="0" shapeId="0" xr:uid="{273B7ED8-7548-486F-9A13-971C6C830E35}">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264" authorId="0" shapeId="0" xr:uid="{7611D963-674C-4D3A-A748-A4FA67344511}">
      <text>
        <r>
          <rPr>
            <b/>
            <sz val="9"/>
            <color indexed="81"/>
            <rFont val="Tahoma"/>
            <family val="2"/>
          </rPr>
          <t>Hallman, Stacy B.:</t>
        </r>
        <r>
          <rPr>
            <sz val="9"/>
            <color indexed="81"/>
            <rFont val="Tahoma"/>
            <family val="2"/>
          </rPr>
          <t xml:space="preserve">
Sept - Dec 2021 mid course correction fuel &amp; cap</t>
        </r>
      </text>
    </comment>
    <comment ref="R265" authorId="0" shapeId="0" xr:uid="{8123C48C-010C-4306-9369-A1D5244CD8C7}">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265" authorId="0" shapeId="0" xr:uid="{57D5A49D-E264-4A87-8BE2-380C04CC667D}">
      <text>
        <r>
          <rPr>
            <b/>
            <sz val="9"/>
            <color indexed="81"/>
            <rFont val="Tahoma"/>
            <family val="2"/>
          </rPr>
          <t>Hallman, Stacy B.:</t>
        </r>
        <r>
          <rPr>
            <sz val="9"/>
            <color indexed="81"/>
            <rFont val="Tahoma"/>
            <family val="2"/>
          </rPr>
          <t xml:space="preserve">
Midcourse correction for fuel and capacity, increases</t>
        </r>
      </text>
    </comment>
    <comment ref="R271" authorId="0" shapeId="0" xr:uid="{538D17AA-4E26-4013-A6C5-0140DEA41197}">
      <text>
        <r>
          <rPr>
            <b/>
            <sz val="9"/>
            <color indexed="81"/>
            <rFont val="Tahoma"/>
            <family val="2"/>
          </rPr>
          <t>Hallman, Stacy B.:</t>
        </r>
        <r>
          <rPr>
            <sz val="9"/>
            <color indexed="81"/>
            <rFont val="Tahoma"/>
            <family val="2"/>
          </rPr>
          <t xml:space="preserve">
Included 2022 in average through April</t>
        </r>
      </text>
    </comment>
    <comment ref="V271" authorId="0" shapeId="0" xr:uid="{B8DC4F83-F896-4BBC-AC8B-398EF414F1C5}">
      <text>
        <r>
          <rPr>
            <b/>
            <sz val="9"/>
            <color indexed="81"/>
            <rFont val="Tahoma"/>
            <family val="2"/>
          </rPr>
          <t>Hallman, Stacy B.:</t>
        </r>
        <r>
          <rPr>
            <sz val="9"/>
            <color indexed="81"/>
            <rFont val="Tahoma"/>
            <family val="2"/>
          </rPr>
          <t xml:space="preserve">
Stopped average in 2021</t>
        </r>
      </text>
    </comment>
    <comment ref="Q305" authorId="0" shapeId="0" xr:uid="{3A8AA286-989B-473E-8921-B7FE85E422D7}">
      <text>
        <r>
          <rPr>
            <b/>
            <sz val="9"/>
            <color indexed="81"/>
            <rFont val="Tahoma"/>
            <family val="2"/>
          </rPr>
          <t>Hallman, Stacy B.:</t>
        </r>
        <r>
          <rPr>
            <sz val="9"/>
            <color indexed="81"/>
            <rFont val="Tahoma"/>
            <family val="2"/>
          </rPr>
          <t xml:space="preserve">
Increase, Jan 2017</t>
        </r>
      </text>
    </comment>
    <comment ref="Z306" authorId="0" shapeId="0" xr:uid="{D6AD1F39-BD1D-4279-86CE-C454862BDF49}">
      <text>
        <r>
          <rPr>
            <b/>
            <sz val="9"/>
            <color indexed="81"/>
            <rFont val="Tahoma"/>
            <family val="2"/>
          </rPr>
          <t>Hallman, Stacy B.:</t>
        </r>
        <r>
          <rPr>
            <sz val="9"/>
            <color indexed="81"/>
            <rFont val="Tahoma"/>
            <family val="2"/>
          </rPr>
          <t xml:space="preserve">
SoBRA1 energy charge increase</t>
        </r>
      </text>
    </comment>
    <comment ref="Q307" authorId="0" shapeId="0" xr:uid="{A73C0691-C2AB-4386-83B0-299B90BC0041}">
      <text>
        <r>
          <rPr>
            <b/>
            <sz val="9"/>
            <color indexed="81"/>
            <rFont val="Tahoma"/>
            <family val="2"/>
          </rPr>
          <t>Hallman, Stacy B.:</t>
        </r>
        <r>
          <rPr>
            <sz val="9"/>
            <color indexed="81"/>
            <rFont val="Tahoma"/>
            <family val="2"/>
          </rPr>
          <t xml:space="preserve">
SoBRA 2, Net of Federal Tax Reform. Rates lowered</t>
        </r>
      </text>
    </comment>
    <comment ref="U307" authorId="0" shapeId="0" xr:uid="{9E3DC873-C63F-4091-9858-357744E6E7F1}">
      <text>
        <r>
          <rPr>
            <b/>
            <sz val="9"/>
            <color indexed="81"/>
            <rFont val="Tahoma"/>
            <family val="2"/>
          </rPr>
          <t>Hallman, Stacy B.:</t>
        </r>
        <r>
          <rPr>
            <sz val="9"/>
            <color indexed="81"/>
            <rFont val="Tahoma"/>
            <family val="2"/>
          </rPr>
          <t xml:space="preserve">
Midcourse correction for fuel and capacity, increases</t>
        </r>
      </text>
    </comment>
    <comment ref="Q308" authorId="0" shapeId="0" xr:uid="{A08F8933-3B51-4D3B-9D03-7AEF7201C7C0}">
      <text>
        <r>
          <rPr>
            <b/>
            <sz val="9"/>
            <color indexed="81"/>
            <rFont val="Tahoma"/>
            <family val="2"/>
          </rPr>
          <t>Hallman, Stacy B.:</t>
        </r>
        <r>
          <rPr>
            <sz val="9"/>
            <color indexed="81"/>
            <rFont val="Tahoma"/>
            <family val="2"/>
          </rPr>
          <t xml:space="preserve">
Jan 2020 0ne-time $11 million tax credit for "Final Tax Savings" in Jan 2020; also offsetting rate changes SoBRA3 net of State Tax reform…increased energy, decreased cust chg </t>
        </r>
      </text>
    </comment>
    <comment ref="W308" authorId="0" shapeId="0" xr:uid="{BB6FC04C-E414-4AB7-9B8E-36E5BA922721}">
      <text>
        <r>
          <rPr>
            <b/>
            <sz val="9"/>
            <color indexed="81"/>
            <rFont val="Tahoma"/>
            <family val="2"/>
          </rPr>
          <t>Hallman, Stacy B.:</t>
        </r>
        <r>
          <rPr>
            <sz val="9"/>
            <color indexed="81"/>
            <rFont val="Tahoma"/>
            <family val="2"/>
          </rPr>
          <t xml:space="preserve">
June - Aug 2020, Fuel Credit; plus mid-course correction for Fuel and Capacity, effective June 2020</t>
        </r>
      </text>
    </comment>
    <comment ref="Z309" authorId="0" shapeId="0" xr:uid="{0FC2C69A-26B0-452C-ADA5-FFCBCA8EF831}">
      <text>
        <r>
          <rPr>
            <b/>
            <sz val="9"/>
            <color indexed="81"/>
            <rFont val="Tahoma"/>
            <family val="2"/>
          </rPr>
          <t>Hallman, Stacy B.:</t>
        </r>
        <r>
          <rPr>
            <sz val="9"/>
            <color indexed="81"/>
            <rFont val="Tahoma"/>
            <family val="2"/>
          </rPr>
          <t xml:space="preserve">
Sept - Dec 2021 mid course correction fuel &amp; cap</t>
        </r>
      </text>
    </comment>
    <comment ref="R310" authorId="0" shapeId="0" xr:uid="{D8169155-B471-4577-A101-6DB808C8C37A}">
      <text>
        <r>
          <rPr>
            <b/>
            <sz val="9"/>
            <color indexed="81"/>
            <rFont val="Tahoma"/>
            <family val="2"/>
          </rPr>
          <t>Hallman, Stacy B.:</t>
        </r>
        <r>
          <rPr>
            <sz val="9"/>
            <color indexed="81"/>
            <rFont val="Tahoma"/>
            <family val="2"/>
          </rPr>
          <t xml:space="preserve">
New Rates as of 1/2022 with 2021 Rate Case Settlement agreement, higher base rates and added CETM revenues offset by lower clause rates, until April's midcourse correction</t>
        </r>
      </text>
    </comment>
    <comment ref="U310" authorId="0" shapeId="0" xr:uid="{0BB8BB27-F17E-4B4E-8E39-15437E91317C}">
      <text>
        <r>
          <rPr>
            <b/>
            <sz val="9"/>
            <color indexed="81"/>
            <rFont val="Tahoma"/>
            <family val="2"/>
          </rPr>
          <t>Hallman, Stacy B.:</t>
        </r>
        <r>
          <rPr>
            <sz val="9"/>
            <color indexed="81"/>
            <rFont val="Tahoma"/>
            <family val="2"/>
          </rPr>
          <t xml:space="preserve">
Midcourse correction for fuel and capacity, increases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CENADMIN</author>
    <author>Hallman, Stacy B.</author>
  </authors>
  <commentList>
    <comment ref="C1" authorId="0" shapeId="0" xr:uid="{00000000-0006-0000-0700-000001000000}">
      <text>
        <r>
          <rPr>
            <sz val="10"/>
            <color indexed="81"/>
            <rFont val="Tahoma"/>
            <family val="2"/>
          </rPr>
          <t xml:space="preserve">Source: Moody's Analytics </t>
        </r>
        <r>
          <rPr>
            <b/>
            <sz val="10"/>
            <color indexed="81"/>
            <rFont val="Tahoma"/>
            <family val="2"/>
          </rPr>
          <t>April 2023</t>
        </r>
        <r>
          <rPr>
            <sz val="10"/>
            <color indexed="81"/>
            <rFont val="Tahoma"/>
            <family val="2"/>
          </rPr>
          <t xml:space="preserve">
forecast delivery, CPI, Not Seasonally Adjusted (Base Year = 1982-1984)
</t>
        </r>
      </text>
    </comment>
    <comment ref="A388" authorId="1" shapeId="0" xr:uid="{55C936C0-240A-4C07-9717-6F35030A207E}">
      <text>
        <r>
          <rPr>
            <b/>
            <sz val="9"/>
            <color indexed="81"/>
            <rFont val="Tahoma"/>
            <family val="2"/>
          </rPr>
          <t>Hallman, Stacy B.:</t>
        </r>
        <r>
          <rPr>
            <sz val="9"/>
            <color indexed="81"/>
            <rFont val="Tahoma"/>
            <family val="2"/>
          </rPr>
          <t xml:space="preserve">
April 2022 delivery with actuals through March 2022</t>
        </r>
      </text>
    </comment>
    <comment ref="E805" authorId="1" shapeId="0" xr:uid="{00000000-0006-0000-0700-000002000000}">
      <text>
        <r>
          <rPr>
            <b/>
            <sz val="9"/>
            <color indexed="81"/>
            <rFont val="Tahoma"/>
            <family val="2"/>
          </rPr>
          <t>Hallman, Stacy B.:</t>
        </r>
        <r>
          <rPr>
            <sz val="9"/>
            <color indexed="81"/>
            <rFont val="Tahoma"/>
            <family val="2"/>
          </rPr>
          <t xml:space="preserve">
COVID-19 Mid-March 2020 and still going through 2021, Economy slowed</t>
        </r>
      </text>
    </comment>
    <comment ref="E807" authorId="1" shapeId="0" xr:uid="{2A78A09C-9EFD-44DB-B0B0-1C07B4B6A06A}">
      <text>
        <r>
          <rPr>
            <b/>
            <sz val="9"/>
            <color indexed="81"/>
            <rFont val="Tahoma"/>
            <family val="2"/>
          </rPr>
          <t>Hallman, Stacy B.:</t>
        </r>
        <r>
          <rPr>
            <sz val="9"/>
            <color indexed="81"/>
            <rFont val="Tahoma"/>
            <family val="2"/>
          </rPr>
          <t xml:space="preserve">
Period of High Inflation, supply shortage, higher material prices, higher housing prices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Hallman, Stacy B.</author>
    <author>Lori Cifuentes:</author>
  </authors>
  <commentList>
    <comment ref="A1" authorId="0" shapeId="0" xr:uid="{00000000-0006-0000-0800-000001000000}">
      <text>
        <r>
          <rPr>
            <b/>
            <sz val="9"/>
            <color indexed="81"/>
            <rFont val="Tahoma"/>
            <family val="2"/>
          </rPr>
          <t>Hallman, Stacy B.:</t>
        </r>
        <r>
          <rPr>
            <sz val="9"/>
            <color indexed="81"/>
            <rFont val="Tahoma"/>
            <family val="2"/>
          </rPr>
          <t xml:space="preserve">
Currently, using adjusted Deflator  - only difference…smooths the months in early years, but the annual % growth is the same.</t>
        </r>
      </text>
    </comment>
    <comment ref="F134" authorId="1" shapeId="0" xr:uid="{00000000-0006-0000-0800-000002000000}">
      <text>
        <r>
          <rPr>
            <b/>
            <sz val="8"/>
            <color indexed="81"/>
            <rFont val="Tahoma"/>
            <family val="2"/>
          </rPr>
          <t>Lori Cifuentes::</t>
        </r>
        <r>
          <rPr>
            <sz val="8"/>
            <color indexed="81"/>
            <rFont val="Tahoma"/>
            <family val="2"/>
          </rPr>
          <t xml:space="preserve">
This is a trend of the real residential price of electricity.
See ResPriceAdj.xls file.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CENADMIN</author>
  </authors>
  <commentList>
    <comment ref="A1" authorId="0" shapeId="0" xr:uid="{00000000-0006-0000-0900-000001000000}">
      <text>
        <r>
          <rPr>
            <b/>
            <sz val="14"/>
            <color indexed="12"/>
            <rFont val="Tahoma"/>
            <family val="2"/>
          </rPr>
          <t>MetrixND model uses this tab. It is a 12-month moving average of the real price of electricity by customer class.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Hallman, Stacy B.</author>
  </authors>
  <commentList>
    <comment ref="A1" authorId="0" shapeId="0" xr:uid="{00000000-0006-0000-0D00-000001000000}">
      <text>
        <r>
          <rPr>
            <b/>
            <sz val="11"/>
            <color indexed="81"/>
            <rFont val="Tahoma"/>
            <family val="2"/>
          </rPr>
          <t>Hallman, Stacy B.:</t>
        </r>
        <r>
          <rPr>
            <sz val="11"/>
            <color indexed="81"/>
            <rFont val="Tahoma"/>
            <family val="2"/>
          </rPr>
          <t xml:space="preserve">
Created this tab as an experiment to see if separating the Decreases from the Increases created better coefficients for price…something we saw at an EUFF meeting in the early 2010's…we decided not to use it, but left the tab in here in case we want to test it again.</t>
        </r>
      </text>
    </comment>
  </commentList>
</comments>
</file>

<file path=xl/sharedStrings.xml><?xml version="1.0" encoding="utf-8"?>
<sst xmlns="http://schemas.openxmlformats.org/spreadsheetml/2006/main" count="768" uniqueCount="373">
  <si>
    <t>Year</t>
  </si>
  <si>
    <t>Month</t>
  </si>
  <si>
    <t>Com</t>
  </si>
  <si>
    <t>Ind</t>
  </si>
  <si>
    <t>Pho</t>
  </si>
  <si>
    <t>Res</t>
  </si>
  <si>
    <t>SL</t>
  </si>
  <si>
    <t>SPA</t>
  </si>
  <si>
    <t>TS</t>
  </si>
  <si>
    <t>CPI_US</t>
  </si>
  <si>
    <t>CPI90</t>
  </si>
  <si>
    <t>PriceCom</t>
  </si>
  <si>
    <t>PriceInd</t>
  </si>
  <si>
    <t>PricePho</t>
  </si>
  <si>
    <t>PriceRes</t>
  </si>
  <si>
    <t>PriceSL</t>
  </si>
  <si>
    <t>PriceSPA</t>
  </si>
  <si>
    <t>MAPriceInd</t>
  </si>
  <si>
    <t>MAPricePho</t>
  </si>
  <si>
    <t>MAPriceRes</t>
  </si>
  <si>
    <t>MAPriceSL</t>
  </si>
  <si>
    <t>MAPriceSPA</t>
  </si>
  <si>
    <t>MAPriceCom</t>
  </si>
  <si>
    <t>MetrixND</t>
  </si>
  <si>
    <t>uses the year 1990 as the index year.</t>
  </si>
  <si>
    <t>ComInd</t>
  </si>
  <si>
    <t>DO NOT</t>
  </si>
  <si>
    <t>PUT OTHER</t>
  </si>
  <si>
    <t xml:space="preserve">DATA IN </t>
  </si>
  <si>
    <t>THIS COLUMN</t>
  </si>
  <si>
    <t>SEE BELOW!</t>
  </si>
  <si>
    <t xml:space="preserve">Metrix ND uses a 12-month moving average data series (MAPRICE). </t>
  </si>
  <si>
    <t>Sales Total (KWH)</t>
  </si>
  <si>
    <t>This Deflator tab is used to convert price of electricity by customer class from</t>
  </si>
  <si>
    <t>nominal (actual price) to real (price with the effects of inflation taken out).</t>
  </si>
  <si>
    <t>DELETE THIS</t>
  </si>
  <si>
    <t>COLUMN, NOR</t>
  </si>
  <si>
    <t>Revenue Total</t>
  </si>
  <si>
    <t>RES</t>
  </si>
  <si>
    <t>COM</t>
  </si>
  <si>
    <t>IND</t>
  </si>
  <si>
    <t>PricePhos</t>
  </si>
  <si>
    <t>PHOS</t>
  </si>
  <si>
    <t>Total</t>
  </si>
  <si>
    <t>Forecast</t>
  </si>
  <si>
    <t>Actual</t>
  </si>
  <si>
    <t>check % chg</t>
  </si>
  <si>
    <t>check ok</t>
  </si>
  <si>
    <t>Actual, Rate Case, May 2009</t>
  </si>
  <si>
    <t>Rate Case approved May 2009</t>
  </si>
  <si>
    <t>First Base Rate Case since 1992, approved 1993</t>
  </si>
  <si>
    <t>Grand Total</t>
  </si>
  <si>
    <t>RES_Rate</t>
  </si>
  <si>
    <t>COM_Rate</t>
  </si>
  <si>
    <t>IND_Rate</t>
  </si>
  <si>
    <t>PHOS_Rate</t>
  </si>
  <si>
    <t>SPA_Rate</t>
  </si>
  <si>
    <t>Sum of PriceRes</t>
  </si>
  <si>
    <t>Bump up is due to Fuel</t>
  </si>
  <si>
    <t>Sum of PriceCom</t>
  </si>
  <si>
    <t>Sum of PriceInd</t>
  </si>
  <si>
    <t>Sum of PricePho</t>
  </si>
  <si>
    <t>Sum of PriceSL</t>
  </si>
  <si>
    <t>Sum of PriceSPA</t>
  </si>
  <si>
    <t>Seasonal Factors</t>
  </si>
  <si>
    <t>Annual Price</t>
  </si>
  <si>
    <t>System_Rate</t>
  </si>
  <si>
    <t>Jan</t>
  </si>
  <si>
    <t>Feb</t>
  </si>
  <si>
    <t>Mar</t>
  </si>
  <si>
    <t>Apr</t>
  </si>
  <si>
    <t>May</t>
  </si>
  <si>
    <t>Jun</t>
  </si>
  <si>
    <t>Jul</t>
  </si>
  <si>
    <t>Aug</t>
  </si>
  <si>
    <t>Sep</t>
  </si>
  <si>
    <t>Oct</t>
  </si>
  <si>
    <t>Nov</t>
  </si>
  <si>
    <t>Dec</t>
  </si>
  <si>
    <t>"Value", "Transpose" these values to columns U-AA</t>
  </si>
  <si>
    <t>Check against 1st tab.</t>
  </si>
  <si>
    <t>Prev</t>
  </si>
  <si>
    <t>Before RC</t>
  </si>
  <si>
    <t>After RC</t>
  </si>
  <si>
    <t>DO THIS EACH YEAR!!!!!</t>
  </si>
  <si>
    <t>TOTAL</t>
  </si>
  <si>
    <t>Make sure formulas are right when doing so or you will mess up look up table!</t>
  </si>
  <si>
    <t>Actual, Rate Case, November 2013</t>
  </si>
  <si>
    <t>com</t>
  </si>
  <si>
    <t>res</t>
  </si>
  <si>
    <t>NOMINAL PRICE tab</t>
  </si>
  <si>
    <t>LAST YEAR</t>
  </si>
  <si>
    <t>For GRAPH</t>
  </si>
  <si>
    <t>GRAPH</t>
  </si>
  <si>
    <t>FOR</t>
  </si>
  <si>
    <t>REAL PRICE tab</t>
  </si>
  <si>
    <t>Yr over Yr Growth</t>
  </si>
  <si>
    <t>Sales</t>
  </si>
  <si>
    <t>To update this file:</t>
  </si>
  <si>
    <t>The purpose of this file:</t>
  </si>
  <si>
    <t>Updated once per year.</t>
  </si>
  <si>
    <t>Copy formulas down in this section and edit 'after RC' formula for each customer class</t>
  </si>
  <si>
    <t>2013, 2014 and beginning of 2015 too</t>
  </si>
  <si>
    <t>RESIDENTIAL</t>
  </si>
  <si>
    <t>Street and Highway Lighting</t>
  </si>
  <si>
    <t>Commercial</t>
  </si>
  <si>
    <t>Public Authority (Governmental)</t>
  </si>
  <si>
    <t>Update these graphs to include most recent year</t>
  </si>
  <si>
    <t>Paste in this blue section, the range transposed seasonality factors…=&gt;Right</t>
  </si>
  <si>
    <t xml:space="preserve">make sure </t>
  </si>
  <si>
    <t xml:space="preserve">point to </t>
  </si>
  <si>
    <t>current year</t>
  </si>
  <si>
    <t>you're in …</t>
  </si>
  <si>
    <t>formulas =&gt;</t>
  </si>
  <si>
    <t>2) The nominal price tab you look at a section at the time…copy down the formulas for new actuals first…</t>
  </si>
  <si>
    <t>3) Update the Seasonality tab by refreshing pivots and 'after rate case' monthly indices for seasonality and graphs.</t>
  </si>
  <si>
    <t>5) Real Price tab, MA Price are just formulas…may need to go out future years…can put Sumif or Averageif formulas in it (haven't done that yet in these tabs)</t>
  </si>
  <si>
    <t>6) MA Price_Hi and MA Price_Lo…you want to copy the formulas down to the most current actual year end month…Start growing in forecast year.</t>
  </si>
  <si>
    <t>GRAPHS</t>
  </si>
  <si>
    <t>UPDATE PIVOTS, FORMULAS and GRAPHS EACH YEAR!!!!!</t>
  </si>
  <si>
    <t>Graphs to be updated out to the right of Formulas…</t>
  </si>
  <si>
    <t>CHG_MAPriceCom</t>
  </si>
  <si>
    <t>CHG_MAPriceInd</t>
  </si>
  <si>
    <t>CHG_MAPricePho</t>
  </si>
  <si>
    <t>CHG_MAPriceRes</t>
  </si>
  <si>
    <t>CHG_MAPriceSL</t>
  </si>
  <si>
    <t>CHG_MAPriceSPA</t>
  </si>
  <si>
    <t>Dec%Chg_Com</t>
  </si>
  <si>
    <t>Dec%Chg_Ind</t>
  </si>
  <si>
    <t>Dec%Chg_Pho</t>
  </si>
  <si>
    <t>Dec%Chg_Res</t>
  </si>
  <si>
    <t>Dec%Chg_SL</t>
  </si>
  <si>
    <t>Dec%Chg_SPA</t>
  </si>
  <si>
    <t>Inc%Chg_Com</t>
  </si>
  <si>
    <t>Inc%Chg_Ind</t>
  </si>
  <si>
    <t>Inc%Chg_Pho</t>
  </si>
  <si>
    <t>Inc%Chg_Res</t>
  </si>
  <si>
    <t>Inc%Chg_SL</t>
  </si>
  <si>
    <t>Inc%Chg_SPA</t>
  </si>
  <si>
    <t>%CHG_MAPriceCom</t>
  </si>
  <si>
    <t>%Chg_MAPriceInd</t>
  </si>
  <si>
    <t>%Chg_MAPricePho</t>
  </si>
  <si>
    <t>%Chg_MAPriceRes</t>
  </si>
  <si>
    <t>%Chg_MAPriceSL</t>
  </si>
  <si>
    <t>%Chg_MAPriceSPA</t>
  </si>
  <si>
    <t>Dec__MAPriceCom</t>
  </si>
  <si>
    <t>Dec__MAPriceInd</t>
  </si>
  <si>
    <t>Dec__MAPricePho</t>
  </si>
  <si>
    <t>Dec__MAPriceRes</t>
  </si>
  <si>
    <t>Dec__MAPriceSL</t>
  </si>
  <si>
    <t>Dec__MAPriceSPA</t>
  </si>
  <si>
    <t>Inc__MAPriceCom</t>
  </si>
  <si>
    <t>Inc__MAPriceInd</t>
  </si>
  <si>
    <t>Inc__MAPricePho</t>
  </si>
  <si>
    <t>Inc__MAPriceRes</t>
  </si>
  <si>
    <t>Inc__MAPriceSL</t>
  </si>
  <si>
    <t>Inc__MAPriceSPA</t>
  </si>
  <si>
    <t>DecIndices_usingLevChgCom</t>
  </si>
  <si>
    <t>DecIndices_usingLevChgInd</t>
  </si>
  <si>
    <t>DecIndices_usingLevChgPho</t>
  </si>
  <si>
    <t>DecIndices_usingLevChgRes</t>
  </si>
  <si>
    <t>DecIndices_usingLevChgSL</t>
  </si>
  <si>
    <t>DecIndices_usingLevChgSPA</t>
  </si>
  <si>
    <t>IncIndices_usingLevChgCom</t>
  </si>
  <si>
    <t>IncIndices_usingLevChgInd</t>
  </si>
  <si>
    <t>IncIndices_usingLevChgPho</t>
  </si>
  <si>
    <t>IncIndices_usingLevChgRes</t>
  </si>
  <si>
    <t>IncIndices_usingLevChgSL</t>
  </si>
  <si>
    <t>IncIndices_usingLevChgSPA</t>
  </si>
  <si>
    <t>COM_Incr</t>
  </si>
  <si>
    <t>IND_Incr</t>
  </si>
  <si>
    <t>PHO_Incr</t>
  </si>
  <si>
    <t>RES_Incr</t>
  </si>
  <si>
    <t>SL_Incr</t>
  </si>
  <si>
    <t>SPA_Incr</t>
  </si>
  <si>
    <t>IND_Decr</t>
  </si>
  <si>
    <t>PHO_Decr</t>
  </si>
  <si>
    <t>RES_Decr</t>
  </si>
  <si>
    <t>SL_Decr</t>
  </si>
  <si>
    <t>SPA_Decr</t>
  </si>
  <si>
    <t>COM_Decr</t>
  </si>
  <si>
    <t>Price of Electricity (Nominal)</t>
  </si>
  <si>
    <t>Revenue</t>
  </si>
  <si>
    <t>PIVOT TABLES by customer class</t>
  </si>
  <si>
    <t>NOTE: formulas change 3 times…history, ST fcst, LT fcst</t>
  </si>
  <si>
    <r>
      <t xml:space="preserve">Once per year, </t>
    </r>
    <r>
      <rPr>
        <b/>
        <u/>
        <sz val="10"/>
        <rFont val="Arial"/>
        <family val="2"/>
      </rPr>
      <t>after you update the "Seasonality" tab with the current year's data</t>
    </r>
    <r>
      <rPr>
        <b/>
        <sz val="10"/>
        <rFont val="Arial"/>
        <family val="2"/>
      </rPr>
      <t>…</t>
    </r>
  </si>
  <si>
    <t>ADJ_CPI_US</t>
  </si>
  <si>
    <t>ADJ_CPI90</t>
  </si>
  <si>
    <t>As of Jan 2017, STREET LIGHTING IS NOW PART OF SPA, Sales to Public Authorities, aka Gov't</t>
  </si>
  <si>
    <t>Polk Conversion rates began mid-January 2018</t>
  </si>
  <si>
    <t>JAN</t>
  </si>
  <si>
    <t>FEB</t>
  </si>
  <si>
    <t>MAR</t>
  </si>
  <si>
    <t>APR</t>
  </si>
  <si>
    <t>MAY</t>
  </si>
  <si>
    <t>JUN</t>
  </si>
  <si>
    <t>JUL</t>
  </si>
  <si>
    <t>AUG</t>
  </si>
  <si>
    <t>SEP</t>
  </si>
  <si>
    <t>OCT</t>
  </si>
  <si>
    <t>NOV</t>
  </si>
  <si>
    <t>DEC</t>
  </si>
  <si>
    <t xml:space="preserve">    Then, be sure to look at the instructions to the right (3 sections) and update these, which involves updating the Seasonality tab FIRST.</t>
  </si>
  <si>
    <t>SEASONALITY FORMULAS (Electricity Rate, relationship compared to month average)</t>
  </si>
  <si>
    <t>X 1,000 (converted to $'s/MWh)</t>
  </si>
  <si>
    <t>Major Changes to Rates, in addition to annual Clause Rate updates</t>
  </si>
  <si>
    <t>Rate Case approved November 2013 with step increases each November 2014, 2015, 2016…Then, rates across the board increased in mid-January 2017 (GBRA, Generation Base Rate Adjustment)</t>
  </si>
  <si>
    <t>SoBRA (Tranche 1) to began in September 2018…(SoBRA, Solar Base Rate Adjustment) SoBRA 1 rates were based off of Fcst18 Billing Determinants</t>
  </si>
  <si>
    <t>SoBRA (Tranche 2) was netted with Storm Refund and Tax Reform and began in January 2019…SoBRA 2, Tax Reform and Storm Refund netted using Fcst19 Billing Determinants</t>
  </si>
  <si>
    <t>Storm Reserve Credit to Customer is aiming to be a one-time refund of $11.5 million (not sure yet how this will be handled…but, aims to happen in Jan 2020)</t>
  </si>
  <si>
    <t>SoBRA (Tranche 3) will use Fcst20 Billing Determinants, aiming to go into effect January 2020, net of SoBRA Tranche 1 True-Up of about $1 million, plus $3 milion refund for not meeting SoBRA 2 deadline</t>
  </si>
  <si>
    <t xml:space="preserve">4) On the Deflator tab, use the same Moody's Analytics monthly delivery that is used in the Economics file to be consistent, converting nominal price to real price of electricity. </t>
  </si>
  <si>
    <t>7) Update the Price Forecast Inputs Tab. To do this…</t>
  </si>
  <si>
    <t>ANNUAL % Change in Price of Electricity</t>
  </si>
  <si>
    <t>Update the tariff link within the revenue model you just saved to point to the tariff file you just created.</t>
  </si>
  <si>
    <t>After the model is run, save it and paste into the price forecast inputs tab the results…(see notes on that tab for what to do).</t>
  </si>
  <si>
    <t>$/MWH</t>
  </si>
  <si>
    <t>Midcourse correction to Fuel and Capacity Clauses, April 2019</t>
  </si>
  <si>
    <t>Real Price tab</t>
  </si>
  <si>
    <t>two columns when</t>
  </si>
  <si>
    <t>we needed to smooth</t>
  </si>
  <si>
    <t>monthly inflation forecast</t>
  </si>
  <si>
    <t>Created these==&gt;</t>
  </si>
  <si>
    <t>Before 2009 RC</t>
  </si>
  <si>
    <t>Before 2013 RC</t>
  </si>
  <si>
    <t>After 2009 RC</t>
  </si>
  <si>
    <t>After 2013</t>
  </si>
  <si>
    <t>Seasonality is flatter due to shift in snowbird habits.</t>
  </si>
  <si>
    <t>is using column J=&gt;</t>
  </si>
  <si>
    <t xml:space="preserve">Columns to the right only exist if </t>
  </si>
  <si>
    <t>we ever need to do any smoothing</t>
  </si>
  <si>
    <t>Act J-A, Fcst M-D</t>
  </si>
  <si>
    <t>2050…grew with estimate to follow trend</t>
  </si>
  <si>
    <r>
      <t>Source:</t>
    </r>
    <r>
      <rPr>
        <sz val="10"/>
        <rFont val="Arial"/>
        <family val="2"/>
      </rPr>
      <t xml:space="preserve"> CPI -Not Seasonally Adjusted, monthly 1990 through 2049, Moody's Analytics Delivery</t>
    </r>
  </si>
  <si>
    <t>THIS YEAR</t>
  </si>
  <si>
    <t>There is an Optional adjustment column currently not used but is what feeds into model...needs to be looked at each year. Smooths monthly volatility in ST fcst years while maintaining the same annual growth rate.</t>
  </si>
  <si>
    <t>This file, then becomes the input file for the price of electricity projections for TECOSales.ndm for the current forecast year.</t>
  </si>
  <si>
    <r>
      <t xml:space="preserve">Then, you'll find the </t>
    </r>
    <r>
      <rPr>
        <b/>
        <sz val="10"/>
        <color indexed="12"/>
        <rFont val="Arial"/>
        <family val="2"/>
      </rPr>
      <t>Transform Table: Total Rates_ByRevenue</t>
    </r>
    <r>
      <rPr>
        <sz val="10"/>
        <rFont val="Arial"/>
        <family val="2"/>
      </rPr>
      <t xml:space="preserve"> and paste it into the "price forecast inputs" tab.</t>
    </r>
  </si>
  <si>
    <t>This file is the TOTAL PRICE of ELECTRICITY input for the TECOSales.ndm MetrixND model each year.</t>
  </si>
  <si>
    <t>Change the formulas on rows below with actual data on the left. Start formulas on January of the year you're in currently when preparing the forecast…</t>
  </si>
  <si>
    <t>Dip due to fuel credit in June, Jul &amp; Aug 2020</t>
  </si>
  <si>
    <t>Mid course correction for Fuel &amp; Capacity in 2020</t>
  </si>
  <si>
    <r>
      <t xml:space="preserve">These link to the </t>
    </r>
    <r>
      <rPr>
        <b/>
        <sz val="10"/>
        <color indexed="12"/>
        <rFont val="Arial"/>
        <family val="2"/>
      </rPr>
      <t>After Rate Case</t>
    </r>
    <r>
      <rPr>
        <sz val="10"/>
        <rFont val="Arial"/>
        <family val="2"/>
      </rPr>
      <t xml:space="preserve"> lines of each customer class section.</t>
    </r>
  </si>
  <si>
    <t>COVID impacts during 2020</t>
  </si>
  <si>
    <t>Graph toward bottom of this tab, too!</t>
  </si>
  <si>
    <t>Fuel Credit Jun-Aug 2020, Mid course correction Jun2020+ for Fuel and Capacity - created dip in 2020 that shows up here in 2021 MA</t>
  </si>
  <si>
    <t>*CETM is new in 2022, with rate case settlement agreement [Clean Energy Transition Mechanism], neither part of base rates, nor a clause, but definitely revenue.</t>
  </si>
  <si>
    <t>TOTAL Rate By Customer Class (Base Revenues + CETM* + Clauses)</t>
  </si>
  <si>
    <r>
      <t xml:space="preserve">Make a copy of last year's </t>
    </r>
    <r>
      <rPr>
        <b/>
        <sz val="10"/>
        <color indexed="12"/>
        <rFont val="Arial"/>
        <family val="2"/>
      </rPr>
      <t>MetrixND</t>
    </r>
    <r>
      <rPr>
        <sz val="10"/>
        <rFont val="Arial"/>
        <family val="2"/>
      </rPr>
      <t xml:space="preserve"> Revenue file and save them something like...."*-PriceOfElec_forYYYYInput.xls"</t>
    </r>
  </si>
  <si>
    <t>First, need to update the Tariff.xlsx file with any updates since last year and including the latest 10-year clause rate projections . This can include any rate case settlements or approvals, updated clause rates, or new items like CETM, etc. This file will then be used to create revenues when its time.</t>
  </si>
  <si>
    <t>Copy the most current tariff file and save it, like below, with a phrase like "PriceofElec_FcstYYYYInput.xlsx"</t>
  </si>
  <si>
    <t>Copy the prior year's revenue model using a similar naming convention…and link to tariff file name above.</t>
  </si>
  <si>
    <t>Update links and open the transform table: "Total Rates_By Revenue" and paste it in the "Price Forecast Inputs" tab.</t>
  </si>
  <si>
    <t>1) First update the "Revenue" and "Sales" tabs using the Revenue database Analysis report BL019, use BILL KEY PERIOD and the same data to be consistent with Forecast Manager Database AND Billing Determinants files.</t>
  </si>
  <si>
    <t xml:space="preserve">   Don't worry about the Split Price Indices tab…that was an experiment that we never used…but keep in case we ever want to experiment with it again.</t>
  </si>
  <si>
    <t>MODEL INPUT: MAPrice is the tab linking to the MetrixND Sales model. It is a 12-month moving average of the real price of electricity by customer class.</t>
  </si>
  <si>
    <t>System Rate</t>
  </si>
  <si>
    <t>FORMULAS BELOW USE "PRICE FORECAST INPUTS" TAB TO GROW RATES</t>
  </si>
  <si>
    <t>ACTUAL</t>
  </si>
  <si>
    <t>This section is input linked to "Nominal Price" tab…to create forecasted total rates by customer class which ultimately is input to MAPrice tab.</t>
  </si>
  <si>
    <t>4a</t>
  </si>
  <si>
    <t>4b</t>
  </si>
  <si>
    <t>Annual % Change</t>
  </si>
  <si>
    <t>SOURCE: Transform Table: Total Rates_ByRevenue, Hardcoded from last year's Price fiile.</t>
  </si>
  <si>
    <t>Calculation, Hardcoded from last year's Price fiile.</t>
  </si>
  <si>
    <t>$/MWH Diff</t>
  </si>
  <si>
    <t>$/MWH Difference</t>
  </si>
  <si>
    <t>% Differences</t>
  </si>
  <si>
    <t>Actual rates by Customer Class + Fcst'd rates using annual % change of total price of electricity forecast.Used to update Nominal Price tab, which updates MAPrice Tab, MetrixND input.</t>
  </si>
  <si>
    <t>PriceCS</t>
  </si>
  <si>
    <r>
      <t xml:space="preserve">TOTAL Rate By Customer Class </t>
    </r>
    <r>
      <rPr>
        <sz val="18"/>
        <rFont val="Arial"/>
        <family val="2"/>
      </rPr>
      <t>(Base Revenues + CETM* + Clauses)</t>
    </r>
  </si>
  <si>
    <r>
      <t>Annual Forecasted % Change in Price of Electricity By Customer Class These %'s are used to grow current rates</t>
    </r>
    <r>
      <rPr>
        <b/>
        <sz val="12"/>
        <rFont val="Arial"/>
        <family val="2"/>
      </rPr>
      <t xml:space="preserve"> </t>
    </r>
    <r>
      <rPr>
        <b/>
        <sz val="12"/>
        <color rgb="FF0000FF"/>
        <rFont val="Arial"/>
        <family val="2"/>
      </rPr>
      <t>[1</t>
    </r>
    <r>
      <rPr>
        <b/>
        <sz val="12"/>
        <rFont val="Arial"/>
        <family val="2"/>
      </rPr>
      <t>]</t>
    </r>
    <r>
      <rPr>
        <sz val="12"/>
        <rFont val="Arial"/>
        <family val="2"/>
      </rPr>
      <t xml:space="preserve"> for total price of electricity by customer class…</t>
    </r>
  </si>
  <si>
    <t>MetrixND Revenue Model Transform: Total Rates_ByRevenue</t>
  </si>
  <si>
    <t>Forecasted Price of Electricity Input By Customer Class $/MWH; Source: previous year's forecast model, pull rates from MetrixND Revenue Model Transform: Total Rates_ByRevenue or if no time, back into rates from LTF forecast.</t>
  </si>
  <si>
    <t>Last year's data for comparison</t>
  </si>
  <si>
    <t>Annual Change in Price by Customer Class</t>
  </si>
  <si>
    <r>
      <t xml:space="preserve">Scroll down below </t>
    </r>
    <r>
      <rPr>
        <sz val="24"/>
        <color rgb="FF0000FF"/>
        <rFont val="Arial"/>
        <family val="2"/>
      </rPr>
      <t>1</t>
    </r>
    <r>
      <rPr>
        <sz val="24"/>
        <rFont val="Arial"/>
        <family val="2"/>
      </rPr>
      <t xml:space="preserve"> to see these other sections.</t>
    </r>
  </si>
  <si>
    <t>PRICE FILE: Contains Input tab for TECOSales.NDM model</t>
  </si>
  <si>
    <t>MetrixND TECOSales.NDM input is found within "MAPrice" tab</t>
  </si>
  <si>
    <t>PASTE $/MWHs into this section and Section 2 and 1 will calculate</t>
  </si>
  <si>
    <t>PASTE DATA HERE</t>
  </si>
  <si>
    <t>FORMULAS</t>
  </si>
  <si>
    <t xml:space="preserve">PASTE Last Year's section 2 percents into this section </t>
  </si>
  <si>
    <t>PASTE Last Year's section 3 into this section</t>
  </si>
  <si>
    <t>ALL FORMULAS</t>
  </si>
  <si>
    <t>IND-PHOS</t>
  </si>
  <si>
    <t>IND-OTHER</t>
  </si>
  <si>
    <t>Back into total rates [$/MWh] by Customer Class</t>
  </si>
  <si>
    <t>&lt;= 80/20 rule applies</t>
  </si>
  <si>
    <t>For CS</t>
  </si>
  <si>
    <t>CS_Rate</t>
  </si>
  <si>
    <t>CS</t>
  </si>
  <si>
    <t>not sure if this is the same relationship since rate case changes,</t>
  </si>
  <si>
    <t>but CS is such a small class, not worried for how this will be used</t>
  </si>
  <si>
    <t>NOTE: Increase in 2022 due to rate case settlement, new rates as of Jan 2022</t>
  </si>
  <si>
    <t>Construction Service</t>
  </si>
  <si>
    <t>AND CONVERT ANNUAL FORECASTED RATES INTO MONTHLY FORECASTED RATES USING SEASONALITY FACTORS</t>
  </si>
  <si>
    <t>Do this tab AFTER actual data is updated [Sales &amp; Total Rev] and PRIOR to setting up forecasted area within "Nominal Price" tab</t>
  </si>
  <si>
    <t>For example, prepared this file May 2022, so it points to January 2022 going forward until the 10yrs are up…then back to a different formula</t>
  </si>
  <si>
    <t>Since Rate Case effective Jan 2022, wanted to see impacts of this on 2022, so I included Jan - April actual rates</t>
  </si>
  <si>
    <t>Before 2021 RC</t>
  </si>
  <si>
    <t>POST 2013 RATE CASE YEARS</t>
  </si>
  <si>
    <t>Years 2000 +</t>
  </si>
  <si>
    <t>Midcourse in 2021 [Sept - Dec] and 2022 [April]…pretty common now due to high fuel prices…</t>
  </si>
  <si>
    <t>COMMERCIAL</t>
  </si>
  <si>
    <t>Many changes 2017 forward…rate case related and mid-course corrections</t>
  </si>
  <si>
    <t>Mid course correction for Fuel &amp; Capacity in 2021 and in 2022</t>
  </si>
  <si>
    <t>INDUSTRIAL-other</t>
  </si>
  <si>
    <t>INDUSTRIAL - PHOSPHATE</t>
  </si>
  <si>
    <t>Industrial: Phosphate</t>
  </si>
  <si>
    <t>Industrial - Other</t>
  </si>
  <si>
    <t>There is really no 'seasonality', changes are more a product of billing issues</t>
  </si>
  <si>
    <t>Street Lighting</t>
  </si>
  <si>
    <t>Sales to Public Authority [SPA] aka: Governmental</t>
  </si>
  <si>
    <t>POST 2009 RATE CASE YEAR</t>
  </si>
  <si>
    <t>Sum of PriceCS</t>
  </si>
  <si>
    <t>Construction Service [part of Commercial class, but separated from Com'l in this file, used to be called Temporary Service TS]</t>
  </si>
  <si>
    <t>DO THIS EACH YEAR!!!!! - Make sure it is pointing to the correct row for seasonality averages…</t>
  </si>
  <si>
    <t>This is pasted from "Price Forecast Inputs" tab to be sure I had the lookup numbers in the proper order.</t>
  </si>
  <si>
    <t>2020 dip is due to Fuel tax credit and midcourse correction of Fuel &amp; Cap in 2020, increase in 2022 Rate Case settlement agreement</t>
  </si>
  <si>
    <t>no adjustments made</t>
  </si>
  <si>
    <t>Rebounding with higher inflation in 2021 &amp; 2022</t>
  </si>
  <si>
    <t>No smoothing going on at this time.</t>
  </si>
  <si>
    <t>Will we need to due to this hugh spike?</t>
  </si>
  <si>
    <t>Fcst23</t>
  </si>
  <si>
    <t>&lt;==Can see jump due to rate case, effective Jan 2022, with GBRA increases in 2023 + and Fuel Clause increase in 2023 because of higher fuel costs (May update)</t>
  </si>
  <si>
    <t>ADD CETM (Get notes from Tariff File)</t>
  </si>
  <si>
    <t>ADD FUEL AND CAPACITY MIDCOURSE FOR 2022  (Get notes from Tariff File)</t>
  </si>
  <si>
    <r>
      <t xml:space="preserve">For Fcst24….used the Fcst23, Long Term Forecast to </t>
    </r>
    <r>
      <rPr>
        <b/>
        <u/>
        <sz val="14"/>
        <rFont val="Arial"/>
        <family val="2"/>
      </rPr>
      <t xml:space="preserve">obtain forecasted rates by customer class to be used in the "price forecast inputs" tab as an input. </t>
    </r>
  </si>
  <si>
    <t>Using Feb's 2023 Emera Long-Term Forecast [LTF] and backing into forecasted rates by customer class for total billed revenues.</t>
  </si>
  <si>
    <t>Source file: H:/Forecasting/MetrixND_2024Fcst/Data/Sales/BaseCaseScenario_LTF_UpdatedSPP_forPriceofElectricityTrend_InputforPRICEfile.xlsx</t>
  </si>
  <si>
    <t>Source File for Actuals: H:/Forecasting/MetrixND_2024Fcst/Projects/Revenues/2_BillingDeterminants/Inputs/BL019_BillingDeter_Inputs 2023_BKPthruApr2023.xlsx</t>
  </si>
  <si>
    <t>DIRECTIONS = &gt;</t>
  </si>
  <si>
    <t>Links to Tab: LTF_CalcRatesByCustClass</t>
  </si>
  <si>
    <t>Relationship of COM to CS</t>
  </si>
  <si>
    <t>Used Fcst23 Long Term Forecast, to obtain rates by customer class to be used in the "price forecast inputs" tab.</t>
  </si>
  <si>
    <t>After 2021</t>
  </si>
  <si>
    <t>Did not smooth Fcst2024</t>
  </si>
  <si>
    <t>Price of Electricity Input (Fcst24 inputs based on Fcst23 LTF data)</t>
  </si>
  <si>
    <t>Confirmed it was Price.xlsx file within Fcst23</t>
  </si>
  <si>
    <t>LAST YEAR [in "3" section]</t>
  </si>
  <si>
    <t>LAST YEAR  [in "2" section]</t>
  </si>
  <si>
    <t>ADD Storm Surcharge</t>
  </si>
  <si>
    <t>Add GBRA 1/2023 and again 1/2024</t>
  </si>
  <si>
    <t>GBRA 1/2023</t>
  </si>
  <si>
    <t>Forcst23</t>
  </si>
  <si>
    <t>Actual, Rate Case, Effective Jan 2021</t>
  </si>
  <si>
    <t>Higher fuel prices, GBRA 1/22 &amp; Storm Surcharge</t>
  </si>
  <si>
    <t>Rounding</t>
  </si>
  <si>
    <t>See Last Yr Data ==&gt;Right</t>
  </si>
  <si>
    <t>Find and paste</t>
  </si>
  <si>
    <t>prior year's data</t>
  </si>
  <si>
    <t>here</t>
  </si>
  <si>
    <t>Can see spike in 2022 &amp; 2023 due to higher rates</t>
  </si>
  <si>
    <t xml:space="preserve">New Rates, effective Jan 2021 due to SoBRA4 net of SoBRA 1&amp;2 True-up </t>
  </si>
  <si>
    <t>New Rates, due to 2021 Rate Case, effective 1/2022</t>
  </si>
  <si>
    <t>ROE Trigger, part of RC settlement agreement, effective 9/2022</t>
  </si>
  <si>
    <t>GBRA [generation Base Rate Adjustment] to pay for new solar, effective 1/2023, part of RC settlement agreement</t>
  </si>
  <si>
    <t>Again, but smaller amount in 1/2024 for GBRA</t>
  </si>
  <si>
    <t xml:space="preserve">Storm Surcharge, effective April 1, 2023 through March, 2024, over a year to recover costs specific to past hurricanes and replenish storm reserve funds; </t>
  </si>
  <si>
    <t>CETM [Clean Energy Transition Mechanism] new per RC settlement, effective 1/2022</t>
  </si>
  <si>
    <t>CETM [Clean Energy Transition Mechanism] updated due to ROE Trigger per RC settlement, effective 1/2023</t>
  </si>
  <si>
    <t>Fcst24</t>
  </si>
  <si>
    <t>ADJUSTED for RATE CASE ESTIMATED INCREASES</t>
  </si>
  <si>
    <t>USED ONLY FOR PRICE OF ELECTRICITY TREND [updated SPP, GRT and FF in RevModel for Fcst23]</t>
  </si>
  <si>
    <t>Check</t>
  </si>
  <si>
    <t>Rate Case Estimate</t>
  </si>
  <si>
    <t>6/7/23 Estimates provided by Penelope, effective 2025+:</t>
  </si>
  <si>
    <t>Com/Gov</t>
  </si>
  <si>
    <t>Ind/Phos</t>
  </si>
  <si>
    <t>BaseCaseScenario_LTF_UpdatedSPP_forPriceofElectrictyTrend_InputforPRICEfile</t>
  </si>
  <si>
    <t>Checks okay</t>
  </si>
  <si>
    <t>DID NOT USE THESE…this LTF was not adjusted for estimated rate increase as of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</si>
</sst>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4" formatCode="_(&quot;$&quot;* #,##0.00_);_(&quot;$&quot;* \(#,##0.00\);_(&quot;$&quot;* &quot;-&quot;??_);_(@_)"/>
    <numFmt numFmtId="43" formatCode="_(* #,##0.00_);_(* \(#,##0.00\);_(* &quot;-&quot;??_);_(@_)"/>
    <numFmt numFmtId="164" formatCode="0.0000"/>
    <numFmt numFmtId="165" formatCode="_(* #,##0.0_);_(* \(#,##0.0\);_(* &quot;-&quot;??_);_(@_)"/>
    <numFmt numFmtId="166" formatCode="_(* #,##0_);_(* \(#,##0\);_(* &quot;-&quot;??_);_(@_)"/>
    <numFmt numFmtId="167" formatCode="0.0%"/>
    <numFmt numFmtId="168" formatCode="_(* #,##0.000_);_(* \(#,##0.000\);_(* &quot;-&quot;??_);_(@_)"/>
    <numFmt numFmtId="169" formatCode="_(* #,##0.0000_);_(* \(#,##0.0000\);_(* &quot;-&quot;??_);_(@_)"/>
    <numFmt numFmtId="170" formatCode="0.0"/>
    <numFmt numFmtId="171" formatCode="_(&quot;$&quot;* #,##0.000_);_(&quot;$&quot;* \(#,##0.000\);_(&quot;$&quot;* &quot;-&quot;??_);_(@_)"/>
    <numFmt numFmtId="172" formatCode="_(&quot;$&quot;* #,##0.0000_);_(&quot;$&quot;* \(#,##0.0000\);_(&quot;$&quot;* &quot;-&quot;??_);_(@_)"/>
    <numFmt numFmtId="173" formatCode="_(&quot;$&quot;* #,##0.00000_);_(&quot;$&quot;* \(#,##0.00000\);_(&quot;$&quot;* &quot;-&quot;??_);_(@_)"/>
    <numFmt numFmtId="174" formatCode="_(&quot;$&quot;* #,##0.000000_);_(&quot;$&quot;* \(#,##0.000000\);_(&quot;$&quot;* &quot;-&quot;??_);_(@_)"/>
    <numFmt numFmtId="175" formatCode="_(&quot;$&quot;* #,##0.0_);_(&quot;$&quot;* \(#,##0.0\);_(&quot;$&quot;* &quot;-&quot;??_);_(@_)"/>
    <numFmt numFmtId="176" formatCode="_(&quot;$&quot;* #,##0_);_(&quot;$&quot;* \(#,##0\);_(&quot;$&quot;* &quot;-&quot;??_);_(@_)"/>
    <numFmt numFmtId="177" formatCode="###,000"/>
  </numFmts>
  <fonts count="85" x14ac:knownFonts="1">
    <font>
      <sz val="10"/>
      <name val="Arial"/>
    </font>
    <font>
      <sz val="10"/>
      <name val="Arial"/>
      <family val="2"/>
    </font>
    <font>
      <b/>
      <sz val="10"/>
      <name val="Arial"/>
      <family val="2"/>
    </font>
    <font>
      <sz val="10"/>
      <name val="Arial"/>
      <family val="2"/>
    </font>
    <font>
      <sz val="10"/>
      <color indexed="10"/>
      <name val="Arial"/>
      <family val="2"/>
    </font>
    <font>
      <sz val="10"/>
      <color indexed="48"/>
      <name val="Arial"/>
      <family val="2"/>
    </font>
    <font>
      <sz val="10"/>
      <color indexed="8"/>
      <name val="Arial"/>
      <family val="2"/>
    </font>
    <font>
      <sz val="10"/>
      <color indexed="12"/>
      <name val="Arial"/>
      <family val="2"/>
    </font>
    <font>
      <b/>
      <sz val="10"/>
      <color indexed="10"/>
      <name val="Arial"/>
      <family val="2"/>
    </font>
    <font>
      <sz val="10"/>
      <color indexed="81"/>
      <name val="Tahoma"/>
      <family val="2"/>
    </font>
    <font>
      <b/>
      <sz val="10"/>
      <color indexed="81"/>
      <name val="Tahoma"/>
      <family val="2"/>
    </font>
    <font>
      <b/>
      <sz val="10"/>
      <color indexed="8"/>
      <name val="Arial"/>
      <family val="2"/>
    </font>
    <font>
      <sz val="10"/>
      <color indexed="21"/>
      <name val="Arial"/>
      <family val="2"/>
    </font>
    <font>
      <sz val="10"/>
      <color indexed="21"/>
      <name val="Arial"/>
      <family val="2"/>
    </font>
    <font>
      <b/>
      <sz val="10"/>
      <color indexed="21"/>
      <name val="Arial"/>
      <family val="2"/>
    </font>
    <font>
      <sz val="10"/>
      <color indexed="8"/>
      <name val="Arial"/>
      <family val="2"/>
    </font>
    <font>
      <u/>
      <sz val="10"/>
      <name val="Arial"/>
      <family val="2"/>
    </font>
    <font>
      <u val="singleAccounting"/>
      <sz val="10"/>
      <name val="Arial"/>
      <family val="2"/>
    </font>
    <font>
      <sz val="8"/>
      <color indexed="81"/>
      <name val="Tahoma"/>
      <family val="2"/>
    </font>
    <font>
      <b/>
      <sz val="8"/>
      <color indexed="81"/>
      <name val="Tahoma"/>
      <family val="2"/>
    </font>
    <font>
      <sz val="11"/>
      <color indexed="8"/>
      <name val="Calibri"/>
      <family val="2"/>
    </font>
    <font>
      <b/>
      <sz val="12"/>
      <name val="Arial"/>
      <family val="2"/>
    </font>
    <font>
      <sz val="12"/>
      <name val="Arial"/>
      <family val="2"/>
    </font>
    <font>
      <sz val="10"/>
      <name val="Arial"/>
      <family val="2"/>
    </font>
    <font>
      <sz val="9"/>
      <color indexed="81"/>
      <name val="Tahoma"/>
      <family val="2"/>
    </font>
    <font>
      <b/>
      <sz val="9"/>
      <color indexed="81"/>
      <name val="Tahoma"/>
      <family val="2"/>
    </font>
    <font>
      <sz val="10"/>
      <name val="Arial"/>
      <family val="2"/>
    </font>
    <font>
      <b/>
      <u/>
      <sz val="10"/>
      <name val="Arial"/>
      <family val="2"/>
    </font>
    <font>
      <sz val="11"/>
      <name val="Arial"/>
      <family val="2"/>
    </font>
    <font>
      <b/>
      <sz val="14"/>
      <name val="Arial"/>
      <family val="2"/>
    </font>
    <font>
      <sz val="14"/>
      <name val="Arial"/>
      <family val="2"/>
    </font>
    <font>
      <sz val="10"/>
      <name val="Arial"/>
      <family val="2"/>
    </font>
    <font>
      <b/>
      <sz val="8"/>
      <name val="Arial"/>
      <family val="2"/>
    </font>
    <font>
      <sz val="10"/>
      <name val="Arial"/>
      <family val="2"/>
    </font>
    <font>
      <b/>
      <sz val="22"/>
      <name val="Arial"/>
      <family val="2"/>
    </font>
    <font>
      <b/>
      <sz val="10"/>
      <color indexed="12"/>
      <name val="Arial"/>
      <family val="2"/>
    </font>
    <font>
      <sz val="10"/>
      <name val="Arial"/>
      <family val="2"/>
    </font>
    <font>
      <b/>
      <sz val="11"/>
      <color indexed="81"/>
      <name val="Tahoma"/>
      <family val="2"/>
    </font>
    <font>
      <sz val="11"/>
      <color indexed="81"/>
      <name val="Tahoma"/>
      <family val="2"/>
    </font>
    <font>
      <sz val="10"/>
      <name val="Arial"/>
      <family val="2"/>
    </font>
    <font>
      <sz val="11"/>
      <color theme="1"/>
      <name val="Calibri"/>
      <family val="2"/>
      <scheme val="minor"/>
    </font>
    <font>
      <sz val="8"/>
      <color rgb="FF000000"/>
      <name val="Verdana"/>
      <family val="2"/>
    </font>
    <font>
      <b/>
      <sz val="8"/>
      <color theme="0"/>
      <name val="Arial"/>
      <family val="2"/>
    </font>
    <font>
      <b/>
      <sz val="11"/>
      <color theme="1"/>
      <name val="Calibri"/>
      <family val="2"/>
      <scheme val="minor"/>
    </font>
    <font>
      <sz val="10"/>
      <color rgb="FF0000FF"/>
      <name val="Arial"/>
      <family val="2"/>
    </font>
    <font>
      <sz val="10"/>
      <color rgb="FF7030A0"/>
      <name val="Arial"/>
      <family val="2"/>
    </font>
    <font>
      <sz val="12"/>
      <color theme="1"/>
      <name val="Arial"/>
      <family val="2"/>
    </font>
    <font>
      <i/>
      <sz val="10"/>
      <color rgb="FF7030A0"/>
      <name val="Arial"/>
      <family val="2"/>
    </font>
    <font>
      <sz val="10"/>
      <color theme="1"/>
      <name val="Arial"/>
      <family val="2"/>
    </font>
    <font>
      <sz val="10"/>
      <color rgb="FFFF0000"/>
      <name val="Arial"/>
      <family val="2"/>
    </font>
    <font>
      <u/>
      <sz val="10"/>
      <color rgb="FFFF0000"/>
      <name val="Arial"/>
      <family val="2"/>
    </font>
    <font>
      <b/>
      <sz val="12"/>
      <color theme="1"/>
      <name val="Arial"/>
      <family val="2"/>
    </font>
    <font>
      <sz val="12"/>
      <color rgb="FF0000FF"/>
      <name val="Arial"/>
      <family val="2"/>
    </font>
    <font>
      <b/>
      <sz val="11"/>
      <color theme="1"/>
      <name val="Arial"/>
      <family val="2"/>
    </font>
    <font>
      <b/>
      <sz val="10"/>
      <color rgb="FF0000FF"/>
      <name val="Arial"/>
      <family val="2"/>
    </font>
    <font>
      <u/>
      <sz val="10"/>
      <color theme="1"/>
      <name val="Arial"/>
      <family val="2"/>
    </font>
    <font>
      <b/>
      <sz val="14"/>
      <color theme="1"/>
      <name val="Arial"/>
      <family val="2"/>
    </font>
    <font>
      <b/>
      <sz val="10"/>
      <color theme="1"/>
      <name val="Arial"/>
      <family val="2"/>
    </font>
    <font>
      <b/>
      <sz val="12"/>
      <color rgb="FF0000FF"/>
      <name val="Arial"/>
      <family val="2"/>
    </font>
    <font>
      <b/>
      <sz val="14"/>
      <color theme="0"/>
      <name val="Arial"/>
      <family val="2"/>
    </font>
    <font>
      <b/>
      <sz val="16"/>
      <color theme="0"/>
      <name val="Arial"/>
      <family val="2"/>
    </font>
    <font>
      <b/>
      <sz val="16"/>
      <color rgb="FF0000FF"/>
      <name val="Arial"/>
      <family val="2"/>
    </font>
    <font>
      <b/>
      <sz val="18"/>
      <color rgb="FFFF0000"/>
      <name val="Arial"/>
      <family val="2"/>
    </font>
    <font>
      <b/>
      <sz val="12"/>
      <color rgb="FFFF0000"/>
      <name val="Arial"/>
      <family val="2"/>
    </font>
    <font>
      <b/>
      <sz val="11"/>
      <color rgb="FF7030A0"/>
      <name val="Arial"/>
      <family val="2"/>
    </font>
    <font>
      <b/>
      <sz val="11"/>
      <color rgb="FF0000FF"/>
      <name val="Arial"/>
      <family val="2"/>
    </font>
    <font>
      <b/>
      <u/>
      <sz val="14"/>
      <name val="Arial"/>
      <family val="2"/>
    </font>
    <font>
      <sz val="28"/>
      <color rgb="FF0000FF"/>
      <name val="Arial"/>
      <family val="2"/>
    </font>
    <font>
      <b/>
      <sz val="16"/>
      <color theme="1"/>
      <name val="Arial"/>
      <family val="2"/>
    </font>
    <font>
      <b/>
      <sz val="18"/>
      <name val="Arial"/>
      <family val="2"/>
    </font>
    <font>
      <b/>
      <sz val="16"/>
      <name val="Arial"/>
      <family val="2"/>
    </font>
    <font>
      <b/>
      <sz val="20"/>
      <color rgb="FF0000FF"/>
      <name val="Arial"/>
      <family val="2"/>
    </font>
    <font>
      <sz val="14"/>
      <color theme="1"/>
      <name val="Arial"/>
      <family val="2"/>
    </font>
    <font>
      <sz val="18"/>
      <name val="Arial"/>
      <family val="2"/>
    </font>
    <font>
      <sz val="20"/>
      <name val="Arial"/>
      <family val="2"/>
    </font>
    <font>
      <sz val="24"/>
      <name val="Arial"/>
      <family val="2"/>
    </font>
    <font>
      <sz val="24"/>
      <color rgb="FF0000FF"/>
      <name val="Arial"/>
      <family val="2"/>
    </font>
    <font>
      <b/>
      <sz val="11"/>
      <name val="Arial"/>
      <family val="2"/>
    </font>
    <font>
      <b/>
      <sz val="9"/>
      <name val="Arial"/>
      <family val="2"/>
    </font>
    <font>
      <b/>
      <sz val="14"/>
      <color theme="1"/>
      <name val="Calibri"/>
      <family val="2"/>
      <scheme val="minor"/>
    </font>
    <font>
      <sz val="8"/>
      <name val="Arial"/>
      <family val="2"/>
    </font>
    <font>
      <b/>
      <sz val="14"/>
      <color indexed="12"/>
      <name val="Tahoma"/>
      <family val="2"/>
    </font>
    <font>
      <b/>
      <sz val="18"/>
      <color rgb="FF0000FF"/>
      <name val="Calibri"/>
      <family val="2"/>
      <scheme val="minor"/>
    </font>
    <font>
      <b/>
      <sz val="12"/>
      <color rgb="FFFF0000"/>
      <name val="Calibri"/>
      <family val="2"/>
      <scheme val="minor"/>
    </font>
    <font>
      <b/>
      <sz val="11"/>
      <color rgb="FFFF0000"/>
      <name val="Calibri"/>
      <family val="2"/>
      <scheme val="minor"/>
    </font>
  </fonts>
  <fills count="2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41"/>
        <bgColor indexed="64"/>
      </patternFill>
    </fill>
    <fill>
      <patternFill patternType="solid">
        <fgColor rgb="FF001F5C"/>
        <bgColor theme="3" tint="-0.499984740745262"/>
      </patternFill>
    </fill>
    <fill>
      <gradientFill degree="90">
        <stop position="0">
          <color rgb="FFDDE2E7"/>
        </stop>
        <stop position="1">
          <color rgb="FFCED3D8"/>
        </stop>
      </gradientFill>
    </fill>
    <fill>
      <patternFill patternType="solid">
        <fgColor theme="0" tint="-0.34998626667073579"/>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00FF"/>
        <bgColor indexed="64"/>
      </patternFill>
    </fill>
    <fill>
      <patternFill patternType="solid">
        <fgColor rgb="FF99FFCC"/>
        <bgColor indexed="64"/>
      </patternFill>
    </fill>
    <fill>
      <patternFill patternType="solid">
        <fgColor rgb="FFFF7C8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FFC00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79998168889431442"/>
        <bgColor indexed="64"/>
      </patternFill>
    </fill>
  </fills>
  <borders count="56">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top/>
      <bottom/>
      <diagonal/>
    </border>
    <border>
      <left/>
      <right/>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top/>
      <bottom/>
      <diagonal/>
    </border>
    <border>
      <left style="thin">
        <color indexed="22"/>
      </left>
      <right/>
      <top style="thin">
        <color indexed="22"/>
      </top>
      <bottom style="thin">
        <color indexed="22"/>
      </bottom>
      <diagonal/>
    </border>
    <border>
      <left style="thin">
        <color indexed="22"/>
      </left>
      <right/>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style="thin">
        <color indexed="64"/>
      </left>
      <right style="thin">
        <color indexed="64"/>
      </right>
      <top/>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medium">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top style="thick">
        <color indexed="64"/>
      </top>
      <bottom style="thick">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8"/>
      </top>
      <bottom style="thin">
        <color indexed="64"/>
      </bottom>
      <diagonal/>
    </border>
    <border>
      <left style="thin">
        <color indexed="64"/>
      </left>
      <right style="thin">
        <color indexed="64"/>
      </right>
      <top style="thin">
        <color indexed="8"/>
      </top>
      <bottom/>
      <diagonal/>
    </border>
  </borders>
  <cellStyleXfs count="21">
    <xf numFmtId="0" fontId="0" fillId="0" borderId="0"/>
    <xf numFmtId="43" fontId="1"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31" fillId="0" borderId="0" applyFont="0" applyFill="0" applyBorder="0" applyAlignment="0" applyProtection="0"/>
    <xf numFmtId="0" fontId="3" fillId="0" borderId="0"/>
    <xf numFmtId="0" fontId="40" fillId="0" borderId="0"/>
    <xf numFmtId="0" fontId="3" fillId="0" borderId="0"/>
    <xf numFmtId="0" fontId="6" fillId="0" borderId="0"/>
    <xf numFmtId="0" fontId="6" fillId="0" borderId="0"/>
    <xf numFmtId="0" fontId="6" fillId="0" borderId="0"/>
    <xf numFmtId="9" fontId="1"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177" fontId="41" fillId="0" borderId="26" applyNumberFormat="0" applyAlignment="0" applyProtection="0">
      <alignment horizontal="right" vertical="center" indent="1"/>
    </xf>
    <xf numFmtId="49" fontId="42" fillId="7" borderId="27">
      <alignment horizontal="left" vertical="center" wrapText="1" indent="1"/>
    </xf>
    <xf numFmtId="177" fontId="41" fillId="8" borderId="28" applyNumberFormat="0" applyProtection="0">
      <alignment horizontal="left" vertical="center" wrapText="1" indent="1"/>
    </xf>
  </cellStyleXfs>
  <cellXfs count="486">
    <xf numFmtId="0" fontId="0" fillId="0" borderId="0" xfId="0"/>
    <xf numFmtId="164" fontId="0" fillId="0" borderId="0" xfId="0" applyNumberFormat="1"/>
    <xf numFmtId="2" fontId="0" fillId="0" borderId="0" xfId="0" applyNumberFormat="1"/>
    <xf numFmtId="3" fontId="0" fillId="0" borderId="0" xfId="0" applyNumberFormat="1"/>
    <xf numFmtId="0" fontId="0" fillId="0" borderId="0" xfId="0" applyAlignment="1">
      <alignment horizontal="center"/>
    </xf>
    <xf numFmtId="167" fontId="0" fillId="0" borderId="0" xfId="14" applyNumberFormat="1" applyFont="1"/>
    <xf numFmtId="0" fontId="2" fillId="0" borderId="0" xfId="0" applyFont="1"/>
    <xf numFmtId="0" fontId="0" fillId="2" borderId="0" xfId="0" applyFill="1"/>
    <xf numFmtId="0" fontId="0" fillId="3" borderId="0" xfId="0" applyFill="1"/>
    <xf numFmtId="0" fontId="0" fillId="0" borderId="2" xfId="0" applyBorder="1"/>
    <xf numFmtId="164" fontId="0" fillId="4" borderId="0" xfId="0" applyNumberFormat="1" applyFill="1"/>
    <xf numFmtId="0" fontId="0" fillId="4" borderId="0" xfId="0" applyFill="1"/>
    <xf numFmtId="164" fontId="5" fillId="0" borderId="0" xfId="0" applyNumberFormat="1" applyFont="1"/>
    <xf numFmtId="166" fontId="0" fillId="0" borderId="0" xfId="1" applyNumberFormat="1" applyFont="1"/>
    <xf numFmtId="0" fontId="0" fillId="0" borderId="3" xfId="0" applyBorder="1"/>
    <xf numFmtId="164" fontId="0" fillId="5" borderId="0" xfId="0" applyNumberFormat="1" applyFill="1"/>
    <xf numFmtId="43" fontId="0" fillId="0" borderId="0" xfId="1" applyFont="1" applyBorder="1"/>
    <xf numFmtId="167" fontId="0" fillId="0" borderId="0" xfId="14" applyNumberFormat="1" applyFont="1" applyBorder="1"/>
    <xf numFmtId="0" fontId="2" fillId="0" borderId="0" xfId="0" applyFont="1" applyAlignment="1">
      <alignment horizontal="center"/>
    </xf>
    <xf numFmtId="164" fontId="0" fillId="6" borderId="0" xfId="0" applyNumberFormat="1" applyFill="1"/>
    <xf numFmtId="0" fontId="0" fillId="0" borderId="4" xfId="0" applyBorder="1"/>
    <xf numFmtId="164" fontId="0" fillId="0" borderId="4" xfId="0" applyNumberFormat="1" applyBorder="1"/>
    <xf numFmtId="166" fontId="12" fillId="0" borderId="0" xfId="1" applyNumberFormat="1" applyFont="1" applyFill="1"/>
    <xf numFmtId="0" fontId="8" fillId="0" borderId="0" xfId="0" applyFont="1"/>
    <xf numFmtId="0" fontId="0" fillId="0" borderId="0" xfId="1" applyNumberFormat="1" applyFont="1"/>
    <xf numFmtId="3" fontId="7" fillId="0" borderId="0" xfId="0" applyNumberFormat="1" applyFont="1"/>
    <xf numFmtId="3" fontId="7" fillId="5" borderId="0" xfId="0" applyNumberFormat="1" applyFont="1" applyFill="1"/>
    <xf numFmtId="166" fontId="7" fillId="0" borderId="1" xfId="1" applyNumberFormat="1" applyFont="1" applyFill="1" applyBorder="1" applyAlignment="1">
      <alignment horizontal="right" wrapText="1"/>
    </xf>
    <xf numFmtId="3" fontId="7" fillId="0" borderId="1" xfId="13" applyNumberFormat="1" applyFont="1" applyBorder="1" applyAlignment="1">
      <alignment horizontal="right" wrapText="1"/>
    </xf>
    <xf numFmtId="3" fontId="7" fillId="0" borderId="1" xfId="12" applyNumberFormat="1" applyFont="1" applyBorder="1" applyAlignment="1">
      <alignment horizontal="right" wrapText="1"/>
    </xf>
    <xf numFmtId="166" fontId="2" fillId="0" borderId="0" xfId="1" applyNumberFormat="1" applyFont="1" applyAlignment="1">
      <alignment horizontal="center"/>
    </xf>
    <xf numFmtId="0" fontId="13" fillId="0" borderId="0" xfId="0" applyFont="1"/>
    <xf numFmtId="0" fontId="14" fillId="0" borderId="0" xfId="0" applyFont="1"/>
    <xf numFmtId="0" fontId="8" fillId="0" borderId="0" xfId="0" applyFont="1" applyAlignment="1">
      <alignment horizontal="center"/>
    </xf>
    <xf numFmtId="17" fontId="8" fillId="0" borderId="0" xfId="0" applyNumberFormat="1" applyFont="1" applyAlignment="1">
      <alignment horizontal="center"/>
    </xf>
    <xf numFmtId="173" fontId="3" fillId="0" borderId="0" xfId="4" applyNumberFormat="1" applyFont="1"/>
    <xf numFmtId="173" fontId="4" fillId="0" borderId="0" xfId="4" applyNumberFormat="1" applyFont="1"/>
    <xf numFmtId="0" fontId="16" fillId="0" borderId="0" xfId="0" applyFont="1"/>
    <xf numFmtId="173" fontId="17" fillId="0" borderId="0" xfId="4" applyNumberFormat="1" applyFont="1" applyAlignment="1">
      <alignment horizontal="right"/>
    </xf>
    <xf numFmtId="10" fontId="11" fillId="0" borderId="0" xfId="14" applyNumberFormat="1" applyFont="1" applyFill="1"/>
    <xf numFmtId="167" fontId="0" fillId="0" borderId="3" xfId="14" applyNumberFormat="1" applyFont="1" applyFill="1" applyBorder="1"/>
    <xf numFmtId="167" fontId="0" fillId="0" borderId="0" xfId="14" applyNumberFormat="1" applyFont="1" applyFill="1" applyBorder="1"/>
    <xf numFmtId="3" fontId="7" fillId="0" borderId="0" xfId="12" applyNumberFormat="1" applyFont="1" applyAlignment="1">
      <alignment horizontal="right" wrapText="1"/>
    </xf>
    <xf numFmtId="171" fontId="4" fillId="0" borderId="0" xfId="4" applyNumberFormat="1" applyFont="1" applyFill="1" applyBorder="1"/>
    <xf numFmtId="166" fontId="3" fillId="0" borderId="0" xfId="1" applyNumberFormat="1" applyFont="1"/>
    <xf numFmtId="0" fontId="1" fillId="0" borderId="0" xfId="0" applyFont="1"/>
    <xf numFmtId="0" fontId="16" fillId="0" borderId="0" xfId="0" applyFont="1" applyAlignment="1">
      <alignment horizontal="right"/>
    </xf>
    <xf numFmtId="164" fontId="0" fillId="0" borderId="3" xfId="0" applyNumberFormat="1" applyBorder="1"/>
    <xf numFmtId="0" fontId="3" fillId="0" borderId="0" xfId="0" applyFont="1"/>
    <xf numFmtId="172" fontId="15" fillId="0" borderId="0" xfId="4" applyNumberFormat="1" applyFont="1"/>
    <xf numFmtId="0" fontId="6" fillId="0" borderId="0" xfId="11" applyAlignment="1">
      <alignment horizontal="center" wrapText="1"/>
    </xf>
    <xf numFmtId="0" fontId="1" fillId="0" borderId="0" xfId="0" applyFont="1" applyAlignment="1">
      <alignment horizontal="right"/>
    </xf>
    <xf numFmtId="167" fontId="4" fillId="0" borderId="0" xfId="14" applyNumberFormat="1" applyFont="1"/>
    <xf numFmtId="166" fontId="7" fillId="0" borderId="0" xfId="1" applyNumberFormat="1" applyFont="1" applyFill="1" applyBorder="1" applyAlignment="1">
      <alignment horizontal="right" wrapText="1"/>
    </xf>
    <xf numFmtId="0" fontId="21" fillId="0" borderId="0" xfId="0" applyFont="1"/>
    <xf numFmtId="3" fontId="44" fillId="0" borderId="0" xfId="12" applyNumberFormat="1" applyFont="1" applyAlignment="1">
      <alignment horizontal="right" wrapText="1"/>
    </xf>
    <xf numFmtId="3" fontId="7" fillId="0" borderId="5" xfId="13" applyNumberFormat="1" applyFont="1" applyBorder="1" applyAlignment="1">
      <alignment horizontal="right" wrapText="1"/>
    </xf>
    <xf numFmtId="166" fontId="0" fillId="0" borderId="4" xfId="1" applyNumberFormat="1" applyFont="1" applyBorder="1"/>
    <xf numFmtId="167" fontId="0" fillId="0" borderId="0" xfId="0" applyNumberFormat="1"/>
    <xf numFmtId="0" fontId="3" fillId="0" borderId="0" xfId="0" applyFont="1" applyAlignment="1">
      <alignment horizontal="center"/>
    </xf>
    <xf numFmtId="172" fontId="46" fillId="0" borderId="0" xfId="4" applyNumberFormat="1" applyFont="1"/>
    <xf numFmtId="0" fontId="3" fillId="10" borderId="0" xfId="0" applyFont="1" applyFill="1"/>
    <xf numFmtId="0" fontId="0" fillId="10" borderId="0" xfId="0" applyFill="1"/>
    <xf numFmtId="167" fontId="23" fillId="10" borderId="3" xfId="14" applyNumberFormat="1" applyFont="1" applyFill="1" applyBorder="1"/>
    <xf numFmtId="0" fontId="45" fillId="0" borderId="0" xfId="0" applyFont="1"/>
    <xf numFmtId="167" fontId="45" fillId="0" borderId="0" xfId="14" applyNumberFormat="1" applyFont="1"/>
    <xf numFmtId="164" fontId="45" fillId="0" borderId="0" xfId="0" applyNumberFormat="1" applyFont="1"/>
    <xf numFmtId="172" fontId="3" fillId="0" borderId="0" xfId="4" applyNumberFormat="1" applyFont="1"/>
    <xf numFmtId="172" fontId="15" fillId="0" borderId="0" xfId="4" applyNumberFormat="1" applyFont="1" applyBorder="1"/>
    <xf numFmtId="0" fontId="6" fillId="0" borderId="6" xfId="11" applyBorder="1" applyAlignment="1">
      <alignment horizontal="center" wrapText="1"/>
    </xf>
    <xf numFmtId="0" fontId="0" fillId="0" borderId="3" xfId="0" applyBorder="1" applyAlignment="1">
      <alignment horizontal="center"/>
    </xf>
    <xf numFmtId="0" fontId="6" fillId="0" borderId="7" xfId="12" applyBorder="1" applyAlignment="1">
      <alignment horizontal="center" wrapText="1"/>
    </xf>
    <xf numFmtId="0" fontId="6" fillId="0" borderId="7" xfId="11" applyBorder="1" applyAlignment="1">
      <alignment horizontal="center" wrapText="1"/>
    </xf>
    <xf numFmtId="0" fontId="6" fillId="0" borderId="8" xfId="11" applyBorder="1" applyAlignment="1">
      <alignment horizontal="center" wrapText="1"/>
    </xf>
    <xf numFmtId="166" fontId="7" fillId="0" borderId="9" xfId="1" applyNumberFormat="1" applyFont="1" applyFill="1" applyBorder="1" applyAlignment="1">
      <alignment horizontal="right" wrapText="1"/>
    </xf>
    <xf numFmtId="3" fontId="7" fillId="0" borderId="9" xfId="12" applyNumberFormat="1" applyFont="1" applyBorder="1" applyAlignment="1">
      <alignment horizontal="right" wrapText="1"/>
    </xf>
    <xf numFmtId="3" fontId="7" fillId="0" borderId="9" xfId="13" applyNumberFormat="1" applyFont="1" applyBorder="1" applyAlignment="1">
      <alignment horizontal="right" wrapText="1"/>
    </xf>
    <xf numFmtId="3" fontId="7" fillId="0" borderId="10" xfId="13" applyNumberFormat="1" applyFont="1" applyBorder="1" applyAlignment="1">
      <alignment horizontal="right" wrapText="1"/>
    </xf>
    <xf numFmtId="0" fontId="0" fillId="0" borderId="11" xfId="0" applyBorder="1" applyAlignment="1">
      <alignment horizontal="center"/>
    </xf>
    <xf numFmtId="166" fontId="6" fillId="0" borderId="12" xfId="1" applyNumberFormat="1" applyFont="1" applyFill="1" applyBorder="1" applyAlignment="1">
      <alignment horizontal="center" wrapText="1"/>
    </xf>
    <xf numFmtId="0" fontId="6" fillId="0" borderId="12" xfId="12" applyBorder="1" applyAlignment="1">
      <alignment horizontal="center" wrapText="1"/>
    </xf>
    <xf numFmtId="0" fontId="6" fillId="0" borderId="11" xfId="11" applyBorder="1" applyAlignment="1">
      <alignment horizontal="center" wrapText="1"/>
    </xf>
    <xf numFmtId="0" fontId="6" fillId="0" borderId="13" xfId="11" applyBorder="1" applyAlignment="1">
      <alignment horizontal="center" wrapText="1"/>
    </xf>
    <xf numFmtId="0" fontId="20" fillId="0" borderId="0" xfId="12" applyFont="1" applyAlignment="1">
      <alignment horizontal="center"/>
    </xf>
    <xf numFmtId="0" fontId="20" fillId="0" borderId="0" xfId="12" applyFont="1" applyAlignment="1">
      <alignment horizontal="right" wrapText="1"/>
    </xf>
    <xf numFmtId="3" fontId="20" fillId="0" borderId="0" xfId="12" applyNumberFormat="1" applyFont="1" applyAlignment="1">
      <alignment horizontal="right" wrapText="1"/>
    </xf>
    <xf numFmtId="172" fontId="45" fillId="0" borderId="0" xfId="4" applyNumberFormat="1" applyFont="1"/>
    <xf numFmtId="164" fontId="3" fillId="0" borderId="0" xfId="0" applyNumberFormat="1" applyFont="1"/>
    <xf numFmtId="166" fontId="0" fillId="0" borderId="0" xfId="1" applyNumberFormat="1" applyFont="1" applyBorder="1"/>
    <xf numFmtId="0" fontId="0" fillId="0" borderId="14" xfId="0" applyBorder="1"/>
    <xf numFmtId="0" fontId="0" fillId="0" borderId="15" xfId="0" applyBorder="1"/>
    <xf numFmtId="0" fontId="0" fillId="0" borderId="16" xfId="0" applyBorder="1"/>
    <xf numFmtId="172" fontId="47" fillId="0" borderId="17" xfId="4" applyNumberFormat="1" applyFont="1" applyBorder="1"/>
    <xf numFmtId="0" fontId="48" fillId="0" borderId="0" xfId="0" applyFont="1"/>
    <xf numFmtId="0" fontId="0" fillId="0" borderId="0" xfId="0" applyAlignment="1">
      <alignment horizontal="right"/>
    </xf>
    <xf numFmtId="43" fontId="0" fillId="0" borderId="14" xfId="0" applyNumberFormat="1" applyBorder="1"/>
    <xf numFmtId="43" fontId="0" fillId="0" borderId="0" xfId="0" applyNumberFormat="1"/>
    <xf numFmtId="169" fontId="0" fillId="0" borderId="0" xfId="0" applyNumberFormat="1"/>
    <xf numFmtId="168" fontId="0" fillId="11" borderId="0" xfId="0" applyNumberFormat="1" applyFill="1"/>
    <xf numFmtId="169" fontId="0" fillId="0" borderId="0" xfId="1" applyNumberFormat="1" applyFont="1"/>
    <xf numFmtId="1" fontId="26" fillId="11" borderId="0" xfId="1" applyNumberFormat="1" applyFont="1" applyFill="1" applyAlignment="1">
      <alignment horizontal="center"/>
    </xf>
    <xf numFmtId="1" fontId="0" fillId="11" borderId="0" xfId="0" applyNumberFormat="1" applyFill="1" applyAlignment="1">
      <alignment horizontal="center"/>
    </xf>
    <xf numFmtId="0" fontId="0" fillId="0" borderId="18" xfId="0" applyBorder="1" applyAlignment="1">
      <alignment horizontal="center"/>
    </xf>
    <xf numFmtId="0" fontId="6" fillId="0" borderId="18" xfId="11" applyBorder="1" applyAlignment="1">
      <alignment horizontal="center" wrapText="1"/>
    </xf>
    <xf numFmtId="0" fontId="49" fillId="0" borderId="0" xfId="0" applyFont="1"/>
    <xf numFmtId="43" fontId="44" fillId="0" borderId="0" xfId="1" applyFont="1"/>
    <xf numFmtId="169" fontId="44" fillId="0" borderId="0" xfId="1" applyNumberFormat="1" applyFont="1"/>
    <xf numFmtId="170" fontId="49" fillId="0" borderId="0" xfId="0" applyNumberFormat="1" applyFont="1"/>
    <xf numFmtId="164" fontId="49" fillId="0" borderId="0" xfId="0" applyNumberFormat="1" applyFont="1"/>
    <xf numFmtId="170" fontId="49" fillId="0" borderId="0" xfId="1" applyNumberFormat="1" applyFont="1" applyFill="1"/>
    <xf numFmtId="0" fontId="50" fillId="0" borderId="0" xfId="0" applyFont="1"/>
    <xf numFmtId="172" fontId="49" fillId="0" borderId="0" xfId="4" applyNumberFormat="1" applyFont="1"/>
    <xf numFmtId="172" fontId="49" fillId="0" borderId="0" xfId="4" applyNumberFormat="1" applyFont="1" applyBorder="1"/>
    <xf numFmtId="171" fontId="49" fillId="0" borderId="0" xfId="4" applyNumberFormat="1" applyFont="1"/>
    <xf numFmtId="168" fontId="0" fillId="0" borderId="14" xfId="0" applyNumberFormat="1" applyBorder="1"/>
    <xf numFmtId="169" fontId="44" fillId="0" borderId="0" xfId="1" applyNumberFormat="1" applyFont="1" applyAlignment="1"/>
    <xf numFmtId="0" fontId="0" fillId="11" borderId="0" xfId="0" applyFill="1"/>
    <xf numFmtId="174" fontId="0" fillId="0" borderId="3" xfId="0" applyNumberFormat="1" applyBorder="1"/>
    <xf numFmtId="171" fontId="0" fillId="0" borderId="3" xfId="0" applyNumberFormat="1" applyBorder="1"/>
    <xf numFmtId="0" fontId="27" fillId="0" borderId="0" xfId="0" applyFont="1"/>
    <xf numFmtId="167" fontId="52" fillId="0" borderId="0" xfId="14" applyNumberFormat="1" applyFont="1" applyFill="1" applyBorder="1"/>
    <xf numFmtId="0" fontId="22" fillId="0" borderId="0" xfId="0" applyFont="1"/>
    <xf numFmtId="166" fontId="0" fillId="0" borderId="0" xfId="1" applyNumberFormat="1" applyFont="1" applyFill="1" applyBorder="1"/>
    <xf numFmtId="166" fontId="20" fillId="0" borderId="0" xfId="1" applyNumberFormat="1" applyFont="1" applyFill="1" applyBorder="1" applyAlignment="1">
      <alignment horizontal="center"/>
    </xf>
    <xf numFmtId="166" fontId="20" fillId="0" borderId="0" xfId="12" applyNumberFormat="1" applyFont="1" applyAlignment="1">
      <alignment horizontal="center"/>
    </xf>
    <xf numFmtId="43" fontId="0" fillId="12" borderId="14" xfId="0" applyNumberFormat="1" applyFill="1" applyBorder="1"/>
    <xf numFmtId="0" fontId="53" fillId="0" borderId="0" xfId="0" applyFont="1"/>
    <xf numFmtId="0" fontId="2" fillId="12" borderId="0" xfId="0" applyFont="1" applyFill="1"/>
    <xf numFmtId="0" fontId="0" fillId="12" borderId="0" xfId="0" applyFill="1"/>
    <xf numFmtId="0" fontId="29" fillId="12" borderId="0" xfId="0" applyFont="1" applyFill="1"/>
    <xf numFmtId="0" fontId="30" fillId="12" borderId="0" xfId="0" applyFont="1" applyFill="1"/>
    <xf numFmtId="169" fontId="54" fillId="0" borderId="0" xfId="1" applyNumberFormat="1" applyFont="1"/>
    <xf numFmtId="164" fontId="0" fillId="13" borderId="0" xfId="0" applyNumberFormat="1" applyFill="1"/>
    <xf numFmtId="44" fontId="0" fillId="0" borderId="0" xfId="4" applyFont="1"/>
    <xf numFmtId="0" fontId="0" fillId="14" borderId="17" xfId="0" applyFill="1" applyBorder="1"/>
    <xf numFmtId="167" fontId="23" fillId="14" borderId="19" xfId="14" applyNumberFormat="1" applyFont="1" applyFill="1" applyBorder="1"/>
    <xf numFmtId="167" fontId="23" fillId="14" borderId="17" xfId="14" applyNumberFormat="1" applyFont="1" applyFill="1" applyBorder="1"/>
    <xf numFmtId="0" fontId="3" fillId="14" borderId="17" xfId="0" applyFont="1" applyFill="1" applyBorder="1" applyAlignment="1">
      <alignment horizontal="left"/>
    </xf>
    <xf numFmtId="167" fontId="45" fillId="0" borderId="4" xfId="14" applyNumberFormat="1" applyFont="1" applyBorder="1"/>
    <xf numFmtId="0" fontId="55" fillId="0" borderId="0" xfId="0" applyFont="1"/>
    <xf numFmtId="167" fontId="48" fillId="0" borderId="0" xfId="14" applyNumberFormat="1" applyFont="1"/>
    <xf numFmtId="0" fontId="56" fillId="0" borderId="0" xfId="0" applyFont="1"/>
    <xf numFmtId="43" fontId="0" fillId="0" borderId="20" xfId="0" applyNumberFormat="1" applyBorder="1"/>
    <xf numFmtId="168" fontId="0" fillId="0" borderId="20" xfId="0" applyNumberFormat="1" applyBorder="1"/>
    <xf numFmtId="0" fontId="57" fillId="11" borderId="0" xfId="0" applyFont="1" applyFill="1"/>
    <xf numFmtId="0" fontId="2" fillId="11" borderId="0" xfId="0" applyFont="1" applyFill="1"/>
    <xf numFmtId="165" fontId="49" fillId="0" borderId="0" xfId="1" applyNumberFormat="1" applyFont="1" applyFill="1" applyAlignment="1">
      <alignment horizontal="right"/>
    </xf>
    <xf numFmtId="2" fontId="49" fillId="0" borderId="0" xfId="0" applyNumberFormat="1" applyFont="1"/>
    <xf numFmtId="0" fontId="6" fillId="0" borderId="22" xfId="11" applyBorder="1" applyAlignment="1">
      <alignment horizontal="center" wrapText="1"/>
    </xf>
    <xf numFmtId="0" fontId="0" fillId="0" borderId="22" xfId="0" applyBorder="1" applyAlignment="1">
      <alignment horizontal="center"/>
    </xf>
    <xf numFmtId="166" fontId="7" fillId="0" borderId="2" xfId="1" applyNumberFormat="1" applyFont="1" applyFill="1" applyBorder="1" applyAlignment="1">
      <alignment horizontal="right" wrapText="1"/>
    </xf>
    <xf numFmtId="176" fontId="7" fillId="0" borderId="0" xfId="4" applyNumberFormat="1" applyFont="1"/>
    <xf numFmtId="176" fontId="0" fillId="0" borderId="0" xfId="4" applyNumberFormat="1" applyFont="1" applyAlignment="1">
      <alignment horizontal="center"/>
    </xf>
    <xf numFmtId="176" fontId="0" fillId="0" borderId="0" xfId="4" applyNumberFormat="1" applyFont="1"/>
    <xf numFmtId="176" fontId="7" fillId="5" borderId="0" xfId="4" applyNumberFormat="1" applyFont="1" applyFill="1"/>
    <xf numFmtId="176" fontId="7" fillId="0" borderId="0" xfId="4" applyNumberFormat="1" applyFont="1" applyBorder="1"/>
    <xf numFmtId="176" fontId="7" fillId="0" borderId="0" xfId="4" applyNumberFormat="1" applyFont="1" applyFill="1" applyBorder="1" applyAlignment="1">
      <alignment horizontal="right" wrapText="1"/>
    </xf>
    <xf numFmtId="176" fontId="0" fillId="0" borderId="0" xfId="4" applyNumberFormat="1" applyFont="1" applyBorder="1" applyAlignment="1">
      <alignment horizontal="center"/>
    </xf>
    <xf numFmtId="176" fontId="0" fillId="0" borderId="0" xfId="4" applyNumberFormat="1" applyFont="1" applyBorder="1"/>
    <xf numFmtId="176" fontId="7" fillId="11" borderId="0" xfId="4" applyNumberFormat="1" applyFont="1" applyFill="1" applyBorder="1" applyAlignment="1">
      <alignment horizontal="right" wrapText="1"/>
    </xf>
    <xf numFmtId="176" fontId="0" fillId="0" borderId="2" xfId="4" applyNumberFormat="1" applyFont="1" applyBorder="1" applyAlignment="1">
      <alignment horizontal="center"/>
    </xf>
    <xf numFmtId="176" fontId="0" fillId="0" borderId="2" xfId="4" applyNumberFormat="1" applyFont="1" applyBorder="1"/>
    <xf numFmtId="176" fontId="16" fillId="0" borderId="0" xfId="4" applyNumberFormat="1" applyFont="1" applyAlignment="1">
      <alignment horizontal="right"/>
    </xf>
    <xf numFmtId="176" fontId="3" fillId="0" borderId="0" xfId="4" applyNumberFormat="1" applyFont="1"/>
    <xf numFmtId="166" fontId="0" fillId="0" borderId="2" xfId="1" applyNumberFormat="1" applyFont="1" applyBorder="1"/>
    <xf numFmtId="0" fontId="29" fillId="0" borderId="0" xfId="0" applyFont="1"/>
    <xf numFmtId="0" fontId="30" fillId="0" borderId="0" xfId="0" applyFont="1"/>
    <xf numFmtId="0" fontId="2" fillId="14" borderId="0" xfId="0" applyFont="1" applyFill="1"/>
    <xf numFmtId="0" fontId="0" fillId="14" borderId="0" xfId="0" applyFill="1"/>
    <xf numFmtId="0" fontId="29" fillId="14" borderId="0" xfId="0" applyFont="1" applyFill="1"/>
    <xf numFmtId="0" fontId="30" fillId="14" borderId="0" xfId="0" applyFont="1" applyFill="1"/>
    <xf numFmtId="167" fontId="45" fillId="0" borderId="0" xfId="14" applyNumberFormat="1" applyFont="1" applyBorder="1"/>
    <xf numFmtId="0" fontId="3" fillId="16" borderId="0" xfId="0" applyFont="1" applyFill="1" applyAlignment="1">
      <alignment horizontal="center"/>
    </xf>
    <xf numFmtId="0" fontId="3" fillId="17" borderId="0" xfId="0" applyFont="1" applyFill="1" applyAlignment="1">
      <alignment horizontal="center"/>
    </xf>
    <xf numFmtId="164" fontId="0" fillId="0" borderId="2" xfId="0" applyNumberFormat="1" applyBorder="1"/>
    <xf numFmtId="10" fontId="0" fillId="0" borderId="0" xfId="14" applyNumberFormat="1" applyFont="1"/>
    <xf numFmtId="167" fontId="0" fillId="0" borderId="2" xfId="14" applyNumberFormat="1" applyFont="1" applyBorder="1"/>
    <xf numFmtId="167" fontId="3" fillId="0" borderId="0" xfId="0" applyNumberFormat="1" applyFont="1"/>
    <xf numFmtId="167" fontId="61" fillId="0" borderId="0" xfId="0" applyNumberFormat="1" applyFont="1"/>
    <xf numFmtId="167" fontId="0" fillId="0" borderId="0" xfId="14" applyNumberFormat="1" applyFont="1" applyFill="1"/>
    <xf numFmtId="0" fontId="58" fillId="0" borderId="0" xfId="0" applyFont="1"/>
    <xf numFmtId="167" fontId="21" fillId="0" borderId="0" xfId="0" applyNumberFormat="1" applyFont="1"/>
    <xf numFmtId="165" fontId="22" fillId="0" borderId="0" xfId="1" applyNumberFormat="1" applyFont="1" applyFill="1"/>
    <xf numFmtId="0" fontId="43" fillId="0" borderId="0" xfId="9" applyFont="1"/>
    <xf numFmtId="167" fontId="22" fillId="0" borderId="0" xfId="0" applyNumberFormat="1" applyFont="1"/>
    <xf numFmtId="165" fontId="58" fillId="0" borderId="0" xfId="1" applyNumberFormat="1" applyFont="1" applyFill="1"/>
    <xf numFmtId="0" fontId="28" fillId="0" borderId="0" xfId="0" applyFont="1"/>
    <xf numFmtId="0" fontId="0" fillId="0" borderId="29" xfId="0" pivotButton="1" applyBorder="1"/>
    <xf numFmtId="0" fontId="0" fillId="0" borderId="30" xfId="0" applyBorder="1"/>
    <xf numFmtId="0" fontId="0" fillId="0" borderId="31" xfId="0" applyBorder="1"/>
    <xf numFmtId="0" fontId="0" fillId="0" borderId="29" xfId="0" applyBorder="1"/>
    <xf numFmtId="0" fontId="0" fillId="0" borderId="32" xfId="0" applyBorder="1"/>
    <xf numFmtId="0" fontId="0" fillId="0" borderId="33" xfId="0" applyBorder="1"/>
    <xf numFmtId="0" fontId="2" fillId="18" borderId="0" xfId="0" applyFont="1" applyFill="1" applyAlignment="1">
      <alignment horizontal="center"/>
    </xf>
    <xf numFmtId="175" fontId="0" fillId="0" borderId="0" xfId="4" applyNumberFormat="1" applyFont="1"/>
    <xf numFmtId="169" fontId="0" fillId="0" borderId="29" xfId="0" applyNumberFormat="1" applyBorder="1"/>
    <xf numFmtId="169" fontId="0" fillId="0" borderId="33" xfId="0" applyNumberFormat="1" applyBorder="1"/>
    <xf numFmtId="169" fontId="0" fillId="0" borderId="32" xfId="0" applyNumberFormat="1" applyBorder="1"/>
    <xf numFmtId="0" fontId="0" fillId="0" borderId="34" xfId="0" applyBorder="1"/>
    <xf numFmtId="169" fontId="0" fillId="0" borderId="34" xfId="0" applyNumberFormat="1" applyBorder="1"/>
    <xf numFmtId="169" fontId="0" fillId="0" borderId="35" xfId="0" applyNumberFormat="1" applyBorder="1"/>
    <xf numFmtId="0" fontId="0" fillId="0" borderId="36" xfId="0" applyBorder="1"/>
    <xf numFmtId="169" fontId="0" fillId="0" borderId="36" xfId="0" applyNumberFormat="1" applyBorder="1"/>
    <xf numFmtId="169" fontId="0" fillId="0" borderId="37" xfId="0" applyNumberFormat="1" applyBorder="1"/>
    <xf numFmtId="169" fontId="0" fillId="0" borderId="38" xfId="0" applyNumberFormat="1" applyBorder="1"/>
    <xf numFmtId="0" fontId="44" fillId="0" borderId="0" xfId="0" applyFont="1"/>
    <xf numFmtId="0" fontId="32" fillId="0" borderId="23" xfId="0" applyFont="1" applyBorder="1" applyAlignment="1">
      <alignment horizontal="center"/>
    </xf>
    <xf numFmtId="0" fontId="0" fillId="18" borderId="0" xfId="0" applyFill="1"/>
    <xf numFmtId="176" fontId="7" fillId="0" borderId="2" xfId="4" applyNumberFormat="1" applyFont="1" applyBorder="1"/>
    <xf numFmtId="169" fontId="3" fillId="0" borderId="0" xfId="1" applyNumberFormat="1" applyFont="1"/>
    <xf numFmtId="43" fontId="49" fillId="0" borderId="14" xfId="0" applyNumberFormat="1" applyFont="1" applyBorder="1"/>
    <xf numFmtId="170" fontId="48" fillId="0" borderId="0" xfId="0" applyNumberFormat="1" applyFont="1"/>
    <xf numFmtId="167" fontId="49" fillId="0" borderId="0" xfId="14" applyNumberFormat="1" applyFont="1"/>
    <xf numFmtId="167" fontId="48" fillId="0" borderId="0" xfId="14" applyNumberFormat="1" applyFont="1" applyBorder="1"/>
    <xf numFmtId="166" fontId="3" fillId="18" borderId="0" xfId="1" applyNumberFormat="1" applyFont="1" applyFill="1"/>
    <xf numFmtId="176" fontId="7" fillId="19" borderId="0" xfId="4" applyNumberFormat="1" applyFont="1" applyFill="1"/>
    <xf numFmtId="176" fontId="3" fillId="19" borderId="0" xfId="4" applyNumberFormat="1" applyFont="1" applyFill="1"/>
    <xf numFmtId="164" fontId="0" fillId="9" borderId="0" xfId="0" applyNumberFormat="1" applyFill="1"/>
    <xf numFmtId="43" fontId="0" fillId="19" borderId="14" xfId="0" applyNumberFormat="1" applyFill="1" applyBorder="1"/>
    <xf numFmtId="167" fontId="51" fillId="0" borderId="0" xfId="14" applyNumberFormat="1" applyFont="1" applyFill="1" applyBorder="1"/>
    <xf numFmtId="0" fontId="0" fillId="0" borderId="2" xfId="0" applyBorder="1" applyAlignment="1">
      <alignment horizontal="center"/>
    </xf>
    <xf numFmtId="166" fontId="3" fillId="0" borderId="0" xfId="1" applyNumberFormat="1" applyFont="1" applyFill="1" applyBorder="1" applyAlignment="1">
      <alignment horizontal="center"/>
    </xf>
    <xf numFmtId="0" fontId="0" fillId="2" borderId="4" xfId="0" applyFill="1" applyBorder="1"/>
    <xf numFmtId="164" fontId="0" fillId="9" borderId="4" xfId="0" applyNumberFormat="1" applyFill="1" applyBorder="1"/>
    <xf numFmtId="164" fontId="0" fillId="6" borderId="4" xfId="0" applyNumberFormat="1" applyFill="1" applyBorder="1"/>
    <xf numFmtId="167" fontId="48" fillId="0" borderId="0" xfId="14" applyNumberFormat="1" applyFont="1" applyFill="1"/>
    <xf numFmtId="167" fontId="57" fillId="11" borderId="0" xfId="14" applyNumberFormat="1" applyFont="1" applyFill="1"/>
    <xf numFmtId="2" fontId="48" fillId="0" borderId="0" xfId="0" applyNumberFormat="1" applyFont="1"/>
    <xf numFmtId="44" fontId="0" fillId="0" borderId="4" xfId="4" applyFont="1" applyBorder="1"/>
    <xf numFmtId="172" fontId="3" fillId="9" borderId="0" xfId="4" applyNumberFormat="1" applyFont="1" applyFill="1"/>
    <xf numFmtId="44" fontId="3" fillId="0" borderId="0" xfId="4" applyFont="1"/>
    <xf numFmtId="44" fontId="3" fillId="0" borderId="0" xfId="4" applyFont="1" applyBorder="1"/>
    <xf numFmtId="164" fontId="0" fillId="9" borderId="3" xfId="0" applyNumberFormat="1" applyFill="1" applyBorder="1"/>
    <xf numFmtId="167" fontId="23" fillId="9" borderId="3" xfId="14" applyNumberFormat="1" applyFont="1" applyFill="1" applyBorder="1"/>
    <xf numFmtId="171" fontId="57" fillId="0" borderId="3" xfId="0" applyNumberFormat="1" applyFont="1" applyBorder="1"/>
    <xf numFmtId="171" fontId="48" fillId="0" borderId="3" xfId="0" applyNumberFormat="1" applyFont="1" applyBorder="1"/>
    <xf numFmtId="165" fontId="49" fillId="0" borderId="0" xfId="1" applyNumberFormat="1" applyFont="1"/>
    <xf numFmtId="165" fontId="48" fillId="0" borderId="0" xfId="1" applyNumberFormat="1" applyFont="1"/>
    <xf numFmtId="167" fontId="45" fillId="9" borderId="0" xfId="14" applyNumberFormat="1" applyFont="1" applyFill="1" applyBorder="1"/>
    <xf numFmtId="167" fontId="45" fillId="9" borderId="0" xfId="14" applyNumberFormat="1" applyFont="1" applyFill="1"/>
    <xf numFmtId="164" fontId="48" fillId="20" borderId="0" xfId="0" applyNumberFormat="1" applyFont="1" applyFill="1"/>
    <xf numFmtId="0" fontId="48" fillId="20" borderId="0" xfId="0" applyFont="1" applyFill="1"/>
    <xf numFmtId="164" fontId="2" fillId="0" borderId="0" xfId="0" applyNumberFormat="1" applyFont="1"/>
    <xf numFmtId="44" fontId="4" fillId="0" borderId="0" xfId="4" applyFont="1"/>
    <xf numFmtId="164" fontId="5" fillId="9" borderId="0" xfId="0" applyNumberFormat="1" applyFont="1" applyFill="1"/>
    <xf numFmtId="164" fontId="2" fillId="0" borderId="4" xfId="0" applyNumberFormat="1" applyFont="1" applyBorder="1"/>
    <xf numFmtId="0" fontId="3" fillId="0" borderId="0" xfId="0" applyFont="1" applyAlignment="1">
      <alignment horizontal="left" indent="1"/>
    </xf>
    <xf numFmtId="0" fontId="49" fillId="0" borderId="0" xfId="0" applyFont="1" applyAlignment="1">
      <alignment horizontal="left" indent="1"/>
    </xf>
    <xf numFmtId="167" fontId="46" fillId="0" borderId="0" xfId="16" applyNumberFormat="1" applyFont="1" applyFill="1" applyBorder="1"/>
    <xf numFmtId="164" fontId="49" fillId="11" borderId="0" xfId="0" applyNumberFormat="1" applyFont="1" applyFill="1"/>
    <xf numFmtId="166" fontId="3" fillId="11" borderId="0" xfId="1" applyNumberFormat="1" applyFont="1" applyFill="1"/>
    <xf numFmtId="0" fontId="48" fillId="10" borderId="0" xfId="0" applyFont="1" applyFill="1"/>
    <xf numFmtId="164" fontId="0" fillId="10" borderId="0" xfId="0" applyNumberFormat="1" applyFill="1"/>
    <xf numFmtId="0" fontId="16" fillId="10" borderId="0" xfId="0" applyFont="1" applyFill="1"/>
    <xf numFmtId="165" fontId="48" fillId="10" borderId="0" xfId="1" applyNumberFormat="1" applyFont="1" applyFill="1"/>
    <xf numFmtId="170" fontId="49" fillId="11" borderId="0" xfId="0" applyNumberFormat="1" applyFont="1" applyFill="1"/>
    <xf numFmtId="170" fontId="49" fillId="11" borderId="0" xfId="0" applyNumberFormat="1" applyFont="1" applyFill="1" applyAlignment="1">
      <alignment horizontal="right"/>
    </xf>
    <xf numFmtId="0" fontId="6" fillId="0" borderId="2" xfId="11" applyBorder="1" applyAlignment="1">
      <alignment horizontal="center" wrapText="1"/>
    </xf>
    <xf numFmtId="0" fontId="0" fillId="0" borderId="25" xfId="0" applyBorder="1" applyAlignment="1">
      <alignment horizontal="center"/>
    </xf>
    <xf numFmtId="0" fontId="3" fillId="0" borderId="0" xfId="0" applyFont="1" applyAlignment="1">
      <alignment horizontal="right"/>
    </xf>
    <xf numFmtId="43" fontId="0" fillId="14" borderId="14" xfId="0" applyNumberFormat="1" applyFill="1" applyBorder="1"/>
    <xf numFmtId="43" fontId="0" fillId="14" borderId="20" xfId="0" applyNumberFormat="1" applyFill="1" applyBorder="1"/>
    <xf numFmtId="168" fontId="0" fillId="14" borderId="0" xfId="0" applyNumberFormat="1" applyFill="1"/>
    <xf numFmtId="0" fontId="3" fillId="14" borderId="0" xfId="0" applyFont="1" applyFill="1"/>
    <xf numFmtId="0" fontId="62" fillId="10" borderId="0" xfId="0" applyFont="1" applyFill="1"/>
    <xf numFmtId="170" fontId="62" fillId="10" borderId="0" xfId="0" applyNumberFormat="1" applyFont="1" applyFill="1"/>
    <xf numFmtId="170" fontId="63" fillId="11" borderId="0" xfId="0" applyNumberFormat="1" applyFont="1" applyFill="1" applyAlignment="1">
      <alignment horizontal="center"/>
    </xf>
    <xf numFmtId="170" fontId="49" fillId="0" borderId="0" xfId="0" applyNumberFormat="1" applyFont="1" applyAlignment="1">
      <alignment horizontal="center"/>
    </xf>
    <xf numFmtId="43" fontId="2" fillId="0" borderId="0" xfId="1" applyFont="1" applyBorder="1"/>
    <xf numFmtId="169" fontId="54" fillId="0" borderId="0" xfId="0" applyNumberFormat="1" applyFont="1"/>
    <xf numFmtId="2" fontId="3" fillId="0" borderId="0" xfId="8" applyNumberFormat="1"/>
    <xf numFmtId="167" fontId="48" fillId="0" borderId="0" xfId="14" applyNumberFormat="1" applyFont="1" applyFill="1" applyBorder="1"/>
    <xf numFmtId="2" fontId="3" fillId="0" borderId="4" xfId="8" applyNumberFormat="1" applyBorder="1"/>
    <xf numFmtId="167" fontId="48" fillId="11" borderId="0" xfId="14" applyNumberFormat="1" applyFont="1" applyFill="1"/>
    <xf numFmtId="173" fontId="3" fillId="0" borderId="0" xfId="4" applyNumberFormat="1" applyFont="1" applyBorder="1"/>
    <xf numFmtId="44" fontId="0" fillId="0" borderId="0" xfId="4" applyFont="1" applyBorder="1"/>
    <xf numFmtId="173" fontId="4" fillId="0" borderId="4" xfId="4" applyNumberFormat="1" applyFont="1" applyBorder="1"/>
    <xf numFmtId="167" fontId="33" fillId="9" borderId="0" xfId="14" applyNumberFormat="1" applyFont="1" applyFill="1" applyBorder="1"/>
    <xf numFmtId="172" fontId="64" fillId="0" borderId="0" xfId="4" applyNumberFormat="1" applyFont="1"/>
    <xf numFmtId="44" fontId="4" fillId="0" borderId="0" xfId="4" applyFont="1" applyBorder="1"/>
    <xf numFmtId="44" fontId="3" fillId="0" borderId="4" xfId="4" applyFont="1" applyBorder="1"/>
    <xf numFmtId="167" fontId="45" fillId="9" borderId="4" xfId="14" applyNumberFormat="1" applyFont="1" applyFill="1" applyBorder="1"/>
    <xf numFmtId="44" fontId="44" fillId="20" borderId="0" xfId="4" applyFont="1" applyFill="1"/>
    <xf numFmtId="44" fontId="44" fillId="20" borderId="0" xfId="4" applyFont="1" applyFill="1" applyBorder="1"/>
    <xf numFmtId="44" fontId="44" fillId="20" borderId="4" xfId="4" applyFont="1" applyFill="1" applyBorder="1"/>
    <xf numFmtId="164" fontId="54" fillId="20" borderId="0" xfId="0" applyNumberFormat="1" applyFont="1" applyFill="1"/>
    <xf numFmtId="0" fontId="65" fillId="11" borderId="0" xfId="0" applyFont="1" applyFill="1" applyAlignment="1">
      <alignment horizontal="left"/>
    </xf>
    <xf numFmtId="0" fontId="0" fillId="11" borderId="0" xfId="0" applyFill="1" applyAlignment="1">
      <alignment horizontal="center"/>
    </xf>
    <xf numFmtId="167" fontId="54" fillId="0" borderId="0" xfId="0" applyNumberFormat="1" applyFont="1"/>
    <xf numFmtId="0" fontId="1" fillId="0" borderId="0" xfId="0" applyFont="1" applyAlignment="1">
      <alignment horizontal="left" indent="1"/>
    </xf>
    <xf numFmtId="43" fontId="34" fillId="0" borderId="0" xfId="1" applyFont="1" applyBorder="1" applyAlignment="1"/>
    <xf numFmtId="172" fontId="22" fillId="0" borderId="0" xfId="4" applyNumberFormat="1" applyFont="1" applyFill="1"/>
    <xf numFmtId="172" fontId="22" fillId="0" borderId="0" xfId="4" applyNumberFormat="1" applyFont="1"/>
    <xf numFmtId="172" fontId="22" fillId="0" borderId="0" xfId="4" applyNumberFormat="1" applyFont="1" applyFill="1" applyBorder="1"/>
    <xf numFmtId="172" fontId="22" fillId="0" borderId="0" xfId="4" applyNumberFormat="1" applyFont="1" applyBorder="1"/>
    <xf numFmtId="0" fontId="49" fillId="11" borderId="0" xfId="0" applyFont="1" applyFill="1"/>
    <xf numFmtId="0" fontId="21" fillId="0" borderId="0" xfId="0" applyFont="1" applyAlignment="1">
      <alignment horizontal="center"/>
    </xf>
    <xf numFmtId="167" fontId="61" fillId="10" borderId="0" xfId="0" applyNumberFormat="1" applyFont="1" applyFill="1"/>
    <xf numFmtId="167" fontId="0" fillId="10" borderId="0" xfId="0" applyNumberFormat="1" applyFill="1"/>
    <xf numFmtId="167" fontId="39" fillId="10" borderId="0" xfId="14" applyNumberFormat="1" applyFont="1" applyFill="1"/>
    <xf numFmtId="0" fontId="21" fillId="10" borderId="19" xfId="0" applyFont="1" applyFill="1" applyBorder="1" applyAlignment="1">
      <alignment horizontal="center"/>
    </xf>
    <xf numFmtId="0" fontId="21" fillId="10" borderId="17" xfId="0" applyFont="1" applyFill="1" applyBorder="1" applyAlignment="1">
      <alignment horizontal="center"/>
    </xf>
    <xf numFmtId="0" fontId="21" fillId="10" borderId="41" xfId="0" applyFont="1" applyFill="1" applyBorder="1" applyAlignment="1">
      <alignment horizontal="center"/>
    </xf>
    <xf numFmtId="44" fontId="46" fillId="0" borderId="0" xfId="4" applyFont="1" applyFill="1"/>
    <xf numFmtId="167" fontId="68" fillId="0" borderId="0" xfId="0" applyNumberFormat="1" applyFont="1"/>
    <xf numFmtId="167" fontId="48" fillId="0" borderId="0" xfId="0" applyNumberFormat="1" applyFont="1"/>
    <xf numFmtId="9" fontId="58" fillId="0" borderId="0" xfId="14" applyFont="1" applyFill="1"/>
    <xf numFmtId="0" fontId="67" fillId="11" borderId="42" xfId="0" applyFont="1" applyFill="1" applyBorder="1" applyAlignment="1">
      <alignment horizontal="center" vertical="center"/>
    </xf>
    <xf numFmtId="43" fontId="34" fillId="21" borderId="48" xfId="1" applyFont="1" applyFill="1" applyBorder="1" applyAlignment="1"/>
    <xf numFmtId="43" fontId="30" fillId="21" borderId="0" xfId="1" applyFont="1" applyFill="1" applyBorder="1" applyAlignment="1">
      <alignment vertical="center" wrapText="1"/>
    </xf>
    <xf numFmtId="0" fontId="0" fillId="21" borderId="0" xfId="0" applyFill="1"/>
    <xf numFmtId="0" fontId="0" fillId="21" borderId="49" xfId="0" applyFill="1" applyBorder="1"/>
    <xf numFmtId="0" fontId="0" fillId="21" borderId="48" xfId="0" applyFill="1" applyBorder="1"/>
    <xf numFmtId="43" fontId="22" fillId="21" borderId="0" xfId="1" applyFont="1" applyFill="1" applyBorder="1" applyAlignment="1">
      <alignment vertical="center" wrapText="1"/>
    </xf>
    <xf numFmtId="0" fontId="0" fillId="21" borderId="50" xfId="0" applyFill="1" applyBorder="1"/>
    <xf numFmtId="0" fontId="0" fillId="21" borderId="4" xfId="0" applyFill="1" applyBorder="1"/>
    <xf numFmtId="0" fontId="0" fillId="21" borderId="51" xfId="0" applyFill="1" applyBorder="1"/>
    <xf numFmtId="167" fontId="46" fillId="0" borderId="0" xfId="14" applyNumberFormat="1" applyFont="1" applyFill="1" applyBorder="1"/>
    <xf numFmtId="0" fontId="70" fillId="10" borderId="0" xfId="0" applyFont="1" applyFill="1" applyAlignment="1">
      <alignment horizontal="center" vertical="center"/>
    </xf>
    <xf numFmtId="0" fontId="70" fillId="10" borderId="0" xfId="1" applyNumberFormat="1" applyFont="1" applyFill="1" applyAlignment="1">
      <alignment horizontal="center" vertical="center"/>
    </xf>
    <xf numFmtId="0" fontId="71" fillId="11" borderId="0" xfId="0" applyFont="1" applyFill="1"/>
    <xf numFmtId="165" fontId="71" fillId="11" borderId="0" xfId="1" applyNumberFormat="1" applyFont="1" applyFill="1"/>
    <xf numFmtId="0" fontId="74" fillId="11" borderId="0" xfId="0" applyFont="1" applyFill="1"/>
    <xf numFmtId="0" fontId="22" fillId="11" borderId="0" xfId="0" applyFont="1" applyFill="1"/>
    <xf numFmtId="44" fontId="58" fillId="11" borderId="0" xfId="4" applyFont="1" applyFill="1" applyBorder="1"/>
    <xf numFmtId="44" fontId="52" fillId="0" borderId="0" xfId="4" applyFont="1" applyFill="1"/>
    <xf numFmtId="0" fontId="43" fillId="22" borderId="0" xfId="0" applyFont="1" applyFill="1" applyAlignment="1">
      <alignment horizontal="center"/>
    </xf>
    <xf numFmtId="172" fontId="0" fillId="22" borderId="0" xfId="0" applyNumberFormat="1" applyFill="1"/>
    <xf numFmtId="0" fontId="43" fillId="0" borderId="0" xfId="0" applyFont="1"/>
    <xf numFmtId="167" fontId="0" fillId="22" borderId="0" xfId="14" applyNumberFormat="1" applyFont="1" applyFill="1"/>
    <xf numFmtId="167" fontId="0" fillId="23" borderId="0" xfId="0" applyNumberFormat="1" applyFill="1"/>
    <xf numFmtId="167" fontId="0" fillId="23" borderId="0" xfId="14" applyNumberFormat="1" applyFont="1" applyFill="1"/>
    <xf numFmtId="9" fontId="46" fillId="0" borderId="0" xfId="14" applyFont="1" applyFill="1"/>
    <xf numFmtId="0" fontId="46" fillId="0" borderId="0" xfId="0" applyFont="1"/>
    <xf numFmtId="44" fontId="46" fillId="0" borderId="0" xfId="4" applyFont="1" applyFill="1" applyBorder="1"/>
    <xf numFmtId="9" fontId="0" fillId="0" borderId="0" xfId="14" applyFont="1"/>
    <xf numFmtId="44" fontId="58" fillId="13" borderId="0" xfId="4" applyFont="1" applyFill="1" applyBorder="1"/>
    <xf numFmtId="9" fontId="0" fillId="13" borderId="0" xfId="14" applyFont="1" applyFill="1"/>
    <xf numFmtId="0" fontId="1" fillId="0" borderId="0" xfId="0" applyFont="1" applyAlignment="1">
      <alignment horizontal="left"/>
    </xf>
    <xf numFmtId="167" fontId="46" fillId="13" borderId="0" xfId="14" applyNumberFormat="1" applyFont="1" applyFill="1" applyBorder="1"/>
    <xf numFmtId="166" fontId="36" fillId="0" borderId="0" xfId="1" applyNumberFormat="1" applyFont="1" applyFill="1" applyBorder="1"/>
    <xf numFmtId="0" fontId="16" fillId="0" borderId="0" xfId="0" applyFont="1" applyAlignment="1">
      <alignment horizontal="center"/>
    </xf>
    <xf numFmtId="166" fontId="7" fillId="18" borderId="0" xfId="1" applyNumberFormat="1" applyFont="1" applyFill="1" applyBorder="1" applyAlignment="1">
      <alignment horizontal="right" wrapText="1"/>
    </xf>
    <xf numFmtId="166" fontId="7" fillId="18" borderId="2" xfId="1" applyNumberFormat="1" applyFont="1" applyFill="1" applyBorder="1" applyAlignment="1">
      <alignment horizontal="right" wrapText="1"/>
    </xf>
    <xf numFmtId="0" fontId="2" fillId="0" borderId="0" xfId="0" applyFont="1" applyAlignment="1">
      <alignment horizontal="right"/>
    </xf>
    <xf numFmtId="0" fontId="1" fillId="11" borderId="0" xfId="0" applyFont="1" applyFill="1"/>
    <xf numFmtId="0" fontId="29" fillId="24" borderId="0" xfId="0" applyFont="1" applyFill="1"/>
    <xf numFmtId="0" fontId="30" fillId="24" borderId="0" xfId="0" applyFont="1" applyFill="1"/>
    <xf numFmtId="0" fontId="0" fillId="24" borderId="0" xfId="0" applyFill="1"/>
    <xf numFmtId="168" fontId="0" fillId="14" borderId="19" xfId="0" applyNumberFormat="1" applyFill="1" applyBorder="1"/>
    <xf numFmtId="168" fontId="0" fillId="14" borderId="17" xfId="0" applyNumberFormat="1" applyFill="1" applyBorder="1"/>
    <xf numFmtId="168" fontId="0" fillId="14" borderId="41" xfId="0" applyNumberFormat="1" applyFill="1" applyBorder="1"/>
    <xf numFmtId="168" fontId="0" fillId="25" borderId="0" xfId="0" applyNumberFormat="1" applyFill="1"/>
    <xf numFmtId="0" fontId="77" fillId="0" borderId="0" xfId="0" applyFont="1"/>
    <xf numFmtId="169" fontId="0" fillId="18" borderId="34" xfId="0" applyNumberFormat="1" applyFill="1" applyBorder="1"/>
    <xf numFmtId="169" fontId="0" fillId="18" borderId="0" xfId="0" applyNumberFormat="1" applyFill="1"/>
    <xf numFmtId="169" fontId="0" fillId="18" borderId="35" xfId="0" applyNumberFormat="1" applyFill="1" applyBorder="1"/>
    <xf numFmtId="43" fontId="0" fillId="25" borderId="20" xfId="0" applyNumberFormat="1" applyFill="1" applyBorder="1"/>
    <xf numFmtId="168" fontId="0" fillId="25" borderId="20" xfId="0" applyNumberFormat="1" applyFill="1" applyBorder="1"/>
    <xf numFmtId="43" fontId="0" fillId="11" borderId="14" xfId="0" applyNumberFormat="1" applyFill="1" applyBorder="1"/>
    <xf numFmtId="0" fontId="29" fillId="13" borderId="0" xfId="0" applyFont="1" applyFill="1"/>
    <xf numFmtId="0" fontId="30" fillId="13" borderId="0" xfId="0" applyFont="1" applyFill="1"/>
    <xf numFmtId="0" fontId="0" fillId="13" borderId="0" xfId="0" applyFill="1"/>
    <xf numFmtId="0" fontId="51" fillId="0" borderId="4" xfId="0" applyFont="1" applyBorder="1" applyAlignment="1">
      <alignment horizontal="center"/>
    </xf>
    <xf numFmtId="172" fontId="22" fillId="19" borderId="0" xfId="4" applyNumberFormat="1" applyFont="1" applyFill="1" applyBorder="1"/>
    <xf numFmtId="172" fontId="22" fillId="19" borderId="4" xfId="4" applyNumberFormat="1" applyFont="1" applyFill="1" applyBorder="1"/>
    <xf numFmtId="172" fontId="46" fillId="19" borderId="0" xfId="4" applyNumberFormat="1" applyFont="1" applyFill="1"/>
    <xf numFmtId="0" fontId="1" fillId="18" borderId="0" xfId="0" applyFont="1" applyFill="1"/>
    <xf numFmtId="0" fontId="21" fillId="18" borderId="0" xfId="0" applyFont="1" applyFill="1" applyAlignment="1">
      <alignment horizontal="center"/>
    </xf>
    <xf numFmtId="172" fontId="46" fillId="18" borderId="0" xfId="4" applyNumberFormat="1" applyFont="1" applyFill="1"/>
    <xf numFmtId="0" fontId="21" fillId="18" borderId="0" xfId="0" applyFont="1" applyFill="1" applyAlignment="1">
      <alignment horizontal="center" vertical="center"/>
    </xf>
    <xf numFmtId="0" fontId="21" fillId="18" borderId="0" xfId="1" applyNumberFormat="1" applyFont="1" applyFill="1" applyAlignment="1">
      <alignment horizontal="center" vertical="center"/>
    </xf>
    <xf numFmtId="0" fontId="3" fillId="0" borderId="4" xfId="0" applyFont="1" applyBorder="1" applyAlignment="1">
      <alignment horizontal="center"/>
    </xf>
    <xf numFmtId="172" fontId="3" fillId="0" borderId="4" xfId="4" applyNumberFormat="1" applyFont="1" applyBorder="1"/>
    <xf numFmtId="172" fontId="3" fillId="9" borderId="4" xfId="4" applyNumberFormat="1" applyFont="1" applyFill="1" applyBorder="1"/>
    <xf numFmtId="0" fontId="78" fillId="11" borderId="0" xfId="0" applyFont="1" applyFill="1"/>
    <xf numFmtId="172" fontId="49" fillId="11" borderId="0" xfId="4" applyNumberFormat="1" applyFont="1" applyFill="1"/>
    <xf numFmtId="44" fontId="48" fillId="0" borderId="0" xfId="6" applyFont="1"/>
    <xf numFmtId="0" fontId="57" fillId="0" borderId="0" xfId="0" applyFont="1"/>
    <xf numFmtId="44" fontId="48" fillId="0" borderId="0" xfId="4" applyFont="1" applyBorder="1"/>
    <xf numFmtId="44" fontId="48" fillId="0" borderId="0" xfId="4" applyFont="1"/>
    <xf numFmtId="167" fontId="48" fillId="0" borderId="4" xfId="14" applyNumberFormat="1" applyFont="1" applyFill="1" applyBorder="1"/>
    <xf numFmtId="170" fontId="49" fillId="0" borderId="4" xfId="0" applyNumberFormat="1" applyFont="1" applyBorder="1"/>
    <xf numFmtId="2" fontId="48" fillId="0" borderId="4" xfId="0" applyNumberFormat="1" applyFont="1" applyBorder="1"/>
    <xf numFmtId="164" fontId="0" fillId="10" borderId="4" xfId="0" applyNumberFormat="1" applyFill="1" applyBorder="1"/>
    <xf numFmtId="167" fontId="48" fillId="0" borderId="4" xfId="14" applyNumberFormat="1" applyFont="1" applyBorder="1"/>
    <xf numFmtId="0" fontId="58" fillId="11" borderId="0" xfId="0" applyFont="1" applyFill="1" applyAlignment="1">
      <alignment horizontal="center" vertical="center"/>
    </xf>
    <xf numFmtId="171" fontId="0" fillId="22" borderId="0" xfId="0" applyNumberFormat="1" applyFill="1"/>
    <xf numFmtId="0" fontId="22" fillId="0" borderId="0" xfId="0" applyFont="1" applyAlignment="1">
      <alignment vertical="center" wrapText="1"/>
    </xf>
    <xf numFmtId="43" fontId="34" fillId="22" borderId="0" xfId="1" applyFont="1" applyFill="1" applyBorder="1" applyAlignment="1"/>
    <xf numFmtId="167" fontId="46" fillId="22" borderId="0" xfId="14" applyNumberFormat="1" applyFont="1" applyFill="1" applyBorder="1"/>
    <xf numFmtId="166" fontId="36" fillId="0" borderId="2" xfId="1" applyNumberFormat="1" applyFont="1" applyFill="1" applyBorder="1"/>
    <xf numFmtId="0" fontId="0" fillId="0" borderId="53" xfId="0" applyBorder="1" applyAlignment="1">
      <alignment horizontal="center"/>
    </xf>
    <xf numFmtId="43" fontId="0" fillId="0" borderId="15" xfId="0" applyNumberFormat="1" applyBorder="1"/>
    <xf numFmtId="43" fontId="0" fillId="11" borderId="15" xfId="0" applyNumberFormat="1" applyFill="1" applyBorder="1"/>
    <xf numFmtId="43" fontId="0" fillId="14" borderId="54" xfId="0" applyNumberFormat="1" applyFill="1" applyBorder="1"/>
    <xf numFmtId="43" fontId="0" fillId="0" borderId="54" xfId="0" applyNumberFormat="1" applyBorder="1"/>
    <xf numFmtId="0" fontId="0" fillId="0" borderId="39" xfId="0" applyBorder="1"/>
    <xf numFmtId="0" fontId="0" fillId="0" borderId="11" xfId="0" applyBorder="1"/>
    <xf numFmtId="0" fontId="0" fillId="0" borderId="55" xfId="0" applyBorder="1"/>
    <xf numFmtId="0" fontId="0" fillId="0" borderId="40" xfId="0" applyBorder="1"/>
    <xf numFmtId="0" fontId="79" fillId="22" borderId="0" xfId="0" applyFont="1" applyFill="1" applyAlignment="1">
      <alignment horizontal="center" vertical="center"/>
    </xf>
    <xf numFmtId="176" fontId="0" fillId="0" borderId="0" xfId="0" applyNumberFormat="1"/>
    <xf numFmtId="175" fontId="0" fillId="20" borderId="0" xfId="4" applyNumberFormat="1" applyFont="1" applyFill="1"/>
    <xf numFmtId="176" fontId="7" fillId="0" borderId="0" xfId="4" applyNumberFormat="1" applyFont="1" applyFill="1"/>
    <xf numFmtId="43" fontId="0" fillId="11" borderId="54" xfId="0" applyNumberFormat="1" applyFill="1" applyBorder="1"/>
    <xf numFmtId="43" fontId="0" fillId="11" borderId="20" xfId="0" applyNumberFormat="1" applyFill="1" applyBorder="1"/>
    <xf numFmtId="168" fontId="0" fillId="11" borderId="20" xfId="0" applyNumberFormat="1" applyFill="1" applyBorder="1"/>
    <xf numFmtId="172" fontId="21" fillId="0" borderId="4" xfId="4" applyNumberFormat="1" applyFont="1" applyBorder="1"/>
    <xf numFmtId="164" fontId="57" fillId="0" borderId="0" xfId="0" applyNumberFormat="1" applyFont="1"/>
    <xf numFmtId="164" fontId="1" fillId="0" borderId="0" xfId="0" applyNumberFormat="1" applyFont="1"/>
    <xf numFmtId="167" fontId="0" fillId="13" borderId="3" xfId="14" applyNumberFormat="1" applyFont="1" applyFill="1" applyBorder="1"/>
    <xf numFmtId="167" fontId="0" fillId="13" borderId="0" xfId="14" applyNumberFormat="1" applyFont="1" applyFill="1" applyBorder="1"/>
    <xf numFmtId="0" fontId="80" fillId="14" borderId="17" xfId="0" applyFont="1" applyFill="1" applyBorder="1" applyAlignment="1">
      <alignment horizontal="left"/>
    </xf>
    <xf numFmtId="0" fontId="80" fillId="13" borderId="0" xfId="0" applyFont="1" applyFill="1" applyAlignment="1">
      <alignment horizontal="center"/>
    </xf>
    <xf numFmtId="167" fontId="0" fillId="0" borderId="11" xfId="14" applyNumberFormat="1" applyFont="1" applyFill="1" applyBorder="1"/>
    <xf numFmtId="0" fontId="1" fillId="0" borderId="0" xfId="0" applyFont="1" applyAlignment="1">
      <alignment horizontal="center"/>
    </xf>
    <xf numFmtId="172" fontId="3" fillId="0" borderId="0" xfId="4" applyNumberFormat="1" applyFont="1" applyBorder="1"/>
    <xf numFmtId="0" fontId="0" fillId="9" borderId="0" xfId="0" applyFill="1"/>
    <xf numFmtId="172" fontId="3" fillId="0" borderId="0" xfId="4" applyNumberFormat="1" applyFont="1" applyFill="1"/>
    <xf numFmtId="172" fontId="3" fillId="0" borderId="0" xfId="4" applyNumberFormat="1" applyFont="1" applyFill="1" applyBorder="1"/>
    <xf numFmtId="167" fontId="23" fillId="0" borderId="0" xfId="14" applyNumberFormat="1" applyFont="1" applyFill="1" applyBorder="1"/>
    <xf numFmtId="174" fontId="0" fillId="0" borderId="0" xfId="0" applyNumberFormat="1"/>
    <xf numFmtId="171" fontId="57" fillId="0" borderId="0" xfId="0" applyNumberFormat="1" applyFont="1"/>
    <xf numFmtId="171" fontId="0" fillId="0" borderId="0" xfId="0" applyNumberFormat="1"/>
    <xf numFmtId="167" fontId="0" fillId="10" borderId="3" xfId="14" applyNumberFormat="1" applyFont="1" applyFill="1" applyBorder="1"/>
    <xf numFmtId="0" fontId="0" fillId="14" borderId="2" xfId="0" applyFill="1" applyBorder="1"/>
    <xf numFmtId="167" fontId="23" fillId="14" borderId="25" xfId="14" applyNumberFormat="1" applyFont="1" applyFill="1" applyBorder="1"/>
    <xf numFmtId="167" fontId="23" fillId="14" borderId="2" xfId="14" applyNumberFormat="1" applyFont="1" applyFill="1" applyBorder="1"/>
    <xf numFmtId="167" fontId="0" fillId="0" borderId="25" xfId="14" applyNumberFormat="1" applyFont="1" applyFill="1" applyBorder="1"/>
    <xf numFmtId="167" fontId="33" fillId="9" borderId="2" xfId="14" applyNumberFormat="1" applyFont="1" applyFill="1" applyBorder="1"/>
    <xf numFmtId="167" fontId="0" fillId="0" borderId="2" xfId="14" applyNumberFormat="1" applyFont="1" applyFill="1" applyBorder="1"/>
    <xf numFmtId="0" fontId="1" fillId="13" borderId="0" xfId="0" applyFont="1" applyFill="1"/>
    <xf numFmtId="172" fontId="3" fillId="13" borderId="0" xfId="4" applyNumberFormat="1" applyFont="1" applyFill="1"/>
    <xf numFmtId="0" fontId="2" fillId="13" borderId="0" xfId="0" applyFont="1" applyFill="1"/>
    <xf numFmtId="0" fontId="0" fillId="22" borderId="0" xfId="0" applyFill="1"/>
    <xf numFmtId="0" fontId="83" fillId="22" borderId="0" xfId="0" applyFont="1" applyFill="1" applyAlignment="1">
      <alignment horizontal="center" vertical="center" wrapText="1"/>
    </xf>
    <xf numFmtId="9" fontId="0" fillId="10" borderId="0" xfId="14" applyFont="1" applyFill="1"/>
    <xf numFmtId="171" fontId="43" fillId="26" borderId="0" xfId="0" applyNumberFormat="1" applyFont="1" applyFill="1"/>
    <xf numFmtId="9" fontId="0" fillId="0" borderId="0" xfId="0" applyNumberFormat="1"/>
    <xf numFmtId="0" fontId="43" fillId="11" borderId="0" xfId="0" applyFont="1" applyFill="1"/>
    <xf numFmtId="0" fontId="43" fillId="10" borderId="0" xfId="0" applyFont="1" applyFill="1"/>
    <xf numFmtId="9" fontId="0" fillId="10" borderId="0" xfId="0" applyNumberFormat="1" applyFill="1"/>
    <xf numFmtId="0" fontId="46" fillId="0" borderId="2" xfId="0" applyFont="1" applyBorder="1"/>
    <xf numFmtId="44" fontId="46" fillId="0" borderId="2" xfId="4" applyFont="1" applyFill="1" applyBorder="1"/>
    <xf numFmtId="10" fontId="0" fillId="22" borderId="0" xfId="14" applyNumberFormat="1" applyFont="1" applyFill="1"/>
    <xf numFmtId="167" fontId="2" fillId="11" borderId="0" xfId="14" applyNumberFormat="1" applyFont="1" applyFill="1"/>
    <xf numFmtId="0" fontId="1" fillId="0" borderId="0" xfId="0" applyFont="1" applyAlignment="1">
      <alignment horizontal="left" wrapText="1" indent="1"/>
    </xf>
    <xf numFmtId="0" fontId="59" fillId="15" borderId="0" xfId="0" applyFont="1" applyFill="1" applyAlignment="1">
      <alignment horizontal="center" wrapText="1"/>
    </xf>
    <xf numFmtId="0" fontId="82" fillId="22" borderId="0" xfId="0" applyFont="1" applyFill="1" applyAlignment="1">
      <alignment horizontal="center"/>
    </xf>
    <xf numFmtId="0" fontId="83" fillId="22" borderId="0" xfId="0" applyFont="1" applyFill="1" applyAlignment="1">
      <alignment horizontal="center" vertical="center" wrapText="1"/>
    </xf>
    <xf numFmtId="0" fontId="84" fillId="22" borderId="0" xfId="0" applyFont="1" applyFill="1" applyAlignment="1">
      <alignment horizontal="center" vertical="center" wrapText="1"/>
    </xf>
    <xf numFmtId="0" fontId="79" fillId="22" borderId="0" xfId="0" applyFont="1" applyFill="1" applyAlignment="1">
      <alignment horizontal="center" vertical="center"/>
    </xf>
    <xf numFmtId="0" fontId="30" fillId="0" borderId="0" xfId="0" applyFont="1" applyAlignment="1">
      <alignment horizontal="center" vertical="center" wrapText="1"/>
    </xf>
    <xf numFmtId="0" fontId="29" fillId="10" borderId="24" xfId="0" applyFont="1" applyFill="1" applyBorder="1" applyAlignment="1">
      <alignment horizontal="center" vertical="center"/>
    </xf>
    <xf numFmtId="0" fontId="29" fillId="10" borderId="52" xfId="0" applyFont="1" applyFill="1" applyBorder="1" applyAlignment="1">
      <alignment horizontal="center" vertical="center"/>
    </xf>
    <xf numFmtId="0" fontId="21" fillId="10" borderId="39" xfId="0" applyFont="1" applyFill="1" applyBorder="1" applyAlignment="1">
      <alignment horizontal="center" wrapText="1"/>
    </xf>
    <xf numFmtId="0" fontId="21" fillId="10" borderId="40" xfId="0" applyFont="1" applyFill="1" applyBorder="1" applyAlignment="1">
      <alignment horizontal="center" wrapText="1"/>
    </xf>
    <xf numFmtId="0" fontId="21" fillId="10" borderId="39"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1" fillId="13" borderId="0" xfId="0" applyFont="1" applyFill="1" applyAlignment="1">
      <alignment horizontal="left" wrapText="1"/>
    </xf>
    <xf numFmtId="0" fontId="67" fillId="11" borderId="43" xfId="0" applyFont="1" applyFill="1" applyBorder="1" applyAlignment="1">
      <alignment horizontal="center" vertical="center"/>
    </xf>
    <xf numFmtId="0" fontId="67" fillId="11" borderId="44" xfId="0" applyFont="1" applyFill="1" applyBorder="1" applyAlignment="1">
      <alignment horizontal="center" vertical="center"/>
    </xf>
    <xf numFmtId="0" fontId="72" fillId="0" borderId="0" xfId="0" applyFont="1" applyAlignment="1">
      <alignment horizontal="left" wrapText="1"/>
    </xf>
    <xf numFmtId="43" fontId="69" fillId="10" borderId="0" xfId="1" applyFont="1" applyFill="1" applyBorder="1" applyAlignment="1">
      <alignment horizontal="center" vertical="center"/>
    </xf>
    <xf numFmtId="43" fontId="22" fillId="21" borderId="0" xfId="1" applyFont="1" applyFill="1" applyBorder="1" applyAlignment="1">
      <alignment horizontal="center" vertical="center" wrapText="1"/>
    </xf>
    <xf numFmtId="43" fontId="22" fillId="21" borderId="49" xfId="1" applyFont="1" applyFill="1" applyBorder="1" applyAlignment="1">
      <alignment horizontal="center" vertical="center" wrapText="1"/>
    </xf>
    <xf numFmtId="43" fontId="22" fillId="21" borderId="4" xfId="1" applyFont="1" applyFill="1" applyBorder="1" applyAlignment="1">
      <alignment horizontal="center" vertical="center" wrapText="1"/>
    </xf>
    <xf numFmtId="0" fontId="75" fillId="21" borderId="45" xfId="0" applyFont="1" applyFill="1" applyBorder="1" applyAlignment="1">
      <alignment horizontal="center" vertical="center"/>
    </xf>
    <xf numFmtId="0" fontId="75" fillId="21" borderId="46" xfId="0" applyFont="1" applyFill="1" applyBorder="1" applyAlignment="1">
      <alignment horizontal="center" vertical="center"/>
    </xf>
    <xf numFmtId="0" fontId="75" fillId="21" borderId="47" xfId="0" applyFont="1" applyFill="1" applyBorder="1" applyAlignment="1">
      <alignment horizontal="center" vertical="center"/>
    </xf>
    <xf numFmtId="0" fontId="58" fillId="0" borderId="0" xfId="0" applyFont="1" applyAlignment="1">
      <alignment horizontal="center" vertical="center"/>
    </xf>
    <xf numFmtId="0" fontId="51" fillId="10" borderId="24" xfId="0" applyFont="1" applyFill="1" applyBorder="1" applyAlignment="1">
      <alignment horizontal="center" vertical="center"/>
    </xf>
    <xf numFmtId="0" fontId="51" fillId="10" borderId="52" xfId="0" applyFont="1" applyFill="1" applyBorder="1" applyAlignment="1">
      <alignment horizontal="center" vertical="center"/>
    </xf>
    <xf numFmtId="0" fontId="58" fillId="11" borderId="0" xfId="0" applyFont="1" applyFill="1" applyAlignment="1">
      <alignment horizontal="center" vertical="center"/>
    </xf>
    <xf numFmtId="0" fontId="60" fillId="15" borderId="0" xfId="0" applyFont="1" applyFill="1" applyAlignment="1">
      <alignment horizontal="center" vertical="center"/>
    </xf>
    <xf numFmtId="43" fontId="34" fillId="0" borderId="0" xfId="1" applyFont="1" applyBorder="1" applyAlignment="1">
      <alignment horizontal="center"/>
    </xf>
    <xf numFmtId="43" fontId="2" fillId="13" borderId="0" xfId="1" applyFont="1" applyFill="1" applyBorder="1" applyAlignment="1">
      <alignment horizontal="center"/>
    </xf>
    <xf numFmtId="43" fontId="1" fillId="0" borderId="0" xfId="1" applyFont="1" applyBorder="1" applyAlignment="1">
      <alignment horizontal="center"/>
    </xf>
    <xf numFmtId="0" fontId="29" fillId="18" borderId="24" xfId="0" applyFont="1" applyFill="1" applyBorder="1" applyAlignment="1">
      <alignment horizontal="center" vertical="center"/>
    </xf>
    <xf numFmtId="0" fontId="29" fillId="18" borderId="52" xfId="0" applyFont="1" applyFill="1" applyBorder="1" applyAlignment="1">
      <alignment horizontal="center" vertical="center"/>
    </xf>
    <xf numFmtId="0" fontId="29" fillId="24" borderId="24" xfId="0" applyFont="1" applyFill="1" applyBorder="1" applyAlignment="1">
      <alignment horizontal="center" vertical="center"/>
    </xf>
    <xf numFmtId="0" fontId="29" fillId="24" borderId="21" xfId="0" applyFont="1" applyFill="1" applyBorder="1" applyAlignment="1">
      <alignment horizontal="center" vertical="center"/>
    </xf>
    <xf numFmtId="0" fontId="29" fillId="24" borderId="52" xfId="0" applyFont="1" applyFill="1" applyBorder="1" applyAlignment="1">
      <alignment horizontal="center" vertical="center"/>
    </xf>
    <xf numFmtId="0" fontId="69" fillId="0" borderId="0" xfId="0" applyFont="1" applyAlignment="1">
      <alignment horizontal="center" vertical="center" wrapText="1"/>
    </xf>
    <xf numFmtId="0" fontId="63" fillId="11" borderId="0" xfId="0" applyFont="1" applyFill="1" applyAlignment="1">
      <alignment horizontal="center" vertical="center" wrapText="1"/>
    </xf>
  </cellXfs>
  <cellStyles count="21">
    <cellStyle name="Comma" xfId="1" builtinId="3"/>
    <cellStyle name="Comma 2" xfId="2" xr:uid="{00000000-0005-0000-0000-000001000000}"/>
    <cellStyle name="Comma 3" xfId="3" xr:uid="{00000000-0005-0000-0000-000002000000}"/>
    <cellStyle name="Currency" xfId="4" builtinId="4"/>
    <cellStyle name="Currency 2" xfId="5" xr:uid="{00000000-0005-0000-0000-000004000000}"/>
    <cellStyle name="Currency 3" xfId="6" xr:uid="{00000000-0005-0000-0000-000005000000}"/>
    <cellStyle name="Currency 4" xfId="7" xr:uid="{00000000-0005-0000-0000-000006000000}"/>
    <cellStyle name="Normal" xfId="0" builtinId="0"/>
    <cellStyle name="Normal 15 2" xfId="8" xr:uid="{00000000-0005-0000-0000-000008000000}"/>
    <cellStyle name="Normal 2" xfId="9" xr:uid="{00000000-0005-0000-0000-000009000000}"/>
    <cellStyle name="Normal 3" xfId="10" xr:uid="{00000000-0005-0000-0000-00000A000000}"/>
    <cellStyle name="Normal_Revenue" xfId="11" xr:uid="{00000000-0005-0000-0000-00000B000000}"/>
    <cellStyle name="Normal_Sales" xfId="12" xr:uid="{00000000-0005-0000-0000-00000C000000}"/>
    <cellStyle name="Normal_Sheet1" xfId="13" xr:uid="{00000000-0005-0000-0000-00000D000000}"/>
    <cellStyle name="Percent" xfId="14" builtinId="5"/>
    <cellStyle name="Percent 2" xfId="15" xr:uid="{00000000-0005-0000-0000-00000F000000}"/>
    <cellStyle name="Percent 3" xfId="16" xr:uid="{00000000-0005-0000-0000-000010000000}"/>
    <cellStyle name="Percent 4" xfId="17" xr:uid="{00000000-0005-0000-0000-000011000000}"/>
    <cellStyle name="SAPDataCell" xfId="18" xr:uid="{00000000-0005-0000-0000-000012000000}"/>
    <cellStyle name="SAPDimensionCell" xfId="19" xr:uid="{00000000-0005-0000-0000-000013000000}"/>
    <cellStyle name="SAPMemberCell" xfId="20" xr:uid="{00000000-0005-0000-0000-000014000000}"/>
  </cellStyles>
  <dxfs count="11">
    <dxf>
      <numFmt numFmtId="169" formatCode="_(* #,##0.0000_);_(* \(#,##0.0000\);_(* &quot;-&quot;??_);_(@_)"/>
    </dxf>
    <dxf>
      <numFmt numFmtId="169" formatCode="_(* #,##0.0000_);_(* \(#,##0.0000\);_(* &quot;-&quot;??_);_(@_)"/>
    </dxf>
    <dxf>
      <font>
        <b/>
        <family val="2"/>
      </font>
    </dxf>
    <dxf>
      <numFmt numFmtId="169" formatCode="_(* #,##0.0000_);_(* \(#,##0.0000\);_(* &quot;-&quot;??_);_(@_)"/>
    </dxf>
    <dxf>
      <numFmt numFmtId="169" formatCode="_(* #,##0.0000_);_(* \(#,##0.0000\);_(* &quot;-&quot;??_);_(@_)"/>
    </dxf>
    <dxf>
      <font>
        <b/>
        <family val="2"/>
      </font>
    </dxf>
    <dxf>
      <numFmt numFmtId="169" formatCode="_(* #,##0.0000_);_(* \(#,##0.0000\);_(* &quot;-&quot;??_);_(@_)"/>
    </dxf>
    <dxf>
      <fill>
        <patternFill>
          <bgColor theme="0" tint="-0.14999847407452621"/>
        </patternFill>
      </fill>
    </dxf>
    <dxf>
      <fill>
        <patternFill patternType="solid">
          <bgColor theme="9" tint="0.59999389629810485"/>
        </patternFill>
      </fill>
    </dxf>
    <dxf>
      <numFmt numFmtId="169" formatCode="_(* #,##0.0000_);_(* \(#,##0.0000\);_(* &quot;-&quot;??_);_(@_)"/>
    </dxf>
    <dxf>
      <numFmt numFmtId="169" formatCode="_(* #,##0.0000_);_(* \(#,##0.0000\);_(* &quot;-&quot;??_);_(@_)"/>
    </dxf>
  </dxfs>
  <tableStyles count="1" defaultTableStyle="TableStyleMedium9" defaultPivotStyle="PivotStyleLight16">
    <tableStyle name="Invisible" pivot="0" table="0" count="0" xr9:uid="{D36A6C7C-0110-48EA-B114-9F9F9B89FDE7}"/>
  </tableStyles>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Original</a:t>
            </a:r>
            <a:r>
              <a:rPr lang="en-US" baseline="0"/>
              <a:t> LTF: </a:t>
            </a:r>
            <a:r>
              <a:rPr lang="en-US"/>
              <a:t>Total Rates by</a:t>
            </a:r>
            <a:r>
              <a:rPr lang="en-US" baseline="0"/>
              <a:t> Customer CLass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'[1]Total Bill'!$K$15</c:f>
              <c:strCache>
                <c:ptCount val="1"/>
                <c:pt idx="0">
                  <c:v>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Bill'!$K$16:$K$25</c:f>
              <c:numCache>
                <c:formatCode>General</c:formatCode>
                <c:ptCount val="10"/>
                <c:pt idx="0">
                  <c:v>170.54487660731689</c:v>
                </c:pt>
                <c:pt idx="1">
                  <c:v>170.33976682972562</c:v>
                </c:pt>
                <c:pt idx="2">
                  <c:v>151.88238986487278</c:v>
                </c:pt>
                <c:pt idx="3">
                  <c:v>152.14726692880365</c:v>
                </c:pt>
                <c:pt idx="4">
                  <c:v>153.34740961379941</c:v>
                </c:pt>
                <c:pt idx="5">
                  <c:v>154.18150783534432</c:v>
                </c:pt>
                <c:pt idx="6">
                  <c:v>155.02014294371986</c:v>
                </c:pt>
                <c:pt idx="7">
                  <c:v>155.86333961628603</c:v>
                </c:pt>
                <c:pt idx="8">
                  <c:v>156.71112266462973</c:v>
                </c:pt>
                <c:pt idx="9">
                  <c:v>157.56351703529481</c:v>
                </c:pt>
              </c:numCache>
            </c:numRef>
          </c:val>
          <c:smooth val="0"/>
          <c:extLst>
            <c:ext xmlns:c16="http://schemas.microsoft.com/office/drawing/2014/chart" uri="{C3380CC4-5D6E-409C-BE32-E72D297353CC}">
              <c16:uniqueId val="{00000000-67A4-4BCF-8E20-8D5AE73C0327}"/>
            </c:ext>
          </c:extLst>
        </c:ser>
        <c:ser>
          <c:idx val="1"/>
          <c:order val="1"/>
          <c:tx>
            <c:strRef>
              <c:f>'[1]Total Bill'!$L$15</c:f>
              <c:strCache>
                <c:ptCount val="1"/>
                <c:pt idx="0">
                  <c:v>COM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Bill'!$L$16:$L$25</c:f>
              <c:numCache>
                <c:formatCode>General</c:formatCode>
                <c:ptCount val="10"/>
                <c:pt idx="0">
                  <c:v>121.74394467869087</c:v>
                </c:pt>
                <c:pt idx="1">
                  <c:v>122.41325930711389</c:v>
                </c:pt>
                <c:pt idx="2">
                  <c:v>105.79597257570292</c:v>
                </c:pt>
                <c:pt idx="3">
                  <c:v>105.6746173044161</c:v>
                </c:pt>
                <c:pt idx="4">
                  <c:v>106.53866217022926</c:v>
                </c:pt>
                <c:pt idx="5">
                  <c:v>107.14955358410053</c:v>
                </c:pt>
                <c:pt idx="6">
                  <c:v>107.76394784202805</c:v>
                </c:pt>
                <c:pt idx="7">
                  <c:v>108.38186502927768</c:v>
                </c:pt>
                <c:pt idx="8">
                  <c:v>109.00332534628402</c:v>
                </c:pt>
                <c:pt idx="9">
                  <c:v>109.62834910931068</c:v>
                </c:pt>
              </c:numCache>
            </c:numRef>
          </c:val>
          <c:smooth val="0"/>
          <c:extLst>
            <c:ext xmlns:c16="http://schemas.microsoft.com/office/drawing/2014/chart" uri="{C3380CC4-5D6E-409C-BE32-E72D297353CC}">
              <c16:uniqueId val="{00000001-67A4-4BCF-8E20-8D5AE73C0327}"/>
            </c:ext>
          </c:extLst>
        </c:ser>
        <c:ser>
          <c:idx val="2"/>
          <c:order val="2"/>
          <c:tx>
            <c:strRef>
              <c:f>'[1]Total Bill'!$M$15</c:f>
              <c:strCache>
                <c:ptCount val="1"/>
                <c:pt idx="0">
                  <c:v>IND-PHOS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Bill'!$M$16:$M$25</c:f>
              <c:numCache>
                <c:formatCode>General</c:formatCode>
                <c:ptCount val="10"/>
                <c:pt idx="0">
                  <c:v>94.821018315914628</c:v>
                </c:pt>
                <c:pt idx="1">
                  <c:v>93.325592373828314</c:v>
                </c:pt>
                <c:pt idx="2">
                  <c:v>78.982714351759086</c:v>
                </c:pt>
                <c:pt idx="3">
                  <c:v>77.968256872520442</c:v>
                </c:pt>
                <c:pt idx="4">
                  <c:v>78.043985116297506</c:v>
                </c:pt>
                <c:pt idx="5">
                  <c:v>75.904618680441672</c:v>
                </c:pt>
                <c:pt idx="6">
                  <c:v>73.823897234844168</c:v>
                </c:pt>
                <c:pt idx="7">
                  <c:v>71.800213184459679</c:v>
                </c:pt>
                <c:pt idx="8">
                  <c:v>69.832003002147374</c:v>
                </c:pt>
                <c:pt idx="9">
                  <c:v>67.917746020667579</c:v>
                </c:pt>
              </c:numCache>
            </c:numRef>
          </c:val>
          <c:smooth val="0"/>
          <c:extLst>
            <c:ext xmlns:c16="http://schemas.microsoft.com/office/drawing/2014/chart" uri="{C3380CC4-5D6E-409C-BE32-E72D297353CC}">
              <c16:uniqueId val="{00000002-67A4-4BCF-8E20-8D5AE73C0327}"/>
            </c:ext>
          </c:extLst>
        </c:ser>
        <c:ser>
          <c:idx val="3"/>
          <c:order val="3"/>
          <c:tx>
            <c:strRef>
              <c:f>'[1]Total Bill'!$N$15</c:f>
              <c:strCache>
                <c:ptCount val="1"/>
                <c:pt idx="0">
                  <c:v>IND-OTHER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Bill'!$N$16:$N$25</c:f>
              <c:numCache>
                <c:formatCode>General</c:formatCode>
                <c:ptCount val="10"/>
                <c:pt idx="0">
                  <c:v>101.90046135349593</c:v>
                </c:pt>
                <c:pt idx="1">
                  <c:v>102.25832960477634</c:v>
                </c:pt>
                <c:pt idx="2">
                  <c:v>85.303829303567767</c:v>
                </c:pt>
                <c:pt idx="3">
                  <c:v>84.616542660756352</c:v>
                </c:pt>
                <c:pt idx="4">
                  <c:v>84.903339409382298</c:v>
                </c:pt>
                <c:pt idx="5">
                  <c:v>84.823485225526625</c:v>
                </c:pt>
                <c:pt idx="6">
                  <c:v>84.743706146969799</c:v>
                </c:pt>
                <c:pt idx="7">
                  <c:v>84.664002103072988</c:v>
                </c:pt>
                <c:pt idx="8">
                  <c:v>84.584373023263808</c:v>
                </c:pt>
                <c:pt idx="9">
                  <c:v>84.50481883703624</c:v>
                </c:pt>
              </c:numCache>
            </c:numRef>
          </c:val>
          <c:smooth val="0"/>
          <c:extLst>
            <c:ext xmlns:c16="http://schemas.microsoft.com/office/drawing/2014/chart" uri="{C3380CC4-5D6E-409C-BE32-E72D297353CC}">
              <c16:uniqueId val="{00000003-67A4-4BCF-8E20-8D5AE73C0327}"/>
            </c:ext>
          </c:extLst>
        </c:ser>
        <c:ser>
          <c:idx val="4"/>
          <c:order val="4"/>
          <c:tx>
            <c:strRef>
              <c:f>'[1]Total Bill'!$O$15</c:f>
              <c:strCache>
                <c:ptCount val="1"/>
                <c:pt idx="0">
                  <c:v>SPA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Bill'!$O$16:$O$25</c:f>
              <c:numCache>
                <c:formatCode>General</c:formatCode>
                <c:ptCount val="10"/>
                <c:pt idx="0">
                  <c:v>130.39541809057755</c:v>
                </c:pt>
                <c:pt idx="1">
                  <c:v>132.88613183586943</c:v>
                </c:pt>
                <c:pt idx="2">
                  <c:v>116.19267049733031</c:v>
                </c:pt>
                <c:pt idx="3">
                  <c:v>116.59954262748191</c:v>
                </c:pt>
                <c:pt idx="4">
                  <c:v>117.9472232780297</c:v>
                </c:pt>
                <c:pt idx="5">
                  <c:v>118.89627089636677</c:v>
                </c:pt>
                <c:pt idx="6">
                  <c:v>119.8529549079723</c:v>
                </c:pt>
                <c:pt idx="7">
                  <c:v>120.81733675813207</c:v>
                </c:pt>
                <c:pt idx="8">
                  <c:v>121.78947838654371</c:v>
                </c:pt>
                <c:pt idx="9">
                  <c:v>122.7694422312949</c:v>
                </c:pt>
              </c:numCache>
            </c:numRef>
          </c:val>
          <c:smooth val="0"/>
          <c:extLst>
            <c:ext xmlns:c16="http://schemas.microsoft.com/office/drawing/2014/chart" uri="{C3380CC4-5D6E-409C-BE32-E72D297353CC}">
              <c16:uniqueId val="{00000004-67A4-4BCF-8E20-8D5AE73C0327}"/>
            </c:ext>
          </c:extLst>
        </c:ser>
        <c:ser>
          <c:idx val="5"/>
          <c:order val="5"/>
          <c:tx>
            <c:strRef>
              <c:f>'[1]Total Bill'!$P$15</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'[1]Total Bill'!$P$16:$P$25</c:f>
              <c:numCache>
                <c:formatCode>General</c:formatCode>
                <c:ptCount val="10"/>
                <c:pt idx="0">
                  <c:v>144.65472320166089</c:v>
                </c:pt>
                <c:pt idx="1">
                  <c:v>144.91176728170626</c:v>
                </c:pt>
                <c:pt idx="2">
                  <c:v>127.56468735725811</c:v>
                </c:pt>
                <c:pt idx="3">
                  <c:v>127.6964343886705</c:v>
                </c:pt>
                <c:pt idx="4">
                  <c:v>128.79536737179697</c:v>
                </c:pt>
                <c:pt idx="5">
                  <c:v>129.51153154127388</c:v>
                </c:pt>
                <c:pt idx="6">
                  <c:v>130.23167792787638</c:v>
                </c:pt>
                <c:pt idx="7">
                  <c:v>130.95582867464637</c:v>
                </c:pt>
                <c:pt idx="8">
                  <c:v>131.68400604775178</c:v>
                </c:pt>
                <c:pt idx="9">
                  <c:v>132.41623243717106</c:v>
                </c:pt>
              </c:numCache>
            </c:numRef>
          </c:val>
          <c:smooth val="0"/>
          <c:extLst>
            <c:ext xmlns:c16="http://schemas.microsoft.com/office/drawing/2014/chart" uri="{C3380CC4-5D6E-409C-BE32-E72D297353CC}">
              <c16:uniqueId val="{00000005-67A4-4BCF-8E20-8D5AE73C0327}"/>
            </c:ext>
          </c:extLst>
        </c:ser>
        <c:dLbls>
          <c:showLegendKey val="0"/>
          <c:showVal val="0"/>
          <c:showCatName val="0"/>
          <c:showSerName val="0"/>
          <c:showPercent val="0"/>
          <c:showBubbleSize val="0"/>
        </c:dLbls>
        <c:marker val="1"/>
        <c:smooth val="0"/>
        <c:axId val="1292615048"/>
        <c:axId val="1292615768"/>
      </c:lineChart>
      <c:catAx>
        <c:axId val="129261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615768"/>
        <c:crosses val="autoZero"/>
        <c:auto val="1"/>
        <c:lblAlgn val="ctr"/>
        <c:lblOffset val="100"/>
        <c:noMultiLvlLbl val="0"/>
      </c:catAx>
      <c:valAx>
        <c:axId val="1292615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61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Total Sales</a:t>
            </a:r>
          </a:p>
        </c:rich>
      </c:tx>
      <c:overlay val="0"/>
      <c:spPr>
        <a:noFill/>
        <a:ln w="25400">
          <a:noFill/>
        </a:ln>
      </c:spPr>
    </c:title>
    <c:autoTitleDeleted val="0"/>
    <c:plotArea>
      <c:layout>
        <c:manualLayout>
          <c:layoutTarget val="inner"/>
          <c:xMode val="edge"/>
          <c:yMode val="edge"/>
          <c:x val="0.1076566730420527"/>
          <c:y val="0.15764044943820224"/>
          <c:w val="0.86235152388285852"/>
          <c:h val="0.77420124450735794"/>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trendlineType val="linear"/>
            <c:dispRSqr val="0"/>
            <c:dispEq val="0"/>
          </c:trendline>
          <c:cat>
            <c:numRef>
              <c:f>Sales!$A$290:$A$401</c:f>
              <c:numCache>
                <c:formatCode>General</c:formatCode>
                <c:ptCount val="112"/>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pt idx="90">
                  <c:v>2021</c:v>
                </c:pt>
                <c:pt idx="91">
                  <c:v>2021</c:v>
                </c:pt>
                <c:pt idx="92">
                  <c:v>2021</c:v>
                </c:pt>
                <c:pt idx="93">
                  <c:v>2021</c:v>
                </c:pt>
                <c:pt idx="94">
                  <c:v>2021</c:v>
                </c:pt>
                <c:pt idx="95">
                  <c:v>2021</c:v>
                </c:pt>
                <c:pt idx="96">
                  <c:v>2022</c:v>
                </c:pt>
                <c:pt idx="97">
                  <c:v>2022</c:v>
                </c:pt>
                <c:pt idx="98">
                  <c:v>2022</c:v>
                </c:pt>
                <c:pt idx="99">
                  <c:v>2022</c:v>
                </c:pt>
                <c:pt idx="100">
                  <c:v>2022</c:v>
                </c:pt>
                <c:pt idx="101">
                  <c:v>2022</c:v>
                </c:pt>
                <c:pt idx="102">
                  <c:v>2022</c:v>
                </c:pt>
                <c:pt idx="103">
                  <c:v>2022</c:v>
                </c:pt>
                <c:pt idx="104">
                  <c:v>2022</c:v>
                </c:pt>
                <c:pt idx="105">
                  <c:v>2022</c:v>
                </c:pt>
                <c:pt idx="106">
                  <c:v>2022</c:v>
                </c:pt>
                <c:pt idx="107">
                  <c:v>2022</c:v>
                </c:pt>
                <c:pt idx="108">
                  <c:v>2023</c:v>
                </c:pt>
                <c:pt idx="109">
                  <c:v>2023</c:v>
                </c:pt>
                <c:pt idx="110">
                  <c:v>2023</c:v>
                </c:pt>
                <c:pt idx="111">
                  <c:v>2023</c:v>
                </c:pt>
              </c:numCache>
            </c:numRef>
          </c:cat>
          <c:val>
            <c:numRef>
              <c:f>Sales!$J$290:$J$401</c:f>
              <c:numCache>
                <c:formatCode>_(* #,##0_);_(* \(#,##0\);_(* "-"??_);_(@_)</c:formatCode>
                <c:ptCount val="112"/>
                <c:pt idx="0">
                  <c:v>1423893665</c:v>
                </c:pt>
                <c:pt idx="1">
                  <c:v>1371917331</c:v>
                </c:pt>
                <c:pt idx="2">
                  <c:v>1275956187</c:v>
                </c:pt>
                <c:pt idx="3">
                  <c:v>1290229586</c:v>
                </c:pt>
                <c:pt idx="4">
                  <c:v>1515131775</c:v>
                </c:pt>
                <c:pt idx="5">
                  <c:v>1773051438</c:v>
                </c:pt>
                <c:pt idx="6">
                  <c:v>1854062179</c:v>
                </c:pt>
                <c:pt idx="7">
                  <c:v>1816583587</c:v>
                </c:pt>
                <c:pt idx="8">
                  <c:v>1858557960</c:v>
                </c:pt>
                <c:pt idx="9">
                  <c:v>1616800548</c:v>
                </c:pt>
                <c:pt idx="10">
                  <c:v>1373994903</c:v>
                </c:pt>
                <c:pt idx="11">
                  <c:v>1355559681</c:v>
                </c:pt>
                <c:pt idx="12">
                  <c:v>1394938742</c:v>
                </c:pt>
                <c:pt idx="13">
                  <c:v>1305101418</c:v>
                </c:pt>
                <c:pt idx="14">
                  <c:v>1336690236</c:v>
                </c:pt>
                <c:pt idx="15">
                  <c:v>1502963398</c:v>
                </c:pt>
                <c:pt idx="16">
                  <c:v>1606390493</c:v>
                </c:pt>
                <c:pt idx="17">
                  <c:v>1779913793</c:v>
                </c:pt>
                <c:pt idx="18">
                  <c:v>1844676645</c:v>
                </c:pt>
                <c:pt idx="19">
                  <c:v>1737268846</c:v>
                </c:pt>
                <c:pt idx="20">
                  <c:v>1818814395</c:v>
                </c:pt>
                <c:pt idx="21">
                  <c:v>1685721613</c:v>
                </c:pt>
                <c:pt idx="22">
                  <c:v>1559101220</c:v>
                </c:pt>
                <c:pt idx="23">
                  <c:v>1434893454</c:v>
                </c:pt>
                <c:pt idx="24">
                  <c:v>1507012198</c:v>
                </c:pt>
                <c:pt idx="25">
                  <c:v>1359533938</c:v>
                </c:pt>
                <c:pt idx="26">
                  <c:v>1298062849</c:v>
                </c:pt>
                <c:pt idx="27">
                  <c:v>1411115318</c:v>
                </c:pt>
                <c:pt idx="28">
                  <c:v>1520107722</c:v>
                </c:pt>
                <c:pt idx="29">
                  <c:v>1800204665</c:v>
                </c:pt>
                <c:pt idx="30">
                  <c:v>1934422197</c:v>
                </c:pt>
                <c:pt idx="31">
                  <c:v>1905896941</c:v>
                </c:pt>
                <c:pt idx="32">
                  <c:v>1935437809</c:v>
                </c:pt>
                <c:pt idx="33">
                  <c:v>1727013118</c:v>
                </c:pt>
                <c:pt idx="34">
                  <c:v>1441502105</c:v>
                </c:pt>
                <c:pt idx="35">
                  <c:v>1394216268</c:v>
                </c:pt>
                <c:pt idx="36">
                  <c:v>1477734290</c:v>
                </c:pt>
                <c:pt idx="37">
                  <c:v>1302817979</c:v>
                </c:pt>
                <c:pt idx="38">
                  <c:v>1310158859</c:v>
                </c:pt>
                <c:pt idx="39">
                  <c:v>1444117692</c:v>
                </c:pt>
                <c:pt idx="40">
                  <c:v>1629761701</c:v>
                </c:pt>
                <c:pt idx="41">
                  <c:v>1768363745</c:v>
                </c:pt>
                <c:pt idx="42">
                  <c:v>1827061009</c:v>
                </c:pt>
                <c:pt idx="43">
                  <c:v>1888101028</c:v>
                </c:pt>
                <c:pt idx="44">
                  <c:v>1947383467</c:v>
                </c:pt>
                <c:pt idx="45">
                  <c:v>1770403349</c:v>
                </c:pt>
                <c:pt idx="46">
                  <c:v>1471256118</c:v>
                </c:pt>
                <c:pt idx="47">
                  <c:v>1358321563</c:v>
                </c:pt>
                <c:pt idx="48">
                  <c:v>1547440942</c:v>
                </c:pt>
                <c:pt idx="49">
                  <c:v>1404734764</c:v>
                </c:pt>
                <c:pt idx="50">
                  <c:v>1388669531</c:v>
                </c:pt>
                <c:pt idx="51">
                  <c:v>1408123673</c:v>
                </c:pt>
                <c:pt idx="52">
                  <c:v>1489012013</c:v>
                </c:pt>
                <c:pt idx="53">
                  <c:v>1715975157</c:v>
                </c:pt>
                <c:pt idx="54">
                  <c:v>1916168091</c:v>
                </c:pt>
                <c:pt idx="55">
                  <c:v>1876274453</c:v>
                </c:pt>
                <c:pt idx="56">
                  <c:v>2014349883</c:v>
                </c:pt>
                <c:pt idx="57">
                  <c:v>1850332539</c:v>
                </c:pt>
                <c:pt idx="58">
                  <c:v>1600101747</c:v>
                </c:pt>
                <c:pt idx="59">
                  <c:v>1418149618</c:v>
                </c:pt>
                <c:pt idx="60">
                  <c:v>1403177228</c:v>
                </c:pt>
                <c:pt idx="61">
                  <c:v>1411216824</c:v>
                </c:pt>
                <c:pt idx="62">
                  <c:v>1392939754</c:v>
                </c:pt>
                <c:pt idx="63">
                  <c:v>1382419925</c:v>
                </c:pt>
                <c:pt idx="64">
                  <c:v>1637525597</c:v>
                </c:pt>
                <c:pt idx="65">
                  <c:v>1907224512</c:v>
                </c:pt>
                <c:pt idx="66">
                  <c:v>1932675032</c:v>
                </c:pt>
                <c:pt idx="67">
                  <c:v>1849734776</c:v>
                </c:pt>
                <c:pt idx="68">
                  <c:v>2015537473</c:v>
                </c:pt>
                <c:pt idx="69">
                  <c:v>1817683888</c:v>
                </c:pt>
                <c:pt idx="70">
                  <c:v>1655026851</c:v>
                </c:pt>
                <c:pt idx="71">
                  <c:v>1384955100</c:v>
                </c:pt>
                <c:pt idx="72">
                  <c:v>1442019602</c:v>
                </c:pt>
                <c:pt idx="73">
                  <c:v>1366716506</c:v>
                </c:pt>
                <c:pt idx="74">
                  <c:v>1371759411</c:v>
                </c:pt>
                <c:pt idx="75">
                  <c:v>1534229113</c:v>
                </c:pt>
                <c:pt idx="76">
                  <c:v>1528569808</c:v>
                </c:pt>
                <c:pt idx="77">
                  <c:v>1780727415</c:v>
                </c:pt>
                <c:pt idx="78">
                  <c:v>1996647963</c:v>
                </c:pt>
                <c:pt idx="79">
                  <c:v>2049577348</c:v>
                </c:pt>
                <c:pt idx="80">
                  <c:v>1932981369</c:v>
                </c:pt>
                <c:pt idx="81">
                  <c:v>1795328939</c:v>
                </c:pt>
                <c:pt idx="82">
                  <c:v>1693650922</c:v>
                </c:pt>
                <c:pt idx="83">
                  <c:v>1474415930</c:v>
                </c:pt>
                <c:pt idx="84">
                  <c:v>1511072900</c:v>
                </c:pt>
                <c:pt idx="85">
                  <c:v>1374292829</c:v>
                </c:pt>
                <c:pt idx="86">
                  <c:v>1370566750</c:v>
                </c:pt>
                <c:pt idx="87">
                  <c:v>1477192342</c:v>
                </c:pt>
                <c:pt idx="88">
                  <c:v>1662625580</c:v>
                </c:pt>
                <c:pt idx="89">
                  <c:v>1859111288</c:v>
                </c:pt>
                <c:pt idx="90">
                  <c:v>1907813542</c:v>
                </c:pt>
                <c:pt idx="91">
                  <c:v>1993367975</c:v>
                </c:pt>
                <c:pt idx="92">
                  <c:v>2057509037</c:v>
                </c:pt>
                <c:pt idx="93">
                  <c:v>1840263195</c:v>
                </c:pt>
                <c:pt idx="94">
                  <c:v>1562397858</c:v>
                </c:pt>
                <c:pt idx="95">
                  <c:v>1439568002</c:v>
                </c:pt>
                <c:pt idx="96">
                  <c:v>1504041713</c:v>
                </c:pt>
                <c:pt idx="97">
                  <c:v>1446203625</c:v>
                </c:pt>
                <c:pt idx="98">
                  <c:v>1435723720</c:v>
                </c:pt>
                <c:pt idx="99">
                  <c:v>1493882544</c:v>
                </c:pt>
                <c:pt idx="100">
                  <c:v>1695938240</c:v>
                </c:pt>
                <c:pt idx="101">
                  <c:v>1923615858</c:v>
                </c:pt>
                <c:pt idx="102">
                  <c:v>2057521530</c:v>
                </c:pt>
                <c:pt idx="103">
                  <c:v>2037531635</c:v>
                </c:pt>
                <c:pt idx="104">
                  <c:v>2070102040</c:v>
                </c:pt>
                <c:pt idx="105">
                  <c:v>1703948160</c:v>
                </c:pt>
                <c:pt idx="106">
                  <c:v>1565001782</c:v>
                </c:pt>
                <c:pt idx="107">
                  <c:v>1521711106</c:v>
                </c:pt>
                <c:pt idx="108">
                  <c:v>1585544684</c:v>
                </c:pt>
                <c:pt idx="109">
                  <c:v>1374382713</c:v>
                </c:pt>
                <c:pt idx="110">
                  <c:v>1459705452</c:v>
                </c:pt>
                <c:pt idx="111">
                  <c:v>1592039778</c:v>
                </c:pt>
              </c:numCache>
            </c:numRef>
          </c:val>
          <c:smooth val="0"/>
          <c:extLst>
            <c:ext xmlns:c16="http://schemas.microsoft.com/office/drawing/2014/chart" uri="{C3380CC4-5D6E-409C-BE32-E72D297353CC}">
              <c16:uniqueId val="{00000001-70BA-4932-99C4-58C5B9AB6902}"/>
            </c:ext>
          </c:extLst>
        </c:ser>
        <c:dLbls>
          <c:showLegendKey val="0"/>
          <c:showVal val="0"/>
          <c:showCatName val="0"/>
          <c:showSerName val="0"/>
          <c:showPercent val="0"/>
          <c:showBubbleSize val="0"/>
        </c:dLbls>
        <c:marker val="1"/>
        <c:smooth val="0"/>
        <c:axId val="1277592664"/>
        <c:axId val="1"/>
      </c:lineChart>
      <c:catAx>
        <c:axId val="1277592664"/>
        <c:scaling>
          <c:orientation val="minMax"/>
        </c:scaling>
        <c:delete val="0"/>
        <c:axPos val="b"/>
        <c:majorGridlines>
          <c:spPr>
            <a:ln>
              <a:solidFill>
                <a:schemeClr val="tx1">
                  <a:lumMod val="15000"/>
                  <a:lumOff val="85000"/>
                  <a:alpha val="82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tickLblSkip val="12"/>
        <c:tickMarkSkip val="1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5926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Total Sales</a:t>
            </a:r>
          </a:p>
        </c:rich>
      </c:tx>
      <c:overlay val="0"/>
      <c:spPr>
        <a:noFill/>
        <a:ln w="25400">
          <a:noFill/>
        </a:ln>
      </c:spPr>
    </c:title>
    <c:autoTitleDeleted val="0"/>
    <c:plotArea>
      <c:layout/>
      <c:lineChart>
        <c:grouping val="standard"/>
        <c:varyColors val="0"/>
        <c:ser>
          <c:idx val="0"/>
          <c:order val="0"/>
          <c:tx>
            <c:v>2014</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Sales!$N$376:$Y$376</c:f>
              <c:numCache>
                <c:formatCode>_(* #,##0_);_(* \(#,##0\);_(* "-"??_);_(@_)</c:formatCode>
                <c:ptCount val="12"/>
                <c:pt idx="0">
                  <c:v>1423893665</c:v>
                </c:pt>
                <c:pt idx="1">
                  <c:v>1371917331</c:v>
                </c:pt>
                <c:pt idx="2">
                  <c:v>1275956187</c:v>
                </c:pt>
                <c:pt idx="3">
                  <c:v>1290229586</c:v>
                </c:pt>
                <c:pt idx="4">
                  <c:v>1515131775</c:v>
                </c:pt>
                <c:pt idx="5">
                  <c:v>1773051438</c:v>
                </c:pt>
                <c:pt idx="6">
                  <c:v>1854062179</c:v>
                </c:pt>
                <c:pt idx="7">
                  <c:v>1816583587</c:v>
                </c:pt>
                <c:pt idx="8">
                  <c:v>1858557960</c:v>
                </c:pt>
                <c:pt idx="9">
                  <c:v>1616800548</c:v>
                </c:pt>
                <c:pt idx="10">
                  <c:v>1373994903</c:v>
                </c:pt>
                <c:pt idx="11">
                  <c:v>1355559681</c:v>
                </c:pt>
              </c:numCache>
            </c:numRef>
          </c:val>
          <c:smooth val="0"/>
          <c:extLst>
            <c:ext xmlns:c16="http://schemas.microsoft.com/office/drawing/2014/chart" uri="{C3380CC4-5D6E-409C-BE32-E72D297353CC}">
              <c16:uniqueId val="{00000000-B31F-4952-B9D2-C83A40A898E5}"/>
            </c:ext>
          </c:extLst>
        </c:ser>
        <c:ser>
          <c:idx val="1"/>
          <c:order val="1"/>
          <c:tx>
            <c:v>2015</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Sales!$N$377:$Y$377</c:f>
              <c:numCache>
                <c:formatCode>_(* #,##0_);_(* \(#,##0\);_(* "-"??_);_(@_)</c:formatCode>
                <c:ptCount val="12"/>
                <c:pt idx="0">
                  <c:v>1394938742</c:v>
                </c:pt>
                <c:pt idx="1">
                  <c:v>1305101418</c:v>
                </c:pt>
                <c:pt idx="2">
                  <c:v>1336690236</c:v>
                </c:pt>
                <c:pt idx="3">
                  <c:v>1502963398</c:v>
                </c:pt>
                <c:pt idx="4">
                  <c:v>1606390493</c:v>
                </c:pt>
                <c:pt idx="5">
                  <c:v>1779913793</c:v>
                </c:pt>
                <c:pt idx="6">
                  <c:v>1844676645</c:v>
                </c:pt>
                <c:pt idx="7">
                  <c:v>1737268846</c:v>
                </c:pt>
                <c:pt idx="8">
                  <c:v>1818814395</c:v>
                </c:pt>
                <c:pt idx="9">
                  <c:v>1685721613</c:v>
                </c:pt>
                <c:pt idx="10">
                  <c:v>1559101220</c:v>
                </c:pt>
                <c:pt idx="11">
                  <c:v>1434893454</c:v>
                </c:pt>
              </c:numCache>
            </c:numRef>
          </c:val>
          <c:smooth val="0"/>
          <c:extLst>
            <c:ext xmlns:c16="http://schemas.microsoft.com/office/drawing/2014/chart" uri="{C3380CC4-5D6E-409C-BE32-E72D297353CC}">
              <c16:uniqueId val="{00000001-B31F-4952-B9D2-C83A40A898E5}"/>
            </c:ext>
          </c:extLst>
        </c:ser>
        <c:ser>
          <c:idx val="2"/>
          <c:order val="2"/>
          <c:tx>
            <c:v>2016</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Sales!$N$378:$Y$378</c:f>
              <c:numCache>
                <c:formatCode>_(* #,##0_);_(* \(#,##0\);_(* "-"??_);_(@_)</c:formatCode>
                <c:ptCount val="12"/>
                <c:pt idx="0">
                  <c:v>1507012198</c:v>
                </c:pt>
                <c:pt idx="1">
                  <c:v>1359533938</c:v>
                </c:pt>
                <c:pt idx="2">
                  <c:v>1298062849</c:v>
                </c:pt>
                <c:pt idx="3">
                  <c:v>1411115318</c:v>
                </c:pt>
                <c:pt idx="4">
                  <c:v>1520107722</c:v>
                </c:pt>
                <c:pt idx="5">
                  <c:v>1800204665</c:v>
                </c:pt>
                <c:pt idx="6">
                  <c:v>1934422197</c:v>
                </c:pt>
                <c:pt idx="7">
                  <c:v>1905896941</c:v>
                </c:pt>
                <c:pt idx="8">
                  <c:v>1935437809</c:v>
                </c:pt>
                <c:pt idx="9">
                  <c:v>1727013118</c:v>
                </c:pt>
                <c:pt idx="10">
                  <c:v>1441502105</c:v>
                </c:pt>
                <c:pt idx="11">
                  <c:v>1394216268</c:v>
                </c:pt>
              </c:numCache>
            </c:numRef>
          </c:val>
          <c:smooth val="0"/>
          <c:extLst>
            <c:ext xmlns:c16="http://schemas.microsoft.com/office/drawing/2014/chart" uri="{C3380CC4-5D6E-409C-BE32-E72D297353CC}">
              <c16:uniqueId val="{00000002-B31F-4952-B9D2-C83A40A898E5}"/>
            </c:ext>
          </c:extLst>
        </c:ser>
        <c:ser>
          <c:idx val="3"/>
          <c:order val="3"/>
          <c:tx>
            <c:v>2017</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Sales!$N$379:$Y$379</c:f>
              <c:numCache>
                <c:formatCode>_(* #,##0_);_(* \(#,##0\);_(* "-"??_);_(@_)</c:formatCode>
                <c:ptCount val="12"/>
                <c:pt idx="0">
                  <c:v>1477755097</c:v>
                </c:pt>
                <c:pt idx="1">
                  <c:v>1302799015</c:v>
                </c:pt>
                <c:pt idx="2">
                  <c:v>1310158883</c:v>
                </c:pt>
                <c:pt idx="3">
                  <c:v>1444119289</c:v>
                </c:pt>
                <c:pt idx="4">
                  <c:v>1629784273</c:v>
                </c:pt>
                <c:pt idx="5">
                  <c:v>1768698762</c:v>
                </c:pt>
                <c:pt idx="6">
                  <c:v>1827018247</c:v>
                </c:pt>
                <c:pt idx="7">
                  <c:v>1888109908</c:v>
                </c:pt>
                <c:pt idx="8">
                  <c:v>1947408126</c:v>
                </c:pt>
                <c:pt idx="9">
                  <c:v>1770421424</c:v>
                </c:pt>
                <c:pt idx="10">
                  <c:v>1470977278</c:v>
                </c:pt>
                <c:pt idx="11">
                  <c:v>1358035676</c:v>
                </c:pt>
              </c:numCache>
            </c:numRef>
          </c:val>
          <c:smooth val="0"/>
          <c:extLst>
            <c:ext xmlns:c16="http://schemas.microsoft.com/office/drawing/2014/chart" uri="{C3380CC4-5D6E-409C-BE32-E72D297353CC}">
              <c16:uniqueId val="{00000003-B31F-4952-B9D2-C83A40A898E5}"/>
            </c:ext>
          </c:extLst>
        </c:ser>
        <c:ser>
          <c:idx val="4"/>
          <c:order val="4"/>
          <c:tx>
            <c:v>2018</c:v>
          </c:tx>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Sales!$N$380:$Y$380</c:f>
              <c:numCache>
                <c:formatCode>_(* #,##0_);_(* \(#,##0\);_(* "-"??_);_(@_)</c:formatCode>
                <c:ptCount val="12"/>
                <c:pt idx="0">
                  <c:v>1547151981</c:v>
                </c:pt>
                <c:pt idx="1">
                  <c:v>1404478491</c:v>
                </c:pt>
                <c:pt idx="2">
                  <c:v>1389245329</c:v>
                </c:pt>
                <c:pt idx="3">
                  <c:v>1408639858</c:v>
                </c:pt>
                <c:pt idx="4">
                  <c:v>1489588568</c:v>
                </c:pt>
                <c:pt idx="5">
                  <c:v>1716584614</c:v>
                </c:pt>
                <c:pt idx="6">
                  <c:v>1916626706</c:v>
                </c:pt>
                <c:pt idx="7">
                  <c:v>1876852639</c:v>
                </c:pt>
                <c:pt idx="8">
                  <c:v>2014780451</c:v>
                </c:pt>
                <c:pt idx="9">
                  <c:v>1850768966</c:v>
                </c:pt>
                <c:pt idx="10">
                  <c:v>1600370452</c:v>
                </c:pt>
                <c:pt idx="11">
                  <c:v>1418341973</c:v>
                </c:pt>
              </c:numCache>
            </c:numRef>
          </c:val>
          <c:smooth val="0"/>
          <c:extLst>
            <c:ext xmlns:c16="http://schemas.microsoft.com/office/drawing/2014/chart" uri="{C3380CC4-5D6E-409C-BE32-E72D297353CC}">
              <c16:uniqueId val="{00000004-B31F-4952-B9D2-C83A40A898E5}"/>
            </c:ext>
          </c:extLst>
        </c:ser>
        <c:ser>
          <c:idx val="5"/>
          <c:order val="5"/>
          <c:tx>
            <c:v>2019</c:v>
          </c:tx>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Sales!$N$381:$Y$381</c:f>
              <c:numCache>
                <c:formatCode>_(* #,##0_);_(* \(#,##0\);_(* "-"??_);_(@_)</c:formatCode>
                <c:ptCount val="12"/>
                <c:pt idx="0">
                  <c:v>1406217757</c:v>
                </c:pt>
                <c:pt idx="1">
                  <c:v>1414180506</c:v>
                </c:pt>
                <c:pt idx="2">
                  <c:v>1395707329</c:v>
                </c:pt>
                <c:pt idx="3">
                  <c:v>1385333639</c:v>
                </c:pt>
                <c:pt idx="4">
                  <c:v>1640446526</c:v>
                </c:pt>
                <c:pt idx="5">
                  <c:v>1910436648</c:v>
                </c:pt>
                <c:pt idx="6">
                  <c:v>1936190282</c:v>
                </c:pt>
                <c:pt idx="7">
                  <c:v>1853037005</c:v>
                </c:pt>
                <c:pt idx="8">
                  <c:v>2018987272</c:v>
                </c:pt>
                <c:pt idx="9">
                  <c:v>1820937514</c:v>
                </c:pt>
                <c:pt idx="10">
                  <c:v>1658003003</c:v>
                </c:pt>
                <c:pt idx="11">
                  <c:v>1387645912</c:v>
                </c:pt>
              </c:numCache>
            </c:numRef>
          </c:val>
          <c:smooth val="0"/>
          <c:extLst>
            <c:ext xmlns:c16="http://schemas.microsoft.com/office/drawing/2014/chart" uri="{C3380CC4-5D6E-409C-BE32-E72D297353CC}">
              <c16:uniqueId val="{00000005-B31F-4952-B9D2-C83A40A898E5}"/>
            </c:ext>
          </c:extLst>
        </c:ser>
        <c:ser>
          <c:idx val="6"/>
          <c:order val="6"/>
          <c:tx>
            <c:v>2020</c:v>
          </c:tx>
          <c:spPr>
            <a:ln>
              <a:solidFill>
                <a:schemeClr val="tx1"/>
              </a:solidFill>
            </a:ln>
          </c:spPr>
          <c:marker>
            <c:spPr>
              <a:ln>
                <a:solidFill>
                  <a:schemeClr val="tx1"/>
                </a:solidFill>
              </a:ln>
            </c:spPr>
          </c:marker>
          <c:cat>
            <c:numRef>
              <c:f>Sales!$B$314:$B$325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Sales!$N$382:$Y$382</c:f>
              <c:numCache>
                <c:formatCode>_(* #,##0_);_(* \(#,##0\);_(* "-"??_);_(@_)</c:formatCode>
                <c:ptCount val="12"/>
                <c:pt idx="0">
                  <c:v>1442019602</c:v>
                </c:pt>
                <c:pt idx="1">
                  <c:v>1366716506</c:v>
                </c:pt>
                <c:pt idx="2">
                  <c:v>1371759411</c:v>
                </c:pt>
                <c:pt idx="3">
                  <c:v>1534229113</c:v>
                </c:pt>
                <c:pt idx="4">
                  <c:v>1528569808</c:v>
                </c:pt>
                <c:pt idx="5">
                  <c:v>1780727415</c:v>
                </c:pt>
                <c:pt idx="6">
                  <c:v>1996647963</c:v>
                </c:pt>
                <c:pt idx="7">
                  <c:v>2049577348</c:v>
                </c:pt>
                <c:pt idx="8">
                  <c:v>1932981369</c:v>
                </c:pt>
                <c:pt idx="9">
                  <c:v>1795328939</c:v>
                </c:pt>
                <c:pt idx="10">
                  <c:v>1693650922</c:v>
                </c:pt>
                <c:pt idx="11">
                  <c:v>1474415930</c:v>
                </c:pt>
              </c:numCache>
            </c:numRef>
          </c:val>
          <c:smooth val="0"/>
          <c:extLst>
            <c:ext xmlns:c16="http://schemas.microsoft.com/office/drawing/2014/chart" uri="{C3380CC4-5D6E-409C-BE32-E72D297353CC}">
              <c16:uniqueId val="{00000006-B31F-4952-B9D2-C83A40A898E5}"/>
            </c:ext>
          </c:extLst>
        </c:ser>
        <c:ser>
          <c:idx val="7"/>
          <c:order val="7"/>
          <c:tx>
            <c:v>2021</c:v>
          </c:tx>
          <c:val>
            <c:numRef>
              <c:f>Sales!$N$383:$Y$383</c:f>
              <c:numCache>
                <c:formatCode>_(* #,##0_);_(* \(#,##0\);_(* "-"??_);_(@_)</c:formatCode>
                <c:ptCount val="12"/>
                <c:pt idx="0">
                  <c:v>1511072900</c:v>
                </c:pt>
                <c:pt idx="1">
                  <c:v>1374292829</c:v>
                </c:pt>
                <c:pt idx="2">
                  <c:v>1370566750</c:v>
                </c:pt>
                <c:pt idx="3">
                  <c:v>1477192342</c:v>
                </c:pt>
                <c:pt idx="4">
                  <c:v>1662625580</c:v>
                </c:pt>
                <c:pt idx="5">
                  <c:v>1859111288</c:v>
                </c:pt>
                <c:pt idx="6">
                  <c:v>1907813542</c:v>
                </c:pt>
                <c:pt idx="7">
                  <c:v>1993367975</c:v>
                </c:pt>
                <c:pt idx="8">
                  <c:v>2057509037</c:v>
                </c:pt>
                <c:pt idx="9">
                  <c:v>1840263195</c:v>
                </c:pt>
                <c:pt idx="10">
                  <c:v>1562397858</c:v>
                </c:pt>
                <c:pt idx="11">
                  <c:v>1439568002</c:v>
                </c:pt>
              </c:numCache>
            </c:numRef>
          </c:val>
          <c:smooth val="0"/>
          <c:extLst>
            <c:ext xmlns:c16="http://schemas.microsoft.com/office/drawing/2014/chart" uri="{C3380CC4-5D6E-409C-BE32-E72D297353CC}">
              <c16:uniqueId val="{00000000-5422-47EC-9710-D469F79DD606}"/>
            </c:ext>
          </c:extLst>
        </c:ser>
        <c:ser>
          <c:idx val="8"/>
          <c:order val="8"/>
          <c:tx>
            <c:v>2022</c:v>
          </c:tx>
          <c:spPr>
            <a:ln w="41275" cmpd="sng">
              <a:solidFill>
                <a:srgbClr val="FF0000"/>
              </a:solidFill>
            </a:ln>
          </c:spPr>
          <c:marker>
            <c:spPr>
              <a:ln>
                <a:solidFill>
                  <a:srgbClr val="FF0000"/>
                </a:solidFill>
              </a:ln>
            </c:spPr>
          </c:marker>
          <c:val>
            <c:numRef>
              <c:f>Sales!$N$384:$Y$384</c:f>
              <c:numCache>
                <c:formatCode>_(* #,##0_);_(* \(#,##0\);_(* "-"??_);_(@_)</c:formatCode>
                <c:ptCount val="12"/>
                <c:pt idx="0">
                  <c:v>1504041713</c:v>
                </c:pt>
                <c:pt idx="1">
                  <c:v>1446203625</c:v>
                </c:pt>
                <c:pt idx="2">
                  <c:v>1435723720</c:v>
                </c:pt>
                <c:pt idx="3">
                  <c:v>1493882544</c:v>
                </c:pt>
                <c:pt idx="4">
                  <c:v>1695938240</c:v>
                </c:pt>
                <c:pt idx="5">
                  <c:v>1923615858</c:v>
                </c:pt>
                <c:pt idx="6">
                  <c:v>2057521530</c:v>
                </c:pt>
                <c:pt idx="7">
                  <c:v>2037531635</c:v>
                </c:pt>
                <c:pt idx="8">
                  <c:v>2070102040</c:v>
                </c:pt>
                <c:pt idx="9">
                  <c:v>1703948160</c:v>
                </c:pt>
                <c:pt idx="10">
                  <c:v>1565001782</c:v>
                </c:pt>
                <c:pt idx="11">
                  <c:v>1521711106</c:v>
                </c:pt>
              </c:numCache>
            </c:numRef>
          </c:val>
          <c:smooth val="0"/>
          <c:extLst>
            <c:ext xmlns:c16="http://schemas.microsoft.com/office/drawing/2014/chart" uri="{C3380CC4-5D6E-409C-BE32-E72D297353CC}">
              <c16:uniqueId val="{00000001-5422-47EC-9710-D469F79DD606}"/>
            </c:ext>
          </c:extLst>
        </c:ser>
        <c:dLbls>
          <c:showLegendKey val="0"/>
          <c:showVal val="0"/>
          <c:showCatName val="0"/>
          <c:showSerName val="0"/>
          <c:showPercent val="0"/>
          <c:showBubbleSize val="0"/>
        </c:dLbls>
        <c:marker val="1"/>
        <c:smooth val="0"/>
        <c:axId val="1277588400"/>
        <c:axId val="1"/>
      </c:lineChart>
      <c:catAx>
        <c:axId val="127758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12000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588400"/>
        <c:crosses val="autoZero"/>
        <c:crossBetween val="between"/>
      </c:valAx>
      <c:spPr>
        <a:noFill/>
        <a:ln w="25400">
          <a:noFill/>
        </a:ln>
      </c:spPr>
    </c:plotArea>
    <c:legend>
      <c:legendPos val="b"/>
      <c:overlay val="0"/>
      <c:spPr>
        <a:noFill/>
        <a:ln w="25400">
          <a:noFill/>
        </a:ln>
      </c:spPr>
      <c:txPr>
        <a:bodyPr/>
        <a:lstStyle/>
        <a:p>
          <a:pPr>
            <a:defRPr sz="80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Construction Meters_Jumped in Sales with TUGS (began end of 2014), allowing for 200 amp service vs. only 70 amp service...they are using more!</a:t>
            </a:r>
          </a:p>
        </c:rich>
      </c:tx>
      <c:layout>
        <c:manualLayout>
          <c:xMode val="edge"/>
          <c:yMode val="edge"/>
          <c:x val="0.12150037325467022"/>
          <c:y val="3.3430317658104079E-2"/>
        </c:manualLayout>
      </c:layout>
      <c:overlay val="0"/>
      <c:spPr>
        <a:noFill/>
        <a:ln w="25400">
          <a:noFill/>
        </a:ln>
      </c:sp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Sales!$A$2:$A$401</c:f>
              <c:numCache>
                <c:formatCode>General</c:formatCode>
                <c:ptCount val="400"/>
                <c:pt idx="0">
                  <c:v>1990</c:v>
                </c:pt>
                <c:pt idx="1">
                  <c:v>1990</c:v>
                </c:pt>
                <c:pt idx="2">
                  <c:v>1990</c:v>
                </c:pt>
                <c:pt idx="3">
                  <c:v>1990</c:v>
                </c:pt>
                <c:pt idx="4">
                  <c:v>1990</c:v>
                </c:pt>
                <c:pt idx="5">
                  <c:v>1990</c:v>
                </c:pt>
                <c:pt idx="6">
                  <c:v>1990</c:v>
                </c:pt>
                <c:pt idx="7">
                  <c:v>1990</c:v>
                </c:pt>
                <c:pt idx="8">
                  <c:v>1990</c:v>
                </c:pt>
                <c:pt idx="9">
                  <c:v>1990</c:v>
                </c:pt>
                <c:pt idx="10">
                  <c:v>1990</c:v>
                </c:pt>
                <c:pt idx="11">
                  <c:v>1990</c:v>
                </c:pt>
                <c:pt idx="12">
                  <c:v>1991</c:v>
                </c:pt>
                <c:pt idx="13">
                  <c:v>1991</c:v>
                </c:pt>
                <c:pt idx="14">
                  <c:v>1991</c:v>
                </c:pt>
                <c:pt idx="15">
                  <c:v>1991</c:v>
                </c:pt>
                <c:pt idx="16">
                  <c:v>1991</c:v>
                </c:pt>
                <c:pt idx="17">
                  <c:v>1991</c:v>
                </c:pt>
                <c:pt idx="18">
                  <c:v>1991</c:v>
                </c:pt>
                <c:pt idx="19">
                  <c:v>1991</c:v>
                </c:pt>
                <c:pt idx="20">
                  <c:v>1991</c:v>
                </c:pt>
                <c:pt idx="21">
                  <c:v>1991</c:v>
                </c:pt>
                <c:pt idx="22">
                  <c:v>1991</c:v>
                </c:pt>
                <c:pt idx="23">
                  <c:v>1991</c:v>
                </c:pt>
                <c:pt idx="24">
                  <c:v>1992</c:v>
                </c:pt>
                <c:pt idx="25">
                  <c:v>1992</c:v>
                </c:pt>
                <c:pt idx="26">
                  <c:v>1992</c:v>
                </c:pt>
                <c:pt idx="27">
                  <c:v>1992</c:v>
                </c:pt>
                <c:pt idx="28">
                  <c:v>1992</c:v>
                </c:pt>
                <c:pt idx="29">
                  <c:v>1992</c:v>
                </c:pt>
                <c:pt idx="30">
                  <c:v>1992</c:v>
                </c:pt>
                <c:pt idx="31">
                  <c:v>1992</c:v>
                </c:pt>
                <c:pt idx="32">
                  <c:v>1992</c:v>
                </c:pt>
                <c:pt idx="33">
                  <c:v>1992</c:v>
                </c:pt>
                <c:pt idx="34">
                  <c:v>1992</c:v>
                </c:pt>
                <c:pt idx="35">
                  <c:v>1992</c:v>
                </c:pt>
                <c:pt idx="36">
                  <c:v>1993</c:v>
                </c:pt>
                <c:pt idx="37">
                  <c:v>1993</c:v>
                </c:pt>
                <c:pt idx="38">
                  <c:v>1993</c:v>
                </c:pt>
                <c:pt idx="39">
                  <c:v>1993</c:v>
                </c:pt>
                <c:pt idx="40">
                  <c:v>1993</c:v>
                </c:pt>
                <c:pt idx="41">
                  <c:v>1993</c:v>
                </c:pt>
                <c:pt idx="42">
                  <c:v>1993</c:v>
                </c:pt>
                <c:pt idx="43">
                  <c:v>1993</c:v>
                </c:pt>
                <c:pt idx="44">
                  <c:v>1993</c:v>
                </c:pt>
                <c:pt idx="45">
                  <c:v>1993</c:v>
                </c:pt>
                <c:pt idx="46">
                  <c:v>1993</c:v>
                </c:pt>
                <c:pt idx="47">
                  <c:v>1993</c:v>
                </c:pt>
                <c:pt idx="48">
                  <c:v>1994</c:v>
                </c:pt>
                <c:pt idx="49">
                  <c:v>1994</c:v>
                </c:pt>
                <c:pt idx="50">
                  <c:v>1994</c:v>
                </c:pt>
                <c:pt idx="51">
                  <c:v>1994</c:v>
                </c:pt>
                <c:pt idx="52">
                  <c:v>1994</c:v>
                </c:pt>
                <c:pt idx="53">
                  <c:v>1994</c:v>
                </c:pt>
                <c:pt idx="54">
                  <c:v>1994</c:v>
                </c:pt>
                <c:pt idx="55">
                  <c:v>1994</c:v>
                </c:pt>
                <c:pt idx="56">
                  <c:v>1994</c:v>
                </c:pt>
                <c:pt idx="57">
                  <c:v>1994</c:v>
                </c:pt>
                <c:pt idx="58">
                  <c:v>1994</c:v>
                </c:pt>
                <c:pt idx="59">
                  <c:v>1994</c:v>
                </c:pt>
                <c:pt idx="60">
                  <c:v>1995</c:v>
                </c:pt>
                <c:pt idx="61">
                  <c:v>1995</c:v>
                </c:pt>
                <c:pt idx="62">
                  <c:v>1995</c:v>
                </c:pt>
                <c:pt idx="63">
                  <c:v>1995</c:v>
                </c:pt>
                <c:pt idx="64">
                  <c:v>1995</c:v>
                </c:pt>
                <c:pt idx="65">
                  <c:v>1995</c:v>
                </c:pt>
                <c:pt idx="66">
                  <c:v>1995</c:v>
                </c:pt>
                <c:pt idx="67">
                  <c:v>1995</c:v>
                </c:pt>
                <c:pt idx="68">
                  <c:v>1995</c:v>
                </c:pt>
                <c:pt idx="69">
                  <c:v>1995</c:v>
                </c:pt>
                <c:pt idx="70">
                  <c:v>1995</c:v>
                </c:pt>
                <c:pt idx="71">
                  <c:v>1995</c:v>
                </c:pt>
                <c:pt idx="72">
                  <c:v>1996</c:v>
                </c:pt>
                <c:pt idx="73">
                  <c:v>1996</c:v>
                </c:pt>
                <c:pt idx="74">
                  <c:v>1996</c:v>
                </c:pt>
                <c:pt idx="75">
                  <c:v>1996</c:v>
                </c:pt>
                <c:pt idx="76">
                  <c:v>1996</c:v>
                </c:pt>
                <c:pt idx="77">
                  <c:v>1996</c:v>
                </c:pt>
                <c:pt idx="78">
                  <c:v>1996</c:v>
                </c:pt>
                <c:pt idx="79">
                  <c:v>1996</c:v>
                </c:pt>
                <c:pt idx="80">
                  <c:v>1996</c:v>
                </c:pt>
                <c:pt idx="81">
                  <c:v>1996</c:v>
                </c:pt>
                <c:pt idx="82">
                  <c:v>1996</c:v>
                </c:pt>
                <c:pt idx="83">
                  <c:v>1996</c:v>
                </c:pt>
                <c:pt idx="84">
                  <c:v>1997</c:v>
                </c:pt>
                <c:pt idx="85">
                  <c:v>1997</c:v>
                </c:pt>
                <c:pt idx="86">
                  <c:v>1997</c:v>
                </c:pt>
                <c:pt idx="87">
                  <c:v>1997</c:v>
                </c:pt>
                <c:pt idx="88">
                  <c:v>1997</c:v>
                </c:pt>
                <c:pt idx="89">
                  <c:v>1997</c:v>
                </c:pt>
                <c:pt idx="90">
                  <c:v>1997</c:v>
                </c:pt>
                <c:pt idx="91">
                  <c:v>1997</c:v>
                </c:pt>
                <c:pt idx="92">
                  <c:v>1997</c:v>
                </c:pt>
                <c:pt idx="93">
                  <c:v>1997</c:v>
                </c:pt>
                <c:pt idx="94">
                  <c:v>1997</c:v>
                </c:pt>
                <c:pt idx="95">
                  <c:v>1997</c:v>
                </c:pt>
                <c:pt idx="96">
                  <c:v>1998</c:v>
                </c:pt>
                <c:pt idx="97">
                  <c:v>1998</c:v>
                </c:pt>
                <c:pt idx="98">
                  <c:v>1998</c:v>
                </c:pt>
                <c:pt idx="99">
                  <c:v>1998</c:v>
                </c:pt>
                <c:pt idx="100">
                  <c:v>1998</c:v>
                </c:pt>
                <c:pt idx="101">
                  <c:v>1998</c:v>
                </c:pt>
                <c:pt idx="102">
                  <c:v>1998</c:v>
                </c:pt>
                <c:pt idx="103">
                  <c:v>1998</c:v>
                </c:pt>
                <c:pt idx="104">
                  <c:v>1998</c:v>
                </c:pt>
                <c:pt idx="105">
                  <c:v>1998</c:v>
                </c:pt>
                <c:pt idx="106">
                  <c:v>1998</c:v>
                </c:pt>
                <c:pt idx="107">
                  <c:v>1998</c:v>
                </c:pt>
                <c:pt idx="108">
                  <c:v>1999</c:v>
                </c:pt>
                <c:pt idx="109">
                  <c:v>1999</c:v>
                </c:pt>
                <c:pt idx="110">
                  <c:v>1999</c:v>
                </c:pt>
                <c:pt idx="111">
                  <c:v>1999</c:v>
                </c:pt>
                <c:pt idx="112">
                  <c:v>1999</c:v>
                </c:pt>
                <c:pt idx="113">
                  <c:v>1999</c:v>
                </c:pt>
                <c:pt idx="114">
                  <c:v>1999</c:v>
                </c:pt>
                <c:pt idx="115">
                  <c:v>1999</c:v>
                </c:pt>
                <c:pt idx="116">
                  <c:v>1999</c:v>
                </c:pt>
                <c:pt idx="117">
                  <c:v>1999</c:v>
                </c:pt>
                <c:pt idx="118">
                  <c:v>1999</c:v>
                </c:pt>
                <c:pt idx="119">
                  <c:v>1999</c:v>
                </c:pt>
                <c:pt idx="120">
                  <c:v>2000</c:v>
                </c:pt>
                <c:pt idx="121">
                  <c:v>2000</c:v>
                </c:pt>
                <c:pt idx="122">
                  <c:v>2000</c:v>
                </c:pt>
                <c:pt idx="123">
                  <c:v>2000</c:v>
                </c:pt>
                <c:pt idx="124">
                  <c:v>2000</c:v>
                </c:pt>
                <c:pt idx="125">
                  <c:v>2000</c:v>
                </c:pt>
                <c:pt idx="126">
                  <c:v>2000</c:v>
                </c:pt>
                <c:pt idx="127">
                  <c:v>2000</c:v>
                </c:pt>
                <c:pt idx="128">
                  <c:v>2000</c:v>
                </c:pt>
                <c:pt idx="129">
                  <c:v>2000</c:v>
                </c:pt>
                <c:pt idx="130">
                  <c:v>2000</c:v>
                </c:pt>
                <c:pt idx="131">
                  <c:v>2000</c:v>
                </c:pt>
                <c:pt idx="132">
                  <c:v>2001</c:v>
                </c:pt>
                <c:pt idx="133">
                  <c:v>2001</c:v>
                </c:pt>
                <c:pt idx="134">
                  <c:v>2001</c:v>
                </c:pt>
                <c:pt idx="135">
                  <c:v>2001</c:v>
                </c:pt>
                <c:pt idx="136">
                  <c:v>2001</c:v>
                </c:pt>
                <c:pt idx="137">
                  <c:v>2001</c:v>
                </c:pt>
                <c:pt idx="138">
                  <c:v>2001</c:v>
                </c:pt>
                <c:pt idx="139">
                  <c:v>2001</c:v>
                </c:pt>
                <c:pt idx="140">
                  <c:v>2001</c:v>
                </c:pt>
                <c:pt idx="141">
                  <c:v>2001</c:v>
                </c:pt>
                <c:pt idx="142">
                  <c:v>2001</c:v>
                </c:pt>
                <c:pt idx="143">
                  <c:v>2001</c:v>
                </c:pt>
                <c:pt idx="144">
                  <c:v>2002</c:v>
                </c:pt>
                <c:pt idx="145">
                  <c:v>2002</c:v>
                </c:pt>
                <c:pt idx="146">
                  <c:v>2002</c:v>
                </c:pt>
                <c:pt idx="147">
                  <c:v>2002</c:v>
                </c:pt>
                <c:pt idx="148">
                  <c:v>2002</c:v>
                </c:pt>
                <c:pt idx="149">
                  <c:v>2002</c:v>
                </c:pt>
                <c:pt idx="150">
                  <c:v>2002</c:v>
                </c:pt>
                <c:pt idx="151">
                  <c:v>2002</c:v>
                </c:pt>
                <c:pt idx="152">
                  <c:v>2002</c:v>
                </c:pt>
                <c:pt idx="153">
                  <c:v>2002</c:v>
                </c:pt>
                <c:pt idx="154">
                  <c:v>2002</c:v>
                </c:pt>
                <c:pt idx="155">
                  <c:v>2002</c:v>
                </c:pt>
                <c:pt idx="156">
                  <c:v>2003</c:v>
                </c:pt>
                <c:pt idx="157">
                  <c:v>2003</c:v>
                </c:pt>
                <c:pt idx="158">
                  <c:v>2003</c:v>
                </c:pt>
                <c:pt idx="159">
                  <c:v>2003</c:v>
                </c:pt>
                <c:pt idx="160">
                  <c:v>2003</c:v>
                </c:pt>
                <c:pt idx="161">
                  <c:v>2003</c:v>
                </c:pt>
                <c:pt idx="162">
                  <c:v>2003</c:v>
                </c:pt>
                <c:pt idx="163">
                  <c:v>2003</c:v>
                </c:pt>
                <c:pt idx="164">
                  <c:v>2003</c:v>
                </c:pt>
                <c:pt idx="165">
                  <c:v>2003</c:v>
                </c:pt>
                <c:pt idx="166">
                  <c:v>2003</c:v>
                </c:pt>
                <c:pt idx="167">
                  <c:v>2003</c:v>
                </c:pt>
                <c:pt idx="168">
                  <c:v>2004</c:v>
                </c:pt>
                <c:pt idx="169">
                  <c:v>2004</c:v>
                </c:pt>
                <c:pt idx="170">
                  <c:v>2004</c:v>
                </c:pt>
                <c:pt idx="171">
                  <c:v>2004</c:v>
                </c:pt>
                <c:pt idx="172">
                  <c:v>2004</c:v>
                </c:pt>
                <c:pt idx="173">
                  <c:v>2004</c:v>
                </c:pt>
                <c:pt idx="174">
                  <c:v>2004</c:v>
                </c:pt>
                <c:pt idx="175">
                  <c:v>2004</c:v>
                </c:pt>
                <c:pt idx="176">
                  <c:v>2004</c:v>
                </c:pt>
                <c:pt idx="177">
                  <c:v>2004</c:v>
                </c:pt>
                <c:pt idx="178">
                  <c:v>2004</c:v>
                </c:pt>
                <c:pt idx="179">
                  <c:v>2004</c:v>
                </c:pt>
                <c:pt idx="180">
                  <c:v>2005</c:v>
                </c:pt>
                <c:pt idx="181">
                  <c:v>2005</c:v>
                </c:pt>
                <c:pt idx="182">
                  <c:v>2005</c:v>
                </c:pt>
                <c:pt idx="183">
                  <c:v>2005</c:v>
                </c:pt>
                <c:pt idx="184">
                  <c:v>2005</c:v>
                </c:pt>
                <c:pt idx="185">
                  <c:v>2005</c:v>
                </c:pt>
                <c:pt idx="186">
                  <c:v>2005</c:v>
                </c:pt>
                <c:pt idx="187">
                  <c:v>2005</c:v>
                </c:pt>
                <c:pt idx="188">
                  <c:v>2005</c:v>
                </c:pt>
                <c:pt idx="189">
                  <c:v>2005</c:v>
                </c:pt>
                <c:pt idx="190">
                  <c:v>2005</c:v>
                </c:pt>
                <c:pt idx="191">
                  <c:v>2005</c:v>
                </c:pt>
                <c:pt idx="192">
                  <c:v>2006</c:v>
                </c:pt>
                <c:pt idx="193">
                  <c:v>2006</c:v>
                </c:pt>
                <c:pt idx="194">
                  <c:v>2006</c:v>
                </c:pt>
                <c:pt idx="195">
                  <c:v>2006</c:v>
                </c:pt>
                <c:pt idx="196">
                  <c:v>2006</c:v>
                </c:pt>
                <c:pt idx="197">
                  <c:v>2006</c:v>
                </c:pt>
                <c:pt idx="198">
                  <c:v>2006</c:v>
                </c:pt>
                <c:pt idx="199">
                  <c:v>2006</c:v>
                </c:pt>
                <c:pt idx="200">
                  <c:v>2006</c:v>
                </c:pt>
                <c:pt idx="201">
                  <c:v>2006</c:v>
                </c:pt>
                <c:pt idx="202">
                  <c:v>2006</c:v>
                </c:pt>
                <c:pt idx="203">
                  <c:v>2006</c:v>
                </c:pt>
                <c:pt idx="204">
                  <c:v>2007</c:v>
                </c:pt>
                <c:pt idx="205">
                  <c:v>2007</c:v>
                </c:pt>
                <c:pt idx="206">
                  <c:v>2007</c:v>
                </c:pt>
                <c:pt idx="207">
                  <c:v>2007</c:v>
                </c:pt>
                <c:pt idx="208">
                  <c:v>2007</c:v>
                </c:pt>
                <c:pt idx="209">
                  <c:v>2007</c:v>
                </c:pt>
                <c:pt idx="210">
                  <c:v>2007</c:v>
                </c:pt>
                <c:pt idx="211">
                  <c:v>2007</c:v>
                </c:pt>
                <c:pt idx="212">
                  <c:v>2007</c:v>
                </c:pt>
                <c:pt idx="213">
                  <c:v>2007</c:v>
                </c:pt>
                <c:pt idx="214">
                  <c:v>2007</c:v>
                </c:pt>
                <c:pt idx="215">
                  <c:v>2007</c:v>
                </c:pt>
                <c:pt idx="216">
                  <c:v>2008</c:v>
                </c:pt>
                <c:pt idx="217">
                  <c:v>2008</c:v>
                </c:pt>
                <c:pt idx="218">
                  <c:v>2008</c:v>
                </c:pt>
                <c:pt idx="219">
                  <c:v>2008</c:v>
                </c:pt>
                <c:pt idx="220">
                  <c:v>2008</c:v>
                </c:pt>
                <c:pt idx="221">
                  <c:v>2008</c:v>
                </c:pt>
                <c:pt idx="222">
                  <c:v>2008</c:v>
                </c:pt>
                <c:pt idx="223">
                  <c:v>2008</c:v>
                </c:pt>
                <c:pt idx="224">
                  <c:v>2008</c:v>
                </c:pt>
                <c:pt idx="225">
                  <c:v>2008</c:v>
                </c:pt>
                <c:pt idx="226">
                  <c:v>2008</c:v>
                </c:pt>
                <c:pt idx="227">
                  <c:v>2008</c:v>
                </c:pt>
                <c:pt idx="228">
                  <c:v>2009</c:v>
                </c:pt>
                <c:pt idx="229">
                  <c:v>2009</c:v>
                </c:pt>
                <c:pt idx="230">
                  <c:v>2009</c:v>
                </c:pt>
                <c:pt idx="231">
                  <c:v>2009</c:v>
                </c:pt>
                <c:pt idx="232">
                  <c:v>2009</c:v>
                </c:pt>
                <c:pt idx="233">
                  <c:v>2009</c:v>
                </c:pt>
                <c:pt idx="234">
                  <c:v>2009</c:v>
                </c:pt>
                <c:pt idx="235">
                  <c:v>2009</c:v>
                </c:pt>
                <c:pt idx="236">
                  <c:v>2009</c:v>
                </c:pt>
                <c:pt idx="237">
                  <c:v>2009</c:v>
                </c:pt>
                <c:pt idx="238">
                  <c:v>2009</c:v>
                </c:pt>
                <c:pt idx="239">
                  <c:v>2009</c:v>
                </c:pt>
                <c:pt idx="240">
                  <c:v>2010</c:v>
                </c:pt>
                <c:pt idx="241">
                  <c:v>2010</c:v>
                </c:pt>
                <c:pt idx="242">
                  <c:v>2010</c:v>
                </c:pt>
                <c:pt idx="243">
                  <c:v>2010</c:v>
                </c:pt>
                <c:pt idx="244">
                  <c:v>2010</c:v>
                </c:pt>
                <c:pt idx="245">
                  <c:v>2010</c:v>
                </c:pt>
                <c:pt idx="246">
                  <c:v>2010</c:v>
                </c:pt>
                <c:pt idx="247">
                  <c:v>2010</c:v>
                </c:pt>
                <c:pt idx="248">
                  <c:v>2010</c:v>
                </c:pt>
                <c:pt idx="249">
                  <c:v>2010</c:v>
                </c:pt>
                <c:pt idx="250">
                  <c:v>2010</c:v>
                </c:pt>
                <c:pt idx="251">
                  <c:v>2010</c:v>
                </c:pt>
                <c:pt idx="252">
                  <c:v>2011</c:v>
                </c:pt>
                <c:pt idx="253">
                  <c:v>2011</c:v>
                </c:pt>
                <c:pt idx="254">
                  <c:v>2011</c:v>
                </c:pt>
                <c:pt idx="255">
                  <c:v>2011</c:v>
                </c:pt>
                <c:pt idx="256">
                  <c:v>2011</c:v>
                </c:pt>
                <c:pt idx="257">
                  <c:v>2011</c:v>
                </c:pt>
                <c:pt idx="258">
                  <c:v>2011</c:v>
                </c:pt>
                <c:pt idx="259">
                  <c:v>2011</c:v>
                </c:pt>
                <c:pt idx="260">
                  <c:v>2011</c:v>
                </c:pt>
                <c:pt idx="261">
                  <c:v>2011</c:v>
                </c:pt>
                <c:pt idx="262">
                  <c:v>2011</c:v>
                </c:pt>
                <c:pt idx="263">
                  <c:v>2011</c:v>
                </c:pt>
                <c:pt idx="264">
                  <c:v>2012</c:v>
                </c:pt>
                <c:pt idx="265">
                  <c:v>2012</c:v>
                </c:pt>
                <c:pt idx="266">
                  <c:v>2012</c:v>
                </c:pt>
                <c:pt idx="267">
                  <c:v>2012</c:v>
                </c:pt>
                <c:pt idx="268">
                  <c:v>2012</c:v>
                </c:pt>
                <c:pt idx="269">
                  <c:v>2012</c:v>
                </c:pt>
                <c:pt idx="270">
                  <c:v>2012</c:v>
                </c:pt>
                <c:pt idx="271">
                  <c:v>2012</c:v>
                </c:pt>
                <c:pt idx="272">
                  <c:v>2012</c:v>
                </c:pt>
                <c:pt idx="273">
                  <c:v>2012</c:v>
                </c:pt>
                <c:pt idx="274">
                  <c:v>2012</c:v>
                </c:pt>
                <c:pt idx="275">
                  <c:v>2012</c:v>
                </c:pt>
                <c:pt idx="276">
                  <c:v>2013</c:v>
                </c:pt>
                <c:pt idx="277">
                  <c:v>2013</c:v>
                </c:pt>
                <c:pt idx="278">
                  <c:v>2013</c:v>
                </c:pt>
                <c:pt idx="279">
                  <c:v>2013</c:v>
                </c:pt>
                <c:pt idx="280">
                  <c:v>2013</c:v>
                </c:pt>
                <c:pt idx="281">
                  <c:v>2013</c:v>
                </c:pt>
                <c:pt idx="282">
                  <c:v>2013</c:v>
                </c:pt>
                <c:pt idx="283">
                  <c:v>2013</c:v>
                </c:pt>
                <c:pt idx="284">
                  <c:v>2013</c:v>
                </c:pt>
                <c:pt idx="285">
                  <c:v>2013</c:v>
                </c:pt>
                <c:pt idx="286">
                  <c:v>2013</c:v>
                </c:pt>
                <c:pt idx="287">
                  <c:v>2013</c:v>
                </c:pt>
                <c:pt idx="288">
                  <c:v>2014</c:v>
                </c:pt>
                <c:pt idx="289">
                  <c:v>2014</c:v>
                </c:pt>
                <c:pt idx="290">
                  <c:v>2014</c:v>
                </c:pt>
                <c:pt idx="291">
                  <c:v>2014</c:v>
                </c:pt>
                <c:pt idx="292">
                  <c:v>2014</c:v>
                </c:pt>
                <c:pt idx="293">
                  <c:v>2014</c:v>
                </c:pt>
                <c:pt idx="294">
                  <c:v>2014</c:v>
                </c:pt>
                <c:pt idx="295">
                  <c:v>2014</c:v>
                </c:pt>
                <c:pt idx="296">
                  <c:v>2014</c:v>
                </c:pt>
                <c:pt idx="297">
                  <c:v>2014</c:v>
                </c:pt>
                <c:pt idx="298">
                  <c:v>2014</c:v>
                </c:pt>
                <c:pt idx="299">
                  <c:v>2014</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2016</c:v>
                </c:pt>
                <c:pt idx="313">
                  <c:v>2016</c:v>
                </c:pt>
                <c:pt idx="314">
                  <c:v>2016</c:v>
                </c:pt>
                <c:pt idx="315">
                  <c:v>2016</c:v>
                </c:pt>
                <c:pt idx="316">
                  <c:v>2016</c:v>
                </c:pt>
                <c:pt idx="317">
                  <c:v>2016</c:v>
                </c:pt>
                <c:pt idx="318">
                  <c:v>2016</c:v>
                </c:pt>
                <c:pt idx="319">
                  <c:v>2016</c:v>
                </c:pt>
                <c:pt idx="320">
                  <c:v>2016</c:v>
                </c:pt>
                <c:pt idx="321">
                  <c:v>2016</c:v>
                </c:pt>
                <c:pt idx="322">
                  <c:v>2016</c:v>
                </c:pt>
                <c:pt idx="323">
                  <c:v>2016</c:v>
                </c:pt>
                <c:pt idx="324">
                  <c:v>2017</c:v>
                </c:pt>
                <c:pt idx="325">
                  <c:v>2017</c:v>
                </c:pt>
                <c:pt idx="326">
                  <c:v>2017</c:v>
                </c:pt>
                <c:pt idx="327">
                  <c:v>2017</c:v>
                </c:pt>
                <c:pt idx="328">
                  <c:v>2017</c:v>
                </c:pt>
                <c:pt idx="329">
                  <c:v>2017</c:v>
                </c:pt>
                <c:pt idx="330">
                  <c:v>2017</c:v>
                </c:pt>
                <c:pt idx="331">
                  <c:v>2017</c:v>
                </c:pt>
                <c:pt idx="332">
                  <c:v>2017</c:v>
                </c:pt>
                <c:pt idx="333">
                  <c:v>2017</c:v>
                </c:pt>
                <c:pt idx="334">
                  <c:v>2017</c:v>
                </c:pt>
                <c:pt idx="335">
                  <c:v>2017</c:v>
                </c:pt>
                <c:pt idx="336">
                  <c:v>2018</c:v>
                </c:pt>
                <c:pt idx="337">
                  <c:v>2018</c:v>
                </c:pt>
                <c:pt idx="338">
                  <c:v>2018</c:v>
                </c:pt>
                <c:pt idx="339">
                  <c:v>2018</c:v>
                </c:pt>
                <c:pt idx="340">
                  <c:v>2018</c:v>
                </c:pt>
                <c:pt idx="341">
                  <c:v>2018</c:v>
                </c:pt>
                <c:pt idx="342">
                  <c:v>2018</c:v>
                </c:pt>
                <c:pt idx="343">
                  <c:v>2018</c:v>
                </c:pt>
                <c:pt idx="344">
                  <c:v>2018</c:v>
                </c:pt>
                <c:pt idx="345">
                  <c:v>2018</c:v>
                </c:pt>
                <c:pt idx="346">
                  <c:v>2018</c:v>
                </c:pt>
                <c:pt idx="347">
                  <c:v>2018</c:v>
                </c:pt>
                <c:pt idx="348">
                  <c:v>2019</c:v>
                </c:pt>
                <c:pt idx="349">
                  <c:v>2019</c:v>
                </c:pt>
                <c:pt idx="350">
                  <c:v>2019</c:v>
                </c:pt>
                <c:pt idx="351">
                  <c:v>2019</c:v>
                </c:pt>
                <c:pt idx="352">
                  <c:v>2019</c:v>
                </c:pt>
                <c:pt idx="353">
                  <c:v>2019</c:v>
                </c:pt>
                <c:pt idx="354">
                  <c:v>2019</c:v>
                </c:pt>
                <c:pt idx="355">
                  <c:v>2019</c:v>
                </c:pt>
                <c:pt idx="356">
                  <c:v>2019</c:v>
                </c:pt>
                <c:pt idx="357">
                  <c:v>2019</c:v>
                </c:pt>
                <c:pt idx="358">
                  <c:v>2019</c:v>
                </c:pt>
                <c:pt idx="359">
                  <c:v>2019</c:v>
                </c:pt>
                <c:pt idx="360">
                  <c:v>2020</c:v>
                </c:pt>
                <c:pt idx="361">
                  <c:v>2020</c:v>
                </c:pt>
                <c:pt idx="362">
                  <c:v>2020</c:v>
                </c:pt>
                <c:pt idx="363">
                  <c:v>2020</c:v>
                </c:pt>
                <c:pt idx="364">
                  <c:v>2020</c:v>
                </c:pt>
                <c:pt idx="365">
                  <c:v>2020</c:v>
                </c:pt>
                <c:pt idx="366">
                  <c:v>2020</c:v>
                </c:pt>
                <c:pt idx="367">
                  <c:v>2020</c:v>
                </c:pt>
                <c:pt idx="368">
                  <c:v>2020</c:v>
                </c:pt>
                <c:pt idx="369">
                  <c:v>2020</c:v>
                </c:pt>
                <c:pt idx="370">
                  <c:v>2020</c:v>
                </c:pt>
                <c:pt idx="371">
                  <c:v>2020</c:v>
                </c:pt>
                <c:pt idx="372">
                  <c:v>2021</c:v>
                </c:pt>
                <c:pt idx="373">
                  <c:v>2021</c:v>
                </c:pt>
                <c:pt idx="374">
                  <c:v>2021</c:v>
                </c:pt>
                <c:pt idx="375">
                  <c:v>2021</c:v>
                </c:pt>
                <c:pt idx="376">
                  <c:v>2021</c:v>
                </c:pt>
                <c:pt idx="377">
                  <c:v>2021</c:v>
                </c:pt>
                <c:pt idx="378">
                  <c:v>2021</c:v>
                </c:pt>
                <c:pt idx="379">
                  <c:v>2021</c:v>
                </c:pt>
                <c:pt idx="380">
                  <c:v>2021</c:v>
                </c:pt>
                <c:pt idx="381">
                  <c:v>2021</c:v>
                </c:pt>
                <c:pt idx="382">
                  <c:v>2021</c:v>
                </c:pt>
                <c:pt idx="383">
                  <c:v>2021</c:v>
                </c:pt>
                <c:pt idx="384">
                  <c:v>2022</c:v>
                </c:pt>
                <c:pt idx="385">
                  <c:v>2022</c:v>
                </c:pt>
                <c:pt idx="386">
                  <c:v>2022</c:v>
                </c:pt>
                <c:pt idx="387">
                  <c:v>2022</c:v>
                </c:pt>
                <c:pt idx="388">
                  <c:v>2022</c:v>
                </c:pt>
                <c:pt idx="389">
                  <c:v>2022</c:v>
                </c:pt>
                <c:pt idx="390">
                  <c:v>2022</c:v>
                </c:pt>
                <c:pt idx="391">
                  <c:v>2022</c:v>
                </c:pt>
                <c:pt idx="392">
                  <c:v>2022</c:v>
                </c:pt>
                <c:pt idx="393">
                  <c:v>2022</c:v>
                </c:pt>
                <c:pt idx="394">
                  <c:v>2022</c:v>
                </c:pt>
                <c:pt idx="395">
                  <c:v>2022</c:v>
                </c:pt>
                <c:pt idx="396">
                  <c:v>2023</c:v>
                </c:pt>
                <c:pt idx="397">
                  <c:v>2023</c:v>
                </c:pt>
                <c:pt idx="398">
                  <c:v>2023</c:v>
                </c:pt>
                <c:pt idx="399">
                  <c:v>2023</c:v>
                </c:pt>
              </c:numCache>
            </c:numRef>
          </c:cat>
          <c:val>
            <c:numRef>
              <c:f>Sales!$I$2:$I$401</c:f>
              <c:numCache>
                <c:formatCode>#,##0</c:formatCode>
                <c:ptCount val="400"/>
                <c:pt idx="0">
                  <c:v>254431</c:v>
                </c:pt>
                <c:pt idx="1">
                  <c:v>208275</c:v>
                </c:pt>
                <c:pt idx="2">
                  <c:v>176567</c:v>
                </c:pt>
                <c:pt idx="3">
                  <c:v>193278</c:v>
                </c:pt>
                <c:pt idx="4">
                  <c:v>192942</c:v>
                </c:pt>
                <c:pt idx="5">
                  <c:v>224446</c:v>
                </c:pt>
                <c:pt idx="6">
                  <c:v>248792</c:v>
                </c:pt>
                <c:pt idx="7">
                  <c:v>223006</c:v>
                </c:pt>
                <c:pt idx="8">
                  <c:v>236586</c:v>
                </c:pt>
                <c:pt idx="9">
                  <c:v>198826</c:v>
                </c:pt>
                <c:pt idx="10">
                  <c:v>178697</c:v>
                </c:pt>
                <c:pt idx="11">
                  <c:v>165794</c:v>
                </c:pt>
                <c:pt idx="12">
                  <c:v>185694</c:v>
                </c:pt>
                <c:pt idx="13">
                  <c:v>181432</c:v>
                </c:pt>
                <c:pt idx="14">
                  <c:v>151446</c:v>
                </c:pt>
                <c:pt idx="15">
                  <c:v>163567</c:v>
                </c:pt>
                <c:pt idx="16">
                  <c:v>169032</c:v>
                </c:pt>
                <c:pt idx="17">
                  <c:v>174888</c:v>
                </c:pt>
                <c:pt idx="18">
                  <c:v>180838</c:v>
                </c:pt>
                <c:pt idx="19">
                  <c:v>189379</c:v>
                </c:pt>
                <c:pt idx="20">
                  <c:v>202909</c:v>
                </c:pt>
                <c:pt idx="21">
                  <c:v>163414</c:v>
                </c:pt>
                <c:pt idx="22">
                  <c:v>145978</c:v>
                </c:pt>
                <c:pt idx="23">
                  <c:v>169565</c:v>
                </c:pt>
                <c:pt idx="24">
                  <c:v>178478</c:v>
                </c:pt>
                <c:pt idx="25">
                  <c:v>158853</c:v>
                </c:pt>
                <c:pt idx="26">
                  <c:v>146399</c:v>
                </c:pt>
                <c:pt idx="27">
                  <c:v>142570</c:v>
                </c:pt>
                <c:pt idx="28">
                  <c:v>152346</c:v>
                </c:pt>
                <c:pt idx="29">
                  <c:v>162166</c:v>
                </c:pt>
                <c:pt idx="30">
                  <c:v>173216</c:v>
                </c:pt>
                <c:pt idx="31">
                  <c:v>175604</c:v>
                </c:pt>
                <c:pt idx="32">
                  <c:v>165847</c:v>
                </c:pt>
                <c:pt idx="33">
                  <c:v>145956</c:v>
                </c:pt>
                <c:pt idx="34">
                  <c:v>130022</c:v>
                </c:pt>
                <c:pt idx="35">
                  <c:v>151122</c:v>
                </c:pt>
                <c:pt idx="36">
                  <c:v>148757</c:v>
                </c:pt>
                <c:pt idx="37">
                  <c:v>148482</c:v>
                </c:pt>
                <c:pt idx="38">
                  <c:v>136525</c:v>
                </c:pt>
                <c:pt idx="39">
                  <c:v>128591</c:v>
                </c:pt>
                <c:pt idx="40">
                  <c:v>115814</c:v>
                </c:pt>
                <c:pt idx="41">
                  <c:v>124128</c:v>
                </c:pt>
                <c:pt idx="42">
                  <c:v>121230</c:v>
                </c:pt>
                <c:pt idx="43">
                  <c:v>132451</c:v>
                </c:pt>
                <c:pt idx="44">
                  <c:v>125833</c:v>
                </c:pt>
                <c:pt idx="45">
                  <c:v>126472</c:v>
                </c:pt>
                <c:pt idx="46">
                  <c:v>126322</c:v>
                </c:pt>
                <c:pt idx="47">
                  <c:v>134035</c:v>
                </c:pt>
                <c:pt idx="48">
                  <c:v>146702</c:v>
                </c:pt>
                <c:pt idx="49">
                  <c:v>114994</c:v>
                </c:pt>
                <c:pt idx="50">
                  <c:v>106999</c:v>
                </c:pt>
                <c:pt idx="51">
                  <c:v>113930</c:v>
                </c:pt>
                <c:pt idx="52">
                  <c:v>128073</c:v>
                </c:pt>
                <c:pt idx="53">
                  <c:v>136730</c:v>
                </c:pt>
                <c:pt idx="54">
                  <c:v>151428</c:v>
                </c:pt>
                <c:pt idx="55">
                  <c:v>146773</c:v>
                </c:pt>
                <c:pt idx="56">
                  <c:v>150274</c:v>
                </c:pt>
                <c:pt idx="57">
                  <c:v>132713</c:v>
                </c:pt>
                <c:pt idx="58">
                  <c:v>130364</c:v>
                </c:pt>
                <c:pt idx="59">
                  <c:v>133482</c:v>
                </c:pt>
                <c:pt idx="60">
                  <c:v>143615</c:v>
                </c:pt>
                <c:pt idx="61">
                  <c:v>131388</c:v>
                </c:pt>
                <c:pt idx="62">
                  <c:v>120488</c:v>
                </c:pt>
                <c:pt idx="63">
                  <c:v>119978</c:v>
                </c:pt>
                <c:pt idx="64">
                  <c:v>136222</c:v>
                </c:pt>
                <c:pt idx="65">
                  <c:v>152385</c:v>
                </c:pt>
                <c:pt idx="66">
                  <c:v>157234</c:v>
                </c:pt>
                <c:pt idx="67">
                  <c:v>165538</c:v>
                </c:pt>
                <c:pt idx="68">
                  <c:v>164949</c:v>
                </c:pt>
                <c:pt idx="69">
                  <c:v>155970</c:v>
                </c:pt>
                <c:pt idx="70">
                  <c:v>147376</c:v>
                </c:pt>
                <c:pt idx="71">
                  <c:v>136216</c:v>
                </c:pt>
                <c:pt idx="72">
                  <c:v>178480</c:v>
                </c:pt>
                <c:pt idx="73">
                  <c:v>176681</c:v>
                </c:pt>
                <c:pt idx="74">
                  <c:v>151680</c:v>
                </c:pt>
                <c:pt idx="75">
                  <c:v>146295</c:v>
                </c:pt>
                <c:pt idx="76">
                  <c:v>141271</c:v>
                </c:pt>
                <c:pt idx="77">
                  <c:v>168757</c:v>
                </c:pt>
                <c:pt idx="78">
                  <c:v>171395</c:v>
                </c:pt>
                <c:pt idx="79">
                  <c:v>190143</c:v>
                </c:pt>
                <c:pt idx="80">
                  <c:v>194728</c:v>
                </c:pt>
                <c:pt idx="81">
                  <c:v>169253</c:v>
                </c:pt>
                <c:pt idx="82">
                  <c:v>157373</c:v>
                </c:pt>
                <c:pt idx="83">
                  <c:v>150370</c:v>
                </c:pt>
                <c:pt idx="84">
                  <c:v>170075</c:v>
                </c:pt>
                <c:pt idx="85">
                  <c:v>150537</c:v>
                </c:pt>
                <c:pt idx="86">
                  <c:v>141408</c:v>
                </c:pt>
                <c:pt idx="87">
                  <c:v>147019</c:v>
                </c:pt>
                <c:pt idx="88">
                  <c:v>148745</c:v>
                </c:pt>
                <c:pt idx="89">
                  <c:v>185152</c:v>
                </c:pt>
                <c:pt idx="90">
                  <c:v>211323</c:v>
                </c:pt>
                <c:pt idx="91">
                  <c:v>188220</c:v>
                </c:pt>
                <c:pt idx="92">
                  <c:v>197666</c:v>
                </c:pt>
                <c:pt idx="93">
                  <c:v>177633</c:v>
                </c:pt>
                <c:pt idx="94">
                  <c:v>152322</c:v>
                </c:pt>
                <c:pt idx="95">
                  <c:v>166542</c:v>
                </c:pt>
                <c:pt idx="96">
                  <c:v>188856</c:v>
                </c:pt>
                <c:pt idx="97">
                  <c:v>161354</c:v>
                </c:pt>
                <c:pt idx="98">
                  <c:v>168174</c:v>
                </c:pt>
                <c:pt idx="99">
                  <c:v>179780</c:v>
                </c:pt>
                <c:pt idx="100">
                  <c:v>183143</c:v>
                </c:pt>
                <c:pt idx="101">
                  <c:v>226456</c:v>
                </c:pt>
                <c:pt idx="102">
                  <c:v>263005</c:v>
                </c:pt>
                <c:pt idx="103">
                  <c:v>254173</c:v>
                </c:pt>
                <c:pt idx="104">
                  <c:v>264241</c:v>
                </c:pt>
                <c:pt idx="105">
                  <c:v>252847</c:v>
                </c:pt>
                <c:pt idx="106">
                  <c:v>199501</c:v>
                </c:pt>
                <c:pt idx="107">
                  <c:v>226311</c:v>
                </c:pt>
                <c:pt idx="108">
                  <c:v>233229</c:v>
                </c:pt>
                <c:pt idx="109">
                  <c:v>210441</c:v>
                </c:pt>
                <c:pt idx="110">
                  <c:v>228373</c:v>
                </c:pt>
                <c:pt idx="111">
                  <c:v>211643</c:v>
                </c:pt>
                <c:pt idx="112">
                  <c:v>230449</c:v>
                </c:pt>
                <c:pt idx="113">
                  <c:v>264633</c:v>
                </c:pt>
                <c:pt idx="114">
                  <c:v>280703</c:v>
                </c:pt>
                <c:pt idx="115">
                  <c:v>340430</c:v>
                </c:pt>
                <c:pt idx="116">
                  <c:v>302793</c:v>
                </c:pt>
                <c:pt idx="117">
                  <c:v>287286</c:v>
                </c:pt>
                <c:pt idx="118">
                  <c:v>234418</c:v>
                </c:pt>
                <c:pt idx="119">
                  <c:v>235468</c:v>
                </c:pt>
                <c:pt idx="120">
                  <c:v>248313</c:v>
                </c:pt>
                <c:pt idx="121">
                  <c:v>272037</c:v>
                </c:pt>
                <c:pt idx="122">
                  <c:v>249631</c:v>
                </c:pt>
                <c:pt idx="123">
                  <c:v>228196</c:v>
                </c:pt>
                <c:pt idx="124">
                  <c:v>260636</c:v>
                </c:pt>
                <c:pt idx="125">
                  <c:v>292483</c:v>
                </c:pt>
                <c:pt idx="126">
                  <c:v>288753</c:v>
                </c:pt>
                <c:pt idx="127">
                  <c:v>299726</c:v>
                </c:pt>
                <c:pt idx="128">
                  <c:v>323292</c:v>
                </c:pt>
                <c:pt idx="129">
                  <c:v>282165</c:v>
                </c:pt>
                <c:pt idx="130">
                  <c:v>232165</c:v>
                </c:pt>
                <c:pt idx="131">
                  <c:v>234414</c:v>
                </c:pt>
                <c:pt idx="132">
                  <c:v>316145</c:v>
                </c:pt>
                <c:pt idx="133">
                  <c:v>229548</c:v>
                </c:pt>
                <c:pt idx="134">
                  <c:v>246491</c:v>
                </c:pt>
                <c:pt idx="135">
                  <c:v>190630</c:v>
                </c:pt>
                <c:pt idx="136">
                  <c:v>239250</c:v>
                </c:pt>
                <c:pt idx="137">
                  <c:v>291435</c:v>
                </c:pt>
                <c:pt idx="138">
                  <c:v>311013</c:v>
                </c:pt>
                <c:pt idx="139">
                  <c:v>323263</c:v>
                </c:pt>
                <c:pt idx="140">
                  <c:v>315788</c:v>
                </c:pt>
                <c:pt idx="141">
                  <c:v>235218</c:v>
                </c:pt>
                <c:pt idx="142">
                  <c:v>281229</c:v>
                </c:pt>
                <c:pt idx="143">
                  <c:v>242554</c:v>
                </c:pt>
                <c:pt idx="144">
                  <c:v>292675</c:v>
                </c:pt>
                <c:pt idx="145">
                  <c:v>265915</c:v>
                </c:pt>
                <c:pt idx="146">
                  <c:v>215718</c:v>
                </c:pt>
                <c:pt idx="147">
                  <c:v>268971</c:v>
                </c:pt>
                <c:pt idx="148">
                  <c:v>272609</c:v>
                </c:pt>
                <c:pt idx="149">
                  <c:v>293657</c:v>
                </c:pt>
                <c:pt idx="150">
                  <c:v>300946</c:v>
                </c:pt>
                <c:pt idx="151">
                  <c:v>285368</c:v>
                </c:pt>
                <c:pt idx="152">
                  <c:v>313798</c:v>
                </c:pt>
                <c:pt idx="153">
                  <c:v>300014</c:v>
                </c:pt>
                <c:pt idx="154">
                  <c:v>280617</c:v>
                </c:pt>
                <c:pt idx="155">
                  <c:v>232859</c:v>
                </c:pt>
                <c:pt idx="156" formatCode="_(* #,##0_);_(* \(#,##0\);_(* &quot;-&quot;??_);_(@_)">
                  <c:v>305411</c:v>
                </c:pt>
                <c:pt idx="157" formatCode="_(* #,##0_);_(* \(#,##0\);_(* &quot;-&quot;??_);_(@_)">
                  <c:v>291487</c:v>
                </c:pt>
                <c:pt idx="158" formatCode="_(* #,##0_);_(* \(#,##0\);_(* &quot;-&quot;??_);_(@_)">
                  <c:v>211422</c:v>
                </c:pt>
                <c:pt idx="159" formatCode="_(* #,##0_);_(* \(#,##0\);_(* &quot;-&quot;??_);_(@_)">
                  <c:v>247183</c:v>
                </c:pt>
                <c:pt idx="160" formatCode="_(* #,##0_);_(* \(#,##0\);_(* &quot;-&quot;??_);_(@_)">
                  <c:v>277420</c:v>
                </c:pt>
                <c:pt idx="161" formatCode="_(* #,##0_);_(* \(#,##0\);_(* &quot;-&quot;??_);_(@_)">
                  <c:v>311817</c:v>
                </c:pt>
                <c:pt idx="162" formatCode="_(* #,##0_);_(* \(#,##0\);_(* &quot;-&quot;??_);_(@_)">
                  <c:v>305515</c:v>
                </c:pt>
                <c:pt idx="163" formatCode="_(* #,##0_);_(* \(#,##0\);_(* &quot;-&quot;??_);_(@_)">
                  <c:v>293655</c:v>
                </c:pt>
                <c:pt idx="164" formatCode="_(* #,##0_);_(* \(#,##0\);_(* &quot;-&quot;??_);_(@_)">
                  <c:v>301925</c:v>
                </c:pt>
                <c:pt idx="165" formatCode="_(* #,##0_);_(* \(#,##0\);_(* &quot;-&quot;??_);_(@_)">
                  <c:v>284845</c:v>
                </c:pt>
                <c:pt idx="166" formatCode="_(* #,##0_);_(* \(#,##0\);_(* &quot;-&quot;??_);_(@_)">
                  <c:v>354779</c:v>
                </c:pt>
                <c:pt idx="167" formatCode="_(* #,##0_);_(* \(#,##0\);_(* &quot;-&quot;??_);_(@_)">
                  <c:v>288492</c:v>
                </c:pt>
                <c:pt idx="168" formatCode="_(* #,##0_);_(* \(#,##0\);_(* &quot;-&quot;??_);_(@_)">
                  <c:v>275984</c:v>
                </c:pt>
                <c:pt idx="169" formatCode="_(* #,##0_);_(* \(#,##0\);_(* &quot;-&quot;??_);_(@_)">
                  <c:v>287830</c:v>
                </c:pt>
                <c:pt idx="170" formatCode="_(* #,##0_);_(* \(#,##0\);_(* &quot;-&quot;??_);_(@_)">
                  <c:v>259255</c:v>
                </c:pt>
                <c:pt idx="171" formatCode="_(* #,##0_);_(* \(#,##0\);_(* &quot;-&quot;??_);_(@_)">
                  <c:v>246394</c:v>
                </c:pt>
                <c:pt idx="172" formatCode="_(* #,##0_);_(* \(#,##0\);_(* &quot;-&quot;??_);_(@_)">
                  <c:v>264105</c:v>
                </c:pt>
                <c:pt idx="173" formatCode="_(* #,##0_);_(* \(#,##0\);_(* &quot;-&quot;??_);_(@_)">
                  <c:v>305133</c:v>
                </c:pt>
                <c:pt idx="174" formatCode="_(* #,##0_);_(* \(#,##0\);_(* &quot;-&quot;??_);_(@_)">
                  <c:v>315985</c:v>
                </c:pt>
                <c:pt idx="175" formatCode="_(* #,##0_);_(* \(#,##0\);_(* &quot;-&quot;??_);_(@_)">
                  <c:v>319946</c:v>
                </c:pt>
                <c:pt idx="176" formatCode="_(* #,##0_);_(* \(#,##0\);_(* &quot;-&quot;??_);_(@_)">
                  <c:v>291295</c:v>
                </c:pt>
                <c:pt idx="177" formatCode="_(* #,##0_);_(* \(#,##0\);_(* &quot;-&quot;??_);_(@_)">
                  <c:v>306800</c:v>
                </c:pt>
                <c:pt idx="178" formatCode="_(* #,##0_);_(* \(#,##0\);_(* &quot;-&quot;??_);_(@_)">
                  <c:v>268080</c:v>
                </c:pt>
                <c:pt idx="179" formatCode="_(* #,##0_);_(* \(#,##0\);_(* &quot;-&quot;??_);_(@_)">
                  <c:v>296120</c:v>
                </c:pt>
                <c:pt idx="180">
                  <c:v>290435</c:v>
                </c:pt>
                <c:pt idx="181">
                  <c:v>270844</c:v>
                </c:pt>
                <c:pt idx="182">
                  <c:v>284174</c:v>
                </c:pt>
                <c:pt idx="183">
                  <c:v>235017</c:v>
                </c:pt>
                <c:pt idx="184">
                  <c:v>268189</c:v>
                </c:pt>
                <c:pt idx="185">
                  <c:v>295508</c:v>
                </c:pt>
                <c:pt idx="186">
                  <c:v>329581</c:v>
                </c:pt>
                <c:pt idx="187">
                  <c:v>370504</c:v>
                </c:pt>
                <c:pt idx="188">
                  <c:v>376158</c:v>
                </c:pt>
                <c:pt idx="189">
                  <c:v>335786</c:v>
                </c:pt>
                <c:pt idx="190">
                  <c:v>286951</c:v>
                </c:pt>
                <c:pt idx="191">
                  <c:v>289079</c:v>
                </c:pt>
                <c:pt idx="192">
                  <c:v>304350</c:v>
                </c:pt>
                <c:pt idx="193">
                  <c:v>272597</c:v>
                </c:pt>
                <c:pt idx="194">
                  <c:v>259740</c:v>
                </c:pt>
                <c:pt idx="195">
                  <c:v>265019</c:v>
                </c:pt>
                <c:pt idx="196">
                  <c:v>301930</c:v>
                </c:pt>
                <c:pt idx="197">
                  <c:v>341676</c:v>
                </c:pt>
                <c:pt idx="198">
                  <c:v>367444</c:v>
                </c:pt>
                <c:pt idx="199">
                  <c:v>401635</c:v>
                </c:pt>
                <c:pt idx="200">
                  <c:v>395227</c:v>
                </c:pt>
                <c:pt idx="201">
                  <c:v>328040</c:v>
                </c:pt>
                <c:pt idx="202">
                  <c:v>307765</c:v>
                </c:pt>
                <c:pt idx="203">
                  <c:v>290629</c:v>
                </c:pt>
                <c:pt idx="204">
                  <c:v>283660</c:v>
                </c:pt>
                <c:pt idx="205">
                  <c:v>272589</c:v>
                </c:pt>
                <c:pt idx="206">
                  <c:v>271051</c:v>
                </c:pt>
                <c:pt idx="207">
                  <c:v>285741</c:v>
                </c:pt>
                <c:pt idx="208">
                  <c:v>306232</c:v>
                </c:pt>
                <c:pt idx="209">
                  <c:v>321569</c:v>
                </c:pt>
                <c:pt idx="210">
                  <c:v>357330</c:v>
                </c:pt>
                <c:pt idx="211">
                  <c:v>342353</c:v>
                </c:pt>
                <c:pt idx="212">
                  <c:v>354122</c:v>
                </c:pt>
                <c:pt idx="213">
                  <c:v>304311</c:v>
                </c:pt>
                <c:pt idx="214">
                  <c:v>250933</c:v>
                </c:pt>
                <c:pt idx="215">
                  <c:v>229131</c:v>
                </c:pt>
                <c:pt idx="216">
                  <c:v>236898</c:v>
                </c:pt>
                <c:pt idx="217">
                  <c:v>197151</c:v>
                </c:pt>
                <c:pt idx="218">
                  <c:v>201941</c:v>
                </c:pt>
                <c:pt idx="219">
                  <c:v>201617</c:v>
                </c:pt>
                <c:pt idx="220">
                  <c:v>215053</c:v>
                </c:pt>
                <c:pt idx="221">
                  <c:v>258380</c:v>
                </c:pt>
                <c:pt idx="222">
                  <c:v>256814</c:v>
                </c:pt>
                <c:pt idx="223">
                  <c:v>252393</c:v>
                </c:pt>
                <c:pt idx="224">
                  <c:v>268458</c:v>
                </c:pt>
                <c:pt idx="225">
                  <c:v>229162</c:v>
                </c:pt>
                <c:pt idx="226">
                  <c:v>181965</c:v>
                </c:pt>
                <c:pt idx="227">
                  <c:v>168607</c:v>
                </c:pt>
                <c:pt idx="228">
                  <c:v>163827</c:v>
                </c:pt>
                <c:pt idx="229">
                  <c:v>166068</c:v>
                </c:pt>
                <c:pt idx="230">
                  <c:v>155914</c:v>
                </c:pt>
                <c:pt idx="231">
                  <c:v>147057</c:v>
                </c:pt>
                <c:pt idx="232">
                  <c:v>163839</c:v>
                </c:pt>
                <c:pt idx="233">
                  <c:v>183879</c:v>
                </c:pt>
                <c:pt idx="234">
                  <c:v>203824</c:v>
                </c:pt>
                <c:pt idx="235">
                  <c:v>212849</c:v>
                </c:pt>
                <c:pt idx="236">
                  <c:v>185502</c:v>
                </c:pt>
                <c:pt idx="237">
                  <c:v>173190</c:v>
                </c:pt>
                <c:pt idx="238">
                  <c:v>145686</c:v>
                </c:pt>
                <c:pt idx="239">
                  <c:v>134393</c:v>
                </c:pt>
                <c:pt idx="240">
                  <c:v>166045</c:v>
                </c:pt>
                <c:pt idx="241">
                  <c:v>150142</c:v>
                </c:pt>
                <c:pt idx="242">
                  <c:v>150576</c:v>
                </c:pt>
                <c:pt idx="243">
                  <c:v>136728</c:v>
                </c:pt>
                <c:pt idx="244">
                  <c:v>148854</c:v>
                </c:pt>
                <c:pt idx="245">
                  <c:v>186876</c:v>
                </c:pt>
                <c:pt idx="246">
                  <c:v>194615</c:v>
                </c:pt>
                <c:pt idx="247">
                  <c:v>205093</c:v>
                </c:pt>
                <c:pt idx="248">
                  <c:v>197568</c:v>
                </c:pt>
                <c:pt idx="249">
                  <c:v>168879</c:v>
                </c:pt>
                <c:pt idx="250">
                  <c:v>139327</c:v>
                </c:pt>
                <c:pt idx="251">
                  <c:v>138392</c:v>
                </c:pt>
                <c:pt idx="252">
                  <c:v>167564</c:v>
                </c:pt>
                <c:pt idx="253">
                  <c:v>133667</c:v>
                </c:pt>
                <c:pt idx="254">
                  <c:v>119877</c:v>
                </c:pt>
                <c:pt idx="255" formatCode="_(* #,##0_);_(* \(#,##0\);_(* &quot;-&quot;??_);_(@_)">
                  <c:v>133872</c:v>
                </c:pt>
                <c:pt idx="256" formatCode="_(* #,##0_);_(* \(#,##0\);_(* &quot;-&quot;??_);_(@_)">
                  <c:v>156262</c:v>
                </c:pt>
                <c:pt idx="257" formatCode="_(* #,##0_);_(* \(#,##0\);_(* &quot;-&quot;??_);_(@_)">
                  <c:v>149680</c:v>
                </c:pt>
                <c:pt idx="258" formatCode="_(* #,##0_);_(* \(#,##0\);_(* &quot;-&quot;??_);_(@_)">
                  <c:v>180921</c:v>
                </c:pt>
                <c:pt idx="259" formatCode="_(* #,##0_);_(* \(#,##0\);_(* &quot;-&quot;??_);_(@_)">
                  <c:v>185019</c:v>
                </c:pt>
                <c:pt idx="260" formatCode="_(* #,##0_);_(* \(#,##0\);_(* &quot;-&quot;??_);_(@_)">
                  <c:v>187534</c:v>
                </c:pt>
                <c:pt idx="261" formatCode="_(* #,##0_);_(* \(#,##0\);_(* &quot;-&quot;??_);_(@_)">
                  <c:v>154683</c:v>
                </c:pt>
                <c:pt idx="262" formatCode="_(* #,##0_);_(* \(#,##0\);_(* &quot;-&quot;??_);_(@_)">
                  <c:v>132906</c:v>
                </c:pt>
                <c:pt idx="263" formatCode="_(* #,##0_);_(* \(#,##0\);_(* &quot;-&quot;??_);_(@_)">
                  <c:v>118741</c:v>
                </c:pt>
                <c:pt idx="264" formatCode="_(* #,##0_);_(* \(#,##0\);_(* &quot;-&quot;??_);_(@_)">
                  <c:v>125503</c:v>
                </c:pt>
                <c:pt idx="265" formatCode="_(* #,##0_);_(* \(#,##0\);_(* &quot;-&quot;??_);_(@_)">
                  <c:v>118637</c:v>
                </c:pt>
                <c:pt idx="266" formatCode="_(* #,##0_);_(* \(#,##0\);_(* &quot;-&quot;??_);_(@_)">
                  <c:v>119723</c:v>
                </c:pt>
                <c:pt idx="267" formatCode="_(* #,##0_);_(* \(#,##0\);_(* &quot;-&quot;??_);_(@_)">
                  <c:v>136923</c:v>
                </c:pt>
                <c:pt idx="268" formatCode="_(* #,##0_);_(* \(#,##0\);_(* &quot;-&quot;??_);_(@_)">
                  <c:v>147632</c:v>
                </c:pt>
                <c:pt idx="269" formatCode="_(* #,##0_);_(* \(#,##0\);_(* &quot;-&quot;??_);_(@_)">
                  <c:v>175872</c:v>
                </c:pt>
                <c:pt idx="270" formatCode="_(* #,##0_);_(* \(#,##0\);_(* &quot;-&quot;??_);_(@_)">
                  <c:v>180217</c:v>
                </c:pt>
                <c:pt idx="271" formatCode="_(* #,##0_);_(* \(#,##0\);_(* &quot;-&quot;??_);_(@_)">
                  <c:v>183790</c:v>
                </c:pt>
                <c:pt idx="272" formatCode="_(* #,##0_);_(* \(#,##0\);_(* &quot;-&quot;??_);_(@_)">
                  <c:v>185847</c:v>
                </c:pt>
                <c:pt idx="273" formatCode="_(* #,##0_);_(* \(#,##0\);_(* &quot;-&quot;??_);_(@_)">
                  <c:v>166159</c:v>
                </c:pt>
                <c:pt idx="274" formatCode="_(* #,##0_);_(* \(#,##0\);_(* &quot;-&quot;??_);_(@_)">
                  <c:v>129465</c:v>
                </c:pt>
                <c:pt idx="275" formatCode="_(* #,##0_);_(* \(#,##0\);_(* &quot;-&quot;??_);_(@_)">
                  <c:v>138746</c:v>
                </c:pt>
                <c:pt idx="276" formatCode="_(* #,##0_);_(* \(#,##0\);_(* &quot;-&quot;??_);_(@_)">
                  <c:v>144805</c:v>
                </c:pt>
                <c:pt idx="277" formatCode="_(* #,##0_);_(* \(#,##0\);_(* &quot;-&quot;??_);_(@_)">
                  <c:v>129581</c:v>
                </c:pt>
                <c:pt idx="278" formatCode="_(* #,##0_);_(* \(#,##0\);_(* &quot;-&quot;??_);_(@_)">
                  <c:v>132834</c:v>
                </c:pt>
                <c:pt idx="279" formatCode="_(* #,##0_);_(* \(#,##0\);_(* &quot;-&quot;??_);_(@_)">
                  <c:v>141312</c:v>
                </c:pt>
                <c:pt idx="280" formatCode="_(* #,##0_);_(* \(#,##0\);_(* &quot;-&quot;??_);_(@_)">
                  <c:v>148333</c:v>
                </c:pt>
                <c:pt idx="281" formatCode="_(* #,##0_);_(* \(#,##0\);_(* &quot;-&quot;??_);_(@_)">
                  <c:v>179283</c:v>
                </c:pt>
                <c:pt idx="282" formatCode="_(* #,##0_);_(* \(#,##0\);_(* &quot;-&quot;??_);_(@_)">
                  <c:v>191834</c:v>
                </c:pt>
                <c:pt idx="283" formatCode="_(* #,##0_);_(* \(#,##0\);_(* &quot;-&quot;??_);_(@_)">
                  <c:v>195359</c:v>
                </c:pt>
                <c:pt idx="284" formatCode="_(* #,##0_);_(* \(#,##0\);_(* &quot;-&quot;??_);_(@_)">
                  <c:v>203568</c:v>
                </c:pt>
                <c:pt idx="285" formatCode="_(* #,##0_);_(* \(#,##0\);_(* &quot;-&quot;??_);_(@_)">
                  <c:v>178143</c:v>
                </c:pt>
                <c:pt idx="286" formatCode="_(* #,##0_);_(* \(#,##0\);_(* &quot;-&quot;??_);_(@_)">
                  <c:v>150399</c:v>
                </c:pt>
                <c:pt idx="287" formatCode="_(* #,##0_);_(* \(#,##0\);_(* &quot;-&quot;??_);_(@_)">
                  <c:v>141379</c:v>
                </c:pt>
                <c:pt idx="288" formatCode="_(* #,##0_);_(* \(#,##0\);_(* &quot;-&quot;??_);_(@_)">
                  <c:v>160553</c:v>
                </c:pt>
                <c:pt idx="289" formatCode="_(* #,##0_);_(* \(#,##0\);_(* &quot;-&quot;??_);_(@_)">
                  <c:v>139709</c:v>
                </c:pt>
                <c:pt idx="290" formatCode="_(* #,##0_);_(* \(#,##0\);_(* &quot;-&quot;??_);_(@_)">
                  <c:v>135782</c:v>
                </c:pt>
                <c:pt idx="291" formatCode="_(* #,##0_);_(* \(#,##0\);_(* &quot;-&quot;??_);_(@_)">
                  <c:v>127797</c:v>
                </c:pt>
                <c:pt idx="292" formatCode="_(* #,##0_);_(* \(#,##0\);_(* &quot;-&quot;??_);_(@_)">
                  <c:v>145845</c:v>
                </c:pt>
                <c:pt idx="293" formatCode="_(* #,##0_);_(* \(#,##0\);_(* &quot;-&quot;??_);_(@_)">
                  <c:v>179697</c:v>
                </c:pt>
                <c:pt idx="294" formatCode="_(* #,##0_);_(* \(#,##0\);_(* &quot;-&quot;??_);_(@_)">
                  <c:v>191419</c:v>
                </c:pt>
                <c:pt idx="295" formatCode="_(* #,##0_);_(* \(#,##0\);_(* &quot;-&quot;??_);_(@_)">
                  <c:v>191939</c:v>
                </c:pt>
                <c:pt idx="296" formatCode="_(* #,##0_);_(* \(#,##0\);_(* &quot;-&quot;??_);_(@_)">
                  <c:v>280461</c:v>
                </c:pt>
                <c:pt idx="297" formatCode="_(* #,##0_);_(* \(#,##0\);_(* &quot;-&quot;??_);_(@_)">
                  <c:v>397054</c:v>
                </c:pt>
                <c:pt idx="298" formatCode="_(* #,##0_);_(* \(#,##0\);_(* &quot;-&quot;??_);_(@_)">
                  <c:v>352954</c:v>
                </c:pt>
                <c:pt idx="299" formatCode="_(* #,##0_);_(* \(#,##0\);_(* &quot;-&quot;??_);_(@_)">
                  <c:v>297942</c:v>
                </c:pt>
                <c:pt idx="300" formatCode="_(* #,##0_);_(* \(#,##0\);_(* &quot;-&quot;??_);_(@_)">
                  <c:v>291427</c:v>
                </c:pt>
                <c:pt idx="301" formatCode="_(* #,##0_);_(* \(#,##0\);_(* &quot;-&quot;??_);_(@_)">
                  <c:v>294338</c:v>
                </c:pt>
                <c:pt idx="302" formatCode="_(* #,##0_);_(* \(#,##0\);_(* &quot;-&quot;??_);_(@_)">
                  <c:v>350002</c:v>
                </c:pt>
                <c:pt idx="303" formatCode="_(* #,##0_);_(* \(#,##0\);_(* &quot;-&quot;??_);_(@_)">
                  <c:v>462169</c:v>
                </c:pt>
                <c:pt idx="304" formatCode="_(* #,##0_);_(* \(#,##0\);_(* &quot;-&quot;??_);_(@_)">
                  <c:v>547272</c:v>
                </c:pt>
                <c:pt idx="305" formatCode="_(* #,##0_);_(* \(#,##0\);_(* &quot;-&quot;??_);_(@_)">
                  <c:v>681039</c:v>
                </c:pt>
                <c:pt idx="306" formatCode="_(* #,##0_);_(* \(#,##0\);_(* &quot;-&quot;??_);_(@_)">
                  <c:v>689377</c:v>
                </c:pt>
                <c:pt idx="307" formatCode="_(* #,##0_);_(* \(#,##0\);_(* &quot;-&quot;??_);_(@_)">
                  <c:v>664331</c:v>
                </c:pt>
                <c:pt idx="308" formatCode="_(* #,##0_);_(* \(#,##0\);_(* &quot;-&quot;??_);_(@_)">
                  <c:v>707408</c:v>
                </c:pt>
                <c:pt idx="309" formatCode="_(* #,##0_);_(* \(#,##0\);_(* &quot;-&quot;??_);_(@_)">
                  <c:v>609013</c:v>
                </c:pt>
                <c:pt idx="310" formatCode="_(* #,##0_);_(* \(#,##0\);_(* &quot;-&quot;??_);_(@_)">
                  <c:v>588415</c:v>
                </c:pt>
                <c:pt idx="311" formatCode="_(* #,##0_);_(* \(#,##0\);_(* &quot;-&quot;??_);_(@_)">
                  <c:v>479536</c:v>
                </c:pt>
                <c:pt idx="312" formatCode="_(* #,##0_);_(* \(#,##0\);_(* &quot;-&quot;??_);_(@_)">
                  <c:v>483278</c:v>
                </c:pt>
                <c:pt idx="313" formatCode="_(* #,##0_);_(* \(#,##0\);_(* &quot;-&quot;??_);_(@_)">
                  <c:v>407200</c:v>
                </c:pt>
                <c:pt idx="314" formatCode="_(* #,##0_);_(* \(#,##0\);_(* &quot;-&quot;??_);_(@_)">
                  <c:v>466623</c:v>
                </c:pt>
                <c:pt idx="315" formatCode="_(* #,##0_);_(* \(#,##0\);_(* &quot;-&quot;??_);_(@_)">
                  <c:v>569969</c:v>
                </c:pt>
                <c:pt idx="316" formatCode="_(* #,##0_);_(* \(#,##0\);_(* &quot;-&quot;??_);_(@_)">
                  <c:v>673607</c:v>
                </c:pt>
                <c:pt idx="317" formatCode="_(* #,##0_);_(* \(#,##0\);_(* &quot;-&quot;??_);_(@_)">
                  <c:v>892635</c:v>
                </c:pt>
                <c:pt idx="318" formatCode="_(* #,##0_);_(* \(#,##0\);_(* &quot;-&quot;??_);_(@_)">
                  <c:v>1012172</c:v>
                </c:pt>
                <c:pt idx="319" formatCode="_(* #,##0_);_(* \(#,##0\);_(* &quot;-&quot;??_);_(@_)">
                  <c:v>988811</c:v>
                </c:pt>
                <c:pt idx="320" formatCode="_(* #,##0_);_(* \(#,##0\);_(* &quot;-&quot;??_);_(@_)">
                  <c:v>956627</c:v>
                </c:pt>
                <c:pt idx="321" formatCode="_(* #,##0_);_(* \(#,##0\);_(* &quot;-&quot;??_);_(@_)">
                  <c:v>836370</c:v>
                </c:pt>
                <c:pt idx="322" formatCode="_(* #,##0_);_(* \(#,##0\);_(* &quot;-&quot;??_);_(@_)">
                  <c:v>635021</c:v>
                </c:pt>
                <c:pt idx="323" formatCode="_(* #,##0_);_(* \(#,##0\);_(* &quot;-&quot;??_);_(@_)">
                  <c:v>531644</c:v>
                </c:pt>
                <c:pt idx="324" formatCode="_(* #,##0_);_(* \(#,##0\);_(* &quot;-&quot;??_);_(@_)">
                  <c:v>518248</c:v>
                </c:pt>
                <c:pt idx="325" formatCode="_(* #,##0_);_(* \(#,##0\);_(* &quot;-&quot;??_);_(@_)">
                  <c:v>520230</c:v>
                </c:pt>
                <c:pt idx="326" formatCode="_(* #,##0_);_(* \(#,##0\);_(* &quot;-&quot;??_);_(@_)">
                  <c:v>569055</c:v>
                </c:pt>
                <c:pt idx="327" formatCode="_(* #,##0_);_(* \(#,##0\);_(* &quot;-&quot;??_);_(@_)">
                  <c:v>700159</c:v>
                </c:pt>
                <c:pt idx="328" formatCode="_(* #,##0_);_(* \(#,##0\);_(* &quot;-&quot;??_);_(@_)">
                  <c:v>884344</c:v>
                </c:pt>
                <c:pt idx="329" formatCode="_(* #,##0_);_(* \(#,##0\);_(* &quot;-&quot;??_);_(@_)">
                  <c:v>958861</c:v>
                </c:pt>
                <c:pt idx="330" formatCode="_(* #,##0_);_(* \(#,##0\);_(* &quot;-&quot;??_);_(@_)">
                  <c:v>1094474</c:v>
                </c:pt>
                <c:pt idx="331" formatCode="_(* #,##0_);_(* \(#,##0\);_(* &quot;-&quot;??_);_(@_)">
                  <c:v>1189554</c:v>
                </c:pt>
                <c:pt idx="332" formatCode="_(* #,##0_);_(* \(#,##0\);_(* &quot;-&quot;??_);_(@_)">
                  <c:v>1107417</c:v>
                </c:pt>
                <c:pt idx="333" formatCode="_(* #,##0_);_(* \(#,##0\);_(* &quot;-&quot;??_);_(@_)">
                  <c:v>1089450</c:v>
                </c:pt>
                <c:pt idx="334" formatCode="_(* #,##0_);_(* \(#,##0\);_(* &quot;-&quot;??_);_(@_)">
                  <c:v>849006</c:v>
                </c:pt>
                <c:pt idx="335" formatCode="_(* #,##0_);_(* \(#,##0\);_(* &quot;-&quot;??_);_(@_)">
                  <c:v>657690</c:v>
                </c:pt>
                <c:pt idx="336" formatCode="_(* #,##0_);_(* \(#,##0\);_(* &quot;-&quot;??_);_(@_)">
                  <c:v>679374</c:v>
                </c:pt>
                <c:pt idx="337" formatCode="_(* #,##0_);_(* \(#,##0\);_(* &quot;-&quot;??_);_(@_)">
                  <c:v>665554</c:v>
                </c:pt>
                <c:pt idx="338" formatCode="_(* #,##0_);_(* \(#,##0\);_(* &quot;-&quot;??_);_(@_)">
                  <c:v>703550</c:v>
                </c:pt>
                <c:pt idx="339" formatCode="_(* #,##0_);_(* \(#,##0\);_(* &quot;-&quot;??_);_(@_)">
                  <c:v>735663</c:v>
                </c:pt>
                <c:pt idx="340" formatCode="_(* #,##0_);_(* \(#,##0\);_(* &quot;-&quot;??_);_(@_)">
                  <c:v>882683</c:v>
                </c:pt>
                <c:pt idx="341" formatCode="_(* #,##0_);_(* \(#,##0\);_(* &quot;-&quot;??_);_(@_)">
                  <c:v>1021900</c:v>
                </c:pt>
                <c:pt idx="342" formatCode="_(* #,##0_);_(* \(#,##0\);_(* &quot;-&quot;??_);_(@_)">
                  <c:v>1251357</c:v>
                </c:pt>
                <c:pt idx="343" formatCode="_(* #,##0_);_(* \(#,##0\);_(* &quot;-&quot;??_);_(@_)">
                  <c:v>1314339</c:v>
                </c:pt>
                <c:pt idx="344" formatCode="_(* #,##0_);_(* \(#,##0\);_(* &quot;-&quot;??_);_(@_)">
                  <c:v>1349986</c:v>
                </c:pt>
                <c:pt idx="345" formatCode="_(* #,##0_);_(* \(#,##0\);_(* &quot;-&quot;??_);_(@_)">
                  <c:v>1346854</c:v>
                </c:pt>
                <c:pt idx="346" formatCode="_(* #,##0_);_(* \(#,##0\);_(* &quot;-&quot;??_);_(@_)">
                  <c:v>1087811</c:v>
                </c:pt>
                <c:pt idx="347" formatCode="_(* #,##0_);_(* \(#,##0\);_(* &quot;-&quot;??_);_(@_)">
                  <c:v>733832</c:v>
                </c:pt>
                <c:pt idx="348" formatCode="_(* #,##0_);_(* \(#,##0\);_(* &quot;-&quot;??_);_(@_)">
                  <c:v>628910</c:v>
                </c:pt>
                <c:pt idx="349" formatCode="_(* #,##0_);_(* \(#,##0\);_(* &quot;-&quot;??_);_(@_)">
                  <c:v>761328</c:v>
                </c:pt>
                <c:pt idx="350" formatCode="_(* #,##0_);_(* \(#,##0\);_(* &quot;-&quot;??_);_(@_)">
                  <c:v>765090</c:v>
                </c:pt>
                <c:pt idx="351" formatCode="_(* #,##0_);_(* \(#,##0\);_(* &quot;-&quot;??_);_(@_)">
                  <c:v>836360</c:v>
                </c:pt>
                <c:pt idx="352" formatCode="_(* #,##0_);_(* \(#,##0\);_(* &quot;-&quot;??_);_(@_)">
                  <c:v>1270068</c:v>
                </c:pt>
                <c:pt idx="353" formatCode="_(* #,##0_);_(* \(#,##0\);_(* &quot;-&quot;??_);_(@_)">
                  <c:v>1505513</c:v>
                </c:pt>
                <c:pt idx="354" formatCode="_(* #,##0_);_(* \(#,##0\);_(* &quot;-&quot;??_);_(@_)">
                  <c:v>1594385</c:v>
                </c:pt>
                <c:pt idx="355" formatCode="_(* #,##0_);_(* \(#,##0\);_(* &quot;-&quot;??_);_(@_)">
                  <c:v>1365072</c:v>
                </c:pt>
                <c:pt idx="356" formatCode="_(* #,##0_);_(* \(#,##0\);_(* &quot;-&quot;??_);_(@_)">
                  <c:v>1501016</c:v>
                </c:pt>
                <c:pt idx="357" formatCode="_(* #,##0_);_(* \(#,##0\);_(* &quot;-&quot;??_);_(@_)">
                  <c:v>1422331</c:v>
                </c:pt>
                <c:pt idx="358" formatCode="_(* #,##0_);_(* \(#,##0\);_(* &quot;-&quot;??_);_(@_)">
                  <c:v>1217012</c:v>
                </c:pt>
                <c:pt idx="359" formatCode="_(* #,##0_);_(* \(#,##0\);_(* &quot;-&quot;??_);_(@_)">
                  <c:v>741410</c:v>
                </c:pt>
                <c:pt idx="360" formatCode="_(* #,##0_);_(* \(#,##0\);_(* &quot;-&quot;??_);_(@_)">
                  <c:v>700585</c:v>
                </c:pt>
                <c:pt idx="361" formatCode="_(* #,##0_);_(* \(#,##0\);_(* &quot;-&quot;??_);_(@_)">
                  <c:v>681999</c:v>
                </c:pt>
                <c:pt idx="362" formatCode="_(* #,##0_);_(* \(#,##0\);_(* &quot;-&quot;??_);_(@_)">
                  <c:v>714199</c:v>
                </c:pt>
                <c:pt idx="363" formatCode="_(* #,##0_);_(* \(#,##0\);_(* &quot;-&quot;??_);_(@_)">
                  <c:v>989623</c:v>
                </c:pt>
                <c:pt idx="364" formatCode="_(* #,##0_);_(* \(#,##0\);_(* &quot;-&quot;??_);_(@_)">
                  <c:v>1015946</c:v>
                </c:pt>
                <c:pt idx="365" formatCode="_(* #,##0_);_(* \(#,##0\);_(* &quot;-&quot;??_);_(@_)">
                  <c:v>1289509</c:v>
                </c:pt>
                <c:pt idx="366" formatCode="_(* #,##0_);_(* \(#,##0\);_(* &quot;-&quot;??_);_(@_)">
                  <c:v>1500230</c:v>
                </c:pt>
                <c:pt idx="367" formatCode="_(* #,##0_);_(* \(#,##0\);_(* &quot;-&quot;??_);_(@_)">
                  <c:v>1409999</c:v>
                </c:pt>
                <c:pt idx="368" formatCode="_(* #,##0_);_(* \(#,##0\);_(* &quot;-&quot;??_);_(@_)">
                  <c:v>1398325</c:v>
                </c:pt>
                <c:pt idx="369" formatCode="_(* #,##0_);_(* \(#,##0\);_(* &quot;-&quot;??_);_(@_)">
                  <c:v>1319699</c:v>
                </c:pt>
                <c:pt idx="370" formatCode="_(* #,##0_);_(* \(#,##0\);_(* &quot;-&quot;??_);_(@_)">
                  <c:v>1331134</c:v>
                </c:pt>
                <c:pt idx="371" formatCode="_(* #,##0_);_(* \(#,##0\);_(* &quot;-&quot;??_);_(@_)">
                  <c:v>825444</c:v>
                </c:pt>
                <c:pt idx="372" formatCode="_(* #,##0_);_(* \(#,##0\);_(* &quot;-&quot;??_);_(@_)">
                  <c:v>734679</c:v>
                </c:pt>
                <c:pt idx="373" formatCode="_(* #,##0_);_(* \(#,##0\);_(* &quot;-&quot;??_);_(@_)">
                  <c:v>713971</c:v>
                </c:pt>
                <c:pt idx="374" formatCode="_(* #,##0_);_(* \(#,##0\);_(* &quot;-&quot;??_);_(@_)">
                  <c:v>712870</c:v>
                </c:pt>
                <c:pt idx="375" formatCode="_(* #,##0_);_(* \(#,##0\);_(* &quot;-&quot;??_);_(@_)">
                  <c:v>832943</c:v>
                </c:pt>
                <c:pt idx="376" formatCode="_(* #,##0_);_(* \(#,##0\);_(* &quot;-&quot;??_);_(@_)">
                  <c:v>1068821</c:v>
                </c:pt>
                <c:pt idx="377" formatCode="_(* #,##0_);_(* \(#,##0\);_(* &quot;-&quot;??_);_(@_)">
                  <c:v>1152381</c:v>
                </c:pt>
                <c:pt idx="378" formatCode="_(* #,##0_);_(* \(#,##0\);_(* &quot;-&quot;??_);_(@_)">
                  <c:v>1188462</c:v>
                </c:pt>
                <c:pt idx="379" formatCode="_(* #,##0_);_(* \(#,##0\);_(* &quot;-&quot;??_);_(@_)">
                  <c:v>1330816</c:v>
                </c:pt>
                <c:pt idx="380" formatCode="_(* #,##0_);_(* \(#,##0\);_(* &quot;-&quot;??_);_(@_)">
                  <c:v>1332256</c:v>
                </c:pt>
                <c:pt idx="381" formatCode="_(* #,##0_);_(* \(#,##0\);_(* &quot;-&quot;??_);_(@_)">
                  <c:v>1088403</c:v>
                </c:pt>
                <c:pt idx="382" formatCode="_(* #,##0_);_(* \(#,##0\);_(* &quot;-&quot;??_);_(@_)">
                  <c:v>820543</c:v>
                </c:pt>
                <c:pt idx="383" formatCode="_(* #,##0_);_(* \(#,##0\);_(* &quot;-&quot;??_);_(@_)">
                  <c:v>617933</c:v>
                </c:pt>
                <c:pt idx="384" formatCode="_(* #,##0_);_(* \(#,##0\);_(* &quot;-&quot;??_);_(@_)">
                  <c:v>627139</c:v>
                </c:pt>
                <c:pt idx="385" formatCode="_(* #,##0_);_(* \(#,##0\);_(* &quot;-&quot;??_);_(@_)">
                  <c:v>630162</c:v>
                </c:pt>
                <c:pt idx="386" formatCode="_(* #,##0_);_(* \(#,##0\);_(* &quot;-&quot;??_);_(@_)">
                  <c:v>696324</c:v>
                </c:pt>
                <c:pt idx="387" formatCode="_(* #,##0_);_(* \(#,##0\);_(* &quot;-&quot;??_);_(@_)">
                  <c:v>708006</c:v>
                </c:pt>
                <c:pt idx="388" formatCode="_(* #,##0_);_(* \(#,##0\);_(* &quot;-&quot;??_);_(@_)">
                  <c:v>920549</c:v>
                </c:pt>
                <c:pt idx="389" formatCode="_(* #,##0_);_(* \(#,##0\);_(* &quot;-&quot;??_);_(@_)">
                  <c:v>1165888</c:v>
                </c:pt>
                <c:pt idx="390" formatCode="_(* #,##0_);_(* \(#,##0\);_(* &quot;-&quot;??_);_(@_)">
                  <c:v>1315391</c:v>
                </c:pt>
                <c:pt idx="391" formatCode="_(* #,##0_);_(* \(#,##0\);_(* &quot;-&quot;??_);_(@_)">
                  <c:v>1418240</c:v>
                </c:pt>
                <c:pt idx="392" formatCode="_(* #,##0_);_(* \(#,##0\);_(* &quot;-&quot;??_);_(@_)">
                  <c:v>1400563</c:v>
                </c:pt>
                <c:pt idx="393" formatCode="_(* #,##0_);_(* \(#,##0\);_(* &quot;-&quot;??_);_(@_)">
                  <c:v>1205987</c:v>
                </c:pt>
                <c:pt idx="394" formatCode="_(* #,##0_);_(* \(#,##0\);_(* &quot;-&quot;??_);_(@_)">
                  <c:v>1040166</c:v>
                </c:pt>
                <c:pt idx="395" formatCode="_(* #,##0_);_(* \(#,##0\);_(* &quot;-&quot;??_);_(@_)">
                  <c:v>867788</c:v>
                </c:pt>
                <c:pt idx="396" formatCode="_(* #,##0_);_(* \(#,##0\);_(* &quot;-&quot;??_);_(@_)">
                  <c:v>774884</c:v>
                </c:pt>
                <c:pt idx="397" formatCode="_(* #,##0_);_(* \(#,##0\);_(* &quot;-&quot;??_);_(@_)">
                  <c:v>755493</c:v>
                </c:pt>
                <c:pt idx="398" formatCode="_(* #,##0_);_(* \(#,##0\);_(* &quot;-&quot;??_);_(@_)">
                  <c:v>955674</c:v>
                </c:pt>
                <c:pt idx="399" formatCode="_(* #,##0_);_(* \(#,##0\);_(* &quot;-&quot;??_);_(@_)">
                  <c:v>1167801</c:v>
                </c:pt>
              </c:numCache>
            </c:numRef>
          </c:val>
          <c:smooth val="0"/>
          <c:extLst>
            <c:ext xmlns:c16="http://schemas.microsoft.com/office/drawing/2014/chart" uri="{C3380CC4-5D6E-409C-BE32-E72D297353CC}">
              <c16:uniqueId val="{00000000-64FC-4355-9A55-34FD1E2693FB}"/>
            </c:ext>
          </c:extLst>
        </c:ser>
        <c:dLbls>
          <c:showLegendKey val="0"/>
          <c:showVal val="0"/>
          <c:showCatName val="0"/>
          <c:showSerName val="0"/>
          <c:showPercent val="0"/>
          <c:showBubbleSize val="0"/>
        </c:dLbls>
        <c:marker val="1"/>
        <c:smooth val="0"/>
        <c:axId val="1277595288"/>
        <c:axId val="1"/>
      </c:lineChart>
      <c:catAx>
        <c:axId val="1277595288"/>
        <c:scaling>
          <c:orientation val="minMax"/>
        </c:scaling>
        <c:delete val="0"/>
        <c:axPos val="b"/>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tickMarkSkip val="1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5952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Residential Nominal Price of Electricity</a:t>
            </a:r>
          </a:p>
        </c:rich>
      </c:tx>
      <c:overlay val="0"/>
    </c:title>
    <c:autoTitleDeleted val="0"/>
    <c:plotArea>
      <c:layout/>
      <c:lineChart>
        <c:grouping val="standard"/>
        <c:varyColors val="0"/>
        <c:ser>
          <c:idx val="0"/>
          <c:order val="0"/>
          <c:tx>
            <c:v>2008</c:v>
          </c:tx>
          <c:val>
            <c:numRef>
              <c:f>'Total Revenue'!$Y$366:$Y$377</c:f>
              <c:numCache>
                <c:formatCode>_("$"* #,##0.0_);_("$"* \(#,##0.0\);_("$"* "-"??_);_(@_)</c:formatCode>
                <c:ptCount val="12"/>
                <c:pt idx="0">
                  <c:v>115.22126073791077</c:v>
                </c:pt>
                <c:pt idx="1">
                  <c:v>117.33003884643071</c:v>
                </c:pt>
                <c:pt idx="2">
                  <c:v>117.09232332854057</c:v>
                </c:pt>
                <c:pt idx="3">
                  <c:v>116.21161244924694</c:v>
                </c:pt>
                <c:pt idx="4">
                  <c:v>115.28959980900356</c:v>
                </c:pt>
                <c:pt idx="5">
                  <c:v>113.5330124106662</c:v>
                </c:pt>
                <c:pt idx="6">
                  <c:v>113.63324310059855</c:v>
                </c:pt>
                <c:pt idx="7">
                  <c:v>113.58459215236664</c:v>
                </c:pt>
                <c:pt idx="8">
                  <c:v>113.12502010216525</c:v>
                </c:pt>
                <c:pt idx="9">
                  <c:v>114.25233873824135</c:v>
                </c:pt>
                <c:pt idx="10">
                  <c:v>116.59387027092164</c:v>
                </c:pt>
                <c:pt idx="11">
                  <c:v>115.99520954871603</c:v>
                </c:pt>
              </c:numCache>
            </c:numRef>
          </c:val>
          <c:smooth val="0"/>
          <c:extLst>
            <c:ext xmlns:c16="http://schemas.microsoft.com/office/drawing/2014/chart" uri="{C3380CC4-5D6E-409C-BE32-E72D297353CC}">
              <c16:uniqueId val="{00000000-677D-4BDE-9BC4-90FBBE650509}"/>
            </c:ext>
          </c:extLst>
        </c:ser>
        <c:ser>
          <c:idx val="1"/>
          <c:order val="1"/>
          <c:tx>
            <c:v>2011</c:v>
          </c:tx>
          <c:spPr>
            <a:ln w="25400">
              <a:solidFill>
                <a:srgbClr val="993366"/>
              </a:solidFill>
              <a:prstDash val="solid"/>
            </a:ln>
          </c:spPr>
          <c:val>
            <c:numRef>
              <c:f>'Total Revenue'!$Z$366:$Z$377</c:f>
              <c:numCache>
                <c:formatCode>_("$"* #,##0.0_);_("$"* \(#,##0.0\);_("$"* "-"??_);_(@_)</c:formatCode>
                <c:ptCount val="12"/>
                <c:pt idx="0">
                  <c:v>114.20870281415378</c:v>
                </c:pt>
                <c:pt idx="1">
                  <c:v>113.87213663273192</c:v>
                </c:pt>
                <c:pt idx="2">
                  <c:v>114.41098859108963</c:v>
                </c:pt>
                <c:pt idx="3">
                  <c:v>114.13818243725673</c:v>
                </c:pt>
                <c:pt idx="4">
                  <c:v>113.80057287994362</c:v>
                </c:pt>
                <c:pt idx="5">
                  <c:v>114.0049436939816</c:v>
                </c:pt>
                <c:pt idx="6">
                  <c:v>113.98920280567448</c:v>
                </c:pt>
                <c:pt idx="7">
                  <c:v>114.08719584829775</c:v>
                </c:pt>
                <c:pt idx="8">
                  <c:v>114.0045256386346</c:v>
                </c:pt>
                <c:pt idx="9">
                  <c:v>113.80212131958469</c:v>
                </c:pt>
                <c:pt idx="10">
                  <c:v>114.87251555829961</c:v>
                </c:pt>
                <c:pt idx="11">
                  <c:v>114.79368951366931</c:v>
                </c:pt>
              </c:numCache>
            </c:numRef>
          </c:val>
          <c:smooth val="0"/>
          <c:extLst>
            <c:ext xmlns:c16="http://schemas.microsoft.com/office/drawing/2014/chart" uri="{C3380CC4-5D6E-409C-BE32-E72D297353CC}">
              <c16:uniqueId val="{00000001-677D-4BDE-9BC4-90FBBE650509}"/>
            </c:ext>
          </c:extLst>
        </c:ser>
        <c:ser>
          <c:idx val="2"/>
          <c:order val="2"/>
          <c:tx>
            <c:strRef>
              <c:f>'Total Revenue'!$AA$365</c:f>
              <c:strCache>
                <c:ptCount val="1"/>
                <c:pt idx="0">
                  <c:v>2016</c:v>
                </c:pt>
              </c:strCache>
            </c:strRef>
          </c:tx>
          <c:val>
            <c:numRef>
              <c:f>'Total Revenue'!$AA$366:$AA$377</c:f>
              <c:numCache>
                <c:formatCode>_("$"* #,##0.0_);_("$"* \(#,##0.0\);_("$"* "-"??_);_(@_)</c:formatCode>
                <c:ptCount val="12"/>
                <c:pt idx="0">
                  <c:v>112.93137327884745</c:v>
                </c:pt>
                <c:pt idx="1">
                  <c:v>113.61236438085277</c:v>
                </c:pt>
                <c:pt idx="2">
                  <c:v>114.29856324298511</c:v>
                </c:pt>
                <c:pt idx="3">
                  <c:v>113.68678952596601</c:v>
                </c:pt>
                <c:pt idx="4">
                  <c:v>112.80360238537578</c:v>
                </c:pt>
                <c:pt idx="5">
                  <c:v>112.00197794737701</c:v>
                </c:pt>
                <c:pt idx="6">
                  <c:v>111.80627826240057</c:v>
                </c:pt>
                <c:pt idx="7">
                  <c:v>111.83916795619403</c:v>
                </c:pt>
                <c:pt idx="8">
                  <c:v>111.81480680152112</c:v>
                </c:pt>
                <c:pt idx="9">
                  <c:v>112.12056477210406</c:v>
                </c:pt>
                <c:pt idx="10">
                  <c:v>113.71524013861473</c:v>
                </c:pt>
                <c:pt idx="11">
                  <c:v>114.09762036763979</c:v>
                </c:pt>
              </c:numCache>
            </c:numRef>
          </c:val>
          <c:smooth val="0"/>
          <c:extLst>
            <c:ext xmlns:c16="http://schemas.microsoft.com/office/drawing/2014/chart" uri="{C3380CC4-5D6E-409C-BE32-E72D297353CC}">
              <c16:uniqueId val="{00000002-677D-4BDE-9BC4-90FBBE650509}"/>
            </c:ext>
          </c:extLst>
        </c:ser>
        <c:ser>
          <c:idx val="3"/>
          <c:order val="3"/>
          <c:tx>
            <c:v>2017</c:v>
          </c:tx>
          <c:val>
            <c:numRef>
              <c:f>'Total Revenue'!$AB$366:$AB$377</c:f>
              <c:numCache>
                <c:formatCode>_("$"* #,##0.0_);_("$"* \(#,##0.0\);_("$"* "-"??_);_(@_)</c:formatCode>
                <c:ptCount val="12"/>
                <c:pt idx="0">
                  <c:v>109.6550334674864</c:v>
                </c:pt>
                <c:pt idx="1">
                  <c:v>113.81839254118123</c:v>
                </c:pt>
                <c:pt idx="2">
                  <c:v>113.96492943517413</c:v>
                </c:pt>
                <c:pt idx="3">
                  <c:v>112.42136908863985</c:v>
                </c:pt>
                <c:pt idx="4">
                  <c:v>111.10183687432418</c:v>
                </c:pt>
                <c:pt idx="5">
                  <c:v>110.60791325912714</c:v>
                </c:pt>
                <c:pt idx="6">
                  <c:v>110.63426017130659</c:v>
                </c:pt>
                <c:pt idx="7">
                  <c:v>110.32079937216128</c:v>
                </c:pt>
                <c:pt idx="8">
                  <c:v>110.46961591295748</c:v>
                </c:pt>
                <c:pt idx="9">
                  <c:v>110.57406703202585</c:v>
                </c:pt>
                <c:pt idx="10">
                  <c:v>112.23023276437878</c:v>
                </c:pt>
                <c:pt idx="11">
                  <c:v>113.53478142709437</c:v>
                </c:pt>
              </c:numCache>
            </c:numRef>
          </c:val>
          <c:smooth val="0"/>
          <c:extLst>
            <c:ext xmlns:c16="http://schemas.microsoft.com/office/drawing/2014/chart" uri="{C3380CC4-5D6E-409C-BE32-E72D297353CC}">
              <c16:uniqueId val="{00000003-677D-4BDE-9BC4-90FBBE650509}"/>
            </c:ext>
          </c:extLst>
        </c:ser>
        <c:ser>
          <c:idx val="4"/>
          <c:order val="4"/>
          <c:tx>
            <c:v>2018</c:v>
          </c:tx>
          <c:val>
            <c:numRef>
              <c:f>'Total Revenue'!$AC$366:$AC$377</c:f>
              <c:numCache>
                <c:formatCode>_("$"* #,##0.0_);_("$"* \(#,##0.0\);_("$"* "-"??_);_(@_)</c:formatCode>
                <c:ptCount val="12"/>
                <c:pt idx="0">
                  <c:v>113.05644760230997</c:v>
                </c:pt>
                <c:pt idx="1">
                  <c:v>113.69416097508771</c:v>
                </c:pt>
                <c:pt idx="2">
                  <c:v>114.11516156328572</c:v>
                </c:pt>
                <c:pt idx="3">
                  <c:v>114.19577539635017</c:v>
                </c:pt>
                <c:pt idx="4">
                  <c:v>113.3961491850185</c:v>
                </c:pt>
                <c:pt idx="5">
                  <c:v>112.18454436173785</c:v>
                </c:pt>
                <c:pt idx="6">
                  <c:v>111.63925497901305</c:v>
                </c:pt>
                <c:pt idx="7">
                  <c:v>111.65264240140013</c:v>
                </c:pt>
                <c:pt idx="8">
                  <c:v>114.27828231291365</c:v>
                </c:pt>
                <c:pt idx="9">
                  <c:v>113.12374119551286</c:v>
                </c:pt>
                <c:pt idx="10">
                  <c:v>114.23467384901589</c:v>
                </c:pt>
                <c:pt idx="11">
                  <c:v>115.79705145000456</c:v>
                </c:pt>
              </c:numCache>
            </c:numRef>
          </c:val>
          <c:smooth val="0"/>
          <c:extLst>
            <c:ext xmlns:c16="http://schemas.microsoft.com/office/drawing/2014/chart" uri="{C3380CC4-5D6E-409C-BE32-E72D297353CC}">
              <c16:uniqueId val="{00000004-677D-4BDE-9BC4-90FBBE650509}"/>
            </c:ext>
          </c:extLst>
        </c:ser>
        <c:ser>
          <c:idx val="5"/>
          <c:order val="5"/>
          <c:tx>
            <c:v>2019</c:v>
          </c:tx>
          <c:val>
            <c:numRef>
              <c:f>'Total Revenue'!$AD$366:$AD$377</c:f>
              <c:numCache>
                <c:formatCode>_("$"* #,##0.0_);_("$"* \(#,##0.0\);_("$"* "-"??_);_(@_)</c:formatCode>
                <c:ptCount val="12"/>
                <c:pt idx="0">
                  <c:v>107.03836587630248</c:v>
                </c:pt>
                <c:pt idx="1">
                  <c:v>106.82843684848555</c:v>
                </c:pt>
                <c:pt idx="2">
                  <c:v>107.49642606426735</c:v>
                </c:pt>
                <c:pt idx="3">
                  <c:v>111.84379425842305</c:v>
                </c:pt>
                <c:pt idx="4">
                  <c:v>110.00668853751758</c:v>
                </c:pt>
                <c:pt idx="5">
                  <c:v>109.25591012861175</c:v>
                </c:pt>
                <c:pt idx="6">
                  <c:v>109.19542836506892</c:v>
                </c:pt>
                <c:pt idx="7">
                  <c:v>109.33269320439742</c:v>
                </c:pt>
                <c:pt idx="8">
                  <c:v>109.5928494275233</c:v>
                </c:pt>
                <c:pt idx="9">
                  <c:v>109.36660155952386</c:v>
                </c:pt>
                <c:pt idx="10">
                  <c:v>109.89362004890694</c:v>
                </c:pt>
                <c:pt idx="11">
                  <c:v>111.91992926393942</c:v>
                </c:pt>
              </c:numCache>
            </c:numRef>
          </c:val>
          <c:smooth val="0"/>
          <c:extLst>
            <c:ext xmlns:c16="http://schemas.microsoft.com/office/drawing/2014/chart" uri="{C3380CC4-5D6E-409C-BE32-E72D297353CC}">
              <c16:uniqueId val="{00000005-677D-4BDE-9BC4-90FBBE650509}"/>
            </c:ext>
          </c:extLst>
        </c:ser>
        <c:ser>
          <c:idx val="6"/>
          <c:order val="6"/>
          <c:tx>
            <c:v>2020</c:v>
          </c:tx>
          <c:spPr>
            <a:ln>
              <a:solidFill>
                <a:schemeClr val="tx1"/>
              </a:solidFill>
            </a:ln>
          </c:spPr>
          <c:marker>
            <c:spPr>
              <a:solidFill>
                <a:schemeClr val="tx1"/>
              </a:solidFill>
              <a:ln>
                <a:solidFill>
                  <a:schemeClr val="tx1"/>
                </a:solidFill>
              </a:ln>
            </c:spPr>
          </c:marker>
          <c:val>
            <c:numRef>
              <c:f>'Total Revenue'!$AE$366:$AE$377</c:f>
              <c:numCache>
                <c:formatCode>_("$"* #,##0.0_);_("$"* \(#,##0.0\);_("$"* "-"??_);_(@_)</c:formatCode>
                <c:ptCount val="12"/>
                <c:pt idx="0">
                  <c:v>100.53629092043447</c:v>
                </c:pt>
                <c:pt idx="1">
                  <c:v>110.53352326078361</c:v>
                </c:pt>
                <c:pt idx="2">
                  <c:v>110.22668014713676</c:v>
                </c:pt>
                <c:pt idx="3">
                  <c:v>108.62646485046105</c:v>
                </c:pt>
                <c:pt idx="4">
                  <c:v>108.52085421777836</c:v>
                </c:pt>
                <c:pt idx="5">
                  <c:v>87.840136142681345</c:v>
                </c:pt>
                <c:pt idx="6">
                  <c:v>88.32911270233383</c:v>
                </c:pt>
                <c:pt idx="7">
                  <c:v>88.35477137989308</c:v>
                </c:pt>
                <c:pt idx="8">
                  <c:v>103.12558916922458</c:v>
                </c:pt>
                <c:pt idx="9">
                  <c:v>103.34741559357342</c:v>
                </c:pt>
                <c:pt idx="10">
                  <c:v>103.70985363901367</c:v>
                </c:pt>
                <c:pt idx="11">
                  <c:v>104.8422139812057</c:v>
                </c:pt>
              </c:numCache>
            </c:numRef>
          </c:val>
          <c:smooth val="0"/>
          <c:extLst>
            <c:ext xmlns:c16="http://schemas.microsoft.com/office/drawing/2014/chart" uri="{C3380CC4-5D6E-409C-BE32-E72D297353CC}">
              <c16:uniqueId val="{00000006-677D-4BDE-9BC4-90FBBE650509}"/>
            </c:ext>
          </c:extLst>
        </c:ser>
        <c:ser>
          <c:idx val="7"/>
          <c:order val="7"/>
          <c:tx>
            <c:v>2021</c:v>
          </c:tx>
          <c:val>
            <c:numRef>
              <c:f>'Total Revenue'!$AF$366:$AF$377</c:f>
              <c:numCache>
                <c:formatCode>_("$"* #,##0.0_);_("$"* \(#,##0.0\);_("$"* "-"??_);_(@_)</c:formatCode>
                <c:ptCount val="12"/>
                <c:pt idx="0">
                  <c:v>112.3116861068774</c:v>
                </c:pt>
                <c:pt idx="1">
                  <c:v>112.96147342568119</c:v>
                </c:pt>
                <c:pt idx="2">
                  <c:v>113.50378111043685</c:v>
                </c:pt>
                <c:pt idx="3">
                  <c:v>112.67843587451785</c:v>
                </c:pt>
                <c:pt idx="4">
                  <c:v>111.74057806307738</c:v>
                </c:pt>
                <c:pt idx="5">
                  <c:v>111.1892970221992</c:v>
                </c:pt>
                <c:pt idx="6">
                  <c:v>111.08620943881517</c:v>
                </c:pt>
                <c:pt idx="7">
                  <c:v>110.95590910801343</c:v>
                </c:pt>
                <c:pt idx="8">
                  <c:v>123.9612709382198</c:v>
                </c:pt>
                <c:pt idx="9">
                  <c:v>124.27364232015351</c:v>
                </c:pt>
                <c:pt idx="10">
                  <c:v>125.59267732910432</c:v>
                </c:pt>
                <c:pt idx="11">
                  <c:v>126.84669530695939</c:v>
                </c:pt>
              </c:numCache>
            </c:numRef>
          </c:val>
          <c:smooth val="0"/>
          <c:extLst>
            <c:ext xmlns:c16="http://schemas.microsoft.com/office/drawing/2014/chart" uri="{C3380CC4-5D6E-409C-BE32-E72D297353CC}">
              <c16:uniqueId val="{00000000-1BF5-4B3F-91DD-7BD0FA265B96}"/>
            </c:ext>
          </c:extLst>
        </c:ser>
        <c:ser>
          <c:idx val="8"/>
          <c:order val="8"/>
          <c:tx>
            <c:v>2022</c:v>
          </c:tx>
          <c:marker>
            <c:symbol val="triangle"/>
            <c:size val="7"/>
          </c:marker>
          <c:val>
            <c:numRef>
              <c:f>'Total Revenue'!$AG$366:$AG$377</c:f>
              <c:numCache>
                <c:formatCode>_("$"* #,##0.0_);_("$"* \(#,##0.0\);_("$"* "-"??_);_(@_)</c:formatCode>
                <c:ptCount val="12"/>
                <c:pt idx="0">
                  <c:v>130.95175809999867</c:v>
                </c:pt>
                <c:pt idx="1">
                  <c:v>128.72978713232561</c:v>
                </c:pt>
                <c:pt idx="2">
                  <c:v>129.50434461069452</c:v>
                </c:pt>
                <c:pt idx="3">
                  <c:v>140.37240636469346</c:v>
                </c:pt>
                <c:pt idx="4">
                  <c:v>138.51458647659837</c:v>
                </c:pt>
                <c:pt idx="5">
                  <c:v>137.02254695837561</c:v>
                </c:pt>
                <c:pt idx="6">
                  <c:v>136.42926961797599</c:v>
                </c:pt>
                <c:pt idx="7">
                  <c:v>136.03471631228746</c:v>
                </c:pt>
                <c:pt idx="8">
                  <c:v>137.69128042655529</c:v>
                </c:pt>
                <c:pt idx="9">
                  <c:v>138.93008128291535</c:v>
                </c:pt>
                <c:pt idx="10">
                  <c:v>140.27450105533995</c:v>
                </c:pt>
                <c:pt idx="11">
                  <c:v>143.09641397021994</c:v>
                </c:pt>
              </c:numCache>
            </c:numRef>
          </c:val>
          <c:smooth val="0"/>
          <c:extLst>
            <c:ext xmlns:c16="http://schemas.microsoft.com/office/drawing/2014/chart" uri="{C3380CC4-5D6E-409C-BE32-E72D297353CC}">
              <c16:uniqueId val="{00000001-1BF5-4B3F-91DD-7BD0FA265B96}"/>
            </c:ext>
          </c:extLst>
        </c:ser>
        <c:ser>
          <c:idx val="9"/>
          <c:order val="9"/>
          <c:tx>
            <c:v>2023</c:v>
          </c:tx>
          <c:val>
            <c:numRef>
              <c:f>'Total Revenue'!$AH$366:$AH$369</c:f>
              <c:numCache>
                <c:formatCode>_("$"* #,##0.0_);_("$"* \(#,##0.0\);_("$"* "-"??_);_(@_)</c:formatCode>
                <c:ptCount val="4"/>
                <c:pt idx="0">
                  <c:v>156.68576965261425</c:v>
                </c:pt>
                <c:pt idx="1">
                  <c:v>157.5250924537649</c:v>
                </c:pt>
                <c:pt idx="2">
                  <c:v>156.54271000391213</c:v>
                </c:pt>
                <c:pt idx="3">
                  <c:v>169.81795890858714</c:v>
                </c:pt>
              </c:numCache>
            </c:numRef>
          </c:val>
          <c:smooth val="0"/>
          <c:extLst>
            <c:ext xmlns:c16="http://schemas.microsoft.com/office/drawing/2014/chart" uri="{C3380CC4-5D6E-409C-BE32-E72D297353CC}">
              <c16:uniqueId val="{00000002-1BF5-4B3F-91DD-7BD0FA265B96}"/>
            </c:ext>
          </c:extLst>
        </c:ser>
        <c:dLbls>
          <c:showLegendKey val="0"/>
          <c:showVal val="0"/>
          <c:showCatName val="0"/>
          <c:showSerName val="0"/>
          <c:showPercent val="0"/>
          <c:showBubbleSize val="0"/>
        </c:dLbls>
        <c:marker val="1"/>
        <c:smooth val="0"/>
        <c:axId val="1277581512"/>
        <c:axId val="1"/>
      </c:lineChart>
      <c:catAx>
        <c:axId val="1277581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6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581512"/>
        <c:crosses val="autoZero"/>
        <c:crossBetween val="between"/>
      </c:valAx>
    </c:plotArea>
    <c:legend>
      <c:legendPos val="r"/>
      <c:layout>
        <c:manualLayout>
          <c:xMode val="edge"/>
          <c:yMode val="edge"/>
          <c:x val="0.89173148600810637"/>
          <c:y val="0.18200459317585302"/>
          <c:w val="0.10585728303116669"/>
          <c:h val="0.67916654348118877"/>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en-US" sz="1800" b="1" i="0" u="none" strike="noStrike" baseline="0">
                <a:solidFill>
                  <a:srgbClr val="000000"/>
                </a:solidFill>
                <a:latin typeface="Arial"/>
                <a:cs typeface="Arial"/>
              </a:rPr>
              <a:t>Nominal Price of Electricity</a:t>
            </a:r>
          </a:p>
          <a:p>
            <a:pPr>
              <a:defRPr sz="1450" b="0" i="0" u="none" strike="noStrike" baseline="0">
                <a:solidFill>
                  <a:srgbClr val="000000"/>
                </a:solidFill>
                <a:latin typeface="Arial"/>
                <a:ea typeface="Arial"/>
                <a:cs typeface="Arial"/>
              </a:defRPr>
            </a:pPr>
            <a:r>
              <a:rPr lang="en-US" sz="1200" b="0" i="0" u="none" strike="noStrike" baseline="0">
                <a:solidFill>
                  <a:srgbClr val="000000"/>
                </a:solidFill>
                <a:latin typeface="Arial"/>
                <a:cs typeface="Arial"/>
              </a:rPr>
              <a:t>Actual + Forcst</a:t>
            </a:r>
          </a:p>
        </c:rich>
      </c:tx>
      <c:layout>
        <c:manualLayout>
          <c:xMode val="edge"/>
          <c:yMode val="edge"/>
          <c:x val="0.24390280879069223"/>
          <c:y val="1.9559724152128043E-2"/>
        </c:manualLayout>
      </c:layout>
      <c:overlay val="0"/>
      <c:spPr>
        <a:noFill/>
        <a:ln w="25400">
          <a:noFill/>
        </a:ln>
      </c:spPr>
    </c:title>
    <c:autoTitleDeleted val="0"/>
    <c:plotArea>
      <c:layout>
        <c:manualLayout>
          <c:layoutTarget val="inner"/>
          <c:xMode val="edge"/>
          <c:yMode val="edge"/>
          <c:x val="0.13821160158092222"/>
          <c:y val="0.16870435788551283"/>
          <c:w val="0.83902572253830432"/>
          <c:h val="0.60391270141625608"/>
        </c:manualLayout>
      </c:layout>
      <c:lineChart>
        <c:grouping val="standard"/>
        <c:varyColors val="0"/>
        <c:ser>
          <c:idx val="0"/>
          <c:order val="0"/>
          <c:tx>
            <c:v>Residential</c:v>
          </c:tx>
          <c:spPr>
            <a:ln w="25400">
              <a:solidFill>
                <a:srgbClr val="000080"/>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NominalPrice!$F$26:$F$733</c:f>
              <c:numCache>
                <c:formatCode>0.0000</c:formatCode>
                <c:ptCount val="708"/>
                <c:pt idx="0">
                  <c:v>8.3168620239061658E-2</c:v>
                </c:pt>
                <c:pt idx="1">
                  <c:v>8.3733785966241439E-2</c:v>
                </c:pt>
                <c:pt idx="2">
                  <c:v>8.5628052414980824E-2</c:v>
                </c:pt>
                <c:pt idx="3">
                  <c:v>8.5256195076392163E-2</c:v>
                </c:pt>
                <c:pt idx="4">
                  <c:v>8.4114935957454701E-2</c:v>
                </c:pt>
                <c:pt idx="5">
                  <c:v>8.1762457346038181E-2</c:v>
                </c:pt>
                <c:pt idx="6">
                  <c:v>8.0935831963187932E-2</c:v>
                </c:pt>
                <c:pt idx="7">
                  <c:v>8.1162753931815476E-2</c:v>
                </c:pt>
                <c:pt idx="8">
                  <c:v>8.1284110604743734E-2</c:v>
                </c:pt>
                <c:pt idx="9">
                  <c:v>8.0157582693421159E-2</c:v>
                </c:pt>
                <c:pt idx="10">
                  <c:v>8.262464703036744E-2</c:v>
                </c:pt>
                <c:pt idx="11">
                  <c:v>8.1301500662203263E-2</c:v>
                </c:pt>
                <c:pt idx="12">
                  <c:v>8.1900733364156722E-2</c:v>
                </c:pt>
                <c:pt idx="13">
                  <c:v>8.2433064977241996E-2</c:v>
                </c:pt>
                <c:pt idx="14">
                  <c:v>8.2316111849663448E-2</c:v>
                </c:pt>
                <c:pt idx="15">
                  <c:v>8.610395479282168E-2</c:v>
                </c:pt>
                <c:pt idx="16">
                  <c:v>8.5231375971802303E-2</c:v>
                </c:pt>
                <c:pt idx="17">
                  <c:v>8.2087438994321221E-2</c:v>
                </c:pt>
                <c:pt idx="18">
                  <c:v>8.1258254596240836E-2</c:v>
                </c:pt>
                <c:pt idx="19">
                  <c:v>8.0742297453613818E-2</c:v>
                </c:pt>
                <c:pt idx="20">
                  <c:v>8.1201944767510512E-2</c:v>
                </c:pt>
                <c:pt idx="21">
                  <c:v>8.3174606727834929E-2</c:v>
                </c:pt>
                <c:pt idx="22">
                  <c:v>8.5497078579667998E-2</c:v>
                </c:pt>
                <c:pt idx="23">
                  <c:v>8.5485512051822712E-2</c:v>
                </c:pt>
                <c:pt idx="24">
                  <c:v>8.5228724553086818E-2</c:v>
                </c:pt>
                <c:pt idx="25">
                  <c:v>8.7757393845287746E-2</c:v>
                </c:pt>
                <c:pt idx="26">
                  <c:v>8.9206109999214231E-2</c:v>
                </c:pt>
                <c:pt idx="27">
                  <c:v>9.131313754079437E-2</c:v>
                </c:pt>
                <c:pt idx="28">
                  <c:v>8.9839887240741989E-2</c:v>
                </c:pt>
                <c:pt idx="29">
                  <c:v>8.8723816055074844E-2</c:v>
                </c:pt>
                <c:pt idx="30">
                  <c:v>8.3677728189247041E-2</c:v>
                </c:pt>
                <c:pt idx="31">
                  <c:v>8.4097568617415408E-2</c:v>
                </c:pt>
                <c:pt idx="32">
                  <c:v>8.3915338739463191E-2</c:v>
                </c:pt>
                <c:pt idx="33">
                  <c:v>8.4426036451508493E-2</c:v>
                </c:pt>
                <c:pt idx="34">
                  <c:v>8.6398305309280304E-2</c:v>
                </c:pt>
                <c:pt idx="35">
                  <c:v>8.6699566157543081E-2</c:v>
                </c:pt>
                <c:pt idx="36">
                  <c:v>8.3097191250271041E-2</c:v>
                </c:pt>
                <c:pt idx="37">
                  <c:v>8.2879524765813437E-2</c:v>
                </c:pt>
                <c:pt idx="38">
                  <c:v>8.5301518636936205E-2</c:v>
                </c:pt>
                <c:pt idx="39">
                  <c:v>8.4921622796811799E-2</c:v>
                </c:pt>
                <c:pt idx="40">
                  <c:v>8.2253360934911215E-2</c:v>
                </c:pt>
                <c:pt idx="41">
                  <c:v>8.1116759086276913E-2</c:v>
                </c:pt>
                <c:pt idx="42">
                  <c:v>8.0954197194259558E-2</c:v>
                </c:pt>
                <c:pt idx="43">
                  <c:v>8.1128407862848126E-2</c:v>
                </c:pt>
                <c:pt idx="44">
                  <c:v>8.0936203343295432E-2</c:v>
                </c:pt>
                <c:pt idx="45">
                  <c:v>8.1546206170983501E-2</c:v>
                </c:pt>
                <c:pt idx="46">
                  <c:v>8.3594326249469345E-2</c:v>
                </c:pt>
                <c:pt idx="47">
                  <c:v>8.4063041456776871E-2</c:v>
                </c:pt>
                <c:pt idx="48">
                  <c:v>8.0518098356622464E-2</c:v>
                </c:pt>
                <c:pt idx="49">
                  <c:v>8.1966336404787205E-2</c:v>
                </c:pt>
                <c:pt idx="50">
                  <c:v>8.2639712443924665E-2</c:v>
                </c:pt>
                <c:pt idx="51">
                  <c:v>8.3669724048171898E-2</c:v>
                </c:pt>
                <c:pt idx="52">
                  <c:v>8.2406781093036618E-2</c:v>
                </c:pt>
                <c:pt idx="53">
                  <c:v>8.0919899137439841E-2</c:v>
                </c:pt>
                <c:pt idx="54">
                  <c:v>8.0397399954459395E-2</c:v>
                </c:pt>
                <c:pt idx="55">
                  <c:v>8.0168593365369661E-2</c:v>
                </c:pt>
                <c:pt idx="56">
                  <c:v>8.0132904336728636E-2</c:v>
                </c:pt>
                <c:pt idx="57">
                  <c:v>8.0681197279007924E-2</c:v>
                </c:pt>
                <c:pt idx="58">
                  <c:v>8.2218322571207425E-2</c:v>
                </c:pt>
                <c:pt idx="59">
                  <c:v>8.2193274302301639E-2</c:v>
                </c:pt>
                <c:pt idx="60">
                  <c:v>8.0846912510511335E-2</c:v>
                </c:pt>
                <c:pt idx="61">
                  <c:v>8.2200623595144129E-2</c:v>
                </c:pt>
                <c:pt idx="62">
                  <c:v>8.2572194457152262E-2</c:v>
                </c:pt>
                <c:pt idx="63">
                  <c:v>8.2440911201370357E-2</c:v>
                </c:pt>
                <c:pt idx="64">
                  <c:v>8.1700567270704988E-2</c:v>
                </c:pt>
                <c:pt idx="65">
                  <c:v>7.9368572256811321E-2</c:v>
                </c:pt>
                <c:pt idx="66">
                  <c:v>7.8840344874188603E-2</c:v>
                </c:pt>
                <c:pt idx="67">
                  <c:v>7.911856118564603E-2</c:v>
                </c:pt>
                <c:pt idx="68">
                  <c:v>7.8792858519877773E-2</c:v>
                </c:pt>
                <c:pt idx="69">
                  <c:v>8.0006730681518409E-2</c:v>
                </c:pt>
                <c:pt idx="70">
                  <c:v>8.269166681111173E-2</c:v>
                </c:pt>
                <c:pt idx="71">
                  <c:v>8.1862997824667147E-2</c:v>
                </c:pt>
                <c:pt idx="72">
                  <c:v>8.0851083831847151E-2</c:v>
                </c:pt>
                <c:pt idx="73">
                  <c:v>8.1803143329396144E-2</c:v>
                </c:pt>
                <c:pt idx="74">
                  <c:v>8.2085368809306364E-2</c:v>
                </c:pt>
                <c:pt idx="75">
                  <c:v>8.1610128504366122E-2</c:v>
                </c:pt>
                <c:pt idx="76">
                  <c:v>8.1047477221923361E-2</c:v>
                </c:pt>
                <c:pt idx="77">
                  <c:v>7.8477169553888143E-2</c:v>
                </c:pt>
                <c:pt idx="78">
                  <c:v>7.7989260501396152E-2</c:v>
                </c:pt>
                <c:pt idx="79">
                  <c:v>7.8451842862325927E-2</c:v>
                </c:pt>
                <c:pt idx="80">
                  <c:v>7.8378304981264871E-2</c:v>
                </c:pt>
                <c:pt idx="81">
                  <c:v>7.9113554256526414E-2</c:v>
                </c:pt>
                <c:pt idx="82">
                  <c:v>8.1237422952291999E-2</c:v>
                </c:pt>
                <c:pt idx="83">
                  <c:v>8.0992742160255787E-2</c:v>
                </c:pt>
                <c:pt idx="84">
                  <c:v>8.0365158333167291E-2</c:v>
                </c:pt>
                <c:pt idx="85">
                  <c:v>8.2476533118171574E-2</c:v>
                </c:pt>
                <c:pt idx="86">
                  <c:v>8.2334179201875746E-2</c:v>
                </c:pt>
                <c:pt idx="87">
                  <c:v>8.1224603991420521E-2</c:v>
                </c:pt>
                <c:pt idx="88">
                  <c:v>8.0461187531603237E-2</c:v>
                </c:pt>
                <c:pt idx="89">
                  <c:v>7.9059892307681873E-2</c:v>
                </c:pt>
                <c:pt idx="90">
                  <c:v>7.8654353309108166E-2</c:v>
                </c:pt>
                <c:pt idx="91">
                  <c:v>7.8071085198741313E-2</c:v>
                </c:pt>
                <c:pt idx="92">
                  <c:v>7.8184923609382451E-2</c:v>
                </c:pt>
                <c:pt idx="93">
                  <c:v>7.9364469719174796E-2</c:v>
                </c:pt>
                <c:pt idx="94">
                  <c:v>8.1753369655410468E-2</c:v>
                </c:pt>
                <c:pt idx="95">
                  <c:v>8.1716082544411262E-2</c:v>
                </c:pt>
                <c:pt idx="96">
                  <c:v>8.23245493875428E-2</c:v>
                </c:pt>
                <c:pt idx="97">
                  <c:v>8.198047239356604E-2</c:v>
                </c:pt>
                <c:pt idx="98">
                  <c:v>8.434269628003814E-2</c:v>
                </c:pt>
                <c:pt idx="99">
                  <c:v>8.3652853511092848E-2</c:v>
                </c:pt>
                <c:pt idx="100">
                  <c:v>8.2201893106170279E-2</c:v>
                </c:pt>
                <c:pt idx="101">
                  <c:v>8.1577288382025687E-2</c:v>
                </c:pt>
                <c:pt idx="102">
                  <c:v>8.3048243844256783E-2</c:v>
                </c:pt>
                <c:pt idx="103">
                  <c:v>8.3076172026476755E-2</c:v>
                </c:pt>
                <c:pt idx="104">
                  <c:v>8.0534245959936537E-2</c:v>
                </c:pt>
                <c:pt idx="105">
                  <c:v>8.1471413945359894E-2</c:v>
                </c:pt>
                <c:pt idx="106">
                  <c:v>8.3873048254119231E-2</c:v>
                </c:pt>
                <c:pt idx="107">
                  <c:v>8.268766454728968E-2</c:v>
                </c:pt>
                <c:pt idx="108">
                  <c:v>8.2615481150768416E-2</c:v>
                </c:pt>
                <c:pt idx="109">
                  <c:v>8.4976409697970032E-2</c:v>
                </c:pt>
                <c:pt idx="110">
                  <c:v>8.6809597441155906E-2</c:v>
                </c:pt>
                <c:pt idx="111">
                  <c:v>8.9591370924949426E-2</c:v>
                </c:pt>
                <c:pt idx="112">
                  <c:v>8.8774146264257059E-2</c:v>
                </c:pt>
                <c:pt idx="113">
                  <c:v>8.6640189533670933E-2</c:v>
                </c:pt>
                <c:pt idx="114">
                  <c:v>8.6560276817915213E-2</c:v>
                </c:pt>
                <c:pt idx="115">
                  <c:v>8.6467588819683472E-2</c:v>
                </c:pt>
                <c:pt idx="116">
                  <c:v>8.6153591789276868E-2</c:v>
                </c:pt>
                <c:pt idx="117">
                  <c:v>8.8214449221309013E-2</c:v>
                </c:pt>
                <c:pt idx="118">
                  <c:v>8.9634540790950207E-2</c:v>
                </c:pt>
                <c:pt idx="119">
                  <c:v>8.9584768094664174E-2</c:v>
                </c:pt>
                <c:pt idx="120">
                  <c:v>9.3620349335737027E-2</c:v>
                </c:pt>
                <c:pt idx="121">
                  <c:v>9.5764997008811706E-2</c:v>
                </c:pt>
                <c:pt idx="122">
                  <c:v>9.5798656240406788E-2</c:v>
                </c:pt>
                <c:pt idx="123">
                  <c:v>9.4639991343027752E-2</c:v>
                </c:pt>
                <c:pt idx="124">
                  <c:v>9.3179308392197402E-2</c:v>
                </c:pt>
                <c:pt idx="125">
                  <c:v>9.1631312380489854E-2</c:v>
                </c:pt>
                <c:pt idx="126">
                  <c:v>9.1647612338152204E-2</c:v>
                </c:pt>
                <c:pt idx="127">
                  <c:v>9.132239366417684E-2</c:v>
                </c:pt>
                <c:pt idx="128">
                  <c:v>9.2621178457154008E-2</c:v>
                </c:pt>
                <c:pt idx="129">
                  <c:v>9.2675435826921448E-2</c:v>
                </c:pt>
                <c:pt idx="130">
                  <c:v>9.4724322021894097E-2</c:v>
                </c:pt>
                <c:pt idx="131">
                  <c:v>9.518535305912347E-2</c:v>
                </c:pt>
                <c:pt idx="132">
                  <c:v>8.8948968545065163E-2</c:v>
                </c:pt>
                <c:pt idx="133">
                  <c:v>8.9774976057027445E-2</c:v>
                </c:pt>
                <c:pt idx="134">
                  <c:v>9.1892677446341317E-2</c:v>
                </c:pt>
                <c:pt idx="135">
                  <c:v>9.5543937797088044E-2</c:v>
                </c:pt>
                <c:pt idx="136">
                  <c:v>9.3771520041424458E-2</c:v>
                </c:pt>
                <c:pt idx="137">
                  <c:v>9.3110728715548693E-2</c:v>
                </c:pt>
                <c:pt idx="138">
                  <c:v>9.2806513684244002E-2</c:v>
                </c:pt>
                <c:pt idx="139">
                  <c:v>9.2711467312733387E-2</c:v>
                </c:pt>
                <c:pt idx="140">
                  <c:v>9.2777480737505469E-2</c:v>
                </c:pt>
                <c:pt idx="141">
                  <c:v>9.3651331750198422E-2</c:v>
                </c:pt>
                <c:pt idx="142">
                  <c:v>9.5038124987433859E-2</c:v>
                </c:pt>
                <c:pt idx="143">
                  <c:v>9.5060622709698589E-2</c:v>
                </c:pt>
                <c:pt idx="144">
                  <c:v>9.8909920219485151E-2</c:v>
                </c:pt>
                <c:pt idx="145">
                  <c:v>0.10027561623302737</c:v>
                </c:pt>
                <c:pt idx="146">
                  <c:v>0.10089951368967849</c:v>
                </c:pt>
                <c:pt idx="147">
                  <c:v>0.10128824361610217</c:v>
                </c:pt>
                <c:pt idx="148">
                  <c:v>9.9608772606020995E-2</c:v>
                </c:pt>
                <c:pt idx="149">
                  <c:v>9.7666371261505014E-2</c:v>
                </c:pt>
                <c:pt idx="150">
                  <c:v>9.7287607090951356E-2</c:v>
                </c:pt>
                <c:pt idx="151">
                  <c:v>9.7766517865748886E-2</c:v>
                </c:pt>
                <c:pt idx="152">
                  <c:v>9.7685937581698523E-2</c:v>
                </c:pt>
                <c:pt idx="153">
                  <c:v>9.8545733368754412E-2</c:v>
                </c:pt>
                <c:pt idx="154">
                  <c:v>0.10003053986719362</c:v>
                </c:pt>
                <c:pt idx="155">
                  <c:v>9.9656472558984674E-2</c:v>
                </c:pt>
                <c:pt idx="156">
                  <c:v>9.8450208095367198E-2</c:v>
                </c:pt>
                <c:pt idx="157">
                  <c:v>9.934426740543785E-2</c:v>
                </c:pt>
                <c:pt idx="158">
                  <c:v>0.10019725283911776</c:v>
                </c:pt>
                <c:pt idx="159">
                  <c:v>9.9830566380213315E-2</c:v>
                </c:pt>
                <c:pt idx="160">
                  <c:v>9.9347262112812626E-2</c:v>
                </c:pt>
                <c:pt idx="161">
                  <c:v>9.7132365486637701E-2</c:v>
                </c:pt>
                <c:pt idx="162">
                  <c:v>9.6365823143387791E-2</c:v>
                </c:pt>
                <c:pt idx="163">
                  <c:v>9.6067490050545906E-2</c:v>
                </c:pt>
                <c:pt idx="164">
                  <c:v>9.61957842840334E-2</c:v>
                </c:pt>
                <c:pt idx="165">
                  <c:v>9.7354461906094647E-2</c:v>
                </c:pt>
                <c:pt idx="166">
                  <c:v>9.9165184772272943E-2</c:v>
                </c:pt>
                <c:pt idx="167">
                  <c:v>9.9241778002482073E-2</c:v>
                </c:pt>
                <c:pt idx="168">
                  <c:v>0.11008814939348886</c:v>
                </c:pt>
                <c:pt idx="169">
                  <c:v>0.11104593639931905</c:v>
                </c:pt>
                <c:pt idx="170">
                  <c:v>0.11192841673956805</c:v>
                </c:pt>
                <c:pt idx="171">
                  <c:v>0.11142708768664313</c:v>
                </c:pt>
                <c:pt idx="172">
                  <c:v>0.10996256858397137</c:v>
                </c:pt>
                <c:pt idx="173">
                  <c:v>0.10865163862250289</c:v>
                </c:pt>
                <c:pt idx="174">
                  <c:v>0.10816432014753291</c:v>
                </c:pt>
                <c:pt idx="175">
                  <c:v>0.10820924279384686</c:v>
                </c:pt>
                <c:pt idx="176">
                  <c:v>0.10839483331554498</c:v>
                </c:pt>
                <c:pt idx="177">
                  <c:v>0.10917617221197859</c:v>
                </c:pt>
                <c:pt idx="178">
                  <c:v>0.11134154062750332</c:v>
                </c:pt>
                <c:pt idx="179">
                  <c:v>0.11102477239339049</c:v>
                </c:pt>
                <c:pt idx="180">
                  <c:v>0.1156471923547598</c:v>
                </c:pt>
                <c:pt idx="181">
                  <c:v>0.11616074026790056</c:v>
                </c:pt>
                <c:pt idx="182">
                  <c:v>0.11656058521558631</c:v>
                </c:pt>
                <c:pt idx="183">
                  <c:v>0.11648674198924221</c:v>
                </c:pt>
                <c:pt idx="184">
                  <c:v>0.11538100784009364</c:v>
                </c:pt>
                <c:pt idx="185">
                  <c:v>0.1142705537642343</c:v>
                </c:pt>
                <c:pt idx="186">
                  <c:v>0.11323216486093579</c:v>
                </c:pt>
                <c:pt idx="187">
                  <c:v>0.11322422344817511</c:v>
                </c:pt>
                <c:pt idx="188">
                  <c:v>0.11281121046908706</c:v>
                </c:pt>
                <c:pt idx="189">
                  <c:v>0.11404328513048144</c:v>
                </c:pt>
                <c:pt idx="190">
                  <c:v>0.11593077691778927</c:v>
                </c:pt>
                <c:pt idx="191">
                  <c:v>0.11665672111267708</c:v>
                </c:pt>
                <c:pt idx="192">
                  <c:v>0.11522126073791077</c:v>
                </c:pt>
                <c:pt idx="193">
                  <c:v>0.11733003884643071</c:v>
                </c:pt>
                <c:pt idx="194">
                  <c:v>0.11709232332854057</c:v>
                </c:pt>
                <c:pt idx="195">
                  <c:v>0.11621161244924694</c:v>
                </c:pt>
                <c:pt idx="196">
                  <c:v>0.11528959980900357</c:v>
                </c:pt>
                <c:pt idx="197">
                  <c:v>0.1135330124106662</c:v>
                </c:pt>
                <c:pt idx="198">
                  <c:v>0.11363324310059855</c:v>
                </c:pt>
                <c:pt idx="199">
                  <c:v>0.11358459215236665</c:v>
                </c:pt>
                <c:pt idx="200">
                  <c:v>0.11312502010216526</c:v>
                </c:pt>
                <c:pt idx="201">
                  <c:v>0.11425233873824135</c:v>
                </c:pt>
                <c:pt idx="202">
                  <c:v>0.11659387027092165</c:v>
                </c:pt>
                <c:pt idx="203">
                  <c:v>0.11599520954871603</c:v>
                </c:pt>
                <c:pt idx="204">
                  <c:v>0.13294000708299825</c:v>
                </c:pt>
                <c:pt idx="205">
                  <c:v>0.13271035193115002</c:v>
                </c:pt>
                <c:pt idx="206">
                  <c:v>0.1333959075063495</c:v>
                </c:pt>
                <c:pt idx="207">
                  <c:v>0.13353379191807224</c:v>
                </c:pt>
                <c:pt idx="208">
                  <c:v>0.12351499790879046</c:v>
                </c:pt>
                <c:pt idx="209">
                  <c:v>0.12109538845562064</c:v>
                </c:pt>
                <c:pt idx="210">
                  <c:v>0.12120049773725167</c:v>
                </c:pt>
                <c:pt idx="211">
                  <c:v>0.12144027412435909</c:v>
                </c:pt>
                <c:pt idx="212">
                  <c:v>0.12173003228669069</c:v>
                </c:pt>
                <c:pt idx="213">
                  <c:v>0.12159601308156605</c:v>
                </c:pt>
                <c:pt idx="214">
                  <c:v>0.12154997606157873</c:v>
                </c:pt>
                <c:pt idx="215">
                  <c:v>0.12187486727081429</c:v>
                </c:pt>
                <c:pt idx="216">
                  <c:v>0.12002301071008774</c:v>
                </c:pt>
                <c:pt idx="217">
                  <c:v>0.11967177208939417</c:v>
                </c:pt>
                <c:pt idx="218">
                  <c:v>0.11971720362872673</c:v>
                </c:pt>
                <c:pt idx="219">
                  <c:v>0.12004074741640922</c:v>
                </c:pt>
                <c:pt idx="220">
                  <c:v>0.11970392816408865</c:v>
                </c:pt>
                <c:pt idx="221">
                  <c:v>0.11989137626891486</c:v>
                </c:pt>
                <c:pt idx="222">
                  <c:v>0.11984218835984689</c:v>
                </c:pt>
                <c:pt idx="223">
                  <c:v>0.1199741543010117</c:v>
                </c:pt>
                <c:pt idx="224">
                  <c:v>0.11978931379603612</c:v>
                </c:pt>
                <c:pt idx="225">
                  <c:v>0.11964912092455732</c:v>
                </c:pt>
                <c:pt idx="226">
                  <c:v>0.11900172433463549</c:v>
                </c:pt>
                <c:pt idx="227">
                  <c:v>0.11984425270312031</c:v>
                </c:pt>
                <c:pt idx="228">
                  <c:v>0.11420870281415378</c:v>
                </c:pt>
                <c:pt idx="229">
                  <c:v>0.11387213663273192</c:v>
                </c:pt>
                <c:pt idx="230">
                  <c:v>0.11441098859108964</c:v>
                </c:pt>
                <c:pt idx="231">
                  <c:v>0.11413818243725674</c:v>
                </c:pt>
                <c:pt idx="232">
                  <c:v>0.11380057287994362</c:v>
                </c:pt>
                <c:pt idx="233">
                  <c:v>0.11400494369398161</c:v>
                </c:pt>
                <c:pt idx="234">
                  <c:v>0.11398920280567448</c:v>
                </c:pt>
                <c:pt idx="235">
                  <c:v>0.11408719584829775</c:v>
                </c:pt>
                <c:pt idx="236">
                  <c:v>0.1140045256386346</c:v>
                </c:pt>
                <c:pt idx="237">
                  <c:v>0.11380212131958468</c:v>
                </c:pt>
                <c:pt idx="238">
                  <c:v>0.11487251555829961</c:v>
                </c:pt>
                <c:pt idx="239">
                  <c:v>0.11479368951366931</c:v>
                </c:pt>
                <c:pt idx="240">
                  <c:v>0.11425649460101812</c:v>
                </c:pt>
                <c:pt idx="241">
                  <c:v>0.1144364489977599</c:v>
                </c:pt>
                <c:pt idx="242">
                  <c:v>0.11448668655166044</c:v>
                </c:pt>
                <c:pt idx="243">
                  <c:v>0.11409791621344595</c:v>
                </c:pt>
                <c:pt idx="244">
                  <c:v>0.1140728464022288</c:v>
                </c:pt>
                <c:pt idx="245">
                  <c:v>0.11408434887712002</c:v>
                </c:pt>
                <c:pt idx="246">
                  <c:v>0.11415949109712784</c:v>
                </c:pt>
                <c:pt idx="247">
                  <c:v>0.11417104630688263</c:v>
                </c:pt>
                <c:pt idx="248">
                  <c:v>0.11415850453519076</c:v>
                </c:pt>
                <c:pt idx="249">
                  <c:v>0.11399132690770873</c:v>
                </c:pt>
                <c:pt idx="250">
                  <c:v>0.11438036476608684</c:v>
                </c:pt>
                <c:pt idx="251">
                  <c:v>0.11483631655575481</c:v>
                </c:pt>
                <c:pt idx="252">
                  <c:v>0.10979976907001462</c:v>
                </c:pt>
                <c:pt idx="253">
                  <c:v>0.1100839164401361</c:v>
                </c:pt>
                <c:pt idx="254">
                  <c:v>0.10986177971252589</c:v>
                </c:pt>
                <c:pt idx="255">
                  <c:v>0.10977373242171443</c:v>
                </c:pt>
                <c:pt idx="256">
                  <c:v>0.10967560148883938</c:v>
                </c:pt>
                <c:pt idx="257">
                  <c:v>0.10968038285774746</c:v>
                </c:pt>
                <c:pt idx="258">
                  <c:v>0.10968938589694267</c:v>
                </c:pt>
                <c:pt idx="259">
                  <c:v>0.10974793965733956</c:v>
                </c:pt>
                <c:pt idx="260">
                  <c:v>0.10975518961783536</c:v>
                </c:pt>
                <c:pt idx="261">
                  <c:v>0.10957424340527722</c:v>
                </c:pt>
                <c:pt idx="262">
                  <c:v>0.11550252107250752</c:v>
                </c:pt>
                <c:pt idx="263">
                  <c:v>0.1160874675961977</c:v>
                </c:pt>
                <c:pt idx="264">
                  <c:v>0.11671315600241959</c:v>
                </c:pt>
                <c:pt idx="265">
                  <c:v>0.11679994615611883</c:v>
                </c:pt>
                <c:pt idx="266">
                  <c:v>0.11806465083452075</c:v>
                </c:pt>
                <c:pt idx="267">
                  <c:v>0.11826916447472087</c:v>
                </c:pt>
                <c:pt idx="268">
                  <c:v>0.11631335885539244</c:v>
                </c:pt>
                <c:pt idx="269">
                  <c:v>0.11559892485382696</c:v>
                </c:pt>
                <c:pt idx="270">
                  <c:v>0.11535180877435462</c:v>
                </c:pt>
                <c:pt idx="271">
                  <c:v>0.1153750598096149</c:v>
                </c:pt>
                <c:pt idx="272">
                  <c:v>0.11533082508331868</c:v>
                </c:pt>
                <c:pt idx="273">
                  <c:v>0.11585422781940226</c:v>
                </c:pt>
                <c:pt idx="274">
                  <c:v>0.11794129765445756</c:v>
                </c:pt>
                <c:pt idx="275">
                  <c:v>0.11775098609389457</c:v>
                </c:pt>
                <c:pt idx="276">
                  <c:v>0.11572200336007217</c:v>
                </c:pt>
                <c:pt idx="277">
                  <c:v>0.11633214136073995</c:v>
                </c:pt>
                <c:pt idx="278">
                  <c:v>0.11601212540915003</c:v>
                </c:pt>
                <c:pt idx="279">
                  <c:v>0.11531217732384098</c:v>
                </c:pt>
                <c:pt idx="280">
                  <c:v>0.11474691172924008</c:v>
                </c:pt>
                <c:pt idx="281">
                  <c:v>0.11430133514474781</c:v>
                </c:pt>
                <c:pt idx="282">
                  <c:v>0.11423347505455093</c:v>
                </c:pt>
                <c:pt idx="283">
                  <c:v>0.11434391856080367</c:v>
                </c:pt>
                <c:pt idx="284">
                  <c:v>0.11419114335896588</c:v>
                </c:pt>
                <c:pt idx="285">
                  <c:v>0.11451720490648773</c:v>
                </c:pt>
                <c:pt idx="286">
                  <c:v>0.11552587128874094</c:v>
                </c:pt>
                <c:pt idx="287">
                  <c:v>0.11638346664229983</c:v>
                </c:pt>
                <c:pt idx="288">
                  <c:v>0.11293137327884745</c:v>
                </c:pt>
                <c:pt idx="289">
                  <c:v>0.11361236438085277</c:v>
                </c:pt>
                <c:pt idx="290">
                  <c:v>0.11429856324298511</c:v>
                </c:pt>
                <c:pt idx="291">
                  <c:v>0.113686789525966</c:v>
                </c:pt>
                <c:pt idx="292">
                  <c:v>0.11280360238537578</c:v>
                </c:pt>
                <c:pt idx="293">
                  <c:v>0.11200197794737701</c:v>
                </c:pt>
                <c:pt idx="294">
                  <c:v>0.11180627826240057</c:v>
                </c:pt>
                <c:pt idx="295">
                  <c:v>0.11183916795619403</c:v>
                </c:pt>
                <c:pt idx="296">
                  <c:v>0.11181480680152112</c:v>
                </c:pt>
                <c:pt idx="297">
                  <c:v>0.11212056477210407</c:v>
                </c:pt>
                <c:pt idx="298">
                  <c:v>0.11371524013861473</c:v>
                </c:pt>
                <c:pt idx="299">
                  <c:v>0.11409762036763979</c:v>
                </c:pt>
                <c:pt idx="300">
                  <c:v>0.10965503346748641</c:v>
                </c:pt>
                <c:pt idx="301">
                  <c:v>0.11381839254118123</c:v>
                </c:pt>
                <c:pt idx="302">
                  <c:v>0.11396492943517413</c:v>
                </c:pt>
                <c:pt idx="303">
                  <c:v>0.11242136908863985</c:v>
                </c:pt>
                <c:pt idx="304">
                  <c:v>0.11110183687432418</c:v>
                </c:pt>
                <c:pt idx="305">
                  <c:v>0.11060791325912714</c:v>
                </c:pt>
                <c:pt idx="306">
                  <c:v>0.11063426017130659</c:v>
                </c:pt>
                <c:pt idx="307">
                  <c:v>0.11032079937216127</c:v>
                </c:pt>
                <c:pt idx="308">
                  <c:v>0.11046961591295748</c:v>
                </c:pt>
                <c:pt idx="309">
                  <c:v>0.11057406703202585</c:v>
                </c:pt>
                <c:pt idx="310">
                  <c:v>0.11223023276437878</c:v>
                </c:pt>
                <c:pt idx="311">
                  <c:v>0.11353478142709438</c:v>
                </c:pt>
                <c:pt idx="312">
                  <c:v>0.11305644760230997</c:v>
                </c:pt>
                <c:pt idx="313">
                  <c:v>0.11369416097508771</c:v>
                </c:pt>
                <c:pt idx="314">
                  <c:v>0.11411516156328573</c:v>
                </c:pt>
                <c:pt idx="315">
                  <c:v>0.11419577539635017</c:v>
                </c:pt>
                <c:pt idx="316">
                  <c:v>0.1133961491850185</c:v>
                </c:pt>
                <c:pt idx="317">
                  <c:v>0.11218454436173785</c:v>
                </c:pt>
                <c:pt idx="318">
                  <c:v>0.11163925497901304</c:v>
                </c:pt>
                <c:pt idx="319">
                  <c:v>0.11165264240140013</c:v>
                </c:pt>
                <c:pt idx="320">
                  <c:v>0.11427828231291365</c:v>
                </c:pt>
                <c:pt idx="321">
                  <c:v>0.11312374119551287</c:v>
                </c:pt>
                <c:pt idx="322">
                  <c:v>0.11423467384901589</c:v>
                </c:pt>
                <c:pt idx="323">
                  <c:v>0.11579705145000456</c:v>
                </c:pt>
                <c:pt idx="324">
                  <c:v>0.10703836587630249</c:v>
                </c:pt>
                <c:pt idx="325">
                  <c:v>0.10682843684848556</c:v>
                </c:pt>
                <c:pt idx="326">
                  <c:v>0.10749642606426735</c:v>
                </c:pt>
                <c:pt idx="327">
                  <c:v>0.11184379425842304</c:v>
                </c:pt>
                <c:pt idx="328">
                  <c:v>0.11000668853751758</c:v>
                </c:pt>
                <c:pt idx="329">
                  <c:v>0.10925591012861174</c:v>
                </c:pt>
                <c:pt idx="330">
                  <c:v>0.10919542836506892</c:v>
                </c:pt>
                <c:pt idx="331">
                  <c:v>0.10933269320439741</c:v>
                </c:pt>
                <c:pt idx="332">
                  <c:v>0.1095928494275233</c:v>
                </c:pt>
                <c:pt idx="333">
                  <c:v>0.10936660155952385</c:v>
                </c:pt>
                <c:pt idx="334">
                  <c:v>0.10989362004890695</c:v>
                </c:pt>
                <c:pt idx="335">
                  <c:v>0.11191992926393943</c:v>
                </c:pt>
                <c:pt idx="336">
                  <c:v>0.10053629092043447</c:v>
                </c:pt>
                <c:pt idx="337">
                  <c:v>0.11053352326078361</c:v>
                </c:pt>
                <c:pt idx="338">
                  <c:v>0.11022668014713675</c:v>
                </c:pt>
                <c:pt idx="339">
                  <c:v>0.10862646485046104</c:v>
                </c:pt>
                <c:pt idx="340">
                  <c:v>0.10852085421777836</c:v>
                </c:pt>
                <c:pt idx="341">
                  <c:v>8.7840136142681338E-2</c:v>
                </c:pt>
                <c:pt idx="342">
                  <c:v>8.8329112702333831E-2</c:v>
                </c:pt>
                <c:pt idx="343">
                  <c:v>8.8354771379893074E-2</c:v>
                </c:pt>
                <c:pt idx="344">
                  <c:v>0.10312558916922458</c:v>
                </c:pt>
                <c:pt idx="345">
                  <c:v>0.10334741559357341</c:v>
                </c:pt>
                <c:pt idx="346">
                  <c:v>0.10370985363901368</c:v>
                </c:pt>
                <c:pt idx="347">
                  <c:v>0.1048422139812057</c:v>
                </c:pt>
                <c:pt idx="348">
                  <c:v>0.1123116861068774</c:v>
                </c:pt>
                <c:pt idx="349">
                  <c:v>0.11296147342568119</c:v>
                </c:pt>
                <c:pt idx="350">
                  <c:v>0.11350378111043685</c:v>
                </c:pt>
                <c:pt idx="351">
                  <c:v>0.11267843587451784</c:v>
                </c:pt>
                <c:pt idx="352">
                  <c:v>0.11174057806307738</c:v>
                </c:pt>
                <c:pt idx="353">
                  <c:v>0.11118929702219919</c:v>
                </c:pt>
                <c:pt idx="354">
                  <c:v>0.11108620943881517</c:v>
                </c:pt>
                <c:pt idx="355">
                  <c:v>0.11095590910801342</c:v>
                </c:pt>
                <c:pt idx="356">
                  <c:v>0.12396127093821979</c:v>
                </c:pt>
                <c:pt idx="357">
                  <c:v>0.12427364232015352</c:v>
                </c:pt>
                <c:pt idx="358">
                  <c:v>0.12559267732910431</c:v>
                </c:pt>
                <c:pt idx="359">
                  <c:v>0.12684669530695938</c:v>
                </c:pt>
                <c:pt idx="360">
                  <c:v>0.13095175809999868</c:v>
                </c:pt>
                <c:pt idx="361">
                  <c:v>0.12872978713232561</c:v>
                </c:pt>
                <c:pt idx="362">
                  <c:v>0.12950434461069452</c:v>
                </c:pt>
                <c:pt idx="363">
                  <c:v>0.14037240636469347</c:v>
                </c:pt>
                <c:pt idx="364">
                  <c:v>0.13851458647659837</c:v>
                </c:pt>
                <c:pt idx="365">
                  <c:v>0.13702254695837562</c:v>
                </c:pt>
                <c:pt idx="366">
                  <c:v>0.136429269617976</c:v>
                </c:pt>
                <c:pt idx="367">
                  <c:v>0.13603471631228745</c:v>
                </c:pt>
                <c:pt idx="368">
                  <c:v>0.13769128042655529</c:v>
                </c:pt>
                <c:pt idx="369">
                  <c:v>0.13893008128291534</c:v>
                </c:pt>
                <c:pt idx="370">
                  <c:v>0.14027450105533995</c:v>
                </c:pt>
                <c:pt idx="371">
                  <c:v>0.14309641397021994</c:v>
                </c:pt>
                <c:pt idx="372">
                  <c:v>0.15668576965261424</c:v>
                </c:pt>
                <c:pt idx="373">
                  <c:v>0.15752509245376489</c:v>
                </c:pt>
                <c:pt idx="374">
                  <c:v>0.15654271000391212</c:v>
                </c:pt>
                <c:pt idx="375">
                  <c:v>0.16981795890858714</c:v>
                </c:pt>
                <c:pt idx="376">
                  <c:v>0.16714151067205013</c:v>
                </c:pt>
                <c:pt idx="377">
                  <c:v>0.16387291373540105</c:v>
                </c:pt>
                <c:pt idx="378">
                  <c:v>0.16319485290020966</c:v>
                </c:pt>
                <c:pt idx="379">
                  <c:v>0.16320848559952722</c:v>
                </c:pt>
                <c:pt idx="380">
                  <c:v>0.1639537949250521</c:v>
                </c:pt>
                <c:pt idx="381">
                  <c:v>0.16514930368454595</c:v>
                </c:pt>
                <c:pt idx="382">
                  <c:v>0.16837547137117134</c:v>
                </c:pt>
                <c:pt idx="383">
                  <c:v>0.16859440610781223</c:v>
                </c:pt>
                <c:pt idx="384">
                  <c:v>0.16516299030442788</c:v>
                </c:pt>
                <c:pt idx="385">
                  <c:v>0.16751093554431873</c:v>
                </c:pt>
                <c:pt idx="386">
                  <c:v>0.16867633244434641</c:v>
                </c:pt>
                <c:pt idx="387">
                  <c:v>0.16911826400659383</c:v>
                </c:pt>
                <c:pt idx="388">
                  <c:v>0.1671937740620576</c:v>
                </c:pt>
                <c:pt idx="389">
                  <c:v>0.1639241550695722</c:v>
                </c:pt>
                <c:pt idx="390">
                  <c:v>0.16324588221189915</c:v>
                </c:pt>
                <c:pt idx="391">
                  <c:v>0.16325951917401818</c:v>
                </c:pt>
                <c:pt idx="392">
                  <c:v>0.1640050615499194</c:v>
                </c:pt>
                <c:pt idx="393">
                  <c:v>0.1652009441324109</c:v>
                </c:pt>
                <c:pt idx="394">
                  <c:v>0.16842812060769302</c:v>
                </c:pt>
                <c:pt idx="395">
                  <c:v>0.16864712380292018</c:v>
                </c:pt>
                <c:pt idx="396">
                  <c:v>0.1646485435362717</c:v>
                </c:pt>
                <c:pt idx="397">
                  <c:v>0.16698917543775518</c:v>
                </c:pt>
                <c:pt idx="398">
                  <c:v>0.16815094238008027</c:v>
                </c:pt>
                <c:pt idx="399">
                  <c:v>0.1685914974216948</c:v>
                </c:pt>
                <c:pt idx="400">
                  <c:v>0.16667300184448319</c:v>
                </c:pt>
                <c:pt idx="401">
                  <c:v>0.16341356700354823</c:v>
                </c:pt>
                <c:pt idx="402">
                  <c:v>0.16273740681820517</c:v>
                </c:pt>
                <c:pt idx="403">
                  <c:v>0.16275100130415524</c:v>
                </c:pt>
                <c:pt idx="404">
                  <c:v>0.16349422147781789</c:v>
                </c:pt>
                <c:pt idx="405">
                  <c:v>0.16468637914634096</c:v>
                </c:pt>
                <c:pt idx="406">
                  <c:v>0.16790350366927639</c:v>
                </c:pt>
                <c:pt idx="407">
                  <c:v>0.16812182471721501</c:v>
                </c:pt>
                <c:pt idx="408">
                  <c:v>0.16435900932809605</c:v>
                </c:pt>
                <c:pt idx="409">
                  <c:v>0.16669552523201484</c:v>
                </c:pt>
                <c:pt idx="410">
                  <c:v>0.1678552492089756</c:v>
                </c:pt>
                <c:pt idx="411">
                  <c:v>0.16829502953523345</c:v>
                </c:pt>
                <c:pt idx="412">
                  <c:v>0.16637990762951571</c:v>
                </c:pt>
                <c:pt idx="413">
                  <c:v>0.16312620449968795</c:v>
                </c:pt>
                <c:pt idx="414">
                  <c:v>0.16245123334098102</c:v>
                </c:pt>
                <c:pt idx="415">
                  <c:v>0.16246480392104864</c:v>
                </c:pt>
                <c:pt idx="416">
                  <c:v>0.16320671714318985</c:v>
                </c:pt>
                <c:pt idx="417">
                  <c:v>0.16439677840430375</c:v>
                </c:pt>
                <c:pt idx="418">
                  <c:v>0.16760824561876048</c:v>
                </c:pt>
                <c:pt idx="419">
                  <c:v>0.16782618274947528</c:v>
                </c:pt>
                <c:pt idx="420">
                  <c:v>0.16507159244478026</c:v>
                </c:pt>
                <c:pt idx="421">
                  <c:v>0.16741823837924497</c:v>
                </c:pt>
                <c:pt idx="422">
                  <c:v>0.16858299037218963</c:v>
                </c:pt>
                <c:pt idx="423">
                  <c:v>0.16902467737844526</c:v>
                </c:pt>
                <c:pt idx="424">
                  <c:v>0.16710125240773593</c:v>
                </c:pt>
                <c:pt idx="425">
                  <c:v>0.16383344275629735</c:v>
                </c:pt>
                <c:pt idx="426">
                  <c:v>0.16315554524111073</c:v>
                </c:pt>
                <c:pt idx="427">
                  <c:v>0.16316917465681066</c:v>
                </c:pt>
                <c:pt idx="428">
                  <c:v>0.16391430446463404</c:v>
                </c:pt>
                <c:pt idx="429">
                  <c:v>0.16510952526988218</c:v>
                </c:pt>
                <c:pt idx="430">
                  <c:v>0.16833491589094843</c:v>
                </c:pt>
                <c:pt idx="431">
                  <c:v>0.16855379789423505</c:v>
                </c:pt>
                <c:pt idx="432">
                  <c:v>0.16527865095834515</c:v>
                </c:pt>
                <c:pt idx="433">
                  <c:v>0.16762824042180755</c:v>
                </c:pt>
                <c:pt idx="434">
                  <c:v>0.16879445342819951</c:v>
                </c:pt>
                <c:pt idx="435">
                  <c:v>0.16923669446712439</c:v>
                </c:pt>
                <c:pt idx="436">
                  <c:v>0.16731085683709862</c:v>
                </c:pt>
                <c:pt idx="437">
                  <c:v>0.164038948189588</c:v>
                </c:pt>
                <c:pt idx="438">
                  <c:v>0.16336020034970428</c:v>
                </c:pt>
                <c:pt idx="439">
                  <c:v>0.16337384686154116</c:v>
                </c:pt>
                <c:pt idx="440">
                  <c:v>0.16411991132727957</c:v>
                </c:pt>
                <c:pt idx="441">
                  <c:v>0.16531663136470723</c:v>
                </c:pt>
                <c:pt idx="442">
                  <c:v>0.16854606777328768</c:v>
                </c:pt>
                <c:pt idx="443">
                  <c:v>0.16876522433249017</c:v>
                </c:pt>
                <c:pt idx="444">
                  <c:v>0.16548596919696271</c:v>
                </c:pt>
                <c:pt idx="445">
                  <c:v>0.16783850588165553</c:v>
                </c:pt>
                <c:pt idx="446">
                  <c:v>0.16900618173412552</c:v>
                </c:pt>
                <c:pt idx="447">
                  <c:v>0.16944897750067373</c:v>
                </c:pt>
                <c:pt idx="448">
                  <c:v>0.16752072418499828</c:v>
                </c:pt>
                <c:pt idx="449">
                  <c:v>0.16424471139981597</c:v>
                </c:pt>
                <c:pt idx="450">
                  <c:v>0.16356511216862543</c:v>
                </c:pt>
                <c:pt idx="451">
                  <c:v>0.16357877579804395</c:v>
                </c:pt>
                <c:pt idx="452">
                  <c:v>0.16432577609409096</c:v>
                </c:pt>
                <c:pt idx="453">
                  <c:v>0.16552399724426875</c:v>
                </c:pt>
                <c:pt idx="454">
                  <c:v>0.16875748451522052</c:v>
                </c:pt>
                <c:pt idx="455">
                  <c:v>0.16897691597472969</c:v>
                </c:pt>
                <c:pt idx="456">
                  <c:v>0.16569354748642057</c:v>
                </c:pt>
                <c:pt idx="457">
                  <c:v>0.1680490350892079</c:v>
                </c:pt>
                <c:pt idx="458">
                  <c:v>0.16921817562268546</c:v>
                </c:pt>
                <c:pt idx="459">
                  <c:v>0.16966152681268282</c:v>
                </c:pt>
                <c:pt idx="460">
                  <c:v>0.16773085478122832</c:v>
                </c:pt>
                <c:pt idx="461">
                  <c:v>0.16445073271032537</c:v>
                </c:pt>
                <c:pt idx="462">
                  <c:v>0.16377028101988034</c:v>
                </c:pt>
                <c:pt idx="463">
                  <c:v>0.16378396178835203</c:v>
                </c:pt>
                <c:pt idx="464">
                  <c:v>0.16453189908857183</c:v>
                </c:pt>
                <c:pt idx="465">
                  <c:v>0.16573162323442925</c:v>
                </c:pt>
                <c:pt idx="466">
                  <c:v>0.16896916644897519</c:v>
                </c:pt>
                <c:pt idx="467">
                  <c:v>0.16918887315361383</c:v>
                </c:pt>
                <c:pt idx="468">
                  <c:v>0.165901386152915</c:v>
                </c:pt>
                <c:pt idx="469">
                  <c:v>0.16825982837529818</c:v>
                </c:pt>
                <c:pt idx="470">
                  <c:v>0.16943043542701441</c:v>
                </c:pt>
                <c:pt idx="471">
                  <c:v>0.16987434273715959</c:v>
                </c:pt>
                <c:pt idx="472">
                  <c:v>0.1679412489559958</c:v>
                </c:pt>
                <c:pt idx="473">
                  <c:v>0.16465701244486569</c:v>
                </c:pt>
                <c:pt idx="474">
                  <c:v>0.16397570722587898</c:v>
                </c:pt>
                <c:pt idx="475">
                  <c:v>0.16398940515490229</c:v>
                </c:pt>
                <c:pt idx="476">
                  <c:v>0.16473828063463153</c:v>
                </c:pt>
                <c:pt idx="477">
                  <c:v>0.16593950966146001</c:v>
                </c:pt>
                <c:pt idx="478">
                  <c:v>0.16918111390719659</c:v>
                </c:pt>
                <c:pt idx="479">
                  <c:v>0.16940109620222005</c:v>
                </c:pt>
                <c:pt idx="480">
                  <c:v>0.16610948552305144</c:v>
                </c:pt>
                <c:pt idx="481">
                  <c:v>0.16847088607117477</c:v>
                </c:pt>
                <c:pt idx="482">
                  <c:v>0.16964296148066541</c:v>
                </c:pt>
                <c:pt idx="483">
                  <c:v>0.17008742560853096</c:v>
                </c:pt>
                <c:pt idx="484">
                  <c:v>0.168151907039922</c:v>
                </c:pt>
                <c:pt idx="485">
                  <c:v>0.16486355092759267</c:v>
                </c:pt>
                <c:pt idx="486">
                  <c:v>0.16418139110943575</c:v>
                </c:pt>
                <c:pt idx="487">
                  <c:v>0.16419510622053612</c:v>
                </c:pt>
                <c:pt idx="488">
                  <c:v>0.16494492105658576</c:v>
                </c:pt>
                <c:pt idx="489">
                  <c:v>0.16614765685204153</c:v>
                </c:pt>
                <c:pt idx="490">
                  <c:v>0.16939332722294687</c:v>
                </c:pt>
                <c:pt idx="491">
                  <c:v>0.16961358545404354</c:v>
                </c:pt>
                <c:pt idx="492">
                  <c:v>0.16631784592384505</c:v>
                </c:pt>
                <c:pt idx="493">
                  <c:v>0.16868220850850166</c:v>
                </c:pt>
                <c:pt idx="494">
                  <c:v>0.16985575411760981</c:v>
                </c:pt>
                <c:pt idx="495">
                  <c:v>0.17030077576164329</c:v>
                </c:pt>
                <c:pt idx="496">
                  <c:v>0.1683628293640429</c:v>
                </c:pt>
                <c:pt idx="497">
                  <c:v>0.16507034848306859</c:v>
                </c:pt>
                <c:pt idx="498">
                  <c:v>0.16438733299377004</c:v>
                </c:pt>
                <c:pt idx="499">
                  <c:v>0.16440106530849991</c:v>
                </c:pt>
                <c:pt idx="500">
                  <c:v>0.16515182067915699</c:v>
                </c:pt>
                <c:pt idx="501">
                  <c:v>0.16635606513326404</c:v>
                </c:pt>
                <c:pt idx="502">
                  <c:v>0.16960580672970596</c:v>
                </c:pt>
                <c:pt idx="503">
                  <c:v>0.16982634124299786</c:v>
                </c:pt>
                <c:pt idx="504">
                  <c:v>0.16652646768272114</c:v>
                </c:pt>
                <c:pt idx="505">
                  <c:v>0.16889379601935881</c:v>
                </c:pt>
                <c:pt idx="506">
                  <c:v>0.17006881367223792</c:v>
                </c:pt>
                <c:pt idx="507">
                  <c:v>0.17051439353176298</c:v>
                </c:pt>
                <c:pt idx="508">
                  <c:v>0.16857401625980972</c:v>
                </c:pt>
                <c:pt idx="509">
                  <c:v>0.16527740543626288</c:v>
                </c:pt>
                <c:pt idx="510">
                  <c:v>0.16459353320250658</c:v>
                </c:pt>
                <c:pt idx="511">
                  <c:v>0.16460728274244543</c:v>
                </c:pt>
                <c:pt idx="512">
                  <c:v>0.16535897982747502</c:v>
                </c:pt>
                <c:pt idx="513">
                  <c:v>0.16656473483262815</c:v>
                </c:pt>
                <c:pt idx="514">
                  <c:v>0.16981855276137209</c:v>
                </c:pt>
                <c:pt idx="515">
                  <c:v>0.1700393639034154</c:v>
                </c:pt>
                <c:pt idx="516">
                  <c:v>0.16673535112751575</c:v>
                </c:pt>
                <c:pt idx="517">
                  <c:v>0.16910564893624275</c:v>
                </c:pt>
                <c:pt idx="518">
                  <c:v>0.1702821404793595</c:v>
                </c:pt>
                <c:pt idx="519">
                  <c:v>0.17072827925457701</c:v>
                </c:pt>
                <c:pt idx="520">
                  <c:v>0.16878546805908948</c:v>
                </c:pt>
                <c:pt idx="521">
                  <c:v>0.16548472211255255</c:v>
                </c:pt>
                <c:pt idx="522">
                  <c:v>0.16479999205967613</c:v>
                </c:pt>
                <c:pt idx="523">
                  <c:v>0.16481375884643049</c:v>
                </c:pt>
                <c:pt idx="524">
                  <c:v>0.16556639882707752</c:v>
                </c:pt>
                <c:pt idx="525">
                  <c:v>0.16677366627804521</c:v>
                </c:pt>
                <c:pt idx="526">
                  <c:v>0.17003156565226232</c:v>
                </c:pt>
                <c:pt idx="527">
                  <c:v>0.17025265377004795</c:v>
                </c:pt>
                <c:pt idx="528">
                  <c:v>0.16694449658647614</c:v>
                </c:pt>
                <c:pt idx="529">
                  <c:v>0.16931776759206707</c:v>
                </c:pt>
                <c:pt idx="530">
                  <c:v>0.17049573487420427</c:v>
                </c:pt>
                <c:pt idx="531">
                  <c:v>0.17094243326619338</c:v>
                </c:pt>
                <c:pt idx="532">
                  <c:v>0.16899718509416542</c:v>
                </c:pt>
                <c:pt idx="533">
                  <c:v>0.1656922988377228</c:v>
                </c:pt>
                <c:pt idx="534">
                  <c:v>0.16500670988971583</c:v>
                </c:pt>
                <c:pt idx="535">
                  <c:v>0.16502049394491936</c:v>
                </c:pt>
                <c:pt idx="536">
                  <c:v>0.16577407800391042</c:v>
                </c:pt>
                <c:pt idx="537">
                  <c:v>0.16698285979783789</c:v>
                </c:pt>
                <c:pt idx="538">
                  <c:v>0.1702448457371131</c:v>
                </c:pt>
                <c:pt idx="539">
                  <c:v>0.17046621117806718</c:v>
                </c:pt>
                <c:pt idx="540">
                  <c:v>0.1671539043882613</c:v>
                </c:pt>
                <c:pt idx="541">
                  <c:v>0.16953015232016297</c:v>
                </c:pt>
                <c:pt idx="542">
                  <c:v>0.17070959719242246</c:v>
                </c:pt>
                <c:pt idx="543">
                  <c:v>0.17115685590314172</c:v>
                </c:pt>
                <c:pt idx="544">
                  <c:v>0.16920916769773761</c:v>
                </c:pt>
                <c:pt idx="545">
                  <c:v>0.16590013593796746</c:v>
                </c:pt>
                <c:pt idx="546">
                  <c:v>0.16521368701746983</c:v>
                </c:pt>
                <c:pt idx="547">
                  <c:v>0.16522748836278331</c:v>
                </c:pt>
                <c:pt idx="548">
                  <c:v>0.16598201768432858</c:v>
                </c:pt>
                <c:pt idx="549">
                  <c:v>0.16719231572074073</c:v>
                </c:pt>
                <c:pt idx="550">
                  <c:v>0.17045839335108073</c:v>
                </c:pt>
                <c:pt idx="551">
                  <c:v>0.17068003646306518</c:v>
                </c:pt>
                <c:pt idx="552">
                  <c:v>0.16736357486194248</c:v>
                </c:pt>
                <c:pt idx="553">
                  <c:v>0.16974280345427975</c:v>
                </c:pt>
                <c:pt idx="554">
                  <c:v>0.1709237277700853</c:v>
                </c:pt>
                <c:pt idx="555">
                  <c:v>0.17137154750237379</c:v>
                </c:pt>
                <c:pt idx="556">
                  <c:v>0.16942141620292345</c:v>
                </c:pt>
                <c:pt idx="557">
                  <c:v>0.1661082337398895</c:v>
                </c:pt>
                <c:pt idx="558">
                  <c:v>0.16542092376818973</c:v>
                </c:pt>
                <c:pt idx="559">
                  <c:v>0.1654347424253011</c:v>
                </c:pt>
                <c:pt idx="560">
                  <c:v>0.16619021819509616</c:v>
                </c:pt>
                <c:pt idx="561">
                  <c:v>0.16740203437590059</c:v>
                </c:pt>
                <c:pt idx="562">
                  <c:v>0.17067220882974191</c:v>
                </c:pt>
                <c:pt idx="563">
                  <c:v>0.17089412996105499</c:v>
                </c:pt>
                <c:pt idx="564">
                  <c:v>0.16757350833700368</c:v>
                </c:pt>
                <c:pt idx="565">
                  <c:v>0.16995572132858536</c:v>
                </c:pt>
                <c:pt idx="566">
                  <c:v>0.1711381269436856</c:v>
                </c:pt>
                <c:pt idx="567">
                  <c:v>0.17158650840126399</c:v>
                </c:pt>
                <c:pt idx="568">
                  <c:v>0.16963393094325815</c:v>
                </c:pt>
                <c:pt idx="569">
                  <c:v>0.1663165925705016</c:v>
                </c:pt>
                <c:pt idx="570">
                  <c:v>0.16562842046753509</c:v>
                </c:pt>
                <c:pt idx="571">
                  <c:v>0.1656422564581595</c:v>
                </c:pt>
                <c:pt idx="572">
                  <c:v>0.16639867986338724</c:v>
                </c:pt>
                <c:pt idx="573">
                  <c:v>0.16761201609287721</c:v>
                </c:pt>
                <c:pt idx="574">
                  <c:v>0.17088629250909426</c:v>
                </c:pt>
                <c:pt idx="575">
                  <c:v>0.17110849200847117</c:v>
                </c:pt>
                <c:pt idx="576">
                  <c:v>0.16778370514334226</c:v>
                </c:pt>
                <c:pt idx="577">
                  <c:v>0.1701689062776669</c:v>
                </c:pt>
                <c:pt idx="578">
                  <c:v>0.17135279505013823</c:v>
                </c:pt>
                <c:pt idx="579">
                  <c:v>0.17180173893760992</c:v>
                </c:pt>
                <c:pt idx="580">
                  <c:v>0.16984671225269535</c:v>
                </c:pt>
                <c:pt idx="581">
                  <c:v>0.16652521275722662</c:v>
                </c:pt>
                <c:pt idx="582">
                  <c:v>0.165836177441574</c:v>
                </c:pt>
                <c:pt idx="583">
                  <c:v>0.16585003078745383</c:v>
                </c:pt>
                <c:pt idx="584">
                  <c:v>0.16660740301678628</c:v>
                </c:pt>
                <c:pt idx="585">
                  <c:v>0.16782226120164373</c:v>
                </c:pt>
                <c:pt idx="586">
                  <c:v>0.17110064472555692</c:v>
                </c:pt>
                <c:pt idx="587">
                  <c:v>0.17132312294217023</c:v>
                </c:pt>
                <c:pt idx="588">
                  <c:v>0.16799416561126931</c:v>
                </c:pt>
                <c:pt idx="589">
                  <c:v>0.17038235863653117</c:v>
                </c:pt>
                <c:pt idx="590">
                  <c:v>0.17156773242678069</c:v>
                </c:pt>
                <c:pt idx="591">
                  <c:v>0.17201723944963287</c:v>
                </c:pt>
                <c:pt idx="592">
                  <c:v>0.17005976046560753</c:v>
                </c:pt>
                <c:pt idx="593">
                  <c:v>0.16673409462789812</c:v>
                </c:pt>
                <c:pt idx="594">
                  <c:v>0.16604419501678352</c:v>
                </c:pt>
                <c:pt idx="595">
                  <c:v>0.16605806573968845</c:v>
                </c:pt>
                <c:pt idx="596">
                  <c:v>0.16681638798328866</c:v>
                </c:pt>
                <c:pt idx="597">
                  <c:v>0.16803277003258715</c:v>
                </c:pt>
                <c:pt idx="598">
                  <c:v>0.17131526581597092</c:v>
                </c:pt>
                <c:pt idx="599">
                  <c:v>0.17153802309943125</c:v>
                </c:pt>
                <c:pt idx="600">
                  <c:v>0.16820489007151029</c:v>
                </c:pt>
                <c:pt idx="601">
                  <c:v>0.1705960787406052</c:v>
                </c:pt>
                <c:pt idx="602">
                  <c:v>0.1717829394113736</c:v>
                </c:pt>
                <c:pt idx="603">
                  <c:v>0.17223301027597843</c:v>
                </c:pt>
                <c:pt idx="604">
                  <c:v>0.17027307591678664</c:v>
                </c:pt>
                <c:pt idx="605">
                  <c:v>0.1669432385107609</c:v>
                </c:pt>
                <c:pt idx="606">
                  <c:v>0.16625247352005026</c:v>
                </c:pt>
                <c:pt idx="607">
                  <c:v>0.16626636164177727</c:v>
                </c:pt>
                <c:pt idx="608">
                  <c:v>0.16702563509130114</c:v>
                </c:pt>
                <c:pt idx="609">
                  <c:v>0.16824354291650892</c:v>
                </c:pt>
                <c:pt idx="610">
                  <c:v>0.17153015611759992</c:v>
                </c:pt>
                <c:pt idx="611">
                  <c:v>0.17175319281795637</c:v>
                </c:pt>
                <c:pt idx="612">
                  <c:v>0.16841587885520551</c:v>
                </c:pt>
                <c:pt idx="613">
                  <c:v>0.17081006692573675</c:v>
                </c:pt>
                <c:pt idx="614">
                  <c:v>0.17199841634210125</c:v>
                </c:pt>
                <c:pt idx="615">
                  <c:v>0.17244905175571693</c:v>
                </c:pt>
                <c:pt idx="616">
                  <c:v>0.17048665894144455</c:v>
                </c:pt>
                <c:pt idx="617">
                  <c:v>0.16715264473447144</c:v>
                </c:pt>
                <c:pt idx="618">
                  <c:v>0.16646101327867086</c:v>
                </c:pt>
                <c:pt idx="619">
                  <c:v>0.16647491882104426</c:v>
                </c:pt>
                <c:pt idx="620">
                  <c:v>0.16723514466964248</c:v>
                </c:pt>
                <c:pt idx="621">
                  <c:v>0.16845458018462545</c:v>
                </c:pt>
                <c:pt idx="622">
                  <c:v>0.17174531596813056</c:v>
                </c:pt>
                <c:pt idx="623">
                  <c:v>0.17196863243587135</c:v>
                </c:pt>
                <c:pt idx="624">
                  <c:v>0.1686271322939106</c:v>
                </c:pt>
                <c:pt idx="625">
                  <c:v>0.17102432352819483</c:v>
                </c:pt>
                <c:pt idx="626">
                  <c:v>0.17221416355757219</c:v>
                </c:pt>
                <c:pt idx="627">
                  <c:v>0.17266536422834403</c:v>
                </c:pt>
                <c:pt idx="628">
                  <c:v>0.1707005098752136</c:v>
                </c:pt>
                <c:pt idx="629">
                  <c:v>0.16736231362809856</c:v>
                </c:pt>
                <c:pt idx="630">
                  <c:v>0.16666981462035246</c:v>
                </c:pt>
                <c:pt idx="631">
                  <c:v>0.16668373760522395</c:v>
                </c:pt>
                <c:pt idx="632">
                  <c:v>0.16744491704754386</c:v>
                </c:pt>
                <c:pt idx="633">
                  <c:v>0.16866588216856859</c:v>
                </c:pt>
                <c:pt idx="634">
                  <c:v>0.17196074570567307</c:v>
                </c:pt>
                <c:pt idx="635">
                  <c:v>0.17218434229172605</c:v>
                </c:pt>
                <c:pt idx="636">
                  <c:v>0.16883865071959714</c:v>
                </c:pt>
                <c:pt idx="637">
                  <c:v>0.17123884888467031</c:v>
                </c:pt>
                <c:pt idx="638">
                  <c:v>0.17243018139681962</c:v>
                </c:pt>
                <c:pt idx="639">
                  <c:v>0.17288194803378124</c:v>
                </c:pt>
                <c:pt idx="640">
                  <c:v>0.17091462905414717</c:v>
                </c:pt>
                <c:pt idx="641">
                  <c:v>0.16757224552112376</c:v>
                </c:pt>
                <c:pt idx="642">
                  <c:v>0.16687887787321332</c:v>
                </c:pt>
                <c:pt idx="643">
                  <c:v>0.166892818322462</c:v>
                </c:pt>
                <c:pt idx="644">
                  <c:v>0.16765495255464943</c:v>
                </c:pt>
                <c:pt idx="645">
                  <c:v>0.16887744920038616</c:v>
                </c:pt>
                <c:pt idx="646">
                  <c:v>0.17217644566876181</c:v>
                </c:pt>
                <c:pt idx="647">
                  <c:v>0.17240032272449499</c:v>
                </c:pt>
                <c:pt idx="648">
                  <c:v>0.16905043446465309</c:v>
                </c:pt>
                <c:pt idx="649">
                  <c:v>0.17145364333227633</c:v>
                </c:pt>
                <c:pt idx="650">
                  <c:v>0.17264647019930207</c:v>
                </c:pt>
                <c:pt idx="651">
                  <c:v>0.17309880351237644</c:v>
                </c:pt>
                <c:pt idx="652">
                  <c:v>0.17112901681472012</c:v>
                </c:pt>
                <c:pt idx="653">
                  <c:v>0.1677824407434419</c:v>
                </c:pt>
                <c:pt idx="654">
                  <c:v>0.16708820336578326</c:v>
                </c:pt>
                <c:pt idx="655">
                  <c:v>0.16710216130131567</c:v>
                </c:pt>
                <c:pt idx="656">
                  <c:v>0.16786525152101683</c:v>
                </c:pt>
                <c:pt idx="657">
                  <c:v>0.16908928161254252</c:v>
                </c:pt>
                <c:pt idx="658">
                  <c:v>0.17239241619635573</c:v>
                </c:pt>
                <c:pt idx="659">
                  <c:v>0.17261657407357792</c:v>
                </c:pt>
                <c:pt idx="660">
                  <c:v>0.16926248386188333</c:v>
                </c:pt>
                <c:pt idx="661">
                  <c:v>0.17166870720854896</c:v>
                </c:pt>
                <c:pt idx="662">
                  <c:v>0.17286303030490385</c:v>
                </c:pt>
                <c:pt idx="663">
                  <c:v>0.17331593100490447</c:v>
                </c:pt>
                <c:pt idx="664">
                  <c:v>0.17134367349382942</c:v>
                </c:pt>
                <c:pt idx="665">
                  <c:v>0.16799289962536157</c:v>
                </c:pt>
                <c:pt idx="666">
                  <c:v>0.16729779142700416</c:v>
                </c:pt>
                <c:pt idx="667">
                  <c:v>0.16731176687075433</c:v>
                </c:pt>
                <c:pt idx="668">
                  <c:v>0.16807581427711776</c:v>
                </c:pt>
                <c:pt idx="669">
                  <c:v>0.16930137973791906</c:v>
                </c:pt>
                <c:pt idx="670">
                  <c:v>0.17260865762783903</c:v>
                </c:pt>
                <c:pt idx="671">
                  <c:v>0.17283309667880029</c:v>
                </c:pt>
                <c:pt idx="672">
                  <c:v>0.16947479924451023</c:v>
                </c:pt>
                <c:pt idx="673">
                  <c:v>0.17188404085144757</c:v>
                </c:pt>
                <c:pt idx="674">
                  <c:v>0.17307986205393561</c:v>
                </c:pt>
                <c:pt idx="675">
                  <c:v>0.17353333085256756</c:v>
                </c:pt>
                <c:pt idx="676">
                  <c:v>0.17155859942879459</c:v>
                </c:pt>
                <c:pt idx="677">
                  <c:v>0.16820362249760576</c:v>
                </c:pt>
                <c:pt idx="678">
                  <c:v>0.16750764238623056</c:v>
                </c:pt>
                <c:pt idx="679">
                  <c:v>0.16752163536016001</c:v>
                </c:pt>
                <c:pt idx="680">
                  <c:v>0.16828664115383837</c:v>
                </c:pt>
                <c:pt idx="681">
                  <c:v>0.16951374390981469</c:v>
                </c:pt>
                <c:pt idx="682">
                  <c:v>0.17282517030302155</c:v>
                </c:pt>
                <c:pt idx="683">
                  <c:v>0.17304989088041381</c:v>
                </c:pt>
                <c:pt idx="684">
                  <c:v>0.16968738094617411</c:v>
                </c:pt>
                <c:pt idx="685">
                  <c:v>0.17209964459935553</c:v>
                </c:pt>
                <c:pt idx="686">
                  <c:v>0.17329696578713485</c:v>
                </c:pt>
                <c:pt idx="687">
                  <c:v>0.17375100339699598</c:v>
                </c:pt>
                <c:pt idx="688">
                  <c:v>0.17177379495735828</c:v>
                </c:pt>
                <c:pt idx="689">
                  <c:v>0.16841460969131225</c:v>
                </c:pt>
                <c:pt idx="690">
                  <c:v>0.1677177565732301</c:v>
                </c:pt>
                <c:pt idx="691">
                  <c:v>0.16773176709932791</c:v>
                </c:pt>
                <c:pt idx="692">
                  <c:v>0.16849773248247993</c:v>
                </c:pt>
                <c:pt idx="693">
                  <c:v>0.16972637446194641</c:v>
                </c:pt>
                <c:pt idx="694">
                  <c:v>0.17304195456213944</c:v>
                </c:pt>
                <c:pt idx="695">
                  <c:v>0.173266957019097</c:v>
                </c:pt>
                <c:pt idx="696">
                  <c:v>0.16990022930093382</c:v>
                </c:pt>
                <c:pt idx="697">
                  <c:v>0.17231551879108062</c:v>
                </c:pt>
                <c:pt idx="698">
                  <c:v>0.17351434184566653</c:v>
                </c:pt>
                <c:pt idx="699">
                  <c:v>0.17396894898024851</c:v>
                </c:pt>
                <c:pt idx="700">
                  <c:v>0.17198926041768678</c:v>
                </c:pt>
                <c:pt idx="701">
                  <c:v>0.16862586153803422</c:v>
                </c:pt>
                <c:pt idx="702">
                  <c:v>0.16792813431818407</c:v>
                </c:pt>
                <c:pt idx="703">
                  <c:v>0.16794216241846691</c:v>
                </c:pt>
                <c:pt idx="704">
                  <c:v>0.16870908859475922</c:v>
                </c:pt>
                <c:pt idx="705">
                  <c:v>0.1699392717284498</c:v>
                </c:pt>
                <c:pt idx="706">
                  <c:v>0.17325901074585556</c:v>
                </c:pt>
                <c:pt idx="707">
                  <c:v>0.1734842954359557</c:v>
                </c:pt>
              </c:numCache>
            </c:numRef>
          </c:val>
          <c:smooth val="0"/>
          <c:extLst>
            <c:ext xmlns:c16="http://schemas.microsoft.com/office/drawing/2014/chart" uri="{C3380CC4-5D6E-409C-BE32-E72D297353CC}">
              <c16:uniqueId val="{00000000-4D2E-4805-A447-F419E6ED7C57}"/>
            </c:ext>
          </c:extLst>
        </c:ser>
        <c:ser>
          <c:idx val="1"/>
          <c:order val="1"/>
          <c:tx>
            <c:v>Commercial</c:v>
          </c:tx>
          <c:spPr>
            <a:ln w="25400">
              <a:solidFill>
                <a:srgbClr val="FF00FF"/>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NominalPrice!$C$26:$C$733</c:f>
              <c:numCache>
                <c:formatCode>0.0000</c:formatCode>
                <c:ptCount val="708"/>
                <c:pt idx="0">
                  <c:v>6.8123792710641437E-2</c:v>
                </c:pt>
                <c:pt idx="1">
                  <c:v>6.9697578463198823E-2</c:v>
                </c:pt>
                <c:pt idx="2">
                  <c:v>6.9213164456930099E-2</c:v>
                </c:pt>
                <c:pt idx="3">
                  <c:v>6.838310336782967E-2</c:v>
                </c:pt>
                <c:pt idx="4">
                  <c:v>6.7710962000706615E-2</c:v>
                </c:pt>
                <c:pt idx="5">
                  <c:v>6.6879439333108512E-2</c:v>
                </c:pt>
                <c:pt idx="6">
                  <c:v>6.6598448501917457E-2</c:v>
                </c:pt>
                <c:pt idx="7">
                  <c:v>6.6839144642117168E-2</c:v>
                </c:pt>
                <c:pt idx="8">
                  <c:v>6.6369841574283064E-2</c:v>
                </c:pt>
                <c:pt idx="9">
                  <c:v>6.503454674979213E-2</c:v>
                </c:pt>
                <c:pt idx="10">
                  <c:v>6.5815012603841996E-2</c:v>
                </c:pt>
                <c:pt idx="11">
                  <c:v>6.5871226002904432E-2</c:v>
                </c:pt>
                <c:pt idx="12">
                  <c:v>6.4597526768055372E-2</c:v>
                </c:pt>
                <c:pt idx="13">
                  <c:v>6.6640585372550437E-2</c:v>
                </c:pt>
                <c:pt idx="14">
                  <c:v>6.6691372073695659E-2</c:v>
                </c:pt>
                <c:pt idx="15">
                  <c:v>6.8493748370099874E-2</c:v>
                </c:pt>
                <c:pt idx="16">
                  <c:v>6.869115687422396E-2</c:v>
                </c:pt>
                <c:pt idx="17">
                  <c:v>6.6450927107348595E-2</c:v>
                </c:pt>
                <c:pt idx="18">
                  <c:v>6.6651624927900388E-2</c:v>
                </c:pt>
                <c:pt idx="19">
                  <c:v>6.6839614604859959E-2</c:v>
                </c:pt>
                <c:pt idx="20">
                  <c:v>6.6412364824169248E-2</c:v>
                </c:pt>
                <c:pt idx="21">
                  <c:v>6.7992222637839259E-2</c:v>
                </c:pt>
                <c:pt idx="22">
                  <c:v>6.8904594346212017E-2</c:v>
                </c:pt>
                <c:pt idx="23">
                  <c:v>6.8885676113640104E-2</c:v>
                </c:pt>
                <c:pt idx="24">
                  <c:v>6.8987360051740762E-2</c:v>
                </c:pt>
                <c:pt idx="25">
                  <c:v>7.0452094373858451E-2</c:v>
                </c:pt>
                <c:pt idx="26">
                  <c:v>7.0093457109330237E-2</c:v>
                </c:pt>
                <c:pt idx="27">
                  <c:v>7.2722606896603786E-2</c:v>
                </c:pt>
                <c:pt idx="28">
                  <c:v>7.2657025293492494E-2</c:v>
                </c:pt>
                <c:pt idx="29">
                  <c:v>7.161566082598779E-2</c:v>
                </c:pt>
                <c:pt idx="30">
                  <c:v>6.7134312029033763E-2</c:v>
                </c:pt>
                <c:pt idx="31">
                  <c:v>6.7409565257653334E-2</c:v>
                </c:pt>
                <c:pt idx="32">
                  <c:v>6.6111529241542982E-2</c:v>
                </c:pt>
                <c:pt idx="33">
                  <c:v>6.7925361207061705E-2</c:v>
                </c:pt>
                <c:pt idx="34">
                  <c:v>6.7450268732208801E-2</c:v>
                </c:pt>
                <c:pt idx="35">
                  <c:v>6.7183850314495253E-2</c:v>
                </c:pt>
                <c:pt idx="36">
                  <c:v>6.7164652753982118E-2</c:v>
                </c:pt>
                <c:pt idx="37">
                  <c:v>6.9353101101770662E-2</c:v>
                </c:pt>
                <c:pt idx="38">
                  <c:v>6.8733663397967548E-2</c:v>
                </c:pt>
                <c:pt idx="39">
                  <c:v>6.7589929811499458E-2</c:v>
                </c:pt>
                <c:pt idx="40">
                  <c:v>6.6790164404114075E-2</c:v>
                </c:pt>
                <c:pt idx="41">
                  <c:v>6.5941660161836405E-2</c:v>
                </c:pt>
                <c:pt idx="42">
                  <c:v>6.5951210852892184E-2</c:v>
                </c:pt>
                <c:pt idx="43">
                  <c:v>6.6421438697430557E-2</c:v>
                </c:pt>
                <c:pt idx="44">
                  <c:v>6.5777947011992188E-2</c:v>
                </c:pt>
                <c:pt idx="45">
                  <c:v>6.646880669628262E-2</c:v>
                </c:pt>
                <c:pt idx="46">
                  <c:v>6.775752556237867E-2</c:v>
                </c:pt>
                <c:pt idx="47">
                  <c:v>6.8043793284096349E-2</c:v>
                </c:pt>
                <c:pt idx="48">
                  <c:v>6.6781475432940843E-2</c:v>
                </c:pt>
                <c:pt idx="49">
                  <c:v>6.8163977035499965E-2</c:v>
                </c:pt>
                <c:pt idx="50">
                  <c:v>6.8266648480828487E-2</c:v>
                </c:pt>
                <c:pt idx="51">
                  <c:v>6.7388195315922772E-2</c:v>
                </c:pt>
                <c:pt idx="52">
                  <c:v>6.6996965521261498E-2</c:v>
                </c:pt>
                <c:pt idx="53">
                  <c:v>6.5553720893882728E-2</c:v>
                </c:pt>
                <c:pt idx="54">
                  <c:v>6.5541696877303698E-2</c:v>
                </c:pt>
                <c:pt idx="55">
                  <c:v>6.5539238607987854E-2</c:v>
                </c:pt>
                <c:pt idx="56">
                  <c:v>6.4767327875003722E-2</c:v>
                </c:pt>
                <c:pt idx="57">
                  <c:v>6.5419028323086173E-2</c:v>
                </c:pt>
                <c:pt idx="58">
                  <c:v>6.6123155062646058E-2</c:v>
                </c:pt>
                <c:pt idx="59">
                  <c:v>6.5740973622379281E-2</c:v>
                </c:pt>
                <c:pt idx="60">
                  <c:v>6.5600322942159853E-2</c:v>
                </c:pt>
                <c:pt idx="61">
                  <c:v>6.6910471609283553E-2</c:v>
                </c:pt>
                <c:pt idx="62">
                  <c:v>6.6139762003028485E-2</c:v>
                </c:pt>
                <c:pt idx="63">
                  <c:v>6.5383186283740652E-2</c:v>
                </c:pt>
                <c:pt idx="64">
                  <c:v>6.591526408790474E-2</c:v>
                </c:pt>
                <c:pt idx="65">
                  <c:v>6.4387500761691238E-2</c:v>
                </c:pt>
                <c:pt idx="66">
                  <c:v>6.3895861815784466E-2</c:v>
                </c:pt>
                <c:pt idx="67">
                  <c:v>6.4799598910651568E-2</c:v>
                </c:pt>
                <c:pt idx="68">
                  <c:v>6.428219779303275E-2</c:v>
                </c:pt>
                <c:pt idx="69">
                  <c:v>6.525779192853505E-2</c:v>
                </c:pt>
                <c:pt idx="70">
                  <c:v>6.6196406135370256E-2</c:v>
                </c:pt>
                <c:pt idx="71">
                  <c:v>6.5856812402678641E-2</c:v>
                </c:pt>
                <c:pt idx="72">
                  <c:v>6.5519108539943749E-2</c:v>
                </c:pt>
                <c:pt idx="73">
                  <c:v>6.7332497239377925E-2</c:v>
                </c:pt>
                <c:pt idx="74">
                  <c:v>6.6926806142292461E-2</c:v>
                </c:pt>
                <c:pt idx="75">
                  <c:v>6.5824096154457154E-2</c:v>
                </c:pt>
                <c:pt idx="76">
                  <c:v>6.5039646201660389E-2</c:v>
                </c:pt>
                <c:pt idx="77">
                  <c:v>6.3920728603730326E-2</c:v>
                </c:pt>
                <c:pt idx="78">
                  <c:v>6.3389563029750504E-2</c:v>
                </c:pt>
                <c:pt idx="79">
                  <c:v>6.3862107493321843E-2</c:v>
                </c:pt>
                <c:pt idx="80">
                  <c:v>6.3671488452267958E-2</c:v>
                </c:pt>
                <c:pt idx="81">
                  <c:v>6.4195640969925902E-2</c:v>
                </c:pt>
                <c:pt idx="82">
                  <c:v>6.5124488856391063E-2</c:v>
                </c:pt>
                <c:pt idx="83">
                  <c:v>6.3766192065679961E-2</c:v>
                </c:pt>
                <c:pt idx="84">
                  <c:v>6.4605197406607306E-2</c:v>
                </c:pt>
                <c:pt idx="85">
                  <c:v>6.6013184706728803E-2</c:v>
                </c:pt>
                <c:pt idx="86">
                  <c:v>6.6351425155716709E-2</c:v>
                </c:pt>
                <c:pt idx="87">
                  <c:v>6.4760429381896051E-2</c:v>
                </c:pt>
                <c:pt idx="88">
                  <c:v>6.5490753737469348E-2</c:v>
                </c:pt>
                <c:pt idx="89">
                  <c:v>6.3811867480722595E-2</c:v>
                </c:pt>
                <c:pt idx="90">
                  <c:v>6.3490074168381774E-2</c:v>
                </c:pt>
                <c:pt idx="91">
                  <c:v>6.3951487450481168E-2</c:v>
                </c:pt>
                <c:pt idx="92">
                  <c:v>6.3677805864265802E-2</c:v>
                </c:pt>
                <c:pt idx="93">
                  <c:v>6.4203239793015815E-2</c:v>
                </c:pt>
                <c:pt idx="94">
                  <c:v>6.5299938350156489E-2</c:v>
                </c:pt>
                <c:pt idx="95">
                  <c:v>6.4848509762187645E-2</c:v>
                </c:pt>
                <c:pt idx="96">
                  <c:v>6.5959616349307207E-2</c:v>
                </c:pt>
                <c:pt idx="97">
                  <c:v>6.8680738270732913E-2</c:v>
                </c:pt>
                <c:pt idx="98">
                  <c:v>6.7502254539870285E-2</c:v>
                </c:pt>
                <c:pt idx="99">
                  <c:v>6.6923907034120322E-2</c:v>
                </c:pt>
                <c:pt idx="100">
                  <c:v>6.6638025573609025E-2</c:v>
                </c:pt>
                <c:pt idx="101">
                  <c:v>6.6826503353103708E-2</c:v>
                </c:pt>
                <c:pt idx="102">
                  <c:v>6.8339338095053215E-2</c:v>
                </c:pt>
                <c:pt idx="103">
                  <c:v>6.8536851611449998E-2</c:v>
                </c:pt>
                <c:pt idx="104">
                  <c:v>6.5769085267038563E-2</c:v>
                </c:pt>
                <c:pt idx="105">
                  <c:v>6.6410553434218741E-2</c:v>
                </c:pt>
                <c:pt idx="106">
                  <c:v>6.7201361226881057E-2</c:v>
                </c:pt>
                <c:pt idx="107">
                  <c:v>6.7133393122355986E-2</c:v>
                </c:pt>
                <c:pt idx="108">
                  <c:v>6.9732988043161998E-2</c:v>
                </c:pt>
                <c:pt idx="109">
                  <c:v>7.0906678008815324E-2</c:v>
                </c:pt>
                <c:pt idx="110">
                  <c:v>7.0216013734201554E-2</c:v>
                </c:pt>
                <c:pt idx="111">
                  <c:v>7.3370153762658583E-2</c:v>
                </c:pt>
                <c:pt idx="112">
                  <c:v>7.3216207349804649E-2</c:v>
                </c:pt>
                <c:pt idx="113">
                  <c:v>7.1930779710802001E-2</c:v>
                </c:pt>
                <c:pt idx="114">
                  <c:v>7.1982849863103382E-2</c:v>
                </c:pt>
                <c:pt idx="115">
                  <c:v>7.1935848140335254E-2</c:v>
                </c:pt>
                <c:pt idx="116">
                  <c:v>7.1152864078604244E-2</c:v>
                </c:pt>
                <c:pt idx="117">
                  <c:v>7.3366662263184376E-2</c:v>
                </c:pt>
                <c:pt idx="118">
                  <c:v>7.391100938688909E-2</c:v>
                </c:pt>
                <c:pt idx="119">
                  <c:v>7.2165925840093431E-2</c:v>
                </c:pt>
                <c:pt idx="120">
                  <c:v>7.9109330992960997E-2</c:v>
                </c:pt>
                <c:pt idx="121">
                  <c:v>8.0035419052758794E-2</c:v>
                </c:pt>
                <c:pt idx="122">
                  <c:v>8.0535078968650239E-2</c:v>
                </c:pt>
                <c:pt idx="123">
                  <c:v>7.8568400429141899E-2</c:v>
                </c:pt>
                <c:pt idx="124">
                  <c:v>7.8451850747477667E-2</c:v>
                </c:pt>
                <c:pt idx="125">
                  <c:v>7.6675561919433671E-2</c:v>
                </c:pt>
                <c:pt idx="126">
                  <c:v>7.6844598665335731E-2</c:v>
                </c:pt>
                <c:pt idx="127">
                  <c:v>7.691760162933052E-2</c:v>
                </c:pt>
                <c:pt idx="128">
                  <c:v>7.79085393803398E-2</c:v>
                </c:pt>
                <c:pt idx="129">
                  <c:v>7.7833937233310196E-2</c:v>
                </c:pt>
                <c:pt idx="130">
                  <c:v>7.9519066580638009E-2</c:v>
                </c:pt>
                <c:pt idx="131">
                  <c:v>7.9657167125839687E-2</c:v>
                </c:pt>
                <c:pt idx="132">
                  <c:v>7.5390650396048794E-2</c:v>
                </c:pt>
                <c:pt idx="133">
                  <c:v>7.7246944257779865E-2</c:v>
                </c:pt>
                <c:pt idx="134">
                  <c:v>7.5437498018553997E-2</c:v>
                </c:pt>
                <c:pt idx="135">
                  <c:v>8.0459727998676983E-2</c:v>
                </c:pt>
                <c:pt idx="136">
                  <c:v>7.9462996799351329E-2</c:v>
                </c:pt>
                <c:pt idx="137">
                  <c:v>7.8550509088310544E-2</c:v>
                </c:pt>
                <c:pt idx="138">
                  <c:v>7.8806492533804992E-2</c:v>
                </c:pt>
                <c:pt idx="139">
                  <c:v>8.0361408908203383E-2</c:v>
                </c:pt>
                <c:pt idx="140">
                  <c:v>7.8395512395437697E-2</c:v>
                </c:pt>
                <c:pt idx="141">
                  <c:v>7.9058019816502303E-2</c:v>
                </c:pt>
                <c:pt idx="142">
                  <c:v>7.9350970117030559E-2</c:v>
                </c:pt>
                <c:pt idx="143">
                  <c:v>7.9783943585238798E-2</c:v>
                </c:pt>
                <c:pt idx="144">
                  <c:v>8.4462843104949406E-2</c:v>
                </c:pt>
                <c:pt idx="145">
                  <c:v>8.6476785384009436E-2</c:v>
                </c:pt>
                <c:pt idx="146">
                  <c:v>8.512736099557025E-2</c:v>
                </c:pt>
                <c:pt idx="147">
                  <c:v>8.4667348821532665E-2</c:v>
                </c:pt>
                <c:pt idx="148">
                  <c:v>8.4681903257919244E-2</c:v>
                </c:pt>
                <c:pt idx="149">
                  <c:v>8.3565214895412451E-2</c:v>
                </c:pt>
                <c:pt idx="150">
                  <c:v>8.298579655392338E-2</c:v>
                </c:pt>
                <c:pt idx="151">
                  <c:v>8.3695367506619767E-2</c:v>
                </c:pt>
                <c:pt idx="152">
                  <c:v>8.4429014557087401E-2</c:v>
                </c:pt>
                <c:pt idx="153">
                  <c:v>8.400746619454659E-2</c:v>
                </c:pt>
                <c:pt idx="154">
                  <c:v>8.503970746450161E-2</c:v>
                </c:pt>
                <c:pt idx="155">
                  <c:v>8.3835635003609202E-2</c:v>
                </c:pt>
                <c:pt idx="156">
                  <c:v>8.3144193642739839E-2</c:v>
                </c:pt>
                <c:pt idx="157">
                  <c:v>8.4445790943734805E-2</c:v>
                </c:pt>
                <c:pt idx="158">
                  <c:v>8.4055807533978372E-2</c:v>
                </c:pt>
                <c:pt idx="159">
                  <c:v>8.3216613552448082E-2</c:v>
                </c:pt>
                <c:pt idx="160">
                  <c:v>8.3790709383720866E-2</c:v>
                </c:pt>
                <c:pt idx="161">
                  <c:v>8.2169349491032842E-2</c:v>
                </c:pt>
                <c:pt idx="162">
                  <c:v>8.1403458161733208E-2</c:v>
                </c:pt>
                <c:pt idx="163">
                  <c:v>8.191508180138124E-2</c:v>
                </c:pt>
                <c:pt idx="164">
                  <c:v>8.1230458523335936E-2</c:v>
                </c:pt>
                <c:pt idx="165">
                  <c:v>8.2904838654749083E-2</c:v>
                </c:pt>
                <c:pt idx="166">
                  <c:v>8.3727652050776466E-2</c:v>
                </c:pt>
                <c:pt idx="167">
                  <c:v>8.2442558714437439E-2</c:v>
                </c:pt>
                <c:pt idx="168">
                  <c:v>9.4693409366563647E-2</c:v>
                </c:pt>
                <c:pt idx="169">
                  <c:v>9.6174598149375401E-2</c:v>
                </c:pt>
                <c:pt idx="170">
                  <c:v>9.603388790161578E-2</c:v>
                </c:pt>
                <c:pt idx="171">
                  <c:v>9.5411662056498994E-2</c:v>
                </c:pt>
                <c:pt idx="172">
                  <c:v>9.4864478515186035E-2</c:v>
                </c:pt>
                <c:pt idx="173">
                  <c:v>9.3803838522660596E-2</c:v>
                </c:pt>
                <c:pt idx="174">
                  <c:v>9.3287954490722164E-2</c:v>
                </c:pt>
                <c:pt idx="175">
                  <c:v>9.4225790841209869E-2</c:v>
                </c:pt>
                <c:pt idx="176">
                  <c:v>9.358630870728378E-2</c:v>
                </c:pt>
                <c:pt idx="177">
                  <c:v>9.4476503662152295E-2</c:v>
                </c:pt>
                <c:pt idx="178">
                  <c:v>9.605340554870645E-2</c:v>
                </c:pt>
                <c:pt idx="179">
                  <c:v>9.4621275533701782E-2</c:v>
                </c:pt>
                <c:pt idx="180">
                  <c:v>9.8444078627763346E-2</c:v>
                </c:pt>
                <c:pt idx="181">
                  <c:v>0.10163152774077185</c:v>
                </c:pt>
                <c:pt idx="182">
                  <c:v>0.10148892567147898</c:v>
                </c:pt>
                <c:pt idx="183">
                  <c:v>0.10050290184457333</c:v>
                </c:pt>
                <c:pt idx="184">
                  <c:v>0.10059977768016438</c:v>
                </c:pt>
                <c:pt idx="185">
                  <c:v>9.9722028826736031E-2</c:v>
                </c:pt>
                <c:pt idx="186">
                  <c:v>9.93087540947164E-2</c:v>
                </c:pt>
                <c:pt idx="187">
                  <c:v>9.9370888298968951E-2</c:v>
                </c:pt>
                <c:pt idx="188">
                  <c:v>9.8042938859007375E-2</c:v>
                </c:pt>
                <c:pt idx="189">
                  <c:v>0.1000197652007085</c:v>
                </c:pt>
                <c:pt idx="190">
                  <c:v>0.1011006004620751</c:v>
                </c:pt>
                <c:pt idx="191">
                  <c:v>0.10009481493078555</c:v>
                </c:pt>
                <c:pt idx="192">
                  <c:v>9.9145650510407912E-2</c:v>
                </c:pt>
                <c:pt idx="193">
                  <c:v>0.10151668684809642</c:v>
                </c:pt>
                <c:pt idx="194">
                  <c:v>0.10118752611753591</c:v>
                </c:pt>
                <c:pt idx="195">
                  <c:v>0.10028989364009211</c:v>
                </c:pt>
                <c:pt idx="196">
                  <c:v>0.1005201192764827</c:v>
                </c:pt>
                <c:pt idx="197">
                  <c:v>9.9061633290494347E-2</c:v>
                </c:pt>
                <c:pt idx="198">
                  <c:v>9.9307999664306312E-2</c:v>
                </c:pt>
                <c:pt idx="199">
                  <c:v>9.9045309228787889E-2</c:v>
                </c:pt>
                <c:pt idx="200">
                  <c:v>9.8370262389180549E-2</c:v>
                </c:pt>
                <c:pt idx="201">
                  <c:v>9.9975549267907804E-2</c:v>
                </c:pt>
                <c:pt idx="202">
                  <c:v>0.10121992472424275</c:v>
                </c:pt>
                <c:pt idx="203">
                  <c:v>0.10083237856038903</c:v>
                </c:pt>
                <c:pt idx="204">
                  <c:v>0.11733497405029499</c:v>
                </c:pt>
                <c:pt idx="205">
                  <c:v>0.11999923232723179</c:v>
                </c:pt>
                <c:pt idx="206">
                  <c:v>0.11949473804384084</c:v>
                </c:pt>
                <c:pt idx="207">
                  <c:v>0.11899242965050001</c:v>
                </c:pt>
                <c:pt idx="208">
                  <c:v>0.10944625445383975</c:v>
                </c:pt>
                <c:pt idx="209">
                  <c:v>0.10527570601183443</c:v>
                </c:pt>
                <c:pt idx="210">
                  <c:v>0.10439947378380489</c:v>
                </c:pt>
                <c:pt idx="211">
                  <c:v>0.10518702229835934</c:v>
                </c:pt>
                <c:pt idx="212">
                  <c:v>0.10516464621451176</c:v>
                </c:pt>
                <c:pt idx="213">
                  <c:v>0.10602261718300678</c:v>
                </c:pt>
                <c:pt idx="214">
                  <c:v>0.10693131258241226</c:v>
                </c:pt>
                <c:pt idx="215">
                  <c:v>0.10674206457734788</c:v>
                </c:pt>
                <c:pt idx="216">
                  <c:v>0.10523758437623487</c:v>
                </c:pt>
                <c:pt idx="217">
                  <c:v>0.10705955868958535</c:v>
                </c:pt>
                <c:pt idx="218">
                  <c:v>0.10673268634355072</c:v>
                </c:pt>
                <c:pt idx="219">
                  <c:v>0.10469968872586158</c:v>
                </c:pt>
                <c:pt idx="220">
                  <c:v>0.1053763564044445</c:v>
                </c:pt>
                <c:pt idx="221">
                  <c:v>0.10276994159883163</c:v>
                </c:pt>
                <c:pt idx="222">
                  <c:v>0.10279460482157519</c:v>
                </c:pt>
                <c:pt idx="223">
                  <c:v>0.10190696677156824</c:v>
                </c:pt>
                <c:pt idx="224">
                  <c:v>0.10239584955568394</c:v>
                </c:pt>
                <c:pt idx="225">
                  <c:v>0.10410883527952164</c:v>
                </c:pt>
                <c:pt idx="226">
                  <c:v>0.10534382721142503</c:v>
                </c:pt>
                <c:pt idx="227">
                  <c:v>0.10565045539432524</c:v>
                </c:pt>
                <c:pt idx="228">
                  <c:v>9.9048349063492996E-2</c:v>
                </c:pt>
                <c:pt idx="229">
                  <c:v>0.10026670155438683</c:v>
                </c:pt>
                <c:pt idx="230">
                  <c:v>0.10034465733307579</c:v>
                </c:pt>
                <c:pt idx="231">
                  <c:v>9.9812011252418578E-2</c:v>
                </c:pt>
                <c:pt idx="232">
                  <c:v>9.865828711411162E-2</c:v>
                </c:pt>
                <c:pt idx="233">
                  <c:v>9.8132086538675764E-2</c:v>
                </c:pt>
                <c:pt idx="234">
                  <c:v>9.7367344936277758E-2</c:v>
                </c:pt>
                <c:pt idx="235">
                  <c:v>9.6886215100900383E-2</c:v>
                </c:pt>
                <c:pt idx="236">
                  <c:v>9.6575866653114406E-2</c:v>
                </c:pt>
                <c:pt idx="237">
                  <c:v>9.9016193944040584E-2</c:v>
                </c:pt>
                <c:pt idx="238">
                  <c:v>0.1009029183003961</c:v>
                </c:pt>
                <c:pt idx="239">
                  <c:v>0.10023042472690256</c:v>
                </c:pt>
                <c:pt idx="240">
                  <c:v>9.9465919051240678E-2</c:v>
                </c:pt>
                <c:pt idx="241">
                  <c:v>0.10141690526880646</c:v>
                </c:pt>
                <c:pt idx="242">
                  <c:v>0.10036907560146423</c:v>
                </c:pt>
                <c:pt idx="243">
                  <c:v>9.8278402003117049E-2</c:v>
                </c:pt>
                <c:pt idx="244">
                  <c:v>0.10006341317518193</c:v>
                </c:pt>
                <c:pt idx="245">
                  <c:v>9.7955218030806146E-2</c:v>
                </c:pt>
                <c:pt idx="246">
                  <c:v>9.7791222353530896E-2</c:v>
                </c:pt>
                <c:pt idx="247">
                  <c:v>9.7965981043464934E-2</c:v>
                </c:pt>
                <c:pt idx="248">
                  <c:v>9.6540230684808007E-2</c:v>
                </c:pt>
                <c:pt idx="249">
                  <c:v>9.8998868468507487E-2</c:v>
                </c:pt>
                <c:pt idx="250">
                  <c:v>0.10049467890197987</c:v>
                </c:pt>
                <c:pt idx="251">
                  <c:v>9.9944234457389064E-2</c:v>
                </c:pt>
                <c:pt idx="252">
                  <c:v>9.5029335252182184E-2</c:v>
                </c:pt>
                <c:pt idx="253">
                  <c:v>9.7133581143702241E-2</c:v>
                </c:pt>
                <c:pt idx="254">
                  <c:v>9.7495112562229633E-2</c:v>
                </c:pt>
                <c:pt idx="255">
                  <c:v>9.6893986962947667E-2</c:v>
                </c:pt>
                <c:pt idx="256">
                  <c:v>9.5760454388801014E-2</c:v>
                </c:pt>
                <c:pt idx="257">
                  <c:v>9.4255733699897634E-2</c:v>
                </c:pt>
                <c:pt idx="258">
                  <c:v>9.4163925723942457E-2</c:v>
                </c:pt>
                <c:pt idx="259">
                  <c:v>9.3605810820891158E-2</c:v>
                </c:pt>
                <c:pt idx="260">
                  <c:v>9.3279708383662494E-2</c:v>
                </c:pt>
                <c:pt idx="261">
                  <c:v>9.4300669583881877E-2</c:v>
                </c:pt>
                <c:pt idx="262">
                  <c:v>9.7271598848196625E-2</c:v>
                </c:pt>
                <c:pt idx="263">
                  <c:v>9.7194331848186655E-2</c:v>
                </c:pt>
                <c:pt idx="264">
                  <c:v>9.8463029904574187E-2</c:v>
                </c:pt>
                <c:pt idx="265">
                  <c:v>0.10093735356415501</c:v>
                </c:pt>
                <c:pt idx="266">
                  <c:v>9.9943227279527175E-2</c:v>
                </c:pt>
                <c:pt idx="267">
                  <c:v>0.10003167339051805</c:v>
                </c:pt>
                <c:pt idx="268">
                  <c:v>9.8291790766889681E-2</c:v>
                </c:pt>
                <c:pt idx="269">
                  <c:v>9.6508067551953028E-2</c:v>
                </c:pt>
                <c:pt idx="270">
                  <c:v>9.567878200036746E-2</c:v>
                </c:pt>
                <c:pt idx="271">
                  <c:v>9.6361283834796072E-2</c:v>
                </c:pt>
                <c:pt idx="272">
                  <c:v>9.5974215251315276E-2</c:v>
                </c:pt>
                <c:pt idx="273">
                  <c:v>9.7129617515909206E-2</c:v>
                </c:pt>
                <c:pt idx="274">
                  <c:v>9.89690699277955E-2</c:v>
                </c:pt>
                <c:pt idx="275">
                  <c:v>9.953239344549672E-2</c:v>
                </c:pt>
                <c:pt idx="276">
                  <c:v>9.6835991254446557E-2</c:v>
                </c:pt>
                <c:pt idx="277">
                  <c:v>9.9153006755351131E-2</c:v>
                </c:pt>
                <c:pt idx="278">
                  <c:v>9.9339105610337833E-2</c:v>
                </c:pt>
                <c:pt idx="279">
                  <c:v>9.6481069711724446E-2</c:v>
                </c:pt>
                <c:pt idx="280">
                  <c:v>9.6396838212500141E-2</c:v>
                </c:pt>
                <c:pt idx="281">
                  <c:v>9.5519430194332913E-2</c:v>
                </c:pt>
                <c:pt idx="282">
                  <c:v>9.5055410462653506E-2</c:v>
                </c:pt>
                <c:pt idx="283">
                  <c:v>9.5281243445484998E-2</c:v>
                </c:pt>
                <c:pt idx="284">
                  <c:v>9.5220167231307273E-2</c:v>
                </c:pt>
                <c:pt idx="285">
                  <c:v>9.5859759714220477E-2</c:v>
                </c:pt>
                <c:pt idx="286">
                  <c:v>9.6484104184059505E-2</c:v>
                </c:pt>
                <c:pt idx="287">
                  <c:v>9.682788675173877E-2</c:v>
                </c:pt>
                <c:pt idx="288">
                  <c:v>9.3355389136569558E-2</c:v>
                </c:pt>
                <c:pt idx="289">
                  <c:v>9.7177707811317099E-2</c:v>
                </c:pt>
                <c:pt idx="290">
                  <c:v>9.6475129626256526E-2</c:v>
                </c:pt>
                <c:pt idx="291">
                  <c:v>9.4634008860369018E-2</c:v>
                </c:pt>
                <c:pt idx="292">
                  <c:v>9.4677935941115093E-2</c:v>
                </c:pt>
                <c:pt idx="293">
                  <c:v>9.3407409581687556E-2</c:v>
                </c:pt>
                <c:pt idx="294">
                  <c:v>9.213529432211312E-2</c:v>
                </c:pt>
                <c:pt idx="295">
                  <c:v>9.2526900300297851E-2</c:v>
                </c:pt>
                <c:pt idx="296">
                  <c:v>9.1797347836181029E-2</c:v>
                </c:pt>
                <c:pt idx="297">
                  <c:v>9.3498943174874477E-2</c:v>
                </c:pt>
                <c:pt idx="298">
                  <c:v>9.4830457530141063E-2</c:v>
                </c:pt>
                <c:pt idx="299">
                  <c:v>9.4596056394809988E-2</c:v>
                </c:pt>
                <c:pt idx="300">
                  <c:v>8.7978829599591385E-2</c:v>
                </c:pt>
                <c:pt idx="301">
                  <c:v>9.2883494414309903E-2</c:v>
                </c:pt>
                <c:pt idx="302">
                  <c:v>9.2713577071029715E-2</c:v>
                </c:pt>
                <c:pt idx="303">
                  <c:v>9.2136399570249577E-2</c:v>
                </c:pt>
                <c:pt idx="304">
                  <c:v>9.1017692572421316E-2</c:v>
                </c:pt>
                <c:pt idx="305">
                  <c:v>8.9849461702084382E-2</c:v>
                </c:pt>
                <c:pt idx="306">
                  <c:v>8.9163425090334605E-2</c:v>
                </c:pt>
                <c:pt idx="307">
                  <c:v>8.9131180121533315E-2</c:v>
                </c:pt>
                <c:pt idx="308">
                  <c:v>8.8940133759552051E-2</c:v>
                </c:pt>
                <c:pt idx="309">
                  <c:v>9.1018002926452235E-2</c:v>
                </c:pt>
                <c:pt idx="310">
                  <c:v>9.2195132661130441E-2</c:v>
                </c:pt>
                <c:pt idx="311">
                  <c:v>9.1979674497041378E-2</c:v>
                </c:pt>
                <c:pt idx="312">
                  <c:v>9.2994713364352638E-2</c:v>
                </c:pt>
                <c:pt idx="313">
                  <c:v>9.531948585504009E-2</c:v>
                </c:pt>
                <c:pt idx="314">
                  <c:v>9.386289989703582E-2</c:v>
                </c:pt>
                <c:pt idx="315">
                  <c:v>9.3503683601565926E-2</c:v>
                </c:pt>
                <c:pt idx="316">
                  <c:v>9.3297766898132642E-2</c:v>
                </c:pt>
                <c:pt idx="317">
                  <c:v>9.1791666033894576E-2</c:v>
                </c:pt>
                <c:pt idx="318">
                  <c:v>9.0566941620230892E-2</c:v>
                </c:pt>
                <c:pt idx="319">
                  <c:v>9.0970451110020001E-2</c:v>
                </c:pt>
                <c:pt idx="320">
                  <c:v>9.0338904846619078E-2</c:v>
                </c:pt>
                <c:pt idx="321">
                  <c:v>9.2414014724472568E-2</c:v>
                </c:pt>
                <c:pt idx="322">
                  <c:v>9.4104351685217316E-2</c:v>
                </c:pt>
                <c:pt idx="323">
                  <c:v>9.4942660799094913E-2</c:v>
                </c:pt>
                <c:pt idx="324">
                  <c:v>8.7718066306354467E-2</c:v>
                </c:pt>
                <c:pt idx="325">
                  <c:v>8.9177046882538177E-2</c:v>
                </c:pt>
                <c:pt idx="326">
                  <c:v>8.8495244828588157E-2</c:v>
                </c:pt>
                <c:pt idx="327">
                  <c:v>9.313911556836138E-2</c:v>
                </c:pt>
                <c:pt idx="328">
                  <c:v>9.1789449062653156E-2</c:v>
                </c:pt>
                <c:pt idx="329">
                  <c:v>8.9937872108712541E-2</c:v>
                </c:pt>
                <c:pt idx="330">
                  <c:v>8.9818553880294846E-2</c:v>
                </c:pt>
                <c:pt idx="331">
                  <c:v>9.0156276235650645E-2</c:v>
                </c:pt>
                <c:pt idx="332">
                  <c:v>8.8457142597046554E-2</c:v>
                </c:pt>
                <c:pt idx="333">
                  <c:v>9.089262721005488E-2</c:v>
                </c:pt>
                <c:pt idx="334">
                  <c:v>9.0997560330149871E-2</c:v>
                </c:pt>
                <c:pt idx="335">
                  <c:v>9.2746178362178189E-2</c:v>
                </c:pt>
                <c:pt idx="336">
                  <c:v>8.4073790086684114E-2</c:v>
                </c:pt>
                <c:pt idx="337">
                  <c:v>9.2942337297392333E-2</c:v>
                </c:pt>
                <c:pt idx="338">
                  <c:v>9.2914905898616632E-2</c:v>
                </c:pt>
                <c:pt idx="339">
                  <c:v>9.173403938593333E-2</c:v>
                </c:pt>
                <c:pt idx="340">
                  <c:v>9.2408277371188563E-2</c:v>
                </c:pt>
                <c:pt idx="341">
                  <c:v>7.030135034606648E-2</c:v>
                </c:pt>
                <c:pt idx="342">
                  <c:v>6.9394391154202262E-2</c:v>
                </c:pt>
                <c:pt idx="343">
                  <c:v>6.8396267817372042E-2</c:v>
                </c:pt>
                <c:pt idx="344">
                  <c:v>8.4758925158587156E-2</c:v>
                </c:pt>
                <c:pt idx="345">
                  <c:v>8.5698842463916E-2</c:v>
                </c:pt>
                <c:pt idx="346">
                  <c:v>8.5427783732905674E-2</c:v>
                </c:pt>
                <c:pt idx="347">
                  <c:v>8.7560599746650286E-2</c:v>
                </c:pt>
                <c:pt idx="348">
                  <c:v>9.3831883170039612E-2</c:v>
                </c:pt>
                <c:pt idx="349">
                  <c:v>9.7126445052076668E-2</c:v>
                </c:pt>
                <c:pt idx="350">
                  <c:v>9.6251105797193176E-2</c:v>
                </c:pt>
                <c:pt idx="351">
                  <c:v>9.522970883678647E-2</c:v>
                </c:pt>
                <c:pt idx="352">
                  <c:v>9.4352858288073285E-2</c:v>
                </c:pt>
                <c:pt idx="353">
                  <c:v>9.2490412089931792E-2</c:v>
                </c:pt>
                <c:pt idx="354">
                  <c:v>9.2073290182190223E-2</c:v>
                </c:pt>
                <c:pt idx="355">
                  <c:v>9.1255664998679611E-2</c:v>
                </c:pt>
                <c:pt idx="356">
                  <c:v>0.10353913395727327</c:v>
                </c:pt>
                <c:pt idx="357">
                  <c:v>0.10515242646875458</c:v>
                </c:pt>
                <c:pt idx="358">
                  <c:v>0.10742832785214682</c:v>
                </c:pt>
                <c:pt idx="359">
                  <c:v>0.10650918513336621</c:v>
                </c:pt>
                <c:pt idx="360">
                  <c:v>9.5939652343190282E-2</c:v>
                </c:pt>
                <c:pt idx="361">
                  <c:v>0.10190172993600079</c:v>
                </c:pt>
                <c:pt idx="362">
                  <c:v>0.10033483359721801</c:v>
                </c:pt>
                <c:pt idx="363">
                  <c:v>0.10991457839385528</c:v>
                </c:pt>
                <c:pt idx="364">
                  <c:v>0.10806968783369364</c:v>
                </c:pt>
                <c:pt idx="365">
                  <c:v>0.1067779119102899</c:v>
                </c:pt>
                <c:pt idx="366">
                  <c:v>0.10486301692614042</c:v>
                </c:pt>
                <c:pt idx="367">
                  <c:v>0.10529872266532199</c:v>
                </c:pt>
                <c:pt idx="368">
                  <c:v>0.10473385394063234</c:v>
                </c:pt>
                <c:pt idx="369">
                  <c:v>0.10933477775753975</c:v>
                </c:pt>
                <c:pt idx="370">
                  <c:v>0.11037461345433183</c:v>
                </c:pt>
                <c:pt idx="371">
                  <c:v>0.10887253197658145</c:v>
                </c:pt>
                <c:pt idx="372">
                  <c:v>0.11998348483253819</c:v>
                </c:pt>
                <c:pt idx="373">
                  <c:v>0.12244786422722731</c:v>
                </c:pt>
                <c:pt idx="374">
                  <c:v>0.12056074403439523</c:v>
                </c:pt>
                <c:pt idx="375">
                  <c:v>0.12733279607379111</c:v>
                </c:pt>
                <c:pt idx="376">
                  <c:v>0.12491333928659976</c:v>
                </c:pt>
                <c:pt idx="377">
                  <c:v>0.12198426857070241</c:v>
                </c:pt>
                <c:pt idx="378">
                  <c:v>0.12133880247026325</c:v>
                </c:pt>
                <c:pt idx="379">
                  <c:v>0.12172555444039294</c:v>
                </c:pt>
                <c:pt idx="380">
                  <c:v>0.12160280633587421</c:v>
                </c:pt>
                <c:pt idx="381">
                  <c:v>0.12346277896574247</c:v>
                </c:pt>
                <c:pt idx="382">
                  <c:v>0.12498392248908952</c:v>
                </c:pt>
                <c:pt idx="383">
                  <c:v>0.12470198933351991</c:v>
                </c:pt>
                <c:pt idx="384">
                  <c:v>0.12328586536146957</c:v>
                </c:pt>
                <c:pt idx="385">
                  <c:v>0.12659591924907468</c:v>
                </c:pt>
                <c:pt idx="386">
                  <c:v>0.12592390195828262</c:v>
                </c:pt>
                <c:pt idx="387">
                  <c:v>0.12555059921765091</c:v>
                </c:pt>
                <c:pt idx="388">
                  <c:v>0.12521114337976993</c:v>
                </c:pt>
                <c:pt idx="389">
                  <c:v>0.12227508950856379</c:v>
                </c:pt>
                <c:pt idx="390">
                  <c:v>0.12162808456169071</c:v>
                </c:pt>
                <c:pt idx="391">
                  <c:v>0.12201575858162231</c:v>
                </c:pt>
                <c:pt idx="392">
                  <c:v>0.12189271783511543</c:v>
                </c:pt>
                <c:pt idx="393">
                  <c:v>0.12375712479894292</c:v>
                </c:pt>
                <c:pt idx="394">
                  <c:v>0.12528189485865621</c:v>
                </c:pt>
                <c:pt idx="395">
                  <c:v>0.12499928955031085</c:v>
                </c:pt>
                <c:pt idx="396">
                  <c:v>0.11651149654760849</c:v>
                </c:pt>
                <c:pt idx="397">
                  <c:v>0.11963966806157209</c:v>
                </c:pt>
                <c:pt idx="398">
                  <c:v>0.11900457708803278</c:v>
                </c:pt>
                <c:pt idx="399">
                  <c:v>0.1186517867592404</c:v>
                </c:pt>
                <c:pt idx="400">
                  <c:v>0.1183309834979146</c:v>
                </c:pt>
                <c:pt idx="401">
                  <c:v>0.11555626127427891</c:v>
                </c:pt>
                <c:pt idx="402">
                  <c:v>0.11494480825480366</c:v>
                </c:pt>
                <c:pt idx="403">
                  <c:v>0.11531118018318674</c:v>
                </c:pt>
                <c:pt idx="404">
                  <c:v>0.11519490033658941</c:v>
                </c:pt>
                <c:pt idx="405">
                  <c:v>0.1169568610033084</c:v>
                </c:pt>
                <c:pt idx="406">
                  <c:v>0.11839784729177959</c:v>
                </c:pt>
                <c:pt idx="407">
                  <c:v>0.11813077071076947</c:v>
                </c:pt>
                <c:pt idx="408">
                  <c:v>0.11587652992871914</c:v>
                </c:pt>
                <c:pt idx="409">
                  <c:v>0.11898765347275372</c:v>
                </c:pt>
                <c:pt idx="410">
                  <c:v>0.11835602363034829</c:v>
                </c:pt>
                <c:pt idx="411">
                  <c:v>0.11800515594514807</c:v>
                </c:pt>
                <c:pt idx="412">
                  <c:v>0.11768610100367231</c:v>
                </c:pt>
                <c:pt idx="413">
                  <c:v>0.11492650051515209</c:v>
                </c:pt>
                <c:pt idx="414">
                  <c:v>0.11431837980422913</c:v>
                </c:pt>
                <c:pt idx="415">
                  <c:v>0.11468275507175457</c:v>
                </c:pt>
                <c:pt idx="416">
                  <c:v>0.11456710892932573</c:v>
                </c:pt>
                <c:pt idx="417">
                  <c:v>0.11631946722855041</c:v>
                </c:pt>
                <c:pt idx="418">
                  <c:v>0.11775260040193365</c:v>
                </c:pt>
                <c:pt idx="419">
                  <c:v>0.11748697934006673</c:v>
                </c:pt>
                <c:pt idx="420">
                  <c:v>0.11625292835328035</c:v>
                </c:pt>
                <c:pt idx="421">
                  <c:v>0.11937415767111841</c:v>
                </c:pt>
                <c:pt idx="422">
                  <c:v>0.11874047612352528</c:v>
                </c:pt>
                <c:pt idx="423">
                  <c:v>0.11838846872483848</c:v>
                </c:pt>
                <c:pt idx="424">
                  <c:v>0.11806837740630349</c:v>
                </c:pt>
                <c:pt idx="425">
                  <c:v>0.11529981298628708</c:v>
                </c:pt>
                <c:pt idx="426">
                  <c:v>0.11468971693421716</c:v>
                </c:pt>
                <c:pt idx="427">
                  <c:v>0.11505527579152329</c:v>
                </c:pt>
                <c:pt idx="428">
                  <c:v>0.11493925399903104</c:v>
                </c:pt>
                <c:pt idx="429">
                  <c:v>0.11669730443369937</c:v>
                </c:pt>
                <c:pt idx="430">
                  <c:v>0.11813509281266203</c:v>
                </c:pt>
                <c:pt idx="431">
                  <c:v>0.1178686089414818</c:v>
                </c:pt>
                <c:pt idx="432">
                  <c:v>0.11616334344852927</c:v>
                </c:pt>
                <c:pt idx="433">
                  <c:v>0.11928216753636491</c:v>
                </c:pt>
                <c:pt idx="434">
                  <c:v>0.11864897430594269</c:v>
                </c:pt>
                <c:pt idx="435">
                  <c:v>0.11829723816536292</c:v>
                </c:pt>
                <c:pt idx="436">
                  <c:v>0.11797739351029431</c:v>
                </c:pt>
                <c:pt idx="437">
                  <c:v>0.11521096255550219</c:v>
                </c:pt>
                <c:pt idx="438">
                  <c:v>0.11460133664553955</c:v>
                </c:pt>
                <c:pt idx="439">
                  <c:v>0.11496661380193822</c:v>
                </c:pt>
                <c:pt idx="440">
                  <c:v>0.11485068141623662</c:v>
                </c:pt>
                <c:pt idx="441">
                  <c:v>0.11660737709121875</c:v>
                </c:pt>
                <c:pt idx="442">
                  <c:v>0.11804405750553221</c:v>
                </c:pt>
                <c:pt idx="443">
                  <c:v>0.11777777898773581</c:v>
                </c:pt>
                <c:pt idx="444">
                  <c:v>0.11607382757821263</c:v>
                </c:pt>
                <c:pt idx="445">
                  <c:v>0.11919024828952432</c:v>
                </c:pt>
                <c:pt idx="446">
                  <c:v>0.11855754299997413</c:v>
                </c:pt>
                <c:pt idx="447">
                  <c:v>0.11820607790846897</c:v>
                </c:pt>
                <c:pt idx="448">
                  <c:v>0.11788647972678702</c:v>
                </c:pt>
                <c:pt idx="449">
                  <c:v>0.11512218059316358</c:v>
                </c:pt>
                <c:pt idx="450">
                  <c:v>0.11451302446301512</c:v>
                </c:pt>
                <c:pt idx="451">
                  <c:v>0.114878020135586</c:v>
                </c:pt>
                <c:pt idx="452">
                  <c:v>0.11476217708777789</c:v>
                </c:pt>
                <c:pt idx="453">
                  <c:v>0.11651751904705625</c:v>
                </c:pt>
                <c:pt idx="454">
                  <c:v>0.11795309235052187</c:v>
                </c:pt>
                <c:pt idx="455">
                  <c:v>0.11768701902786327</c:v>
                </c:pt>
                <c:pt idx="456">
                  <c:v>0.11598438068913225</c:v>
                </c:pt>
                <c:pt idx="457">
                  <c:v>0.11909839987597015</c:v>
                </c:pt>
                <c:pt idx="458">
                  <c:v>0.1184661821512831</c:v>
                </c:pt>
                <c:pt idx="459">
                  <c:v>0.11811498789998121</c:v>
                </c:pt>
                <c:pt idx="460">
                  <c:v>0.11779563600175266</c:v>
                </c:pt>
                <c:pt idx="461">
                  <c:v>0.11503346704650923</c:v>
                </c:pt>
                <c:pt idx="462">
                  <c:v>0.11442478033416098</c:v>
                </c:pt>
                <c:pt idx="463">
                  <c:v>0.11478949473981649</c:v>
                </c:pt>
                <c:pt idx="464">
                  <c:v>0.11467374096105779</c:v>
                </c:pt>
                <c:pt idx="465">
                  <c:v>0.11642773024781033</c:v>
                </c:pt>
                <c:pt idx="466">
                  <c:v>0.11786219729357152</c:v>
                </c:pt>
                <c:pt idx="467">
                  <c:v>0.11759632900792666</c:v>
                </c:pt>
                <c:pt idx="468">
                  <c:v>0.11589500272813093</c:v>
                </c:pt>
                <c:pt idx="469">
                  <c:v>0.11900662224111806</c:v>
                </c:pt>
                <c:pt idx="470">
                  <c:v>0.11837489170557496</c:v>
                </c:pt>
                <c:pt idx="471">
                  <c:v>0.11802396808576596</c:v>
                </c:pt>
                <c:pt idx="472">
                  <c:v>0.11770486228120396</c:v>
                </c:pt>
                <c:pt idx="473">
                  <c:v>0.11494482186281775</c:v>
                </c:pt>
                <c:pt idx="474">
                  <c:v>0.11433660420653478</c:v>
                </c:pt>
                <c:pt idx="475">
                  <c:v>0.11470103756202016</c:v>
                </c:pt>
                <c:pt idx="476">
                  <c:v>0.11458537298351981</c:v>
                </c:pt>
                <c:pt idx="477">
                  <c:v>0.11633801064012064</c:v>
                </c:pt>
                <c:pt idx="478">
                  <c:v>0.11777137228066337</c:v>
                </c:pt>
                <c:pt idx="479">
                  <c:v>0.11750570887403</c:v>
                </c:pt>
                <c:pt idx="480">
                  <c:v>0.11580569364209246</c:v>
                </c:pt>
                <c:pt idx="481">
                  <c:v>0.11891491533042572</c:v>
                </c:pt>
                <c:pt idx="482">
                  <c:v>0.11828367160859694</c:v>
                </c:pt>
                <c:pt idx="483">
                  <c:v>0.11793301841173129</c:v>
                </c:pt>
                <c:pt idx="484">
                  <c:v>0.11761415851119521</c:v>
                </c:pt>
                <c:pt idx="485">
                  <c:v>0.11485624498940843</c:v>
                </c:pt>
                <c:pt idx="486">
                  <c:v>0.11424849602773453</c:v>
                </c:pt>
                <c:pt idx="487">
                  <c:v>0.11461264854962799</c:v>
                </c:pt>
                <c:pt idx="488">
                  <c:v>0.11449707310264799</c:v>
                </c:pt>
                <c:pt idx="489">
                  <c:v>0.11624836017066793</c:v>
                </c:pt>
                <c:pt idx="490">
                  <c:v>0.11768061725782124</c:v>
                </c:pt>
                <c:pt idx="491">
                  <c:v>0.11741515857231889</c:v>
                </c:pt>
                <c:pt idx="492">
                  <c:v>0.11571645337794158</c:v>
                </c:pt>
                <c:pt idx="493">
                  <c:v>0.11882327908939286</c:v>
                </c:pt>
                <c:pt idx="494">
                  <c:v>0.1181925218061381</c:v>
                </c:pt>
                <c:pt idx="495">
                  <c:v>0.11784213882382692</c:v>
                </c:pt>
                <c:pt idx="496">
                  <c:v>0.11752352463782229</c:v>
                </c:pt>
                <c:pt idx="497">
                  <c:v>0.11476773637364113</c:v>
                </c:pt>
                <c:pt idx="498">
                  <c:v>0.11416045574539863</c:v>
                </c:pt>
                <c:pt idx="499">
                  <c:v>0.11452432765011152</c:v>
                </c:pt>
                <c:pt idx="500">
                  <c:v>0.1144088412659668</c:v>
                </c:pt>
                <c:pt idx="501">
                  <c:v>0.11615877878617403</c:v>
                </c:pt>
                <c:pt idx="502">
                  <c:v>0.11758993217111054</c:v>
                </c:pt>
                <c:pt idx="503">
                  <c:v>0.11732467804898042</c:v>
                </c:pt>
                <c:pt idx="504">
                  <c:v>0.1156272818826439</c:v>
                </c:pt>
                <c:pt idx="505">
                  <c:v>0.11873171346356118</c:v>
                </c:pt>
                <c:pt idx="506">
                  <c:v>0.1181014422440292</c:v>
                </c:pt>
                <c:pt idx="507">
                  <c:v>0.11775132926804426</c:v>
                </c:pt>
                <c:pt idx="508">
                  <c:v>0.11743296060722259</c:v>
                </c:pt>
                <c:pt idx="509">
                  <c:v>0.11467929596291628</c:v>
                </c:pt>
                <c:pt idx="510">
                  <c:v>0.11407248330720583</c:v>
                </c:pt>
                <c:pt idx="511">
                  <c:v>0.1144360748109827</c:v>
                </c:pt>
                <c:pt idx="512">
                  <c:v>0.11432067742104114</c:v>
                </c:pt>
                <c:pt idx="513">
                  <c:v>0.11606926643340183</c:v>
                </c:pt>
                <c:pt idx="514">
                  <c:v>0.11749931696663825</c:v>
                </c:pt>
                <c:pt idx="515">
                  <c:v>0.11723426725024312</c:v>
                </c:pt>
                <c:pt idx="516">
                  <c:v>0.11553817910320591</c:v>
                </c:pt>
                <c:pt idx="517">
                  <c:v>0.11864021839851438</c:v>
                </c:pt>
                <c:pt idx="518">
                  <c:v>0.11801043286814281</c:v>
                </c:pt>
                <c:pt idx="519">
                  <c:v>0.1176605896904163</c:v>
                </c:pt>
                <c:pt idx="520">
                  <c:v>0.11734246636557506</c:v>
                </c:pt>
                <c:pt idx="521">
                  <c:v>0.11459092370467484</c:v>
                </c:pt>
                <c:pt idx="522">
                  <c:v>0.1139845786608752</c:v>
                </c:pt>
                <c:pt idx="523">
                  <c:v>0.11434788997979398</c:v>
                </c:pt>
                <c:pt idx="524">
                  <c:v>0.11423258151547634</c:v>
                </c:pt>
                <c:pt idx="525">
                  <c:v>0.11597982305915526</c:v>
                </c:pt>
                <c:pt idx="526">
                  <c:v>0.11740877159055288</c:v>
                </c:pt>
                <c:pt idx="527">
                  <c:v>0.11714392612237698</c:v>
                </c:pt>
                <c:pt idx="528">
                  <c:v>0.11544914498667491</c:v>
                </c:pt>
                <c:pt idx="529">
                  <c:v>0.11854879383987807</c:v>
                </c:pt>
                <c:pt idx="530">
                  <c:v>0.11791949362439318</c:v>
                </c:pt>
                <c:pt idx="531">
                  <c:v>0.11756992003701766</c:v>
                </c:pt>
                <c:pt idx="532">
                  <c:v>0.11725204185910008</c:v>
                </c:pt>
                <c:pt idx="533">
                  <c:v>0.11450261954639827</c:v>
                </c:pt>
                <c:pt idx="534">
                  <c:v>0.11389674175416611</c:v>
                </c:pt>
                <c:pt idx="535">
                  <c:v>0.11425977310413819</c:v>
                </c:pt>
                <c:pt idx="536">
                  <c:v>0.1141445534969181</c:v>
                </c:pt>
                <c:pt idx="537">
                  <c:v>0.11589044861027922</c:v>
                </c:pt>
                <c:pt idx="538">
                  <c:v>0.11731829598904445</c:v>
                </c:pt>
                <c:pt idx="539">
                  <c:v>0.11705365461169338</c:v>
                </c:pt>
                <c:pt idx="540">
                  <c:v>0.11536017948013905</c:v>
                </c:pt>
                <c:pt idx="541">
                  <c:v>0.11845743973331976</c:v>
                </c:pt>
                <c:pt idx="542">
                  <c:v>0.11782862445873625</c:v>
                </c:pt>
                <c:pt idx="543">
                  <c:v>0.11747932025396446</c:v>
                </c:pt>
                <c:pt idx="544">
                  <c:v>0.11716168703405951</c:v>
                </c:pt>
                <c:pt idx="545">
                  <c:v>0.11441438343560852</c:v>
                </c:pt>
                <c:pt idx="546">
                  <c:v>0.11380897253487818</c:v>
                </c:pt>
                <c:pt idx="547">
                  <c:v>0.1141717241316486</c:v>
                </c:pt>
                <c:pt idx="548">
                  <c:v>0.11405659331305244</c:v>
                </c:pt>
                <c:pt idx="549">
                  <c:v>0.1158011430336596</c:v>
                </c:pt>
                <c:pt idx="550">
                  <c:v>0.1172278901083444</c:v>
                </c:pt>
                <c:pt idx="551">
                  <c:v>0.1169634526645451</c:v>
                </c:pt>
                <c:pt idx="552">
                  <c:v>0.11527128253072723</c:v>
                </c:pt>
                <c:pt idx="553">
                  <c:v>0.11836615602454886</c:v>
                </c:pt>
                <c:pt idx="554">
                  <c:v>0.1177378253171696</c:v>
                </c:pt>
                <c:pt idx="555">
                  <c:v>0.11738879028741439</c:v>
                </c:pt>
                <c:pt idx="556">
                  <c:v>0.11707140183675657</c:v>
                </c:pt>
                <c:pt idx="557">
                  <c:v>0.11432621531986793</c:v>
                </c:pt>
                <c:pt idx="558">
                  <c:v>0.11372127095085123</c:v>
                </c:pt>
                <c:pt idx="559">
                  <c:v>0.11408374300999877</c:v>
                </c:pt>
                <c:pt idx="560">
                  <c:v>0.11396870091160574</c:v>
                </c:pt>
                <c:pt idx="561">
                  <c:v>0.11571190627622319</c:v>
                </c:pt>
                <c:pt idx="562">
                  <c:v>0.11713755389472567</c:v>
                </c:pt>
                <c:pt idx="563">
                  <c:v>0.11687332022732622</c:v>
                </c:pt>
                <c:pt idx="564">
                  <c:v>0.11518245408560909</c:v>
                </c:pt>
                <c:pt idx="565">
                  <c:v>0.11827494265931658</c:v>
                </c:pt>
                <c:pt idx="566">
                  <c:v>0.11764709614573242</c:v>
                </c:pt>
                <c:pt idx="567">
                  <c:v>0.11729833008356662</c:v>
                </c:pt>
                <c:pt idx="568">
                  <c:v>0.1169811862135359</c:v>
                </c:pt>
                <c:pt idx="569">
                  <c:v>0.11423811514677931</c:v>
                </c:pt>
                <c:pt idx="570">
                  <c:v>0.1136336369499653</c:v>
                </c:pt>
                <c:pt idx="571">
                  <c:v>0.11399582968690261</c:v>
                </c:pt>
                <c:pt idx="572">
                  <c:v>0.11388087624034463</c:v>
                </c:pt>
                <c:pt idx="573">
                  <c:v>0.11562273828493769</c:v>
                </c:pt>
                <c:pt idx="574">
                  <c:v>0.11704728729450255</c:v>
                </c:pt>
                <c:pt idx="575">
                  <c:v>0.11678325724647216</c:v>
                </c:pt>
                <c:pt idx="576">
                  <c:v>0.11509369409199499</c:v>
                </c:pt>
                <c:pt idx="577">
                  <c:v>0.11818379958341595</c:v>
                </c:pt>
                <c:pt idx="578">
                  <c:v>0.11755643689050549</c:v>
                </c:pt>
                <c:pt idx="579">
                  <c:v>0.11720793958866176</c:v>
                </c:pt>
                <c:pt idx="580">
                  <c:v>0.11689104011078347</c:v>
                </c:pt>
                <c:pt idx="581">
                  <c:v>0.11415008286398581</c:v>
                </c:pt>
                <c:pt idx="582">
                  <c:v>0.11354607048014058</c:v>
                </c:pt>
                <c:pt idx="583">
                  <c:v>0.11390798411011432</c:v>
                </c:pt>
                <c:pt idx="584">
                  <c:v>0.11379311924707598</c:v>
                </c:pt>
                <c:pt idx="585">
                  <c:v>0.11553363900681167</c:v>
                </c:pt>
                <c:pt idx="586">
                  <c:v>0.11695709025403071</c:v>
                </c:pt>
                <c:pt idx="587">
                  <c:v>0.11669326366845961</c:v>
                </c:pt>
                <c:pt idx="588">
                  <c:v>0.11500500249713598</c:v>
                </c:pt>
                <c:pt idx="589">
                  <c:v>0.11809272674268177</c:v>
                </c:pt>
                <c:pt idx="590">
                  <c:v>0.11746584749761114</c:v>
                </c:pt>
                <c:pt idx="591">
                  <c:v>0.11711761874898184</c:v>
                </c:pt>
                <c:pt idx="592">
                  <c:v>0.11680096347492656</c:v>
                </c:pt>
                <c:pt idx="593">
                  <c:v>0.11406211841917095</c:v>
                </c:pt>
                <c:pt idx="594">
                  <c:v>0.11345857148933743</c:v>
                </c:pt>
                <c:pt idx="595">
                  <c:v>0.11382020622742839</c:v>
                </c:pt>
                <c:pt idx="596">
                  <c:v>0.11370542987964692</c:v>
                </c:pt>
                <c:pt idx="597">
                  <c:v>0.11544460838889453</c:v>
                </c:pt>
                <c:pt idx="598">
                  <c:v>0.11686696271970719</c:v>
                </c:pt>
                <c:pt idx="599">
                  <c:v>0.11660333943980651</c:v>
                </c:pt>
                <c:pt idx="600">
                  <c:v>0.11491637924832372</c:v>
                </c:pt>
                <c:pt idx="601">
                  <c:v>0.11800172408299059</c:v>
                </c:pt>
                <c:pt idx="602">
                  <c:v>0.11737532791321323</c:v>
                </c:pt>
                <c:pt idx="603">
                  <c:v>0.11702736751085033</c:v>
                </c:pt>
                <c:pt idx="604">
                  <c:v>0.11671095625243376</c:v>
                </c:pt>
                <c:pt idx="605">
                  <c:v>0.11397422176005853</c:v>
                </c:pt>
                <c:pt idx="606">
                  <c:v>0.11337113992555627</c:v>
                </c:pt>
                <c:pt idx="607">
                  <c:v>0.11373249598667948</c:v>
                </c:pt>
                <c:pt idx="608">
                  <c:v>0.11361780808594474</c:v>
                </c:pt>
                <c:pt idx="609">
                  <c:v>0.1153556463782765</c:v>
                </c:pt>
                <c:pt idx="610">
                  <c:v>0.1167769046379703</c:v>
                </c:pt>
                <c:pt idx="611">
                  <c:v>0.116513484507072</c:v>
                </c:pt>
                <c:pt idx="612">
                  <c:v>0.11482782429289054</c:v>
                </c:pt>
                <c:pt idx="613">
                  <c:v>0.11791079155026064</c:v>
                </c:pt>
                <c:pt idx="614">
                  <c:v>0.11728487808351708</c:v>
                </c:pt>
                <c:pt idx="615">
                  <c:v>0.11693718582063203</c:v>
                </c:pt>
                <c:pt idx="616">
                  <c:v>0.11662101838981488</c:v>
                </c:pt>
                <c:pt idx="617">
                  <c:v>0.11388639283441267</c:v>
                </c:pt>
                <c:pt idx="618">
                  <c:v>0.11328377573683761</c:v>
                </c:pt>
                <c:pt idx="619">
                  <c:v>0.11364485333574249</c:v>
                </c:pt>
                <c:pt idx="620">
                  <c:v>0.11353025381389688</c:v>
                </c:pt>
                <c:pt idx="621">
                  <c:v>0.11526675292208853</c:v>
                </c:pt>
                <c:pt idx="622">
                  <c:v>0.11668691595529965</c:v>
                </c:pt>
                <c:pt idx="623">
                  <c:v>0.11642369881685639</c:v>
                </c:pt>
                <c:pt idx="624">
                  <c:v>0.11473933757820931</c:v>
                </c:pt>
                <c:pt idx="625">
                  <c:v>0.11781992909045186</c:v>
                </c:pt>
                <c:pt idx="626">
                  <c:v>0.11719449795476948</c:v>
                </c:pt>
                <c:pt idx="627">
                  <c:v>0.11684707362473309</c:v>
                </c:pt>
                <c:pt idx="628">
                  <c:v>0.11653114983362098</c:v>
                </c:pt>
                <c:pt idx="629">
                  <c:v>0.11379863159003772</c:v>
                </c:pt>
                <c:pt idx="630">
                  <c:v>0.113196478871262</c:v>
                </c:pt>
                <c:pt idx="631">
                  <c:v>0.11355727822253249</c:v>
                </c:pt>
                <c:pt idx="632">
                  <c:v>0.11344276701147092</c:v>
                </c:pt>
                <c:pt idx="633">
                  <c:v>0.11517792796750236</c:v>
                </c:pt>
                <c:pt idx="634">
                  <c:v>0.11659699661821607</c:v>
                </c:pt>
                <c:pt idx="635">
                  <c:v>0.11633398231580118</c:v>
                </c:pt>
                <c:pt idx="636">
                  <c:v>0.11465091905169347</c:v>
                </c:pt>
                <c:pt idx="637">
                  <c:v>0.1177291366495658</c:v>
                </c:pt>
                <c:pt idx="638">
                  <c:v>0.11710418747325864</c:v>
                </c:pt>
                <c:pt idx="639">
                  <c:v>0.11675703086960094</c:v>
                </c:pt>
                <c:pt idx="640">
                  <c:v>0.11644135053044427</c:v>
                </c:pt>
                <c:pt idx="641">
                  <c:v>0.11371093797477827</c:v>
                </c:pt>
                <c:pt idx="642">
                  <c:v>0.11310924927694999</c:v>
                </c:pt>
                <c:pt idx="643">
                  <c:v>0.11346977059500467</c:v>
                </c:pt>
                <c:pt idx="644">
                  <c:v>0.11335534762667455</c:v>
                </c:pt>
                <c:pt idx="645">
                  <c:v>0.11508917146173041</c:v>
                </c:pt>
                <c:pt idx="646">
                  <c:v>0.11650714657328162</c:v>
                </c:pt>
                <c:pt idx="647">
                  <c:v>0.11624433495058896</c:v>
                </c:pt>
                <c:pt idx="648">
                  <c:v>0.114562568660797</c:v>
                </c:pt>
                <c:pt idx="649">
                  <c:v>0.11763841417364565</c:v>
                </c:pt>
                <c:pt idx="650">
                  <c:v>0.11701394658531417</c:v>
                </c:pt>
                <c:pt idx="651">
                  <c:v>0.11666705750172429</c:v>
                </c:pt>
                <c:pt idx="652">
                  <c:v>0.11635162042691814</c:v>
                </c:pt>
                <c:pt idx="653">
                  <c:v>0.11362331193651909</c:v>
                </c:pt>
                <c:pt idx="654">
                  <c:v>0.11302208690206211</c:v>
                </c:pt>
                <c:pt idx="655">
                  <c:v>0.11338233040115432</c:v>
                </c:pt>
                <c:pt idx="656">
                  <c:v>0.11326799560755553</c:v>
                </c:pt>
                <c:pt idx="657">
                  <c:v>0.1150004833520258</c:v>
                </c:pt>
                <c:pt idx="658">
                  <c:v>0.11641736576709953</c:v>
                </c:pt>
                <c:pt idx="659">
                  <c:v>0.11615475666794341</c:v>
                </c:pt>
                <c:pt idx="660">
                  <c:v>0.11447428635301435</c:v>
                </c:pt>
                <c:pt idx="661">
                  <c:v>0.11754776160877617</c:v>
                </c:pt>
                <c:pt idx="662">
                  <c:v>0.11692377523730701</c:v>
                </c:pt>
                <c:pt idx="663">
                  <c:v>0.11657715346763307</c:v>
                </c:pt>
                <c:pt idx="664">
                  <c:v>0.11626195946971711</c:v>
                </c:pt>
                <c:pt idx="665">
                  <c:v>0.11353575342318512</c:v>
                </c:pt>
                <c:pt idx="666">
                  <c:v>0.11293499169479887</c:v>
                </c:pt>
                <c:pt idx="667">
                  <c:v>0.11329495758901684</c:v>
                </c:pt>
                <c:pt idx="668">
                  <c:v>0.11318071090220161</c:v>
                </c:pt>
                <c:pt idx="669">
                  <c:v>0.11491186358568228</c:v>
                </c:pt>
                <c:pt idx="670">
                  <c:v>0.11632765414631417</c:v>
                </c:pt>
                <c:pt idx="671">
                  <c:v>0.11606524741462926</c:v>
                </c:pt>
                <c:pt idx="672">
                  <c:v>0.11438607207588043</c:v>
                </c:pt>
                <c:pt idx="673">
                  <c:v>0.11745717890108365</c:v>
                </c:pt>
                <c:pt idx="674">
                  <c:v>0.11683367337564947</c:v>
                </c:pt>
                <c:pt idx="675">
                  <c:v>0.11648731871389845</c:v>
                </c:pt>
                <c:pt idx="676">
                  <c:v>0.11617236760555678</c:v>
                </c:pt>
                <c:pt idx="677">
                  <c:v>0.1134482623827414</c:v>
                </c:pt>
                <c:pt idx="678">
                  <c:v>0.11284796360340064</c:v>
                </c:pt>
                <c:pt idx="679">
                  <c:v>0.11320765210666764</c:v>
                </c:pt>
                <c:pt idx="680">
                  <c:v>0.11309349345874058</c:v>
                </c:pt>
                <c:pt idx="681">
                  <c:v>0.11482331211003423</c:v>
                </c:pt>
                <c:pt idx="682">
                  <c:v>0.11623801165761105</c:v>
                </c:pt>
                <c:pt idx="683">
                  <c:v>0.11597580713745229</c:v>
                </c:pt>
                <c:pt idx="684">
                  <c:v>0.11429792577697059</c:v>
                </c:pt>
                <c:pt idx="685">
                  <c:v>0.11736666599673591</c:v>
                </c:pt>
                <c:pt idx="686">
                  <c:v>0.11674364094679511</c:v>
                </c:pt>
                <c:pt idx="687">
                  <c:v>0.11639755318713273</c:v>
                </c:pt>
                <c:pt idx="688">
                  <c:v>0.11608284478119382</c:v>
                </c:pt>
                <c:pt idx="689">
                  <c:v>0.11336083876319311</c:v>
                </c:pt>
                <c:pt idx="690">
                  <c:v>0.11276100257614773</c:v>
                </c:pt>
                <c:pt idx="691">
                  <c:v>0.11312041390222215</c:v>
                </c:pt>
                <c:pt idx="692">
                  <c:v>0.1130063432253402</c:v>
                </c:pt>
                <c:pt idx="693">
                  <c:v>0.1147348288724566</c:v>
                </c:pt>
                <c:pt idx="694">
                  <c:v>0.11614843824771676</c:v>
                </c:pt>
                <c:pt idx="695">
                  <c:v>0.11588643578325923</c:v>
                </c:pt>
                <c:pt idx="696">
                  <c:v>0.11420984740390058</c:v>
                </c:pt>
                <c:pt idx="697">
                  <c:v>0.11727622284194227</c:v>
                </c:pt>
                <c:pt idx="698">
                  <c:v>0.11665367789723879</c:v>
                </c:pt>
                <c:pt idx="699">
                  <c:v>0.11630785683398938</c:v>
                </c:pt>
                <c:pt idx="700">
                  <c:v>0.11599339094342592</c:v>
                </c:pt>
                <c:pt idx="701">
                  <c:v>0.11327348251258547</c:v>
                </c:pt>
                <c:pt idx="702">
                  <c:v>0.11267410856136024</c:v>
                </c:pt>
                <c:pt idx="703">
                  <c:v>0.11303324292383579</c:v>
                </c:pt>
                <c:pt idx="704">
                  <c:v>0.11291926015020816</c:v>
                </c:pt>
                <c:pt idx="705">
                  <c:v>0.11464641382036492</c:v>
                </c:pt>
                <c:pt idx="706">
                  <c:v>0.11605893386339892</c:v>
                </c:pt>
                <c:pt idx="707">
                  <c:v>0.11579713329893782</c:v>
                </c:pt>
              </c:numCache>
            </c:numRef>
          </c:val>
          <c:smooth val="0"/>
          <c:extLst>
            <c:ext xmlns:c16="http://schemas.microsoft.com/office/drawing/2014/chart" uri="{C3380CC4-5D6E-409C-BE32-E72D297353CC}">
              <c16:uniqueId val="{00000001-4D2E-4805-A447-F419E6ED7C57}"/>
            </c:ext>
          </c:extLst>
        </c:ser>
        <c:dLbls>
          <c:showLegendKey val="0"/>
          <c:showVal val="0"/>
          <c:showCatName val="0"/>
          <c:showSerName val="0"/>
          <c:showPercent val="0"/>
          <c:showBubbleSize val="0"/>
        </c:dLbls>
        <c:smooth val="0"/>
        <c:axId val="1277678928"/>
        <c:axId val="1"/>
      </c:lineChart>
      <c:catAx>
        <c:axId val="1277678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2"/>
        <c:tickMarkSkip val="12"/>
        <c:noMultiLvlLbl val="0"/>
      </c:catAx>
      <c:valAx>
        <c:axId val="1"/>
        <c:scaling>
          <c:orientation val="minMax"/>
          <c:min val="0.06"/>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Cents Per KWH</a:t>
                </a:r>
              </a:p>
            </c:rich>
          </c:tx>
          <c:layout>
            <c:manualLayout>
              <c:xMode val="edge"/>
              <c:yMode val="edge"/>
              <c:x val="9.7561405570572336E-3"/>
              <c:y val="0.29095388811692657"/>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678928"/>
        <c:crosses val="autoZero"/>
        <c:crossBetween val="between"/>
      </c:valAx>
      <c:spPr>
        <a:noFill/>
        <a:ln w="12700">
          <a:solidFill>
            <a:srgbClr val="808080"/>
          </a:solidFill>
          <a:prstDash val="solid"/>
        </a:ln>
      </c:spPr>
    </c:plotArea>
    <c:legend>
      <c:legendPos val="r"/>
      <c:layout>
        <c:manualLayout>
          <c:xMode val="edge"/>
          <c:yMode val="edge"/>
          <c:x val="0.31250041132918088"/>
          <c:y val="0.92144022438371664"/>
          <c:w val="0.39527077212363376"/>
          <c:h val="6.7103082702897443E-2"/>
        </c:manualLayout>
      </c:layout>
      <c:overlay val="0"/>
      <c:spPr>
        <a:solidFill>
          <a:srgbClr val="FFFFFF"/>
        </a:solidFill>
        <a:ln w="3175">
          <a:solidFill>
            <a:srgbClr val="000000"/>
          </a:solidFill>
          <a:prstDash val="solid"/>
        </a:ln>
      </c:spPr>
      <c:txPr>
        <a:bodyPr/>
        <a:lstStyle/>
        <a:p>
          <a:pPr>
            <a:defRPr sz="13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181452192667144E-2"/>
          <c:y val="6.459964621600002E-2"/>
          <c:w val="0.92932969086987782"/>
          <c:h val="0.73901995271104026"/>
        </c:manualLayout>
      </c:layout>
      <c:lineChart>
        <c:grouping val="standard"/>
        <c:varyColors val="0"/>
        <c:ser>
          <c:idx val="0"/>
          <c:order val="0"/>
          <c:tx>
            <c:strRef>
              <c:f>NominalPrice!$C$1</c:f>
              <c:strCache>
                <c:ptCount val="1"/>
                <c:pt idx="0">
                  <c:v>PriceCom</c:v>
                </c:pt>
              </c:strCache>
            </c:strRef>
          </c:tx>
          <c:spPr>
            <a:ln w="38100">
              <a:solidFill>
                <a:srgbClr val="000080"/>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NominalPrice!$C$2:$C$733</c:f>
              <c:numCache>
                <c:formatCode>0.0000</c:formatCode>
                <c:ptCount val="732"/>
                <c:pt idx="0">
                  <c:v>6.3335133417707287E-2</c:v>
                </c:pt>
                <c:pt idx="1">
                  <c:v>6.3651089795145305E-2</c:v>
                </c:pt>
                <c:pt idx="2">
                  <c:v>6.3406375447738209E-2</c:v>
                </c:pt>
                <c:pt idx="3">
                  <c:v>6.4109006980859223E-2</c:v>
                </c:pt>
                <c:pt idx="4">
                  <c:v>6.4153606173598998E-2</c:v>
                </c:pt>
                <c:pt idx="5">
                  <c:v>6.3402393347837219E-2</c:v>
                </c:pt>
                <c:pt idx="6">
                  <c:v>6.3466841385538639E-2</c:v>
                </c:pt>
                <c:pt idx="7">
                  <c:v>6.3952398494603366E-2</c:v>
                </c:pt>
                <c:pt idx="8">
                  <c:v>6.3550928955682914E-2</c:v>
                </c:pt>
                <c:pt idx="9">
                  <c:v>6.5612246749718911E-2</c:v>
                </c:pt>
                <c:pt idx="10">
                  <c:v>6.6237063833308518E-2</c:v>
                </c:pt>
                <c:pt idx="11">
                  <c:v>6.6672390438530585E-2</c:v>
                </c:pt>
                <c:pt idx="12">
                  <c:v>6.557287933435707E-2</c:v>
                </c:pt>
                <c:pt idx="13">
                  <c:v>6.7689115639562189E-2</c:v>
                </c:pt>
                <c:pt idx="14">
                  <c:v>6.7316845984833742E-2</c:v>
                </c:pt>
                <c:pt idx="15">
                  <c:v>6.5341447743052644E-2</c:v>
                </c:pt>
                <c:pt idx="16">
                  <c:v>6.4702330752094708E-2</c:v>
                </c:pt>
                <c:pt idx="17">
                  <c:v>6.4788534242847903E-2</c:v>
                </c:pt>
                <c:pt idx="18">
                  <c:v>6.4365481517748818E-2</c:v>
                </c:pt>
                <c:pt idx="19">
                  <c:v>6.458440193921261E-2</c:v>
                </c:pt>
                <c:pt idx="20">
                  <c:v>6.4373016218170973E-2</c:v>
                </c:pt>
                <c:pt idx="21">
                  <c:v>6.6552665535256877E-2</c:v>
                </c:pt>
                <c:pt idx="22">
                  <c:v>6.7423585712473838E-2</c:v>
                </c:pt>
                <c:pt idx="23">
                  <c:v>6.6864907579479826E-2</c:v>
                </c:pt>
                <c:pt idx="24">
                  <c:v>6.8123792710641437E-2</c:v>
                </c:pt>
                <c:pt idx="25">
                  <c:v>6.9697578463198823E-2</c:v>
                </c:pt>
                <c:pt idx="26">
                  <c:v>6.9213164456930099E-2</c:v>
                </c:pt>
                <c:pt idx="27">
                  <c:v>6.838310336782967E-2</c:v>
                </c:pt>
                <c:pt idx="28">
                  <c:v>6.7710962000706615E-2</c:v>
                </c:pt>
                <c:pt idx="29">
                  <c:v>6.6879439333108512E-2</c:v>
                </c:pt>
                <c:pt idx="30">
                  <c:v>6.6598448501917457E-2</c:v>
                </c:pt>
                <c:pt idx="31">
                  <c:v>6.6839144642117168E-2</c:v>
                </c:pt>
                <c:pt idx="32">
                  <c:v>6.6369841574283064E-2</c:v>
                </c:pt>
                <c:pt idx="33">
                  <c:v>6.503454674979213E-2</c:v>
                </c:pt>
                <c:pt idx="34">
                  <c:v>6.5815012603841996E-2</c:v>
                </c:pt>
                <c:pt idx="35">
                  <c:v>6.5871226002904432E-2</c:v>
                </c:pt>
                <c:pt idx="36">
                  <c:v>6.4597526768055372E-2</c:v>
                </c:pt>
                <c:pt idx="37">
                  <c:v>6.6640585372550437E-2</c:v>
                </c:pt>
                <c:pt idx="38">
                  <c:v>6.6691372073695659E-2</c:v>
                </c:pt>
                <c:pt idx="39">
                  <c:v>6.8493748370099874E-2</c:v>
                </c:pt>
                <c:pt idx="40">
                  <c:v>6.869115687422396E-2</c:v>
                </c:pt>
                <c:pt idx="41">
                  <c:v>6.6450927107348595E-2</c:v>
                </c:pt>
                <c:pt idx="42">
                  <c:v>6.6651624927900388E-2</c:v>
                </c:pt>
                <c:pt idx="43">
                  <c:v>6.6839614604859959E-2</c:v>
                </c:pt>
                <c:pt idx="44">
                  <c:v>6.6412364824169248E-2</c:v>
                </c:pt>
                <c:pt idx="45">
                  <c:v>6.7992222637839259E-2</c:v>
                </c:pt>
                <c:pt idx="46">
                  <c:v>6.8904594346212017E-2</c:v>
                </c:pt>
                <c:pt idx="47">
                  <c:v>6.8885676113640104E-2</c:v>
                </c:pt>
                <c:pt idx="48">
                  <c:v>6.8987360051740762E-2</c:v>
                </c:pt>
                <c:pt idx="49">
                  <c:v>7.0452094373858451E-2</c:v>
                </c:pt>
                <c:pt idx="50">
                  <c:v>7.0093457109330237E-2</c:v>
                </c:pt>
                <c:pt idx="51">
                  <c:v>7.2722606896603786E-2</c:v>
                </c:pt>
                <c:pt idx="52">
                  <c:v>7.2657025293492494E-2</c:v>
                </c:pt>
                <c:pt idx="53">
                  <c:v>7.161566082598779E-2</c:v>
                </c:pt>
                <c:pt idx="54">
                  <c:v>6.7134312029033763E-2</c:v>
                </c:pt>
                <c:pt idx="55">
                  <c:v>6.7409565257653334E-2</c:v>
                </c:pt>
                <c:pt idx="56">
                  <c:v>6.6111529241542982E-2</c:v>
                </c:pt>
                <c:pt idx="57">
                  <c:v>6.7925361207061705E-2</c:v>
                </c:pt>
                <c:pt idx="58">
                  <c:v>6.7450268732208801E-2</c:v>
                </c:pt>
                <c:pt idx="59">
                  <c:v>6.7183850314495253E-2</c:v>
                </c:pt>
                <c:pt idx="60">
                  <c:v>6.7164652753982118E-2</c:v>
                </c:pt>
                <c:pt idx="61">
                  <c:v>6.9353101101770662E-2</c:v>
                </c:pt>
                <c:pt idx="62">
                  <c:v>6.8733663397967548E-2</c:v>
                </c:pt>
                <c:pt idx="63">
                  <c:v>6.7589929811499458E-2</c:v>
                </c:pt>
                <c:pt idx="64">
                  <c:v>6.6790164404114075E-2</c:v>
                </c:pt>
                <c:pt idx="65">
                  <c:v>6.5941660161836405E-2</c:v>
                </c:pt>
                <c:pt idx="66">
                  <c:v>6.5951210852892184E-2</c:v>
                </c:pt>
                <c:pt idx="67">
                  <c:v>6.6421438697430557E-2</c:v>
                </c:pt>
                <c:pt idx="68">
                  <c:v>6.5777947011992188E-2</c:v>
                </c:pt>
                <c:pt idx="69">
                  <c:v>6.646880669628262E-2</c:v>
                </c:pt>
                <c:pt idx="70">
                  <c:v>6.775752556237867E-2</c:v>
                </c:pt>
                <c:pt idx="71">
                  <c:v>6.8043793284096349E-2</c:v>
                </c:pt>
                <c:pt idx="72">
                  <c:v>6.6781475432940843E-2</c:v>
                </c:pt>
                <c:pt idx="73">
                  <c:v>6.8163977035499965E-2</c:v>
                </c:pt>
                <c:pt idx="74">
                  <c:v>6.8266648480828487E-2</c:v>
                </c:pt>
                <c:pt idx="75">
                  <c:v>6.7388195315922772E-2</c:v>
                </c:pt>
                <c:pt idx="76">
                  <c:v>6.6996965521261498E-2</c:v>
                </c:pt>
                <c:pt idx="77">
                  <c:v>6.5553720893882728E-2</c:v>
                </c:pt>
                <c:pt idx="78">
                  <c:v>6.5541696877303698E-2</c:v>
                </c:pt>
                <c:pt idx="79">
                  <c:v>6.5539238607987854E-2</c:v>
                </c:pt>
                <c:pt idx="80">
                  <c:v>6.4767327875003722E-2</c:v>
                </c:pt>
                <c:pt idx="81">
                  <c:v>6.5419028323086173E-2</c:v>
                </c:pt>
                <c:pt idx="82">
                  <c:v>6.6123155062646058E-2</c:v>
                </c:pt>
                <c:pt idx="83">
                  <c:v>6.5740973622379281E-2</c:v>
                </c:pt>
                <c:pt idx="84">
                  <c:v>6.5600322942159853E-2</c:v>
                </c:pt>
                <c:pt idx="85">
                  <c:v>6.6910471609283553E-2</c:v>
                </c:pt>
                <c:pt idx="86">
                  <c:v>6.6139762003028485E-2</c:v>
                </c:pt>
                <c:pt idx="87">
                  <c:v>6.5383186283740652E-2</c:v>
                </c:pt>
                <c:pt idx="88">
                  <c:v>6.591526408790474E-2</c:v>
                </c:pt>
                <c:pt idx="89">
                  <c:v>6.4387500761691238E-2</c:v>
                </c:pt>
                <c:pt idx="90">
                  <c:v>6.3895861815784466E-2</c:v>
                </c:pt>
                <c:pt idx="91">
                  <c:v>6.4799598910651568E-2</c:v>
                </c:pt>
                <c:pt idx="92">
                  <c:v>6.428219779303275E-2</c:v>
                </c:pt>
                <c:pt idx="93">
                  <c:v>6.525779192853505E-2</c:v>
                </c:pt>
                <c:pt idx="94">
                  <c:v>6.6196406135370256E-2</c:v>
                </c:pt>
                <c:pt idx="95">
                  <c:v>6.5856812402678641E-2</c:v>
                </c:pt>
                <c:pt idx="96">
                  <c:v>6.5519108539943749E-2</c:v>
                </c:pt>
                <c:pt idx="97">
                  <c:v>6.7332497239377925E-2</c:v>
                </c:pt>
                <c:pt idx="98">
                  <c:v>6.6926806142292461E-2</c:v>
                </c:pt>
                <c:pt idx="99">
                  <c:v>6.5824096154457154E-2</c:v>
                </c:pt>
                <c:pt idx="100">
                  <c:v>6.5039646201660389E-2</c:v>
                </c:pt>
                <c:pt idx="101">
                  <c:v>6.3920728603730326E-2</c:v>
                </c:pt>
                <c:pt idx="102">
                  <c:v>6.3389563029750504E-2</c:v>
                </c:pt>
                <c:pt idx="103">
                  <c:v>6.3862107493321843E-2</c:v>
                </c:pt>
                <c:pt idx="104">
                  <c:v>6.3671488452267958E-2</c:v>
                </c:pt>
                <c:pt idx="105">
                  <c:v>6.4195640969925902E-2</c:v>
                </c:pt>
                <c:pt idx="106">
                  <c:v>6.5124488856391063E-2</c:v>
                </c:pt>
                <c:pt idx="107">
                  <c:v>6.3766192065679961E-2</c:v>
                </c:pt>
                <c:pt idx="108">
                  <c:v>6.4605197406607306E-2</c:v>
                </c:pt>
                <c:pt idx="109">
                  <c:v>6.6013184706728803E-2</c:v>
                </c:pt>
                <c:pt idx="110">
                  <c:v>6.6351425155716709E-2</c:v>
                </c:pt>
                <c:pt idx="111">
                  <c:v>6.4760429381896051E-2</c:v>
                </c:pt>
                <c:pt idx="112">
                  <c:v>6.5490753737469348E-2</c:v>
                </c:pt>
                <c:pt idx="113">
                  <c:v>6.3811867480722595E-2</c:v>
                </c:pt>
                <c:pt idx="114">
                  <c:v>6.3490074168381774E-2</c:v>
                </c:pt>
                <c:pt idx="115">
                  <c:v>6.3951487450481168E-2</c:v>
                </c:pt>
                <c:pt idx="116">
                  <c:v>6.3677805864265802E-2</c:v>
                </c:pt>
                <c:pt idx="117">
                  <c:v>6.4203239793015815E-2</c:v>
                </c:pt>
                <c:pt idx="118">
                  <c:v>6.5299938350156489E-2</c:v>
                </c:pt>
                <c:pt idx="119">
                  <c:v>6.4848509762187645E-2</c:v>
                </c:pt>
                <c:pt idx="120">
                  <c:v>6.5959616349307207E-2</c:v>
                </c:pt>
                <c:pt idx="121">
                  <c:v>6.8680738270732913E-2</c:v>
                </c:pt>
                <c:pt idx="122">
                  <c:v>6.7502254539870285E-2</c:v>
                </c:pt>
                <c:pt idx="123">
                  <c:v>6.6923907034120322E-2</c:v>
                </c:pt>
                <c:pt idx="124">
                  <c:v>6.6638025573609025E-2</c:v>
                </c:pt>
                <c:pt idx="125">
                  <c:v>6.6826503353103708E-2</c:v>
                </c:pt>
                <c:pt idx="126">
                  <c:v>6.8339338095053215E-2</c:v>
                </c:pt>
                <c:pt idx="127">
                  <c:v>6.8536851611449998E-2</c:v>
                </c:pt>
                <c:pt idx="128">
                  <c:v>6.5769085267038563E-2</c:v>
                </c:pt>
                <c:pt idx="129">
                  <c:v>6.6410553434218741E-2</c:v>
                </c:pt>
                <c:pt idx="130">
                  <c:v>6.7201361226881057E-2</c:v>
                </c:pt>
                <c:pt idx="131">
                  <c:v>6.7133393122355986E-2</c:v>
                </c:pt>
                <c:pt idx="132">
                  <c:v>6.9732988043161998E-2</c:v>
                </c:pt>
                <c:pt idx="133">
                  <c:v>7.0906678008815324E-2</c:v>
                </c:pt>
                <c:pt idx="134">
                  <c:v>7.0216013734201554E-2</c:v>
                </c:pt>
                <c:pt idx="135">
                  <c:v>7.3370153762658583E-2</c:v>
                </c:pt>
                <c:pt idx="136">
                  <c:v>7.3216207349804649E-2</c:v>
                </c:pt>
                <c:pt idx="137">
                  <c:v>7.1930779710802001E-2</c:v>
                </c:pt>
                <c:pt idx="138">
                  <c:v>7.1982849863103382E-2</c:v>
                </c:pt>
                <c:pt idx="139">
                  <c:v>7.1935848140335254E-2</c:v>
                </c:pt>
                <c:pt idx="140">
                  <c:v>7.1152864078604244E-2</c:v>
                </c:pt>
                <c:pt idx="141">
                  <c:v>7.3366662263184376E-2</c:v>
                </c:pt>
                <c:pt idx="142">
                  <c:v>7.391100938688909E-2</c:v>
                </c:pt>
                <c:pt idx="143">
                  <c:v>7.2165925840093431E-2</c:v>
                </c:pt>
                <c:pt idx="144">
                  <c:v>7.9109330992960997E-2</c:v>
                </c:pt>
                <c:pt idx="145">
                  <c:v>8.0035419052758794E-2</c:v>
                </c:pt>
                <c:pt idx="146">
                  <c:v>8.0535078968650239E-2</c:v>
                </c:pt>
                <c:pt idx="147">
                  <c:v>7.8568400429141899E-2</c:v>
                </c:pt>
                <c:pt idx="148">
                  <c:v>7.8451850747477667E-2</c:v>
                </c:pt>
                <c:pt idx="149">
                  <c:v>7.6675561919433671E-2</c:v>
                </c:pt>
                <c:pt idx="150">
                  <c:v>7.6844598665335731E-2</c:v>
                </c:pt>
                <c:pt idx="151">
                  <c:v>7.691760162933052E-2</c:v>
                </c:pt>
                <c:pt idx="152">
                  <c:v>7.79085393803398E-2</c:v>
                </c:pt>
                <c:pt idx="153">
                  <c:v>7.7833937233310196E-2</c:v>
                </c:pt>
                <c:pt idx="154">
                  <c:v>7.9519066580638009E-2</c:v>
                </c:pt>
                <c:pt idx="155">
                  <c:v>7.9657167125839687E-2</c:v>
                </c:pt>
                <c:pt idx="156">
                  <c:v>7.5390650396048794E-2</c:v>
                </c:pt>
                <c:pt idx="157">
                  <c:v>7.7246944257779865E-2</c:v>
                </c:pt>
                <c:pt idx="158">
                  <c:v>7.5437498018553997E-2</c:v>
                </c:pt>
                <c:pt idx="159">
                  <c:v>8.0459727998676983E-2</c:v>
                </c:pt>
                <c:pt idx="160">
                  <c:v>7.9462996799351329E-2</c:v>
                </c:pt>
                <c:pt idx="161">
                  <c:v>7.8550509088310544E-2</c:v>
                </c:pt>
                <c:pt idx="162">
                  <c:v>7.8806492533804992E-2</c:v>
                </c:pt>
                <c:pt idx="163">
                  <c:v>8.0361408908203383E-2</c:v>
                </c:pt>
                <c:pt idx="164">
                  <c:v>7.8395512395437697E-2</c:v>
                </c:pt>
                <c:pt idx="165">
                  <c:v>7.9058019816502303E-2</c:v>
                </c:pt>
                <c:pt idx="166">
                  <c:v>7.9350970117030559E-2</c:v>
                </c:pt>
                <c:pt idx="167">
                  <c:v>7.9783943585238798E-2</c:v>
                </c:pt>
                <c:pt idx="168">
                  <c:v>8.4462843104949406E-2</c:v>
                </c:pt>
                <c:pt idx="169">
                  <c:v>8.6476785384009436E-2</c:v>
                </c:pt>
                <c:pt idx="170">
                  <c:v>8.512736099557025E-2</c:v>
                </c:pt>
                <c:pt idx="171">
                  <c:v>8.4667348821532665E-2</c:v>
                </c:pt>
                <c:pt idx="172">
                  <c:v>8.4681903257919244E-2</c:v>
                </c:pt>
                <c:pt idx="173">
                  <c:v>8.3565214895412451E-2</c:v>
                </c:pt>
                <c:pt idx="174">
                  <c:v>8.298579655392338E-2</c:v>
                </c:pt>
                <c:pt idx="175">
                  <c:v>8.3695367506619767E-2</c:v>
                </c:pt>
                <c:pt idx="176">
                  <c:v>8.4429014557087401E-2</c:v>
                </c:pt>
                <c:pt idx="177">
                  <c:v>8.400746619454659E-2</c:v>
                </c:pt>
                <c:pt idx="178">
                  <c:v>8.503970746450161E-2</c:v>
                </c:pt>
                <c:pt idx="179">
                  <c:v>8.3835635003609202E-2</c:v>
                </c:pt>
                <c:pt idx="180">
                  <c:v>8.3144193642739839E-2</c:v>
                </c:pt>
                <c:pt idx="181">
                  <c:v>8.4445790943734805E-2</c:v>
                </c:pt>
                <c:pt idx="182">
                  <c:v>8.4055807533978372E-2</c:v>
                </c:pt>
                <c:pt idx="183">
                  <c:v>8.3216613552448082E-2</c:v>
                </c:pt>
                <c:pt idx="184">
                  <c:v>8.3790709383720866E-2</c:v>
                </c:pt>
                <c:pt idx="185">
                  <c:v>8.2169349491032842E-2</c:v>
                </c:pt>
                <c:pt idx="186">
                  <c:v>8.1403458161733208E-2</c:v>
                </c:pt>
                <c:pt idx="187">
                  <c:v>8.191508180138124E-2</c:v>
                </c:pt>
                <c:pt idx="188">
                  <c:v>8.1230458523335936E-2</c:v>
                </c:pt>
                <c:pt idx="189">
                  <c:v>8.2904838654749083E-2</c:v>
                </c:pt>
                <c:pt idx="190">
                  <c:v>8.3727652050776466E-2</c:v>
                </c:pt>
                <c:pt idx="191">
                  <c:v>8.2442558714437439E-2</c:v>
                </c:pt>
                <c:pt idx="192">
                  <c:v>9.4693409366563647E-2</c:v>
                </c:pt>
                <c:pt idx="193">
                  <c:v>9.6174598149375401E-2</c:v>
                </c:pt>
                <c:pt idx="194">
                  <c:v>9.603388790161578E-2</c:v>
                </c:pt>
                <c:pt idx="195">
                  <c:v>9.5411662056498994E-2</c:v>
                </c:pt>
                <c:pt idx="196">
                  <c:v>9.4864478515186035E-2</c:v>
                </c:pt>
                <c:pt idx="197">
                  <c:v>9.3803838522660596E-2</c:v>
                </c:pt>
                <c:pt idx="198">
                  <c:v>9.3287954490722164E-2</c:v>
                </c:pt>
                <c:pt idx="199">
                  <c:v>9.4225790841209869E-2</c:v>
                </c:pt>
                <c:pt idx="200">
                  <c:v>9.358630870728378E-2</c:v>
                </c:pt>
                <c:pt idx="201">
                  <c:v>9.4476503662152295E-2</c:v>
                </c:pt>
                <c:pt idx="202">
                  <c:v>9.605340554870645E-2</c:v>
                </c:pt>
                <c:pt idx="203">
                  <c:v>9.4621275533701782E-2</c:v>
                </c:pt>
                <c:pt idx="204">
                  <c:v>9.8444078627763346E-2</c:v>
                </c:pt>
                <c:pt idx="205">
                  <c:v>0.10163152774077185</c:v>
                </c:pt>
                <c:pt idx="206">
                  <c:v>0.10148892567147898</c:v>
                </c:pt>
                <c:pt idx="207">
                  <c:v>0.10050290184457333</c:v>
                </c:pt>
                <c:pt idx="208">
                  <c:v>0.10059977768016438</c:v>
                </c:pt>
                <c:pt idx="209">
                  <c:v>9.9722028826736031E-2</c:v>
                </c:pt>
                <c:pt idx="210">
                  <c:v>9.93087540947164E-2</c:v>
                </c:pt>
                <c:pt idx="211">
                  <c:v>9.9370888298968951E-2</c:v>
                </c:pt>
                <c:pt idx="212">
                  <c:v>9.8042938859007375E-2</c:v>
                </c:pt>
                <c:pt idx="213">
                  <c:v>0.1000197652007085</c:v>
                </c:pt>
                <c:pt idx="214">
                  <c:v>0.1011006004620751</c:v>
                </c:pt>
                <c:pt idx="215">
                  <c:v>0.10009481493078555</c:v>
                </c:pt>
                <c:pt idx="216">
                  <c:v>9.9145650510407912E-2</c:v>
                </c:pt>
                <c:pt idx="217">
                  <c:v>0.10151668684809642</c:v>
                </c:pt>
                <c:pt idx="218">
                  <c:v>0.10118752611753591</c:v>
                </c:pt>
                <c:pt idx="219">
                  <c:v>0.10028989364009211</c:v>
                </c:pt>
                <c:pt idx="220">
                  <c:v>0.1005201192764827</c:v>
                </c:pt>
                <c:pt idx="221">
                  <c:v>9.9061633290494347E-2</c:v>
                </c:pt>
                <c:pt idx="222">
                  <c:v>9.9307999664306312E-2</c:v>
                </c:pt>
                <c:pt idx="223">
                  <c:v>9.9045309228787889E-2</c:v>
                </c:pt>
                <c:pt idx="224">
                  <c:v>9.8370262389180549E-2</c:v>
                </c:pt>
                <c:pt idx="225">
                  <c:v>9.9975549267907804E-2</c:v>
                </c:pt>
                <c:pt idx="226">
                  <c:v>0.10121992472424275</c:v>
                </c:pt>
                <c:pt idx="227">
                  <c:v>0.10083237856038903</c:v>
                </c:pt>
                <c:pt idx="228">
                  <c:v>0.11733497405029499</c:v>
                </c:pt>
                <c:pt idx="229">
                  <c:v>0.11999923232723179</c:v>
                </c:pt>
                <c:pt idx="230">
                  <c:v>0.11949473804384084</c:v>
                </c:pt>
                <c:pt idx="231">
                  <c:v>0.11899242965050001</c:v>
                </c:pt>
                <c:pt idx="232">
                  <c:v>0.10944625445383975</c:v>
                </c:pt>
                <c:pt idx="233">
                  <c:v>0.10527570601183443</c:v>
                </c:pt>
                <c:pt idx="234">
                  <c:v>0.10439947378380489</c:v>
                </c:pt>
                <c:pt idx="235">
                  <c:v>0.10518702229835934</c:v>
                </c:pt>
                <c:pt idx="236">
                  <c:v>0.10516464621451176</c:v>
                </c:pt>
                <c:pt idx="237">
                  <c:v>0.10602261718300678</c:v>
                </c:pt>
                <c:pt idx="238">
                  <c:v>0.10693131258241226</c:v>
                </c:pt>
                <c:pt idx="239">
                  <c:v>0.10674206457734788</c:v>
                </c:pt>
                <c:pt idx="240">
                  <c:v>0.10523758437623487</c:v>
                </c:pt>
                <c:pt idx="241">
                  <c:v>0.10705955868958535</c:v>
                </c:pt>
                <c:pt idx="242">
                  <c:v>0.10673268634355072</c:v>
                </c:pt>
                <c:pt idx="243">
                  <c:v>0.10469968872586158</c:v>
                </c:pt>
                <c:pt idx="244">
                  <c:v>0.1053763564044445</c:v>
                </c:pt>
                <c:pt idx="245">
                  <c:v>0.10276994159883163</c:v>
                </c:pt>
                <c:pt idx="246">
                  <c:v>0.10279460482157519</c:v>
                </c:pt>
                <c:pt idx="247">
                  <c:v>0.10190696677156824</c:v>
                </c:pt>
                <c:pt idx="248">
                  <c:v>0.10239584955568394</c:v>
                </c:pt>
                <c:pt idx="249">
                  <c:v>0.10410883527952164</c:v>
                </c:pt>
                <c:pt idx="250">
                  <c:v>0.10534382721142503</c:v>
                </c:pt>
                <c:pt idx="251">
                  <c:v>0.10565045539432524</c:v>
                </c:pt>
                <c:pt idx="252">
                  <c:v>9.9048349063492996E-2</c:v>
                </c:pt>
                <c:pt idx="253">
                  <c:v>0.10026670155438683</c:v>
                </c:pt>
                <c:pt idx="254">
                  <c:v>0.10034465733307579</c:v>
                </c:pt>
                <c:pt idx="255">
                  <c:v>9.9812011252418578E-2</c:v>
                </c:pt>
                <c:pt idx="256">
                  <c:v>9.865828711411162E-2</c:v>
                </c:pt>
                <c:pt idx="257">
                  <c:v>9.8132086538675764E-2</c:v>
                </c:pt>
                <c:pt idx="258">
                  <c:v>9.7367344936277758E-2</c:v>
                </c:pt>
                <c:pt idx="259">
                  <c:v>9.6886215100900383E-2</c:v>
                </c:pt>
                <c:pt idx="260">
                  <c:v>9.6575866653114406E-2</c:v>
                </c:pt>
                <c:pt idx="261">
                  <c:v>9.9016193944040584E-2</c:v>
                </c:pt>
                <c:pt idx="262">
                  <c:v>0.1009029183003961</c:v>
                </c:pt>
                <c:pt idx="263">
                  <c:v>0.10023042472690256</c:v>
                </c:pt>
                <c:pt idx="264">
                  <c:v>9.9465919051240678E-2</c:v>
                </c:pt>
                <c:pt idx="265">
                  <c:v>0.10141690526880646</c:v>
                </c:pt>
                <c:pt idx="266">
                  <c:v>0.10036907560146423</c:v>
                </c:pt>
                <c:pt idx="267">
                  <c:v>9.8278402003117049E-2</c:v>
                </c:pt>
                <c:pt idx="268">
                  <c:v>0.10006341317518193</c:v>
                </c:pt>
                <c:pt idx="269">
                  <c:v>9.7955218030806146E-2</c:v>
                </c:pt>
                <c:pt idx="270">
                  <c:v>9.7791222353530896E-2</c:v>
                </c:pt>
                <c:pt idx="271">
                  <c:v>9.7965981043464934E-2</c:v>
                </c:pt>
                <c:pt idx="272">
                  <c:v>9.6540230684808007E-2</c:v>
                </c:pt>
                <c:pt idx="273">
                  <c:v>9.8998868468507487E-2</c:v>
                </c:pt>
                <c:pt idx="274">
                  <c:v>0.10049467890197987</c:v>
                </c:pt>
                <c:pt idx="275">
                  <c:v>9.9944234457389064E-2</c:v>
                </c:pt>
                <c:pt idx="276">
                  <c:v>9.5029335252182184E-2</c:v>
                </c:pt>
                <c:pt idx="277">
                  <c:v>9.7133581143702241E-2</c:v>
                </c:pt>
                <c:pt idx="278">
                  <c:v>9.7495112562229633E-2</c:v>
                </c:pt>
                <c:pt idx="279">
                  <c:v>9.6893986962947667E-2</c:v>
                </c:pt>
                <c:pt idx="280">
                  <c:v>9.5760454388801014E-2</c:v>
                </c:pt>
                <c:pt idx="281">
                  <c:v>9.4255733699897634E-2</c:v>
                </c:pt>
                <c:pt idx="282">
                  <c:v>9.4163925723942457E-2</c:v>
                </c:pt>
                <c:pt idx="283">
                  <c:v>9.3605810820891158E-2</c:v>
                </c:pt>
                <c:pt idx="284">
                  <c:v>9.3279708383662494E-2</c:v>
                </c:pt>
                <c:pt idx="285">
                  <c:v>9.4300669583881877E-2</c:v>
                </c:pt>
                <c:pt idx="286">
                  <c:v>9.7271598848196625E-2</c:v>
                </c:pt>
                <c:pt idx="287">
                  <c:v>9.7194331848186655E-2</c:v>
                </c:pt>
                <c:pt idx="288">
                  <c:v>9.8463029904574187E-2</c:v>
                </c:pt>
                <c:pt idx="289">
                  <c:v>0.10093735356415501</c:v>
                </c:pt>
                <c:pt idx="290">
                  <c:v>9.9943227279527175E-2</c:v>
                </c:pt>
                <c:pt idx="291">
                  <c:v>0.10003167339051805</c:v>
                </c:pt>
                <c:pt idx="292">
                  <c:v>9.8291790766889681E-2</c:v>
                </c:pt>
                <c:pt idx="293">
                  <c:v>9.6508067551953028E-2</c:v>
                </c:pt>
                <c:pt idx="294">
                  <c:v>9.567878200036746E-2</c:v>
                </c:pt>
                <c:pt idx="295">
                  <c:v>9.6361283834796072E-2</c:v>
                </c:pt>
                <c:pt idx="296">
                  <c:v>9.5974215251315276E-2</c:v>
                </c:pt>
                <c:pt idx="297">
                  <c:v>9.7129617515909206E-2</c:v>
                </c:pt>
                <c:pt idx="298">
                  <c:v>9.89690699277955E-2</c:v>
                </c:pt>
                <c:pt idx="299">
                  <c:v>9.953239344549672E-2</c:v>
                </c:pt>
                <c:pt idx="300">
                  <c:v>9.6835991254446557E-2</c:v>
                </c:pt>
                <c:pt idx="301">
                  <c:v>9.9153006755351131E-2</c:v>
                </c:pt>
                <c:pt idx="302">
                  <c:v>9.9339105610337833E-2</c:v>
                </c:pt>
                <c:pt idx="303">
                  <c:v>9.6481069711724446E-2</c:v>
                </c:pt>
                <c:pt idx="304">
                  <c:v>9.6396838212500141E-2</c:v>
                </c:pt>
                <c:pt idx="305">
                  <c:v>9.5519430194332913E-2</c:v>
                </c:pt>
                <c:pt idx="306">
                  <c:v>9.5055410462653506E-2</c:v>
                </c:pt>
                <c:pt idx="307">
                  <c:v>9.5281243445484998E-2</c:v>
                </c:pt>
                <c:pt idx="308">
                  <c:v>9.5220167231307273E-2</c:v>
                </c:pt>
                <c:pt idx="309">
                  <c:v>9.5859759714220477E-2</c:v>
                </c:pt>
                <c:pt idx="310">
                  <c:v>9.6484104184059505E-2</c:v>
                </c:pt>
                <c:pt idx="311">
                  <c:v>9.682788675173877E-2</c:v>
                </c:pt>
                <c:pt idx="312">
                  <c:v>9.3355389136569558E-2</c:v>
                </c:pt>
                <c:pt idx="313">
                  <c:v>9.7177707811317099E-2</c:v>
                </c:pt>
                <c:pt idx="314">
                  <c:v>9.6475129626256526E-2</c:v>
                </c:pt>
                <c:pt idx="315">
                  <c:v>9.4634008860369018E-2</c:v>
                </c:pt>
                <c:pt idx="316">
                  <c:v>9.4677935941115093E-2</c:v>
                </c:pt>
                <c:pt idx="317">
                  <c:v>9.3407409581687556E-2</c:v>
                </c:pt>
                <c:pt idx="318">
                  <c:v>9.213529432211312E-2</c:v>
                </c:pt>
                <c:pt idx="319">
                  <c:v>9.2526900300297851E-2</c:v>
                </c:pt>
                <c:pt idx="320">
                  <c:v>9.1797347836181029E-2</c:v>
                </c:pt>
                <c:pt idx="321">
                  <c:v>9.3498943174874477E-2</c:v>
                </c:pt>
                <c:pt idx="322">
                  <c:v>9.4830457530141063E-2</c:v>
                </c:pt>
                <c:pt idx="323">
                  <c:v>9.4596056394809988E-2</c:v>
                </c:pt>
                <c:pt idx="324">
                  <c:v>8.7978829599591385E-2</c:v>
                </c:pt>
                <c:pt idx="325">
                  <c:v>9.2883494414309903E-2</c:v>
                </c:pt>
                <c:pt idx="326">
                  <c:v>9.2713577071029715E-2</c:v>
                </c:pt>
                <c:pt idx="327">
                  <c:v>9.2136399570249577E-2</c:v>
                </c:pt>
                <c:pt idx="328">
                  <c:v>9.1017692572421316E-2</c:v>
                </c:pt>
                <c:pt idx="329">
                  <c:v>8.9849461702084382E-2</c:v>
                </c:pt>
                <c:pt idx="330">
                  <c:v>8.9163425090334605E-2</c:v>
                </c:pt>
                <c:pt idx="331">
                  <c:v>8.9131180121533315E-2</c:v>
                </c:pt>
                <c:pt idx="332">
                  <c:v>8.8940133759552051E-2</c:v>
                </c:pt>
                <c:pt idx="333">
                  <c:v>9.1018002926452235E-2</c:v>
                </c:pt>
                <c:pt idx="334">
                  <c:v>9.2195132661130441E-2</c:v>
                </c:pt>
                <c:pt idx="335">
                  <c:v>9.1979674497041378E-2</c:v>
                </c:pt>
                <c:pt idx="336">
                  <c:v>9.2994713364352638E-2</c:v>
                </c:pt>
                <c:pt idx="337">
                  <c:v>9.531948585504009E-2</c:v>
                </c:pt>
                <c:pt idx="338">
                  <c:v>9.386289989703582E-2</c:v>
                </c:pt>
                <c:pt idx="339">
                  <c:v>9.3503683601565926E-2</c:v>
                </c:pt>
                <c:pt idx="340">
                  <c:v>9.3297766898132642E-2</c:v>
                </c:pt>
                <c:pt idx="341">
                  <c:v>9.1791666033894576E-2</c:v>
                </c:pt>
                <c:pt idx="342">
                  <c:v>9.0566941620230892E-2</c:v>
                </c:pt>
                <c:pt idx="343">
                  <c:v>9.0970451110020001E-2</c:v>
                </c:pt>
                <c:pt idx="344">
                  <c:v>9.0338904846619078E-2</c:v>
                </c:pt>
                <c:pt idx="345">
                  <c:v>9.2414014724472568E-2</c:v>
                </c:pt>
                <c:pt idx="346">
                  <c:v>9.4104351685217316E-2</c:v>
                </c:pt>
                <c:pt idx="347">
                  <c:v>9.4942660799094913E-2</c:v>
                </c:pt>
                <c:pt idx="348">
                  <c:v>8.7718066306354467E-2</c:v>
                </c:pt>
                <c:pt idx="349">
                  <c:v>8.9177046882538177E-2</c:v>
                </c:pt>
                <c:pt idx="350">
                  <c:v>8.8495244828588157E-2</c:v>
                </c:pt>
                <c:pt idx="351">
                  <c:v>9.313911556836138E-2</c:v>
                </c:pt>
                <c:pt idx="352">
                  <c:v>9.1789449062653156E-2</c:v>
                </c:pt>
                <c:pt idx="353">
                  <c:v>8.9937872108712541E-2</c:v>
                </c:pt>
                <c:pt idx="354">
                  <c:v>8.9818553880294846E-2</c:v>
                </c:pt>
                <c:pt idx="355">
                  <c:v>9.0156276235650645E-2</c:v>
                </c:pt>
                <c:pt idx="356">
                  <c:v>8.8457142597046554E-2</c:v>
                </c:pt>
                <c:pt idx="357">
                  <c:v>9.089262721005488E-2</c:v>
                </c:pt>
                <c:pt idx="358">
                  <c:v>9.0997560330149871E-2</c:v>
                </c:pt>
                <c:pt idx="359">
                  <c:v>9.2746178362178189E-2</c:v>
                </c:pt>
                <c:pt idx="360">
                  <c:v>8.4073790086684114E-2</c:v>
                </c:pt>
                <c:pt idx="361">
                  <c:v>9.2942337297392333E-2</c:v>
                </c:pt>
                <c:pt idx="362">
                  <c:v>9.2914905898616632E-2</c:v>
                </c:pt>
                <c:pt idx="363">
                  <c:v>9.173403938593333E-2</c:v>
                </c:pt>
                <c:pt idx="364">
                  <c:v>9.2408277371188563E-2</c:v>
                </c:pt>
                <c:pt idx="365">
                  <c:v>7.030135034606648E-2</c:v>
                </c:pt>
                <c:pt idx="366">
                  <c:v>6.9394391154202262E-2</c:v>
                </c:pt>
                <c:pt idx="367">
                  <c:v>6.8396267817372042E-2</c:v>
                </c:pt>
                <c:pt idx="368">
                  <c:v>8.4758925158587156E-2</c:v>
                </c:pt>
                <c:pt idx="369">
                  <c:v>8.5698842463916E-2</c:v>
                </c:pt>
                <c:pt idx="370">
                  <c:v>8.5427783732905674E-2</c:v>
                </c:pt>
                <c:pt idx="371">
                  <c:v>8.7560599746650286E-2</c:v>
                </c:pt>
                <c:pt idx="372">
                  <c:v>9.3831883170039612E-2</c:v>
                </c:pt>
                <c:pt idx="373">
                  <c:v>9.7126445052076668E-2</c:v>
                </c:pt>
                <c:pt idx="374">
                  <c:v>9.6251105797193176E-2</c:v>
                </c:pt>
                <c:pt idx="375">
                  <c:v>9.522970883678647E-2</c:v>
                </c:pt>
                <c:pt idx="376">
                  <c:v>9.4352858288073285E-2</c:v>
                </c:pt>
                <c:pt idx="377">
                  <c:v>9.2490412089931792E-2</c:v>
                </c:pt>
                <c:pt idx="378">
                  <c:v>9.2073290182190223E-2</c:v>
                </c:pt>
                <c:pt idx="379">
                  <c:v>9.1255664998679611E-2</c:v>
                </c:pt>
                <c:pt idx="380">
                  <c:v>0.10353913395727327</c:v>
                </c:pt>
                <c:pt idx="381">
                  <c:v>0.10515242646875458</c:v>
                </c:pt>
                <c:pt idx="382">
                  <c:v>0.10742832785214682</c:v>
                </c:pt>
                <c:pt idx="383">
                  <c:v>0.10650918513336621</c:v>
                </c:pt>
                <c:pt idx="384">
                  <c:v>9.5939652343190282E-2</c:v>
                </c:pt>
                <c:pt idx="385">
                  <c:v>0.10190172993600079</c:v>
                </c:pt>
                <c:pt idx="386">
                  <c:v>0.10033483359721801</c:v>
                </c:pt>
                <c:pt idx="387">
                  <c:v>0.10991457839385528</c:v>
                </c:pt>
                <c:pt idx="388">
                  <c:v>0.10806968783369364</c:v>
                </c:pt>
                <c:pt idx="389">
                  <c:v>0.1067779119102899</c:v>
                </c:pt>
                <c:pt idx="390">
                  <c:v>0.10486301692614042</c:v>
                </c:pt>
                <c:pt idx="391">
                  <c:v>0.10529872266532199</c:v>
                </c:pt>
                <c:pt idx="392">
                  <c:v>0.10473385394063234</c:v>
                </c:pt>
                <c:pt idx="393">
                  <c:v>0.10933477775753975</c:v>
                </c:pt>
                <c:pt idx="394">
                  <c:v>0.11037461345433183</c:v>
                </c:pt>
                <c:pt idx="395">
                  <c:v>0.10887253197658145</c:v>
                </c:pt>
                <c:pt idx="396">
                  <c:v>0.11998348483253819</c:v>
                </c:pt>
                <c:pt idx="397">
                  <c:v>0.12244786422722731</c:v>
                </c:pt>
                <c:pt idx="398">
                  <c:v>0.12056074403439523</c:v>
                </c:pt>
                <c:pt idx="399">
                  <c:v>0.12733279607379111</c:v>
                </c:pt>
                <c:pt idx="400">
                  <c:v>0.12491333928659976</c:v>
                </c:pt>
                <c:pt idx="401">
                  <c:v>0.12198426857070241</c:v>
                </c:pt>
                <c:pt idx="402">
                  <c:v>0.12133880247026325</c:v>
                </c:pt>
                <c:pt idx="403">
                  <c:v>0.12172555444039294</c:v>
                </c:pt>
                <c:pt idx="404">
                  <c:v>0.12160280633587421</c:v>
                </c:pt>
                <c:pt idx="405">
                  <c:v>0.12346277896574247</c:v>
                </c:pt>
                <c:pt idx="406">
                  <c:v>0.12498392248908952</c:v>
                </c:pt>
                <c:pt idx="407">
                  <c:v>0.12470198933351991</c:v>
                </c:pt>
                <c:pt idx="408">
                  <c:v>0.12328586536146957</c:v>
                </c:pt>
                <c:pt idx="409">
                  <c:v>0.12659591924907468</c:v>
                </c:pt>
                <c:pt idx="410">
                  <c:v>0.12592390195828262</c:v>
                </c:pt>
                <c:pt idx="411">
                  <c:v>0.12555059921765091</c:v>
                </c:pt>
                <c:pt idx="412">
                  <c:v>0.12521114337976993</c:v>
                </c:pt>
                <c:pt idx="413">
                  <c:v>0.12227508950856379</c:v>
                </c:pt>
                <c:pt idx="414">
                  <c:v>0.12162808456169071</c:v>
                </c:pt>
                <c:pt idx="415">
                  <c:v>0.12201575858162231</c:v>
                </c:pt>
                <c:pt idx="416">
                  <c:v>0.12189271783511543</c:v>
                </c:pt>
                <c:pt idx="417">
                  <c:v>0.12375712479894292</c:v>
                </c:pt>
                <c:pt idx="418">
                  <c:v>0.12528189485865621</c:v>
                </c:pt>
                <c:pt idx="419">
                  <c:v>0.12499928955031085</c:v>
                </c:pt>
                <c:pt idx="420">
                  <c:v>0.11651149654760849</c:v>
                </c:pt>
                <c:pt idx="421">
                  <c:v>0.11963966806157209</c:v>
                </c:pt>
                <c:pt idx="422">
                  <c:v>0.11900457708803278</c:v>
                </c:pt>
                <c:pt idx="423">
                  <c:v>0.1186517867592404</c:v>
                </c:pt>
                <c:pt idx="424">
                  <c:v>0.1183309834979146</c:v>
                </c:pt>
                <c:pt idx="425">
                  <c:v>0.11555626127427891</c:v>
                </c:pt>
                <c:pt idx="426">
                  <c:v>0.11494480825480366</c:v>
                </c:pt>
                <c:pt idx="427">
                  <c:v>0.11531118018318674</c:v>
                </c:pt>
                <c:pt idx="428">
                  <c:v>0.11519490033658941</c:v>
                </c:pt>
                <c:pt idx="429">
                  <c:v>0.1169568610033084</c:v>
                </c:pt>
                <c:pt idx="430">
                  <c:v>0.11839784729177959</c:v>
                </c:pt>
                <c:pt idx="431">
                  <c:v>0.11813077071076947</c:v>
                </c:pt>
                <c:pt idx="432">
                  <c:v>0.11587652992871914</c:v>
                </c:pt>
                <c:pt idx="433">
                  <c:v>0.11898765347275372</c:v>
                </c:pt>
                <c:pt idx="434">
                  <c:v>0.11835602363034829</c:v>
                </c:pt>
                <c:pt idx="435">
                  <c:v>0.11800515594514807</c:v>
                </c:pt>
                <c:pt idx="436">
                  <c:v>0.11768610100367231</c:v>
                </c:pt>
                <c:pt idx="437">
                  <c:v>0.11492650051515209</c:v>
                </c:pt>
                <c:pt idx="438">
                  <c:v>0.11431837980422913</c:v>
                </c:pt>
                <c:pt idx="439">
                  <c:v>0.11468275507175457</c:v>
                </c:pt>
                <c:pt idx="440">
                  <c:v>0.11456710892932573</c:v>
                </c:pt>
                <c:pt idx="441">
                  <c:v>0.11631946722855041</c:v>
                </c:pt>
                <c:pt idx="442">
                  <c:v>0.11775260040193365</c:v>
                </c:pt>
                <c:pt idx="443">
                  <c:v>0.11748697934006673</c:v>
                </c:pt>
                <c:pt idx="444">
                  <c:v>0.11625292835328035</c:v>
                </c:pt>
                <c:pt idx="445">
                  <c:v>0.11937415767111841</c:v>
                </c:pt>
                <c:pt idx="446">
                  <c:v>0.11874047612352528</c:v>
                </c:pt>
                <c:pt idx="447">
                  <c:v>0.11838846872483848</c:v>
                </c:pt>
                <c:pt idx="448">
                  <c:v>0.11806837740630349</c:v>
                </c:pt>
                <c:pt idx="449">
                  <c:v>0.11529981298628708</c:v>
                </c:pt>
                <c:pt idx="450">
                  <c:v>0.11468971693421716</c:v>
                </c:pt>
                <c:pt idx="451">
                  <c:v>0.11505527579152329</c:v>
                </c:pt>
                <c:pt idx="452">
                  <c:v>0.11493925399903104</c:v>
                </c:pt>
                <c:pt idx="453">
                  <c:v>0.11669730443369937</c:v>
                </c:pt>
                <c:pt idx="454">
                  <c:v>0.11813509281266203</c:v>
                </c:pt>
                <c:pt idx="455">
                  <c:v>0.1178686089414818</c:v>
                </c:pt>
                <c:pt idx="456">
                  <c:v>0.11616334344852927</c:v>
                </c:pt>
                <c:pt idx="457">
                  <c:v>0.11928216753636491</c:v>
                </c:pt>
                <c:pt idx="458">
                  <c:v>0.11864897430594269</c:v>
                </c:pt>
                <c:pt idx="459">
                  <c:v>0.11829723816536292</c:v>
                </c:pt>
                <c:pt idx="460">
                  <c:v>0.11797739351029431</c:v>
                </c:pt>
                <c:pt idx="461">
                  <c:v>0.11521096255550219</c:v>
                </c:pt>
                <c:pt idx="462">
                  <c:v>0.11460133664553955</c:v>
                </c:pt>
                <c:pt idx="463">
                  <c:v>0.11496661380193822</c:v>
                </c:pt>
                <c:pt idx="464">
                  <c:v>0.11485068141623662</c:v>
                </c:pt>
                <c:pt idx="465">
                  <c:v>0.11660737709121875</c:v>
                </c:pt>
                <c:pt idx="466">
                  <c:v>0.11804405750553221</c:v>
                </c:pt>
                <c:pt idx="467">
                  <c:v>0.11777777898773581</c:v>
                </c:pt>
                <c:pt idx="468">
                  <c:v>0.11607382757821263</c:v>
                </c:pt>
                <c:pt idx="469">
                  <c:v>0.11919024828952432</c:v>
                </c:pt>
                <c:pt idx="470">
                  <c:v>0.11855754299997413</c:v>
                </c:pt>
                <c:pt idx="471">
                  <c:v>0.11820607790846897</c:v>
                </c:pt>
                <c:pt idx="472">
                  <c:v>0.11788647972678702</c:v>
                </c:pt>
                <c:pt idx="473">
                  <c:v>0.11512218059316358</c:v>
                </c:pt>
                <c:pt idx="474">
                  <c:v>0.11451302446301512</c:v>
                </c:pt>
                <c:pt idx="475">
                  <c:v>0.114878020135586</c:v>
                </c:pt>
                <c:pt idx="476">
                  <c:v>0.11476217708777789</c:v>
                </c:pt>
                <c:pt idx="477">
                  <c:v>0.11651751904705625</c:v>
                </c:pt>
                <c:pt idx="478">
                  <c:v>0.11795309235052187</c:v>
                </c:pt>
                <c:pt idx="479">
                  <c:v>0.11768701902786327</c:v>
                </c:pt>
                <c:pt idx="480">
                  <c:v>0.11598438068913225</c:v>
                </c:pt>
                <c:pt idx="481">
                  <c:v>0.11909839987597015</c:v>
                </c:pt>
                <c:pt idx="482">
                  <c:v>0.1184661821512831</c:v>
                </c:pt>
                <c:pt idx="483">
                  <c:v>0.11811498789998121</c:v>
                </c:pt>
                <c:pt idx="484">
                  <c:v>0.11779563600175266</c:v>
                </c:pt>
                <c:pt idx="485">
                  <c:v>0.11503346704650923</c:v>
                </c:pt>
                <c:pt idx="486">
                  <c:v>0.11442478033416098</c:v>
                </c:pt>
                <c:pt idx="487">
                  <c:v>0.11478949473981649</c:v>
                </c:pt>
                <c:pt idx="488">
                  <c:v>0.11467374096105779</c:v>
                </c:pt>
                <c:pt idx="489">
                  <c:v>0.11642773024781033</c:v>
                </c:pt>
                <c:pt idx="490">
                  <c:v>0.11786219729357152</c:v>
                </c:pt>
                <c:pt idx="491">
                  <c:v>0.11759632900792666</c:v>
                </c:pt>
                <c:pt idx="492">
                  <c:v>0.11589500272813093</c:v>
                </c:pt>
                <c:pt idx="493">
                  <c:v>0.11900662224111806</c:v>
                </c:pt>
                <c:pt idx="494">
                  <c:v>0.11837489170557496</c:v>
                </c:pt>
                <c:pt idx="495">
                  <c:v>0.11802396808576596</c:v>
                </c:pt>
                <c:pt idx="496">
                  <c:v>0.11770486228120396</c:v>
                </c:pt>
                <c:pt idx="497">
                  <c:v>0.11494482186281775</c:v>
                </c:pt>
                <c:pt idx="498">
                  <c:v>0.11433660420653478</c:v>
                </c:pt>
                <c:pt idx="499">
                  <c:v>0.11470103756202016</c:v>
                </c:pt>
                <c:pt idx="500">
                  <c:v>0.11458537298351981</c:v>
                </c:pt>
                <c:pt idx="501">
                  <c:v>0.11633801064012064</c:v>
                </c:pt>
                <c:pt idx="502">
                  <c:v>0.11777137228066337</c:v>
                </c:pt>
                <c:pt idx="503">
                  <c:v>0.11750570887403</c:v>
                </c:pt>
                <c:pt idx="504">
                  <c:v>0.11580569364209246</c:v>
                </c:pt>
                <c:pt idx="505">
                  <c:v>0.11891491533042572</c:v>
                </c:pt>
                <c:pt idx="506">
                  <c:v>0.11828367160859694</c:v>
                </c:pt>
                <c:pt idx="507">
                  <c:v>0.11793301841173129</c:v>
                </c:pt>
                <c:pt idx="508">
                  <c:v>0.11761415851119521</c:v>
                </c:pt>
                <c:pt idx="509">
                  <c:v>0.11485624498940843</c:v>
                </c:pt>
                <c:pt idx="510">
                  <c:v>0.11424849602773453</c:v>
                </c:pt>
                <c:pt idx="511">
                  <c:v>0.11461264854962799</c:v>
                </c:pt>
                <c:pt idx="512">
                  <c:v>0.11449707310264799</c:v>
                </c:pt>
                <c:pt idx="513">
                  <c:v>0.11624836017066793</c:v>
                </c:pt>
                <c:pt idx="514">
                  <c:v>0.11768061725782124</c:v>
                </c:pt>
                <c:pt idx="515">
                  <c:v>0.11741515857231889</c:v>
                </c:pt>
                <c:pt idx="516">
                  <c:v>0.11571645337794158</c:v>
                </c:pt>
                <c:pt idx="517">
                  <c:v>0.11882327908939286</c:v>
                </c:pt>
                <c:pt idx="518">
                  <c:v>0.1181925218061381</c:v>
                </c:pt>
                <c:pt idx="519">
                  <c:v>0.11784213882382692</c:v>
                </c:pt>
                <c:pt idx="520">
                  <c:v>0.11752352463782229</c:v>
                </c:pt>
                <c:pt idx="521">
                  <c:v>0.11476773637364113</c:v>
                </c:pt>
                <c:pt idx="522">
                  <c:v>0.11416045574539863</c:v>
                </c:pt>
                <c:pt idx="523">
                  <c:v>0.11452432765011152</c:v>
                </c:pt>
                <c:pt idx="524">
                  <c:v>0.1144088412659668</c:v>
                </c:pt>
                <c:pt idx="525">
                  <c:v>0.11615877878617403</c:v>
                </c:pt>
                <c:pt idx="526">
                  <c:v>0.11758993217111054</c:v>
                </c:pt>
                <c:pt idx="527">
                  <c:v>0.11732467804898042</c:v>
                </c:pt>
                <c:pt idx="528">
                  <c:v>0.1156272818826439</c:v>
                </c:pt>
                <c:pt idx="529">
                  <c:v>0.11873171346356118</c:v>
                </c:pt>
                <c:pt idx="530">
                  <c:v>0.1181014422440292</c:v>
                </c:pt>
                <c:pt idx="531">
                  <c:v>0.11775132926804426</c:v>
                </c:pt>
                <c:pt idx="532">
                  <c:v>0.11743296060722259</c:v>
                </c:pt>
                <c:pt idx="533">
                  <c:v>0.11467929596291628</c:v>
                </c:pt>
                <c:pt idx="534">
                  <c:v>0.11407248330720583</c:v>
                </c:pt>
                <c:pt idx="535">
                  <c:v>0.1144360748109827</c:v>
                </c:pt>
                <c:pt idx="536">
                  <c:v>0.11432067742104114</c:v>
                </c:pt>
                <c:pt idx="537">
                  <c:v>0.11606926643340183</c:v>
                </c:pt>
                <c:pt idx="538">
                  <c:v>0.11749931696663825</c:v>
                </c:pt>
                <c:pt idx="539">
                  <c:v>0.11723426725024312</c:v>
                </c:pt>
                <c:pt idx="540">
                  <c:v>0.11553817910320591</c:v>
                </c:pt>
                <c:pt idx="541">
                  <c:v>0.11864021839851438</c:v>
                </c:pt>
                <c:pt idx="542">
                  <c:v>0.11801043286814281</c:v>
                </c:pt>
                <c:pt idx="543">
                  <c:v>0.1176605896904163</c:v>
                </c:pt>
                <c:pt idx="544">
                  <c:v>0.11734246636557506</c:v>
                </c:pt>
                <c:pt idx="545">
                  <c:v>0.11459092370467484</c:v>
                </c:pt>
                <c:pt idx="546">
                  <c:v>0.1139845786608752</c:v>
                </c:pt>
                <c:pt idx="547">
                  <c:v>0.11434788997979398</c:v>
                </c:pt>
                <c:pt idx="548">
                  <c:v>0.11423258151547634</c:v>
                </c:pt>
                <c:pt idx="549">
                  <c:v>0.11597982305915526</c:v>
                </c:pt>
                <c:pt idx="550">
                  <c:v>0.11740877159055288</c:v>
                </c:pt>
                <c:pt idx="551">
                  <c:v>0.11714392612237698</c:v>
                </c:pt>
                <c:pt idx="552">
                  <c:v>0.11544914498667491</c:v>
                </c:pt>
                <c:pt idx="553">
                  <c:v>0.11854879383987807</c:v>
                </c:pt>
                <c:pt idx="554">
                  <c:v>0.11791949362439318</c:v>
                </c:pt>
                <c:pt idx="555">
                  <c:v>0.11756992003701766</c:v>
                </c:pt>
                <c:pt idx="556">
                  <c:v>0.11725204185910008</c:v>
                </c:pt>
                <c:pt idx="557">
                  <c:v>0.11450261954639827</c:v>
                </c:pt>
                <c:pt idx="558">
                  <c:v>0.11389674175416611</c:v>
                </c:pt>
                <c:pt idx="559">
                  <c:v>0.11425977310413819</c:v>
                </c:pt>
                <c:pt idx="560">
                  <c:v>0.1141445534969181</c:v>
                </c:pt>
                <c:pt idx="561">
                  <c:v>0.11589044861027922</c:v>
                </c:pt>
                <c:pt idx="562">
                  <c:v>0.11731829598904445</c:v>
                </c:pt>
                <c:pt idx="563">
                  <c:v>0.11705365461169338</c:v>
                </c:pt>
                <c:pt idx="564">
                  <c:v>0.11536017948013905</c:v>
                </c:pt>
                <c:pt idx="565">
                  <c:v>0.11845743973331976</c:v>
                </c:pt>
                <c:pt idx="566">
                  <c:v>0.11782862445873625</c:v>
                </c:pt>
                <c:pt idx="567">
                  <c:v>0.11747932025396446</c:v>
                </c:pt>
                <c:pt idx="568">
                  <c:v>0.11716168703405951</c:v>
                </c:pt>
                <c:pt idx="569">
                  <c:v>0.11441438343560852</c:v>
                </c:pt>
                <c:pt idx="570">
                  <c:v>0.11380897253487818</c:v>
                </c:pt>
                <c:pt idx="571">
                  <c:v>0.1141717241316486</c:v>
                </c:pt>
                <c:pt idx="572">
                  <c:v>0.11405659331305244</c:v>
                </c:pt>
                <c:pt idx="573">
                  <c:v>0.1158011430336596</c:v>
                </c:pt>
                <c:pt idx="574">
                  <c:v>0.1172278901083444</c:v>
                </c:pt>
                <c:pt idx="575">
                  <c:v>0.1169634526645451</c:v>
                </c:pt>
                <c:pt idx="576">
                  <c:v>0.11527128253072723</c:v>
                </c:pt>
                <c:pt idx="577">
                  <c:v>0.11836615602454886</c:v>
                </c:pt>
                <c:pt idx="578">
                  <c:v>0.1177378253171696</c:v>
                </c:pt>
                <c:pt idx="579">
                  <c:v>0.11738879028741439</c:v>
                </c:pt>
                <c:pt idx="580">
                  <c:v>0.11707140183675657</c:v>
                </c:pt>
                <c:pt idx="581">
                  <c:v>0.11432621531986793</c:v>
                </c:pt>
                <c:pt idx="582">
                  <c:v>0.11372127095085123</c:v>
                </c:pt>
                <c:pt idx="583">
                  <c:v>0.11408374300999877</c:v>
                </c:pt>
                <c:pt idx="584">
                  <c:v>0.11396870091160574</c:v>
                </c:pt>
                <c:pt idx="585">
                  <c:v>0.11571190627622319</c:v>
                </c:pt>
                <c:pt idx="586">
                  <c:v>0.11713755389472567</c:v>
                </c:pt>
                <c:pt idx="587">
                  <c:v>0.11687332022732622</c:v>
                </c:pt>
                <c:pt idx="588">
                  <c:v>0.11518245408560909</c:v>
                </c:pt>
                <c:pt idx="589">
                  <c:v>0.11827494265931658</c:v>
                </c:pt>
                <c:pt idx="590">
                  <c:v>0.11764709614573242</c:v>
                </c:pt>
                <c:pt idx="591">
                  <c:v>0.11729833008356662</c:v>
                </c:pt>
                <c:pt idx="592">
                  <c:v>0.1169811862135359</c:v>
                </c:pt>
                <c:pt idx="593">
                  <c:v>0.11423811514677931</c:v>
                </c:pt>
                <c:pt idx="594">
                  <c:v>0.1136336369499653</c:v>
                </c:pt>
                <c:pt idx="595">
                  <c:v>0.11399582968690261</c:v>
                </c:pt>
                <c:pt idx="596">
                  <c:v>0.11388087624034463</c:v>
                </c:pt>
                <c:pt idx="597">
                  <c:v>0.11562273828493769</c:v>
                </c:pt>
                <c:pt idx="598">
                  <c:v>0.11704728729450255</c:v>
                </c:pt>
                <c:pt idx="599">
                  <c:v>0.11678325724647216</c:v>
                </c:pt>
                <c:pt idx="600">
                  <c:v>0.11509369409199499</c:v>
                </c:pt>
                <c:pt idx="601">
                  <c:v>0.11818379958341595</c:v>
                </c:pt>
                <c:pt idx="602">
                  <c:v>0.11755643689050549</c:v>
                </c:pt>
                <c:pt idx="603">
                  <c:v>0.11720793958866176</c:v>
                </c:pt>
                <c:pt idx="604">
                  <c:v>0.11689104011078347</c:v>
                </c:pt>
                <c:pt idx="605">
                  <c:v>0.11415008286398581</c:v>
                </c:pt>
                <c:pt idx="606">
                  <c:v>0.11354607048014058</c:v>
                </c:pt>
                <c:pt idx="607">
                  <c:v>0.11390798411011432</c:v>
                </c:pt>
                <c:pt idx="608">
                  <c:v>0.11379311924707598</c:v>
                </c:pt>
                <c:pt idx="609">
                  <c:v>0.11553363900681167</c:v>
                </c:pt>
                <c:pt idx="610">
                  <c:v>0.11695709025403071</c:v>
                </c:pt>
                <c:pt idx="611">
                  <c:v>0.11669326366845961</c:v>
                </c:pt>
                <c:pt idx="612">
                  <c:v>0.11500500249713598</c:v>
                </c:pt>
                <c:pt idx="613">
                  <c:v>0.11809272674268177</c:v>
                </c:pt>
                <c:pt idx="614">
                  <c:v>0.11746584749761114</c:v>
                </c:pt>
                <c:pt idx="615">
                  <c:v>0.11711761874898184</c:v>
                </c:pt>
                <c:pt idx="616">
                  <c:v>0.11680096347492656</c:v>
                </c:pt>
                <c:pt idx="617">
                  <c:v>0.11406211841917095</c:v>
                </c:pt>
                <c:pt idx="618">
                  <c:v>0.11345857148933743</c:v>
                </c:pt>
                <c:pt idx="619">
                  <c:v>0.11382020622742839</c:v>
                </c:pt>
                <c:pt idx="620">
                  <c:v>0.11370542987964692</c:v>
                </c:pt>
                <c:pt idx="621">
                  <c:v>0.11544460838889453</c:v>
                </c:pt>
                <c:pt idx="622">
                  <c:v>0.11686696271970719</c:v>
                </c:pt>
                <c:pt idx="623">
                  <c:v>0.11660333943980651</c:v>
                </c:pt>
                <c:pt idx="624">
                  <c:v>0.11491637924832372</c:v>
                </c:pt>
                <c:pt idx="625">
                  <c:v>0.11800172408299059</c:v>
                </c:pt>
                <c:pt idx="626">
                  <c:v>0.11737532791321323</c:v>
                </c:pt>
                <c:pt idx="627">
                  <c:v>0.11702736751085033</c:v>
                </c:pt>
                <c:pt idx="628">
                  <c:v>0.11671095625243376</c:v>
                </c:pt>
                <c:pt idx="629">
                  <c:v>0.11397422176005853</c:v>
                </c:pt>
                <c:pt idx="630">
                  <c:v>0.11337113992555627</c:v>
                </c:pt>
                <c:pt idx="631">
                  <c:v>0.11373249598667948</c:v>
                </c:pt>
                <c:pt idx="632">
                  <c:v>0.11361780808594474</c:v>
                </c:pt>
                <c:pt idx="633">
                  <c:v>0.1153556463782765</c:v>
                </c:pt>
                <c:pt idx="634">
                  <c:v>0.1167769046379703</c:v>
                </c:pt>
                <c:pt idx="635">
                  <c:v>0.116513484507072</c:v>
                </c:pt>
                <c:pt idx="636">
                  <c:v>0.11482782429289054</c:v>
                </c:pt>
                <c:pt idx="637">
                  <c:v>0.11791079155026064</c:v>
                </c:pt>
                <c:pt idx="638">
                  <c:v>0.11728487808351708</c:v>
                </c:pt>
                <c:pt idx="639">
                  <c:v>0.11693718582063203</c:v>
                </c:pt>
                <c:pt idx="640">
                  <c:v>0.11662101838981488</c:v>
                </c:pt>
                <c:pt idx="641">
                  <c:v>0.11388639283441267</c:v>
                </c:pt>
                <c:pt idx="642">
                  <c:v>0.11328377573683761</c:v>
                </c:pt>
                <c:pt idx="643">
                  <c:v>0.11364485333574249</c:v>
                </c:pt>
                <c:pt idx="644">
                  <c:v>0.11353025381389688</c:v>
                </c:pt>
                <c:pt idx="645">
                  <c:v>0.11526675292208853</c:v>
                </c:pt>
                <c:pt idx="646">
                  <c:v>0.11668691595529965</c:v>
                </c:pt>
                <c:pt idx="647">
                  <c:v>0.11642369881685639</c:v>
                </c:pt>
                <c:pt idx="648">
                  <c:v>0.11473933757820931</c:v>
                </c:pt>
                <c:pt idx="649">
                  <c:v>0.11781992909045186</c:v>
                </c:pt>
                <c:pt idx="650">
                  <c:v>0.11719449795476948</c:v>
                </c:pt>
                <c:pt idx="651">
                  <c:v>0.11684707362473309</c:v>
                </c:pt>
                <c:pt idx="652">
                  <c:v>0.11653114983362098</c:v>
                </c:pt>
                <c:pt idx="653">
                  <c:v>0.11379863159003772</c:v>
                </c:pt>
                <c:pt idx="654">
                  <c:v>0.113196478871262</c:v>
                </c:pt>
                <c:pt idx="655">
                  <c:v>0.11355727822253249</c:v>
                </c:pt>
                <c:pt idx="656">
                  <c:v>0.11344276701147092</c:v>
                </c:pt>
                <c:pt idx="657">
                  <c:v>0.11517792796750236</c:v>
                </c:pt>
                <c:pt idx="658">
                  <c:v>0.11659699661821607</c:v>
                </c:pt>
                <c:pt idx="659">
                  <c:v>0.11633398231580118</c:v>
                </c:pt>
                <c:pt idx="660">
                  <c:v>0.11465091905169347</c:v>
                </c:pt>
                <c:pt idx="661">
                  <c:v>0.1177291366495658</c:v>
                </c:pt>
                <c:pt idx="662">
                  <c:v>0.11710418747325864</c:v>
                </c:pt>
                <c:pt idx="663">
                  <c:v>0.11675703086960094</c:v>
                </c:pt>
                <c:pt idx="664">
                  <c:v>0.11644135053044427</c:v>
                </c:pt>
                <c:pt idx="665">
                  <c:v>0.11371093797477827</c:v>
                </c:pt>
                <c:pt idx="666">
                  <c:v>0.11310924927694999</c:v>
                </c:pt>
                <c:pt idx="667">
                  <c:v>0.11346977059500467</c:v>
                </c:pt>
                <c:pt idx="668">
                  <c:v>0.11335534762667455</c:v>
                </c:pt>
                <c:pt idx="669">
                  <c:v>0.11508917146173041</c:v>
                </c:pt>
                <c:pt idx="670">
                  <c:v>0.11650714657328162</c:v>
                </c:pt>
                <c:pt idx="671">
                  <c:v>0.11624433495058896</c:v>
                </c:pt>
                <c:pt idx="672">
                  <c:v>0.114562568660797</c:v>
                </c:pt>
                <c:pt idx="673">
                  <c:v>0.11763841417364565</c:v>
                </c:pt>
                <c:pt idx="674">
                  <c:v>0.11701394658531417</c:v>
                </c:pt>
                <c:pt idx="675">
                  <c:v>0.11666705750172429</c:v>
                </c:pt>
                <c:pt idx="676">
                  <c:v>0.11635162042691814</c:v>
                </c:pt>
                <c:pt idx="677">
                  <c:v>0.11362331193651909</c:v>
                </c:pt>
                <c:pt idx="678">
                  <c:v>0.11302208690206211</c:v>
                </c:pt>
                <c:pt idx="679">
                  <c:v>0.11338233040115432</c:v>
                </c:pt>
                <c:pt idx="680">
                  <c:v>0.11326799560755553</c:v>
                </c:pt>
                <c:pt idx="681">
                  <c:v>0.1150004833520258</c:v>
                </c:pt>
                <c:pt idx="682">
                  <c:v>0.11641736576709953</c:v>
                </c:pt>
                <c:pt idx="683">
                  <c:v>0.11615475666794341</c:v>
                </c:pt>
                <c:pt idx="684">
                  <c:v>0.11447428635301435</c:v>
                </c:pt>
                <c:pt idx="685">
                  <c:v>0.11754776160877617</c:v>
                </c:pt>
                <c:pt idx="686">
                  <c:v>0.11692377523730701</c:v>
                </c:pt>
                <c:pt idx="687">
                  <c:v>0.11657715346763307</c:v>
                </c:pt>
                <c:pt idx="688">
                  <c:v>0.11626195946971711</c:v>
                </c:pt>
                <c:pt idx="689">
                  <c:v>0.11353575342318512</c:v>
                </c:pt>
                <c:pt idx="690">
                  <c:v>0.11293499169479887</c:v>
                </c:pt>
                <c:pt idx="691">
                  <c:v>0.11329495758901684</c:v>
                </c:pt>
                <c:pt idx="692">
                  <c:v>0.11318071090220161</c:v>
                </c:pt>
                <c:pt idx="693">
                  <c:v>0.11491186358568228</c:v>
                </c:pt>
                <c:pt idx="694">
                  <c:v>0.11632765414631417</c:v>
                </c:pt>
                <c:pt idx="695">
                  <c:v>0.11606524741462926</c:v>
                </c:pt>
                <c:pt idx="696">
                  <c:v>0.11438607207588043</c:v>
                </c:pt>
                <c:pt idx="697">
                  <c:v>0.11745717890108365</c:v>
                </c:pt>
                <c:pt idx="698">
                  <c:v>0.11683367337564947</c:v>
                </c:pt>
                <c:pt idx="699">
                  <c:v>0.11648731871389845</c:v>
                </c:pt>
                <c:pt idx="700">
                  <c:v>0.11617236760555678</c:v>
                </c:pt>
                <c:pt idx="701">
                  <c:v>0.1134482623827414</c:v>
                </c:pt>
                <c:pt idx="702">
                  <c:v>0.11284796360340064</c:v>
                </c:pt>
                <c:pt idx="703">
                  <c:v>0.11320765210666764</c:v>
                </c:pt>
                <c:pt idx="704">
                  <c:v>0.11309349345874058</c:v>
                </c:pt>
                <c:pt idx="705">
                  <c:v>0.11482331211003423</c:v>
                </c:pt>
                <c:pt idx="706">
                  <c:v>0.11623801165761105</c:v>
                </c:pt>
                <c:pt idx="707">
                  <c:v>0.11597580713745229</c:v>
                </c:pt>
                <c:pt idx="708">
                  <c:v>0.11429792577697059</c:v>
                </c:pt>
                <c:pt idx="709">
                  <c:v>0.11736666599673591</c:v>
                </c:pt>
                <c:pt idx="710">
                  <c:v>0.11674364094679511</c:v>
                </c:pt>
                <c:pt idx="711">
                  <c:v>0.11639755318713273</c:v>
                </c:pt>
                <c:pt idx="712">
                  <c:v>0.11608284478119382</c:v>
                </c:pt>
                <c:pt idx="713">
                  <c:v>0.11336083876319311</c:v>
                </c:pt>
                <c:pt idx="714">
                  <c:v>0.11276100257614773</c:v>
                </c:pt>
                <c:pt idx="715">
                  <c:v>0.11312041390222215</c:v>
                </c:pt>
                <c:pt idx="716">
                  <c:v>0.1130063432253402</c:v>
                </c:pt>
                <c:pt idx="717">
                  <c:v>0.1147348288724566</c:v>
                </c:pt>
                <c:pt idx="718">
                  <c:v>0.11614843824771676</c:v>
                </c:pt>
                <c:pt idx="719">
                  <c:v>0.11588643578325923</c:v>
                </c:pt>
                <c:pt idx="720">
                  <c:v>0.11420984740390058</c:v>
                </c:pt>
                <c:pt idx="721">
                  <c:v>0.11727622284194227</c:v>
                </c:pt>
                <c:pt idx="722">
                  <c:v>0.11665367789723879</c:v>
                </c:pt>
                <c:pt idx="723">
                  <c:v>0.11630785683398938</c:v>
                </c:pt>
                <c:pt idx="724">
                  <c:v>0.11599339094342592</c:v>
                </c:pt>
                <c:pt idx="725">
                  <c:v>0.11327348251258547</c:v>
                </c:pt>
                <c:pt idx="726">
                  <c:v>0.11267410856136024</c:v>
                </c:pt>
                <c:pt idx="727">
                  <c:v>0.11303324292383579</c:v>
                </c:pt>
                <c:pt idx="728">
                  <c:v>0.11291926015020816</c:v>
                </c:pt>
                <c:pt idx="729">
                  <c:v>0.11464641382036492</c:v>
                </c:pt>
                <c:pt idx="730">
                  <c:v>0.11605893386339892</c:v>
                </c:pt>
                <c:pt idx="731">
                  <c:v>0.11579713329893782</c:v>
                </c:pt>
              </c:numCache>
            </c:numRef>
          </c:val>
          <c:smooth val="0"/>
          <c:extLst>
            <c:ext xmlns:c16="http://schemas.microsoft.com/office/drawing/2014/chart" uri="{C3380CC4-5D6E-409C-BE32-E72D297353CC}">
              <c16:uniqueId val="{00000000-C2A7-4CE7-B18D-94C091B20513}"/>
            </c:ext>
          </c:extLst>
        </c:ser>
        <c:ser>
          <c:idx val="1"/>
          <c:order val="1"/>
          <c:tx>
            <c:strRef>
              <c:f>NominalPrice!$D$1</c:f>
              <c:strCache>
                <c:ptCount val="1"/>
                <c:pt idx="0">
                  <c:v>PriceInd</c:v>
                </c:pt>
              </c:strCache>
            </c:strRef>
          </c:tx>
          <c:spPr>
            <a:ln w="38100">
              <a:solidFill>
                <a:srgbClr val="FF00FF"/>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NominalPrice!$D$2:$D$733</c:f>
              <c:numCache>
                <c:formatCode>0.0000</c:formatCode>
                <c:ptCount val="732"/>
                <c:pt idx="0">
                  <c:v>5.3488861939694321E-2</c:v>
                </c:pt>
                <c:pt idx="1">
                  <c:v>5.22872128768887E-2</c:v>
                </c:pt>
                <c:pt idx="2">
                  <c:v>5.2166086524017365E-2</c:v>
                </c:pt>
                <c:pt idx="3">
                  <c:v>5.3884677072672187E-2</c:v>
                </c:pt>
                <c:pt idx="4">
                  <c:v>5.4292737474202393E-2</c:v>
                </c:pt>
                <c:pt idx="5">
                  <c:v>5.4561693830255956E-2</c:v>
                </c:pt>
                <c:pt idx="6">
                  <c:v>5.7327228444122788E-2</c:v>
                </c:pt>
                <c:pt idx="7">
                  <c:v>5.5631243926395242E-2</c:v>
                </c:pt>
                <c:pt idx="8">
                  <c:v>5.5759704953975212E-2</c:v>
                </c:pt>
                <c:pt idx="9">
                  <c:v>5.7581747385296769E-2</c:v>
                </c:pt>
                <c:pt idx="10">
                  <c:v>5.6723169269489962E-2</c:v>
                </c:pt>
                <c:pt idx="11">
                  <c:v>5.6044436169936533E-2</c:v>
                </c:pt>
                <c:pt idx="12">
                  <c:v>5.5619041733078613E-2</c:v>
                </c:pt>
                <c:pt idx="13">
                  <c:v>5.713068426050686E-2</c:v>
                </c:pt>
                <c:pt idx="14">
                  <c:v>5.5872821011211916E-2</c:v>
                </c:pt>
                <c:pt idx="15">
                  <c:v>5.6108433765112646E-2</c:v>
                </c:pt>
                <c:pt idx="16">
                  <c:v>5.6781468777227298E-2</c:v>
                </c:pt>
                <c:pt idx="17">
                  <c:v>5.7361909709350123E-2</c:v>
                </c:pt>
                <c:pt idx="18">
                  <c:v>5.5758724313511344E-2</c:v>
                </c:pt>
                <c:pt idx="19">
                  <c:v>5.5739941271199286E-2</c:v>
                </c:pt>
                <c:pt idx="20">
                  <c:v>5.6507409956348544E-2</c:v>
                </c:pt>
                <c:pt idx="21">
                  <c:v>5.7265687623750963E-2</c:v>
                </c:pt>
                <c:pt idx="22">
                  <c:v>5.5917945747962265E-2</c:v>
                </c:pt>
                <c:pt idx="23">
                  <c:v>5.6231188561029773E-2</c:v>
                </c:pt>
                <c:pt idx="24">
                  <c:v>5.6719439415416566E-2</c:v>
                </c:pt>
                <c:pt idx="25">
                  <c:v>5.8431999146098888E-2</c:v>
                </c:pt>
                <c:pt idx="26">
                  <c:v>5.7196395692076976E-2</c:v>
                </c:pt>
                <c:pt idx="27">
                  <c:v>5.70529137017581E-2</c:v>
                </c:pt>
                <c:pt idx="28">
                  <c:v>5.6392207492184113E-2</c:v>
                </c:pt>
                <c:pt idx="29">
                  <c:v>5.7360953121152497E-2</c:v>
                </c:pt>
                <c:pt idx="30">
                  <c:v>5.7044540413498546E-2</c:v>
                </c:pt>
                <c:pt idx="31">
                  <c:v>6.1373482841112811E-2</c:v>
                </c:pt>
                <c:pt idx="32">
                  <c:v>5.2102052589231881E-2</c:v>
                </c:pt>
                <c:pt idx="33">
                  <c:v>5.4769110615091252E-2</c:v>
                </c:pt>
                <c:pt idx="34">
                  <c:v>5.3456606267362879E-2</c:v>
                </c:pt>
                <c:pt idx="35">
                  <c:v>5.3540241899516859E-2</c:v>
                </c:pt>
                <c:pt idx="36">
                  <c:v>5.248511924196788E-2</c:v>
                </c:pt>
                <c:pt idx="37">
                  <c:v>5.3764812026160749E-2</c:v>
                </c:pt>
                <c:pt idx="38">
                  <c:v>5.2839560174518477E-2</c:v>
                </c:pt>
                <c:pt idx="39">
                  <c:v>5.57833851835366E-2</c:v>
                </c:pt>
                <c:pt idx="40">
                  <c:v>5.5310441480343191E-2</c:v>
                </c:pt>
                <c:pt idx="41">
                  <c:v>5.5308896249251942E-2</c:v>
                </c:pt>
                <c:pt idx="42">
                  <c:v>5.5596521030542793E-2</c:v>
                </c:pt>
                <c:pt idx="43">
                  <c:v>5.8642728118614117E-2</c:v>
                </c:pt>
                <c:pt idx="44">
                  <c:v>5.3712487138995187E-2</c:v>
                </c:pt>
                <c:pt idx="45">
                  <c:v>5.9096629972295582E-2</c:v>
                </c:pt>
                <c:pt idx="46">
                  <c:v>5.710120057154601E-2</c:v>
                </c:pt>
                <c:pt idx="47">
                  <c:v>5.6444296959340799E-2</c:v>
                </c:pt>
                <c:pt idx="48">
                  <c:v>5.4963188133178499E-2</c:v>
                </c:pt>
                <c:pt idx="49">
                  <c:v>5.5826208378545933E-2</c:v>
                </c:pt>
                <c:pt idx="50">
                  <c:v>5.5438205448335956E-2</c:v>
                </c:pt>
                <c:pt idx="51">
                  <c:v>5.9524261697332145E-2</c:v>
                </c:pt>
                <c:pt idx="52">
                  <c:v>5.8704122290728543E-2</c:v>
                </c:pt>
                <c:pt idx="53">
                  <c:v>6.0084823941037147E-2</c:v>
                </c:pt>
                <c:pt idx="54">
                  <c:v>5.6571643643017901E-2</c:v>
                </c:pt>
                <c:pt idx="55">
                  <c:v>5.6996626436726143E-2</c:v>
                </c:pt>
                <c:pt idx="56">
                  <c:v>5.6247046063341966E-2</c:v>
                </c:pt>
                <c:pt idx="57">
                  <c:v>5.5840510858592096E-2</c:v>
                </c:pt>
                <c:pt idx="58">
                  <c:v>5.5761194697019033E-2</c:v>
                </c:pt>
                <c:pt idx="59">
                  <c:v>5.4969178473345807E-2</c:v>
                </c:pt>
                <c:pt idx="60">
                  <c:v>5.4685619670665903E-2</c:v>
                </c:pt>
                <c:pt idx="61">
                  <c:v>5.6083067611964348E-2</c:v>
                </c:pt>
                <c:pt idx="62">
                  <c:v>5.581479953591937E-2</c:v>
                </c:pt>
                <c:pt idx="63">
                  <c:v>5.5302827088434793E-2</c:v>
                </c:pt>
                <c:pt idx="64">
                  <c:v>5.5542098051008661E-2</c:v>
                </c:pt>
                <c:pt idx="65">
                  <c:v>5.56751347503519E-2</c:v>
                </c:pt>
                <c:pt idx="66">
                  <c:v>5.5434195855760121E-2</c:v>
                </c:pt>
                <c:pt idx="67">
                  <c:v>5.5784096053505268E-2</c:v>
                </c:pt>
                <c:pt idx="68">
                  <c:v>5.5106130289197329E-2</c:v>
                </c:pt>
                <c:pt idx="69">
                  <c:v>5.5748836192315257E-2</c:v>
                </c:pt>
                <c:pt idx="70">
                  <c:v>5.5600310044118202E-2</c:v>
                </c:pt>
                <c:pt idx="71">
                  <c:v>5.4048266288086053E-2</c:v>
                </c:pt>
                <c:pt idx="72">
                  <c:v>5.3782858203845811E-2</c:v>
                </c:pt>
                <c:pt idx="73">
                  <c:v>5.4054612904732749E-2</c:v>
                </c:pt>
                <c:pt idx="74">
                  <c:v>5.4163168881848994E-2</c:v>
                </c:pt>
                <c:pt idx="75">
                  <c:v>5.4034343744612516E-2</c:v>
                </c:pt>
                <c:pt idx="76">
                  <c:v>5.3477662768378079E-2</c:v>
                </c:pt>
                <c:pt idx="77">
                  <c:v>5.3760900465433047E-2</c:v>
                </c:pt>
                <c:pt idx="78">
                  <c:v>5.3909451709279924E-2</c:v>
                </c:pt>
                <c:pt idx="79">
                  <c:v>5.4040461314981025E-2</c:v>
                </c:pt>
                <c:pt idx="80">
                  <c:v>5.3884124770623106E-2</c:v>
                </c:pt>
                <c:pt idx="81">
                  <c:v>5.4112133088557016E-2</c:v>
                </c:pt>
                <c:pt idx="82">
                  <c:v>5.3471609986751746E-2</c:v>
                </c:pt>
                <c:pt idx="83">
                  <c:v>5.3187736515315658E-2</c:v>
                </c:pt>
                <c:pt idx="84">
                  <c:v>5.0783212300145181E-2</c:v>
                </c:pt>
                <c:pt idx="85">
                  <c:v>5.3255684184464691E-2</c:v>
                </c:pt>
                <c:pt idx="86">
                  <c:v>5.3183319135693505E-2</c:v>
                </c:pt>
                <c:pt idx="87">
                  <c:v>5.5257795154654558E-2</c:v>
                </c:pt>
                <c:pt idx="88">
                  <c:v>5.1400950533837135E-2</c:v>
                </c:pt>
                <c:pt idx="89">
                  <c:v>5.4678101686146223E-2</c:v>
                </c:pt>
                <c:pt idx="90">
                  <c:v>5.2902963242524921E-2</c:v>
                </c:pt>
                <c:pt idx="91">
                  <c:v>5.5454295566550064E-2</c:v>
                </c:pt>
                <c:pt idx="92">
                  <c:v>5.4206224948231407E-2</c:v>
                </c:pt>
                <c:pt idx="93">
                  <c:v>5.5109783612819298E-2</c:v>
                </c:pt>
                <c:pt idx="94">
                  <c:v>5.3653284381292569E-2</c:v>
                </c:pt>
                <c:pt idx="95">
                  <c:v>5.3261134993613998E-2</c:v>
                </c:pt>
                <c:pt idx="96">
                  <c:v>5.2681259285489633E-2</c:v>
                </c:pt>
                <c:pt idx="97">
                  <c:v>5.3974978692605098E-2</c:v>
                </c:pt>
                <c:pt idx="98">
                  <c:v>5.3137532222423373E-2</c:v>
                </c:pt>
                <c:pt idx="99">
                  <c:v>5.3015687158029789E-2</c:v>
                </c:pt>
                <c:pt idx="100">
                  <c:v>5.2668434688833393E-2</c:v>
                </c:pt>
                <c:pt idx="101">
                  <c:v>5.4580582063386791E-2</c:v>
                </c:pt>
                <c:pt idx="102">
                  <c:v>5.5999247383521356E-2</c:v>
                </c:pt>
                <c:pt idx="103">
                  <c:v>5.4293381188214695E-2</c:v>
                </c:pt>
                <c:pt idx="104">
                  <c:v>5.3864013001817493E-2</c:v>
                </c:pt>
                <c:pt idx="105">
                  <c:v>5.4098898933472993E-2</c:v>
                </c:pt>
                <c:pt idx="106">
                  <c:v>5.330325231835651E-2</c:v>
                </c:pt>
                <c:pt idx="107">
                  <c:v>5.2086607804021925E-2</c:v>
                </c:pt>
                <c:pt idx="108">
                  <c:v>5.235209521025231E-2</c:v>
                </c:pt>
                <c:pt idx="109">
                  <c:v>5.3389773690834169E-2</c:v>
                </c:pt>
                <c:pt idx="110">
                  <c:v>5.3046055114362334E-2</c:v>
                </c:pt>
                <c:pt idx="111">
                  <c:v>5.3213549811446735E-2</c:v>
                </c:pt>
                <c:pt idx="112">
                  <c:v>5.7676821965182166E-2</c:v>
                </c:pt>
                <c:pt idx="113">
                  <c:v>5.3383603239820943E-2</c:v>
                </c:pt>
                <c:pt idx="114">
                  <c:v>5.2979479712178153E-2</c:v>
                </c:pt>
                <c:pt idx="115">
                  <c:v>5.8468795242864288E-2</c:v>
                </c:pt>
                <c:pt idx="116">
                  <c:v>6.5084870856996394E-2</c:v>
                </c:pt>
                <c:pt idx="117">
                  <c:v>5.396131645557075E-2</c:v>
                </c:pt>
                <c:pt idx="118">
                  <c:v>5.4994568771149166E-2</c:v>
                </c:pt>
                <c:pt idx="119">
                  <c:v>5.3182734660990223E-2</c:v>
                </c:pt>
                <c:pt idx="120">
                  <c:v>5.4166202694678631E-2</c:v>
                </c:pt>
                <c:pt idx="121">
                  <c:v>5.6603499020135471E-2</c:v>
                </c:pt>
                <c:pt idx="122">
                  <c:v>5.5136332614395066E-2</c:v>
                </c:pt>
                <c:pt idx="123">
                  <c:v>5.6393735762490287E-2</c:v>
                </c:pt>
                <c:pt idx="124">
                  <c:v>5.5343600768855972E-2</c:v>
                </c:pt>
                <c:pt idx="125">
                  <c:v>5.8875211008066926E-2</c:v>
                </c:pt>
                <c:pt idx="126">
                  <c:v>5.9477191105464497E-2</c:v>
                </c:pt>
                <c:pt idx="127">
                  <c:v>6.1297674183142643E-2</c:v>
                </c:pt>
                <c:pt idx="128">
                  <c:v>5.9019395128099394E-2</c:v>
                </c:pt>
                <c:pt idx="129">
                  <c:v>5.9989603938420712E-2</c:v>
                </c:pt>
                <c:pt idx="130">
                  <c:v>5.6877471723892181E-2</c:v>
                </c:pt>
                <c:pt idx="131">
                  <c:v>5.5422282704563994E-2</c:v>
                </c:pt>
                <c:pt idx="132">
                  <c:v>6.0806519875219595E-2</c:v>
                </c:pt>
                <c:pt idx="133">
                  <c:v>5.8688633993888233E-2</c:v>
                </c:pt>
                <c:pt idx="134">
                  <c:v>5.7575138687917471E-2</c:v>
                </c:pt>
                <c:pt idx="135">
                  <c:v>6.7643444076319531E-2</c:v>
                </c:pt>
                <c:pt idx="136">
                  <c:v>5.7678934788385615E-2</c:v>
                </c:pt>
                <c:pt idx="137">
                  <c:v>6.5509024728136828E-2</c:v>
                </c:pt>
                <c:pt idx="138">
                  <c:v>5.9011754231815421E-2</c:v>
                </c:pt>
                <c:pt idx="139">
                  <c:v>6.3182909664392869E-2</c:v>
                </c:pt>
                <c:pt idx="140">
                  <c:v>6.1849823897033078E-2</c:v>
                </c:pt>
                <c:pt idx="141">
                  <c:v>6.2119448999337551E-2</c:v>
                </c:pt>
                <c:pt idx="142">
                  <c:v>6.5037528274568907E-2</c:v>
                </c:pt>
                <c:pt idx="143">
                  <c:v>6.0836118308426501E-2</c:v>
                </c:pt>
                <c:pt idx="144">
                  <c:v>6.7901340221667425E-2</c:v>
                </c:pt>
                <c:pt idx="145">
                  <c:v>6.676997728283815E-2</c:v>
                </c:pt>
                <c:pt idx="146">
                  <c:v>6.7937843914132004E-2</c:v>
                </c:pt>
                <c:pt idx="147">
                  <c:v>6.9385594181425869E-2</c:v>
                </c:pt>
                <c:pt idx="148">
                  <c:v>6.7831420305424203E-2</c:v>
                </c:pt>
                <c:pt idx="149">
                  <c:v>6.5433045349417712E-2</c:v>
                </c:pt>
                <c:pt idx="150">
                  <c:v>6.6346304194136271E-2</c:v>
                </c:pt>
                <c:pt idx="151">
                  <c:v>6.616685941329449E-2</c:v>
                </c:pt>
                <c:pt idx="152">
                  <c:v>6.862034333688434E-2</c:v>
                </c:pt>
                <c:pt idx="153">
                  <c:v>7.0824498345852568E-2</c:v>
                </c:pt>
                <c:pt idx="154">
                  <c:v>6.841659921501074E-2</c:v>
                </c:pt>
                <c:pt idx="155">
                  <c:v>6.7509778694677822E-2</c:v>
                </c:pt>
                <c:pt idx="156">
                  <c:v>6.620226329020526E-2</c:v>
                </c:pt>
                <c:pt idx="157">
                  <c:v>6.2349053134299198E-2</c:v>
                </c:pt>
                <c:pt idx="158">
                  <c:v>6.4485229069346756E-2</c:v>
                </c:pt>
                <c:pt idx="159">
                  <c:v>6.9626712878057523E-2</c:v>
                </c:pt>
                <c:pt idx="160">
                  <c:v>6.8777901800636254E-2</c:v>
                </c:pt>
                <c:pt idx="161">
                  <c:v>6.8985279555919099E-2</c:v>
                </c:pt>
                <c:pt idx="162">
                  <c:v>7.1277530784796497E-2</c:v>
                </c:pt>
                <c:pt idx="163">
                  <c:v>6.732043759507042E-2</c:v>
                </c:pt>
                <c:pt idx="164">
                  <c:v>7.1476952412258279E-2</c:v>
                </c:pt>
                <c:pt idx="165">
                  <c:v>6.9647723504851947E-2</c:v>
                </c:pt>
                <c:pt idx="166">
                  <c:v>6.6171533438308297E-2</c:v>
                </c:pt>
                <c:pt idx="167">
                  <c:v>6.7972097374793317E-2</c:v>
                </c:pt>
                <c:pt idx="168">
                  <c:v>7.4169376881481952E-2</c:v>
                </c:pt>
                <c:pt idx="169">
                  <c:v>7.3537831305802284E-2</c:v>
                </c:pt>
                <c:pt idx="170">
                  <c:v>7.3583033395839811E-2</c:v>
                </c:pt>
                <c:pt idx="171">
                  <c:v>7.1533971743659872E-2</c:v>
                </c:pt>
                <c:pt idx="172">
                  <c:v>7.325115572805567E-2</c:v>
                </c:pt>
                <c:pt idx="173">
                  <c:v>7.382453435971624E-2</c:v>
                </c:pt>
                <c:pt idx="174">
                  <c:v>7.2370522137145774E-2</c:v>
                </c:pt>
                <c:pt idx="175">
                  <c:v>7.4601907959730929E-2</c:v>
                </c:pt>
                <c:pt idx="176">
                  <c:v>7.4143999459029969E-2</c:v>
                </c:pt>
                <c:pt idx="177">
                  <c:v>7.340124757587406E-2</c:v>
                </c:pt>
                <c:pt idx="178">
                  <c:v>7.3177634550159881E-2</c:v>
                </c:pt>
                <c:pt idx="179">
                  <c:v>7.3203261216189336E-2</c:v>
                </c:pt>
                <c:pt idx="180">
                  <c:v>7.1944545882048724E-2</c:v>
                </c:pt>
                <c:pt idx="181">
                  <c:v>7.2443004879539502E-2</c:v>
                </c:pt>
                <c:pt idx="182">
                  <c:v>7.2079498914342746E-2</c:v>
                </c:pt>
                <c:pt idx="183">
                  <c:v>7.20761475484199E-2</c:v>
                </c:pt>
                <c:pt idx="184">
                  <c:v>7.2378414248214368E-2</c:v>
                </c:pt>
                <c:pt idx="185">
                  <c:v>7.3310575766063077E-2</c:v>
                </c:pt>
                <c:pt idx="186">
                  <c:v>7.192897499152108E-2</c:v>
                </c:pt>
                <c:pt idx="187">
                  <c:v>7.4132882633644023E-2</c:v>
                </c:pt>
                <c:pt idx="188">
                  <c:v>7.2294688712053162E-2</c:v>
                </c:pt>
                <c:pt idx="189">
                  <c:v>7.2838327159518337E-2</c:v>
                </c:pt>
                <c:pt idx="190">
                  <c:v>7.252929741771047E-2</c:v>
                </c:pt>
                <c:pt idx="191">
                  <c:v>7.2192780339767518E-2</c:v>
                </c:pt>
                <c:pt idx="192">
                  <c:v>8.4622317727379215E-2</c:v>
                </c:pt>
                <c:pt idx="193">
                  <c:v>8.286131131698686E-2</c:v>
                </c:pt>
                <c:pt idx="194">
                  <c:v>8.4436466244889721E-2</c:v>
                </c:pt>
                <c:pt idx="195">
                  <c:v>8.2245609769637962E-2</c:v>
                </c:pt>
                <c:pt idx="196">
                  <c:v>8.46252999050041E-2</c:v>
                </c:pt>
                <c:pt idx="197">
                  <c:v>8.353674400181392E-2</c:v>
                </c:pt>
                <c:pt idx="198">
                  <c:v>8.3189702704858898E-2</c:v>
                </c:pt>
                <c:pt idx="199">
                  <c:v>8.3192593234736378E-2</c:v>
                </c:pt>
                <c:pt idx="200">
                  <c:v>8.5134735577238996E-2</c:v>
                </c:pt>
                <c:pt idx="201">
                  <c:v>8.6096823127589178E-2</c:v>
                </c:pt>
                <c:pt idx="202">
                  <c:v>8.6480113410098577E-2</c:v>
                </c:pt>
                <c:pt idx="203">
                  <c:v>8.2672239718517976E-2</c:v>
                </c:pt>
                <c:pt idx="204">
                  <c:v>8.9136497317232999E-2</c:v>
                </c:pt>
                <c:pt idx="205">
                  <c:v>9.145057552840373E-2</c:v>
                </c:pt>
                <c:pt idx="206">
                  <c:v>8.8460787413082942E-2</c:v>
                </c:pt>
                <c:pt idx="207">
                  <c:v>8.9472489698814217E-2</c:v>
                </c:pt>
                <c:pt idx="208">
                  <c:v>8.9800320488399296E-2</c:v>
                </c:pt>
                <c:pt idx="209">
                  <c:v>9.0461255500378007E-2</c:v>
                </c:pt>
                <c:pt idx="210">
                  <c:v>8.8781354830589798E-2</c:v>
                </c:pt>
                <c:pt idx="211">
                  <c:v>9.0212657379289296E-2</c:v>
                </c:pt>
                <c:pt idx="212">
                  <c:v>8.9197976110607868E-2</c:v>
                </c:pt>
                <c:pt idx="213">
                  <c:v>9.0439980878720475E-2</c:v>
                </c:pt>
                <c:pt idx="214">
                  <c:v>9.0740883824430074E-2</c:v>
                </c:pt>
                <c:pt idx="215">
                  <c:v>9.0089328670374419E-2</c:v>
                </c:pt>
                <c:pt idx="216">
                  <c:v>8.8781868940534567E-2</c:v>
                </c:pt>
                <c:pt idx="217">
                  <c:v>9.0013603284102087E-2</c:v>
                </c:pt>
                <c:pt idx="218">
                  <c:v>8.926975852571653E-2</c:v>
                </c:pt>
                <c:pt idx="219">
                  <c:v>8.9849911494686768E-2</c:v>
                </c:pt>
                <c:pt idx="220">
                  <c:v>9.0029018347165896E-2</c:v>
                </c:pt>
                <c:pt idx="221">
                  <c:v>0.10043310744385593</c:v>
                </c:pt>
                <c:pt idx="222">
                  <c:v>7.8988248435666542E-2</c:v>
                </c:pt>
                <c:pt idx="223">
                  <c:v>8.9635754936795334E-2</c:v>
                </c:pt>
                <c:pt idx="224">
                  <c:v>8.9796615136684715E-2</c:v>
                </c:pt>
                <c:pt idx="225">
                  <c:v>9.1125570211316884E-2</c:v>
                </c:pt>
                <c:pt idx="226">
                  <c:v>9.1874354482144274E-2</c:v>
                </c:pt>
                <c:pt idx="227">
                  <c:v>9.065746885353157E-2</c:v>
                </c:pt>
                <c:pt idx="228">
                  <c:v>0.10928879600735279</c:v>
                </c:pt>
                <c:pt idx="229">
                  <c:v>0.10782708237245302</c:v>
                </c:pt>
                <c:pt idx="230">
                  <c:v>0.10566369473098969</c:v>
                </c:pt>
                <c:pt idx="231">
                  <c:v>0.11016468413483338</c:v>
                </c:pt>
                <c:pt idx="232">
                  <c:v>9.8703869226693039E-2</c:v>
                </c:pt>
                <c:pt idx="233">
                  <c:v>9.8511577606680611E-2</c:v>
                </c:pt>
                <c:pt idx="234">
                  <c:v>9.8474531706225263E-2</c:v>
                </c:pt>
                <c:pt idx="235">
                  <c:v>9.8765994723015255E-2</c:v>
                </c:pt>
                <c:pt idx="236">
                  <c:v>9.9205200880499833E-2</c:v>
                </c:pt>
                <c:pt idx="237">
                  <c:v>9.8890222842252851E-2</c:v>
                </c:pt>
                <c:pt idx="238">
                  <c:v>9.9398731979718352E-2</c:v>
                </c:pt>
                <c:pt idx="239">
                  <c:v>9.8981934801773738E-2</c:v>
                </c:pt>
                <c:pt idx="240">
                  <c:v>9.8081537825466691E-2</c:v>
                </c:pt>
                <c:pt idx="241">
                  <c:v>9.9775213143169755E-2</c:v>
                </c:pt>
                <c:pt idx="242">
                  <c:v>9.8678397099645432E-2</c:v>
                </c:pt>
                <c:pt idx="243">
                  <c:v>9.7300781827309696E-2</c:v>
                </c:pt>
                <c:pt idx="244">
                  <c:v>9.7650635387390911E-2</c:v>
                </c:pt>
                <c:pt idx="245">
                  <c:v>9.7385871418536316E-2</c:v>
                </c:pt>
                <c:pt idx="246">
                  <c:v>9.7603984141079805E-2</c:v>
                </c:pt>
                <c:pt idx="247">
                  <c:v>9.6783406361938856E-2</c:v>
                </c:pt>
                <c:pt idx="248">
                  <c:v>9.7185489567504418E-2</c:v>
                </c:pt>
                <c:pt idx="249">
                  <c:v>9.8748763905522105E-2</c:v>
                </c:pt>
                <c:pt idx="250">
                  <c:v>9.8553619623225189E-2</c:v>
                </c:pt>
                <c:pt idx="251">
                  <c:v>9.9045648521319182E-2</c:v>
                </c:pt>
                <c:pt idx="252">
                  <c:v>9.1944705972467344E-2</c:v>
                </c:pt>
                <c:pt idx="253">
                  <c:v>9.3097224733051293E-2</c:v>
                </c:pt>
                <c:pt idx="254">
                  <c:v>9.3003177337216053E-2</c:v>
                </c:pt>
                <c:pt idx="255">
                  <c:v>9.2411951200096557E-2</c:v>
                </c:pt>
                <c:pt idx="256">
                  <c:v>9.2254191748677661E-2</c:v>
                </c:pt>
                <c:pt idx="257">
                  <c:v>9.2380134581072609E-2</c:v>
                </c:pt>
                <c:pt idx="258">
                  <c:v>9.1792438581503585E-2</c:v>
                </c:pt>
                <c:pt idx="259">
                  <c:v>9.2588048893774505E-2</c:v>
                </c:pt>
                <c:pt idx="260">
                  <c:v>9.2133666700991559E-2</c:v>
                </c:pt>
                <c:pt idx="261">
                  <c:v>9.2907499586209669E-2</c:v>
                </c:pt>
                <c:pt idx="262">
                  <c:v>9.3778818359640387E-2</c:v>
                </c:pt>
                <c:pt idx="263">
                  <c:v>9.3084248567726832E-2</c:v>
                </c:pt>
                <c:pt idx="264">
                  <c:v>9.2695064953237413E-2</c:v>
                </c:pt>
                <c:pt idx="265">
                  <c:v>9.3814166787818315E-2</c:v>
                </c:pt>
                <c:pt idx="266">
                  <c:v>9.313129042515976E-2</c:v>
                </c:pt>
                <c:pt idx="267">
                  <c:v>9.1609736995614949E-2</c:v>
                </c:pt>
                <c:pt idx="268">
                  <c:v>9.3111219193081476E-2</c:v>
                </c:pt>
                <c:pt idx="269">
                  <c:v>9.2441904266528999E-2</c:v>
                </c:pt>
                <c:pt idx="270">
                  <c:v>9.2904894978958055E-2</c:v>
                </c:pt>
                <c:pt idx="271">
                  <c:v>9.3103927933313166E-2</c:v>
                </c:pt>
                <c:pt idx="272">
                  <c:v>9.2150165937234518E-2</c:v>
                </c:pt>
                <c:pt idx="273">
                  <c:v>9.3618628180222568E-2</c:v>
                </c:pt>
                <c:pt idx="274">
                  <c:v>9.4299040848613902E-2</c:v>
                </c:pt>
                <c:pt idx="275">
                  <c:v>9.3385312599470624E-2</c:v>
                </c:pt>
                <c:pt idx="276">
                  <c:v>8.8851188052194358E-2</c:v>
                </c:pt>
                <c:pt idx="277">
                  <c:v>8.8111687541106001E-2</c:v>
                </c:pt>
                <c:pt idx="278">
                  <c:v>8.9268655101370109E-2</c:v>
                </c:pt>
                <c:pt idx="279">
                  <c:v>8.8623195993428522E-2</c:v>
                </c:pt>
                <c:pt idx="280">
                  <c:v>8.8678306621589723E-2</c:v>
                </c:pt>
                <c:pt idx="281">
                  <c:v>8.8374885582711449E-2</c:v>
                </c:pt>
                <c:pt idx="282">
                  <c:v>8.8749892328623958E-2</c:v>
                </c:pt>
                <c:pt idx="283">
                  <c:v>8.8152704965706319E-2</c:v>
                </c:pt>
                <c:pt idx="284">
                  <c:v>8.7548252262515502E-2</c:v>
                </c:pt>
                <c:pt idx="285">
                  <c:v>8.8617714883314533E-2</c:v>
                </c:pt>
                <c:pt idx="286">
                  <c:v>8.9682268611341875E-2</c:v>
                </c:pt>
                <c:pt idx="287">
                  <c:v>8.969224507133515E-2</c:v>
                </c:pt>
                <c:pt idx="288">
                  <c:v>9.04834437468338E-2</c:v>
                </c:pt>
                <c:pt idx="289">
                  <c:v>9.1061386528538152E-2</c:v>
                </c:pt>
                <c:pt idx="290">
                  <c:v>9.0727801724135568E-2</c:v>
                </c:pt>
                <c:pt idx="291">
                  <c:v>8.9969328157870995E-2</c:v>
                </c:pt>
                <c:pt idx="292">
                  <c:v>8.932532016310557E-2</c:v>
                </c:pt>
                <c:pt idx="293">
                  <c:v>8.9422921138591321E-2</c:v>
                </c:pt>
                <c:pt idx="294">
                  <c:v>8.8832529772618948E-2</c:v>
                </c:pt>
                <c:pt idx="295">
                  <c:v>8.9453715885912971E-2</c:v>
                </c:pt>
                <c:pt idx="296">
                  <c:v>8.9617805012838295E-2</c:v>
                </c:pt>
                <c:pt idx="297">
                  <c:v>8.9755503928311595E-2</c:v>
                </c:pt>
                <c:pt idx="298">
                  <c:v>9.0249316010747122E-2</c:v>
                </c:pt>
                <c:pt idx="299">
                  <c:v>9.0429637714345465E-2</c:v>
                </c:pt>
                <c:pt idx="300">
                  <c:v>8.8131099898520027E-2</c:v>
                </c:pt>
                <c:pt idx="301">
                  <c:v>8.9191654080949367E-2</c:v>
                </c:pt>
                <c:pt idx="302">
                  <c:v>8.8540484552714752E-2</c:v>
                </c:pt>
                <c:pt idx="303">
                  <c:v>8.686939087694559E-2</c:v>
                </c:pt>
                <c:pt idx="304">
                  <c:v>8.7405939478974681E-2</c:v>
                </c:pt>
                <c:pt idx="305">
                  <c:v>8.7984195554841577E-2</c:v>
                </c:pt>
                <c:pt idx="306">
                  <c:v>8.7858941882843933E-2</c:v>
                </c:pt>
                <c:pt idx="307">
                  <c:v>8.8198003409772519E-2</c:v>
                </c:pt>
                <c:pt idx="308">
                  <c:v>8.8331502159195233E-2</c:v>
                </c:pt>
                <c:pt idx="309">
                  <c:v>8.8151588311574561E-2</c:v>
                </c:pt>
                <c:pt idx="310">
                  <c:v>8.8389581492234123E-2</c:v>
                </c:pt>
                <c:pt idx="311">
                  <c:v>8.9440954363800299E-2</c:v>
                </c:pt>
                <c:pt idx="312">
                  <c:v>8.4767219208261052E-2</c:v>
                </c:pt>
                <c:pt idx="313">
                  <c:v>8.6721450782001705E-2</c:v>
                </c:pt>
                <c:pt idx="314">
                  <c:v>8.5696332232952893E-2</c:v>
                </c:pt>
                <c:pt idx="315">
                  <c:v>8.4857520722100954E-2</c:v>
                </c:pt>
                <c:pt idx="316">
                  <c:v>8.5670051839703457E-2</c:v>
                </c:pt>
                <c:pt idx="317">
                  <c:v>8.5588054007782091E-2</c:v>
                </c:pt>
                <c:pt idx="318">
                  <c:v>8.452115882360739E-2</c:v>
                </c:pt>
                <c:pt idx="319">
                  <c:v>8.5239998074137957E-2</c:v>
                </c:pt>
                <c:pt idx="320">
                  <c:v>8.4772270385679804E-2</c:v>
                </c:pt>
                <c:pt idx="321">
                  <c:v>8.5359774588261661E-2</c:v>
                </c:pt>
                <c:pt idx="322">
                  <c:v>8.5762184746622172E-2</c:v>
                </c:pt>
                <c:pt idx="323">
                  <c:v>8.5203220938769461E-2</c:v>
                </c:pt>
                <c:pt idx="324">
                  <c:v>7.897691262267037E-2</c:v>
                </c:pt>
                <c:pt idx="325">
                  <c:v>8.2336352513096636E-2</c:v>
                </c:pt>
                <c:pt idx="326">
                  <c:v>8.1682088714570777E-2</c:v>
                </c:pt>
                <c:pt idx="327">
                  <c:v>8.0510270883752566E-2</c:v>
                </c:pt>
                <c:pt idx="328">
                  <c:v>8.1030770746001277E-2</c:v>
                </c:pt>
                <c:pt idx="329">
                  <c:v>8.0982301159335676E-2</c:v>
                </c:pt>
                <c:pt idx="330">
                  <c:v>8.036108633057916E-2</c:v>
                </c:pt>
                <c:pt idx="331">
                  <c:v>8.0559846542016145E-2</c:v>
                </c:pt>
                <c:pt idx="332">
                  <c:v>8.1577590061229346E-2</c:v>
                </c:pt>
                <c:pt idx="333">
                  <c:v>8.1316941236274393E-2</c:v>
                </c:pt>
                <c:pt idx="334">
                  <c:v>8.2647945931891301E-2</c:v>
                </c:pt>
                <c:pt idx="335">
                  <c:v>8.154907902160824E-2</c:v>
                </c:pt>
                <c:pt idx="336">
                  <c:v>8.2735162560129305E-2</c:v>
                </c:pt>
                <c:pt idx="337">
                  <c:v>8.360820913437586E-2</c:v>
                </c:pt>
                <c:pt idx="338">
                  <c:v>8.2945713512783528E-2</c:v>
                </c:pt>
                <c:pt idx="339">
                  <c:v>8.2065266706318946E-2</c:v>
                </c:pt>
                <c:pt idx="340">
                  <c:v>8.3044790372333158E-2</c:v>
                </c:pt>
                <c:pt idx="341">
                  <c:v>8.2649221668930545E-2</c:v>
                </c:pt>
                <c:pt idx="342">
                  <c:v>8.1703369052388675E-2</c:v>
                </c:pt>
                <c:pt idx="343">
                  <c:v>8.2111760054085409E-2</c:v>
                </c:pt>
                <c:pt idx="344">
                  <c:v>8.2238397174752037E-2</c:v>
                </c:pt>
                <c:pt idx="345">
                  <c:v>8.3532845420402166E-2</c:v>
                </c:pt>
                <c:pt idx="346">
                  <c:v>8.460718349142772E-2</c:v>
                </c:pt>
                <c:pt idx="347">
                  <c:v>8.3582444608054737E-2</c:v>
                </c:pt>
                <c:pt idx="348">
                  <c:v>7.7577194246522985E-2</c:v>
                </c:pt>
                <c:pt idx="349">
                  <c:v>7.8099199315517481E-2</c:v>
                </c:pt>
                <c:pt idx="350">
                  <c:v>7.6611605336051422E-2</c:v>
                </c:pt>
                <c:pt idx="351">
                  <c:v>8.1579170692678643E-2</c:v>
                </c:pt>
                <c:pt idx="352">
                  <c:v>8.131787416472587E-2</c:v>
                </c:pt>
                <c:pt idx="353">
                  <c:v>8.1008872111495461E-2</c:v>
                </c:pt>
                <c:pt idx="354">
                  <c:v>8.1171496607869958E-2</c:v>
                </c:pt>
                <c:pt idx="355">
                  <c:v>8.1210773777113707E-2</c:v>
                </c:pt>
                <c:pt idx="356">
                  <c:v>8.0369967243947946E-2</c:v>
                </c:pt>
                <c:pt idx="357">
                  <c:v>8.1338303071432888E-2</c:v>
                </c:pt>
                <c:pt idx="358">
                  <c:v>8.1634975186229794E-2</c:v>
                </c:pt>
                <c:pt idx="359">
                  <c:v>8.1960039335597173E-2</c:v>
                </c:pt>
                <c:pt idx="360">
                  <c:v>7.3699008278607439E-2</c:v>
                </c:pt>
                <c:pt idx="361">
                  <c:v>8.0995166307060981E-2</c:v>
                </c:pt>
                <c:pt idx="362">
                  <c:v>8.0079904026700843E-2</c:v>
                </c:pt>
                <c:pt idx="363">
                  <c:v>7.9658537443892716E-2</c:v>
                </c:pt>
                <c:pt idx="364">
                  <c:v>8.08463986194186E-2</c:v>
                </c:pt>
                <c:pt idx="365">
                  <c:v>5.9803874873445323E-2</c:v>
                </c:pt>
                <c:pt idx="366">
                  <c:v>6.0365119253392857E-2</c:v>
                </c:pt>
                <c:pt idx="367">
                  <c:v>5.8826028119391846E-2</c:v>
                </c:pt>
                <c:pt idx="368">
                  <c:v>7.5097702249645779E-2</c:v>
                </c:pt>
                <c:pt idx="369">
                  <c:v>7.5582487531334397E-2</c:v>
                </c:pt>
                <c:pt idx="370">
                  <c:v>7.5056809763674417E-2</c:v>
                </c:pt>
                <c:pt idx="371">
                  <c:v>7.5963556232598969E-2</c:v>
                </c:pt>
                <c:pt idx="372">
                  <c:v>8.0951390100061665E-2</c:v>
                </c:pt>
                <c:pt idx="373">
                  <c:v>8.3373631600815595E-2</c:v>
                </c:pt>
                <c:pt idx="374">
                  <c:v>8.2194870003183651E-2</c:v>
                </c:pt>
                <c:pt idx="375">
                  <c:v>8.1660963380080429E-2</c:v>
                </c:pt>
                <c:pt idx="376">
                  <c:v>8.1253868861221379E-2</c:v>
                </c:pt>
                <c:pt idx="377">
                  <c:v>8.1403667879476935E-2</c:v>
                </c:pt>
                <c:pt idx="378">
                  <c:v>8.179345342371129E-2</c:v>
                </c:pt>
                <c:pt idx="379">
                  <c:v>8.0871004103340818E-2</c:v>
                </c:pt>
                <c:pt idx="380">
                  <c:v>9.3534750940064373E-2</c:v>
                </c:pt>
                <c:pt idx="381">
                  <c:v>9.3622820054061487E-2</c:v>
                </c:pt>
                <c:pt idx="382">
                  <c:v>9.4096184317066928E-2</c:v>
                </c:pt>
                <c:pt idx="383">
                  <c:v>9.3747247427932459E-2</c:v>
                </c:pt>
                <c:pt idx="384">
                  <c:v>7.9523871690116224E-2</c:v>
                </c:pt>
                <c:pt idx="385">
                  <c:v>8.1851947976150891E-2</c:v>
                </c:pt>
                <c:pt idx="386">
                  <c:v>8.0417132041206874E-2</c:v>
                </c:pt>
                <c:pt idx="387">
                  <c:v>9.1701552674875605E-2</c:v>
                </c:pt>
                <c:pt idx="388">
                  <c:v>9.0719224142181851E-2</c:v>
                </c:pt>
                <c:pt idx="389">
                  <c:v>9.0832274460455498E-2</c:v>
                </c:pt>
                <c:pt idx="390">
                  <c:v>9.062724883812584E-2</c:v>
                </c:pt>
                <c:pt idx="391">
                  <c:v>9.0988683947652554E-2</c:v>
                </c:pt>
                <c:pt idx="392">
                  <c:v>9.177097455997503E-2</c:v>
                </c:pt>
                <c:pt idx="393">
                  <c:v>9.3012431358244316E-2</c:v>
                </c:pt>
                <c:pt idx="394">
                  <c:v>9.4095256678866271E-2</c:v>
                </c:pt>
                <c:pt idx="395">
                  <c:v>9.2859067942746884E-2</c:v>
                </c:pt>
                <c:pt idx="396">
                  <c:v>9.902187320245813E-2</c:v>
                </c:pt>
                <c:pt idx="397">
                  <c:v>0.10167317577154587</c:v>
                </c:pt>
                <c:pt idx="398">
                  <c:v>9.9986053070870731E-2</c:v>
                </c:pt>
                <c:pt idx="399">
                  <c:v>0.10686527704206546</c:v>
                </c:pt>
                <c:pt idx="400">
                  <c:v>0.10278293380643973</c:v>
                </c:pt>
                <c:pt idx="401">
                  <c:v>0.10301355211864628</c:v>
                </c:pt>
                <c:pt idx="402">
                  <c:v>0.1015474298477808</c:v>
                </c:pt>
                <c:pt idx="403">
                  <c:v>0.10314660641033158</c:v>
                </c:pt>
                <c:pt idx="404">
                  <c:v>0.1033087938911655</c:v>
                </c:pt>
                <c:pt idx="405">
                  <c:v>0.10390108464757569</c:v>
                </c:pt>
                <c:pt idx="406">
                  <c:v>0.10336262934876136</c:v>
                </c:pt>
                <c:pt idx="407">
                  <c:v>0.10236254010103117</c:v>
                </c:pt>
                <c:pt idx="408">
                  <c:v>0.10173477493119495</c:v>
                </c:pt>
                <c:pt idx="409">
                  <c:v>0.10303336381953417</c:v>
                </c:pt>
                <c:pt idx="410">
                  <c:v>0.10236325165213132</c:v>
                </c:pt>
                <c:pt idx="411">
                  <c:v>0.10367551593464602</c:v>
                </c:pt>
                <c:pt idx="412">
                  <c:v>0.10328205555931896</c:v>
                </c:pt>
                <c:pt idx="413">
                  <c:v>0.10351379377160982</c:v>
                </c:pt>
                <c:pt idx="414">
                  <c:v>0.10204055189936044</c:v>
                </c:pt>
                <c:pt idx="415">
                  <c:v>0.10364749418506684</c:v>
                </c:pt>
                <c:pt idx="416">
                  <c:v>0.1038104692606573</c:v>
                </c:pt>
                <c:pt idx="417">
                  <c:v>0.10440563622608008</c:v>
                </c:pt>
                <c:pt idx="418">
                  <c:v>0.10386456614733451</c:v>
                </c:pt>
                <c:pt idx="419">
                  <c:v>0.10285962039006644</c:v>
                </c:pt>
                <c:pt idx="420">
                  <c:v>9.5664368729391575E-2</c:v>
                </c:pt>
                <c:pt idx="421">
                  <c:v>9.6885472195005887E-2</c:v>
                </c:pt>
                <c:pt idx="422">
                  <c:v>9.6255344910448223E-2</c:v>
                </c:pt>
                <c:pt idx="423">
                  <c:v>9.7489307773960726E-2</c:v>
                </c:pt>
                <c:pt idx="424">
                  <c:v>9.7119324762240791E-2</c:v>
                </c:pt>
                <c:pt idx="425">
                  <c:v>9.7337235401000019E-2</c:v>
                </c:pt>
                <c:pt idx="426">
                  <c:v>9.5951900309928534E-2</c:v>
                </c:pt>
                <c:pt idx="427">
                  <c:v>9.7462958052481521E-2</c:v>
                </c:pt>
                <c:pt idx="428">
                  <c:v>9.7616208578032229E-2</c:v>
                </c:pt>
                <c:pt idx="429">
                  <c:v>9.8175862561385149E-2</c:v>
                </c:pt>
                <c:pt idx="430">
                  <c:v>9.7667077560813192E-2</c:v>
                </c:pt>
                <c:pt idx="431">
                  <c:v>9.6722095851841494E-2</c:v>
                </c:pt>
                <c:pt idx="432">
                  <c:v>9.5009415777495332E-2</c:v>
                </c:pt>
                <c:pt idx="433">
                  <c:v>9.6222159126067131E-2</c:v>
                </c:pt>
                <c:pt idx="434">
                  <c:v>9.5596345921355227E-2</c:v>
                </c:pt>
                <c:pt idx="435">
                  <c:v>9.6821860627724979E-2</c:v>
                </c:pt>
                <c:pt idx="436">
                  <c:v>9.6454410653842387E-2</c:v>
                </c:pt>
                <c:pt idx="437">
                  <c:v>9.6670829397364127E-2</c:v>
                </c:pt>
                <c:pt idx="438">
                  <c:v>9.5294978812585973E-2</c:v>
                </c:pt>
                <c:pt idx="439">
                  <c:v>9.6795691305992235E-2</c:v>
                </c:pt>
                <c:pt idx="440">
                  <c:v>9.6947892622883308E-2</c:v>
                </c:pt>
                <c:pt idx="441">
                  <c:v>9.7503715012160971E-2</c:v>
                </c:pt>
                <c:pt idx="442">
                  <c:v>9.6998413338165362E-2</c:v>
                </c:pt>
                <c:pt idx="443">
                  <c:v>9.6059901316580931E-2</c:v>
                </c:pt>
                <c:pt idx="444">
                  <c:v>9.5298992394445586E-2</c:v>
                </c:pt>
                <c:pt idx="445">
                  <c:v>9.6515432030519363E-2</c:v>
                </c:pt>
                <c:pt idx="446">
                  <c:v>9.5887711426744113E-2</c:v>
                </c:pt>
                <c:pt idx="447">
                  <c:v>9.7116961346090269E-2</c:v>
                </c:pt>
                <c:pt idx="448">
                  <c:v>9.6748391431415864E-2</c:v>
                </c:pt>
                <c:pt idx="449">
                  <c:v>9.6965469791745904E-2</c:v>
                </c:pt>
                <c:pt idx="450">
                  <c:v>9.5585425789352155E-2</c:v>
                </c:pt>
                <c:pt idx="451">
                  <c:v>9.7090712263592838E-2</c:v>
                </c:pt>
                <c:pt idx="452">
                  <c:v>9.7243377470742354E-2</c:v>
                </c:pt>
                <c:pt idx="453">
                  <c:v>9.7800893935978656E-2</c:v>
                </c:pt>
                <c:pt idx="454">
                  <c:v>9.7294052166739878E-2</c:v>
                </c:pt>
                <c:pt idx="455">
                  <c:v>9.6352679679864162E-2</c:v>
                </c:pt>
                <c:pt idx="456">
                  <c:v>9.5123565276246852E-2</c:v>
                </c:pt>
                <c:pt idx="457">
                  <c:v>9.6337765680882217E-2</c:v>
                </c:pt>
                <c:pt idx="458">
                  <c:v>9.5711200590022555E-2</c:v>
                </c:pt>
                <c:pt idx="459">
                  <c:v>9.693818769666232E-2</c:v>
                </c:pt>
                <c:pt idx="460">
                  <c:v>9.6570296248321738E-2</c:v>
                </c:pt>
                <c:pt idx="461">
                  <c:v>9.6786975009136397E-2</c:v>
                </c:pt>
                <c:pt idx="462">
                  <c:v>9.5409471402356963E-2</c:v>
                </c:pt>
                <c:pt idx="463">
                  <c:v>9.6911986933677849E-2</c:v>
                </c:pt>
                <c:pt idx="464">
                  <c:v>9.7064371113539813E-2</c:v>
                </c:pt>
                <c:pt idx="465">
                  <c:v>9.7620861298178721E-2</c:v>
                </c:pt>
                <c:pt idx="466">
                  <c:v>9.7114952527167162E-2</c:v>
                </c:pt>
                <c:pt idx="467">
                  <c:v>9.6175312926005924E-2</c:v>
                </c:pt>
                <c:pt idx="468">
                  <c:v>9.4948461085636621E-2</c:v>
                </c:pt>
                <c:pt idx="469">
                  <c:v>9.6160426380828029E-2</c:v>
                </c:pt>
                <c:pt idx="470">
                  <c:v>9.5535014675806884E-2</c:v>
                </c:pt>
                <c:pt idx="471">
                  <c:v>9.6759743135143281E-2</c:v>
                </c:pt>
                <c:pt idx="472">
                  <c:v>9.6392528904210475E-2</c:v>
                </c:pt>
                <c:pt idx="473">
                  <c:v>9.6608808801095625E-2</c:v>
                </c:pt>
                <c:pt idx="474">
                  <c:v>9.5233840913550721E-2</c:v>
                </c:pt>
                <c:pt idx="475">
                  <c:v>9.673359060272485E-2</c:v>
                </c:pt>
                <c:pt idx="476">
                  <c:v>9.6885694272616438E-2</c:v>
                </c:pt>
                <c:pt idx="477">
                  <c:v>9.7441160065843191E-2</c:v>
                </c:pt>
                <c:pt idx="478">
                  <c:v>9.6936182575588545E-2</c:v>
                </c:pt>
                <c:pt idx="479">
                  <c:v>9.5998272670232421E-2</c:v>
                </c:pt>
                <c:pt idx="480">
                  <c:v>9.477367922816729E-2</c:v>
                </c:pt>
                <c:pt idx="481">
                  <c:v>9.598341352832139E-2</c:v>
                </c:pt>
                <c:pt idx="482">
                  <c:v>9.5359153085977241E-2</c:v>
                </c:pt>
                <c:pt idx="483">
                  <c:v>9.6581627055745606E-2</c:v>
                </c:pt>
                <c:pt idx="484">
                  <c:v>9.6215088795593554E-2</c:v>
                </c:pt>
                <c:pt idx="485">
                  <c:v>9.6430970562780993E-2</c:v>
                </c:pt>
                <c:pt idx="486">
                  <c:v>9.5058533726699146E-2</c:v>
                </c:pt>
                <c:pt idx="487">
                  <c:v>9.655552266511E-2</c:v>
                </c:pt>
                <c:pt idx="488">
                  <c:v>9.6707346341396147E-2</c:v>
                </c:pt>
                <c:pt idx="489">
                  <c:v>9.7261789628918321E-2</c:v>
                </c:pt>
                <c:pt idx="490">
                  <c:v>9.6757741705111797E-2</c:v>
                </c:pt>
                <c:pt idx="491">
                  <c:v>9.5821558311523461E-2</c:v>
                </c:pt>
                <c:pt idx="492">
                  <c:v>9.4599219110485522E-2</c:v>
                </c:pt>
                <c:pt idx="493">
                  <c:v>9.5806726522435132E-2</c:v>
                </c:pt>
                <c:pt idx="494">
                  <c:v>9.5183615223514803E-2</c:v>
                </c:pt>
                <c:pt idx="495">
                  <c:v>9.6403838853796872E-2</c:v>
                </c:pt>
                <c:pt idx="496">
                  <c:v>9.6037975320093352E-2</c:v>
                </c:pt>
                <c:pt idx="497">
                  <c:v>9.6253459690463297E-2</c:v>
                </c:pt>
                <c:pt idx="498">
                  <c:v>9.4883549246665505E-2</c:v>
                </c:pt>
                <c:pt idx="499">
                  <c:v>9.6377782516324326E-2</c:v>
                </c:pt>
                <c:pt idx="500">
                  <c:v>9.6529326714419411E-2</c:v>
                </c:pt>
                <c:pt idx="501">
                  <c:v>9.708274937847336E-2</c:v>
                </c:pt>
                <c:pt idx="502">
                  <c:v>9.6579629309961917E-2</c:v>
                </c:pt>
                <c:pt idx="503">
                  <c:v>9.5645169249965217E-2</c:v>
                </c:pt>
                <c:pt idx="504">
                  <c:v>9.4425080140330256E-2</c:v>
                </c:pt>
                <c:pt idx="505">
                  <c:v>9.5630364763348311E-2</c:v>
                </c:pt>
                <c:pt idx="506">
                  <c:v>9.5008400492499742E-2</c:v>
                </c:pt>
                <c:pt idx="507">
                  <c:v>9.6226377925737752E-2</c:v>
                </c:pt>
                <c:pt idx="508">
                  <c:v>9.5861187876441128E-2</c:v>
                </c:pt>
                <c:pt idx="509">
                  <c:v>9.6076275581524692E-2</c:v>
                </c:pt>
                <c:pt idx="510">
                  <c:v>9.4708886879408608E-2</c:v>
                </c:pt>
                <c:pt idx="511">
                  <c:v>9.6200369552971648E-2</c:v>
                </c:pt>
                <c:pt idx="512">
                  <c:v>9.6351634787341267E-2</c:v>
                </c:pt>
                <c:pt idx="513">
                  <c:v>9.6904038706698517E-2</c:v>
                </c:pt>
                <c:pt idx="514">
                  <c:v>9.6401844785479002E-2</c:v>
                </c:pt>
                <c:pt idx="515">
                  <c:v>9.5469104886748188E-2</c:v>
                </c:pt>
                <c:pt idx="516">
                  <c:v>9.4251261726530658E-2</c:v>
                </c:pt>
                <c:pt idx="517">
                  <c:v>9.5454327652344115E-2</c:v>
                </c:pt>
                <c:pt idx="518">
                  <c:v>9.4833508298109215E-2</c:v>
                </c:pt>
                <c:pt idx="519">
                  <c:v>9.604924366911996E-2</c:v>
                </c:pt>
                <c:pt idx="520">
                  <c:v>9.5684725864474962E-2</c:v>
                </c:pt>
                <c:pt idx="521">
                  <c:v>9.5899417634456655E-2</c:v>
                </c:pt>
                <c:pt idx="522">
                  <c:v>9.453454603198079E-2</c:v>
                </c:pt>
                <c:pt idx="523">
                  <c:v>9.6023283172766496E-2</c:v>
                </c:pt>
                <c:pt idx="524">
                  <c:v>9.6174269956929223E-2</c:v>
                </c:pt>
                <c:pt idx="525">
                  <c:v>9.6725657006902846E-2</c:v>
                </c:pt>
                <c:pt idx="526">
                  <c:v>9.6224387528116198E-2</c:v>
                </c:pt>
                <c:pt idx="527">
                  <c:v>9.5293364624165169E-2</c:v>
                </c:pt>
                <c:pt idx="528">
                  <c:v>9.407776327900412E-2</c:v>
                </c:pt>
                <c:pt idx="529">
                  <c:v>9.527861459180785E-2</c:v>
                </c:pt>
                <c:pt idx="530">
                  <c:v>9.4658938046615321E-2</c:v>
                </c:pt>
                <c:pt idx="531">
                  <c:v>9.5872435482604185E-2</c:v>
                </c:pt>
                <c:pt idx="532">
                  <c:v>9.5508588685137702E-2</c:v>
                </c:pt>
                <c:pt idx="533">
                  <c:v>9.5722885248857886E-2</c:v>
                </c:pt>
                <c:pt idx="534">
                  <c:v>9.4360526112525878E-2</c:v>
                </c:pt>
                <c:pt idx="535">
                  <c:v>9.5846522774532109E-2</c:v>
                </c:pt>
                <c:pt idx="536">
                  <c:v>9.5997231621061219E-2</c:v>
                </c:pt>
                <c:pt idx="537">
                  <c:v>9.6547603673512186E-2</c:v>
                </c:pt>
                <c:pt idx="538">
                  <c:v>9.6047256935437683E-2</c:v>
                </c:pt>
                <c:pt idx="539">
                  <c:v>9.5117947865609231E-2</c:v>
                </c:pt>
                <c:pt idx="540">
                  <c:v>9.3904584208754263E-2</c:v>
                </c:pt>
                <c:pt idx="541">
                  <c:v>9.510322498522493E-2</c:v>
                </c:pt>
                <c:pt idx="542">
                  <c:v>9.4484689145383091E-2</c:v>
                </c:pt>
                <c:pt idx="543">
                  <c:v>9.5695952765958076E-2</c:v>
                </c:pt>
                <c:pt idx="544">
                  <c:v>9.533277574047494E-2</c:v>
                </c:pt>
                <c:pt idx="545">
                  <c:v>9.5546677825432344E-2</c:v>
                </c:pt>
                <c:pt idx="546">
                  <c:v>9.4186826530277185E-2</c:v>
                </c:pt>
                <c:pt idx="547">
                  <c:v>9.5670087758198366E-2</c:v>
                </c:pt>
                <c:pt idx="548">
                  <c:v>9.5820519178723584E-2</c:v>
                </c:pt>
                <c:pt idx="549">
                  <c:v>9.6369878102067139E-2</c:v>
                </c:pt>
                <c:pt idx="550">
                  <c:v>9.5870452406116594E-2</c:v>
                </c:pt>
                <c:pt idx="551">
                  <c:v>9.4942854015571676E-2</c:v>
                </c:pt>
                <c:pt idx="552">
                  <c:v>9.3731723927868937E-2</c:v>
                </c:pt>
                <c:pt idx="553">
                  <c:v>9.4928158237178831E-2</c:v>
                </c:pt>
                <c:pt idx="554">
                  <c:v>9.4310761002868504E-2</c:v>
                </c:pt>
                <c:pt idx="555">
                  <c:v>9.5519794920054205E-2</c:v>
                </c:pt>
                <c:pt idx="556">
                  <c:v>9.5157286433632998E-2</c:v>
                </c:pt>
                <c:pt idx="557">
                  <c:v>9.5370794765987157E-2</c:v>
                </c:pt>
                <c:pt idx="558">
                  <c:v>9.4013446695555516E-2</c:v>
                </c:pt>
                <c:pt idx="559">
                  <c:v>9.5493977524799753E-2</c:v>
                </c:pt>
                <c:pt idx="560">
                  <c:v>9.5644132030009002E-2</c:v>
                </c:pt>
                <c:pt idx="561">
                  <c:v>9.6192479689220997E-2</c:v>
                </c:pt>
                <c:pt idx="562">
                  <c:v>9.5693973339932972E-2</c:v>
                </c:pt>
                <c:pt idx="563">
                  <c:v>9.4768082479640012E-2</c:v>
                </c:pt>
                <c:pt idx="564">
                  <c:v>9.3559181849518225E-2</c:v>
                </c:pt>
                <c:pt idx="565">
                  <c:v>9.4753413753349072E-2</c:v>
                </c:pt>
                <c:pt idx="566">
                  <c:v>9.413715302861643E-2</c:v>
                </c:pt>
                <c:pt idx="567">
                  <c:v>9.5343961346868011E-2</c:v>
                </c:pt>
                <c:pt idx="568">
                  <c:v>9.4982120168856876E-2</c:v>
                </c:pt>
                <c:pt idx="569">
                  <c:v>9.5195235473430617E-2</c:v>
                </c:pt>
                <c:pt idx="570">
                  <c:v>9.3840386019767158E-2</c:v>
                </c:pt>
                <c:pt idx="571">
                  <c:v>9.5318191476473343E-2</c:v>
                </c:pt>
                <c:pt idx="572">
                  <c:v>9.5468069576114464E-2</c:v>
                </c:pt>
                <c:pt idx="573">
                  <c:v>9.6015407832737695E-2</c:v>
                </c:pt>
                <c:pt idx="574">
                  <c:v>9.5517819137771784E-2</c:v>
                </c:pt>
                <c:pt idx="575">
                  <c:v>9.4593632664495955E-2</c:v>
                </c:pt>
                <c:pt idx="576">
                  <c:v>9.3386957387952454E-2</c:v>
                </c:pt>
                <c:pt idx="577">
                  <c:v>9.4578990940509214E-2</c:v>
                </c:pt>
                <c:pt idx="578">
                  <c:v>9.3963864633258676E-2</c:v>
                </c:pt>
                <c:pt idx="579">
                  <c:v>9.5168451449475777E-2</c:v>
                </c:pt>
                <c:pt idx="580">
                  <c:v>9.4807276351488251E-2</c:v>
                </c:pt>
                <c:pt idx="581">
                  <c:v>9.5019999351770135E-2</c:v>
                </c:pt>
                <c:pt idx="582">
                  <c:v>9.3667643915401902E-2</c:v>
                </c:pt>
                <c:pt idx="583">
                  <c:v>9.5142729016456762E-2</c:v>
                </c:pt>
                <c:pt idx="584">
                  <c:v>9.5292331219339249E-2</c:v>
                </c:pt>
                <c:pt idx="585">
                  <c:v>9.5838661931489766E-2</c:v>
                </c:pt>
                <c:pt idx="586">
                  <c:v>9.5341989201620847E-2</c:v>
                </c:pt>
                <c:pt idx="587">
                  <c:v>9.4419503977913419E-2</c:v>
                </c:pt>
                <c:pt idx="588">
                  <c:v>9.3215049958500218E-2</c:v>
                </c:pt>
                <c:pt idx="589">
                  <c:v>9.4404889206524817E-2</c:v>
                </c:pt>
                <c:pt idx="590">
                  <c:v>9.3790895228511945E-2</c:v>
                </c:pt>
                <c:pt idx="591">
                  <c:v>9.4993264632052599E-2</c:v>
                </c:pt>
                <c:pt idx="592">
                  <c:v>9.4632754387963453E-2</c:v>
                </c:pt>
                <c:pt idx="593">
                  <c:v>9.4845085806110244E-2</c:v>
                </c:pt>
                <c:pt idx="594">
                  <c:v>9.3495219796031023E-2</c:v>
                </c:pt>
                <c:pt idx="595">
                  <c:v>9.4967589549086157E-2</c:v>
                </c:pt>
                <c:pt idx="596">
                  <c:v>9.5116916363082893E-2</c:v>
                </c:pt>
                <c:pt idx="597">
                  <c:v>9.5662241385456315E-2</c:v>
                </c:pt>
                <c:pt idx="598">
                  <c:v>9.5166482934568794E-2</c:v>
                </c:pt>
                <c:pt idx="599">
                  <c:v>9.4245695828756471E-2</c:v>
                </c:pt>
                <c:pt idx="600">
                  <c:v>9.3043458977566357E-2</c:v>
                </c:pt>
                <c:pt idx="601">
                  <c:v>9.4231107960351446E-2</c:v>
                </c:pt>
                <c:pt idx="602">
                  <c:v>9.3618244227175879E-2</c:v>
                </c:pt>
                <c:pt idx="603">
                  <c:v>9.481840029987039E-2</c:v>
                </c:pt>
                <c:pt idx="604">
                  <c:v>9.445855368581145E-2</c:v>
                </c:pt>
                <c:pt idx="605">
                  <c:v>9.4670494242650574E-2</c:v>
                </c:pt>
                <c:pt idx="606">
                  <c:v>9.3323113076305295E-2</c:v>
                </c:pt>
                <c:pt idx="607">
                  <c:v>9.4792772479794188E-2</c:v>
                </c:pt>
                <c:pt idx="608">
                  <c:v>9.4941824411843151E-2</c:v>
                </c:pt>
                <c:pt idx="609">
                  <c:v>9.5486145595720953E-2</c:v>
                </c:pt>
                <c:pt idx="610">
                  <c:v>9.4991299740803045E-2</c:v>
                </c:pt>
                <c:pt idx="611">
                  <c:v>9.407220762697735E-2</c:v>
                </c:pt>
                <c:pt idx="612">
                  <c:v>9.2872183862630006E-2</c:v>
                </c:pt>
                <c:pt idx="613">
                  <c:v>9.4057646612032683E-2</c:v>
                </c:pt>
                <c:pt idx="614">
                  <c:v>9.3445911043131019E-2</c:v>
                </c:pt>
                <c:pt idx="615">
                  <c:v>9.4643857859295841E-2</c:v>
                </c:pt>
                <c:pt idx="616">
                  <c:v>9.4284673653651854E-2</c:v>
                </c:pt>
                <c:pt idx="617">
                  <c:v>9.4496224068683812E-2</c:v>
                </c:pt>
                <c:pt idx="618">
                  <c:v>9.3151323171953002E-2</c:v>
                </c:pt>
                <c:pt idx="619">
                  <c:v>9.4618277215107988E-2</c:v>
                </c:pt>
                <c:pt idx="620">
                  <c:v>9.4767054771213985E-2</c:v>
                </c:pt>
                <c:pt idx="621">
                  <c:v>9.5310373964469799E-2</c:v>
                </c:pt>
                <c:pt idx="622">
                  <c:v>9.481643902560781E-2</c:v>
                </c:pt>
                <c:pt idx="623">
                  <c:v>9.3899038783614455E-2</c:v>
                </c:pt>
                <c:pt idx="624">
                  <c:v>9.270122403224261E-2</c:v>
                </c:pt>
                <c:pt idx="625">
                  <c:v>9.3884504572698105E-2</c:v>
                </c:pt>
                <c:pt idx="626">
                  <c:v>9.3273895091336864E-2</c:v>
                </c:pt>
                <c:pt idx="627">
                  <c:v>9.4469636717788408E-2</c:v>
                </c:pt>
                <c:pt idx="628">
                  <c:v>9.4111113701192864E-2</c:v>
                </c:pt>
                <c:pt idx="629">
                  <c:v>9.4322274692593702E-2</c:v>
                </c:pt>
                <c:pt idx="630">
                  <c:v>9.2979849499777972E-2</c:v>
                </c:pt>
                <c:pt idx="631">
                  <c:v>9.4444103162647161E-2</c:v>
                </c:pt>
                <c:pt idx="632">
                  <c:v>9.4592606847883537E-2</c:v>
                </c:pt>
                <c:pt idx="633">
                  <c:v>9.5134925894989411E-2</c:v>
                </c:pt>
                <c:pt idx="634">
                  <c:v>9.4641900195362061E-2</c:v>
                </c:pt>
                <c:pt idx="635">
                  <c:v>9.3726188710790373E-2</c:v>
                </c:pt>
                <c:pt idx="636">
                  <c:v>9.2530578906025937E-2</c:v>
                </c:pt>
                <c:pt idx="637">
                  <c:v>9.3711681254561266E-2</c:v>
                </c:pt>
                <c:pt idx="638">
                  <c:v>9.3102195787829856E-2</c:v>
                </c:pt>
                <c:pt idx="639">
                  <c:v>9.4295736283898299E-2</c:v>
                </c:pt>
                <c:pt idx="640">
                  <c:v>9.3937873239229308E-2</c:v>
                </c:pt>
                <c:pt idx="641">
                  <c:v>9.4148645523853033E-2</c:v>
                </c:pt>
                <c:pt idx="642">
                  <c:v>9.2808691477657579E-2</c:v>
                </c:pt>
                <c:pt idx="643">
                  <c:v>9.4270249731121775E-2</c:v>
                </c:pt>
                <c:pt idx="644">
                  <c:v>9.4418480049632131E-2</c:v>
                </c:pt>
                <c:pt idx="645">
                  <c:v>9.4959800791664786E-2</c:v>
                </c:pt>
                <c:pt idx="646">
                  <c:v>9.4467682657537508E-2</c:v>
                </c:pt>
                <c:pt idx="647">
                  <c:v>9.3553656821709824E-2</c:v>
                </c:pt>
                <c:pt idx="648">
                  <c:v>9.2360247904670137E-2</c:v>
                </c:pt>
                <c:pt idx="649">
                  <c:v>9.3539176070917732E-2</c:v>
                </c:pt>
                <c:pt idx="650">
                  <c:v>9.2930812549721381E-2</c:v>
                </c:pt>
                <c:pt idx="651">
                  <c:v>9.4122155967264462E-2</c:v>
                </c:pt>
                <c:pt idx="652">
                  <c:v>9.3764951679640621E-2</c:v>
                </c:pt>
                <c:pt idx="653">
                  <c:v>9.397533597302167E-2</c:v>
                </c:pt>
                <c:pt idx="654">
                  <c:v>9.2637848524540781E-2</c:v>
                </c:pt>
                <c:pt idx="655">
                  <c:v>9.4096716330330343E-2</c:v>
                </c:pt>
                <c:pt idx="656">
                  <c:v>9.4244673785330246E-2</c:v>
                </c:pt>
                <c:pt idx="657">
                  <c:v>9.4784998059977352E-2</c:v>
                </c:pt>
                <c:pt idx="658">
                  <c:v>9.4293785820696585E-2</c:v>
                </c:pt>
                <c:pt idx="659">
                  <c:v>9.3381442530657735E-2</c:v>
                </c:pt>
                <c:pt idx="660">
                  <c:v>9.2190230449931743E-2</c:v>
                </c:pt>
                <c:pt idx="661">
                  <c:v>9.3366988436143092E-2</c:v>
                </c:pt>
                <c:pt idx="662">
                  <c:v>9.2759744795195831E-2</c:v>
                </c:pt>
                <c:pt idx="663">
                  <c:v>9.3948895178612588E-2</c:v>
                </c:pt>
                <c:pt idx="664">
                  <c:v>9.3592348435388856E-2</c:v>
                </c:pt>
                <c:pt idx="665">
                  <c:v>9.3802345451744498E-2</c:v>
                </c:pt>
                <c:pt idx="666">
                  <c:v>9.2467320060446126E-2</c:v>
                </c:pt>
                <c:pt idx="667">
                  <c:v>9.3923502371157833E-2</c:v>
                </c:pt>
                <c:pt idx="668">
                  <c:v>9.4071187464936534E-2</c:v>
                </c:pt>
                <c:pt idx="669">
                  <c:v>9.4610517106502923E-2</c:v>
                </c:pt>
                <c:pt idx="670">
                  <c:v>9.4120209094490453E-2</c:v>
                </c:pt>
                <c:pt idx="671">
                  <c:v>9.3209545252997211E-2</c:v>
                </c:pt>
                <c:pt idx="672">
                  <c:v>9.2020525964631728E-2</c:v>
                </c:pt>
                <c:pt idx="673">
                  <c:v>9.3195117765690935E-2</c:v>
                </c:pt>
                <c:pt idx="674">
                  <c:v>9.2588991943508586E-2</c:v>
                </c:pt>
                <c:pt idx="675">
                  <c:v>9.3775953329753109E-2</c:v>
                </c:pt>
                <c:pt idx="676">
                  <c:v>9.3420062920516703E-2</c:v>
                </c:pt>
                <c:pt idx="677">
                  <c:v>9.3629673372749467E-2</c:v>
                </c:pt>
                <c:pt idx="678">
                  <c:v>9.2297105506459809E-2</c:v>
                </c:pt>
                <c:pt idx="679">
                  <c:v>9.375060726557366E-2</c:v>
                </c:pt>
                <c:pt idx="680">
                  <c:v>9.3898020499495791E-2</c:v>
                </c:pt>
                <c:pt idx="681">
                  <c:v>9.4436357338909691E-2</c:v>
                </c:pt>
                <c:pt idx="682">
                  <c:v>9.3946951889657002E-2</c:v>
                </c:pt>
                <c:pt idx="683">
                  <c:v>9.3037964405167567E-2</c:v>
                </c:pt>
                <c:pt idx="684">
                  <c:v>9.1851133872653548E-2</c:v>
                </c:pt>
                <c:pt idx="685">
                  <c:v>9.3023563476090906E-2</c:v>
                </c:pt>
                <c:pt idx="686">
                  <c:v>9.2418553414984089E-2</c:v>
                </c:pt>
                <c:pt idx="687">
                  <c:v>9.3603329833579205E-2</c:v>
                </c:pt>
                <c:pt idx="688">
                  <c:v>9.3248094550145474E-2</c:v>
                </c:pt>
                <c:pt idx="689">
                  <c:v>9.3457319149845564E-2</c:v>
                </c:pt>
                <c:pt idx="690">
                  <c:v>9.2127204284733685E-2</c:v>
                </c:pt>
                <c:pt idx="691">
                  <c:v>9.3578030426629683E-2</c:v>
                </c:pt>
                <c:pt idx="692">
                  <c:v>9.3725172301136958E-2</c:v>
                </c:pt>
                <c:pt idx="693">
                  <c:v>9.4262518165956197E-2</c:v>
                </c:pt>
                <c:pt idx="694">
                  <c:v>9.377401361801882E-2</c:v>
                </c:pt>
                <c:pt idx="695">
                  <c:v>9.2866699404682326E-2</c:v>
                </c:pt>
                <c:pt idx="696">
                  <c:v>9.1682053598941174E-2</c:v>
                </c:pt>
                <c:pt idx="697">
                  <c:v>9.2852324984946694E-2</c:v>
                </c:pt>
                <c:pt idx="698">
                  <c:v>9.2248428631013832E-2</c:v>
                </c:pt>
                <c:pt idx="699">
                  <c:v>9.34310241040648E-2</c:v>
                </c:pt>
                <c:pt idx="700">
                  <c:v>9.3076442740473136E-2</c:v>
                </c:pt>
                <c:pt idx="701">
                  <c:v>9.3285282197920857E-2</c:v>
                </c:pt>
                <c:pt idx="702">
                  <c:v>9.1957615818483315E-2</c:v>
                </c:pt>
                <c:pt idx="703">
                  <c:v>9.3405771268458226E-2</c:v>
                </c:pt>
                <c:pt idx="704">
                  <c:v>9.3552642283071141E-2</c:v>
                </c:pt>
                <c:pt idx="705">
                  <c:v>9.4088998997489362E-2</c:v>
                </c:pt>
                <c:pt idx="706">
                  <c:v>9.360139369248123E-2</c:v>
                </c:pt>
                <c:pt idx="707">
                  <c:v>9.2695749670127281E-2</c:v>
                </c:pt>
                <c:pt idx="708">
                  <c:v>9.1513284569497144E-2</c:v>
                </c:pt>
                <c:pt idx="709">
                  <c:v>9.2681401710934072E-2</c:v>
                </c:pt>
                <c:pt idx="710">
                  <c:v>9.2078617014054426E-2</c:v>
                </c:pt>
                <c:pt idx="711">
                  <c:v>9.3259035556262582E-2</c:v>
                </c:pt>
                <c:pt idx="712">
                  <c:v>9.2905106908772309E-2</c:v>
                </c:pt>
                <c:pt idx="713">
                  <c:v>9.3113561932940486E-2</c:v>
                </c:pt>
                <c:pt idx="714">
                  <c:v>9.1788339531986021E-2</c:v>
                </c:pt>
                <c:pt idx="715">
                  <c:v>9.3233829206270075E-2</c:v>
                </c:pt>
                <c:pt idx="716">
                  <c:v>9.3380429859589609E-2</c:v>
                </c:pt>
                <c:pt idx="717">
                  <c:v>9.3915799244442474E-2</c:v>
                </c:pt>
                <c:pt idx="718">
                  <c:v>9.3429091527030286E-2</c:v>
                </c:pt>
                <c:pt idx="719">
                  <c:v>9.2525114621158477E-2</c:v>
                </c:pt>
                <c:pt idx="720">
                  <c:v>9.1344826211380611E-2</c:v>
                </c:pt>
                <c:pt idx="721">
                  <c:v>9.2510793073798919E-2</c:v>
                </c:pt>
                <c:pt idx="722">
                  <c:v>9.1909117987625646E-2</c:v>
                </c:pt>
                <c:pt idx="723">
                  <c:v>9.3087363606302029E-2</c:v>
                </c:pt>
                <c:pt idx="724">
                  <c:v>9.2734086473388322E-2</c:v>
                </c:pt>
                <c:pt idx="725">
                  <c:v>9.2942157771944686E-2</c:v>
                </c:pt>
                <c:pt idx="726">
                  <c:v>9.1619374850578916E-2</c:v>
                </c:pt>
                <c:pt idx="727">
                  <c:v>9.3062203656352496E-2</c:v>
                </c:pt>
                <c:pt idx="728">
                  <c:v>9.3208534446061808E-2</c:v>
                </c:pt>
                <c:pt idx="729">
                  <c:v>9.3742918318833177E-2</c:v>
                </c:pt>
                <c:pt idx="730">
                  <c:v>9.3257106536730777E-2</c:v>
                </c:pt>
                <c:pt idx="731">
                  <c:v>9.235479367850026E-2</c:v>
                </c:pt>
              </c:numCache>
            </c:numRef>
          </c:val>
          <c:smooth val="0"/>
          <c:extLst>
            <c:ext xmlns:c16="http://schemas.microsoft.com/office/drawing/2014/chart" uri="{C3380CC4-5D6E-409C-BE32-E72D297353CC}">
              <c16:uniqueId val="{00000001-C2A7-4CE7-B18D-94C091B20513}"/>
            </c:ext>
          </c:extLst>
        </c:ser>
        <c:ser>
          <c:idx val="2"/>
          <c:order val="2"/>
          <c:tx>
            <c:strRef>
              <c:f>NominalPrice!$E$1</c:f>
              <c:strCache>
                <c:ptCount val="1"/>
                <c:pt idx="0">
                  <c:v>PricePho</c:v>
                </c:pt>
              </c:strCache>
            </c:strRef>
          </c:tx>
          <c:spPr>
            <a:ln w="38100">
              <a:solidFill>
                <a:srgbClr val="FFFF00"/>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NominalPrice!$E$2:$E$733</c:f>
              <c:numCache>
                <c:formatCode>0.0000</c:formatCode>
                <c:ptCount val="732"/>
                <c:pt idx="0">
                  <c:v>4.4542770910932429E-2</c:v>
                </c:pt>
                <c:pt idx="1">
                  <c:v>3.8518320929406775E-2</c:v>
                </c:pt>
                <c:pt idx="2">
                  <c:v>3.7405594089175181E-2</c:v>
                </c:pt>
                <c:pt idx="3">
                  <c:v>3.9005790204097647E-2</c:v>
                </c:pt>
                <c:pt idx="4">
                  <c:v>3.9260033131445431E-2</c:v>
                </c:pt>
                <c:pt idx="5">
                  <c:v>4.02368009127856E-2</c:v>
                </c:pt>
                <c:pt idx="6">
                  <c:v>4.6493651807201899E-2</c:v>
                </c:pt>
                <c:pt idx="7">
                  <c:v>4.1321896878221548E-2</c:v>
                </c:pt>
                <c:pt idx="8">
                  <c:v>4.0593193995708744E-2</c:v>
                </c:pt>
                <c:pt idx="9">
                  <c:v>4.1784264096803012E-2</c:v>
                </c:pt>
                <c:pt idx="10">
                  <c:v>4.3231694038700301E-2</c:v>
                </c:pt>
                <c:pt idx="11">
                  <c:v>4.3507050009897422E-2</c:v>
                </c:pt>
                <c:pt idx="12">
                  <c:v>4.044797761240345E-2</c:v>
                </c:pt>
                <c:pt idx="13">
                  <c:v>4.103243523731865E-2</c:v>
                </c:pt>
                <c:pt idx="14">
                  <c:v>4.0632164161600537E-2</c:v>
                </c:pt>
                <c:pt idx="15">
                  <c:v>4.046030967750662E-2</c:v>
                </c:pt>
                <c:pt idx="16">
                  <c:v>4.0928624131416569E-2</c:v>
                </c:pt>
                <c:pt idx="17">
                  <c:v>4.6113747878039339E-2</c:v>
                </c:pt>
                <c:pt idx="18">
                  <c:v>3.9050627775558726E-2</c:v>
                </c:pt>
                <c:pt idx="19">
                  <c:v>4.0306978392049768E-2</c:v>
                </c:pt>
                <c:pt idx="20">
                  <c:v>4.0522955752271758E-2</c:v>
                </c:pt>
                <c:pt idx="21">
                  <c:v>4.1241388501227182E-2</c:v>
                </c:pt>
                <c:pt idx="22">
                  <c:v>4.0540041584810074E-2</c:v>
                </c:pt>
                <c:pt idx="23">
                  <c:v>4.0151029185712166E-2</c:v>
                </c:pt>
                <c:pt idx="24">
                  <c:v>4.0455911572690385E-2</c:v>
                </c:pt>
                <c:pt idx="25">
                  <c:v>4.0521727138904985E-2</c:v>
                </c:pt>
                <c:pt idx="26">
                  <c:v>4.0581152349349975E-2</c:v>
                </c:pt>
                <c:pt idx="27">
                  <c:v>4.0408700108253315E-2</c:v>
                </c:pt>
                <c:pt idx="28">
                  <c:v>3.9876935787392424E-2</c:v>
                </c:pt>
                <c:pt idx="29">
                  <c:v>4.0958899214845503E-2</c:v>
                </c:pt>
                <c:pt idx="30">
                  <c:v>4.1130392938422453E-2</c:v>
                </c:pt>
                <c:pt idx="31">
                  <c:v>4.0697098274663675E-2</c:v>
                </c:pt>
                <c:pt idx="32">
                  <c:v>4.1071499326813053E-2</c:v>
                </c:pt>
                <c:pt idx="33">
                  <c:v>3.7570457140503007E-2</c:v>
                </c:pt>
                <c:pt idx="34">
                  <c:v>3.9245375155855328E-2</c:v>
                </c:pt>
                <c:pt idx="35">
                  <c:v>3.697217384533219E-2</c:v>
                </c:pt>
                <c:pt idx="36">
                  <c:v>3.8118328713120236E-2</c:v>
                </c:pt>
                <c:pt idx="37">
                  <c:v>3.7952754437810633E-2</c:v>
                </c:pt>
                <c:pt idx="38">
                  <c:v>3.8288242742447923E-2</c:v>
                </c:pt>
                <c:pt idx="39">
                  <c:v>3.8608231655410163E-2</c:v>
                </c:pt>
                <c:pt idx="40">
                  <c:v>4.1427503740125798E-2</c:v>
                </c:pt>
                <c:pt idx="41">
                  <c:v>4.1863715728581975E-2</c:v>
                </c:pt>
                <c:pt idx="42">
                  <c:v>4.109643717499329E-2</c:v>
                </c:pt>
                <c:pt idx="43">
                  <c:v>4.0750118965490682E-2</c:v>
                </c:pt>
                <c:pt idx="44">
                  <c:v>4.1611938175112197E-2</c:v>
                </c:pt>
                <c:pt idx="45">
                  <c:v>4.6821654615692862E-2</c:v>
                </c:pt>
                <c:pt idx="46">
                  <c:v>4.1228520980009217E-2</c:v>
                </c:pt>
                <c:pt idx="47">
                  <c:v>4.3467536070943287E-2</c:v>
                </c:pt>
                <c:pt idx="48">
                  <c:v>4.1957015193847799E-2</c:v>
                </c:pt>
                <c:pt idx="49">
                  <c:v>4.274420950224473E-2</c:v>
                </c:pt>
                <c:pt idx="50">
                  <c:v>4.1489696545158196E-2</c:v>
                </c:pt>
                <c:pt idx="51">
                  <c:v>4.4241366306721749E-2</c:v>
                </c:pt>
                <c:pt idx="52">
                  <c:v>4.4738409127412497E-2</c:v>
                </c:pt>
                <c:pt idx="53">
                  <c:v>4.4564811886380874E-2</c:v>
                </c:pt>
                <c:pt idx="54">
                  <c:v>4.0524608907139957E-2</c:v>
                </c:pt>
                <c:pt idx="55">
                  <c:v>4.2521161633996912E-2</c:v>
                </c:pt>
                <c:pt idx="56">
                  <c:v>3.7907226964577906E-2</c:v>
                </c:pt>
                <c:pt idx="57">
                  <c:v>4.0476997826406187E-2</c:v>
                </c:pt>
                <c:pt idx="58">
                  <c:v>4.0455240636177676E-2</c:v>
                </c:pt>
                <c:pt idx="59">
                  <c:v>4.0144852261673705E-2</c:v>
                </c:pt>
                <c:pt idx="60">
                  <c:v>4.0118132553359165E-2</c:v>
                </c:pt>
                <c:pt idx="61">
                  <c:v>3.9848782903473705E-2</c:v>
                </c:pt>
                <c:pt idx="62">
                  <c:v>4.0378368102206651E-2</c:v>
                </c:pt>
                <c:pt idx="63">
                  <c:v>3.9906433506068636E-2</c:v>
                </c:pt>
                <c:pt idx="64">
                  <c:v>3.9742061341301017E-2</c:v>
                </c:pt>
                <c:pt idx="65">
                  <c:v>3.9838432534408066E-2</c:v>
                </c:pt>
                <c:pt idx="66">
                  <c:v>3.9648646461881272E-2</c:v>
                </c:pt>
                <c:pt idx="67">
                  <c:v>3.9872195642467884E-2</c:v>
                </c:pt>
                <c:pt idx="68">
                  <c:v>3.9523453048438489E-2</c:v>
                </c:pt>
                <c:pt idx="69">
                  <c:v>3.9512264233401741E-2</c:v>
                </c:pt>
                <c:pt idx="70">
                  <c:v>3.9756984558944046E-2</c:v>
                </c:pt>
                <c:pt idx="71">
                  <c:v>3.9622945589122965E-2</c:v>
                </c:pt>
                <c:pt idx="72">
                  <c:v>3.923428438730301E-2</c:v>
                </c:pt>
                <c:pt idx="73">
                  <c:v>3.9431634197757352E-2</c:v>
                </c:pt>
                <c:pt idx="74">
                  <c:v>3.8903070633190852E-2</c:v>
                </c:pt>
                <c:pt idx="75">
                  <c:v>3.8810861675082506E-2</c:v>
                </c:pt>
                <c:pt idx="76">
                  <c:v>3.9091784036529471E-2</c:v>
                </c:pt>
                <c:pt idx="77">
                  <c:v>3.878049470632134E-2</c:v>
                </c:pt>
                <c:pt idx="78">
                  <c:v>3.9325254010739344E-2</c:v>
                </c:pt>
                <c:pt idx="79">
                  <c:v>4.0589576452305154E-2</c:v>
                </c:pt>
                <c:pt idx="80">
                  <c:v>4.0166283421160104E-2</c:v>
                </c:pt>
                <c:pt idx="81">
                  <c:v>3.9273885725512651E-2</c:v>
                </c:pt>
                <c:pt idx="82">
                  <c:v>3.8320347236967346E-2</c:v>
                </c:pt>
                <c:pt idx="83">
                  <c:v>3.8287170325088764E-2</c:v>
                </c:pt>
                <c:pt idx="84">
                  <c:v>3.7745968425400914E-2</c:v>
                </c:pt>
                <c:pt idx="85">
                  <c:v>3.827898848980673E-2</c:v>
                </c:pt>
                <c:pt idx="86">
                  <c:v>3.7406378394960922E-2</c:v>
                </c:pt>
                <c:pt idx="87">
                  <c:v>3.7866911538138009E-2</c:v>
                </c:pt>
                <c:pt idx="88">
                  <c:v>3.8317370944457828E-2</c:v>
                </c:pt>
                <c:pt idx="89">
                  <c:v>3.8066040132175495E-2</c:v>
                </c:pt>
                <c:pt idx="90">
                  <c:v>4.1312364319731135E-2</c:v>
                </c:pt>
                <c:pt idx="91">
                  <c:v>4.3574990087159357E-2</c:v>
                </c:pt>
                <c:pt idx="92">
                  <c:v>3.9981114299098661E-2</c:v>
                </c:pt>
                <c:pt idx="93">
                  <c:v>3.9333557156319782E-2</c:v>
                </c:pt>
                <c:pt idx="94">
                  <c:v>3.7888456184730995E-2</c:v>
                </c:pt>
                <c:pt idx="95">
                  <c:v>3.82233201358812E-2</c:v>
                </c:pt>
                <c:pt idx="96">
                  <c:v>3.7819537839001036E-2</c:v>
                </c:pt>
                <c:pt idx="97">
                  <c:v>3.8346969578763317E-2</c:v>
                </c:pt>
                <c:pt idx="98">
                  <c:v>3.8019221062712417E-2</c:v>
                </c:pt>
                <c:pt idx="99">
                  <c:v>3.7623351816725784E-2</c:v>
                </c:pt>
                <c:pt idx="100">
                  <c:v>3.6845974478727457E-2</c:v>
                </c:pt>
                <c:pt idx="101">
                  <c:v>4.2399675124638964E-2</c:v>
                </c:pt>
                <c:pt idx="102">
                  <c:v>4.3145496479925938E-2</c:v>
                </c:pt>
                <c:pt idx="103">
                  <c:v>4.0929811209811304E-2</c:v>
                </c:pt>
                <c:pt idx="104">
                  <c:v>4.0507789376973163E-2</c:v>
                </c:pt>
                <c:pt idx="105">
                  <c:v>3.7594824181259624E-2</c:v>
                </c:pt>
                <c:pt idx="106">
                  <c:v>3.6923986793433707E-2</c:v>
                </c:pt>
                <c:pt idx="107">
                  <c:v>3.7630260253383244E-2</c:v>
                </c:pt>
                <c:pt idx="108">
                  <c:v>3.7465487840355756E-2</c:v>
                </c:pt>
                <c:pt idx="109">
                  <c:v>3.8801222853469063E-2</c:v>
                </c:pt>
                <c:pt idx="110">
                  <c:v>3.7481335048496447E-2</c:v>
                </c:pt>
                <c:pt idx="111">
                  <c:v>3.8875524996078173E-2</c:v>
                </c:pt>
                <c:pt idx="112">
                  <c:v>4.9748517882737729E-2</c:v>
                </c:pt>
                <c:pt idx="113">
                  <c:v>3.9741912745818848E-2</c:v>
                </c:pt>
                <c:pt idx="114">
                  <c:v>3.8888227660165961E-2</c:v>
                </c:pt>
                <c:pt idx="115">
                  <c:v>5.6855822399311973E-2</c:v>
                </c:pt>
                <c:pt idx="116">
                  <c:v>8.1120973359134013E-2</c:v>
                </c:pt>
                <c:pt idx="117">
                  <c:v>4.15317934509183E-2</c:v>
                </c:pt>
                <c:pt idx="118">
                  <c:v>4.2724838771544565E-2</c:v>
                </c:pt>
                <c:pt idx="119">
                  <c:v>3.7998837210130886E-2</c:v>
                </c:pt>
                <c:pt idx="120">
                  <c:v>3.9063967678535726E-2</c:v>
                </c:pt>
                <c:pt idx="121">
                  <c:v>4.2735307631985388E-2</c:v>
                </c:pt>
                <c:pt idx="122">
                  <c:v>4.061807723709171E-2</c:v>
                </c:pt>
                <c:pt idx="123">
                  <c:v>4.555307077441681E-2</c:v>
                </c:pt>
                <c:pt idx="124">
                  <c:v>4.1902445702007317E-2</c:v>
                </c:pt>
                <c:pt idx="125">
                  <c:v>5.0175029595659011E-2</c:v>
                </c:pt>
                <c:pt idx="126">
                  <c:v>5.4114332906125183E-2</c:v>
                </c:pt>
                <c:pt idx="127">
                  <c:v>4.9314915239514437E-2</c:v>
                </c:pt>
                <c:pt idx="128">
                  <c:v>5.5488547696297005E-2</c:v>
                </c:pt>
                <c:pt idx="129">
                  <c:v>5.8685871704419044E-2</c:v>
                </c:pt>
                <c:pt idx="130">
                  <c:v>4.2354870146776122E-2</c:v>
                </c:pt>
                <c:pt idx="131">
                  <c:v>4.0179764762328533E-2</c:v>
                </c:pt>
                <c:pt idx="132">
                  <c:v>5.4346078422253315E-2</c:v>
                </c:pt>
                <c:pt idx="133">
                  <c:v>4.2251525912753066E-2</c:v>
                </c:pt>
                <c:pt idx="134">
                  <c:v>4.226921404266739E-2</c:v>
                </c:pt>
                <c:pt idx="135">
                  <c:v>5.4362194428999658E-2</c:v>
                </c:pt>
                <c:pt idx="136">
                  <c:v>4.7613057305200226E-2</c:v>
                </c:pt>
                <c:pt idx="137">
                  <c:v>5.0642509257071713E-2</c:v>
                </c:pt>
                <c:pt idx="138">
                  <c:v>4.8972018849094801E-2</c:v>
                </c:pt>
                <c:pt idx="139">
                  <c:v>5.3195865801535826E-2</c:v>
                </c:pt>
                <c:pt idx="140">
                  <c:v>4.8623041975722842E-2</c:v>
                </c:pt>
                <c:pt idx="141">
                  <c:v>4.6762090998110038E-2</c:v>
                </c:pt>
                <c:pt idx="142">
                  <c:v>4.5956738518266212E-2</c:v>
                </c:pt>
                <c:pt idx="143">
                  <c:v>5.7890829998474558E-2</c:v>
                </c:pt>
                <c:pt idx="144">
                  <c:v>5.0873227687502243E-2</c:v>
                </c:pt>
                <c:pt idx="145">
                  <c:v>5.034392635152736E-2</c:v>
                </c:pt>
                <c:pt idx="146">
                  <c:v>5.2526682313789888E-2</c:v>
                </c:pt>
                <c:pt idx="147">
                  <c:v>6.2374040645096565E-2</c:v>
                </c:pt>
                <c:pt idx="148">
                  <c:v>5.0939021010798606E-2</c:v>
                </c:pt>
                <c:pt idx="149">
                  <c:v>4.9696762335124343E-2</c:v>
                </c:pt>
                <c:pt idx="150">
                  <c:v>5.1316961276527476E-2</c:v>
                </c:pt>
                <c:pt idx="151">
                  <c:v>5.1114188455753377E-2</c:v>
                </c:pt>
                <c:pt idx="152">
                  <c:v>5.5881723384320091E-2</c:v>
                </c:pt>
                <c:pt idx="153">
                  <c:v>6.0808768195978191E-2</c:v>
                </c:pt>
                <c:pt idx="154">
                  <c:v>5.1412376957385479E-2</c:v>
                </c:pt>
                <c:pt idx="155">
                  <c:v>4.9651254052488152E-2</c:v>
                </c:pt>
                <c:pt idx="156">
                  <c:v>4.6281993633818234E-2</c:v>
                </c:pt>
                <c:pt idx="157">
                  <c:v>4.6478185100044658E-2</c:v>
                </c:pt>
                <c:pt idx="158">
                  <c:v>4.8973299524696812E-2</c:v>
                </c:pt>
                <c:pt idx="159">
                  <c:v>5.1113526001845655E-2</c:v>
                </c:pt>
                <c:pt idx="160">
                  <c:v>5.2854374547646528E-2</c:v>
                </c:pt>
                <c:pt idx="161">
                  <c:v>5.2889364026987788E-2</c:v>
                </c:pt>
                <c:pt idx="162">
                  <c:v>5.5781206165905803E-2</c:v>
                </c:pt>
                <c:pt idx="163">
                  <c:v>5.21061582057172E-2</c:v>
                </c:pt>
                <c:pt idx="164">
                  <c:v>5.6306606693874273E-2</c:v>
                </c:pt>
                <c:pt idx="165">
                  <c:v>5.2564663046315074E-2</c:v>
                </c:pt>
                <c:pt idx="166">
                  <c:v>5.0200518827127415E-2</c:v>
                </c:pt>
                <c:pt idx="167">
                  <c:v>5.032520886300404E-2</c:v>
                </c:pt>
                <c:pt idx="168">
                  <c:v>5.559336750040262E-2</c:v>
                </c:pt>
                <c:pt idx="169">
                  <c:v>5.509201445073212E-2</c:v>
                </c:pt>
                <c:pt idx="170">
                  <c:v>5.5343811039938143E-2</c:v>
                </c:pt>
                <c:pt idx="171">
                  <c:v>5.6898087283791775E-2</c:v>
                </c:pt>
                <c:pt idx="172">
                  <c:v>4.7101376876290013E-2</c:v>
                </c:pt>
                <c:pt idx="173">
                  <c:v>5.6444079222396748E-2</c:v>
                </c:pt>
                <c:pt idx="174">
                  <c:v>6.6959970796013749E-2</c:v>
                </c:pt>
                <c:pt idx="175">
                  <c:v>5.6351732613442861E-2</c:v>
                </c:pt>
                <c:pt idx="176">
                  <c:v>5.7071458443387922E-2</c:v>
                </c:pt>
                <c:pt idx="177">
                  <c:v>5.7084739509623075E-2</c:v>
                </c:pt>
                <c:pt idx="178">
                  <c:v>5.614184151795891E-2</c:v>
                </c:pt>
                <c:pt idx="179">
                  <c:v>5.5336423727770007E-2</c:v>
                </c:pt>
                <c:pt idx="180">
                  <c:v>5.3368404712482553E-2</c:v>
                </c:pt>
                <c:pt idx="181">
                  <c:v>5.4116148927803392E-2</c:v>
                </c:pt>
                <c:pt idx="182">
                  <c:v>5.4061628964148296E-2</c:v>
                </c:pt>
                <c:pt idx="183">
                  <c:v>5.3529047505617926E-2</c:v>
                </c:pt>
                <c:pt idx="184">
                  <c:v>5.4446826209130654E-2</c:v>
                </c:pt>
                <c:pt idx="185">
                  <c:v>5.4542647366059543E-2</c:v>
                </c:pt>
                <c:pt idx="186">
                  <c:v>5.5027723183883305E-2</c:v>
                </c:pt>
                <c:pt idx="187">
                  <c:v>6.1734738171933562E-2</c:v>
                </c:pt>
                <c:pt idx="188">
                  <c:v>5.4989924804520363E-2</c:v>
                </c:pt>
                <c:pt idx="189">
                  <c:v>5.5471220507914781E-2</c:v>
                </c:pt>
                <c:pt idx="190">
                  <c:v>5.5122076911850983E-2</c:v>
                </c:pt>
                <c:pt idx="191">
                  <c:v>5.4597533920444807E-2</c:v>
                </c:pt>
                <c:pt idx="192">
                  <c:v>6.5869455532126281E-2</c:v>
                </c:pt>
                <c:pt idx="193">
                  <c:v>6.9927262919493513E-2</c:v>
                </c:pt>
                <c:pt idx="194">
                  <c:v>6.5336545483677413E-2</c:v>
                </c:pt>
                <c:pt idx="195">
                  <c:v>6.6251979401110342E-2</c:v>
                </c:pt>
                <c:pt idx="196">
                  <c:v>6.5292201931123436E-2</c:v>
                </c:pt>
                <c:pt idx="197">
                  <c:v>6.5803154707604922E-2</c:v>
                </c:pt>
                <c:pt idx="198">
                  <c:v>6.4939215995072602E-2</c:v>
                </c:pt>
                <c:pt idx="199">
                  <c:v>6.5805278463319336E-2</c:v>
                </c:pt>
                <c:pt idx="200">
                  <c:v>6.4873611063962583E-2</c:v>
                </c:pt>
                <c:pt idx="201">
                  <c:v>6.6384683238615821E-2</c:v>
                </c:pt>
                <c:pt idx="202">
                  <c:v>6.6446724579143385E-2</c:v>
                </c:pt>
                <c:pt idx="203">
                  <c:v>6.3797828454984537E-2</c:v>
                </c:pt>
                <c:pt idx="204">
                  <c:v>6.9374819228247883E-2</c:v>
                </c:pt>
                <c:pt idx="205">
                  <c:v>6.903342414014263E-2</c:v>
                </c:pt>
                <c:pt idx="206">
                  <c:v>6.9099003888274196E-2</c:v>
                </c:pt>
                <c:pt idx="207">
                  <c:v>6.9305305016775259E-2</c:v>
                </c:pt>
                <c:pt idx="208">
                  <c:v>7.0042783251420118E-2</c:v>
                </c:pt>
                <c:pt idx="209">
                  <c:v>7.0087384580971343E-2</c:v>
                </c:pt>
                <c:pt idx="210">
                  <c:v>6.9629527101588012E-2</c:v>
                </c:pt>
                <c:pt idx="211">
                  <c:v>7.0379352320836711E-2</c:v>
                </c:pt>
                <c:pt idx="212">
                  <c:v>6.9029850145319469E-2</c:v>
                </c:pt>
                <c:pt idx="213">
                  <c:v>6.9961745044303664E-2</c:v>
                </c:pt>
                <c:pt idx="214">
                  <c:v>6.9329904274818221E-2</c:v>
                </c:pt>
                <c:pt idx="215">
                  <c:v>6.9011174390802607E-2</c:v>
                </c:pt>
                <c:pt idx="216">
                  <c:v>6.7895253404479522E-2</c:v>
                </c:pt>
                <c:pt idx="217">
                  <c:v>6.7552596876522444E-2</c:v>
                </c:pt>
                <c:pt idx="218">
                  <c:v>6.8404990480874492E-2</c:v>
                </c:pt>
                <c:pt idx="219">
                  <c:v>6.9692599660524046E-2</c:v>
                </c:pt>
                <c:pt idx="220">
                  <c:v>6.8114705435542183E-2</c:v>
                </c:pt>
                <c:pt idx="221">
                  <c:v>6.8059049492419157E-2</c:v>
                </c:pt>
                <c:pt idx="222">
                  <c:v>6.9137204955517603E-2</c:v>
                </c:pt>
                <c:pt idx="223">
                  <c:v>6.8808378853623273E-2</c:v>
                </c:pt>
                <c:pt idx="224">
                  <c:v>6.8290777087409202E-2</c:v>
                </c:pt>
                <c:pt idx="225">
                  <c:v>6.8946540922249583E-2</c:v>
                </c:pt>
                <c:pt idx="226">
                  <c:v>6.7008016374014462E-2</c:v>
                </c:pt>
                <c:pt idx="227">
                  <c:v>6.6963897300742245E-2</c:v>
                </c:pt>
                <c:pt idx="228">
                  <c:v>8.4089083836900086E-2</c:v>
                </c:pt>
                <c:pt idx="229">
                  <c:v>8.5229170688917305E-2</c:v>
                </c:pt>
                <c:pt idx="230">
                  <c:v>8.566555174584807E-2</c:v>
                </c:pt>
                <c:pt idx="231">
                  <c:v>8.6851739803270031E-2</c:v>
                </c:pt>
                <c:pt idx="232">
                  <c:v>9.0569091378881819E-2</c:v>
                </c:pt>
                <c:pt idx="233">
                  <c:v>9.2926843324232108E-2</c:v>
                </c:pt>
                <c:pt idx="234">
                  <c:v>9.1797020241983537E-2</c:v>
                </c:pt>
                <c:pt idx="235">
                  <c:v>9.3052164248224059E-2</c:v>
                </c:pt>
                <c:pt idx="236">
                  <c:v>9.1767219313144063E-2</c:v>
                </c:pt>
                <c:pt idx="237">
                  <c:v>9.1422553211842575E-2</c:v>
                </c:pt>
                <c:pt idx="238">
                  <c:v>9.0039876633795271E-2</c:v>
                </c:pt>
                <c:pt idx="239">
                  <c:v>9.3595730953346529E-2</c:v>
                </c:pt>
                <c:pt idx="240">
                  <c:v>8.9049116717206264E-2</c:v>
                </c:pt>
                <c:pt idx="241">
                  <c:v>8.922795671908966E-2</c:v>
                </c:pt>
                <c:pt idx="242">
                  <c:v>8.6971991892676487E-2</c:v>
                </c:pt>
                <c:pt idx="243">
                  <c:v>8.6647885044743286E-2</c:v>
                </c:pt>
                <c:pt idx="244">
                  <c:v>8.5991371908865716E-2</c:v>
                </c:pt>
                <c:pt idx="245">
                  <c:v>8.7533585478290418E-2</c:v>
                </c:pt>
                <c:pt idx="246">
                  <c:v>9.0823323788225205E-2</c:v>
                </c:pt>
                <c:pt idx="247">
                  <c:v>8.9601027932479843E-2</c:v>
                </c:pt>
                <c:pt idx="248">
                  <c:v>9.0838061598617223E-2</c:v>
                </c:pt>
                <c:pt idx="249">
                  <c:v>8.9650712590594789E-2</c:v>
                </c:pt>
                <c:pt idx="250">
                  <c:v>8.6850252066050571E-2</c:v>
                </c:pt>
                <c:pt idx="251">
                  <c:v>9.0463474750134582E-2</c:v>
                </c:pt>
                <c:pt idx="252">
                  <c:v>8.212937979983316E-2</c:v>
                </c:pt>
                <c:pt idx="253">
                  <c:v>8.578037032878856E-2</c:v>
                </c:pt>
                <c:pt idx="254">
                  <c:v>8.6176964261146696E-2</c:v>
                </c:pt>
                <c:pt idx="255">
                  <c:v>8.6246479495823605E-2</c:v>
                </c:pt>
                <c:pt idx="256">
                  <c:v>8.4210723453965408E-2</c:v>
                </c:pt>
                <c:pt idx="257">
                  <c:v>8.4702252640577277E-2</c:v>
                </c:pt>
                <c:pt idx="258">
                  <c:v>8.453747322445028E-2</c:v>
                </c:pt>
                <c:pt idx="259">
                  <c:v>8.538211392066139E-2</c:v>
                </c:pt>
                <c:pt idx="260">
                  <c:v>8.431636578075688E-2</c:v>
                </c:pt>
                <c:pt idx="261">
                  <c:v>8.4151002734715166E-2</c:v>
                </c:pt>
                <c:pt idx="262">
                  <c:v>8.4115221463835044E-2</c:v>
                </c:pt>
                <c:pt idx="263">
                  <c:v>8.6324451820281492E-2</c:v>
                </c:pt>
                <c:pt idx="264">
                  <c:v>8.2578074890355388E-2</c:v>
                </c:pt>
                <c:pt idx="265">
                  <c:v>8.2512740416164063E-2</c:v>
                </c:pt>
                <c:pt idx="266">
                  <c:v>8.3226765428565233E-2</c:v>
                </c:pt>
                <c:pt idx="267">
                  <c:v>8.2331175010756472E-2</c:v>
                </c:pt>
                <c:pt idx="268">
                  <c:v>8.419322069512146E-2</c:v>
                </c:pt>
                <c:pt idx="269">
                  <c:v>8.2795697538785559E-2</c:v>
                </c:pt>
                <c:pt idx="270">
                  <c:v>8.3305598168112865E-2</c:v>
                </c:pt>
                <c:pt idx="271">
                  <c:v>8.3442770895895108E-2</c:v>
                </c:pt>
                <c:pt idx="272">
                  <c:v>8.1552628413991538E-2</c:v>
                </c:pt>
                <c:pt idx="273">
                  <c:v>8.3077877179798559E-2</c:v>
                </c:pt>
                <c:pt idx="274">
                  <c:v>8.3344633591856454E-2</c:v>
                </c:pt>
                <c:pt idx="275">
                  <c:v>8.2568699617209931E-2</c:v>
                </c:pt>
                <c:pt idx="276">
                  <c:v>8.2378323743653753E-2</c:v>
                </c:pt>
                <c:pt idx="277">
                  <c:v>7.9465025014065896E-2</c:v>
                </c:pt>
                <c:pt idx="278">
                  <c:v>7.8936706051596472E-2</c:v>
                </c:pt>
                <c:pt idx="279">
                  <c:v>8.0681586203977612E-2</c:v>
                </c:pt>
                <c:pt idx="280">
                  <c:v>8.2063892661584037E-2</c:v>
                </c:pt>
                <c:pt idx="281">
                  <c:v>7.8727797353995224E-2</c:v>
                </c:pt>
                <c:pt idx="282">
                  <c:v>8.0315116887560198E-2</c:v>
                </c:pt>
                <c:pt idx="283">
                  <c:v>8.1067987314420165E-2</c:v>
                </c:pt>
                <c:pt idx="284">
                  <c:v>8.097882962602565E-2</c:v>
                </c:pt>
                <c:pt idx="285">
                  <c:v>8.1922480153119995E-2</c:v>
                </c:pt>
                <c:pt idx="286">
                  <c:v>7.8321807536584839E-2</c:v>
                </c:pt>
                <c:pt idx="287">
                  <c:v>7.9785167823113373E-2</c:v>
                </c:pt>
                <c:pt idx="288">
                  <c:v>7.8735366638294141E-2</c:v>
                </c:pt>
                <c:pt idx="289">
                  <c:v>8.0409886864319477E-2</c:v>
                </c:pt>
                <c:pt idx="290">
                  <c:v>8.1849239535720375E-2</c:v>
                </c:pt>
                <c:pt idx="291">
                  <c:v>8.4673570659427613E-2</c:v>
                </c:pt>
                <c:pt idx="292">
                  <c:v>7.6979339806004771E-2</c:v>
                </c:pt>
                <c:pt idx="293">
                  <c:v>8.1056886105537462E-2</c:v>
                </c:pt>
                <c:pt idx="294">
                  <c:v>8.3148071628585909E-2</c:v>
                </c:pt>
                <c:pt idx="295">
                  <c:v>7.9970696331509258E-2</c:v>
                </c:pt>
                <c:pt idx="296">
                  <c:v>8.16292113618073E-2</c:v>
                </c:pt>
                <c:pt idx="297">
                  <c:v>8.4789183703169776E-2</c:v>
                </c:pt>
                <c:pt idx="298">
                  <c:v>7.9843469227170796E-2</c:v>
                </c:pt>
                <c:pt idx="299">
                  <c:v>8.2384624867610876E-2</c:v>
                </c:pt>
                <c:pt idx="300">
                  <c:v>8.0522860819215086E-2</c:v>
                </c:pt>
                <c:pt idx="301">
                  <c:v>7.9854199344094337E-2</c:v>
                </c:pt>
                <c:pt idx="302">
                  <c:v>7.9708593397406449E-2</c:v>
                </c:pt>
                <c:pt idx="303">
                  <c:v>7.8689362654569994E-2</c:v>
                </c:pt>
                <c:pt idx="304">
                  <c:v>7.8636225841374946E-2</c:v>
                </c:pt>
                <c:pt idx="305">
                  <c:v>8.289849498432679E-2</c:v>
                </c:pt>
                <c:pt idx="306">
                  <c:v>8.0803100676131417E-2</c:v>
                </c:pt>
                <c:pt idx="307">
                  <c:v>8.7180774013929069E-2</c:v>
                </c:pt>
                <c:pt idx="308">
                  <c:v>8.5686566597968708E-2</c:v>
                </c:pt>
                <c:pt idx="309">
                  <c:v>8.3137672029026499E-2</c:v>
                </c:pt>
                <c:pt idx="310">
                  <c:v>7.8664663677790084E-2</c:v>
                </c:pt>
                <c:pt idx="311">
                  <c:v>8.0782906630570805E-2</c:v>
                </c:pt>
                <c:pt idx="312">
                  <c:v>8.0226103133613016E-2</c:v>
                </c:pt>
                <c:pt idx="313">
                  <c:v>7.829538291664942E-2</c:v>
                </c:pt>
                <c:pt idx="314">
                  <c:v>8.2234404979073486E-2</c:v>
                </c:pt>
                <c:pt idx="315">
                  <c:v>7.9895697861563766E-2</c:v>
                </c:pt>
                <c:pt idx="316">
                  <c:v>8.2322737182946748E-2</c:v>
                </c:pt>
                <c:pt idx="317">
                  <c:v>7.965461266025349E-2</c:v>
                </c:pt>
                <c:pt idx="318">
                  <c:v>8.1816279774141548E-2</c:v>
                </c:pt>
                <c:pt idx="319">
                  <c:v>7.9775761746788562E-2</c:v>
                </c:pt>
                <c:pt idx="320">
                  <c:v>8.118199010130786E-2</c:v>
                </c:pt>
                <c:pt idx="321">
                  <c:v>7.859222956755163E-2</c:v>
                </c:pt>
                <c:pt idx="322">
                  <c:v>7.7687713224211516E-2</c:v>
                </c:pt>
                <c:pt idx="323">
                  <c:v>7.933982704374537E-2</c:v>
                </c:pt>
                <c:pt idx="324">
                  <c:v>7.0210132012798798E-2</c:v>
                </c:pt>
                <c:pt idx="325">
                  <c:v>7.2907137192601931E-2</c:v>
                </c:pt>
                <c:pt idx="326">
                  <c:v>7.4291681943760346E-2</c:v>
                </c:pt>
                <c:pt idx="327">
                  <c:v>7.0281424852547333E-2</c:v>
                </c:pt>
                <c:pt idx="328">
                  <c:v>7.5468627375879407E-2</c:v>
                </c:pt>
                <c:pt idx="329">
                  <c:v>7.5356076185154122E-2</c:v>
                </c:pt>
                <c:pt idx="330">
                  <c:v>7.3287931233027695E-2</c:v>
                </c:pt>
                <c:pt idx="331">
                  <c:v>7.4340681278991974E-2</c:v>
                </c:pt>
                <c:pt idx="332">
                  <c:v>7.1205037318496089E-2</c:v>
                </c:pt>
                <c:pt idx="333">
                  <c:v>7.1630350303339224E-2</c:v>
                </c:pt>
                <c:pt idx="334">
                  <c:v>7.4241152051022483E-2</c:v>
                </c:pt>
                <c:pt idx="335">
                  <c:v>7.2433875927021843E-2</c:v>
                </c:pt>
                <c:pt idx="336">
                  <c:v>7.5415911529334162E-2</c:v>
                </c:pt>
                <c:pt idx="337">
                  <c:v>7.4495067359216877E-2</c:v>
                </c:pt>
                <c:pt idx="338">
                  <c:v>7.6242275963383552E-2</c:v>
                </c:pt>
                <c:pt idx="339">
                  <c:v>7.4713392136845469E-2</c:v>
                </c:pt>
                <c:pt idx="340">
                  <c:v>7.4927513208169302E-2</c:v>
                </c:pt>
                <c:pt idx="341">
                  <c:v>7.472845051317871E-2</c:v>
                </c:pt>
                <c:pt idx="342">
                  <c:v>7.2634741477528186E-2</c:v>
                </c:pt>
                <c:pt idx="343">
                  <c:v>7.3694864172508395E-2</c:v>
                </c:pt>
                <c:pt idx="344">
                  <c:v>7.3553574007039532E-2</c:v>
                </c:pt>
                <c:pt idx="345">
                  <c:v>7.7015668001623835E-2</c:v>
                </c:pt>
                <c:pt idx="346">
                  <c:v>7.6380821009863931E-2</c:v>
                </c:pt>
                <c:pt idx="347">
                  <c:v>7.5548571208566062E-2</c:v>
                </c:pt>
                <c:pt idx="348">
                  <c:v>7.6892038437112051E-2</c:v>
                </c:pt>
                <c:pt idx="349">
                  <c:v>6.8563761949892776E-2</c:v>
                </c:pt>
                <c:pt idx="350">
                  <c:v>6.7325929767387202E-2</c:v>
                </c:pt>
                <c:pt idx="351">
                  <c:v>7.2959599720845578E-2</c:v>
                </c:pt>
                <c:pt idx="352">
                  <c:v>7.2298329554709662E-2</c:v>
                </c:pt>
                <c:pt idx="353">
                  <c:v>7.2533071412906214E-2</c:v>
                </c:pt>
                <c:pt idx="354">
                  <c:v>7.6635216248155349E-2</c:v>
                </c:pt>
                <c:pt idx="355">
                  <c:v>7.2561877838006536E-2</c:v>
                </c:pt>
                <c:pt idx="356">
                  <c:v>7.4555756326354791E-2</c:v>
                </c:pt>
                <c:pt idx="357">
                  <c:v>7.2717578456816659E-2</c:v>
                </c:pt>
                <c:pt idx="358">
                  <c:v>7.3216166048140296E-2</c:v>
                </c:pt>
                <c:pt idx="359">
                  <c:v>7.2811017032290953E-2</c:v>
                </c:pt>
                <c:pt idx="360">
                  <c:v>6.3337082540275938E-2</c:v>
                </c:pt>
                <c:pt idx="361">
                  <c:v>6.8477072454500271E-2</c:v>
                </c:pt>
                <c:pt idx="362">
                  <c:v>7.2497779604385082E-2</c:v>
                </c:pt>
                <c:pt idx="363">
                  <c:v>7.3301027059090182E-2</c:v>
                </c:pt>
                <c:pt idx="364">
                  <c:v>7.0836642218821008E-2</c:v>
                </c:pt>
                <c:pt idx="365">
                  <c:v>5.269048884926926E-2</c:v>
                </c:pt>
                <c:pt idx="366">
                  <c:v>5.7025572183531978E-2</c:v>
                </c:pt>
                <c:pt idx="367">
                  <c:v>5.3722502044200739E-2</c:v>
                </c:pt>
                <c:pt idx="368">
                  <c:v>6.7175098389732152E-2</c:v>
                </c:pt>
                <c:pt idx="369">
                  <c:v>6.6807139290757239E-2</c:v>
                </c:pt>
                <c:pt idx="370">
                  <c:v>6.8255358903016608E-2</c:v>
                </c:pt>
                <c:pt idx="371">
                  <c:v>6.6466574424895369E-2</c:v>
                </c:pt>
                <c:pt idx="372">
                  <c:v>7.4615341074277294E-2</c:v>
                </c:pt>
                <c:pt idx="373">
                  <c:v>7.3836507627184508E-2</c:v>
                </c:pt>
                <c:pt idx="374">
                  <c:v>7.1846902606902047E-2</c:v>
                </c:pt>
                <c:pt idx="375">
                  <c:v>7.1314419308674673E-2</c:v>
                </c:pt>
                <c:pt idx="376">
                  <c:v>6.9256157388479428E-2</c:v>
                </c:pt>
                <c:pt idx="377">
                  <c:v>7.038201166199326E-2</c:v>
                </c:pt>
                <c:pt idx="378">
                  <c:v>7.0420352401318359E-2</c:v>
                </c:pt>
                <c:pt idx="379">
                  <c:v>6.976193073176748E-2</c:v>
                </c:pt>
                <c:pt idx="380">
                  <c:v>7.986610668256354E-2</c:v>
                </c:pt>
                <c:pt idx="381">
                  <c:v>8.0450273615394099E-2</c:v>
                </c:pt>
                <c:pt idx="382">
                  <c:v>8.2667626840068092E-2</c:v>
                </c:pt>
                <c:pt idx="383">
                  <c:v>8.1741860841115413E-2</c:v>
                </c:pt>
                <c:pt idx="384">
                  <c:v>6.9727145393453885E-2</c:v>
                </c:pt>
                <c:pt idx="385">
                  <c:v>7.103346287532343E-2</c:v>
                </c:pt>
                <c:pt idx="386">
                  <c:v>6.838751576219583E-2</c:v>
                </c:pt>
                <c:pt idx="387">
                  <c:v>7.8824697253927753E-2</c:v>
                </c:pt>
                <c:pt idx="388">
                  <c:v>7.5630942195929918E-2</c:v>
                </c:pt>
                <c:pt idx="389">
                  <c:v>7.5502015289865373E-2</c:v>
                </c:pt>
                <c:pt idx="390">
                  <c:v>7.5765671797084128E-2</c:v>
                </c:pt>
                <c:pt idx="391">
                  <c:v>7.8188815180314009E-2</c:v>
                </c:pt>
                <c:pt idx="392">
                  <c:v>8.2061424750798029E-2</c:v>
                </c:pt>
                <c:pt idx="393">
                  <c:v>7.7634827418085459E-2</c:v>
                </c:pt>
                <c:pt idx="394">
                  <c:v>7.8367454661769004E-2</c:v>
                </c:pt>
                <c:pt idx="395">
                  <c:v>7.8538327115130063E-2</c:v>
                </c:pt>
                <c:pt idx="396">
                  <c:v>8.3728574161195668E-2</c:v>
                </c:pt>
                <c:pt idx="397">
                  <c:v>9.1342941846247125E-2</c:v>
                </c:pt>
                <c:pt idx="398">
                  <c:v>8.5201291384440422E-2</c:v>
                </c:pt>
                <c:pt idx="399">
                  <c:v>8.8740330610959678E-2</c:v>
                </c:pt>
                <c:pt idx="400">
                  <c:v>9.8255435401133837E-2</c:v>
                </c:pt>
                <c:pt idx="401">
                  <c:v>9.9039577644939578E-2</c:v>
                </c:pt>
                <c:pt idx="402">
                  <c:v>0.10050559126400378</c:v>
                </c:pt>
                <c:pt idx="403">
                  <c:v>0.10107907685218774</c:v>
                </c:pt>
                <c:pt idx="404">
                  <c:v>0.1029599828375827</c:v>
                </c:pt>
                <c:pt idx="405">
                  <c:v>0.10055879753202211</c:v>
                </c:pt>
                <c:pt idx="406">
                  <c:v>9.7535566109137259E-2</c:v>
                </c:pt>
                <c:pt idx="407">
                  <c:v>9.7815376401378051E-2</c:v>
                </c:pt>
                <c:pt idx="408">
                  <c:v>9.8620735410526336E-2</c:v>
                </c:pt>
                <c:pt idx="409">
                  <c:v>9.7983761657164256E-2</c:v>
                </c:pt>
                <c:pt idx="410">
                  <c:v>9.8011146160797563E-2</c:v>
                </c:pt>
                <c:pt idx="411">
                  <c:v>0.10058324183201818</c:v>
                </c:pt>
                <c:pt idx="412">
                  <c:v>9.9613974872786518E-2</c:v>
                </c:pt>
                <c:pt idx="413">
                  <c:v>0.10040895914467195</c:v>
                </c:pt>
                <c:pt idx="414">
                  <c:v>0.10189524276060041</c:v>
                </c:pt>
                <c:pt idx="415">
                  <c:v>0.10247665770968732</c:v>
                </c:pt>
                <c:pt idx="416">
                  <c:v>0.10438357024640635</c:v>
                </c:pt>
                <c:pt idx="417">
                  <c:v>0.10194918469087445</c:v>
                </c:pt>
                <c:pt idx="418">
                  <c:v>9.8884152229673894E-2</c:v>
                </c:pt>
                <c:pt idx="419">
                  <c:v>9.9167831349374777E-2</c:v>
                </c:pt>
                <c:pt idx="420">
                  <c:v>9.0927765787216883E-2</c:v>
                </c:pt>
                <c:pt idx="421">
                  <c:v>9.0340479553574271E-2</c:v>
                </c:pt>
                <c:pt idx="422">
                  <c:v>9.0365727912575078E-2</c:v>
                </c:pt>
                <c:pt idx="423">
                  <c:v>9.2737185718091503E-2</c:v>
                </c:pt>
                <c:pt idx="424">
                  <c:v>9.1843527009429132E-2</c:v>
                </c:pt>
                <c:pt idx="425">
                  <c:v>9.2576498056315112E-2</c:v>
                </c:pt>
                <c:pt idx="426">
                  <c:v>9.3946843227236412E-2</c:v>
                </c:pt>
                <c:pt idx="427">
                  <c:v>9.4482904554458264E-2</c:v>
                </c:pt>
                <c:pt idx="428">
                  <c:v>9.6241067234889746E-2</c:v>
                </c:pt>
                <c:pt idx="429">
                  <c:v>9.3996577384882374E-2</c:v>
                </c:pt>
                <c:pt idx="430">
                  <c:v>9.1170634619376342E-2</c:v>
                </c:pt>
                <c:pt idx="431">
                  <c:v>9.1432185179180156E-2</c:v>
                </c:pt>
                <c:pt idx="432">
                  <c:v>8.9915117653817642E-2</c:v>
                </c:pt>
                <c:pt idx="433">
                  <c:v>8.9334371933989715E-2</c:v>
                </c:pt>
                <c:pt idx="434">
                  <c:v>8.9359339106013222E-2</c:v>
                </c:pt>
                <c:pt idx="435">
                  <c:v>9.1704386361359413E-2</c:v>
                </c:pt>
                <c:pt idx="436">
                  <c:v>9.0820680188266223E-2</c:v>
                </c:pt>
                <c:pt idx="437">
                  <c:v>9.1545488252634824E-2</c:v>
                </c:pt>
                <c:pt idx="438">
                  <c:v>9.2900572106317858E-2</c:v>
                </c:pt>
                <c:pt idx="439">
                  <c:v>9.3430663403398756E-2</c:v>
                </c:pt>
                <c:pt idx="440">
                  <c:v>9.5169245704381372E-2</c:v>
                </c:pt>
                <c:pt idx="441">
                  <c:v>9.2949752382523204E-2</c:v>
                </c:pt>
                <c:pt idx="442">
                  <c:v>9.0155281694240308E-2</c:v>
                </c:pt>
                <c:pt idx="443">
                  <c:v>9.0413919406863913E-2</c:v>
                </c:pt>
                <c:pt idx="444">
                  <c:v>8.9931624799592907E-2</c:v>
                </c:pt>
                <c:pt idx="445">
                  <c:v>8.9350772463052397E-2</c:v>
                </c:pt>
                <c:pt idx="446">
                  <c:v>8.9375744218696082E-2</c:v>
                </c:pt>
                <c:pt idx="447">
                  <c:v>9.1721221991600432E-2</c:v>
                </c:pt>
                <c:pt idx="448">
                  <c:v>9.0837353582533989E-2</c:v>
                </c:pt>
                <c:pt idx="449">
                  <c:v>9.1562294711427128E-2</c:v>
                </c:pt>
                <c:pt idx="450">
                  <c:v>9.2917627339368522E-2</c:v>
                </c:pt>
                <c:pt idx="451">
                  <c:v>9.3447815953725352E-2</c:v>
                </c:pt>
                <c:pt idx="452">
                  <c:v>9.5186717433865309E-2</c:v>
                </c:pt>
                <c:pt idx="453">
                  <c:v>9.2966816644378031E-2</c:v>
                </c:pt>
                <c:pt idx="454">
                  <c:v>9.0171832930741672E-2</c:v>
                </c:pt>
                <c:pt idx="455">
                  <c:v>9.0430518125596701E-2</c:v>
                </c:pt>
                <c:pt idx="456">
                  <c:v>8.9803417969352622E-2</c:v>
                </c:pt>
                <c:pt idx="457">
                  <c:v>8.9223393697879003E-2</c:v>
                </c:pt>
                <c:pt idx="458">
                  <c:v>8.9248329853702901E-2</c:v>
                </c:pt>
                <c:pt idx="459">
                  <c:v>9.1590463905515437E-2</c:v>
                </c:pt>
                <c:pt idx="460">
                  <c:v>9.0707855542259672E-2</c:v>
                </c:pt>
                <c:pt idx="461">
                  <c:v>9.1431763192613383E-2</c:v>
                </c:pt>
                <c:pt idx="462">
                  <c:v>9.2785163653749864E-2</c:v>
                </c:pt>
                <c:pt idx="463">
                  <c:v>9.331459642941449E-2</c:v>
                </c:pt>
                <c:pt idx="464">
                  <c:v>9.5051018925689026E-2</c:v>
                </c:pt>
                <c:pt idx="465">
                  <c:v>9.2834282834318813E-2</c:v>
                </c:pt>
                <c:pt idx="466">
                  <c:v>9.0043283658972489E-2</c:v>
                </c:pt>
                <c:pt idx="467">
                  <c:v>9.0301600071333754E-2</c:v>
                </c:pt>
                <c:pt idx="468">
                  <c:v>8.9675393911205659E-2</c:v>
                </c:pt>
                <c:pt idx="469">
                  <c:v>8.9096196524306573E-2</c:v>
                </c:pt>
                <c:pt idx="470">
                  <c:v>8.9121097131061894E-2</c:v>
                </c:pt>
                <c:pt idx="471">
                  <c:v>9.1459892228602777E-2</c:v>
                </c:pt>
                <c:pt idx="472">
                  <c:v>9.05785421148321E-2</c:v>
                </c:pt>
                <c:pt idx="473">
                  <c:v>9.1301417759976897E-2</c:v>
                </c:pt>
                <c:pt idx="474">
                  <c:v>9.2652888808812048E-2</c:v>
                </c:pt>
                <c:pt idx="475">
                  <c:v>9.3181566823310677E-2</c:v>
                </c:pt>
                <c:pt idx="476">
                  <c:v>9.4915513869767626E-2</c:v>
                </c:pt>
                <c:pt idx="477">
                  <c:v>9.2701937964910081E-2</c:v>
                </c:pt>
                <c:pt idx="478">
                  <c:v>8.991491764748244E-2</c:v>
                </c:pt>
                <c:pt idx="479">
                  <c:v>9.0172865803087518E-2</c:v>
                </c:pt>
                <c:pt idx="480">
                  <c:v>8.9547552364591512E-2</c:v>
                </c:pt>
                <c:pt idx="481">
                  <c:v>8.8969180683457466E-2</c:v>
                </c:pt>
                <c:pt idx="482">
                  <c:v>8.8994045791823101E-2</c:v>
                </c:pt>
                <c:pt idx="483">
                  <c:v>9.1329506695116913E-2</c:v>
                </c:pt>
                <c:pt idx="484">
                  <c:v>9.0449413037066564E-2</c:v>
                </c:pt>
                <c:pt idx="485">
                  <c:v>9.1171258148232598E-2</c:v>
                </c:pt>
                <c:pt idx="486">
                  <c:v>9.2520802535343144E-2</c:v>
                </c:pt>
                <c:pt idx="487">
                  <c:v>9.3048726864665865E-2</c:v>
                </c:pt>
                <c:pt idx="488">
                  <c:v>9.4780201990314922E-2</c:v>
                </c:pt>
                <c:pt idx="489">
                  <c:v>9.2569781766797393E-2</c:v>
                </c:pt>
                <c:pt idx="490">
                  <c:v>8.9786734635015061E-2</c:v>
                </c:pt>
                <c:pt idx="491">
                  <c:v>9.004431505885202E-2</c:v>
                </c:pt>
                <c:pt idx="492">
                  <c:v>8.9419893069321119E-2</c:v>
                </c:pt>
                <c:pt idx="493">
                  <c:v>8.8842345916823176E-2</c:v>
                </c:pt>
                <c:pt idx="494">
                  <c:v>8.8867175577405741E-2</c:v>
                </c:pt>
                <c:pt idx="495">
                  <c:v>9.1199307039691133E-2</c:v>
                </c:pt>
                <c:pt idx="496">
                  <c:v>9.0320468046153568E-2</c:v>
                </c:pt>
                <c:pt idx="497">
                  <c:v>9.1041284092473584E-2</c:v>
                </c:pt>
                <c:pt idx="498">
                  <c:v>9.2388904564515026E-2</c:v>
                </c:pt>
                <c:pt idx="499">
                  <c:v>9.2916076283118001E-2</c:v>
                </c:pt>
                <c:pt idx="500">
                  <c:v>9.4645083011937858E-2</c:v>
                </c:pt>
                <c:pt idx="501">
                  <c:v>9.2437813971010308E-2</c:v>
                </c:pt>
                <c:pt idx="502">
                  <c:v>8.9658734360686304E-2</c:v>
                </c:pt>
                <c:pt idx="503">
                  <c:v>8.9915947576994823E-2</c:v>
                </c:pt>
                <c:pt idx="504">
                  <c:v>8.9292415765576325E-2</c:v>
                </c:pt>
                <c:pt idx="505">
                  <c:v>8.8715691966263666E-2</c:v>
                </c:pt>
                <c:pt idx="506">
                  <c:v>8.874048622959764E-2</c:v>
                </c:pt>
                <c:pt idx="507">
                  <c:v>9.1069292997337029E-2</c:v>
                </c:pt>
                <c:pt idx="508">
                  <c:v>9.0191706879658259E-2</c:v>
                </c:pt>
                <c:pt idx="509">
                  <c:v>9.0911495328170597E-2</c:v>
                </c:pt>
                <c:pt idx="510">
                  <c:v>9.2257194627882802E-2</c:v>
                </c:pt>
                <c:pt idx="511">
                  <c:v>9.2783614808690434E-2</c:v>
                </c:pt>
                <c:pt idx="512">
                  <c:v>9.451015665963601E-2</c:v>
                </c:pt>
                <c:pt idx="513">
                  <c:v>9.2306034308961823E-2</c:v>
                </c:pt>
                <c:pt idx="514">
                  <c:v>8.9530916563984056E-2</c:v>
                </c:pt>
                <c:pt idx="515">
                  <c:v>8.978776309625644E-2</c:v>
                </c:pt>
                <c:pt idx="516">
                  <c:v>8.9165120193909403E-2</c:v>
                </c:pt>
                <c:pt idx="517">
                  <c:v>8.8589218574006923E-2</c:v>
                </c:pt>
                <c:pt idx="518">
                  <c:v>8.8613977490554746E-2</c:v>
                </c:pt>
                <c:pt idx="519">
                  <c:v>9.093946430344399E-2</c:v>
                </c:pt>
                <c:pt idx="520">
                  <c:v>9.0063129275519918E-2</c:v>
                </c:pt>
                <c:pt idx="521">
                  <c:v>9.0781891591171504E-2</c:v>
                </c:pt>
                <c:pt idx="522">
                  <c:v>9.2125672457384289E-2</c:v>
                </c:pt>
                <c:pt idx="523">
                  <c:v>9.2651342171791412E-2</c:v>
                </c:pt>
                <c:pt idx="524">
                  <c:v>9.4375422658801E-2</c:v>
                </c:pt>
                <c:pt idx="525">
                  <c:v>9.2174442512447843E-2</c:v>
                </c:pt>
                <c:pt idx="526">
                  <c:v>8.9403280984767589E-2</c:v>
                </c:pt>
                <c:pt idx="527">
                  <c:v>8.9659761355749851E-2</c:v>
                </c:pt>
                <c:pt idx="528">
                  <c:v>8.9038006095242483E-2</c:v>
                </c:pt>
                <c:pt idx="529">
                  <c:v>8.8462925482648405E-2</c:v>
                </c:pt>
                <c:pt idx="530">
                  <c:v>8.8487649102800589E-2</c:v>
                </c:pt>
                <c:pt idx="531">
                  <c:v>9.0809820693778617E-2</c:v>
                </c:pt>
                <c:pt idx="532">
                  <c:v>8.9934734972051428E-2</c:v>
                </c:pt>
                <c:pt idx="533">
                  <c:v>9.0652472617700763E-2</c:v>
                </c:pt>
                <c:pt idx="534">
                  <c:v>9.1994337785339456E-2</c:v>
                </c:pt>
                <c:pt idx="535">
                  <c:v>9.2519258103213514E-2</c:v>
                </c:pt>
                <c:pt idx="536">
                  <c:v>9.4240880735215915E-2</c:v>
                </c:pt>
                <c:pt idx="537">
                  <c:v>9.2043038313646616E-2</c:v>
                </c:pt>
                <c:pt idx="538">
                  <c:v>8.9275827363267043E-2</c:v>
                </c:pt>
                <c:pt idx="539">
                  <c:v>8.953194209495996E-2</c:v>
                </c:pt>
                <c:pt idx="540">
                  <c:v>8.8911073210867039E-2</c:v>
                </c:pt>
                <c:pt idx="541">
                  <c:v>8.8336812435150555E-2</c:v>
                </c:pt>
                <c:pt idx="542">
                  <c:v>8.8361500809225751E-2</c:v>
                </c:pt>
                <c:pt idx="543">
                  <c:v>9.0680361904484197E-2</c:v>
                </c:pt>
                <c:pt idx="544">
                  <c:v>8.9806523707938721E-2</c:v>
                </c:pt>
                <c:pt idx="545">
                  <c:v>9.052323814435885E-2</c:v>
                </c:pt>
                <c:pt idx="546">
                  <c:v>9.1863190344449869E-2</c:v>
                </c:pt>
                <c:pt idx="547">
                  <c:v>9.2387362334133097E-2</c:v>
                </c:pt>
                <c:pt idx="548">
                  <c:v>9.4106530615054779E-2</c:v>
                </c:pt>
                <c:pt idx="549">
                  <c:v>9.1911821445118197E-2</c:v>
                </c:pt>
                <c:pt idx="550">
                  <c:v>8.9148555440082877E-2</c:v>
                </c:pt>
                <c:pt idx="551">
                  <c:v>8.9404305053743069E-2</c:v>
                </c:pt>
                <c:pt idx="552">
                  <c:v>8.878432128244336E-2</c:v>
                </c:pt>
                <c:pt idx="553">
                  <c:v>8.8210879174842216E-2</c:v>
                </c:pt>
                <c:pt idx="554">
                  <c:v>8.8235532353087356E-2</c:v>
                </c:pt>
                <c:pt idx="555">
                  <c:v>9.0551087672080185E-2</c:v>
                </c:pt>
                <c:pt idx="556">
                  <c:v>8.9678495222240279E-2</c:v>
                </c:pt>
                <c:pt idx="557">
                  <c:v>9.0394187908121759E-2</c:v>
                </c:pt>
                <c:pt idx="558">
                  <c:v>9.1732229867798151E-2</c:v>
                </c:pt>
                <c:pt idx="559">
                  <c:v>9.2255654596109751E-2</c:v>
                </c:pt>
                <c:pt idx="560">
                  <c:v>9.397237202488197E-2</c:v>
                </c:pt>
                <c:pt idx="561">
                  <c:v>9.1780791639803919E-2</c:v>
                </c:pt>
                <c:pt idx="562">
                  <c:v>8.9021464956185362E-2</c:v>
                </c:pt>
                <c:pt idx="563">
                  <c:v>8.9276849972326322E-2</c:v>
                </c:pt>
                <c:pt idx="564">
                  <c:v>8.8657750052000023E-2</c:v>
                </c:pt>
                <c:pt idx="565">
                  <c:v>8.8085125445418161E-2</c:v>
                </c:pt>
                <c:pt idx="566">
                  <c:v>8.810974347800854E-2</c:v>
                </c:pt>
                <c:pt idx="567">
                  <c:v>9.0421997733461643E-2</c:v>
                </c:pt>
                <c:pt idx="568">
                  <c:v>8.9550649254386577E-2</c:v>
                </c:pt>
                <c:pt idx="569">
                  <c:v>9.0265321646340449E-2</c:v>
                </c:pt>
                <c:pt idx="570">
                  <c:v>9.1601456088847441E-2</c:v>
                </c:pt>
                <c:pt idx="571">
                  <c:v>9.2124134621085763E-2</c:v>
                </c:pt>
                <c:pt idx="572">
                  <c:v>9.3838404691651681E-2</c:v>
                </c:pt>
                <c:pt idx="573">
                  <c:v>9.1649948631025824E-2</c:v>
                </c:pt>
                <c:pt idx="574">
                  <c:v>8.8894555652914028E-2</c:v>
                </c:pt>
                <c:pt idx="575">
                  <c:v>8.914957659130722E-2</c:v>
                </c:pt>
                <c:pt idx="576">
                  <c:v>8.8531359261933382E-2</c:v>
                </c:pt>
                <c:pt idx="577">
                  <c:v>8.7959550990938565E-2</c:v>
                </c:pt>
                <c:pt idx="578">
                  <c:v>8.7984133927977937E-2</c:v>
                </c:pt>
                <c:pt idx="579">
                  <c:v>9.0293091825898716E-2</c:v>
                </c:pt>
                <c:pt idx="580">
                  <c:v>8.9422985544179545E-2</c:v>
                </c:pt>
                <c:pt idx="581">
                  <c:v>9.0136639096740301E-2</c:v>
                </c:pt>
                <c:pt idx="582">
                  <c:v>9.1470868741440864E-2</c:v>
                </c:pt>
                <c:pt idx="583">
                  <c:v>9.1992802141385568E-2</c:v>
                </c:pt>
                <c:pt idx="584">
                  <c:v>9.3704628342707375E-2</c:v>
                </c:pt>
                <c:pt idx="585">
                  <c:v>9.1519292152486137E-2</c:v>
                </c:pt>
                <c:pt idx="586">
                  <c:v>8.8767827271977157E-2</c:v>
                </c:pt>
                <c:pt idx="587">
                  <c:v>8.902248465165305E-2</c:v>
                </c:pt>
                <c:pt idx="588">
                  <c:v>8.840514865500701E-2</c:v>
                </c:pt>
                <c:pt idx="589">
                  <c:v>8.783415555582845E-2</c:v>
                </c:pt>
                <c:pt idx="590">
                  <c:v>8.785870344734914E-2</c:v>
                </c:pt>
                <c:pt idx="591">
                  <c:v>9.0164369687036117E-2</c:v>
                </c:pt>
                <c:pt idx="592">
                  <c:v>8.9295503831792064E-2</c:v>
                </c:pt>
                <c:pt idx="593">
                  <c:v>9.0008139997420619E-2</c:v>
                </c:pt>
                <c:pt idx="594">
                  <c:v>9.1340467559800978E-2</c:v>
                </c:pt>
                <c:pt idx="595">
                  <c:v>9.1861656889715204E-2</c:v>
                </c:pt>
                <c:pt idx="596">
                  <c:v>9.3571042705781191E-2</c:v>
                </c:pt>
                <c:pt idx="597">
                  <c:v>9.1388821938266723E-2</c:v>
                </c:pt>
                <c:pt idx="598">
                  <c:v>8.8641279555451258E-2</c:v>
                </c:pt>
                <c:pt idx="599">
                  <c:v>8.8895573894700389E-2</c:v>
                </c:pt>
                <c:pt idx="600">
                  <c:v>8.8279117974351215E-2</c:v>
                </c:pt>
                <c:pt idx="601">
                  <c:v>8.7708938884877199E-2</c:v>
                </c:pt>
                <c:pt idx="602">
                  <c:v>8.7733451780840216E-2</c:v>
                </c:pt>
                <c:pt idx="603">
                  <c:v>9.0035831054892559E-2</c:v>
                </c:pt>
                <c:pt idx="604">
                  <c:v>8.9168203857767428E-2</c:v>
                </c:pt>
                <c:pt idx="605">
                  <c:v>8.9879824086854049E-2</c:v>
                </c:pt>
                <c:pt idx="606">
                  <c:v>9.1210252278529233E-2</c:v>
                </c:pt>
                <c:pt idx="607">
                  <c:v>9.1730698599161747E-2</c:v>
                </c:pt>
                <c:pt idx="608">
                  <c:v>9.3437647508993429E-2</c:v>
                </c:pt>
                <c:pt idx="609">
                  <c:v>9.1258537722828534E-2</c:v>
                </c:pt>
                <c:pt idx="610">
                  <c:v>8.8514912245780522E-2</c:v>
                </c:pt>
                <c:pt idx="611">
                  <c:v>8.8768844062154559E-2</c:v>
                </c:pt>
                <c:pt idx="612">
                  <c:v>8.8153266963462484E-2</c:v>
                </c:pt>
                <c:pt idx="613">
                  <c:v>8.7583900723238017E-2</c:v>
                </c:pt>
                <c:pt idx="614">
                  <c:v>8.7608378673533147E-2</c:v>
                </c:pt>
                <c:pt idx="615">
                  <c:v>8.990747566786024E-2</c:v>
                </c:pt>
                <c:pt idx="616">
                  <c:v>8.9041085363018802E-2</c:v>
                </c:pt>
                <c:pt idx="617">
                  <c:v>8.9751691103886075E-2</c:v>
                </c:pt>
                <c:pt idx="618">
                  <c:v>9.1080222632605429E-2</c:v>
                </c:pt>
                <c:pt idx="619">
                  <c:v>9.1599927003192791E-2</c:v>
                </c:pt>
                <c:pt idx="620">
                  <c:v>9.3304442480851985E-2</c:v>
                </c:pt>
                <c:pt idx="621">
                  <c:v>9.1128439241011078E-2</c:v>
                </c:pt>
                <c:pt idx="622">
                  <c:v>8.8388725085776318E-2</c:v>
                </c:pt>
                <c:pt idx="623">
                  <c:v>8.8642294896089116E-2</c:v>
                </c:pt>
                <c:pt idx="624">
                  <c:v>8.8027595366202999E-2</c:v>
                </c:pt>
                <c:pt idx="625">
                  <c:v>8.7459040816427427E-2</c:v>
                </c:pt>
                <c:pt idx="626">
                  <c:v>8.7483483870873319E-2</c:v>
                </c:pt>
                <c:pt idx="627">
                  <c:v>8.9779303264704305E-2</c:v>
                </c:pt>
                <c:pt idx="628">
                  <c:v>8.8914148088828721E-2</c:v>
                </c:pt>
                <c:pt idx="629">
                  <c:v>8.9623740787734496E-2</c:v>
                </c:pt>
                <c:pt idx="630">
                  <c:v>9.0950378357387188E-2</c:v>
                </c:pt>
                <c:pt idx="631">
                  <c:v>9.1469341835655901E-2</c:v>
                </c:pt>
                <c:pt idx="632">
                  <c:v>9.3171427350251801E-2</c:v>
                </c:pt>
                <c:pt idx="633">
                  <c:v>9.0998526228031854E-2</c:v>
                </c:pt>
                <c:pt idx="634">
                  <c:v>8.8262717818616679E-2</c:v>
                </c:pt>
                <c:pt idx="635">
                  <c:v>8.8515926138945308E-2</c:v>
                </c:pt>
                <c:pt idx="636">
                  <c:v>8.7902102926800063E-2</c:v>
                </c:pt>
                <c:pt idx="637">
                  <c:v>8.7334358910324733E-2</c:v>
                </c:pt>
                <c:pt idx="638">
                  <c:v>8.7358767118669023E-2</c:v>
                </c:pt>
                <c:pt idx="639">
                  <c:v>8.9651313584562325E-2</c:v>
                </c:pt>
                <c:pt idx="640">
                  <c:v>8.8787391776848537E-2</c:v>
                </c:pt>
                <c:pt idx="641">
                  <c:v>8.9495972877988869E-2</c:v>
                </c:pt>
                <c:pt idx="642">
                  <c:v>9.08207191886094E-2</c:v>
                </c:pt>
                <c:pt idx="643">
                  <c:v>9.1338942830778064E-2</c:v>
                </c:pt>
                <c:pt idx="644">
                  <c:v>9.3038601846474292E-2</c:v>
                </c:pt>
                <c:pt idx="645">
                  <c:v>9.0868798419485863E-2</c:v>
                </c:pt>
                <c:pt idx="646">
                  <c:v>8.8136890187845748E-2</c:v>
                </c:pt>
                <c:pt idx="647">
                  <c:v>8.8389737533531562E-2</c:v>
                </c:pt>
                <c:pt idx="648">
                  <c:v>8.7776789389845636E-2</c:v>
                </c:pt>
                <c:pt idx="649">
                  <c:v>8.7209854751171517E-2</c:v>
                </c:pt>
                <c:pt idx="650">
                  <c:v>8.7234228163090927E-2</c:v>
                </c:pt>
                <c:pt idx="651">
                  <c:v>8.9523506366943756E-2</c:v>
                </c:pt>
                <c:pt idx="652">
                  <c:v>8.8660816169097906E-2</c:v>
                </c:pt>
                <c:pt idx="653">
                  <c:v>8.936838711461001E-2</c:v>
                </c:pt>
                <c:pt idx="654">
                  <c:v>9.0691244862383696E-2</c:v>
                </c:pt>
                <c:pt idx="655">
                  <c:v>9.1208729723165169E-2</c:v>
                </c:pt>
                <c:pt idx="656">
                  <c:v>9.2905965699186813E-2</c:v>
                </c:pt>
                <c:pt idx="657">
                  <c:v>9.0739255551345044E-2</c:v>
                </c:pt>
                <c:pt idx="658">
                  <c:v>8.801124193737328E-2</c:v>
                </c:pt>
                <c:pt idx="659">
                  <c:v>8.8263728823022955E-2</c:v>
                </c:pt>
                <c:pt idx="660">
                  <c:v>8.7651654500295773E-2</c:v>
                </c:pt>
                <c:pt idx="661">
                  <c:v>8.7085528085571129E-2</c:v>
                </c:pt>
                <c:pt idx="662">
                  <c:v>8.7109866750671547E-2</c:v>
                </c:pt>
                <c:pt idx="663">
                  <c:v>8.9395881351729392E-2</c:v>
                </c:pt>
                <c:pt idx="664">
                  <c:v>8.853442100796427E-2</c:v>
                </c:pt>
                <c:pt idx="665">
                  <c:v>8.9240983237929436E-2</c:v>
                </c:pt>
                <c:pt idx="666">
                  <c:v>9.0561955115197906E-2</c:v>
                </c:pt>
                <c:pt idx="667">
                  <c:v>9.1078702247801444E-2</c:v>
                </c:pt>
                <c:pt idx="668">
                  <c:v>9.2773518638442104E-2</c:v>
                </c:pt>
                <c:pt idx="669">
                  <c:v>9.0609897359957725E-2</c:v>
                </c:pt>
                <c:pt idx="670">
                  <c:v>8.7885772811474111E-2</c:v>
                </c:pt>
                <c:pt idx="671">
                  <c:v>8.8137899750960702E-2</c:v>
                </c:pt>
                <c:pt idx="672">
                  <c:v>8.7526698003470127E-2</c:v>
                </c:pt>
                <c:pt idx="673">
                  <c:v>8.6961378660488142E-2</c:v>
                </c:pt>
                <c:pt idx="674">
                  <c:v>8.6985682628304764E-2</c:v>
                </c:pt>
                <c:pt idx="675">
                  <c:v>8.9268438279170859E-2</c:v>
                </c:pt>
                <c:pt idx="676">
                  <c:v>8.8408206036202322E-2</c:v>
                </c:pt>
                <c:pt idx="677">
                  <c:v>8.9113760988648857E-2</c:v>
                </c:pt>
                <c:pt idx="678">
                  <c:v>9.0432849683915517E-2</c:v>
                </c:pt>
                <c:pt idx="679">
                  <c:v>9.0948860140048923E-2</c:v>
                </c:pt>
                <c:pt idx="680">
                  <c:v>9.2641260394677752E-2</c:v>
                </c:pt>
                <c:pt idx="681">
                  <c:v>9.0480723582048089E-2</c:v>
                </c:pt>
                <c:pt idx="682">
                  <c:v>8.7760482554787633E-2</c:v>
                </c:pt>
                <c:pt idx="683">
                  <c:v>8.8012250061251629E-2</c:v>
                </c:pt>
                <c:pt idx="684">
                  <c:v>8.7401919645051437E-2</c:v>
                </c:pt>
                <c:pt idx="685">
                  <c:v>8.6837406223247884E-2</c:v>
                </c:pt>
                <c:pt idx="686">
                  <c:v>8.6861675543245268E-2</c:v>
                </c:pt>
                <c:pt idx="687">
                  <c:v>8.9141176889890095E-2</c:v>
                </c:pt>
                <c:pt idx="688">
                  <c:v>8.8282170996933473E-2</c:v>
                </c:pt>
                <c:pt idx="689">
                  <c:v>8.8986720107839631E-2</c:v>
                </c:pt>
                <c:pt idx="690">
                  <c:v>9.0303928305775161E-2</c:v>
                </c:pt>
                <c:pt idx="691">
                  <c:v>9.0819203135646898E-2</c:v>
                </c:pt>
                <c:pt idx="692">
                  <c:v>9.2509190698715618E-2</c:v>
                </c:pt>
                <c:pt idx="693">
                  <c:v>9.0351733954715657E-2</c:v>
                </c:pt>
                <c:pt idx="694">
                  <c:v>8.7635370912317295E-2</c:v>
                </c:pt>
                <c:pt idx="695">
                  <c:v>8.7886779498167644E-2</c:v>
                </c:pt>
                <c:pt idx="696">
                  <c:v>8.7277319171084985E-2</c:v>
                </c:pt>
                <c:pt idx="697">
                  <c:v>8.671361052153588E-2</c:v>
                </c:pt>
                <c:pt idx="698">
                  <c:v>8.6737845243108083E-2</c:v>
                </c:pt>
                <c:pt idx="699">
                  <c:v>8.9014096924878799E-2</c:v>
                </c:pt>
                <c:pt idx="700">
                  <c:v>8.8156315633645344E-2</c:v>
                </c:pt>
                <c:pt idx="701">
                  <c:v>8.8859860336942251E-2</c:v>
                </c:pt>
                <c:pt idx="702">
                  <c:v>9.0175190718390044E-2</c:v>
                </c:pt>
                <c:pt idx="703">
                  <c:v>9.068973097071141E-2</c:v>
                </c:pt>
                <c:pt idx="704">
                  <c:v>9.2377309281761313E-2</c:v>
                </c:pt>
                <c:pt idx="705">
                  <c:v>9.0222928215434733E-2</c:v>
                </c:pt>
                <c:pt idx="706">
                  <c:v>8.751043762943006E-2</c:v>
                </c:pt>
                <c:pt idx="707">
                  <c:v>8.7761487806345212E-2</c:v>
                </c:pt>
                <c:pt idx="708">
                  <c:v>8.7152896327978083E-2</c:v>
                </c:pt>
                <c:pt idx="709">
                  <c:v>8.6589991303397368E-2</c:v>
                </c:pt>
                <c:pt idx="710">
                  <c:v>8.6614191475868005E-2</c:v>
                </c:pt>
                <c:pt idx="711">
                  <c:v>8.8887198125497918E-2</c:v>
                </c:pt>
                <c:pt idx="712">
                  <c:v>8.8030639690191245E-2</c:v>
                </c:pt>
                <c:pt idx="713">
                  <c:v>8.8733181417765802E-2</c:v>
                </c:pt>
                <c:pt idx="714">
                  <c:v>9.0046636659747437E-2</c:v>
                </c:pt>
                <c:pt idx="715">
                  <c:v>9.056044338173469E-2</c:v>
                </c:pt>
                <c:pt idx="716">
                  <c:v>9.2245615875403641E-2</c:v>
                </c:pt>
                <c:pt idx="717">
                  <c:v>9.0094306102053892E-2</c:v>
                </c:pt>
                <c:pt idx="718">
                  <c:v>8.7385682451855906E-2</c:v>
                </c:pt>
                <c:pt idx="719">
                  <c:v>8.7636374730784852E-2</c:v>
                </c:pt>
                <c:pt idx="720">
                  <c:v>8.7028650862499571E-2</c:v>
                </c:pt>
                <c:pt idx="721">
                  <c:v>8.6466548317236755E-2</c:v>
                </c:pt>
                <c:pt idx="722">
                  <c:v>8.6490713989859136E-2</c:v>
                </c:pt>
                <c:pt idx="723">
                  <c:v>8.8760480233477115E-2</c:v>
                </c:pt>
                <c:pt idx="724">
                  <c:v>8.7905142910789658E-2</c:v>
                </c:pt>
                <c:pt idx="725">
                  <c:v>8.8606683092487454E-2</c:v>
                </c:pt>
                <c:pt idx="726">
                  <c:v>8.9918265868208141E-2</c:v>
                </c:pt>
                <c:pt idx="727">
                  <c:v>9.0431340105584623E-2</c:v>
                </c:pt>
                <c:pt idx="728">
                  <c:v>9.2114110211614059E-2</c:v>
                </c:pt>
                <c:pt idx="729">
                  <c:v>8.9965867352795423E-2</c:v>
                </c:pt>
                <c:pt idx="730">
                  <c:v>8.7261105125687285E-2</c:v>
                </c:pt>
                <c:pt idx="731">
                  <c:v>8.7511440016850614E-2</c:v>
                </c:pt>
              </c:numCache>
            </c:numRef>
          </c:val>
          <c:smooth val="0"/>
          <c:extLst>
            <c:ext xmlns:c16="http://schemas.microsoft.com/office/drawing/2014/chart" uri="{C3380CC4-5D6E-409C-BE32-E72D297353CC}">
              <c16:uniqueId val="{00000002-C2A7-4CE7-B18D-94C091B20513}"/>
            </c:ext>
          </c:extLst>
        </c:ser>
        <c:ser>
          <c:idx val="3"/>
          <c:order val="3"/>
          <c:tx>
            <c:strRef>
              <c:f>NominalPrice!$F$1</c:f>
              <c:strCache>
                <c:ptCount val="1"/>
                <c:pt idx="0">
                  <c:v>PriceRes</c:v>
                </c:pt>
              </c:strCache>
            </c:strRef>
          </c:tx>
          <c:spPr>
            <a:ln w="38100">
              <a:solidFill>
                <a:srgbClr val="00FFFF"/>
              </a:solidFill>
              <a:prstDash val="solid"/>
            </a:ln>
          </c:spPr>
          <c:marker>
            <c:symbol val="none"/>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NominalPrice!$F$2:$F$733</c:f>
              <c:numCache>
                <c:formatCode>0.0000</c:formatCode>
                <c:ptCount val="732"/>
                <c:pt idx="0">
                  <c:v>7.6725792687002053E-2</c:v>
                </c:pt>
                <c:pt idx="1">
                  <c:v>7.9923852543066637E-2</c:v>
                </c:pt>
                <c:pt idx="2">
                  <c:v>8.0356468528338165E-2</c:v>
                </c:pt>
                <c:pt idx="3">
                  <c:v>8.1227136212719667E-2</c:v>
                </c:pt>
                <c:pt idx="4">
                  <c:v>7.9494830710054809E-2</c:v>
                </c:pt>
                <c:pt idx="5">
                  <c:v>7.7767543259648172E-2</c:v>
                </c:pt>
                <c:pt idx="6">
                  <c:v>7.7855700772292688E-2</c:v>
                </c:pt>
                <c:pt idx="7">
                  <c:v>7.7848263742333917E-2</c:v>
                </c:pt>
                <c:pt idx="8">
                  <c:v>7.7629905095776136E-2</c:v>
                </c:pt>
                <c:pt idx="9">
                  <c:v>7.9767803035390786E-2</c:v>
                </c:pt>
                <c:pt idx="10">
                  <c:v>8.2414497925410779E-2</c:v>
                </c:pt>
                <c:pt idx="11">
                  <c:v>8.2863314623432521E-2</c:v>
                </c:pt>
                <c:pt idx="12">
                  <c:v>8.2012011638057422E-2</c:v>
                </c:pt>
                <c:pt idx="13">
                  <c:v>8.3002699024965432E-2</c:v>
                </c:pt>
                <c:pt idx="14">
                  <c:v>8.298596550790556E-2</c:v>
                </c:pt>
                <c:pt idx="15">
                  <c:v>8.150635554361356E-2</c:v>
                </c:pt>
                <c:pt idx="16">
                  <c:v>7.9618458087291802E-2</c:v>
                </c:pt>
                <c:pt idx="17">
                  <c:v>7.9217381967652351E-2</c:v>
                </c:pt>
                <c:pt idx="18">
                  <c:v>7.8861917071916088E-2</c:v>
                </c:pt>
                <c:pt idx="19">
                  <c:v>7.8909262439679259E-2</c:v>
                </c:pt>
                <c:pt idx="20">
                  <c:v>7.8566096357131257E-2</c:v>
                </c:pt>
                <c:pt idx="21">
                  <c:v>8.1166049556558359E-2</c:v>
                </c:pt>
                <c:pt idx="22">
                  <c:v>8.3503873844366416E-2</c:v>
                </c:pt>
                <c:pt idx="23">
                  <c:v>8.2655074194410788E-2</c:v>
                </c:pt>
                <c:pt idx="24">
                  <c:v>8.3168620239061658E-2</c:v>
                </c:pt>
                <c:pt idx="25">
                  <c:v>8.3733785966241439E-2</c:v>
                </c:pt>
                <c:pt idx="26">
                  <c:v>8.5628052414980824E-2</c:v>
                </c:pt>
                <c:pt idx="27">
                  <c:v>8.5256195076392163E-2</c:v>
                </c:pt>
                <c:pt idx="28">
                  <c:v>8.4114935957454701E-2</c:v>
                </c:pt>
                <c:pt idx="29">
                  <c:v>8.1762457346038181E-2</c:v>
                </c:pt>
                <c:pt idx="30">
                  <c:v>8.0935831963187932E-2</c:v>
                </c:pt>
                <c:pt idx="31">
                  <c:v>8.1162753931815476E-2</c:v>
                </c:pt>
                <c:pt idx="32">
                  <c:v>8.1284110604743734E-2</c:v>
                </c:pt>
                <c:pt idx="33">
                  <c:v>8.0157582693421159E-2</c:v>
                </c:pt>
                <c:pt idx="34">
                  <c:v>8.262464703036744E-2</c:v>
                </c:pt>
                <c:pt idx="35">
                  <c:v>8.1301500662203263E-2</c:v>
                </c:pt>
                <c:pt idx="36">
                  <c:v>8.1900733364156722E-2</c:v>
                </c:pt>
                <c:pt idx="37">
                  <c:v>8.2433064977241996E-2</c:v>
                </c:pt>
                <c:pt idx="38">
                  <c:v>8.2316111849663448E-2</c:v>
                </c:pt>
                <c:pt idx="39">
                  <c:v>8.610395479282168E-2</c:v>
                </c:pt>
                <c:pt idx="40">
                  <c:v>8.5231375971802303E-2</c:v>
                </c:pt>
                <c:pt idx="41">
                  <c:v>8.2087438994321221E-2</c:v>
                </c:pt>
                <c:pt idx="42">
                  <c:v>8.1258254596240836E-2</c:v>
                </c:pt>
                <c:pt idx="43">
                  <c:v>8.0742297453613818E-2</c:v>
                </c:pt>
                <c:pt idx="44">
                  <c:v>8.1201944767510512E-2</c:v>
                </c:pt>
                <c:pt idx="45">
                  <c:v>8.3174606727834929E-2</c:v>
                </c:pt>
                <c:pt idx="46">
                  <c:v>8.5497078579667998E-2</c:v>
                </c:pt>
                <c:pt idx="47">
                  <c:v>8.5485512051822712E-2</c:v>
                </c:pt>
                <c:pt idx="48">
                  <c:v>8.5228724553086818E-2</c:v>
                </c:pt>
                <c:pt idx="49">
                  <c:v>8.7757393845287746E-2</c:v>
                </c:pt>
                <c:pt idx="50">
                  <c:v>8.9206109999214231E-2</c:v>
                </c:pt>
                <c:pt idx="51">
                  <c:v>9.131313754079437E-2</c:v>
                </c:pt>
                <c:pt idx="52">
                  <c:v>8.9839887240741989E-2</c:v>
                </c:pt>
                <c:pt idx="53">
                  <c:v>8.8723816055074844E-2</c:v>
                </c:pt>
                <c:pt idx="54">
                  <c:v>8.3677728189247041E-2</c:v>
                </c:pt>
                <c:pt idx="55">
                  <c:v>8.4097568617415408E-2</c:v>
                </c:pt>
                <c:pt idx="56">
                  <c:v>8.3915338739463191E-2</c:v>
                </c:pt>
                <c:pt idx="57">
                  <c:v>8.4426036451508493E-2</c:v>
                </c:pt>
                <c:pt idx="58">
                  <c:v>8.6398305309280304E-2</c:v>
                </c:pt>
                <c:pt idx="59">
                  <c:v>8.6699566157543081E-2</c:v>
                </c:pt>
                <c:pt idx="60">
                  <c:v>8.3097191250271041E-2</c:v>
                </c:pt>
                <c:pt idx="61">
                  <c:v>8.2879524765813437E-2</c:v>
                </c:pt>
                <c:pt idx="62">
                  <c:v>8.5301518636936205E-2</c:v>
                </c:pt>
                <c:pt idx="63">
                  <c:v>8.4921622796811799E-2</c:v>
                </c:pt>
                <c:pt idx="64">
                  <c:v>8.2253360934911215E-2</c:v>
                </c:pt>
                <c:pt idx="65">
                  <c:v>8.1116759086276913E-2</c:v>
                </c:pt>
                <c:pt idx="66">
                  <c:v>8.0954197194259558E-2</c:v>
                </c:pt>
                <c:pt idx="67">
                  <c:v>8.1128407862848126E-2</c:v>
                </c:pt>
                <c:pt idx="68">
                  <c:v>8.0936203343295432E-2</c:v>
                </c:pt>
                <c:pt idx="69">
                  <c:v>8.1546206170983501E-2</c:v>
                </c:pt>
                <c:pt idx="70">
                  <c:v>8.3594326249469345E-2</c:v>
                </c:pt>
                <c:pt idx="71">
                  <c:v>8.4063041456776871E-2</c:v>
                </c:pt>
                <c:pt idx="72">
                  <c:v>8.0518098356622464E-2</c:v>
                </c:pt>
                <c:pt idx="73">
                  <c:v>8.1966336404787205E-2</c:v>
                </c:pt>
                <c:pt idx="74">
                  <c:v>8.2639712443924665E-2</c:v>
                </c:pt>
                <c:pt idx="75">
                  <c:v>8.3669724048171898E-2</c:v>
                </c:pt>
                <c:pt idx="76">
                  <c:v>8.2406781093036618E-2</c:v>
                </c:pt>
                <c:pt idx="77">
                  <c:v>8.0919899137439841E-2</c:v>
                </c:pt>
                <c:pt idx="78">
                  <c:v>8.0397399954459395E-2</c:v>
                </c:pt>
                <c:pt idx="79">
                  <c:v>8.0168593365369661E-2</c:v>
                </c:pt>
                <c:pt idx="80">
                  <c:v>8.0132904336728636E-2</c:v>
                </c:pt>
                <c:pt idx="81">
                  <c:v>8.0681197279007924E-2</c:v>
                </c:pt>
                <c:pt idx="82">
                  <c:v>8.2218322571207425E-2</c:v>
                </c:pt>
                <c:pt idx="83">
                  <c:v>8.2193274302301639E-2</c:v>
                </c:pt>
                <c:pt idx="84">
                  <c:v>8.0846912510511335E-2</c:v>
                </c:pt>
                <c:pt idx="85">
                  <c:v>8.2200623595144129E-2</c:v>
                </c:pt>
                <c:pt idx="86">
                  <c:v>8.2572194457152262E-2</c:v>
                </c:pt>
                <c:pt idx="87">
                  <c:v>8.2440911201370357E-2</c:v>
                </c:pt>
                <c:pt idx="88">
                  <c:v>8.1700567270704988E-2</c:v>
                </c:pt>
                <c:pt idx="89">
                  <c:v>7.9368572256811321E-2</c:v>
                </c:pt>
                <c:pt idx="90">
                  <c:v>7.8840344874188603E-2</c:v>
                </c:pt>
                <c:pt idx="91">
                  <c:v>7.911856118564603E-2</c:v>
                </c:pt>
                <c:pt idx="92">
                  <c:v>7.8792858519877773E-2</c:v>
                </c:pt>
                <c:pt idx="93">
                  <c:v>8.0006730681518409E-2</c:v>
                </c:pt>
                <c:pt idx="94">
                  <c:v>8.269166681111173E-2</c:v>
                </c:pt>
                <c:pt idx="95">
                  <c:v>8.1862997824667147E-2</c:v>
                </c:pt>
                <c:pt idx="96">
                  <c:v>8.0851083831847151E-2</c:v>
                </c:pt>
                <c:pt idx="97">
                  <c:v>8.1803143329396144E-2</c:v>
                </c:pt>
                <c:pt idx="98">
                  <c:v>8.2085368809306364E-2</c:v>
                </c:pt>
                <c:pt idx="99">
                  <c:v>8.1610128504366122E-2</c:v>
                </c:pt>
                <c:pt idx="100">
                  <c:v>8.1047477221923361E-2</c:v>
                </c:pt>
                <c:pt idx="101">
                  <c:v>7.8477169553888143E-2</c:v>
                </c:pt>
                <c:pt idx="102">
                  <c:v>7.7989260501396152E-2</c:v>
                </c:pt>
                <c:pt idx="103">
                  <c:v>7.8451842862325927E-2</c:v>
                </c:pt>
                <c:pt idx="104">
                  <c:v>7.8378304981264871E-2</c:v>
                </c:pt>
                <c:pt idx="105">
                  <c:v>7.9113554256526414E-2</c:v>
                </c:pt>
                <c:pt idx="106">
                  <c:v>8.1237422952291999E-2</c:v>
                </c:pt>
                <c:pt idx="107">
                  <c:v>8.0992742160255787E-2</c:v>
                </c:pt>
                <c:pt idx="108">
                  <c:v>8.0365158333167291E-2</c:v>
                </c:pt>
                <c:pt idx="109">
                  <c:v>8.2476533118171574E-2</c:v>
                </c:pt>
                <c:pt idx="110">
                  <c:v>8.2334179201875746E-2</c:v>
                </c:pt>
                <c:pt idx="111">
                  <c:v>8.1224603991420521E-2</c:v>
                </c:pt>
                <c:pt idx="112">
                  <c:v>8.0461187531603237E-2</c:v>
                </c:pt>
                <c:pt idx="113">
                  <c:v>7.9059892307681873E-2</c:v>
                </c:pt>
                <c:pt idx="114">
                  <c:v>7.8654353309108166E-2</c:v>
                </c:pt>
                <c:pt idx="115">
                  <c:v>7.8071085198741313E-2</c:v>
                </c:pt>
                <c:pt idx="116">
                  <c:v>7.8184923609382451E-2</c:v>
                </c:pt>
                <c:pt idx="117">
                  <c:v>7.9364469719174796E-2</c:v>
                </c:pt>
                <c:pt idx="118">
                  <c:v>8.1753369655410468E-2</c:v>
                </c:pt>
                <c:pt idx="119">
                  <c:v>8.1716082544411262E-2</c:v>
                </c:pt>
                <c:pt idx="120">
                  <c:v>8.23245493875428E-2</c:v>
                </c:pt>
                <c:pt idx="121">
                  <c:v>8.198047239356604E-2</c:v>
                </c:pt>
                <c:pt idx="122">
                  <c:v>8.434269628003814E-2</c:v>
                </c:pt>
                <c:pt idx="123">
                  <c:v>8.3652853511092848E-2</c:v>
                </c:pt>
                <c:pt idx="124">
                  <c:v>8.2201893106170279E-2</c:v>
                </c:pt>
                <c:pt idx="125">
                  <c:v>8.1577288382025687E-2</c:v>
                </c:pt>
                <c:pt idx="126">
                  <c:v>8.3048243844256783E-2</c:v>
                </c:pt>
                <c:pt idx="127">
                  <c:v>8.3076172026476755E-2</c:v>
                </c:pt>
                <c:pt idx="128">
                  <c:v>8.0534245959936537E-2</c:v>
                </c:pt>
                <c:pt idx="129">
                  <c:v>8.1471413945359894E-2</c:v>
                </c:pt>
                <c:pt idx="130">
                  <c:v>8.3873048254119231E-2</c:v>
                </c:pt>
                <c:pt idx="131">
                  <c:v>8.268766454728968E-2</c:v>
                </c:pt>
                <c:pt idx="132">
                  <c:v>8.2615481150768416E-2</c:v>
                </c:pt>
                <c:pt idx="133">
                  <c:v>8.4976409697970032E-2</c:v>
                </c:pt>
                <c:pt idx="134">
                  <c:v>8.6809597441155906E-2</c:v>
                </c:pt>
                <c:pt idx="135">
                  <c:v>8.9591370924949426E-2</c:v>
                </c:pt>
                <c:pt idx="136">
                  <c:v>8.8774146264257059E-2</c:v>
                </c:pt>
                <c:pt idx="137">
                  <c:v>8.6640189533670933E-2</c:v>
                </c:pt>
                <c:pt idx="138">
                  <c:v>8.6560276817915213E-2</c:v>
                </c:pt>
                <c:pt idx="139">
                  <c:v>8.6467588819683472E-2</c:v>
                </c:pt>
                <c:pt idx="140">
                  <c:v>8.6153591789276868E-2</c:v>
                </c:pt>
                <c:pt idx="141">
                  <c:v>8.8214449221309013E-2</c:v>
                </c:pt>
                <c:pt idx="142">
                  <c:v>8.9634540790950207E-2</c:v>
                </c:pt>
                <c:pt idx="143">
                  <c:v>8.9584768094664174E-2</c:v>
                </c:pt>
                <c:pt idx="144">
                  <c:v>9.3620349335737027E-2</c:v>
                </c:pt>
                <c:pt idx="145">
                  <c:v>9.5764997008811706E-2</c:v>
                </c:pt>
                <c:pt idx="146">
                  <c:v>9.5798656240406788E-2</c:v>
                </c:pt>
                <c:pt idx="147">
                  <c:v>9.4639991343027752E-2</c:v>
                </c:pt>
                <c:pt idx="148">
                  <c:v>9.3179308392197402E-2</c:v>
                </c:pt>
                <c:pt idx="149">
                  <c:v>9.1631312380489854E-2</c:v>
                </c:pt>
                <c:pt idx="150">
                  <c:v>9.1647612338152204E-2</c:v>
                </c:pt>
                <c:pt idx="151">
                  <c:v>9.132239366417684E-2</c:v>
                </c:pt>
                <c:pt idx="152">
                  <c:v>9.2621178457154008E-2</c:v>
                </c:pt>
                <c:pt idx="153">
                  <c:v>9.2675435826921448E-2</c:v>
                </c:pt>
                <c:pt idx="154">
                  <c:v>9.4724322021894097E-2</c:v>
                </c:pt>
                <c:pt idx="155">
                  <c:v>9.518535305912347E-2</c:v>
                </c:pt>
                <c:pt idx="156">
                  <c:v>8.8948968545065163E-2</c:v>
                </c:pt>
                <c:pt idx="157">
                  <c:v>8.9774976057027445E-2</c:v>
                </c:pt>
                <c:pt idx="158">
                  <c:v>9.1892677446341317E-2</c:v>
                </c:pt>
                <c:pt idx="159">
                  <c:v>9.5543937797088044E-2</c:v>
                </c:pt>
                <c:pt idx="160">
                  <c:v>9.3771520041424458E-2</c:v>
                </c:pt>
                <c:pt idx="161">
                  <c:v>9.3110728715548693E-2</c:v>
                </c:pt>
                <c:pt idx="162">
                  <c:v>9.2806513684244002E-2</c:v>
                </c:pt>
                <c:pt idx="163">
                  <c:v>9.2711467312733387E-2</c:v>
                </c:pt>
                <c:pt idx="164">
                  <c:v>9.2777480737505469E-2</c:v>
                </c:pt>
                <c:pt idx="165">
                  <c:v>9.3651331750198422E-2</c:v>
                </c:pt>
                <c:pt idx="166">
                  <c:v>9.5038124987433859E-2</c:v>
                </c:pt>
                <c:pt idx="167">
                  <c:v>9.5060622709698589E-2</c:v>
                </c:pt>
                <c:pt idx="168">
                  <c:v>9.8909920219485151E-2</c:v>
                </c:pt>
                <c:pt idx="169">
                  <c:v>0.10027561623302737</c:v>
                </c:pt>
                <c:pt idx="170">
                  <c:v>0.10089951368967849</c:v>
                </c:pt>
                <c:pt idx="171">
                  <c:v>0.10128824361610217</c:v>
                </c:pt>
                <c:pt idx="172">
                  <c:v>9.9608772606020995E-2</c:v>
                </c:pt>
                <c:pt idx="173">
                  <c:v>9.7666371261505014E-2</c:v>
                </c:pt>
                <c:pt idx="174">
                  <c:v>9.7287607090951356E-2</c:v>
                </c:pt>
                <c:pt idx="175">
                  <c:v>9.7766517865748886E-2</c:v>
                </c:pt>
                <c:pt idx="176">
                  <c:v>9.7685937581698523E-2</c:v>
                </c:pt>
                <c:pt idx="177">
                  <c:v>9.8545733368754412E-2</c:v>
                </c:pt>
                <c:pt idx="178">
                  <c:v>0.10003053986719362</c:v>
                </c:pt>
                <c:pt idx="179">
                  <c:v>9.9656472558984674E-2</c:v>
                </c:pt>
                <c:pt idx="180">
                  <c:v>9.8450208095367198E-2</c:v>
                </c:pt>
                <c:pt idx="181">
                  <c:v>9.934426740543785E-2</c:v>
                </c:pt>
                <c:pt idx="182">
                  <c:v>0.10019725283911776</c:v>
                </c:pt>
                <c:pt idx="183">
                  <c:v>9.9830566380213315E-2</c:v>
                </c:pt>
                <c:pt idx="184">
                  <c:v>9.9347262112812626E-2</c:v>
                </c:pt>
                <c:pt idx="185">
                  <c:v>9.7132365486637701E-2</c:v>
                </c:pt>
                <c:pt idx="186">
                  <c:v>9.6365823143387791E-2</c:v>
                </c:pt>
                <c:pt idx="187">
                  <c:v>9.6067490050545906E-2</c:v>
                </c:pt>
                <c:pt idx="188">
                  <c:v>9.61957842840334E-2</c:v>
                </c:pt>
                <c:pt idx="189">
                  <c:v>9.7354461906094647E-2</c:v>
                </c:pt>
                <c:pt idx="190">
                  <c:v>9.9165184772272943E-2</c:v>
                </c:pt>
                <c:pt idx="191">
                  <c:v>9.9241778002482073E-2</c:v>
                </c:pt>
                <c:pt idx="192">
                  <c:v>0.11008814939348886</c:v>
                </c:pt>
                <c:pt idx="193">
                  <c:v>0.11104593639931905</c:v>
                </c:pt>
                <c:pt idx="194">
                  <c:v>0.11192841673956805</c:v>
                </c:pt>
                <c:pt idx="195">
                  <c:v>0.11142708768664313</c:v>
                </c:pt>
                <c:pt idx="196">
                  <c:v>0.10996256858397137</c:v>
                </c:pt>
                <c:pt idx="197">
                  <c:v>0.10865163862250289</c:v>
                </c:pt>
                <c:pt idx="198">
                  <c:v>0.10816432014753291</c:v>
                </c:pt>
                <c:pt idx="199">
                  <c:v>0.10820924279384686</c:v>
                </c:pt>
                <c:pt idx="200">
                  <c:v>0.10839483331554498</c:v>
                </c:pt>
                <c:pt idx="201">
                  <c:v>0.10917617221197859</c:v>
                </c:pt>
                <c:pt idx="202">
                  <c:v>0.11134154062750332</c:v>
                </c:pt>
                <c:pt idx="203">
                  <c:v>0.11102477239339049</c:v>
                </c:pt>
                <c:pt idx="204">
                  <c:v>0.1156471923547598</c:v>
                </c:pt>
                <c:pt idx="205">
                  <c:v>0.11616074026790056</c:v>
                </c:pt>
                <c:pt idx="206">
                  <c:v>0.11656058521558631</c:v>
                </c:pt>
                <c:pt idx="207">
                  <c:v>0.11648674198924221</c:v>
                </c:pt>
                <c:pt idx="208">
                  <c:v>0.11538100784009364</c:v>
                </c:pt>
                <c:pt idx="209">
                  <c:v>0.1142705537642343</c:v>
                </c:pt>
                <c:pt idx="210">
                  <c:v>0.11323216486093579</c:v>
                </c:pt>
                <c:pt idx="211">
                  <c:v>0.11322422344817511</c:v>
                </c:pt>
                <c:pt idx="212">
                  <c:v>0.11281121046908706</c:v>
                </c:pt>
                <c:pt idx="213">
                  <c:v>0.11404328513048144</c:v>
                </c:pt>
                <c:pt idx="214">
                  <c:v>0.11593077691778927</c:v>
                </c:pt>
                <c:pt idx="215">
                  <c:v>0.11665672111267708</c:v>
                </c:pt>
                <c:pt idx="216">
                  <c:v>0.11522126073791077</c:v>
                </c:pt>
                <c:pt idx="217">
                  <c:v>0.11733003884643071</c:v>
                </c:pt>
                <c:pt idx="218">
                  <c:v>0.11709232332854057</c:v>
                </c:pt>
                <c:pt idx="219">
                  <c:v>0.11621161244924694</c:v>
                </c:pt>
                <c:pt idx="220">
                  <c:v>0.11528959980900357</c:v>
                </c:pt>
                <c:pt idx="221">
                  <c:v>0.1135330124106662</c:v>
                </c:pt>
                <c:pt idx="222">
                  <c:v>0.11363324310059855</c:v>
                </c:pt>
                <c:pt idx="223">
                  <c:v>0.11358459215236665</c:v>
                </c:pt>
                <c:pt idx="224">
                  <c:v>0.11312502010216526</c:v>
                </c:pt>
                <c:pt idx="225">
                  <c:v>0.11425233873824135</c:v>
                </c:pt>
                <c:pt idx="226">
                  <c:v>0.11659387027092165</c:v>
                </c:pt>
                <c:pt idx="227">
                  <c:v>0.11599520954871603</c:v>
                </c:pt>
                <c:pt idx="228">
                  <c:v>0.13294000708299825</c:v>
                </c:pt>
                <c:pt idx="229">
                  <c:v>0.13271035193115002</c:v>
                </c:pt>
                <c:pt idx="230">
                  <c:v>0.1333959075063495</c:v>
                </c:pt>
                <c:pt idx="231">
                  <c:v>0.13353379191807224</c:v>
                </c:pt>
                <c:pt idx="232">
                  <c:v>0.12351499790879046</c:v>
                </c:pt>
                <c:pt idx="233">
                  <c:v>0.12109538845562064</c:v>
                </c:pt>
                <c:pt idx="234">
                  <c:v>0.12120049773725167</c:v>
                </c:pt>
                <c:pt idx="235">
                  <c:v>0.12144027412435909</c:v>
                </c:pt>
                <c:pt idx="236">
                  <c:v>0.12173003228669069</c:v>
                </c:pt>
                <c:pt idx="237">
                  <c:v>0.12159601308156605</c:v>
                </c:pt>
                <c:pt idx="238">
                  <c:v>0.12154997606157873</c:v>
                </c:pt>
                <c:pt idx="239">
                  <c:v>0.12187486727081429</c:v>
                </c:pt>
                <c:pt idx="240">
                  <c:v>0.12002301071008774</c:v>
                </c:pt>
                <c:pt idx="241">
                  <c:v>0.11967177208939417</c:v>
                </c:pt>
                <c:pt idx="242">
                  <c:v>0.11971720362872673</c:v>
                </c:pt>
                <c:pt idx="243">
                  <c:v>0.12004074741640922</c:v>
                </c:pt>
                <c:pt idx="244">
                  <c:v>0.11970392816408865</c:v>
                </c:pt>
                <c:pt idx="245">
                  <c:v>0.11989137626891486</c:v>
                </c:pt>
                <c:pt idx="246">
                  <c:v>0.11984218835984689</c:v>
                </c:pt>
                <c:pt idx="247">
                  <c:v>0.1199741543010117</c:v>
                </c:pt>
                <c:pt idx="248">
                  <c:v>0.11978931379603612</c:v>
                </c:pt>
                <c:pt idx="249">
                  <c:v>0.11964912092455732</c:v>
                </c:pt>
                <c:pt idx="250">
                  <c:v>0.11900172433463549</c:v>
                </c:pt>
                <c:pt idx="251">
                  <c:v>0.11984425270312031</c:v>
                </c:pt>
                <c:pt idx="252">
                  <c:v>0.11420870281415378</c:v>
                </c:pt>
                <c:pt idx="253">
                  <c:v>0.11387213663273192</c:v>
                </c:pt>
                <c:pt idx="254">
                  <c:v>0.11441098859108964</c:v>
                </c:pt>
                <c:pt idx="255">
                  <c:v>0.11413818243725674</c:v>
                </c:pt>
                <c:pt idx="256">
                  <c:v>0.11380057287994362</c:v>
                </c:pt>
                <c:pt idx="257">
                  <c:v>0.11400494369398161</c:v>
                </c:pt>
                <c:pt idx="258">
                  <c:v>0.11398920280567448</c:v>
                </c:pt>
                <c:pt idx="259">
                  <c:v>0.11408719584829775</c:v>
                </c:pt>
                <c:pt idx="260">
                  <c:v>0.1140045256386346</c:v>
                </c:pt>
                <c:pt idx="261">
                  <c:v>0.11380212131958468</c:v>
                </c:pt>
                <c:pt idx="262">
                  <c:v>0.11487251555829961</c:v>
                </c:pt>
                <c:pt idx="263">
                  <c:v>0.11479368951366931</c:v>
                </c:pt>
                <c:pt idx="264">
                  <c:v>0.11425649460101812</c:v>
                </c:pt>
                <c:pt idx="265">
                  <c:v>0.1144364489977599</c:v>
                </c:pt>
                <c:pt idx="266">
                  <c:v>0.11448668655166044</c:v>
                </c:pt>
                <c:pt idx="267">
                  <c:v>0.11409791621344595</c:v>
                </c:pt>
                <c:pt idx="268">
                  <c:v>0.1140728464022288</c:v>
                </c:pt>
                <c:pt idx="269">
                  <c:v>0.11408434887712002</c:v>
                </c:pt>
                <c:pt idx="270">
                  <c:v>0.11415949109712784</c:v>
                </c:pt>
                <c:pt idx="271">
                  <c:v>0.11417104630688263</c:v>
                </c:pt>
                <c:pt idx="272">
                  <c:v>0.11415850453519076</c:v>
                </c:pt>
                <c:pt idx="273">
                  <c:v>0.11399132690770873</c:v>
                </c:pt>
                <c:pt idx="274">
                  <c:v>0.11438036476608684</c:v>
                </c:pt>
                <c:pt idx="275">
                  <c:v>0.11483631655575481</c:v>
                </c:pt>
                <c:pt idx="276">
                  <c:v>0.10979976907001462</c:v>
                </c:pt>
                <c:pt idx="277">
                  <c:v>0.1100839164401361</c:v>
                </c:pt>
                <c:pt idx="278">
                  <c:v>0.10986177971252589</c:v>
                </c:pt>
                <c:pt idx="279">
                  <c:v>0.10977373242171443</c:v>
                </c:pt>
                <c:pt idx="280">
                  <c:v>0.10967560148883938</c:v>
                </c:pt>
                <c:pt idx="281">
                  <c:v>0.10968038285774746</c:v>
                </c:pt>
                <c:pt idx="282">
                  <c:v>0.10968938589694267</c:v>
                </c:pt>
                <c:pt idx="283">
                  <c:v>0.10974793965733956</c:v>
                </c:pt>
                <c:pt idx="284">
                  <c:v>0.10975518961783536</c:v>
                </c:pt>
                <c:pt idx="285">
                  <c:v>0.10957424340527722</c:v>
                </c:pt>
                <c:pt idx="286">
                  <c:v>0.11550252107250752</c:v>
                </c:pt>
                <c:pt idx="287">
                  <c:v>0.1160874675961977</c:v>
                </c:pt>
                <c:pt idx="288">
                  <c:v>0.11671315600241959</c:v>
                </c:pt>
                <c:pt idx="289">
                  <c:v>0.11679994615611883</c:v>
                </c:pt>
                <c:pt idx="290">
                  <c:v>0.11806465083452075</c:v>
                </c:pt>
                <c:pt idx="291">
                  <c:v>0.11826916447472087</c:v>
                </c:pt>
                <c:pt idx="292">
                  <c:v>0.11631335885539244</c:v>
                </c:pt>
                <c:pt idx="293">
                  <c:v>0.11559892485382696</c:v>
                </c:pt>
                <c:pt idx="294">
                  <c:v>0.11535180877435462</c:v>
                </c:pt>
                <c:pt idx="295">
                  <c:v>0.1153750598096149</c:v>
                </c:pt>
                <c:pt idx="296">
                  <c:v>0.11533082508331868</c:v>
                </c:pt>
                <c:pt idx="297">
                  <c:v>0.11585422781940226</c:v>
                </c:pt>
                <c:pt idx="298">
                  <c:v>0.11794129765445756</c:v>
                </c:pt>
                <c:pt idx="299">
                  <c:v>0.11775098609389457</c:v>
                </c:pt>
                <c:pt idx="300">
                  <c:v>0.11572200336007217</c:v>
                </c:pt>
                <c:pt idx="301">
                  <c:v>0.11633214136073995</c:v>
                </c:pt>
                <c:pt idx="302">
                  <c:v>0.11601212540915003</c:v>
                </c:pt>
                <c:pt idx="303">
                  <c:v>0.11531217732384098</c:v>
                </c:pt>
                <c:pt idx="304">
                  <c:v>0.11474691172924008</c:v>
                </c:pt>
                <c:pt idx="305">
                  <c:v>0.11430133514474781</c:v>
                </c:pt>
                <c:pt idx="306">
                  <c:v>0.11423347505455093</c:v>
                </c:pt>
                <c:pt idx="307">
                  <c:v>0.11434391856080367</c:v>
                </c:pt>
                <c:pt idx="308">
                  <c:v>0.11419114335896588</c:v>
                </c:pt>
                <c:pt idx="309">
                  <c:v>0.11451720490648773</c:v>
                </c:pt>
                <c:pt idx="310">
                  <c:v>0.11552587128874094</c:v>
                </c:pt>
                <c:pt idx="311">
                  <c:v>0.11638346664229983</c:v>
                </c:pt>
                <c:pt idx="312">
                  <c:v>0.11293137327884745</c:v>
                </c:pt>
                <c:pt idx="313">
                  <c:v>0.11361236438085277</c:v>
                </c:pt>
                <c:pt idx="314">
                  <c:v>0.11429856324298511</c:v>
                </c:pt>
                <c:pt idx="315">
                  <c:v>0.113686789525966</c:v>
                </c:pt>
                <c:pt idx="316">
                  <c:v>0.11280360238537578</c:v>
                </c:pt>
                <c:pt idx="317">
                  <c:v>0.11200197794737701</c:v>
                </c:pt>
                <c:pt idx="318">
                  <c:v>0.11180627826240057</c:v>
                </c:pt>
                <c:pt idx="319">
                  <c:v>0.11183916795619403</c:v>
                </c:pt>
                <c:pt idx="320">
                  <c:v>0.11181480680152112</c:v>
                </c:pt>
                <c:pt idx="321">
                  <c:v>0.11212056477210407</c:v>
                </c:pt>
                <c:pt idx="322">
                  <c:v>0.11371524013861473</c:v>
                </c:pt>
                <c:pt idx="323">
                  <c:v>0.11409762036763979</c:v>
                </c:pt>
                <c:pt idx="324">
                  <c:v>0.10965503346748641</c:v>
                </c:pt>
                <c:pt idx="325">
                  <c:v>0.11381839254118123</c:v>
                </c:pt>
                <c:pt idx="326">
                  <c:v>0.11396492943517413</c:v>
                </c:pt>
                <c:pt idx="327">
                  <c:v>0.11242136908863985</c:v>
                </c:pt>
                <c:pt idx="328">
                  <c:v>0.11110183687432418</c:v>
                </c:pt>
                <c:pt idx="329">
                  <c:v>0.11060791325912714</c:v>
                </c:pt>
                <c:pt idx="330">
                  <c:v>0.11063426017130659</c:v>
                </c:pt>
                <c:pt idx="331">
                  <c:v>0.11032079937216127</c:v>
                </c:pt>
                <c:pt idx="332">
                  <c:v>0.11046961591295748</c:v>
                </c:pt>
                <c:pt idx="333">
                  <c:v>0.11057406703202585</c:v>
                </c:pt>
                <c:pt idx="334">
                  <c:v>0.11223023276437878</c:v>
                </c:pt>
                <c:pt idx="335">
                  <c:v>0.11353478142709438</c:v>
                </c:pt>
                <c:pt idx="336">
                  <c:v>0.11305644760230997</c:v>
                </c:pt>
                <c:pt idx="337">
                  <c:v>0.11369416097508771</c:v>
                </c:pt>
                <c:pt idx="338">
                  <c:v>0.11411516156328573</c:v>
                </c:pt>
                <c:pt idx="339">
                  <c:v>0.11419577539635017</c:v>
                </c:pt>
                <c:pt idx="340">
                  <c:v>0.1133961491850185</c:v>
                </c:pt>
                <c:pt idx="341">
                  <c:v>0.11218454436173785</c:v>
                </c:pt>
                <c:pt idx="342">
                  <c:v>0.11163925497901304</c:v>
                </c:pt>
                <c:pt idx="343">
                  <c:v>0.11165264240140013</c:v>
                </c:pt>
                <c:pt idx="344">
                  <c:v>0.11427828231291365</c:v>
                </c:pt>
                <c:pt idx="345">
                  <c:v>0.11312374119551287</c:v>
                </c:pt>
                <c:pt idx="346">
                  <c:v>0.11423467384901589</c:v>
                </c:pt>
                <c:pt idx="347">
                  <c:v>0.11579705145000456</c:v>
                </c:pt>
                <c:pt idx="348">
                  <c:v>0.10703836587630249</c:v>
                </c:pt>
                <c:pt idx="349">
                  <c:v>0.10682843684848556</c:v>
                </c:pt>
                <c:pt idx="350">
                  <c:v>0.10749642606426735</c:v>
                </c:pt>
                <c:pt idx="351">
                  <c:v>0.11184379425842304</c:v>
                </c:pt>
                <c:pt idx="352">
                  <c:v>0.11000668853751758</c:v>
                </c:pt>
                <c:pt idx="353">
                  <c:v>0.10925591012861174</c:v>
                </c:pt>
                <c:pt idx="354">
                  <c:v>0.10919542836506892</c:v>
                </c:pt>
                <c:pt idx="355">
                  <c:v>0.10933269320439741</c:v>
                </c:pt>
                <c:pt idx="356">
                  <c:v>0.1095928494275233</c:v>
                </c:pt>
                <c:pt idx="357">
                  <c:v>0.10936660155952385</c:v>
                </c:pt>
                <c:pt idx="358">
                  <c:v>0.10989362004890695</c:v>
                </c:pt>
                <c:pt idx="359">
                  <c:v>0.11191992926393943</c:v>
                </c:pt>
                <c:pt idx="360">
                  <c:v>0.10053629092043447</c:v>
                </c:pt>
                <c:pt idx="361">
                  <c:v>0.11053352326078361</c:v>
                </c:pt>
                <c:pt idx="362">
                  <c:v>0.11022668014713675</c:v>
                </c:pt>
                <c:pt idx="363">
                  <c:v>0.10862646485046104</c:v>
                </c:pt>
                <c:pt idx="364">
                  <c:v>0.10852085421777836</c:v>
                </c:pt>
                <c:pt idx="365">
                  <c:v>8.7840136142681338E-2</c:v>
                </c:pt>
                <c:pt idx="366">
                  <c:v>8.8329112702333831E-2</c:v>
                </c:pt>
                <c:pt idx="367">
                  <c:v>8.8354771379893074E-2</c:v>
                </c:pt>
                <c:pt idx="368">
                  <c:v>0.10312558916922458</c:v>
                </c:pt>
                <c:pt idx="369">
                  <c:v>0.10334741559357341</c:v>
                </c:pt>
                <c:pt idx="370">
                  <c:v>0.10370985363901368</c:v>
                </c:pt>
                <c:pt idx="371">
                  <c:v>0.1048422139812057</c:v>
                </c:pt>
                <c:pt idx="372">
                  <c:v>0.1123116861068774</c:v>
                </c:pt>
                <c:pt idx="373">
                  <c:v>0.11296147342568119</c:v>
                </c:pt>
                <c:pt idx="374">
                  <c:v>0.11350378111043685</c:v>
                </c:pt>
                <c:pt idx="375">
                  <c:v>0.11267843587451784</c:v>
                </c:pt>
                <c:pt idx="376">
                  <c:v>0.11174057806307738</c:v>
                </c:pt>
                <c:pt idx="377">
                  <c:v>0.11118929702219919</c:v>
                </c:pt>
                <c:pt idx="378">
                  <c:v>0.11108620943881517</c:v>
                </c:pt>
                <c:pt idx="379">
                  <c:v>0.11095590910801342</c:v>
                </c:pt>
                <c:pt idx="380">
                  <c:v>0.12396127093821979</c:v>
                </c:pt>
                <c:pt idx="381">
                  <c:v>0.12427364232015352</c:v>
                </c:pt>
                <c:pt idx="382">
                  <c:v>0.12559267732910431</c:v>
                </c:pt>
                <c:pt idx="383">
                  <c:v>0.12684669530695938</c:v>
                </c:pt>
                <c:pt idx="384">
                  <c:v>0.13095175809999868</c:v>
                </c:pt>
                <c:pt idx="385">
                  <c:v>0.12872978713232561</c:v>
                </c:pt>
                <c:pt idx="386">
                  <c:v>0.12950434461069452</c:v>
                </c:pt>
                <c:pt idx="387">
                  <c:v>0.14037240636469347</c:v>
                </c:pt>
                <c:pt idx="388">
                  <c:v>0.13851458647659837</c:v>
                </c:pt>
                <c:pt idx="389">
                  <c:v>0.13702254695837562</c:v>
                </c:pt>
                <c:pt idx="390">
                  <c:v>0.136429269617976</c:v>
                </c:pt>
                <c:pt idx="391">
                  <c:v>0.13603471631228745</c:v>
                </c:pt>
                <c:pt idx="392">
                  <c:v>0.13769128042655529</c:v>
                </c:pt>
                <c:pt idx="393">
                  <c:v>0.13893008128291534</c:v>
                </c:pt>
                <c:pt idx="394">
                  <c:v>0.14027450105533995</c:v>
                </c:pt>
                <c:pt idx="395">
                  <c:v>0.14309641397021994</c:v>
                </c:pt>
                <c:pt idx="396">
                  <c:v>0.15668576965261424</c:v>
                </c:pt>
                <c:pt idx="397">
                  <c:v>0.15752509245376489</c:v>
                </c:pt>
                <c:pt idx="398">
                  <c:v>0.15654271000391212</c:v>
                </c:pt>
                <c:pt idx="399">
                  <c:v>0.16981795890858714</c:v>
                </c:pt>
                <c:pt idx="400">
                  <c:v>0.16714151067205013</c:v>
                </c:pt>
                <c:pt idx="401">
                  <c:v>0.16387291373540105</c:v>
                </c:pt>
                <c:pt idx="402">
                  <c:v>0.16319485290020966</c:v>
                </c:pt>
                <c:pt idx="403">
                  <c:v>0.16320848559952722</c:v>
                </c:pt>
                <c:pt idx="404">
                  <c:v>0.1639537949250521</c:v>
                </c:pt>
                <c:pt idx="405">
                  <c:v>0.16514930368454595</c:v>
                </c:pt>
                <c:pt idx="406">
                  <c:v>0.16837547137117134</c:v>
                </c:pt>
                <c:pt idx="407">
                  <c:v>0.16859440610781223</c:v>
                </c:pt>
                <c:pt idx="408">
                  <c:v>0.16516299030442788</c:v>
                </c:pt>
                <c:pt idx="409">
                  <c:v>0.16751093554431873</c:v>
                </c:pt>
                <c:pt idx="410">
                  <c:v>0.16867633244434641</c:v>
                </c:pt>
                <c:pt idx="411">
                  <c:v>0.16911826400659383</c:v>
                </c:pt>
                <c:pt idx="412">
                  <c:v>0.1671937740620576</c:v>
                </c:pt>
                <c:pt idx="413">
                  <c:v>0.1639241550695722</c:v>
                </c:pt>
                <c:pt idx="414">
                  <c:v>0.16324588221189915</c:v>
                </c:pt>
                <c:pt idx="415">
                  <c:v>0.16325951917401818</c:v>
                </c:pt>
                <c:pt idx="416">
                  <c:v>0.1640050615499194</c:v>
                </c:pt>
                <c:pt idx="417">
                  <c:v>0.1652009441324109</c:v>
                </c:pt>
                <c:pt idx="418">
                  <c:v>0.16842812060769302</c:v>
                </c:pt>
                <c:pt idx="419">
                  <c:v>0.16864712380292018</c:v>
                </c:pt>
                <c:pt idx="420">
                  <c:v>0.1646485435362717</c:v>
                </c:pt>
                <c:pt idx="421">
                  <c:v>0.16698917543775518</c:v>
                </c:pt>
                <c:pt idx="422">
                  <c:v>0.16815094238008027</c:v>
                </c:pt>
                <c:pt idx="423">
                  <c:v>0.1685914974216948</c:v>
                </c:pt>
                <c:pt idx="424">
                  <c:v>0.16667300184448319</c:v>
                </c:pt>
                <c:pt idx="425">
                  <c:v>0.16341356700354823</c:v>
                </c:pt>
                <c:pt idx="426">
                  <c:v>0.16273740681820517</c:v>
                </c:pt>
                <c:pt idx="427">
                  <c:v>0.16275100130415524</c:v>
                </c:pt>
                <c:pt idx="428">
                  <c:v>0.16349422147781789</c:v>
                </c:pt>
                <c:pt idx="429">
                  <c:v>0.16468637914634096</c:v>
                </c:pt>
                <c:pt idx="430">
                  <c:v>0.16790350366927639</c:v>
                </c:pt>
                <c:pt idx="431">
                  <c:v>0.16812182471721501</c:v>
                </c:pt>
                <c:pt idx="432">
                  <c:v>0.16435900932809605</c:v>
                </c:pt>
                <c:pt idx="433">
                  <c:v>0.16669552523201484</c:v>
                </c:pt>
                <c:pt idx="434">
                  <c:v>0.1678552492089756</c:v>
                </c:pt>
                <c:pt idx="435">
                  <c:v>0.16829502953523345</c:v>
                </c:pt>
                <c:pt idx="436">
                  <c:v>0.16637990762951571</c:v>
                </c:pt>
                <c:pt idx="437">
                  <c:v>0.16312620449968795</c:v>
                </c:pt>
                <c:pt idx="438">
                  <c:v>0.16245123334098102</c:v>
                </c:pt>
                <c:pt idx="439">
                  <c:v>0.16246480392104864</c:v>
                </c:pt>
                <c:pt idx="440">
                  <c:v>0.16320671714318985</c:v>
                </c:pt>
                <c:pt idx="441">
                  <c:v>0.16439677840430375</c:v>
                </c:pt>
                <c:pt idx="442">
                  <c:v>0.16760824561876048</c:v>
                </c:pt>
                <c:pt idx="443">
                  <c:v>0.16782618274947528</c:v>
                </c:pt>
                <c:pt idx="444">
                  <c:v>0.16507159244478026</c:v>
                </c:pt>
                <c:pt idx="445">
                  <c:v>0.16741823837924497</c:v>
                </c:pt>
                <c:pt idx="446">
                  <c:v>0.16858299037218963</c:v>
                </c:pt>
                <c:pt idx="447">
                  <c:v>0.16902467737844526</c:v>
                </c:pt>
                <c:pt idx="448">
                  <c:v>0.16710125240773593</c:v>
                </c:pt>
                <c:pt idx="449">
                  <c:v>0.16383344275629735</c:v>
                </c:pt>
                <c:pt idx="450">
                  <c:v>0.16315554524111073</c:v>
                </c:pt>
                <c:pt idx="451">
                  <c:v>0.16316917465681066</c:v>
                </c:pt>
                <c:pt idx="452">
                  <c:v>0.16391430446463404</c:v>
                </c:pt>
                <c:pt idx="453">
                  <c:v>0.16510952526988218</c:v>
                </c:pt>
                <c:pt idx="454">
                  <c:v>0.16833491589094843</c:v>
                </c:pt>
                <c:pt idx="455">
                  <c:v>0.16855379789423505</c:v>
                </c:pt>
                <c:pt idx="456">
                  <c:v>0.16527865095834515</c:v>
                </c:pt>
                <c:pt idx="457">
                  <c:v>0.16762824042180755</c:v>
                </c:pt>
                <c:pt idx="458">
                  <c:v>0.16879445342819951</c:v>
                </c:pt>
                <c:pt idx="459">
                  <c:v>0.16923669446712439</c:v>
                </c:pt>
                <c:pt idx="460">
                  <c:v>0.16731085683709862</c:v>
                </c:pt>
                <c:pt idx="461">
                  <c:v>0.164038948189588</c:v>
                </c:pt>
                <c:pt idx="462">
                  <c:v>0.16336020034970428</c:v>
                </c:pt>
                <c:pt idx="463">
                  <c:v>0.16337384686154116</c:v>
                </c:pt>
                <c:pt idx="464">
                  <c:v>0.16411991132727957</c:v>
                </c:pt>
                <c:pt idx="465">
                  <c:v>0.16531663136470723</c:v>
                </c:pt>
                <c:pt idx="466">
                  <c:v>0.16854606777328768</c:v>
                </c:pt>
                <c:pt idx="467">
                  <c:v>0.16876522433249017</c:v>
                </c:pt>
                <c:pt idx="468">
                  <c:v>0.16548596919696271</c:v>
                </c:pt>
                <c:pt idx="469">
                  <c:v>0.16783850588165553</c:v>
                </c:pt>
                <c:pt idx="470">
                  <c:v>0.16900618173412552</c:v>
                </c:pt>
                <c:pt idx="471">
                  <c:v>0.16944897750067373</c:v>
                </c:pt>
                <c:pt idx="472">
                  <c:v>0.16752072418499828</c:v>
                </c:pt>
                <c:pt idx="473">
                  <c:v>0.16424471139981597</c:v>
                </c:pt>
                <c:pt idx="474">
                  <c:v>0.16356511216862543</c:v>
                </c:pt>
                <c:pt idx="475">
                  <c:v>0.16357877579804395</c:v>
                </c:pt>
                <c:pt idx="476">
                  <c:v>0.16432577609409096</c:v>
                </c:pt>
                <c:pt idx="477">
                  <c:v>0.16552399724426875</c:v>
                </c:pt>
                <c:pt idx="478">
                  <c:v>0.16875748451522052</c:v>
                </c:pt>
                <c:pt idx="479">
                  <c:v>0.16897691597472969</c:v>
                </c:pt>
                <c:pt idx="480">
                  <c:v>0.16569354748642057</c:v>
                </c:pt>
                <c:pt idx="481">
                  <c:v>0.1680490350892079</c:v>
                </c:pt>
                <c:pt idx="482">
                  <c:v>0.16921817562268546</c:v>
                </c:pt>
                <c:pt idx="483">
                  <c:v>0.16966152681268282</c:v>
                </c:pt>
                <c:pt idx="484">
                  <c:v>0.16773085478122832</c:v>
                </c:pt>
                <c:pt idx="485">
                  <c:v>0.16445073271032537</c:v>
                </c:pt>
                <c:pt idx="486">
                  <c:v>0.16377028101988034</c:v>
                </c:pt>
                <c:pt idx="487">
                  <c:v>0.16378396178835203</c:v>
                </c:pt>
                <c:pt idx="488">
                  <c:v>0.16453189908857183</c:v>
                </c:pt>
                <c:pt idx="489">
                  <c:v>0.16573162323442925</c:v>
                </c:pt>
                <c:pt idx="490">
                  <c:v>0.16896916644897519</c:v>
                </c:pt>
                <c:pt idx="491">
                  <c:v>0.16918887315361383</c:v>
                </c:pt>
                <c:pt idx="492">
                  <c:v>0.165901386152915</c:v>
                </c:pt>
                <c:pt idx="493">
                  <c:v>0.16825982837529818</c:v>
                </c:pt>
                <c:pt idx="494">
                  <c:v>0.16943043542701441</c:v>
                </c:pt>
                <c:pt idx="495">
                  <c:v>0.16987434273715959</c:v>
                </c:pt>
                <c:pt idx="496">
                  <c:v>0.1679412489559958</c:v>
                </c:pt>
                <c:pt idx="497">
                  <c:v>0.16465701244486569</c:v>
                </c:pt>
                <c:pt idx="498">
                  <c:v>0.16397570722587898</c:v>
                </c:pt>
                <c:pt idx="499">
                  <c:v>0.16398940515490229</c:v>
                </c:pt>
                <c:pt idx="500">
                  <c:v>0.16473828063463153</c:v>
                </c:pt>
                <c:pt idx="501">
                  <c:v>0.16593950966146001</c:v>
                </c:pt>
                <c:pt idx="502">
                  <c:v>0.16918111390719659</c:v>
                </c:pt>
                <c:pt idx="503">
                  <c:v>0.16940109620222005</c:v>
                </c:pt>
                <c:pt idx="504">
                  <c:v>0.16610948552305144</c:v>
                </c:pt>
                <c:pt idx="505">
                  <c:v>0.16847088607117477</c:v>
                </c:pt>
                <c:pt idx="506">
                  <c:v>0.16964296148066541</c:v>
                </c:pt>
                <c:pt idx="507">
                  <c:v>0.17008742560853096</c:v>
                </c:pt>
                <c:pt idx="508">
                  <c:v>0.168151907039922</c:v>
                </c:pt>
                <c:pt idx="509">
                  <c:v>0.16486355092759267</c:v>
                </c:pt>
                <c:pt idx="510">
                  <c:v>0.16418139110943575</c:v>
                </c:pt>
                <c:pt idx="511">
                  <c:v>0.16419510622053612</c:v>
                </c:pt>
                <c:pt idx="512">
                  <c:v>0.16494492105658576</c:v>
                </c:pt>
                <c:pt idx="513">
                  <c:v>0.16614765685204153</c:v>
                </c:pt>
                <c:pt idx="514">
                  <c:v>0.16939332722294687</c:v>
                </c:pt>
                <c:pt idx="515">
                  <c:v>0.16961358545404354</c:v>
                </c:pt>
                <c:pt idx="516">
                  <c:v>0.16631784592384505</c:v>
                </c:pt>
                <c:pt idx="517">
                  <c:v>0.16868220850850166</c:v>
                </c:pt>
                <c:pt idx="518">
                  <c:v>0.16985575411760981</c:v>
                </c:pt>
                <c:pt idx="519">
                  <c:v>0.17030077576164329</c:v>
                </c:pt>
                <c:pt idx="520">
                  <c:v>0.1683628293640429</c:v>
                </c:pt>
                <c:pt idx="521">
                  <c:v>0.16507034848306859</c:v>
                </c:pt>
                <c:pt idx="522">
                  <c:v>0.16438733299377004</c:v>
                </c:pt>
                <c:pt idx="523">
                  <c:v>0.16440106530849991</c:v>
                </c:pt>
                <c:pt idx="524">
                  <c:v>0.16515182067915699</c:v>
                </c:pt>
                <c:pt idx="525">
                  <c:v>0.16635606513326404</c:v>
                </c:pt>
                <c:pt idx="526">
                  <c:v>0.16960580672970596</c:v>
                </c:pt>
                <c:pt idx="527">
                  <c:v>0.16982634124299786</c:v>
                </c:pt>
                <c:pt idx="528">
                  <c:v>0.16652646768272114</c:v>
                </c:pt>
                <c:pt idx="529">
                  <c:v>0.16889379601935881</c:v>
                </c:pt>
                <c:pt idx="530">
                  <c:v>0.17006881367223792</c:v>
                </c:pt>
                <c:pt idx="531">
                  <c:v>0.17051439353176298</c:v>
                </c:pt>
                <c:pt idx="532">
                  <c:v>0.16857401625980972</c:v>
                </c:pt>
                <c:pt idx="533">
                  <c:v>0.16527740543626288</c:v>
                </c:pt>
                <c:pt idx="534">
                  <c:v>0.16459353320250658</c:v>
                </c:pt>
                <c:pt idx="535">
                  <c:v>0.16460728274244543</c:v>
                </c:pt>
                <c:pt idx="536">
                  <c:v>0.16535897982747502</c:v>
                </c:pt>
                <c:pt idx="537">
                  <c:v>0.16656473483262815</c:v>
                </c:pt>
                <c:pt idx="538">
                  <c:v>0.16981855276137209</c:v>
                </c:pt>
                <c:pt idx="539">
                  <c:v>0.1700393639034154</c:v>
                </c:pt>
                <c:pt idx="540">
                  <c:v>0.16673535112751575</c:v>
                </c:pt>
                <c:pt idx="541">
                  <c:v>0.16910564893624275</c:v>
                </c:pt>
                <c:pt idx="542">
                  <c:v>0.1702821404793595</c:v>
                </c:pt>
                <c:pt idx="543">
                  <c:v>0.17072827925457701</c:v>
                </c:pt>
                <c:pt idx="544">
                  <c:v>0.16878546805908948</c:v>
                </c:pt>
                <c:pt idx="545">
                  <c:v>0.16548472211255255</c:v>
                </c:pt>
                <c:pt idx="546">
                  <c:v>0.16479999205967613</c:v>
                </c:pt>
                <c:pt idx="547">
                  <c:v>0.16481375884643049</c:v>
                </c:pt>
                <c:pt idx="548">
                  <c:v>0.16556639882707752</c:v>
                </c:pt>
                <c:pt idx="549">
                  <c:v>0.16677366627804521</c:v>
                </c:pt>
                <c:pt idx="550">
                  <c:v>0.17003156565226232</c:v>
                </c:pt>
                <c:pt idx="551">
                  <c:v>0.17025265377004795</c:v>
                </c:pt>
                <c:pt idx="552">
                  <c:v>0.16694449658647614</c:v>
                </c:pt>
                <c:pt idx="553">
                  <c:v>0.16931776759206707</c:v>
                </c:pt>
                <c:pt idx="554">
                  <c:v>0.17049573487420427</c:v>
                </c:pt>
                <c:pt idx="555">
                  <c:v>0.17094243326619338</c:v>
                </c:pt>
                <c:pt idx="556">
                  <c:v>0.16899718509416542</c:v>
                </c:pt>
                <c:pt idx="557">
                  <c:v>0.1656922988377228</c:v>
                </c:pt>
                <c:pt idx="558">
                  <c:v>0.16500670988971583</c:v>
                </c:pt>
                <c:pt idx="559">
                  <c:v>0.16502049394491936</c:v>
                </c:pt>
                <c:pt idx="560">
                  <c:v>0.16577407800391042</c:v>
                </c:pt>
                <c:pt idx="561">
                  <c:v>0.16698285979783789</c:v>
                </c:pt>
                <c:pt idx="562">
                  <c:v>0.1702448457371131</c:v>
                </c:pt>
                <c:pt idx="563">
                  <c:v>0.17046621117806718</c:v>
                </c:pt>
                <c:pt idx="564">
                  <c:v>0.1671539043882613</c:v>
                </c:pt>
                <c:pt idx="565">
                  <c:v>0.16953015232016297</c:v>
                </c:pt>
                <c:pt idx="566">
                  <c:v>0.17070959719242246</c:v>
                </c:pt>
                <c:pt idx="567">
                  <c:v>0.17115685590314172</c:v>
                </c:pt>
                <c:pt idx="568">
                  <c:v>0.16920916769773761</c:v>
                </c:pt>
                <c:pt idx="569">
                  <c:v>0.16590013593796746</c:v>
                </c:pt>
                <c:pt idx="570">
                  <c:v>0.16521368701746983</c:v>
                </c:pt>
                <c:pt idx="571">
                  <c:v>0.16522748836278331</c:v>
                </c:pt>
                <c:pt idx="572">
                  <c:v>0.16598201768432858</c:v>
                </c:pt>
                <c:pt idx="573">
                  <c:v>0.16719231572074073</c:v>
                </c:pt>
                <c:pt idx="574">
                  <c:v>0.17045839335108073</c:v>
                </c:pt>
                <c:pt idx="575">
                  <c:v>0.17068003646306518</c:v>
                </c:pt>
                <c:pt idx="576">
                  <c:v>0.16736357486194248</c:v>
                </c:pt>
                <c:pt idx="577">
                  <c:v>0.16974280345427975</c:v>
                </c:pt>
                <c:pt idx="578">
                  <c:v>0.1709237277700853</c:v>
                </c:pt>
                <c:pt idx="579">
                  <c:v>0.17137154750237379</c:v>
                </c:pt>
                <c:pt idx="580">
                  <c:v>0.16942141620292345</c:v>
                </c:pt>
                <c:pt idx="581">
                  <c:v>0.1661082337398895</c:v>
                </c:pt>
                <c:pt idx="582">
                  <c:v>0.16542092376818973</c:v>
                </c:pt>
                <c:pt idx="583">
                  <c:v>0.1654347424253011</c:v>
                </c:pt>
                <c:pt idx="584">
                  <c:v>0.16619021819509616</c:v>
                </c:pt>
                <c:pt idx="585">
                  <c:v>0.16740203437590059</c:v>
                </c:pt>
                <c:pt idx="586">
                  <c:v>0.17067220882974191</c:v>
                </c:pt>
                <c:pt idx="587">
                  <c:v>0.17089412996105499</c:v>
                </c:pt>
                <c:pt idx="588">
                  <c:v>0.16757350833700368</c:v>
                </c:pt>
                <c:pt idx="589">
                  <c:v>0.16995572132858536</c:v>
                </c:pt>
                <c:pt idx="590">
                  <c:v>0.1711381269436856</c:v>
                </c:pt>
                <c:pt idx="591">
                  <c:v>0.17158650840126399</c:v>
                </c:pt>
                <c:pt idx="592">
                  <c:v>0.16963393094325815</c:v>
                </c:pt>
                <c:pt idx="593">
                  <c:v>0.1663165925705016</c:v>
                </c:pt>
                <c:pt idx="594">
                  <c:v>0.16562842046753509</c:v>
                </c:pt>
                <c:pt idx="595">
                  <c:v>0.1656422564581595</c:v>
                </c:pt>
                <c:pt idx="596">
                  <c:v>0.16639867986338724</c:v>
                </c:pt>
                <c:pt idx="597">
                  <c:v>0.16761201609287721</c:v>
                </c:pt>
                <c:pt idx="598">
                  <c:v>0.17088629250909426</c:v>
                </c:pt>
                <c:pt idx="599">
                  <c:v>0.17110849200847117</c:v>
                </c:pt>
                <c:pt idx="600">
                  <c:v>0.16778370514334226</c:v>
                </c:pt>
                <c:pt idx="601">
                  <c:v>0.1701689062776669</c:v>
                </c:pt>
                <c:pt idx="602">
                  <c:v>0.17135279505013823</c:v>
                </c:pt>
                <c:pt idx="603">
                  <c:v>0.17180173893760992</c:v>
                </c:pt>
                <c:pt idx="604">
                  <c:v>0.16984671225269535</c:v>
                </c:pt>
                <c:pt idx="605">
                  <c:v>0.16652521275722662</c:v>
                </c:pt>
                <c:pt idx="606">
                  <c:v>0.165836177441574</c:v>
                </c:pt>
                <c:pt idx="607">
                  <c:v>0.16585003078745383</c:v>
                </c:pt>
                <c:pt idx="608">
                  <c:v>0.16660740301678628</c:v>
                </c:pt>
                <c:pt idx="609">
                  <c:v>0.16782226120164373</c:v>
                </c:pt>
                <c:pt idx="610">
                  <c:v>0.17110064472555692</c:v>
                </c:pt>
                <c:pt idx="611">
                  <c:v>0.17132312294217023</c:v>
                </c:pt>
                <c:pt idx="612">
                  <c:v>0.16799416561126931</c:v>
                </c:pt>
                <c:pt idx="613">
                  <c:v>0.17038235863653117</c:v>
                </c:pt>
                <c:pt idx="614">
                  <c:v>0.17156773242678069</c:v>
                </c:pt>
                <c:pt idx="615">
                  <c:v>0.17201723944963287</c:v>
                </c:pt>
                <c:pt idx="616">
                  <c:v>0.17005976046560753</c:v>
                </c:pt>
                <c:pt idx="617">
                  <c:v>0.16673409462789812</c:v>
                </c:pt>
                <c:pt idx="618">
                  <c:v>0.16604419501678352</c:v>
                </c:pt>
                <c:pt idx="619">
                  <c:v>0.16605806573968845</c:v>
                </c:pt>
                <c:pt idx="620">
                  <c:v>0.16681638798328866</c:v>
                </c:pt>
                <c:pt idx="621">
                  <c:v>0.16803277003258715</c:v>
                </c:pt>
                <c:pt idx="622">
                  <c:v>0.17131526581597092</c:v>
                </c:pt>
                <c:pt idx="623">
                  <c:v>0.17153802309943125</c:v>
                </c:pt>
                <c:pt idx="624">
                  <c:v>0.16820489007151029</c:v>
                </c:pt>
                <c:pt idx="625">
                  <c:v>0.1705960787406052</c:v>
                </c:pt>
                <c:pt idx="626">
                  <c:v>0.1717829394113736</c:v>
                </c:pt>
                <c:pt idx="627">
                  <c:v>0.17223301027597843</c:v>
                </c:pt>
                <c:pt idx="628">
                  <c:v>0.17027307591678664</c:v>
                </c:pt>
                <c:pt idx="629">
                  <c:v>0.1669432385107609</c:v>
                </c:pt>
                <c:pt idx="630">
                  <c:v>0.16625247352005026</c:v>
                </c:pt>
                <c:pt idx="631">
                  <c:v>0.16626636164177727</c:v>
                </c:pt>
                <c:pt idx="632">
                  <c:v>0.16702563509130114</c:v>
                </c:pt>
                <c:pt idx="633">
                  <c:v>0.16824354291650892</c:v>
                </c:pt>
                <c:pt idx="634">
                  <c:v>0.17153015611759992</c:v>
                </c:pt>
                <c:pt idx="635">
                  <c:v>0.17175319281795637</c:v>
                </c:pt>
                <c:pt idx="636">
                  <c:v>0.16841587885520551</c:v>
                </c:pt>
                <c:pt idx="637">
                  <c:v>0.17081006692573675</c:v>
                </c:pt>
                <c:pt idx="638">
                  <c:v>0.17199841634210125</c:v>
                </c:pt>
                <c:pt idx="639">
                  <c:v>0.17244905175571693</c:v>
                </c:pt>
                <c:pt idx="640">
                  <c:v>0.17048665894144455</c:v>
                </c:pt>
                <c:pt idx="641">
                  <c:v>0.16715264473447144</c:v>
                </c:pt>
                <c:pt idx="642">
                  <c:v>0.16646101327867086</c:v>
                </c:pt>
                <c:pt idx="643">
                  <c:v>0.16647491882104426</c:v>
                </c:pt>
                <c:pt idx="644">
                  <c:v>0.16723514466964248</c:v>
                </c:pt>
                <c:pt idx="645">
                  <c:v>0.16845458018462545</c:v>
                </c:pt>
                <c:pt idx="646">
                  <c:v>0.17174531596813056</c:v>
                </c:pt>
                <c:pt idx="647">
                  <c:v>0.17196863243587135</c:v>
                </c:pt>
                <c:pt idx="648">
                  <c:v>0.1686271322939106</c:v>
                </c:pt>
                <c:pt idx="649">
                  <c:v>0.17102432352819483</c:v>
                </c:pt>
                <c:pt idx="650">
                  <c:v>0.17221416355757219</c:v>
                </c:pt>
                <c:pt idx="651">
                  <c:v>0.17266536422834403</c:v>
                </c:pt>
                <c:pt idx="652">
                  <c:v>0.1707005098752136</c:v>
                </c:pt>
                <c:pt idx="653">
                  <c:v>0.16736231362809856</c:v>
                </c:pt>
                <c:pt idx="654">
                  <c:v>0.16666981462035246</c:v>
                </c:pt>
                <c:pt idx="655">
                  <c:v>0.16668373760522395</c:v>
                </c:pt>
                <c:pt idx="656">
                  <c:v>0.16744491704754386</c:v>
                </c:pt>
                <c:pt idx="657">
                  <c:v>0.16866588216856859</c:v>
                </c:pt>
                <c:pt idx="658">
                  <c:v>0.17196074570567307</c:v>
                </c:pt>
                <c:pt idx="659">
                  <c:v>0.17218434229172605</c:v>
                </c:pt>
                <c:pt idx="660">
                  <c:v>0.16883865071959714</c:v>
                </c:pt>
                <c:pt idx="661">
                  <c:v>0.17123884888467031</c:v>
                </c:pt>
                <c:pt idx="662">
                  <c:v>0.17243018139681962</c:v>
                </c:pt>
                <c:pt idx="663">
                  <c:v>0.17288194803378124</c:v>
                </c:pt>
                <c:pt idx="664">
                  <c:v>0.17091462905414717</c:v>
                </c:pt>
                <c:pt idx="665">
                  <c:v>0.16757224552112376</c:v>
                </c:pt>
                <c:pt idx="666">
                  <c:v>0.16687887787321332</c:v>
                </c:pt>
                <c:pt idx="667">
                  <c:v>0.166892818322462</c:v>
                </c:pt>
                <c:pt idx="668">
                  <c:v>0.16765495255464943</c:v>
                </c:pt>
                <c:pt idx="669">
                  <c:v>0.16887744920038616</c:v>
                </c:pt>
                <c:pt idx="670">
                  <c:v>0.17217644566876181</c:v>
                </c:pt>
                <c:pt idx="671">
                  <c:v>0.17240032272449499</c:v>
                </c:pt>
                <c:pt idx="672">
                  <c:v>0.16905043446465309</c:v>
                </c:pt>
                <c:pt idx="673">
                  <c:v>0.17145364333227633</c:v>
                </c:pt>
                <c:pt idx="674">
                  <c:v>0.17264647019930207</c:v>
                </c:pt>
                <c:pt idx="675">
                  <c:v>0.17309880351237644</c:v>
                </c:pt>
                <c:pt idx="676">
                  <c:v>0.17112901681472012</c:v>
                </c:pt>
                <c:pt idx="677">
                  <c:v>0.1677824407434419</c:v>
                </c:pt>
                <c:pt idx="678">
                  <c:v>0.16708820336578326</c:v>
                </c:pt>
                <c:pt idx="679">
                  <c:v>0.16710216130131567</c:v>
                </c:pt>
                <c:pt idx="680">
                  <c:v>0.16786525152101683</c:v>
                </c:pt>
                <c:pt idx="681">
                  <c:v>0.16908928161254252</c:v>
                </c:pt>
                <c:pt idx="682">
                  <c:v>0.17239241619635573</c:v>
                </c:pt>
                <c:pt idx="683">
                  <c:v>0.17261657407357792</c:v>
                </c:pt>
                <c:pt idx="684">
                  <c:v>0.16926248386188333</c:v>
                </c:pt>
                <c:pt idx="685">
                  <c:v>0.17166870720854896</c:v>
                </c:pt>
                <c:pt idx="686">
                  <c:v>0.17286303030490385</c:v>
                </c:pt>
                <c:pt idx="687">
                  <c:v>0.17331593100490447</c:v>
                </c:pt>
                <c:pt idx="688">
                  <c:v>0.17134367349382942</c:v>
                </c:pt>
                <c:pt idx="689">
                  <c:v>0.16799289962536157</c:v>
                </c:pt>
                <c:pt idx="690">
                  <c:v>0.16729779142700416</c:v>
                </c:pt>
                <c:pt idx="691">
                  <c:v>0.16731176687075433</c:v>
                </c:pt>
                <c:pt idx="692">
                  <c:v>0.16807581427711776</c:v>
                </c:pt>
                <c:pt idx="693">
                  <c:v>0.16930137973791906</c:v>
                </c:pt>
                <c:pt idx="694">
                  <c:v>0.17260865762783903</c:v>
                </c:pt>
                <c:pt idx="695">
                  <c:v>0.17283309667880029</c:v>
                </c:pt>
                <c:pt idx="696">
                  <c:v>0.16947479924451023</c:v>
                </c:pt>
                <c:pt idx="697">
                  <c:v>0.17188404085144757</c:v>
                </c:pt>
                <c:pt idx="698">
                  <c:v>0.17307986205393561</c:v>
                </c:pt>
                <c:pt idx="699">
                  <c:v>0.17353333085256756</c:v>
                </c:pt>
                <c:pt idx="700">
                  <c:v>0.17155859942879459</c:v>
                </c:pt>
                <c:pt idx="701">
                  <c:v>0.16820362249760576</c:v>
                </c:pt>
                <c:pt idx="702">
                  <c:v>0.16750764238623056</c:v>
                </c:pt>
                <c:pt idx="703">
                  <c:v>0.16752163536016001</c:v>
                </c:pt>
                <c:pt idx="704">
                  <c:v>0.16828664115383837</c:v>
                </c:pt>
                <c:pt idx="705">
                  <c:v>0.16951374390981469</c:v>
                </c:pt>
                <c:pt idx="706">
                  <c:v>0.17282517030302155</c:v>
                </c:pt>
                <c:pt idx="707">
                  <c:v>0.17304989088041381</c:v>
                </c:pt>
                <c:pt idx="708">
                  <c:v>0.16968738094617411</c:v>
                </c:pt>
                <c:pt idx="709">
                  <c:v>0.17209964459935553</c:v>
                </c:pt>
                <c:pt idx="710">
                  <c:v>0.17329696578713485</c:v>
                </c:pt>
                <c:pt idx="711">
                  <c:v>0.17375100339699598</c:v>
                </c:pt>
                <c:pt idx="712">
                  <c:v>0.17177379495735828</c:v>
                </c:pt>
                <c:pt idx="713">
                  <c:v>0.16841460969131225</c:v>
                </c:pt>
                <c:pt idx="714">
                  <c:v>0.1677177565732301</c:v>
                </c:pt>
                <c:pt idx="715">
                  <c:v>0.16773176709932791</c:v>
                </c:pt>
                <c:pt idx="716">
                  <c:v>0.16849773248247993</c:v>
                </c:pt>
                <c:pt idx="717">
                  <c:v>0.16972637446194641</c:v>
                </c:pt>
                <c:pt idx="718">
                  <c:v>0.17304195456213944</c:v>
                </c:pt>
                <c:pt idx="719">
                  <c:v>0.173266957019097</c:v>
                </c:pt>
                <c:pt idx="720">
                  <c:v>0.16990022930093382</c:v>
                </c:pt>
                <c:pt idx="721">
                  <c:v>0.17231551879108062</c:v>
                </c:pt>
                <c:pt idx="722">
                  <c:v>0.17351434184566653</c:v>
                </c:pt>
                <c:pt idx="723">
                  <c:v>0.17396894898024851</c:v>
                </c:pt>
                <c:pt idx="724">
                  <c:v>0.17198926041768678</c:v>
                </c:pt>
                <c:pt idx="725">
                  <c:v>0.16862586153803422</c:v>
                </c:pt>
                <c:pt idx="726">
                  <c:v>0.16792813431818407</c:v>
                </c:pt>
                <c:pt idx="727">
                  <c:v>0.16794216241846691</c:v>
                </c:pt>
                <c:pt idx="728">
                  <c:v>0.16870908859475922</c:v>
                </c:pt>
                <c:pt idx="729">
                  <c:v>0.1699392717284498</c:v>
                </c:pt>
                <c:pt idx="730">
                  <c:v>0.17325901074585556</c:v>
                </c:pt>
                <c:pt idx="731">
                  <c:v>0.1734842954359557</c:v>
                </c:pt>
              </c:numCache>
            </c:numRef>
          </c:val>
          <c:smooth val="0"/>
          <c:extLst>
            <c:ext xmlns:c16="http://schemas.microsoft.com/office/drawing/2014/chart" uri="{C3380CC4-5D6E-409C-BE32-E72D297353CC}">
              <c16:uniqueId val="{00000003-C2A7-4CE7-B18D-94C091B20513}"/>
            </c:ext>
          </c:extLst>
        </c:ser>
        <c:ser>
          <c:idx val="4"/>
          <c:order val="4"/>
          <c:tx>
            <c:strRef>
              <c:f>NominalPrice!$G$1</c:f>
              <c:strCache>
                <c:ptCount val="1"/>
                <c:pt idx="0">
                  <c:v>PriceSL</c:v>
                </c:pt>
              </c:strCache>
            </c:strRef>
          </c:tx>
          <c:spPr>
            <a:ln w="12700">
              <a:solidFill>
                <a:srgbClr val="800080"/>
              </a:solidFill>
              <a:prstDash val="solid"/>
            </a:ln>
          </c:spPr>
          <c:marker>
            <c:symbol val="star"/>
            <c:size val="5"/>
            <c:spPr>
              <a:noFill/>
              <a:ln>
                <a:solidFill>
                  <a:srgbClr val="800080"/>
                </a:solidFill>
                <a:prstDash val="solid"/>
              </a:ln>
            </c:spPr>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NominalPrice!$G$2:$G$733</c:f>
              <c:numCache>
                <c:formatCode>0.0000</c:formatCode>
                <c:ptCount val="732"/>
                <c:pt idx="0">
                  <c:v>0.17272011237604507</c:v>
                </c:pt>
                <c:pt idx="1">
                  <c:v>0.17739822475472986</c:v>
                </c:pt>
                <c:pt idx="2">
                  <c:v>0.17864387457129483</c:v>
                </c:pt>
                <c:pt idx="3">
                  <c:v>0.18072426799223842</c:v>
                </c:pt>
                <c:pt idx="4">
                  <c:v>0.18031989613387545</c:v>
                </c:pt>
                <c:pt idx="5">
                  <c:v>0.183889928077204</c:v>
                </c:pt>
                <c:pt idx="6">
                  <c:v>0.19014587386925572</c:v>
                </c:pt>
                <c:pt idx="7">
                  <c:v>0.1897504888320789</c:v>
                </c:pt>
                <c:pt idx="8">
                  <c:v>0.18547541079824384</c:v>
                </c:pt>
                <c:pt idx="9">
                  <c:v>0.18715333000596923</c:v>
                </c:pt>
                <c:pt idx="10">
                  <c:v>0.18414989055894665</c:v>
                </c:pt>
                <c:pt idx="11">
                  <c:v>0.18504189152609943</c:v>
                </c:pt>
                <c:pt idx="12">
                  <c:v>0.18152984840082637</c:v>
                </c:pt>
                <c:pt idx="13">
                  <c:v>0.18319822169826236</c:v>
                </c:pt>
                <c:pt idx="14">
                  <c:v>0.1842095624613328</c:v>
                </c:pt>
                <c:pt idx="15">
                  <c:v>0.18635477098157519</c:v>
                </c:pt>
                <c:pt idx="16">
                  <c:v>0.18593780083199979</c:v>
                </c:pt>
                <c:pt idx="17">
                  <c:v>0.1896190578794732</c:v>
                </c:pt>
                <c:pt idx="18">
                  <c:v>0.19606990899262319</c:v>
                </c:pt>
                <c:pt idx="19">
                  <c:v>0.1956622056505585</c:v>
                </c:pt>
                <c:pt idx="20">
                  <c:v>0.19125393665174362</c:v>
                </c:pt>
                <c:pt idx="21">
                  <c:v>0.19298413178909329</c:v>
                </c:pt>
                <c:pt idx="22">
                  <c:v>0.18923185880787111</c:v>
                </c:pt>
                <c:pt idx="23">
                  <c:v>0.18177238519595856</c:v>
                </c:pt>
                <c:pt idx="24">
                  <c:v>0.18174725249030232</c:v>
                </c:pt>
                <c:pt idx="25">
                  <c:v>0.18291009312276355</c:v>
                </c:pt>
                <c:pt idx="26">
                  <c:v>0.18737557447862543</c:v>
                </c:pt>
                <c:pt idx="27">
                  <c:v>0.18777937170082518</c:v>
                </c:pt>
                <c:pt idx="28">
                  <c:v>0.18946421254886972</c:v>
                </c:pt>
                <c:pt idx="29">
                  <c:v>0.19115473480830864</c:v>
                </c:pt>
                <c:pt idx="30">
                  <c:v>0.19287084698445595</c:v>
                </c:pt>
                <c:pt idx="31">
                  <c:v>0.1933129184187562</c:v>
                </c:pt>
                <c:pt idx="32">
                  <c:v>0.18946552950539119</c:v>
                </c:pt>
                <c:pt idx="33">
                  <c:v>0.18641352365313593</c:v>
                </c:pt>
                <c:pt idx="34">
                  <c:v>0.18441618425316958</c:v>
                </c:pt>
                <c:pt idx="35">
                  <c:v>0.1788049220043689</c:v>
                </c:pt>
                <c:pt idx="36">
                  <c:v>0.18069207856159547</c:v>
                </c:pt>
                <c:pt idx="37">
                  <c:v>0.18299049084606539</c:v>
                </c:pt>
                <c:pt idx="38">
                  <c:v>0.18507529548575027</c:v>
                </c:pt>
                <c:pt idx="39">
                  <c:v>0.1860674659339821</c:v>
                </c:pt>
                <c:pt idx="40">
                  <c:v>0.18770837936264295</c:v>
                </c:pt>
                <c:pt idx="41">
                  <c:v>0.18095734196966476</c:v>
                </c:pt>
                <c:pt idx="42">
                  <c:v>0.18753408081619199</c:v>
                </c:pt>
                <c:pt idx="43">
                  <c:v>0.18763857657072308</c:v>
                </c:pt>
                <c:pt idx="44">
                  <c:v>0.18635500465167187</c:v>
                </c:pt>
                <c:pt idx="45">
                  <c:v>0.18883709462004725</c:v>
                </c:pt>
                <c:pt idx="46">
                  <c:v>0.17793007039490946</c:v>
                </c:pt>
                <c:pt idx="47">
                  <c:v>0.18434182228692209</c:v>
                </c:pt>
                <c:pt idx="48">
                  <c:v>0.18624774743862485</c:v>
                </c:pt>
                <c:pt idx="49">
                  <c:v>0.18995232188390385</c:v>
                </c:pt>
                <c:pt idx="50">
                  <c:v>0.19138421515082737</c:v>
                </c:pt>
                <c:pt idx="51">
                  <c:v>0.19121079882060343</c:v>
                </c:pt>
                <c:pt idx="52">
                  <c:v>0.19499262949192703</c:v>
                </c:pt>
                <c:pt idx="53">
                  <c:v>0.19471527766959118</c:v>
                </c:pt>
                <c:pt idx="54">
                  <c:v>0.19215973265288833</c:v>
                </c:pt>
                <c:pt idx="55">
                  <c:v>0.19410836713396734</c:v>
                </c:pt>
                <c:pt idx="56">
                  <c:v>0.19157179357659909</c:v>
                </c:pt>
                <c:pt idx="57">
                  <c:v>0.19052930168351379</c:v>
                </c:pt>
                <c:pt idx="58">
                  <c:v>0.18843699516798601</c:v>
                </c:pt>
                <c:pt idx="59">
                  <c:v>0.18595778462337009</c:v>
                </c:pt>
                <c:pt idx="60">
                  <c:v>0.18112270449643192</c:v>
                </c:pt>
                <c:pt idx="61">
                  <c:v>0.18474654720063363</c:v>
                </c:pt>
                <c:pt idx="62">
                  <c:v>0.18647346345026031</c:v>
                </c:pt>
                <c:pt idx="63">
                  <c:v>0.18712081996583893</c:v>
                </c:pt>
                <c:pt idx="64">
                  <c:v>0.1610373501496859</c:v>
                </c:pt>
                <c:pt idx="65">
                  <c:v>0.18498508359389917</c:v>
                </c:pt>
                <c:pt idx="66">
                  <c:v>0.18435785399721305</c:v>
                </c:pt>
                <c:pt idx="67">
                  <c:v>0.1874186124721865</c:v>
                </c:pt>
                <c:pt idx="68">
                  <c:v>0.18268791320483224</c:v>
                </c:pt>
                <c:pt idx="69">
                  <c:v>0.18110873864356741</c:v>
                </c:pt>
                <c:pt idx="70">
                  <c:v>0.17861597994502781</c:v>
                </c:pt>
                <c:pt idx="71">
                  <c:v>0.17641267534790142</c:v>
                </c:pt>
                <c:pt idx="72">
                  <c:v>0.17197084513848257</c:v>
                </c:pt>
                <c:pt idx="73">
                  <c:v>0.17748272391967063</c:v>
                </c:pt>
                <c:pt idx="74">
                  <c:v>0.1776659393064374</c:v>
                </c:pt>
                <c:pt idx="75">
                  <c:v>0.17801437435727172</c:v>
                </c:pt>
                <c:pt idx="76">
                  <c:v>0.18553968452375669</c:v>
                </c:pt>
                <c:pt idx="77">
                  <c:v>0.18362025961619538</c:v>
                </c:pt>
                <c:pt idx="78">
                  <c:v>0.18458441390118585</c:v>
                </c:pt>
                <c:pt idx="79">
                  <c:v>0.18263154841763921</c:v>
                </c:pt>
                <c:pt idx="80">
                  <c:v>0.17047034182732748</c:v>
                </c:pt>
                <c:pt idx="81">
                  <c:v>0.18064103172624563</c:v>
                </c:pt>
                <c:pt idx="82">
                  <c:v>0.17778535612343996</c:v>
                </c:pt>
                <c:pt idx="83">
                  <c:v>0.17276437691454269</c:v>
                </c:pt>
                <c:pt idx="84">
                  <c:v>0.17086700294852133</c:v>
                </c:pt>
                <c:pt idx="85">
                  <c:v>0.1755409835195785</c:v>
                </c:pt>
                <c:pt idx="86">
                  <c:v>0.17541993052244398</c:v>
                </c:pt>
                <c:pt idx="87">
                  <c:v>0.17473354364602503</c:v>
                </c:pt>
                <c:pt idx="88">
                  <c:v>0.17966536507969216</c:v>
                </c:pt>
                <c:pt idx="89">
                  <c:v>0.17988062843192093</c:v>
                </c:pt>
                <c:pt idx="90">
                  <c:v>0.18067306176931999</c:v>
                </c:pt>
                <c:pt idx="91">
                  <c:v>0.183669987463559</c:v>
                </c:pt>
                <c:pt idx="92">
                  <c:v>0.17900620237680748</c:v>
                </c:pt>
                <c:pt idx="93">
                  <c:v>0.17808500738071117</c:v>
                </c:pt>
                <c:pt idx="94">
                  <c:v>0.17701221288036639</c:v>
                </c:pt>
                <c:pt idx="95">
                  <c:v>0.17041218536534333</c:v>
                </c:pt>
                <c:pt idx="96">
                  <c:v>0.16727023156009335</c:v>
                </c:pt>
                <c:pt idx="97">
                  <c:v>0.17371344385067461</c:v>
                </c:pt>
                <c:pt idx="98">
                  <c:v>0.17512461306927604</c:v>
                </c:pt>
                <c:pt idx="99">
                  <c:v>0.17409977462668375</c:v>
                </c:pt>
                <c:pt idx="100">
                  <c:v>0.17546801429771064</c:v>
                </c:pt>
                <c:pt idx="101">
                  <c:v>0.17633324238792705</c:v>
                </c:pt>
                <c:pt idx="102">
                  <c:v>0.17732017282495988</c:v>
                </c:pt>
                <c:pt idx="103">
                  <c:v>0.18059148152994997</c:v>
                </c:pt>
                <c:pt idx="104">
                  <c:v>0.17791837293513654</c:v>
                </c:pt>
                <c:pt idx="105">
                  <c:v>0.17400287554311908</c:v>
                </c:pt>
                <c:pt idx="106">
                  <c:v>0.17431391967745738</c:v>
                </c:pt>
                <c:pt idx="107">
                  <c:v>0.17439991942260491</c:v>
                </c:pt>
                <c:pt idx="108">
                  <c:v>0.17318716224300501</c:v>
                </c:pt>
                <c:pt idx="109">
                  <c:v>0.17928480774925243</c:v>
                </c:pt>
                <c:pt idx="110">
                  <c:v>0.18174627754834952</c:v>
                </c:pt>
                <c:pt idx="111">
                  <c:v>0.17907655609105119</c:v>
                </c:pt>
                <c:pt idx="112">
                  <c:v>0.18626112686685017</c:v>
                </c:pt>
                <c:pt idx="113">
                  <c:v>0.18809815531217738</c:v>
                </c:pt>
                <c:pt idx="114">
                  <c:v>0.18942345841576791</c:v>
                </c:pt>
                <c:pt idx="115">
                  <c:v>0.19019090987479653</c:v>
                </c:pt>
                <c:pt idx="116">
                  <c:v>0.18574590128388124</c:v>
                </c:pt>
                <c:pt idx="117">
                  <c:v>0.18371920559089458</c:v>
                </c:pt>
                <c:pt idx="118">
                  <c:v>0.18150815001838094</c:v>
                </c:pt>
                <c:pt idx="119">
                  <c:v>0.17696355278333048</c:v>
                </c:pt>
                <c:pt idx="120">
                  <c:v>0.17588485916597366</c:v>
                </c:pt>
                <c:pt idx="121">
                  <c:v>0.18067190221106763</c:v>
                </c:pt>
                <c:pt idx="122">
                  <c:v>0.18501991248741456</c:v>
                </c:pt>
                <c:pt idx="123">
                  <c:v>0.18540457420326212</c:v>
                </c:pt>
                <c:pt idx="124">
                  <c:v>0.18747287227446147</c:v>
                </c:pt>
                <c:pt idx="125">
                  <c:v>0.19096752242269191</c:v>
                </c:pt>
                <c:pt idx="126">
                  <c:v>0.1922974845851248</c:v>
                </c:pt>
                <c:pt idx="127">
                  <c:v>0.19129199856027293</c:v>
                </c:pt>
                <c:pt idx="128">
                  <c:v>0.19389866085857843</c:v>
                </c:pt>
                <c:pt idx="129">
                  <c:v>0.18600794378853161</c:v>
                </c:pt>
                <c:pt idx="130">
                  <c:v>0.17314835374681364</c:v>
                </c:pt>
                <c:pt idx="131">
                  <c:v>0.17857082509227806</c:v>
                </c:pt>
                <c:pt idx="132">
                  <c:v>0.17880017463481859</c:v>
                </c:pt>
                <c:pt idx="133">
                  <c:v>0.1831019942066644</c:v>
                </c:pt>
                <c:pt idx="134">
                  <c:v>0.18559994515492825</c:v>
                </c:pt>
                <c:pt idx="135">
                  <c:v>0.19268054664271908</c:v>
                </c:pt>
                <c:pt idx="136">
                  <c:v>0.19648945688235642</c:v>
                </c:pt>
                <c:pt idx="137">
                  <c:v>0.19547087566936186</c:v>
                </c:pt>
                <c:pt idx="138">
                  <c:v>0.19544935828761956</c:v>
                </c:pt>
                <c:pt idx="139">
                  <c:v>0.1981365328178892</c:v>
                </c:pt>
                <c:pt idx="140">
                  <c:v>0.19505625850331176</c:v>
                </c:pt>
                <c:pt idx="141">
                  <c:v>0.19072484671635559</c:v>
                </c:pt>
                <c:pt idx="142">
                  <c:v>0.19206913491105554</c:v>
                </c:pt>
                <c:pt idx="143">
                  <c:v>0.18783652135671206</c:v>
                </c:pt>
                <c:pt idx="144">
                  <c:v>0.18681908206197315</c:v>
                </c:pt>
                <c:pt idx="145">
                  <c:v>0.19169755661662188</c:v>
                </c:pt>
                <c:pt idx="146">
                  <c:v>0.1959137888182364</c:v>
                </c:pt>
                <c:pt idx="147">
                  <c:v>0.19683081546458739</c:v>
                </c:pt>
                <c:pt idx="148">
                  <c:v>0.19812947279727283</c:v>
                </c:pt>
                <c:pt idx="149">
                  <c:v>0.19935602071650188</c:v>
                </c:pt>
                <c:pt idx="150">
                  <c:v>0.1990529170597036</c:v>
                </c:pt>
                <c:pt idx="151">
                  <c:v>0.19933302224575319</c:v>
                </c:pt>
                <c:pt idx="152">
                  <c:v>0.19605041821985281</c:v>
                </c:pt>
                <c:pt idx="153">
                  <c:v>0.19746803462963095</c:v>
                </c:pt>
                <c:pt idx="154">
                  <c:v>0.19426574005722258</c:v>
                </c:pt>
                <c:pt idx="155">
                  <c:v>0.18993196094475787</c:v>
                </c:pt>
                <c:pt idx="156">
                  <c:v>0.18718777669484321</c:v>
                </c:pt>
                <c:pt idx="157">
                  <c:v>0.18934058309906929</c:v>
                </c:pt>
                <c:pt idx="158">
                  <c:v>0.19267757686933135</c:v>
                </c:pt>
                <c:pt idx="159">
                  <c:v>0.19792134038845538</c:v>
                </c:pt>
                <c:pt idx="160">
                  <c:v>0.1995636231659737</c:v>
                </c:pt>
                <c:pt idx="161">
                  <c:v>0.20321744944919612</c:v>
                </c:pt>
                <c:pt idx="162">
                  <c:v>0.20254228264341764</c:v>
                </c:pt>
                <c:pt idx="163">
                  <c:v>0.20288362623925191</c:v>
                </c:pt>
                <c:pt idx="164">
                  <c:v>0.20038229740444111</c:v>
                </c:pt>
                <c:pt idx="165">
                  <c:v>0.19933444750502116</c:v>
                </c:pt>
                <c:pt idx="166">
                  <c:v>0.19898496206672989</c:v>
                </c:pt>
                <c:pt idx="167">
                  <c:v>0.1944779923489105</c:v>
                </c:pt>
                <c:pt idx="168">
                  <c:v>0.19299629531048826</c:v>
                </c:pt>
                <c:pt idx="169">
                  <c:v>0.20052563789452912</c:v>
                </c:pt>
                <c:pt idx="170">
                  <c:v>0.20184540816305638</c:v>
                </c:pt>
                <c:pt idx="171">
                  <c:v>0.20174393542682473</c:v>
                </c:pt>
                <c:pt idx="172">
                  <c:v>0.2054352568443405</c:v>
                </c:pt>
                <c:pt idx="173">
                  <c:v>0.20887339596344878</c:v>
                </c:pt>
                <c:pt idx="174">
                  <c:v>0.20736378357389815</c:v>
                </c:pt>
                <c:pt idx="175">
                  <c:v>0.21292162754771721</c:v>
                </c:pt>
                <c:pt idx="176">
                  <c:v>0.20919310474614872</c:v>
                </c:pt>
                <c:pt idx="177">
                  <c:v>0.21259014162260129</c:v>
                </c:pt>
                <c:pt idx="178">
                  <c:v>0.207996170922532</c:v>
                </c:pt>
                <c:pt idx="179">
                  <c:v>0.2004154113538848</c:v>
                </c:pt>
                <c:pt idx="180">
                  <c:v>0.19466063098558251</c:v>
                </c:pt>
                <c:pt idx="181">
                  <c:v>0.19930538609432369</c:v>
                </c:pt>
                <c:pt idx="182">
                  <c:v>0.19781736317737561</c:v>
                </c:pt>
                <c:pt idx="183">
                  <c:v>0.20066824333260488</c:v>
                </c:pt>
                <c:pt idx="184">
                  <c:v>0.20395279245167791</c:v>
                </c:pt>
                <c:pt idx="185">
                  <c:v>0.20544353576253332</c:v>
                </c:pt>
                <c:pt idx="186">
                  <c:v>0.20469601127919815</c:v>
                </c:pt>
                <c:pt idx="187">
                  <c:v>0.20594335947487963</c:v>
                </c:pt>
                <c:pt idx="188">
                  <c:v>0.20250911686709239</c:v>
                </c:pt>
                <c:pt idx="189">
                  <c:v>0.20522359725021841</c:v>
                </c:pt>
                <c:pt idx="190">
                  <c:v>0.20053043832166967</c:v>
                </c:pt>
                <c:pt idx="191">
                  <c:v>0.194379454254587</c:v>
                </c:pt>
                <c:pt idx="192">
                  <c:v>0.20409335640938964</c:v>
                </c:pt>
                <c:pt idx="193">
                  <c:v>0.21454936277454573</c:v>
                </c:pt>
                <c:pt idx="194">
                  <c:v>0.20830853642324731</c:v>
                </c:pt>
                <c:pt idx="195">
                  <c:v>0.21346584524160575</c:v>
                </c:pt>
                <c:pt idx="196">
                  <c:v>0.21385780465677409</c:v>
                </c:pt>
                <c:pt idx="197">
                  <c:v>0.2159255859722323</c:v>
                </c:pt>
                <c:pt idx="198">
                  <c:v>0.21791412786889297</c:v>
                </c:pt>
                <c:pt idx="199">
                  <c:v>0.21704859128238554</c:v>
                </c:pt>
                <c:pt idx="200">
                  <c:v>0.21645201503783576</c:v>
                </c:pt>
                <c:pt idx="201">
                  <c:v>0.21143930969869795</c:v>
                </c:pt>
                <c:pt idx="202">
                  <c:v>0.21208933918414394</c:v>
                </c:pt>
                <c:pt idx="203">
                  <c:v>0.20477503592313062</c:v>
                </c:pt>
                <c:pt idx="204">
                  <c:v>0.20507374141295387</c:v>
                </c:pt>
                <c:pt idx="205">
                  <c:v>0.21095880716933321</c:v>
                </c:pt>
                <c:pt idx="206">
                  <c:v>0.21378772247594277</c:v>
                </c:pt>
                <c:pt idx="207">
                  <c:v>0.21539878286652051</c:v>
                </c:pt>
                <c:pt idx="208">
                  <c:v>0.21897675721664842</c:v>
                </c:pt>
                <c:pt idx="209">
                  <c:v>0.21821870403737498</c:v>
                </c:pt>
                <c:pt idx="210">
                  <c:v>0.2128661923671715</c:v>
                </c:pt>
                <c:pt idx="211">
                  <c:v>0.21762162421134346</c:v>
                </c:pt>
                <c:pt idx="212">
                  <c:v>0.2155402041334103</c:v>
                </c:pt>
                <c:pt idx="213">
                  <c:v>0.21554786984838006</c:v>
                </c:pt>
                <c:pt idx="214">
                  <c:v>0.21349022957498781</c:v>
                </c:pt>
                <c:pt idx="215">
                  <c:v>0.2101002657343452</c:v>
                </c:pt>
                <c:pt idx="216">
                  <c:v>0.20718169815494669</c:v>
                </c:pt>
                <c:pt idx="217">
                  <c:v>0.2123793857394371</c:v>
                </c:pt>
                <c:pt idx="218">
                  <c:v>0.21221459361766071</c:v>
                </c:pt>
                <c:pt idx="219">
                  <c:v>0.2139261273774708</c:v>
                </c:pt>
                <c:pt idx="220">
                  <c:v>0.21687193535652396</c:v>
                </c:pt>
                <c:pt idx="221">
                  <c:v>0.21665339724170468</c:v>
                </c:pt>
                <c:pt idx="222">
                  <c:v>0.21917823062261507</c:v>
                </c:pt>
                <c:pt idx="223">
                  <c:v>0.21903355488935347</c:v>
                </c:pt>
                <c:pt idx="224">
                  <c:v>0.21417384676896817</c:v>
                </c:pt>
                <c:pt idx="225">
                  <c:v>0.21482055267415409</c:v>
                </c:pt>
                <c:pt idx="226">
                  <c:v>0.21145746636362342</c:v>
                </c:pt>
                <c:pt idx="227">
                  <c:v>0.20988151124842602</c:v>
                </c:pt>
                <c:pt idx="228">
                  <c:v>0.1882535963245939</c:v>
                </c:pt>
                <c:pt idx="229">
                  <c:v>0.22862207853512345</c:v>
                </c:pt>
                <c:pt idx="230">
                  <c:v>0.23118250207290517</c:v>
                </c:pt>
                <c:pt idx="231">
                  <c:v>0.23372991263830289</c:v>
                </c:pt>
                <c:pt idx="232">
                  <c:v>0.23805656927110502</c:v>
                </c:pt>
                <c:pt idx="233">
                  <c:v>0.238489652241577</c:v>
                </c:pt>
                <c:pt idx="234">
                  <c:v>0.2396167814310271</c:v>
                </c:pt>
                <c:pt idx="235">
                  <c:v>0.23907325073253394</c:v>
                </c:pt>
                <c:pt idx="236">
                  <c:v>0.25768115345409598</c:v>
                </c:pt>
                <c:pt idx="237">
                  <c:v>0.25703145024545965</c:v>
                </c:pt>
                <c:pt idx="238">
                  <c:v>0.25568761191542233</c:v>
                </c:pt>
                <c:pt idx="239">
                  <c:v>0.24969300961009133</c:v>
                </c:pt>
                <c:pt idx="240">
                  <c:v>0.24570990707979823</c:v>
                </c:pt>
                <c:pt idx="241">
                  <c:v>0.2480895250352112</c:v>
                </c:pt>
                <c:pt idx="242">
                  <c:v>0.25085124243234297</c:v>
                </c:pt>
                <c:pt idx="243">
                  <c:v>0.25411393026261619</c:v>
                </c:pt>
                <c:pt idx="244">
                  <c:v>0.25816172996968401</c:v>
                </c:pt>
                <c:pt idx="245">
                  <c:v>0.25713188429648132</c:v>
                </c:pt>
                <c:pt idx="246">
                  <c:v>0.25735251284888605</c:v>
                </c:pt>
                <c:pt idx="247">
                  <c:v>0.2569691777864001</c:v>
                </c:pt>
                <c:pt idx="248">
                  <c:v>0.25415141643905564</c:v>
                </c:pt>
                <c:pt idx="249">
                  <c:v>0.25323430518040119</c:v>
                </c:pt>
                <c:pt idx="250">
                  <c:v>0.25032691260604945</c:v>
                </c:pt>
                <c:pt idx="251">
                  <c:v>0.24734484654610731</c:v>
                </c:pt>
                <c:pt idx="252">
                  <c:v>0.23966863336418368</c:v>
                </c:pt>
                <c:pt idx="253">
                  <c:v>0.24359422763247962</c:v>
                </c:pt>
                <c:pt idx="254">
                  <c:v>0.24688344947283139</c:v>
                </c:pt>
                <c:pt idx="255">
                  <c:v>0.24944702467510105</c:v>
                </c:pt>
                <c:pt idx="256">
                  <c:v>0.25085776314858749</c:v>
                </c:pt>
                <c:pt idx="257">
                  <c:v>0.25359555359413027</c:v>
                </c:pt>
                <c:pt idx="258">
                  <c:v>0.25593217641699484</c:v>
                </c:pt>
                <c:pt idx="259">
                  <c:v>0.24906444721143356</c:v>
                </c:pt>
                <c:pt idx="260">
                  <c:v>0.25046637088981977</c:v>
                </c:pt>
                <c:pt idx="261">
                  <c:v>0.24696478966818708</c:v>
                </c:pt>
                <c:pt idx="262">
                  <c:v>0.24610260729409875</c:v>
                </c:pt>
                <c:pt idx="263">
                  <c:v>0.24244887183858607</c:v>
                </c:pt>
                <c:pt idx="264">
                  <c:v>0.24118163646724136</c:v>
                </c:pt>
                <c:pt idx="265">
                  <c:v>0.24999463124349636</c:v>
                </c:pt>
                <c:pt idx="266">
                  <c:v>0.24685852909191366</c:v>
                </c:pt>
                <c:pt idx="267">
                  <c:v>0.24765747379944814</c:v>
                </c:pt>
                <c:pt idx="268">
                  <c:v>0.25092981390602193</c:v>
                </c:pt>
                <c:pt idx="269">
                  <c:v>0.24953373225861356</c:v>
                </c:pt>
                <c:pt idx="270">
                  <c:v>0.25272347421575203</c:v>
                </c:pt>
                <c:pt idx="271">
                  <c:v>0.25432641046253246</c:v>
                </c:pt>
                <c:pt idx="272">
                  <c:v>0.24948470196596256</c:v>
                </c:pt>
                <c:pt idx="273">
                  <c:v>0.25039392331904736</c:v>
                </c:pt>
                <c:pt idx="274">
                  <c:v>0.2470375897968389</c:v>
                </c:pt>
                <c:pt idx="275">
                  <c:v>0.24426057653844727</c:v>
                </c:pt>
                <c:pt idx="276">
                  <c:v>0.23495590733705179</c:v>
                </c:pt>
                <c:pt idx="277">
                  <c:v>0.23918456012299211</c:v>
                </c:pt>
                <c:pt idx="278">
                  <c:v>0.24621543845288105</c:v>
                </c:pt>
                <c:pt idx="279">
                  <c:v>0.24405620329766553</c:v>
                </c:pt>
                <c:pt idx="280">
                  <c:v>0.2478416411227761</c:v>
                </c:pt>
                <c:pt idx="281">
                  <c:v>0.24899566549405222</c:v>
                </c:pt>
                <c:pt idx="282">
                  <c:v>0.25136029645725561</c:v>
                </c:pt>
                <c:pt idx="283">
                  <c:v>0.25009830701153096</c:v>
                </c:pt>
                <c:pt idx="284">
                  <c:v>0.24679758583334033</c:v>
                </c:pt>
                <c:pt idx="285">
                  <c:v>0.24568049097297798</c:v>
                </c:pt>
                <c:pt idx="286">
                  <c:v>0.2426950723890105</c:v>
                </c:pt>
                <c:pt idx="287">
                  <c:v>0.24080463451962333</c:v>
                </c:pt>
                <c:pt idx="288">
                  <c:v>0.23918341766160575</c:v>
                </c:pt>
                <c:pt idx="289">
                  <c:v>0.24350662822037383</c:v>
                </c:pt>
                <c:pt idx="290">
                  <c:v>0.24583776753192407</c:v>
                </c:pt>
                <c:pt idx="291">
                  <c:v>0.24798009581534841</c:v>
                </c:pt>
                <c:pt idx="292">
                  <c:v>0.24923228731029087</c:v>
                </c:pt>
                <c:pt idx="293">
                  <c:v>0.25077836029525252</c:v>
                </c:pt>
                <c:pt idx="294">
                  <c:v>0.25253299718711963</c:v>
                </c:pt>
                <c:pt idx="295">
                  <c:v>0.25466596230479976</c:v>
                </c:pt>
                <c:pt idx="296">
                  <c:v>0.24903004997051104</c:v>
                </c:pt>
                <c:pt idx="297">
                  <c:v>0.24774004387364845</c:v>
                </c:pt>
                <c:pt idx="298">
                  <c:v>0.24599869156537715</c:v>
                </c:pt>
                <c:pt idx="299">
                  <c:v>0.24384436341641824</c:v>
                </c:pt>
                <c:pt idx="300">
                  <c:v>0.239440986116464</c:v>
                </c:pt>
                <c:pt idx="301">
                  <c:v>0.2435462861472924</c:v>
                </c:pt>
                <c:pt idx="302">
                  <c:v>0.24454130619319034</c:v>
                </c:pt>
                <c:pt idx="303">
                  <c:v>0.24570892119037196</c:v>
                </c:pt>
                <c:pt idx="304">
                  <c:v>0.24845061112492939</c:v>
                </c:pt>
                <c:pt idx="305">
                  <c:v>0.25035466939277529</c:v>
                </c:pt>
                <c:pt idx="306">
                  <c:v>0.25237128389834779</c:v>
                </c:pt>
                <c:pt idx="307">
                  <c:v>0.25035794988764948</c:v>
                </c:pt>
                <c:pt idx="308">
                  <c:v>0.24873227616254687</c:v>
                </c:pt>
                <c:pt idx="309">
                  <c:v>0.24716369624876519</c:v>
                </c:pt>
                <c:pt idx="310">
                  <c:v>0.24457552345323494</c:v>
                </c:pt>
                <c:pt idx="311">
                  <c:v>0.24020820823951297</c:v>
                </c:pt>
                <c:pt idx="312">
                  <c:v>0.23508946265344274</c:v>
                </c:pt>
                <c:pt idx="313">
                  <c:v>0.23982555719449777</c:v>
                </c:pt>
                <c:pt idx="314">
                  <c:v>0.24226617170450795</c:v>
                </c:pt>
                <c:pt idx="315">
                  <c:v>0.24397904610430887</c:v>
                </c:pt>
                <c:pt idx="316">
                  <c:v>0.24796055889419882</c:v>
                </c:pt>
                <c:pt idx="317">
                  <c:v>0.24796678127400371</c:v>
                </c:pt>
                <c:pt idx="318">
                  <c:v>0.24979472071143488</c:v>
                </c:pt>
                <c:pt idx="319">
                  <c:v>0.24921269968189902</c:v>
                </c:pt>
                <c:pt idx="320">
                  <c:v>0.23889403406135068</c:v>
                </c:pt>
                <c:pt idx="321">
                  <c:v>0.24107017329840608</c:v>
                </c:pt>
                <c:pt idx="322">
                  <c:v>0.24096712261872943</c:v>
                </c:pt>
                <c:pt idx="323">
                  <c:v>0.23503148366931031</c:v>
                </c:pt>
              </c:numCache>
            </c:numRef>
          </c:val>
          <c:smooth val="0"/>
          <c:extLst>
            <c:ext xmlns:c16="http://schemas.microsoft.com/office/drawing/2014/chart" uri="{C3380CC4-5D6E-409C-BE32-E72D297353CC}">
              <c16:uniqueId val="{00000004-C2A7-4CE7-B18D-94C091B20513}"/>
            </c:ext>
          </c:extLst>
        </c:ser>
        <c:ser>
          <c:idx val="5"/>
          <c:order val="5"/>
          <c:tx>
            <c:strRef>
              <c:f>NominalPrice!$H$1</c:f>
              <c:strCache>
                <c:ptCount val="1"/>
                <c:pt idx="0">
                  <c:v>PriceSPA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NominalPrice!$H$2:$H$733</c:f>
              <c:numCache>
                <c:formatCode>0.0000</c:formatCode>
                <c:ptCount val="732"/>
                <c:pt idx="0">
                  <c:v>6.0293618728276363E-2</c:v>
                </c:pt>
                <c:pt idx="1">
                  <c:v>6.1352407838549179E-2</c:v>
                </c:pt>
                <c:pt idx="2">
                  <c:v>6.1239620143218251E-2</c:v>
                </c:pt>
                <c:pt idx="3">
                  <c:v>6.2628966429941341E-2</c:v>
                </c:pt>
                <c:pt idx="4">
                  <c:v>6.2384799413668542E-2</c:v>
                </c:pt>
                <c:pt idx="5">
                  <c:v>6.1000851079331384E-2</c:v>
                </c:pt>
                <c:pt idx="6">
                  <c:v>6.1361649033817862E-2</c:v>
                </c:pt>
                <c:pt idx="7">
                  <c:v>6.121385903695277E-2</c:v>
                </c:pt>
                <c:pt idx="8">
                  <c:v>6.1393626286093218E-2</c:v>
                </c:pt>
                <c:pt idx="9">
                  <c:v>6.3394421562512349E-2</c:v>
                </c:pt>
                <c:pt idx="10">
                  <c:v>6.3798305683540918E-2</c:v>
                </c:pt>
                <c:pt idx="11">
                  <c:v>6.4739072611253431E-2</c:v>
                </c:pt>
                <c:pt idx="12">
                  <c:v>6.3810493593525586E-2</c:v>
                </c:pt>
                <c:pt idx="13">
                  <c:v>6.5364060634581334E-2</c:v>
                </c:pt>
                <c:pt idx="14">
                  <c:v>6.525723884270862E-2</c:v>
                </c:pt>
                <c:pt idx="15">
                  <c:v>6.4233932105427952E-2</c:v>
                </c:pt>
                <c:pt idx="16">
                  <c:v>6.3311473143501953E-2</c:v>
                </c:pt>
                <c:pt idx="17">
                  <c:v>6.2657748332172913E-2</c:v>
                </c:pt>
                <c:pt idx="18">
                  <c:v>6.1965475424249995E-2</c:v>
                </c:pt>
                <c:pt idx="19">
                  <c:v>6.2899881396800764E-2</c:v>
                </c:pt>
                <c:pt idx="20">
                  <c:v>6.2718752084713614E-2</c:v>
                </c:pt>
                <c:pt idx="21">
                  <c:v>6.4441342982975394E-2</c:v>
                </c:pt>
                <c:pt idx="22">
                  <c:v>6.5641932807819992E-2</c:v>
                </c:pt>
                <c:pt idx="23">
                  <c:v>6.4778305677977085E-2</c:v>
                </c:pt>
                <c:pt idx="24">
                  <c:v>6.6579048119025583E-2</c:v>
                </c:pt>
                <c:pt idx="25">
                  <c:v>6.7553617506502198E-2</c:v>
                </c:pt>
                <c:pt idx="26">
                  <c:v>6.7107730852471389E-2</c:v>
                </c:pt>
                <c:pt idx="27">
                  <c:v>6.6806871554190114E-2</c:v>
                </c:pt>
                <c:pt idx="28">
                  <c:v>6.5639748210673768E-2</c:v>
                </c:pt>
                <c:pt idx="29">
                  <c:v>6.5124612931633269E-2</c:v>
                </c:pt>
                <c:pt idx="30">
                  <c:v>6.4763927786279984E-2</c:v>
                </c:pt>
                <c:pt idx="31">
                  <c:v>6.5006235873183965E-2</c:v>
                </c:pt>
                <c:pt idx="32">
                  <c:v>6.475369145509792E-2</c:v>
                </c:pt>
                <c:pt idx="33">
                  <c:v>6.3344981914223428E-2</c:v>
                </c:pt>
                <c:pt idx="34">
                  <c:v>6.3887394041150902E-2</c:v>
                </c:pt>
                <c:pt idx="35">
                  <c:v>6.4423868977733695E-2</c:v>
                </c:pt>
                <c:pt idx="36">
                  <c:v>6.2683750103245811E-2</c:v>
                </c:pt>
                <c:pt idx="37">
                  <c:v>6.4038557158055537E-2</c:v>
                </c:pt>
                <c:pt idx="38">
                  <c:v>6.4387308938347002E-2</c:v>
                </c:pt>
                <c:pt idx="39">
                  <c:v>6.6205064986591206E-2</c:v>
                </c:pt>
                <c:pt idx="40">
                  <c:v>6.5992211194907724E-2</c:v>
                </c:pt>
                <c:pt idx="41">
                  <c:v>6.4736035939215397E-2</c:v>
                </c:pt>
                <c:pt idx="42">
                  <c:v>6.3699409642792873E-2</c:v>
                </c:pt>
                <c:pt idx="43">
                  <c:v>6.4650858943601328E-2</c:v>
                </c:pt>
                <c:pt idx="44">
                  <c:v>6.4327599079356784E-2</c:v>
                </c:pt>
                <c:pt idx="45">
                  <c:v>6.6370018983605977E-2</c:v>
                </c:pt>
                <c:pt idx="46">
                  <c:v>6.706310736850693E-2</c:v>
                </c:pt>
                <c:pt idx="47">
                  <c:v>6.681653657772213E-2</c:v>
                </c:pt>
                <c:pt idx="48">
                  <c:v>6.6412374987967884E-2</c:v>
                </c:pt>
                <c:pt idx="49">
                  <c:v>6.8038742021960086E-2</c:v>
                </c:pt>
                <c:pt idx="50">
                  <c:v>6.7758855749941005E-2</c:v>
                </c:pt>
                <c:pt idx="51">
                  <c:v>7.0352113876191946E-2</c:v>
                </c:pt>
                <c:pt idx="52">
                  <c:v>7.0984037857471038E-2</c:v>
                </c:pt>
                <c:pt idx="53">
                  <c:v>6.9529780983220865E-2</c:v>
                </c:pt>
                <c:pt idx="54">
                  <c:v>6.4219727683098859E-2</c:v>
                </c:pt>
                <c:pt idx="55">
                  <c:v>6.495880956607418E-2</c:v>
                </c:pt>
                <c:pt idx="56">
                  <c:v>6.439509459211E-2</c:v>
                </c:pt>
                <c:pt idx="57">
                  <c:v>6.5087759223875094E-2</c:v>
                </c:pt>
                <c:pt idx="58">
                  <c:v>6.5425936881169072E-2</c:v>
                </c:pt>
                <c:pt idx="59">
                  <c:v>6.4918120836706505E-2</c:v>
                </c:pt>
                <c:pt idx="60">
                  <c:v>6.4727600405563135E-2</c:v>
                </c:pt>
                <c:pt idx="61">
                  <c:v>6.6916478455833053E-2</c:v>
                </c:pt>
                <c:pt idx="62">
                  <c:v>6.65348858193648E-2</c:v>
                </c:pt>
                <c:pt idx="63">
                  <c:v>6.5674025055508636E-2</c:v>
                </c:pt>
                <c:pt idx="64">
                  <c:v>6.4585749404613105E-2</c:v>
                </c:pt>
                <c:pt idx="65">
                  <c:v>6.3806652940635866E-2</c:v>
                </c:pt>
                <c:pt idx="66">
                  <c:v>6.3350027015322566E-2</c:v>
                </c:pt>
                <c:pt idx="67">
                  <c:v>6.3570297498836276E-2</c:v>
                </c:pt>
                <c:pt idx="68">
                  <c:v>6.3380899813405042E-2</c:v>
                </c:pt>
                <c:pt idx="69">
                  <c:v>6.4222687003423581E-2</c:v>
                </c:pt>
                <c:pt idx="70">
                  <c:v>6.5587886285692842E-2</c:v>
                </c:pt>
                <c:pt idx="71">
                  <c:v>6.5363097838764372E-2</c:v>
                </c:pt>
                <c:pt idx="72">
                  <c:v>6.456612668416005E-2</c:v>
                </c:pt>
                <c:pt idx="73">
                  <c:v>6.5808426666607633E-2</c:v>
                </c:pt>
                <c:pt idx="74">
                  <c:v>6.6169201272355149E-2</c:v>
                </c:pt>
                <c:pt idx="75">
                  <c:v>6.5313795173539219E-2</c:v>
                </c:pt>
                <c:pt idx="76">
                  <c:v>6.4774498168307534E-2</c:v>
                </c:pt>
                <c:pt idx="77">
                  <c:v>6.3248690608020464E-2</c:v>
                </c:pt>
                <c:pt idx="78">
                  <c:v>6.269158263687899E-2</c:v>
                </c:pt>
                <c:pt idx="79">
                  <c:v>6.2743471848746735E-2</c:v>
                </c:pt>
                <c:pt idx="80">
                  <c:v>6.2748063682110611E-2</c:v>
                </c:pt>
                <c:pt idx="81">
                  <c:v>6.3304796129834764E-2</c:v>
                </c:pt>
                <c:pt idx="82">
                  <c:v>6.404575905441133E-2</c:v>
                </c:pt>
                <c:pt idx="83">
                  <c:v>6.3010034301269238E-2</c:v>
                </c:pt>
                <c:pt idx="84">
                  <c:v>6.3610396384385384E-2</c:v>
                </c:pt>
                <c:pt idx="85">
                  <c:v>6.4971005751863903E-2</c:v>
                </c:pt>
                <c:pt idx="86">
                  <c:v>6.3925906089862428E-2</c:v>
                </c:pt>
                <c:pt idx="87">
                  <c:v>6.3354229336587117E-2</c:v>
                </c:pt>
                <c:pt idx="88">
                  <c:v>6.3746264993468194E-2</c:v>
                </c:pt>
                <c:pt idx="89">
                  <c:v>6.2081068166086543E-2</c:v>
                </c:pt>
                <c:pt idx="90">
                  <c:v>6.1583373179852977E-2</c:v>
                </c:pt>
                <c:pt idx="91">
                  <c:v>6.2841201770578836E-2</c:v>
                </c:pt>
                <c:pt idx="92">
                  <c:v>6.2258522423217236E-2</c:v>
                </c:pt>
                <c:pt idx="93">
                  <c:v>6.337032661973141E-2</c:v>
                </c:pt>
                <c:pt idx="94">
                  <c:v>6.4210816093313416E-2</c:v>
                </c:pt>
                <c:pt idx="95">
                  <c:v>6.4308526087512488E-2</c:v>
                </c:pt>
                <c:pt idx="96">
                  <c:v>6.2997957663953288E-2</c:v>
                </c:pt>
                <c:pt idx="97">
                  <c:v>6.4567270280512595E-2</c:v>
                </c:pt>
                <c:pt idx="98">
                  <c:v>6.4609675154966281E-2</c:v>
                </c:pt>
                <c:pt idx="99">
                  <c:v>6.4136145589497068E-2</c:v>
                </c:pt>
                <c:pt idx="100">
                  <c:v>6.4211836686560692E-2</c:v>
                </c:pt>
                <c:pt idx="101">
                  <c:v>6.2795272642717892E-2</c:v>
                </c:pt>
                <c:pt idx="102">
                  <c:v>6.1028622561820935E-2</c:v>
                </c:pt>
                <c:pt idx="103">
                  <c:v>6.212987614976289E-2</c:v>
                </c:pt>
                <c:pt idx="104">
                  <c:v>6.2313611107087816E-2</c:v>
                </c:pt>
                <c:pt idx="105">
                  <c:v>6.2534708861699165E-2</c:v>
                </c:pt>
                <c:pt idx="106">
                  <c:v>6.3065428358638972E-2</c:v>
                </c:pt>
                <c:pt idx="107">
                  <c:v>6.1844114787240001E-2</c:v>
                </c:pt>
                <c:pt idx="108">
                  <c:v>6.3295049134105677E-2</c:v>
                </c:pt>
                <c:pt idx="109">
                  <c:v>6.4353251964367073E-2</c:v>
                </c:pt>
                <c:pt idx="110">
                  <c:v>6.4525419391648867E-2</c:v>
                </c:pt>
                <c:pt idx="111">
                  <c:v>6.3356189889412051E-2</c:v>
                </c:pt>
                <c:pt idx="112">
                  <c:v>6.3930073469975757E-2</c:v>
                </c:pt>
                <c:pt idx="113">
                  <c:v>6.2480744963514648E-2</c:v>
                </c:pt>
                <c:pt idx="114">
                  <c:v>6.1369487060659464E-2</c:v>
                </c:pt>
                <c:pt idx="115">
                  <c:v>6.2334483758974414E-2</c:v>
                </c:pt>
                <c:pt idx="116">
                  <c:v>6.1808135866103092E-2</c:v>
                </c:pt>
                <c:pt idx="117">
                  <c:v>6.2884307665855205E-2</c:v>
                </c:pt>
                <c:pt idx="118">
                  <c:v>6.3933606090996742E-2</c:v>
                </c:pt>
                <c:pt idx="119">
                  <c:v>6.2958952751979588E-2</c:v>
                </c:pt>
                <c:pt idx="120">
                  <c:v>6.4576306489686E-2</c:v>
                </c:pt>
                <c:pt idx="121">
                  <c:v>6.7210501617533489E-2</c:v>
                </c:pt>
                <c:pt idx="122">
                  <c:v>6.567425328662628E-2</c:v>
                </c:pt>
                <c:pt idx="123">
                  <c:v>6.598813042962294E-2</c:v>
                </c:pt>
                <c:pt idx="124">
                  <c:v>6.5127885260778395E-2</c:v>
                </c:pt>
                <c:pt idx="125">
                  <c:v>6.6089871279435247E-2</c:v>
                </c:pt>
                <c:pt idx="126">
                  <c:v>6.5208853754235657E-2</c:v>
                </c:pt>
                <c:pt idx="127">
                  <c:v>6.6795770155238771E-2</c:v>
                </c:pt>
                <c:pt idx="128">
                  <c:v>6.3568947796085462E-2</c:v>
                </c:pt>
                <c:pt idx="129">
                  <c:v>6.4761246249814164E-2</c:v>
                </c:pt>
                <c:pt idx="130">
                  <c:v>6.562073234162262E-2</c:v>
                </c:pt>
                <c:pt idx="131">
                  <c:v>6.5484456515642428E-2</c:v>
                </c:pt>
                <c:pt idx="132">
                  <c:v>6.8455693546612018E-2</c:v>
                </c:pt>
                <c:pt idx="133">
                  <c:v>6.9616709973581228E-2</c:v>
                </c:pt>
                <c:pt idx="134">
                  <c:v>6.89159326531954E-2</c:v>
                </c:pt>
                <c:pt idx="135">
                  <c:v>7.2678110341681479E-2</c:v>
                </c:pt>
                <c:pt idx="136">
                  <c:v>7.1192509408264798E-2</c:v>
                </c:pt>
                <c:pt idx="137">
                  <c:v>7.0863364166192405E-2</c:v>
                </c:pt>
                <c:pt idx="138">
                  <c:v>7.0056404044659779E-2</c:v>
                </c:pt>
                <c:pt idx="139">
                  <c:v>7.0491796753340649E-2</c:v>
                </c:pt>
                <c:pt idx="140">
                  <c:v>6.9762283068344713E-2</c:v>
                </c:pt>
                <c:pt idx="141">
                  <c:v>7.2047209871001203E-2</c:v>
                </c:pt>
                <c:pt idx="142">
                  <c:v>7.2783019956209644E-2</c:v>
                </c:pt>
                <c:pt idx="143">
                  <c:v>7.0214957398327268E-2</c:v>
                </c:pt>
                <c:pt idx="144">
                  <c:v>7.8653132614937532E-2</c:v>
                </c:pt>
                <c:pt idx="145">
                  <c:v>7.8782237705630573E-2</c:v>
                </c:pt>
                <c:pt idx="146">
                  <c:v>7.9080713253674578E-2</c:v>
                </c:pt>
                <c:pt idx="147">
                  <c:v>7.7021353230001657E-2</c:v>
                </c:pt>
                <c:pt idx="148">
                  <c:v>7.6974671493452607E-2</c:v>
                </c:pt>
                <c:pt idx="149">
                  <c:v>7.5398989047795115E-2</c:v>
                </c:pt>
                <c:pt idx="150">
                  <c:v>7.4462668089682618E-2</c:v>
                </c:pt>
                <c:pt idx="151">
                  <c:v>7.566298838636043E-2</c:v>
                </c:pt>
                <c:pt idx="152">
                  <c:v>7.6147670930895986E-2</c:v>
                </c:pt>
                <c:pt idx="153">
                  <c:v>7.5767041182806374E-2</c:v>
                </c:pt>
                <c:pt idx="154">
                  <c:v>7.7918504550791093E-2</c:v>
                </c:pt>
                <c:pt idx="155">
                  <c:v>7.8177149071115323E-2</c:v>
                </c:pt>
                <c:pt idx="156">
                  <c:v>7.4697480579385397E-2</c:v>
                </c:pt>
                <c:pt idx="157">
                  <c:v>7.5741108823662237E-2</c:v>
                </c:pt>
                <c:pt idx="158">
                  <c:v>7.4747275646567621E-2</c:v>
                </c:pt>
                <c:pt idx="159">
                  <c:v>7.9348981387332609E-2</c:v>
                </c:pt>
                <c:pt idx="160">
                  <c:v>7.7142703708529201E-2</c:v>
                </c:pt>
                <c:pt idx="161">
                  <c:v>7.6978049713826671E-2</c:v>
                </c:pt>
                <c:pt idx="162">
                  <c:v>7.5829518140379762E-2</c:v>
                </c:pt>
                <c:pt idx="163">
                  <c:v>7.6533604504389965E-2</c:v>
                </c:pt>
                <c:pt idx="164">
                  <c:v>7.6904623619158882E-2</c:v>
                </c:pt>
                <c:pt idx="165">
                  <c:v>7.6709011221432422E-2</c:v>
                </c:pt>
                <c:pt idx="166">
                  <c:v>7.7530359137797961E-2</c:v>
                </c:pt>
                <c:pt idx="167">
                  <c:v>7.8044659855276838E-2</c:v>
                </c:pt>
                <c:pt idx="168">
                  <c:v>8.3223924765952764E-2</c:v>
                </c:pt>
                <c:pt idx="169">
                  <c:v>8.3110155598086974E-2</c:v>
                </c:pt>
                <c:pt idx="170">
                  <c:v>8.3031275801230084E-2</c:v>
                </c:pt>
                <c:pt idx="171">
                  <c:v>8.3724909118883833E-2</c:v>
                </c:pt>
                <c:pt idx="172">
                  <c:v>8.3169405067124197E-2</c:v>
                </c:pt>
                <c:pt idx="173">
                  <c:v>8.1934583058774837E-2</c:v>
                </c:pt>
                <c:pt idx="174">
                  <c:v>8.1049788797456723E-2</c:v>
                </c:pt>
                <c:pt idx="175">
                  <c:v>8.2083818996405156E-2</c:v>
                </c:pt>
                <c:pt idx="176">
                  <c:v>8.2019116429316835E-2</c:v>
                </c:pt>
                <c:pt idx="177">
                  <c:v>8.2561620756824175E-2</c:v>
                </c:pt>
                <c:pt idx="178">
                  <c:v>8.2895847643419632E-2</c:v>
                </c:pt>
                <c:pt idx="179">
                  <c:v>8.2324674058799119E-2</c:v>
                </c:pt>
                <c:pt idx="180">
                  <c:v>8.2348947197452046E-2</c:v>
                </c:pt>
                <c:pt idx="181">
                  <c:v>8.3493960967919167E-2</c:v>
                </c:pt>
                <c:pt idx="182">
                  <c:v>8.2386826158640555E-2</c:v>
                </c:pt>
                <c:pt idx="183">
                  <c:v>8.1783058742136969E-2</c:v>
                </c:pt>
                <c:pt idx="184">
                  <c:v>8.1842709024839186E-2</c:v>
                </c:pt>
                <c:pt idx="185">
                  <c:v>8.0409072345942051E-2</c:v>
                </c:pt>
                <c:pt idx="186">
                  <c:v>7.9226365995356651E-2</c:v>
                </c:pt>
                <c:pt idx="187">
                  <c:v>7.9906750602295948E-2</c:v>
                </c:pt>
                <c:pt idx="188">
                  <c:v>7.9284637371009672E-2</c:v>
                </c:pt>
                <c:pt idx="189">
                  <c:v>8.0654439785094692E-2</c:v>
                </c:pt>
                <c:pt idx="190">
                  <c:v>8.2525213048189966E-2</c:v>
                </c:pt>
                <c:pt idx="191">
                  <c:v>8.0840430614484815E-2</c:v>
                </c:pt>
                <c:pt idx="192">
                  <c:v>9.375941517210816E-2</c:v>
                </c:pt>
                <c:pt idx="193">
                  <c:v>9.4680411201555986E-2</c:v>
                </c:pt>
                <c:pt idx="194">
                  <c:v>9.4553176476198889E-2</c:v>
                </c:pt>
                <c:pt idx="195">
                  <c:v>9.3655784494839342E-2</c:v>
                </c:pt>
                <c:pt idx="196">
                  <c:v>9.2967155713264693E-2</c:v>
                </c:pt>
                <c:pt idx="197">
                  <c:v>9.1790553256290944E-2</c:v>
                </c:pt>
                <c:pt idx="198">
                  <c:v>9.1204978294684658E-2</c:v>
                </c:pt>
                <c:pt idx="199">
                  <c:v>9.2216007320867474E-2</c:v>
                </c:pt>
                <c:pt idx="200">
                  <c:v>9.1209305296881482E-2</c:v>
                </c:pt>
                <c:pt idx="201">
                  <c:v>9.2880616893746895E-2</c:v>
                </c:pt>
                <c:pt idx="202">
                  <c:v>9.4189270901517283E-2</c:v>
                </c:pt>
                <c:pt idx="203">
                  <c:v>9.2198492621836714E-2</c:v>
                </c:pt>
                <c:pt idx="204">
                  <c:v>9.6642463028923736E-2</c:v>
                </c:pt>
                <c:pt idx="205">
                  <c:v>9.9540546439877003E-2</c:v>
                </c:pt>
                <c:pt idx="206">
                  <c:v>9.9888011916332856E-2</c:v>
                </c:pt>
                <c:pt idx="207">
                  <c:v>9.8441388768891885E-2</c:v>
                </c:pt>
                <c:pt idx="208">
                  <c:v>9.8321312045125467E-2</c:v>
                </c:pt>
                <c:pt idx="209">
                  <c:v>9.6934278200446033E-2</c:v>
                </c:pt>
                <c:pt idx="210">
                  <c:v>9.631364255117783E-2</c:v>
                </c:pt>
                <c:pt idx="211">
                  <c:v>9.7270247455136349E-2</c:v>
                </c:pt>
                <c:pt idx="212">
                  <c:v>9.5340633839270425E-2</c:v>
                </c:pt>
                <c:pt idx="213">
                  <c:v>9.7112417670769294E-2</c:v>
                </c:pt>
                <c:pt idx="214">
                  <c:v>9.8013786113982621E-2</c:v>
                </c:pt>
                <c:pt idx="215">
                  <c:v>9.7589935863357541E-2</c:v>
                </c:pt>
                <c:pt idx="216">
                  <c:v>9.6405281925326089E-2</c:v>
                </c:pt>
                <c:pt idx="217">
                  <c:v>9.8287210513963288E-2</c:v>
                </c:pt>
                <c:pt idx="218">
                  <c:v>9.7605574048268307E-2</c:v>
                </c:pt>
                <c:pt idx="219">
                  <c:v>9.7328866954809273E-2</c:v>
                </c:pt>
                <c:pt idx="220">
                  <c:v>9.7258316600268416E-2</c:v>
                </c:pt>
                <c:pt idx="221">
                  <c:v>9.6096890604755708E-2</c:v>
                </c:pt>
                <c:pt idx="222">
                  <c:v>9.692808543270752E-2</c:v>
                </c:pt>
                <c:pt idx="223">
                  <c:v>9.6213911677482722E-2</c:v>
                </c:pt>
                <c:pt idx="224">
                  <c:v>9.5297149108285809E-2</c:v>
                </c:pt>
                <c:pt idx="225">
                  <c:v>9.7101386833852457E-2</c:v>
                </c:pt>
                <c:pt idx="226">
                  <c:v>9.7733693846519004E-2</c:v>
                </c:pt>
                <c:pt idx="227">
                  <c:v>9.7532422648425543E-2</c:v>
                </c:pt>
                <c:pt idx="228">
                  <c:v>0.11501175158527201</c:v>
                </c:pt>
                <c:pt idx="229">
                  <c:v>0.11767198372304824</c:v>
                </c:pt>
                <c:pt idx="230">
                  <c:v>0.11652756906944345</c:v>
                </c:pt>
                <c:pt idx="231">
                  <c:v>0.11518002184467629</c:v>
                </c:pt>
                <c:pt idx="232">
                  <c:v>0.10600504117775272</c:v>
                </c:pt>
                <c:pt idx="233">
                  <c:v>0.10227236273191842</c:v>
                </c:pt>
                <c:pt idx="234">
                  <c:v>0.10114098695887891</c:v>
                </c:pt>
                <c:pt idx="235">
                  <c:v>0.10211934429301546</c:v>
                </c:pt>
                <c:pt idx="236">
                  <c:v>0.10054288398678277</c:v>
                </c:pt>
                <c:pt idx="237">
                  <c:v>0.10123833707106646</c:v>
                </c:pt>
                <c:pt idx="238">
                  <c:v>0.10219605558429511</c:v>
                </c:pt>
                <c:pt idx="239">
                  <c:v>0.10073185721261484</c:v>
                </c:pt>
                <c:pt idx="240">
                  <c:v>9.9188123619064733E-2</c:v>
                </c:pt>
                <c:pt idx="241">
                  <c:v>0.10180392857287819</c:v>
                </c:pt>
                <c:pt idx="242">
                  <c:v>0.10276377686940903</c:v>
                </c:pt>
                <c:pt idx="243">
                  <c:v>0.10034797959332095</c:v>
                </c:pt>
                <c:pt idx="244">
                  <c:v>0.1020770029296392</c:v>
                </c:pt>
                <c:pt idx="245">
                  <c:v>9.9827631266765471E-2</c:v>
                </c:pt>
                <c:pt idx="246">
                  <c:v>9.9400325746355073E-2</c:v>
                </c:pt>
                <c:pt idx="247">
                  <c:v>9.9211802736018373E-2</c:v>
                </c:pt>
                <c:pt idx="248">
                  <c:v>9.880905597114624E-2</c:v>
                </c:pt>
                <c:pt idx="249">
                  <c:v>0.10068747410005065</c:v>
                </c:pt>
                <c:pt idx="250">
                  <c:v>0.10133186609954301</c:v>
                </c:pt>
                <c:pt idx="251">
                  <c:v>0.10163358977220759</c:v>
                </c:pt>
                <c:pt idx="252">
                  <c:v>9.5910668061742185E-2</c:v>
                </c:pt>
                <c:pt idx="253">
                  <c:v>9.6090612809733203E-2</c:v>
                </c:pt>
                <c:pt idx="254">
                  <c:v>9.5494055156231925E-2</c:v>
                </c:pt>
                <c:pt idx="255">
                  <c:v>9.5399037819675694E-2</c:v>
                </c:pt>
                <c:pt idx="256">
                  <c:v>9.4938702099845604E-2</c:v>
                </c:pt>
                <c:pt idx="257">
                  <c:v>9.4289645975695141E-2</c:v>
                </c:pt>
                <c:pt idx="258">
                  <c:v>9.3078273620962507E-2</c:v>
                </c:pt>
                <c:pt idx="259">
                  <c:v>9.3390052871733326E-2</c:v>
                </c:pt>
                <c:pt idx="260">
                  <c:v>9.2544101833554757E-2</c:v>
                </c:pt>
                <c:pt idx="261">
                  <c:v>9.5222033982067175E-2</c:v>
                </c:pt>
                <c:pt idx="262">
                  <c:v>9.6044975690138937E-2</c:v>
                </c:pt>
                <c:pt idx="263">
                  <c:v>9.5593596767650363E-2</c:v>
                </c:pt>
                <c:pt idx="264">
                  <c:v>9.5620191126885995E-2</c:v>
                </c:pt>
                <c:pt idx="265">
                  <c:v>9.5673135134232201E-2</c:v>
                </c:pt>
                <c:pt idx="266">
                  <c:v>9.5618557874316598E-2</c:v>
                </c:pt>
                <c:pt idx="267">
                  <c:v>9.3318530061987898E-2</c:v>
                </c:pt>
                <c:pt idx="268">
                  <c:v>9.5238983051208731E-2</c:v>
                </c:pt>
                <c:pt idx="269">
                  <c:v>9.3963688319043476E-2</c:v>
                </c:pt>
                <c:pt idx="270">
                  <c:v>9.374621543640585E-2</c:v>
                </c:pt>
                <c:pt idx="271">
                  <c:v>9.4943086466293652E-2</c:v>
                </c:pt>
                <c:pt idx="272">
                  <c:v>9.2083304225541743E-2</c:v>
                </c:pt>
                <c:pt idx="273">
                  <c:v>9.4265123519775548E-2</c:v>
                </c:pt>
                <c:pt idx="274">
                  <c:v>9.5582033893790053E-2</c:v>
                </c:pt>
                <c:pt idx="275">
                  <c:v>9.4183586978193817E-2</c:v>
                </c:pt>
                <c:pt idx="276">
                  <c:v>9.0365774354116954E-2</c:v>
                </c:pt>
                <c:pt idx="277">
                  <c:v>9.2141260363848176E-2</c:v>
                </c:pt>
                <c:pt idx="278">
                  <c:v>9.2204450222459947E-2</c:v>
                </c:pt>
                <c:pt idx="279">
                  <c:v>9.0899042049272877E-2</c:v>
                </c:pt>
                <c:pt idx="280">
                  <c:v>8.9717524430672366E-2</c:v>
                </c:pt>
                <c:pt idx="281">
                  <c:v>8.9659830335708748E-2</c:v>
                </c:pt>
                <c:pt idx="282">
                  <c:v>8.9381557928216032E-2</c:v>
                </c:pt>
                <c:pt idx="283">
                  <c:v>8.9182024133845086E-2</c:v>
                </c:pt>
                <c:pt idx="284">
                  <c:v>8.8919382575127326E-2</c:v>
                </c:pt>
                <c:pt idx="285">
                  <c:v>8.9683299784764275E-2</c:v>
                </c:pt>
                <c:pt idx="286">
                  <c:v>9.3052673266905361E-2</c:v>
                </c:pt>
                <c:pt idx="287">
                  <c:v>9.1737047579974196E-2</c:v>
                </c:pt>
                <c:pt idx="288">
                  <c:v>9.2426805604547496E-2</c:v>
                </c:pt>
                <c:pt idx="289">
                  <c:v>9.4749816285285671E-2</c:v>
                </c:pt>
                <c:pt idx="290">
                  <c:v>9.489465012163617E-2</c:v>
                </c:pt>
                <c:pt idx="291">
                  <c:v>9.3953339661266372E-2</c:v>
                </c:pt>
                <c:pt idx="292">
                  <c:v>9.3299530684810741E-2</c:v>
                </c:pt>
                <c:pt idx="293">
                  <c:v>9.1906307350719946E-2</c:v>
                </c:pt>
                <c:pt idx="294">
                  <c:v>9.1132444682882313E-2</c:v>
                </c:pt>
                <c:pt idx="295">
                  <c:v>9.252431038796903E-2</c:v>
                </c:pt>
                <c:pt idx="296">
                  <c:v>9.213201281449257E-2</c:v>
                </c:pt>
                <c:pt idx="297">
                  <c:v>9.2593481641177075E-2</c:v>
                </c:pt>
                <c:pt idx="298">
                  <c:v>9.5025973520135962E-2</c:v>
                </c:pt>
                <c:pt idx="299">
                  <c:v>9.4834778989262639E-2</c:v>
                </c:pt>
                <c:pt idx="300">
                  <c:v>9.2144001054450031E-2</c:v>
                </c:pt>
                <c:pt idx="301">
                  <c:v>9.4699339792550186E-2</c:v>
                </c:pt>
                <c:pt idx="302">
                  <c:v>9.5483463266913565E-2</c:v>
                </c:pt>
                <c:pt idx="303">
                  <c:v>9.1777819467972685E-2</c:v>
                </c:pt>
                <c:pt idx="304">
                  <c:v>9.229892929542928E-2</c:v>
                </c:pt>
                <c:pt idx="305">
                  <c:v>9.1783199413378425E-2</c:v>
                </c:pt>
                <c:pt idx="306">
                  <c:v>9.0673971966579892E-2</c:v>
                </c:pt>
                <c:pt idx="307">
                  <c:v>9.1700412203079479E-2</c:v>
                </c:pt>
                <c:pt idx="308">
                  <c:v>9.1394579959488867E-2</c:v>
                </c:pt>
                <c:pt idx="309">
                  <c:v>9.1304812791678652E-2</c:v>
                </c:pt>
                <c:pt idx="310">
                  <c:v>9.2333033067732898E-2</c:v>
                </c:pt>
                <c:pt idx="311">
                  <c:v>9.3103995625227157E-2</c:v>
                </c:pt>
                <c:pt idx="312">
                  <c:v>8.9200441269636416E-2</c:v>
                </c:pt>
                <c:pt idx="313">
                  <c:v>9.2516569903197649E-2</c:v>
                </c:pt>
                <c:pt idx="314">
                  <c:v>9.1622547736225565E-2</c:v>
                </c:pt>
                <c:pt idx="315">
                  <c:v>9.0253066502714974E-2</c:v>
                </c:pt>
                <c:pt idx="316">
                  <c:v>9.0351459990476085E-2</c:v>
                </c:pt>
                <c:pt idx="317">
                  <c:v>8.9573330925880656E-2</c:v>
                </c:pt>
                <c:pt idx="318">
                  <c:v>8.8325746874174813E-2</c:v>
                </c:pt>
                <c:pt idx="319">
                  <c:v>8.9051332784874537E-2</c:v>
                </c:pt>
                <c:pt idx="320">
                  <c:v>8.8575916558894643E-2</c:v>
                </c:pt>
                <c:pt idx="321">
                  <c:v>8.9383144327242522E-2</c:v>
                </c:pt>
                <c:pt idx="322">
                  <c:v>9.032045707798797E-2</c:v>
                </c:pt>
                <c:pt idx="323">
                  <c:v>9.0034055350099493E-2</c:v>
                </c:pt>
                <c:pt idx="324">
                  <c:v>9.3487719964364474E-2</c:v>
                </c:pt>
                <c:pt idx="325">
                  <c:v>9.7810315880325266E-2</c:v>
                </c:pt>
                <c:pt idx="326">
                  <c:v>9.7804249233872265E-2</c:v>
                </c:pt>
                <c:pt idx="327">
                  <c:v>9.6567720842750782E-2</c:v>
                </c:pt>
                <c:pt idx="328">
                  <c:v>9.5391852060006985E-2</c:v>
                </c:pt>
                <c:pt idx="329">
                  <c:v>9.6378220409957652E-2</c:v>
                </c:pt>
                <c:pt idx="330">
                  <c:v>9.5212558313323994E-2</c:v>
                </c:pt>
                <c:pt idx="331">
                  <c:v>9.3829764251872214E-2</c:v>
                </c:pt>
                <c:pt idx="332">
                  <c:v>9.0859942347049791E-2</c:v>
                </c:pt>
                <c:pt idx="333">
                  <c:v>9.3921713467659082E-2</c:v>
                </c:pt>
                <c:pt idx="334">
                  <c:v>9.580182238632301E-2</c:v>
                </c:pt>
                <c:pt idx="335">
                  <c:v>9.4545540918136994E-2</c:v>
                </c:pt>
                <c:pt idx="336">
                  <c:v>9.572254868100713E-2</c:v>
                </c:pt>
                <c:pt idx="337">
                  <c:v>9.9045034037793689E-2</c:v>
                </c:pt>
                <c:pt idx="338">
                  <c:v>9.796844781315904E-2</c:v>
                </c:pt>
                <c:pt idx="339">
                  <c:v>9.6305580595008197E-2</c:v>
                </c:pt>
                <c:pt idx="340">
                  <c:v>9.737435488816866E-2</c:v>
                </c:pt>
                <c:pt idx="341">
                  <c:v>9.6656057669446863E-2</c:v>
                </c:pt>
                <c:pt idx="342">
                  <c:v>9.4187953637756588E-2</c:v>
                </c:pt>
                <c:pt idx="343">
                  <c:v>9.5957888898368149E-2</c:v>
                </c:pt>
                <c:pt idx="344">
                  <c:v>9.3411070324107157E-2</c:v>
                </c:pt>
                <c:pt idx="345">
                  <c:v>9.7130257245372706E-2</c:v>
                </c:pt>
                <c:pt idx="346">
                  <c:v>9.9084480023597599E-2</c:v>
                </c:pt>
                <c:pt idx="347">
                  <c:v>9.9554028212337331E-2</c:v>
                </c:pt>
                <c:pt idx="348">
                  <c:v>9.1520732354911857E-2</c:v>
                </c:pt>
                <c:pt idx="349">
                  <c:v>9.3938587050181002E-2</c:v>
                </c:pt>
                <c:pt idx="350">
                  <c:v>9.2444289099922278E-2</c:v>
                </c:pt>
                <c:pt idx="351">
                  <c:v>9.777539550616253E-2</c:v>
                </c:pt>
                <c:pt idx="352">
                  <c:v>9.5385775552942684E-2</c:v>
                </c:pt>
                <c:pt idx="353">
                  <c:v>9.4466052487137783E-2</c:v>
                </c:pt>
                <c:pt idx="354">
                  <c:v>9.4680172373144827E-2</c:v>
                </c:pt>
                <c:pt idx="355">
                  <c:v>9.6243916857578923E-2</c:v>
                </c:pt>
                <c:pt idx="356">
                  <c:v>9.2365367441572907E-2</c:v>
                </c:pt>
                <c:pt idx="357">
                  <c:v>9.5243103075729293E-2</c:v>
                </c:pt>
                <c:pt idx="358">
                  <c:v>9.5693747831205128E-2</c:v>
                </c:pt>
                <c:pt idx="359">
                  <c:v>9.7174370180612937E-2</c:v>
                </c:pt>
                <c:pt idx="360">
                  <c:v>8.8604579339425171E-2</c:v>
                </c:pt>
                <c:pt idx="361">
                  <c:v>9.7178464017798741E-2</c:v>
                </c:pt>
                <c:pt idx="362">
                  <c:v>9.753308320332435E-2</c:v>
                </c:pt>
                <c:pt idx="363">
                  <c:v>9.5302397777390246E-2</c:v>
                </c:pt>
                <c:pt idx="364">
                  <c:v>9.645891762145295E-2</c:v>
                </c:pt>
                <c:pt idx="365">
                  <c:v>7.522948818381911E-2</c:v>
                </c:pt>
                <c:pt idx="366">
                  <c:v>7.4234340157233875E-2</c:v>
                </c:pt>
                <c:pt idx="367">
                  <c:v>7.2352864533464165E-2</c:v>
                </c:pt>
                <c:pt idx="368">
                  <c:v>8.8530330302232257E-2</c:v>
                </c:pt>
                <c:pt idx="369">
                  <c:v>9.0518198485130846E-2</c:v>
                </c:pt>
                <c:pt idx="370">
                  <c:v>8.9027570569796821E-2</c:v>
                </c:pt>
                <c:pt idx="371">
                  <c:v>9.2288776261305216E-2</c:v>
                </c:pt>
                <c:pt idx="372">
                  <c:v>9.7127576248516506E-2</c:v>
                </c:pt>
                <c:pt idx="373">
                  <c:v>0.10185595397358782</c:v>
                </c:pt>
                <c:pt idx="374">
                  <c:v>9.9887705844843466E-2</c:v>
                </c:pt>
                <c:pt idx="375">
                  <c:v>9.9061105517549944E-2</c:v>
                </c:pt>
                <c:pt idx="376">
                  <c:v>9.8281148707579188E-2</c:v>
                </c:pt>
                <c:pt idx="377">
                  <c:v>9.7902835793228407E-2</c:v>
                </c:pt>
                <c:pt idx="378">
                  <c:v>9.8743845425927804E-2</c:v>
                </c:pt>
                <c:pt idx="379">
                  <c:v>9.6255288518481988E-2</c:v>
                </c:pt>
                <c:pt idx="380">
                  <c:v>0.10800110581979123</c:v>
                </c:pt>
                <c:pt idx="381">
                  <c:v>0.1105462149127097</c:v>
                </c:pt>
                <c:pt idx="382">
                  <c:v>0.11137070026066712</c:v>
                </c:pt>
                <c:pt idx="383">
                  <c:v>0.11181250170861397</c:v>
                </c:pt>
                <c:pt idx="384">
                  <c:v>0.10023280699826857</c:v>
                </c:pt>
                <c:pt idx="385">
                  <c:v>0.10760982567910188</c:v>
                </c:pt>
                <c:pt idx="386">
                  <c:v>0.10600722261992591</c:v>
                </c:pt>
                <c:pt idx="387">
                  <c:v>0.11658477382058949</c:v>
                </c:pt>
                <c:pt idx="388">
                  <c:v>0.11244863955237337</c:v>
                </c:pt>
                <c:pt idx="389">
                  <c:v>0.11205431640037415</c:v>
                </c:pt>
                <c:pt idx="390">
                  <c:v>0.10997771798812148</c:v>
                </c:pt>
                <c:pt idx="391">
                  <c:v>0.11189140095935014</c:v>
                </c:pt>
                <c:pt idx="392">
                  <c:v>0.10880673233864878</c:v>
                </c:pt>
                <c:pt idx="393">
                  <c:v>0.11351950430305988</c:v>
                </c:pt>
                <c:pt idx="394">
                  <c:v>0.11534139069962503</c:v>
                </c:pt>
                <c:pt idx="395">
                  <c:v>0.11223982835080872</c:v>
                </c:pt>
                <c:pt idx="396">
                  <c:v>0.12183033601329958</c:v>
                </c:pt>
                <c:pt idx="397">
                  <c:v>0.12747084015566706</c:v>
                </c:pt>
                <c:pt idx="398">
                  <c:v>0.12635422810777375</c:v>
                </c:pt>
                <c:pt idx="399">
                  <c:v>0.1315407220267836</c:v>
                </c:pt>
                <c:pt idx="400">
                  <c:v>0.12860118424422945</c:v>
                </c:pt>
                <c:pt idx="401">
                  <c:v>0.1260816166766594</c:v>
                </c:pt>
                <c:pt idx="402">
                  <c:v>0.1245533501814699</c:v>
                </c:pt>
                <c:pt idx="403">
                  <c:v>0.12554148454590311</c:v>
                </c:pt>
                <c:pt idx="404">
                  <c:v>0.125094135692389</c:v>
                </c:pt>
                <c:pt idx="405">
                  <c:v>0.12711277175732544</c:v>
                </c:pt>
                <c:pt idx="406">
                  <c:v>0.12873065742955722</c:v>
                </c:pt>
                <c:pt idx="407">
                  <c:v>0.12821238291489687</c:v>
                </c:pt>
                <c:pt idx="408">
                  <c:v>0.12837491035197804</c:v>
                </c:pt>
                <c:pt idx="409">
                  <c:v>0.13139142185382821</c:v>
                </c:pt>
                <c:pt idx="410">
                  <c:v>0.13094495549630855</c:v>
                </c:pt>
                <c:pt idx="411">
                  <c:v>0.13070148838562393</c:v>
                </c:pt>
                <c:pt idx="412">
                  <c:v>0.13022091736931063</c:v>
                </c:pt>
                <c:pt idx="413">
                  <c:v>0.1276696158245299</c:v>
                </c:pt>
                <c:pt idx="414">
                  <c:v>0.12612210079845979</c:v>
                </c:pt>
                <c:pt idx="415">
                  <c:v>0.12712268072450666</c:v>
                </c:pt>
                <c:pt idx="416">
                  <c:v>0.12666969750797513</c:v>
                </c:pt>
                <c:pt idx="417">
                  <c:v>0.1287137583131352</c:v>
                </c:pt>
                <c:pt idx="418">
                  <c:v>0.13035202127062534</c:v>
                </c:pt>
                <c:pt idx="419">
                  <c:v>0.12982721908357833</c:v>
                </c:pt>
                <c:pt idx="420">
                  <c:v>0.12284897070077107</c:v>
                </c:pt>
                <c:pt idx="421">
                  <c:v>0.12573563548669606</c:v>
                </c:pt>
                <c:pt idx="422">
                  <c:v>0.12530838741833572</c:v>
                </c:pt>
                <c:pt idx="423">
                  <c:v>0.12507540042839285</c:v>
                </c:pt>
                <c:pt idx="424">
                  <c:v>0.12461551574733762</c:v>
                </c:pt>
                <c:pt idx="425">
                  <c:v>0.12217403580500111</c:v>
                </c:pt>
                <c:pt idx="426">
                  <c:v>0.12069313406512494</c:v>
                </c:pt>
                <c:pt idx="427">
                  <c:v>0.12165064370374273</c:v>
                </c:pt>
                <c:pt idx="428">
                  <c:v>0.12121715929668027</c:v>
                </c:pt>
                <c:pt idx="429">
                  <c:v>0.12317323284154359</c:v>
                </c:pt>
                <c:pt idx="430">
                  <c:v>0.12474097623870004</c:v>
                </c:pt>
                <c:pt idx="431">
                  <c:v>0.12423876433200058</c:v>
                </c:pt>
                <c:pt idx="432">
                  <c:v>0.12270175363048935</c:v>
                </c:pt>
                <c:pt idx="433">
                  <c:v>0.12558495915802376</c:v>
                </c:pt>
                <c:pt idx="434">
                  <c:v>0.1251582230858857</c:v>
                </c:pt>
                <c:pt idx="435">
                  <c:v>0.12492551529781057</c:v>
                </c:pt>
                <c:pt idx="436">
                  <c:v>0.12446618172332975</c:v>
                </c:pt>
                <c:pt idx="437">
                  <c:v>0.12202762754848005</c:v>
                </c:pt>
                <c:pt idx="438">
                  <c:v>0.12054850045933377</c:v>
                </c:pt>
                <c:pt idx="439">
                  <c:v>0.12150486265843326</c:v>
                </c:pt>
                <c:pt idx="440">
                  <c:v>0.12107189772096062</c:v>
                </c:pt>
                <c:pt idx="441">
                  <c:v>0.12302562718906947</c:v>
                </c:pt>
                <c:pt idx="442">
                  <c:v>0.12459149186808471</c:v>
                </c:pt>
                <c:pt idx="443">
                  <c:v>0.12408988179113722</c:v>
                </c:pt>
                <c:pt idx="444">
                  <c:v>0.12354293236091624</c:v>
                </c:pt>
                <c:pt idx="445">
                  <c:v>0.12644590363012467</c:v>
                </c:pt>
                <c:pt idx="446">
                  <c:v>0.12601624207977</c:v>
                </c:pt>
                <c:pt idx="447">
                  <c:v>0.12578193896941184</c:v>
                </c:pt>
                <c:pt idx="448">
                  <c:v>0.12531945644537168</c:v>
                </c:pt>
                <c:pt idx="449">
                  <c:v>0.12286418482481166</c:v>
                </c:pt>
                <c:pt idx="450">
                  <c:v>0.1213749176177765</c:v>
                </c:pt>
                <c:pt idx="451">
                  <c:v>0.12233783613344575</c:v>
                </c:pt>
                <c:pt idx="452">
                  <c:v>0.12190190301592967</c:v>
                </c:pt>
                <c:pt idx="453">
                  <c:v>0.12386902622638493</c:v>
                </c:pt>
                <c:pt idx="454">
                  <c:v>0.12544562565061565</c:v>
                </c:pt>
                <c:pt idx="455">
                  <c:v>0.12494057679862859</c:v>
                </c:pt>
                <c:pt idx="456">
                  <c:v>0.12395943672601635</c:v>
                </c:pt>
                <c:pt idx="457">
                  <c:v>0.12687219487807014</c:v>
                </c:pt>
                <c:pt idx="458">
                  <c:v>0.1264410847955508</c:v>
                </c:pt>
                <c:pt idx="459">
                  <c:v>0.12620599177138411</c:v>
                </c:pt>
                <c:pt idx="460">
                  <c:v>0.12574195006474756</c:v>
                </c:pt>
                <c:pt idx="461">
                  <c:v>0.12327840090594291</c:v>
                </c:pt>
                <c:pt idx="462">
                  <c:v>0.12178411288322304</c:v>
                </c:pt>
                <c:pt idx="463">
                  <c:v>0.12275027771786294</c:v>
                </c:pt>
                <c:pt idx="464">
                  <c:v>0.12231287492464087</c:v>
                </c:pt>
                <c:pt idx="465">
                  <c:v>0.12428662996249562</c:v>
                </c:pt>
                <c:pt idx="466">
                  <c:v>0.12586854462839706</c:v>
                </c:pt>
                <c:pt idx="467">
                  <c:v>0.12536179308854739</c:v>
                </c:pt>
                <c:pt idx="468">
                  <c:v>0.12437734526602823</c:v>
                </c:pt>
                <c:pt idx="469">
                  <c:v>0.12729992329576847</c:v>
                </c:pt>
                <c:pt idx="470">
                  <c:v>0.12686735979760019</c:v>
                </c:pt>
                <c:pt idx="471">
                  <c:v>0.12663147419656245</c:v>
                </c:pt>
                <c:pt idx="472">
                  <c:v>0.12616586805080576</c:v>
                </c:pt>
                <c:pt idx="473">
                  <c:v>0.12369401344741865</c:v>
                </c:pt>
                <c:pt idx="474">
                  <c:v>0.12219468768217247</c:v>
                </c:pt>
                <c:pt idx="475">
                  <c:v>0.1231641097802053</c:v>
                </c:pt>
                <c:pt idx="476">
                  <c:v>0.12272523235651103</c:v>
                </c:pt>
                <c:pt idx="477">
                  <c:v>0.12470564157986386</c:v>
                </c:pt>
                <c:pt idx="478">
                  <c:v>0.12629288940688566</c:v>
                </c:pt>
                <c:pt idx="479">
                  <c:v>0.1257844294388456</c:v>
                </c:pt>
                <c:pt idx="480">
                  <c:v>0.12479666271489309</c:v>
                </c:pt>
                <c:pt idx="481">
                  <c:v>0.12772909372839752</c:v>
                </c:pt>
                <c:pt idx="482">
                  <c:v>0.12729507191463219</c:v>
                </c:pt>
                <c:pt idx="483">
                  <c:v>0.12705839106468284</c:v>
                </c:pt>
                <c:pt idx="484">
                  <c:v>0.12659121520556077</c:v>
                </c:pt>
                <c:pt idx="485">
                  <c:v>0.12411102715717175</c:v>
                </c:pt>
                <c:pt idx="486">
                  <c:v>0.12260664666549162</c:v>
                </c:pt>
                <c:pt idx="487">
                  <c:v>0.12357933700823694</c:v>
                </c:pt>
                <c:pt idx="488">
                  <c:v>0.12313897998260009</c:v>
                </c:pt>
                <c:pt idx="489">
                  <c:v>0.12512606582492616</c:v>
                </c:pt>
                <c:pt idx="490">
                  <c:v>0.12671866479293042</c:v>
                </c:pt>
                <c:pt idx="491">
                  <c:v>0.12620849063701964</c:v>
                </c:pt>
                <c:pt idx="492">
                  <c:v>0.12521739382251185</c:v>
                </c:pt>
                <c:pt idx="493">
                  <c:v>0.12815971103746981</c:v>
                </c:pt>
                <c:pt idx="494">
                  <c:v>0.12772422599163991</c:v>
                </c:pt>
                <c:pt idx="495">
                  <c:v>0.12748674721173006</c:v>
                </c:pt>
                <c:pt idx="496">
                  <c:v>0.12701799634721614</c:v>
                </c:pt>
                <c:pt idx="497">
                  <c:v>0.12452944675900705</c:v>
                </c:pt>
                <c:pt idx="498">
                  <c:v>0.12301999449972692</c:v>
                </c:pt>
                <c:pt idx="499">
                  <c:v>0.123995964105526</c:v>
                </c:pt>
                <c:pt idx="500">
                  <c:v>0.12355412248971573</c:v>
                </c:pt>
                <c:pt idx="501">
                  <c:v>0.12554790746012093</c:v>
                </c:pt>
                <c:pt idx="502">
                  <c:v>0.12714587560958585</c:v>
                </c:pt>
                <c:pt idx="503">
                  <c:v>0.12663398148670621</c:v>
                </c:pt>
                <c:pt idx="504">
                  <c:v>0.12563954335479893</c:v>
                </c:pt>
                <c:pt idx="505">
                  <c:v>0.12859178010088765</c:v>
                </c:pt>
                <c:pt idx="506">
                  <c:v>0.12815482688995061</c:v>
                </c:pt>
                <c:pt idx="507">
                  <c:v>0.12791654748999268</c:v>
                </c:pt>
                <c:pt idx="508">
                  <c:v>0.12744621631021924</c:v>
                </c:pt>
                <c:pt idx="509">
                  <c:v>0.12494927699265493</c:v>
                </c:pt>
                <c:pt idx="510">
                  <c:v>0.12343473586715731</c:v>
                </c:pt>
                <c:pt idx="511">
                  <c:v>0.12441399579149791</c:v>
                </c:pt>
                <c:pt idx="512">
                  <c:v>0.12397066458046635</c:v>
                </c:pt>
                <c:pt idx="513">
                  <c:v>0.12597117126394228</c:v>
                </c:pt>
                <c:pt idx="514">
                  <c:v>0.12757452669616651</c:v>
                </c:pt>
                <c:pt idx="515">
                  <c:v>0.12706090680773663</c:v>
                </c:pt>
                <c:pt idx="516">
                  <c:v>0.12606311609373622</c:v>
                </c:pt>
                <c:pt idx="517">
                  <c:v>0.12902530581299837</c:v>
                </c:pt>
                <c:pt idx="518">
                  <c:v>0.12858687948728073</c:v>
                </c:pt>
                <c:pt idx="519">
                  <c:v>0.12834779676811792</c:v>
                </c:pt>
                <c:pt idx="520">
                  <c:v>0.12787587994531596</c:v>
                </c:pt>
                <c:pt idx="521">
                  <c:v>0.12537052261382498</c:v>
                </c:pt>
                <c:pt idx="522">
                  <c:v>0.12385087546584725</c:v>
                </c:pt>
                <c:pt idx="523">
                  <c:v>0.12483343680148884</c:v>
                </c:pt>
                <c:pt idx="524">
                  <c:v>0.12438861097331448</c:v>
                </c:pt>
                <c:pt idx="525">
                  <c:v>0.12639586203099423</c:v>
                </c:pt>
                <c:pt idx="526">
                  <c:v>0.12800462290830192</c:v>
                </c:pt>
                <c:pt idx="527">
                  <c:v>0.12748927143619146</c:v>
                </c:pt>
                <c:pt idx="528">
                  <c:v>0.12648811683742725</c:v>
                </c:pt>
                <c:pt idx="529">
                  <c:v>0.12946029308464979</c:v>
                </c:pt>
                <c:pt idx="530">
                  <c:v>0.12902038867779106</c:v>
                </c:pt>
                <c:pt idx="531">
                  <c:v>0.12878049993116683</c:v>
                </c:pt>
                <c:pt idx="532">
                  <c:v>0.12830699211960567</c:v>
                </c:pt>
                <c:pt idx="533">
                  <c:v>0.12579318839425985</c:v>
                </c:pt>
                <c:pt idx="534">
                  <c:v>0.12426841800969991</c:v>
                </c:pt>
                <c:pt idx="535">
                  <c:v>0.12525429188679937</c:v>
                </c:pt>
                <c:pt idx="536">
                  <c:v>0.12480796640263012</c:v>
                </c:pt>
                <c:pt idx="537">
                  <c:v>0.12682198457204502</c:v>
                </c:pt>
                <c:pt idx="538">
                  <c:v>0.12843616911799158</c:v>
                </c:pt>
                <c:pt idx="539">
                  <c:v>0.12791908022445531</c:v>
                </c:pt>
                <c:pt idx="540">
                  <c:v>0.12691455040015162</c:v>
                </c:pt>
                <c:pt idx="541">
                  <c:v>0.12989674684324581</c:v>
                </c:pt>
                <c:pt idx="542">
                  <c:v>0.12945535937214225</c:v>
                </c:pt>
                <c:pt idx="543">
                  <c:v>0.12921466188066963</c:v>
                </c:pt>
                <c:pt idx="544">
                  <c:v>0.12873955771659637</c:v>
                </c:pt>
                <c:pt idx="545">
                  <c:v>0.12621727912178934</c:v>
                </c:pt>
                <c:pt idx="546">
                  <c:v>0.12468736822851063</c:v>
                </c:pt>
                <c:pt idx="547">
                  <c:v>0.12567656581474831</c:v>
                </c:pt>
                <c:pt idx="548">
                  <c:v>0.1252287356187444</c:v>
                </c:pt>
                <c:pt idx="549">
                  <c:v>0.12724954371408159</c:v>
                </c:pt>
                <c:pt idx="550">
                  <c:v>0.12886917021366009</c:v>
                </c:pt>
                <c:pt idx="551">
                  <c:v>0.12835033804127183</c:v>
                </c:pt>
                <c:pt idx="552">
                  <c:v>0.12734242161241938</c:v>
                </c:pt>
                <c:pt idx="553">
                  <c:v>0.13033467203280227</c:v>
                </c:pt>
                <c:pt idx="554">
                  <c:v>0.12989179649755048</c:v>
                </c:pt>
                <c:pt idx="555">
                  <c:v>0.12965028753468125</c:v>
                </c:pt>
                <c:pt idx="556">
                  <c:v>0.12917358163625997</c:v>
                </c:pt>
                <c:pt idx="557">
                  <c:v>0.12664279960038463</c:v>
                </c:pt>
                <c:pt idx="558">
                  <c:v>0.12510773086802046</c:v>
                </c:pt>
                <c:pt idx="559">
                  <c:v>0.12610026336872668</c:v>
                </c:pt>
                <c:pt idx="560">
                  <c:v>0.12565092338800343</c:v>
                </c:pt>
                <c:pt idx="561">
                  <c:v>0.12767854430036424</c:v>
                </c:pt>
                <c:pt idx="562">
                  <c:v>0.12930363110021259</c:v>
                </c:pt>
                <c:pt idx="563">
                  <c:v>0.12878304977179877</c:v>
                </c:pt>
                <c:pt idx="564">
                  <c:v>0.1277717353210259</c:v>
                </c:pt>
                <c:pt idx="565">
                  <c:v>0.13077407361400292</c:v>
                </c:pt>
                <c:pt idx="566">
                  <c:v>0.13032970499784313</c:v>
                </c:pt>
                <c:pt idx="567">
                  <c:v>0.130087381827837</c:v>
                </c:pt>
                <c:pt idx="568">
                  <c:v>0.12960906879508782</c:v>
                </c:pt>
                <c:pt idx="569">
                  <c:v>0.12706975465021267</c:v>
                </c:pt>
                <c:pt idx="570">
                  <c:v>0.1255295106899699</c:v>
                </c:pt>
                <c:pt idx="571">
                  <c:v>0.12652538934825186</c:v>
                </c:pt>
                <c:pt idx="572">
                  <c:v>0.12607453449282224</c:v>
                </c:pt>
                <c:pt idx="573">
                  <c:v>0.12810899119048155</c:v>
                </c:pt>
                <c:pt idx="574">
                  <c:v>0.12973955669909024</c:v>
                </c:pt>
                <c:pt idx="575">
                  <c:v>0.12921722031766344</c:v>
                </c:pt>
                <c:pt idx="576">
                  <c:v>0.12820249638910669</c:v>
                </c:pt>
                <c:pt idx="577">
                  <c:v>0.13121495656425566</c:v>
                </c:pt>
                <c:pt idx="578">
                  <c:v>0.1307690898335149</c:v>
                </c:pt>
                <c:pt idx="579">
                  <c:v>0.13052594971140846</c:v>
                </c:pt>
                <c:pt idx="580">
                  <c:v>0.13004602412614641</c:v>
                </c:pt>
                <c:pt idx="581">
                  <c:v>0.12749814910769081</c:v>
                </c:pt>
                <c:pt idx="582">
                  <c:v>0.12595271247215289</c:v>
                </c:pt>
                <c:pt idx="583">
                  <c:v>0.12695194856902206</c:v>
                </c:pt>
                <c:pt idx="584">
                  <c:v>0.12649957373173898</c:v>
                </c:pt>
                <c:pt idx="585">
                  <c:v>0.12854088926040536</c:v>
                </c:pt>
                <c:pt idx="586">
                  <c:v>0.13017695194832601</c:v>
                </c:pt>
                <c:pt idx="587">
                  <c:v>0.12965285459701814</c:v>
                </c:pt>
                <c:pt idx="588">
                  <c:v>0.12863470969619253</c:v>
                </c:pt>
                <c:pt idx="589">
                  <c:v>0.13165732587774884</c:v>
                </c:pt>
                <c:pt idx="590">
                  <c:v>0.131209955981784</c:v>
                </c:pt>
                <c:pt idx="591">
                  <c:v>0.13096599615335969</c:v>
                </c:pt>
                <c:pt idx="592">
                  <c:v>0.13048445257913324</c:v>
                </c:pt>
                <c:pt idx="593">
                  <c:v>0.12792798782554154</c:v>
                </c:pt>
                <c:pt idx="594">
                  <c:v>0.12637734100847089</c:v>
                </c:pt>
                <c:pt idx="595">
                  <c:v>0.12737994586297077</c:v>
                </c:pt>
                <c:pt idx="596">
                  <c:v>0.12692604591946924</c:v>
                </c:pt>
                <c:pt idx="597">
                  <c:v>0.12897424340254604</c:v>
                </c:pt>
                <c:pt idx="598">
                  <c:v>0.1306158218026007</c:v>
                </c:pt>
                <c:pt idx="599">
                  <c:v>0.13008995754459585</c:v>
                </c:pt>
                <c:pt idx="600">
                  <c:v>0.12906838013826469</c:v>
                </c:pt>
                <c:pt idx="601">
                  <c:v>0.1321011865655079</c:v>
                </c:pt>
                <c:pt idx="602">
                  <c:v>0.13165230843664846</c:v>
                </c:pt>
                <c:pt idx="603">
                  <c:v>0.13140752613840331</c:v>
                </c:pt>
                <c:pt idx="604">
                  <c:v>0.13092435912043288</c:v>
                </c:pt>
                <c:pt idx="605">
                  <c:v>0.12835927567284755</c:v>
                </c:pt>
                <c:pt idx="606">
                  <c:v>0.12680340110898722</c:v>
                </c:pt>
                <c:pt idx="607">
                  <c:v>0.12780938607832157</c:v>
                </c:pt>
                <c:pt idx="608">
                  <c:v>0.12735395588696066</c:v>
                </c:pt>
                <c:pt idx="609">
                  <c:v>0.12940905852580789</c:v>
                </c:pt>
                <c:pt idx="610">
                  <c:v>0.13105617123329893</c:v>
                </c:pt>
                <c:pt idx="611">
                  <c:v>0.13052853411176624</c:v>
                </c:pt>
                <c:pt idx="612">
                  <c:v>0.12950351262781043</c:v>
                </c:pt>
                <c:pt idx="613">
                  <c:v>0.13254654365545215</c:v>
                </c:pt>
                <c:pt idx="614">
                  <c:v>0.13209615220894277</c:v>
                </c:pt>
                <c:pt idx="615">
                  <c:v>0.13185054466805712</c:v>
                </c:pt>
                <c:pt idx="616">
                  <c:v>0.13136574873317325</c:v>
                </c:pt>
                <c:pt idx="617">
                  <c:v>0.12879201753510677</c:v>
                </c:pt>
                <c:pt idx="618">
                  <c:v>0.12723089759998146</c:v>
                </c:pt>
                <c:pt idx="619">
                  <c:v>0.128240274079643</c:v>
                </c:pt>
                <c:pt idx="620">
                  <c:v>0.12778330848144762</c:v>
                </c:pt>
                <c:pt idx="621">
                  <c:v>0.12984533955564481</c:v>
                </c:pt>
                <c:pt idx="622">
                  <c:v>0.13149800522856553</c:v>
                </c:pt>
                <c:pt idx="623">
                  <c:v>0.13096858926659169</c:v>
                </c:pt>
                <c:pt idx="624">
                  <c:v>0.12994011209387865</c:v>
                </c:pt>
                <c:pt idx="625">
                  <c:v>0.13299340219245165</c:v>
                </c:pt>
                <c:pt idx="626">
                  <c:v>0.13254149232639459</c:v>
                </c:pt>
                <c:pt idx="627">
                  <c:v>0.13229505676070072</c:v>
                </c:pt>
                <c:pt idx="628">
                  <c:v>0.13180862641728203</c:v>
                </c:pt>
                <c:pt idx="629">
                  <c:v>0.12922621831428782</c:v>
                </c:pt>
                <c:pt idx="630">
                  <c:v>0.12765983532400429</c:v>
                </c:pt>
                <c:pt idx="631">
                  <c:v>0.1286726147479037</c:v>
                </c:pt>
                <c:pt idx="632">
                  <c:v>0.12821410856650609</c:v>
                </c:pt>
                <c:pt idx="633">
                  <c:v>0.13028309143411601</c:v>
                </c:pt>
                <c:pt idx="634">
                  <c:v>0.13194132879336201</c:v>
                </c:pt>
                <c:pt idx="635">
                  <c:v>0.13141012799388355</c:v>
                </c:pt>
                <c:pt idx="636">
                  <c:v>0.13037818348213573</c:v>
                </c:pt>
                <c:pt idx="637">
                  <c:v>0.13344176723838441</c:v>
                </c:pt>
                <c:pt idx="638">
                  <c:v>0.13298833383368172</c:v>
                </c:pt>
                <c:pt idx="639">
                  <c:v>0.13274106745163228</c:v>
                </c:pt>
                <c:pt idx="640">
                  <c:v>0.13225299718954334</c:v>
                </c:pt>
                <c:pt idx="641">
                  <c:v>0.12966188292888545</c:v>
                </c:pt>
                <c:pt idx="642">
                  <c:v>0.12809021913993215</c:v>
                </c:pt>
                <c:pt idx="643">
                  <c:v>0.12910641298052766</c:v>
                </c:pt>
                <c:pt idx="644">
                  <c:v>0.12864636102210883</c:v>
                </c:pt>
                <c:pt idx="645">
                  <c:v>0.13072231911994203</c:v>
                </c:pt>
                <c:pt idx="646">
                  <c:v>0.1323861469495233</c:v>
                </c:pt>
                <c:pt idx="647">
                  <c:v>0.13185315529525862</c:v>
                </c:pt>
                <c:pt idx="648">
                  <c:v>0.13081773175492151</c:v>
                </c:pt>
                <c:pt idx="649">
                  <c:v>0.13389164387219371</c:v>
                </c:pt>
                <c:pt idx="650">
                  <c:v>0.1334366817924893</c:v>
                </c:pt>
                <c:pt idx="651">
                  <c:v>0.13318858179312565</c:v>
                </c:pt>
                <c:pt idx="652">
                  <c:v>0.13269886608365453</c:v>
                </c:pt>
                <c:pt idx="653">
                  <c:v>0.1300990163139763</c:v>
                </c:pt>
                <c:pt idx="654">
                  <c:v>0.12852205392302241</c:v>
                </c:pt>
                <c:pt idx="655">
                  <c:v>0.1295416736914497</c:v>
                </c:pt>
                <c:pt idx="656">
                  <c:v>0.12908007074468056</c:v>
                </c:pt>
                <c:pt idx="657">
                  <c:v>0.13116302758856091</c:v>
                </c:pt>
                <c:pt idx="658">
                  <c:v>0.13283246473581461</c:v>
                </c:pt>
                <c:pt idx="659">
                  <c:v>0.13229767618919586</c:v>
                </c:pt>
                <c:pt idx="660">
                  <c:v>0.13125876189130556</c:v>
                </c:pt>
                <c:pt idx="661">
                  <c:v>0.13434303718994564</c:v>
                </c:pt>
                <c:pt idx="662">
                  <c:v>0.13388654128156702</c:v>
                </c:pt>
                <c:pt idx="663">
                  <c:v>0.13363760485448761</c:v>
                </c:pt>
                <c:pt idx="664">
                  <c:v>0.13314623815028326</c:v>
                </c:pt>
                <c:pt idx="665">
                  <c:v>0.13053762342127484</c:v>
                </c:pt>
                <c:pt idx="666">
                  <c:v>0.12895534456496854</c:v>
                </c:pt>
                <c:pt idx="667">
                  <c:v>0.12997840181117118</c:v>
                </c:pt>
                <c:pt idx="668">
                  <c:v>0.12951524264715353</c:v>
                </c:pt>
                <c:pt idx="669">
                  <c:v>0.13160522183218454</c:v>
                </c:pt>
                <c:pt idx="670">
                  <c:v>0.13328028720798846</c:v>
                </c:pt>
                <c:pt idx="671">
                  <c:v>0.13274369571109312</c:v>
                </c:pt>
                <c:pt idx="672">
                  <c:v>0.1317012788871435</c:v>
                </c:pt>
                <c:pt idx="673">
                  <c:v>0.13479595230488683</c:v>
                </c:pt>
                <c:pt idx="674">
                  <c:v>0.13433791739678677</c:v>
                </c:pt>
                <c:pt idx="675">
                  <c:v>0.13408814172211525</c:v>
                </c:pt>
                <c:pt idx="676">
                  <c:v>0.13359511845712463</c:v>
                </c:pt>
                <c:pt idx="677">
                  <c:v>0.13097770921918936</c:v>
                </c:pt>
                <c:pt idx="678">
                  <c:v>0.12939009597395557</c:v>
                </c:pt>
                <c:pt idx="679">
                  <c:v>0.13041660228681581</c:v>
                </c:pt>
                <c:pt idx="680">
                  <c:v>0.12995188165902308</c:v>
                </c:pt>
                <c:pt idx="681">
                  <c:v>0.13204890685985524</c:v>
                </c:pt>
                <c:pt idx="682">
                  <c:v>0.13372961943884204</c:v>
                </c:pt>
                <c:pt idx="683">
                  <c:v>0.13319121891332436</c:v>
                </c:pt>
                <c:pt idx="684">
                  <c:v>0.13214528775513371</c:v>
                </c:pt>
                <c:pt idx="685">
                  <c:v>0.13525039434750238</c:v>
                </c:pt>
                <c:pt idx="686">
                  <c:v>0.13479081525120035</c:v>
                </c:pt>
                <c:pt idx="687">
                  <c:v>0.13454019749955359</c:v>
                </c:pt>
                <c:pt idx="688">
                  <c:v>0.13404551208895865</c:v>
                </c:pt>
                <c:pt idx="689">
                  <c:v>0.13141927869287834</c:v>
                </c:pt>
                <c:pt idx="690">
                  <c:v>0.12982631307471562</c:v>
                </c:pt>
                <c:pt idx="691">
                  <c:v>0.13085628008218572</c:v>
                </c:pt>
                <c:pt idx="692">
                  <c:v>0.13038999272640356</c:v>
                </c:pt>
                <c:pt idx="693">
                  <c:v>0.13249408769750246</c:v>
                </c:pt>
                <c:pt idx="694">
                  <c:v>0.13418046651827459</c:v>
                </c:pt>
                <c:pt idx="695">
                  <c:v>0.13364025086529668</c:v>
                </c:pt>
                <c:pt idx="696">
                  <c:v>0.13259079352487399</c:v>
                </c:pt>
                <c:pt idx="697">
                  <c:v>0.13570636846557396</c:v>
                </c:pt>
                <c:pt idx="698">
                  <c:v>0.13524523997509727</c:v>
                </c:pt>
                <c:pt idx="699">
                  <c:v>0.13499377730755341</c:v>
                </c:pt>
                <c:pt idx="700">
                  <c:v>0.13449742414770782</c:v>
                </c:pt>
                <c:pt idx="701">
                  <c:v>0.1318623368443069</c:v>
                </c:pt>
                <c:pt idx="702">
                  <c:v>0.13026400080858375</c:v>
                </c:pt>
                <c:pt idx="703">
                  <c:v>0.13129744017781766</c:v>
                </c:pt>
                <c:pt idx="704">
                  <c:v>0.13082958081208429</c:v>
                </c:pt>
                <c:pt idx="705">
                  <c:v>0.13294076938799973</c:v>
                </c:pt>
                <c:pt idx="706">
                  <c:v>0.13463283355334515</c:v>
                </c:pt>
                <c:pt idx="707">
                  <c:v>0.1340907966535079</c:v>
                </c:pt>
                <c:pt idx="708">
                  <c:v>0.13303780124291864</c:v>
                </c:pt>
                <c:pt idx="709">
                  <c:v>0.13616387982423811</c:v>
                </c:pt>
                <c:pt idx="710">
                  <c:v>0.13570119671606304</c:v>
                </c:pt>
                <c:pt idx="711">
                  <c:v>0.13544888628412921</c:v>
                </c:pt>
                <c:pt idx="712">
                  <c:v>0.13495085975249491</c:v>
                </c:pt>
                <c:pt idx="713">
                  <c:v>0.13230688869230342</c:v>
                </c:pt>
                <c:pt idx="714">
                  <c:v>0.13070316413355387</c:v>
                </c:pt>
                <c:pt idx="715">
                  <c:v>0.13174008757103942</c:v>
                </c:pt>
                <c:pt idx="716">
                  <c:v>0.13127065089558579</c:v>
                </c:pt>
                <c:pt idx="717">
                  <c:v>0.13338895699122183</c:v>
                </c:pt>
                <c:pt idx="718">
                  <c:v>0.1350867256683303</c:v>
                </c:pt>
                <c:pt idx="719">
                  <c:v>0.13454286138160407</c:v>
                </c:pt>
                <c:pt idx="720">
                  <c:v>0.13348631597283553</c:v>
                </c:pt>
                <c:pt idx="721">
                  <c:v>0.13662293360604474</c:v>
                </c:pt>
                <c:pt idx="722">
                  <c:v>0.13615869063903738</c:v>
                </c:pt>
                <c:pt idx="723">
                  <c:v>0.13590552958461752</c:v>
                </c:pt>
                <c:pt idx="724">
                  <c:v>0.13540582403970092</c:v>
                </c:pt>
                <c:pt idx="725">
                  <c:v>0.13275293927261644</c:v>
                </c:pt>
                <c:pt idx="726">
                  <c:v>0.13114380802433498</c:v>
                </c:pt>
                <c:pt idx="727">
                  <c:v>0.13218422727602644</c:v>
                </c:pt>
                <c:pt idx="728">
                  <c:v>0.13171320797321623</c:v>
                </c:pt>
                <c:pt idx="729">
                  <c:v>0.13383865558410199</c:v>
                </c:pt>
                <c:pt idx="730">
                  <c:v>0.13554214800478229</c:v>
                </c:pt>
                <c:pt idx="731">
                  <c:v>0.13499645017043735</c:v>
                </c:pt>
              </c:numCache>
            </c:numRef>
          </c:val>
          <c:smooth val="0"/>
          <c:extLst>
            <c:ext xmlns:c16="http://schemas.microsoft.com/office/drawing/2014/chart" uri="{C3380CC4-5D6E-409C-BE32-E72D297353CC}">
              <c16:uniqueId val="{00000005-C2A7-4CE7-B18D-94C091B20513}"/>
            </c:ext>
          </c:extLst>
        </c:ser>
        <c:ser>
          <c:idx val="6"/>
          <c:order val="6"/>
          <c:tx>
            <c:strRef>
              <c:f>NominalPrice!$I$1</c:f>
              <c:strCache>
                <c:ptCount val="1"/>
                <c:pt idx="0">
                  <c:v>PriceCS</c:v>
                </c:pt>
              </c:strCache>
            </c:strRef>
          </c:tx>
          <c:spPr>
            <a:ln w="12700">
              <a:solidFill>
                <a:srgbClr val="008080"/>
              </a:solidFill>
              <a:prstDash val="solid"/>
            </a:ln>
          </c:spPr>
          <c:marker>
            <c:symbol val="plus"/>
            <c:size val="5"/>
            <c:spPr>
              <a:noFill/>
              <a:ln>
                <a:solidFill>
                  <a:srgbClr val="008080"/>
                </a:solidFill>
                <a:prstDash val="solid"/>
              </a:ln>
            </c:spPr>
          </c:marker>
          <c:cat>
            <c:numRef>
              <c:f>NominalPrice!$A$26:$A$733</c:f>
              <c:numCache>
                <c:formatCode>General</c:formatCode>
                <c:ptCount val="7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pt idx="468">
                  <c:v>2031</c:v>
                </c:pt>
                <c:pt idx="469">
                  <c:v>2031</c:v>
                </c:pt>
                <c:pt idx="470">
                  <c:v>2031</c:v>
                </c:pt>
                <c:pt idx="471">
                  <c:v>2031</c:v>
                </c:pt>
                <c:pt idx="472">
                  <c:v>2031</c:v>
                </c:pt>
                <c:pt idx="473">
                  <c:v>2031</c:v>
                </c:pt>
                <c:pt idx="474">
                  <c:v>2031</c:v>
                </c:pt>
                <c:pt idx="475">
                  <c:v>2031</c:v>
                </c:pt>
                <c:pt idx="476">
                  <c:v>2031</c:v>
                </c:pt>
                <c:pt idx="477">
                  <c:v>2031</c:v>
                </c:pt>
                <c:pt idx="478">
                  <c:v>2031</c:v>
                </c:pt>
                <c:pt idx="479">
                  <c:v>2031</c:v>
                </c:pt>
                <c:pt idx="480">
                  <c:v>2032</c:v>
                </c:pt>
                <c:pt idx="481">
                  <c:v>2032</c:v>
                </c:pt>
                <c:pt idx="482">
                  <c:v>2032</c:v>
                </c:pt>
                <c:pt idx="483">
                  <c:v>2032</c:v>
                </c:pt>
                <c:pt idx="484">
                  <c:v>2032</c:v>
                </c:pt>
                <c:pt idx="485">
                  <c:v>2032</c:v>
                </c:pt>
                <c:pt idx="486">
                  <c:v>2032</c:v>
                </c:pt>
                <c:pt idx="487">
                  <c:v>2032</c:v>
                </c:pt>
                <c:pt idx="488">
                  <c:v>2032</c:v>
                </c:pt>
                <c:pt idx="489">
                  <c:v>2032</c:v>
                </c:pt>
                <c:pt idx="490">
                  <c:v>2032</c:v>
                </c:pt>
                <c:pt idx="491">
                  <c:v>2032</c:v>
                </c:pt>
                <c:pt idx="492">
                  <c:v>2033</c:v>
                </c:pt>
                <c:pt idx="493">
                  <c:v>2033</c:v>
                </c:pt>
                <c:pt idx="494">
                  <c:v>2033</c:v>
                </c:pt>
                <c:pt idx="495">
                  <c:v>2033</c:v>
                </c:pt>
                <c:pt idx="496">
                  <c:v>2033</c:v>
                </c:pt>
                <c:pt idx="497">
                  <c:v>2033</c:v>
                </c:pt>
                <c:pt idx="498">
                  <c:v>2033</c:v>
                </c:pt>
                <c:pt idx="499">
                  <c:v>2033</c:v>
                </c:pt>
                <c:pt idx="500">
                  <c:v>2033</c:v>
                </c:pt>
                <c:pt idx="501">
                  <c:v>2033</c:v>
                </c:pt>
                <c:pt idx="502">
                  <c:v>2033</c:v>
                </c:pt>
                <c:pt idx="503">
                  <c:v>2033</c:v>
                </c:pt>
                <c:pt idx="504">
                  <c:v>2034</c:v>
                </c:pt>
                <c:pt idx="505">
                  <c:v>2034</c:v>
                </c:pt>
                <c:pt idx="506">
                  <c:v>2034</c:v>
                </c:pt>
                <c:pt idx="507">
                  <c:v>2034</c:v>
                </c:pt>
                <c:pt idx="508">
                  <c:v>2034</c:v>
                </c:pt>
                <c:pt idx="509">
                  <c:v>2034</c:v>
                </c:pt>
                <c:pt idx="510">
                  <c:v>2034</c:v>
                </c:pt>
                <c:pt idx="511">
                  <c:v>2034</c:v>
                </c:pt>
                <c:pt idx="512">
                  <c:v>2034</c:v>
                </c:pt>
                <c:pt idx="513">
                  <c:v>2034</c:v>
                </c:pt>
                <c:pt idx="514">
                  <c:v>2034</c:v>
                </c:pt>
                <c:pt idx="515">
                  <c:v>2034</c:v>
                </c:pt>
                <c:pt idx="516">
                  <c:v>2035</c:v>
                </c:pt>
                <c:pt idx="517">
                  <c:v>2035</c:v>
                </c:pt>
                <c:pt idx="518">
                  <c:v>2035</c:v>
                </c:pt>
                <c:pt idx="519">
                  <c:v>2035</c:v>
                </c:pt>
                <c:pt idx="520">
                  <c:v>2035</c:v>
                </c:pt>
                <c:pt idx="521">
                  <c:v>2035</c:v>
                </c:pt>
                <c:pt idx="522">
                  <c:v>2035</c:v>
                </c:pt>
                <c:pt idx="523">
                  <c:v>2035</c:v>
                </c:pt>
                <c:pt idx="524">
                  <c:v>2035</c:v>
                </c:pt>
                <c:pt idx="525">
                  <c:v>2035</c:v>
                </c:pt>
                <c:pt idx="526">
                  <c:v>2035</c:v>
                </c:pt>
                <c:pt idx="527">
                  <c:v>2035</c:v>
                </c:pt>
                <c:pt idx="528">
                  <c:v>2036</c:v>
                </c:pt>
                <c:pt idx="529">
                  <c:v>2036</c:v>
                </c:pt>
                <c:pt idx="530">
                  <c:v>2036</c:v>
                </c:pt>
                <c:pt idx="531">
                  <c:v>2036</c:v>
                </c:pt>
                <c:pt idx="532">
                  <c:v>2036</c:v>
                </c:pt>
                <c:pt idx="533">
                  <c:v>2036</c:v>
                </c:pt>
                <c:pt idx="534">
                  <c:v>2036</c:v>
                </c:pt>
                <c:pt idx="535">
                  <c:v>2036</c:v>
                </c:pt>
                <c:pt idx="536">
                  <c:v>2036</c:v>
                </c:pt>
                <c:pt idx="537">
                  <c:v>2036</c:v>
                </c:pt>
                <c:pt idx="538">
                  <c:v>2036</c:v>
                </c:pt>
                <c:pt idx="539">
                  <c:v>2036</c:v>
                </c:pt>
                <c:pt idx="540">
                  <c:v>2037</c:v>
                </c:pt>
                <c:pt idx="541">
                  <c:v>2037</c:v>
                </c:pt>
                <c:pt idx="542">
                  <c:v>2037</c:v>
                </c:pt>
                <c:pt idx="543">
                  <c:v>2037</c:v>
                </c:pt>
                <c:pt idx="544">
                  <c:v>2037</c:v>
                </c:pt>
                <c:pt idx="545">
                  <c:v>2037</c:v>
                </c:pt>
                <c:pt idx="546">
                  <c:v>2037</c:v>
                </c:pt>
                <c:pt idx="547">
                  <c:v>2037</c:v>
                </c:pt>
                <c:pt idx="548">
                  <c:v>2037</c:v>
                </c:pt>
                <c:pt idx="549">
                  <c:v>2037</c:v>
                </c:pt>
                <c:pt idx="550">
                  <c:v>2037</c:v>
                </c:pt>
                <c:pt idx="551">
                  <c:v>2037</c:v>
                </c:pt>
                <c:pt idx="552">
                  <c:v>2038</c:v>
                </c:pt>
                <c:pt idx="553">
                  <c:v>2038</c:v>
                </c:pt>
                <c:pt idx="554">
                  <c:v>2038</c:v>
                </c:pt>
                <c:pt idx="555">
                  <c:v>2038</c:v>
                </c:pt>
                <c:pt idx="556">
                  <c:v>2038</c:v>
                </c:pt>
                <c:pt idx="557">
                  <c:v>2038</c:v>
                </c:pt>
                <c:pt idx="558">
                  <c:v>2038</c:v>
                </c:pt>
                <c:pt idx="559">
                  <c:v>2038</c:v>
                </c:pt>
                <c:pt idx="560">
                  <c:v>2038</c:v>
                </c:pt>
                <c:pt idx="561">
                  <c:v>2038</c:v>
                </c:pt>
                <c:pt idx="562">
                  <c:v>2038</c:v>
                </c:pt>
                <c:pt idx="563">
                  <c:v>2038</c:v>
                </c:pt>
                <c:pt idx="564">
                  <c:v>2039</c:v>
                </c:pt>
                <c:pt idx="565">
                  <c:v>2039</c:v>
                </c:pt>
                <c:pt idx="566">
                  <c:v>2039</c:v>
                </c:pt>
                <c:pt idx="567">
                  <c:v>2039</c:v>
                </c:pt>
                <c:pt idx="568">
                  <c:v>2039</c:v>
                </c:pt>
                <c:pt idx="569">
                  <c:v>2039</c:v>
                </c:pt>
                <c:pt idx="570">
                  <c:v>2039</c:v>
                </c:pt>
                <c:pt idx="571">
                  <c:v>2039</c:v>
                </c:pt>
                <c:pt idx="572">
                  <c:v>2039</c:v>
                </c:pt>
                <c:pt idx="573">
                  <c:v>2039</c:v>
                </c:pt>
                <c:pt idx="574">
                  <c:v>2039</c:v>
                </c:pt>
                <c:pt idx="575">
                  <c:v>2039</c:v>
                </c:pt>
                <c:pt idx="576">
                  <c:v>2040</c:v>
                </c:pt>
                <c:pt idx="577">
                  <c:v>2040</c:v>
                </c:pt>
                <c:pt idx="578">
                  <c:v>2040</c:v>
                </c:pt>
                <c:pt idx="579">
                  <c:v>2040</c:v>
                </c:pt>
                <c:pt idx="580">
                  <c:v>2040</c:v>
                </c:pt>
                <c:pt idx="581">
                  <c:v>2040</c:v>
                </c:pt>
                <c:pt idx="582">
                  <c:v>2040</c:v>
                </c:pt>
                <c:pt idx="583">
                  <c:v>2040</c:v>
                </c:pt>
                <c:pt idx="584">
                  <c:v>2040</c:v>
                </c:pt>
                <c:pt idx="585">
                  <c:v>2040</c:v>
                </c:pt>
                <c:pt idx="586">
                  <c:v>2040</c:v>
                </c:pt>
                <c:pt idx="587">
                  <c:v>2040</c:v>
                </c:pt>
                <c:pt idx="588">
                  <c:v>2041</c:v>
                </c:pt>
                <c:pt idx="589">
                  <c:v>2041</c:v>
                </c:pt>
                <c:pt idx="590">
                  <c:v>2041</c:v>
                </c:pt>
                <c:pt idx="591">
                  <c:v>2041</c:v>
                </c:pt>
                <c:pt idx="592">
                  <c:v>2041</c:v>
                </c:pt>
                <c:pt idx="593">
                  <c:v>2041</c:v>
                </c:pt>
                <c:pt idx="594">
                  <c:v>2041</c:v>
                </c:pt>
                <c:pt idx="595">
                  <c:v>2041</c:v>
                </c:pt>
                <c:pt idx="596">
                  <c:v>2041</c:v>
                </c:pt>
                <c:pt idx="597">
                  <c:v>2041</c:v>
                </c:pt>
                <c:pt idx="598">
                  <c:v>2041</c:v>
                </c:pt>
                <c:pt idx="599">
                  <c:v>2041</c:v>
                </c:pt>
                <c:pt idx="600">
                  <c:v>2042</c:v>
                </c:pt>
                <c:pt idx="601">
                  <c:v>2042</c:v>
                </c:pt>
                <c:pt idx="602">
                  <c:v>2042</c:v>
                </c:pt>
                <c:pt idx="603">
                  <c:v>2042</c:v>
                </c:pt>
                <c:pt idx="604">
                  <c:v>2042</c:v>
                </c:pt>
                <c:pt idx="605">
                  <c:v>2042</c:v>
                </c:pt>
                <c:pt idx="606">
                  <c:v>2042</c:v>
                </c:pt>
                <c:pt idx="607">
                  <c:v>2042</c:v>
                </c:pt>
                <c:pt idx="608">
                  <c:v>2042</c:v>
                </c:pt>
                <c:pt idx="609">
                  <c:v>2042</c:v>
                </c:pt>
                <c:pt idx="610">
                  <c:v>2042</c:v>
                </c:pt>
                <c:pt idx="611">
                  <c:v>2042</c:v>
                </c:pt>
                <c:pt idx="612">
                  <c:v>2043</c:v>
                </c:pt>
                <c:pt idx="613">
                  <c:v>2043</c:v>
                </c:pt>
                <c:pt idx="614">
                  <c:v>2043</c:v>
                </c:pt>
                <c:pt idx="615">
                  <c:v>2043</c:v>
                </c:pt>
                <c:pt idx="616">
                  <c:v>2043</c:v>
                </c:pt>
                <c:pt idx="617">
                  <c:v>2043</c:v>
                </c:pt>
                <c:pt idx="618">
                  <c:v>2043</c:v>
                </c:pt>
                <c:pt idx="619">
                  <c:v>2043</c:v>
                </c:pt>
                <c:pt idx="620">
                  <c:v>2043</c:v>
                </c:pt>
                <c:pt idx="621">
                  <c:v>2043</c:v>
                </c:pt>
                <c:pt idx="622">
                  <c:v>2043</c:v>
                </c:pt>
                <c:pt idx="623">
                  <c:v>2043</c:v>
                </c:pt>
                <c:pt idx="624">
                  <c:v>2044</c:v>
                </c:pt>
                <c:pt idx="625">
                  <c:v>2044</c:v>
                </c:pt>
                <c:pt idx="626">
                  <c:v>2044</c:v>
                </c:pt>
                <c:pt idx="627">
                  <c:v>2044</c:v>
                </c:pt>
                <c:pt idx="628">
                  <c:v>2044</c:v>
                </c:pt>
                <c:pt idx="629">
                  <c:v>2044</c:v>
                </c:pt>
                <c:pt idx="630">
                  <c:v>2044</c:v>
                </c:pt>
                <c:pt idx="631">
                  <c:v>2044</c:v>
                </c:pt>
                <c:pt idx="632">
                  <c:v>2044</c:v>
                </c:pt>
                <c:pt idx="633">
                  <c:v>2044</c:v>
                </c:pt>
                <c:pt idx="634">
                  <c:v>2044</c:v>
                </c:pt>
                <c:pt idx="635">
                  <c:v>2044</c:v>
                </c:pt>
                <c:pt idx="636">
                  <c:v>2045</c:v>
                </c:pt>
                <c:pt idx="637">
                  <c:v>2045</c:v>
                </c:pt>
                <c:pt idx="638">
                  <c:v>2045</c:v>
                </c:pt>
                <c:pt idx="639">
                  <c:v>2045</c:v>
                </c:pt>
                <c:pt idx="640">
                  <c:v>2045</c:v>
                </c:pt>
                <c:pt idx="641">
                  <c:v>2045</c:v>
                </c:pt>
                <c:pt idx="642">
                  <c:v>2045</c:v>
                </c:pt>
                <c:pt idx="643">
                  <c:v>2045</c:v>
                </c:pt>
                <c:pt idx="644">
                  <c:v>2045</c:v>
                </c:pt>
                <c:pt idx="645">
                  <c:v>2045</c:v>
                </c:pt>
                <c:pt idx="646">
                  <c:v>2045</c:v>
                </c:pt>
                <c:pt idx="647">
                  <c:v>2045</c:v>
                </c:pt>
                <c:pt idx="648">
                  <c:v>2046</c:v>
                </c:pt>
                <c:pt idx="649">
                  <c:v>2046</c:v>
                </c:pt>
                <c:pt idx="650">
                  <c:v>2046</c:v>
                </c:pt>
                <c:pt idx="651">
                  <c:v>2046</c:v>
                </c:pt>
                <c:pt idx="652">
                  <c:v>2046</c:v>
                </c:pt>
                <c:pt idx="653">
                  <c:v>2046</c:v>
                </c:pt>
                <c:pt idx="654">
                  <c:v>2046</c:v>
                </c:pt>
                <c:pt idx="655">
                  <c:v>2046</c:v>
                </c:pt>
                <c:pt idx="656">
                  <c:v>2046</c:v>
                </c:pt>
                <c:pt idx="657">
                  <c:v>2046</c:v>
                </c:pt>
                <c:pt idx="658">
                  <c:v>2046</c:v>
                </c:pt>
                <c:pt idx="659">
                  <c:v>2046</c:v>
                </c:pt>
                <c:pt idx="660">
                  <c:v>2047</c:v>
                </c:pt>
                <c:pt idx="661">
                  <c:v>2047</c:v>
                </c:pt>
                <c:pt idx="662">
                  <c:v>2047</c:v>
                </c:pt>
                <c:pt idx="663">
                  <c:v>2047</c:v>
                </c:pt>
                <c:pt idx="664">
                  <c:v>2047</c:v>
                </c:pt>
                <c:pt idx="665">
                  <c:v>2047</c:v>
                </c:pt>
                <c:pt idx="666">
                  <c:v>2047</c:v>
                </c:pt>
                <c:pt idx="667">
                  <c:v>2047</c:v>
                </c:pt>
                <c:pt idx="668">
                  <c:v>2047</c:v>
                </c:pt>
                <c:pt idx="669">
                  <c:v>2047</c:v>
                </c:pt>
                <c:pt idx="670">
                  <c:v>2047</c:v>
                </c:pt>
                <c:pt idx="671">
                  <c:v>2047</c:v>
                </c:pt>
                <c:pt idx="672">
                  <c:v>2048</c:v>
                </c:pt>
                <c:pt idx="673">
                  <c:v>2048</c:v>
                </c:pt>
                <c:pt idx="674">
                  <c:v>2048</c:v>
                </c:pt>
                <c:pt idx="675">
                  <c:v>2048</c:v>
                </c:pt>
                <c:pt idx="676">
                  <c:v>2048</c:v>
                </c:pt>
                <c:pt idx="677">
                  <c:v>2048</c:v>
                </c:pt>
                <c:pt idx="678">
                  <c:v>2048</c:v>
                </c:pt>
                <c:pt idx="679">
                  <c:v>2048</c:v>
                </c:pt>
                <c:pt idx="680">
                  <c:v>2048</c:v>
                </c:pt>
                <c:pt idx="681">
                  <c:v>2048</c:v>
                </c:pt>
                <c:pt idx="682">
                  <c:v>2048</c:v>
                </c:pt>
                <c:pt idx="683">
                  <c:v>2048</c:v>
                </c:pt>
                <c:pt idx="684">
                  <c:v>2049</c:v>
                </c:pt>
                <c:pt idx="685">
                  <c:v>2049</c:v>
                </c:pt>
                <c:pt idx="686">
                  <c:v>2049</c:v>
                </c:pt>
                <c:pt idx="687">
                  <c:v>2049</c:v>
                </c:pt>
                <c:pt idx="688">
                  <c:v>2049</c:v>
                </c:pt>
                <c:pt idx="689">
                  <c:v>2049</c:v>
                </c:pt>
                <c:pt idx="690">
                  <c:v>2049</c:v>
                </c:pt>
                <c:pt idx="691">
                  <c:v>2049</c:v>
                </c:pt>
                <c:pt idx="692">
                  <c:v>2049</c:v>
                </c:pt>
                <c:pt idx="693">
                  <c:v>2049</c:v>
                </c:pt>
                <c:pt idx="694">
                  <c:v>2049</c:v>
                </c:pt>
                <c:pt idx="695">
                  <c:v>2049</c:v>
                </c:pt>
                <c:pt idx="696">
                  <c:v>2050</c:v>
                </c:pt>
                <c:pt idx="697">
                  <c:v>2050</c:v>
                </c:pt>
                <c:pt idx="698">
                  <c:v>2050</c:v>
                </c:pt>
                <c:pt idx="699">
                  <c:v>2050</c:v>
                </c:pt>
                <c:pt idx="700">
                  <c:v>2050</c:v>
                </c:pt>
                <c:pt idx="701">
                  <c:v>2050</c:v>
                </c:pt>
                <c:pt idx="702">
                  <c:v>2050</c:v>
                </c:pt>
                <c:pt idx="703">
                  <c:v>2050</c:v>
                </c:pt>
                <c:pt idx="704">
                  <c:v>2050</c:v>
                </c:pt>
                <c:pt idx="705">
                  <c:v>2050</c:v>
                </c:pt>
                <c:pt idx="706">
                  <c:v>2050</c:v>
                </c:pt>
                <c:pt idx="707">
                  <c:v>2050</c:v>
                </c:pt>
              </c:numCache>
            </c:numRef>
          </c:cat>
          <c:val>
            <c:numRef>
              <c:f>NominalPrice!$I$2:$I$733</c:f>
              <c:numCache>
                <c:formatCode>0.0000</c:formatCode>
                <c:ptCount val="732"/>
                <c:pt idx="0">
                  <c:v>0.12333795803184361</c:v>
                </c:pt>
                <c:pt idx="1">
                  <c:v>0.1331364782138999</c:v>
                </c:pt>
                <c:pt idx="2">
                  <c:v>0.14317511199714555</c:v>
                </c:pt>
                <c:pt idx="3">
                  <c:v>0.139250199194942</c:v>
                </c:pt>
                <c:pt idx="4">
                  <c:v>0.13720703631143039</c:v>
                </c:pt>
                <c:pt idx="5">
                  <c:v>0.1295723693004108</c:v>
                </c:pt>
                <c:pt idx="6">
                  <c:v>0.12393887263256054</c:v>
                </c:pt>
                <c:pt idx="7">
                  <c:v>0.12825663883482954</c:v>
                </c:pt>
                <c:pt idx="8">
                  <c:v>0.1234477103463434</c:v>
                </c:pt>
                <c:pt idx="9">
                  <c:v>0.13282468087674651</c:v>
                </c:pt>
                <c:pt idx="10">
                  <c:v>0.13952108877037667</c:v>
                </c:pt>
                <c:pt idx="11">
                  <c:v>0.14346116264762296</c:v>
                </c:pt>
                <c:pt idx="12">
                  <c:v>0.13303607009381024</c:v>
                </c:pt>
                <c:pt idx="13">
                  <c:v>0.13184553992680453</c:v>
                </c:pt>
                <c:pt idx="14">
                  <c:v>0.14193838067694095</c:v>
                </c:pt>
                <c:pt idx="15">
                  <c:v>0.13497832692413506</c:v>
                </c:pt>
                <c:pt idx="16">
                  <c:v>0.13438283875242557</c:v>
                </c:pt>
                <c:pt idx="17">
                  <c:v>0.13537807053657197</c:v>
                </c:pt>
                <c:pt idx="18">
                  <c:v>0.13336245700571783</c:v>
                </c:pt>
                <c:pt idx="19">
                  <c:v>0.13075367384979328</c:v>
                </c:pt>
                <c:pt idx="20">
                  <c:v>0.12875229782809042</c:v>
                </c:pt>
                <c:pt idx="21">
                  <c:v>0.14430220176973821</c:v>
                </c:pt>
                <c:pt idx="22">
                  <c:v>0.15150913151296772</c:v>
                </c:pt>
                <c:pt idx="23">
                  <c:v>0.14233479786512546</c:v>
                </c:pt>
                <c:pt idx="24">
                  <c:v>0.13837559811293268</c:v>
                </c:pt>
                <c:pt idx="25">
                  <c:v>0.14384997450473078</c:v>
                </c:pt>
                <c:pt idx="26">
                  <c:v>0.14898325808236396</c:v>
                </c:pt>
                <c:pt idx="27">
                  <c:v>0.15221996212386898</c:v>
                </c:pt>
                <c:pt idx="28">
                  <c:v>0.15013193651293766</c:v>
                </c:pt>
                <c:pt idx="29">
                  <c:v>0.14809516174783863</c:v>
                </c:pt>
                <c:pt idx="30">
                  <c:v>0.14537917975244782</c:v>
                </c:pt>
                <c:pt idx="31">
                  <c:v>0.14640327099610487</c:v>
                </c:pt>
                <c:pt idx="32">
                  <c:v>0.15019867709394805</c:v>
                </c:pt>
                <c:pt idx="33">
                  <c:v>0.15902737811395215</c:v>
                </c:pt>
                <c:pt idx="34">
                  <c:v>0.17067880820168896</c:v>
                </c:pt>
                <c:pt idx="35">
                  <c:v>0.16143248501210941</c:v>
                </c:pt>
                <c:pt idx="36">
                  <c:v>0.15714218490558426</c:v>
                </c:pt>
                <c:pt idx="37">
                  <c:v>0.17581255640414326</c:v>
                </c:pt>
                <c:pt idx="38">
                  <c:v>0.18552646035524628</c:v>
                </c:pt>
                <c:pt idx="39">
                  <c:v>0.19689558367226323</c:v>
                </c:pt>
                <c:pt idx="40">
                  <c:v>0.20604590118638508</c:v>
                </c:pt>
                <c:pt idx="41">
                  <c:v>0.19513727764887859</c:v>
                </c:pt>
                <c:pt idx="42">
                  <c:v>0.19903489235337787</c:v>
                </c:pt>
                <c:pt idx="43">
                  <c:v>0.18854519784675086</c:v>
                </c:pt>
                <c:pt idx="44">
                  <c:v>0.19777006031804059</c:v>
                </c:pt>
                <c:pt idx="45">
                  <c:v>0.20327028907584288</c:v>
                </c:pt>
                <c:pt idx="46">
                  <c:v>0.2057123858076978</c:v>
                </c:pt>
                <c:pt idx="47">
                  <c:v>0.202693326369978</c:v>
                </c:pt>
                <c:pt idx="48">
                  <c:v>0.19261496094122779</c:v>
                </c:pt>
                <c:pt idx="49">
                  <c:v>0.22044628415395587</c:v>
                </c:pt>
                <c:pt idx="50">
                  <c:v>0.23583397975682016</c:v>
                </c:pt>
                <c:pt idx="51">
                  <c:v>0.2324321952075836</c:v>
                </c:pt>
                <c:pt idx="52">
                  <c:v>0.21561921716521046</c:v>
                </c:pt>
                <c:pt idx="53">
                  <c:v>0.21067797849776931</c:v>
                </c:pt>
                <c:pt idx="54">
                  <c:v>0.19236865044773754</c:v>
                </c:pt>
                <c:pt idx="55">
                  <c:v>0.19712072383885321</c:v>
                </c:pt>
                <c:pt idx="56">
                  <c:v>0.1932203840983803</c:v>
                </c:pt>
                <c:pt idx="57">
                  <c:v>0.2057070520597078</c:v>
                </c:pt>
                <c:pt idx="58">
                  <c:v>0.20848547144917309</c:v>
                </c:pt>
                <c:pt idx="59">
                  <c:v>0.20807299860655371</c:v>
                </c:pt>
                <c:pt idx="60">
                  <c:v>0.19644883890958464</c:v>
                </c:pt>
                <c:pt idx="61">
                  <c:v>0.20683776296160988</c:v>
                </c:pt>
                <c:pt idx="62">
                  <c:v>0.21573932673793242</c:v>
                </c:pt>
                <c:pt idx="63">
                  <c:v>0.21658970811315409</c:v>
                </c:pt>
                <c:pt idx="64">
                  <c:v>0.20157536961724246</c:v>
                </c:pt>
                <c:pt idx="65">
                  <c:v>0.19200052498605505</c:v>
                </c:pt>
                <c:pt idx="66">
                  <c:v>0.184851876820535</c:v>
                </c:pt>
                <c:pt idx="67">
                  <c:v>0.18145682562311977</c:v>
                </c:pt>
                <c:pt idx="68">
                  <c:v>0.18336576760089482</c:v>
                </c:pt>
                <c:pt idx="69">
                  <c:v>0.18992755016990448</c:v>
                </c:pt>
                <c:pt idx="70">
                  <c:v>0.19680952122462272</c:v>
                </c:pt>
                <c:pt idx="71">
                  <c:v>0.2076187819345745</c:v>
                </c:pt>
                <c:pt idx="72">
                  <c:v>0.17539220080681309</c:v>
                </c:pt>
                <c:pt idx="73">
                  <c:v>0.17707619947815553</c:v>
                </c:pt>
                <c:pt idx="74">
                  <c:v>0.19144910337552742</c:v>
                </c:pt>
                <c:pt idx="75">
                  <c:v>0.1948528657848867</c:v>
                </c:pt>
                <c:pt idx="76">
                  <c:v>0.19935443226139832</c:v>
                </c:pt>
                <c:pt idx="77">
                  <c:v>0.1810413790242775</c:v>
                </c:pt>
                <c:pt idx="78">
                  <c:v>0.18245573091397066</c:v>
                </c:pt>
                <c:pt idx="79">
                  <c:v>0.17326959183351479</c:v>
                </c:pt>
                <c:pt idx="80">
                  <c:v>0.17513146542870053</c:v>
                </c:pt>
                <c:pt idx="81">
                  <c:v>0.18786077647072724</c:v>
                </c:pt>
                <c:pt idx="82">
                  <c:v>0.19653307746563897</c:v>
                </c:pt>
                <c:pt idx="83">
                  <c:v>0.20867859280441578</c:v>
                </c:pt>
                <c:pt idx="84">
                  <c:v>0.18863442598853447</c:v>
                </c:pt>
                <c:pt idx="85">
                  <c:v>0.2044281472329062</c:v>
                </c:pt>
                <c:pt idx="86">
                  <c:v>0.21191163159085766</c:v>
                </c:pt>
                <c:pt idx="87">
                  <c:v>0.20969398513117352</c:v>
                </c:pt>
                <c:pt idx="88">
                  <c:v>0.2087061749974789</c:v>
                </c:pt>
                <c:pt idx="89">
                  <c:v>0.18475090736259939</c:v>
                </c:pt>
                <c:pt idx="90">
                  <c:v>0.17052095607198459</c:v>
                </c:pt>
                <c:pt idx="91">
                  <c:v>0.18313675486133249</c:v>
                </c:pt>
                <c:pt idx="92">
                  <c:v>0.1804761567492639</c:v>
                </c:pt>
                <c:pt idx="93">
                  <c:v>0.19422066845687458</c:v>
                </c:pt>
                <c:pt idx="94">
                  <c:v>0.21506414043933247</c:v>
                </c:pt>
                <c:pt idx="95">
                  <c:v>0.20740714054112477</c:v>
                </c:pt>
                <c:pt idx="96">
                  <c:v>0.19031960859067226</c:v>
                </c:pt>
                <c:pt idx="97">
                  <c:v>0.20739492048539238</c:v>
                </c:pt>
                <c:pt idx="98">
                  <c:v>0.20877781345511195</c:v>
                </c:pt>
                <c:pt idx="99">
                  <c:v>0.19877071976860608</c:v>
                </c:pt>
                <c:pt idx="100">
                  <c:v>0.19773619521357627</c:v>
                </c:pt>
                <c:pt idx="101">
                  <c:v>0.17386600487511922</c:v>
                </c:pt>
                <c:pt idx="102">
                  <c:v>0.16257865820041445</c:v>
                </c:pt>
                <c:pt idx="103">
                  <c:v>0.16569816620962888</c:v>
                </c:pt>
                <c:pt idx="104">
                  <c:v>0.16341900007947291</c:v>
                </c:pt>
                <c:pt idx="105">
                  <c:v>0.17046672493642401</c:v>
                </c:pt>
                <c:pt idx="106">
                  <c:v>0.19911679640703556</c:v>
                </c:pt>
                <c:pt idx="107">
                  <c:v>0.1848076319754674</c:v>
                </c:pt>
                <c:pt idx="108">
                  <c:v>0.18298324822384868</c:v>
                </c:pt>
                <c:pt idx="109">
                  <c:v>0.19437276956486615</c:v>
                </c:pt>
                <c:pt idx="110">
                  <c:v>0.18951890109601396</c:v>
                </c:pt>
                <c:pt idx="111">
                  <c:v>0.19810718993777257</c:v>
                </c:pt>
                <c:pt idx="112">
                  <c:v>0.18753390121024607</c:v>
                </c:pt>
                <c:pt idx="113">
                  <c:v>0.17402591513530058</c:v>
                </c:pt>
                <c:pt idx="114">
                  <c:v>0.16914674941129948</c:v>
                </c:pt>
                <c:pt idx="115">
                  <c:v>0.15199600505243369</c:v>
                </c:pt>
                <c:pt idx="116">
                  <c:v>0.16633145416175407</c:v>
                </c:pt>
                <c:pt idx="117">
                  <c:v>0.17129968045780164</c:v>
                </c:pt>
                <c:pt idx="118">
                  <c:v>0.19379057922173212</c:v>
                </c:pt>
                <c:pt idx="119">
                  <c:v>0.19586950243769854</c:v>
                </c:pt>
                <c:pt idx="120">
                  <c:v>0.19108141740464654</c:v>
                </c:pt>
                <c:pt idx="121">
                  <c:v>0.179486613953249</c:v>
                </c:pt>
                <c:pt idx="122">
                  <c:v>0.18740861511591109</c:v>
                </c:pt>
                <c:pt idx="123">
                  <c:v>0.19949078862030886</c:v>
                </c:pt>
                <c:pt idx="124">
                  <c:v>0.18411884774167805</c:v>
                </c:pt>
                <c:pt idx="125">
                  <c:v>0.17534694324114564</c:v>
                </c:pt>
                <c:pt idx="126">
                  <c:v>0.17779209220337105</c:v>
                </c:pt>
                <c:pt idx="127">
                  <c:v>0.17249087499916591</c:v>
                </c:pt>
                <c:pt idx="128">
                  <c:v>0.16552528364450714</c:v>
                </c:pt>
                <c:pt idx="129">
                  <c:v>0.17755922952882178</c:v>
                </c:pt>
                <c:pt idx="130">
                  <c:v>0.19940990244007495</c:v>
                </c:pt>
                <c:pt idx="131">
                  <c:v>0.1984395129983704</c:v>
                </c:pt>
                <c:pt idx="132">
                  <c:v>0.16925461418020213</c:v>
                </c:pt>
                <c:pt idx="133">
                  <c:v>0.19933957167999722</c:v>
                </c:pt>
                <c:pt idx="134">
                  <c:v>0.19176765074586902</c:v>
                </c:pt>
                <c:pt idx="135">
                  <c:v>0.23141688086869852</c:v>
                </c:pt>
                <c:pt idx="136">
                  <c:v>0.19929362591431557</c:v>
                </c:pt>
                <c:pt idx="137">
                  <c:v>0.17904850138109699</c:v>
                </c:pt>
                <c:pt idx="138">
                  <c:v>0.17484799670753312</c:v>
                </c:pt>
                <c:pt idx="139">
                  <c:v>0.17237976508292011</c:v>
                </c:pt>
                <c:pt idx="140">
                  <c:v>0.17363864364700368</c:v>
                </c:pt>
                <c:pt idx="141">
                  <c:v>0.20388745759253118</c:v>
                </c:pt>
                <c:pt idx="142">
                  <c:v>0.18625746277944308</c:v>
                </c:pt>
                <c:pt idx="143">
                  <c:v>0.20155511762329215</c:v>
                </c:pt>
                <c:pt idx="144">
                  <c:v>0.18731015631673359</c:v>
                </c:pt>
                <c:pt idx="145">
                  <c:v>0.19582949438730421</c:v>
                </c:pt>
                <c:pt idx="146">
                  <c:v>0.21970813747577855</c:v>
                </c:pt>
                <c:pt idx="147">
                  <c:v>0.19344464644887366</c:v>
                </c:pt>
                <c:pt idx="148">
                  <c:v>0.19516597030912405</c:v>
                </c:pt>
                <c:pt idx="149">
                  <c:v>0.18672349033055574</c:v>
                </c:pt>
                <c:pt idx="150">
                  <c:v>0.18487941358250318</c:v>
                </c:pt>
                <c:pt idx="151">
                  <c:v>0.18886392307476663</c:v>
                </c:pt>
                <c:pt idx="152">
                  <c:v>0.18073336987488767</c:v>
                </c:pt>
                <c:pt idx="153">
                  <c:v>0.18590659102575213</c:v>
                </c:pt>
                <c:pt idx="154">
                  <c:v>0.19415794481446241</c:v>
                </c:pt>
                <c:pt idx="155">
                  <c:v>0.21683984728956149</c:v>
                </c:pt>
                <c:pt idx="156">
                  <c:v>0.18407326520655773</c:v>
                </c:pt>
                <c:pt idx="157">
                  <c:v>0.18762414790368009</c:v>
                </c:pt>
                <c:pt idx="158">
                  <c:v>0.22597459110215587</c:v>
                </c:pt>
                <c:pt idx="159">
                  <c:v>0.20991734868498238</c:v>
                </c:pt>
                <c:pt idx="160">
                  <c:v>0.19785163290317931</c:v>
                </c:pt>
                <c:pt idx="161">
                  <c:v>0.18586542747829657</c:v>
                </c:pt>
                <c:pt idx="162">
                  <c:v>0.18845228548516441</c:v>
                </c:pt>
                <c:pt idx="163">
                  <c:v>0.19215405833375901</c:v>
                </c:pt>
                <c:pt idx="164">
                  <c:v>0.19184234495321686</c:v>
                </c:pt>
                <c:pt idx="165">
                  <c:v>0.20124629184293213</c:v>
                </c:pt>
                <c:pt idx="166">
                  <c:v>0.15194811417812215</c:v>
                </c:pt>
                <c:pt idx="167">
                  <c:v>0.19937467936719216</c:v>
                </c:pt>
                <c:pt idx="168">
                  <c:v>0.21143979361122384</c:v>
                </c:pt>
                <c:pt idx="169">
                  <c:v>0.2057777160129243</c:v>
                </c:pt>
                <c:pt idx="170">
                  <c:v>0.21829472912769282</c:v>
                </c:pt>
                <c:pt idx="171">
                  <c:v>0.22630827049359969</c:v>
                </c:pt>
                <c:pt idx="172">
                  <c:v>0.21712197800117378</c:v>
                </c:pt>
                <c:pt idx="173">
                  <c:v>0.20180380358728817</c:v>
                </c:pt>
                <c:pt idx="174">
                  <c:v>0.19957592923714734</c:v>
                </c:pt>
                <c:pt idx="175">
                  <c:v>0.19607996349383958</c:v>
                </c:pt>
                <c:pt idx="176">
                  <c:v>0.20476149607785921</c:v>
                </c:pt>
                <c:pt idx="177">
                  <c:v>0.1996903520208605</c:v>
                </c:pt>
                <c:pt idx="178">
                  <c:v>0.21650626678603402</c:v>
                </c:pt>
                <c:pt idx="179">
                  <c:v>0.20819262461164392</c:v>
                </c:pt>
                <c:pt idx="180">
                  <c:v>0.2067140668307883</c:v>
                </c:pt>
                <c:pt idx="181">
                  <c:v>0.21623148380617624</c:v>
                </c:pt>
                <c:pt idx="182">
                  <c:v>0.21204965971552639</c:v>
                </c:pt>
                <c:pt idx="183">
                  <c:v>0.2392465225919827</c:v>
                </c:pt>
                <c:pt idx="184">
                  <c:v>0.2253112543765777</c:v>
                </c:pt>
                <c:pt idx="185">
                  <c:v>0.21653897694817062</c:v>
                </c:pt>
                <c:pt idx="186">
                  <c:v>0.20148612935818508</c:v>
                </c:pt>
                <c:pt idx="187">
                  <c:v>0.19261060609332153</c:v>
                </c:pt>
                <c:pt idx="188">
                  <c:v>0.19439437683101249</c:v>
                </c:pt>
                <c:pt idx="189">
                  <c:v>0.20653928394870544</c:v>
                </c:pt>
                <c:pt idx="190">
                  <c:v>0.22403825043300077</c:v>
                </c:pt>
                <c:pt idx="191">
                  <c:v>0.22756755073872539</c:v>
                </c:pt>
                <c:pt idx="192">
                  <c:v>0.2263676688023657</c:v>
                </c:pt>
                <c:pt idx="193">
                  <c:v>0.23905618917302832</c:v>
                </c:pt>
                <c:pt idx="194">
                  <c:v>0.24810964810964811</c:v>
                </c:pt>
                <c:pt idx="195">
                  <c:v>0.24223546236307586</c:v>
                </c:pt>
                <c:pt idx="196">
                  <c:v>0.22361474513960189</c:v>
                </c:pt>
                <c:pt idx="197">
                  <c:v>0.21097472459288916</c:v>
                </c:pt>
                <c:pt idx="198">
                  <c:v>0.20204983616551095</c:v>
                </c:pt>
                <c:pt idx="199">
                  <c:v>0.18940829359991038</c:v>
                </c:pt>
                <c:pt idx="200">
                  <c:v>0.18987063130808371</c:v>
                </c:pt>
                <c:pt idx="201">
                  <c:v>0.20695646872332643</c:v>
                </c:pt>
                <c:pt idx="202">
                  <c:v>0.21068672526115706</c:v>
                </c:pt>
                <c:pt idx="203">
                  <c:v>0.21569767641907725</c:v>
                </c:pt>
                <c:pt idx="204">
                  <c:v>0.22038613128393147</c:v>
                </c:pt>
                <c:pt idx="205">
                  <c:v>0.21841471959616859</c:v>
                </c:pt>
                <c:pt idx="206">
                  <c:v>0.21714747409159163</c:v>
                </c:pt>
                <c:pt idx="207">
                  <c:v>0.2116099194725293</c:v>
                </c:pt>
                <c:pt idx="208">
                  <c:v>0.20166295488387889</c:v>
                </c:pt>
                <c:pt idx="209">
                  <c:v>0.195163526334939</c:v>
                </c:pt>
                <c:pt idx="210">
                  <c:v>0.18278381328184032</c:v>
                </c:pt>
                <c:pt idx="211">
                  <c:v>0.1839872587650758</c:v>
                </c:pt>
                <c:pt idx="212">
                  <c:v>0.17967293757518596</c:v>
                </c:pt>
                <c:pt idx="213">
                  <c:v>0.18923653762105216</c:v>
                </c:pt>
                <c:pt idx="214">
                  <c:v>0.20351253123343682</c:v>
                </c:pt>
                <c:pt idx="215">
                  <c:v>0.20966390405488564</c:v>
                </c:pt>
                <c:pt idx="216">
                  <c:v>0.20016289711183718</c:v>
                </c:pt>
                <c:pt idx="217">
                  <c:v>0.21363082104579736</c:v>
                </c:pt>
                <c:pt idx="218">
                  <c:v>0.20714738463214505</c:v>
                </c:pt>
                <c:pt idx="219">
                  <c:v>0.20498792264541185</c:v>
                </c:pt>
                <c:pt idx="220">
                  <c:v>0.19691982906539318</c:v>
                </c:pt>
                <c:pt idx="221">
                  <c:v>0.17946694790618467</c:v>
                </c:pt>
                <c:pt idx="222">
                  <c:v>0.18231307483236897</c:v>
                </c:pt>
                <c:pt idx="223">
                  <c:v>0.18378520798912806</c:v>
                </c:pt>
                <c:pt idx="224">
                  <c:v>0.17915696310037324</c:v>
                </c:pt>
                <c:pt idx="225">
                  <c:v>0.18835526832546409</c:v>
                </c:pt>
                <c:pt idx="226">
                  <c:v>0.20601522270766354</c:v>
                </c:pt>
                <c:pt idx="227">
                  <c:v>0.20812706471261572</c:v>
                </c:pt>
                <c:pt idx="228">
                  <c:v>0.22395191268838471</c:v>
                </c:pt>
                <c:pt idx="229">
                  <c:v>0.21392032179589085</c:v>
                </c:pt>
                <c:pt idx="230">
                  <c:v>0.21318855266364792</c:v>
                </c:pt>
                <c:pt idx="231">
                  <c:v>0.2158962171130922</c:v>
                </c:pt>
                <c:pt idx="232">
                  <c:v>0.2092275343477438</c:v>
                </c:pt>
                <c:pt idx="233">
                  <c:v>0.19826293377710341</c:v>
                </c:pt>
                <c:pt idx="234">
                  <c:v>0.18902739618494388</c:v>
                </c:pt>
                <c:pt idx="235">
                  <c:v>0.18753003302810914</c:v>
                </c:pt>
                <c:pt idx="236">
                  <c:v>0.19943310584252461</c:v>
                </c:pt>
                <c:pt idx="237">
                  <c:v>0.20405288988971648</c:v>
                </c:pt>
                <c:pt idx="238">
                  <c:v>0.21892096701124336</c:v>
                </c:pt>
                <c:pt idx="239">
                  <c:v>0.22389945904920644</c:v>
                </c:pt>
                <c:pt idx="240">
                  <c:v>0.19731319822939564</c:v>
                </c:pt>
                <c:pt idx="241">
                  <c:v>0.2053170998121778</c:v>
                </c:pt>
                <c:pt idx="242">
                  <c:v>0.20573956008925726</c:v>
                </c:pt>
                <c:pt idx="243">
                  <c:v>0.21987595810660582</c:v>
                </c:pt>
                <c:pt idx="244">
                  <c:v>0.20968378411060504</c:v>
                </c:pt>
                <c:pt idx="245">
                  <c:v>0.19262757122369914</c:v>
                </c:pt>
                <c:pt idx="246">
                  <c:v>0.18830896899005728</c:v>
                </c:pt>
                <c:pt idx="247">
                  <c:v>0.18352054921425889</c:v>
                </c:pt>
                <c:pt idx="248">
                  <c:v>0.18601575153871072</c:v>
                </c:pt>
                <c:pt idx="249">
                  <c:v>0.19709650104512699</c:v>
                </c:pt>
                <c:pt idx="250">
                  <c:v>0.19588098502085022</c:v>
                </c:pt>
                <c:pt idx="251">
                  <c:v>0.21390167061679866</c:v>
                </c:pt>
                <c:pt idx="252">
                  <c:v>0.18903266811486955</c:v>
                </c:pt>
                <c:pt idx="253">
                  <c:v>0.20888962870416783</c:v>
                </c:pt>
                <c:pt idx="254">
                  <c:v>0.22106984659275755</c:v>
                </c:pt>
                <c:pt idx="255">
                  <c:v>0.21481571949324729</c:v>
                </c:pt>
                <c:pt idx="256">
                  <c:v>0.19925874492838949</c:v>
                </c:pt>
                <c:pt idx="257">
                  <c:v>0.20447494655264564</c:v>
                </c:pt>
                <c:pt idx="258">
                  <c:v>0.18887514440004202</c:v>
                </c:pt>
                <c:pt idx="259">
                  <c:v>0.18744166815300048</c:v>
                </c:pt>
                <c:pt idx="260">
                  <c:v>0.18726470933270767</c:v>
                </c:pt>
                <c:pt idx="261">
                  <c:v>0.20223560442970462</c:v>
                </c:pt>
                <c:pt idx="262">
                  <c:v>0.22232487622831174</c:v>
                </c:pt>
                <c:pt idx="263">
                  <c:v>0.2329656142360263</c:v>
                </c:pt>
                <c:pt idx="264">
                  <c:v>0.22741464347465798</c:v>
                </c:pt>
                <c:pt idx="265">
                  <c:v>0.23333993610762241</c:v>
                </c:pt>
                <c:pt idx="266">
                  <c:v>0.23366896920391236</c:v>
                </c:pt>
                <c:pt idx="267">
                  <c:v>0.220373421558102</c:v>
                </c:pt>
                <c:pt idx="268">
                  <c:v>0.21347417903977456</c:v>
                </c:pt>
                <c:pt idx="269">
                  <c:v>0.19608755231077146</c:v>
                </c:pt>
                <c:pt idx="270">
                  <c:v>0.1975023998845836</c:v>
                </c:pt>
                <c:pt idx="271">
                  <c:v>0.19511355351216061</c:v>
                </c:pt>
                <c:pt idx="272">
                  <c:v>0.19619305127335926</c:v>
                </c:pt>
                <c:pt idx="273">
                  <c:v>0.20894823632785464</c:v>
                </c:pt>
                <c:pt idx="274">
                  <c:v>0.23801637508206852</c:v>
                </c:pt>
                <c:pt idx="275">
                  <c:v>0.22991279027863867</c:v>
                </c:pt>
                <c:pt idx="276">
                  <c:v>0.22157881288629538</c:v>
                </c:pt>
                <c:pt idx="277">
                  <c:v>0.23092660189379616</c:v>
                </c:pt>
                <c:pt idx="278">
                  <c:v>0.23450366623003147</c:v>
                </c:pt>
                <c:pt idx="279">
                  <c:v>0.22863925215126812</c:v>
                </c:pt>
                <c:pt idx="280">
                  <c:v>0.22774810729911751</c:v>
                </c:pt>
                <c:pt idx="281">
                  <c:v>0.20405872280138107</c:v>
                </c:pt>
                <c:pt idx="282">
                  <c:v>0.20386057737418808</c:v>
                </c:pt>
                <c:pt idx="283">
                  <c:v>0.20575253763583967</c:v>
                </c:pt>
                <c:pt idx="284">
                  <c:v>0.20195580837852706</c:v>
                </c:pt>
                <c:pt idx="285">
                  <c:v>0.21420005276659762</c:v>
                </c:pt>
                <c:pt idx="286">
                  <c:v>0.32771840238299454</c:v>
                </c:pt>
                <c:pt idx="287">
                  <c:v>0.33756307513845762</c:v>
                </c:pt>
                <c:pt idx="288">
                  <c:v>0.30814098771122306</c:v>
                </c:pt>
                <c:pt idx="289">
                  <c:v>0.33022346448689777</c:v>
                </c:pt>
                <c:pt idx="290">
                  <c:v>0.32817251182041801</c:v>
                </c:pt>
                <c:pt idx="291">
                  <c:v>0.34435878776497097</c:v>
                </c:pt>
                <c:pt idx="292">
                  <c:v>0.31118961911618498</c:v>
                </c:pt>
                <c:pt idx="293">
                  <c:v>0.27590260271456957</c:v>
                </c:pt>
                <c:pt idx="294">
                  <c:v>0.26204128116853603</c:v>
                </c:pt>
                <c:pt idx="295">
                  <c:v>0.26420654478766692</c:v>
                </c:pt>
                <c:pt idx="296">
                  <c:v>0.22210089816409412</c:v>
                </c:pt>
                <c:pt idx="297">
                  <c:v>0.20038450689326892</c:v>
                </c:pt>
                <c:pt idx="298">
                  <c:v>0.21758172453067537</c:v>
                </c:pt>
                <c:pt idx="299">
                  <c:v>0.23633771002409862</c:v>
                </c:pt>
                <c:pt idx="300">
                  <c:v>0.23722290659410419</c:v>
                </c:pt>
                <c:pt idx="301">
                  <c:v>0.2396251588310038</c:v>
                </c:pt>
                <c:pt idx="302">
                  <c:v>0.21777212701641702</c:v>
                </c:pt>
                <c:pt idx="303">
                  <c:v>0.19187344888990826</c:v>
                </c:pt>
                <c:pt idx="304">
                  <c:v>0.17645424944086305</c:v>
                </c:pt>
                <c:pt idx="305">
                  <c:v>0.16335651849600391</c:v>
                </c:pt>
                <c:pt idx="306">
                  <c:v>0.16333163131349029</c:v>
                </c:pt>
                <c:pt idx="307">
                  <c:v>0.16597872145060219</c:v>
                </c:pt>
                <c:pt idx="308">
                  <c:v>0.16219477303055663</c:v>
                </c:pt>
                <c:pt idx="309">
                  <c:v>0.17236389042598435</c:v>
                </c:pt>
                <c:pt idx="310">
                  <c:v>0.17954919572070732</c:v>
                </c:pt>
                <c:pt idx="311">
                  <c:v>0.19799714724233425</c:v>
                </c:pt>
                <c:pt idx="312">
                  <c:v>0.19503035519928488</c:v>
                </c:pt>
                <c:pt idx="313">
                  <c:v>0.21476213163064833</c:v>
                </c:pt>
                <c:pt idx="314">
                  <c:v>0.20307074447680459</c:v>
                </c:pt>
                <c:pt idx="315">
                  <c:v>0.18574485629920223</c:v>
                </c:pt>
                <c:pt idx="316">
                  <c:v>0.17311206682828414</c:v>
                </c:pt>
                <c:pt idx="317">
                  <c:v>0.15446479244035916</c:v>
                </c:pt>
                <c:pt idx="318">
                  <c:v>0.14673269958070367</c:v>
                </c:pt>
                <c:pt idx="319">
                  <c:v>0.14784119513233571</c:v>
                </c:pt>
                <c:pt idx="320">
                  <c:v>0.14947742432525948</c:v>
                </c:pt>
                <c:pt idx="321">
                  <c:v>0.15687077489627799</c:v>
                </c:pt>
                <c:pt idx="322">
                  <c:v>0.17578941483824945</c:v>
                </c:pt>
                <c:pt idx="323">
                  <c:v>0.19218268239649089</c:v>
                </c:pt>
                <c:pt idx="324">
                  <c:v>0.19744191969867708</c:v>
                </c:pt>
                <c:pt idx="325">
                  <c:v>0.21034056090575323</c:v>
                </c:pt>
                <c:pt idx="326">
                  <c:v>0.20098888508140692</c:v>
                </c:pt>
                <c:pt idx="327">
                  <c:v>0.18105493180834634</c:v>
                </c:pt>
                <c:pt idx="328">
                  <c:v>0.16063409713867</c:v>
                </c:pt>
                <c:pt idx="329">
                  <c:v>0.15495425301477483</c:v>
                </c:pt>
                <c:pt idx="330">
                  <c:v>0.14758270182754454</c:v>
                </c:pt>
                <c:pt idx="331">
                  <c:v>0.14415766749554873</c:v>
                </c:pt>
                <c:pt idx="332">
                  <c:v>0.14593533420563343</c:v>
                </c:pt>
                <c:pt idx="333">
                  <c:v>0.14769110101427327</c:v>
                </c:pt>
                <c:pt idx="334">
                  <c:v>0.16514461617467954</c:v>
                </c:pt>
                <c:pt idx="335">
                  <c:v>0.18096071097325489</c:v>
                </c:pt>
                <c:pt idx="336">
                  <c:v>0.18141466997559519</c:v>
                </c:pt>
                <c:pt idx="337">
                  <c:v>0.18632252228970153</c:v>
                </c:pt>
                <c:pt idx="338">
                  <c:v>0.1816989979390235</c:v>
                </c:pt>
                <c:pt idx="339">
                  <c:v>0.1792172231035134</c:v>
                </c:pt>
                <c:pt idx="340">
                  <c:v>0.16684193532672542</c:v>
                </c:pt>
                <c:pt idx="341">
                  <c:v>0.15490564634504356</c:v>
                </c:pt>
                <c:pt idx="342">
                  <c:v>0.14514021977740962</c:v>
                </c:pt>
                <c:pt idx="343">
                  <c:v>0.14472551601983963</c:v>
                </c:pt>
                <c:pt idx="344">
                  <c:v>0.14417097658790537</c:v>
                </c:pt>
                <c:pt idx="345">
                  <c:v>0.14454401145187229</c:v>
                </c:pt>
                <c:pt idx="346">
                  <c:v>0.15679978415368112</c:v>
                </c:pt>
                <c:pt idx="347">
                  <c:v>0.17923015077020354</c:v>
                </c:pt>
                <c:pt idx="348">
                  <c:v>0.17840816651031147</c:v>
                </c:pt>
                <c:pt idx="349">
                  <c:v>0.16910822930458358</c:v>
                </c:pt>
                <c:pt idx="350">
                  <c:v>0.17064184605732657</c:v>
                </c:pt>
                <c:pt idx="351">
                  <c:v>0.169955557415467</c:v>
                </c:pt>
                <c:pt idx="352">
                  <c:v>0.14592954865408783</c:v>
                </c:pt>
                <c:pt idx="353">
                  <c:v>0.13713680984488344</c:v>
                </c:pt>
                <c:pt idx="354">
                  <c:v>0.13509766461676445</c:v>
                </c:pt>
                <c:pt idx="355">
                  <c:v>0.13944906935311838</c:v>
                </c:pt>
                <c:pt idx="356">
                  <c:v>0.13549056772212956</c:v>
                </c:pt>
                <c:pt idx="357">
                  <c:v>0.13858304431247015</c:v>
                </c:pt>
                <c:pt idx="358">
                  <c:v>0.14607822272911034</c:v>
                </c:pt>
                <c:pt idx="359">
                  <c:v>0.17715109048974256</c:v>
                </c:pt>
                <c:pt idx="360">
                  <c:v>0.17357641114211694</c:v>
                </c:pt>
                <c:pt idx="361">
                  <c:v>0.181348799631671</c:v>
                </c:pt>
                <c:pt idx="362">
                  <c:v>0.18006880435284842</c:v>
                </c:pt>
                <c:pt idx="363">
                  <c:v>0.15889590278318108</c:v>
                </c:pt>
                <c:pt idx="364">
                  <c:v>0.15666988206066071</c:v>
                </c:pt>
                <c:pt idx="365">
                  <c:v>0.12362822593715903</c:v>
                </c:pt>
                <c:pt idx="366">
                  <c:v>0.11314131166554463</c:v>
                </c:pt>
                <c:pt idx="367">
                  <c:v>0.11408370502390427</c:v>
                </c:pt>
                <c:pt idx="368">
                  <c:v>0.13290954534889957</c:v>
                </c:pt>
                <c:pt idx="369">
                  <c:v>0.13719912646747476</c:v>
                </c:pt>
                <c:pt idx="370">
                  <c:v>0.13747920945599768</c:v>
                </c:pt>
                <c:pt idx="371">
                  <c:v>0.16396969388595711</c:v>
                </c:pt>
                <c:pt idx="372">
                  <c:v>0.18062080173790185</c:v>
                </c:pt>
                <c:pt idx="373">
                  <c:v>0.18504520491728657</c:v>
                </c:pt>
                <c:pt idx="374">
                  <c:v>0.19036810358129816</c:v>
                </c:pt>
                <c:pt idx="375">
                  <c:v>0.18093209259217016</c:v>
                </c:pt>
                <c:pt idx="376">
                  <c:v>0.16669758547034536</c:v>
                </c:pt>
                <c:pt idx="377">
                  <c:v>0.15958573596753159</c:v>
                </c:pt>
                <c:pt idx="378">
                  <c:v>0.15735407610844937</c:v>
                </c:pt>
                <c:pt idx="379">
                  <c:v>0.15056537492786382</c:v>
                </c:pt>
                <c:pt idx="380">
                  <c:v>0.16374462565753128</c:v>
                </c:pt>
                <c:pt idx="381">
                  <c:v>0.17330526468596652</c:v>
                </c:pt>
                <c:pt idx="382">
                  <c:v>0.19829880944691505</c:v>
                </c:pt>
                <c:pt idx="383">
                  <c:v>0.22527859816517323</c:v>
                </c:pt>
                <c:pt idx="384">
                  <c:v>0.2566826652464605</c:v>
                </c:pt>
                <c:pt idx="385">
                  <c:v>0.25309172879354835</c:v>
                </c:pt>
                <c:pt idx="386">
                  <c:v>0.24032390094266459</c:v>
                </c:pt>
                <c:pt idx="387">
                  <c:v>0.24831122900088418</c:v>
                </c:pt>
                <c:pt idx="388">
                  <c:v>0.22329370842834009</c:v>
                </c:pt>
                <c:pt idx="389">
                  <c:v>0.20356755537410112</c:v>
                </c:pt>
                <c:pt idx="390">
                  <c:v>0.19358079840899017</c:v>
                </c:pt>
                <c:pt idx="391">
                  <c:v>0.18731652611687724</c:v>
                </c:pt>
                <c:pt idx="392">
                  <c:v>0.19509617917937286</c:v>
                </c:pt>
                <c:pt idx="393">
                  <c:v>0.20496630560694271</c:v>
                </c:pt>
                <c:pt idx="394">
                  <c:v>0.21499208780137014</c:v>
                </c:pt>
                <c:pt idx="395">
                  <c:v>0.23702045891392828</c:v>
                </c:pt>
                <c:pt idx="396">
                  <c:v>0.26606162986976117</c:v>
                </c:pt>
                <c:pt idx="397">
                  <c:v>0.26161358212452002</c:v>
                </c:pt>
                <c:pt idx="398">
                  <c:v>0.23681091041505786</c:v>
                </c:pt>
                <c:pt idx="399">
                  <c:v>0.23445802837983526</c:v>
                </c:pt>
                <c:pt idx="400">
                  <c:v>0.26469057363459281</c:v>
                </c:pt>
                <c:pt idx="401">
                  <c:v>0.24649629159623385</c:v>
                </c:pt>
                <c:pt idx="402">
                  <c:v>0.23888234626657548</c:v>
                </c:pt>
                <c:pt idx="403">
                  <c:v>0.23723372817863433</c:v>
                </c:pt>
                <c:pt idx="404">
                  <c:v>0.23683771187542482</c:v>
                </c:pt>
                <c:pt idx="405">
                  <c:v>0.24888309553402405</c:v>
                </c:pt>
                <c:pt idx="406">
                  <c:v>0.26593658694608374</c:v>
                </c:pt>
                <c:pt idx="407">
                  <c:v>0.27801702339113066</c:v>
                </c:pt>
                <c:pt idx="408">
                  <c:v>0.26440036894429503</c:v>
                </c:pt>
                <c:pt idx="409">
                  <c:v>0.27679388288281298</c:v>
                </c:pt>
                <c:pt idx="410">
                  <c:v>0.28218638127015988</c:v>
                </c:pt>
                <c:pt idx="411">
                  <c:v>0.27906394577746474</c:v>
                </c:pt>
                <c:pt idx="412">
                  <c:v>0.2653216186190766</c:v>
                </c:pt>
                <c:pt idx="413">
                  <c:v>0.24708395985494716</c:v>
                </c:pt>
                <c:pt idx="414">
                  <c:v>0.23945186222788567</c:v>
                </c:pt>
                <c:pt idx="415">
                  <c:v>0.23779931369330473</c:v>
                </c:pt>
                <c:pt idx="416">
                  <c:v>0.23740235325333026</c:v>
                </c:pt>
                <c:pt idx="417">
                  <c:v>0.24947645413763028</c:v>
                </c:pt>
                <c:pt idx="418">
                  <c:v>0.26657060253295817</c:v>
                </c:pt>
                <c:pt idx="419">
                  <c:v>0.27867983977254929</c:v>
                </c:pt>
                <c:pt idx="420">
                  <c:v>0.24987197504854697</c:v>
                </c:pt>
                <c:pt idx="421">
                  <c:v>0.26158448444471055</c:v>
                </c:pt>
                <c:pt idx="422">
                  <c:v>0.266680673333828</c:v>
                </c:pt>
                <c:pt idx="423">
                  <c:v>0.26372981087233954</c:v>
                </c:pt>
                <c:pt idx="424">
                  <c:v>0.25074260346964045</c:v>
                </c:pt>
                <c:pt idx="425">
                  <c:v>0.23350707602370643</c:v>
                </c:pt>
                <c:pt idx="426">
                  <c:v>0.22629435043088034</c:v>
                </c:pt>
                <c:pt idx="427">
                  <c:v>0.22473260689834268</c:v>
                </c:pt>
                <c:pt idx="428">
                  <c:v>0.22435745882442507</c:v>
                </c:pt>
                <c:pt idx="429">
                  <c:v>0.23576810642276894</c:v>
                </c:pt>
                <c:pt idx="430">
                  <c:v>0.25192295763711592</c:v>
                </c:pt>
                <c:pt idx="431">
                  <c:v>0.2633668109020314</c:v>
                </c:pt>
                <c:pt idx="432">
                  <c:v>0.24851021790137179</c:v>
                </c:pt>
                <c:pt idx="433">
                  <c:v>0.26015889623613492</c:v>
                </c:pt>
                <c:pt idx="434">
                  <c:v>0.26522731181597359</c:v>
                </c:pt>
                <c:pt idx="435">
                  <c:v>0.26229253102209305</c:v>
                </c:pt>
                <c:pt idx="436">
                  <c:v>0.24937610155477083</c:v>
                </c:pt>
                <c:pt idx="437">
                  <c:v>0.23223450462137338</c:v>
                </c:pt>
                <c:pt idx="438">
                  <c:v>0.22506108708069975</c:v>
                </c:pt>
                <c:pt idx="439">
                  <c:v>0.2235078547684263</c:v>
                </c:pt>
                <c:pt idx="440">
                  <c:v>0.22313475118377482</c:v>
                </c:pt>
                <c:pt idx="441">
                  <c:v>0.23448321281301224</c:v>
                </c:pt>
                <c:pt idx="442">
                  <c:v>0.25055002300515811</c:v>
                </c:pt>
                <c:pt idx="443">
                  <c:v>0.26193150933607995</c:v>
                </c:pt>
                <c:pt idx="444">
                  <c:v>0.24931744654864815</c:v>
                </c:pt>
                <c:pt idx="445">
                  <c:v>0.26100396295274353</c:v>
                </c:pt>
                <c:pt idx="446">
                  <c:v>0.26608884212223621</c:v>
                </c:pt>
                <c:pt idx="447">
                  <c:v>0.26314452836367397</c:v>
                </c:pt>
                <c:pt idx="448">
                  <c:v>0.25018614282720253</c:v>
                </c:pt>
                <c:pt idx="449">
                  <c:v>0.23298886533378002</c:v>
                </c:pt>
                <c:pt idx="450">
                  <c:v>0.22579214658566868</c:v>
                </c:pt>
                <c:pt idx="451">
                  <c:v>0.2242338689532111</c:v>
                </c:pt>
                <c:pt idx="452">
                  <c:v>0.22385955342683556</c:v>
                </c:pt>
                <c:pt idx="453">
                  <c:v>0.23524487794005014</c:v>
                </c:pt>
                <c:pt idx="454">
                  <c:v>0.25136387749312838</c:v>
                </c:pt>
                <c:pt idx="455">
                  <c:v>0.26278233398122325</c:v>
                </c:pt>
                <c:pt idx="456">
                  <c:v>0.24912532167043464</c:v>
                </c:pt>
                <c:pt idx="457">
                  <c:v>0.2608028324049631</c:v>
                </c:pt>
                <c:pt idx="458">
                  <c:v>0.26588379314915228</c:v>
                </c:pt>
                <c:pt idx="459">
                  <c:v>0.26294174828885652</c:v>
                </c:pt>
                <c:pt idx="460">
                  <c:v>0.24999334852866151</c:v>
                </c:pt>
                <c:pt idx="461">
                  <c:v>0.23280932331617546</c:v>
                </c:pt>
                <c:pt idx="462">
                  <c:v>0.2256181503841799</c:v>
                </c:pt>
                <c:pt idx="463">
                  <c:v>0.22406107356580296</c:v>
                </c:pt>
                <c:pt idx="464">
                  <c:v>0.22368704648825405</c:v>
                </c:pt>
                <c:pt idx="465">
                  <c:v>0.23506359743140443</c:v>
                </c:pt>
                <c:pt idx="466">
                  <c:v>0.25117017562822008</c:v>
                </c:pt>
                <c:pt idx="467">
                  <c:v>0.26257983301463739</c:v>
                </c:pt>
                <c:pt idx="468">
                  <c:v>0.24893334484431029</c:v>
                </c:pt>
                <c:pt idx="469">
                  <c:v>0.26060185684907172</c:v>
                </c:pt>
                <c:pt idx="470">
                  <c:v>0.26567890218750922</c:v>
                </c:pt>
                <c:pt idx="471">
                  <c:v>0.26273912447705927</c:v>
                </c:pt>
                <c:pt idx="472">
                  <c:v>0.24980070279806724</c:v>
                </c:pt>
                <c:pt idx="473">
                  <c:v>0.23262991965426461</c:v>
                </c:pt>
                <c:pt idx="474">
                  <c:v>0.22544428826475996</c:v>
                </c:pt>
                <c:pt idx="475">
                  <c:v>0.22388841133511217</c:v>
                </c:pt>
                <c:pt idx="476">
                  <c:v>0.22351467248411025</c:v>
                </c:pt>
                <c:pt idx="477">
                  <c:v>0.23488245661813956</c:v>
                </c:pt>
                <c:pt idx="478">
                  <c:v>0.25097662303063234</c:v>
                </c:pt>
                <c:pt idx="479">
                  <c:v>0.26237748809598999</c:v>
                </c:pt>
                <c:pt idx="480">
                  <c:v>0.24874151595618565</c:v>
                </c:pt>
                <c:pt idx="481">
                  <c:v>0.26040103616563198</c:v>
                </c:pt>
                <c:pt idx="482">
                  <c:v>0.26547416911554306</c:v>
                </c:pt>
                <c:pt idx="483">
                  <c:v>0.26253665680786537</c:v>
                </c:pt>
                <c:pt idx="484">
                  <c:v>0.24960820552093277</c:v>
                </c:pt>
                <c:pt idx="485">
                  <c:v>0.23245065424143008</c:v>
                </c:pt>
                <c:pt idx="486">
                  <c:v>0.2252705601240847</c:v>
                </c:pt>
                <c:pt idx="487">
                  <c:v>0.2237158821585277</c:v>
                </c:pt>
                <c:pt idx="488">
                  <c:v>0.22334243131196443</c:v>
                </c:pt>
                <c:pt idx="489">
                  <c:v>0.23470145539260581</c:v>
                </c:pt>
                <c:pt idx="490">
                  <c:v>0.25078321958533917</c:v>
                </c:pt>
                <c:pt idx="491">
                  <c:v>0.26217529910502996</c:v>
                </c:pt>
                <c:pt idx="492">
                  <c:v>0.2485498348920592</c:v>
                </c:pt>
                <c:pt idx="493">
                  <c:v>0.26020037023529868</c:v>
                </c:pt>
                <c:pt idx="494">
                  <c:v>0.26526959381158327</c:v>
                </c:pt>
                <c:pt idx="495">
                  <c:v>0.26233434516095072</c:v>
                </c:pt>
                <c:pt idx="496">
                  <c:v>0.24941585658285936</c:v>
                </c:pt>
                <c:pt idx="497">
                  <c:v>0.23227152697113662</c:v>
                </c:pt>
                <c:pt idx="498">
                  <c:v>0.22509696585890962</c:v>
                </c:pt>
                <c:pt idx="499">
                  <c:v>0.22354348593351761</c:v>
                </c:pt>
                <c:pt idx="500">
                  <c:v>0.22317032286945576</c:v>
                </c:pt>
                <c:pt idx="501">
                  <c:v>0.23452059364723635</c:v>
                </c:pt>
                <c:pt idx="502">
                  <c:v>0.25058996517740334</c:v>
                </c:pt>
                <c:pt idx="503">
                  <c:v>0.26197326592159875</c:v>
                </c:pt>
                <c:pt idx="504">
                  <c:v>0.24835830153801727</c:v>
                </c:pt>
                <c:pt idx="505">
                  <c:v>0.25999985893881855</c:v>
                </c:pt>
                <c:pt idx="506">
                  <c:v>0.26506517615405339</c:v>
                </c:pt>
                <c:pt idx="507">
                  <c:v>0.26213218941608413</c:v>
                </c:pt>
                <c:pt idx="508">
                  <c:v>0.24922365586953643</c:v>
                </c:pt>
                <c:pt idx="509">
                  <c:v>0.23209253773693117</c:v>
                </c:pt>
                <c:pt idx="510">
                  <c:v>0.22492350536606986</c:v>
                </c:pt>
                <c:pt idx="511">
                  <c:v>0.22337122255762895</c:v>
                </c:pt>
                <c:pt idx="512">
                  <c:v>0.22299834705430235</c:v>
                </c:pt>
                <c:pt idx="513">
                  <c:v>0.23433987127454731</c:v>
                </c:pt>
                <c:pt idx="514">
                  <c:v>0.25039685969197617</c:v>
                </c:pt>
                <c:pt idx="515">
                  <c:v>0.26177138842563069</c:v>
                </c:pt>
                <c:pt idx="516">
                  <c:v>0.24816691578023395</c:v>
                </c:pt>
                <c:pt idx="517">
                  <c:v>0.25979950215703024</c:v>
                </c:pt>
                <c:pt idx="518">
                  <c:v>0.26486091602147055</c:v>
                </c:pt>
                <c:pt idx="519">
                  <c:v>0.2619301894531269</c:v>
                </c:pt>
                <c:pt idx="520">
                  <c:v>0.24903160326674148</c:v>
                </c:pt>
                <c:pt idx="521">
                  <c:v>0.23191368643244262</c:v>
                </c:pt>
                <c:pt idx="522">
                  <c:v>0.22475017854247997</c:v>
                </c:pt>
                <c:pt idx="523">
                  <c:v>0.22319909192848775</c:v>
                </c:pt>
                <c:pt idx="524">
                  <c:v>0.2228265037643011</c:v>
                </c:pt>
                <c:pt idx="525">
                  <c:v>0.23415928816713763</c:v>
                </c:pt>
                <c:pt idx="526">
                  <c:v>0.25020390301429746</c:v>
                </c:pt>
                <c:pt idx="527">
                  <c:v>0.26156966649715246</c:v>
                </c:pt>
                <c:pt idx="528">
                  <c:v>0.24797567750497107</c:v>
                </c:pt>
                <c:pt idx="529">
                  <c:v>0.25959929977086421</c:v>
                </c:pt>
                <c:pt idx="530">
                  <c:v>0.26465681329244545</c:v>
                </c:pt>
                <c:pt idx="531">
                  <c:v>0.26172834515203297</c:v>
                </c:pt>
                <c:pt idx="532">
                  <c:v>0.24883969866034</c:v>
                </c:pt>
                <c:pt idx="533">
                  <c:v>0.23173497295138187</c:v>
                </c:pt>
                <c:pt idx="534">
                  <c:v>0.22457698528513398</c:v>
                </c:pt>
                <c:pt idx="535">
                  <c:v>0.22302709394379888</c:v>
                </c:pt>
                <c:pt idx="536">
                  <c:v>0.2226547928973277</c:v>
                </c:pt>
                <c:pt idx="537">
                  <c:v>0.23397884421768902</c:v>
                </c:pt>
                <c:pt idx="538">
                  <c:v>0.25001109502969543</c:v>
                </c:pt>
                <c:pt idx="539">
                  <c:v>0.26136810001628319</c:v>
                </c:pt>
                <c:pt idx="540">
                  <c:v>0.2477845865985781</c:v>
                </c:pt>
                <c:pt idx="541">
                  <c:v>0.25939925166134264</c:v>
                </c:pt>
                <c:pt idx="542">
                  <c:v>0.26445286784568239</c:v>
                </c:pt>
                <c:pt idx="543">
                  <c:v>0.26152665639284878</c:v>
                </c:pt>
                <c:pt idx="544">
                  <c:v>0.24864794193628548</c:v>
                </c:pt>
                <c:pt idx="545">
                  <c:v>0.23155639718754173</c:v>
                </c:pt>
                <c:pt idx="546">
                  <c:v>0.22440392549110527</c:v>
                </c:pt>
                <c:pt idx="547">
                  <c:v>0.22285522850134612</c:v>
                </c:pt>
                <c:pt idx="548">
                  <c:v>0.22248321435133647</c:v>
                </c:pt>
                <c:pt idx="549">
                  <c:v>0.23379853931896588</c:v>
                </c:pt>
                <c:pt idx="550">
                  <c:v>0.24981843562358669</c:v>
                </c:pt>
                <c:pt idx="551">
                  <c:v>0.26116668886323446</c:v>
                </c:pt>
                <c:pt idx="552">
                  <c:v>0.24759364294749209</c:v>
                </c:pt>
                <c:pt idx="553">
                  <c:v>0.25919935770957941</c:v>
                </c:pt>
                <c:pt idx="554">
                  <c:v>0.26424907955997912</c:v>
                </c:pt>
                <c:pt idx="555">
                  <c:v>0.2613251230557132</c:v>
                </c:pt>
                <c:pt idx="556">
                  <c:v>0.24845633298061928</c:v>
                </c:pt>
                <c:pt idx="557">
                  <c:v>0.2313779590347968</c:v>
                </c:pt>
                <c:pt idx="558">
                  <c:v>0.22423099905754657</c:v>
                </c:pt>
                <c:pt idx="559">
                  <c:v>0.22268349549899194</c:v>
                </c:pt>
                <c:pt idx="560">
                  <c:v>0.22231176802436042</c:v>
                </c:pt>
                <c:pt idx="561">
                  <c:v>0.23361837336381522</c:v>
                </c:pt>
                <c:pt idx="562">
                  <c:v>0.24962592468147615</c:v>
                </c:pt>
                <c:pt idx="563">
                  <c:v>0.26096543291831009</c:v>
                </c:pt>
                <c:pt idx="564">
                  <c:v>0.24740284643823757</c:v>
                </c:pt>
                <c:pt idx="565">
                  <c:v>0.25899961779678005</c:v>
                </c:pt>
                <c:pt idx="566">
                  <c:v>0.26404544831422677</c:v>
                </c:pt>
                <c:pt idx="567">
                  <c:v>0.26112374502085745</c:v>
                </c:pt>
                <c:pt idx="568">
                  <c:v>0.24826487167947059</c:v>
                </c:pt>
                <c:pt idx="569">
                  <c:v>0.23119965838710352</c:v>
                </c:pt>
                <c:pt idx="570">
                  <c:v>0.22405820588168984</c:v>
                </c:pt>
                <c:pt idx="571">
                  <c:v>0.22251189483467754</c:v>
                </c:pt>
                <c:pt idx="572">
                  <c:v>0.22214045381451114</c:v>
                </c:pt>
                <c:pt idx="573">
                  <c:v>0.23343834624516666</c:v>
                </c:pt>
                <c:pt idx="574">
                  <c:v>0.24943356208895695</c:v>
                </c:pt>
                <c:pt idx="575">
                  <c:v>0.26076433206190619</c:v>
                </c:pt>
                <c:pt idx="576">
                  <c:v>0.24721219695742655</c:v>
                </c:pt>
                <c:pt idx="577">
                  <c:v>0.2588000318042416</c:v>
                </c:pt>
                <c:pt idx="578">
                  <c:v>0.26384197398740983</c:v>
                </c:pt>
                <c:pt idx="579">
                  <c:v>0.26092252216860506</c:v>
                </c:pt>
                <c:pt idx="580">
                  <c:v>0.2480735579190563</c:v>
                </c:pt>
                <c:pt idx="581">
                  <c:v>0.23102149513850004</c:v>
                </c:pt>
                <c:pt idx="582">
                  <c:v>0.22388554586084625</c:v>
                </c:pt>
                <c:pt idx="583">
                  <c:v>0.22234042640642276</c:v>
                </c:pt>
                <c:pt idx="584">
                  <c:v>0.2219692716199787</c:v>
                </c:pt>
                <c:pt idx="585">
                  <c:v>0.23325845785603233</c:v>
                </c:pt>
                <c:pt idx="586">
                  <c:v>0.24924134773171039</c:v>
                </c:pt>
                <c:pt idx="587">
                  <c:v>0.26056338617451102</c:v>
                </c:pt>
                <c:pt idx="588">
                  <c:v>0.24702169439175842</c:v>
                </c:pt>
                <c:pt idx="589">
                  <c:v>0.25860059961335258</c:v>
                </c:pt>
                <c:pt idx="590">
                  <c:v>0.26363865645860601</c:v>
                </c:pt>
                <c:pt idx="591">
                  <c:v>0.26072145437937178</c:v>
                </c:pt>
                <c:pt idx="592">
                  <c:v>0.24788239158568104</c:v>
                </c:pt>
                <c:pt idx="593">
                  <c:v>0.23084346918310614</c:v>
                </c:pt>
                <c:pt idx="594">
                  <c:v>0.22371301889240605</c:v>
                </c:pt>
                <c:pt idx="595">
                  <c:v>0.22216909011232608</c:v>
                </c:pt>
                <c:pt idx="596">
                  <c:v>0.22179822133903168</c:v>
                </c:pt>
                <c:pt idx="597">
                  <c:v>0.23307870808950679</c:v>
                </c:pt>
                <c:pt idx="598">
                  <c:v>0.24904928149550584</c:v>
                </c:pt>
                <c:pt idx="599">
                  <c:v>0.2603625951367049</c:v>
                </c:pt>
                <c:pt idx="600">
                  <c:v>0.24683133862801984</c:v>
                </c:pt>
                <c:pt idx="601">
                  <c:v>0.25840132110559288</c:v>
                </c:pt>
                <c:pt idx="602">
                  <c:v>0.26343549560698626</c:v>
                </c:pt>
                <c:pt idx="603">
                  <c:v>0.2605205415336655</c:v>
                </c:pt>
                <c:pt idx="604">
                  <c:v>0.24769137256573701</c:v>
                </c:pt>
                <c:pt idx="605">
                  <c:v>0.23066558041512319</c:v>
                </c:pt>
                <c:pt idx="606">
                  <c:v>0.22354062487383863</c:v>
                </c:pt>
                <c:pt idx="607">
                  <c:v>0.22199788585056446</c:v>
                </c:pt>
                <c:pt idx="608">
                  <c:v>0.221627302870017</c:v>
                </c:pt>
                <c:pt idx="609">
                  <c:v>0.23289909683876697</c:v>
                </c:pt>
                <c:pt idx="610">
                  <c:v>0.24885736326620073</c:v>
                </c:pt>
                <c:pt idx="611">
                  <c:v>0.26016195882916021</c:v>
                </c:pt>
                <c:pt idx="612">
                  <c:v>0.24664112955308476</c:v>
                </c:pt>
                <c:pt idx="613">
                  <c:v>0.25820219616253381</c:v>
                </c:pt>
                <c:pt idx="614">
                  <c:v>0.26323249131181459</c:v>
                </c:pt>
                <c:pt idx="615">
                  <c:v>0.26031978351208623</c:v>
                </c:pt>
                <c:pt idx="616">
                  <c:v>0.24750050074570396</c:v>
                </c:pt>
                <c:pt idx="617">
                  <c:v>0.23048782872883414</c:v>
                </c:pt>
                <c:pt idx="618">
                  <c:v>0.22336836370269236</c:v>
                </c:pt>
                <c:pt idx="619">
                  <c:v>0.22182681351939332</c:v>
                </c:pt>
                <c:pt idx="620">
                  <c:v>0.22145651611135991</c:v>
                </c:pt>
                <c:pt idx="621">
                  <c:v>0.23271962399707213</c:v>
                </c:pt>
                <c:pt idx="622">
                  <c:v>0.24866559292974044</c:v>
                </c:pt>
                <c:pt idx="623">
                  <c:v>0.25996147713264128</c:v>
                </c:pt>
                <c:pt idx="624">
                  <c:v>0.24645106705391429</c:v>
                </c:pt>
                <c:pt idx="625">
                  <c:v>0.25800322466583786</c:v>
                </c:pt>
                <c:pt idx="626">
                  <c:v>0.26302964345244806</c:v>
                </c:pt>
                <c:pt idx="627">
                  <c:v>0.26011918019532598</c:v>
                </c:pt>
                <c:pt idx="628">
                  <c:v>0.24730977601214915</c:v>
                </c:pt>
                <c:pt idx="629">
                  <c:v>0.23031021401860333</c:v>
                </c:pt>
                <c:pt idx="630">
                  <c:v>0.22319623527659457</c:v>
                </c:pt>
                <c:pt idx="631">
                  <c:v>0.22165587301714648</c:v>
                </c:pt>
                <c:pt idx="632">
                  <c:v>0.221285860961564</c:v>
                </c:pt>
                <c:pt idx="633">
                  <c:v>0.23254028945776381</c:v>
                </c:pt>
                <c:pt idx="634">
                  <c:v>0.24847397037215824</c:v>
                </c:pt>
                <c:pt idx="635">
                  <c:v>0.25976114992800431</c:v>
                </c:pt>
                <c:pt idx="636">
                  <c:v>0.24626115101755663</c:v>
                </c:pt>
                <c:pt idx="637">
                  <c:v>0.25780440649725872</c:v>
                </c:pt>
                <c:pt idx="638">
                  <c:v>0.26282695190833671</c:v>
                </c:pt>
                <c:pt idx="639">
                  <c:v>0.25991873146416866</c:v>
                </c:pt>
                <c:pt idx="640">
                  <c:v>0.24711919825172726</c:v>
                </c:pt>
                <c:pt idx="641">
                  <c:v>0.23013273617887653</c:v>
                </c:pt>
                <c:pt idx="642">
                  <c:v>0.22302423949325148</c:v>
                </c:pt>
                <c:pt idx="643">
                  <c:v>0.22148506424223616</c:v>
                </c:pt>
                <c:pt idx="644">
                  <c:v>0.22111533731921099</c:v>
                </c:pt>
                <c:pt idx="645">
                  <c:v>0.23236109311426567</c:v>
                </c:pt>
                <c:pt idx="646">
                  <c:v>0.2482824954795752</c:v>
                </c:pt>
                <c:pt idx="647">
                  <c:v>0.25956097709619735</c:v>
                </c:pt>
                <c:pt idx="648">
                  <c:v>0.24607138133114706</c:v>
                </c:pt>
                <c:pt idx="649">
                  <c:v>0.25760574153864124</c:v>
                </c:pt>
                <c:pt idx="650">
                  <c:v>0.26262441655902347</c:v>
                </c:pt>
                <c:pt idx="651">
                  <c:v>0.25971843719949012</c:v>
                </c:pt>
                <c:pt idx="652">
                  <c:v>0.24692876735118027</c:v>
                </c:pt>
                <c:pt idx="653">
                  <c:v>0.22995539510418087</c:v>
                </c:pt>
                <c:pt idx="654">
                  <c:v>0.2228523762504481</c:v>
                </c:pt>
                <c:pt idx="655">
                  <c:v>0.22131438709315279</c:v>
                </c:pt>
                <c:pt idx="656">
                  <c:v>0.22094494508296081</c:v>
                </c:pt>
                <c:pt idx="657">
                  <c:v>0.2321820348600836</c:v>
                </c:pt>
                <c:pt idx="658">
                  <c:v>0.2480911681382002</c:v>
                </c:pt>
                <c:pt idx="659">
                  <c:v>0.25936095851826019</c:v>
                </c:pt>
                <c:pt idx="660">
                  <c:v>0.24588175788190778</c:v>
                </c:pt>
                <c:pt idx="661">
                  <c:v>0.25740722967192131</c:v>
                </c:pt>
                <c:pt idx="662">
                  <c:v>0.26242203728414409</c:v>
                </c:pt>
                <c:pt idx="663">
                  <c:v>0.25951829728225795</c:v>
                </c:pt>
                <c:pt idx="664">
                  <c:v>0.24673848319733746</c:v>
                </c:pt>
                <c:pt idx="665">
                  <c:v>0.22977819068912475</c:v>
                </c:pt>
                <c:pt idx="666">
                  <c:v>0.22268064544604824</c:v>
                </c:pt>
                <c:pt idx="667">
                  <c:v>0.22114384146846505</c:v>
                </c:pt>
                <c:pt idx="668">
                  <c:v>0.22077468415155149</c:v>
                </c:pt>
                <c:pt idx="669">
                  <c:v>0.23200311458880549</c:v>
                </c:pt>
                <c:pt idx="670">
                  <c:v>0.24789998823432974</c:v>
                </c:pt>
                <c:pt idx="671">
                  <c:v>0.25916109407532423</c:v>
                </c:pt>
                <c:pt idx="672">
                  <c:v>0.24569228055714792</c:v>
                </c:pt>
                <c:pt idx="673">
                  <c:v>0.25720887077912574</c:v>
                </c:pt>
                <c:pt idx="674">
                  <c:v>0.26221981396342708</c:v>
                </c:pt>
                <c:pt idx="675">
                  <c:v>0.25931831159353147</c:v>
                </c:pt>
                <c:pt idx="676">
                  <c:v>0.24654834567711531</c:v>
                </c:pt>
                <c:pt idx="677">
                  <c:v>0.22960112282839779</c:v>
                </c:pt>
                <c:pt idx="678">
                  <c:v>0.2225090469779944</c:v>
                </c:pt>
                <c:pt idx="679">
                  <c:v>0.22097342726681982</c:v>
                </c:pt>
                <c:pt idx="680">
                  <c:v>0.22060455442379906</c:v>
                </c:pt>
                <c:pt idx="681">
                  <c:v>0.2318243321941012</c:v>
                </c:pt>
                <c:pt idx="682">
                  <c:v>0.24770895565434797</c:v>
                </c:pt>
                <c:pt idx="683">
                  <c:v>0.25896138364861254</c:v>
                </c:pt>
                <c:pt idx="684">
                  <c:v>0.2455029492442635</c:v>
                </c:pt>
                <c:pt idx="685">
                  <c:v>0.25701066474237233</c:v>
                </c:pt>
                <c:pt idx="686">
                  <c:v>0.26201774647669362</c:v>
                </c:pt>
                <c:pt idx="687">
                  <c:v>0.25911848001446164</c:v>
                </c:pt>
                <c:pt idx="688">
                  <c:v>0.24635835467751746</c:v>
                </c:pt>
                <c:pt idx="689">
                  <c:v>0.22942419141677076</c:v>
                </c:pt>
                <c:pt idx="690">
                  <c:v>0.22233758074430776</c:v>
                </c:pt>
                <c:pt idx="691">
                  <c:v>0.22080314438694204</c:v>
                </c:pt>
                <c:pt idx="692">
                  <c:v>0.2204345557985975</c:v>
                </c:pt>
                <c:pt idx="693">
                  <c:v>0.23164568756972259</c:v>
                </c:pt>
                <c:pt idx="694">
                  <c:v>0.24751807028472664</c:v>
                </c:pt>
                <c:pt idx="695">
                  <c:v>0.25876182711943968</c:v>
                </c:pt>
                <c:pt idx="696">
                  <c:v>0.24531376383073722</c:v>
                </c:pt>
                <c:pt idx="697">
                  <c:v>0.25681261144386969</c:v>
                </c:pt>
                <c:pt idx="698">
                  <c:v>0.26181583470385755</c:v>
                </c:pt>
                <c:pt idx="699">
                  <c:v>0.25891880242629106</c:v>
                </c:pt>
                <c:pt idx="700">
                  <c:v>0.24616851008563462</c:v>
                </c:pt>
                <c:pt idx="701">
                  <c:v>0.22924739634909552</c:v>
                </c:pt>
                <c:pt idx="702">
                  <c:v>0.22216624664308807</c:v>
                </c:pt>
                <c:pt idx="703">
                  <c:v>0.2206329927276347</c:v>
                </c:pt>
                <c:pt idx="704">
                  <c:v>0.22026468817491873</c:v>
                </c:pt>
                <c:pt idx="705">
                  <c:v>0.23146718060950336</c:v>
                </c:pt>
                <c:pt idx="706">
                  <c:v>0.24732733201202489</c:v>
                </c:pt>
                <c:pt idx="707">
                  <c:v>0.25856242436921167</c:v>
                </c:pt>
                <c:pt idx="708">
                  <c:v>0.24512472420413856</c:v>
                </c:pt>
                <c:pt idx="709">
                  <c:v>0.25661471076591719</c:v>
                </c:pt>
                <c:pt idx="710">
                  <c:v>0.26161407852492519</c:v>
                </c:pt>
                <c:pt idx="711">
                  <c:v>0.25871927871035383</c:v>
                </c:pt>
                <c:pt idx="712">
                  <c:v>0.2459788117886445</c:v>
                </c:pt>
                <c:pt idx="713">
                  <c:v>0.22907073752030493</c:v>
                </c:pt>
                <c:pt idx="714">
                  <c:v>0.22199504457251359</c:v>
                </c:pt>
                <c:pt idx="715">
                  <c:v>0.2204629721877788</c:v>
                </c:pt>
                <c:pt idx="716">
                  <c:v>0.22009495145181257</c:v>
                </c:pt>
                <c:pt idx="717">
                  <c:v>0.23128881120735906</c:v>
                </c:pt>
                <c:pt idx="718">
                  <c:v>0.24713674072288938</c:v>
                </c:pt>
                <c:pt idx="719">
                  <c:v>0.25836317527942593</c:v>
                </c:pt>
                <c:pt idx="720">
                  <c:v>0.24493583025212362</c:v>
                </c:pt>
                <c:pt idx="721">
                  <c:v>0.25641696259090491</c:v>
                </c:pt>
                <c:pt idx="722">
                  <c:v>0.26141247781999533</c:v>
                </c:pt>
                <c:pt idx="723">
                  <c:v>0.25851990874807546</c:v>
                </c:pt>
                <c:pt idx="724">
                  <c:v>0.24578925967381174</c:v>
                </c:pt>
                <c:pt idx="725">
                  <c:v>0.22889421482541286</c:v>
                </c:pt>
                <c:pt idx="726">
                  <c:v>0.22182397443084106</c:v>
                </c:pt>
                <c:pt idx="727">
                  <c:v>0.22029308266633321</c:v>
                </c:pt>
                <c:pt idx="728">
                  <c:v>0.21992534552840659</c:v>
                </c:pt>
                <c:pt idx="729">
                  <c:v>0.23111057925728695</c:v>
                </c:pt>
                <c:pt idx="730">
                  <c:v>0.24694629630405404</c:v>
                </c:pt>
                <c:pt idx="731">
                  <c:v>0.25816407973167121</c:v>
                </c:pt>
              </c:numCache>
            </c:numRef>
          </c:val>
          <c:smooth val="0"/>
          <c:extLst>
            <c:ext xmlns:c16="http://schemas.microsoft.com/office/drawing/2014/chart" uri="{C3380CC4-5D6E-409C-BE32-E72D297353CC}">
              <c16:uniqueId val="{00000006-C2A7-4CE7-B18D-94C091B20513}"/>
            </c:ext>
          </c:extLst>
        </c:ser>
        <c:dLbls>
          <c:showLegendKey val="0"/>
          <c:showVal val="0"/>
          <c:showCatName val="0"/>
          <c:showSerName val="0"/>
          <c:showPercent val="0"/>
          <c:showBubbleSize val="0"/>
        </c:dLbls>
        <c:smooth val="0"/>
        <c:axId val="1277679256"/>
        <c:axId val="1"/>
      </c:lineChart>
      <c:catAx>
        <c:axId val="127767925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2"/>
        <c:noMultiLvlLbl val="0"/>
      </c:catAx>
      <c:valAx>
        <c:axId val="1"/>
        <c:scaling>
          <c:orientation val="minMax"/>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277679256"/>
        <c:crosses val="autoZero"/>
        <c:crossBetween val="between"/>
      </c:valAx>
      <c:spPr>
        <a:solidFill>
          <a:srgbClr val="C0C0C0"/>
        </a:solidFill>
        <a:ln w="12700">
          <a:solidFill>
            <a:srgbClr val="808080"/>
          </a:solidFill>
          <a:prstDash val="solid"/>
        </a:ln>
      </c:spPr>
    </c:plotArea>
    <c:legend>
      <c:legendPos val="r"/>
      <c:layout>
        <c:manualLayout>
          <c:xMode val="edge"/>
          <c:yMode val="edge"/>
          <c:x val="0.11355927824458185"/>
          <c:y val="0.91652991205815471"/>
          <c:w val="0.80678010886223117"/>
          <c:h val="6.1769878932078415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57400722021662"/>
          <c:y val="7.492795389048991E-2"/>
          <c:w val="0.65884476534296033"/>
          <c:h val="0.75216138328530258"/>
        </c:manualLayout>
      </c:layout>
      <c:lineChart>
        <c:grouping val="standard"/>
        <c:varyColors val="0"/>
        <c:ser>
          <c:idx val="0"/>
          <c:order val="0"/>
          <c:tx>
            <c:strRef>
              <c:f>NominalPrice!$C$773</c:f>
              <c:strCache>
                <c:ptCount val="1"/>
                <c:pt idx="0">
                  <c:v>PriceCom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NominalPrice!$C$774:$C$817</c:f>
              <c:numCache>
                <c:formatCode>_("$"* #,##0.0000_);_("$"* \(#,##0.0000\);_("$"* "-"??_);_(@_)</c:formatCode>
                <c:ptCount val="44"/>
                <c:pt idx="0">
                  <c:v>6.4295789585022425E-2</c:v>
                </c:pt>
                <c:pt idx="1">
                  <c:v>6.5797934349924272E-2</c:v>
                </c:pt>
                <c:pt idx="2">
                  <c:v>6.7211355033939282E-2</c:v>
                </c:pt>
                <c:pt idx="3">
                  <c:v>6.72709511683829E-2</c:v>
                </c:pt>
                <c:pt idx="4">
                  <c:v>6.9145257611084116E-2</c:v>
                </c:pt>
                <c:pt idx="5">
                  <c:v>6.7166157811353558E-2</c:v>
                </c:pt>
                <c:pt idx="6">
                  <c:v>6.6356866920728605E-2</c:v>
                </c:pt>
                <c:pt idx="7">
                  <c:v>6.5385431389488449E-2</c:v>
                </c:pt>
                <c:pt idx="8">
                  <c:v>6.4881030312399945E-2</c:v>
                </c:pt>
                <c:pt idx="9">
                  <c:v>6.4708659438135793E-2</c:v>
                </c:pt>
                <c:pt idx="10">
                  <c:v>6.7160135656478423E-2</c:v>
                </c:pt>
                <c:pt idx="11">
                  <c:v>7.1990665015137817E-2</c:v>
                </c:pt>
                <c:pt idx="12">
                  <c:v>7.8504712727101439E-2</c:v>
                </c:pt>
                <c:pt idx="13">
                  <c:v>7.8525389492911601E-2</c:v>
                </c:pt>
                <c:pt idx="14">
                  <c:v>8.4414536978306767E-2</c:v>
                </c:pt>
                <c:pt idx="15">
                  <c:v>8.2870542704505668E-2</c:v>
                </c:pt>
                <c:pt idx="16">
                  <c:v>9.4769426107973051E-2</c:v>
                </c:pt>
                <c:pt idx="17">
                  <c:v>0.10002725018647916</c:v>
                </c:pt>
                <c:pt idx="18">
                  <c:v>0.10003941112649363</c:v>
                </c:pt>
                <c:pt idx="19">
                  <c:v>0.11041587259808205</c:v>
                </c:pt>
                <c:pt idx="20">
                  <c:v>0.10450636293105069</c:v>
                </c:pt>
                <c:pt idx="21">
                  <c:v>9.8936754709816124E-2</c:v>
                </c:pt>
                <c:pt idx="22">
                  <c:v>9.9107012420024732E-2</c:v>
                </c:pt>
                <c:pt idx="23">
                  <c:v>9.5532020768210144E-2</c:v>
                </c:pt>
                <c:pt idx="24">
                  <c:v>9.8151708702774787E-2</c:v>
                </c:pt>
                <c:pt idx="25">
                  <c:v>9.6537834460679803E-2</c:v>
                </c:pt>
                <c:pt idx="26">
                  <c:v>9.4092715042977712E-2</c:v>
                </c:pt>
                <c:pt idx="27">
                  <c:v>9.0750583665477516E-2</c:v>
                </c:pt>
                <c:pt idx="28">
                  <c:v>9.2842295036306366E-2</c:v>
                </c:pt>
                <c:pt idx="29">
                  <c:v>9.0277094447715214E-2</c:v>
                </c:pt>
                <c:pt idx="30">
                  <c:v>8.3800959204959571E-2</c:v>
                </c:pt>
                <c:pt idx="31">
                  <c:v>9.7936703485542634E-2</c:v>
                </c:pt>
                <c:pt idx="32">
                  <c:v>0.10553465922789963</c:v>
                </c:pt>
                <c:pt idx="33">
                  <c:v>0.12291986258834471</c:v>
                </c:pt>
                <c:pt idx="34">
                  <c:v>0.12403478240509581</c:v>
                </c:pt>
                <c:pt idx="35">
                  <c:v>0.11721926175075705</c:v>
                </c:pt>
                <c:pt idx="36">
                  <c:v>0.11658043793930446</c:v>
                </c:pt>
                <c:pt idx="37">
                  <c:v>0.116959122848164</c:v>
                </c:pt>
                <c:pt idx="38">
                  <c:v>0.11686899374751646</c:v>
                </c:pt>
                <c:pt idx="39">
                  <c:v>0.11677893410066258</c:v>
                </c:pt>
                <c:pt idx="40">
                  <c:v>0.11668894385408103</c:v>
                </c:pt>
                <c:pt idx="41">
                  <c:v>0.1165990229542917</c:v>
                </c:pt>
                <c:pt idx="42">
                  <c:v>0.11650917134785571</c:v>
                </c:pt>
                <c:pt idx="43">
                  <c:v>0.1164193889813754</c:v>
                </c:pt>
              </c:numCache>
            </c:numRef>
          </c:val>
          <c:smooth val="0"/>
          <c:extLst>
            <c:ext xmlns:c16="http://schemas.microsoft.com/office/drawing/2014/chart" uri="{C3380CC4-5D6E-409C-BE32-E72D297353CC}">
              <c16:uniqueId val="{00000000-9324-4371-8FD9-7BFC834892E2}"/>
            </c:ext>
          </c:extLst>
        </c:ser>
        <c:ser>
          <c:idx val="1"/>
          <c:order val="1"/>
          <c:tx>
            <c:strRef>
              <c:f>NominalPrice!$D$773</c:f>
              <c:strCache>
                <c:ptCount val="1"/>
                <c:pt idx="0">
                  <c:v>PriceInd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NominalPrice!$D$774:$D$817</c:f>
              <c:numCache>
                <c:formatCode>_("$"* #,##0.0000_);_("$"* \(#,##0.0000\);_("$"* "-"??_);_(@_)</c:formatCode>
                <c:ptCount val="44"/>
                <c:pt idx="0">
                  <c:v>5.4979066655578945E-2</c:v>
                </c:pt>
                <c:pt idx="1">
                  <c:v>5.6357938060857475E-2</c:v>
                </c:pt>
                <c:pt idx="2">
                  <c:v>5.6286661932875119E-2</c:v>
                </c:pt>
                <c:pt idx="3">
                  <c:v>5.550717317892611E-2</c:v>
                </c:pt>
                <c:pt idx="4">
                  <c:v>5.6743917505100099E-2</c:v>
                </c:pt>
                <c:pt idx="5">
                  <c:v>5.5402115119277263E-2</c:v>
                </c:pt>
                <c:pt idx="6">
                  <c:v>5.3823255362863302E-2</c:v>
                </c:pt>
                <c:pt idx="7">
                  <c:v>5.3595562478331131E-2</c:v>
                </c:pt>
                <c:pt idx="8">
                  <c:v>5.3641989561681092E-2</c:v>
                </c:pt>
                <c:pt idx="9">
                  <c:v>5.5144472060970638E-2</c:v>
                </c:pt>
                <c:pt idx="10">
                  <c:v>5.7383516721017151E-2</c:v>
                </c:pt>
                <c:pt idx="11">
                  <c:v>6.166160662712012E-2</c:v>
                </c:pt>
                <c:pt idx="12">
                  <c:v>6.7761967037896803E-2</c:v>
                </c:pt>
                <c:pt idx="13">
                  <c:v>6.7857726236545235E-2</c:v>
                </c:pt>
                <c:pt idx="14">
                  <c:v>7.3399873026057147E-2</c:v>
                </c:pt>
                <c:pt idx="15">
                  <c:v>7.2512428207736901E-2</c:v>
                </c:pt>
                <c:pt idx="16">
                  <c:v>8.4091163061562654E-2</c:v>
                </c:pt>
                <c:pt idx="17">
                  <c:v>8.9853675636693595E-2</c:v>
                </c:pt>
                <c:pt idx="18">
                  <c:v>9.0037940007683434E-2</c:v>
                </c:pt>
                <c:pt idx="19">
                  <c:v>0.10198969341770731</c:v>
                </c:pt>
                <c:pt idx="20">
                  <c:v>9.8066112401842362E-2</c:v>
                </c:pt>
                <c:pt idx="21">
                  <c:v>9.2614675521868986E-2</c:v>
                </c:pt>
                <c:pt idx="22">
                  <c:v>9.3022112758271144E-2</c:v>
                </c:pt>
                <c:pt idx="23">
                  <c:v>8.8695916417936449E-2</c:v>
                </c:pt>
                <c:pt idx="24">
                  <c:v>8.9944059148654151E-2</c:v>
                </c:pt>
                <c:pt idx="25">
                  <c:v>8.8207778005197232E-2</c:v>
                </c:pt>
                <c:pt idx="26">
                  <c:v>8.5346603029156712E-2</c:v>
                </c:pt>
                <c:pt idx="27">
                  <c:v>8.11275988135855E-2</c:v>
                </c:pt>
                <c:pt idx="28">
                  <c:v>8.2902030312998504E-2</c:v>
                </c:pt>
                <c:pt idx="29">
                  <c:v>8.0323289257431943E-2</c:v>
                </c:pt>
                <c:pt idx="30">
                  <c:v>7.2997882724930352E-2</c:v>
                </c:pt>
                <c:pt idx="31">
                  <c:v>8.5708654340918081E-2</c:v>
                </c:pt>
                <c:pt idx="32">
                  <c:v>8.9033305525883177E-2</c:v>
                </c:pt>
                <c:pt idx="33">
                  <c:v>0.10258099577155601</c:v>
                </c:pt>
                <c:pt idx="34">
                  <c:v>0.10318592448141674</c:v>
                </c:pt>
                <c:pt idx="35">
                  <c:v>9.7028929723877444E-2</c:v>
                </c:pt>
                <c:pt idx="36">
                  <c:v>9.63646344926848E-2</c:v>
                </c:pt>
                <c:pt idx="37">
                  <c:v>9.6658341643935927E-2</c:v>
                </c:pt>
                <c:pt idx="38">
                  <c:v>9.6480412225183207E-2</c:v>
                </c:pt>
                <c:pt idx="39">
                  <c:v>9.630281034027309E-2</c:v>
                </c:pt>
                <c:pt idx="40">
                  <c:v>9.6125535386278729E-2</c:v>
                </c:pt>
                <c:pt idx="41">
                  <c:v>9.5948586761383223E-2</c:v>
                </c:pt>
                <c:pt idx="42">
                  <c:v>9.5771963864877407E-2</c:v>
                </c:pt>
                <c:pt idx="43">
                  <c:v>9.5595666097158027E-2</c:v>
                </c:pt>
              </c:numCache>
            </c:numRef>
          </c:val>
          <c:smooth val="0"/>
          <c:extLst>
            <c:ext xmlns:c16="http://schemas.microsoft.com/office/drawing/2014/chart" uri="{C3380CC4-5D6E-409C-BE32-E72D297353CC}">
              <c16:uniqueId val="{00000001-9324-4371-8FD9-7BFC834892E2}"/>
            </c:ext>
          </c:extLst>
        </c:ser>
        <c:ser>
          <c:idx val="2"/>
          <c:order val="2"/>
          <c:tx>
            <c:strRef>
              <c:f>NominalPrice!$E$773</c:f>
              <c:strCache>
                <c:ptCount val="1"/>
                <c:pt idx="0">
                  <c:v>PricePho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NominalPrice!$E$774:$E$817</c:f>
              <c:numCache>
                <c:formatCode>_("$"* #,##0.0000_);_("$"* \(#,##0.0000\);_("$"* "-"??_);_(@_)</c:formatCode>
                <c:ptCount val="44"/>
                <c:pt idx="0">
                  <c:v>4.1325088417031329E-2</c:v>
                </c:pt>
                <c:pt idx="1">
                  <c:v>4.0952356657492903E-2</c:v>
                </c:pt>
                <c:pt idx="2">
                  <c:v>3.9957526904418852E-2</c:v>
                </c:pt>
                <c:pt idx="3">
                  <c:v>4.0936248583311526E-2</c:v>
                </c:pt>
                <c:pt idx="4">
                  <c:v>4.1813799732644846E-2</c:v>
                </c:pt>
                <c:pt idx="5">
                  <c:v>3.981405837292281E-2</c:v>
                </c:pt>
                <c:pt idx="6">
                  <c:v>3.9184553900663159E-2</c:v>
                </c:pt>
                <c:pt idx="7">
                  <c:v>3.8999621675655086E-2</c:v>
                </c:pt>
                <c:pt idx="8">
                  <c:v>3.8982241516279666E-2</c:v>
                </c:pt>
                <c:pt idx="9">
                  <c:v>4.5102874518180132E-2</c:v>
                </c:pt>
                <c:pt idx="10">
                  <c:v>4.6682183422929686E-2</c:v>
                </c:pt>
                <c:pt idx="11">
                  <c:v>4.940709712584581E-2</c:v>
                </c:pt>
                <c:pt idx="12">
                  <c:v>5.3078244388857644E-2</c:v>
                </c:pt>
                <c:pt idx="13">
                  <c:v>5.1322925386415287E-2</c:v>
                </c:pt>
                <c:pt idx="14">
                  <c:v>5.6284908581812322E-2</c:v>
                </c:pt>
                <c:pt idx="15">
                  <c:v>5.5083993432149182E-2</c:v>
                </c:pt>
                <c:pt idx="16">
                  <c:v>6.5893995147519493E-2</c:v>
                </c:pt>
                <c:pt idx="17">
                  <c:v>6.9523689448625012E-2</c:v>
                </c:pt>
                <c:pt idx="18">
                  <c:v>6.823950090365985E-2</c:v>
                </c:pt>
                <c:pt idx="19">
                  <c:v>8.9750503781698784E-2</c:v>
                </c:pt>
                <c:pt idx="20">
                  <c:v>8.8637396707247837E-2</c:v>
                </c:pt>
                <c:pt idx="21">
                  <c:v>8.4839399910402916E-2</c:v>
                </c:pt>
                <c:pt idx="22">
                  <c:v>8.2910823487217733E-2</c:v>
                </c:pt>
                <c:pt idx="23">
                  <c:v>8.0387060030808102E-2</c:v>
                </c:pt>
                <c:pt idx="24">
                  <c:v>8.128912889409648E-2</c:v>
                </c:pt>
                <c:pt idx="25">
                  <c:v>8.1380451722200334E-2</c:v>
                </c:pt>
                <c:pt idx="26">
                  <c:v>8.0085228349320539E-2</c:v>
                </c:pt>
                <c:pt idx="27">
                  <c:v>7.2971175639553423E-2</c:v>
                </c:pt>
                <c:pt idx="28">
                  <c:v>7.4945904215604833E-2</c:v>
                </c:pt>
                <c:pt idx="29">
                  <c:v>7.2755861899384849E-2</c:v>
                </c:pt>
                <c:pt idx="30">
                  <c:v>6.5049361496872973E-2</c:v>
                </c:pt>
                <c:pt idx="31">
                  <c:v>7.4679957564978194E-2</c:v>
                </c:pt>
                <c:pt idx="32">
                  <c:v>7.5805191641156414E-2</c:v>
                </c:pt>
                <c:pt idx="33">
                  <c:v>9.5563545170435679E-2</c:v>
                </c:pt>
                <c:pt idx="34">
                  <c:v>0.10033153817204848</c:v>
                </c:pt>
                <c:pt idx="35">
                  <c:v>9.2505116353102115E-2</c:v>
                </c:pt>
                <c:pt idx="36">
                  <c:v>9.1474901516150522E-2</c:v>
                </c:pt>
                <c:pt idx="37">
                  <c:v>9.1491695016214861E-2</c:v>
                </c:pt>
                <c:pt idx="38">
                  <c:v>9.1361264144566787E-2</c:v>
                </c:pt>
                <c:pt idx="39">
                  <c:v>9.1231019215613038E-2</c:v>
                </c:pt>
                <c:pt idx="40">
                  <c:v>9.1100959964273032E-2</c:v>
                </c:pt>
                <c:pt idx="41">
                  <c:v>9.0971086125844217E-2</c:v>
                </c:pt>
                <c:pt idx="42">
                  <c:v>9.0841397436001267E-2</c:v>
                </c:pt>
                <c:pt idx="43">
                  <c:v>9.0711893630795695E-2</c:v>
                </c:pt>
              </c:numCache>
            </c:numRef>
          </c:val>
          <c:smooth val="0"/>
          <c:extLst>
            <c:ext xmlns:c16="http://schemas.microsoft.com/office/drawing/2014/chart" uri="{C3380CC4-5D6E-409C-BE32-E72D297353CC}">
              <c16:uniqueId val="{00000002-9324-4371-8FD9-7BFC834892E2}"/>
            </c:ext>
          </c:extLst>
        </c:ser>
        <c:ser>
          <c:idx val="3"/>
          <c:order val="3"/>
          <c:tx>
            <c:strRef>
              <c:f>NominalPrice!$F$773</c:f>
              <c:strCache>
                <c:ptCount val="1"/>
                <c:pt idx="0">
                  <c:v>PriceRes</c:v>
                </c:pt>
              </c:strCache>
            </c:strRef>
          </c:tx>
          <c:spPr>
            <a:ln w="12700">
              <a:solidFill>
                <a:srgbClr val="00FFFF"/>
              </a:solidFill>
              <a:prstDash val="solid"/>
            </a:ln>
          </c:spPr>
          <c:marker>
            <c:symbol val="x"/>
            <c:size val="5"/>
            <c:spPr>
              <a:noFill/>
              <a:ln>
                <a:solidFill>
                  <a:srgbClr val="00FFFF"/>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NominalPrice!$F$774:$F$817</c:f>
              <c:numCache>
                <c:formatCode>_("$"* #,##0.0000_);_("$"* \(#,##0.0000\);_("$"* "-"??_);_(@_)</c:formatCode>
                <c:ptCount val="44"/>
                <c:pt idx="0">
                  <c:v>7.948959242795553E-2</c:v>
                </c:pt>
                <c:pt idx="1">
                  <c:v>8.1000428769462354E-2</c:v>
                </c:pt>
                <c:pt idx="2">
                  <c:v>8.2594206157158997E-2</c:v>
                </c:pt>
                <c:pt idx="3">
                  <c:v>8.3119364510558194E-2</c:v>
                </c:pt>
                <c:pt idx="4">
                  <c:v>8.6773634391554791E-2</c:v>
                </c:pt>
                <c:pt idx="5">
                  <c:v>8.26493633123878E-2</c:v>
                </c:pt>
                <c:pt idx="6">
                  <c:v>8.1492686941088105E-2</c:v>
                </c:pt>
                <c:pt idx="7">
                  <c:v>8.0870245099058685E-2</c:v>
                </c:pt>
                <c:pt idx="8">
                  <c:v>8.0169791580399039E-2</c:v>
                </c:pt>
                <c:pt idx="9">
                  <c:v>8.0305486543345725E-2</c:v>
                </c:pt>
                <c:pt idx="10">
                  <c:v>8.2564211803156234E-2</c:v>
                </c:pt>
                <c:pt idx="11">
                  <c:v>8.7168534212214224E-2</c:v>
                </c:pt>
                <c:pt idx="12">
                  <c:v>9.3567575839007724E-2</c:v>
                </c:pt>
                <c:pt idx="13">
                  <c:v>9.2924029148692411E-2</c:v>
                </c:pt>
                <c:pt idx="14">
                  <c:v>9.9135103829929225E-2</c:v>
                </c:pt>
                <c:pt idx="15">
                  <c:v>9.8224370373200268E-2</c:v>
                </c:pt>
                <c:pt idx="16">
                  <c:v>0.10995122324294088</c:v>
                </c:pt>
                <c:pt idx="17">
                  <c:v>0.1150337669475802</c:v>
                </c:pt>
                <c:pt idx="18">
                  <c:v>0.11515517679123401</c:v>
                </c:pt>
                <c:pt idx="19">
                  <c:v>0.12554850878043683</c:v>
                </c:pt>
                <c:pt idx="20">
                  <c:v>0.11976239939140243</c:v>
                </c:pt>
                <c:pt idx="21">
                  <c:v>0.11416539814444315</c:v>
                </c:pt>
                <c:pt idx="22">
                  <c:v>0.11426098265099872</c:v>
                </c:pt>
                <c:pt idx="23">
                  <c:v>0.11076932743642316</c:v>
                </c:pt>
                <c:pt idx="24">
                  <c:v>0.11661361720100351</c:v>
                </c:pt>
                <c:pt idx="25">
                  <c:v>0.11513514784497002</c:v>
                </c:pt>
                <c:pt idx="26">
                  <c:v>0.1128940290883232</c:v>
                </c:pt>
                <c:pt idx="27">
                  <c:v>0.11161110261215478</c:v>
                </c:pt>
                <c:pt idx="28">
                  <c:v>0.11344732377263751</c:v>
                </c:pt>
                <c:pt idx="29">
                  <c:v>0.10931422863191396</c:v>
                </c:pt>
                <c:pt idx="30">
                  <c:v>0.10149940883370999</c:v>
                </c:pt>
                <c:pt idx="31">
                  <c:v>0.11642513800367128</c:v>
                </c:pt>
                <c:pt idx="32">
                  <c:v>0.13646264102566502</c:v>
                </c:pt>
                <c:pt idx="33">
                  <c:v>0.16367185583455401</c:v>
                </c:pt>
                <c:pt idx="34">
                  <c:v>0.16619775857584812</c:v>
                </c:pt>
                <c:pt idx="35">
                  <c:v>0.165680088729737</c:v>
                </c:pt>
                <c:pt idx="36">
                  <c:v>0.16538874055094022</c:v>
                </c:pt>
                <c:pt idx="37">
                  <c:v>0.16610578809635954</c:v>
                </c:pt>
                <c:pt idx="38">
                  <c:v>0.16631414385926446</c:v>
                </c:pt>
                <c:pt idx="39">
                  <c:v>0.16652276097443428</c:v>
                </c:pt>
                <c:pt idx="40">
                  <c:v>0.16673163976969774</c:v>
                </c:pt>
                <c:pt idx="41">
                  <c:v>0.16694078057329484</c:v>
                </c:pt>
                <c:pt idx="42">
                  <c:v>0.16715018371387727</c:v>
                </c:pt>
                <c:pt idx="43">
                  <c:v>0.16735984952050884</c:v>
                </c:pt>
              </c:numCache>
            </c:numRef>
          </c:val>
          <c:smooth val="0"/>
          <c:extLst>
            <c:ext xmlns:c16="http://schemas.microsoft.com/office/drawing/2014/chart" uri="{C3380CC4-5D6E-409C-BE32-E72D297353CC}">
              <c16:uniqueId val="{00000003-9324-4371-8FD9-7BFC834892E2}"/>
            </c:ext>
          </c:extLst>
        </c:ser>
        <c:ser>
          <c:idx val="4"/>
          <c:order val="4"/>
          <c:tx>
            <c:strRef>
              <c:f>NominalPrice!$G$773</c:f>
              <c:strCache>
                <c:ptCount val="1"/>
                <c:pt idx="0">
                  <c:v>PriceSL</c:v>
                </c:pt>
              </c:strCache>
            </c:strRef>
          </c:tx>
          <c:spPr>
            <a:ln w="12700">
              <a:solidFill>
                <a:srgbClr val="800080"/>
              </a:solidFill>
              <a:prstDash val="solid"/>
            </a:ln>
          </c:spPr>
          <c:marker>
            <c:symbol val="star"/>
            <c:size val="5"/>
            <c:spPr>
              <a:noFill/>
              <a:ln>
                <a:solidFill>
                  <a:srgbClr val="800080"/>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NominalPrice!$G$774:$G$814</c:f>
              <c:numCache>
                <c:formatCode>_("$"* #,##0.0000_);_("$"* \(#,##0.0000\);_("$"* "-"??_);_(@_)</c:formatCode>
                <c:ptCount val="41"/>
                <c:pt idx="0">
                  <c:v>0.18295109912466512</c:v>
                </c:pt>
                <c:pt idx="1">
                  <c:v>0.1881519741117765</c:v>
                </c:pt>
                <c:pt idx="2">
                  <c:v>0.18714293033074772</c:v>
                </c:pt>
                <c:pt idx="3">
                  <c:v>0.18467730845834721</c:v>
                </c:pt>
                <c:pt idx="4">
                  <c:v>0.19093891377448355</c:v>
                </c:pt>
                <c:pt idx="5">
                  <c:v>0.18134064520562321</c:v>
                </c:pt>
                <c:pt idx="6">
                  <c:v>0.17859757464768292</c:v>
                </c:pt>
                <c:pt idx="7">
                  <c:v>0.17708050928202412</c:v>
                </c:pt>
                <c:pt idx="8">
                  <c:v>0.17504633847713277</c:v>
                </c:pt>
                <c:pt idx="9">
                  <c:v>0.18293377198147809</c:v>
                </c:pt>
                <c:pt idx="10">
                  <c:v>0.18505307578303923</c:v>
                </c:pt>
                <c:pt idx="11">
                  <c:v>0.19095130381531603</c:v>
                </c:pt>
                <c:pt idx="12">
                  <c:v>0.19540406913600958</c:v>
                </c:pt>
                <c:pt idx="13">
                  <c:v>0.19737616315622009</c:v>
                </c:pt>
                <c:pt idx="14">
                  <c:v>0.20515834744745584</c:v>
                </c:pt>
                <c:pt idx="15">
                  <c:v>0.20126082743764526</c:v>
                </c:pt>
                <c:pt idx="16">
                  <c:v>0.21249324253940682</c:v>
                </c:pt>
                <c:pt idx="17">
                  <c:v>0.21396507508736765</c:v>
                </c:pt>
                <c:pt idx="18">
                  <c:v>0.21398102500457369</c:v>
                </c:pt>
                <c:pt idx="19">
                  <c:v>0.23809313070601981</c:v>
                </c:pt>
                <c:pt idx="20">
                  <c:v>0.25278644920691951</c:v>
                </c:pt>
                <c:pt idx="21">
                  <c:v>0.24791882626720277</c:v>
                </c:pt>
                <c:pt idx="22">
                  <c:v>0.24869854108877631</c:v>
                </c:pt>
                <c:pt idx="23">
                  <c:v>0.24489048358426313</c:v>
                </c:pt>
                <c:pt idx="24">
                  <c:v>0.24752755542938912</c:v>
                </c:pt>
                <c:pt idx="25">
                  <c:v>0.24628764317125673</c:v>
                </c:pt>
                <c:pt idx="26">
                  <c:v>0.24267148432217414</c:v>
                </c:pt>
              </c:numCache>
            </c:numRef>
          </c:val>
          <c:smooth val="0"/>
          <c:extLst>
            <c:ext xmlns:c16="http://schemas.microsoft.com/office/drawing/2014/chart" uri="{C3380CC4-5D6E-409C-BE32-E72D297353CC}">
              <c16:uniqueId val="{00000004-9324-4371-8FD9-7BFC834892E2}"/>
            </c:ext>
          </c:extLst>
        </c:ser>
        <c:ser>
          <c:idx val="5"/>
          <c:order val="5"/>
          <c:tx>
            <c:strRef>
              <c:f>NominalPrice!$H$773</c:f>
              <c:strCache>
                <c:ptCount val="1"/>
                <c:pt idx="0">
                  <c:v>PriceSPA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NominalPrice!$H$774:$H$817</c:f>
              <c:numCache>
                <c:formatCode>_("$"* #,##0.0000_);_("$"* \(#,##0.0000\);_("$"* "-"??_);_(@_)</c:formatCode>
                <c:ptCount val="44"/>
                <c:pt idx="0">
                  <c:v>6.2066766487262975E-2</c:v>
                </c:pt>
                <c:pt idx="1">
                  <c:v>6.392338641887127E-2</c:v>
                </c:pt>
                <c:pt idx="2">
                  <c:v>6.5415977435180517E-2</c:v>
                </c:pt>
                <c:pt idx="3">
                  <c:v>6.5080871576329066E-2</c:v>
                </c:pt>
                <c:pt idx="4">
                  <c:v>6.6840112854982203E-2</c:v>
                </c:pt>
                <c:pt idx="5">
                  <c:v>6.4810023961413596E-2</c:v>
                </c:pt>
                <c:pt idx="6">
                  <c:v>6.4035370518853482E-2</c:v>
                </c:pt>
                <c:pt idx="7">
                  <c:v>6.3355136408038346E-2</c:v>
                </c:pt>
                <c:pt idx="8">
                  <c:v>6.3019543320371463E-2</c:v>
                </c:pt>
                <c:pt idx="9">
                  <c:v>6.3102475167299374E-2</c:v>
                </c:pt>
                <c:pt idx="10">
                  <c:v>6.5508912931360117E-2</c:v>
                </c:pt>
                <c:pt idx="11">
                  <c:v>7.0589832598450891E-2</c:v>
                </c:pt>
                <c:pt idx="12">
                  <c:v>7.7003926629761993E-2</c:v>
                </c:pt>
                <c:pt idx="13">
                  <c:v>7.668394802814496E-2</c:v>
                </c:pt>
                <c:pt idx="14">
                  <c:v>8.2594093341022856E-2</c:v>
                </c:pt>
                <c:pt idx="15">
                  <c:v>8.1225200987780147E-2</c:v>
                </c:pt>
                <c:pt idx="16">
                  <c:v>9.2942097303649371E-2</c:v>
                </c:pt>
                <c:pt idx="17">
                  <c:v>9.7617388657774251E-2</c:v>
                </c:pt>
                <c:pt idx="18">
                  <c:v>9.6982399182888687E-2</c:v>
                </c:pt>
                <c:pt idx="19">
                  <c:v>0.1067198496032304</c:v>
                </c:pt>
                <c:pt idx="20">
                  <c:v>0.10059021310636652</c:v>
                </c:pt>
                <c:pt idx="21">
                  <c:v>9.4832979724085928E-2</c:v>
                </c:pt>
                <c:pt idx="22">
                  <c:v>9.4519703007306277E-2</c:v>
                </c:pt>
                <c:pt idx="23">
                  <c:v>9.0578655585409285E-2</c:v>
                </c:pt>
                <c:pt idx="24">
                  <c:v>9.3289454312015505E-2</c:v>
                </c:pt>
                <c:pt idx="25">
                  <c:v>9.2391463158706763E-2</c:v>
                </c:pt>
                <c:pt idx="26">
                  <c:v>8.9934005775117107E-2</c:v>
                </c:pt>
                <c:pt idx="27">
                  <c:v>9.513428500630354E-2</c:v>
                </c:pt>
                <c:pt idx="28">
                  <c:v>9.6866475168843572E-2</c:v>
                </c:pt>
                <c:pt idx="29">
                  <c:v>9.4744292484258516E-2</c:v>
                </c:pt>
                <c:pt idx="30">
                  <c:v>8.8104917537697822E-2</c:v>
                </c:pt>
                <c:pt idx="31">
                  <c:v>0.10257049856095811</c:v>
                </c:pt>
                <c:pt idx="32">
                  <c:v>0.11055951330918729</c:v>
                </c:pt>
                <c:pt idx="33">
                  <c:v>0.12676030914549621</c:v>
                </c:pt>
                <c:pt idx="34">
                  <c:v>0.12900923224832164</c:v>
                </c:pt>
                <c:pt idx="35">
                  <c:v>0.12345598800536055</c:v>
                </c:pt>
                <c:pt idx="36">
                  <c:v>0.12330804351091984</c:v>
                </c:pt>
                <c:pt idx="37">
                  <c:v>0.12415337864609893</c:v>
                </c:pt>
                <c:pt idx="38">
                  <c:v>0.12457194102890656</c:v>
                </c:pt>
                <c:pt idx="39">
                  <c:v>0.124991914524889</c:v>
                </c:pt>
                <c:pt idx="40">
                  <c:v>0.12541330389137859</c:v>
                </c:pt>
                <c:pt idx="41">
                  <c:v>0.12583611390174634</c:v>
                </c:pt>
                <c:pt idx="42">
                  <c:v>0.12626034934545591</c:v>
                </c:pt>
                <c:pt idx="43">
                  <c:v>0.12668601502811769</c:v>
                </c:pt>
              </c:numCache>
            </c:numRef>
          </c:val>
          <c:smooth val="0"/>
          <c:extLst>
            <c:ext xmlns:c16="http://schemas.microsoft.com/office/drawing/2014/chart" uri="{C3380CC4-5D6E-409C-BE32-E72D297353CC}">
              <c16:uniqueId val="{00000005-9324-4371-8FD9-7BFC834892E2}"/>
            </c:ext>
          </c:extLst>
        </c:ser>
        <c:ser>
          <c:idx val="6"/>
          <c:order val="6"/>
          <c:tx>
            <c:strRef>
              <c:f>NominalPrice!$I$773</c:f>
              <c:strCache>
                <c:ptCount val="1"/>
                <c:pt idx="0">
                  <c:v>PriceCS</c:v>
                </c:pt>
              </c:strCache>
            </c:strRef>
          </c:tx>
          <c:spPr>
            <a:ln w="25400">
              <a:solidFill>
                <a:srgbClr val="9999FF"/>
              </a:solidFill>
              <a:prstDash val="solid"/>
            </a:ln>
          </c:spPr>
          <c:cat>
            <c:numRef>
              <c:f>NominalPrice!$B$774:$B$817</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NominalPrice!$I$774:$I$817</c:f>
              <c:numCache>
                <c:formatCode>_("$"* #,##0.0000_);_("$"* \(#,##0.0000\);_("$"* "-"??_);_(@_)</c:formatCode>
                <c:ptCount val="44"/>
                <c:pt idx="0">
                  <c:v>0.13309410892984599</c:v>
                </c:pt>
                <c:pt idx="1">
                  <c:v>0.13688114889517675</c:v>
                </c:pt>
                <c:pt idx="2">
                  <c:v>0.15123130752124367</c:v>
                </c:pt>
                <c:pt idx="3">
                  <c:v>0.19279884299534908</c:v>
                </c:pt>
                <c:pt idx="4">
                  <c:v>0.20938332468524776</c:v>
                </c:pt>
                <c:pt idx="5">
                  <c:v>0.19776848789160248</c:v>
                </c:pt>
                <c:pt idx="6">
                  <c:v>0.18692461797066887</c:v>
                </c:pt>
                <c:pt idx="7">
                  <c:v>0.19657925745195526</c:v>
                </c:pt>
                <c:pt idx="8">
                  <c:v>0.18524602001641011</c:v>
                </c:pt>
                <c:pt idx="9">
                  <c:v>0.18124799132589728</c:v>
                </c:pt>
                <c:pt idx="10">
                  <c:v>0.18401251015760423</c:v>
                </c:pt>
                <c:pt idx="11">
                  <c:v>0.1902239406835752</c:v>
                </c:pt>
                <c:pt idx="12">
                  <c:v>0.19413024874419194</c:v>
                </c:pt>
                <c:pt idx="13">
                  <c:v>0.19302701561993654</c:v>
                </c:pt>
                <c:pt idx="14">
                  <c:v>0.20879607692177393</c:v>
                </c:pt>
                <c:pt idx="15">
                  <c:v>0.2135606801393477</c:v>
                </c:pt>
                <c:pt idx="16">
                  <c:v>0.2170856724714729</c:v>
                </c:pt>
                <c:pt idx="17">
                  <c:v>0.20110347568287626</c:v>
                </c:pt>
                <c:pt idx="18">
                  <c:v>0.19583905033953194</c:v>
                </c:pt>
                <c:pt idx="19">
                  <c:v>0.20810927694930056</c:v>
                </c:pt>
                <c:pt idx="20">
                  <c:v>0.19960679983312857</c:v>
                </c:pt>
                <c:pt idx="21">
                  <c:v>0.20488743093048914</c:v>
                </c:pt>
                <c:pt idx="22">
                  <c:v>0.21583709233779216</c:v>
                </c:pt>
                <c:pt idx="23">
                  <c:v>0.23654213474487451</c:v>
                </c:pt>
                <c:pt idx="24">
                  <c:v>0.27505338659855033</c:v>
                </c:pt>
                <c:pt idx="25">
                  <c:v>0.18897664737099792</c:v>
                </c:pt>
                <c:pt idx="26">
                  <c:v>0.17458992817032504</c:v>
                </c:pt>
                <c:pt idx="27">
                  <c:v>0.16974056494488024</c:v>
                </c:pt>
                <c:pt idx="28">
                  <c:v>0.16375097114504281</c:v>
                </c:pt>
                <c:pt idx="29">
                  <c:v>0.15358581808416627</c:v>
                </c:pt>
                <c:pt idx="30">
                  <c:v>0.14774755147961796</c:v>
                </c:pt>
                <c:pt idx="31">
                  <c:v>0.17764968943820272</c:v>
                </c:pt>
                <c:pt idx="32">
                  <c:v>0.22152026198445671</c:v>
                </c:pt>
                <c:pt idx="33">
                  <c:v>0.25132679235098948</c:v>
                </c:pt>
                <c:pt idx="34">
                  <c:v>0.26035254858053458</c:v>
                </c:pt>
                <c:pt idx="35">
                  <c:v>0.24604657619236137</c:v>
                </c:pt>
                <c:pt idx="36">
                  <c:v>0.2447056667782391</c:v>
                </c:pt>
                <c:pt idx="37">
                  <c:v>0.24550053721070011</c:v>
                </c:pt>
                <c:pt idx="38">
                  <c:v>0.24531135365589521</c:v>
                </c:pt>
                <c:pt idx="39">
                  <c:v>0.24512231588658562</c:v>
                </c:pt>
                <c:pt idx="40">
                  <c:v>0.24493342379042837</c:v>
                </c:pt>
                <c:pt idx="41">
                  <c:v>0.24474467725516749</c:v>
                </c:pt>
                <c:pt idx="42">
                  <c:v>0.24455607616863304</c:v>
                </c:pt>
                <c:pt idx="43">
                  <c:v>0.24436762041874183</c:v>
                </c:pt>
              </c:numCache>
            </c:numRef>
          </c:val>
          <c:smooth val="0"/>
          <c:extLst>
            <c:ext xmlns:c16="http://schemas.microsoft.com/office/drawing/2014/chart" uri="{C3380CC4-5D6E-409C-BE32-E72D297353CC}">
              <c16:uniqueId val="{00000006-9324-4371-8FD9-7BFC834892E2}"/>
            </c:ext>
          </c:extLst>
        </c:ser>
        <c:dLbls>
          <c:showLegendKey val="0"/>
          <c:showVal val="0"/>
          <c:showCatName val="0"/>
          <c:showSerName val="0"/>
          <c:showPercent val="0"/>
          <c:showBubbleSize val="0"/>
        </c:dLbls>
        <c:marker val="1"/>
        <c:smooth val="0"/>
        <c:axId val="1277677288"/>
        <c:axId val="1"/>
      </c:lineChart>
      <c:catAx>
        <c:axId val="1277677288"/>
        <c:scaling>
          <c:orientation val="minMax"/>
        </c:scaling>
        <c:delete val="0"/>
        <c:axPos val="b"/>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numFmt formatCode="_(&quot;$&quot;* #,##0.0000_);_(&quot;$&quot;* \(#,##0.000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77288"/>
        <c:crosses val="autoZero"/>
        <c:crossBetween val="between"/>
      </c:valAx>
      <c:spPr>
        <a:solidFill>
          <a:srgbClr val="C0C0C0"/>
        </a:solidFill>
        <a:ln w="12700">
          <a:solidFill>
            <a:srgbClr val="808080"/>
          </a:solidFill>
          <a:prstDash val="solid"/>
        </a:ln>
      </c:spPr>
    </c:plotArea>
    <c:legend>
      <c:legendPos val="r"/>
      <c:layout>
        <c:manualLayout>
          <c:xMode val="edge"/>
          <c:yMode val="edge"/>
          <c:x val="0.8064236970378702"/>
          <c:y val="0.17451073027636249"/>
          <c:w val="0.1909722193816682"/>
          <c:h val="0.48431496062992124"/>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Nominal Average Price (¢/kwh)</a:t>
            </a:r>
          </a:p>
        </c:rich>
      </c:tx>
      <c:overlay val="0"/>
    </c:title>
    <c:autoTitleDeleted val="0"/>
    <c:plotArea>
      <c:layout>
        <c:manualLayout>
          <c:layoutTarget val="inner"/>
          <c:xMode val="edge"/>
          <c:yMode val="edge"/>
          <c:x val="6.8175636461283926E-2"/>
          <c:y val="0.12828524102170155"/>
          <c:w val="0.85557132091161869"/>
          <c:h val="0.67338654695602074"/>
        </c:manualLayout>
      </c:layout>
      <c:lineChart>
        <c:grouping val="standard"/>
        <c:varyColors val="0"/>
        <c:ser>
          <c:idx val="0"/>
          <c:order val="0"/>
          <c:tx>
            <c:v>Res_ThisYr_Nominal</c:v>
          </c:tx>
          <c:cat>
            <c:numRef>
              <c:f>NominalPrice!$B$779:$B$817</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NominalPrice!$K$779:$K$817</c:f>
              <c:numCache>
                <c:formatCode>_("$"* #,##0.00_);_("$"* \(#,##0.00\);_("$"* "-"??_);_(@_)</c:formatCode>
                <c:ptCount val="39"/>
                <c:pt idx="0">
                  <c:v>82.649363312387806</c:v>
                </c:pt>
                <c:pt idx="1">
                  <c:v>81.49268694108811</c:v>
                </c:pt>
                <c:pt idx="2">
                  <c:v>80.870245099058678</c:v>
                </c:pt>
                <c:pt idx="3">
                  <c:v>80.169791580399036</c:v>
                </c:pt>
                <c:pt idx="4">
                  <c:v>80.305486543345722</c:v>
                </c:pt>
                <c:pt idx="5">
                  <c:v>82.56421180315624</c:v>
                </c:pt>
                <c:pt idx="6">
                  <c:v>87.168534212214226</c:v>
                </c:pt>
                <c:pt idx="7">
                  <c:v>93.567575839007731</c:v>
                </c:pt>
                <c:pt idx="8">
                  <c:v>92.924029148692412</c:v>
                </c:pt>
                <c:pt idx="9">
                  <c:v>99.135103829929221</c:v>
                </c:pt>
                <c:pt idx="10">
                  <c:v>98.224370373200273</c:v>
                </c:pt>
                <c:pt idx="11">
                  <c:v>109.95122324294087</c:v>
                </c:pt>
                <c:pt idx="12">
                  <c:v>115.0337669475802</c:v>
                </c:pt>
                <c:pt idx="13">
                  <c:v>115.15517679123401</c:v>
                </c:pt>
                <c:pt idx="14">
                  <c:v>125.54850878043683</c:v>
                </c:pt>
                <c:pt idx="15">
                  <c:v>119.76239939140243</c:v>
                </c:pt>
                <c:pt idx="16">
                  <c:v>114.16539814444316</c:v>
                </c:pt>
                <c:pt idx="17">
                  <c:v>114.26098265099873</c:v>
                </c:pt>
                <c:pt idx="18">
                  <c:v>110.76932743642317</c:v>
                </c:pt>
                <c:pt idx="19">
                  <c:v>116.61361720100351</c:v>
                </c:pt>
                <c:pt idx="20">
                  <c:v>115.13514784497002</c:v>
                </c:pt>
                <c:pt idx="21">
                  <c:v>112.89402908832321</c:v>
                </c:pt>
                <c:pt idx="22">
                  <c:v>111.61110261215478</c:v>
                </c:pt>
                <c:pt idx="23">
                  <c:v>113.44732377263752</c:v>
                </c:pt>
                <c:pt idx="24">
                  <c:v>109.31422863191396</c:v>
                </c:pt>
                <c:pt idx="25">
                  <c:v>101.49940883370999</c:v>
                </c:pt>
                <c:pt idx="26">
                  <c:v>116.42513800367128</c:v>
                </c:pt>
                <c:pt idx="27">
                  <c:v>136.46264102566502</c:v>
                </c:pt>
                <c:pt idx="28">
                  <c:v>163.67185583455401</c:v>
                </c:pt>
                <c:pt idx="29">
                  <c:v>166.19775857584813</c:v>
                </c:pt>
                <c:pt idx="30">
                  <c:v>165.68008872973701</c:v>
                </c:pt>
                <c:pt idx="31">
                  <c:v>165.38874055094021</c:v>
                </c:pt>
                <c:pt idx="32">
                  <c:v>166.10578809635953</c:v>
                </c:pt>
                <c:pt idx="33">
                  <c:v>166.31414385926448</c:v>
                </c:pt>
                <c:pt idx="34">
                  <c:v>166.52276097443428</c:v>
                </c:pt>
                <c:pt idx="35">
                  <c:v>166.73163976969775</c:v>
                </c:pt>
                <c:pt idx="36">
                  <c:v>166.94078057329483</c:v>
                </c:pt>
                <c:pt idx="37">
                  <c:v>167.15018371387728</c:v>
                </c:pt>
                <c:pt idx="38">
                  <c:v>167.35984952050885</c:v>
                </c:pt>
              </c:numCache>
            </c:numRef>
          </c:val>
          <c:smooth val="0"/>
          <c:extLst>
            <c:ext xmlns:c16="http://schemas.microsoft.com/office/drawing/2014/chart" uri="{C3380CC4-5D6E-409C-BE32-E72D297353CC}">
              <c16:uniqueId val="{00000000-14DE-4D92-A1F8-393C52E9C348}"/>
            </c:ext>
          </c:extLst>
        </c:ser>
        <c:ser>
          <c:idx val="1"/>
          <c:order val="1"/>
          <c:tx>
            <c:v>Com_ThisYr_Nominal</c:v>
          </c:tx>
          <c:spPr>
            <a:ln w="25400">
              <a:solidFill>
                <a:srgbClr val="993366"/>
              </a:solidFill>
              <a:prstDash val="solid"/>
            </a:ln>
          </c:spPr>
          <c:cat>
            <c:numRef>
              <c:f>NominalPrice!$B$779:$B$817</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NominalPrice!$L$779:$L$817</c:f>
              <c:numCache>
                <c:formatCode>_("$"* #,##0.00_);_("$"* \(#,##0.00\);_("$"* "-"??_);_(@_)</c:formatCode>
                <c:ptCount val="39"/>
                <c:pt idx="0">
                  <c:v>67.166157811353557</c:v>
                </c:pt>
                <c:pt idx="1">
                  <c:v>66.356866920728606</c:v>
                </c:pt>
                <c:pt idx="2">
                  <c:v>65.385431389488446</c:v>
                </c:pt>
                <c:pt idx="3">
                  <c:v>64.881030312399943</c:v>
                </c:pt>
                <c:pt idx="4">
                  <c:v>64.708659438135797</c:v>
                </c:pt>
                <c:pt idx="5">
                  <c:v>67.160135656478417</c:v>
                </c:pt>
                <c:pt idx="6">
                  <c:v>71.990665015137822</c:v>
                </c:pt>
                <c:pt idx="7">
                  <c:v>78.504712727101435</c:v>
                </c:pt>
                <c:pt idx="8">
                  <c:v>78.5253894929116</c:v>
                </c:pt>
                <c:pt idx="9">
                  <c:v>84.414536978306771</c:v>
                </c:pt>
                <c:pt idx="10">
                  <c:v>82.870542704505667</c:v>
                </c:pt>
                <c:pt idx="11">
                  <c:v>94.769426107973047</c:v>
                </c:pt>
                <c:pt idx="12">
                  <c:v>100.02725018647916</c:v>
                </c:pt>
                <c:pt idx="13">
                  <c:v>100.03941112649363</c:v>
                </c:pt>
                <c:pt idx="14">
                  <c:v>110.41587259808206</c:v>
                </c:pt>
                <c:pt idx="15">
                  <c:v>104.50636293105069</c:v>
                </c:pt>
                <c:pt idx="16">
                  <c:v>98.936754709816128</c:v>
                </c:pt>
                <c:pt idx="17">
                  <c:v>99.107012420024731</c:v>
                </c:pt>
                <c:pt idx="18">
                  <c:v>95.532020768210145</c:v>
                </c:pt>
                <c:pt idx="19">
                  <c:v>98.151708702774783</c:v>
                </c:pt>
                <c:pt idx="20">
                  <c:v>96.537834460679804</c:v>
                </c:pt>
                <c:pt idx="21">
                  <c:v>94.092715042977716</c:v>
                </c:pt>
                <c:pt idx="22">
                  <c:v>90.750583665477521</c:v>
                </c:pt>
                <c:pt idx="23">
                  <c:v>92.842295036306368</c:v>
                </c:pt>
                <c:pt idx="24">
                  <c:v>90.277094447715214</c:v>
                </c:pt>
                <c:pt idx="25">
                  <c:v>83.800959204959568</c:v>
                </c:pt>
                <c:pt idx="26">
                  <c:v>97.936703485542637</c:v>
                </c:pt>
                <c:pt idx="27">
                  <c:v>105.53465922789964</c:v>
                </c:pt>
                <c:pt idx="28">
                  <c:v>122.91986258834471</c:v>
                </c:pt>
                <c:pt idx="29">
                  <c:v>124.03478240509581</c:v>
                </c:pt>
                <c:pt idx="30">
                  <c:v>117.21926175075704</c:v>
                </c:pt>
                <c:pt idx="31">
                  <c:v>116.58043793930446</c:v>
                </c:pt>
                <c:pt idx="32">
                  <c:v>116.959122848164</c:v>
                </c:pt>
                <c:pt idx="33">
                  <c:v>116.86899374751646</c:v>
                </c:pt>
                <c:pt idx="34">
                  <c:v>116.77893410066258</c:v>
                </c:pt>
                <c:pt idx="35">
                  <c:v>116.68894385408103</c:v>
                </c:pt>
                <c:pt idx="36">
                  <c:v>116.5990229542917</c:v>
                </c:pt>
                <c:pt idx="37">
                  <c:v>116.50917134785571</c:v>
                </c:pt>
                <c:pt idx="38">
                  <c:v>116.41938898137539</c:v>
                </c:pt>
              </c:numCache>
            </c:numRef>
          </c:val>
          <c:smooth val="0"/>
          <c:extLst>
            <c:ext xmlns:c16="http://schemas.microsoft.com/office/drawing/2014/chart" uri="{C3380CC4-5D6E-409C-BE32-E72D297353CC}">
              <c16:uniqueId val="{00000001-14DE-4D92-A1F8-393C52E9C348}"/>
            </c:ext>
          </c:extLst>
        </c:ser>
        <c:ser>
          <c:idx val="2"/>
          <c:order val="2"/>
          <c:tx>
            <c:v>Res_LastYr_Nominal</c:v>
          </c:tx>
          <c:spPr>
            <a:ln>
              <a:solidFill>
                <a:schemeClr val="accent1"/>
              </a:solidFill>
              <a:prstDash val="sysDot"/>
            </a:ln>
          </c:spPr>
          <c:marker>
            <c:symbol val="none"/>
          </c:marker>
          <c:cat>
            <c:numRef>
              <c:f>NominalPrice!$B$779:$B$817</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NominalPrice!$AE$779:$AE$817</c:f>
              <c:numCache>
                <c:formatCode>_("$"* #,##0.00_);_("$"* \(#,##0.00\);_("$"* "-"??_);_(@_)</c:formatCode>
                <c:ptCount val="39"/>
                <c:pt idx="0">
                  <c:v>82.649363312387806</c:v>
                </c:pt>
                <c:pt idx="1">
                  <c:v>81.49268694108811</c:v>
                </c:pt>
                <c:pt idx="2">
                  <c:v>80.870245099058678</c:v>
                </c:pt>
                <c:pt idx="3">
                  <c:v>80.169791580399036</c:v>
                </c:pt>
                <c:pt idx="4">
                  <c:v>80.305486543345722</c:v>
                </c:pt>
                <c:pt idx="5">
                  <c:v>82.56421180315624</c:v>
                </c:pt>
                <c:pt idx="6">
                  <c:v>87.168534212214226</c:v>
                </c:pt>
                <c:pt idx="7">
                  <c:v>93.567575839007731</c:v>
                </c:pt>
                <c:pt idx="8">
                  <c:v>92.924029148692412</c:v>
                </c:pt>
                <c:pt idx="9">
                  <c:v>99.135103829929221</c:v>
                </c:pt>
                <c:pt idx="10">
                  <c:v>98.224370373200273</c:v>
                </c:pt>
                <c:pt idx="11">
                  <c:v>109.95122324294087</c:v>
                </c:pt>
                <c:pt idx="12">
                  <c:v>115.0337669475802</c:v>
                </c:pt>
                <c:pt idx="13">
                  <c:v>115.15517679123401</c:v>
                </c:pt>
                <c:pt idx="14">
                  <c:v>125.54850878043683</c:v>
                </c:pt>
                <c:pt idx="15">
                  <c:v>119.76239939140243</c:v>
                </c:pt>
                <c:pt idx="16">
                  <c:v>114.16539814444316</c:v>
                </c:pt>
                <c:pt idx="17">
                  <c:v>114.26098265099873</c:v>
                </c:pt>
                <c:pt idx="18">
                  <c:v>110.76932743642317</c:v>
                </c:pt>
                <c:pt idx="19">
                  <c:v>116.61361720100351</c:v>
                </c:pt>
                <c:pt idx="20">
                  <c:v>115.13514784497002</c:v>
                </c:pt>
                <c:pt idx="21">
                  <c:v>112.89402908832321</c:v>
                </c:pt>
                <c:pt idx="22">
                  <c:v>111.61110261215478</c:v>
                </c:pt>
                <c:pt idx="23">
                  <c:v>113.44732377263752</c:v>
                </c:pt>
                <c:pt idx="24">
                  <c:v>109.31422863191396</c:v>
                </c:pt>
                <c:pt idx="25">
                  <c:v>101.49940883370999</c:v>
                </c:pt>
                <c:pt idx="26">
                  <c:v>116.42513800367128</c:v>
                </c:pt>
                <c:pt idx="27">
                  <c:v>132.81755200819075</c:v>
                </c:pt>
                <c:pt idx="28">
                  <c:v>139.12654312864089</c:v>
                </c:pt>
                <c:pt idx="29">
                  <c:v>131.0309308166708</c:v>
                </c:pt>
                <c:pt idx="30">
                  <c:v>130.93977746475065</c:v>
                </c:pt>
                <c:pt idx="31">
                  <c:v>132.26376473095161</c:v>
                </c:pt>
                <c:pt idx="32">
                  <c:v>133.9683714040778</c:v>
                </c:pt>
                <c:pt idx="33">
                  <c:v>135.69494693553776</c:v>
                </c:pt>
                <c:pt idx="34">
                  <c:v>137.4437744585282</c:v>
                </c:pt>
                <c:pt idx="35">
                  <c:v>139.2151407552478</c:v>
                </c:pt>
                <c:pt idx="36">
                  <c:v>141.00933630392527</c:v>
                </c:pt>
                <c:pt idx="37">
                  <c:v>142.82665532645359</c:v>
                </c:pt>
                <c:pt idx="38">
                  <c:v>144.66739583663801</c:v>
                </c:pt>
              </c:numCache>
            </c:numRef>
          </c:val>
          <c:smooth val="0"/>
          <c:extLst>
            <c:ext xmlns:c16="http://schemas.microsoft.com/office/drawing/2014/chart" uri="{C3380CC4-5D6E-409C-BE32-E72D297353CC}">
              <c16:uniqueId val="{00000002-14DE-4D92-A1F8-393C52E9C348}"/>
            </c:ext>
          </c:extLst>
        </c:ser>
        <c:ser>
          <c:idx val="3"/>
          <c:order val="3"/>
          <c:tx>
            <c:v>Com_LastYr_Nominal</c:v>
          </c:tx>
          <c:spPr>
            <a:ln w="25400">
              <a:solidFill>
                <a:srgbClr val="993366"/>
              </a:solidFill>
              <a:prstDash val="sysDash"/>
            </a:ln>
          </c:spPr>
          <c:marker>
            <c:symbol val="none"/>
          </c:marker>
          <c:cat>
            <c:numRef>
              <c:f>NominalPrice!$B$779:$B$817</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NominalPrice!$AF$779:$AF$817</c:f>
              <c:numCache>
                <c:formatCode>_("$"* #,##0.00_);_("$"* \(#,##0.00\);_("$"* "-"??_);_(@_)</c:formatCode>
                <c:ptCount val="39"/>
                <c:pt idx="0">
                  <c:v>67.166157811353557</c:v>
                </c:pt>
                <c:pt idx="1">
                  <c:v>66.356866920728606</c:v>
                </c:pt>
                <c:pt idx="2">
                  <c:v>65.385431389488446</c:v>
                </c:pt>
                <c:pt idx="3">
                  <c:v>64.881030312399943</c:v>
                </c:pt>
                <c:pt idx="4">
                  <c:v>64.708659438135797</c:v>
                </c:pt>
                <c:pt idx="5">
                  <c:v>67.160135656478417</c:v>
                </c:pt>
                <c:pt idx="6">
                  <c:v>71.990665015137822</c:v>
                </c:pt>
                <c:pt idx="7">
                  <c:v>78.504712727101435</c:v>
                </c:pt>
                <c:pt idx="8">
                  <c:v>78.5253894929116</c:v>
                </c:pt>
                <c:pt idx="9">
                  <c:v>84.414536978306771</c:v>
                </c:pt>
                <c:pt idx="10">
                  <c:v>82.870542704505667</c:v>
                </c:pt>
                <c:pt idx="11">
                  <c:v>94.769426107973047</c:v>
                </c:pt>
                <c:pt idx="12">
                  <c:v>100.02725018647916</c:v>
                </c:pt>
                <c:pt idx="13">
                  <c:v>100.03941112649363</c:v>
                </c:pt>
                <c:pt idx="14">
                  <c:v>110.41587259808206</c:v>
                </c:pt>
                <c:pt idx="15">
                  <c:v>104.50636293105069</c:v>
                </c:pt>
                <c:pt idx="16">
                  <c:v>98.936754709816128</c:v>
                </c:pt>
                <c:pt idx="17">
                  <c:v>99.107012420024731</c:v>
                </c:pt>
                <c:pt idx="18">
                  <c:v>95.532020768210145</c:v>
                </c:pt>
                <c:pt idx="19">
                  <c:v>98.151708702774783</c:v>
                </c:pt>
                <c:pt idx="20">
                  <c:v>96.537834460679804</c:v>
                </c:pt>
                <c:pt idx="21">
                  <c:v>94.092715042977716</c:v>
                </c:pt>
                <c:pt idx="22">
                  <c:v>90.750583665477521</c:v>
                </c:pt>
                <c:pt idx="23">
                  <c:v>92.842295036306368</c:v>
                </c:pt>
                <c:pt idx="24">
                  <c:v>90.277094447715214</c:v>
                </c:pt>
                <c:pt idx="25">
                  <c:v>83.800959204959568</c:v>
                </c:pt>
                <c:pt idx="26">
                  <c:v>97.936703485542637</c:v>
                </c:pt>
                <c:pt idx="27">
                  <c:v>102.00009907467606</c:v>
                </c:pt>
                <c:pt idx="28">
                  <c:v>105.68979323991061</c:v>
                </c:pt>
                <c:pt idx="29">
                  <c:v>96.887045136309681</c:v>
                </c:pt>
                <c:pt idx="30">
                  <c:v>96.267587474324458</c:v>
                </c:pt>
                <c:pt idx="31">
                  <c:v>97.223842530856246</c:v>
                </c:pt>
                <c:pt idx="32">
                  <c:v>98.032703241983214</c:v>
                </c:pt>
                <c:pt idx="33">
                  <c:v>98.848293327644001</c:v>
                </c:pt>
                <c:pt idx="34">
                  <c:v>99.670668773351252</c:v>
                </c:pt>
                <c:pt idx="35">
                  <c:v>100.49988603039321</c:v>
                </c:pt>
                <c:pt idx="36">
                  <c:v>101.33600201970853</c:v>
                </c:pt>
                <c:pt idx="37">
                  <c:v>102.17907413579375</c:v>
                </c:pt>
                <c:pt idx="38">
                  <c:v>103.02916025064306</c:v>
                </c:pt>
              </c:numCache>
            </c:numRef>
          </c:val>
          <c:smooth val="0"/>
          <c:extLst>
            <c:ext xmlns:c16="http://schemas.microsoft.com/office/drawing/2014/chart" uri="{C3380CC4-5D6E-409C-BE32-E72D297353CC}">
              <c16:uniqueId val="{00000003-14DE-4D92-A1F8-393C52E9C348}"/>
            </c:ext>
          </c:extLst>
        </c:ser>
        <c:dLbls>
          <c:showLegendKey val="0"/>
          <c:showVal val="0"/>
          <c:showCatName val="0"/>
          <c:showSerName val="0"/>
          <c:showPercent val="0"/>
          <c:showBubbleSize val="0"/>
        </c:dLbls>
        <c:marker val="1"/>
        <c:smooth val="0"/>
        <c:axId val="1277670728"/>
        <c:axId val="1"/>
      </c:lineChart>
      <c:catAx>
        <c:axId val="1277670728"/>
        <c:scaling>
          <c:orientation val="minMax"/>
        </c:scaling>
        <c:delete val="0"/>
        <c:axPos val="b"/>
        <c:majorGridlines/>
        <c:min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2"/>
        <c:tickMarkSkip val="5"/>
        <c:noMultiLvlLbl val="0"/>
      </c:catAx>
      <c:valAx>
        <c:axId val="1"/>
        <c:scaling>
          <c:orientation val="minMax"/>
          <c:min val="6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70728"/>
        <c:crosses val="autoZero"/>
        <c:crossBetween val="between"/>
      </c:valAx>
    </c:plotArea>
    <c:legend>
      <c:legendPos val="r"/>
      <c:layout>
        <c:manualLayout>
          <c:xMode val="edge"/>
          <c:yMode val="edge"/>
          <c:x val="8.690873574941442E-2"/>
          <c:y val="0.86432926829268297"/>
          <c:w val="0.82288252936549777"/>
          <c:h val="0.11432926829268297"/>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Real Average Price (¢/kwh)</a:t>
            </a:r>
          </a:p>
        </c:rich>
      </c:tx>
      <c:overlay val="0"/>
    </c:title>
    <c:autoTitleDeleted val="0"/>
    <c:plotArea>
      <c:layout>
        <c:manualLayout>
          <c:layoutTarget val="inner"/>
          <c:xMode val="edge"/>
          <c:yMode val="edge"/>
          <c:x val="5.702052094973277E-2"/>
          <c:y val="0.14921120232311386"/>
          <c:w val="0.89092885666519406"/>
          <c:h val="0.58471284403592938"/>
        </c:manualLayout>
      </c:layout>
      <c:lineChart>
        <c:grouping val="standard"/>
        <c:varyColors val="0"/>
        <c:ser>
          <c:idx val="2"/>
          <c:order val="0"/>
          <c:tx>
            <c:v>Real Residential</c:v>
          </c:tx>
          <c:spPr>
            <a:ln>
              <a:solidFill>
                <a:schemeClr val="accent1"/>
              </a:solidFill>
              <a:prstDash val="solid"/>
            </a:ln>
          </c:spPr>
          <c:marker>
            <c:symbol val="square"/>
            <c:size val="5"/>
            <c:spPr>
              <a:solidFill>
                <a:schemeClr val="accent1"/>
              </a:solidFill>
            </c:spPr>
          </c:marker>
          <c:cat>
            <c:numRef>
              <c:f>NominalPrice!$B$779:$B$814</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RealPrice!$N$782:$N$817</c:f>
              <c:numCache>
                <c:formatCode>_("$"* #,##0.00_);_("$"* \(#,##0.00\);_("$"* "-"??_);_(@_)</c:formatCode>
                <c:ptCount val="36"/>
                <c:pt idx="0">
                  <c:v>69.105085727770785</c:v>
                </c:pt>
                <c:pt idx="1">
                  <c:v>66.19722378693514</c:v>
                </c:pt>
                <c:pt idx="2">
                  <c:v>64.18823837284036</c:v>
                </c:pt>
                <c:pt idx="3">
                  <c:v>62.661240910064265</c:v>
                </c:pt>
                <c:pt idx="4">
                  <c:v>61.426863152034159</c:v>
                </c:pt>
                <c:pt idx="5">
                  <c:v>61.090513886210857</c:v>
                </c:pt>
                <c:pt idx="6">
                  <c:v>62.715960364722669</c:v>
                </c:pt>
                <c:pt idx="7">
                  <c:v>66.277373318439359</c:v>
                </c:pt>
                <c:pt idx="8">
                  <c:v>64.351816008258993</c:v>
                </c:pt>
                <c:pt idx="9">
                  <c:v>66.874347387340222</c:v>
                </c:pt>
                <c:pt idx="10">
                  <c:v>64.093445962499587</c:v>
                </c:pt>
                <c:pt idx="11">
                  <c:v>69.49589089199192</c:v>
                </c:pt>
                <c:pt idx="12">
                  <c:v>70.69365953013417</c:v>
                </c:pt>
                <c:pt idx="13">
                  <c:v>68.167269522912576</c:v>
                </c:pt>
                <c:pt idx="14">
                  <c:v>74.584244827324099</c:v>
                </c:pt>
                <c:pt idx="15">
                  <c:v>69.972707651219196</c:v>
                </c:pt>
                <c:pt idx="16">
                  <c:v>64.665914935889248</c:v>
                </c:pt>
                <c:pt idx="17">
                  <c:v>63.404834480005483</c:v>
                </c:pt>
                <c:pt idx="18">
                  <c:v>60.578665757712955</c:v>
                </c:pt>
                <c:pt idx="19">
                  <c:v>62.760356277161897</c:v>
                </c:pt>
                <c:pt idx="20">
                  <c:v>61.891435592993254</c:v>
                </c:pt>
                <c:pt idx="21">
                  <c:v>59.930475105715814</c:v>
                </c:pt>
                <c:pt idx="22">
                  <c:v>58.011428001609048</c:v>
                </c:pt>
                <c:pt idx="23">
                  <c:v>57.56058226953342</c:v>
                </c:pt>
                <c:pt idx="24">
                  <c:v>54.472508652703951</c:v>
                </c:pt>
                <c:pt idx="25">
                  <c:v>49.969697297856136</c:v>
                </c:pt>
                <c:pt idx="26">
                  <c:v>54.71994658574544</c:v>
                </c:pt>
                <c:pt idx="27">
                  <c:v>59.400189957903798</c:v>
                </c:pt>
                <c:pt idx="28">
                  <c:v>68.557720244010184</c:v>
                </c:pt>
                <c:pt idx="29">
                  <c:v>67.973242028410311</c:v>
                </c:pt>
                <c:pt idx="30">
                  <c:v>66.401585920756858</c:v>
                </c:pt>
                <c:pt idx="31">
                  <c:v>64.980728304646703</c:v>
                </c:pt>
                <c:pt idx="32">
                  <c:v>63.962067138920958</c:v>
                </c:pt>
                <c:pt idx="33">
                  <c:v>62.728166963523002</c:v>
                </c:pt>
                <c:pt idx="34">
                  <c:v>61.490966735450399</c:v>
                </c:pt>
                <c:pt idx="35">
                  <c:v>60.276486697233366</c:v>
                </c:pt>
              </c:numCache>
            </c:numRef>
          </c:val>
          <c:smooth val="0"/>
          <c:extLst>
            <c:ext xmlns:c16="http://schemas.microsoft.com/office/drawing/2014/chart" uri="{C3380CC4-5D6E-409C-BE32-E72D297353CC}">
              <c16:uniqueId val="{00000000-4A7B-4E96-9E0E-8F710E6F7693}"/>
            </c:ext>
          </c:extLst>
        </c:ser>
        <c:ser>
          <c:idx val="3"/>
          <c:order val="1"/>
          <c:tx>
            <c:v>Real Commercial</c:v>
          </c:tx>
          <c:spPr>
            <a:ln w="25400">
              <a:solidFill>
                <a:srgbClr val="993366"/>
              </a:solidFill>
              <a:prstDash val="solid"/>
            </a:ln>
          </c:spPr>
          <c:marker>
            <c:symbol val="square"/>
            <c:size val="5"/>
            <c:spPr>
              <a:solidFill>
                <a:schemeClr val="accent2"/>
              </a:solidFill>
            </c:spPr>
          </c:marker>
          <c:cat>
            <c:numRef>
              <c:f>NominalPrice!$B$779:$B$814</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RealPrice!$K$782:$K$817</c:f>
              <c:numCache>
                <c:formatCode>_("$"* #,##0.00_);_("$"* \(#,##0.00\);_("$"* "-"??_);_(@_)</c:formatCode>
                <c:ptCount val="36"/>
                <c:pt idx="0">
                  <c:v>56.159631612905251</c:v>
                </c:pt>
                <c:pt idx="1">
                  <c:v>53.906877084374891</c:v>
                </c:pt>
                <c:pt idx="2">
                  <c:v>51.897516572134343</c:v>
                </c:pt>
                <c:pt idx="3">
                  <c:v>50.712740604250442</c:v>
                </c:pt>
                <c:pt idx="4">
                  <c:v>49.496458140161117</c:v>
                </c:pt>
                <c:pt idx="5">
                  <c:v>49.69261085939084</c:v>
                </c:pt>
                <c:pt idx="6">
                  <c:v>51.796082587011881</c:v>
                </c:pt>
                <c:pt idx="7">
                  <c:v>55.608000391508391</c:v>
                </c:pt>
                <c:pt idx="8">
                  <c:v>54.38102265062949</c:v>
                </c:pt>
                <c:pt idx="9">
                  <c:v>56.94445158953998</c:v>
                </c:pt>
                <c:pt idx="10">
                  <c:v>54.074404702523566</c:v>
                </c:pt>
                <c:pt idx="11">
                  <c:v>59.899342500605236</c:v>
                </c:pt>
                <c:pt idx="12">
                  <c:v>61.469256109164284</c:v>
                </c:pt>
                <c:pt idx="13">
                  <c:v>59.216124133044119</c:v>
                </c:pt>
                <c:pt idx="14">
                  <c:v>65.600404823051548</c:v>
                </c:pt>
                <c:pt idx="15">
                  <c:v>61.060108422012014</c:v>
                </c:pt>
                <c:pt idx="16">
                  <c:v>56.043094214808576</c:v>
                </c:pt>
                <c:pt idx="17">
                  <c:v>54.997548124898515</c:v>
                </c:pt>
                <c:pt idx="18">
                  <c:v>52.247059874163199</c:v>
                </c:pt>
                <c:pt idx="19">
                  <c:v>52.826604299522579</c:v>
                </c:pt>
                <c:pt idx="20">
                  <c:v>51.895788411747304</c:v>
                </c:pt>
                <c:pt idx="21">
                  <c:v>49.951642784954082</c:v>
                </c:pt>
                <c:pt idx="22">
                  <c:v>47.16840732891287</c:v>
                </c:pt>
                <c:pt idx="23">
                  <c:v>47.108080057182782</c:v>
                </c:pt>
                <c:pt idx="24">
                  <c:v>44.986157534709527</c:v>
                </c:pt>
                <c:pt idx="25">
                  <c:v>41.259130206857982</c:v>
                </c:pt>
                <c:pt idx="26">
                  <c:v>46.032600562949774</c:v>
                </c:pt>
                <c:pt idx="27">
                  <c:v>45.932500011594158</c:v>
                </c:pt>
                <c:pt idx="28">
                  <c:v>51.493223786565345</c:v>
                </c:pt>
                <c:pt idx="29">
                  <c:v>50.729721238627697</c:v>
                </c:pt>
                <c:pt idx="30">
                  <c:v>46.980009604184332</c:v>
                </c:pt>
                <c:pt idx="31">
                  <c:v>45.80472909757782</c:v>
                </c:pt>
                <c:pt idx="32">
                  <c:v>45.037863405155086</c:v>
                </c:pt>
                <c:pt idx="33">
                  <c:v>44.079738148363603</c:v>
                </c:pt>
                <c:pt idx="34">
                  <c:v>43.122952715699213</c:v>
                </c:pt>
                <c:pt idx="35">
                  <c:v>42.185763981859438</c:v>
                </c:pt>
              </c:numCache>
            </c:numRef>
          </c:val>
          <c:smooth val="0"/>
          <c:extLst>
            <c:ext xmlns:c16="http://schemas.microsoft.com/office/drawing/2014/chart" uri="{C3380CC4-5D6E-409C-BE32-E72D297353CC}">
              <c16:uniqueId val="{00000001-4A7B-4E96-9E0E-8F710E6F7693}"/>
            </c:ext>
          </c:extLst>
        </c:ser>
        <c:ser>
          <c:idx val="0"/>
          <c:order val="2"/>
          <c:tx>
            <c:v>Previous Residential</c:v>
          </c:tx>
          <c:spPr>
            <a:ln w="19050" cap="rnd">
              <a:prstDash val="sysDash"/>
            </a:ln>
          </c:spPr>
          <c:marker>
            <c:symbol val="none"/>
          </c:marker>
          <c:cat>
            <c:numRef>
              <c:f>NominalPrice!$B$779:$B$814</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NominalPrice!$AI$779:$AI$814</c:f>
              <c:numCache>
                <c:formatCode>_("$"* #,##0.00_);_("$"* \(#,##0.00\);_("$"* "-"??_);_(@_)</c:formatCode>
                <c:ptCount val="36"/>
                <c:pt idx="0">
                  <c:v>69.105085727770785</c:v>
                </c:pt>
                <c:pt idx="1">
                  <c:v>66.19722378693514</c:v>
                </c:pt>
                <c:pt idx="2">
                  <c:v>64.18823837284036</c:v>
                </c:pt>
                <c:pt idx="3">
                  <c:v>62.661240910064265</c:v>
                </c:pt>
                <c:pt idx="4">
                  <c:v>61.426863152034159</c:v>
                </c:pt>
                <c:pt idx="5">
                  <c:v>61.090513886210857</c:v>
                </c:pt>
                <c:pt idx="6">
                  <c:v>62.715960364722669</c:v>
                </c:pt>
                <c:pt idx="7">
                  <c:v>66.277373318439359</c:v>
                </c:pt>
                <c:pt idx="8">
                  <c:v>64.351816008258993</c:v>
                </c:pt>
                <c:pt idx="9">
                  <c:v>66.874347387340222</c:v>
                </c:pt>
                <c:pt idx="10">
                  <c:v>64.093445962499587</c:v>
                </c:pt>
                <c:pt idx="11">
                  <c:v>69.49589089199192</c:v>
                </c:pt>
                <c:pt idx="12">
                  <c:v>70.69365953013417</c:v>
                </c:pt>
                <c:pt idx="13">
                  <c:v>68.167269522912576</c:v>
                </c:pt>
                <c:pt idx="14">
                  <c:v>74.584244827324099</c:v>
                </c:pt>
                <c:pt idx="15">
                  <c:v>69.972707651219196</c:v>
                </c:pt>
                <c:pt idx="16">
                  <c:v>64.665914935889248</c:v>
                </c:pt>
                <c:pt idx="17">
                  <c:v>63.404834480005483</c:v>
                </c:pt>
                <c:pt idx="18">
                  <c:v>60.578665757712955</c:v>
                </c:pt>
                <c:pt idx="19">
                  <c:v>62.760356277161897</c:v>
                </c:pt>
                <c:pt idx="20">
                  <c:v>61.891435592993254</c:v>
                </c:pt>
                <c:pt idx="21">
                  <c:v>59.930475105715814</c:v>
                </c:pt>
                <c:pt idx="22">
                  <c:v>58.011428001609048</c:v>
                </c:pt>
                <c:pt idx="23">
                  <c:v>57.56058226953342</c:v>
                </c:pt>
                <c:pt idx="24">
                  <c:v>54.472508652703951</c:v>
                </c:pt>
                <c:pt idx="25">
                  <c:v>49.969697297856136</c:v>
                </c:pt>
                <c:pt idx="26">
                  <c:v>54.71994658574544</c:v>
                </c:pt>
                <c:pt idx="27">
                  <c:v>58.273817182599807</c:v>
                </c:pt>
                <c:pt idx="28">
                  <c:v>59.40999015426241</c:v>
                </c:pt>
                <c:pt idx="29">
                  <c:v>54.762345371057727</c:v>
                </c:pt>
                <c:pt idx="30">
                  <c:v>53.485953134949938</c:v>
                </c:pt>
                <c:pt idx="31">
                  <c:v>52.81341616158425</c:v>
                </c:pt>
                <c:pt idx="32">
                  <c:v>52.373263696741915</c:v>
                </c:pt>
                <c:pt idx="33">
                  <c:v>51.957886435864822</c:v>
                </c:pt>
                <c:pt idx="34">
                  <c:v>51.558858635209923</c:v>
                </c:pt>
                <c:pt idx="35">
                  <c:v>51.176034178950957</c:v>
                </c:pt>
              </c:numCache>
            </c:numRef>
          </c:val>
          <c:smooth val="0"/>
          <c:extLst>
            <c:ext xmlns:c16="http://schemas.microsoft.com/office/drawing/2014/chart" uri="{C3380CC4-5D6E-409C-BE32-E72D297353CC}">
              <c16:uniqueId val="{00000002-4A7B-4E96-9E0E-8F710E6F7693}"/>
            </c:ext>
          </c:extLst>
        </c:ser>
        <c:ser>
          <c:idx val="1"/>
          <c:order val="3"/>
          <c:tx>
            <c:v>Previous Commercial</c:v>
          </c:tx>
          <c:spPr>
            <a:ln w="12700">
              <a:solidFill>
                <a:srgbClr val="993366"/>
              </a:solidFill>
              <a:prstDash val="sysDash"/>
            </a:ln>
          </c:spPr>
          <c:marker>
            <c:symbol val="none"/>
          </c:marker>
          <c:cat>
            <c:numRef>
              <c:f>NominalPrice!$B$779:$B$814</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NominalPrice!$AJ$779:$AJ$814</c:f>
              <c:numCache>
                <c:formatCode>_("$"* #,##0.00_);_("$"* \(#,##0.00\);_("$"* "-"??_);_(@_)</c:formatCode>
                <c:ptCount val="36"/>
                <c:pt idx="0">
                  <c:v>56.159631612905251</c:v>
                </c:pt>
                <c:pt idx="1">
                  <c:v>53.906877084374891</c:v>
                </c:pt>
                <c:pt idx="2">
                  <c:v>51.897516572134343</c:v>
                </c:pt>
                <c:pt idx="3">
                  <c:v>50.712740604250442</c:v>
                </c:pt>
                <c:pt idx="4">
                  <c:v>49.496458140161117</c:v>
                </c:pt>
                <c:pt idx="5">
                  <c:v>49.69261085939084</c:v>
                </c:pt>
                <c:pt idx="6">
                  <c:v>51.796082587011881</c:v>
                </c:pt>
                <c:pt idx="7">
                  <c:v>55.608000391508391</c:v>
                </c:pt>
                <c:pt idx="8">
                  <c:v>54.38102265062949</c:v>
                </c:pt>
                <c:pt idx="9">
                  <c:v>56.94445158953998</c:v>
                </c:pt>
                <c:pt idx="10">
                  <c:v>54.074404702523566</c:v>
                </c:pt>
                <c:pt idx="11">
                  <c:v>59.899342500605236</c:v>
                </c:pt>
                <c:pt idx="12">
                  <c:v>61.469256109164284</c:v>
                </c:pt>
                <c:pt idx="13">
                  <c:v>59.216124133044119</c:v>
                </c:pt>
                <c:pt idx="14">
                  <c:v>65.600404823051548</c:v>
                </c:pt>
                <c:pt idx="15">
                  <c:v>61.060108422012014</c:v>
                </c:pt>
                <c:pt idx="16">
                  <c:v>56.043094214808576</c:v>
                </c:pt>
                <c:pt idx="17">
                  <c:v>54.997548124898515</c:v>
                </c:pt>
                <c:pt idx="18">
                  <c:v>52.247059874163199</c:v>
                </c:pt>
                <c:pt idx="19">
                  <c:v>52.826604299522579</c:v>
                </c:pt>
                <c:pt idx="20">
                  <c:v>51.895788411747304</c:v>
                </c:pt>
                <c:pt idx="21">
                  <c:v>49.951642784954082</c:v>
                </c:pt>
                <c:pt idx="22">
                  <c:v>47.16840732891287</c:v>
                </c:pt>
                <c:pt idx="23">
                  <c:v>47.108080057182782</c:v>
                </c:pt>
                <c:pt idx="24">
                  <c:v>44.986157534709527</c:v>
                </c:pt>
                <c:pt idx="25">
                  <c:v>41.259130206857982</c:v>
                </c:pt>
                <c:pt idx="26">
                  <c:v>46.032600562949774</c:v>
                </c:pt>
                <c:pt idx="27">
                  <c:v>44.75072150638443</c:v>
                </c:pt>
                <c:pt idx="28">
                  <c:v>45.132438620619773</c:v>
                </c:pt>
                <c:pt idx="29">
                  <c:v>40.493067068105027</c:v>
                </c:pt>
                <c:pt idx="30">
                  <c:v>39.323760348008761</c:v>
                </c:pt>
                <c:pt idx="31">
                  <c:v>38.822430059330884</c:v>
                </c:pt>
                <c:pt idx="32">
                  <c:v>38.325204542897076</c:v>
                </c:pt>
                <c:pt idx="33">
                  <c:v>37.849760491773125</c:v>
                </c:pt>
                <c:pt idx="34">
                  <c:v>37.389667337361701</c:v>
                </c:pt>
                <c:pt idx="35">
                  <c:v>36.944664505714563</c:v>
                </c:pt>
              </c:numCache>
            </c:numRef>
          </c:val>
          <c:smooth val="0"/>
          <c:extLst>
            <c:ext xmlns:c16="http://schemas.microsoft.com/office/drawing/2014/chart" uri="{C3380CC4-5D6E-409C-BE32-E72D297353CC}">
              <c16:uniqueId val="{00000003-4A7B-4E96-9E0E-8F710E6F7693}"/>
            </c:ext>
          </c:extLst>
        </c:ser>
        <c:dLbls>
          <c:showLegendKey val="0"/>
          <c:showVal val="0"/>
          <c:showCatName val="0"/>
          <c:showSerName val="0"/>
          <c:showPercent val="0"/>
          <c:showBubbleSize val="0"/>
        </c:dLbls>
        <c:marker val="1"/>
        <c:smooth val="0"/>
        <c:axId val="1277685816"/>
        <c:axId val="1"/>
      </c:lineChart>
      <c:catAx>
        <c:axId val="127768581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5"/>
        <c:tickMarkSkip val="5"/>
        <c:noMultiLvlLbl val="0"/>
      </c:catAx>
      <c:valAx>
        <c:axId val="1"/>
        <c:scaling>
          <c:orientation val="minMax"/>
          <c:min val="3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85816"/>
        <c:crosses val="autoZero"/>
        <c:crossBetween val="between"/>
      </c:valAx>
    </c:plotArea>
    <c:legend>
      <c:legendPos val="r"/>
      <c:layout>
        <c:manualLayout>
          <c:xMode val="edge"/>
          <c:yMode val="edge"/>
          <c:x val="5.3905459951424844E-2"/>
          <c:y val="0.84920799944254755"/>
          <c:w val="0.8822883912288132"/>
          <c:h val="0.12592767054560661"/>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NominalPrice!$R$386:$R$433</c:f>
              <c:numCache>
                <c:formatCode>_(* #,##0.0000_);_(* \(#,##0.0000\);_(* "-"??_);_(@_)</c:formatCode>
                <c:ptCount val="48"/>
                <c:pt idx="0">
                  <c:v>0.13646264102566502</c:v>
                </c:pt>
                <c:pt idx="1">
                  <c:v>0.13646264102566502</c:v>
                </c:pt>
                <c:pt idx="2">
                  <c:v>0.13646264102566502</c:v>
                </c:pt>
                <c:pt idx="3">
                  <c:v>0.13646264102566502</c:v>
                </c:pt>
                <c:pt idx="4">
                  <c:v>0.13646264102566502</c:v>
                </c:pt>
                <c:pt idx="5">
                  <c:v>0.13646264102566502</c:v>
                </c:pt>
                <c:pt idx="6">
                  <c:v>0.13646264102566502</c:v>
                </c:pt>
                <c:pt idx="7">
                  <c:v>0.13646264102566502</c:v>
                </c:pt>
                <c:pt idx="8">
                  <c:v>0.13646264102566502</c:v>
                </c:pt>
                <c:pt idx="9">
                  <c:v>0.13646264102566502</c:v>
                </c:pt>
                <c:pt idx="10">
                  <c:v>0.13646264102566502</c:v>
                </c:pt>
                <c:pt idx="11">
                  <c:v>0.13646264102566502</c:v>
                </c:pt>
                <c:pt idx="12">
                  <c:v>0.1661458065320382</c:v>
                </c:pt>
                <c:pt idx="13">
                  <c:v>0.1661458065320382</c:v>
                </c:pt>
                <c:pt idx="14">
                  <c:v>0.1661458065320382</c:v>
                </c:pt>
                <c:pt idx="15">
                  <c:v>0.1661458065320382</c:v>
                </c:pt>
                <c:pt idx="16">
                  <c:v>0.1661458065320382</c:v>
                </c:pt>
                <c:pt idx="17">
                  <c:v>0.1661458065320382</c:v>
                </c:pt>
                <c:pt idx="18">
                  <c:v>0.1661458065320382</c:v>
                </c:pt>
                <c:pt idx="19">
                  <c:v>0.1661458065320382</c:v>
                </c:pt>
                <c:pt idx="20">
                  <c:v>0.1661458065320382</c:v>
                </c:pt>
                <c:pt idx="21">
                  <c:v>0.1661458065320382</c:v>
                </c:pt>
                <c:pt idx="22">
                  <c:v>0.1661458065320382</c:v>
                </c:pt>
                <c:pt idx="23">
                  <c:v>0.1661458065320382</c:v>
                </c:pt>
                <c:pt idx="24">
                  <c:v>0.16619775857584812</c:v>
                </c:pt>
                <c:pt idx="25">
                  <c:v>0.16619775857584812</c:v>
                </c:pt>
                <c:pt idx="26">
                  <c:v>0.16619775857584812</c:v>
                </c:pt>
                <c:pt idx="27">
                  <c:v>0.16619775857584812</c:v>
                </c:pt>
                <c:pt idx="28">
                  <c:v>0.16619775857584812</c:v>
                </c:pt>
                <c:pt idx="29">
                  <c:v>0.16619775857584812</c:v>
                </c:pt>
                <c:pt idx="30">
                  <c:v>0.16619775857584812</c:v>
                </c:pt>
                <c:pt idx="31">
                  <c:v>0.16619775857584812</c:v>
                </c:pt>
                <c:pt idx="32">
                  <c:v>0.16619775857584812</c:v>
                </c:pt>
                <c:pt idx="33">
                  <c:v>0.16619775857584812</c:v>
                </c:pt>
                <c:pt idx="34">
                  <c:v>0.16619775857584812</c:v>
                </c:pt>
                <c:pt idx="35">
                  <c:v>0.16619775857584812</c:v>
                </c:pt>
                <c:pt idx="36">
                  <c:v>0.165680088729737</c:v>
                </c:pt>
                <c:pt idx="37">
                  <c:v>0.165680088729737</c:v>
                </c:pt>
                <c:pt idx="38">
                  <c:v>0.165680088729737</c:v>
                </c:pt>
                <c:pt idx="39">
                  <c:v>0.165680088729737</c:v>
                </c:pt>
                <c:pt idx="40">
                  <c:v>0.165680088729737</c:v>
                </c:pt>
                <c:pt idx="41">
                  <c:v>0.165680088729737</c:v>
                </c:pt>
                <c:pt idx="42">
                  <c:v>0.165680088729737</c:v>
                </c:pt>
                <c:pt idx="43">
                  <c:v>0.165680088729737</c:v>
                </c:pt>
                <c:pt idx="44">
                  <c:v>0.165680088729737</c:v>
                </c:pt>
                <c:pt idx="45">
                  <c:v>0.165680088729737</c:v>
                </c:pt>
                <c:pt idx="46">
                  <c:v>0.165680088729737</c:v>
                </c:pt>
                <c:pt idx="47">
                  <c:v>0.165680088729737</c:v>
                </c:pt>
              </c:numCache>
            </c:numRef>
          </c:val>
          <c:smooth val="0"/>
          <c:extLst>
            <c:ext xmlns:c16="http://schemas.microsoft.com/office/drawing/2014/chart" uri="{C3380CC4-5D6E-409C-BE32-E72D297353CC}">
              <c16:uniqueId val="{00000000-8E7F-4350-B73F-ABD22B0F00C3}"/>
            </c:ext>
          </c:extLst>
        </c:ser>
        <c:dLbls>
          <c:showLegendKey val="0"/>
          <c:showVal val="0"/>
          <c:showCatName val="0"/>
          <c:showSerName val="0"/>
          <c:showPercent val="0"/>
          <c:showBubbleSize val="0"/>
        </c:dLbls>
        <c:marker val="1"/>
        <c:smooth val="0"/>
        <c:axId val="457468191"/>
        <c:axId val="457474095"/>
      </c:lineChart>
      <c:catAx>
        <c:axId val="4574681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474095"/>
        <c:crosses val="autoZero"/>
        <c:auto val="1"/>
        <c:lblAlgn val="ctr"/>
        <c:lblOffset val="100"/>
        <c:noMultiLvlLbl val="0"/>
      </c:catAx>
      <c:valAx>
        <c:axId val="457474095"/>
        <c:scaling>
          <c:orientation val="minMax"/>
        </c:scaling>
        <c:delete val="0"/>
        <c:axPos val="l"/>
        <c:majorGridlines>
          <c:spPr>
            <a:ln w="9525" cap="flat" cmpd="sng" algn="ctr">
              <a:solidFill>
                <a:schemeClr val="tx1">
                  <a:lumMod val="15000"/>
                  <a:lumOff val="85000"/>
                </a:schemeClr>
              </a:solidFill>
              <a:round/>
            </a:ln>
            <a:effectLst/>
          </c:spPr>
        </c:majorGridlines>
        <c:numFmt formatCode="_(* #,##0.0000_);_(* \(#,##0.0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46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LTF Adjusted for RC Estimates: Total Rates by</a:t>
            </a:r>
            <a:r>
              <a:rPr lang="en-US" baseline="0"/>
              <a:t> Customer CLass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LTF_CalcRatesByCustClass!$R$7</c:f>
              <c:strCache>
                <c:ptCount val="1"/>
                <c:pt idx="0">
                  <c:v>RES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LTF_CalcRatesByCustClass!$R$8:$R$17</c:f>
              <c:numCache>
                <c:formatCode>_("$"* #,##0.000_);_("$"* \(#,##0.000\);_("$"* "-"??_);_(@_)</c:formatCode>
                <c:ptCount val="10"/>
                <c:pt idx="0">
                  <c:v>166.14580653203819</c:v>
                </c:pt>
                <c:pt idx="1">
                  <c:v>166.1977585758481</c:v>
                </c:pt>
                <c:pt idx="2">
                  <c:v>165.68008872973698</c:v>
                </c:pt>
                <c:pt idx="3">
                  <c:v>165.38874055094021</c:v>
                </c:pt>
                <c:pt idx="4">
                  <c:v>166.10578809635953</c:v>
                </c:pt>
                <c:pt idx="5">
                  <c:v>166.31414385926442</c:v>
                </c:pt>
                <c:pt idx="6">
                  <c:v>166.52276097443425</c:v>
                </c:pt>
                <c:pt idx="7">
                  <c:v>166.73163976969772</c:v>
                </c:pt>
                <c:pt idx="8">
                  <c:v>166.94078057329483</c:v>
                </c:pt>
                <c:pt idx="9">
                  <c:v>167.1501837138772</c:v>
                </c:pt>
              </c:numCache>
            </c:numRef>
          </c:val>
          <c:smooth val="0"/>
          <c:extLst>
            <c:ext xmlns:c16="http://schemas.microsoft.com/office/drawing/2014/chart" uri="{C3380CC4-5D6E-409C-BE32-E72D297353CC}">
              <c16:uniqueId val="{00000000-1A69-417A-99FB-FDC47411C88E}"/>
            </c:ext>
          </c:extLst>
        </c:ser>
        <c:ser>
          <c:idx val="1"/>
          <c:order val="1"/>
          <c:tx>
            <c:strRef>
              <c:f>LTF_CalcRatesByCustClass!$S$7</c:f>
              <c:strCache>
                <c:ptCount val="1"/>
                <c:pt idx="0">
                  <c:v>COM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LTF_CalcRatesByCustClass!$S$8:$S$17</c:f>
              <c:numCache>
                <c:formatCode>_("$"* #,##0.000_);_("$"* \(#,##0.000\);_("$"* "-"??_);_(@_)</c:formatCode>
                <c:ptCount val="10"/>
                <c:pt idx="0">
                  <c:v>123.73977618680999</c:v>
                </c:pt>
                <c:pt idx="1">
                  <c:v>124.03478240509581</c:v>
                </c:pt>
                <c:pt idx="2">
                  <c:v>117.21926175075703</c:v>
                </c:pt>
                <c:pt idx="3">
                  <c:v>116.58043793930447</c:v>
                </c:pt>
                <c:pt idx="4">
                  <c:v>116.95912284816397</c:v>
                </c:pt>
                <c:pt idx="5">
                  <c:v>116.86899374751646</c:v>
                </c:pt>
                <c:pt idx="6">
                  <c:v>116.7789341006626</c:v>
                </c:pt>
                <c:pt idx="7">
                  <c:v>116.68894385408105</c:v>
                </c:pt>
                <c:pt idx="8">
                  <c:v>116.59902295429171</c:v>
                </c:pt>
                <c:pt idx="9">
                  <c:v>116.50917134785574</c:v>
                </c:pt>
              </c:numCache>
            </c:numRef>
          </c:val>
          <c:smooth val="0"/>
          <c:extLst>
            <c:ext xmlns:c16="http://schemas.microsoft.com/office/drawing/2014/chart" uri="{C3380CC4-5D6E-409C-BE32-E72D297353CC}">
              <c16:uniqueId val="{00000001-1A69-417A-99FB-FDC47411C88E}"/>
            </c:ext>
          </c:extLst>
        </c:ser>
        <c:ser>
          <c:idx val="2"/>
          <c:order val="2"/>
          <c:tx>
            <c:strRef>
              <c:f>LTF_CalcRatesByCustClass!$T$7</c:f>
              <c:strCache>
                <c:ptCount val="1"/>
                <c:pt idx="0">
                  <c:v>IND-PHOS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LTF_CalcRatesByCustClass!$T$8:$T$17</c:f>
              <c:numCache>
                <c:formatCode>_("$"* #,##0.000_);_("$"* \(#,##0.000\);_("$"* "-"??_);_(@_)</c:formatCode>
                <c:ptCount val="10"/>
                <c:pt idx="0">
                  <c:v>98.963212542713606</c:v>
                </c:pt>
                <c:pt idx="1">
                  <c:v>100.3315381720485</c:v>
                </c:pt>
                <c:pt idx="2">
                  <c:v>92.505116353102096</c:v>
                </c:pt>
                <c:pt idx="3">
                  <c:v>91.474901516150538</c:v>
                </c:pt>
                <c:pt idx="4">
                  <c:v>91.491695016214891</c:v>
                </c:pt>
                <c:pt idx="5">
                  <c:v>91.361264144566803</c:v>
                </c:pt>
                <c:pt idx="6">
                  <c:v>91.231019215613046</c:v>
                </c:pt>
                <c:pt idx="7">
                  <c:v>91.100959964273073</c:v>
                </c:pt>
                <c:pt idx="8">
                  <c:v>90.971086125844238</c:v>
                </c:pt>
                <c:pt idx="9">
                  <c:v>90.841397436001245</c:v>
                </c:pt>
              </c:numCache>
            </c:numRef>
          </c:val>
          <c:smooth val="0"/>
          <c:extLst>
            <c:ext xmlns:c16="http://schemas.microsoft.com/office/drawing/2014/chart" uri="{C3380CC4-5D6E-409C-BE32-E72D297353CC}">
              <c16:uniqueId val="{00000002-1A69-417A-99FB-FDC47411C88E}"/>
            </c:ext>
          </c:extLst>
        </c:ser>
        <c:ser>
          <c:idx val="3"/>
          <c:order val="3"/>
          <c:tx>
            <c:strRef>
              <c:f>LTF_CalcRatesByCustClass!$U$7</c:f>
              <c:strCache>
                <c:ptCount val="1"/>
                <c:pt idx="0">
                  <c:v>IND-OTHER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LTF_CalcRatesByCustClass!$U$8:$U$17</c:f>
              <c:numCache>
                <c:formatCode>_("$"* #,##0.000_);_("$"* \(#,##0.000\);_("$"* "-"??_);_(@_)</c:formatCode>
                <c:ptCount val="10"/>
                <c:pt idx="0">
                  <c:v>102.68726729241406</c:v>
                </c:pt>
                <c:pt idx="1">
                  <c:v>103.18592448141675</c:v>
                </c:pt>
                <c:pt idx="2">
                  <c:v>97.028929723877454</c:v>
                </c:pt>
                <c:pt idx="3">
                  <c:v>96.364634492684843</c:v>
                </c:pt>
                <c:pt idx="4">
                  <c:v>96.658341643935941</c:v>
                </c:pt>
                <c:pt idx="5">
                  <c:v>96.480412225183215</c:v>
                </c:pt>
                <c:pt idx="6">
                  <c:v>96.302810340273098</c:v>
                </c:pt>
                <c:pt idx="7">
                  <c:v>96.125535386278756</c:v>
                </c:pt>
                <c:pt idx="8">
                  <c:v>95.94858676138324</c:v>
                </c:pt>
                <c:pt idx="9">
                  <c:v>95.771963864877463</c:v>
                </c:pt>
              </c:numCache>
            </c:numRef>
          </c:val>
          <c:smooth val="0"/>
          <c:extLst>
            <c:ext xmlns:c16="http://schemas.microsoft.com/office/drawing/2014/chart" uri="{C3380CC4-5D6E-409C-BE32-E72D297353CC}">
              <c16:uniqueId val="{00000003-1A69-417A-99FB-FDC47411C88E}"/>
            </c:ext>
          </c:extLst>
        </c:ser>
        <c:ser>
          <c:idx val="4"/>
          <c:order val="4"/>
          <c:tx>
            <c:strRef>
              <c:f>LTF_CalcRatesByCustClass!$V$7</c:f>
              <c:strCache>
                <c:ptCount val="1"/>
                <c:pt idx="0">
                  <c:v>SPA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LTF_CalcRatesByCustClass!$V$8:$V$17</c:f>
              <c:numCache>
                <c:formatCode>_("$"* #,##0.000_);_("$"* \(#,##0.000\);_("$"* "-"??_);_(@_)</c:formatCode>
                <c:ptCount val="10"/>
                <c:pt idx="0">
                  <c:v>127.40457048479497</c:v>
                </c:pt>
                <c:pt idx="1">
                  <c:v>129.00923224832164</c:v>
                </c:pt>
                <c:pt idx="2">
                  <c:v>123.45598800536054</c:v>
                </c:pt>
                <c:pt idx="3">
                  <c:v>123.30804351091984</c:v>
                </c:pt>
                <c:pt idx="4">
                  <c:v>124.15337864609891</c:v>
                </c:pt>
                <c:pt idx="5">
                  <c:v>124.57194102890655</c:v>
                </c:pt>
                <c:pt idx="6">
                  <c:v>124.99191452488897</c:v>
                </c:pt>
                <c:pt idx="7">
                  <c:v>125.41330389137858</c:v>
                </c:pt>
                <c:pt idx="8">
                  <c:v>125.83611390174636</c:v>
                </c:pt>
                <c:pt idx="9">
                  <c:v>126.26034934545589</c:v>
                </c:pt>
              </c:numCache>
            </c:numRef>
          </c:val>
          <c:smooth val="0"/>
          <c:extLst>
            <c:ext xmlns:c16="http://schemas.microsoft.com/office/drawing/2014/chart" uri="{C3380CC4-5D6E-409C-BE32-E72D297353CC}">
              <c16:uniqueId val="{00000004-1A69-417A-99FB-FDC47411C88E}"/>
            </c:ext>
          </c:extLst>
        </c:ser>
        <c:ser>
          <c:idx val="5"/>
          <c:order val="5"/>
          <c:tx>
            <c:strRef>
              <c:f>LTF_CalcRatesByCustClass!$W$7</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 Bill'!$J$16:$J$25</c:f>
              <c:numCache>
                <c:formatCode>General</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LTF_CalcRatesByCustClass!$W$8:$W$17</c:f>
              <c:numCache>
                <c:formatCode>_("$"* #,##0.000_);_("$"* \(#,##0.000\);_("$"* "-"??_);_(@_)</c:formatCode>
                <c:ptCount val="10"/>
                <c:pt idx="0">
                  <c:v>143.4617559320767</c:v>
                </c:pt>
                <c:pt idx="1">
                  <c:v>143.72457559727133</c:v>
                </c:pt>
                <c:pt idx="2">
                  <c:v>141.1732151318221</c:v>
                </c:pt>
                <c:pt idx="3">
                  <c:v>140.8280160009873</c:v>
                </c:pt>
                <c:pt idx="4">
                  <c:v>141.49447852640392</c:v>
                </c:pt>
                <c:pt idx="5">
                  <c:v>141.718374057094</c:v>
                </c:pt>
                <c:pt idx="6">
                  <c:v>141.94262387163445</c:v>
                </c:pt>
                <c:pt idx="7">
                  <c:v>142.16722853063078</c:v>
                </c:pt>
                <c:pt idx="8">
                  <c:v>142.39218859557536</c:v>
                </c:pt>
                <c:pt idx="9">
                  <c:v>142.61750462884928</c:v>
                </c:pt>
              </c:numCache>
            </c:numRef>
          </c:val>
          <c:smooth val="0"/>
          <c:extLst>
            <c:ext xmlns:c16="http://schemas.microsoft.com/office/drawing/2014/chart" uri="{C3380CC4-5D6E-409C-BE32-E72D297353CC}">
              <c16:uniqueId val="{00000005-1A69-417A-99FB-FDC47411C88E}"/>
            </c:ext>
          </c:extLst>
        </c:ser>
        <c:dLbls>
          <c:showLegendKey val="0"/>
          <c:showVal val="0"/>
          <c:showCatName val="0"/>
          <c:showSerName val="0"/>
          <c:showPercent val="0"/>
          <c:showBubbleSize val="0"/>
        </c:dLbls>
        <c:marker val="1"/>
        <c:smooth val="0"/>
        <c:axId val="1292615048"/>
        <c:axId val="1292615768"/>
      </c:lineChart>
      <c:catAx>
        <c:axId val="1292615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615768"/>
        <c:crosses val="autoZero"/>
        <c:auto val="1"/>
        <c:lblAlgn val="ctr"/>
        <c:lblOffset val="100"/>
        <c:noMultiLvlLbl val="0"/>
      </c:catAx>
      <c:valAx>
        <c:axId val="1292615768"/>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_(&quot;$&quot;* #,##0.000_);_(&quot;$&quot;* \(#,##0.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61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4645669291341E-2"/>
          <c:y val="5.9347805627882173E-2"/>
          <c:w val="0.65366139805211576"/>
          <c:h val="0.85863470878456905"/>
        </c:manualLayout>
      </c:layout>
      <c:lineChart>
        <c:grouping val="standard"/>
        <c:varyColors val="0"/>
        <c:ser>
          <c:idx val="13"/>
          <c:order val="0"/>
          <c:tx>
            <c:v>2000</c:v>
          </c:tx>
          <c:val>
            <c:numRef>
              <c:f>Seasonality!$R$17:$AC$17</c:f>
              <c:numCache>
                <c:formatCode>_(* #,##0.00_);_(* \(#,##0.00\);_(* "-"??_);_(@_)</c:formatCode>
                <c:ptCount val="12"/>
                <c:pt idx="0">
                  <c:v>0.99709726029741774</c:v>
                </c:pt>
                <c:pt idx="1">
                  <c:v>0.99292987364813823</c:v>
                </c:pt>
                <c:pt idx="2">
                  <c:v>1.021540621996393</c:v>
                </c:pt>
                <c:pt idx="3">
                  <c:v>1.0131853945451823</c:v>
                </c:pt>
                <c:pt idx="4">
                  <c:v>0.99561167376187432</c:v>
                </c:pt>
                <c:pt idx="5">
                  <c:v>0.98804659549729001</c:v>
                </c:pt>
                <c:pt idx="6">
                  <c:v>1.0058624921201276</c:v>
                </c:pt>
                <c:pt idx="7">
                  <c:v>1.006200752264687</c:v>
                </c:pt>
                <c:pt idx="8">
                  <c:v>0.97541348970835695</c:v>
                </c:pt>
                <c:pt idx="9">
                  <c:v>0.98676426706038556</c:v>
                </c:pt>
                <c:pt idx="10">
                  <c:v>1.0158523459787085</c:v>
                </c:pt>
                <c:pt idx="11" formatCode="_(* #,##0.000_);_(* \(#,##0.000\);_(* &quot;-&quot;??_);_(@_)">
                  <c:v>1.0014952331214373</c:v>
                </c:pt>
              </c:numCache>
            </c:numRef>
          </c:val>
          <c:smooth val="0"/>
          <c:extLst>
            <c:ext xmlns:c16="http://schemas.microsoft.com/office/drawing/2014/chart" uri="{C3380CC4-5D6E-409C-BE32-E72D297353CC}">
              <c16:uniqueId val="{0000000D-3104-40A0-805B-1FE542732282}"/>
            </c:ext>
          </c:extLst>
        </c:ser>
        <c:ser>
          <c:idx val="12"/>
          <c:order val="1"/>
          <c:tx>
            <c:v>2001</c:v>
          </c:tx>
          <c:val>
            <c:numRef>
              <c:f>Seasonality!$R$18:$AC$18</c:f>
              <c:numCache>
                <c:formatCode>_(* #,##0.00_);_(* \(#,##0.00\);_(* "-"??_);_(@_)</c:formatCode>
                <c:ptCount val="12"/>
                <c:pt idx="0">
                  <c:v>0.94776724075270935</c:v>
                </c:pt>
                <c:pt idx="1">
                  <c:v>0.97485188280317525</c:v>
                </c:pt>
                <c:pt idx="2">
                  <c:v>0.99588226675712499</c:v>
                </c:pt>
                <c:pt idx="3">
                  <c:v>1.0277948543546314</c:v>
                </c:pt>
                <c:pt idx="4">
                  <c:v>1.0184196289011116</c:v>
                </c:pt>
                <c:pt idx="5">
                  <c:v>0.99393881423706154</c:v>
                </c:pt>
                <c:pt idx="6">
                  <c:v>0.99302205320077785</c:v>
                </c:pt>
                <c:pt idx="7">
                  <c:v>0.99195873374646537</c:v>
                </c:pt>
                <c:pt idx="8">
                  <c:v>0.98835655053615501</c:v>
                </c:pt>
                <c:pt idx="9">
                  <c:v>1.0119987678873719</c:v>
                </c:pt>
                <c:pt idx="10">
                  <c:v>1.028290100332907</c:v>
                </c:pt>
                <c:pt idx="11" formatCode="_(* #,##0.000_);_(* \(#,##0.000\);_(* &quot;-&quot;??_);_(@_)">
                  <c:v>1.0277191064905091</c:v>
                </c:pt>
              </c:numCache>
            </c:numRef>
          </c:val>
          <c:smooth val="0"/>
          <c:extLst>
            <c:ext xmlns:c16="http://schemas.microsoft.com/office/drawing/2014/chart" uri="{C3380CC4-5D6E-409C-BE32-E72D297353CC}">
              <c16:uniqueId val="{0000000C-3104-40A0-805B-1FE542732282}"/>
            </c:ext>
          </c:extLst>
        </c:ser>
        <c:ser>
          <c:idx val="11"/>
          <c:order val="2"/>
          <c:tx>
            <c:v>2002</c:v>
          </c:tx>
          <c:val>
            <c:numRef>
              <c:f>Seasonality!$R$19:$AC$19</c:f>
              <c:numCache>
                <c:formatCode>_(* #,##0.00_);_(* \(#,##0.00\);_(* "-"??_);_(@_)</c:formatCode>
                <c:ptCount val="12"/>
                <c:pt idx="0">
                  <c:v>1.0005640147909796</c:v>
                </c:pt>
                <c:pt idx="1">
                  <c:v>1.0234848573354605</c:v>
                </c:pt>
                <c:pt idx="2">
                  <c:v>1.0238445891260222</c:v>
                </c:pt>
                <c:pt idx="3">
                  <c:v>1.0114614009650653</c:v>
                </c:pt>
                <c:pt idx="4">
                  <c:v>0.99585040604794151</c:v>
                </c:pt>
                <c:pt idx="5">
                  <c:v>0.97930625602773547</c:v>
                </c:pt>
                <c:pt idx="6">
                  <c:v>0.97948046122132082</c:v>
                </c:pt>
                <c:pt idx="7">
                  <c:v>0.97600469869291107</c:v>
                </c:pt>
                <c:pt idx="8">
                  <c:v>0.98988541304648003</c:v>
                </c:pt>
                <c:pt idx="9">
                  <c:v>0.99046528667557565</c:v>
                </c:pt>
                <c:pt idx="10">
                  <c:v>1.0123626819709071</c:v>
                </c:pt>
                <c:pt idx="11" formatCode="_(* #,##0.000_);_(* \(#,##0.000\);_(* &quot;-&quot;??_);_(@_)">
                  <c:v>1.0172899340995998</c:v>
                </c:pt>
              </c:numCache>
            </c:numRef>
          </c:val>
          <c:smooth val="0"/>
          <c:extLst>
            <c:ext xmlns:c16="http://schemas.microsoft.com/office/drawing/2014/chart" uri="{C3380CC4-5D6E-409C-BE32-E72D297353CC}">
              <c16:uniqueId val="{0000000B-3104-40A0-805B-1FE542732282}"/>
            </c:ext>
          </c:extLst>
        </c:ser>
        <c:ser>
          <c:idx val="10"/>
          <c:order val="3"/>
          <c:tx>
            <c:v>2003</c:v>
          </c:tx>
          <c:val>
            <c:numRef>
              <c:f>Seasonality!$R$20:$AC$20</c:f>
              <c:numCache>
                <c:formatCode>_(* #,##0.00_);_(* \(#,##0.00\);_(* "-"??_);_(@_)</c:formatCode>
                <c:ptCount val="12"/>
                <c:pt idx="0">
                  <c:v>0.95722246828894442</c:v>
                </c:pt>
                <c:pt idx="1">
                  <c:v>0.966111530886957</c:v>
                </c:pt>
                <c:pt idx="2">
                  <c:v>0.98890113018344505</c:v>
                </c:pt>
                <c:pt idx="3">
                  <c:v>1.0281940922320898</c:v>
                </c:pt>
                <c:pt idx="4">
                  <c:v>1.0091202555517254</c:v>
                </c:pt>
                <c:pt idx="5">
                  <c:v>1.0020091634915822</c:v>
                </c:pt>
                <c:pt idx="6">
                  <c:v>0.9987353597823404</c:v>
                </c:pt>
                <c:pt idx="7">
                  <c:v>0.997712520239314</c:v>
                </c:pt>
                <c:pt idx="8">
                  <c:v>0.99842292233204355</c:v>
                </c:pt>
                <c:pt idx="9">
                  <c:v>1.0078268517644906</c:v>
                </c:pt>
                <c:pt idx="10">
                  <c:v>1.0227507982392647</c:v>
                </c:pt>
                <c:pt idx="11" formatCode="_(* #,##0.000_);_(* \(#,##0.000\);_(* &quot;-&quot;??_);_(@_)">
                  <c:v>1.0229929070078021</c:v>
                </c:pt>
              </c:numCache>
            </c:numRef>
          </c:val>
          <c:smooth val="0"/>
          <c:extLst>
            <c:ext xmlns:c16="http://schemas.microsoft.com/office/drawing/2014/chart" uri="{C3380CC4-5D6E-409C-BE32-E72D297353CC}">
              <c16:uniqueId val="{0000000A-3104-40A0-805B-1FE542732282}"/>
            </c:ext>
          </c:extLst>
        </c:ser>
        <c:ser>
          <c:idx val="9"/>
          <c:order val="4"/>
          <c:tx>
            <c:v>2004</c:v>
          </c:tx>
          <c:val>
            <c:numRef>
              <c:f>Seasonality!$R$21:$AC$21</c:f>
              <c:numCache>
                <c:formatCode>_(* #,##0.00_);_(* \(#,##0.00\);_(* "-"??_);_(@_)</c:formatCode>
                <c:ptCount val="12"/>
                <c:pt idx="0">
                  <c:v>0.99772851793416806</c:v>
                </c:pt>
                <c:pt idx="1">
                  <c:v>1.0115046271102388</c:v>
                </c:pt>
                <c:pt idx="2">
                  <c:v>1.0177980331041585</c:v>
                </c:pt>
                <c:pt idx="3">
                  <c:v>1.0217192467954312</c:v>
                </c:pt>
                <c:pt idx="4">
                  <c:v>1.0047780126089783</c:v>
                </c:pt>
                <c:pt idx="5">
                  <c:v>0.98518453593447697</c:v>
                </c:pt>
                <c:pt idx="6">
                  <c:v>0.98136384925618947</c:v>
                </c:pt>
                <c:pt idx="7">
                  <c:v>0.98619473918614931</c:v>
                </c:pt>
                <c:pt idx="8">
                  <c:v>0.98538190618414223</c:v>
                </c:pt>
                <c:pt idx="9">
                  <c:v>0.99405487624055044</c:v>
                </c:pt>
                <c:pt idx="10">
                  <c:v>1.0090324819632062</c:v>
                </c:pt>
                <c:pt idx="11" formatCode="_(* #,##0.000_);_(* \(#,##0.000\);_(* &quot;-&quot;??_);_(@_)">
                  <c:v>1.0052591736823102</c:v>
                </c:pt>
              </c:numCache>
            </c:numRef>
          </c:val>
          <c:smooth val="0"/>
          <c:extLst>
            <c:ext xmlns:c16="http://schemas.microsoft.com/office/drawing/2014/chart" uri="{C3380CC4-5D6E-409C-BE32-E72D297353CC}">
              <c16:uniqueId val="{00000009-3104-40A0-805B-1FE542732282}"/>
            </c:ext>
          </c:extLst>
        </c:ser>
        <c:ser>
          <c:idx val="8"/>
          <c:order val="5"/>
          <c:tx>
            <c:v>2005</c:v>
          </c:tx>
          <c:val>
            <c:numRef>
              <c:f>Seasonality!$R$22:$AC$22</c:f>
              <c:numCache>
                <c:formatCode>_(* #,##0.00_);_(* \(#,##0.00\);_(* "-"??_);_(@_)</c:formatCode>
                <c:ptCount val="12"/>
                <c:pt idx="0">
                  <c:v>1.0022992025432067</c:v>
                </c:pt>
                <c:pt idx="1">
                  <c:v>1.0114014172652119</c:v>
                </c:pt>
                <c:pt idx="2">
                  <c:v>1.0200854681829121</c:v>
                </c:pt>
                <c:pt idx="3">
                  <c:v>1.0163523166492221</c:v>
                </c:pt>
                <c:pt idx="4">
                  <c:v>1.0114319057006522</c:v>
                </c:pt>
                <c:pt idx="5">
                  <c:v>0.98888254633332306</c:v>
                </c:pt>
                <c:pt idx="6">
                  <c:v>0.9810785528810112</c:v>
                </c:pt>
                <c:pt idx="7">
                  <c:v>0.9780412914385771</c:v>
                </c:pt>
                <c:pt idx="8">
                  <c:v>0.97934742588362422</c:v>
                </c:pt>
                <c:pt idx="9">
                  <c:v>0.99114365952359451</c:v>
                </c:pt>
                <c:pt idx="10">
                  <c:v>1.0095782176612391</c:v>
                </c:pt>
                <c:pt idx="11" formatCode="_(* #,##0.000_);_(* \(#,##0.000\);_(* &quot;-&quot;??_);_(@_)">
                  <c:v>1.0103579959374256</c:v>
                </c:pt>
              </c:numCache>
            </c:numRef>
          </c:val>
          <c:smooth val="0"/>
          <c:extLst>
            <c:ext xmlns:c16="http://schemas.microsoft.com/office/drawing/2014/chart" uri="{C3380CC4-5D6E-409C-BE32-E72D297353CC}">
              <c16:uniqueId val="{00000008-3104-40A0-805B-1FE542732282}"/>
            </c:ext>
          </c:extLst>
        </c:ser>
        <c:ser>
          <c:idx val="7"/>
          <c:order val="6"/>
          <c:tx>
            <c:v>2006</c:v>
          </c:tx>
          <c:val>
            <c:numRef>
              <c:f>Seasonality!$R$23:$AC$23</c:f>
              <c:numCache>
                <c:formatCode>_(* #,##0.00_);_(* \(#,##0.00\);_(* "-"??_);_(@_)</c:formatCode>
                <c:ptCount val="12"/>
                <c:pt idx="0">
                  <c:v>1.0012453353997295</c:v>
                </c:pt>
                <c:pt idx="1">
                  <c:v>1.0099563526815829</c:v>
                </c:pt>
                <c:pt idx="2">
                  <c:v>1.0179824602065455</c:v>
                </c:pt>
                <c:pt idx="3">
                  <c:v>1.0134229015391787</c:v>
                </c:pt>
                <c:pt idx="4">
                  <c:v>1.0001031852188258</c:v>
                </c:pt>
                <c:pt idx="5">
                  <c:v>0.98818035323202813</c:v>
                </c:pt>
                <c:pt idx="6">
                  <c:v>0.98374821995877437</c:v>
                </c:pt>
                <c:pt idx="7">
                  <c:v>0.98415678882221203</c:v>
                </c:pt>
                <c:pt idx="8">
                  <c:v>0.98584472385580457</c:v>
                </c:pt>
                <c:pt idx="9">
                  <c:v>0.99295095581383586</c:v>
                </c:pt>
                <c:pt idx="10">
                  <c:v>1.0126448559966494</c:v>
                </c:pt>
                <c:pt idx="11" formatCode="_(* #,##0.000_);_(* \(#,##0.000\);_(* &quot;-&quot;??_);_(@_)">
                  <c:v>1.009763867274833</c:v>
                </c:pt>
              </c:numCache>
            </c:numRef>
          </c:val>
          <c:smooth val="0"/>
          <c:extLst>
            <c:ext xmlns:c16="http://schemas.microsoft.com/office/drawing/2014/chart" uri="{C3380CC4-5D6E-409C-BE32-E72D297353CC}">
              <c16:uniqueId val="{00000007-3104-40A0-805B-1FE542732282}"/>
            </c:ext>
          </c:extLst>
        </c:ser>
        <c:ser>
          <c:idx val="6"/>
          <c:order val="7"/>
          <c:tx>
            <c:v>2007</c:v>
          </c:tx>
          <c:val>
            <c:numRef>
              <c:f>Seasonality!$R$24:$AC$24</c:f>
              <c:numCache>
                <c:formatCode>_(* #,##0.00_);_(* \(#,##0.00\);_(* "-"??_);_(@_)</c:formatCode>
                <c:ptCount val="12"/>
                <c:pt idx="0">
                  <c:v>1.0053325681967724</c:v>
                </c:pt>
                <c:pt idx="1">
                  <c:v>1.0097968913843698</c:v>
                </c:pt>
                <c:pt idx="2">
                  <c:v>1.0132727833619659</c:v>
                </c:pt>
                <c:pt idx="3">
                  <c:v>1.0126308568363593</c:v>
                </c:pt>
                <c:pt idx="4">
                  <c:v>1.0030185996836187</c:v>
                </c:pt>
                <c:pt idx="5">
                  <c:v>0.99336531173760745</c:v>
                </c:pt>
                <c:pt idx="6">
                  <c:v>0.98433849351846936</c:v>
                </c:pt>
                <c:pt idx="7">
                  <c:v>0.98426945802592303</c:v>
                </c:pt>
                <c:pt idx="8">
                  <c:v>0.9806790950390597</c:v>
                </c:pt>
                <c:pt idx="9">
                  <c:v>0.9913896428554746</c:v>
                </c:pt>
                <c:pt idx="10">
                  <c:v>1.0077977970643857</c:v>
                </c:pt>
                <c:pt idx="11" formatCode="_(* #,##0.000_);_(* \(#,##0.000\);_(* &quot;-&quot;??_);_(@_)">
                  <c:v>1.0141085022959948</c:v>
                </c:pt>
              </c:numCache>
            </c:numRef>
          </c:val>
          <c:smooth val="0"/>
          <c:extLst>
            <c:ext xmlns:c16="http://schemas.microsoft.com/office/drawing/2014/chart" uri="{C3380CC4-5D6E-409C-BE32-E72D297353CC}">
              <c16:uniqueId val="{00000006-3104-40A0-805B-1FE542732282}"/>
            </c:ext>
          </c:extLst>
        </c:ser>
        <c:ser>
          <c:idx val="5"/>
          <c:order val="8"/>
          <c:tx>
            <c:v>2008</c:v>
          </c:tx>
          <c:val>
            <c:numRef>
              <c:f>Seasonality!$R$25:$AC$25</c:f>
              <c:numCache>
                <c:formatCode>_(* #,##0.00_);_(* \(#,##0.00\);_(* "-"??_);_(@_)</c:formatCode>
                <c:ptCount val="12"/>
                <c:pt idx="0">
                  <c:v>1.000573868657217</c:v>
                </c:pt>
                <c:pt idx="1">
                  <c:v>1.0188863593960655</c:v>
                </c:pt>
                <c:pt idx="2">
                  <c:v>1.0168220534350656</c:v>
                </c:pt>
                <c:pt idx="3">
                  <c:v>1.0091740179421387</c:v>
                </c:pt>
                <c:pt idx="4">
                  <c:v>1.0011673206669054</c:v>
                </c:pt>
                <c:pt idx="5">
                  <c:v>0.98591323094828254</c:v>
                </c:pt>
                <c:pt idx="6">
                  <c:v>0.98678362768358574</c:v>
                </c:pt>
                <c:pt idx="7">
                  <c:v>0.98636114604109648</c:v>
                </c:pt>
                <c:pt idx="8">
                  <c:v>0.98237025250936616</c:v>
                </c:pt>
                <c:pt idx="9">
                  <c:v>0.99215981358242</c:v>
                </c:pt>
                <c:pt idx="10">
                  <c:v>1.0124935197858786</c:v>
                </c:pt>
                <c:pt idx="11" formatCode="_(* #,##0.000_);_(* \(#,##0.000\);_(* &quot;-&quot;??_);_(@_)">
                  <c:v>1.0072947893519797</c:v>
                </c:pt>
              </c:numCache>
            </c:numRef>
          </c:val>
          <c:smooth val="0"/>
          <c:extLst>
            <c:ext xmlns:c16="http://schemas.microsoft.com/office/drawing/2014/chart" uri="{C3380CC4-5D6E-409C-BE32-E72D297353CC}">
              <c16:uniqueId val="{00000005-3104-40A0-805B-1FE542732282}"/>
            </c:ext>
          </c:extLst>
        </c:ser>
        <c:ser>
          <c:idx val="4"/>
          <c:order val="9"/>
          <c:tx>
            <c:v>2010</c:v>
          </c:tx>
          <c:val>
            <c:numRef>
              <c:f>Seasonality!$R$27:$AC$27</c:f>
              <c:numCache>
                <c:formatCode>_(* #,##0.00_);_(* \(#,##0.00\);_(* "-"??_);_(@_)</c:formatCode>
                <c:ptCount val="12"/>
                <c:pt idx="0">
                  <c:v>1.002176069617924</c:v>
                </c:pt>
                <c:pt idx="1">
                  <c:v>0.99924327416226788</c:v>
                </c:pt>
                <c:pt idx="2">
                  <c:v>0.99962262143289238</c:v>
                </c:pt>
                <c:pt idx="3">
                  <c:v>1.002324168740951</c:v>
                </c:pt>
                <c:pt idx="4">
                  <c:v>0.99951177308060868</c:v>
                </c:pt>
                <c:pt idx="5">
                  <c:v>1.0010769396585895</c:v>
                </c:pt>
                <c:pt idx="6">
                  <c:v>1.0006662272036124</c:v>
                </c:pt>
                <c:pt idx="7">
                  <c:v>1.0017681251434953</c:v>
                </c:pt>
                <c:pt idx="8">
                  <c:v>1.0002247316751374</c:v>
                </c:pt>
                <c:pt idx="9">
                  <c:v>0.99905413996863157</c:v>
                </c:pt>
                <c:pt idx="10">
                  <c:v>0.99364846512233829</c:v>
                </c:pt>
                <c:pt idx="11">
                  <c:v>1.0006834641935518</c:v>
                </c:pt>
              </c:numCache>
            </c:numRef>
          </c:val>
          <c:smooth val="0"/>
          <c:extLst>
            <c:ext xmlns:c16="http://schemas.microsoft.com/office/drawing/2014/chart" uri="{C3380CC4-5D6E-409C-BE32-E72D297353CC}">
              <c16:uniqueId val="{00000004-3104-40A0-805B-1FE542732282}"/>
            </c:ext>
          </c:extLst>
        </c:ser>
        <c:ser>
          <c:idx val="3"/>
          <c:order val="10"/>
          <c:tx>
            <c:v>2011</c:v>
          </c:tx>
          <c:val>
            <c:numRef>
              <c:f>Seasonality!$R$28:$AC$28</c:f>
              <c:numCache>
                <c:formatCode>_(* #,##0.00_);_(* \(#,##0.00\);_(* "-"??_);_(@_)</c:formatCode>
                <c:ptCount val="12"/>
                <c:pt idx="0">
                  <c:v>1.0003793151901932</c:v>
                </c:pt>
                <c:pt idx="1">
                  <c:v>0.9974312574871399</c:v>
                </c:pt>
                <c:pt idx="2">
                  <c:v>1.0021511810989856</c:v>
                </c:pt>
                <c:pt idx="3">
                  <c:v>0.99976161159485477</c:v>
                </c:pt>
                <c:pt idx="4">
                  <c:v>0.99680441473135362</c:v>
                </c:pt>
                <c:pt idx="5">
                  <c:v>0.99859454394177705</c:v>
                </c:pt>
                <c:pt idx="6">
                  <c:v>0.99845666601586458</c:v>
                </c:pt>
                <c:pt idx="7">
                  <c:v>0.99931500877309198</c:v>
                </c:pt>
                <c:pt idx="8">
                  <c:v>0.99859088210242986</c:v>
                </c:pt>
                <c:pt idx="9">
                  <c:v>0.99681797785701365</c:v>
                </c:pt>
                <c:pt idx="10">
                  <c:v>1.0061937979926441</c:v>
                </c:pt>
                <c:pt idx="11">
                  <c:v>1.005503343214651</c:v>
                </c:pt>
              </c:numCache>
            </c:numRef>
          </c:val>
          <c:smooth val="0"/>
          <c:extLst>
            <c:ext xmlns:c16="http://schemas.microsoft.com/office/drawing/2014/chart" uri="{C3380CC4-5D6E-409C-BE32-E72D297353CC}">
              <c16:uniqueId val="{00000003-3104-40A0-805B-1FE542732282}"/>
            </c:ext>
          </c:extLst>
        </c:ser>
        <c:ser>
          <c:idx val="22"/>
          <c:order val="11"/>
          <c:tx>
            <c:strRef>
              <c:f>Seasonality!$Q$29</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Seasonality!$R$29:$AC$29</c:f>
              <c:numCache>
                <c:formatCode>_(* #,##0.00_);_(* \(#,##0.00\);_(* "-"??_);_(@_)</c:formatCode>
                <c:ptCount val="12"/>
                <c:pt idx="0">
                  <c:v>0.99996072106263689</c:v>
                </c:pt>
                <c:pt idx="1">
                  <c:v>1.0015356628543719</c:v>
                </c:pt>
                <c:pt idx="2">
                  <c:v>1.0019753365971926</c:v>
                </c:pt>
                <c:pt idx="3">
                  <c:v>0.99857285983570743</c:v>
                </c:pt>
                <c:pt idx="4">
                  <c:v>0.99835345150719934</c:v>
                </c:pt>
                <c:pt idx="5">
                  <c:v>0.99845411994732947</c:v>
                </c:pt>
                <c:pt idx="6">
                  <c:v>0.99911175668617447</c:v>
                </c:pt>
                <c:pt idx="7">
                  <c:v>0.99921288665623675</c:v>
                </c:pt>
                <c:pt idx="8">
                  <c:v>0.99910312240075005</c:v>
                </c:pt>
                <c:pt idx="9">
                  <c:v>0.99764000153828858</c:v>
                </c:pt>
                <c:pt idx="10">
                  <c:v>1.0010448196078687</c:v>
                </c:pt>
                <c:pt idx="11">
                  <c:v>1.0050352613062448</c:v>
                </c:pt>
              </c:numCache>
            </c:numRef>
          </c:val>
          <c:smooth val="0"/>
          <c:extLst>
            <c:ext xmlns:c16="http://schemas.microsoft.com/office/drawing/2014/chart" uri="{C3380CC4-5D6E-409C-BE32-E72D297353CC}">
              <c16:uniqueId val="{00000000-696F-4541-A522-8BFE57703AA5}"/>
            </c:ext>
          </c:extLst>
        </c:ser>
        <c:ser>
          <c:idx val="23"/>
          <c:order val="12"/>
          <c:tx>
            <c:strRef>
              <c:f>Seasonality!$Q$30</c:f>
              <c:strCache>
                <c:ptCount val="1"/>
                <c:pt idx="0">
                  <c:v>2013</c:v>
                </c:pt>
              </c:strCache>
            </c:strRef>
          </c:tx>
          <c:spPr>
            <a:ln w="25400">
              <a:solidFill>
                <a:srgbClr val="FF0000"/>
              </a:solidFill>
            </a:ln>
          </c:spPr>
          <c:marker>
            <c:symbol val="circle"/>
            <c:size val="7"/>
            <c:spPr>
              <a:solidFill>
                <a:srgbClr val="FF0000"/>
              </a:solidFill>
            </c:spPr>
          </c:marke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Seasonality!$R$30:$AC$30</c:f>
              <c:numCache>
                <c:formatCode>_(* #,##0.00_);_(* \(#,##0.00\);_(* "-"??_);_(@_)</c:formatCode>
                <c:ptCount val="12"/>
                <c:pt idx="0">
                  <c:v>0.99124705016408965</c:v>
                </c:pt>
                <c:pt idx="1">
                  <c:v>0.99381226723904714</c:v>
                </c:pt>
                <c:pt idx="2">
                  <c:v>0.99180686797599127</c:v>
                </c:pt>
                <c:pt idx="3">
                  <c:v>0.99101199729428557</c:v>
                </c:pt>
                <c:pt idx="4">
                  <c:v>0.99012609381228278</c:v>
                </c:pt>
                <c:pt idx="5">
                  <c:v>0.99016925891058871</c:v>
                </c:pt>
                <c:pt idx="6">
                  <c:v>0.99025053627683779</c:v>
                </c:pt>
                <c:pt idx="7">
                  <c:v>0.99077914615244156</c:v>
                </c:pt>
                <c:pt idx="8">
                  <c:v>0.99084459712757689</c:v>
                </c:pt>
                <c:pt idx="9">
                  <c:v>0.98921105635644602</c:v>
                </c:pt>
                <c:pt idx="10">
                  <c:v>1.0427301830355611</c:v>
                </c:pt>
                <c:pt idx="11">
                  <c:v>1.0480109456548512</c:v>
                </c:pt>
              </c:numCache>
            </c:numRef>
          </c:val>
          <c:smooth val="0"/>
          <c:extLst>
            <c:ext xmlns:c16="http://schemas.microsoft.com/office/drawing/2014/chart" uri="{C3380CC4-5D6E-409C-BE32-E72D297353CC}">
              <c16:uniqueId val="{00000002-696F-4541-A522-8BFE57703AA5}"/>
            </c:ext>
          </c:extLst>
        </c:ser>
        <c:ser>
          <c:idx val="24"/>
          <c:order val="13"/>
          <c:tx>
            <c:v>2014</c:v>
          </c:tx>
          <c:spPr>
            <a:ln>
              <a:solidFill>
                <a:schemeClr val="tx1">
                  <a:lumMod val="50000"/>
                  <a:lumOff val="50000"/>
                </a:schemeClr>
              </a:solidFill>
            </a:ln>
          </c:spPr>
          <c:marker>
            <c:spPr>
              <a:solidFill>
                <a:schemeClr val="tx1">
                  <a:lumMod val="95000"/>
                  <a:lumOff val="5000"/>
                </a:schemeClr>
              </a:solidFill>
              <a:ln>
                <a:solidFill>
                  <a:schemeClr val="bg1">
                    <a:lumMod val="75000"/>
                  </a:schemeClr>
                </a:solidFill>
              </a:ln>
            </c:spPr>
          </c:marker>
          <c:val>
            <c:numRef>
              <c:f>Seasonality!$R$31:$AC$31</c:f>
              <c:numCache>
                <c:formatCode>_(* #,##0.00_);_(* \(#,##0.00\);_(* "-"??_);_(@_)</c:formatCode>
                <c:ptCount val="12"/>
                <c:pt idx="0">
                  <c:v>1.0008535778565595</c:v>
                </c:pt>
                <c:pt idx="1">
                  <c:v>1.0015978318792234</c:v>
                </c:pt>
                <c:pt idx="2">
                  <c:v>1.0124430891378331</c:v>
                </c:pt>
                <c:pt idx="3">
                  <c:v>1.0141968606536211</c:v>
                </c:pt>
                <c:pt idx="4">
                  <c:v>0.99742518624481458</c:v>
                </c:pt>
                <c:pt idx="5">
                  <c:v>0.99129868044974923</c:v>
                </c:pt>
                <c:pt idx="6">
                  <c:v>0.98917957904972675</c:v>
                </c:pt>
                <c:pt idx="7">
                  <c:v>0.98937896430008054</c:v>
                </c:pt>
                <c:pt idx="8">
                  <c:v>0.98899963701945959</c:v>
                </c:pt>
                <c:pt idx="9">
                  <c:v>0.9934879870822263</c:v>
                </c:pt>
                <c:pt idx="10">
                  <c:v>1.0113852951766822</c:v>
                </c:pt>
                <c:pt idx="11">
                  <c:v>1.009753311150023</c:v>
                </c:pt>
              </c:numCache>
            </c:numRef>
          </c:val>
          <c:smooth val="0"/>
          <c:extLst>
            <c:ext xmlns:c16="http://schemas.microsoft.com/office/drawing/2014/chart" uri="{C3380CC4-5D6E-409C-BE32-E72D297353CC}">
              <c16:uniqueId val="{00000003-696F-4541-A522-8BFE57703AA5}"/>
            </c:ext>
          </c:extLst>
        </c:ser>
        <c:ser>
          <c:idx val="25"/>
          <c:order val="14"/>
          <c:tx>
            <c:v>2015</c:v>
          </c:tx>
          <c:spPr>
            <a:ln w="38100">
              <a:solidFill>
                <a:srgbClr val="00B050"/>
              </a:solidFill>
              <a:prstDash val="solid"/>
            </a:ln>
          </c:spPr>
          <c:marker>
            <c:symbol val="square"/>
            <c:size val="9"/>
            <c:spPr>
              <a:solidFill>
                <a:srgbClr val="00B050"/>
              </a:solidFill>
            </c:spPr>
          </c:marker>
          <c:val>
            <c:numRef>
              <c:f>Seasonality!$R$32:$AC$32</c:f>
              <c:numCache>
                <c:formatCode>_(* #,##0.00_);_(* \(#,##0.00\);_(* "-"??_);_(@_)</c:formatCode>
                <c:ptCount val="12"/>
                <c:pt idx="0">
                  <c:v>1.0050971013290604</c:v>
                </c:pt>
                <c:pt idx="1">
                  <c:v>1.0103964214071421</c:v>
                </c:pt>
                <c:pt idx="2">
                  <c:v>1.007616940444293</c:v>
                </c:pt>
                <c:pt idx="3">
                  <c:v>1.0015375798110697</c:v>
                </c:pt>
                <c:pt idx="4">
                  <c:v>0.99662799655016987</c:v>
                </c:pt>
                <c:pt idx="5">
                  <c:v>0.99275796560972907</c:v>
                </c:pt>
                <c:pt idx="6">
                  <c:v>0.99216857052519536</c:v>
                </c:pt>
                <c:pt idx="7">
                  <c:v>0.99312782152994894</c:v>
                </c:pt>
                <c:pt idx="8">
                  <c:v>0.99180090090929274</c:v>
                </c:pt>
                <c:pt idx="9">
                  <c:v>0.99463289056340687</c:v>
                </c:pt>
                <c:pt idx="10">
                  <c:v>1.0033936070008529</c:v>
                </c:pt>
                <c:pt idx="11">
                  <c:v>1.0108422043198371</c:v>
                </c:pt>
              </c:numCache>
            </c:numRef>
          </c:val>
          <c:smooth val="0"/>
          <c:extLst>
            <c:ext xmlns:c16="http://schemas.microsoft.com/office/drawing/2014/chart" uri="{C3380CC4-5D6E-409C-BE32-E72D297353CC}">
              <c16:uniqueId val="{00000004-696F-4541-A522-8BFE57703AA5}"/>
            </c:ext>
          </c:extLst>
        </c:ser>
        <c:ser>
          <c:idx val="26"/>
          <c:order val="15"/>
          <c:tx>
            <c:v>2016</c:v>
          </c:tx>
          <c:spPr>
            <a:ln>
              <a:solidFill>
                <a:srgbClr val="0000FF"/>
              </a:solidFill>
            </a:ln>
          </c:spPr>
          <c:val>
            <c:numRef>
              <c:f>Seasonality!$R$33:$AC$33</c:f>
              <c:numCache>
                <c:formatCode>_(* #,##0.00_);_(* \(#,##0.00\);_(* "-"??_);_(@_)</c:formatCode>
                <c:ptCount val="12"/>
                <c:pt idx="0">
                  <c:v>1.0003307897753833</c:v>
                </c:pt>
                <c:pt idx="1">
                  <c:v>1.0063629166071093</c:v>
                </c:pt>
                <c:pt idx="2">
                  <c:v>1.012441173071811</c:v>
                </c:pt>
                <c:pt idx="3">
                  <c:v>1.0070221644496591</c:v>
                </c:pt>
                <c:pt idx="4">
                  <c:v>0.99919901252814103</c:v>
                </c:pt>
                <c:pt idx="5">
                  <c:v>0.99209833196538422</c:v>
                </c:pt>
                <c:pt idx="6">
                  <c:v>0.99036485069487934</c:v>
                </c:pt>
                <c:pt idx="7">
                  <c:v>0.99065618314229975</c:v>
                </c:pt>
                <c:pt idx="8">
                  <c:v>0.990440395337846</c:v>
                </c:pt>
                <c:pt idx="9">
                  <c:v>0.99314875797714675</c:v>
                </c:pt>
                <c:pt idx="10">
                  <c:v>1.0072741761182873</c:v>
                </c:pt>
                <c:pt idx="11">
                  <c:v>1.0106612483320527</c:v>
                </c:pt>
              </c:numCache>
            </c:numRef>
          </c:val>
          <c:smooth val="0"/>
          <c:extLst>
            <c:ext xmlns:c16="http://schemas.microsoft.com/office/drawing/2014/chart" uri="{C3380CC4-5D6E-409C-BE32-E72D297353CC}">
              <c16:uniqueId val="{00000005-696F-4541-A522-8BFE57703AA5}"/>
            </c:ext>
          </c:extLst>
        </c:ser>
        <c:ser>
          <c:idx val="27"/>
          <c:order val="16"/>
          <c:tx>
            <c:v>2017</c:v>
          </c:tx>
          <c:val>
            <c:numRef>
              <c:f>Seasonality!$R$34:$AC$34</c:f>
              <c:numCache>
                <c:formatCode>_(* #,##0.00_);_(* \(#,##0.00\);_(* "-"??_);_(@_)</c:formatCode>
                <c:ptCount val="12"/>
                <c:pt idx="0">
                  <c:v>0.98247424226722635</c:v>
                </c:pt>
                <c:pt idx="1">
                  <c:v>1.0197766161015067</c:v>
                </c:pt>
                <c:pt idx="2">
                  <c:v>1.0210895400899211</c:v>
                </c:pt>
                <c:pt idx="3">
                  <c:v>1.0072597300584041</c:v>
                </c:pt>
                <c:pt idx="4">
                  <c:v>0.99543714087656421</c:v>
                </c:pt>
                <c:pt idx="5">
                  <c:v>0.99101174229490685</c:v>
                </c:pt>
                <c:pt idx="6">
                  <c:v>0.99124780225276798</c:v>
                </c:pt>
                <c:pt idx="7">
                  <c:v>0.98843929313665801</c:v>
                </c:pt>
                <c:pt idx="8">
                  <c:v>0.98977264203576654</c:v>
                </c:pt>
                <c:pt idx="9">
                  <c:v>0.99070849085925983</c:v>
                </c:pt>
                <c:pt idx="10">
                  <c:v>1.0055472093522404</c:v>
                </c:pt>
                <c:pt idx="11" formatCode="_(* #,##0.000_);_(* \(#,##0.000\);_(* &quot;-&quot;??_);_(@_)">
                  <c:v>1.0172355506747777</c:v>
                </c:pt>
              </c:numCache>
            </c:numRef>
          </c:val>
          <c:smooth val="0"/>
          <c:extLst>
            <c:ext xmlns:c16="http://schemas.microsoft.com/office/drawing/2014/chart" uri="{C3380CC4-5D6E-409C-BE32-E72D297353CC}">
              <c16:uniqueId val="{00000006-696F-4541-A522-8BFE57703AA5}"/>
            </c:ext>
          </c:extLst>
        </c:ser>
        <c:ser>
          <c:idx val="28"/>
          <c:order val="17"/>
          <c:tx>
            <c:v>2018</c:v>
          </c:tx>
          <c:marker>
            <c:spPr>
              <a:ln>
                <a:solidFill>
                  <a:srgbClr val="000000"/>
                </a:solidFill>
                <a:prstDash val="solid"/>
              </a:ln>
            </c:spPr>
          </c:marker>
          <c:val>
            <c:numRef>
              <c:f>Seasonality!$R$35:$AC$35</c:f>
              <c:numCache>
                <c:formatCode>_(* #,##0.00_);_(* \(#,##0.00\);_(* "-"??_);_(@_)</c:formatCode>
                <c:ptCount val="12"/>
                <c:pt idx="0">
                  <c:v>0.996554558033375</c:v>
                </c:pt>
                <c:pt idx="1">
                  <c:v>1.0021757869136243</c:v>
                </c:pt>
                <c:pt idx="2">
                  <c:v>1.0058867654911512</c:v>
                </c:pt>
                <c:pt idx="3">
                  <c:v>1.0065973493144065</c:v>
                </c:pt>
                <c:pt idx="4">
                  <c:v>0.99954891322318395</c:v>
                </c:pt>
                <c:pt idx="5">
                  <c:v>0.98886902424044454</c:v>
                </c:pt>
                <c:pt idx="6">
                  <c:v>0.98406248174484867</c:v>
                </c:pt>
                <c:pt idx="7">
                  <c:v>0.98418048737020769</c:v>
                </c:pt>
                <c:pt idx="8">
                  <c:v>1.0073246200319497</c:v>
                </c:pt>
                <c:pt idx="9">
                  <c:v>0.99714772842263655</c:v>
                </c:pt>
                <c:pt idx="10">
                  <c:v>1.0069402260908007</c:v>
                </c:pt>
                <c:pt idx="11" formatCode="_(* #,##0.000_);_(* \(#,##0.000\);_(* &quot;-&quot;??_);_(@_)">
                  <c:v>1.0207120591233707</c:v>
                </c:pt>
              </c:numCache>
            </c:numRef>
          </c:val>
          <c:smooth val="0"/>
          <c:extLst>
            <c:ext xmlns:c16="http://schemas.microsoft.com/office/drawing/2014/chart" uri="{C3380CC4-5D6E-409C-BE32-E72D297353CC}">
              <c16:uniqueId val="{00000007-696F-4541-A522-8BFE57703AA5}"/>
            </c:ext>
          </c:extLst>
        </c:ser>
        <c:ser>
          <c:idx val="29"/>
          <c:order val="18"/>
          <c:tx>
            <c:v>2019</c:v>
          </c:tx>
          <c:spPr>
            <a:ln>
              <a:solidFill>
                <a:schemeClr val="tx1"/>
              </a:solidFill>
            </a:ln>
          </c:spPr>
          <c:marker>
            <c:spPr>
              <a:solidFill>
                <a:schemeClr val="tx1"/>
              </a:solidFill>
              <a:ln>
                <a:solidFill>
                  <a:schemeClr val="tx1"/>
                </a:solidFill>
              </a:ln>
            </c:spPr>
          </c:marker>
          <c:val>
            <c:numRef>
              <c:f>Seasonality!$R$36:$AC$36</c:f>
              <c:numCache>
                <c:formatCode>_(* #,##0.00_);_(* \(#,##0.00\);_(* "-"??_);_(@_)</c:formatCode>
                <c:ptCount val="12"/>
                <c:pt idx="0">
                  <c:v>0.9791805441606799</c:v>
                </c:pt>
                <c:pt idx="1">
                  <c:v>0.97726012601892265</c:v>
                </c:pt>
                <c:pt idx="2">
                  <c:v>0.98337085125699808</c:v>
                </c:pt>
                <c:pt idx="3">
                  <c:v>1.0231403144692783</c:v>
                </c:pt>
                <c:pt idx="4">
                  <c:v>1.0063345816392786</c:v>
                </c:pt>
                <c:pt idx="5">
                  <c:v>0.99946650583339347</c:v>
                </c:pt>
                <c:pt idx="6">
                  <c:v>0.99891322229199386</c:v>
                </c:pt>
                <c:pt idx="7">
                  <c:v>1.0001689128004152</c:v>
                </c:pt>
                <c:pt idx="8">
                  <c:v>1.0025488063090808</c:v>
                </c:pt>
                <c:pt idx="9">
                  <c:v>1.0004791043971617</c:v>
                </c:pt>
                <c:pt idx="10">
                  <c:v>1.0053002378944091</c:v>
                </c:pt>
                <c:pt idx="11" formatCode="_(* #,##0.000_);_(* \(#,##0.000\);_(* &quot;-&quot;??_);_(@_)">
                  <c:v>1.0238367929283887</c:v>
                </c:pt>
              </c:numCache>
            </c:numRef>
          </c:val>
          <c:smooth val="0"/>
          <c:extLst>
            <c:ext xmlns:c16="http://schemas.microsoft.com/office/drawing/2014/chart" uri="{C3380CC4-5D6E-409C-BE32-E72D297353CC}">
              <c16:uniqueId val="{00000008-696F-4541-A522-8BFE57703AA5}"/>
            </c:ext>
          </c:extLst>
        </c:ser>
        <c:ser>
          <c:idx val="0"/>
          <c:order val="19"/>
          <c:tx>
            <c:v>2020</c:v>
          </c:tx>
          <c:val>
            <c:numRef>
              <c:f>Seasonality!$R$37:$AC$37</c:f>
              <c:numCache>
                <c:formatCode>_(* #,##0.00_);_(* \(#,##0.00\);_(* "-"??_);_(@_)</c:formatCode>
                <c:ptCount val="12"/>
                <c:pt idx="0">
                  <c:v>0.99051109829759276</c:v>
                </c:pt>
                <c:pt idx="1">
                  <c:v>1.0890065718695419</c:v>
                </c:pt>
                <c:pt idx="2">
                  <c:v>1.085983469398575</c:v>
                </c:pt>
                <c:pt idx="3">
                  <c:v>1.0702177096265413</c:v>
                </c:pt>
                <c:pt idx="4">
                  <c:v>1.0691772047221659</c:v>
                </c:pt>
                <c:pt idx="5">
                  <c:v>0.86542510101307968</c:v>
                </c:pt>
                <c:pt idx="6">
                  <c:v>0.87024263212258202</c:v>
                </c:pt>
                <c:pt idx="7">
                  <c:v>0.87049542844774364</c:v>
                </c:pt>
                <c:pt idx="8">
                  <c:v>1.0160215744525056</c:v>
                </c:pt>
                <c:pt idx="9">
                  <c:v>1.0182070691947682</c:v>
                </c:pt>
                <c:pt idx="10">
                  <c:v>1.0217779081740774</c:v>
                </c:pt>
                <c:pt idx="11" formatCode="_(* #,##0.000_);_(* \(#,##0.000\);_(* &quot;-&quot;??_);_(@_)">
                  <c:v>1.0329342326808262</c:v>
                </c:pt>
              </c:numCache>
            </c:numRef>
          </c:val>
          <c:smooth val="0"/>
          <c:extLst>
            <c:ext xmlns:c16="http://schemas.microsoft.com/office/drawing/2014/chart" uri="{C3380CC4-5D6E-409C-BE32-E72D297353CC}">
              <c16:uniqueId val="{00000009-696F-4541-A522-8BFE57703AA5}"/>
            </c:ext>
          </c:extLst>
        </c:ser>
        <c:ser>
          <c:idx val="1"/>
          <c:order val="20"/>
          <c:tx>
            <c:v>2021</c:v>
          </c:tx>
          <c:val>
            <c:numRef>
              <c:f>Seasonality!$R$38:$AC$38</c:f>
              <c:numCache>
                <c:formatCode>_(* #,##0.00_);_(* \(#,##0.00\);_(* "-"??_);_(@_)</c:formatCode>
                <c:ptCount val="12"/>
                <c:pt idx="0">
                  <c:v>0.96466869640588981</c:v>
                </c:pt>
                <c:pt idx="1">
                  <c:v>0.97024985636795325</c:v>
                </c:pt>
                <c:pt idx="2">
                  <c:v>0.97490785114515122</c:v>
                </c:pt>
                <c:pt idx="3">
                  <c:v>0.96781878730489201</c:v>
                </c:pt>
                <c:pt idx="4">
                  <c:v>0.95976332928678876</c:v>
                </c:pt>
                <c:pt idx="5">
                  <c:v>0.95502826046633515</c:v>
                </c:pt>
                <c:pt idx="6">
                  <c:v>0.95414281952847879</c:v>
                </c:pt>
                <c:pt idx="7">
                  <c:v>0.95302364257893002</c:v>
                </c:pt>
                <c:pt idx="8">
                  <c:v>1.0647294309783071</c:v>
                </c:pt>
                <c:pt idx="9">
                  <c:v>1.0674124544841401</c:v>
                </c:pt>
                <c:pt idx="10">
                  <c:v>1.0787419236311659</c:v>
                </c:pt>
                <c:pt idx="11" formatCode="_(* #,##0.000_);_(* \(#,##0.000\);_(* &quot;-&quot;??_);_(@_)">
                  <c:v>1.0895129478219685</c:v>
                </c:pt>
              </c:numCache>
            </c:numRef>
          </c:val>
          <c:smooth val="0"/>
          <c:extLst>
            <c:ext xmlns:c16="http://schemas.microsoft.com/office/drawing/2014/chart" uri="{C3380CC4-5D6E-409C-BE32-E72D297353CC}">
              <c16:uniqueId val="{00000001-3104-40A0-805B-1FE542732282}"/>
            </c:ext>
          </c:extLst>
        </c:ser>
        <c:ser>
          <c:idx val="2"/>
          <c:order val="21"/>
          <c:tx>
            <c:v>2022</c:v>
          </c:tx>
          <c:val>
            <c:numRef>
              <c:f>Seasonality!$R$39:$AC$39</c:f>
              <c:numCache>
                <c:formatCode>_(* #,##0.00_);_(* \(#,##0.00\);_(* "-"??_);_(@_)</c:formatCode>
                <c:ptCount val="12"/>
                <c:pt idx="0">
                  <c:v>0.95961617858011494</c:v>
                </c:pt>
                <c:pt idx="1">
                  <c:v>0.94333354656469626</c:v>
                </c:pt>
                <c:pt idx="2">
                  <c:v>0.94900951379314258</c:v>
                </c:pt>
                <c:pt idx="3">
                  <c:v>1.0286508110178898</c:v>
                </c:pt>
                <c:pt idx="4">
                  <c:v>1.0150366828277011</c:v>
                </c:pt>
                <c:pt idx="5">
                  <c:v>1.0041029979231115</c:v>
                </c:pt>
                <c:pt idx="6">
                  <c:v>0.99975545389244846</c:v>
                </c:pt>
                <c:pt idx="7">
                  <c:v>0.99686416216071116</c:v>
                </c:pt>
                <c:pt idx="8">
                  <c:v>1.0090034854349565</c:v>
                </c:pt>
                <c:pt idx="9">
                  <c:v>1.0180814341471396</c:v>
                </c:pt>
                <c:pt idx="10">
                  <c:v>1.0279333596435234</c:v>
                </c:pt>
                <c:pt idx="11" formatCode="_(* #,##0.000_);_(* \(#,##0.000\);_(* &quot;-&quot;??_);_(@_)">
                  <c:v>1.0486123740145648</c:v>
                </c:pt>
              </c:numCache>
            </c:numRef>
          </c:val>
          <c:smooth val="0"/>
          <c:extLst>
            <c:ext xmlns:c16="http://schemas.microsoft.com/office/drawing/2014/chart" uri="{C3380CC4-5D6E-409C-BE32-E72D297353CC}">
              <c16:uniqueId val="{00000002-3104-40A0-805B-1FE542732282}"/>
            </c:ext>
          </c:extLst>
        </c:ser>
        <c:ser>
          <c:idx val="14"/>
          <c:order val="22"/>
          <c:tx>
            <c:strRef>
              <c:f>Seasonality!$Q$40</c:f>
              <c:strCache>
                <c:ptCount val="1"/>
                <c:pt idx="0">
                  <c:v>2023</c:v>
                </c:pt>
              </c:strCache>
            </c:strRef>
          </c:tx>
          <c:val>
            <c:numRef>
              <c:f>Seasonality!$R$40:$U$40</c:f>
              <c:numCache>
                <c:formatCode>_(* #,##0.00_);_(* \(#,##0.00\);_(* "-"??_);_(@_)</c:formatCode>
                <c:ptCount val="4"/>
                <c:pt idx="0">
                  <c:v>0.97841232128061295</c:v>
                </c:pt>
                <c:pt idx="1">
                  <c:v>0.98365340840676507</c:v>
                </c:pt>
                <c:pt idx="2">
                  <c:v>0.97751899623087446</c:v>
                </c:pt>
                <c:pt idx="3">
                  <c:v>1.0604152740817474</c:v>
                </c:pt>
              </c:numCache>
            </c:numRef>
          </c:val>
          <c:smooth val="0"/>
          <c:extLst>
            <c:ext xmlns:c16="http://schemas.microsoft.com/office/drawing/2014/chart" uri="{C3380CC4-5D6E-409C-BE32-E72D297353CC}">
              <c16:uniqueId val="{00000001-733C-45A6-B18F-4E0ECB0BD560}"/>
            </c:ext>
          </c:extLst>
        </c:ser>
        <c:dLbls>
          <c:showLegendKey val="0"/>
          <c:showVal val="0"/>
          <c:showCatName val="0"/>
          <c:showSerName val="0"/>
          <c:showPercent val="0"/>
          <c:showBubbleSize val="0"/>
        </c:dLbls>
        <c:marker val="1"/>
        <c:smooth val="0"/>
        <c:axId val="1277591680"/>
        <c:axId val="1"/>
      </c:lineChart>
      <c:catAx>
        <c:axId val="12775916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591680"/>
        <c:crosses val="autoZero"/>
        <c:crossBetween val="between"/>
      </c:valAx>
    </c:plotArea>
    <c:legend>
      <c:legendPos val="r"/>
      <c:layout>
        <c:manualLayout>
          <c:xMode val="edge"/>
          <c:yMode val="edge"/>
          <c:x val="0.73553528275925861"/>
          <c:y val="3.1716904527559056E-2"/>
          <c:w val="0.22574675962861473"/>
          <c:h val="0.9020146407480315"/>
        </c:manualLayout>
      </c:layout>
      <c:overlay val="0"/>
      <c:txPr>
        <a:bodyPr/>
        <a:lstStyle/>
        <a:p>
          <a:pPr>
            <a:defRPr sz="75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866050527468E-2"/>
          <c:y val="4.3454088786846846E-2"/>
          <c:w val="0.75808713100051683"/>
          <c:h val="0.85849638658181426"/>
        </c:manualLayout>
      </c:layout>
      <c:lineChart>
        <c:grouping val="standard"/>
        <c:varyColors val="0"/>
        <c:ser>
          <c:idx val="1"/>
          <c:order val="0"/>
          <c:tx>
            <c:v>2014</c:v>
          </c:tx>
          <c:spPr>
            <a:ln w="25400">
              <a:solidFill>
                <a:srgbClr val="993366"/>
              </a:solidFill>
              <a:prstDash val="solid"/>
            </a:ln>
          </c:spPr>
          <c:val>
            <c:numRef>
              <c:f>Seasonality!$R$31:$AC$31</c:f>
              <c:numCache>
                <c:formatCode>_(* #,##0.00_);_(* \(#,##0.00\);_(* "-"??_);_(@_)</c:formatCode>
                <c:ptCount val="12"/>
                <c:pt idx="0">
                  <c:v>1.0008535778565595</c:v>
                </c:pt>
                <c:pt idx="1">
                  <c:v>1.0015978318792234</c:v>
                </c:pt>
                <c:pt idx="2">
                  <c:v>1.0124430891378331</c:v>
                </c:pt>
                <c:pt idx="3">
                  <c:v>1.0141968606536211</c:v>
                </c:pt>
                <c:pt idx="4">
                  <c:v>0.99742518624481458</c:v>
                </c:pt>
                <c:pt idx="5">
                  <c:v>0.99129868044974923</c:v>
                </c:pt>
                <c:pt idx="6">
                  <c:v>0.98917957904972675</c:v>
                </c:pt>
                <c:pt idx="7">
                  <c:v>0.98937896430008054</c:v>
                </c:pt>
                <c:pt idx="8">
                  <c:v>0.98899963701945959</c:v>
                </c:pt>
                <c:pt idx="9">
                  <c:v>0.9934879870822263</c:v>
                </c:pt>
                <c:pt idx="10">
                  <c:v>1.0113852951766822</c:v>
                </c:pt>
                <c:pt idx="11">
                  <c:v>1.009753311150023</c:v>
                </c:pt>
              </c:numCache>
            </c:numRef>
          </c:val>
          <c:smooth val="0"/>
          <c:extLst>
            <c:ext xmlns:c16="http://schemas.microsoft.com/office/drawing/2014/chart" uri="{C3380CC4-5D6E-409C-BE32-E72D297353CC}">
              <c16:uniqueId val="{00000004-F019-4D20-A5B8-91D362AD87CE}"/>
            </c:ext>
          </c:extLst>
        </c:ser>
        <c:ser>
          <c:idx val="2"/>
          <c:order val="1"/>
          <c:tx>
            <c:v>2015</c:v>
          </c:tx>
          <c:spPr>
            <a:ln w="38100">
              <a:solidFill>
                <a:srgbClr val="00B050"/>
              </a:solidFill>
              <a:prstDash val="solid"/>
            </a:ln>
          </c:spPr>
          <c:marker>
            <c:spPr>
              <a:solidFill>
                <a:srgbClr val="00B050"/>
              </a:solidFill>
            </c:spPr>
          </c:marker>
          <c:val>
            <c:numRef>
              <c:f>Seasonality!$R$32:$AC$32</c:f>
              <c:numCache>
                <c:formatCode>_(* #,##0.00_);_(* \(#,##0.00\);_(* "-"??_);_(@_)</c:formatCode>
                <c:ptCount val="12"/>
                <c:pt idx="0">
                  <c:v>1.0050971013290604</c:v>
                </c:pt>
                <c:pt idx="1">
                  <c:v>1.0103964214071421</c:v>
                </c:pt>
                <c:pt idx="2">
                  <c:v>1.007616940444293</c:v>
                </c:pt>
                <c:pt idx="3">
                  <c:v>1.0015375798110697</c:v>
                </c:pt>
                <c:pt idx="4">
                  <c:v>0.99662799655016987</c:v>
                </c:pt>
                <c:pt idx="5">
                  <c:v>0.99275796560972907</c:v>
                </c:pt>
                <c:pt idx="6">
                  <c:v>0.99216857052519536</c:v>
                </c:pt>
                <c:pt idx="7">
                  <c:v>0.99312782152994894</c:v>
                </c:pt>
                <c:pt idx="8">
                  <c:v>0.99180090090929274</c:v>
                </c:pt>
                <c:pt idx="9">
                  <c:v>0.99463289056340687</c:v>
                </c:pt>
                <c:pt idx="10">
                  <c:v>1.0033936070008529</c:v>
                </c:pt>
                <c:pt idx="11">
                  <c:v>1.0108422043198371</c:v>
                </c:pt>
              </c:numCache>
            </c:numRef>
          </c:val>
          <c:smooth val="0"/>
          <c:extLst>
            <c:ext xmlns:c16="http://schemas.microsoft.com/office/drawing/2014/chart" uri="{C3380CC4-5D6E-409C-BE32-E72D297353CC}">
              <c16:uniqueId val="{00000005-F019-4D20-A5B8-91D362AD87CE}"/>
            </c:ext>
          </c:extLst>
        </c:ser>
        <c:ser>
          <c:idx val="3"/>
          <c:order val="2"/>
          <c:tx>
            <c:v>2016</c:v>
          </c:tx>
          <c:val>
            <c:numRef>
              <c:f>Seasonality!$R$33:$AC$33</c:f>
              <c:numCache>
                <c:formatCode>_(* #,##0.00_);_(* \(#,##0.00\);_(* "-"??_);_(@_)</c:formatCode>
                <c:ptCount val="12"/>
                <c:pt idx="0">
                  <c:v>1.0003307897753833</c:v>
                </c:pt>
                <c:pt idx="1">
                  <c:v>1.0063629166071093</c:v>
                </c:pt>
                <c:pt idx="2">
                  <c:v>1.012441173071811</c:v>
                </c:pt>
                <c:pt idx="3">
                  <c:v>1.0070221644496591</c:v>
                </c:pt>
                <c:pt idx="4">
                  <c:v>0.99919901252814103</c:v>
                </c:pt>
                <c:pt idx="5">
                  <c:v>0.99209833196538422</c:v>
                </c:pt>
                <c:pt idx="6">
                  <c:v>0.99036485069487934</c:v>
                </c:pt>
                <c:pt idx="7">
                  <c:v>0.99065618314229975</c:v>
                </c:pt>
                <c:pt idx="8">
                  <c:v>0.990440395337846</c:v>
                </c:pt>
                <c:pt idx="9">
                  <c:v>0.99314875797714675</c:v>
                </c:pt>
                <c:pt idx="10">
                  <c:v>1.0072741761182873</c:v>
                </c:pt>
                <c:pt idx="11">
                  <c:v>1.0106612483320527</c:v>
                </c:pt>
              </c:numCache>
            </c:numRef>
          </c:val>
          <c:smooth val="0"/>
          <c:extLst>
            <c:ext xmlns:c16="http://schemas.microsoft.com/office/drawing/2014/chart" uri="{C3380CC4-5D6E-409C-BE32-E72D297353CC}">
              <c16:uniqueId val="{00000006-F019-4D20-A5B8-91D362AD87CE}"/>
            </c:ext>
          </c:extLst>
        </c:ser>
        <c:ser>
          <c:idx val="4"/>
          <c:order val="3"/>
          <c:tx>
            <c:v>2017</c:v>
          </c:tx>
          <c:val>
            <c:numRef>
              <c:f>Seasonality!$R$34:$AC$34</c:f>
              <c:numCache>
                <c:formatCode>_(* #,##0.00_);_(* \(#,##0.00\);_(* "-"??_);_(@_)</c:formatCode>
                <c:ptCount val="12"/>
                <c:pt idx="0">
                  <c:v>0.98247424226722635</c:v>
                </c:pt>
                <c:pt idx="1">
                  <c:v>1.0197766161015067</c:v>
                </c:pt>
                <c:pt idx="2">
                  <c:v>1.0210895400899211</c:v>
                </c:pt>
                <c:pt idx="3">
                  <c:v>1.0072597300584041</c:v>
                </c:pt>
                <c:pt idx="4">
                  <c:v>0.99543714087656421</c:v>
                </c:pt>
                <c:pt idx="5">
                  <c:v>0.99101174229490685</c:v>
                </c:pt>
                <c:pt idx="6">
                  <c:v>0.99124780225276798</c:v>
                </c:pt>
                <c:pt idx="7">
                  <c:v>0.98843929313665801</c:v>
                </c:pt>
                <c:pt idx="8">
                  <c:v>0.98977264203576654</c:v>
                </c:pt>
                <c:pt idx="9">
                  <c:v>0.99070849085925983</c:v>
                </c:pt>
                <c:pt idx="10">
                  <c:v>1.0055472093522404</c:v>
                </c:pt>
                <c:pt idx="11" formatCode="_(* #,##0.000_);_(* \(#,##0.000\);_(* &quot;-&quot;??_);_(@_)">
                  <c:v>1.0172355506747777</c:v>
                </c:pt>
              </c:numCache>
            </c:numRef>
          </c:val>
          <c:smooth val="0"/>
          <c:extLst>
            <c:ext xmlns:c16="http://schemas.microsoft.com/office/drawing/2014/chart" uri="{C3380CC4-5D6E-409C-BE32-E72D297353CC}">
              <c16:uniqueId val="{00000007-F019-4D20-A5B8-91D362AD87CE}"/>
            </c:ext>
          </c:extLst>
        </c:ser>
        <c:ser>
          <c:idx val="5"/>
          <c:order val="4"/>
          <c:tx>
            <c:v>2018</c:v>
          </c:tx>
          <c:val>
            <c:numRef>
              <c:f>Seasonality!$R$35:$AC$35</c:f>
              <c:numCache>
                <c:formatCode>_(* #,##0.00_);_(* \(#,##0.00\);_(* "-"??_);_(@_)</c:formatCode>
                <c:ptCount val="12"/>
                <c:pt idx="0">
                  <c:v>0.996554558033375</c:v>
                </c:pt>
                <c:pt idx="1">
                  <c:v>1.0021757869136243</c:v>
                </c:pt>
                <c:pt idx="2">
                  <c:v>1.0058867654911512</c:v>
                </c:pt>
                <c:pt idx="3">
                  <c:v>1.0065973493144065</c:v>
                </c:pt>
                <c:pt idx="4">
                  <c:v>0.99954891322318395</c:v>
                </c:pt>
                <c:pt idx="5">
                  <c:v>0.98886902424044454</c:v>
                </c:pt>
                <c:pt idx="6">
                  <c:v>0.98406248174484867</c:v>
                </c:pt>
                <c:pt idx="7">
                  <c:v>0.98418048737020769</c:v>
                </c:pt>
                <c:pt idx="8">
                  <c:v>1.0073246200319497</c:v>
                </c:pt>
                <c:pt idx="9">
                  <c:v>0.99714772842263655</c:v>
                </c:pt>
                <c:pt idx="10">
                  <c:v>1.0069402260908007</c:v>
                </c:pt>
                <c:pt idx="11" formatCode="_(* #,##0.000_);_(* \(#,##0.000\);_(* &quot;-&quot;??_);_(@_)">
                  <c:v>1.0207120591233707</c:v>
                </c:pt>
              </c:numCache>
            </c:numRef>
          </c:val>
          <c:smooth val="0"/>
          <c:extLst>
            <c:ext xmlns:c16="http://schemas.microsoft.com/office/drawing/2014/chart" uri="{C3380CC4-5D6E-409C-BE32-E72D297353CC}">
              <c16:uniqueId val="{00000008-F019-4D20-A5B8-91D362AD87CE}"/>
            </c:ext>
          </c:extLst>
        </c:ser>
        <c:ser>
          <c:idx val="6"/>
          <c:order val="5"/>
          <c:tx>
            <c:v>2019</c:v>
          </c:tx>
          <c:val>
            <c:numRef>
              <c:f>Seasonality!$R$36:$AC$36</c:f>
              <c:numCache>
                <c:formatCode>_(* #,##0.00_);_(* \(#,##0.00\);_(* "-"??_);_(@_)</c:formatCode>
                <c:ptCount val="12"/>
                <c:pt idx="0">
                  <c:v>0.9791805441606799</c:v>
                </c:pt>
                <c:pt idx="1">
                  <c:v>0.97726012601892265</c:v>
                </c:pt>
                <c:pt idx="2">
                  <c:v>0.98337085125699808</c:v>
                </c:pt>
                <c:pt idx="3">
                  <c:v>1.0231403144692783</c:v>
                </c:pt>
                <c:pt idx="4">
                  <c:v>1.0063345816392786</c:v>
                </c:pt>
                <c:pt idx="5">
                  <c:v>0.99946650583339347</c:v>
                </c:pt>
                <c:pt idx="6">
                  <c:v>0.99891322229199386</c:v>
                </c:pt>
                <c:pt idx="7">
                  <c:v>1.0001689128004152</c:v>
                </c:pt>
                <c:pt idx="8">
                  <c:v>1.0025488063090808</c:v>
                </c:pt>
                <c:pt idx="9">
                  <c:v>1.0004791043971617</c:v>
                </c:pt>
                <c:pt idx="10">
                  <c:v>1.0053002378944091</c:v>
                </c:pt>
                <c:pt idx="11" formatCode="_(* #,##0.000_);_(* \(#,##0.000\);_(* &quot;-&quot;??_);_(@_)">
                  <c:v>1.0238367929283887</c:v>
                </c:pt>
              </c:numCache>
            </c:numRef>
          </c:val>
          <c:smooth val="0"/>
          <c:extLst>
            <c:ext xmlns:c16="http://schemas.microsoft.com/office/drawing/2014/chart" uri="{C3380CC4-5D6E-409C-BE32-E72D297353CC}">
              <c16:uniqueId val="{00000009-F019-4D20-A5B8-91D362AD87CE}"/>
            </c:ext>
          </c:extLst>
        </c:ser>
        <c:ser>
          <c:idx val="7"/>
          <c:order val="6"/>
          <c:tx>
            <c:v>2020</c:v>
          </c:tx>
          <c:val>
            <c:numRef>
              <c:f>Seasonality!$R$37:$AC$37</c:f>
              <c:numCache>
                <c:formatCode>_(* #,##0.00_);_(* \(#,##0.00\);_(* "-"??_);_(@_)</c:formatCode>
                <c:ptCount val="12"/>
                <c:pt idx="0">
                  <c:v>0.99051109829759276</c:v>
                </c:pt>
                <c:pt idx="1">
                  <c:v>1.0890065718695419</c:v>
                </c:pt>
                <c:pt idx="2">
                  <c:v>1.085983469398575</c:v>
                </c:pt>
                <c:pt idx="3">
                  <c:v>1.0702177096265413</c:v>
                </c:pt>
                <c:pt idx="4">
                  <c:v>1.0691772047221659</c:v>
                </c:pt>
                <c:pt idx="5">
                  <c:v>0.86542510101307968</c:v>
                </c:pt>
                <c:pt idx="6">
                  <c:v>0.87024263212258202</c:v>
                </c:pt>
                <c:pt idx="7">
                  <c:v>0.87049542844774364</c:v>
                </c:pt>
                <c:pt idx="8">
                  <c:v>1.0160215744525056</c:v>
                </c:pt>
                <c:pt idx="9">
                  <c:v>1.0182070691947682</c:v>
                </c:pt>
                <c:pt idx="10">
                  <c:v>1.0217779081740774</c:v>
                </c:pt>
                <c:pt idx="11" formatCode="_(* #,##0.000_);_(* \(#,##0.000\);_(* &quot;-&quot;??_);_(@_)">
                  <c:v>1.0329342326808262</c:v>
                </c:pt>
              </c:numCache>
            </c:numRef>
          </c:val>
          <c:smooth val="0"/>
          <c:extLst>
            <c:ext xmlns:c16="http://schemas.microsoft.com/office/drawing/2014/chart" uri="{C3380CC4-5D6E-409C-BE32-E72D297353CC}">
              <c16:uniqueId val="{0000000A-F019-4D20-A5B8-91D362AD87CE}"/>
            </c:ext>
          </c:extLst>
        </c:ser>
        <c:ser>
          <c:idx val="0"/>
          <c:order val="7"/>
          <c:tx>
            <c:v>2021</c:v>
          </c:tx>
          <c:val>
            <c:numRef>
              <c:f>Seasonality!$R$38:$AC$38</c:f>
              <c:numCache>
                <c:formatCode>_(* #,##0.00_);_(* \(#,##0.00\);_(* "-"??_);_(@_)</c:formatCode>
                <c:ptCount val="12"/>
                <c:pt idx="0">
                  <c:v>0.96466869640588981</c:v>
                </c:pt>
                <c:pt idx="1">
                  <c:v>0.97024985636795325</c:v>
                </c:pt>
                <c:pt idx="2">
                  <c:v>0.97490785114515122</c:v>
                </c:pt>
                <c:pt idx="3">
                  <c:v>0.96781878730489201</c:v>
                </c:pt>
                <c:pt idx="4">
                  <c:v>0.95976332928678876</c:v>
                </c:pt>
                <c:pt idx="5">
                  <c:v>0.95502826046633515</c:v>
                </c:pt>
                <c:pt idx="6">
                  <c:v>0.95414281952847879</c:v>
                </c:pt>
                <c:pt idx="7">
                  <c:v>0.95302364257893002</c:v>
                </c:pt>
                <c:pt idx="8">
                  <c:v>1.0647294309783071</c:v>
                </c:pt>
                <c:pt idx="9">
                  <c:v>1.0674124544841401</c:v>
                </c:pt>
                <c:pt idx="10">
                  <c:v>1.0787419236311659</c:v>
                </c:pt>
                <c:pt idx="11" formatCode="_(* #,##0.000_);_(* \(#,##0.000\);_(* &quot;-&quot;??_);_(@_)">
                  <c:v>1.0895129478219685</c:v>
                </c:pt>
              </c:numCache>
            </c:numRef>
          </c:val>
          <c:smooth val="0"/>
          <c:extLst>
            <c:ext xmlns:c16="http://schemas.microsoft.com/office/drawing/2014/chart" uri="{C3380CC4-5D6E-409C-BE32-E72D297353CC}">
              <c16:uniqueId val="{00000001-6B86-4F57-BD76-290543C7CDAD}"/>
            </c:ext>
          </c:extLst>
        </c:ser>
        <c:ser>
          <c:idx val="8"/>
          <c:order val="8"/>
          <c:tx>
            <c:v>2022</c:v>
          </c:tx>
          <c:val>
            <c:numRef>
              <c:f>Seasonality!$R$39:$AC$39</c:f>
              <c:numCache>
                <c:formatCode>_(* #,##0.00_);_(* \(#,##0.00\);_(* "-"??_);_(@_)</c:formatCode>
                <c:ptCount val="12"/>
                <c:pt idx="0">
                  <c:v>0.95961617858011494</c:v>
                </c:pt>
                <c:pt idx="1">
                  <c:v>0.94333354656469626</c:v>
                </c:pt>
                <c:pt idx="2">
                  <c:v>0.94900951379314258</c:v>
                </c:pt>
                <c:pt idx="3">
                  <c:v>1.0286508110178898</c:v>
                </c:pt>
                <c:pt idx="4">
                  <c:v>1.0150366828277011</c:v>
                </c:pt>
                <c:pt idx="5">
                  <c:v>1.0041029979231115</c:v>
                </c:pt>
                <c:pt idx="6">
                  <c:v>0.99975545389244846</c:v>
                </c:pt>
                <c:pt idx="7">
                  <c:v>0.99686416216071116</c:v>
                </c:pt>
                <c:pt idx="8">
                  <c:v>1.0090034854349565</c:v>
                </c:pt>
                <c:pt idx="9">
                  <c:v>1.0180814341471396</c:v>
                </c:pt>
                <c:pt idx="10">
                  <c:v>1.0279333596435234</c:v>
                </c:pt>
                <c:pt idx="11" formatCode="_(* #,##0.000_);_(* \(#,##0.000\);_(* &quot;-&quot;??_);_(@_)">
                  <c:v>1.0486123740145648</c:v>
                </c:pt>
              </c:numCache>
            </c:numRef>
          </c:val>
          <c:smooth val="0"/>
          <c:extLst>
            <c:ext xmlns:c16="http://schemas.microsoft.com/office/drawing/2014/chart" uri="{C3380CC4-5D6E-409C-BE32-E72D297353CC}">
              <c16:uniqueId val="{00000002-6B86-4F57-BD76-290543C7CDAD}"/>
            </c:ext>
          </c:extLst>
        </c:ser>
        <c:ser>
          <c:idx val="9"/>
          <c:order val="9"/>
          <c:tx>
            <c:strRef>
              <c:f>Seasonality!$Q$40</c:f>
              <c:strCache>
                <c:ptCount val="1"/>
                <c:pt idx="0">
                  <c:v>2023</c:v>
                </c:pt>
              </c:strCache>
            </c:strRef>
          </c:tx>
          <c:val>
            <c:numRef>
              <c:f>Seasonality!$R$40:$U$40</c:f>
              <c:numCache>
                <c:formatCode>_(* #,##0.00_);_(* \(#,##0.00\);_(* "-"??_);_(@_)</c:formatCode>
                <c:ptCount val="4"/>
                <c:pt idx="0">
                  <c:v>0.97841232128061295</c:v>
                </c:pt>
                <c:pt idx="1">
                  <c:v>0.98365340840676507</c:v>
                </c:pt>
                <c:pt idx="2">
                  <c:v>0.97751899623087446</c:v>
                </c:pt>
                <c:pt idx="3">
                  <c:v>1.0604152740817474</c:v>
                </c:pt>
              </c:numCache>
            </c:numRef>
          </c:val>
          <c:smooth val="0"/>
          <c:extLst>
            <c:ext xmlns:c16="http://schemas.microsoft.com/office/drawing/2014/chart" uri="{C3380CC4-5D6E-409C-BE32-E72D297353CC}">
              <c16:uniqueId val="{00000000-FC70-400E-A1BA-C8996AA6E53D}"/>
            </c:ext>
          </c:extLst>
        </c:ser>
        <c:dLbls>
          <c:showLegendKey val="0"/>
          <c:showVal val="0"/>
          <c:showCatName val="0"/>
          <c:showSerName val="0"/>
          <c:showPercent val="0"/>
          <c:showBubbleSize val="0"/>
        </c:dLbls>
        <c:marker val="1"/>
        <c:smooth val="0"/>
        <c:axId val="1277599552"/>
        <c:axId val="1"/>
      </c:lineChart>
      <c:catAx>
        <c:axId val="12775995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599552"/>
        <c:crosses val="autoZero"/>
        <c:crossBetween val="between"/>
      </c:valAx>
    </c:plotArea>
    <c:legend>
      <c:legendPos val="r"/>
      <c:layout>
        <c:manualLayout>
          <c:xMode val="edge"/>
          <c:yMode val="edge"/>
          <c:x val="0.84845605447967654"/>
          <c:y val="0.18762537916293398"/>
          <c:w val="0.1170663562281723"/>
          <c:h val="0.70774612077599885"/>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1822789392705E-2"/>
          <c:y val="4.3411611671708192E-2"/>
          <c:w val="0.76351105077382564"/>
          <c:h val="0.85863470878456905"/>
        </c:manualLayout>
      </c:layout>
      <c:lineChart>
        <c:grouping val="standard"/>
        <c:varyColors val="0"/>
        <c:ser>
          <c:idx val="23"/>
          <c:order val="0"/>
          <c:tx>
            <c:v>2014</c:v>
          </c:tx>
          <c:spPr>
            <a:ln>
              <a:solidFill>
                <a:schemeClr val="tx1"/>
              </a:solidFill>
            </a:ln>
          </c:spPr>
          <c:marker>
            <c:spPr>
              <a:solidFill>
                <a:schemeClr val="tx1">
                  <a:lumMod val="95000"/>
                  <a:lumOff val="5000"/>
                </a:schemeClr>
              </a:solidFill>
            </c:spPr>
          </c:marker>
          <c:val>
            <c:numRef>
              <c:f>Seasonality!$R$76:$AC$76</c:f>
              <c:numCache>
                <c:formatCode>_(* #,##0.00_);_(* \(#,##0.00\);_(* "-"??_);_(@_)</c:formatCode>
                <c:ptCount val="12"/>
                <c:pt idx="0">
                  <c:v>1.0031718368015594</c:v>
                </c:pt>
                <c:pt idx="1">
                  <c:v>1.0283810123959816</c:v>
                </c:pt>
                <c:pt idx="2">
                  <c:v>1.0182525459865146</c:v>
                </c:pt>
                <c:pt idx="3">
                  <c:v>1.0191536623517805</c:v>
                </c:pt>
                <c:pt idx="4">
                  <c:v>1.0014271994442714</c:v>
                </c:pt>
                <c:pt idx="5">
                  <c:v>0.98325407501769457</c:v>
                </c:pt>
                <c:pt idx="6">
                  <c:v>0.97480505703781584</c:v>
                </c:pt>
                <c:pt idx="7">
                  <c:v>0.98175859705712798</c:v>
                </c:pt>
                <c:pt idx="8">
                  <c:v>0.9778150224765475</c:v>
                </c:pt>
                <c:pt idx="9">
                  <c:v>0.98958661850747087</c:v>
                </c:pt>
                <c:pt idx="10">
                  <c:v>1.0083275292485825</c:v>
                </c:pt>
                <c:pt idx="11">
                  <c:v>1.0140668436746523</c:v>
                </c:pt>
              </c:numCache>
            </c:numRef>
          </c:val>
          <c:smooth val="0"/>
          <c:extLst>
            <c:ext xmlns:c16="http://schemas.microsoft.com/office/drawing/2014/chart" uri="{C3380CC4-5D6E-409C-BE32-E72D297353CC}">
              <c16:uniqueId val="{00000002-969E-4D4A-9618-015A2482D99F}"/>
            </c:ext>
          </c:extLst>
        </c:ser>
        <c:ser>
          <c:idx val="24"/>
          <c:order val="1"/>
          <c:tx>
            <c:v>2015</c:v>
          </c:tx>
          <c:spPr>
            <a:ln w="38100">
              <a:solidFill>
                <a:srgbClr val="00B050"/>
              </a:solidFill>
              <a:prstDash val="solid"/>
            </a:ln>
          </c:spPr>
          <c:marker>
            <c:symbol val="x"/>
            <c:size val="7"/>
            <c:spPr>
              <a:solidFill>
                <a:srgbClr val="00B050"/>
              </a:solidFill>
            </c:spPr>
          </c:marker>
          <c:val>
            <c:numRef>
              <c:f>Seasonality!$R$77:$AC$77</c:f>
              <c:numCache>
                <c:formatCode>_(* #,##0.00_);_(* \(#,##0.00\);_(* "-"??_);_(@_)</c:formatCode>
                <c:ptCount val="12"/>
                <c:pt idx="0">
                  <c:v>1.003088496809903</c:v>
                </c:pt>
                <c:pt idx="1">
                  <c:v>1.0270896100920566</c:v>
                </c:pt>
                <c:pt idx="2">
                  <c:v>1.0290173398368387</c:v>
                </c:pt>
                <c:pt idx="3">
                  <c:v>0.99941199479693654</c:v>
                </c:pt>
                <c:pt idx="4">
                  <c:v>0.99853947160750645</c:v>
                </c:pt>
                <c:pt idx="5">
                  <c:v>0.98945072393599542</c:v>
                </c:pt>
                <c:pt idx="6">
                  <c:v>0.98464411382016137</c:v>
                </c:pt>
                <c:pt idx="7">
                  <c:v>0.98698343481377115</c:v>
                </c:pt>
                <c:pt idx="8">
                  <c:v>0.98635076872467842</c:v>
                </c:pt>
                <c:pt idx="9">
                  <c:v>0.99297607253935749</c:v>
                </c:pt>
                <c:pt idx="10">
                  <c:v>0.99944342778227346</c:v>
                </c:pt>
                <c:pt idx="11">
                  <c:v>1.0030045452405203</c:v>
                </c:pt>
              </c:numCache>
            </c:numRef>
          </c:val>
          <c:smooth val="0"/>
          <c:extLst>
            <c:ext xmlns:c16="http://schemas.microsoft.com/office/drawing/2014/chart" uri="{C3380CC4-5D6E-409C-BE32-E72D297353CC}">
              <c16:uniqueId val="{00000003-969E-4D4A-9618-015A2482D99F}"/>
            </c:ext>
          </c:extLst>
        </c:ser>
        <c:ser>
          <c:idx val="25"/>
          <c:order val="2"/>
          <c:tx>
            <c:v>2017</c:v>
          </c:tx>
          <c:val>
            <c:numRef>
              <c:f>Seasonality!$R$79:$AC$79</c:f>
              <c:numCache>
                <c:formatCode>_(* #,##0.00_);_(* \(#,##0.00\);_(* "-"??_);_(@_)</c:formatCode>
                <c:ptCount val="12"/>
                <c:pt idx="0">
                  <c:v>0.96945745190903343</c:v>
                </c:pt>
                <c:pt idx="1">
                  <c:v>1.0235029975861607</c:v>
                </c:pt>
                <c:pt idx="2">
                  <c:v>1.0216306422092902</c:v>
                </c:pt>
                <c:pt idx="3">
                  <c:v>1.0152706004611542</c:v>
                </c:pt>
                <c:pt idx="4">
                  <c:v>1.0029433299065977</c:v>
                </c:pt>
                <c:pt idx="5">
                  <c:v>0.99007034525844129</c:v>
                </c:pt>
                <c:pt idx="6">
                  <c:v>0.98251076179307617</c:v>
                </c:pt>
                <c:pt idx="7">
                  <c:v>0.98215544761768581</c:v>
                </c:pt>
                <c:pt idx="8">
                  <c:v>0.98005026708589449</c:v>
                </c:pt>
                <c:pt idx="9">
                  <c:v>1.0029467497637312</c:v>
                </c:pt>
                <c:pt idx="10">
                  <c:v>1.0159177928924159</c:v>
                </c:pt>
                <c:pt idx="11" formatCode="_(* #,##0.000_);_(* \(#,##0.000\);_(* &quot;-&quot;??_);_(@_)">
                  <c:v>1.0135436135165203</c:v>
                </c:pt>
              </c:numCache>
            </c:numRef>
          </c:val>
          <c:smooth val="0"/>
          <c:extLst>
            <c:ext xmlns:c16="http://schemas.microsoft.com/office/drawing/2014/chart" uri="{C3380CC4-5D6E-409C-BE32-E72D297353CC}">
              <c16:uniqueId val="{00000004-969E-4D4A-9618-015A2482D99F}"/>
            </c:ext>
          </c:extLst>
        </c:ser>
        <c:ser>
          <c:idx val="26"/>
          <c:order val="3"/>
          <c:tx>
            <c:v>2018</c:v>
          </c:tx>
          <c:val>
            <c:numRef>
              <c:f>Seasonality!$R$80:$AC$80</c:f>
              <c:numCache>
                <c:formatCode>_(* #,##0.00_);_(* \(#,##0.00\);_(* "-"??_);_(@_)</c:formatCode>
                <c:ptCount val="12"/>
                <c:pt idx="0">
                  <c:v>1.0016416906538843</c:v>
                </c:pt>
                <c:pt idx="1">
                  <c:v>1.0266817059807172</c:v>
                </c:pt>
                <c:pt idx="2">
                  <c:v>1.0109928870277318</c:v>
                </c:pt>
                <c:pt idx="3">
                  <c:v>1.0071237851778752</c:v>
                </c:pt>
                <c:pt idx="4">
                  <c:v>1.0049058660349592</c:v>
                </c:pt>
                <c:pt idx="5">
                  <c:v>0.98868372435212915</c:v>
                </c:pt>
                <c:pt idx="6">
                  <c:v>0.97549227520511328</c:v>
                </c:pt>
                <c:pt idx="7">
                  <c:v>0.97983845697099181</c:v>
                </c:pt>
                <c:pt idx="8">
                  <c:v>0.97303610182505373</c:v>
                </c:pt>
                <c:pt idx="9">
                  <c:v>0.99538701287310571</c:v>
                </c:pt>
                <c:pt idx="10">
                  <c:v>1.0135935528997577</c:v>
                </c:pt>
                <c:pt idx="11" formatCode="_(* #,##0.000_);_(* \(#,##0.000\);_(* &quot;-&quot;??_);_(@_)">
                  <c:v>1.0226229409986816</c:v>
                </c:pt>
              </c:numCache>
            </c:numRef>
          </c:val>
          <c:smooth val="0"/>
          <c:extLst>
            <c:ext xmlns:c16="http://schemas.microsoft.com/office/drawing/2014/chart" uri="{C3380CC4-5D6E-409C-BE32-E72D297353CC}">
              <c16:uniqueId val="{00000005-969E-4D4A-9618-015A2482D99F}"/>
            </c:ext>
          </c:extLst>
        </c:ser>
        <c:ser>
          <c:idx val="0"/>
          <c:order val="4"/>
          <c:tx>
            <c:v>2019</c:v>
          </c:tx>
          <c:val>
            <c:numRef>
              <c:f>Seasonality!$R$81:$AC$81</c:f>
              <c:numCache>
                <c:formatCode>_(* #,##0.00_);_(* \(#,##0.00\);_(* "-"??_);_(@_)</c:formatCode>
                <c:ptCount val="12"/>
                <c:pt idx="0">
                  <c:v>0.97165362756725815</c:v>
                </c:pt>
                <c:pt idx="1">
                  <c:v>0.98781476550716707</c:v>
                </c:pt>
                <c:pt idx="2">
                  <c:v>0.98026243943684932</c:v>
                </c:pt>
                <c:pt idx="3">
                  <c:v>1.0317026277612837</c:v>
                </c:pt>
                <c:pt idx="4">
                  <c:v>1.0167523625365882</c:v>
                </c:pt>
                <c:pt idx="5">
                  <c:v>0.99624243180312877</c:v>
                </c:pt>
                <c:pt idx="6">
                  <c:v>0.99492074296115129</c:v>
                </c:pt>
                <c:pt idx="7">
                  <c:v>0.99866169582878472</c:v>
                </c:pt>
                <c:pt idx="8">
                  <c:v>0.97984038075435953</c:v>
                </c:pt>
                <c:pt idx="9">
                  <c:v>1.0068182606685039</c:v>
                </c:pt>
                <c:pt idx="10">
                  <c:v>1.0079806055660323</c:v>
                </c:pt>
                <c:pt idx="11" formatCode="_(* #,##0.000_);_(* \(#,##0.000\);_(* &quot;-&quot;??_);_(@_)">
                  <c:v>1.0273500596088962</c:v>
                </c:pt>
              </c:numCache>
            </c:numRef>
          </c:val>
          <c:smooth val="0"/>
          <c:extLst>
            <c:ext xmlns:c16="http://schemas.microsoft.com/office/drawing/2014/chart" uri="{C3380CC4-5D6E-409C-BE32-E72D297353CC}">
              <c16:uniqueId val="{00000006-969E-4D4A-9618-015A2482D99F}"/>
            </c:ext>
          </c:extLst>
        </c:ser>
        <c:ser>
          <c:idx val="1"/>
          <c:order val="5"/>
          <c:tx>
            <c:v>2020</c:v>
          </c:tx>
          <c:val>
            <c:numRef>
              <c:f>Seasonality!$R$82:$AC$82</c:f>
              <c:numCache>
                <c:formatCode>_(* #,##0.00_);_(* \(#,##0.00\);_(* "-"??_);_(@_)</c:formatCode>
                <c:ptCount val="12"/>
                <c:pt idx="0">
                  <c:v>1.0032557011794729</c:v>
                </c:pt>
                <c:pt idx="1">
                  <c:v>1.1090844088081959</c:v>
                </c:pt>
                <c:pt idx="2">
                  <c:v>1.1087570688942385</c:v>
                </c:pt>
                <c:pt idx="3">
                  <c:v>1.0946657443570678</c:v>
                </c:pt>
                <c:pt idx="4">
                  <c:v>1.1027114516097281</c:v>
                </c:pt>
                <c:pt idx="5">
                  <c:v>0.83890865943579618</c:v>
                </c:pt>
                <c:pt idx="6">
                  <c:v>0.82808588126632454</c:v>
                </c:pt>
                <c:pt idx="7">
                  <c:v>0.81617523792405666</c:v>
                </c:pt>
                <c:pt idx="8">
                  <c:v>1.0114314437772078</c:v>
                </c:pt>
                <c:pt idx="9">
                  <c:v>1.0226475123550149</c:v>
                </c:pt>
                <c:pt idx="10">
                  <c:v>1.0194129583167089</c:v>
                </c:pt>
                <c:pt idx="11" formatCode="_(* #,##0.000_);_(* \(#,##0.000\);_(* &quot;-&quot;??_);_(@_)">
                  <c:v>1.0448639320761881</c:v>
                </c:pt>
              </c:numCache>
            </c:numRef>
          </c:val>
          <c:smooth val="0"/>
          <c:extLst>
            <c:ext xmlns:c16="http://schemas.microsoft.com/office/drawing/2014/chart" uri="{C3380CC4-5D6E-409C-BE32-E72D297353CC}">
              <c16:uniqueId val="{00000007-969E-4D4A-9618-015A2482D99F}"/>
            </c:ext>
          </c:extLst>
        </c:ser>
        <c:ser>
          <c:idx val="2"/>
          <c:order val="6"/>
          <c:tx>
            <c:v>2021</c:v>
          </c:tx>
          <c:val>
            <c:numRef>
              <c:f>Seasonality!$R$83:$AC$83</c:f>
              <c:numCache>
                <c:formatCode>_(* #,##0.00_);_(* \(#,##0.00\);_(* "-"??_);_(@_)</c:formatCode>
                <c:ptCount val="12"/>
                <c:pt idx="0">
                  <c:v>0.95808700753227849</c:v>
                </c:pt>
                <c:pt idx="1">
                  <c:v>0.9917267132277372</c:v>
                </c:pt>
                <c:pt idx="2">
                  <c:v>0.98278890723947754</c:v>
                </c:pt>
                <c:pt idx="3">
                  <c:v>0.97235975326496704</c:v>
                </c:pt>
                <c:pt idx="4">
                  <c:v>0.96340651594426607</c:v>
                </c:pt>
                <c:pt idx="5">
                  <c:v>0.94438968025491254</c:v>
                </c:pt>
                <c:pt idx="6">
                  <c:v>0.94013058338013222</c:v>
                </c:pt>
                <c:pt idx="7">
                  <c:v>0.93178207710606398</c:v>
                </c:pt>
                <c:pt idx="8">
                  <c:v>1.0572046053455093</c:v>
                </c:pt>
                <c:pt idx="9">
                  <c:v>1.0736774133333693</c:v>
                </c:pt>
                <c:pt idx="10">
                  <c:v>1.096915906180213</c:v>
                </c:pt>
                <c:pt idx="11" formatCode="_(* #,##0.000_);_(* \(#,##0.000\);_(* &quot;-&quot;??_);_(@_)">
                  <c:v>1.0875308371910746</c:v>
                </c:pt>
              </c:numCache>
            </c:numRef>
          </c:val>
          <c:smooth val="0"/>
          <c:extLst>
            <c:ext xmlns:c16="http://schemas.microsoft.com/office/drawing/2014/chart" uri="{C3380CC4-5D6E-409C-BE32-E72D297353CC}">
              <c16:uniqueId val="{00000001-66E4-429D-814D-34B06729F7CB}"/>
            </c:ext>
          </c:extLst>
        </c:ser>
        <c:ser>
          <c:idx val="3"/>
          <c:order val="7"/>
          <c:tx>
            <c:v>2022</c:v>
          </c:tx>
          <c:val>
            <c:numRef>
              <c:f>Seasonality!$R$84:$AC$84</c:f>
              <c:numCache>
                <c:formatCode>_(* #,##0.00_);_(* \(#,##0.00\);_(* "-"??_);_(@_)</c:formatCode>
                <c:ptCount val="12"/>
                <c:pt idx="0">
                  <c:v>0.90908193616289457</c:v>
                </c:pt>
                <c:pt idx="1">
                  <c:v>0.96557596036716598</c:v>
                </c:pt>
                <c:pt idx="2">
                  <c:v>0.95072874002982544</c:v>
                </c:pt>
                <c:pt idx="3">
                  <c:v>1.0415021870350414</c:v>
                </c:pt>
                <c:pt idx="4">
                  <c:v>1.0240208157617647</c:v>
                </c:pt>
                <c:pt idx="5">
                  <c:v>1.0117805154390607</c:v>
                </c:pt>
                <c:pt idx="6">
                  <c:v>0.99363581304309878</c:v>
                </c:pt>
                <c:pt idx="7">
                  <c:v>0.99776436893525056</c:v>
                </c:pt>
                <c:pt idx="8">
                  <c:v>0.99241192141874479</c:v>
                </c:pt>
                <c:pt idx="9">
                  <c:v>1.0360082512933864</c:v>
                </c:pt>
                <c:pt idx="10">
                  <c:v>1.0458612768718989</c:v>
                </c:pt>
                <c:pt idx="11" formatCode="_(* #,##0.000_);_(* \(#,##0.000\);_(* &quot;-&quot;??_);_(@_)">
                  <c:v>1.0316282136418686</c:v>
                </c:pt>
              </c:numCache>
            </c:numRef>
          </c:val>
          <c:smooth val="0"/>
          <c:extLst>
            <c:ext xmlns:c16="http://schemas.microsoft.com/office/drawing/2014/chart" uri="{C3380CC4-5D6E-409C-BE32-E72D297353CC}">
              <c16:uniqueId val="{00000002-66E4-429D-814D-34B06729F7CB}"/>
            </c:ext>
          </c:extLst>
        </c:ser>
        <c:ser>
          <c:idx val="4"/>
          <c:order val="8"/>
          <c:tx>
            <c:strRef>
              <c:f>Seasonality!$Q$85</c:f>
              <c:strCache>
                <c:ptCount val="1"/>
                <c:pt idx="0">
                  <c:v>2023</c:v>
                </c:pt>
              </c:strCache>
            </c:strRef>
          </c:tx>
          <c:val>
            <c:numRef>
              <c:f>Seasonality!$R$85:$U$85</c:f>
              <c:numCache>
                <c:formatCode>_(* #,##0.00_);_(* \(#,##0.00\);_(* "-"??_);_(@_)</c:formatCode>
                <c:ptCount val="4"/>
                <c:pt idx="0">
                  <c:v>0.9788080310272812</c:v>
                </c:pt>
                <c:pt idx="1">
                  <c:v>0.99891208406746845</c:v>
                </c:pt>
                <c:pt idx="2">
                  <c:v>0.98351722866019442</c:v>
                </c:pt>
                <c:pt idx="3">
                  <c:v>1.0387626562450563</c:v>
                </c:pt>
              </c:numCache>
            </c:numRef>
          </c:val>
          <c:smooth val="0"/>
          <c:extLst>
            <c:ext xmlns:c16="http://schemas.microsoft.com/office/drawing/2014/chart" uri="{C3380CC4-5D6E-409C-BE32-E72D297353CC}">
              <c16:uniqueId val="{00000000-4C46-4EA7-87C9-1AEE9A635568}"/>
            </c:ext>
          </c:extLst>
        </c:ser>
        <c:dLbls>
          <c:showLegendKey val="0"/>
          <c:showVal val="0"/>
          <c:showCatName val="0"/>
          <c:showSerName val="0"/>
          <c:showPercent val="0"/>
          <c:showBubbleSize val="0"/>
        </c:dLbls>
        <c:marker val="1"/>
        <c:smooth val="0"/>
        <c:axId val="1277601520"/>
        <c:axId val="1"/>
      </c:lineChart>
      <c:catAx>
        <c:axId val="12776015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01520"/>
        <c:crosses val="autoZero"/>
        <c:crossBetween val="between"/>
      </c:valAx>
    </c:plotArea>
    <c:legend>
      <c:legendPos val="r"/>
      <c:layout>
        <c:manualLayout>
          <c:xMode val="edge"/>
          <c:yMode val="edge"/>
          <c:x val="0.85803655793025868"/>
          <c:y val="6.1278641539670546E-2"/>
          <c:w val="9.5545904295595341E-2"/>
          <c:h val="0.58797540718369112"/>
        </c:manualLayout>
      </c:layout>
      <c:overlay val="0"/>
      <c:txPr>
        <a:bodyPr/>
        <a:lstStyle/>
        <a:p>
          <a:pPr>
            <a:defRPr sz="8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232261664966293E-2"/>
          <c:y val="4.3454088786846846E-2"/>
          <c:w val="0.67386262763666183"/>
          <c:h val="0.85849638658181426"/>
        </c:manualLayout>
      </c:layout>
      <c:lineChart>
        <c:grouping val="standard"/>
        <c:varyColors val="0"/>
        <c:ser>
          <c:idx val="15"/>
          <c:order val="0"/>
          <c:tx>
            <c:v>2000</c:v>
          </c:tx>
          <c:val>
            <c:numRef>
              <c:f>Seasonality!$R$62:$AC$62</c:f>
              <c:numCache>
                <c:formatCode>_(* #,##0.00_);_(* \(#,##0.00\);_(* "-"??_);_(@_)</c:formatCode>
                <c:ptCount val="12"/>
                <c:pt idx="0">
                  <c:v>0.98212452527922478</c:v>
                </c:pt>
                <c:pt idx="1">
                  <c:v>1.0226414464382907</c:v>
                </c:pt>
                <c:pt idx="2">
                  <c:v>1.0050940767175007</c:v>
                </c:pt>
                <c:pt idx="3">
                  <c:v>0.99648260653363774</c:v>
                </c:pt>
                <c:pt idx="4">
                  <c:v>0.9922258929681147</c:v>
                </c:pt>
                <c:pt idx="5">
                  <c:v>0.99503228663680443</c:v>
                </c:pt>
                <c:pt idx="6">
                  <c:v>1.0175580711243106</c:v>
                </c:pt>
                <c:pt idx="7">
                  <c:v>1.0204990049754132</c:v>
                </c:pt>
                <c:pt idx="8">
                  <c:v>0.97928755837309456</c:v>
                </c:pt>
                <c:pt idx="9">
                  <c:v>0.98883888165304246</c:v>
                </c:pt>
                <c:pt idx="10">
                  <c:v>1.0006138398917701</c:v>
                </c:pt>
                <c:pt idx="11">
                  <c:v>0.99960180940879539</c:v>
                </c:pt>
              </c:numCache>
            </c:numRef>
          </c:val>
          <c:smooth val="0"/>
          <c:extLst>
            <c:ext xmlns:c16="http://schemas.microsoft.com/office/drawing/2014/chart" uri="{C3380CC4-5D6E-409C-BE32-E72D297353CC}">
              <c16:uniqueId val="{00000009-C4DD-47EE-BD2E-14576DE5BAE5}"/>
            </c:ext>
          </c:extLst>
        </c:ser>
        <c:ser>
          <c:idx val="14"/>
          <c:order val="1"/>
          <c:tx>
            <c:v>2001</c:v>
          </c:tx>
          <c:val>
            <c:numRef>
              <c:f>Seasonality!$R$63:$AC$63</c:f>
              <c:numCache>
                <c:formatCode>_(* #,##0.00_);_(* \(#,##0.00\);_(* "-"??_);_(@_)</c:formatCode>
                <c:ptCount val="12"/>
                <c:pt idx="0">
                  <c:v>0.96863930939516829</c:v>
                </c:pt>
                <c:pt idx="1">
                  <c:v>0.98494267269104185</c:v>
                </c:pt>
                <c:pt idx="2">
                  <c:v>0.97534886946018495</c:v>
                </c:pt>
                <c:pt idx="3">
                  <c:v>1.0191620503468151</c:v>
                </c:pt>
                <c:pt idx="4">
                  <c:v>1.0170236284719572</c:v>
                </c:pt>
                <c:pt idx="5">
                  <c:v>0.99916815181074903</c:v>
                </c:pt>
                <c:pt idx="6">
                  <c:v>0.99989144214693959</c:v>
                </c:pt>
                <c:pt idx="7">
                  <c:v>0.99923855579343468</c:v>
                </c:pt>
                <c:pt idx="8">
                  <c:v>0.98836236703248392</c:v>
                </c:pt>
                <c:pt idx="9">
                  <c:v>1.0191135510104987</c:v>
                </c:pt>
                <c:pt idx="10">
                  <c:v>1.0266749080779776</c:v>
                </c:pt>
                <c:pt idx="11">
                  <c:v>1.0024344937627505</c:v>
                </c:pt>
              </c:numCache>
            </c:numRef>
          </c:val>
          <c:smooth val="0"/>
          <c:extLst>
            <c:ext xmlns:c16="http://schemas.microsoft.com/office/drawing/2014/chart" uri="{C3380CC4-5D6E-409C-BE32-E72D297353CC}">
              <c16:uniqueId val="{00000008-C4DD-47EE-BD2E-14576DE5BAE5}"/>
            </c:ext>
          </c:extLst>
        </c:ser>
        <c:ser>
          <c:idx val="13"/>
          <c:order val="2"/>
          <c:tx>
            <c:v>2002</c:v>
          </c:tx>
          <c:val>
            <c:numRef>
              <c:f>Seasonality!$R$64:$AC$64</c:f>
              <c:numCache>
                <c:formatCode>_(* #,##0.00_);_(* \(#,##0.00\);_(* "-"??_);_(@_)</c:formatCode>
                <c:ptCount val="12"/>
                <c:pt idx="0">
                  <c:v>1.0077016811457082</c:v>
                </c:pt>
                <c:pt idx="1">
                  <c:v>1.0194982730651905</c:v>
                </c:pt>
                <c:pt idx="2">
                  <c:v>1.0258629854312922</c:v>
                </c:pt>
                <c:pt idx="3">
                  <c:v>1.0008112596024885</c:v>
                </c:pt>
                <c:pt idx="4">
                  <c:v>0.99932663941071243</c:v>
                </c:pt>
                <c:pt idx="5">
                  <c:v>0.97670011462845197</c:v>
                </c:pt>
                <c:pt idx="6">
                  <c:v>0.97885331970404621</c:v>
                </c:pt>
                <c:pt idx="7">
                  <c:v>0.97978323794027444</c:v>
                </c:pt>
                <c:pt idx="8">
                  <c:v>0.99240589098346155</c:v>
                </c:pt>
                <c:pt idx="9">
                  <c:v>0.99145560221176787</c:v>
                </c:pt>
                <c:pt idx="10">
                  <c:v>1.012920929435952</c:v>
                </c:pt>
                <c:pt idx="11">
                  <c:v>1.0146800664406532</c:v>
                </c:pt>
              </c:numCache>
            </c:numRef>
          </c:val>
          <c:smooth val="0"/>
          <c:extLst>
            <c:ext xmlns:c16="http://schemas.microsoft.com/office/drawing/2014/chart" uri="{C3380CC4-5D6E-409C-BE32-E72D297353CC}">
              <c16:uniqueId val="{00000007-C4DD-47EE-BD2E-14576DE5BAE5}"/>
            </c:ext>
          </c:extLst>
        </c:ser>
        <c:ser>
          <c:idx val="12"/>
          <c:order val="3"/>
          <c:tx>
            <c:v>2003</c:v>
          </c:tx>
          <c:val>
            <c:numRef>
              <c:f>Seasonality!$R$65:$AC$65</c:f>
              <c:numCache>
                <c:formatCode>_(* #,##0.00_);_(* \(#,##0.00\);_(* "-"??_);_(@_)</c:formatCode>
                <c:ptCount val="12"/>
                <c:pt idx="0">
                  <c:v>0.96007992934379804</c:v>
                </c:pt>
                <c:pt idx="1">
                  <c:v>0.98371933914129595</c:v>
                </c:pt>
                <c:pt idx="2">
                  <c:v>0.960676521386292</c:v>
                </c:pt>
                <c:pt idx="3">
                  <c:v>1.0246332876316391</c:v>
                </c:pt>
                <c:pt idx="4">
                  <c:v>1.0119401802715586</c:v>
                </c:pt>
                <c:pt idx="5">
                  <c:v>1.0003198913824072</c:v>
                </c:pt>
                <c:pt idx="6">
                  <c:v>1.0035797726405262</c:v>
                </c:pt>
                <c:pt idx="7">
                  <c:v>1.0233812201015255</c:v>
                </c:pt>
                <c:pt idx="8">
                  <c:v>0.99834604962404383</c:v>
                </c:pt>
                <c:pt idx="9">
                  <c:v>1.0067829058477804</c:v>
                </c:pt>
                <c:pt idx="10">
                  <c:v>1.0105135501963156</c:v>
                </c:pt>
                <c:pt idx="11">
                  <c:v>1.0160273524328181</c:v>
                </c:pt>
              </c:numCache>
            </c:numRef>
          </c:val>
          <c:smooth val="0"/>
          <c:extLst>
            <c:ext xmlns:c16="http://schemas.microsoft.com/office/drawing/2014/chart" uri="{C3380CC4-5D6E-409C-BE32-E72D297353CC}">
              <c16:uniqueId val="{00000006-C4DD-47EE-BD2E-14576DE5BAE5}"/>
            </c:ext>
          </c:extLst>
        </c:ser>
        <c:ser>
          <c:idx val="11"/>
          <c:order val="4"/>
          <c:tx>
            <c:v>2004</c:v>
          </c:tx>
          <c:val>
            <c:numRef>
              <c:f>Seasonality!$R$66:$AC$66</c:f>
              <c:numCache>
                <c:formatCode>_(* #,##0.00_);_(* \(#,##0.00\);_(* "-"??_);_(@_)</c:formatCode>
                <c:ptCount val="12"/>
                <c:pt idx="0">
                  <c:v>1.0005722489084439</c:v>
                </c:pt>
                <c:pt idx="1">
                  <c:v>1.0244300150130852</c:v>
                </c:pt>
                <c:pt idx="2">
                  <c:v>1.0084443277518262</c:v>
                </c:pt>
                <c:pt idx="3">
                  <c:v>1.0029948851498276</c:v>
                </c:pt>
                <c:pt idx="4">
                  <c:v>1.0031673013817655</c:v>
                </c:pt>
                <c:pt idx="5">
                  <c:v>0.98993867509914102</c:v>
                </c:pt>
                <c:pt idx="6">
                  <c:v>0.98307471111580524</c:v>
                </c:pt>
                <c:pt idx="7">
                  <c:v>0.99148050208612981</c:v>
                </c:pt>
                <c:pt idx="8">
                  <c:v>1.0001715057536162</c:v>
                </c:pt>
                <c:pt idx="9">
                  <c:v>0.99517771703391811</c:v>
                </c:pt>
                <c:pt idx="10">
                  <c:v>1.0074059576534253</c:v>
                </c:pt>
                <c:pt idx="11">
                  <c:v>0.99314215305301823</c:v>
                </c:pt>
              </c:numCache>
            </c:numRef>
          </c:val>
          <c:smooth val="0"/>
          <c:extLst>
            <c:ext xmlns:c16="http://schemas.microsoft.com/office/drawing/2014/chart" uri="{C3380CC4-5D6E-409C-BE32-E72D297353CC}">
              <c16:uniqueId val="{00000005-C4DD-47EE-BD2E-14576DE5BAE5}"/>
            </c:ext>
          </c:extLst>
        </c:ser>
        <c:ser>
          <c:idx val="10"/>
          <c:order val="5"/>
          <c:tx>
            <c:v>2005</c:v>
          </c:tx>
          <c:val>
            <c:numRef>
              <c:f>Seasonality!$R$67:$AC$67</c:f>
              <c:numCache>
                <c:formatCode>_(* #,##0.00_);_(* \(#,##0.00\);_(* "-"??_);_(@_)</c:formatCode>
                <c:ptCount val="12"/>
                <c:pt idx="0">
                  <c:v>1.0033021497060775</c:v>
                </c:pt>
                <c:pt idx="1">
                  <c:v>1.0190085425752073</c:v>
                </c:pt>
                <c:pt idx="2">
                  <c:v>1.0143026073052164</c:v>
                </c:pt>
                <c:pt idx="3">
                  <c:v>1.0041760417712771</c:v>
                </c:pt>
                <c:pt idx="4">
                  <c:v>1.0111036642114952</c:v>
                </c:pt>
                <c:pt idx="5">
                  <c:v>0.99153869166788133</c:v>
                </c:pt>
                <c:pt idx="6">
                  <c:v>0.98229667026552858</c:v>
                </c:pt>
                <c:pt idx="7">
                  <c:v>0.98847043989404837</c:v>
                </c:pt>
                <c:pt idx="8">
                  <c:v>0.98020908120491212</c:v>
                </c:pt>
                <c:pt idx="9">
                  <c:v>1.0004138497121433</c:v>
                </c:pt>
                <c:pt idx="10">
                  <c:v>1.0103427504912936</c:v>
                </c:pt>
                <c:pt idx="11">
                  <c:v>0.9948355111949212</c:v>
                </c:pt>
              </c:numCache>
            </c:numRef>
          </c:val>
          <c:smooth val="0"/>
          <c:extLst>
            <c:ext xmlns:c16="http://schemas.microsoft.com/office/drawing/2014/chart" uri="{C3380CC4-5D6E-409C-BE32-E72D297353CC}">
              <c16:uniqueId val="{00000004-C4DD-47EE-BD2E-14576DE5BAE5}"/>
            </c:ext>
          </c:extLst>
        </c:ser>
        <c:ser>
          <c:idx val="9"/>
          <c:order val="6"/>
          <c:tx>
            <c:v>2006</c:v>
          </c:tx>
          <c:val>
            <c:numRef>
              <c:f>Seasonality!$R$68:$AC$68</c:f>
              <c:numCache>
                <c:formatCode>_(* #,##0.00_);_(* \(#,##0.00\);_(* "-"??_);_(@_)</c:formatCode>
                <c:ptCount val="12"/>
                <c:pt idx="0">
                  <c:v>0.99919787694690909</c:v>
                </c:pt>
                <c:pt idx="1">
                  <c:v>1.0148272718228915</c:v>
                </c:pt>
                <c:pt idx="2">
                  <c:v>1.0133425076585576</c:v>
                </c:pt>
                <c:pt idx="3">
                  <c:v>1.0067768263975159</c:v>
                </c:pt>
                <c:pt idx="4">
                  <c:v>1.001002985995765</c:v>
                </c:pt>
                <c:pt idx="5">
                  <c:v>0.98981119096139358</c:v>
                </c:pt>
                <c:pt idx="6">
                  <c:v>0.98436762067586003</c:v>
                </c:pt>
                <c:pt idx="7">
                  <c:v>0.99426360072979858</c:v>
                </c:pt>
                <c:pt idx="8">
                  <c:v>0.9875158323809905</c:v>
                </c:pt>
                <c:pt idx="9">
                  <c:v>0.9969091039394179</c:v>
                </c:pt>
                <c:pt idx="10">
                  <c:v>1.0135484564322521</c:v>
                </c:pt>
                <c:pt idx="11">
                  <c:v>0.99843672605865019</c:v>
                </c:pt>
              </c:numCache>
            </c:numRef>
          </c:val>
          <c:smooth val="0"/>
          <c:extLst>
            <c:ext xmlns:c16="http://schemas.microsoft.com/office/drawing/2014/chart" uri="{C3380CC4-5D6E-409C-BE32-E72D297353CC}">
              <c16:uniqueId val="{00000003-C4DD-47EE-BD2E-14576DE5BAE5}"/>
            </c:ext>
          </c:extLst>
        </c:ser>
        <c:ser>
          <c:idx val="8"/>
          <c:order val="7"/>
          <c:tx>
            <c:v>2007</c:v>
          </c:tx>
          <c:val>
            <c:numRef>
              <c:f>Seasonality!$R$69:$AC$69</c:f>
              <c:numCache>
                <c:formatCode>_(* #,##0.00_);_(* \(#,##0.00\);_(* "-"??_);_(@_)</c:formatCode>
                <c:ptCount val="12"/>
                <c:pt idx="0">
                  <c:v>0.98417259740956253</c:v>
                </c:pt>
                <c:pt idx="1">
                  <c:v>1.016038405047643</c:v>
                </c:pt>
                <c:pt idx="2">
                  <c:v>1.0146127728421488</c:v>
                </c:pt>
                <c:pt idx="3">
                  <c:v>1.0047552207744133</c:v>
                </c:pt>
                <c:pt idx="4">
                  <c:v>1.005723715213783</c:v>
                </c:pt>
                <c:pt idx="5">
                  <c:v>0.99694861790987843</c:v>
                </c:pt>
                <c:pt idx="6">
                  <c:v>0.99281699646423072</c:v>
                </c:pt>
                <c:pt idx="7">
                  <c:v>0.99343816923601747</c:v>
                </c:pt>
                <c:pt idx="8">
                  <c:v>0.98016229253755882</c:v>
                </c:pt>
                <c:pt idx="9">
                  <c:v>0.99992517053346253</c:v>
                </c:pt>
                <c:pt idx="10">
                  <c:v>1.0107305786532661</c:v>
                </c:pt>
                <c:pt idx="11">
                  <c:v>1.0006754633780337</c:v>
                </c:pt>
              </c:numCache>
            </c:numRef>
          </c:val>
          <c:smooth val="0"/>
          <c:extLst>
            <c:ext xmlns:c16="http://schemas.microsoft.com/office/drawing/2014/chart" uri="{C3380CC4-5D6E-409C-BE32-E72D297353CC}">
              <c16:uniqueId val="{00000002-C4DD-47EE-BD2E-14576DE5BAE5}"/>
            </c:ext>
          </c:extLst>
        </c:ser>
        <c:ser>
          <c:idx val="7"/>
          <c:order val="8"/>
          <c:tx>
            <c:v>2008</c:v>
          </c:tx>
          <c:val>
            <c:numRef>
              <c:f>Seasonality!$R$70:$AC$70</c:f>
              <c:numCache>
                <c:formatCode>_(* #,##0.00_);_(* \(#,##0.00\);_(* "-"??_);_(@_)</c:formatCode>
                <c:ptCount val="12"/>
                <c:pt idx="0">
                  <c:v>0.99106591486273732</c:v>
                </c:pt>
                <c:pt idx="1">
                  <c:v>1.0147669373996502</c:v>
                </c:pt>
                <c:pt idx="2">
                  <c:v>1.0114766268425006</c:v>
                </c:pt>
                <c:pt idx="3">
                  <c:v>1.0025038383450875</c:v>
                </c:pt>
                <c:pt idx="4">
                  <c:v>1.0048051877212796</c:v>
                </c:pt>
                <c:pt idx="5">
                  <c:v>0.99022607365448256</c:v>
                </c:pt>
                <c:pt idx="6">
                  <c:v>0.99268876681748464</c:v>
                </c:pt>
                <c:pt idx="7">
                  <c:v>0.99006289734703901</c:v>
                </c:pt>
                <c:pt idx="8">
                  <c:v>0.98331508833850945</c:v>
                </c:pt>
                <c:pt idx="9">
                  <c:v>0.99936163300176695</c:v>
                </c:pt>
                <c:pt idx="10">
                  <c:v>1.0118004852733133</c:v>
                </c:pt>
                <c:pt idx="11">
                  <c:v>1.0079265503961508</c:v>
                </c:pt>
              </c:numCache>
            </c:numRef>
          </c:val>
          <c:smooth val="0"/>
          <c:extLst>
            <c:ext xmlns:c16="http://schemas.microsoft.com/office/drawing/2014/chart" uri="{C3380CC4-5D6E-409C-BE32-E72D297353CC}">
              <c16:uniqueId val="{00000001-C4DD-47EE-BD2E-14576DE5BAE5}"/>
            </c:ext>
          </c:extLst>
        </c:ser>
        <c:ser>
          <c:idx val="19"/>
          <c:order val="9"/>
          <c:tx>
            <c:strRef>
              <c:f>Seasonality!$Q$71</c:f>
              <c:strCache>
                <c:ptCount val="1"/>
                <c:pt idx="0">
                  <c:v>2009</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Seasonality!$R$71:$AC$71</c:f>
              <c:numCache>
                <c:formatCode>_(* #,##0.00_);_(* \(#,##0.00\);_(* "-"??_);_(@_)</c:formatCode>
                <c:ptCount val="12"/>
              </c:numCache>
            </c:numRef>
          </c:val>
          <c:smooth val="0"/>
          <c:extLst>
            <c:ext xmlns:c16="http://schemas.microsoft.com/office/drawing/2014/chart" uri="{C3380CC4-5D6E-409C-BE32-E72D297353CC}">
              <c16:uniqueId val="{00000000-C90E-425B-A072-4528FC7DF65F}"/>
            </c:ext>
          </c:extLst>
        </c:ser>
        <c:ser>
          <c:idx val="20"/>
          <c:order val="10"/>
          <c:tx>
            <c:strRef>
              <c:f>Seasonality!$Q$72</c:f>
              <c:strCache>
                <c:ptCount val="1"/>
                <c:pt idx="0">
                  <c:v>2010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Seasonality!$R$72:$AC$72</c:f>
              <c:numCache>
                <c:formatCode>_(* #,##0.00_);_(* \(#,##0.00\);_(* "-"??_);_(@_)</c:formatCode>
                <c:ptCount val="12"/>
                <c:pt idx="0">
                  <c:v>1.0069969083668773</c:v>
                </c:pt>
                <c:pt idx="1">
                  <c:v>1.0244310077102114</c:v>
                </c:pt>
                <c:pt idx="2">
                  <c:v>1.0213032331243685</c:v>
                </c:pt>
                <c:pt idx="3">
                  <c:v>1.0018498949670505</c:v>
                </c:pt>
                <c:pt idx="4">
                  <c:v>1.0083247895055711</c:v>
                </c:pt>
                <c:pt idx="5">
                  <c:v>0.98338453962497308</c:v>
                </c:pt>
                <c:pt idx="6">
                  <c:v>0.98362053695615792</c:v>
                </c:pt>
                <c:pt idx="7">
                  <c:v>0.97512691010788088</c:v>
                </c:pt>
                <c:pt idx="8">
                  <c:v>0.97980492942081254</c:v>
                </c:pt>
                <c:pt idx="9">
                  <c:v>0.99619613925525929</c:v>
                </c:pt>
                <c:pt idx="10">
                  <c:v>1.0080135243145614</c:v>
                </c:pt>
                <c:pt idx="11">
                  <c:v>1.0109475866462732</c:v>
                </c:pt>
              </c:numCache>
            </c:numRef>
          </c:val>
          <c:smooth val="0"/>
          <c:extLst>
            <c:ext xmlns:c16="http://schemas.microsoft.com/office/drawing/2014/chart" uri="{C3380CC4-5D6E-409C-BE32-E72D297353CC}">
              <c16:uniqueId val="{00000001-C90E-425B-A072-4528FC7DF65F}"/>
            </c:ext>
          </c:extLst>
        </c:ser>
        <c:ser>
          <c:idx val="21"/>
          <c:order val="11"/>
          <c:tx>
            <c:strRef>
              <c:f>Seasonality!$Q$73</c:f>
              <c:strCache>
                <c:ptCount val="1"/>
                <c:pt idx="0">
                  <c:v>2011</c:v>
                </c:pt>
              </c:strCache>
            </c:strRef>
          </c:tx>
          <c:spPr>
            <a:ln w="25400">
              <a:solidFill>
                <a:srgbClr val="CC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Seasonality!$R$73:$AC$73</c:f>
              <c:numCache>
                <c:formatCode>_(* #,##0.00_);_(* \(#,##0.00\);_(* "-"??_);_(@_)</c:formatCode>
                <c:ptCount val="12"/>
                <c:pt idx="0">
                  <c:v>1.0011279362659933</c:v>
                </c:pt>
                <c:pt idx="1">
                  <c:v>1.0134423940675179</c:v>
                </c:pt>
                <c:pt idx="2">
                  <c:v>1.0142303295412214</c:v>
                </c:pt>
                <c:pt idx="3">
                  <c:v>1.0088466267684806</c:v>
                </c:pt>
                <c:pt idx="4">
                  <c:v>0.99718539791889016</c:v>
                </c:pt>
                <c:pt idx="5">
                  <c:v>0.99186684287855942</c:v>
                </c:pt>
                <c:pt idx="6">
                  <c:v>0.98413724223983812</c:v>
                </c:pt>
                <c:pt idx="7">
                  <c:v>0.97927423822491422</c:v>
                </c:pt>
                <c:pt idx="8">
                  <c:v>0.97613740147808303</c:v>
                </c:pt>
                <c:pt idx="9">
                  <c:v>1.0008029294518246</c:v>
                </c:pt>
                <c:pt idx="10">
                  <c:v>1.0198729339399375</c:v>
                </c:pt>
                <c:pt idx="11">
                  <c:v>1.0130757272247388</c:v>
                </c:pt>
              </c:numCache>
            </c:numRef>
          </c:val>
          <c:smooth val="0"/>
          <c:extLst>
            <c:ext xmlns:c16="http://schemas.microsoft.com/office/drawing/2014/chart" uri="{C3380CC4-5D6E-409C-BE32-E72D297353CC}">
              <c16:uniqueId val="{00000002-C90E-425B-A072-4528FC7DF65F}"/>
            </c:ext>
          </c:extLst>
        </c:ser>
        <c:ser>
          <c:idx val="22"/>
          <c:order val="12"/>
          <c:tx>
            <c:strRef>
              <c:f>Seasonality!$Q$74</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Seasonality!$R$74:$AC$74</c:f>
              <c:numCache>
                <c:formatCode>_(* #,##0.00_);_(* \(#,##0.00\);_(* "-"??_);_(@_)</c:formatCode>
                <c:ptCount val="12"/>
                <c:pt idx="0">
                  <c:v>1.0036214050091115</c:v>
                </c:pt>
                <c:pt idx="1">
                  <c:v>1.0233070576176002</c:v>
                </c:pt>
                <c:pt idx="2">
                  <c:v>1.0127343479600692</c:v>
                </c:pt>
                <c:pt idx="3">
                  <c:v>0.99163923524002562</c:v>
                </c:pt>
                <c:pt idx="4">
                  <c:v>1.0096501824825863</c:v>
                </c:pt>
                <c:pt idx="5">
                  <c:v>0.98837827555191382</c:v>
                </c:pt>
                <c:pt idx="6">
                  <c:v>0.98672354221598979</c:v>
                </c:pt>
                <c:pt idx="7">
                  <c:v>0.98848687546221248</c:v>
                </c:pt>
                <c:pt idx="8">
                  <c:v>0.97410090696369234</c:v>
                </c:pt>
                <c:pt idx="9">
                  <c:v>0.99890881635036155</c:v>
                </c:pt>
                <c:pt idx="10">
                  <c:v>1.0140016982458726</c:v>
                </c:pt>
                <c:pt idx="11">
                  <c:v>1.0084476569005643</c:v>
                </c:pt>
              </c:numCache>
            </c:numRef>
          </c:val>
          <c:smooth val="0"/>
          <c:extLst>
            <c:ext xmlns:c16="http://schemas.microsoft.com/office/drawing/2014/chart" uri="{C3380CC4-5D6E-409C-BE32-E72D297353CC}">
              <c16:uniqueId val="{00000003-C90E-425B-A072-4528FC7DF65F}"/>
            </c:ext>
          </c:extLst>
        </c:ser>
        <c:ser>
          <c:idx val="0"/>
          <c:order val="13"/>
          <c:tx>
            <c:v>2013</c:v>
          </c:tx>
          <c:val>
            <c:numRef>
              <c:f>Seasonality!$R$75:$U$75</c:f>
              <c:numCache>
                <c:formatCode>_(* #,##0.00_);_(* \(#,##0.00\);_(* "-"??_);_(@_)</c:formatCode>
                <c:ptCount val="4"/>
                <c:pt idx="0">
                  <c:v>0.99473804163268331</c:v>
                </c:pt>
                <c:pt idx="1">
                  <c:v>1.0167646445936487</c:v>
                </c:pt>
                <c:pt idx="2">
                  <c:v>1.0205490450032721</c:v>
                </c:pt>
                <c:pt idx="3">
                  <c:v>1.0142566459265221</c:v>
                </c:pt>
              </c:numCache>
            </c:numRef>
          </c:val>
          <c:smooth val="0"/>
          <c:extLst>
            <c:ext xmlns:c16="http://schemas.microsoft.com/office/drawing/2014/chart" uri="{C3380CC4-5D6E-409C-BE32-E72D297353CC}">
              <c16:uniqueId val="{00000004-C90E-425B-A072-4528FC7DF65F}"/>
            </c:ext>
          </c:extLst>
        </c:ser>
        <c:ser>
          <c:idx val="1"/>
          <c:order val="14"/>
          <c:tx>
            <c:v>2014</c:v>
          </c:tx>
          <c:spPr>
            <a:ln w="25400">
              <a:solidFill>
                <a:srgbClr val="993366"/>
              </a:solidFill>
              <a:prstDash val="solid"/>
            </a:ln>
          </c:spPr>
          <c:val>
            <c:numRef>
              <c:f>Seasonality!$R$76:$AC$76</c:f>
              <c:numCache>
                <c:formatCode>_(* #,##0.00_);_(* \(#,##0.00\);_(* "-"??_);_(@_)</c:formatCode>
                <c:ptCount val="12"/>
                <c:pt idx="0">
                  <c:v>1.0031718368015594</c:v>
                </c:pt>
                <c:pt idx="1">
                  <c:v>1.0283810123959816</c:v>
                </c:pt>
                <c:pt idx="2">
                  <c:v>1.0182525459865146</c:v>
                </c:pt>
                <c:pt idx="3">
                  <c:v>1.0191536623517805</c:v>
                </c:pt>
                <c:pt idx="4">
                  <c:v>1.0014271994442714</c:v>
                </c:pt>
                <c:pt idx="5">
                  <c:v>0.98325407501769457</c:v>
                </c:pt>
                <c:pt idx="6">
                  <c:v>0.97480505703781584</c:v>
                </c:pt>
                <c:pt idx="7">
                  <c:v>0.98175859705712798</c:v>
                </c:pt>
                <c:pt idx="8">
                  <c:v>0.9778150224765475</c:v>
                </c:pt>
                <c:pt idx="9">
                  <c:v>0.98958661850747087</c:v>
                </c:pt>
                <c:pt idx="10">
                  <c:v>1.0083275292485825</c:v>
                </c:pt>
                <c:pt idx="11">
                  <c:v>1.0140668436746523</c:v>
                </c:pt>
              </c:numCache>
            </c:numRef>
          </c:val>
          <c:smooth val="0"/>
          <c:extLst>
            <c:ext xmlns:c16="http://schemas.microsoft.com/office/drawing/2014/chart" uri="{C3380CC4-5D6E-409C-BE32-E72D297353CC}">
              <c16:uniqueId val="{00000005-C90E-425B-A072-4528FC7DF65F}"/>
            </c:ext>
          </c:extLst>
        </c:ser>
        <c:ser>
          <c:idx val="2"/>
          <c:order val="15"/>
          <c:tx>
            <c:v>2015</c:v>
          </c:tx>
          <c:val>
            <c:numRef>
              <c:f>Seasonality!$R$77:$U$77</c:f>
              <c:numCache>
                <c:formatCode>_(* #,##0.00_);_(* \(#,##0.00\);_(* "-"??_);_(@_)</c:formatCode>
                <c:ptCount val="4"/>
                <c:pt idx="0">
                  <c:v>1.003088496809903</c:v>
                </c:pt>
                <c:pt idx="1">
                  <c:v>1.0270896100920566</c:v>
                </c:pt>
                <c:pt idx="2">
                  <c:v>1.0290173398368387</c:v>
                </c:pt>
                <c:pt idx="3">
                  <c:v>0.99941199479693654</c:v>
                </c:pt>
              </c:numCache>
            </c:numRef>
          </c:val>
          <c:smooth val="0"/>
          <c:extLst>
            <c:ext xmlns:c16="http://schemas.microsoft.com/office/drawing/2014/chart" uri="{C3380CC4-5D6E-409C-BE32-E72D297353CC}">
              <c16:uniqueId val="{00000006-C90E-425B-A072-4528FC7DF65F}"/>
            </c:ext>
          </c:extLst>
        </c:ser>
        <c:ser>
          <c:idx val="3"/>
          <c:order val="16"/>
          <c:tx>
            <c:v>2014</c:v>
          </c:tx>
          <c:val>
            <c:numRef>
              <c:f>Seasonality!$R$76:$AC$76</c:f>
              <c:numCache>
                <c:formatCode>_(* #,##0.00_);_(* \(#,##0.00\);_(* "-"??_);_(@_)</c:formatCode>
                <c:ptCount val="12"/>
                <c:pt idx="0">
                  <c:v>1.0031718368015594</c:v>
                </c:pt>
                <c:pt idx="1">
                  <c:v>1.0283810123959816</c:v>
                </c:pt>
                <c:pt idx="2">
                  <c:v>1.0182525459865146</c:v>
                </c:pt>
                <c:pt idx="3">
                  <c:v>1.0191536623517805</c:v>
                </c:pt>
                <c:pt idx="4">
                  <c:v>1.0014271994442714</c:v>
                </c:pt>
                <c:pt idx="5">
                  <c:v>0.98325407501769457</c:v>
                </c:pt>
                <c:pt idx="6">
                  <c:v>0.97480505703781584</c:v>
                </c:pt>
                <c:pt idx="7">
                  <c:v>0.98175859705712798</c:v>
                </c:pt>
                <c:pt idx="8">
                  <c:v>0.9778150224765475</c:v>
                </c:pt>
                <c:pt idx="9">
                  <c:v>0.98958661850747087</c:v>
                </c:pt>
                <c:pt idx="10">
                  <c:v>1.0083275292485825</c:v>
                </c:pt>
                <c:pt idx="11">
                  <c:v>1.0140668436746523</c:v>
                </c:pt>
              </c:numCache>
            </c:numRef>
          </c:val>
          <c:smooth val="0"/>
          <c:extLst>
            <c:ext xmlns:c16="http://schemas.microsoft.com/office/drawing/2014/chart" uri="{C3380CC4-5D6E-409C-BE32-E72D297353CC}">
              <c16:uniqueId val="{00000007-C90E-425B-A072-4528FC7DF65F}"/>
            </c:ext>
          </c:extLst>
        </c:ser>
        <c:ser>
          <c:idx val="4"/>
          <c:order val="17"/>
          <c:tx>
            <c:v>2015</c:v>
          </c:tx>
          <c:spPr>
            <a:ln w="38100">
              <a:solidFill>
                <a:srgbClr val="00B050"/>
              </a:solidFill>
              <a:prstDash val="solid"/>
            </a:ln>
          </c:spPr>
          <c:marker>
            <c:spPr>
              <a:solidFill>
                <a:srgbClr val="00B050"/>
              </a:solidFill>
            </c:spPr>
          </c:marker>
          <c:val>
            <c:numRef>
              <c:f>Seasonality!$R$77:$AC$77</c:f>
              <c:numCache>
                <c:formatCode>_(* #,##0.00_);_(* \(#,##0.00\);_(* "-"??_);_(@_)</c:formatCode>
                <c:ptCount val="12"/>
                <c:pt idx="0">
                  <c:v>1.003088496809903</c:v>
                </c:pt>
                <c:pt idx="1">
                  <c:v>1.0270896100920566</c:v>
                </c:pt>
                <c:pt idx="2">
                  <c:v>1.0290173398368387</c:v>
                </c:pt>
                <c:pt idx="3">
                  <c:v>0.99941199479693654</c:v>
                </c:pt>
                <c:pt idx="4">
                  <c:v>0.99853947160750645</c:v>
                </c:pt>
                <c:pt idx="5">
                  <c:v>0.98945072393599542</c:v>
                </c:pt>
                <c:pt idx="6">
                  <c:v>0.98464411382016137</c:v>
                </c:pt>
                <c:pt idx="7">
                  <c:v>0.98698343481377115</c:v>
                </c:pt>
                <c:pt idx="8">
                  <c:v>0.98635076872467842</c:v>
                </c:pt>
                <c:pt idx="9">
                  <c:v>0.99297607253935749</c:v>
                </c:pt>
                <c:pt idx="10">
                  <c:v>0.99944342778227346</c:v>
                </c:pt>
                <c:pt idx="11">
                  <c:v>1.0030045452405203</c:v>
                </c:pt>
              </c:numCache>
            </c:numRef>
          </c:val>
          <c:smooth val="0"/>
          <c:extLst>
            <c:ext xmlns:c16="http://schemas.microsoft.com/office/drawing/2014/chart" uri="{C3380CC4-5D6E-409C-BE32-E72D297353CC}">
              <c16:uniqueId val="{00000008-C90E-425B-A072-4528FC7DF65F}"/>
            </c:ext>
          </c:extLst>
        </c:ser>
        <c:ser>
          <c:idx val="5"/>
          <c:order val="18"/>
          <c:tx>
            <c:v>2017</c:v>
          </c:tx>
          <c:val>
            <c:numRef>
              <c:f>Seasonality!$R$79:$AC$79</c:f>
              <c:numCache>
                <c:formatCode>_(* #,##0.00_);_(* \(#,##0.00\);_(* "-"??_);_(@_)</c:formatCode>
                <c:ptCount val="12"/>
                <c:pt idx="0">
                  <c:v>0.96945745190903343</c:v>
                </c:pt>
                <c:pt idx="1">
                  <c:v>1.0235029975861607</c:v>
                </c:pt>
                <c:pt idx="2">
                  <c:v>1.0216306422092902</c:v>
                </c:pt>
                <c:pt idx="3">
                  <c:v>1.0152706004611542</c:v>
                </c:pt>
                <c:pt idx="4">
                  <c:v>1.0029433299065977</c:v>
                </c:pt>
                <c:pt idx="5">
                  <c:v>0.99007034525844129</c:v>
                </c:pt>
                <c:pt idx="6">
                  <c:v>0.98251076179307617</c:v>
                </c:pt>
                <c:pt idx="7">
                  <c:v>0.98215544761768581</c:v>
                </c:pt>
                <c:pt idx="8">
                  <c:v>0.98005026708589449</c:v>
                </c:pt>
                <c:pt idx="9">
                  <c:v>1.0029467497637312</c:v>
                </c:pt>
                <c:pt idx="10">
                  <c:v>1.0159177928924159</c:v>
                </c:pt>
                <c:pt idx="11" formatCode="_(* #,##0.000_);_(* \(#,##0.000\);_(* &quot;-&quot;??_);_(@_)">
                  <c:v>1.0135436135165203</c:v>
                </c:pt>
              </c:numCache>
            </c:numRef>
          </c:val>
          <c:smooth val="0"/>
          <c:extLst>
            <c:ext xmlns:c16="http://schemas.microsoft.com/office/drawing/2014/chart" uri="{C3380CC4-5D6E-409C-BE32-E72D297353CC}">
              <c16:uniqueId val="{00000009-C90E-425B-A072-4528FC7DF65F}"/>
            </c:ext>
          </c:extLst>
        </c:ser>
        <c:ser>
          <c:idx val="6"/>
          <c:order val="19"/>
          <c:tx>
            <c:v>2018</c:v>
          </c:tx>
          <c:val>
            <c:numRef>
              <c:f>Seasonality!$R$80:$AC$80</c:f>
              <c:numCache>
                <c:formatCode>_(* #,##0.00_);_(* \(#,##0.00\);_(* "-"??_);_(@_)</c:formatCode>
                <c:ptCount val="12"/>
                <c:pt idx="0">
                  <c:v>1.0016416906538843</c:v>
                </c:pt>
                <c:pt idx="1">
                  <c:v>1.0266817059807172</c:v>
                </c:pt>
                <c:pt idx="2">
                  <c:v>1.0109928870277318</c:v>
                </c:pt>
                <c:pt idx="3">
                  <c:v>1.0071237851778752</c:v>
                </c:pt>
                <c:pt idx="4">
                  <c:v>1.0049058660349592</c:v>
                </c:pt>
                <c:pt idx="5">
                  <c:v>0.98868372435212915</c:v>
                </c:pt>
                <c:pt idx="6">
                  <c:v>0.97549227520511328</c:v>
                </c:pt>
                <c:pt idx="7">
                  <c:v>0.97983845697099181</c:v>
                </c:pt>
                <c:pt idx="8">
                  <c:v>0.97303610182505373</c:v>
                </c:pt>
                <c:pt idx="9">
                  <c:v>0.99538701287310571</c:v>
                </c:pt>
                <c:pt idx="10">
                  <c:v>1.0135935528997577</c:v>
                </c:pt>
                <c:pt idx="11" formatCode="_(* #,##0.000_);_(* \(#,##0.000\);_(* &quot;-&quot;??_);_(@_)">
                  <c:v>1.0226229409986816</c:v>
                </c:pt>
              </c:numCache>
            </c:numRef>
          </c:val>
          <c:smooth val="0"/>
          <c:extLst>
            <c:ext xmlns:c16="http://schemas.microsoft.com/office/drawing/2014/chart" uri="{C3380CC4-5D6E-409C-BE32-E72D297353CC}">
              <c16:uniqueId val="{0000000A-C90E-425B-A072-4528FC7DF65F}"/>
            </c:ext>
          </c:extLst>
        </c:ser>
        <c:ser>
          <c:idx val="16"/>
          <c:order val="20"/>
          <c:tx>
            <c:v>2019</c:v>
          </c:tx>
          <c:val>
            <c:numRef>
              <c:f>Seasonality!$R$81:$AC$81</c:f>
              <c:numCache>
                <c:formatCode>_(* #,##0.00_);_(* \(#,##0.00\);_(* "-"??_);_(@_)</c:formatCode>
                <c:ptCount val="12"/>
                <c:pt idx="0">
                  <c:v>0.97165362756725815</c:v>
                </c:pt>
                <c:pt idx="1">
                  <c:v>0.98781476550716707</c:v>
                </c:pt>
                <c:pt idx="2">
                  <c:v>0.98026243943684932</c:v>
                </c:pt>
                <c:pt idx="3">
                  <c:v>1.0317026277612837</c:v>
                </c:pt>
                <c:pt idx="4">
                  <c:v>1.0167523625365882</c:v>
                </c:pt>
                <c:pt idx="5">
                  <c:v>0.99624243180312877</c:v>
                </c:pt>
                <c:pt idx="6">
                  <c:v>0.99492074296115129</c:v>
                </c:pt>
                <c:pt idx="7">
                  <c:v>0.99866169582878472</c:v>
                </c:pt>
                <c:pt idx="8">
                  <c:v>0.97984038075435953</c:v>
                </c:pt>
                <c:pt idx="9">
                  <c:v>1.0068182606685039</c:v>
                </c:pt>
                <c:pt idx="10">
                  <c:v>1.0079806055660323</c:v>
                </c:pt>
                <c:pt idx="11" formatCode="_(* #,##0.000_);_(* \(#,##0.000\);_(* &quot;-&quot;??_);_(@_)">
                  <c:v>1.0273500596088962</c:v>
                </c:pt>
              </c:numCache>
            </c:numRef>
          </c:val>
          <c:smooth val="0"/>
          <c:extLst>
            <c:ext xmlns:c16="http://schemas.microsoft.com/office/drawing/2014/chart" uri="{C3380CC4-5D6E-409C-BE32-E72D297353CC}">
              <c16:uniqueId val="{0000000A-C4DD-47EE-BD2E-14576DE5BAE5}"/>
            </c:ext>
          </c:extLst>
        </c:ser>
        <c:ser>
          <c:idx val="17"/>
          <c:order val="21"/>
          <c:tx>
            <c:v>2020</c:v>
          </c:tx>
          <c:val>
            <c:numRef>
              <c:f>Seasonality!$R$82:$AC$82</c:f>
              <c:numCache>
                <c:formatCode>_(* #,##0.00_);_(* \(#,##0.00\);_(* "-"??_);_(@_)</c:formatCode>
                <c:ptCount val="12"/>
                <c:pt idx="0">
                  <c:v>1.0032557011794729</c:v>
                </c:pt>
                <c:pt idx="1">
                  <c:v>1.1090844088081959</c:v>
                </c:pt>
                <c:pt idx="2">
                  <c:v>1.1087570688942385</c:v>
                </c:pt>
                <c:pt idx="3">
                  <c:v>1.0946657443570678</c:v>
                </c:pt>
                <c:pt idx="4">
                  <c:v>1.1027114516097281</c:v>
                </c:pt>
                <c:pt idx="5">
                  <c:v>0.83890865943579618</c:v>
                </c:pt>
                <c:pt idx="6">
                  <c:v>0.82808588126632454</c:v>
                </c:pt>
                <c:pt idx="7">
                  <c:v>0.81617523792405666</c:v>
                </c:pt>
                <c:pt idx="8">
                  <c:v>1.0114314437772078</c:v>
                </c:pt>
                <c:pt idx="9">
                  <c:v>1.0226475123550149</c:v>
                </c:pt>
                <c:pt idx="10">
                  <c:v>1.0194129583167089</c:v>
                </c:pt>
                <c:pt idx="11" formatCode="_(* #,##0.000_);_(* \(#,##0.000\);_(* &quot;-&quot;??_);_(@_)">
                  <c:v>1.0448639320761881</c:v>
                </c:pt>
              </c:numCache>
            </c:numRef>
          </c:val>
          <c:smooth val="0"/>
          <c:extLst>
            <c:ext xmlns:c16="http://schemas.microsoft.com/office/drawing/2014/chart" uri="{C3380CC4-5D6E-409C-BE32-E72D297353CC}">
              <c16:uniqueId val="{0000000B-C4DD-47EE-BD2E-14576DE5BAE5}"/>
            </c:ext>
          </c:extLst>
        </c:ser>
        <c:ser>
          <c:idx val="18"/>
          <c:order val="22"/>
          <c:tx>
            <c:v>2021</c:v>
          </c:tx>
          <c:val>
            <c:numRef>
              <c:f>Seasonality!$R$83:$AC$83</c:f>
              <c:numCache>
                <c:formatCode>_(* #,##0.00_);_(* \(#,##0.00\);_(* "-"??_);_(@_)</c:formatCode>
                <c:ptCount val="12"/>
                <c:pt idx="0">
                  <c:v>0.95808700753227849</c:v>
                </c:pt>
                <c:pt idx="1">
                  <c:v>0.9917267132277372</c:v>
                </c:pt>
                <c:pt idx="2">
                  <c:v>0.98278890723947754</c:v>
                </c:pt>
                <c:pt idx="3">
                  <c:v>0.97235975326496704</c:v>
                </c:pt>
                <c:pt idx="4">
                  <c:v>0.96340651594426607</c:v>
                </c:pt>
                <c:pt idx="5">
                  <c:v>0.94438968025491254</c:v>
                </c:pt>
                <c:pt idx="6">
                  <c:v>0.94013058338013222</c:v>
                </c:pt>
                <c:pt idx="7">
                  <c:v>0.93178207710606398</c:v>
                </c:pt>
                <c:pt idx="8">
                  <c:v>1.0572046053455093</c:v>
                </c:pt>
                <c:pt idx="9">
                  <c:v>1.0736774133333693</c:v>
                </c:pt>
                <c:pt idx="10">
                  <c:v>1.096915906180213</c:v>
                </c:pt>
                <c:pt idx="11" formatCode="_(* #,##0.000_);_(* \(#,##0.000\);_(* &quot;-&quot;??_);_(@_)">
                  <c:v>1.0875308371910746</c:v>
                </c:pt>
              </c:numCache>
            </c:numRef>
          </c:val>
          <c:smooth val="0"/>
          <c:extLst>
            <c:ext xmlns:c16="http://schemas.microsoft.com/office/drawing/2014/chart" uri="{C3380CC4-5D6E-409C-BE32-E72D297353CC}">
              <c16:uniqueId val="{0000000C-C4DD-47EE-BD2E-14576DE5BAE5}"/>
            </c:ext>
          </c:extLst>
        </c:ser>
        <c:ser>
          <c:idx val="23"/>
          <c:order val="23"/>
          <c:tx>
            <c:v>2022</c:v>
          </c:tx>
          <c:val>
            <c:numRef>
              <c:f>Seasonality!$R$84:$AC$84</c:f>
              <c:numCache>
                <c:formatCode>_(* #,##0.00_);_(* \(#,##0.00\);_(* "-"??_);_(@_)</c:formatCode>
                <c:ptCount val="12"/>
                <c:pt idx="0">
                  <c:v>0.90908193616289457</c:v>
                </c:pt>
                <c:pt idx="1">
                  <c:v>0.96557596036716598</c:v>
                </c:pt>
                <c:pt idx="2">
                  <c:v>0.95072874002982544</c:v>
                </c:pt>
                <c:pt idx="3">
                  <c:v>1.0415021870350414</c:v>
                </c:pt>
                <c:pt idx="4">
                  <c:v>1.0240208157617647</c:v>
                </c:pt>
                <c:pt idx="5">
                  <c:v>1.0117805154390607</c:v>
                </c:pt>
                <c:pt idx="6">
                  <c:v>0.99363581304309878</c:v>
                </c:pt>
                <c:pt idx="7">
                  <c:v>0.99776436893525056</c:v>
                </c:pt>
                <c:pt idx="8">
                  <c:v>0.99241192141874479</c:v>
                </c:pt>
                <c:pt idx="9">
                  <c:v>1.0360082512933864</c:v>
                </c:pt>
                <c:pt idx="10">
                  <c:v>1.0458612768718989</c:v>
                </c:pt>
                <c:pt idx="11" formatCode="_(* #,##0.000_);_(* \(#,##0.000\);_(* &quot;-&quot;??_);_(@_)">
                  <c:v>1.0316282136418686</c:v>
                </c:pt>
              </c:numCache>
            </c:numRef>
          </c:val>
          <c:smooth val="0"/>
          <c:extLst>
            <c:ext xmlns:c16="http://schemas.microsoft.com/office/drawing/2014/chart" uri="{C3380CC4-5D6E-409C-BE32-E72D297353CC}">
              <c16:uniqueId val="{0000000D-C4DD-47EE-BD2E-14576DE5BAE5}"/>
            </c:ext>
          </c:extLst>
        </c:ser>
        <c:ser>
          <c:idx val="24"/>
          <c:order val="24"/>
          <c:tx>
            <c:strRef>
              <c:f>Seasonality!$Q$85</c:f>
              <c:strCache>
                <c:ptCount val="1"/>
                <c:pt idx="0">
                  <c:v>2023</c:v>
                </c:pt>
              </c:strCache>
            </c:strRef>
          </c:tx>
          <c:val>
            <c:numRef>
              <c:f>Seasonality!$R$85:$U$85</c:f>
              <c:numCache>
                <c:formatCode>_(* #,##0.00_);_(* \(#,##0.00\);_(* "-"??_);_(@_)</c:formatCode>
                <c:ptCount val="4"/>
                <c:pt idx="0">
                  <c:v>0.9788080310272812</c:v>
                </c:pt>
                <c:pt idx="1">
                  <c:v>0.99891208406746845</c:v>
                </c:pt>
                <c:pt idx="2">
                  <c:v>0.98351722866019442</c:v>
                </c:pt>
                <c:pt idx="3">
                  <c:v>1.0387626562450563</c:v>
                </c:pt>
              </c:numCache>
            </c:numRef>
          </c:val>
          <c:smooth val="0"/>
          <c:extLst>
            <c:ext xmlns:c16="http://schemas.microsoft.com/office/drawing/2014/chart" uri="{C3380CC4-5D6E-409C-BE32-E72D297353CC}">
              <c16:uniqueId val="{00000000-41A1-4112-83C2-22780A47615F}"/>
            </c:ext>
          </c:extLst>
        </c:ser>
        <c:dLbls>
          <c:showLegendKey val="0"/>
          <c:showVal val="0"/>
          <c:showCatName val="0"/>
          <c:showSerName val="0"/>
          <c:showPercent val="0"/>
          <c:showBubbleSize val="0"/>
        </c:dLbls>
        <c:marker val="1"/>
        <c:smooth val="0"/>
        <c:axId val="1277598240"/>
        <c:axId val="1"/>
      </c:lineChart>
      <c:catAx>
        <c:axId val="12775982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598240"/>
        <c:crosses val="autoZero"/>
        <c:crossBetween val="between"/>
      </c:valAx>
    </c:plotArea>
    <c:legend>
      <c:legendPos val="r"/>
      <c:layout>
        <c:manualLayout>
          <c:xMode val="edge"/>
          <c:yMode val="edge"/>
          <c:x val="0.78959112669055898"/>
          <c:y val="5.9290876311693913E-2"/>
          <c:w val="0.21040887330944097"/>
          <c:h val="0.8584834429942832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1822789392705E-2"/>
          <c:y val="4.3411611671708192E-2"/>
          <c:w val="0.73092254502669929"/>
          <c:h val="0.85863470878456905"/>
        </c:manualLayout>
      </c:layout>
      <c:lineChart>
        <c:grouping val="standard"/>
        <c:varyColors val="0"/>
        <c:ser>
          <c:idx val="24"/>
          <c:order val="0"/>
          <c:tx>
            <c:v>2014</c:v>
          </c:tx>
          <c:spPr>
            <a:ln>
              <a:solidFill>
                <a:schemeClr val="tx1"/>
              </a:solidFill>
            </a:ln>
          </c:spPr>
          <c:marker>
            <c:spPr>
              <a:solidFill>
                <a:schemeClr val="tx1"/>
              </a:solidFill>
            </c:spPr>
          </c:marker>
          <c:val>
            <c:numRef>
              <c:f>Seasonality!$R$123:$AC$123</c:f>
              <c:numCache>
                <c:formatCode>_(* #,##0.00_);_(* \(#,##0.00\);_(* "-"??_);_(@_)</c:formatCode>
                <c:ptCount val="12"/>
                <c:pt idx="0">
                  <c:v>1.0059968896588065</c:v>
                </c:pt>
                <c:pt idx="1">
                  <c:v>1.0124224700381528</c:v>
                </c:pt>
                <c:pt idx="2">
                  <c:v>1.0087136669492101</c:v>
                </c:pt>
                <c:pt idx="3">
                  <c:v>1.0002809413924167</c:v>
                </c:pt>
                <c:pt idx="4">
                  <c:v>0.99312084654167132</c:v>
                </c:pt>
                <c:pt idx="5">
                  <c:v>0.99420597630354302</c:v>
                </c:pt>
                <c:pt idx="6">
                  <c:v>0.98764199229436456</c:v>
                </c:pt>
                <c:pt idx="7">
                  <c:v>0.99454835297203148</c:v>
                </c:pt>
                <c:pt idx="8">
                  <c:v>0.99637269944336571</c:v>
                </c:pt>
                <c:pt idx="9">
                  <c:v>0.99790363897151979</c:v>
                </c:pt>
                <c:pt idx="10">
                  <c:v>1.0033938524120694</c:v>
                </c:pt>
                <c:pt idx="11">
                  <c:v>1.0053986730228484</c:v>
                </c:pt>
              </c:numCache>
            </c:numRef>
          </c:val>
          <c:smooth val="0"/>
          <c:extLst>
            <c:ext xmlns:c16="http://schemas.microsoft.com/office/drawing/2014/chart" uri="{C3380CC4-5D6E-409C-BE32-E72D297353CC}">
              <c16:uniqueId val="{00000002-7982-43C3-B422-B88B8C9111A1}"/>
            </c:ext>
          </c:extLst>
        </c:ser>
        <c:ser>
          <c:idx val="25"/>
          <c:order val="1"/>
          <c:tx>
            <c:v>2015</c:v>
          </c:tx>
          <c:spPr>
            <a:ln w="38100">
              <a:solidFill>
                <a:srgbClr val="00B050"/>
              </a:solidFill>
              <a:prstDash val="solid"/>
            </a:ln>
          </c:spPr>
          <c:marker>
            <c:symbol val="plus"/>
            <c:size val="8"/>
            <c:spPr>
              <a:solidFill>
                <a:srgbClr val="00B050"/>
              </a:solidFill>
              <a:ln w="15875">
                <a:solidFill>
                  <a:srgbClr val="00B050"/>
                </a:solidFill>
              </a:ln>
            </c:spPr>
          </c:marker>
          <c:val>
            <c:numRef>
              <c:f>Seasonality!$R$124:$AC$124</c:f>
              <c:numCache>
                <c:formatCode>_(* #,##0.00_);_(* \(#,##0.00\);_(* "-"??_);_(@_)</c:formatCode>
                <c:ptCount val="12"/>
                <c:pt idx="0">
                  <c:v>0.99913071037031809</c:v>
                </c:pt>
                <c:pt idx="1">
                  <c:v>1.0111540739150482</c:v>
                </c:pt>
                <c:pt idx="2">
                  <c:v>1.0037718504540258</c:v>
                </c:pt>
                <c:pt idx="3">
                  <c:v>0.98482688082027436</c:v>
                </c:pt>
                <c:pt idx="4">
                  <c:v>0.99090966188746632</c:v>
                </c:pt>
                <c:pt idx="5">
                  <c:v>0.99746527511051819</c:v>
                </c:pt>
                <c:pt idx="6">
                  <c:v>0.99604529067342851</c:v>
                </c:pt>
                <c:pt idx="7">
                  <c:v>0.99988918669480442</c:v>
                </c:pt>
                <c:pt idx="8">
                  <c:v>1.0014026444923112</c:v>
                </c:pt>
                <c:pt idx="9">
                  <c:v>0.99936298481955455</c:v>
                </c:pt>
                <c:pt idx="10">
                  <c:v>1.0020610822667608</c:v>
                </c:pt>
                <c:pt idx="11">
                  <c:v>1.0139803584954878</c:v>
                </c:pt>
              </c:numCache>
            </c:numRef>
          </c:val>
          <c:smooth val="0"/>
          <c:extLst>
            <c:ext xmlns:c16="http://schemas.microsoft.com/office/drawing/2014/chart" uri="{C3380CC4-5D6E-409C-BE32-E72D297353CC}">
              <c16:uniqueId val="{00000003-7982-43C3-B422-B88B8C9111A1}"/>
            </c:ext>
          </c:extLst>
        </c:ser>
        <c:ser>
          <c:idx val="26"/>
          <c:order val="2"/>
          <c:tx>
            <c:v>2017</c:v>
          </c:tx>
          <c:val>
            <c:numRef>
              <c:f>Seasonality!$R$126:$AC$126</c:f>
              <c:numCache>
                <c:formatCode>_(* #,##0.00_);_(* \(#,##0.00\);_(* "-"??_);_(@_)</c:formatCode>
                <c:ptCount val="12"/>
                <c:pt idx="0">
                  <c:v>0.97349007954916844</c:v>
                </c:pt>
                <c:pt idx="1">
                  <c:v>1.0148994142213996</c:v>
                </c:pt>
                <c:pt idx="2">
                  <c:v>1.0068347875333938</c:v>
                </c:pt>
                <c:pt idx="3">
                  <c:v>0.99239065448921482</c:v>
                </c:pt>
                <c:pt idx="4">
                  <c:v>0.99880647191584315</c:v>
                </c:pt>
                <c:pt idx="5">
                  <c:v>0.99820902311451754</c:v>
                </c:pt>
                <c:pt idx="6">
                  <c:v>0.99055176667107292</c:v>
                </c:pt>
                <c:pt idx="7">
                  <c:v>0.99300173701832428</c:v>
                </c:pt>
                <c:pt idx="8">
                  <c:v>1.0055467098031317</c:v>
                </c:pt>
                <c:pt idx="9">
                  <c:v>1.0023338842201401</c:v>
                </c:pt>
                <c:pt idx="10">
                  <c:v>1.0187401961914249</c:v>
                </c:pt>
                <c:pt idx="11" formatCode="_(* #,##0.000_);_(* \(#,##0.000\);_(* &quot;-&quot;??_);_(@_)">
                  <c:v>1.0051952752723672</c:v>
                </c:pt>
              </c:numCache>
            </c:numRef>
          </c:val>
          <c:smooth val="0"/>
          <c:extLst>
            <c:ext xmlns:c16="http://schemas.microsoft.com/office/drawing/2014/chart" uri="{C3380CC4-5D6E-409C-BE32-E72D297353CC}">
              <c16:uniqueId val="{00000004-7982-43C3-B422-B88B8C9111A1}"/>
            </c:ext>
          </c:extLst>
        </c:ser>
        <c:ser>
          <c:idx val="27"/>
          <c:order val="3"/>
          <c:tx>
            <c:v>2018</c:v>
          </c:tx>
          <c:marker>
            <c:spPr>
              <a:ln>
                <a:solidFill>
                  <a:schemeClr val="tx1"/>
                </a:solidFill>
              </a:ln>
            </c:spPr>
          </c:marker>
          <c:val>
            <c:numRef>
              <c:f>Seasonality!$R$127:$AC$127</c:f>
              <c:numCache>
                <c:formatCode>_(* #,##0.00_);_(* \(#,##0.00\);_(* "-"??_);_(@_)</c:formatCode>
                <c:ptCount val="12"/>
                <c:pt idx="0">
                  <c:v>0.99798716928597297</c:v>
                </c:pt>
                <c:pt idx="1">
                  <c:v>1.0085182331326648</c:v>
                </c:pt>
                <c:pt idx="2">
                  <c:v>1.0005269255725113</c:v>
                </c:pt>
                <c:pt idx="3">
                  <c:v>0.98990659693712757</c:v>
                </c:pt>
                <c:pt idx="4">
                  <c:v>1.0017220333301327</c:v>
                </c:pt>
                <c:pt idx="5">
                  <c:v>0.99695051323696804</c:v>
                </c:pt>
                <c:pt idx="6">
                  <c:v>0.98554123154663098</c:v>
                </c:pt>
                <c:pt idx="7">
                  <c:v>0.99046741972507291</c:v>
                </c:pt>
                <c:pt idx="8">
                  <c:v>0.99199497122397484</c:v>
                </c:pt>
                <c:pt idx="9">
                  <c:v>1.0076091635515079</c:v>
                </c:pt>
                <c:pt idx="10">
                  <c:v>1.020568292139425</c:v>
                </c:pt>
                <c:pt idx="11" formatCode="_(* #,##0.000_);_(* \(#,##0.000\);_(* &quot;-&quot;??_);_(@_)">
                  <c:v>1.0082074503180116</c:v>
                </c:pt>
              </c:numCache>
            </c:numRef>
          </c:val>
          <c:smooth val="0"/>
          <c:extLst>
            <c:ext xmlns:c16="http://schemas.microsoft.com/office/drawing/2014/chart" uri="{C3380CC4-5D6E-409C-BE32-E72D297353CC}">
              <c16:uniqueId val="{00000005-7982-43C3-B422-B88B8C9111A1}"/>
            </c:ext>
          </c:extLst>
        </c:ser>
        <c:ser>
          <c:idx val="0"/>
          <c:order val="4"/>
          <c:tx>
            <c:v>2019</c:v>
          </c:tx>
          <c:val>
            <c:numRef>
              <c:f>Seasonality!$R$128:$AC$128</c:f>
              <c:numCache>
                <c:formatCode>_(* #,##0.00_);_(* \(#,##0.00\);_(* "-"??_);_(@_)</c:formatCode>
                <c:ptCount val="12"/>
                <c:pt idx="0">
                  <c:v>0.96581197014843523</c:v>
                </c:pt>
                <c:pt idx="1">
                  <c:v>0.97231077110417663</c:v>
                </c:pt>
                <c:pt idx="2">
                  <c:v>0.95379068815913692</c:v>
                </c:pt>
                <c:pt idx="3">
                  <c:v>1.0156353337476216</c:v>
                </c:pt>
                <c:pt idx="4">
                  <c:v>1.0123822731425545</c:v>
                </c:pt>
                <c:pt idx="5">
                  <c:v>1.0085352935668044</c:v>
                </c:pt>
                <c:pt idx="6">
                  <c:v>1.0105599180297455</c:v>
                </c:pt>
                <c:pt idx="7">
                  <c:v>1.011048906585952</c:v>
                </c:pt>
                <c:pt idx="8">
                  <c:v>1.0005811264322904</c:v>
                </c:pt>
                <c:pt idx="9">
                  <c:v>1.0126366066851158</c:v>
                </c:pt>
                <c:pt idx="10">
                  <c:v>1.0163300823574837</c:v>
                </c:pt>
                <c:pt idx="11" formatCode="_(* #,##0.000_);_(* \(#,##0.000\);_(* &quot;-&quot;??_);_(@_)">
                  <c:v>1.0203770300406838</c:v>
                </c:pt>
              </c:numCache>
            </c:numRef>
          </c:val>
          <c:smooth val="0"/>
          <c:extLst>
            <c:ext xmlns:c16="http://schemas.microsoft.com/office/drawing/2014/chart" uri="{C3380CC4-5D6E-409C-BE32-E72D297353CC}">
              <c16:uniqueId val="{00000006-7982-43C3-B422-B88B8C9111A1}"/>
            </c:ext>
          </c:extLst>
        </c:ser>
        <c:ser>
          <c:idx val="1"/>
          <c:order val="5"/>
          <c:tx>
            <c:v>2020</c:v>
          </c:tx>
          <c:val>
            <c:numRef>
              <c:f>Seasonality!$R$129:$AC$129</c:f>
              <c:numCache>
                <c:formatCode>_(* #,##0.00_);_(* \(#,##0.00\);_(* "-"??_);_(@_)</c:formatCode>
                <c:ptCount val="12"/>
                <c:pt idx="0">
                  <c:v>1.0096047382130118</c:v>
                </c:pt>
                <c:pt idx="1">
                  <c:v>1.1095550074002267</c:v>
                </c:pt>
                <c:pt idx="2">
                  <c:v>1.0970168042881034</c:v>
                </c:pt>
                <c:pt idx="3">
                  <c:v>1.0912444918993192</c:v>
                </c:pt>
                <c:pt idx="4">
                  <c:v>1.1075170347619934</c:v>
                </c:pt>
                <c:pt idx="5">
                  <c:v>0.81925492412975165</c:v>
                </c:pt>
                <c:pt idx="6">
                  <c:v>0.82694342630264905</c:v>
                </c:pt>
                <c:pt idx="7">
                  <c:v>0.80585937459390844</c:v>
                </c:pt>
                <c:pt idx="8">
                  <c:v>1.0287654853309642</c:v>
                </c:pt>
                <c:pt idx="9">
                  <c:v>1.035406572217215</c:v>
                </c:pt>
                <c:pt idx="10">
                  <c:v>1.0282052980427183</c:v>
                </c:pt>
                <c:pt idx="11" formatCode="_(* #,##0.000_);_(* \(#,##0.000\);_(* &quot;-&quot;??_);_(@_)">
                  <c:v>1.0406268428201382</c:v>
                </c:pt>
              </c:numCache>
            </c:numRef>
          </c:val>
          <c:smooth val="0"/>
          <c:extLst>
            <c:ext xmlns:c16="http://schemas.microsoft.com/office/drawing/2014/chart" uri="{C3380CC4-5D6E-409C-BE32-E72D297353CC}">
              <c16:uniqueId val="{00000007-7982-43C3-B422-B88B8C9111A1}"/>
            </c:ext>
          </c:extLst>
        </c:ser>
        <c:ser>
          <c:idx val="2"/>
          <c:order val="6"/>
          <c:tx>
            <c:v>2021</c:v>
          </c:tx>
          <c:val>
            <c:numRef>
              <c:f>Seasonality!$R$130:$AC$130</c:f>
              <c:numCache>
                <c:formatCode>_(* #,##0.00_);_(* \(#,##0.00\);_(* "-"??_);_(@_)</c:formatCode>
                <c:ptCount val="12"/>
                <c:pt idx="0">
                  <c:v>0.9444949372097976</c:v>
                </c:pt>
                <c:pt idx="1">
                  <c:v>0.97275627813715748</c:v>
                </c:pt>
                <c:pt idx="2">
                  <c:v>0.95900315592684648</c:v>
                </c:pt>
                <c:pt idx="3">
                  <c:v>0.95277383606167243</c:v>
                </c:pt>
                <c:pt idx="4">
                  <c:v>0.94802408795292514</c:v>
                </c:pt>
                <c:pt idx="5">
                  <c:v>0.94977185799327257</c:v>
                </c:pt>
                <c:pt idx="6">
                  <c:v>0.95431965479666103</c:v>
                </c:pt>
                <c:pt idx="7">
                  <c:v>0.94355703896207688</c:v>
                </c:pt>
                <c:pt idx="8">
                  <c:v>1.0913104593617455</c:v>
                </c:pt>
                <c:pt idx="9">
                  <c:v>1.0923379998671279</c:v>
                </c:pt>
                <c:pt idx="10">
                  <c:v>1.0978609457895148</c:v>
                </c:pt>
                <c:pt idx="11" formatCode="_(* #,##0.000_);_(* \(#,##0.000\);_(* &quot;-&quot;??_);_(@_)">
                  <c:v>1.0937897479412027</c:v>
                </c:pt>
              </c:numCache>
            </c:numRef>
          </c:val>
          <c:smooth val="0"/>
          <c:extLst>
            <c:ext xmlns:c16="http://schemas.microsoft.com/office/drawing/2014/chart" uri="{C3380CC4-5D6E-409C-BE32-E72D297353CC}">
              <c16:uniqueId val="{00000001-BD99-48BA-AC3E-DD4DBF94B439}"/>
            </c:ext>
          </c:extLst>
        </c:ser>
        <c:ser>
          <c:idx val="3"/>
          <c:order val="7"/>
          <c:tx>
            <c:v>2022</c:v>
          </c:tx>
          <c:val>
            <c:numRef>
              <c:f>Seasonality!$R$131:$AC$131</c:f>
              <c:numCache>
                <c:formatCode>_(* #,##0.00_);_(* \(#,##0.00\);_(* "-"??_);_(@_)</c:formatCode>
                <c:ptCount val="12"/>
                <c:pt idx="0">
                  <c:v>0.8931923982873754</c:v>
                </c:pt>
                <c:pt idx="1">
                  <c:v>0.91934077357551813</c:v>
                </c:pt>
                <c:pt idx="2">
                  <c:v>0.90322527694794541</c:v>
                </c:pt>
                <c:pt idx="3">
                  <c:v>1.0299690900302105</c:v>
                </c:pt>
                <c:pt idx="4">
                  <c:v>1.0189358196501932</c:v>
                </c:pt>
                <c:pt idx="5">
                  <c:v>1.0202055727791588</c:v>
                </c:pt>
                <c:pt idx="6">
                  <c:v>1.0179027758525632</c:v>
                </c:pt>
                <c:pt idx="7">
                  <c:v>1.0219623253367913</c:v>
                </c:pt>
                <c:pt idx="8">
                  <c:v>1.0307488194212442</c:v>
                </c:pt>
                <c:pt idx="9">
                  <c:v>1.0446925541948384</c:v>
                </c:pt>
                <c:pt idx="10">
                  <c:v>1.0568545795653013</c:v>
                </c:pt>
                <c:pt idx="11" formatCode="_(* #,##0.000_);_(* \(#,##0.000\);_(* &quot;-&quot;??_);_(@_)">
                  <c:v>1.0429700143588569</c:v>
                </c:pt>
              </c:numCache>
            </c:numRef>
          </c:val>
          <c:smooth val="0"/>
          <c:extLst>
            <c:ext xmlns:c16="http://schemas.microsoft.com/office/drawing/2014/chart" uri="{C3380CC4-5D6E-409C-BE32-E72D297353CC}">
              <c16:uniqueId val="{00000002-BD99-48BA-AC3E-DD4DBF94B439}"/>
            </c:ext>
          </c:extLst>
        </c:ser>
        <c:ser>
          <c:idx val="4"/>
          <c:order val="8"/>
          <c:tx>
            <c:strRef>
              <c:f>Seasonality!$Q$132</c:f>
              <c:strCache>
                <c:ptCount val="1"/>
                <c:pt idx="0">
                  <c:v>2023</c:v>
                </c:pt>
              </c:strCache>
            </c:strRef>
          </c:tx>
          <c:val>
            <c:numRef>
              <c:f>Seasonality!$R$132:$U$132</c:f>
              <c:numCache>
                <c:formatCode>_(* #,##0.00_);_(* \(#,##0.00\);_(* "-"??_);_(@_)</c:formatCode>
                <c:ptCount val="4"/>
                <c:pt idx="0">
                  <c:v>0.97188323374929753</c:v>
                </c:pt>
                <c:pt idx="1">
                  <c:v>0.99790532797109066</c:v>
                </c:pt>
                <c:pt idx="2">
                  <c:v>0.98134649896659853</c:v>
                </c:pt>
                <c:pt idx="3">
                  <c:v>1.0488649393130132</c:v>
                </c:pt>
              </c:numCache>
            </c:numRef>
          </c:val>
          <c:smooth val="0"/>
          <c:extLst>
            <c:ext xmlns:c16="http://schemas.microsoft.com/office/drawing/2014/chart" uri="{C3380CC4-5D6E-409C-BE32-E72D297353CC}">
              <c16:uniqueId val="{00000000-7106-4B48-9087-852D92E490BE}"/>
            </c:ext>
          </c:extLst>
        </c:ser>
        <c:dLbls>
          <c:showLegendKey val="0"/>
          <c:showVal val="0"/>
          <c:showCatName val="0"/>
          <c:showSerName val="0"/>
          <c:showPercent val="0"/>
          <c:showBubbleSize val="0"/>
        </c:dLbls>
        <c:marker val="1"/>
        <c:smooth val="0"/>
        <c:axId val="1277604800"/>
        <c:axId val="1"/>
      </c:lineChart>
      <c:catAx>
        <c:axId val="12776048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04800"/>
        <c:crosses val="autoZero"/>
        <c:crossBetween val="between"/>
      </c:valAx>
    </c:plotArea>
    <c:legend>
      <c:legendPos val="r"/>
      <c:layout>
        <c:manualLayout>
          <c:xMode val="edge"/>
          <c:yMode val="edge"/>
          <c:x val="0.79732227221597296"/>
          <c:y val="1.5968063872255488E-2"/>
          <c:w val="0.11039757924603842"/>
          <c:h val="0.58797540718369112"/>
        </c:manualLayout>
      </c:layout>
      <c:overlay val="0"/>
      <c:txPr>
        <a:bodyPr/>
        <a:lstStyle/>
        <a:p>
          <a:pPr>
            <a:defRPr sz="8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89726479400896E-2"/>
          <c:y val="4.336921751968504E-2"/>
          <c:w val="0.70867076284907382"/>
          <c:h val="0.85877276082677168"/>
        </c:manualLayout>
      </c:layout>
      <c:lineChart>
        <c:grouping val="standard"/>
        <c:varyColors val="0"/>
        <c:ser>
          <c:idx val="17"/>
          <c:order val="0"/>
          <c:tx>
            <c:v>2000</c:v>
          </c:tx>
          <c:val>
            <c:numRef>
              <c:f>Seasonality!$R$109:$AC$109</c:f>
              <c:numCache>
                <c:formatCode>_(* #,##0.00_);_(* \(#,##0.00\);_(* "-"??_);_(@_)</c:formatCode>
                <c:ptCount val="12"/>
                <c:pt idx="0">
                  <c:v>0.94393313254082678</c:v>
                </c:pt>
                <c:pt idx="1">
                  <c:v>0.98640693799451307</c:v>
                </c:pt>
                <c:pt idx="2">
                  <c:v>0.96083920548914292</c:v>
                </c:pt>
                <c:pt idx="3">
                  <c:v>0.982751476119198</c:v>
                </c:pt>
                <c:pt idx="4">
                  <c:v>0.96445118618158787</c:v>
                </c:pt>
                <c:pt idx="5">
                  <c:v>1.0259951702559811</c:v>
                </c:pt>
                <c:pt idx="6">
                  <c:v>1.0364856408962562</c:v>
                </c:pt>
                <c:pt idx="7">
                  <c:v>1.0682104842258979</c:v>
                </c:pt>
                <c:pt idx="8">
                  <c:v>1.0285078102660636</c:v>
                </c:pt>
                <c:pt idx="9">
                  <c:v>1.0454152580099549</c:v>
                </c:pt>
                <c:pt idx="10">
                  <c:v>0.9911813526594192</c:v>
                </c:pt>
                <c:pt idx="11">
                  <c:v>0.96582234536115763</c:v>
                </c:pt>
              </c:numCache>
            </c:numRef>
          </c:val>
          <c:smooth val="0"/>
          <c:extLst>
            <c:ext xmlns:c16="http://schemas.microsoft.com/office/drawing/2014/chart" uri="{C3380CC4-5D6E-409C-BE32-E72D297353CC}">
              <c16:uniqueId val="{0000000B-1767-4140-B682-8106188FFEA7}"/>
            </c:ext>
          </c:extLst>
        </c:ser>
        <c:ser>
          <c:idx val="16"/>
          <c:order val="1"/>
          <c:tx>
            <c:v>2001</c:v>
          </c:tx>
          <c:val>
            <c:numRef>
              <c:f>Seasonality!$R$110:$AC$110</c:f>
              <c:numCache>
                <c:formatCode>_(* #,##0.00_);_(* \(#,##0.00\);_(* "-"??_);_(@_)</c:formatCode>
                <c:ptCount val="12"/>
                <c:pt idx="0">
                  <c:v>0.98613259046149404</c:v>
                </c:pt>
                <c:pt idx="1">
                  <c:v>0.9517856767630134</c:v>
                </c:pt>
                <c:pt idx="2">
                  <c:v>0.93372751436863577</c:v>
                </c:pt>
                <c:pt idx="3">
                  <c:v>1.0970107296323426</c:v>
                </c:pt>
                <c:pt idx="4">
                  <c:v>0.93541083250038382</c:v>
                </c:pt>
                <c:pt idx="5">
                  <c:v>1.0623956836590847</c:v>
                </c:pt>
                <c:pt idx="6">
                  <c:v>0.95702589438953678</c:v>
                </c:pt>
                <c:pt idx="7">
                  <c:v>1.0246718034201148</c:v>
                </c:pt>
                <c:pt idx="8">
                  <c:v>1.0030524224101254</c:v>
                </c:pt>
                <c:pt idx="9">
                  <c:v>1.0074250801635141</c:v>
                </c:pt>
                <c:pt idx="10">
                  <c:v>1.054749167790318</c:v>
                </c:pt>
                <c:pt idx="11">
                  <c:v>0.98661260444143939</c:v>
                </c:pt>
              </c:numCache>
            </c:numRef>
          </c:val>
          <c:smooth val="0"/>
          <c:extLst>
            <c:ext xmlns:c16="http://schemas.microsoft.com/office/drawing/2014/chart" uri="{C3380CC4-5D6E-409C-BE32-E72D297353CC}">
              <c16:uniqueId val="{0000000A-1767-4140-B682-8106188FFEA7}"/>
            </c:ext>
          </c:extLst>
        </c:ser>
        <c:ser>
          <c:idx val="15"/>
          <c:order val="2"/>
          <c:tx>
            <c:v>2002</c:v>
          </c:tx>
          <c:val>
            <c:numRef>
              <c:f>Seasonality!$R$111:$AC$111</c:f>
              <c:numCache>
                <c:formatCode>_(* #,##0.00_);_(* \(#,##0.00\);_(* "-"??_);_(@_)</c:formatCode>
                <c:ptCount val="12"/>
                <c:pt idx="0">
                  <c:v>1.0020568054598042</c:v>
                </c:pt>
                <c:pt idx="1">
                  <c:v>0.9853606706177247</c:v>
                </c:pt>
                <c:pt idx="2">
                  <c:v>1.0025955101943371</c:v>
                </c:pt>
                <c:pt idx="3">
                  <c:v>1.0239607439763523</c:v>
                </c:pt>
                <c:pt idx="4">
                  <c:v>1.0010249594361473</c:v>
                </c:pt>
                <c:pt idx="5">
                  <c:v>0.96563084293027368</c:v>
                </c:pt>
                <c:pt idx="6">
                  <c:v>0.97910829768314134</c:v>
                </c:pt>
                <c:pt idx="7">
                  <c:v>0.97646013399064657</c:v>
                </c:pt>
                <c:pt idx="8">
                  <c:v>1.0126675233395672</c:v>
                </c:pt>
                <c:pt idx="9">
                  <c:v>1.045195431033503</c:v>
                </c:pt>
                <c:pt idx="10">
                  <c:v>1.0096607611279618</c:v>
                </c:pt>
                <c:pt idx="11">
                  <c:v>0.99627832021054019</c:v>
                </c:pt>
              </c:numCache>
            </c:numRef>
          </c:val>
          <c:smooth val="0"/>
          <c:extLst>
            <c:ext xmlns:c16="http://schemas.microsoft.com/office/drawing/2014/chart" uri="{C3380CC4-5D6E-409C-BE32-E72D297353CC}">
              <c16:uniqueId val="{00000009-1767-4140-B682-8106188FFEA7}"/>
            </c:ext>
          </c:extLst>
        </c:ser>
        <c:ser>
          <c:idx val="14"/>
          <c:order val="3"/>
          <c:tx>
            <c:v>2003</c:v>
          </c:tx>
          <c:val>
            <c:numRef>
              <c:f>Seasonality!$R$112:$AC$112</c:f>
              <c:numCache>
                <c:formatCode>_(* #,##0.00_);_(* \(#,##0.00\);_(* "-"??_);_(@_)</c:formatCode>
                <c:ptCount val="12"/>
                <c:pt idx="0">
                  <c:v>0.97560391368597887</c:v>
                </c:pt>
                <c:pt idx="1">
                  <c:v>0.91882025219879382</c:v>
                </c:pt>
                <c:pt idx="2">
                  <c:v>0.95030046902187248</c:v>
                </c:pt>
                <c:pt idx="3">
                  <c:v>1.0260690527022049</c:v>
                </c:pt>
                <c:pt idx="4">
                  <c:v>1.0135603654163621</c:v>
                </c:pt>
                <c:pt idx="5">
                  <c:v>1.0166164323785818</c:v>
                </c:pt>
                <c:pt idx="6">
                  <c:v>1.0503966863895522</c:v>
                </c:pt>
                <c:pt idx="7">
                  <c:v>0.99208213019690816</c:v>
                </c:pt>
                <c:pt idx="8">
                  <c:v>1.0533355061602976</c:v>
                </c:pt>
                <c:pt idx="9">
                  <c:v>1.0263786803298856</c:v>
                </c:pt>
                <c:pt idx="10">
                  <c:v>0.97515105660394452</c:v>
                </c:pt>
                <c:pt idx="11">
                  <c:v>1.0016854549156184</c:v>
                </c:pt>
              </c:numCache>
            </c:numRef>
          </c:val>
          <c:smooth val="0"/>
          <c:extLst>
            <c:ext xmlns:c16="http://schemas.microsoft.com/office/drawing/2014/chart" uri="{C3380CC4-5D6E-409C-BE32-E72D297353CC}">
              <c16:uniqueId val="{00000008-1767-4140-B682-8106188FFEA7}"/>
            </c:ext>
          </c:extLst>
        </c:ser>
        <c:ser>
          <c:idx val="13"/>
          <c:order val="4"/>
          <c:tx>
            <c:v>2004</c:v>
          </c:tx>
          <c:val>
            <c:numRef>
              <c:f>Seasonality!$R$113:$AC$113</c:f>
              <c:numCache>
                <c:formatCode>_(* #,##0.00_);_(* \(#,##0.00\);_(* "-"??_);_(@_)</c:formatCode>
                <c:ptCount val="12"/>
                <c:pt idx="0">
                  <c:v>1.0104837218880696</c:v>
                </c:pt>
                <c:pt idx="1">
                  <c:v>1.0018795438473873</c:v>
                </c:pt>
                <c:pt idx="2">
                  <c:v>1.0024953772020511</c:v>
                </c:pt>
                <c:pt idx="3">
                  <c:v>0.97457895762660418</c:v>
                </c:pt>
                <c:pt idx="4">
                  <c:v>0.99797387526884851</c:v>
                </c:pt>
                <c:pt idx="5">
                  <c:v>1.0057855867612786</c:v>
                </c:pt>
                <c:pt idx="6">
                  <c:v>0.98597612166786786</c:v>
                </c:pt>
                <c:pt idx="7">
                  <c:v>1.0163765260635678</c:v>
                </c:pt>
                <c:pt idx="8">
                  <c:v>1.0101379798396743</c:v>
                </c:pt>
                <c:pt idx="9">
                  <c:v>1.0000187268691381</c:v>
                </c:pt>
                <c:pt idx="10">
                  <c:v>0.99697222261108853</c:v>
                </c:pt>
                <c:pt idx="11">
                  <c:v>0.99732136035442442</c:v>
                </c:pt>
              </c:numCache>
            </c:numRef>
          </c:val>
          <c:smooth val="0"/>
          <c:extLst>
            <c:ext xmlns:c16="http://schemas.microsoft.com/office/drawing/2014/chart" uri="{C3380CC4-5D6E-409C-BE32-E72D297353CC}">
              <c16:uniqueId val="{00000007-1767-4140-B682-8106188FFEA7}"/>
            </c:ext>
          </c:extLst>
        </c:ser>
        <c:ser>
          <c:idx val="12"/>
          <c:order val="5"/>
          <c:tx>
            <c:v>2005</c:v>
          </c:tx>
          <c:val>
            <c:numRef>
              <c:f>Seasonality!$R$114:$AC$114</c:f>
              <c:numCache>
                <c:formatCode>_(* #,##0.00_);_(* \(#,##0.00\);_(* "-"??_);_(@_)</c:formatCode>
                <c:ptCount val="12"/>
                <c:pt idx="0">
                  <c:v>0.99216848284184778</c:v>
                </c:pt>
                <c:pt idx="1">
                  <c:v>0.99904260097319442</c:v>
                </c:pt>
                <c:pt idx="2">
                  <c:v>0.99402958494019977</c:v>
                </c:pt>
                <c:pt idx="3">
                  <c:v>0.99398336712615487</c:v>
                </c:pt>
                <c:pt idx="4">
                  <c:v>0.99815184840950844</c:v>
                </c:pt>
                <c:pt idx="5">
                  <c:v>1.0110070449722026</c:v>
                </c:pt>
                <c:pt idx="6">
                  <c:v>0.99195374874849984</c:v>
                </c:pt>
                <c:pt idx="7">
                  <c:v>1.0223472646821972</c:v>
                </c:pt>
                <c:pt idx="8">
                  <c:v>0.99699721135996233</c:v>
                </c:pt>
                <c:pt idx="9">
                  <c:v>1.0044943875117212</c:v>
                </c:pt>
                <c:pt idx="10">
                  <c:v>1.0002326388784726</c:v>
                </c:pt>
                <c:pt idx="11">
                  <c:v>0.99559181955604026</c:v>
                </c:pt>
              </c:numCache>
            </c:numRef>
          </c:val>
          <c:smooth val="0"/>
          <c:extLst>
            <c:ext xmlns:c16="http://schemas.microsoft.com/office/drawing/2014/chart" uri="{C3380CC4-5D6E-409C-BE32-E72D297353CC}">
              <c16:uniqueId val="{00000006-1767-4140-B682-8106188FFEA7}"/>
            </c:ext>
          </c:extLst>
        </c:ser>
        <c:ser>
          <c:idx val="11"/>
          <c:order val="6"/>
          <c:tx>
            <c:v>2006</c:v>
          </c:tx>
          <c:val>
            <c:numRef>
              <c:f>Seasonality!$R$115:$AC$115</c:f>
              <c:numCache>
                <c:formatCode>_(* #,##0.00_);_(* \(#,##0.00\);_(* "-"??_);_(@_)</c:formatCode>
                <c:ptCount val="12"/>
                <c:pt idx="0">
                  <c:v>1.0063164147869819</c:v>
                </c:pt>
                <c:pt idx="1">
                  <c:v>0.98537478018141544</c:v>
                </c:pt>
                <c:pt idx="2">
                  <c:v>1.0041062957242519</c:v>
                </c:pt>
                <c:pt idx="3">
                  <c:v>0.97805294605601334</c:v>
                </c:pt>
                <c:pt idx="4">
                  <c:v>1.0063518784137926</c:v>
                </c:pt>
                <c:pt idx="5">
                  <c:v>0.99340692839100286</c:v>
                </c:pt>
                <c:pt idx="6">
                  <c:v>0.98927996326981704</c:v>
                </c:pt>
                <c:pt idx="7">
                  <c:v>0.98931433703481497</c:v>
                </c:pt>
                <c:pt idx="8">
                  <c:v>1.012410014057153</c:v>
                </c:pt>
                <c:pt idx="9">
                  <c:v>1.023851020642421</c:v>
                </c:pt>
                <c:pt idx="10">
                  <c:v>1.0284090534791033</c:v>
                </c:pt>
                <c:pt idx="11">
                  <c:v>0.98312636796323183</c:v>
                </c:pt>
              </c:numCache>
            </c:numRef>
          </c:val>
          <c:smooth val="0"/>
          <c:extLst>
            <c:ext xmlns:c16="http://schemas.microsoft.com/office/drawing/2014/chart" uri="{C3380CC4-5D6E-409C-BE32-E72D297353CC}">
              <c16:uniqueId val="{00000005-1767-4140-B682-8106188FFEA7}"/>
            </c:ext>
          </c:extLst>
        </c:ser>
        <c:ser>
          <c:idx val="10"/>
          <c:order val="7"/>
          <c:tx>
            <c:v>2007</c:v>
          </c:tx>
          <c:val>
            <c:numRef>
              <c:f>Seasonality!$R$116:$AC$116</c:f>
              <c:numCache>
                <c:formatCode>_(* #,##0.00_);_(* \(#,##0.00\);_(* "-"??_);_(@_)</c:formatCode>
                <c:ptCount val="12"/>
                <c:pt idx="0">
                  <c:v>0.99201837527091963</c:v>
                </c:pt>
                <c:pt idx="1">
                  <c:v>1.0177722266829339</c:v>
                </c:pt>
                <c:pt idx="2">
                  <c:v>0.98449826104785587</c:v>
                </c:pt>
                <c:pt idx="3">
                  <c:v>0.99575770345310488</c:v>
                </c:pt>
                <c:pt idx="4">
                  <c:v>0.99940619960267374</c:v>
                </c:pt>
                <c:pt idx="5">
                  <c:v>1.0067618810179904</c:v>
                </c:pt>
                <c:pt idx="6">
                  <c:v>0.98806592163864815</c:v>
                </c:pt>
                <c:pt idx="7">
                  <c:v>1.0039951814998329</c:v>
                </c:pt>
                <c:pt idx="8">
                  <c:v>0.99270258538184986</c:v>
                </c:pt>
                <c:pt idx="9">
                  <c:v>1.0065251113866225</c:v>
                </c:pt>
                <c:pt idx="10">
                  <c:v>1.00987392203435</c:v>
                </c:pt>
                <c:pt idx="11">
                  <c:v>1.002622630983218</c:v>
                </c:pt>
              </c:numCache>
            </c:numRef>
          </c:val>
          <c:smooth val="0"/>
          <c:extLst>
            <c:ext xmlns:c16="http://schemas.microsoft.com/office/drawing/2014/chart" uri="{C3380CC4-5D6E-409C-BE32-E72D297353CC}">
              <c16:uniqueId val="{00000004-1767-4140-B682-8106188FFEA7}"/>
            </c:ext>
          </c:extLst>
        </c:ser>
        <c:ser>
          <c:idx val="9"/>
          <c:order val="8"/>
          <c:tx>
            <c:v>2008</c:v>
          </c:tx>
          <c:val>
            <c:numRef>
              <c:f>Seasonality!$R$117:$AC$117</c:f>
              <c:numCache>
                <c:formatCode>_(* #,##0.00_);_(* \(#,##0.00\);_(* "-"??_);_(@_)</c:formatCode>
                <c:ptCount val="12"/>
                <c:pt idx="0">
                  <c:v>0.98604953570637355</c:v>
                </c:pt>
                <c:pt idx="1">
                  <c:v>0.99972970590420807</c:v>
                </c:pt>
                <c:pt idx="2">
                  <c:v>0.99146824680905243</c:v>
                </c:pt>
                <c:pt idx="3">
                  <c:v>0.99791167464537034</c:v>
                </c:pt>
                <c:pt idx="4">
                  <c:v>0.999900912209711</c:v>
                </c:pt>
                <c:pt idx="5">
                  <c:v>1.1154531904582159</c:v>
                </c:pt>
                <c:pt idx="6">
                  <c:v>0.87727738361102037</c:v>
                </c:pt>
                <c:pt idx="7">
                  <c:v>0.99553316001172643</c:v>
                </c:pt>
                <c:pt idx="8">
                  <c:v>0.99731974242215971</c:v>
                </c:pt>
                <c:pt idx="9">
                  <c:v>1.0120796877798475</c:v>
                </c:pt>
                <c:pt idx="10">
                  <c:v>1.0203960072198912</c:v>
                </c:pt>
                <c:pt idx="11">
                  <c:v>1.0068807532224224</c:v>
                </c:pt>
              </c:numCache>
            </c:numRef>
          </c:val>
          <c:smooth val="0"/>
          <c:extLst>
            <c:ext xmlns:c16="http://schemas.microsoft.com/office/drawing/2014/chart" uri="{C3380CC4-5D6E-409C-BE32-E72D297353CC}">
              <c16:uniqueId val="{00000003-1767-4140-B682-8106188FFEA7}"/>
            </c:ext>
          </c:extLst>
        </c:ser>
        <c:ser>
          <c:idx val="19"/>
          <c:order val="9"/>
          <c:tx>
            <c:strRef>
              <c:f>Seasonality!$Q$118</c:f>
              <c:strCache>
                <c:ptCount val="1"/>
                <c:pt idx="0">
                  <c:v>2009</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Seasonality!$R$118:$AC$118</c:f>
              <c:numCache>
                <c:formatCode>_(* #,##0.00_);_(* \(#,##0.00\);_(* "-"??_);_(@_)</c:formatCode>
                <c:ptCount val="12"/>
              </c:numCache>
            </c:numRef>
          </c:val>
          <c:smooth val="0"/>
          <c:extLst>
            <c:ext xmlns:c16="http://schemas.microsoft.com/office/drawing/2014/chart" uri="{C3380CC4-5D6E-409C-BE32-E72D297353CC}">
              <c16:uniqueId val="{00000000-F713-4E43-8F97-BC1E081F42C8}"/>
            </c:ext>
          </c:extLst>
        </c:ser>
        <c:ser>
          <c:idx val="20"/>
          <c:order val="10"/>
          <c:tx>
            <c:strRef>
              <c:f>Seasonality!$Q$119</c:f>
              <c:strCache>
                <c:ptCount val="1"/>
                <c:pt idx="0">
                  <c:v>2010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Seasonality!$R$119:$AC$119</c:f>
              <c:numCache>
                <c:formatCode>_(* #,##0.00_);_(* \(#,##0.00\);_(* "-"??_);_(@_)</c:formatCode>
                <c:ptCount val="12"/>
                <c:pt idx="0">
                  <c:v>1.0001572961673153</c:v>
                </c:pt>
                <c:pt idx="1">
                  <c:v>1.0174280462380731</c:v>
                </c:pt>
                <c:pt idx="2">
                  <c:v>1.0062435910102578</c:v>
                </c:pt>
                <c:pt idx="3">
                  <c:v>0.99219576920316166</c:v>
                </c:pt>
                <c:pt idx="4">
                  <c:v>0.99576329677729081</c:v>
                </c:pt>
                <c:pt idx="5">
                  <c:v>0.99306344498985899</c:v>
                </c:pt>
                <c:pt idx="6">
                  <c:v>0.99528758457489463</c:v>
                </c:pt>
                <c:pt idx="7">
                  <c:v>0.98691998684879645</c:v>
                </c:pt>
                <c:pt idx="8">
                  <c:v>0.99102011069094442</c:v>
                </c:pt>
                <c:pt idx="9">
                  <c:v>1.0069611355743608</c:v>
                </c:pt>
                <c:pt idx="10">
                  <c:v>1.0049712098240948</c:v>
                </c:pt>
                <c:pt idx="11">
                  <c:v>1.0099885281009511</c:v>
                </c:pt>
              </c:numCache>
            </c:numRef>
          </c:val>
          <c:smooth val="0"/>
          <c:extLst>
            <c:ext xmlns:c16="http://schemas.microsoft.com/office/drawing/2014/chart" uri="{C3380CC4-5D6E-409C-BE32-E72D297353CC}">
              <c16:uniqueId val="{00000001-F713-4E43-8F97-BC1E081F42C8}"/>
            </c:ext>
          </c:extLst>
        </c:ser>
        <c:ser>
          <c:idx val="21"/>
          <c:order val="11"/>
          <c:tx>
            <c:strRef>
              <c:f>Seasonality!$Q$120</c:f>
              <c:strCache>
                <c:ptCount val="1"/>
                <c:pt idx="0">
                  <c:v>2011</c:v>
                </c:pt>
              </c:strCache>
            </c:strRef>
          </c:tx>
          <c:spPr>
            <a:ln w="25400">
              <a:solidFill>
                <a:srgbClr val="CC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Seasonality!$R$120:$AC$120</c:f>
              <c:numCache>
                <c:formatCode>_(* #,##0.00_);_(* \(#,##0.00\);_(* "-"??_);_(@_)</c:formatCode>
                <c:ptCount val="12"/>
                <c:pt idx="0">
                  <c:v>0.9927660541309844</c:v>
                </c:pt>
                <c:pt idx="1">
                  <c:v>1.0052102888496151</c:v>
                </c:pt>
                <c:pt idx="2">
                  <c:v>1.0041948191596841</c:v>
                </c:pt>
                <c:pt idx="3">
                  <c:v>0.99781109936810652</c:v>
                </c:pt>
                <c:pt idx="4">
                  <c:v>0.99610770354525291</c:v>
                </c:pt>
                <c:pt idx="5">
                  <c:v>0.99746756181485519</c:v>
                </c:pt>
                <c:pt idx="6">
                  <c:v>0.99112195841822881</c:v>
                </c:pt>
                <c:pt idx="7">
                  <c:v>0.99971250098384035</c:v>
                </c:pt>
                <c:pt idx="8">
                  <c:v>0.99480634339895901</c:v>
                </c:pt>
                <c:pt idx="9">
                  <c:v>1.0031617458322957</c:v>
                </c:pt>
                <c:pt idx="10">
                  <c:v>1.0125697448186439</c:v>
                </c:pt>
                <c:pt idx="11">
                  <c:v>1.0050701796795365</c:v>
                </c:pt>
              </c:numCache>
            </c:numRef>
          </c:val>
          <c:smooth val="0"/>
          <c:extLst>
            <c:ext xmlns:c16="http://schemas.microsoft.com/office/drawing/2014/chart" uri="{C3380CC4-5D6E-409C-BE32-E72D297353CC}">
              <c16:uniqueId val="{00000002-F713-4E43-8F97-BC1E081F42C8}"/>
            </c:ext>
          </c:extLst>
        </c:ser>
        <c:ser>
          <c:idx val="22"/>
          <c:order val="12"/>
          <c:tx>
            <c:strRef>
              <c:f>Seasonality!$Q$121</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Seasonality!$R$121:$AC$121</c:f>
              <c:numCache>
                <c:formatCode>_(* #,##0.00_);_(* \(#,##0.00\);_(* "-"??_);_(@_)</c:formatCode>
                <c:ptCount val="12"/>
                <c:pt idx="0">
                  <c:v>0.996484192894182</c:v>
                </c:pt>
                <c:pt idx="1">
                  <c:v>1.0085146854447975</c:v>
                </c:pt>
                <c:pt idx="2">
                  <c:v>1.0011736743409851</c:v>
                </c:pt>
                <c:pt idx="3">
                  <c:v>0.98481677398226353</c:v>
                </c:pt>
                <c:pt idx="4">
                  <c:v>1.0009579059448144</c:v>
                </c:pt>
                <c:pt idx="5">
                  <c:v>0.99376268207055363</c:v>
                </c:pt>
                <c:pt idx="6">
                  <c:v>0.99873989338838509</c:v>
                </c:pt>
                <c:pt idx="7">
                  <c:v>1.0008795239391588</c:v>
                </c:pt>
                <c:pt idx="8">
                  <c:v>0.99062645649317294</c:v>
                </c:pt>
                <c:pt idx="9">
                  <c:v>1.0064126195832763</c:v>
                </c:pt>
                <c:pt idx="10">
                  <c:v>1.0137271456482719</c:v>
                </c:pt>
                <c:pt idx="11">
                  <c:v>1.003904446270139</c:v>
                </c:pt>
              </c:numCache>
            </c:numRef>
          </c:val>
          <c:smooth val="0"/>
          <c:extLst>
            <c:ext xmlns:c16="http://schemas.microsoft.com/office/drawing/2014/chart" uri="{C3380CC4-5D6E-409C-BE32-E72D297353CC}">
              <c16:uniqueId val="{00000003-F713-4E43-8F97-BC1E081F42C8}"/>
            </c:ext>
          </c:extLst>
        </c:ser>
        <c:ser>
          <c:idx val="0"/>
          <c:order val="13"/>
          <c:tx>
            <c:v>2013</c:v>
          </c:tx>
          <c:val>
            <c:numRef>
              <c:f>Seasonality!$R$122:$U$122</c:f>
              <c:numCache>
                <c:formatCode>_(* #,##0.00_);_(* \(#,##0.00\);_(* "-"??_);_(@_)</c:formatCode>
                <c:ptCount val="4"/>
                <c:pt idx="0">
                  <c:v>1.001750606347267</c:v>
                </c:pt>
                <c:pt idx="1">
                  <c:v>0.99341312542420157</c:v>
                </c:pt>
                <c:pt idx="2">
                  <c:v>1.0064573286636433</c:v>
                </c:pt>
                <c:pt idx="3">
                  <c:v>0.99918011530355844</c:v>
                </c:pt>
              </c:numCache>
            </c:numRef>
          </c:val>
          <c:smooth val="0"/>
          <c:extLst>
            <c:ext xmlns:c16="http://schemas.microsoft.com/office/drawing/2014/chart" uri="{C3380CC4-5D6E-409C-BE32-E72D297353CC}">
              <c16:uniqueId val="{00000004-F713-4E43-8F97-BC1E081F42C8}"/>
            </c:ext>
          </c:extLst>
        </c:ser>
        <c:ser>
          <c:idx val="1"/>
          <c:order val="14"/>
          <c:tx>
            <c:v>2014</c:v>
          </c:tx>
          <c:spPr>
            <a:ln w="25400">
              <a:solidFill>
                <a:srgbClr val="993366"/>
              </a:solidFill>
              <a:prstDash val="solid"/>
            </a:ln>
          </c:spPr>
          <c:val>
            <c:numRef>
              <c:f>Seasonality!$R$123:$AC$123</c:f>
              <c:numCache>
                <c:formatCode>_(* #,##0.00_);_(* \(#,##0.00\);_(* "-"??_);_(@_)</c:formatCode>
                <c:ptCount val="12"/>
                <c:pt idx="0">
                  <c:v>1.0059968896588065</c:v>
                </c:pt>
                <c:pt idx="1">
                  <c:v>1.0124224700381528</c:v>
                </c:pt>
                <c:pt idx="2">
                  <c:v>1.0087136669492101</c:v>
                </c:pt>
                <c:pt idx="3">
                  <c:v>1.0002809413924167</c:v>
                </c:pt>
                <c:pt idx="4">
                  <c:v>0.99312084654167132</c:v>
                </c:pt>
                <c:pt idx="5">
                  <c:v>0.99420597630354302</c:v>
                </c:pt>
                <c:pt idx="6">
                  <c:v>0.98764199229436456</c:v>
                </c:pt>
                <c:pt idx="7">
                  <c:v>0.99454835297203148</c:v>
                </c:pt>
                <c:pt idx="8">
                  <c:v>0.99637269944336571</c:v>
                </c:pt>
                <c:pt idx="9">
                  <c:v>0.99790363897151979</c:v>
                </c:pt>
                <c:pt idx="10">
                  <c:v>1.0033938524120694</c:v>
                </c:pt>
                <c:pt idx="11">
                  <c:v>1.0053986730228484</c:v>
                </c:pt>
              </c:numCache>
            </c:numRef>
          </c:val>
          <c:smooth val="0"/>
          <c:extLst>
            <c:ext xmlns:c16="http://schemas.microsoft.com/office/drawing/2014/chart" uri="{C3380CC4-5D6E-409C-BE32-E72D297353CC}">
              <c16:uniqueId val="{00000005-F713-4E43-8F97-BC1E081F42C8}"/>
            </c:ext>
          </c:extLst>
        </c:ser>
        <c:ser>
          <c:idx val="2"/>
          <c:order val="15"/>
          <c:tx>
            <c:v>2015</c:v>
          </c:tx>
          <c:spPr>
            <a:ln w="38100">
              <a:solidFill>
                <a:srgbClr val="00B050"/>
              </a:solidFill>
              <a:prstDash val="solid"/>
            </a:ln>
          </c:spPr>
          <c:marker>
            <c:symbol val="triangle"/>
            <c:size val="7"/>
            <c:spPr>
              <a:solidFill>
                <a:srgbClr val="00B050"/>
              </a:solidFill>
              <a:ln w="15875">
                <a:solidFill>
                  <a:srgbClr val="00B050"/>
                </a:solidFill>
              </a:ln>
            </c:spPr>
          </c:marker>
          <c:val>
            <c:numRef>
              <c:f>Seasonality!$R$124:$AC$124</c:f>
              <c:numCache>
                <c:formatCode>_(* #,##0.00_);_(* \(#,##0.00\);_(* "-"??_);_(@_)</c:formatCode>
                <c:ptCount val="12"/>
                <c:pt idx="0">
                  <c:v>0.99913071037031809</c:v>
                </c:pt>
                <c:pt idx="1">
                  <c:v>1.0111540739150482</c:v>
                </c:pt>
                <c:pt idx="2">
                  <c:v>1.0037718504540258</c:v>
                </c:pt>
                <c:pt idx="3">
                  <c:v>0.98482688082027436</c:v>
                </c:pt>
                <c:pt idx="4">
                  <c:v>0.99090966188746632</c:v>
                </c:pt>
                <c:pt idx="5">
                  <c:v>0.99746527511051819</c:v>
                </c:pt>
                <c:pt idx="6">
                  <c:v>0.99604529067342851</c:v>
                </c:pt>
                <c:pt idx="7">
                  <c:v>0.99988918669480442</c:v>
                </c:pt>
                <c:pt idx="8">
                  <c:v>1.0014026444923112</c:v>
                </c:pt>
                <c:pt idx="9">
                  <c:v>0.99936298481955455</c:v>
                </c:pt>
                <c:pt idx="10">
                  <c:v>1.0020610822667608</c:v>
                </c:pt>
                <c:pt idx="11">
                  <c:v>1.0139803584954878</c:v>
                </c:pt>
              </c:numCache>
            </c:numRef>
          </c:val>
          <c:smooth val="0"/>
          <c:extLst>
            <c:ext xmlns:c16="http://schemas.microsoft.com/office/drawing/2014/chart" uri="{C3380CC4-5D6E-409C-BE32-E72D297353CC}">
              <c16:uniqueId val="{00000006-F713-4E43-8F97-BC1E081F42C8}"/>
            </c:ext>
          </c:extLst>
        </c:ser>
        <c:ser>
          <c:idx val="3"/>
          <c:order val="16"/>
          <c:tx>
            <c:v>2017</c:v>
          </c:tx>
          <c:val>
            <c:numRef>
              <c:f>Seasonality!$R$126:$AC$126</c:f>
              <c:numCache>
                <c:formatCode>_(* #,##0.00_);_(* \(#,##0.00\);_(* "-"??_);_(@_)</c:formatCode>
                <c:ptCount val="12"/>
                <c:pt idx="0">
                  <c:v>0.97349007954916844</c:v>
                </c:pt>
                <c:pt idx="1">
                  <c:v>1.0148994142213996</c:v>
                </c:pt>
                <c:pt idx="2">
                  <c:v>1.0068347875333938</c:v>
                </c:pt>
                <c:pt idx="3">
                  <c:v>0.99239065448921482</c:v>
                </c:pt>
                <c:pt idx="4">
                  <c:v>0.99880647191584315</c:v>
                </c:pt>
                <c:pt idx="5">
                  <c:v>0.99820902311451754</c:v>
                </c:pt>
                <c:pt idx="6">
                  <c:v>0.99055176667107292</c:v>
                </c:pt>
                <c:pt idx="7">
                  <c:v>0.99300173701832428</c:v>
                </c:pt>
                <c:pt idx="8">
                  <c:v>1.0055467098031317</c:v>
                </c:pt>
                <c:pt idx="9">
                  <c:v>1.0023338842201401</c:v>
                </c:pt>
                <c:pt idx="10">
                  <c:v>1.0187401961914249</c:v>
                </c:pt>
                <c:pt idx="11" formatCode="_(* #,##0.000_);_(* \(#,##0.000\);_(* &quot;-&quot;??_);_(@_)">
                  <c:v>1.0051952752723672</c:v>
                </c:pt>
              </c:numCache>
            </c:numRef>
          </c:val>
          <c:smooth val="0"/>
          <c:extLst>
            <c:ext xmlns:c16="http://schemas.microsoft.com/office/drawing/2014/chart" uri="{C3380CC4-5D6E-409C-BE32-E72D297353CC}">
              <c16:uniqueId val="{00000007-F713-4E43-8F97-BC1E081F42C8}"/>
            </c:ext>
          </c:extLst>
        </c:ser>
        <c:ser>
          <c:idx val="4"/>
          <c:order val="17"/>
          <c:tx>
            <c:v>2018</c:v>
          </c:tx>
          <c:marker>
            <c:spPr>
              <a:ln>
                <a:solidFill>
                  <a:schemeClr val="tx1"/>
                </a:solidFill>
              </a:ln>
            </c:spPr>
          </c:marker>
          <c:val>
            <c:numRef>
              <c:f>Seasonality!$R$127:$AC$127</c:f>
              <c:numCache>
                <c:formatCode>_(* #,##0.00_);_(* \(#,##0.00\);_(* "-"??_);_(@_)</c:formatCode>
                <c:ptCount val="12"/>
                <c:pt idx="0">
                  <c:v>0.99798716928597297</c:v>
                </c:pt>
                <c:pt idx="1">
                  <c:v>1.0085182331326648</c:v>
                </c:pt>
                <c:pt idx="2">
                  <c:v>1.0005269255725113</c:v>
                </c:pt>
                <c:pt idx="3">
                  <c:v>0.98990659693712757</c:v>
                </c:pt>
                <c:pt idx="4">
                  <c:v>1.0017220333301327</c:v>
                </c:pt>
                <c:pt idx="5">
                  <c:v>0.99695051323696804</c:v>
                </c:pt>
                <c:pt idx="6">
                  <c:v>0.98554123154663098</c:v>
                </c:pt>
                <c:pt idx="7">
                  <c:v>0.99046741972507291</c:v>
                </c:pt>
                <c:pt idx="8">
                  <c:v>0.99199497122397484</c:v>
                </c:pt>
                <c:pt idx="9">
                  <c:v>1.0076091635515079</c:v>
                </c:pt>
                <c:pt idx="10">
                  <c:v>1.020568292139425</c:v>
                </c:pt>
                <c:pt idx="11" formatCode="_(* #,##0.000_);_(* \(#,##0.000\);_(* &quot;-&quot;??_);_(@_)">
                  <c:v>1.0082074503180116</c:v>
                </c:pt>
              </c:numCache>
            </c:numRef>
          </c:val>
          <c:smooth val="0"/>
          <c:extLst>
            <c:ext xmlns:c16="http://schemas.microsoft.com/office/drawing/2014/chart" uri="{C3380CC4-5D6E-409C-BE32-E72D297353CC}">
              <c16:uniqueId val="{00000008-F713-4E43-8F97-BC1E081F42C8}"/>
            </c:ext>
          </c:extLst>
        </c:ser>
        <c:ser>
          <c:idx val="5"/>
          <c:order val="18"/>
          <c:tx>
            <c:v>2019</c:v>
          </c:tx>
          <c:val>
            <c:numRef>
              <c:f>Seasonality!$R$128:$AC$128</c:f>
              <c:numCache>
                <c:formatCode>_(* #,##0.00_);_(* \(#,##0.00\);_(* "-"??_);_(@_)</c:formatCode>
                <c:ptCount val="12"/>
                <c:pt idx="0">
                  <c:v>0.96581197014843523</c:v>
                </c:pt>
                <c:pt idx="1">
                  <c:v>0.97231077110417663</c:v>
                </c:pt>
                <c:pt idx="2">
                  <c:v>0.95379068815913692</c:v>
                </c:pt>
                <c:pt idx="3">
                  <c:v>1.0156353337476216</c:v>
                </c:pt>
                <c:pt idx="4">
                  <c:v>1.0123822731425545</c:v>
                </c:pt>
                <c:pt idx="5">
                  <c:v>1.0085352935668044</c:v>
                </c:pt>
                <c:pt idx="6">
                  <c:v>1.0105599180297455</c:v>
                </c:pt>
                <c:pt idx="7">
                  <c:v>1.011048906585952</c:v>
                </c:pt>
                <c:pt idx="8">
                  <c:v>1.0005811264322904</c:v>
                </c:pt>
                <c:pt idx="9">
                  <c:v>1.0126366066851158</c:v>
                </c:pt>
                <c:pt idx="10">
                  <c:v>1.0163300823574837</c:v>
                </c:pt>
                <c:pt idx="11" formatCode="_(* #,##0.000_);_(* \(#,##0.000\);_(* &quot;-&quot;??_);_(@_)">
                  <c:v>1.0203770300406838</c:v>
                </c:pt>
              </c:numCache>
            </c:numRef>
          </c:val>
          <c:smooth val="0"/>
          <c:extLst>
            <c:ext xmlns:c16="http://schemas.microsoft.com/office/drawing/2014/chart" uri="{C3380CC4-5D6E-409C-BE32-E72D297353CC}">
              <c16:uniqueId val="{00000009-F713-4E43-8F97-BC1E081F42C8}"/>
            </c:ext>
          </c:extLst>
        </c:ser>
        <c:ser>
          <c:idx val="6"/>
          <c:order val="19"/>
          <c:tx>
            <c:v>2020</c:v>
          </c:tx>
          <c:val>
            <c:numRef>
              <c:f>Seasonality!$R$129:$AC$129</c:f>
              <c:numCache>
                <c:formatCode>_(* #,##0.00_);_(* \(#,##0.00\);_(* "-"??_);_(@_)</c:formatCode>
                <c:ptCount val="12"/>
                <c:pt idx="0">
                  <c:v>1.0096047382130118</c:v>
                </c:pt>
                <c:pt idx="1">
                  <c:v>1.1095550074002267</c:v>
                </c:pt>
                <c:pt idx="2">
                  <c:v>1.0970168042881034</c:v>
                </c:pt>
                <c:pt idx="3">
                  <c:v>1.0912444918993192</c:v>
                </c:pt>
                <c:pt idx="4">
                  <c:v>1.1075170347619934</c:v>
                </c:pt>
                <c:pt idx="5">
                  <c:v>0.81925492412975165</c:v>
                </c:pt>
                <c:pt idx="6">
                  <c:v>0.82694342630264905</c:v>
                </c:pt>
                <c:pt idx="7">
                  <c:v>0.80585937459390844</c:v>
                </c:pt>
                <c:pt idx="8">
                  <c:v>1.0287654853309642</c:v>
                </c:pt>
                <c:pt idx="9">
                  <c:v>1.035406572217215</c:v>
                </c:pt>
                <c:pt idx="10">
                  <c:v>1.0282052980427183</c:v>
                </c:pt>
                <c:pt idx="11" formatCode="_(* #,##0.000_);_(* \(#,##0.000\);_(* &quot;-&quot;??_);_(@_)">
                  <c:v>1.0406268428201382</c:v>
                </c:pt>
              </c:numCache>
            </c:numRef>
          </c:val>
          <c:smooth val="0"/>
          <c:extLst>
            <c:ext xmlns:c16="http://schemas.microsoft.com/office/drawing/2014/chart" uri="{C3380CC4-5D6E-409C-BE32-E72D297353CC}">
              <c16:uniqueId val="{0000000A-F713-4E43-8F97-BC1E081F42C8}"/>
            </c:ext>
          </c:extLst>
        </c:ser>
        <c:ser>
          <c:idx val="7"/>
          <c:order val="20"/>
          <c:tx>
            <c:v>2021</c:v>
          </c:tx>
          <c:val>
            <c:numRef>
              <c:f>Seasonality!$R$130:$AC$130</c:f>
              <c:numCache>
                <c:formatCode>_(* #,##0.00_);_(* \(#,##0.00\);_(* "-"??_);_(@_)</c:formatCode>
                <c:ptCount val="12"/>
                <c:pt idx="0">
                  <c:v>0.9444949372097976</c:v>
                </c:pt>
                <c:pt idx="1">
                  <c:v>0.97275627813715748</c:v>
                </c:pt>
                <c:pt idx="2">
                  <c:v>0.95900315592684648</c:v>
                </c:pt>
                <c:pt idx="3">
                  <c:v>0.95277383606167243</c:v>
                </c:pt>
                <c:pt idx="4">
                  <c:v>0.94802408795292514</c:v>
                </c:pt>
                <c:pt idx="5">
                  <c:v>0.94977185799327257</c:v>
                </c:pt>
                <c:pt idx="6">
                  <c:v>0.95431965479666103</c:v>
                </c:pt>
                <c:pt idx="7">
                  <c:v>0.94355703896207688</c:v>
                </c:pt>
                <c:pt idx="8">
                  <c:v>1.0913104593617455</c:v>
                </c:pt>
                <c:pt idx="9">
                  <c:v>1.0923379998671279</c:v>
                </c:pt>
                <c:pt idx="10">
                  <c:v>1.0978609457895148</c:v>
                </c:pt>
                <c:pt idx="11" formatCode="_(* #,##0.000_);_(* \(#,##0.000\);_(* &quot;-&quot;??_);_(@_)">
                  <c:v>1.0937897479412027</c:v>
                </c:pt>
              </c:numCache>
            </c:numRef>
          </c:val>
          <c:smooth val="0"/>
          <c:extLst>
            <c:ext xmlns:c16="http://schemas.microsoft.com/office/drawing/2014/chart" uri="{C3380CC4-5D6E-409C-BE32-E72D297353CC}">
              <c16:uniqueId val="{00000001-1767-4140-B682-8106188FFEA7}"/>
            </c:ext>
          </c:extLst>
        </c:ser>
        <c:ser>
          <c:idx val="8"/>
          <c:order val="21"/>
          <c:tx>
            <c:v>2022</c:v>
          </c:tx>
          <c:val>
            <c:numRef>
              <c:f>Seasonality!$R$131:$AC$131</c:f>
              <c:numCache>
                <c:formatCode>_(* #,##0.00_);_(* \(#,##0.00\);_(* "-"??_);_(@_)</c:formatCode>
                <c:ptCount val="12"/>
                <c:pt idx="0">
                  <c:v>0.8931923982873754</c:v>
                </c:pt>
                <c:pt idx="1">
                  <c:v>0.91934077357551813</c:v>
                </c:pt>
                <c:pt idx="2">
                  <c:v>0.90322527694794541</c:v>
                </c:pt>
                <c:pt idx="3">
                  <c:v>1.0299690900302105</c:v>
                </c:pt>
                <c:pt idx="4">
                  <c:v>1.0189358196501932</c:v>
                </c:pt>
                <c:pt idx="5">
                  <c:v>1.0202055727791588</c:v>
                </c:pt>
                <c:pt idx="6">
                  <c:v>1.0179027758525632</c:v>
                </c:pt>
                <c:pt idx="7">
                  <c:v>1.0219623253367913</c:v>
                </c:pt>
                <c:pt idx="8">
                  <c:v>1.0307488194212442</c:v>
                </c:pt>
                <c:pt idx="9">
                  <c:v>1.0446925541948384</c:v>
                </c:pt>
                <c:pt idx="10">
                  <c:v>1.0568545795653013</c:v>
                </c:pt>
                <c:pt idx="11" formatCode="_(* #,##0.000_);_(* \(#,##0.000\);_(* &quot;-&quot;??_);_(@_)">
                  <c:v>1.0429700143588569</c:v>
                </c:pt>
              </c:numCache>
            </c:numRef>
          </c:val>
          <c:smooth val="0"/>
          <c:extLst>
            <c:ext xmlns:c16="http://schemas.microsoft.com/office/drawing/2014/chart" uri="{C3380CC4-5D6E-409C-BE32-E72D297353CC}">
              <c16:uniqueId val="{00000002-1767-4140-B682-8106188FFEA7}"/>
            </c:ext>
          </c:extLst>
        </c:ser>
        <c:ser>
          <c:idx val="18"/>
          <c:order val="22"/>
          <c:tx>
            <c:strRef>
              <c:f>Seasonality!$Q$132</c:f>
              <c:strCache>
                <c:ptCount val="1"/>
                <c:pt idx="0">
                  <c:v>2023</c:v>
                </c:pt>
              </c:strCache>
            </c:strRef>
          </c:tx>
          <c:val>
            <c:numRef>
              <c:f>Seasonality!$R$132:$U$132</c:f>
              <c:numCache>
                <c:formatCode>_(* #,##0.00_);_(* \(#,##0.00\);_(* "-"??_);_(@_)</c:formatCode>
                <c:ptCount val="4"/>
                <c:pt idx="0">
                  <c:v>0.97188323374929753</c:v>
                </c:pt>
                <c:pt idx="1">
                  <c:v>0.99790532797109066</c:v>
                </c:pt>
                <c:pt idx="2">
                  <c:v>0.98134649896659853</c:v>
                </c:pt>
                <c:pt idx="3">
                  <c:v>1.0488649393130132</c:v>
                </c:pt>
              </c:numCache>
            </c:numRef>
          </c:val>
          <c:smooth val="0"/>
          <c:extLst>
            <c:ext xmlns:c16="http://schemas.microsoft.com/office/drawing/2014/chart" uri="{C3380CC4-5D6E-409C-BE32-E72D297353CC}">
              <c16:uniqueId val="{00000000-FEA5-4EC0-B8BC-BDE856D2F2CC}"/>
            </c:ext>
          </c:extLst>
        </c:ser>
        <c:dLbls>
          <c:showLegendKey val="0"/>
          <c:showVal val="0"/>
          <c:showCatName val="0"/>
          <c:showSerName val="0"/>
          <c:showPercent val="0"/>
          <c:showBubbleSize val="0"/>
        </c:dLbls>
        <c:marker val="1"/>
        <c:smooth val="0"/>
        <c:axId val="1277609392"/>
        <c:axId val="1"/>
      </c:lineChart>
      <c:catAx>
        <c:axId val="1277609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09392"/>
        <c:crosses val="autoZero"/>
        <c:crossBetween val="between"/>
      </c:valAx>
    </c:plotArea>
    <c:legend>
      <c:legendPos val="r"/>
      <c:layout>
        <c:manualLayout>
          <c:xMode val="edge"/>
          <c:yMode val="edge"/>
          <c:x val="0.80114146585398849"/>
          <c:y val="3.1079601377952765E-2"/>
          <c:w val="0.18923477355543988"/>
          <c:h val="0.89226870078740161"/>
        </c:manualLayout>
      </c:layout>
      <c:overlay val="0"/>
      <c:txPr>
        <a:bodyPr/>
        <a:lstStyle/>
        <a:p>
          <a:pPr>
            <a:defRPr sz="68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87743392541042E-2"/>
          <c:y val="3.5539369777363231E-2"/>
          <c:w val="0.68930849850665221"/>
          <c:h val="0.85884166408682772"/>
        </c:manualLayout>
      </c:layout>
      <c:lineChart>
        <c:grouping val="standard"/>
        <c:varyColors val="0"/>
        <c:ser>
          <c:idx val="9"/>
          <c:order val="0"/>
          <c:tx>
            <c:strRef>
              <c:f>Seasonality!$Q$156</c:f>
              <c:strCache>
                <c:ptCount val="1"/>
                <c:pt idx="0">
                  <c:v>2000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Seasonality!$R$156:$AC$156</c:f>
              <c:numCache>
                <c:formatCode>_(* #,##0.00_);_(* \(#,##0.00\);_(* "-"??_);_(@_)</c:formatCode>
                <c:ptCount val="12"/>
                <c:pt idx="0">
                  <c:v>0.83680678182134915</c:v>
                </c:pt>
                <c:pt idx="1">
                  <c:v>0.91545220249904502</c:v>
                </c:pt>
                <c:pt idx="2">
                  <c:v>0.87009806009075052</c:v>
                </c:pt>
                <c:pt idx="3">
                  <c:v>0.97581277126043187</c:v>
                </c:pt>
                <c:pt idx="4">
                  <c:v>0.89761109334541911</c:v>
                </c:pt>
                <c:pt idx="5">
                  <c:v>1.0748218253007782</c:v>
                </c:pt>
                <c:pt idx="6">
                  <c:v>1.1592074092992171</c:v>
                </c:pt>
                <c:pt idx="7">
                  <c:v>1.0563969296965572</c:v>
                </c:pt>
                <c:pt idx="8">
                  <c:v>1.1886450810062528</c:v>
                </c:pt>
                <c:pt idx="9">
                  <c:v>1.2571363934017126</c:v>
                </c:pt>
                <c:pt idx="10">
                  <c:v>0.90730268040487494</c:v>
                </c:pt>
                <c:pt idx="11">
                  <c:v>0.86070877187361272</c:v>
                </c:pt>
              </c:numCache>
            </c:numRef>
          </c:val>
          <c:smooth val="0"/>
          <c:extLst>
            <c:ext xmlns:c16="http://schemas.microsoft.com/office/drawing/2014/chart" uri="{C3380CC4-5D6E-409C-BE32-E72D297353CC}">
              <c16:uniqueId val="{00000009-DEF1-4231-8614-70C954EBC642}"/>
            </c:ext>
          </c:extLst>
        </c:ser>
        <c:ser>
          <c:idx val="10"/>
          <c:order val="1"/>
          <c:tx>
            <c:strRef>
              <c:f>Seasonality!$Q$157</c:f>
              <c:strCache>
                <c:ptCount val="1"/>
                <c:pt idx="0">
                  <c:v>2001</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Seasonality!$R$157:$AC$157</c:f>
              <c:numCache>
                <c:formatCode>_(* #,##0.00_);_(* \(#,##0.00\);_(* "-"??_);_(@_)</c:formatCode>
                <c:ptCount val="12"/>
                <c:pt idx="0">
                  <c:v>1.0999650168441859</c:v>
                </c:pt>
                <c:pt idx="1">
                  <c:v>0.85517118735256503</c:v>
                </c:pt>
                <c:pt idx="2">
                  <c:v>0.85552919522882764</c:v>
                </c:pt>
                <c:pt idx="3">
                  <c:v>1.1002912049362588</c:v>
                </c:pt>
                <c:pt idx="4">
                  <c:v>0.96368862116962772</c:v>
                </c:pt>
                <c:pt idx="5">
                  <c:v>1.0250047503920168</c:v>
                </c:pt>
                <c:pt idx="6">
                  <c:v>0.99119401255971762</c:v>
                </c:pt>
                <c:pt idx="7">
                  <c:v>1.0766847051556088</c:v>
                </c:pt>
                <c:pt idx="8">
                  <c:v>0.9841307181410418</c:v>
                </c:pt>
                <c:pt idx="9">
                  <c:v>0.94646505701400296</c:v>
                </c:pt>
                <c:pt idx="10">
                  <c:v>0.93016471704882564</c:v>
                </c:pt>
                <c:pt idx="11">
                  <c:v>1.1717108141573196</c:v>
                </c:pt>
              </c:numCache>
            </c:numRef>
          </c:val>
          <c:smooth val="0"/>
          <c:extLst>
            <c:ext xmlns:c16="http://schemas.microsoft.com/office/drawing/2014/chart" uri="{C3380CC4-5D6E-409C-BE32-E72D297353CC}">
              <c16:uniqueId val="{0000000A-DEF1-4231-8614-70C954EBC642}"/>
            </c:ext>
          </c:extLst>
        </c:ser>
        <c:ser>
          <c:idx val="11"/>
          <c:order val="2"/>
          <c:tx>
            <c:strRef>
              <c:f>Seasonality!$Q$158</c:f>
              <c:strCache>
                <c:ptCount val="1"/>
                <c:pt idx="0">
                  <c:v>2002</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Seasonality!$R$158:$AC$158</c:f>
              <c:numCache>
                <c:formatCode>_(* #,##0.00_);_(* \(#,##0.00\);_(* "-"??_);_(@_)</c:formatCode>
                <c:ptCount val="12"/>
                <c:pt idx="0">
                  <c:v>0.95845724125309828</c:v>
                </c:pt>
                <c:pt idx="1">
                  <c:v>0.94848514549014962</c:v>
                </c:pt>
                <c:pt idx="2">
                  <c:v>0.98960850944829781</c:v>
                </c:pt>
                <c:pt idx="3">
                  <c:v>1.1751338305038275</c:v>
                </c:pt>
                <c:pt idx="4">
                  <c:v>0.95969679474726355</c:v>
                </c:pt>
                <c:pt idx="5">
                  <c:v>0.9362925037806421</c:v>
                </c:pt>
                <c:pt idx="6">
                  <c:v>0.96681723119124297</c:v>
                </c:pt>
                <c:pt idx="7">
                  <c:v>0.96299696880109009</c:v>
                </c:pt>
                <c:pt idx="8">
                  <c:v>1.0528178546171163</c:v>
                </c:pt>
                <c:pt idx="9">
                  <c:v>1.1456439242881846</c:v>
                </c:pt>
                <c:pt idx="10">
                  <c:v>0.96861487318103778</c:v>
                </c:pt>
                <c:pt idx="11">
                  <c:v>0.93543512269805029</c:v>
                </c:pt>
              </c:numCache>
            </c:numRef>
          </c:val>
          <c:smooth val="0"/>
          <c:extLst>
            <c:ext xmlns:c16="http://schemas.microsoft.com/office/drawing/2014/chart" uri="{C3380CC4-5D6E-409C-BE32-E72D297353CC}">
              <c16:uniqueId val="{0000000B-DEF1-4231-8614-70C954EBC642}"/>
            </c:ext>
          </c:extLst>
        </c:ser>
        <c:ser>
          <c:idx val="12"/>
          <c:order val="3"/>
          <c:tx>
            <c:strRef>
              <c:f>Seasonality!$Q$159</c:f>
              <c:strCache>
                <c:ptCount val="1"/>
                <c:pt idx="0">
                  <c:v>2003</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Seasonality!$R$159:$AC$159</c:f>
              <c:numCache>
                <c:formatCode>_(* #,##0.00_);_(* \(#,##0.00\);_(* "-"??_);_(@_)</c:formatCode>
                <c:ptCount val="12"/>
                <c:pt idx="0">
                  <c:v>0.90178011649485312</c:v>
                </c:pt>
                <c:pt idx="1">
                  <c:v>0.90560280323278319</c:v>
                </c:pt>
                <c:pt idx="2">
                  <c:v>0.95421878538629834</c:v>
                </c:pt>
                <c:pt idx="3">
                  <c:v>0.99591996397335025</c:v>
                </c:pt>
                <c:pt idx="4">
                  <c:v>1.0298394752384206</c:v>
                </c:pt>
                <c:pt idx="5">
                  <c:v>1.0305212266989583</c:v>
                </c:pt>
                <c:pt idx="6">
                  <c:v>1.0868672380992255</c:v>
                </c:pt>
                <c:pt idx="7">
                  <c:v>1.0152608763706448</c:v>
                </c:pt>
                <c:pt idx="8">
                  <c:v>1.0971043889243719</c:v>
                </c:pt>
                <c:pt idx="9">
                  <c:v>1.0241946001820945</c:v>
                </c:pt>
                <c:pt idx="10">
                  <c:v>0.97813050306783633</c:v>
                </c:pt>
                <c:pt idx="11">
                  <c:v>0.98056002233116402</c:v>
                </c:pt>
              </c:numCache>
            </c:numRef>
          </c:val>
          <c:smooth val="0"/>
          <c:extLst>
            <c:ext xmlns:c16="http://schemas.microsoft.com/office/drawing/2014/chart" uri="{C3380CC4-5D6E-409C-BE32-E72D297353CC}">
              <c16:uniqueId val="{0000000C-DEF1-4231-8614-70C954EBC642}"/>
            </c:ext>
          </c:extLst>
        </c:ser>
        <c:ser>
          <c:idx val="13"/>
          <c:order val="4"/>
          <c:tx>
            <c:strRef>
              <c:f>Seasonality!$Q$160</c:f>
              <c:strCache>
                <c:ptCount val="1"/>
                <c:pt idx="0">
                  <c:v>2004</c:v>
                </c:pt>
              </c:strCache>
            </c:strRef>
          </c:tx>
          <c:spPr>
            <a:ln w="25400">
              <a:solidFill>
                <a:srgbClr val="9933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Seasonality!$R$160:$AC$160</c:f>
              <c:numCache>
                <c:formatCode>_(* #,##0.00_);_(* \(#,##0.00\);_(* "-"??_);_(@_)</c:formatCode>
                <c:ptCount val="12"/>
                <c:pt idx="0">
                  <c:v>0.9877135612576412</c:v>
                </c:pt>
                <c:pt idx="1">
                  <c:v>0.97880614606762162</c:v>
                </c:pt>
                <c:pt idx="2">
                  <c:v>0.98327975356828989</c:v>
                </c:pt>
                <c:pt idx="3">
                  <c:v>1.0108941937977598</c:v>
                </c:pt>
                <c:pt idx="4">
                  <c:v>0.83683847168066938</c:v>
                </c:pt>
                <c:pt idx="5">
                  <c:v>1.002827945262682</c:v>
                </c:pt>
                <c:pt idx="6">
                  <c:v>1.1896611806464037</c:v>
                </c:pt>
                <c:pt idx="7">
                  <c:v>1.0011872459832356</c:v>
                </c:pt>
                <c:pt idx="8">
                  <c:v>1.0139744361569376</c:v>
                </c:pt>
                <c:pt idx="9">
                  <c:v>1.0142103975641743</c:v>
                </c:pt>
                <c:pt idx="10">
                  <c:v>0.99745816298794443</c:v>
                </c:pt>
                <c:pt idx="11">
                  <c:v>0.98314850502664219</c:v>
                </c:pt>
              </c:numCache>
            </c:numRef>
          </c:val>
          <c:smooth val="0"/>
          <c:extLst>
            <c:ext xmlns:c16="http://schemas.microsoft.com/office/drawing/2014/chart" uri="{C3380CC4-5D6E-409C-BE32-E72D297353CC}">
              <c16:uniqueId val="{0000000D-DEF1-4231-8614-70C954EBC642}"/>
            </c:ext>
          </c:extLst>
        </c:ser>
        <c:ser>
          <c:idx val="14"/>
          <c:order val="5"/>
          <c:tx>
            <c:strRef>
              <c:f>Seasonality!$Q$161</c:f>
              <c:strCache>
                <c:ptCount val="1"/>
                <c:pt idx="0">
                  <c:v>2005</c:v>
                </c:pt>
              </c:strCache>
            </c:strRef>
          </c:tx>
          <c:spPr>
            <a:ln w="25400">
              <a:solidFill>
                <a:srgbClr val="3399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Seasonality!$R$161:$AC$161</c:f>
              <c:numCache>
                <c:formatCode>_(* #,##0.00_);_(* \(#,##0.00\);_(* "-"??_);_(@_)</c:formatCode>
                <c:ptCount val="12"/>
                <c:pt idx="0">
                  <c:v>0.9688550409515998</c:v>
                </c:pt>
                <c:pt idx="1">
                  <c:v>0.98242965979694352</c:v>
                </c:pt>
                <c:pt idx="2">
                  <c:v>0.98143989924658959</c:v>
                </c:pt>
                <c:pt idx="3">
                  <c:v>0.97177136533416753</c:v>
                </c:pt>
                <c:pt idx="4">
                  <c:v>0.98843280627786412</c:v>
                </c:pt>
                <c:pt idx="5">
                  <c:v>0.99017235257722458</c:v>
                </c:pt>
                <c:pt idx="6">
                  <c:v>0.99897846461812556</c:v>
                </c:pt>
                <c:pt idx="7">
                  <c:v>1.1207382458204771</c:v>
                </c:pt>
                <c:pt idx="8">
                  <c:v>0.99829226928246062</c:v>
                </c:pt>
                <c:pt idx="9">
                  <c:v>1.0070297567703144</c:v>
                </c:pt>
                <c:pt idx="10">
                  <c:v>1.0006913710740437</c:v>
                </c:pt>
                <c:pt idx="11">
                  <c:v>0.99116876825018907</c:v>
                </c:pt>
              </c:numCache>
            </c:numRef>
          </c:val>
          <c:smooth val="0"/>
          <c:extLst>
            <c:ext xmlns:c16="http://schemas.microsoft.com/office/drawing/2014/chart" uri="{C3380CC4-5D6E-409C-BE32-E72D297353CC}">
              <c16:uniqueId val="{0000000E-DEF1-4231-8614-70C954EBC642}"/>
            </c:ext>
          </c:extLst>
        </c:ser>
        <c:ser>
          <c:idx val="15"/>
          <c:order val="6"/>
          <c:tx>
            <c:strRef>
              <c:f>Seasonality!$Q$162</c:f>
              <c:strCache>
                <c:ptCount val="1"/>
                <c:pt idx="0">
                  <c:v>2006</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Seasonality!$R$162:$AC$162</c:f>
              <c:numCache>
                <c:formatCode>_(* #,##0.00_);_(* \(#,##0.00\);_(* "-"??_);_(@_)</c:formatCode>
                <c:ptCount val="12"/>
                <c:pt idx="0">
                  <c:v>0.99962758950435049</c:v>
                </c:pt>
                <c:pt idx="1">
                  <c:v>1.0612084267002568</c:v>
                </c:pt>
                <c:pt idx="2">
                  <c:v>0.99154020540727428</c:v>
                </c:pt>
                <c:pt idx="3">
                  <c:v>1.0054327295346019</c:v>
                </c:pt>
                <c:pt idx="4">
                  <c:v>0.99086725254632391</c:v>
                </c:pt>
                <c:pt idx="5">
                  <c:v>0.99862141550666028</c:v>
                </c:pt>
                <c:pt idx="6">
                  <c:v>0.98551037692722399</c:v>
                </c:pt>
                <c:pt idx="7">
                  <c:v>0.99865364538905943</c:v>
                </c:pt>
                <c:pt idx="8">
                  <c:v>0.98451476373116342</c:v>
                </c:pt>
                <c:pt idx="9">
                  <c:v>1.0074466283308183</c:v>
                </c:pt>
                <c:pt idx="10">
                  <c:v>1.0083881608693854</c:v>
                </c:pt>
                <c:pt idx="11">
                  <c:v>0.96818880555288556</c:v>
                </c:pt>
              </c:numCache>
            </c:numRef>
          </c:val>
          <c:smooth val="0"/>
          <c:extLst>
            <c:ext xmlns:c16="http://schemas.microsoft.com/office/drawing/2014/chart" uri="{C3380CC4-5D6E-409C-BE32-E72D297353CC}">
              <c16:uniqueId val="{0000000F-DEF1-4231-8614-70C954EBC642}"/>
            </c:ext>
          </c:extLst>
        </c:ser>
        <c:ser>
          <c:idx val="16"/>
          <c:order val="7"/>
          <c:tx>
            <c:strRef>
              <c:f>Seasonality!$Q$163</c:f>
              <c:strCache>
                <c:ptCount val="1"/>
                <c:pt idx="0">
                  <c:v>2007</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Seasonality!$R$163:$AC$163</c:f>
              <c:numCache>
                <c:formatCode>_(* #,##0.00_);_(* \(#,##0.00\);_(* "-"??_);_(@_)</c:formatCode>
                <c:ptCount val="12"/>
                <c:pt idx="0">
                  <c:v>0.99785871231003731</c:v>
                </c:pt>
                <c:pt idx="1">
                  <c:v>0.99294822653442949</c:v>
                </c:pt>
                <c:pt idx="2">
                  <c:v>0.99389149851340042</c:v>
                </c:pt>
                <c:pt idx="3">
                  <c:v>0.99685884863732488</c:v>
                </c:pt>
                <c:pt idx="4">
                  <c:v>1.0074664306067747</c:v>
                </c:pt>
                <c:pt idx="5">
                  <c:v>1.0081079576877587</c:v>
                </c:pt>
                <c:pt idx="6">
                  <c:v>1.0015223250348533</c:v>
                </c:pt>
                <c:pt idx="7">
                  <c:v>1.0123075009251918</c:v>
                </c:pt>
                <c:pt idx="8">
                  <c:v>0.99289681967079046</c:v>
                </c:pt>
                <c:pt idx="9">
                  <c:v>1.0063008105460565</c:v>
                </c:pt>
                <c:pt idx="10">
                  <c:v>0.99721267419287363</c:v>
                </c:pt>
                <c:pt idx="11">
                  <c:v>0.99262819534050861</c:v>
                </c:pt>
              </c:numCache>
            </c:numRef>
          </c:val>
          <c:smooth val="0"/>
          <c:extLst>
            <c:ext xmlns:c16="http://schemas.microsoft.com/office/drawing/2014/chart" uri="{C3380CC4-5D6E-409C-BE32-E72D297353CC}">
              <c16:uniqueId val="{00000010-DEF1-4231-8614-70C954EBC642}"/>
            </c:ext>
          </c:extLst>
        </c:ser>
        <c:ser>
          <c:idx val="17"/>
          <c:order val="8"/>
          <c:tx>
            <c:strRef>
              <c:f>Seasonality!$Q$164</c:f>
              <c:strCache>
                <c:ptCount val="1"/>
                <c:pt idx="0">
                  <c:v>2008</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Seasonality!$R$164:$AC$164</c:f>
              <c:numCache>
                <c:formatCode>_(* #,##0.00_);_(* \(#,##0.00\);_(* "-"??_);_(@_)</c:formatCode>
                <c:ptCount val="12"/>
                <c:pt idx="0">
                  <c:v>0.99495530455789327</c:v>
                </c:pt>
                <c:pt idx="1">
                  <c:v>0.98993392363600119</c:v>
                </c:pt>
                <c:pt idx="2">
                  <c:v>1.0024251287747294</c:v>
                </c:pt>
                <c:pt idx="3">
                  <c:v>1.0212941000098414</c:v>
                </c:pt>
                <c:pt idx="4">
                  <c:v>0.99817121364510197</c:v>
                </c:pt>
                <c:pt idx="5">
                  <c:v>0.99735561648530446</c:v>
                </c:pt>
                <c:pt idx="6">
                  <c:v>1.0131551966232157</c:v>
                </c:pt>
                <c:pt idx="7">
                  <c:v>1.008336490484691</c:v>
                </c:pt>
                <c:pt idx="8">
                  <c:v>1.0007514149879517</c:v>
                </c:pt>
                <c:pt idx="9">
                  <c:v>1.0103611545985356</c:v>
                </c:pt>
                <c:pt idx="10">
                  <c:v>0.98195349448138558</c:v>
                </c:pt>
                <c:pt idx="11">
                  <c:v>0.98130696171534881</c:v>
                </c:pt>
              </c:numCache>
            </c:numRef>
          </c:val>
          <c:smooth val="0"/>
          <c:extLst>
            <c:ext xmlns:c16="http://schemas.microsoft.com/office/drawing/2014/chart" uri="{C3380CC4-5D6E-409C-BE32-E72D297353CC}">
              <c16:uniqueId val="{00000011-DEF1-4231-8614-70C954EBC642}"/>
            </c:ext>
          </c:extLst>
        </c:ser>
        <c:ser>
          <c:idx val="18"/>
          <c:order val="9"/>
          <c:tx>
            <c:strRef>
              <c:f>Seasonality!$Q$165</c:f>
              <c:strCache>
                <c:ptCount val="1"/>
                <c:pt idx="0">
                  <c:v>2009</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Seasonality!$R$165:$AC$165</c:f>
              <c:numCache>
                <c:formatCode>_(* #,##0.00_);_(* \(#,##0.00\);_(* "-"??_);_(@_)</c:formatCode>
                <c:ptCount val="12"/>
              </c:numCache>
            </c:numRef>
          </c:val>
          <c:smooth val="0"/>
          <c:extLst>
            <c:ext xmlns:c16="http://schemas.microsoft.com/office/drawing/2014/chart" uri="{C3380CC4-5D6E-409C-BE32-E72D297353CC}">
              <c16:uniqueId val="{00000012-DEF1-4231-8614-70C954EBC642}"/>
            </c:ext>
          </c:extLst>
        </c:ser>
        <c:ser>
          <c:idx val="19"/>
          <c:order val="10"/>
          <c:tx>
            <c:strRef>
              <c:f>Seasonality!$Q$166</c:f>
              <c:strCache>
                <c:ptCount val="1"/>
                <c:pt idx="0">
                  <c:v>2010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Seasonality!$R$166:$AC$166</c:f>
              <c:numCache>
                <c:formatCode>_(* #,##0.00_);_(* \(#,##0.00\);_(* "-"??_);_(@_)</c:formatCode>
                <c:ptCount val="12"/>
                <c:pt idx="0">
                  <c:v>1.0046449921280773</c:v>
                </c:pt>
                <c:pt idx="1">
                  <c:v>1.0066626506844771</c:v>
                </c:pt>
                <c:pt idx="2">
                  <c:v>0.98121103646498264</c:v>
                </c:pt>
                <c:pt idx="3">
                  <c:v>0.97755448900337716</c:v>
                </c:pt>
                <c:pt idx="4">
                  <c:v>0.97014776046366269</c:v>
                </c:pt>
                <c:pt idx="5">
                  <c:v>0.98754689025216869</c:v>
                </c:pt>
                <c:pt idx="6">
                  <c:v>1.0246614539932515</c:v>
                </c:pt>
                <c:pt idx="7">
                  <c:v>1.0108716101897113</c:v>
                </c:pt>
                <c:pt idx="8">
                  <c:v>1.0248277247879669</c:v>
                </c:pt>
                <c:pt idx="9">
                  <c:v>1.0114321485173323</c:v>
                </c:pt>
                <c:pt idx="10">
                  <c:v>0.97983757750580314</c:v>
                </c:pt>
                <c:pt idx="11">
                  <c:v>1.0206016660091894</c:v>
                </c:pt>
              </c:numCache>
            </c:numRef>
          </c:val>
          <c:smooth val="0"/>
          <c:extLst>
            <c:ext xmlns:c16="http://schemas.microsoft.com/office/drawing/2014/chart" uri="{C3380CC4-5D6E-409C-BE32-E72D297353CC}">
              <c16:uniqueId val="{00000013-DEF1-4231-8614-70C954EBC642}"/>
            </c:ext>
          </c:extLst>
        </c:ser>
        <c:ser>
          <c:idx val="20"/>
          <c:order val="11"/>
          <c:tx>
            <c:strRef>
              <c:f>Seasonality!$Q$167</c:f>
              <c:strCache>
                <c:ptCount val="1"/>
                <c:pt idx="0">
                  <c:v>2011</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Seasonality!$R$167:$AC$167</c:f>
              <c:numCache>
                <c:formatCode>_(* #,##0.00_);_(* \(#,##0.00\);_(* "-"??_);_(@_)</c:formatCode>
                <c:ptCount val="12"/>
                <c:pt idx="0">
                  <c:v>0.96805705705802081</c:v>
                </c:pt>
                <c:pt idx="1">
                  <c:v>1.0110911960643214</c:v>
                </c:pt>
                <c:pt idx="2">
                  <c:v>1.0157658393642146</c:v>
                </c:pt>
                <c:pt idx="3">
                  <c:v>1.0165852137910767</c:v>
                </c:pt>
                <c:pt idx="4">
                  <c:v>0.99258980547833386</c:v>
                </c:pt>
                <c:pt idx="5">
                  <c:v>0.99838344837457038</c:v>
                </c:pt>
                <c:pt idx="6">
                  <c:v>0.99644119729428193</c:v>
                </c:pt>
                <c:pt idx="7">
                  <c:v>1.0063969572018616</c:v>
                </c:pt>
                <c:pt idx="8">
                  <c:v>0.99383500908542022</c:v>
                </c:pt>
                <c:pt idx="9">
                  <c:v>0.99188587877313195</c:v>
                </c:pt>
                <c:pt idx="10">
                  <c:v>0.99146412577961818</c:v>
                </c:pt>
                <c:pt idx="11">
                  <c:v>1.0175042717351479</c:v>
                </c:pt>
              </c:numCache>
            </c:numRef>
          </c:val>
          <c:smooth val="0"/>
          <c:extLst>
            <c:ext xmlns:c16="http://schemas.microsoft.com/office/drawing/2014/chart" uri="{C3380CC4-5D6E-409C-BE32-E72D297353CC}">
              <c16:uniqueId val="{00000014-DEF1-4231-8614-70C954EBC642}"/>
            </c:ext>
          </c:extLst>
        </c:ser>
        <c:ser>
          <c:idx val="21"/>
          <c:order val="12"/>
          <c:tx>
            <c:strRef>
              <c:f>Seasonality!$Q$168</c:f>
              <c:strCache>
                <c:ptCount val="1"/>
                <c:pt idx="0">
                  <c:v>2012</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Seasonality!$R$168:$AC$168</c:f>
              <c:numCache>
                <c:formatCode>_(* #,##0.00_);_(* \(#,##0.00\);_(* "-"??_);_(@_)</c:formatCode>
                <c:ptCount val="12"/>
                <c:pt idx="0">
                  <c:v>0.9959866687741481</c:v>
                </c:pt>
                <c:pt idx="1">
                  <c:v>0.99519865978517219</c:v>
                </c:pt>
                <c:pt idx="2">
                  <c:v>1.0038106236081012</c:v>
                </c:pt>
                <c:pt idx="3">
                  <c:v>0.99300877193011328</c:v>
                </c:pt>
                <c:pt idx="4">
                  <c:v>1.0154671869602336</c:v>
                </c:pt>
                <c:pt idx="5">
                  <c:v>0.99861144849863992</c:v>
                </c:pt>
                <c:pt idx="6">
                  <c:v>1.0047614372200271</c:v>
                </c:pt>
                <c:pt idx="7">
                  <c:v>1.0064158982663993</c:v>
                </c:pt>
                <c:pt idx="8">
                  <c:v>0.98361860350554131</c:v>
                </c:pt>
                <c:pt idx="9">
                  <c:v>1.002014859888668</c:v>
                </c:pt>
                <c:pt idx="10">
                  <c:v>1.0052322493782202</c:v>
                </c:pt>
                <c:pt idx="11">
                  <c:v>0.99587359218473392</c:v>
                </c:pt>
              </c:numCache>
            </c:numRef>
          </c:val>
          <c:smooth val="0"/>
          <c:extLst>
            <c:ext xmlns:c16="http://schemas.microsoft.com/office/drawing/2014/chart" uri="{C3380CC4-5D6E-409C-BE32-E72D297353CC}">
              <c16:uniqueId val="{00000015-DEF1-4231-8614-70C954EBC642}"/>
            </c:ext>
          </c:extLst>
        </c:ser>
        <c:ser>
          <c:idx val="22"/>
          <c:order val="13"/>
          <c:tx>
            <c:strRef>
              <c:f>Seasonality!$Q$169</c:f>
              <c:strCache>
                <c:ptCount val="1"/>
                <c:pt idx="0">
                  <c:v>2013</c:v>
                </c:pt>
              </c:strCache>
            </c:strRef>
          </c:tx>
          <c:spPr>
            <a:ln>
              <a:solidFill>
                <a:srgbClr val="FF0000"/>
              </a:solidFill>
            </a:ln>
          </c:spPr>
          <c:marker>
            <c:spPr>
              <a:solidFill>
                <a:srgbClr val="FF0000"/>
              </a:solidFill>
            </c:spPr>
          </c:marke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Seasonality!$R$169:$AC$169</c:f>
              <c:numCache>
                <c:formatCode>_(* #,##0.00_);_(* \(#,##0.00\);_(* "-"??_);_(@_)</c:formatCode>
                <c:ptCount val="12"/>
                <c:pt idx="0">
                  <c:v>1.0247709483601279</c:v>
                </c:pt>
                <c:pt idx="1">
                  <c:v>0.98853005674807815</c:v>
                </c:pt>
                <c:pt idx="2">
                  <c:v>0.98195786761382009</c:v>
                </c:pt>
                <c:pt idx="3">
                  <c:v>1.0036638505383408</c:v>
                </c:pt>
                <c:pt idx="4">
                  <c:v>1.0208594844759007</c:v>
                </c:pt>
                <c:pt idx="5">
                  <c:v>0.97935908246704173</c:v>
                </c:pt>
                <c:pt idx="6">
                  <c:v>0.99910504074635476</c:v>
                </c:pt>
                <c:pt idx="7">
                  <c:v>1.0084706081221417</c:v>
                </c:pt>
                <c:pt idx="8">
                  <c:v>1.0073615031447942</c:v>
                </c:pt>
                <c:pt idx="9">
                  <c:v>1.0191003393049012</c:v>
                </c:pt>
                <c:pt idx="10">
                  <c:v>0.97430864503028525</c:v>
                </c:pt>
                <c:pt idx="11">
                  <c:v>0.99251257344821353</c:v>
                </c:pt>
              </c:numCache>
            </c:numRef>
          </c:val>
          <c:smooth val="0"/>
          <c:extLst>
            <c:ext xmlns:c16="http://schemas.microsoft.com/office/drawing/2014/chart" uri="{C3380CC4-5D6E-409C-BE32-E72D297353CC}">
              <c16:uniqueId val="{00000016-DEF1-4231-8614-70C954EBC642}"/>
            </c:ext>
          </c:extLst>
        </c:ser>
        <c:ser>
          <c:idx val="23"/>
          <c:order val="14"/>
          <c:tx>
            <c:v>2014</c:v>
          </c:tx>
          <c:spPr>
            <a:ln>
              <a:solidFill>
                <a:schemeClr val="tx1">
                  <a:lumMod val="95000"/>
                  <a:lumOff val="5000"/>
                </a:schemeClr>
              </a:solidFill>
            </a:ln>
          </c:spPr>
          <c:marker>
            <c:spPr>
              <a:solidFill>
                <a:schemeClr val="tx1"/>
              </a:solidFill>
            </c:spPr>
          </c:marker>
          <c:val>
            <c:numRef>
              <c:f>Seasonality!$R$170:$AC$170</c:f>
              <c:numCache>
                <c:formatCode>_(* #,##0.00_);_(* \(#,##0.00\);_(* "-"??_);_(@_)</c:formatCode>
                <c:ptCount val="12"/>
                <c:pt idx="0">
                  <c:v>0.96858420934576162</c:v>
                </c:pt>
                <c:pt idx="1">
                  <c:v>0.989183768583343</c:v>
                </c:pt>
                <c:pt idx="2">
                  <c:v>1.0068903511360492</c:v>
                </c:pt>
                <c:pt idx="3">
                  <c:v>1.0416346172160411</c:v>
                </c:pt>
                <c:pt idx="4">
                  <c:v>0.94698197475204215</c:v>
                </c:pt>
                <c:pt idx="5">
                  <c:v>0.9971430031085512</c:v>
                </c:pt>
                <c:pt idx="6">
                  <c:v>1.0228682821403001</c:v>
                </c:pt>
                <c:pt idx="7">
                  <c:v>0.98378094856564557</c:v>
                </c:pt>
                <c:pt idx="8">
                  <c:v>1.0041836155994965</c:v>
                </c:pt>
                <c:pt idx="9">
                  <c:v>1.0430568620514211</c:v>
                </c:pt>
                <c:pt idx="10">
                  <c:v>0.98221583025192594</c:v>
                </c:pt>
                <c:pt idx="11">
                  <c:v>1.0134765372494225</c:v>
                </c:pt>
              </c:numCache>
            </c:numRef>
          </c:val>
          <c:smooth val="0"/>
          <c:extLst>
            <c:ext xmlns:c16="http://schemas.microsoft.com/office/drawing/2014/chart" uri="{C3380CC4-5D6E-409C-BE32-E72D297353CC}">
              <c16:uniqueId val="{00000017-DEF1-4231-8614-70C954EBC642}"/>
            </c:ext>
          </c:extLst>
        </c:ser>
        <c:ser>
          <c:idx val="24"/>
          <c:order val="15"/>
          <c:tx>
            <c:v>2015</c:v>
          </c:tx>
          <c:spPr>
            <a:ln w="38100">
              <a:solidFill>
                <a:srgbClr val="00B050"/>
              </a:solidFill>
              <a:prstDash val="solid"/>
            </a:ln>
          </c:spPr>
          <c:marker>
            <c:symbol val="square"/>
            <c:size val="7"/>
            <c:spPr>
              <a:solidFill>
                <a:srgbClr val="00B050"/>
              </a:solidFill>
              <a:ln w="19050">
                <a:solidFill>
                  <a:srgbClr val="00B050"/>
                </a:solidFill>
              </a:ln>
            </c:spPr>
          </c:marker>
          <c:val>
            <c:numRef>
              <c:f>Seasonality!$R$171:$AC$171</c:f>
              <c:numCache>
                <c:formatCode>_(* #,##0.00_);_(* \(#,##0.00\);_(* "-"??_);_(@_)</c:formatCode>
                <c:ptCount val="12"/>
                <c:pt idx="0">
                  <c:v>0.98946195450090746</c:v>
                </c:pt>
                <c:pt idx="1">
                  <c:v>0.98124546686818603</c:v>
                </c:pt>
                <c:pt idx="2">
                  <c:v>0.97945626634635885</c:v>
                </c:pt>
                <c:pt idx="3">
                  <c:v>0.96693199643549999</c:v>
                </c:pt>
                <c:pt idx="4">
                  <c:v>0.96627905322775731</c:v>
                </c:pt>
                <c:pt idx="5">
                  <c:v>1.0186536598163456</c:v>
                </c:pt>
                <c:pt idx="6">
                  <c:v>0.99290553156377459</c:v>
                </c:pt>
                <c:pt idx="7">
                  <c:v>1.0712741471567235</c:v>
                </c:pt>
                <c:pt idx="8">
                  <c:v>1.0529133813420906</c:v>
                </c:pt>
                <c:pt idx="9">
                  <c:v>1.0215926585517687</c:v>
                </c:pt>
                <c:pt idx="10">
                  <c:v>0.96662849631652525</c:v>
                </c:pt>
                <c:pt idx="11">
                  <c:v>0.99265738787406466</c:v>
                </c:pt>
              </c:numCache>
            </c:numRef>
          </c:val>
          <c:smooth val="0"/>
          <c:extLst>
            <c:ext xmlns:c16="http://schemas.microsoft.com/office/drawing/2014/chart" uri="{C3380CC4-5D6E-409C-BE32-E72D297353CC}">
              <c16:uniqueId val="{00000018-DEF1-4231-8614-70C954EBC642}"/>
            </c:ext>
          </c:extLst>
        </c:ser>
        <c:ser>
          <c:idx val="25"/>
          <c:order val="16"/>
          <c:tx>
            <c:v>2017</c:v>
          </c:tx>
          <c:val>
            <c:numRef>
              <c:f>Seasonality!$R$173:$AC$173</c:f>
              <c:numCache>
                <c:formatCode>_(* #,##0.00_);_(* \(#,##0.00\);_(* "-"??_);_(@_)</c:formatCode>
                <c:ptCount val="12"/>
                <c:pt idx="0">
                  <c:v>0.96216254428470482</c:v>
                </c:pt>
                <c:pt idx="1">
                  <c:v>0.99912241448229078</c:v>
                </c:pt>
                <c:pt idx="2">
                  <c:v>1.0180962728451801</c:v>
                </c:pt>
                <c:pt idx="3">
                  <c:v>0.96313954430044657</c:v>
                </c:pt>
                <c:pt idx="4">
                  <c:v>1.0342251815793997</c:v>
                </c:pt>
                <c:pt idx="5">
                  <c:v>1.0326827754205454</c:v>
                </c:pt>
                <c:pt idx="6">
                  <c:v>1.0043408317146885</c:v>
                </c:pt>
                <c:pt idx="7">
                  <c:v>1.0187677617557285</c:v>
                </c:pt>
                <c:pt idx="8">
                  <c:v>0.97579676761984335</c:v>
                </c:pt>
                <c:pt idx="9">
                  <c:v>0.98162527430231761</c:v>
                </c:pt>
                <c:pt idx="10">
                  <c:v>1.0174038091114526</c:v>
                </c:pt>
                <c:pt idx="11" formatCode="_(* #,##0.000_);_(* \(#,##0.000\);_(* &quot;-&quot;??_);_(@_)">
                  <c:v>0.99263682258340458</c:v>
                </c:pt>
              </c:numCache>
            </c:numRef>
          </c:val>
          <c:smooth val="0"/>
          <c:extLst>
            <c:ext xmlns:c16="http://schemas.microsoft.com/office/drawing/2014/chart" uri="{C3380CC4-5D6E-409C-BE32-E72D297353CC}">
              <c16:uniqueId val="{00000019-DEF1-4231-8614-70C954EBC642}"/>
            </c:ext>
          </c:extLst>
        </c:ser>
        <c:ser>
          <c:idx val="26"/>
          <c:order val="17"/>
          <c:tx>
            <c:v>2018</c:v>
          </c:tx>
          <c:marker>
            <c:spPr>
              <a:ln>
                <a:solidFill>
                  <a:schemeClr val="tx1"/>
                </a:solidFill>
              </a:ln>
            </c:spPr>
          </c:marker>
          <c:val>
            <c:numRef>
              <c:f>Seasonality!$R$174:$AC$174</c:f>
              <c:numCache>
                <c:formatCode>_(* #,##0.00_);_(* \(#,##0.00\);_(* "-"??_);_(@_)</c:formatCode>
                <c:ptCount val="12"/>
                <c:pt idx="0">
                  <c:v>1.0062712875192914</c:v>
                </c:pt>
                <c:pt idx="1">
                  <c:v>0.99398450307449771</c:v>
                </c:pt>
                <c:pt idx="2">
                  <c:v>1.0172974328797115</c:v>
                </c:pt>
                <c:pt idx="3">
                  <c:v>0.99689760126063098</c:v>
                </c:pt>
                <c:pt idx="4">
                  <c:v>0.99975460957302453</c:v>
                </c:pt>
                <c:pt idx="5">
                  <c:v>0.99709852453310122</c:v>
                </c:pt>
                <c:pt idx="6">
                  <c:v>0.9691622542650512</c:v>
                </c:pt>
                <c:pt idx="7">
                  <c:v>0.98330742612034627</c:v>
                </c:pt>
                <c:pt idx="8">
                  <c:v>0.98142219747513038</c:v>
                </c:pt>
                <c:pt idx="9">
                  <c:v>1.0276167698246017</c:v>
                </c:pt>
                <c:pt idx="10">
                  <c:v>1.0191460335194718</c:v>
                </c:pt>
                <c:pt idx="11" formatCode="_(* #,##0.000_);_(* \(#,##0.000\);_(* &quot;-&quot;??_);_(@_)">
                  <c:v>1.0080413599551414</c:v>
                </c:pt>
              </c:numCache>
            </c:numRef>
          </c:val>
          <c:smooth val="0"/>
          <c:extLst>
            <c:ext xmlns:c16="http://schemas.microsoft.com/office/drawing/2014/chart" uri="{C3380CC4-5D6E-409C-BE32-E72D297353CC}">
              <c16:uniqueId val="{0000001A-DEF1-4231-8614-70C954EBC642}"/>
            </c:ext>
          </c:extLst>
        </c:ser>
        <c:ser>
          <c:idx val="27"/>
          <c:order val="18"/>
          <c:tx>
            <c:v>2019</c:v>
          </c:tx>
          <c:spPr>
            <a:ln w="57150">
              <a:solidFill>
                <a:schemeClr val="tx1"/>
              </a:solidFill>
            </a:ln>
          </c:spPr>
          <c:marker>
            <c:symbol val="diamond"/>
            <c:size val="11"/>
            <c:spPr>
              <a:solidFill>
                <a:schemeClr val="tx1"/>
              </a:solidFill>
              <a:ln>
                <a:solidFill>
                  <a:schemeClr val="tx1"/>
                </a:solidFill>
              </a:ln>
            </c:spPr>
          </c:marker>
          <c:val>
            <c:numRef>
              <c:f>Seasonality!$R$175:$AC$175</c:f>
              <c:numCache>
                <c:formatCode>_(* #,##0.00_);_(* \(#,##0.00\);_(* "-"??_);_(@_)</c:formatCode>
                <c:ptCount val="12"/>
                <c:pt idx="0">
                  <c:v>1.056850079563997</c:v>
                </c:pt>
                <c:pt idx="1">
                  <c:v>0.94238127567934815</c:v>
                </c:pt>
                <c:pt idx="2">
                  <c:v>0.92536777119750457</c:v>
                </c:pt>
                <c:pt idx="3">
                  <c:v>1.0028002942462901</c:v>
                </c:pt>
                <c:pt idx="4">
                  <c:v>0.99371140231548738</c:v>
                </c:pt>
                <c:pt idx="5">
                  <c:v>0.99693783455157559</c:v>
                </c:pt>
                <c:pt idx="6">
                  <c:v>1.0533201620803465</c:v>
                </c:pt>
                <c:pt idx="7">
                  <c:v>0.99733376725511713</c:v>
                </c:pt>
                <c:pt idx="8">
                  <c:v>1.0247388235116923</c:v>
                </c:pt>
                <c:pt idx="9">
                  <c:v>0.99947380951075626</c:v>
                </c:pt>
                <c:pt idx="10">
                  <c:v>1.0063266950145131</c:v>
                </c:pt>
                <c:pt idx="11" formatCode="_(* #,##0.000_);_(* \(#,##0.000\);_(* &quot;-&quot;??_);_(@_)">
                  <c:v>1.0007580850733702</c:v>
                </c:pt>
              </c:numCache>
            </c:numRef>
          </c:val>
          <c:smooth val="0"/>
          <c:extLst>
            <c:ext xmlns:c16="http://schemas.microsoft.com/office/drawing/2014/chart" uri="{C3380CC4-5D6E-409C-BE32-E72D297353CC}">
              <c16:uniqueId val="{0000001B-DEF1-4231-8614-70C954EBC642}"/>
            </c:ext>
          </c:extLst>
        </c:ser>
        <c:ser>
          <c:idx val="28"/>
          <c:order val="19"/>
          <c:tx>
            <c:v>2020</c:v>
          </c:tx>
          <c:val>
            <c:numRef>
              <c:f>Seasonality!$R$176:$AC$176</c:f>
              <c:numCache>
                <c:formatCode>_(* #,##0.00_);_(* \(#,##0.00\);_(* "-"??_);_(@_)</c:formatCode>
                <c:ptCount val="12"/>
                <c:pt idx="0">
                  <c:v>0.9736772365293801</c:v>
                </c:pt>
                <c:pt idx="1">
                  <c:v>1.0526939985074577</c:v>
                </c:pt>
                <c:pt idx="2">
                  <c:v>1.1145040925247232</c:v>
                </c:pt>
                <c:pt idx="3">
                  <c:v>1.1268523682990168</c:v>
                </c:pt>
                <c:pt idx="4">
                  <c:v>1.0889675254110871</c:v>
                </c:pt>
                <c:pt idx="5">
                  <c:v>0.81000777927393142</c:v>
                </c:pt>
                <c:pt idx="6">
                  <c:v>0.87665075984294305</c:v>
                </c:pt>
                <c:pt idx="7">
                  <c:v>0.82587285728828042</c:v>
                </c:pt>
                <c:pt idx="8">
                  <c:v>1.0326788279537742</c:v>
                </c:pt>
                <c:pt idx="9">
                  <c:v>1.0270222144143377</c:v>
                </c:pt>
                <c:pt idx="10">
                  <c:v>1.0492856091492575</c:v>
                </c:pt>
                <c:pt idx="11" formatCode="_(* #,##0.000_);_(* \(#,##0.000\);_(* &quot;-&quot;??_);_(@_)">
                  <c:v>1.0217867308058131</c:v>
                </c:pt>
              </c:numCache>
            </c:numRef>
          </c:val>
          <c:smooth val="0"/>
          <c:extLst>
            <c:ext xmlns:c16="http://schemas.microsoft.com/office/drawing/2014/chart" uri="{C3380CC4-5D6E-409C-BE32-E72D297353CC}">
              <c16:uniqueId val="{0000001C-DEF1-4231-8614-70C954EBC642}"/>
            </c:ext>
          </c:extLst>
        </c:ser>
        <c:ser>
          <c:idx val="0"/>
          <c:order val="20"/>
          <c:tx>
            <c:v>2021</c:v>
          </c:tx>
          <c:val>
            <c:numRef>
              <c:f>Seasonality!$R$177:$AC$177</c:f>
              <c:numCache>
                <c:formatCode>_(* #,##0.00_);_(* \(#,##0.00\);_(* "-"??_);_(@_)</c:formatCode>
                <c:ptCount val="12"/>
                <c:pt idx="0">
                  <c:v>0.99913475458733791</c:v>
                </c:pt>
                <c:pt idx="1">
                  <c:v>0.98870580587757018</c:v>
                </c:pt>
                <c:pt idx="2">
                  <c:v>0.96206405238499049</c:v>
                </c:pt>
                <c:pt idx="3">
                  <c:v>0.95493384883922561</c:v>
                </c:pt>
                <c:pt idx="4">
                  <c:v>0.92737274694111094</c:v>
                </c:pt>
                <c:pt idx="5">
                  <c:v>0.94244846886468381</c:v>
                </c:pt>
                <c:pt idx="6">
                  <c:v>0.94296186952230654</c:v>
                </c:pt>
                <c:pt idx="7">
                  <c:v>0.93414529154048331</c:v>
                </c:pt>
                <c:pt idx="8">
                  <c:v>1.0694449928292062</c:v>
                </c:pt>
                <c:pt idx="9">
                  <c:v>1.0772672647195229</c:v>
                </c:pt>
                <c:pt idx="10">
                  <c:v>1.1069586745297748</c:v>
                </c:pt>
                <c:pt idx="11" formatCode="_(* #,##0.000_);_(* \(#,##0.000\);_(* &quot;-&quot;??_);_(@_)">
                  <c:v>1.0945622293637853</c:v>
                </c:pt>
              </c:numCache>
            </c:numRef>
          </c:val>
          <c:smooth val="0"/>
          <c:extLst>
            <c:ext xmlns:c16="http://schemas.microsoft.com/office/drawing/2014/chart" uri="{C3380CC4-5D6E-409C-BE32-E72D297353CC}">
              <c16:uniqueId val="{00000001-B554-4D57-9D46-8530A4DB332D}"/>
            </c:ext>
          </c:extLst>
        </c:ser>
        <c:ser>
          <c:idx val="1"/>
          <c:order val="21"/>
          <c:tx>
            <c:v>2022</c:v>
          </c:tx>
          <c:val>
            <c:numRef>
              <c:f>Seasonality!$R$178:$AC$178</c:f>
              <c:numCache>
                <c:formatCode>_(* #,##0.00_);_(* \(#,##0.00\);_(* "-"??_);_(@_)</c:formatCode>
                <c:ptCount val="12"/>
                <c:pt idx="0">
                  <c:v>0.91982018492249795</c:v>
                </c:pt>
                <c:pt idx="1">
                  <c:v>0.93705274450830223</c:v>
                </c:pt>
                <c:pt idx="2">
                  <c:v>0.90214818116846029</c:v>
                </c:pt>
                <c:pt idx="3">
                  <c:v>1.0398324382196005</c:v>
                </c:pt>
                <c:pt idx="4">
                  <c:v>0.9977013520914062</c:v>
                </c:pt>
                <c:pt idx="5">
                  <c:v>0.99600058591334739</c:v>
                </c:pt>
                <c:pt idx="6">
                  <c:v>0.9994786657322976</c:v>
                </c:pt>
                <c:pt idx="7">
                  <c:v>1.031444067187919</c:v>
                </c:pt>
                <c:pt idx="8">
                  <c:v>1.0825304042400832</c:v>
                </c:pt>
                <c:pt idx="9">
                  <c:v>1.024136022049652</c:v>
                </c:pt>
                <c:pt idx="10">
                  <c:v>1.0338006271752695</c:v>
                </c:pt>
                <c:pt idx="11" formatCode="_(* #,##0.000_);_(* \(#,##0.000\);_(* &quot;-&quot;??_);_(@_)">
                  <c:v>1.0360547267911631</c:v>
                </c:pt>
              </c:numCache>
            </c:numRef>
          </c:val>
          <c:smooth val="0"/>
          <c:extLst>
            <c:ext xmlns:c16="http://schemas.microsoft.com/office/drawing/2014/chart" uri="{C3380CC4-5D6E-409C-BE32-E72D297353CC}">
              <c16:uniqueId val="{00000002-B554-4D57-9D46-8530A4DB332D}"/>
            </c:ext>
          </c:extLst>
        </c:ser>
        <c:ser>
          <c:idx val="2"/>
          <c:order val="22"/>
          <c:tx>
            <c:strRef>
              <c:f>Seasonality!$Q$179</c:f>
              <c:strCache>
                <c:ptCount val="1"/>
                <c:pt idx="0">
                  <c:v>2023</c:v>
                </c:pt>
              </c:strCache>
            </c:strRef>
          </c:tx>
          <c:val>
            <c:numRef>
              <c:f>Seasonality!$R$179:$U$179</c:f>
              <c:numCache>
                <c:formatCode>_(* #,##0.00_);_(* \(#,##0.00\);_(* "-"??_);_(@_)</c:formatCode>
                <c:ptCount val="4"/>
                <c:pt idx="0">
                  <c:v>0.95960369446623683</c:v>
                </c:pt>
                <c:pt idx="1">
                  <c:v>1.04687109911035</c:v>
                </c:pt>
                <c:pt idx="2">
                  <c:v>0.97648233957022446</c:v>
                </c:pt>
                <c:pt idx="3">
                  <c:v>1.0170428668531879</c:v>
                </c:pt>
              </c:numCache>
            </c:numRef>
          </c:val>
          <c:smooth val="0"/>
          <c:extLst>
            <c:ext xmlns:c16="http://schemas.microsoft.com/office/drawing/2014/chart" uri="{C3380CC4-5D6E-409C-BE32-E72D297353CC}">
              <c16:uniqueId val="{00000000-109C-4715-BBD5-CC4FDB3EE5DE}"/>
            </c:ext>
          </c:extLst>
        </c:ser>
        <c:dLbls>
          <c:showLegendKey val="0"/>
          <c:showVal val="0"/>
          <c:showCatName val="0"/>
          <c:showSerName val="0"/>
          <c:showPercent val="0"/>
          <c:showBubbleSize val="0"/>
        </c:dLbls>
        <c:marker val="1"/>
        <c:smooth val="0"/>
        <c:axId val="1277606768"/>
        <c:axId val="1"/>
      </c:lineChart>
      <c:catAx>
        <c:axId val="1277606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1.4"/>
          <c:min val="0.60000000000000009"/>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06768"/>
        <c:crosses val="autoZero"/>
        <c:crossBetween val="between"/>
      </c:valAx>
    </c:plotArea>
    <c:legend>
      <c:legendPos val="r"/>
      <c:layout>
        <c:manualLayout>
          <c:xMode val="edge"/>
          <c:yMode val="edge"/>
          <c:x val="0.79285798650168726"/>
          <c:y val="2.3952095808383235E-2"/>
          <c:w val="0.18313325588399812"/>
          <c:h val="0.86523259934973884"/>
        </c:manualLayout>
      </c:layout>
      <c:overlay val="0"/>
      <c:txPr>
        <a:bodyPr/>
        <a:lstStyle/>
        <a:p>
          <a:pPr>
            <a:defRPr sz="5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2014</c:v>
          </c:tx>
          <c:spPr>
            <a:ln w="25400">
              <a:solidFill>
                <a:srgbClr val="993366"/>
              </a:solidFill>
              <a:prstDash val="solid"/>
            </a:ln>
          </c:spPr>
          <c:val>
            <c:numRef>
              <c:f>Seasonality!$R$170:$AC$170</c:f>
              <c:numCache>
                <c:formatCode>_(* #,##0.00_);_(* \(#,##0.00\);_(* "-"??_);_(@_)</c:formatCode>
                <c:ptCount val="12"/>
                <c:pt idx="0">
                  <c:v>0.96858420934576162</c:v>
                </c:pt>
                <c:pt idx="1">
                  <c:v>0.989183768583343</c:v>
                </c:pt>
                <c:pt idx="2">
                  <c:v>1.0068903511360492</c:v>
                </c:pt>
                <c:pt idx="3">
                  <c:v>1.0416346172160411</c:v>
                </c:pt>
                <c:pt idx="4">
                  <c:v>0.94698197475204215</c:v>
                </c:pt>
                <c:pt idx="5">
                  <c:v>0.9971430031085512</c:v>
                </c:pt>
                <c:pt idx="6">
                  <c:v>1.0228682821403001</c:v>
                </c:pt>
                <c:pt idx="7">
                  <c:v>0.98378094856564557</c:v>
                </c:pt>
                <c:pt idx="8">
                  <c:v>1.0041836155994965</c:v>
                </c:pt>
                <c:pt idx="9">
                  <c:v>1.0430568620514211</c:v>
                </c:pt>
                <c:pt idx="10">
                  <c:v>0.98221583025192594</c:v>
                </c:pt>
                <c:pt idx="11">
                  <c:v>1.0134765372494225</c:v>
                </c:pt>
              </c:numCache>
            </c:numRef>
          </c:val>
          <c:smooth val="0"/>
          <c:extLst>
            <c:ext xmlns:c16="http://schemas.microsoft.com/office/drawing/2014/chart" uri="{C3380CC4-5D6E-409C-BE32-E72D297353CC}">
              <c16:uniqueId val="{00000005-4F65-4AE1-8FFB-C1409CA35617}"/>
            </c:ext>
          </c:extLst>
        </c:ser>
        <c:ser>
          <c:idx val="2"/>
          <c:order val="1"/>
          <c:tx>
            <c:v>2015</c:v>
          </c:tx>
          <c:spPr>
            <a:ln w="38100">
              <a:solidFill>
                <a:srgbClr val="00B050"/>
              </a:solidFill>
              <a:prstDash val="solid"/>
            </a:ln>
          </c:spPr>
          <c:marker>
            <c:symbol val="square"/>
            <c:size val="7"/>
            <c:spPr>
              <a:solidFill>
                <a:srgbClr val="00B050"/>
              </a:solidFill>
              <a:ln w="15875">
                <a:solidFill>
                  <a:srgbClr val="00B050"/>
                </a:solidFill>
              </a:ln>
            </c:spPr>
          </c:marker>
          <c:val>
            <c:numRef>
              <c:f>Seasonality!$R$171:$AC$171</c:f>
              <c:numCache>
                <c:formatCode>_(* #,##0.00_);_(* \(#,##0.00\);_(* "-"??_);_(@_)</c:formatCode>
                <c:ptCount val="12"/>
                <c:pt idx="0">
                  <c:v>0.98946195450090746</c:v>
                </c:pt>
                <c:pt idx="1">
                  <c:v>0.98124546686818603</c:v>
                </c:pt>
                <c:pt idx="2">
                  <c:v>0.97945626634635885</c:v>
                </c:pt>
                <c:pt idx="3">
                  <c:v>0.96693199643549999</c:v>
                </c:pt>
                <c:pt idx="4">
                  <c:v>0.96627905322775731</c:v>
                </c:pt>
                <c:pt idx="5">
                  <c:v>1.0186536598163456</c:v>
                </c:pt>
                <c:pt idx="6">
                  <c:v>0.99290553156377459</c:v>
                </c:pt>
                <c:pt idx="7">
                  <c:v>1.0712741471567235</c:v>
                </c:pt>
                <c:pt idx="8">
                  <c:v>1.0529133813420906</c:v>
                </c:pt>
                <c:pt idx="9">
                  <c:v>1.0215926585517687</c:v>
                </c:pt>
                <c:pt idx="10">
                  <c:v>0.96662849631652525</c:v>
                </c:pt>
                <c:pt idx="11">
                  <c:v>0.99265738787406466</c:v>
                </c:pt>
              </c:numCache>
            </c:numRef>
          </c:val>
          <c:smooth val="0"/>
          <c:extLst>
            <c:ext xmlns:c16="http://schemas.microsoft.com/office/drawing/2014/chart" uri="{C3380CC4-5D6E-409C-BE32-E72D297353CC}">
              <c16:uniqueId val="{00000006-4F65-4AE1-8FFB-C1409CA35617}"/>
            </c:ext>
          </c:extLst>
        </c:ser>
        <c:ser>
          <c:idx val="3"/>
          <c:order val="2"/>
          <c:tx>
            <c:v>2017</c:v>
          </c:tx>
          <c:val>
            <c:numRef>
              <c:f>Seasonality!$R$173:$AC$173</c:f>
              <c:numCache>
                <c:formatCode>_(* #,##0.00_);_(* \(#,##0.00\);_(* "-"??_);_(@_)</c:formatCode>
                <c:ptCount val="12"/>
                <c:pt idx="0">
                  <c:v>0.96216254428470482</c:v>
                </c:pt>
                <c:pt idx="1">
                  <c:v>0.99912241448229078</c:v>
                </c:pt>
                <c:pt idx="2">
                  <c:v>1.0180962728451801</c:v>
                </c:pt>
                <c:pt idx="3">
                  <c:v>0.96313954430044657</c:v>
                </c:pt>
                <c:pt idx="4">
                  <c:v>1.0342251815793997</c:v>
                </c:pt>
                <c:pt idx="5">
                  <c:v>1.0326827754205454</c:v>
                </c:pt>
                <c:pt idx="6">
                  <c:v>1.0043408317146885</c:v>
                </c:pt>
                <c:pt idx="7">
                  <c:v>1.0187677617557285</c:v>
                </c:pt>
                <c:pt idx="8">
                  <c:v>0.97579676761984335</c:v>
                </c:pt>
                <c:pt idx="9">
                  <c:v>0.98162527430231761</c:v>
                </c:pt>
                <c:pt idx="10">
                  <c:v>1.0174038091114526</c:v>
                </c:pt>
                <c:pt idx="11" formatCode="_(* #,##0.000_);_(* \(#,##0.000\);_(* &quot;-&quot;??_);_(@_)">
                  <c:v>0.99263682258340458</c:v>
                </c:pt>
              </c:numCache>
            </c:numRef>
          </c:val>
          <c:smooth val="0"/>
          <c:extLst>
            <c:ext xmlns:c16="http://schemas.microsoft.com/office/drawing/2014/chart" uri="{C3380CC4-5D6E-409C-BE32-E72D297353CC}">
              <c16:uniqueId val="{00000007-4F65-4AE1-8FFB-C1409CA35617}"/>
            </c:ext>
          </c:extLst>
        </c:ser>
        <c:ser>
          <c:idx val="4"/>
          <c:order val="3"/>
          <c:tx>
            <c:v>2018</c:v>
          </c:tx>
          <c:val>
            <c:numRef>
              <c:f>Seasonality!$R$174:$AC$174</c:f>
              <c:numCache>
                <c:formatCode>_(* #,##0.00_);_(* \(#,##0.00\);_(* "-"??_);_(@_)</c:formatCode>
                <c:ptCount val="12"/>
                <c:pt idx="0">
                  <c:v>1.0062712875192914</c:v>
                </c:pt>
                <c:pt idx="1">
                  <c:v>0.99398450307449771</c:v>
                </c:pt>
                <c:pt idx="2">
                  <c:v>1.0172974328797115</c:v>
                </c:pt>
                <c:pt idx="3">
                  <c:v>0.99689760126063098</c:v>
                </c:pt>
                <c:pt idx="4">
                  <c:v>0.99975460957302453</c:v>
                </c:pt>
                <c:pt idx="5">
                  <c:v>0.99709852453310122</c:v>
                </c:pt>
                <c:pt idx="6">
                  <c:v>0.9691622542650512</c:v>
                </c:pt>
                <c:pt idx="7">
                  <c:v>0.98330742612034627</c:v>
                </c:pt>
                <c:pt idx="8">
                  <c:v>0.98142219747513038</c:v>
                </c:pt>
                <c:pt idx="9">
                  <c:v>1.0276167698246017</c:v>
                </c:pt>
                <c:pt idx="10">
                  <c:v>1.0191460335194718</c:v>
                </c:pt>
                <c:pt idx="11" formatCode="_(* #,##0.000_);_(* \(#,##0.000\);_(* &quot;-&quot;??_);_(@_)">
                  <c:v>1.0080413599551414</c:v>
                </c:pt>
              </c:numCache>
            </c:numRef>
          </c:val>
          <c:smooth val="0"/>
          <c:extLst>
            <c:ext xmlns:c16="http://schemas.microsoft.com/office/drawing/2014/chart" uri="{C3380CC4-5D6E-409C-BE32-E72D297353CC}">
              <c16:uniqueId val="{00000008-4F65-4AE1-8FFB-C1409CA35617}"/>
            </c:ext>
          </c:extLst>
        </c:ser>
        <c:ser>
          <c:idx val="5"/>
          <c:order val="4"/>
          <c:tx>
            <c:v>2019</c:v>
          </c:tx>
          <c:val>
            <c:numRef>
              <c:f>Seasonality!$R$175:$AC$175</c:f>
              <c:numCache>
                <c:formatCode>_(* #,##0.00_);_(* \(#,##0.00\);_(* "-"??_);_(@_)</c:formatCode>
                <c:ptCount val="12"/>
                <c:pt idx="0">
                  <c:v>1.056850079563997</c:v>
                </c:pt>
                <c:pt idx="1">
                  <c:v>0.94238127567934815</c:v>
                </c:pt>
                <c:pt idx="2">
                  <c:v>0.92536777119750457</c:v>
                </c:pt>
                <c:pt idx="3">
                  <c:v>1.0028002942462901</c:v>
                </c:pt>
                <c:pt idx="4">
                  <c:v>0.99371140231548738</c:v>
                </c:pt>
                <c:pt idx="5">
                  <c:v>0.99693783455157559</c:v>
                </c:pt>
                <c:pt idx="6">
                  <c:v>1.0533201620803465</c:v>
                </c:pt>
                <c:pt idx="7">
                  <c:v>0.99733376725511713</c:v>
                </c:pt>
                <c:pt idx="8">
                  <c:v>1.0247388235116923</c:v>
                </c:pt>
                <c:pt idx="9">
                  <c:v>0.99947380951075626</c:v>
                </c:pt>
                <c:pt idx="10">
                  <c:v>1.0063266950145131</c:v>
                </c:pt>
                <c:pt idx="11" formatCode="_(* #,##0.000_);_(* \(#,##0.000\);_(* &quot;-&quot;??_);_(@_)">
                  <c:v>1.0007580850733702</c:v>
                </c:pt>
              </c:numCache>
            </c:numRef>
          </c:val>
          <c:smooth val="0"/>
          <c:extLst>
            <c:ext xmlns:c16="http://schemas.microsoft.com/office/drawing/2014/chart" uri="{C3380CC4-5D6E-409C-BE32-E72D297353CC}">
              <c16:uniqueId val="{00000009-4F65-4AE1-8FFB-C1409CA35617}"/>
            </c:ext>
          </c:extLst>
        </c:ser>
        <c:ser>
          <c:idx val="6"/>
          <c:order val="5"/>
          <c:tx>
            <c:v>2020</c:v>
          </c:tx>
          <c:val>
            <c:numRef>
              <c:f>Seasonality!$R$176:$AC$176</c:f>
              <c:numCache>
                <c:formatCode>_(* #,##0.00_);_(* \(#,##0.00\);_(* "-"??_);_(@_)</c:formatCode>
                <c:ptCount val="12"/>
                <c:pt idx="0">
                  <c:v>0.9736772365293801</c:v>
                </c:pt>
                <c:pt idx="1">
                  <c:v>1.0526939985074577</c:v>
                </c:pt>
                <c:pt idx="2">
                  <c:v>1.1145040925247232</c:v>
                </c:pt>
                <c:pt idx="3">
                  <c:v>1.1268523682990168</c:v>
                </c:pt>
                <c:pt idx="4">
                  <c:v>1.0889675254110871</c:v>
                </c:pt>
                <c:pt idx="5">
                  <c:v>0.81000777927393142</c:v>
                </c:pt>
                <c:pt idx="6">
                  <c:v>0.87665075984294305</c:v>
                </c:pt>
                <c:pt idx="7">
                  <c:v>0.82587285728828042</c:v>
                </c:pt>
                <c:pt idx="8">
                  <c:v>1.0326788279537742</c:v>
                </c:pt>
                <c:pt idx="9">
                  <c:v>1.0270222144143377</c:v>
                </c:pt>
                <c:pt idx="10">
                  <c:v>1.0492856091492575</c:v>
                </c:pt>
                <c:pt idx="11" formatCode="_(* #,##0.000_);_(* \(#,##0.000\);_(* &quot;-&quot;??_);_(@_)">
                  <c:v>1.0217867308058131</c:v>
                </c:pt>
              </c:numCache>
            </c:numRef>
          </c:val>
          <c:smooth val="0"/>
          <c:extLst>
            <c:ext xmlns:c16="http://schemas.microsoft.com/office/drawing/2014/chart" uri="{C3380CC4-5D6E-409C-BE32-E72D297353CC}">
              <c16:uniqueId val="{0000000A-4F65-4AE1-8FFB-C1409CA35617}"/>
            </c:ext>
          </c:extLst>
        </c:ser>
        <c:ser>
          <c:idx val="0"/>
          <c:order val="6"/>
          <c:tx>
            <c:v>2021</c:v>
          </c:tx>
          <c:val>
            <c:numRef>
              <c:f>Seasonality!$R$177:$AC$177</c:f>
              <c:numCache>
                <c:formatCode>_(* #,##0.00_);_(* \(#,##0.00\);_(* "-"??_);_(@_)</c:formatCode>
                <c:ptCount val="12"/>
                <c:pt idx="0">
                  <c:v>0.99913475458733791</c:v>
                </c:pt>
                <c:pt idx="1">
                  <c:v>0.98870580587757018</c:v>
                </c:pt>
                <c:pt idx="2">
                  <c:v>0.96206405238499049</c:v>
                </c:pt>
                <c:pt idx="3">
                  <c:v>0.95493384883922561</c:v>
                </c:pt>
                <c:pt idx="4">
                  <c:v>0.92737274694111094</c:v>
                </c:pt>
                <c:pt idx="5">
                  <c:v>0.94244846886468381</c:v>
                </c:pt>
                <c:pt idx="6">
                  <c:v>0.94296186952230654</c:v>
                </c:pt>
                <c:pt idx="7">
                  <c:v>0.93414529154048331</c:v>
                </c:pt>
                <c:pt idx="8">
                  <c:v>1.0694449928292062</c:v>
                </c:pt>
                <c:pt idx="9">
                  <c:v>1.0772672647195229</c:v>
                </c:pt>
                <c:pt idx="10">
                  <c:v>1.1069586745297748</c:v>
                </c:pt>
                <c:pt idx="11" formatCode="_(* #,##0.000_);_(* \(#,##0.000\);_(* &quot;-&quot;??_);_(@_)">
                  <c:v>1.0945622293637853</c:v>
                </c:pt>
              </c:numCache>
            </c:numRef>
          </c:val>
          <c:smooth val="0"/>
          <c:extLst>
            <c:ext xmlns:c16="http://schemas.microsoft.com/office/drawing/2014/chart" uri="{C3380CC4-5D6E-409C-BE32-E72D297353CC}">
              <c16:uniqueId val="{00000001-4A3D-48B4-BF96-F8F318442DB3}"/>
            </c:ext>
          </c:extLst>
        </c:ser>
        <c:ser>
          <c:idx val="7"/>
          <c:order val="7"/>
          <c:tx>
            <c:v>2022</c:v>
          </c:tx>
          <c:val>
            <c:numRef>
              <c:f>Seasonality!$R$178:$AC$178</c:f>
              <c:numCache>
                <c:formatCode>_(* #,##0.00_);_(* \(#,##0.00\);_(* "-"??_);_(@_)</c:formatCode>
                <c:ptCount val="12"/>
                <c:pt idx="0">
                  <c:v>0.91982018492249795</c:v>
                </c:pt>
                <c:pt idx="1">
                  <c:v>0.93705274450830223</c:v>
                </c:pt>
                <c:pt idx="2">
                  <c:v>0.90214818116846029</c:v>
                </c:pt>
                <c:pt idx="3">
                  <c:v>1.0398324382196005</c:v>
                </c:pt>
                <c:pt idx="4">
                  <c:v>0.9977013520914062</c:v>
                </c:pt>
                <c:pt idx="5">
                  <c:v>0.99600058591334739</c:v>
                </c:pt>
                <c:pt idx="6">
                  <c:v>0.9994786657322976</c:v>
                </c:pt>
                <c:pt idx="7">
                  <c:v>1.031444067187919</c:v>
                </c:pt>
                <c:pt idx="8">
                  <c:v>1.0825304042400832</c:v>
                </c:pt>
                <c:pt idx="9">
                  <c:v>1.024136022049652</c:v>
                </c:pt>
                <c:pt idx="10">
                  <c:v>1.0338006271752695</c:v>
                </c:pt>
                <c:pt idx="11" formatCode="_(* #,##0.000_);_(* \(#,##0.000\);_(* &quot;-&quot;??_);_(@_)">
                  <c:v>1.0360547267911631</c:v>
                </c:pt>
              </c:numCache>
            </c:numRef>
          </c:val>
          <c:smooth val="0"/>
          <c:extLst>
            <c:ext xmlns:c16="http://schemas.microsoft.com/office/drawing/2014/chart" uri="{C3380CC4-5D6E-409C-BE32-E72D297353CC}">
              <c16:uniqueId val="{00000002-4A3D-48B4-BF96-F8F318442DB3}"/>
            </c:ext>
          </c:extLst>
        </c:ser>
        <c:ser>
          <c:idx val="8"/>
          <c:order val="8"/>
          <c:tx>
            <c:strRef>
              <c:f>Seasonality!$Q$179</c:f>
              <c:strCache>
                <c:ptCount val="1"/>
                <c:pt idx="0">
                  <c:v>2023</c:v>
                </c:pt>
              </c:strCache>
            </c:strRef>
          </c:tx>
          <c:val>
            <c:numRef>
              <c:f>Seasonality!$R$179:$U$179</c:f>
              <c:numCache>
                <c:formatCode>_(* #,##0.00_);_(* \(#,##0.00\);_(* "-"??_);_(@_)</c:formatCode>
                <c:ptCount val="4"/>
                <c:pt idx="0">
                  <c:v>0.95960369446623683</c:v>
                </c:pt>
                <c:pt idx="1">
                  <c:v>1.04687109911035</c:v>
                </c:pt>
                <c:pt idx="2">
                  <c:v>0.97648233957022446</c:v>
                </c:pt>
                <c:pt idx="3">
                  <c:v>1.0170428668531879</c:v>
                </c:pt>
              </c:numCache>
            </c:numRef>
          </c:val>
          <c:smooth val="0"/>
          <c:extLst>
            <c:ext xmlns:c16="http://schemas.microsoft.com/office/drawing/2014/chart" uri="{C3380CC4-5D6E-409C-BE32-E72D297353CC}">
              <c16:uniqueId val="{00000000-0662-441F-9DDC-518300DEC8FB}"/>
            </c:ext>
          </c:extLst>
        </c:ser>
        <c:dLbls>
          <c:showLegendKey val="0"/>
          <c:showVal val="0"/>
          <c:showCatName val="0"/>
          <c:showSerName val="0"/>
          <c:showPercent val="0"/>
          <c:showBubbleSize val="0"/>
        </c:dLbls>
        <c:marker val="1"/>
        <c:smooth val="0"/>
        <c:axId val="1277616280"/>
        <c:axId val="1"/>
      </c:lineChart>
      <c:catAx>
        <c:axId val="12776162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16280"/>
        <c:crosses val="autoZero"/>
        <c:crossBetween val="between"/>
      </c:valAx>
    </c:plotArea>
    <c:legend>
      <c:legendPos val="r"/>
      <c:layout>
        <c:manualLayout>
          <c:xMode val="edge"/>
          <c:yMode val="edge"/>
          <c:x val="0.87043276567173289"/>
          <c:y val="0.15968126738648686"/>
          <c:w val="9.227055920335539E-2"/>
          <c:h val="0.45615606268394532"/>
        </c:manualLayout>
      </c:layout>
      <c:overlay val="0"/>
      <c:txPr>
        <a:bodyPr/>
        <a:lstStyle/>
        <a:p>
          <a:pPr>
            <a:defRPr sz="5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87743392541042E-2"/>
          <c:y val="3.5539369777363231E-2"/>
          <c:w val="0.77574524114718213"/>
          <c:h val="0.85884166408682772"/>
        </c:manualLayout>
      </c:layout>
      <c:lineChart>
        <c:grouping val="standard"/>
        <c:varyColors val="0"/>
        <c:ser>
          <c:idx val="0"/>
          <c:order val="0"/>
          <c:tx>
            <c:strRef>
              <c:f>Seasonality!$Q$191</c:f>
              <c:strCache>
                <c:ptCount val="1"/>
                <c:pt idx="0">
                  <c:v>1990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Seasonality!$R$191:$AC$191</c:f>
              <c:numCache>
                <c:formatCode>_(* #,##0.00_);_(* \(#,##0.00\);_(* "-"??_);_(@_)</c:formatCode>
                <c:ptCount val="12"/>
                <c:pt idx="0">
                  <c:v>0.94407802523422646</c:v>
                </c:pt>
                <c:pt idx="1">
                  <c:v>0.96964831369418847</c:v>
                </c:pt>
                <c:pt idx="2">
                  <c:v>0.97645696268577598</c:v>
                </c:pt>
                <c:pt idx="3">
                  <c:v>0.98782827136277929</c:v>
                </c:pt>
                <c:pt idx="4">
                  <c:v>0.98561799845216158</c:v>
                </c:pt>
                <c:pt idx="5">
                  <c:v>1.005131584106522</c:v>
                </c:pt>
                <c:pt idx="6">
                  <c:v>1.0393262176560525</c:v>
                </c:pt>
                <c:pt idx="7">
                  <c:v>1.037165066184055</c:v>
                </c:pt>
                <c:pt idx="8">
                  <c:v>1.0137977398641296</c:v>
                </c:pt>
                <c:pt idx="9">
                  <c:v>1.0229691480478107</c:v>
                </c:pt>
                <c:pt idx="10">
                  <c:v>1.0065525238165673</c:v>
                </c:pt>
                <c:pt idx="11">
                  <c:v>1.0114281488957311</c:v>
                </c:pt>
              </c:numCache>
            </c:numRef>
          </c:val>
          <c:smooth val="0"/>
          <c:extLst>
            <c:ext xmlns:c16="http://schemas.microsoft.com/office/drawing/2014/chart" uri="{C3380CC4-5D6E-409C-BE32-E72D297353CC}">
              <c16:uniqueId val="{00000000-D66D-4D85-A6F8-4CC20DDD386F}"/>
            </c:ext>
          </c:extLst>
        </c:ser>
        <c:ser>
          <c:idx val="1"/>
          <c:order val="1"/>
          <c:tx>
            <c:strRef>
              <c:f>Seasonality!$Q$192</c:f>
              <c:strCache>
                <c:ptCount val="1"/>
                <c:pt idx="0">
                  <c:v>1991</c:v>
                </c:pt>
              </c:strCache>
            </c:strRef>
          </c:tx>
          <c:spPr>
            <a:ln w="25400">
              <a:solidFill>
                <a:srgbClr val="9933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Seasonality!$R$192:$AC$192</c:f>
              <c:numCache>
                <c:formatCode>_(* #,##0.00_);_(* \(#,##0.00\);_(* "-"??_);_(@_)</c:formatCode>
                <c:ptCount val="12"/>
                <c:pt idx="0">
                  <c:v>0.96480437825746068</c:v>
                </c:pt>
                <c:pt idx="1">
                  <c:v>0.97367153633705039</c:v>
                </c:pt>
                <c:pt idx="2">
                  <c:v>0.97904666337382351</c:v>
                </c:pt>
                <c:pt idx="3">
                  <c:v>0.9904481303548075</c:v>
                </c:pt>
                <c:pt idx="4">
                  <c:v>0.98823199549072316</c:v>
                </c:pt>
                <c:pt idx="5">
                  <c:v>1.0077973339085198</c:v>
                </c:pt>
                <c:pt idx="6">
                  <c:v>1.0420826564176406</c:v>
                </c:pt>
                <c:pt idx="7">
                  <c:v>1.0399157732691147</c:v>
                </c:pt>
                <c:pt idx="8">
                  <c:v>1.0164864735255146</c:v>
                </c:pt>
                <c:pt idx="9">
                  <c:v>1.025682205568814</c:v>
                </c:pt>
                <c:pt idx="10">
                  <c:v>1.0057394279342138</c:v>
                </c:pt>
                <c:pt idx="11">
                  <c:v>0.96609342556231703</c:v>
                </c:pt>
              </c:numCache>
            </c:numRef>
          </c:val>
          <c:smooth val="0"/>
          <c:extLst>
            <c:ext xmlns:c16="http://schemas.microsoft.com/office/drawing/2014/chart" uri="{C3380CC4-5D6E-409C-BE32-E72D297353CC}">
              <c16:uniqueId val="{00000001-D66D-4D85-A6F8-4CC20DDD386F}"/>
            </c:ext>
          </c:extLst>
        </c:ser>
        <c:ser>
          <c:idx val="2"/>
          <c:order val="2"/>
          <c:tx>
            <c:strRef>
              <c:f>Seasonality!$Q$193</c:f>
              <c:strCache>
                <c:ptCount val="1"/>
                <c:pt idx="0">
                  <c:v>1992</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Seasonality!$R$193:$AC$193</c:f>
              <c:numCache>
                <c:formatCode>_(* #,##0.00_);_(* \(#,##0.00\);_(* "-"??_);_(@_)</c:formatCode>
                <c:ptCount val="12"/>
                <c:pt idx="0">
                  <c:v>0.97116814495258075</c:v>
                </c:pt>
                <c:pt idx="1">
                  <c:v>0.9773817947570701</c:v>
                </c:pt>
                <c:pt idx="2">
                  <c:v>1.0012431361818828</c:v>
                </c:pt>
                <c:pt idx="3">
                  <c:v>1.0034008304185076</c:v>
                </c:pt>
                <c:pt idx="4">
                  <c:v>1.0124037932612227</c:v>
                </c:pt>
                <c:pt idx="5">
                  <c:v>1.0214371147789052</c:v>
                </c:pt>
                <c:pt idx="6">
                  <c:v>1.0306071762560571</c:v>
                </c:pt>
                <c:pt idx="7">
                  <c:v>1.0329693891033123</c:v>
                </c:pt>
                <c:pt idx="8">
                  <c:v>1.0124108304307227</c:v>
                </c:pt>
                <c:pt idx="9">
                  <c:v>0.99610240859046795</c:v>
                </c:pt>
                <c:pt idx="10">
                  <c:v>0.98542960681037206</c:v>
                </c:pt>
                <c:pt idx="11">
                  <c:v>0.95544577445889822</c:v>
                </c:pt>
              </c:numCache>
            </c:numRef>
          </c:val>
          <c:smooth val="0"/>
          <c:extLst>
            <c:ext xmlns:c16="http://schemas.microsoft.com/office/drawing/2014/chart" uri="{C3380CC4-5D6E-409C-BE32-E72D297353CC}">
              <c16:uniqueId val="{00000002-D66D-4D85-A6F8-4CC20DDD386F}"/>
            </c:ext>
          </c:extLst>
        </c:ser>
        <c:ser>
          <c:idx val="3"/>
          <c:order val="3"/>
          <c:tx>
            <c:strRef>
              <c:f>Seasonality!$Q$194</c:f>
              <c:strCache>
                <c:ptCount val="1"/>
                <c:pt idx="0">
                  <c:v>1993</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Seasonality!$R$194:$AC$194</c:f>
              <c:numCache>
                <c:formatCode>_(* #,##0.00_);_(* \(#,##0.00\);_(* "-"??_);_(@_)</c:formatCode>
                <c:ptCount val="12"/>
                <c:pt idx="0">
                  <c:v>0.97842057624718648</c:v>
                </c:pt>
                <c:pt idx="1">
                  <c:v>0.99086613495527376</c:v>
                </c:pt>
                <c:pt idx="2">
                  <c:v>1.0021550402197508</c:v>
                </c:pt>
                <c:pt idx="3">
                  <c:v>1.0075274947812467</c:v>
                </c:pt>
                <c:pt idx="4">
                  <c:v>1.0164127955383289</c:v>
                </c:pt>
                <c:pt idx="5">
                  <c:v>0.97985693792195661</c:v>
                </c:pt>
                <c:pt idx="6">
                  <c:v>1.0154689949820723</c:v>
                </c:pt>
                <c:pt idx="7">
                  <c:v>1.0160348238616645</c:v>
                </c:pt>
                <c:pt idx="8">
                  <c:v>1.0090844739255178</c:v>
                </c:pt>
                <c:pt idx="9">
                  <c:v>1.0225246198161819</c:v>
                </c:pt>
                <c:pt idx="10">
                  <c:v>0.96346471518475951</c:v>
                </c:pt>
                <c:pt idx="11">
                  <c:v>0.99818339256606181</c:v>
                </c:pt>
              </c:numCache>
            </c:numRef>
          </c:val>
          <c:smooth val="0"/>
          <c:extLst>
            <c:ext xmlns:c16="http://schemas.microsoft.com/office/drawing/2014/chart" uri="{C3380CC4-5D6E-409C-BE32-E72D297353CC}">
              <c16:uniqueId val="{00000003-D66D-4D85-A6F8-4CC20DDD386F}"/>
            </c:ext>
          </c:extLst>
        </c:ser>
        <c:ser>
          <c:idx val="4"/>
          <c:order val="4"/>
          <c:tx>
            <c:strRef>
              <c:f>Seasonality!$Q$195</c:f>
              <c:strCache>
                <c:ptCount val="1"/>
                <c:pt idx="0">
                  <c:v>1994</c:v>
                </c:pt>
              </c:strCache>
            </c:strRef>
          </c:tx>
          <c:spPr>
            <a:ln w="25400">
              <a:solidFill>
                <a:srgbClr val="3399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Seasonality!$R$195:$AC$195</c:f>
              <c:numCache>
                <c:formatCode>_(* #,##0.00_);_(* \(#,##0.00\);_(* "-"??_);_(@_)</c:formatCode>
                <c:ptCount val="12"/>
                <c:pt idx="0">
                  <c:v>0.97543106199190277</c:v>
                </c:pt>
                <c:pt idx="1">
                  <c:v>0.99483294488757301</c:v>
                </c:pt>
                <c:pt idx="2">
                  <c:v>1.0023321666995015</c:v>
                </c:pt>
                <c:pt idx="3">
                  <c:v>1.0014239373250076</c:v>
                </c:pt>
                <c:pt idx="4">
                  <c:v>1.0212304324839268</c:v>
                </c:pt>
                <c:pt idx="5">
                  <c:v>1.0197778641370498</c:v>
                </c:pt>
                <c:pt idx="6">
                  <c:v>1.0063937667512171</c:v>
                </c:pt>
                <c:pt idx="7">
                  <c:v>1.0165993054890174</c:v>
                </c:pt>
                <c:pt idx="8">
                  <c:v>1.0033145668926504</c:v>
                </c:pt>
                <c:pt idx="9">
                  <c:v>0.99785474797738949</c:v>
                </c:pt>
                <c:pt idx="10">
                  <c:v>0.98689675898411922</c:v>
                </c:pt>
                <c:pt idx="11">
                  <c:v>0.97391244638064389</c:v>
                </c:pt>
              </c:numCache>
            </c:numRef>
          </c:val>
          <c:smooth val="0"/>
          <c:extLst>
            <c:ext xmlns:c16="http://schemas.microsoft.com/office/drawing/2014/chart" uri="{C3380CC4-5D6E-409C-BE32-E72D297353CC}">
              <c16:uniqueId val="{00000004-D66D-4D85-A6F8-4CC20DDD386F}"/>
            </c:ext>
          </c:extLst>
        </c:ser>
        <c:ser>
          <c:idx val="5"/>
          <c:order val="5"/>
          <c:tx>
            <c:strRef>
              <c:f>Seasonality!$Q$196</c:f>
              <c:strCache>
                <c:ptCount val="1"/>
                <c:pt idx="0">
                  <c:v>1995</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Seasonality!$R$196:$AC$196</c:f>
              <c:numCache>
                <c:formatCode>_(* #,##0.00_);_(* \(#,##0.00\);_(* "-"??_);_(@_)</c:formatCode>
                <c:ptCount val="12"/>
                <c:pt idx="0">
                  <c:v>0.99879816955021772</c:v>
                </c:pt>
                <c:pt idx="1">
                  <c:v>1.0187817904317504</c:v>
                </c:pt>
                <c:pt idx="2">
                  <c:v>1.0283048416355691</c:v>
                </c:pt>
                <c:pt idx="3">
                  <c:v>1.0318746784741035</c:v>
                </c:pt>
                <c:pt idx="4">
                  <c:v>0.88803781395552395</c:v>
                </c:pt>
                <c:pt idx="5">
                  <c:v>1.0200971954420011</c:v>
                </c:pt>
                <c:pt idx="6">
                  <c:v>1.0166383481660639</c:v>
                </c:pt>
                <c:pt idx="7">
                  <c:v>1.0335168503435699</c:v>
                </c:pt>
                <c:pt idx="8">
                  <c:v>1.0074294871824314</c:v>
                </c:pt>
                <c:pt idx="9">
                  <c:v>0.9987211550847146</c:v>
                </c:pt>
                <c:pt idx="10">
                  <c:v>0.98497487831530606</c:v>
                </c:pt>
                <c:pt idx="11">
                  <c:v>0.97282479141874711</c:v>
                </c:pt>
              </c:numCache>
            </c:numRef>
          </c:val>
          <c:smooth val="0"/>
          <c:extLst>
            <c:ext xmlns:c16="http://schemas.microsoft.com/office/drawing/2014/chart" uri="{C3380CC4-5D6E-409C-BE32-E72D297353CC}">
              <c16:uniqueId val="{00000005-D66D-4D85-A6F8-4CC20DDD386F}"/>
            </c:ext>
          </c:extLst>
        </c:ser>
        <c:ser>
          <c:idx val="6"/>
          <c:order val="6"/>
          <c:tx>
            <c:strRef>
              <c:f>Seasonality!$Q$197</c:f>
              <c:strCache>
                <c:ptCount val="1"/>
                <c:pt idx="0">
                  <c:v>1996</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Seasonality!$R$197:$AC$197</c:f>
              <c:numCache>
                <c:formatCode>_(* #,##0.00_);_(* \(#,##0.00\);_(* "-"??_);_(@_)</c:formatCode>
                <c:ptCount val="12"/>
                <c:pt idx="0">
                  <c:v>0.96289574747992623</c:v>
                </c:pt>
                <c:pt idx="1">
                  <c:v>0.9937577499010749</c:v>
                </c:pt>
                <c:pt idx="2">
                  <c:v>0.99478360586316283</c:v>
                </c:pt>
                <c:pt idx="3">
                  <c:v>0.99673455649349285</c:v>
                </c:pt>
                <c:pt idx="4">
                  <c:v>1.038870124019144</c:v>
                </c:pt>
                <c:pt idx="5">
                  <c:v>1.0281229181214844</c:v>
                </c:pt>
                <c:pt idx="6">
                  <c:v>1.033521391683583</c:v>
                </c:pt>
                <c:pt idx="7">
                  <c:v>1.0225869459756889</c:v>
                </c:pt>
                <c:pt idx="8">
                  <c:v>0.95449415908145496</c:v>
                </c:pt>
                <c:pt idx="9">
                  <c:v>1.0114416843710998</c:v>
                </c:pt>
                <c:pt idx="10">
                  <c:v>0.99545224213797301</c:v>
                </c:pt>
                <c:pt idx="11">
                  <c:v>0.96733887487191639</c:v>
                </c:pt>
              </c:numCache>
            </c:numRef>
          </c:val>
          <c:smooth val="0"/>
          <c:extLst>
            <c:ext xmlns:c16="http://schemas.microsoft.com/office/drawing/2014/chart" uri="{C3380CC4-5D6E-409C-BE32-E72D297353CC}">
              <c16:uniqueId val="{00000006-D66D-4D85-A6F8-4CC20DDD386F}"/>
            </c:ext>
          </c:extLst>
        </c:ser>
        <c:ser>
          <c:idx val="7"/>
          <c:order val="7"/>
          <c:tx>
            <c:strRef>
              <c:f>Seasonality!$Q$198</c:f>
              <c:strCache>
                <c:ptCount val="1"/>
                <c:pt idx="0">
                  <c:v>1997</c:v>
                </c:pt>
              </c:strCache>
            </c:strRef>
          </c:tx>
          <c:spPr>
            <a:ln w="25400">
              <a:solidFill>
                <a:srgbClr val="9933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Seasonality!$R$198:$AC$198</c:f>
              <c:numCache>
                <c:formatCode>_(* #,##0.00_);_(* \(#,##0.00\);_(* "-"??_);_(@_)</c:formatCode>
                <c:ptCount val="12"/>
                <c:pt idx="0">
                  <c:v>0.96491140465602032</c:v>
                </c:pt>
                <c:pt idx="1">
                  <c:v>0.99130606881193384</c:v>
                </c:pt>
                <c:pt idx="2">
                  <c:v>0.99062246451451386</c:v>
                </c:pt>
                <c:pt idx="3">
                  <c:v>0.98674633563278702</c:v>
                </c:pt>
                <c:pt idx="4">
                  <c:v>1.0145970655276992</c:v>
                </c:pt>
                <c:pt idx="5">
                  <c:v>1.015812689726554</c:v>
                </c:pt>
                <c:pt idx="6">
                  <c:v>1.0202876787618351</c:v>
                </c:pt>
                <c:pt idx="7">
                  <c:v>1.0372117643452237</c:v>
                </c:pt>
                <c:pt idx="8">
                  <c:v>1.0108746756071072</c:v>
                </c:pt>
                <c:pt idx="9">
                  <c:v>1.0056725503148811</c:v>
                </c:pt>
                <c:pt idx="10">
                  <c:v>0.99961432005174011</c:v>
                </c:pt>
                <c:pt idx="11">
                  <c:v>0.9623429820497037</c:v>
                </c:pt>
              </c:numCache>
            </c:numRef>
          </c:val>
          <c:smooth val="0"/>
          <c:extLst>
            <c:ext xmlns:c16="http://schemas.microsoft.com/office/drawing/2014/chart" uri="{C3380CC4-5D6E-409C-BE32-E72D297353CC}">
              <c16:uniqueId val="{00000007-D66D-4D85-A6F8-4CC20DDD386F}"/>
            </c:ext>
          </c:extLst>
        </c:ser>
        <c:ser>
          <c:idx val="8"/>
          <c:order val="8"/>
          <c:tx>
            <c:strRef>
              <c:f>Seasonality!$Q$199</c:f>
              <c:strCache>
                <c:ptCount val="1"/>
                <c:pt idx="0">
                  <c:v>1998</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Seasonality!$R$199:$AC$199</c:f>
              <c:numCache>
                <c:formatCode>_(* #,##0.00_);_(* \(#,##0.00\);_(* "-"??_);_(@_)</c:formatCode>
                <c:ptCount val="12"/>
                <c:pt idx="0">
                  <c:v>0.95557686619046156</c:v>
                </c:pt>
                <c:pt idx="1">
                  <c:v>0.99238547553719736</c:v>
                </c:pt>
                <c:pt idx="2">
                  <c:v>1.0004471649782809</c:v>
                </c:pt>
                <c:pt idx="3">
                  <c:v>0.99459249557183582</c:v>
                </c:pt>
                <c:pt idx="4">
                  <c:v>1.0024089382517016</c:v>
                </c:pt>
                <c:pt idx="5">
                  <c:v>1.0073517899431093</c:v>
                </c:pt>
                <c:pt idx="6">
                  <c:v>1.0129898995180875</c:v>
                </c:pt>
                <c:pt idx="7">
                  <c:v>1.0316781436336162</c:v>
                </c:pt>
                <c:pt idx="8">
                  <c:v>1.0164072809690845</c:v>
                </c:pt>
                <c:pt idx="9">
                  <c:v>0.99403893310141989</c:v>
                </c:pt>
                <c:pt idx="10">
                  <c:v>0.99581585764062652</c:v>
                </c:pt>
                <c:pt idx="11">
                  <c:v>0.99630715466457864</c:v>
                </c:pt>
              </c:numCache>
            </c:numRef>
          </c:val>
          <c:smooth val="0"/>
          <c:extLst>
            <c:ext xmlns:c16="http://schemas.microsoft.com/office/drawing/2014/chart" uri="{C3380CC4-5D6E-409C-BE32-E72D297353CC}">
              <c16:uniqueId val="{00000008-D66D-4D85-A6F8-4CC20DDD386F}"/>
            </c:ext>
          </c:extLst>
        </c:ser>
        <c:ser>
          <c:idx val="9"/>
          <c:order val="9"/>
          <c:tx>
            <c:strRef>
              <c:f>Seasonality!$Q$200</c:f>
              <c:strCache>
                <c:ptCount val="1"/>
                <c:pt idx="0">
                  <c:v>1999</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Seasonality!$R$200:$AC$200</c:f>
              <c:numCache>
                <c:formatCode>_(* #,##0.00_);_(* \(#,##0.00\);_(* "-"??_);_(@_)</c:formatCode>
                <c:ptCount val="12"/>
                <c:pt idx="0">
                  <c:v>0.94672055557100787</c:v>
                </c:pt>
                <c:pt idx="1">
                  <c:v>0.98005308591901164</c:v>
                </c:pt>
                <c:pt idx="2">
                  <c:v>0.99350861013652081</c:v>
                </c:pt>
                <c:pt idx="3">
                  <c:v>0.97891468672707715</c:v>
                </c:pt>
                <c:pt idx="4">
                  <c:v>1.0181888497095495</c:v>
                </c:pt>
                <c:pt idx="5">
                  <c:v>1.0282308907467463</c:v>
                </c:pt>
                <c:pt idx="6">
                  <c:v>1.03547560608408</c:v>
                </c:pt>
                <c:pt idx="7">
                  <c:v>1.0396708481693213</c:v>
                </c:pt>
                <c:pt idx="8">
                  <c:v>1.0153723900838161</c:v>
                </c:pt>
                <c:pt idx="9">
                  <c:v>1.0042935407765823</c:v>
                </c:pt>
                <c:pt idx="10">
                  <c:v>0.9922068957106428</c:v>
                </c:pt>
                <c:pt idx="11">
                  <c:v>0.96736404036564616</c:v>
                </c:pt>
              </c:numCache>
            </c:numRef>
          </c:val>
          <c:smooth val="0"/>
          <c:extLst>
            <c:ext xmlns:c16="http://schemas.microsoft.com/office/drawing/2014/chart" uri="{C3380CC4-5D6E-409C-BE32-E72D297353CC}">
              <c16:uniqueId val="{00000009-D66D-4D85-A6F8-4CC20DDD386F}"/>
            </c:ext>
          </c:extLst>
        </c:ser>
        <c:ser>
          <c:idx val="10"/>
          <c:order val="10"/>
          <c:tx>
            <c:strRef>
              <c:f>Seasonality!$Q$201</c:f>
              <c:strCache>
                <c:ptCount val="1"/>
                <c:pt idx="0">
                  <c:v>2000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Seasonality!$R$201:$AC$201</c:f>
              <c:numCache>
                <c:formatCode>_(* #,##0.00_);_(* \(#,##0.00\);_(* "-"??_);_(@_)</c:formatCode>
                <c:ptCount val="12"/>
                <c:pt idx="0">
                  <c:v>0.95045628623965905</c:v>
                </c:pt>
                <c:pt idx="1">
                  <c:v>0.97632477302291265</c:v>
                </c:pt>
                <c:pt idx="2">
                  <c:v>0.99982079035712135</c:v>
                </c:pt>
                <c:pt idx="3">
                  <c:v>1.0018994465168198</c:v>
                </c:pt>
                <c:pt idx="4">
                  <c:v>1.0130762295151434</c:v>
                </c:pt>
                <c:pt idx="5">
                  <c:v>1.0319608124027451</c:v>
                </c:pt>
                <c:pt idx="6">
                  <c:v>1.0391477351642568</c:v>
                </c:pt>
                <c:pt idx="7">
                  <c:v>1.0337142344207688</c:v>
                </c:pt>
                <c:pt idx="8">
                  <c:v>1.0478002596720413</c:v>
                </c:pt>
                <c:pt idx="9">
                  <c:v>1.0051599683034282</c:v>
                </c:pt>
                <c:pt idx="10">
                  <c:v>0.93566860758270798</c:v>
                </c:pt>
                <c:pt idx="11">
                  <c:v>0.96497085680239592</c:v>
                </c:pt>
              </c:numCache>
            </c:numRef>
          </c:val>
          <c:smooth val="0"/>
          <c:extLst>
            <c:ext xmlns:c16="http://schemas.microsoft.com/office/drawing/2014/chart" uri="{C3380CC4-5D6E-409C-BE32-E72D297353CC}">
              <c16:uniqueId val="{0000000A-D66D-4D85-A6F8-4CC20DDD386F}"/>
            </c:ext>
          </c:extLst>
        </c:ser>
        <c:ser>
          <c:idx val="11"/>
          <c:order val="11"/>
          <c:tx>
            <c:strRef>
              <c:f>Seasonality!$Q$202</c:f>
              <c:strCache>
                <c:ptCount val="1"/>
                <c:pt idx="0">
                  <c:v>2001</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Seasonality!$R$202:$AC$202</c:f>
              <c:numCache>
                <c:formatCode>_(* #,##0.00_);_(* \(#,##0.00\);_(* "-"??_);_(@_)</c:formatCode>
                <c:ptCount val="12"/>
                <c:pt idx="0">
                  <c:v>0.93636529870332941</c:v>
                </c:pt>
                <c:pt idx="1">
                  <c:v>0.95889365795457826</c:v>
                </c:pt>
                <c:pt idx="2">
                  <c:v>0.97197527037802534</c:v>
                </c:pt>
                <c:pt idx="3">
                  <c:v>1.0090559362143741</c:v>
                </c:pt>
                <c:pt idx="4">
                  <c:v>1.0290029602122894</c:v>
                </c:pt>
                <c:pt idx="5">
                  <c:v>1.0236687142938656</c:v>
                </c:pt>
                <c:pt idx="6">
                  <c:v>1.0235560291154333</c:v>
                </c:pt>
                <c:pt idx="7">
                  <c:v>1.0376285935681413</c:v>
                </c:pt>
                <c:pt idx="8">
                  <c:v>1.0214973902035567</c:v>
                </c:pt>
                <c:pt idx="9">
                  <c:v>0.99881405837804882</c:v>
                </c:pt>
                <c:pt idx="10">
                  <c:v>1.005854011328567</c:v>
                </c:pt>
                <c:pt idx="11">
                  <c:v>0.9836880796497911</c:v>
                </c:pt>
              </c:numCache>
            </c:numRef>
          </c:val>
          <c:smooth val="0"/>
          <c:extLst>
            <c:ext xmlns:c16="http://schemas.microsoft.com/office/drawing/2014/chart" uri="{C3380CC4-5D6E-409C-BE32-E72D297353CC}">
              <c16:uniqueId val="{0000000B-D66D-4D85-A6F8-4CC20DDD386F}"/>
            </c:ext>
          </c:extLst>
        </c:ser>
        <c:ser>
          <c:idx val="12"/>
          <c:order val="12"/>
          <c:tx>
            <c:strRef>
              <c:f>Seasonality!$Q$203</c:f>
              <c:strCache>
                <c:ptCount val="1"/>
                <c:pt idx="0">
                  <c:v>2002</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Seasonality!$R$203:$AC$203</c:f>
              <c:numCache>
                <c:formatCode>_(* #,##0.00_);_(* \(#,##0.00\);_(* "-"??_);_(@_)</c:formatCode>
                <c:ptCount val="12"/>
                <c:pt idx="0">
                  <c:v>0.95606546418406002</c:v>
                </c:pt>
                <c:pt idx="1">
                  <c:v>0.98103154895506395</c:v>
                </c:pt>
                <c:pt idx="2">
                  <c:v>1.0026085417999768</c:v>
                </c:pt>
                <c:pt idx="3">
                  <c:v>1.0073015180025997</c:v>
                </c:pt>
                <c:pt idx="4">
                  <c:v>1.0139475276708094</c:v>
                </c:pt>
                <c:pt idx="5">
                  <c:v>1.0202245101546046</c:v>
                </c:pt>
                <c:pt idx="6">
                  <c:v>1.018673346669942</c:v>
                </c:pt>
                <c:pt idx="7">
                  <c:v>1.0201068131647193</c:v>
                </c:pt>
                <c:pt idx="8">
                  <c:v>1.003307756520635</c:v>
                </c:pt>
                <c:pt idx="9">
                  <c:v>1.0105625512444409</c:v>
                </c:pt>
                <c:pt idx="10">
                  <c:v>0.99417448631535577</c:v>
                </c:pt>
                <c:pt idx="11">
                  <c:v>0.97199593531779072</c:v>
                </c:pt>
              </c:numCache>
            </c:numRef>
          </c:val>
          <c:smooth val="0"/>
          <c:extLst>
            <c:ext xmlns:c16="http://schemas.microsoft.com/office/drawing/2014/chart" uri="{C3380CC4-5D6E-409C-BE32-E72D297353CC}">
              <c16:uniqueId val="{0000000C-D66D-4D85-A6F8-4CC20DDD386F}"/>
            </c:ext>
          </c:extLst>
        </c:ser>
        <c:ser>
          <c:idx val="13"/>
          <c:order val="13"/>
          <c:tx>
            <c:strRef>
              <c:f>Seasonality!$Q$204</c:f>
              <c:strCache>
                <c:ptCount val="1"/>
                <c:pt idx="0">
                  <c:v>2003</c:v>
                </c:pt>
              </c:strCache>
            </c:strRef>
          </c:tx>
          <c:spPr>
            <a:ln w="25400">
              <a:solidFill>
                <a:srgbClr val="9933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Seasonality!$R$204:$AC$204</c:f>
              <c:numCache>
                <c:formatCode>_(* #,##0.00_);_(* \(#,##0.00\);_(* "-"??_);_(@_)</c:formatCode>
                <c:ptCount val="12"/>
                <c:pt idx="0">
                  <c:v>0.94838086677511846</c:v>
                </c:pt>
                <c:pt idx="1">
                  <c:v>0.95928799137314891</c:v>
                </c:pt>
                <c:pt idx="2">
                  <c:v>0.97619476327964749</c:v>
                </c:pt>
                <c:pt idx="3">
                  <c:v>1.002762122961139</c:v>
                </c:pt>
                <c:pt idx="4">
                  <c:v>1.0110826959789581</c:v>
                </c:pt>
                <c:pt idx="5">
                  <c:v>1.0295946896503037</c:v>
                </c:pt>
                <c:pt idx="6">
                  <c:v>1.0261739786840858</c:v>
                </c:pt>
                <c:pt idx="7">
                  <c:v>1.0279033850641466</c:v>
                </c:pt>
                <c:pt idx="8">
                  <c:v>1.0152304827500458</c:v>
                </c:pt>
                <c:pt idx="9">
                  <c:v>1.0099215848433081</c:v>
                </c:pt>
                <c:pt idx="10">
                  <c:v>1.00815092807958</c:v>
                </c:pt>
                <c:pt idx="11">
                  <c:v>0.98531651056051928</c:v>
                </c:pt>
              </c:numCache>
            </c:numRef>
          </c:val>
          <c:smooth val="0"/>
          <c:extLst>
            <c:ext xmlns:c16="http://schemas.microsoft.com/office/drawing/2014/chart" uri="{C3380CC4-5D6E-409C-BE32-E72D297353CC}">
              <c16:uniqueId val="{0000000D-D66D-4D85-A6F8-4CC20DDD386F}"/>
            </c:ext>
          </c:extLst>
        </c:ser>
        <c:ser>
          <c:idx val="14"/>
          <c:order val="14"/>
          <c:tx>
            <c:strRef>
              <c:f>Seasonality!$Q$205</c:f>
              <c:strCache>
                <c:ptCount val="1"/>
                <c:pt idx="0">
                  <c:v>2004</c:v>
                </c:pt>
              </c:strCache>
            </c:strRef>
          </c:tx>
          <c:spPr>
            <a:ln w="25400">
              <a:solidFill>
                <a:srgbClr val="3399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Seasonality!$R$205:$AC$205</c:f>
              <c:numCache>
                <c:formatCode>_(* #,##0.00_);_(* \(#,##0.00\);_(* "-"??_);_(@_)</c:formatCode>
                <c:ptCount val="12"/>
                <c:pt idx="0">
                  <c:v>0.94071870685114356</c:v>
                </c:pt>
                <c:pt idx="1">
                  <c:v>0.97741885908827952</c:v>
                </c:pt>
                <c:pt idx="2">
                  <c:v>0.98385179386742738</c:v>
                </c:pt>
                <c:pt idx="3">
                  <c:v>0.98335718695772012</c:v>
                </c:pt>
                <c:pt idx="4">
                  <c:v>1.0013497349746179</c:v>
                </c:pt>
                <c:pt idx="5">
                  <c:v>1.0181082006275393</c:v>
                </c:pt>
                <c:pt idx="6">
                  <c:v>1.0107499214820257</c:v>
                </c:pt>
                <c:pt idx="7">
                  <c:v>1.0378404300719455</c:v>
                </c:pt>
                <c:pt idx="8">
                  <c:v>1.0196665519531261</c:v>
                </c:pt>
                <c:pt idx="9">
                  <c:v>1.0362246736124097</c:v>
                </c:pt>
                <c:pt idx="10">
                  <c:v>1.0138323568618282</c:v>
                </c:pt>
                <c:pt idx="11">
                  <c:v>0.97688158365193611</c:v>
                </c:pt>
              </c:numCache>
            </c:numRef>
          </c:val>
          <c:smooth val="0"/>
          <c:extLst>
            <c:ext xmlns:c16="http://schemas.microsoft.com/office/drawing/2014/chart" uri="{C3380CC4-5D6E-409C-BE32-E72D297353CC}">
              <c16:uniqueId val="{0000000E-D66D-4D85-A6F8-4CC20DDD386F}"/>
            </c:ext>
          </c:extLst>
        </c:ser>
        <c:ser>
          <c:idx val="15"/>
          <c:order val="15"/>
          <c:tx>
            <c:strRef>
              <c:f>Seasonality!$Q$206</c:f>
              <c:strCache>
                <c:ptCount val="1"/>
                <c:pt idx="0">
                  <c:v>2005</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Seasonality!$R$206:$AC$206</c:f>
              <c:numCache>
                <c:formatCode>_(* #,##0.00_);_(* \(#,##0.00\);_(* "-"??_);_(@_)</c:formatCode>
                <c:ptCount val="12"/>
                <c:pt idx="0">
                  <c:v>0.96720575714562429</c:v>
                </c:pt>
                <c:pt idx="1">
                  <c:v>0.99028404400291259</c:v>
                </c:pt>
                <c:pt idx="2">
                  <c:v>0.98289053908746105</c:v>
                </c:pt>
                <c:pt idx="3">
                  <c:v>0.99705564111712719</c:v>
                </c:pt>
                <c:pt idx="4">
                  <c:v>1.0133755040576224</c:v>
                </c:pt>
                <c:pt idx="5">
                  <c:v>1.0207825257311136</c:v>
                </c:pt>
                <c:pt idx="6">
                  <c:v>1.0170683181883329</c:v>
                </c:pt>
                <c:pt idx="7">
                  <c:v>1.0232659882047097</c:v>
                </c:pt>
                <c:pt idx="8">
                  <c:v>1.0062023467027328</c:v>
                </c:pt>
                <c:pt idx="9">
                  <c:v>1.019689722351961</c:v>
                </c:pt>
                <c:pt idx="10">
                  <c:v>0.99637093255913456</c:v>
                </c:pt>
                <c:pt idx="11">
                  <c:v>0.9658086808512687</c:v>
                </c:pt>
              </c:numCache>
            </c:numRef>
          </c:val>
          <c:smooth val="0"/>
          <c:extLst>
            <c:ext xmlns:c16="http://schemas.microsoft.com/office/drawing/2014/chart" uri="{C3380CC4-5D6E-409C-BE32-E72D297353CC}">
              <c16:uniqueId val="{0000000F-D66D-4D85-A6F8-4CC20DDD386F}"/>
            </c:ext>
          </c:extLst>
        </c:ser>
        <c:ser>
          <c:idx val="16"/>
          <c:order val="16"/>
          <c:tx>
            <c:strRef>
              <c:f>Seasonality!$Q$207</c:f>
              <c:strCache>
                <c:ptCount val="1"/>
                <c:pt idx="0">
                  <c:v>2006</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Seasonality!$R$207:$AC$207</c:f>
              <c:numCache>
                <c:formatCode>_(* #,##0.00_);_(* \(#,##0.00\);_(* "-"??_);_(@_)</c:formatCode>
                <c:ptCount val="12"/>
                <c:pt idx="0">
                  <c:v>0.96046986704313941</c:v>
                </c:pt>
                <c:pt idx="1">
                  <c:v>1.0096761676304016</c:v>
                </c:pt>
                <c:pt idx="2">
                  <c:v>0.98030663909049509</c:v>
                </c:pt>
                <c:pt idx="3">
                  <c:v>1.0045770994436143</c:v>
                </c:pt>
                <c:pt idx="4">
                  <c:v>1.006421672995621</c:v>
                </c:pt>
                <c:pt idx="5">
                  <c:v>1.0161527180432053</c:v>
                </c:pt>
                <c:pt idx="6">
                  <c:v>1.0255108598499589</c:v>
                </c:pt>
                <c:pt idx="7">
                  <c:v>1.0214376169733206</c:v>
                </c:pt>
                <c:pt idx="8">
                  <c:v>1.0186301100737112</c:v>
                </c:pt>
                <c:pt idx="9">
                  <c:v>0.99504015832167736</c:v>
                </c:pt>
                <c:pt idx="10">
                  <c:v>0.99809921788365585</c:v>
                </c:pt>
                <c:pt idx="11">
                  <c:v>0.96367787265119798</c:v>
                </c:pt>
              </c:numCache>
            </c:numRef>
          </c:val>
          <c:smooth val="0"/>
          <c:extLst>
            <c:ext xmlns:c16="http://schemas.microsoft.com/office/drawing/2014/chart" uri="{C3380CC4-5D6E-409C-BE32-E72D297353CC}">
              <c16:uniqueId val="{00000010-D66D-4D85-A6F8-4CC20DDD386F}"/>
            </c:ext>
          </c:extLst>
        </c:ser>
        <c:ser>
          <c:idx val="17"/>
          <c:order val="17"/>
          <c:tx>
            <c:strRef>
              <c:f>Seasonality!$Q$208</c:f>
              <c:strCache>
                <c:ptCount val="1"/>
                <c:pt idx="0">
                  <c:v>2007</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Seasonality!$R$208:$AC$208</c:f>
              <c:numCache>
                <c:formatCode>_(* #,##0.00_);_(* \(#,##0.00\);_(* "-"??_);_(@_)</c:formatCode>
                <c:ptCount val="12"/>
                <c:pt idx="0">
                  <c:v>0.9584449299925083</c:v>
                </c:pt>
                <c:pt idx="1">
                  <c:v>0.98594972606250397</c:v>
                </c:pt>
                <c:pt idx="2">
                  <c:v>0.99917111420472493</c:v>
                </c:pt>
                <c:pt idx="3">
                  <c:v>1.0067006626131272</c:v>
                </c:pt>
                <c:pt idx="4">
                  <c:v>1.0234228979997524</c:v>
                </c:pt>
                <c:pt idx="5">
                  <c:v>1.0198800152233745</c:v>
                </c:pt>
                <c:pt idx="6">
                  <c:v>0.99486419585183494</c:v>
                </c:pt>
                <c:pt idx="7">
                  <c:v>1.0170894671594546</c:v>
                </c:pt>
                <c:pt idx="8">
                  <c:v>1.0073616175228572</c:v>
                </c:pt>
                <c:pt idx="9">
                  <c:v>1.0073974444678231</c:v>
                </c:pt>
                <c:pt idx="10">
                  <c:v>0.99778073355109032</c:v>
                </c:pt>
                <c:pt idx="11">
                  <c:v>0.98193719535095003</c:v>
                </c:pt>
              </c:numCache>
            </c:numRef>
          </c:val>
          <c:smooth val="0"/>
          <c:extLst>
            <c:ext xmlns:c16="http://schemas.microsoft.com/office/drawing/2014/chart" uri="{C3380CC4-5D6E-409C-BE32-E72D297353CC}">
              <c16:uniqueId val="{00000011-D66D-4D85-A6F8-4CC20DDD386F}"/>
            </c:ext>
          </c:extLst>
        </c:ser>
        <c:ser>
          <c:idx val="18"/>
          <c:order val="18"/>
          <c:tx>
            <c:strRef>
              <c:f>Seasonality!$Q$209</c:f>
              <c:strCache>
                <c:ptCount val="1"/>
                <c:pt idx="0">
                  <c:v>2008</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Seasonality!$R$209:$AC$209</c:f>
              <c:numCache>
                <c:formatCode>_(* #,##0.00_);_(* \(#,##0.00\);_(* "-"??_);_(@_)</c:formatCode>
                <c:ptCount val="12"/>
                <c:pt idx="0">
                  <c:v>0.96822462716270441</c:v>
                </c:pt>
                <c:pt idx="1">
                  <c:v>0.99251504069062968</c:v>
                </c:pt>
                <c:pt idx="2">
                  <c:v>0.99174491576122126</c:v>
                </c:pt>
                <c:pt idx="3">
                  <c:v>0.99974344628407252</c:v>
                </c:pt>
                <c:pt idx="4">
                  <c:v>1.0135101247967593</c:v>
                </c:pt>
                <c:pt idx="5">
                  <c:v>1.012488828096201</c:v>
                </c:pt>
                <c:pt idx="6">
                  <c:v>1.0242881611485424</c:v>
                </c:pt>
                <c:pt idx="7">
                  <c:v>1.0236120463703349</c:v>
                </c:pt>
                <c:pt idx="8">
                  <c:v>1.0009011161825696</c:v>
                </c:pt>
                <c:pt idx="9">
                  <c:v>1.0039233743719214</c:v>
                </c:pt>
                <c:pt idx="10">
                  <c:v>0.98820662420466332</c:v>
                </c:pt>
                <c:pt idx="11">
                  <c:v>0.98084169493037976</c:v>
                </c:pt>
              </c:numCache>
            </c:numRef>
          </c:val>
          <c:smooth val="0"/>
          <c:extLst>
            <c:ext xmlns:c16="http://schemas.microsoft.com/office/drawing/2014/chart" uri="{C3380CC4-5D6E-409C-BE32-E72D297353CC}">
              <c16:uniqueId val="{00000012-D66D-4D85-A6F8-4CC20DDD386F}"/>
            </c:ext>
          </c:extLst>
        </c:ser>
        <c:ser>
          <c:idx val="19"/>
          <c:order val="19"/>
          <c:tx>
            <c:strRef>
              <c:f>Seasonality!$Q$210</c:f>
              <c:strCache>
                <c:ptCount val="1"/>
                <c:pt idx="0">
                  <c:v>2009</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Seasonality!$R$210:$AC$210</c:f>
              <c:numCache>
                <c:formatCode>_(* #,##0.00_);_(* \(#,##0.00\);_(* "-"??_);_(@_)</c:formatCode>
                <c:ptCount val="12"/>
              </c:numCache>
            </c:numRef>
          </c:val>
          <c:smooth val="0"/>
          <c:extLst>
            <c:ext xmlns:c16="http://schemas.microsoft.com/office/drawing/2014/chart" uri="{C3380CC4-5D6E-409C-BE32-E72D297353CC}">
              <c16:uniqueId val="{00000013-D66D-4D85-A6F8-4CC20DDD386F}"/>
            </c:ext>
          </c:extLst>
        </c:ser>
        <c:ser>
          <c:idx val="20"/>
          <c:order val="20"/>
          <c:tx>
            <c:strRef>
              <c:f>Seasonality!$Q$211</c:f>
              <c:strCache>
                <c:ptCount val="1"/>
                <c:pt idx="0">
                  <c:v>2010</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Seasonality!$R$211:$AC$211</c:f>
              <c:numCache>
                <c:formatCode>_(* #,##0.00_);_(* \(#,##0.00\);_(* "-"??_);_(@_)</c:formatCode>
                <c:ptCount val="12"/>
                <c:pt idx="0">
                  <c:v>0.972005848615213</c:v>
                </c:pt>
                <c:pt idx="1">
                  <c:v>0.98141939891776553</c:v>
                </c:pt>
                <c:pt idx="2">
                  <c:v>0.99234449955427606</c:v>
                </c:pt>
                <c:pt idx="3">
                  <c:v>1.0052513932604437</c:v>
                </c:pt>
                <c:pt idx="4">
                  <c:v>1.0212641175174881</c:v>
                </c:pt>
                <c:pt idx="5">
                  <c:v>1.0171901425222554</c:v>
                </c:pt>
                <c:pt idx="6">
                  <c:v>1.018062928832981</c:v>
                </c:pt>
                <c:pt idx="7">
                  <c:v>1.0165464904966357</c:v>
                </c:pt>
                <c:pt idx="8">
                  <c:v>1.0053996851350953</c:v>
                </c:pt>
                <c:pt idx="9">
                  <c:v>1.0017716771404748</c:v>
                </c:pt>
                <c:pt idx="10">
                  <c:v>0.99027029886852524</c:v>
                </c:pt>
                <c:pt idx="11">
                  <c:v>0.97847351913884451</c:v>
                </c:pt>
              </c:numCache>
            </c:numRef>
          </c:val>
          <c:smooth val="0"/>
          <c:extLst>
            <c:ext xmlns:c16="http://schemas.microsoft.com/office/drawing/2014/chart" uri="{C3380CC4-5D6E-409C-BE32-E72D297353CC}">
              <c16:uniqueId val="{00000014-D66D-4D85-A6F8-4CC20DDD386F}"/>
            </c:ext>
          </c:extLst>
        </c:ser>
        <c:ser>
          <c:idx val="21"/>
          <c:order val="21"/>
          <c:tx>
            <c:strRef>
              <c:f>Seasonality!$Q$212</c:f>
              <c:strCache>
                <c:ptCount val="1"/>
                <c:pt idx="0">
                  <c:v>2011</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Seasonality!$R$212:$AC$212</c:f>
              <c:numCache>
                <c:formatCode>_(* #,##0.00_);_(* \(#,##0.00\);_(* "-"??_);_(@_)</c:formatCode>
                <c:ptCount val="12"/>
                <c:pt idx="0">
                  <c:v>0.96672220086211935</c:v>
                </c:pt>
                <c:pt idx="1">
                  <c:v>0.98255639275227058</c:v>
                </c:pt>
                <c:pt idx="2">
                  <c:v>0.99582372662068241</c:v>
                </c:pt>
                <c:pt idx="3">
                  <c:v>1.006164107949798</c:v>
                </c:pt>
                <c:pt idx="4">
                  <c:v>1.0118544320559875</c:v>
                </c:pt>
                <c:pt idx="5">
                  <c:v>1.0228975242114497</c:v>
                </c:pt>
                <c:pt idx="6">
                  <c:v>1.0323224753458433</c:v>
                </c:pt>
                <c:pt idx="7">
                  <c:v>1.004620951790874</c:v>
                </c:pt>
                <c:pt idx="8">
                  <c:v>1.0102757207307496</c:v>
                </c:pt>
                <c:pt idx="9">
                  <c:v>0.99615181866831104</c:v>
                </c:pt>
                <c:pt idx="10">
                  <c:v>0.99267413854587017</c:v>
                </c:pt>
                <c:pt idx="11">
                  <c:v>0.97793651046604557</c:v>
                </c:pt>
              </c:numCache>
            </c:numRef>
          </c:val>
          <c:smooth val="0"/>
          <c:extLst>
            <c:ext xmlns:c16="http://schemas.microsoft.com/office/drawing/2014/chart" uri="{C3380CC4-5D6E-409C-BE32-E72D297353CC}">
              <c16:uniqueId val="{00000015-D66D-4D85-A6F8-4CC20DDD386F}"/>
            </c:ext>
          </c:extLst>
        </c:ser>
        <c:ser>
          <c:idx val="22"/>
          <c:order val="22"/>
          <c:tx>
            <c:strRef>
              <c:f>Seasonality!$Q$213</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Seasonality!$R$213:$AC$213</c:f>
              <c:numCache>
                <c:formatCode>_(* #,##0.00_);_(* \(#,##0.00\);_(* "-"??_);_(@_)</c:formatCode>
                <c:ptCount val="12"/>
                <c:pt idx="0">
                  <c:v>0.96977503531533904</c:v>
                </c:pt>
                <c:pt idx="1">
                  <c:v>1.0052114907833631</c:v>
                </c:pt>
                <c:pt idx="2">
                  <c:v>0.99260143630594988</c:v>
                </c:pt>
                <c:pt idx="3">
                  <c:v>0.99581393889658343</c:v>
                </c:pt>
                <c:pt idx="4">
                  <c:v>1.0089717969694447</c:v>
                </c:pt>
                <c:pt idx="5">
                  <c:v>1.0033582471621298</c:v>
                </c:pt>
                <c:pt idx="6">
                  <c:v>1.0161839836669526</c:v>
                </c:pt>
                <c:pt idx="7">
                  <c:v>1.0226292818169256</c:v>
                </c:pt>
                <c:pt idx="8">
                  <c:v>1.0031610996741056</c:v>
                </c:pt>
                <c:pt idx="9">
                  <c:v>1.0068170171921751</c:v>
                </c:pt>
                <c:pt idx="10">
                  <c:v>0.99332142728032924</c:v>
                </c:pt>
                <c:pt idx="11">
                  <c:v>0.98215524493670081</c:v>
                </c:pt>
              </c:numCache>
            </c:numRef>
          </c:val>
          <c:smooth val="0"/>
          <c:extLst>
            <c:ext xmlns:c16="http://schemas.microsoft.com/office/drawing/2014/chart" uri="{C3380CC4-5D6E-409C-BE32-E72D297353CC}">
              <c16:uniqueId val="{00000016-D66D-4D85-A6F8-4CC20DDD386F}"/>
            </c:ext>
          </c:extLst>
        </c:ser>
        <c:ser>
          <c:idx val="23"/>
          <c:order val="23"/>
          <c:tx>
            <c:strRef>
              <c:f>Seasonality!$Q$214</c:f>
              <c:strCache>
                <c:ptCount val="1"/>
                <c:pt idx="0">
                  <c:v>2013</c:v>
                </c:pt>
              </c:strCache>
            </c:strRef>
          </c:tx>
          <c:spPr>
            <a:ln>
              <a:solidFill>
                <a:srgbClr val="FF0000"/>
              </a:solidFill>
            </a:ln>
          </c:spPr>
          <c:marker>
            <c:spPr>
              <a:solidFill>
                <a:srgbClr val="FF0000"/>
              </a:solidFill>
            </c:spPr>
          </c:marke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Seasonality!$R$214:$AC$214</c:f>
              <c:numCache>
                <c:formatCode>_(* #,##0.00_);_(* \(#,##0.00\);_(* "-"??_);_(@_)</c:formatCode>
                <c:ptCount val="12"/>
                <c:pt idx="0">
                  <c:v>0.95943257532180504</c:v>
                </c:pt>
                <c:pt idx="1">
                  <c:v>0.9767001012952482</c:v>
                </c:pt>
                <c:pt idx="2">
                  <c:v>1.0054103975345454</c:v>
                </c:pt>
                <c:pt idx="3">
                  <c:v>0.99659325150415434</c:v>
                </c:pt>
                <c:pt idx="4">
                  <c:v>1.0120509278078889</c:v>
                </c:pt>
                <c:pt idx="5">
                  <c:v>1.0167633378386325</c:v>
                </c:pt>
                <c:pt idx="6">
                  <c:v>1.0264192090206981</c:v>
                </c:pt>
                <c:pt idx="7">
                  <c:v>1.0212659281448799</c:v>
                </c:pt>
                <c:pt idx="8">
                  <c:v>1.0077875719022009</c:v>
                </c:pt>
                <c:pt idx="9">
                  <c:v>1.0032259619775834</c:v>
                </c:pt>
                <c:pt idx="10">
                  <c:v>0.9910351306301487</c:v>
                </c:pt>
                <c:pt idx="11">
                  <c:v>0.98331560702221443</c:v>
                </c:pt>
              </c:numCache>
            </c:numRef>
          </c:val>
          <c:smooth val="0"/>
          <c:extLst>
            <c:ext xmlns:c16="http://schemas.microsoft.com/office/drawing/2014/chart" uri="{C3380CC4-5D6E-409C-BE32-E72D297353CC}">
              <c16:uniqueId val="{00000017-D66D-4D85-A6F8-4CC20DDD386F}"/>
            </c:ext>
          </c:extLst>
        </c:ser>
        <c:ser>
          <c:idx val="24"/>
          <c:order val="24"/>
          <c:tx>
            <c:v>2014</c:v>
          </c:tx>
          <c:spPr>
            <a:ln>
              <a:solidFill>
                <a:schemeClr val="tx1">
                  <a:lumMod val="95000"/>
                  <a:lumOff val="5000"/>
                </a:schemeClr>
              </a:solidFill>
            </a:ln>
          </c:spPr>
          <c:marker>
            <c:spPr>
              <a:solidFill>
                <a:schemeClr val="tx1">
                  <a:lumMod val="95000"/>
                  <a:lumOff val="5000"/>
                </a:schemeClr>
              </a:solidFill>
            </c:spPr>
          </c:marker>
          <c:val>
            <c:numRef>
              <c:f>Seasonality!$R$215:$AC$215</c:f>
              <c:numCache>
                <c:formatCode>_(* #,##0.00_);_(* \(#,##0.00\);_(* "-"??_);_(@_)</c:formatCode>
                <c:ptCount val="12"/>
                <c:pt idx="0">
                  <c:v>0.96629006514725735</c:v>
                </c:pt>
                <c:pt idx="1">
                  <c:v>0.98375563802567301</c:v>
                </c:pt>
                <c:pt idx="2">
                  <c:v>0.99317333419895915</c:v>
                </c:pt>
                <c:pt idx="3">
                  <c:v>1.0018282424563774</c:v>
                </c:pt>
                <c:pt idx="4">
                  <c:v>1.0068870388104652</c:v>
                </c:pt>
                <c:pt idx="5">
                  <c:v>1.0131331029396877</c:v>
                </c:pt>
                <c:pt idx="6">
                  <c:v>1.0202217557113895</c:v>
                </c:pt>
                <c:pt idx="7">
                  <c:v>1.0288388372075488</c:v>
                </c:pt>
                <c:pt idx="8">
                  <c:v>1.0060700092097445</c:v>
                </c:pt>
                <c:pt idx="9">
                  <c:v>1.0008584435938486</c:v>
                </c:pt>
                <c:pt idx="10">
                  <c:v>0.99382345993212828</c:v>
                </c:pt>
                <c:pt idx="11">
                  <c:v>0.98512007276692248</c:v>
                </c:pt>
              </c:numCache>
            </c:numRef>
          </c:val>
          <c:smooth val="0"/>
          <c:extLst>
            <c:ext xmlns:c16="http://schemas.microsoft.com/office/drawing/2014/chart" uri="{C3380CC4-5D6E-409C-BE32-E72D297353CC}">
              <c16:uniqueId val="{00000018-D66D-4D85-A6F8-4CC20DDD386F}"/>
            </c:ext>
          </c:extLst>
        </c:ser>
        <c:ser>
          <c:idx val="25"/>
          <c:order val="25"/>
          <c:tx>
            <c:v>2015</c:v>
          </c:tx>
          <c:spPr>
            <a:ln w="38100">
              <a:solidFill>
                <a:srgbClr val="00B050"/>
              </a:solidFill>
              <a:prstDash val="solid"/>
            </a:ln>
          </c:spPr>
          <c:marker>
            <c:symbol val="square"/>
            <c:size val="7"/>
            <c:spPr>
              <a:solidFill>
                <a:srgbClr val="00B050"/>
              </a:solidFill>
              <a:ln w="15875">
                <a:solidFill>
                  <a:srgbClr val="00B050"/>
                </a:solidFill>
              </a:ln>
            </c:spPr>
          </c:marker>
          <c:val>
            <c:numRef>
              <c:f>Seasonality!$R$216:$AC$216</c:f>
              <c:numCache>
                <c:formatCode>_(* #,##0.00_);_(* \(#,##0.00\);_(* "-"??_);_(@_)</c:formatCode>
                <c:ptCount val="12"/>
                <c:pt idx="0">
                  <c:v>0.97220056610785022</c:v>
                </c:pt>
                <c:pt idx="1">
                  <c:v>0.98886928719335654</c:v>
                </c:pt>
                <c:pt idx="2">
                  <c:v>0.99290936014661491</c:v>
                </c:pt>
                <c:pt idx="3">
                  <c:v>0.99765021917692254</c:v>
                </c:pt>
                <c:pt idx="4">
                  <c:v>1.0087822836981255</c:v>
                </c:pt>
                <c:pt idx="5">
                  <c:v>1.0165133182044808</c:v>
                </c:pt>
                <c:pt idx="6">
                  <c:v>1.0247013640179292</c:v>
                </c:pt>
                <c:pt idx="7">
                  <c:v>1.0165266379749407</c:v>
                </c:pt>
                <c:pt idx="8">
                  <c:v>1.0099259262860794</c:v>
                </c:pt>
                <c:pt idx="9">
                  <c:v>1.003557032201162</c:v>
                </c:pt>
                <c:pt idx="10">
                  <c:v>0.99304829224894864</c:v>
                </c:pt>
                <c:pt idx="11">
                  <c:v>0.97531571274358897</c:v>
                </c:pt>
              </c:numCache>
            </c:numRef>
          </c:val>
          <c:smooth val="0"/>
          <c:extLst>
            <c:ext xmlns:c16="http://schemas.microsoft.com/office/drawing/2014/chart" uri="{C3380CC4-5D6E-409C-BE32-E72D297353CC}">
              <c16:uniqueId val="{00000019-D66D-4D85-A6F8-4CC20DDD386F}"/>
            </c:ext>
          </c:extLst>
        </c:ser>
        <c:dLbls>
          <c:showLegendKey val="0"/>
          <c:showVal val="0"/>
          <c:showCatName val="0"/>
          <c:showSerName val="0"/>
          <c:showPercent val="0"/>
          <c:showBubbleSize val="0"/>
        </c:dLbls>
        <c:marker val="1"/>
        <c:smooth val="0"/>
        <c:axId val="1277612672"/>
        <c:axId val="1"/>
      </c:lineChart>
      <c:catAx>
        <c:axId val="12776126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1.08"/>
          <c:min val="0.88000000000000012"/>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12672"/>
        <c:crosses val="autoZero"/>
        <c:crossBetween val="between"/>
      </c:valAx>
    </c:plotArea>
    <c:legend>
      <c:legendPos val="r"/>
      <c:layout>
        <c:manualLayout>
          <c:xMode val="edge"/>
          <c:yMode val="edge"/>
          <c:x val="0.82767941507311582"/>
          <c:y val="2.3952095808383235E-2"/>
          <c:w val="0.16607156917885268"/>
          <c:h val="0.92016282395838245"/>
        </c:manualLayout>
      </c:layout>
      <c:overlay val="0"/>
      <c:txPr>
        <a:bodyPr/>
        <a:lstStyle/>
        <a:p>
          <a:pPr>
            <a:defRPr sz="5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9"/>
          <c:order val="0"/>
          <c:tx>
            <c:strRef>
              <c:f>Seasonality!$Q$210</c:f>
              <c:strCache>
                <c:ptCount val="1"/>
                <c:pt idx="0">
                  <c:v>2009</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Seasonality!$R$210:$AC$210</c:f>
              <c:numCache>
                <c:formatCode>_(* #,##0.00_);_(* \(#,##0.00\);_(* "-"??_);_(@_)</c:formatCode>
                <c:ptCount val="12"/>
              </c:numCache>
            </c:numRef>
          </c:val>
          <c:smooth val="0"/>
          <c:extLst>
            <c:ext xmlns:c16="http://schemas.microsoft.com/office/drawing/2014/chart" uri="{C3380CC4-5D6E-409C-BE32-E72D297353CC}">
              <c16:uniqueId val="{00000000-89AA-4CD2-969E-25CB5E7A2A84}"/>
            </c:ext>
          </c:extLst>
        </c:ser>
        <c:ser>
          <c:idx val="20"/>
          <c:order val="1"/>
          <c:tx>
            <c:strRef>
              <c:f>Seasonality!$Q$211</c:f>
              <c:strCache>
                <c:ptCount val="1"/>
                <c:pt idx="0">
                  <c:v>2010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Seasonality!$R$211:$AC$211</c:f>
              <c:numCache>
                <c:formatCode>_(* #,##0.00_);_(* \(#,##0.00\);_(* "-"??_);_(@_)</c:formatCode>
                <c:ptCount val="12"/>
                <c:pt idx="0">
                  <c:v>0.972005848615213</c:v>
                </c:pt>
                <c:pt idx="1">
                  <c:v>0.98141939891776553</c:v>
                </c:pt>
                <c:pt idx="2">
                  <c:v>0.99234449955427606</c:v>
                </c:pt>
                <c:pt idx="3">
                  <c:v>1.0052513932604437</c:v>
                </c:pt>
                <c:pt idx="4">
                  <c:v>1.0212641175174881</c:v>
                </c:pt>
                <c:pt idx="5">
                  <c:v>1.0171901425222554</c:v>
                </c:pt>
                <c:pt idx="6">
                  <c:v>1.018062928832981</c:v>
                </c:pt>
                <c:pt idx="7">
                  <c:v>1.0165464904966357</c:v>
                </c:pt>
                <c:pt idx="8">
                  <c:v>1.0053996851350953</c:v>
                </c:pt>
                <c:pt idx="9">
                  <c:v>1.0017716771404748</c:v>
                </c:pt>
                <c:pt idx="10">
                  <c:v>0.99027029886852524</c:v>
                </c:pt>
                <c:pt idx="11">
                  <c:v>0.97847351913884451</c:v>
                </c:pt>
              </c:numCache>
            </c:numRef>
          </c:val>
          <c:smooth val="0"/>
          <c:extLst>
            <c:ext xmlns:c16="http://schemas.microsoft.com/office/drawing/2014/chart" uri="{C3380CC4-5D6E-409C-BE32-E72D297353CC}">
              <c16:uniqueId val="{00000001-89AA-4CD2-969E-25CB5E7A2A84}"/>
            </c:ext>
          </c:extLst>
        </c:ser>
        <c:ser>
          <c:idx val="21"/>
          <c:order val="2"/>
          <c:tx>
            <c:strRef>
              <c:f>Seasonality!$Q$212</c:f>
              <c:strCache>
                <c:ptCount val="1"/>
                <c:pt idx="0">
                  <c:v>2011</c:v>
                </c:pt>
              </c:strCache>
            </c:strRef>
          </c:tx>
          <c:spPr>
            <a:ln w="25400">
              <a:solidFill>
                <a:srgbClr val="CC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Seasonality!$R$212:$AC$212</c:f>
              <c:numCache>
                <c:formatCode>_(* #,##0.00_);_(* \(#,##0.00\);_(* "-"??_);_(@_)</c:formatCode>
                <c:ptCount val="12"/>
                <c:pt idx="0">
                  <c:v>0.96672220086211935</c:v>
                </c:pt>
                <c:pt idx="1">
                  <c:v>0.98255639275227058</c:v>
                </c:pt>
                <c:pt idx="2">
                  <c:v>0.99582372662068241</c:v>
                </c:pt>
                <c:pt idx="3">
                  <c:v>1.006164107949798</c:v>
                </c:pt>
                <c:pt idx="4">
                  <c:v>1.0118544320559875</c:v>
                </c:pt>
                <c:pt idx="5">
                  <c:v>1.0228975242114497</c:v>
                </c:pt>
                <c:pt idx="6">
                  <c:v>1.0323224753458433</c:v>
                </c:pt>
                <c:pt idx="7">
                  <c:v>1.004620951790874</c:v>
                </c:pt>
                <c:pt idx="8">
                  <c:v>1.0102757207307496</c:v>
                </c:pt>
                <c:pt idx="9">
                  <c:v>0.99615181866831104</c:v>
                </c:pt>
                <c:pt idx="10">
                  <c:v>0.99267413854587017</c:v>
                </c:pt>
                <c:pt idx="11">
                  <c:v>0.97793651046604557</c:v>
                </c:pt>
              </c:numCache>
            </c:numRef>
          </c:val>
          <c:smooth val="0"/>
          <c:extLst>
            <c:ext xmlns:c16="http://schemas.microsoft.com/office/drawing/2014/chart" uri="{C3380CC4-5D6E-409C-BE32-E72D297353CC}">
              <c16:uniqueId val="{00000002-89AA-4CD2-969E-25CB5E7A2A84}"/>
            </c:ext>
          </c:extLst>
        </c:ser>
        <c:ser>
          <c:idx val="22"/>
          <c:order val="3"/>
          <c:tx>
            <c:strRef>
              <c:f>Seasonality!$Q$213</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Seasonality!$R$213:$AC$213</c:f>
              <c:numCache>
                <c:formatCode>_(* #,##0.00_);_(* \(#,##0.00\);_(* "-"??_);_(@_)</c:formatCode>
                <c:ptCount val="12"/>
                <c:pt idx="0">
                  <c:v>0.96977503531533904</c:v>
                </c:pt>
                <c:pt idx="1">
                  <c:v>1.0052114907833631</c:v>
                </c:pt>
                <c:pt idx="2">
                  <c:v>0.99260143630594988</c:v>
                </c:pt>
                <c:pt idx="3">
                  <c:v>0.99581393889658343</c:v>
                </c:pt>
                <c:pt idx="4">
                  <c:v>1.0089717969694447</c:v>
                </c:pt>
                <c:pt idx="5">
                  <c:v>1.0033582471621298</c:v>
                </c:pt>
                <c:pt idx="6">
                  <c:v>1.0161839836669526</c:v>
                </c:pt>
                <c:pt idx="7">
                  <c:v>1.0226292818169256</c:v>
                </c:pt>
                <c:pt idx="8">
                  <c:v>1.0031610996741056</c:v>
                </c:pt>
                <c:pt idx="9">
                  <c:v>1.0068170171921751</c:v>
                </c:pt>
                <c:pt idx="10">
                  <c:v>0.99332142728032924</c:v>
                </c:pt>
                <c:pt idx="11">
                  <c:v>0.98215524493670081</c:v>
                </c:pt>
              </c:numCache>
            </c:numRef>
          </c:val>
          <c:smooth val="0"/>
          <c:extLst>
            <c:ext xmlns:c16="http://schemas.microsoft.com/office/drawing/2014/chart" uri="{C3380CC4-5D6E-409C-BE32-E72D297353CC}">
              <c16:uniqueId val="{00000003-89AA-4CD2-969E-25CB5E7A2A84}"/>
            </c:ext>
          </c:extLst>
        </c:ser>
        <c:ser>
          <c:idx val="0"/>
          <c:order val="4"/>
          <c:tx>
            <c:v>2013</c:v>
          </c:tx>
          <c:val>
            <c:numRef>
              <c:f>Seasonality!$R$214:$U$214</c:f>
              <c:numCache>
                <c:formatCode>_(* #,##0.00_);_(* \(#,##0.00\);_(* "-"??_);_(@_)</c:formatCode>
                <c:ptCount val="4"/>
                <c:pt idx="0">
                  <c:v>0.95943257532180504</c:v>
                </c:pt>
                <c:pt idx="1">
                  <c:v>0.9767001012952482</c:v>
                </c:pt>
                <c:pt idx="2">
                  <c:v>1.0054103975345454</c:v>
                </c:pt>
                <c:pt idx="3">
                  <c:v>0.99659325150415434</c:v>
                </c:pt>
              </c:numCache>
            </c:numRef>
          </c:val>
          <c:smooth val="0"/>
          <c:extLst>
            <c:ext xmlns:c16="http://schemas.microsoft.com/office/drawing/2014/chart" uri="{C3380CC4-5D6E-409C-BE32-E72D297353CC}">
              <c16:uniqueId val="{00000004-89AA-4CD2-969E-25CB5E7A2A84}"/>
            </c:ext>
          </c:extLst>
        </c:ser>
        <c:ser>
          <c:idx val="1"/>
          <c:order val="5"/>
          <c:tx>
            <c:v>2014</c:v>
          </c:tx>
          <c:spPr>
            <a:ln w="25400">
              <a:solidFill>
                <a:srgbClr val="993366"/>
              </a:solidFill>
              <a:prstDash val="solid"/>
            </a:ln>
          </c:spPr>
          <c:val>
            <c:numRef>
              <c:f>Seasonality!$R$215:$AC$215</c:f>
              <c:numCache>
                <c:formatCode>_(* #,##0.00_);_(* \(#,##0.00\);_(* "-"??_);_(@_)</c:formatCode>
                <c:ptCount val="12"/>
                <c:pt idx="0">
                  <c:v>0.96629006514725735</c:v>
                </c:pt>
                <c:pt idx="1">
                  <c:v>0.98375563802567301</c:v>
                </c:pt>
                <c:pt idx="2">
                  <c:v>0.99317333419895915</c:v>
                </c:pt>
                <c:pt idx="3">
                  <c:v>1.0018282424563774</c:v>
                </c:pt>
                <c:pt idx="4">
                  <c:v>1.0068870388104652</c:v>
                </c:pt>
                <c:pt idx="5">
                  <c:v>1.0131331029396877</c:v>
                </c:pt>
                <c:pt idx="6">
                  <c:v>1.0202217557113895</c:v>
                </c:pt>
                <c:pt idx="7">
                  <c:v>1.0288388372075488</c:v>
                </c:pt>
                <c:pt idx="8">
                  <c:v>1.0060700092097445</c:v>
                </c:pt>
                <c:pt idx="9">
                  <c:v>1.0008584435938486</c:v>
                </c:pt>
                <c:pt idx="10">
                  <c:v>0.99382345993212828</c:v>
                </c:pt>
                <c:pt idx="11">
                  <c:v>0.98512007276692248</c:v>
                </c:pt>
              </c:numCache>
            </c:numRef>
          </c:val>
          <c:smooth val="0"/>
          <c:extLst>
            <c:ext xmlns:c16="http://schemas.microsoft.com/office/drawing/2014/chart" uri="{C3380CC4-5D6E-409C-BE32-E72D297353CC}">
              <c16:uniqueId val="{00000005-89AA-4CD2-969E-25CB5E7A2A84}"/>
            </c:ext>
          </c:extLst>
        </c:ser>
        <c:ser>
          <c:idx val="2"/>
          <c:order val="6"/>
          <c:tx>
            <c:v>2015</c:v>
          </c:tx>
          <c:spPr>
            <a:ln w="38100">
              <a:solidFill>
                <a:srgbClr val="00B050"/>
              </a:solidFill>
              <a:prstDash val="solid"/>
            </a:ln>
          </c:spPr>
          <c:marker>
            <c:spPr>
              <a:solidFill>
                <a:srgbClr val="00B050"/>
              </a:solidFill>
              <a:ln w="3175">
                <a:solidFill>
                  <a:srgbClr val="00B050"/>
                </a:solidFill>
              </a:ln>
            </c:spPr>
          </c:marker>
          <c:val>
            <c:numRef>
              <c:f>Seasonality!$R$216:$AC$216</c:f>
              <c:numCache>
                <c:formatCode>_(* #,##0.00_);_(* \(#,##0.00\);_(* "-"??_);_(@_)</c:formatCode>
                <c:ptCount val="12"/>
                <c:pt idx="0">
                  <c:v>0.97220056610785022</c:v>
                </c:pt>
                <c:pt idx="1">
                  <c:v>0.98886928719335654</c:v>
                </c:pt>
                <c:pt idx="2">
                  <c:v>0.99290936014661491</c:v>
                </c:pt>
                <c:pt idx="3">
                  <c:v>0.99765021917692254</c:v>
                </c:pt>
                <c:pt idx="4">
                  <c:v>1.0087822836981255</c:v>
                </c:pt>
                <c:pt idx="5">
                  <c:v>1.0165133182044808</c:v>
                </c:pt>
                <c:pt idx="6">
                  <c:v>1.0247013640179292</c:v>
                </c:pt>
                <c:pt idx="7">
                  <c:v>1.0165266379749407</c:v>
                </c:pt>
                <c:pt idx="8">
                  <c:v>1.0099259262860794</c:v>
                </c:pt>
                <c:pt idx="9">
                  <c:v>1.003557032201162</c:v>
                </c:pt>
                <c:pt idx="10">
                  <c:v>0.99304829224894864</c:v>
                </c:pt>
                <c:pt idx="11">
                  <c:v>0.97531571274358897</c:v>
                </c:pt>
              </c:numCache>
            </c:numRef>
          </c:val>
          <c:smooth val="0"/>
          <c:extLst>
            <c:ext xmlns:c16="http://schemas.microsoft.com/office/drawing/2014/chart" uri="{C3380CC4-5D6E-409C-BE32-E72D297353CC}">
              <c16:uniqueId val="{00000006-89AA-4CD2-969E-25CB5E7A2A84}"/>
            </c:ext>
          </c:extLst>
        </c:ser>
        <c:ser>
          <c:idx val="3"/>
          <c:order val="7"/>
          <c:tx>
            <c:v>2016</c:v>
          </c:tx>
          <c:val>
            <c:numRef>
              <c:f>Seasonality!$R$217:$AC$217</c:f>
              <c:numCache>
                <c:formatCode>_(* #,##0.00_);_(* \(#,##0.00\);_(* "-"??_);_(@_)</c:formatCode>
                <c:ptCount val="12"/>
                <c:pt idx="0">
                  <c:v>0.96875602549714745</c:v>
                </c:pt>
                <c:pt idx="1">
                  <c:v>0.98827251114556969</c:v>
                </c:pt>
                <c:pt idx="2">
                  <c:v>0.99832978885509227</c:v>
                </c:pt>
                <c:pt idx="3">
                  <c:v>1.0053881970755114</c:v>
                </c:pt>
                <c:pt idx="4">
                  <c:v>1.0217952042729621</c:v>
                </c:pt>
                <c:pt idx="5">
                  <c:v>1.0218208454389286</c:v>
                </c:pt>
                <c:pt idx="6">
                  <c:v>1.0293534133569804</c:v>
                </c:pt>
                <c:pt idx="7">
                  <c:v>1.0269550226636461</c:v>
                </c:pt>
                <c:pt idx="8">
                  <c:v>0.98443389312355933</c:v>
                </c:pt>
                <c:pt idx="9">
                  <c:v>0.99340132183951968</c:v>
                </c:pt>
                <c:pt idx="10">
                  <c:v>0.99297667087583319</c:v>
                </c:pt>
                <c:pt idx="11">
                  <c:v>0.96851710585525219</c:v>
                </c:pt>
              </c:numCache>
            </c:numRef>
          </c:val>
          <c:smooth val="0"/>
          <c:extLst>
            <c:ext xmlns:c16="http://schemas.microsoft.com/office/drawing/2014/chart" uri="{C3380CC4-5D6E-409C-BE32-E72D297353CC}">
              <c16:uniqueId val="{00000007-89AA-4CD2-969E-25CB5E7A2A84}"/>
            </c:ext>
          </c:extLst>
        </c:ser>
        <c:dLbls>
          <c:showLegendKey val="0"/>
          <c:showVal val="0"/>
          <c:showCatName val="0"/>
          <c:showSerName val="0"/>
          <c:showPercent val="0"/>
          <c:showBubbleSize val="0"/>
        </c:dLbls>
        <c:marker val="1"/>
        <c:smooth val="0"/>
        <c:axId val="1113488264"/>
        <c:axId val="1"/>
      </c:lineChart>
      <c:catAx>
        <c:axId val="1113488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1.08"/>
          <c:min val="0.88000000000000012"/>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88264"/>
        <c:crosses val="autoZero"/>
        <c:crossBetween val="between"/>
      </c:valAx>
    </c:plotArea>
    <c:legend>
      <c:legendPos val="r"/>
      <c:layout>
        <c:manualLayout>
          <c:xMode val="edge"/>
          <c:yMode val="edge"/>
          <c:x val="0.88593664164072516"/>
          <c:y val="0.30938218052084809"/>
          <c:w val="0.10631246675560901"/>
          <c:h val="0.54092004966445062"/>
        </c:manualLayout>
      </c:layout>
      <c:overlay val="0"/>
      <c:txPr>
        <a:bodyPr/>
        <a:lstStyle/>
        <a:p>
          <a:pPr>
            <a:defRPr sz="5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Residential</a:t>
            </a:r>
          </a:p>
        </c:rich>
      </c:tx>
      <c:layout>
        <c:manualLayout>
          <c:xMode val="edge"/>
          <c:yMode val="edge"/>
          <c:x val="0.23526618790432663"/>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Inputs'!$C$7:$C$32</c:f>
              <c:numCache>
                <c:formatCode>_("$"* #,##0.0000_);_("$"* \(#,##0.0000\);_("$"* "-"??_);_(@_)</c:formatCode>
                <c:ptCount val="26"/>
                <c:pt idx="0">
                  <c:v>0.1150337669475802</c:v>
                </c:pt>
                <c:pt idx="1">
                  <c:v>0.11515517679123401</c:v>
                </c:pt>
                <c:pt idx="2">
                  <c:v>0.12554850878043683</c:v>
                </c:pt>
                <c:pt idx="3">
                  <c:v>0.11976239939140243</c:v>
                </c:pt>
                <c:pt idx="4">
                  <c:v>0.11416539814444315</c:v>
                </c:pt>
                <c:pt idx="5">
                  <c:v>0.11426098265099872</c:v>
                </c:pt>
                <c:pt idx="6">
                  <c:v>0.11076932743642316</c:v>
                </c:pt>
                <c:pt idx="7">
                  <c:v>0.11661361720100351</c:v>
                </c:pt>
                <c:pt idx="8">
                  <c:v>0.11513514784497002</c:v>
                </c:pt>
                <c:pt idx="9">
                  <c:v>0.1128940290883232</c:v>
                </c:pt>
                <c:pt idx="10">
                  <c:v>0.11161110261215478</c:v>
                </c:pt>
                <c:pt idx="11">
                  <c:v>0.11344732377263751</c:v>
                </c:pt>
                <c:pt idx="12">
                  <c:v>0.10931422863191396</c:v>
                </c:pt>
                <c:pt idx="13">
                  <c:v>0.10149940883370999</c:v>
                </c:pt>
                <c:pt idx="14">
                  <c:v>0.11642513800367128</c:v>
                </c:pt>
                <c:pt idx="15">
                  <c:v>0.13646264102566502</c:v>
                </c:pt>
                <c:pt idx="16">
                  <c:v>0.1661458065320382</c:v>
                </c:pt>
                <c:pt idx="17">
                  <c:v>0.16619775857584812</c:v>
                </c:pt>
                <c:pt idx="18">
                  <c:v>0.165680088729737</c:v>
                </c:pt>
                <c:pt idx="19">
                  <c:v>0.16538874055094022</c:v>
                </c:pt>
                <c:pt idx="20">
                  <c:v>0.16610578809635954</c:v>
                </c:pt>
                <c:pt idx="21">
                  <c:v>0.16631414385926443</c:v>
                </c:pt>
                <c:pt idx="22">
                  <c:v>0.16652276097443425</c:v>
                </c:pt>
                <c:pt idx="23">
                  <c:v>0.16673163976969774</c:v>
                </c:pt>
                <c:pt idx="24">
                  <c:v>0.16694078057329484</c:v>
                </c:pt>
                <c:pt idx="25">
                  <c:v>0.16694078057329484</c:v>
                </c:pt>
              </c:numCache>
            </c:numRef>
          </c:val>
          <c:smooth val="0"/>
          <c:extLst>
            <c:ext xmlns:c16="http://schemas.microsoft.com/office/drawing/2014/chart" uri="{C3380CC4-5D6E-409C-BE32-E72D297353CC}">
              <c16:uniqueId val="{00000000-6681-4BC4-AE1D-47EFFB6BE157}"/>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87743392541042E-2"/>
          <c:y val="3.5539369777363231E-2"/>
          <c:w val="0.71689470540320388"/>
          <c:h val="0.85884166408682772"/>
        </c:manualLayout>
      </c:layout>
      <c:lineChart>
        <c:grouping val="standard"/>
        <c:varyColors val="0"/>
        <c:ser>
          <c:idx val="24"/>
          <c:order val="0"/>
          <c:tx>
            <c:v>2014</c:v>
          </c:tx>
          <c:spPr>
            <a:ln>
              <a:solidFill>
                <a:schemeClr val="tx1">
                  <a:lumMod val="95000"/>
                  <a:lumOff val="5000"/>
                </a:schemeClr>
              </a:solidFill>
            </a:ln>
          </c:spPr>
          <c:marker>
            <c:spPr>
              <a:solidFill>
                <a:schemeClr val="tx1">
                  <a:lumMod val="95000"/>
                  <a:lumOff val="5000"/>
                </a:schemeClr>
              </a:solidFill>
            </c:spPr>
          </c:marker>
          <c:val>
            <c:numRef>
              <c:f>Seasonality!$R$257:$AC$257</c:f>
              <c:numCache>
                <c:formatCode>_(* #,##0.00_);_(* \(#,##0.00\);_(* "-"??_);_(@_)</c:formatCode>
                <c:ptCount val="12"/>
                <c:pt idx="0">
                  <c:v>0.99075298795742983</c:v>
                </c:pt>
                <c:pt idx="1">
                  <c:v>1.0156540949246615</c:v>
                </c:pt>
                <c:pt idx="2">
                  <c:v>1.0172066159187934</c:v>
                </c:pt>
                <c:pt idx="3">
                  <c:v>1.0071164029648028</c:v>
                </c:pt>
                <c:pt idx="4">
                  <c:v>1.0001080119169905</c:v>
                </c:pt>
                <c:pt idx="5">
                  <c:v>0.98517359790025683</c:v>
                </c:pt>
                <c:pt idx="6">
                  <c:v>0.97687831229113131</c:v>
                </c:pt>
                <c:pt idx="7">
                  <c:v>0.99179817344104748</c:v>
                </c:pt>
                <c:pt idx="8">
                  <c:v>0.98759300816947904</c:v>
                </c:pt>
                <c:pt idx="9">
                  <c:v>0.99253964259978755</c:v>
                </c:pt>
                <c:pt idx="10">
                  <c:v>1.0186143141357917</c:v>
                </c:pt>
                <c:pt idx="11">
                  <c:v>1.0165648377798271</c:v>
                </c:pt>
              </c:numCache>
            </c:numRef>
          </c:val>
          <c:smooth val="0"/>
          <c:extLst>
            <c:ext xmlns:c16="http://schemas.microsoft.com/office/drawing/2014/chart" uri="{C3380CC4-5D6E-409C-BE32-E72D297353CC}">
              <c16:uniqueId val="{00000002-C352-440B-95E0-0767E42BCF85}"/>
            </c:ext>
          </c:extLst>
        </c:ser>
        <c:ser>
          <c:idx val="25"/>
          <c:order val="1"/>
          <c:tx>
            <c:v>2015</c:v>
          </c:tx>
          <c:spPr>
            <a:ln w="38100">
              <a:solidFill>
                <a:srgbClr val="00B050"/>
              </a:solidFill>
            </a:ln>
          </c:spPr>
          <c:marker>
            <c:symbol val="square"/>
            <c:size val="7"/>
            <c:spPr>
              <a:solidFill>
                <a:srgbClr val="00B050"/>
              </a:solidFill>
              <a:ln w="15875">
                <a:solidFill>
                  <a:srgbClr val="00B050"/>
                </a:solidFill>
              </a:ln>
            </c:spPr>
          </c:marker>
          <c:val>
            <c:numRef>
              <c:f>Seasonality!$R$258:$AC$258</c:f>
              <c:numCache>
                <c:formatCode>_(* #,##0.00_);_(* \(#,##0.00\);_(* "-"??_);_(@_)</c:formatCode>
                <c:ptCount val="12"/>
                <c:pt idx="0">
                  <c:v>0.99732159124018149</c:v>
                </c:pt>
                <c:pt idx="1">
                  <c:v>1.0249793276883064</c:v>
                </c:pt>
                <c:pt idx="2">
                  <c:v>1.0334662965873316</c:v>
                </c:pt>
                <c:pt idx="3">
                  <c:v>0.99335822088151171</c:v>
                </c:pt>
                <c:pt idx="4">
                  <c:v>0.99899845873077542</c:v>
                </c:pt>
                <c:pt idx="5">
                  <c:v>0.9934164507787534</c:v>
                </c:pt>
                <c:pt idx="6">
                  <c:v>0.98141071552058201</c:v>
                </c:pt>
                <c:pt idx="7">
                  <c:v>0.99252040251337703</c:v>
                </c:pt>
                <c:pt idx="8">
                  <c:v>0.98921022391965496</c:v>
                </c:pt>
                <c:pt idx="9">
                  <c:v>0.98823862800872087</c:v>
                </c:pt>
                <c:pt idx="10">
                  <c:v>0.99936758127887315</c:v>
                </c:pt>
                <c:pt idx="11">
                  <c:v>1.0077121028519316</c:v>
                </c:pt>
              </c:numCache>
            </c:numRef>
          </c:val>
          <c:smooth val="0"/>
          <c:extLst>
            <c:ext xmlns:c16="http://schemas.microsoft.com/office/drawing/2014/chart" uri="{C3380CC4-5D6E-409C-BE32-E72D297353CC}">
              <c16:uniqueId val="{00000003-C352-440B-95E0-0767E42BCF85}"/>
            </c:ext>
          </c:extLst>
        </c:ser>
        <c:ser>
          <c:idx val="26"/>
          <c:order val="2"/>
          <c:tx>
            <c:v>2017</c:v>
          </c:tx>
          <c:val>
            <c:numRef>
              <c:f>Seasonality!$R$260:$AC$260</c:f>
              <c:numCache>
                <c:formatCode>_(* #,##0.00_);_(* \(#,##0.00\);_(* "-"??_);_(@_)</c:formatCode>
                <c:ptCount val="12"/>
                <c:pt idx="0">
                  <c:v>0.98269220143053615</c:v>
                </c:pt>
                <c:pt idx="1">
                  <c:v>1.028128984979962</c:v>
                </c:pt>
                <c:pt idx="2">
                  <c:v>1.0280652156831978</c:v>
                </c:pt>
                <c:pt idx="3">
                  <c:v>1.015067499969672</c:v>
                </c:pt>
                <c:pt idx="4">
                  <c:v>1.0027074051556322</c:v>
                </c:pt>
                <c:pt idx="5">
                  <c:v>1.0130755742114601</c:v>
                </c:pt>
                <c:pt idx="6">
                  <c:v>1.0008227665453655</c:v>
                </c:pt>
                <c:pt idx="7">
                  <c:v>0.98628758544467021</c:v>
                </c:pt>
                <c:pt idx="8">
                  <c:v>0.9550704285109145</c:v>
                </c:pt>
                <c:pt idx="9">
                  <c:v>0.9872541057247225</c:v>
                </c:pt>
                <c:pt idx="10">
                  <c:v>1.0070167908443863</c:v>
                </c:pt>
                <c:pt idx="11" formatCode="_(* #,##0.000_);_(* \(#,##0.000\);_(* &quot;-&quot;??_);_(@_)">
                  <c:v>0.99381144149948109</c:v>
                </c:pt>
              </c:numCache>
            </c:numRef>
          </c:val>
          <c:smooth val="0"/>
          <c:extLst>
            <c:ext xmlns:c16="http://schemas.microsoft.com/office/drawing/2014/chart" uri="{C3380CC4-5D6E-409C-BE32-E72D297353CC}">
              <c16:uniqueId val="{00000004-C352-440B-95E0-0767E42BCF85}"/>
            </c:ext>
          </c:extLst>
        </c:ser>
        <c:ser>
          <c:idx val="27"/>
          <c:order val="3"/>
          <c:tx>
            <c:v>2018</c:v>
          </c:tx>
          <c:marker>
            <c:spPr>
              <a:solidFill>
                <a:schemeClr val="tx1"/>
              </a:solidFill>
            </c:spPr>
          </c:marker>
          <c:val>
            <c:numRef>
              <c:f>Seasonality!$R$261:$AC$261</c:f>
              <c:numCache>
                <c:formatCode>_(* #,##0.00_);_(* \(#,##0.00\);_(* "-"??_);_(@_)</c:formatCode>
                <c:ptCount val="12"/>
                <c:pt idx="0">
                  <c:v>0.988190687378244</c:v>
                </c:pt>
                <c:pt idx="1">
                  <c:v>1.0224903287246982</c:v>
                </c:pt>
                <c:pt idx="2">
                  <c:v>1.0113762025757072</c:v>
                </c:pt>
                <c:pt idx="3">
                  <c:v>0.99420961098400962</c:v>
                </c:pt>
                <c:pt idx="4">
                  <c:v>1.0052430907436223</c:v>
                </c:pt>
                <c:pt idx="5">
                  <c:v>0.99782775723974737</c:v>
                </c:pt>
                <c:pt idx="6">
                  <c:v>0.97234831218522022</c:v>
                </c:pt>
                <c:pt idx="7">
                  <c:v>0.9906202195455992</c:v>
                </c:pt>
                <c:pt idx="8">
                  <c:v>0.96432816576928748</c:v>
                </c:pt>
                <c:pt idx="9">
                  <c:v>1.0027231513902963</c:v>
                </c:pt>
                <c:pt idx="10">
                  <c:v>1.0228975489289553</c:v>
                </c:pt>
                <c:pt idx="11" formatCode="_(* #,##0.000_);_(* \(#,##0.000\);_(* &quot;-&quot;??_);_(@_)">
                  <c:v>1.0277449245346153</c:v>
                </c:pt>
              </c:numCache>
            </c:numRef>
          </c:val>
          <c:smooth val="0"/>
          <c:extLst>
            <c:ext xmlns:c16="http://schemas.microsoft.com/office/drawing/2014/chart" uri="{C3380CC4-5D6E-409C-BE32-E72D297353CC}">
              <c16:uniqueId val="{00000005-C352-440B-95E0-0767E42BCF85}"/>
            </c:ext>
          </c:extLst>
        </c:ser>
        <c:ser>
          <c:idx val="28"/>
          <c:order val="4"/>
          <c:tx>
            <c:v>2019</c:v>
          </c:tx>
          <c:val>
            <c:numRef>
              <c:f>Seasonality!$R$262:$AC$262</c:f>
              <c:numCache>
                <c:formatCode>_(* #,##0.00_);_(* \(#,##0.00\);_(* "-"??_);_(@_)</c:formatCode>
                <c:ptCount val="12"/>
                <c:pt idx="0">
                  <c:v>0.96597620769734238</c:v>
                </c:pt>
                <c:pt idx="1">
                  <c:v>0.99149600030828899</c:v>
                </c:pt>
                <c:pt idx="2">
                  <c:v>0.97572409562593565</c:v>
                </c:pt>
                <c:pt idx="3">
                  <c:v>1.0319924603627983</c:v>
                </c:pt>
                <c:pt idx="4">
                  <c:v>1.0067706777037861</c:v>
                </c:pt>
                <c:pt idx="5">
                  <c:v>0.99706325320686773</c:v>
                </c:pt>
                <c:pt idx="6">
                  <c:v>0.99932322982807287</c:v>
                </c:pt>
                <c:pt idx="7">
                  <c:v>1.0158281236156739</c:v>
                </c:pt>
                <c:pt idx="8">
                  <c:v>0.97489109918593919</c:v>
                </c:pt>
                <c:pt idx="9">
                  <c:v>1.0052648088701877</c:v>
                </c:pt>
                <c:pt idx="10">
                  <c:v>1.010021240562901</c:v>
                </c:pt>
                <c:pt idx="11" formatCode="_(* #,##0.000_);_(* \(#,##0.000\);_(* &quot;-&quot;??_);_(@_)">
                  <c:v>1.0256488030322055</c:v>
                </c:pt>
              </c:numCache>
            </c:numRef>
          </c:val>
          <c:smooth val="0"/>
          <c:extLst>
            <c:ext xmlns:c16="http://schemas.microsoft.com/office/drawing/2014/chart" uri="{C3380CC4-5D6E-409C-BE32-E72D297353CC}">
              <c16:uniqueId val="{00000006-C352-440B-95E0-0767E42BCF85}"/>
            </c:ext>
          </c:extLst>
        </c:ser>
        <c:ser>
          <c:idx val="0"/>
          <c:order val="5"/>
          <c:tx>
            <c:v>2020</c:v>
          </c:tx>
          <c:val>
            <c:numRef>
              <c:f>Seasonality!$R$263:$AC$263</c:f>
              <c:numCache>
                <c:formatCode>_(* #,##0.00_);_(* \(#,##0.00\);_(* "-"??_);_(@_)</c:formatCode>
                <c:ptCount val="12"/>
                <c:pt idx="0">
                  <c:v>1.0056712135450732</c:v>
                </c:pt>
                <c:pt idx="1">
                  <c:v>1.1029856985703277</c:v>
                </c:pt>
                <c:pt idx="2">
                  <c:v>1.1070106632991565</c:v>
                </c:pt>
                <c:pt idx="3">
                  <c:v>1.0816921511402904</c:v>
                </c:pt>
                <c:pt idx="4">
                  <c:v>1.0948187719508466</c:v>
                </c:pt>
                <c:pt idx="5">
                  <c:v>0.8538625344224442</c:v>
                </c:pt>
                <c:pt idx="6">
                  <c:v>0.84256750056511787</c:v>
                </c:pt>
                <c:pt idx="7">
                  <c:v>0.82121255606994059</c:v>
                </c:pt>
                <c:pt idx="8">
                  <c:v>1.0048284792316209</c:v>
                </c:pt>
                <c:pt idx="9">
                  <c:v>1.0273909903655543</c:v>
                </c:pt>
                <c:pt idx="10">
                  <c:v>1.0104722081114736</c:v>
                </c:pt>
                <c:pt idx="11" formatCode="_(* #,##0.000_);_(* \(#,##0.000\);_(* &quot;-&quot;??_);_(@_)">
                  <c:v>1.047487232728153</c:v>
                </c:pt>
              </c:numCache>
            </c:numRef>
          </c:val>
          <c:smooth val="0"/>
          <c:extLst>
            <c:ext xmlns:c16="http://schemas.microsoft.com/office/drawing/2014/chart" uri="{C3380CC4-5D6E-409C-BE32-E72D297353CC}">
              <c16:uniqueId val="{00000007-C352-440B-95E0-0767E42BCF85}"/>
            </c:ext>
          </c:extLst>
        </c:ser>
        <c:ser>
          <c:idx val="1"/>
          <c:order val="6"/>
          <c:tx>
            <c:v>2021</c:v>
          </c:tx>
          <c:val>
            <c:numRef>
              <c:f>Seasonality!$R$264:$AC$264</c:f>
              <c:numCache>
                <c:formatCode>_(* #,##0.00_);_(* \(#,##0.00\);_(* "-"??_);_(@_)</c:formatCode>
                <c:ptCount val="12"/>
                <c:pt idx="0">
                  <c:v>0.94693481664996637</c:v>
                </c:pt>
                <c:pt idx="1">
                  <c:v>0.99303362470305601</c:v>
                </c:pt>
                <c:pt idx="2">
                  <c:v>0.97384440210632062</c:v>
                </c:pt>
                <c:pt idx="3">
                  <c:v>0.96578555147294598</c:v>
                </c:pt>
                <c:pt idx="4">
                  <c:v>0.95818144677507111</c:v>
                </c:pt>
                <c:pt idx="5">
                  <c:v>0.95449312586741797</c:v>
                </c:pt>
                <c:pt idx="6">
                  <c:v>0.96269245846790819</c:v>
                </c:pt>
                <c:pt idx="7">
                  <c:v>0.93843054161696438</c:v>
                </c:pt>
                <c:pt idx="8">
                  <c:v>1.0529451190646761</c:v>
                </c:pt>
                <c:pt idx="9">
                  <c:v>1.0777583853412938</c:v>
                </c:pt>
                <c:pt idx="10">
                  <c:v>1.0857966162120096</c:v>
                </c:pt>
                <c:pt idx="11" formatCode="_(* #,##0.000_);_(* \(#,##0.000\);_(* &quot;-&quot;??_);_(@_)">
                  <c:v>1.0901039117223681</c:v>
                </c:pt>
              </c:numCache>
            </c:numRef>
          </c:val>
          <c:smooth val="0"/>
          <c:extLst>
            <c:ext xmlns:c16="http://schemas.microsoft.com/office/drawing/2014/chart" uri="{C3380CC4-5D6E-409C-BE32-E72D297353CC}">
              <c16:uniqueId val="{00000001-830D-49B1-B8E7-FF7585923F2E}"/>
            </c:ext>
          </c:extLst>
        </c:ser>
        <c:ser>
          <c:idx val="2"/>
          <c:order val="7"/>
          <c:tx>
            <c:v>2022</c:v>
          </c:tx>
          <c:val>
            <c:numRef>
              <c:f>Seasonality!$R$265:$AC$265</c:f>
              <c:numCache>
                <c:formatCode>_(* #,##0.00_);_(* \(#,##0.00\);_(* "-"??_);_(@_)</c:formatCode>
                <c:ptCount val="12"/>
                <c:pt idx="0">
                  <c:v>0.90659594998361315</c:v>
                </c:pt>
                <c:pt idx="1">
                  <c:v>0.97332036346943385</c:v>
                </c:pt>
                <c:pt idx="2">
                  <c:v>0.95882497531867228</c:v>
                </c:pt>
                <c:pt idx="3">
                  <c:v>1.0544978928638384</c:v>
                </c:pt>
                <c:pt idx="4">
                  <c:v>1.0170869623666217</c:v>
                </c:pt>
                <c:pt idx="5">
                  <c:v>1.0135203479686687</c:v>
                </c:pt>
                <c:pt idx="6">
                  <c:v>0.99473771814245615</c:v>
                </c:pt>
                <c:pt idx="7">
                  <c:v>1.0120467937158708</c:v>
                </c:pt>
                <c:pt idx="8">
                  <c:v>0.98414626730820776</c:v>
                </c:pt>
                <c:pt idx="9">
                  <c:v>1.0267728294497351</c:v>
                </c:pt>
                <c:pt idx="10">
                  <c:v>1.0432516139707027</c:v>
                </c:pt>
                <c:pt idx="11" formatCode="_(* #,##0.000_);_(* \(#,##0.000\);_(* &quot;-&quot;??_);_(@_)">
                  <c:v>1.015198285442179</c:v>
                </c:pt>
              </c:numCache>
            </c:numRef>
          </c:val>
          <c:smooth val="0"/>
          <c:extLst>
            <c:ext xmlns:c16="http://schemas.microsoft.com/office/drawing/2014/chart" uri="{C3380CC4-5D6E-409C-BE32-E72D297353CC}">
              <c16:uniqueId val="{00000002-830D-49B1-B8E7-FF7585923F2E}"/>
            </c:ext>
          </c:extLst>
        </c:ser>
        <c:ser>
          <c:idx val="3"/>
          <c:order val="8"/>
          <c:tx>
            <c:strRef>
              <c:f>Seasonality!$Q$266</c:f>
              <c:strCache>
                <c:ptCount val="1"/>
                <c:pt idx="0">
                  <c:v>2023</c:v>
                </c:pt>
              </c:strCache>
            </c:strRef>
          </c:tx>
          <c:val>
            <c:numRef>
              <c:f>Seasonality!$R$266:$U$266</c:f>
              <c:numCache>
                <c:formatCode>_(* #,##0.00_);_(* \(#,##0.00\);_(* "-"??_);_(@_)</c:formatCode>
                <c:ptCount val="4"/>
                <c:pt idx="0">
                  <c:v>0.96081440448850775</c:v>
                </c:pt>
                <c:pt idx="1">
                  <c:v>1.0052982153841139</c:v>
                </c:pt>
                <c:pt idx="2">
                  <c:v>0.9964920594220702</c:v>
                </c:pt>
                <c:pt idx="3">
                  <c:v>1.0373953207053086</c:v>
                </c:pt>
              </c:numCache>
            </c:numRef>
          </c:val>
          <c:smooth val="0"/>
          <c:extLst>
            <c:ext xmlns:c16="http://schemas.microsoft.com/office/drawing/2014/chart" uri="{C3380CC4-5D6E-409C-BE32-E72D297353CC}">
              <c16:uniqueId val="{00000000-4B43-41C9-82C2-FE011D0893B9}"/>
            </c:ext>
          </c:extLst>
        </c:ser>
        <c:dLbls>
          <c:showLegendKey val="0"/>
          <c:showVal val="0"/>
          <c:showCatName val="0"/>
          <c:showSerName val="0"/>
          <c:showPercent val="0"/>
          <c:showBubbleSize val="0"/>
        </c:dLbls>
        <c:marker val="1"/>
        <c:smooth val="0"/>
        <c:axId val="1113480720"/>
        <c:axId val="1"/>
      </c:lineChart>
      <c:catAx>
        <c:axId val="11134807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80720"/>
        <c:crosses val="autoZero"/>
        <c:crossBetween val="between"/>
      </c:valAx>
    </c:plotArea>
    <c:legend>
      <c:legendPos val="r"/>
      <c:layout>
        <c:manualLayout>
          <c:xMode val="edge"/>
          <c:yMode val="edge"/>
          <c:x val="0.81160798650168731"/>
          <c:y val="1.9960079840319361E-2"/>
          <c:w val="0.11264075861485057"/>
          <c:h val="0.5710618364485261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232261664966293E-2"/>
          <c:y val="4.336921751968504E-2"/>
          <c:w val="0.72825908389358318"/>
          <c:h val="0.85877276082677168"/>
        </c:manualLayout>
      </c:layout>
      <c:lineChart>
        <c:grouping val="standard"/>
        <c:varyColors val="0"/>
        <c:ser>
          <c:idx val="16"/>
          <c:order val="0"/>
          <c:tx>
            <c:v>2000</c:v>
          </c:tx>
          <c:val>
            <c:numRef>
              <c:f>Seasonality!$R$243:$AC$243</c:f>
              <c:numCache>
                <c:formatCode>_(* #,##0.00_);_(* \(#,##0.00\);_(* "-"??_);_(@_)</c:formatCode>
                <c:ptCount val="12"/>
                <c:pt idx="0">
                  <c:v>0.98576367092747674</c:v>
                </c:pt>
                <c:pt idx="1">
                  <c:v>1.0259749186794824</c:v>
                </c:pt>
                <c:pt idx="2">
                  <c:v>1.0025239367876462</c:v>
                </c:pt>
                <c:pt idx="3">
                  <c:v>1.0073153022515415</c:v>
                </c:pt>
                <c:pt idx="4">
                  <c:v>0.99418357512693034</c:v>
                </c:pt>
                <c:pt idx="5">
                  <c:v>1.0088683863321599</c:v>
                </c:pt>
                <c:pt idx="6">
                  <c:v>0.99541956714441504</c:v>
                </c:pt>
                <c:pt idx="7">
                  <c:v>1.0196440021104765</c:v>
                </c:pt>
                <c:pt idx="8">
                  <c:v>0.97038624137592788</c:v>
                </c:pt>
                <c:pt idx="9">
                  <c:v>0.98858679455833198</c:v>
                </c:pt>
                <c:pt idx="10">
                  <c:v>1.0017069342973173</c:v>
                </c:pt>
                <c:pt idx="11">
                  <c:v>0.99962667040829523</c:v>
                </c:pt>
              </c:numCache>
            </c:numRef>
          </c:val>
          <c:smooth val="0"/>
          <c:extLst>
            <c:ext xmlns:c16="http://schemas.microsoft.com/office/drawing/2014/chart" uri="{C3380CC4-5D6E-409C-BE32-E72D297353CC}">
              <c16:uniqueId val="{00000009-D3F8-4398-9FE6-88A0A19381D1}"/>
            </c:ext>
          </c:extLst>
        </c:ser>
        <c:ser>
          <c:idx val="15"/>
          <c:order val="1"/>
          <c:tx>
            <c:v>2001</c:v>
          </c:tx>
          <c:val>
            <c:numRef>
              <c:f>Seasonality!$R$244:$AC$244</c:f>
              <c:numCache>
                <c:formatCode>_(* #,##0.00_);_(* \(#,##0.00\);_(* "-"??_);_(@_)</c:formatCode>
                <c:ptCount val="12"/>
                <c:pt idx="0">
                  <c:v>0.96976704755798349</c:v>
                </c:pt>
                <c:pt idx="1">
                  <c:v>0.98621440809464367</c:v>
                </c:pt>
                <c:pt idx="2">
                  <c:v>0.9762869540323541</c:v>
                </c:pt>
                <c:pt idx="3">
                  <c:v>1.0295832652714978</c:v>
                </c:pt>
                <c:pt idx="4">
                  <c:v>1.0085377282765668</c:v>
                </c:pt>
                <c:pt idx="5">
                  <c:v>1.0038749428589453</c:v>
                </c:pt>
                <c:pt idx="6">
                  <c:v>0.99244326648533776</c:v>
                </c:pt>
                <c:pt idx="7">
                  <c:v>0.99861119028758838</c:v>
                </c:pt>
                <c:pt idx="8">
                  <c:v>0.98827664693846662</c:v>
                </c:pt>
                <c:pt idx="9">
                  <c:v>1.0206457108467812</c:v>
                </c:pt>
                <c:pt idx="10">
                  <c:v>1.0310694511805214</c:v>
                </c:pt>
                <c:pt idx="11">
                  <c:v>0.99468938816931196</c:v>
                </c:pt>
              </c:numCache>
            </c:numRef>
          </c:val>
          <c:smooth val="0"/>
          <c:extLst>
            <c:ext xmlns:c16="http://schemas.microsoft.com/office/drawing/2014/chart" uri="{C3380CC4-5D6E-409C-BE32-E72D297353CC}">
              <c16:uniqueId val="{00000008-D3F8-4398-9FE6-88A0A19381D1}"/>
            </c:ext>
          </c:extLst>
        </c:ser>
        <c:ser>
          <c:idx val="14"/>
          <c:order val="2"/>
          <c:tx>
            <c:v>2002</c:v>
          </c:tx>
          <c:val>
            <c:numRef>
              <c:f>Seasonality!$R$245:$AC$245</c:f>
              <c:numCache>
                <c:formatCode>_(* #,##0.00_);_(* \(#,##0.00\);_(* "-"??_);_(@_)</c:formatCode>
                <c:ptCount val="12"/>
                <c:pt idx="0">
                  <c:v>1.021417167375178</c:v>
                </c:pt>
                <c:pt idx="1">
                  <c:v>1.023093771365956</c:v>
                </c:pt>
                <c:pt idx="2">
                  <c:v>1.0269698795218309</c:v>
                </c:pt>
                <c:pt idx="3">
                  <c:v>1.0002263079430151</c:v>
                </c:pt>
                <c:pt idx="4">
                  <c:v>0.99962008253877699</c:v>
                </c:pt>
                <c:pt idx="5">
                  <c:v>0.97915771763583581</c:v>
                </c:pt>
                <c:pt idx="6">
                  <c:v>0.9669983252633616</c:v>
                </c:pt>
                <c:pt idx="7">
                  <c:v>0.98258610564304272</c:v>
                </c:pt>
                <c:pt idx="8">
                  <c:v>0.98888036316663541</c:v>
                </c:pt>
                <c:pt idx="9">
                  <c:v>0.98393737175374685</c:v>
                </c:pt>
                <c:pt idx="10">
                  <c:v>1.0118770296666355</c:v>
                </c:pt>
                <c:pt idx="11">
                  <c:v>1.0152358781259849</c:v>
                </c:pt>
              </c:numCache>
            </c:numRef>
          </c:val>
          <c:smooth val="0"/>
          <c:extLst>
            <c:ext xmlns:c16="http://schemas.microsoft.com/office/drawing/2014/chart" uri="{C3380CC4-5D6E-409C-BE32-E72D297353CC}">
              <c16:uniqueId val="{00000007-D3F8-4398-9FE6-88A0A19381D1}"/>
            </c:ext>
          </c:extLst>
        </c:ser>
        <c:ser>
          <c:idx val="13"/>
          <c:order val="3"/>
          <c:tx>
            <c:v>2003</c:v>
          </c:tx>
          <c:val>
            <c:numRef>
              <c:f>Seasonality!$R$246:$AC$246</c:f>
              <c:numCache>
                <c:formatCode>_(* #,##0.00_);_(* \(#,##0.00\);_(* "-"??_);_(@_)</c:formatCode>
                <c:ptCount val="12"/>
                <c:pt idx="0">
                  <c:v>0.97409539414910562</c:v>
                </c:pt>
                <c:pt idx="1">
                  <c:v>0.98770486876684183</c:v>
                </c:pt>
                <c:pt idx="2">
                  <c:v>0.97474474865500493</c:v>
                </c:pt>
                <c:pt idx="3">
                  <c:v>1.0347534709377446</c:v>
                </c:pt>
                <c:pt idx="4">
                  <c:v>1.0059824212521749</c:v>
                </c:pt>
                <c:pt idx="5">
                  <c:v>1.0038352444448186</c:v>
                </c:pt>
                <c:pt idx="6">
                  <c:v>0.98885777389224139</c:v>
                </c:pt>
                <c:pt idx="7">
                  <c:v>0.99803943944435658</c:v>
                </c:pt>
                <c:pt idx="8">
                  <c:v>1.0028777286079862</c:v>
                </c:pt>
                <c:pt idx="9">
                  <c:v>1.0003268375446484</c:v>
                </c:pt>
                <c:pt idx="10">
                  <c:v>1.0110376569206159</c:v>
                </c:pt>
                <c:pt idx="11">
                  <c:v>1.0177444153844617</c:v>
                </c:pt>
              </c:numCache>
            </c:numRef>
          </c:val>
          <c:smooth val="0"/>
          <c:extLst>
            <c:ext xmlns:c16="http://schemas.microsoft.com/office/drawing/2014/chart" uri="{C3380CC4-5D6E-409C-BE32-E72D297353CC}">
              <c16:uniqueId val="{00000006-D3F8-4398-9FE6-88A0A19381D1}"/>
            </c:ext>
          </c:extLst>
        </c:ser>
        <c:ser>
          <c:idx val="12"/>
          <c:order val="4"/>
          <c:tx>
            <c:v>2004</c:v>
          </c:tx>
          <c:val>
            <c:numRef>
              <c:f>Seasonality!$R$247:$AC$247</c:f>
              <c:numCache>
                <c:formatCode>_(* #,##0.00_);_(* \(#,##0.00\);_(* "-"??_);_(@_)</c:formatCode>
                <c:ptCount val="12"/>
                <c:pt idx="0">
                  <c:v>1.0076256230857743</c:v>
                </c:pt>
                <c:pt idx="1">
                  <c:v>1.0062481738849454</c:v>
                </c:pt>
                <c:pt idx="2">
                  <c:v>1.005293144370532</c:v>
                </c:pt>
                <c:pt idx="3">
                  <c:v>1.0136912427041478</c:v>
                </c:pt>
                <c:pt idx="4">
                  <c:v>1.0069655311031254</c:v>
                </c:pt>
                <c:pt idx="5">
                  <c:v>0.99201504301857313</c:v>
                </c:pt>
                <c:pt idx="6">
                  <c:v>0.98130248204081794</c:v>
                </c:pt>
                <c:pt idx="7">
                  <c:v>0.99382190270542925</c:v>
                </c:pt>
                <c:pt idx="8">
                  <c:v>0.99303852262979631</c:v>
                </c:pt>
                <c:pt idx="9">
                  <c:v>0.99960684132623623</c:v>
                </c:pt>
                <c:pt idx="10">
                  <c:v>1.0036534610429206</c:v>
                </c:pt>
                <c:pt idx="11">
                  <c:v>0.99673803208770229</c:v>
                </c:pt>
              </c:numCache>
            </c:numRef>
          </c:val>
          <c:smooth val="0"/>
          <c:extLst>
            <c:ext xmlns:c16="http://schemas.microsoft.com/office/drawing/2014/chart" uri="{C3380CC4-5D6E-409C-BE32-E72D297353CC}">
              <c16:uniqueId val="{00000005-D3F8-4398-9FE6-88A0A19381D1}"/>
            </c:ext>
          </c:extLst>
        </c:ser>
        <c:ser>
          <c:idx val="11"/>
          <c:order val="5"/>
          <c:tx>
            <c:v>2005</c:v>
          </c:tx>
          <c:val>
            <c:numRef>
              <c:f>Seasonality!$R$248:$AC$248</c:f>
              <c:numCache>
                <c:formatCode>_(* #,##0.00_);_(* \(#,##0.00\);_(* "-"??_);_(@_)</c:formatCode>
                <c:ptCount val="12"/>
                <c:pt idx="0">
                  <c:v>1.0138349452633668</c:v>
                </c:pt>
                <c:pt idx="1">
                  <c:v>1.0279317250379023</c:v>
                </c:pt>
                <c:pt idx="2">
                  <c:v>1.0143012901997641</c:v>
                </c:pt>
                <c:pt idx="3">
                  <c:v>1.0068680378450618</c:v>
                </c:pt>
                <c:pt idx="4">
                  <c:v>1.0076024193175213</c:v>
                </c:pt>
                <c:pt idx="5">
                  <c:v>0.98995227303948585</c:v>
                </c:pt>
                <c:pt idx="6">
                  <c:v>0.97539144294977853</c:v>
                </c:pt>
                <c:pt idx="7">
                  <c:v>0.98376796401300937</c:v>
                </c:pt>
                <c:pt idx="8">
                  <c:v>0.976108848077059</c:v>
                </c:pt>
                <c:pt idx="9">
                  <c:v>0.9929731019961241</c:v>
                </c:pt>
                <c:pt idx="10">
                  <c:v>1.0160050334699129</c:v>
                </c:pt>
                <c:pt idx="11">
                  <c:v>0.99526291879101392</c:v>
                </c:pt>
              </c:numCache>
            </c:numRef>
          </c:val>
          <c:smooth val="0"/>
          <c:extLst>
            <c:ext xmlns:c16="http://schemas.microsoft.com/office/drawing/2014/chart" uri="{C3380CC4-5D6E-409C-BE32-E72D297353CC}">
              <c16:uniqueId val="{00000004-D3F8-4398-9FE6-88A0A19381D1}"/>
            </c:ext>
          </c:extLst>
        </c:ser>
        <c:ser>
          <c:idx val="10"/>
          <c:order val="6"/>
          <c:tx>
            <c:v>2006</c:v>
          </c:tx>
          <c:val>
            <c:numRef>
              <c:f>Seasonality!$R$249:$AC$249</c:f>
              <c:numCache>
                <c:formatCode>_(* #,##0.00_);_(* \(#,##0.00\);_(* "-"??_);_(@_)</c:formatCode>
                <c:ptCount val="12"/>
                <c:pt idx="0">
                  <c:v>1.0087938393060847</c:v>
                </c:pt>
                <c:pt idx="1">
                  <c:v>1.0187031920769702</c:v>
                </c:pt>
                <c:pt idx="2">
                  <c:v>1.0173342244180912</c:v>
                </c:pt>
                <c:pt idx="3">
                  <c:v>1.0076788367370095</c:v>
                </c:pt>
                <c:pt idx="4">
                  <c:v>1.0002696131284132</c:v>
                </c:pt>
                <c:pt idx="5">
                  <c:v>0.98761009186616222</c:v>
                </c:pt>
                <c:pt idx="6">
                  <c:v>0.98130966419566146</c:v>
                </c:pt>
                <c:pt idx="7">
                  <c:v>0.99218771682750284</c:v>
                </c:pt>
                <c:pt idx="8">
                  <c:v>0.9813562200871504</c:v>
                </c:pt>
                <c:pt idx="9">
                  <c:v>0.99933850847262873</c:v>
                </c:pt>
                <c:pt idx="10">
                  <c:v>1.0134188234831123</c:v>
                </c:pt>
                <c:pt idx="11">
                  <c:v>0.99199926940121397</c:v>
                </c:pt>
              </c:numCache>
            </c:numRef>
          </c:val>
          <c:smooth val="0"/>
          <c:extLst>
            <c:ext xmlns:c16="http://schemas.microsoft.com/office/drawing/2014/chart" uri="{C3380CC4-5D6E-409C-BE32-E72D297353CC}">
              <c16:uniqueId val="{00000003-D3F8-4398-9FE6-88A0A19381D1}"/>
            </c:ext>
          </c:extLst>
        </c:ser>
        <c:ser>
          <c:idx val="9"/>
          <c:order val="7"/>
          <c:tx>
            <c:v>2007</c:v>
          </c:tx>
          <c:val>
            <c:numRef>
              <c:f>Seasonality!$R$250:$AC$250</c:f>
              <c:numCache>
                <c:formatCode>_(* #,##0.00_);_(* \(#,##0.00\);_(* "-"??_);_(@_)</c:formatCode>
                <c:ptCount val="12"/>
                <c:pt idx="0">
                  <c:v>0.99001278724768604</c:v>
                </c:pt>
                <c:pt idx="1">
                  <c:v>1.0197009754977664</c:v>
                </c:pt>
                <c:pt idx="2">
                  <c:v>1.0232604384298676</c:v>
                </c:pt>
                <c:pt idx="3">
                  <c:v>1.0084411201984351</c:v>
                </c:pt>
                <c:pt idx="4">
                  <c:v>1.0072110450507852</c:v>
                </c:pt>
                <c:pt idx="5">
                  <c:v>0.99300216419716925</c:v>
                </c:pt>
                <c:pt idx="6">
                  <c:v>0.98664432510925815</c:v>
                </c:pt>
                <c:pt idx="7">
                  <c:v>0.99644385895370646</c:v>
                </c:pt>
                <c:pt idx="8">
                  <c:v>0.97667674940080973</c:v>
                </c:pt>
                <c:pt idx="9">
                  <c:v>0.99482703856404853</c:v>
                </c:pt>
                <c:pt idx="10">
                  <c:v>1.0040607258774157</c:v>
                </c:pt>
                <c:pt idx="11">
                  <c:v>0.99971877147305221</c:v>
                </c:pt>
              </c:numCache>
            </c:numRef>
          </c:val>
          <c:smooth val="0"/>
          <c:extLst>
            <c:ext xmlns:c16="http://schemas.microsoft.com/office/drawing/2014/chart" uri="{C3380CC4-5D6E-409C-BE32-E72D297353CC}">
              <c16:uniqueId val="{00000002-D3F8-4398-9FE6-88A0A19381D1}"/>
            </c:ext>
          </c:extLst>
        </c:ser>
        <c:ser>
          <c:idx val="8"/>
          <c:order val="8"/>
          <c:tx>
            <c:v>2008</c:v>
          </c:tx>
          <c:val>
            <c:numRef>
              <c:f>Seasonality!$R$251:$AC$251</c:f>
              <c:numCache>
                <c:formatCode>_(* #,##0.00_);_(* \(#,##0.00\);_(* "-"??_);_(@_)</c:formatCode>
                <c:ptCount val="12"/>
                <c:pt idx="0">
                  <c:v>0.99404925777847308</c:v>
                </c:pt>
                <c:pt idx="1">
                  <c:v>1.0134541044773908</c:v>
                </c:pt>
                <c:pt idx="2">
                  <c:v>1.0064256490933416</c:v>
                </c:pt>
                <c:pt idx="3">
                  <c:v>1.0035724809330322</c:v>
                </c:pt>
                <c:pt idx="4">
                  <c:v>1.0028450256923362</c:v>
                </c:pt>
                <c:pt idx="5">
                  <c:v>0.9908693888211294</c:v>
                </c:pt>
                <c:pt idx="6">
                  <c:v>0.99943996281140923</c:v>
                </c:pt>
                <c:pt idx="7">
                  <c:v>0.99207601057634431</c:v>
                </c:pt>
                <c:pt idx="8">
                  <c:v>0.98262313482856978</c:v>
                </c:pt>
                <c:pt idx="9">
                  <c:v>1.0012268994370761</c:v>
                </c:pt>
                <c:pt idx="10">
                  <c:v>1.0077467114647631</c:v>
                </c:pt>
                <c:pt idx="11">
                  <c:v>1.0056713740861332</c:v>
                </c:pt>
              </c:numCache>
            </c:numRef>
          </c:val>
          <c:smooth val="0"/>
          <c:extLst>
            <c:ext xmlns:c16="http://schemas.microsoft.com/office/drawing/2014/chart" uri="{C3380CC4-5D6E-409C-BE32-E72D297353CC}">
              <c16:uniqueId val="{00000001-D3F8-4398-9FE6-88A0A19381D1}"/>
            </c:ext>
          </c:extLst>
        </c:ser>
        <c:ser>
          <c:idx val="19"/>
          <c:order val="9"/>
          <c:tx>
            <c:strRef>
              <c:f>Seasonality!$Q$252</c:f>
              <c:strCache>
                <c:ptCount val="1"/>
                <c:pt idx="0">
                  <c:v>2009</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Seasonality!$R$252:$AC$252</c:f>
              <c:numCache>
                <c:formatCode>_(* #,##0.00_);_(* \(#,##0.00\);_(* "-"??_);_(@_)</c:formatCode>
                <c:ptCount val="12"/>
              </c:numCache>
            </c:numRef>
          </c:val>
          <c:smooth val="0"/>
          <c:extLst>
            <c:ext xmlns:c16="http://schemas.microsoft.com/office/drawing/2014/chart" uri="{C3380CC4-5D6E-409C-BE32-E72D297353CC}">
              <c16:uniqueId val="{00000000-9EDC-4850-A544-137BF116D3B8}"/>
            </c:ext>
          </c:extLst>
        </c:ser>
        <c:ser>
          <c:idx val="20"/>
          <c:order val="10"/>
          <c:tx>
            <c:strRef>
              <c:f>Seasonality!$Q$253</c:f>
              <c:strCache>
                <c:ptCount val="1"/>
                <c:pt idx="0">
                  <c:v>2010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Seasonality!$R$253:$AC$253</c:f>
              <c:numCache>
                <c:formatCode>_(* #,##0.00_);_(* \(#,##0.00\);_(* "-"??_);_(@_)</c:formatCode>
                <c:ptCount val="12"/>
                <c:pt idx="0">
                  <c:v>0.98606137273196559</c:v>
                </c:pt>
                <c:pt idx="1">
                  <c:v>1.0120659399063829</c:v>
                </c:pt>
                <c:pt idx="2">
                  <c:v>1.0216081037699376</c:v>
                </c:pt>
                <c:pt idx="3">
                  <c:v>0.99759187792166792</c:v>
                </c:pt>
                <c:pt idx="4">
                  <c:v>1.0147806608352694</c:v>
                </c:pt>
                <c:pt idx="5">
                  <c:v>0.99241892609577553</c:v>
                </c:pt>
                <c:pt idx="6">
                  <c:v>0.98817094304439701</c:v>
                </c:pt>
                <c:pt idx="7">
                  <c:v>0.9862967745292418</c:v>
                </c:pt>
                <c:pt idx="8">
                  <c:v>0.98229293804818918</c:v>
                </c:pt>
                <c:pt idx="9">
                  <c:v>1.0009669031477375</c:v>
                </c:pt>
                <c:pt idx="10">
                  <c:v>1.0073730134401071</c:v>
                </c:pt>
                <c:pt idx="11">
                  <c:v>1.0103725465293305</c:v>
                </c:pt>
              </c:numCache>
            </c:numRef>
          </c:val>
          <c:smooth val="0"/>
          <c:extLst>
            <c:ext xmlns:c16="http://schemas.microsoft.com/office/drawing/2014/chart" uri="{C3380CC4-5D6E-409C-BE32-E72D297353CC}">
              <c16:uniqueId val="{00000001-9EDC-4850-A544-137BF116D3B8}"/>
            </c:ext>
          </c:extLst>
        </c:ser>
        <c:ser>
          <c:idx val="21"/>
          <c:order val="11"/>
          <c:tx>
            <c:strRef>
              <c:f>Seasonality!$Q$254</c:f>
              <c:strCache>
                <c:ptCount val="1"/>
                <c:pt idx="0">
                  <c:v>2011</c:v>
                </c:pt>
              </c:strCache>
            </c:strRef>
          </c:tx>
          <c:spPr>
            <a:ln w="25400">
              <a:solidFill>
                <a:srgbClr val="CC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Seasonality!$R$254:$AC$254</c:f>
              <c:numCache>
                <c:formatCode>_(* #,##0.00_);_(* \(#,##0.00\);_(* "-"??_);_(@_)</c:formatCode>
                <c:ptCount val="12"/>
                <c:pt idx="0">
                  <c:v>1.0113640670238535</c:v>
                </c:pt>
                <c:pt idx="1">
                  <c:v>1.0132615582607056</c:v>
                </c:pt>
                <c:pt idx="2">
                  <c:v>1.0069709444337758</c:v>
                </c:pt>
                <c:pt idx="3">
                  <c:v>1.0059690004177524</c:v>
                </c:pt>
                <c:pt idx="4">
                  <c:v>1.0011148270998895</c:v>
                </c:pt>
                <c:pt idx="5">
                  <c:v>0.9942706245235402</c:v>
                </c:pt>
                <c:pt idx="6">
                  <c:v>0.9814968789525681</c:v>
                </c:pt>
                <c:pt idx="7">
                  <c:v>0.98478454587685882</c:v>
                </c:pt>
                <c:pt idx="8">
                  <c:v>0.97586411502421833</c:v>
                </c:pt>
                <c:pt idx="9">
                  <c:v>1.0041025206538188</c:v>
                </c:pt>
                <c:pt idx="10">
                  <c:v>1.0127803214617876</c:v>
                </c:pt>
                <c:pt idx="11">
                  <c:v>1.0080205962712279</c:v>
                </c:pt>
              </c:numCache>
            </c:numRef>
          </c:val>
          <c:smooth val="0"/>
          <c:extLst>
            <c:ext xmlns:c16="http://schemas.microsoft.com/office/drawing/2014/chart" uri="{C3380CC4-5D6E-409C-BE32-E72D297353CC}">
              <c16:uniqueId val="{00000002-9EDC-4850-A544-137BF116D3B8}"/>
            </c:ext>
          </c:extLst>
        </c:ser>
        <c:ser>
          <c:idx val="22"/>
          <c:order val="12"/>
          <c:tx>
            <c:strRef>
              <c:f>Seasonality!$Q$255</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Seasonality!$R$255:$AC$255</c:f>
              <c:numCache>
                <c:formatCode>_(* #,##0.00_);_(* \(#,##0.00\);_(* "-"??_);_(@_)</c:formatCode>
                <c:ptCount val="12"/>
                <c:pt idx="0">
                  <c:v>1.0116429494017205</c:v>
                </c:pt>
                <c:pt idx="1">
                  <c:v>1.0122030866605323</c:v>
                </c:pt>
                <c:pt idx="2">
                  <c:v>1.011625669908478</c:v>
                </c:pt>
                <c:pt idx="3">
                  <c:v>0.98729182480370759</c:v>
                </c:pt>
                <c:pt idx="4">
                  <c:v>1.0076098424034072</c:v>
                </c:pt>
                <c:pt idx="5">
                  <c:v>0.99411747317678489</c:v>
                </c:pt>
                <c:pt idx="6">
                  <c:v>0.99181665254660567</c:v>
                </c:pt>
                <c:pt idx="7">
                  <c:v>1.0044793143177211</c:v>
                </c:pt>
                <c:pt idx="8">
                  <c:v>0.97422337666913528</c:v>
                </c:pt>
                <c:pt idx="9">
                  <c:v>0.99730659873623329</c:v>
                </c:pt>
                <c:pt idx="10">
                  <c:v>1.0112392533269139</c:v>
                </c:pt>
                <c:pt idx="11">
                  <c:v>0.99644395804876285</c:v>
                </c:pt>
              </c:numCache>
            </c:numRef>
          </c:val>
          <c:smooth val="0"/>
          <c:extLst>
            <c:ext xmlns:c16="http://schemas.microsoft.com/office/drawing/2014/chart" uri="{C3380CC4-5D6E-409C-BE32-E72D297353CC}">
              <c16:uniqueId val="{00000003-9EDC-4850-A544-137BF116D3B8}"/>
            </c:ext>
          </c:extLst>
        </c:ser>
        <c:ser>
          <c:idx val="0"/>
          <c:order val="13"/>
          <c:tx>
            <c:v>2013</c:v>
          </c:tx>
          <c:val>
            <c:numRef>
              <c:f>Seasonality!$R$256:$AC$256</c:f>
              <c:numCache>
                <c:formatCode>_(* #,##0.00_);_(* \(#,##0.00\);_(* "-"??_);_(@_)</c:formatCode>
                <c:ptCount val="12"/>
                <c:pt idx="0">
                  <c:v>0.99764976384429116</c:v>
                </c:pt>
                <c:pt idx="1">
                  <c:v>1.0172513576000857</c:v>
                </c:pt>
                <c:pt idx="2">
                  <c:v>1.0179489817611354</c:v>
                </c:pt>
                <c:pt idx="3">
                  <c:v>1.0035371077412547</c:v>
                </c:pt>
                <c:pt idx="4">
                  <c:v>0.99049300136802176</c:v>
                </c:pt>
                <c:pt idx="5">
                  <c:v>0.98985605114403419</c:v>
                </c:pt>
                <c:pt idx="6">
                  <c:v>0.98678388799815564</c:v>
                </c:pt>
                <c:pt idx="7">
                  <c:v>0.9845810092616436</c:v>
                </c:pt>
                <c:pt idx="8">
                  <c:v>0.98168141269531894</c:v>
                </c:pt>
                <c:pt idx="9">
                  <c:v>0.99011515687820351</c:v>
                </c:pt>
                <c:pt idx="10">
                  <c:v>1.0273134731963784</c:v>
                </c:pt>
                <c:pt idx="11">
                  <c:v>1.0127887965114766</c:v>
                </c:pt>
              </c:numCache>
            </c:numRef>
          </c:val>
          <c:smooth val="0"/>
          <c:extLst>
            <c:ext xmlns:c16="http://schemas.microsoft.com/office/drawing/2014/chart" uri="{C3380CC4-5D6E-409C-BE32-E72D297353CC}">
              <c16:uniqueId val="{00000004-9EDC-4850-A544-137BF116D3B8}"/>
            </c:ext>
          </c:extLst>
        </c:ser>
        <c:ser>
          <c:idx val="1"/>
          <c:order val="14"/>
          <c:tx>
            <c:v>2014</c:v>
          </c:tx>
          <c:val>
            <c:numRef>
              <c:f>Seasonality!$R$257:$AC$257</c:f>
              <c:numCache>
                <c:formatCode>_(* #,##0.00_);_(* \(#,##0.00\);_(* "-"??_);_(@_)</c:formatCode>
                <c:ptCount val="12"/>
                <c:pt idx="0">
                  <c:v>0.99075298795742983</c:v>
                </c:pt>
                <c:pt idx="1">
                  <c:v>1.0156540949246615</c:v>
                </c:pt>
                <c:pt idx="2">
                  <c:v>1.0172066159187934</c:v>
                </c:pt>
                <c:pt idx="3">
                  <c:v>1.0071164029648028</c:v>
                </c:pt>
                <c:pt idx="4">
                  <c:v>1.0001080119169905</c:v>
                </c:pt>
                <c:pt idx="5">
                  <c:v>0.98517359790025683</c:v>
                </c:pt>
                <c:pt idx="6">
                  <c:v>0.97687831229113131</c:v>
                </c:pt>
                <c:pt idx="7">
                  <c:v>0.99179817344104748</c:v>
                </c:pt>
                <c:pt idx="8">
                  <c:v>0.98759300816947904</c:v>
                </c:pt>
                <c:pt idx="9">
                  <c:v>0.99253964259978755</c:v>
                </c:pt>
                <c:pt idx="10">
                  <c:v>1.0186143141357917</c:v>
                </c:pt>
                <c:pt idx="11">
                  <c:v>1.0165648377798271</c:v>
                </c:pt>
              </c:numCache>
            </c:numRef>
          </c:val>
          <c:smooth val="0"/>
          <c:extLst>
            <c:ext xmlns:c16="http://schemas.microsoft.com/office/drawing/2014/chart" uri="{C3380CC4-5D6E-409C-BE32-E72D297353CC}">
              <c16:uniqueId val="{00000005-9EDC-4850-A544-137BF116D3B8}"/>
            </c:ext>
          </c:extLst>
        </c:ser>
        <c:ser>
          <c:idx val="2"/>
          <c:order val="15"/>
          <c:tx>
            <c:v>2015</c:v>
          </c:tx>
          <c:spPr>
            <a:ln w="38100">
              <a:solidFill>
                <a:srgbClr val="00B050"/>
              </a:solidFill>
            </a:ln>
          </c:spPr>
          <c:marker>
            <c:symbol val="triangle"/>
            <c:size val="7"/>
            <c:spPr>
              <a:solidFill>
                <a:srgbClr val="00B050"/>
              </a:solidFill>
              <a:ln>
                <a:solidFill>
                  <a:srgbClr val="00B050"/>
                </a:solidFill>
              </a:ln>
            </c:spPr>
          </c:marker>
          <c:val>
            <c:numRef>
              <c:f>Seasonality!$R$258:$AC$258</c:f>
              <c:numCache>
                <c:formatCode>_(* #,##0.00_);_(* \(#,##0.00\);_(* "-"??_);_(@_)</c:formatCode>
                <c:ptCount val="12"/>
                <c:pt idx="0">
                  <c:v>0.99732159124018149</c:v>
                </c:pt>
                <c:pt idx="1">
                  <c:v>1.0249793276883064</c:v>
                </c:pt>
                <c:pt idx="2">
                  <c:v>1.0334662965873316</c:v>
                </c:pt>
                <c:pt idx="3">
                  <c:v>0.99335822088151171</c:v>
                </c:pt>
                <c:pt idx="4">
                  <c:v>0.99899845873077542</c:v>
                </c:pt>
                <c:pt idx="5">
                  <c:v>0.9934164507787534</c:v>
                </c:pt>
                <c:pt idx="6">
                  <c:v>0.98141071552058201</c:v>
                </c:pt>
                <c:pt idx="7">
                  <c:v>0.99252040251337703</c:v>
                </c:pt>
                <c:pt idx="8">
                  <c:v>0.98921022391965496</c:v>
                </c:pt>
                <c:pt idx="9">
                  <c:v>0.98823862800872087</c:v>
                </c:pt>
                <c:pt idx="10">
                  <c:v>0.99936758127887315</c:v>
                </c:pt>
                <c:pt idx="11">
                  <c:v>1.0077121028519316</c:v>
                </c:pt>
              </c:numCache>
            </c:numRef>
          </c:val>
          <c:smooth val="0"/>
          <c:extLst>
            <c:ext xmlns:c16="http://schemas.microsoft.com/office/drawing/2014/chart" uri="{C3380CC4-5D6E-409C-BE32-E72D297353CC}">
              <c16:uniqueId val="{00000006-9EDC-4850-A544-137BF116D3B8}"/>
            </c:ext>
          </c:extLst>
        </c:ser>
        <c:ser>
          <c:idx val="3"/>
          <c:order val="16"/>
          <c:tx>
            <c:v>2016</c:v>
          </c:tx>
          <c:val>
            <c:numRef>
              <c:f>Seasonality!$R$259:$AC$259</c:f>
              <c:numCache>
                <c:formatCode>_(* #,##0.00_);_(* \(#,##0.00\);_(* "-"??_);_(@_)</c:formatCode>
                <c:ptCount val="12"/>
                <c:pt idx="0">
                  <c:v>0.99184330221746164</c:v>
                </c:pt>
                <c:pt idx="1">
                  <c:v>1.0287162136927197</c:v>
                </c:pt>
                <c:pt idx="2">
                  <c:v>1.0187753447270069</c:v>
                </c:pt>
                <c:pt idx="3">
                  <c:v>1.003547720629677</c:v>
                </c:pt>
                <c:pt idx="4">
                  <c:v>1.0046417838476231</c:v>
                </c:pt>
                <c:pt idx="5">
                  <c:v>0.99598956094385105</c:v>
                </c:pt>
                <c:pt idx="6">
                  <c:v>0.98211734385585137</c:v>
                </c:pt>
                <c:pt idx="7">
                  <c:v>0.99018532553248295</c:v>
                </c:pt>
                <c:pt idx="8">
                  <c:v>0.98489904675636919</c:v>
                </c:pt>
                <c:pt idx="9">
                  <c:v>0.99387482584449727</c:v>
                </c:pt>
                <c:pt idx="10">
                  <c:v>1.0042970542626244</c:v>
                </c:pt>
                <c:pt idx="11">
                  <c:v>1.0011124776898359</c:v>
                </c:pt>
              </c:numCache>
            </c:numRef>
          </c:val>
          <c:smooth val="0"/>
          <c:extLst>
            <c:ext xmlns:c16="http://schemas.microsoft.com/office/drawing/2014/chart" uri="{C3380CC4-5D6E-409C-BE32-E72D297353CC}">
              <c16:uniqueId val="{00000007-9EDC-4850-A544-137BF116D3B8}"/>
            </c:ext>
          </c:extLst>
        </c:ser>
        <c:ser>
          <c:idx val="4"/>
          <c:order val="17"/>
          <c:tx>
            <c:v>2017</c:v>
          </c:tx>
          <c:val>
            <c:numRef>
              <c:f>Seasonality!$R$260:$AC$260</c:f>
              <c:numCache>
                <c:formatCode>_(* #,##0.00_);_(* \(#,##0.00\);_(* "-"??_);_(@_)</c:formatCode>
                <c:ptCount val="12"/>
                <c:pt idx="0">
                  <c:v>0.98269220143053615</c:v>
                </c:pt>
                <c:pt idx="1">
                  <c:v>1.028128984979962</c:v>
                </c:pt>
                <c:pt idx="2">
                  <c:v>1.0280652156831978</c:v>
                </c:pt>
                <c:pt idx="3">
                  <c:v>1.015067499969672</c:v>
                </c:pt>
                <c:pt idx="4">
                  <c:v>1.0027074051556322</c:v>
                </c:pt>
                <c:pt idx="5">
                  <c:v>1.0130755742114601</c:v>
                </c:pt>
                <c:pt idx="6">
                  <c:v>1.0008227665453655</c:v>
                </c:pt>
                <c:pt idx="7">
                  <c:v>0.98628758544467021</c:v>
                </c:pt>
                <c:pt idx="8">
                  <c:v>0.9550704285109145</c:v>
                </c:pt>
                <c:pt idx="9">
                  <c:v>0.9872541057247225</c:v>
                </c:pt>
                <c:pt idx="10">
                  <c:v>1.0070167908443863</c:v>
                </c:pt>
                <c:pt idx="11" formatCode="_(* #,##0.000_);_(* \(#,##0.000\);_(* &quot;-&quot;??_);_(@_)">
                  <c:v>0.99381144149948109</c:v>
                </c:pt>
              </c:numCache>
            </c:numRef>
          </c:val>
          <c:smooth val="0"/>
          <c:extLst>
            <c:ext xmlns:c16="http://schemas.microsoft.com/office/drawing/2014/chart" uri="{C3380CC4-5D6E-409C-BE32-E72D297353CC}">
              <c16:uniqueId val="{00000008-9EDC-4850-A544-137BF116D3B8}"/>
            </c:ext>
          </c:extLst>
        </c:ser>
        <c:ser>
          <c:idx val="5"/>
          <c:order val="18"/>
          <c:tx>
            <c:v>2018</c:v>
          </c:tx>
          <c:val>
            <c:numRef>
              <c:f>Seasonality!$R$261:$AC$261</c:f>
              <c:numCache>
                <c:formatCode>_(* #,##0.00_);_(* \(#,##0.00\);_(* "-"??_);_(@_)</c:formatCode>
                <c:ptCount val="12"/>
                <c:pt idx="0">
                  <c:v>0.988190687378244</c:v>
                </c:pt>
                <c:pt idx="1">
                  <c:v>1.0224903287246982</c:v>
                </c:pt>
                <c:pt idx="2">
                  <c:v>1.0113762025757072</c:v>
                </c:pt>
                <c:pt idx="3">
                  <c:v>0.99420961098400962</c:v>
                </c:pt>
                <c:pt idx="4">
                  <c:v>1.0052430907436223</c:v>
                </c:pt>
                <c:pt idx="5">
                  <c:v>0.99782775723974737</c:v>
                </c:pt>
                <c:pt idx="6">
                  <c:v>0.97234831218522022</c:v>
                </c:pt>
                <c:pt idx="7">
                  <c:v>0.9906202195455992</c:v>
                </c:pt>
                <c:pt idx="8">
                  <c:v>0.96432816576928748</c:v>
                </c:pt>
                <c:pt idx="9">
                  <c:v>1.0027231513902963</c:v>
                </c:pt>
                <c:pt idx="10">
                  <c:v>1.0228975489289553</c:v>
                </c:pt>
                <c:pt idx="11" formatCode="_(* #,##0.000_);_(* \(#,##0.000\);_(* &quot;-&quot;??_);_(@_)">
                  <c:v>1.0277449245346153</c:v>
                </c:pt>
              </c:numCache>
            </c:numRef>
          </c:val>
          <c:smooth val="0"/>
          <c:extLst>
            <c:ext xmlns:c16="http://schemas.microsoft.com/office/drawing/2014/chart" uri="{C3380CC4-5D6E-409C-BE32-E72D297353CC}">
              <c16:uniqueId val="{00000009-9EDC-4850-A544-137BF116D3B8}"/>
            </c:ext>
          </c:extLst>
        </c:ser>
        <c:ser>
          <c:idx val="6"/>
          <c:order val="19"/>
          <c:tx>
            <c:v>2019</c:v>
          </c:tx>
          <c:val>
            <c:numRef>
              <c:f>Seasonality!$AC$262</c:f>
              <c:numCache>
                <c:formatCode>_(* #,##0.000_);_(* \(#,##0.000\);_(* "-"??_);_(@_)</c:formatCode>
                <c:ptCount val="1"/>
                <c:pt idx="0">
                  <c:v>1.0256488030322055</c:v>
                </c:pt>
              </c:numCache>
            </c:numRef>
          </c:val>
          <c:smooth val="0"/>
          <c:extLst>
            <c:ext xmlns:c16="http://schemas.microsoft.com/office/drawing/2014/chart" uri="{C3380CC4-5D6E-409C-BE32-E72D297353CC}">
              <c16:uniqueId val="{0000000A-9EDC-4850-A544-137BF116D3B8}"/>
            </c:ext>
          </c:extLst>
        </c:ser>
        <c:ser>
          <c:idx val="7"/>
          <c:order val="20"/>
          <c:tx>
            <c:v>2020</c:v>
          </c:tx>
          <c:val>
            <c:numRef>
              <c:f>Seasonality!$R$263:$AC$263</c:f>
              <c:numCache>
                <c:formatCode>_(* #,##0.00_);_(* \(#,##0.00\);_(* "-"??_);_(@_)</c:formatCode>
                <c:ptCount val="12"/>
                <c:pt idx="0">
                  <c:v>1.0056712135450732</c:v>
                </c:pt>
                <c:pt idx="1">
                  <c:v>1.1029856985703277</c:v>
                </c:pt>
                <c:pt idx="2">
                  <c:v>1.1070106632991565</c:v>
                </c:pt>
                <c:pt idx="3">
                  <c:v>1.0816921511402904</c:v>
                </c:pt>
                <c:pt idx="4">
                  <c:v>1.0948187719508466</c:v>
                </c:pt>
                <c:pt idx="5">
                  <c:v>0.8538625344224442</c:v>
                </c:pt>
                <c:pt idx="6">
                  <c:v>0.84256750056511787</c:v>
                </c:pt>
                <c:pt idx="7">
                  <c:v>0.82121255606994059</c:v>
                </c:pt>
                <c:pt idx="8">
                  <c:v>1.0048284792316209</c:v>
                </c:pt>
                <c:pt idx="9">
                  <c:v>1.0273909903655543</c:v>
                </c:pt>
                <c:pt idx="10">
                  <c:v>1.0104722081114736</c:v>
                </c:pt>
                <c:pt idx="11" formatCode="_(* #,##0.000_);_(* \(#,##0.000\);_(* &quot;-&quot;??_);_(@_)">
                  <c:v>1.047487232728153</c:v>
                </c:pt>
              </c:numCache>
            </c:numRef>
          </c:val>
          <c:smooth val="0"/>
          <c:extLst>
            <c:ext xmlns:c16="http://schemas.microsoft.com/office/drawing/2014/chart" uri="{C3380CC4-5D6E-409C-BE32-E72D297353CC}">
              <c16:uniqueId val="{0000000B-9EDC-4850-A544-137BF116D3B8}"/>
            </c:ext>
          </c:extLst>
        </c:ser>
        <c:ser>
          <c:idx val="17"/>
          <c:order val="21"/>
          <c:tx>
            <c:v>2021</c:v>
          </c:tx>
          <c:val>
            <c:numRef>
              <c:f>Seasonality!$R$264:$AC$264</c:f>
              <c:numCache>
                <c:formatCode>_(* #,##0.00_);_(* \(#,##0.00\);_(* "-"??_);_(@_)</c:formatCode>
                <c:ptCount val="12"/>
                <c:pt idx="0">
                  <c:v>0.94693481664996637</c:v>
                </c:pt>
                <c:pt idx="1">
                  <c:v>0.99303362470305601</c:v>
                </c:pt>
                <c:pt idx="2">
                  <c:v>0.97384440210632062</c:v>
                </c:pt>
                <c:pt idx="3">
                  <c:v>0.96578555147294598</c:v>
                </c:pt>
                <c:pt idx="4">
                  <c:v>0.95818144677507111</c:v>
                </c:pt>
                <c:pt idx="5">
                  <c:v>0.95449312586741797</c:v>
                </c:pt>
                <c:pt idx="6">
                  <c:v>0.96269245846790819</c:v>
                </c:pt>
                <c:pt idx="7">
                  <c:v>0.93843054161696438</c:v>
                </c:pt>
                <c:pt idx="8">
                  <c:v>1.0529451190646761</c:v>
                </c:pt>
                <c:pt idx="9">
                  <c:v>1.0777583853412938</c:v>
                </c:pt>
                <c:pt idx="10">
                  <c:v>1.0857966162120096</c:v>
                </c:pt>
                <c:pt idx="11" formatCode="_(* #,##0.000_);_(* \(#,##0.000\);_(* &quot;-&quot;??_);_(@_)">
                  <c:v>1.0901039117223681</c:v>
                </c:pt>
              </c:numCache>
            </c:numRef>
          </c:val>
          <c:smooth val="0"/>
          <c:extLst>
            <c:ext xmlns:c16="http://schemas.microsoft.com/office/drawing/2014/chart" uri="{C3380CC4-5D6E-409C-BE32-E72D297353CC}">
              <c16:uniqueId val="{0000000A-D3F8-4398-9FE6-88A0A19381D1}"/>
            </c:ext>
          </c:extLst>
        </c:ser>
        <c:ser>
          <c:idx val="18"/>
          <c:order val="22"/>
          <c:tx>
            <c:v>2022</c:v>
          </c:tx>
          <c:val>
            <c:numRef>
              <c:f>Seasonality!$R$265:$AC$265</c:f>
              <c:numCache>
                <c:formatCode>_(* #,##0.00_);_(* \(#,##0.00\);_(* "-"??_);_(@_)</c:formatCode>
                <c:ptCount val="12"/>
                <c:pt idx="0">
                  <c:v>0.90659594998361315</c:v>
                </c:pt>
                <c:pt idx="1">
                  <c:v>0.97332036346943385</c:v>
                </c:pt>
                <c:pt idx="2">
                  <c:v>0.95882497531867228</c:v>
                </c:pt>
                <c:pt idx="3">
                  <c:v>1.0544978928638384</c:v>
                </c:pt>
                <c:pt idx="4">
                  <c:v>1.0170869623666217</c:v>
                </c:pt>
                <c:pt idx="5">
                  <c:v>1.0135203479686687</c:v>
                </c:pt>
                <c:pt idx="6">
                  <c:v>0.99473771814245615</c:v>
                </c:pt>
                <c:pt idx="7">
                  <c:v>1.0120467937158708</c:v>
                </c:pt>
                <c:pt idx="8">
                  <c:v>0.98414626730820776</c:v>
                </c:pt>
                <c:pt idx="9">
                  <c:v>1.0267728294497351</c:v>
                </c:pt>
                <c:pt idx="10">
                  <c:v>1.0432516139707027</c:v>
                </c:pt>
                <c:pt idx="11" formatCode="_(* #,##0.000_);_(* \(#,##0.000\);_(* &quot;-&quot;??_);_(@_)">
                  <c:v>1.015198285442179</c:v>
                </c:pt>
              </c:numCache>
            </c:numRef>
          </c:val>
          <c:smooth val="0"/>
          <c:extLst>
            <c:ext xmlns:c16="http://schemas.microsoft.com/office/drawing/2014/chart" uri="{C3380CC4-5D6E-409C-BE32-E72D297353CC}">
              <c16:uniqueId val="{0000000B-D3F8-4398-9FE6-88A0A19381D1}"/>
            </c:ext>
          </c:extLst>
        </c:ser>
        <c:ser>
          <c:idx val="23"/>
          <c:order val="23"/>
          <c:tx>
            <c:strRef>
              <c:f>Seasonality!$Q$273</c:f>
              <c:strCache>
                <c:ptCount val="1"/>
                <c:pt idx="0">
                  <c:v>After 2021</c:v>
                </c:pt>
              </c:strCache>
            </c:strRef>
          </c:tx>
          <c:val>
            <c:numRef>
              <c:f>Seasonality!$R$273:$AC$273</c:f>
              <c:numCache>
                <c:formatCode>_(* #,##0.000_);_(* \(#,##0.000\);_(* "-"??_);_(@_)</c:formatCode>
                <c:ptCount val="12"/>
                <c:pt idx="0">
                  <c:v>0.9337051772360605</c:v>
                </c:pt>
                <c:pt idx="1">
                  <c:v>0.98930928942677387</c:v>
                </c:pt>
                <c:pt idx="2">
                  <c:v>0.97765851737037124</c:v>
                </c:pt>
                <c:pt idx="3">
                  <c:v>1.0459466067845735</c:v>
                </c:pt>
                <c:pt idx="4">
                  <c:v>1.0170869623666217</c:v>
                </c:pt>
                <c:pt idx="5">
                  <c:v>1.0135203479686687</c:v>
                </c:pt>
                <c:pt idx="6">
                  <c:v>0.99473771814245615</c:v>
                </c:pt>
                <c:pt idx="7">
                  <c:v>1.0120467937158708</c:v>
                </c:pt>
                <c:pt idx="8">
                  <c:v>0.98414626730820776</c:v>
                </c:pt>
                <c:pt idx="9">
                  <c:v>1.0267728294497351</c:v>
                </c:pt>
                <c:pt idx="10">
                  <c:v>1.0432516139707027</c:v>
                </c:pt>
                <c:pt idx="11">
                  <c:v>1.015198285442179</c:v>
                </c:pt>
              </c:numCache>
            </c:numRef>
          </c:val>
          <c:smooth val="0"/>
          <c:extLst>
            <c:ext xmlns:c16="http://schemas.microsoft.com/office/drawing/2014/chart" uri="{C3380CC4-5D6E-409C-BE32-E72D297353CC}">
              <c16:uniqueId val="{00000000-2AB1-4C5D-86DB-E30484A23C2A}"/>
            </c:ext>
          </c:extLst>
        </c:ser>
        <c:dLbls>
          <c:showLegendKey val="0"/>
          <c:showVal val="0"/>
          <c:showCatName val="0"/>
          <c:showSerName val="0"/>
          <c:showPercent val="0"/>
          <c:showBubbleSize val="0"/>
        </c:dLbls>
        <c:marker val="1"/>
        <c:smooth val="0"/>
        <c:axId val="1113481376"/>
        <c:axId val="1"/>
      </c:lineChart>
      <c:catAx>
        <c:axId val="11134813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1.1500000000000001"/>
          <c:min val="0.8"/>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81376"/>
        <c:crosses val="autoZero"/>
        <c:crossBetween val="between"/>
      </c:valAx>
    </c:plotArea>
    <c:legend>
      <c:legendPos val="r"/>
      <c:layout>
        <c:manualLayout>
          <c:xMode val="edge"/>
          <c:yMode val="edge"/>
          <c:x val="0.81173952093197654"/>
          <c:y val="3.8814899114173226E-2"/>
          <c:w val="0.15804331823961099"/>
          <c:h val="0.8568067175196850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87743392541042E-2"/>
          <c:y val="3.5539369777363231E-2"/>
          <c:w val="0.6291661856050984"/>
          <c:h val="0.85884166408682772"/>
        </c:manualLayout>
      </c:layout>
      <c:lineChart>
        <c:grouping val="standard"/>
        <c:varyColors val="0"/>
        <c:ser>
          <c:idx val="10"/>
          <c:order val="0"/>
          <c:tx>
            <c:strRef>
              <c:f>Seasonality!$Q$288</c:f>
              <c:strCache>
                <c:ptCount val="1"/>
                <c:pt idx="0">
                  <c:v>2000</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Seasonality!$R$288:$AC$288</c:f>
              <c:numCache>
                <c:formatCode>_(* #,##0.00_);_(* \(#,##0.00\);_(* "-"??_);_(@_)</c:formatCode>
                <c:ptCount val="12"/>
                <c:pt idx="0">
                  <c:v>1.0384153623087251</c:v>
                </c:pt>
                <c:pt idx="1">
                  <c:v>0.97540441027363378</c:v>
                </c:pt>
                <c:pt idx="2">
                  <c:v>1.0184558373525698</c:v>
                </c:pt>
                <c:pt idx="3">
                  <c:v>1.0841153595994517</c:v>
                </c:pt>
                <c:pt idx="4">
                  <c:v>1.0005778823623608</c:v>
                </c:pt>
                <c:pt idx="5">
                  <c:v>0.95290772943080526</c:v>
                </c:pt>
                <c:pt idx="6">
                  <c:v>0.96619567903885739</c:v>
                </c:pt>
                <c:pt idx="7">
                  <c:v>0.93738667469635517</c:v>
                </c:pt>
                <c:pt idx="8">
                  <c:v>0.89953277362901563</c:v>
                </c:pt>
                <c:pt idx="9">
                  <c:v>0.96493020706442567</c:v>
                </c:pt>
                <c:pt idx="10">
                  <c:v>1.0836757906801178</c:v>
                </c:pt>
                <c:pt idx="11">
                  <c:v>1.0784022935636801</c:v>
                </c:pt>
              </c:numCache>
            </c:numRef>
          </c:val>
          <c:smooth val="0"/>
          <c:extLst>
            <c:ext xmlns:c16="http://schemas.microsoft.com/office/drawing/2014/chart" uri="{C3380CC4-5D6E-409C-BE32-E72D297353CC}">
              <c16:uniqueId val="{0000000A-922B-416D-852D-6AA48597D9AB}"/>
            </c:ext>
          </c:extLst>
        </c:ser>
        <c:ser>
          <c:idx val="11"/>
          <c:order val="1"/>
          <c:tx>
            <c:strRef>
              <c:f>Seasonality!$Q$289</c:f>
              <c:strCache>
                <c:ptCount val="1"/>
                <c:pt idx="0">
                  <c:v>2001</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Seasonality!$R$289:$AC$289</c:f>
              <c:numCache>
                <c:formatCode>_(* #,##0.00_);_(* \(#,##0.00\);_(* "-"??_);_(@_)</c:formatCode>
                <c:ptCount val="12"/>
                <c:pt idx="0">
                  <c:v>0.88976505045569343</c:v>
                </c:pt>
                <c:pt idx="1">
                  <c:v>1.0479205244285483</c:v>
                </c:pt>
                <c:pt idx="2">
                  <c:v>1.0081152249119982</c:v>
                </c:pt>
                <c:pt idx="3">
                  <c:v>1.2165497152308764</c:v>
                </c:pt>
                <c:pt idx="4">
                  <c:v>1.0476789892909808</c:v>
                </c:pt>
                <c:pt idx="5">
                  <c:v>0.94125114187878267</c:v>
                </c:pt>
                <c:pt idx="6">
                  <c:v>0.91916924903990427</c:v>
                </c:pt>
                <c:pt idx="7">
                  <c:v>0.90619384954106441</c:v>
                </c:pt>
                <c:pt idx="8">
                  <c:v>0.91281172613199069</c:v>
                </c:pt>
                <c:pt idx="9">
                  <c:v>1.0718285871896867</c:v>
                </c:pt>
                <c:pt idx="10">
                  <c:v>0.97914837696097312</c:v>
                </c:pt>
                <c:pt idx="11">
                  <c:v>1.0595675649395024</c:v>
                </c:pt>
              </c:numCache>
            </c:numRef>
          </c:val>
          <c:smooth val="0"/>
          <c:extLst>
            <c:ext xmlns:c16="http://schemas.microsoft.com/office/drawing/2014/chart" uri="{C3380CC4-5D6E-409C-BE32-E72D297353CC}">
              <c16:uniqueId val="{0000000B-922B-416D-852D-6AA48597D9AB}"/>
            </c:ext>
          </c:extLst>
        </c:ser>
        <c:ser>
          <c:idx val="12"/>
          <c:order val="2"/>
          <c:tx>
            <c:strRef>
              <c:f>Seasonality!$Q$290</c:f>
              <c:strCache>
                <c:ptCount val="1"/>
                <c:pt idx="0">
                  <c:v>2002</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Seasonality!$R$290:$AC$290</c:f>
              <c:numCache>
                <c:formatCode>_(* #,##0.00_);_(* \(#,##0.00\);_(* "-"??_);_(@_)</c:formatCode>
                <c:ptCount val="12"/>
                <c:pt idx="0">
                  <c:v>0.96486847118583119</c:v>
                </c:pt>
                <c:pt idx="1">
                  <c:v>1.0087531214434871</c:v>
                </c:pt>
                <c:pt idx="2">
                  <c:v>1.131756328017129</c:v>
                </c:pt>
                <c:pt idx="3">
                  <c:v>0.99646833865534423</c:v>
                </c:pt>
                <c:pt idx="4">
                  <c:v>1.0053351889859108</c:v>
                </c:pt>
                <c:pt idx="5">
                  <c:v>0.96184644865213054</c:v>
                </c:pt>
                <c:pt idx="6">
                  <c:v>0.9523472760091154</c:v>
                </c:pt>
                <c:pt idx="7">
                  <c:v>0.97287220459720924</c:v>
                </c:pt>
                <c:pt idx="8">
                  <c:v>0.93099025548070302</c:v>
                </c:pt>
                <c:pt idx="9">
                  <c:v>0.95763845267990033</c:v>
                </c:pt>
                <c:pt idx="10">
                  <c:v>1.0001426674639817</c:v>
                </c:pt>
                <c:pt idx="11">
                  <c:v>1.1169812468292579</c:v>
                </c:pt>
              </c:numCache>
            </c:numRef>
          </c:val>
          <c:smooth val="0"/>
          <c:extLst>
            <c:ext xmlns:c16="http://schemas.microsoft.com/office/drawing/2014/chart" uri="{C3380CC4-5D6E-409C-BE32-E72D297353CC}">
              <c16:uniqueId val="{0000000C-922B-416D-852D-6AA48597D9AB}"/>
            </c:ext>
          </c:extLst>
        </c:ser>
        <c:ser>
          <c:idx val="13"/>
          <c:order val="3"/>
          <c:tx>
            <c:strRef>
              <c:f>Seasonality!$Q$291</c:f>
              <c:strCache>
                <c:ptCount val="1"/>
                <c:pt idx="0">
                  <c:v>2003</c:v>
                </c:pt>
              </c:strCache>
            </c:strRef>
          </c:tx>
          <c:spPr>
            <a:ln w="25400">
              <a:solidFill>
                <a:srgbClr val="9933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Seasonality!$R$291:$AC$291</c:f>
              <c:numCache>
                <c:formatCode>_(* #,##0.00_);_(* \(#,##0.00\);_(* "-"??_);_(@_)</c:formatCode>
                <c:ptCount val="12"/>
                <c:pt idx="0">
                  <c:v>0.953614003798264</c:v>
                </c:pt>
                <c:pt idx="1">
                  <c:v>0.97200978475005539</c:v>
                </c:pt>
                <c:pt idx="2">
                  <c:v>1.1706889337557389</c:v>
                </c:pt>
                <c:pt idx="3">
                  <c:v>1.0875024307390335</c:v>
                </c:pt>
                <c:pt idx="4">
                  <c:v>1.0249945183462934</c:v>
                </c:pt>
                <c:pt idx="5">
                  <c:v>0.9628985190563123</c:v>
                </c:pt>
                <c:pt idx="6">
                  <c:v>0.97630005250778151</c:v>
                </c:pt>
                <c:pt idx="7">
                  <c:v>0.99547753829496921</c:v>
                </c:pt>
                <c:pt idx="8">
                  <c:v>0.99386266910403742</c:v>
                </c:pt>
                <c:pt idx="9">
                  <c:v>1.0425809630667402</c:v>
                </c:pt>
                <c:pt idx="10">
                  <c:v>0.78718574024530685</c:v>
                </c:pt>
                <c:pt idx="11">
                  <c:v>1.0328848463354681</c:v>
                </c:pt>
              </c:numCache>
            </c:numRef>
          </c:val>
          <c:smooth val="0"/>
          <c:extLst>
            <c:ext xmlns:c16="http://schemas.microsoft.com/office/drawing/2014/chart" uri="{C3380CC4-5D6E-409C-BE32-E72D297353CC}">
              <c16:uniqueId val="{0000000D-922B-416D-852D-6AA48597D9AB}"/>
            </c:ext>
          </c:extLst>
        </c:ser>
        <c:ser>
          <c:idx val="14"/>
          <c:order val="4"/>
          <c:tx>
            <c:strRef>
              <c:f>Seasonality!$Q$292</c:f>
              <c:strCache>
                <c:ptCount val="1"/>
                <c:pt idx="0">
                  <c:v>2004</c:v>
                </c:pt>
              </c:strCache>
            </c:strRef>
          </c:tx>
          <c:spPr>
            <a:ln w="25400">
              <a:solidFill>
                <a:srgbClr val="339966"/>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Seasonality!$R$292:$AC$292</c:f>
              <c:numCache>
                <c:formatCode>_(* #,##0.00_);_(* \(#,##0.00\);_(* "-"??_);_(@_)</c:formatCode>
                <c:ptCount val="12"/>
                <c:pt idx="0">
                  <c:v>1.012661716294796</c:v>
                </c:pt>
                <c:pt idx="1">
                  <c:v>0.98554397691111573</c:v>
                </c:pt>
                <c:pt idx="2">
                  <c:v>1.0454924840828193</c:v>
                </c:pt>
                <c:pt idx="3">
                  <c:v>1.0838722347182164</c:v>
                </c:pt>
                <c:pt idx="4">
                  <c:v>1.0398757543826802</c:v>
                </c:pt>
                <c:pt idx="5">
                  <c:v>0.96651147168294049</c:v>
                </c:pt>
                <c:pt idx="6">
                  <c:v>0.95584137489287724</c:v>
                </c:pt>
                <c:pt idx="7">
                  <c:v>0.93909792935095004</c:v>
                </c:pt>
                <c:pt idx="8">
                  <c:v>0.98067693175372117</c:v>
                </c:pt>
                <c:pt idx="9">
                  <c:v>0.95638938702701337</c:v>
                </c:pt>
                <c:pt idx="10">
                  <c:v>1.0369268904757667</c:v>
                </c:pt>
                <c:pt idx="11">
                  <c:v>0.99710984842710382</c:v>
                </c:pt>
              </c:numCache>
            </c:numRef>
          </c:val>
          <c:smooth val="0"/>
          <c:extLst>
            <c:ext xmlns:c16="http://schemas.microsoft.com/office/drawing/2014/chart" uri="{C3380CC4-5D6E-409C-BE32-E72D297353CC}">
              <c16:uniqueId val="{0000000E-922B-416D-852D-6AA48597D9AB}"/>
            </c:ext>
          </c:extLst>
        </c:ser>
        <c:ser>
          <c:idx val="15"/>
          <c:order val="5"/>
          <c:tx>
            <c:strRef>
              <c:f>Seasonality!$Q$293</c:f>
              <c:strCache>
                <c:ptCount val="1"/>
                <c:pt idx="0">
                  <c:v>2005</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Seasonality!$R$293:$AC$293</c:f>
              <c:numCache>
                <c:formatCode>_(* #,##0.00_);_(* \(#,##0.00\);_(* "-"??_);_(@_)</c:formatCode>
                <c:ptCount val="12"/>
                <c:pt idx="0">
                  <c:v>0.96794066536924306</c:v>
                </c:pt>
                <c:pt idx="1">
                  <c:v>1.0125060646233466</c:v>
                </c:pt>
                <c:pt idx="2">
                  <c:v>0.99292463189930202</c:v>
                </c:pt>
                <c:pt idx="3">
                  <c:v>1.1202742116941895</c:v>
                </c:pt>
                <c:pt idx="4">
                  <c:v>1.0550221802513589</c:v>
                </c:pt>
                <c:pt idx="5">
                  <c:v>1.0139459043063526</c:v>
                </c:pt>
                <c:pt idx="6">
                  <c:v>0.94346079637279667</c:v>
                </c:pt>
                <c:pt idx="7">
                  <c:v>0.90190107077596726</c:v>
                </c:pt>
                <c:pt idx="8">
                  <c:v>0.91025359492286095</c:v>
                </c:pt>
                <c:pt idx="9">
                  <c:v>0.96712224279272374</c:v>
                </c:pt>
                <c:pt idx="10">
                  <c:v>1.0490613266768793</c:v>
                </c:pt>
                <c:pt idx="11">
                  <c:v>1.0655873103149804</c:v>
                </c:pt>
              </c:numCache>
            </c:numRef>
          </c:val>
          <c:smooth val="0"/>
          <c:extLst>
            <c:ext xmlns:c16="http://schemas.microsoft.com/office/drawing/2014/chart" uri="{C3380CC4-5D6E-409C-BE32-E72D297353CC}">
              <c16:uniqueId val="{0000000F-922B-416D-852D-6AA48597D9AB}"/>
            </c:ext>
          </c:extLst>
        </c:ser>
        <c:ser>
          <c:idx val="16"/>
          <c:order val="6"/>
          <c:tx>
            <c:strRef>
              <c:f>Seasonality!$Q$294</c:f>
              <c:strCache>
                <c:ptCount val="1"/>
                <c:pt idx="0">
                  <c:v>2006</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Seasonality!$R$294:$AC$294</c:f>
              <c:numCache>
                <c:formatCode>_(* #,##0.00_);_(* \(#,##0.00\);_(* "-"??_);_(@_)</c:formatCode>
                <c:ptCount val="12"/>
                <c:pt idx="0">
                  <c:v>1.042757295887929</c:v>
                </c:pt>
                <c:pt idx="1">
                  <c:v>1.1012066639471223</c:v>
                </c:pt>
                <c:pt idx="2">
                  <c:v>1.1429112077502583</c:v>
                </c:pt>
                <c:pt idx="3">
                  <c:v>1.1158519104705442</c:v>
                </c:pt>
                <c:pt idx="4">
                  <c:v>1.0300760183470283</c:v>
                </c:pt>
                <c:pt idx="5">
                  <c:v>0.97185006357622805</c:v>
                </c:pt>
                <c:pt idx="6">
                  <c:v>0.93073777677364777</c:v>
                </c:pt>
                <c:pt idx="7">
                  <c:v>0.87250481085894982</c:v>
                </c:pt>
                <c:pt idx="8">
                  <c:v>0.87463455854293881</c:v>
                </c:pt>
                <c:pt idx="9">
                  <c:v>0.95334006324402853</c:v>
                </c:pt>
                <c:pt idx="10">
                  <c:v>0.97052340148723215</c:v>
                </c:pt>
                <c:pt idx="11">
                  <c:v>0.99360622911409302</c:v>
                </c:pt>
              </c:numCache>
            </c:numRef>
          </c:val>
          <c:smooth val="0"/>
          <c:extLst>
            <c:ext xmlns:c16="http://schemas.microsoft.com/office/drawing/2014/chart" uri="{C3380CC4-5D6E-409C-BE32-E72D297353CC}">
              <c16:uniqueId val="{00000010-922B-416D-852D-6AA48597D9AB}"/>
            </c:ext>
          </c:extLst>
        </c:ser>
        <c:ser>
          <c:idx val="17"/>
          <c:order val="7"/>
          <c:tx>
            <c:strRef>
              <c:f>Seasonality!$Q$295</c:f>
              <c:strCache>
                <c:ptCount val="1"/>
                <c:pt idx="0">
                  <c:v>2007</c:v>
                </c:pt>
              </c:strCache>
            </c:strRef>
          </c:tx>
          <c:spPr>
            <a:ln w="25400">
              <a:solidFill>
                <a:srgbClr val="99663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Seasonality!$R$295:$AC$295</c:f>
              <c:numCache>
                <c:formatCode>_(* #,##0.00_);_(* \(#,##0.00\);_(* "-"??_);_(@_)</c:formatCode>
                <c:ptCount val="12"/>
                <c:pt idx="0">
                  <c:v>1.095884248323298</c:v>
                </c:pt>
                <c:pt idx="1">
                  <c:v>1.0860812765891263</c:v>
                </c:pt>
                <c:pt idx="2">
                  <c:v>1.0797798166055341</c:v>
                </c:pt>
                <c:pt idx="3">
                  <c:v>1.0522439692003178</c:v>
                </c:pt>
                <c:pt idx="4">
                  <c:v>1.0027820464022457</c:v>
                </c:pt>
                <c:pt idx="5">
                  <c:v>0.97046321885901132</c:v>
                </c:pt>
                <c:pt idx="6">
                  <c:v>0.90890429745767021</c:v>
                </c:pt>
                <c:pt idx="7">
                  <c:v>0.91488850772131192</c:v>
                </c:pt>
                <c:pt idx="8">
                  <c:v>0.89343526741683721</c:v>
                </c:pt>
                <c:pt idx="9">
                  <c:v>0.94099088530654096</c:v>
                </c:pt>
                <c:pt idx="10">
                  <c:v>1.0119791840612413</c:v>
                </c:pt>
                <c:pt idx="11">
                  <c:v>1.0425672820568674</c:v>
                </c:pt>
              </c:numCache>
            </c:numRef>
          </c:val>
          <c:smooth val="0"/>
          <c:extLst>
            <c:ext xmlns:c16="http://schemas.microsoft.com/office/drawing/2014/chart" uri="{C3380CC4-5D6E-409C-BE32-E72D297353CC}">
              <c16:uniqueId val="{00000011-922B-416D-852D-6AA48597D9AB}"/>
            </c:ext>
          </c:extLst>
        </c:ser>
        <c:ser>
          <c:idx val="18"/>
          <c:order val="8"/>
          <c:tx>
            <c:strRef>
              <c:f>Seasonality!$Q$296</c:f>
              <c:strCache>
                <c:ptCount val="1"/>
                <c:pt idx="0">
                  <c:v>2008</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Seasonality!$R$296:$AC$296</c:f>
              <c:numCache>
                <c:formatCode>_(* #,##0.00_);_(* \(#,##0.00\);_(* "-"??_);_(@_)</c:formatCode>
                <c:ptCount val="12"/>
                <c:pt idx="0">
                  <c:v>1.0220785730159989</c:v>
                </c:pt>
                <c:pt idx="1">
                  <c:v>1.0908489429223605</c:v>
                </c:pt>
                <c:pt idx="2">
                  <c:v>1.0577430000452286</c:v>
                </c:pt>
                <c:pt idx="3">
                  <c:v>1.0467162820184137</c:v>
                </c:pt>
                <c:pt idx="4">
                  <c:v>1.0055187089806015</c:v>
                </c:pt>
                <c:pt idx="5">
                  <c:v>0.91640021535560723</c:v>
                </c:pt>
                <c:pt idx="6">
                  <c:v>0.93093320518194611</c:v>
                </c:pt>
                <c:pt idx="7">
                  <c:v>0.93845026142893473</c:v>
                </c:pt>
                <c:pt idx="8">
                  <c:v>0.91481736042818596</c:v>
                </c:pt>
                <c:pt idx="9">
                  <c:v>0.96178605849500909</c:v>
                </c:pt>
                <c:pt idx="10">
                  <c:v>1.0519619164333613</c:v>
                </c:pt>
                <c:pt idx="11">
                  <c:v>1.0627454756943504</c:v>
                </c:pt>
              </c:numCache>
            </c:numRef>
          </c:val>
          <c:smooth val="0"/>
          <c:extLst>
            <c:ext xmlns:c16="http://schemas.microsoft.com/office/drawing/2014/chart" uri="{C3380CC4-5D6E-409C-BE32-E72D297353CC}">
              <c16:uniqueId val="{00000012-922B-416D-852D-6AA48597D9AB}"/>
            </c:ext>
          </c:extLst>
        </c:ser>
        <c:ser>
          <c:idx val="19"/>
          <c:order val="9"/>
          <c:tx>
            <c:strRef>
              <c:f>Seasonality!$Q$297</c:f>
              <c:strCache>
                <c:ptCount val="1"/>
                <c:pt idx="0">
                  <c:v>2009</c:v>
                </c:pt>
              </c:strCache>
            </c:strRef>
          </c:tx>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Seasonality!$R$297:$AC$297</c:f>
              <c:numCache>
                <c:formatCode>_(* #,##0.00_);_(* \(#,##0.00\);_(* "-"??_);_(@_)</c:formatCode>
                <c:ptCount val="12"/>
              </c:numCache>
            </c:numRef>
          </c:val>
          <c:smooth val="0"/>
          <c:extLst>
            <c:ext xmlns:c16="http://schemas.microsoft.com/office/drawing/2014/chart" uri="{C3380CC4-5D6E-409C-BE32-E72D297353CC}">
              <c16:uniqueId val="{00000013-922B-416D-852D-6AA48597D9AB}"/>
            </c:ext>
          </c:extLst>
        </c:ser>
        <c:ser>
          <c:idx val="20"/>
          <c:order val="10"/>
          <c:tx>
            <c:strRef>
              <c:f>Seasonality!$Q$298</c:f>
              <c:strCache>
                <c:ptCount val="1"/>
                <c:pt idx="0">
                  <c:v>2010</c:v>
                </c:pt>
              </c:strCache>
            </c:strRef>
          </c:tx>
          <c:spPr>
            <a:ln w="25400">
              <a:solidFill>
                <a:srgbClr val="E3E3E3"/>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Seasonality!$R$298:$AC$298</c:f>
              <c:numCache>
                <c:formatCode>_(* #,##0.00_);_(* \(#,##0.00\);_(* "-"??_);_(@_)</c:formatCode>
                <c:ptCount val="12"/>
                <c:pt idx="0">
                  <c:v>0.98850940145500865</c:v>
                </c:pt>
                <c:pt idx="1">
                  <c:v>1.0286077427413447</c:v>
                </c:pt>
                <c:pt idx="2">
                  <c:v>1.0307242050934922</c:v>
                </c:pt>
                <c:pt idx="3">
                  <c:v>1.1015454297670333</c:v>
                </c:pt>
                <c:pt idx="4">
                  <c:v>1.05048417331424</c:v>
                </c:pt>
                <c:pt idx="5">
                  <c:v>0.96503511596166025</c:v>
                </c:pt>
                <c:pt idx="6">
                  <c:v>0.94339956929064395</c:v>
                </c:pt>
                <c:pt idx="7">
                  <c:v>0.91941030750296182</c:v>
                </c:pt>
                <c:pt idx="8">
                  <c:v>0.93191089529124271</c:v>
                </c:pt>
                <c:pt idx="9">
                  <c:v>0.98742378120334484</c:v>
                </c:pt>
                <c:pt idx="10">
                  <c:v>0.98133422901728229</c:v>
                </c:pt>
                <c:pt idx="11">
                  <c:v>1.0716151493617483</c:v>
                </c:pt>
              </c:numCache>
            </c:numRef>
          </c:val>
          <c:smooth val="0"/>
          <c:extLst>
            <c:ext xmlns:c16="http://schemas.microsoft.com/office/drawing/2014/chart" uri="{C3380CC4-5D6E-409C-BE32-E72D297353CC}">
              <c16:uniqueId val="{00000014-922B-416D-852D-6AA48597D9AB}"/>
            </c:ext>
          </c:extLst>
        </c:ser>
        <c:ser>
          <c:idx val="21"/>
          <c:order val="11"/>
          <c:tx>
            <c:strRef>
              <c:f>Seasonality!$Q$299</c:f>
              <c:strCache>
                <c:ptCount val="1"/>
                <c:pt idx="0">
                  <c:v>2011</c:v>
                </c:pt>
              </c:strCache>
            </c:strRef>
          </c:tx>
          <c:spPr>
            <a:ln w="25400">
              <a:solidFill>
                <a:srgbClr val="9999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Seasonality!$R$299:$AC$299</c:f>
              <c:numCache>
                <c:formatCode>_(* #,##0.00_);_(* \(#,##0.00\);_(* "-"??_);_(@_)</c:formatCode>
                <c:ptCount val="12"/>
                <c:pt idx="0">
                  <c:v>0.92261720134019087</c:v>
                </c:pt>
                <c:pt idx="1">
                  <c:v>1.0195336422322387</c:v>
                </c:pt>
                <c:pt idx="2">
                  <c:v>1.0789819833689971</c:v>
                </c:pt>
                <c:pt idx="3">
                  <c:v>1.0484572846546476</c:v>
                </c:pt>
                <c:pt idx="4">
                  <c:v>0.97252790970857916</c:v>
                </c:pt>
                <c:pt idx="5">
                  <c:v>0.99798677558711035</c:v>
                </c:pt>
                <c:pt idx="6">
                  <c:v>0.92184837079694015</c:v>
                </c:pt>
                <c:pt idx="7">
                  <c:v>0.91485196188824602</c:v>
                </c:pt>
                <c:pt idx="8">
                  <c:v>0.91398827386458747</c:v>
                </c:pt>
                <c:pt idx="9">
                  <c:v>0.98705715382958659</c:v>
                </c:pt>
                <c:pt idx="10">
                  <c:v>1.0851074427485914</c:v>
                </c:pt>
                <c:pt idx="11">
                  <c:v>1.137041999980287</c:v>
                </c:pt>
              </c:numCache>
            </c:numRef>
          </c:val>
          <c:smooth val="0"/>
          <c:extLst>
            <c:ext xmlns:c16="http://schemas.microsoft.com/office/drawing/2014/chart" uri="{C3380CC4-5D6E-409C-BE32-E72D297353CC}">
              <c16:uniqueId val="{00000015-922B-416D-852D-6AA48597D9AB}"/>
            </c:ext>
          </c:extLst>
        </c:ser>
        <c:ser>
          <c:idx val="22"/>
          <c:order val="12"/>
          <c:tx>
            <c:strRef>
              <c:f>Seasonality!$Q$300</c:f>
              <c:strCache>
                <c:ptCount val="1"/>
                <c:pt idx="0">
                  <c:v>2012</c:v>
                </c:pt>
              </c:strCache>
            </c:strRef>
          </c:tx>
          <c:spPr>
            <a:ln w="25400">
              <a:solidFill>
                <a:srgbClr val="99CCFF"/>
              </a:solidFill>
              <a:prstDash val="solid"/>
            </a:ln>
          </c:spPr>
          <c:cat>
            <c:numRef>
              <c:f>Seasonality!$R$6:$AC$6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Seasonality!$R$300:$AC$300</c:f>
              <c:numCache>
                <c:formatCode>_(* #,##0.00_);_(* \(#,##0.00\);_(* "-"??_);_(@_)</c:formatCode>
                <c:ptCount val="12"/>
                <c:pt idx="0">
                  <c:v>1.0536402293575498</c:v>
                </c:pt>
                <c:pt idx="1">
                  <c:v>1.0810928445164454</c:v>
                </c:pt>
                <c:pt idx="2">
                  <c:v>1.082617295632452</c:v>
                </c:pt>
                <c:pt idx="3">
                  <c:v>1.0210173755176906</c:v>
                </c:pt>
                <c:pt idx="4">
                  <c:v>0.98905232982698099</c:v>
                </c:pt>
                <c:pt idx="5">
                  <c:v>0.90849793326481609</c:v>
                </c:pt>
                <c:pt idx="6">
                  <c:v>0.91505309743278895</c:v>
                </c:pt>
                <c:pt idx="7">
                  <c:v>0.90398527611186252</c:v>
                </c:pt>
                <c:pt idx="8">
                  <c:v>0.90898672303419781</c:v>
                </c:pt>
                <c:pt idx="9">
                  <c:v>0.96808307628998158</c:v>
                </c:pt>
                <c:pt idx="10">
                  <c:v>1.1027593658904793</c:v>
                </c:pt>
                <c:pt idx="11">
                  <c:v>1.0652144531247556</c:v>
                </c:pt>
              </c:numCache>
            </c:numRef>
          </c:val>
          <c:smooth val="0"/>
          <c:extLst>
            <c:ext xmlns:c16="http://schemas.microsoft.com/office/drawing/2014/chart" uri="{C3380CC4-5D6E-409C-BE32-E72D297353CC}">
              <c16:uniqueId val="{00000016-922B-416D-852D-6AA48597D9AB}"/>
            </c:ext>
          </c:extLst>
        </c:ser>
        <c:ser>
          <c:idx val="24"/>
          <c:order val="13"/>
          <c:tx>
            <c:v>2013</c:v>
          </c:tx>
          <c:spPr>
            <a:ln>
              <a:solidFill>
                <a:srgbClr val="FF0000"/>
              </a:solidFill>
            </a:ln>
          </c:spPr>
          <c:marker>
            <c:spPr>
              <a:solidFill>
                <a:srgbClr val="FF0000"/>
              </a:solidFill>
            </c:spPr>
          </c:marker>
          <c:val>
            <c:numRef>
              <c:f>Seasonality!$R$301:$AC$301</c:f>
              <c:numCache>
                <c:formatCode>_(* #,##0.00_);_(* \(#,##0.00\);_(* "-"??_);_(@_)</c:formatCode>
                <c:ptCount val="12"/>
                <c:pt idx="0">
                  <c:v>0.93674141025776225</c:v>
                </c:pt>
                <c:pt idx="1">
                  <c:v>0.9762599045741468</c:v>
                </c:pt>
                <c:pt idx="2">
                  <c:v>0.99138221815305061</c:v>
                </c:pt>
                <c:pt idx="3">
                  <c:v>0.96658995826629301</c:v>
                </c:pt>
                <c:pt idx="4">
                  <c:v>0.96282257511862779</c:v>
                </c:pt>
                <c:pt idx="5">
                  <c:v>0.86267388692281466</c:v>
                </c:pt>
                <c:pt idx="6">
                  <c:v>0.86183621194619076</c:v>
                </c:pt>
                <c:pt idx="7">
                  <c:v>0.86983461892637715</c:v>
                </c:pt>
                <c:pt idx="8">
                  <c:v>0.85378365506149267</c:v>
                </c:pt>
                <c:pt idx="9">
                  <c:v>0.90554713644410867</c:v>
                </c:pt>
                <c:pt idx="10">
                  <c:v>1.3854546579469207</c:v>
                </c:pt>
                <c:pt idx="11">
                  <c:v>1.4270737663822157</c:v>
                </c:pt>
              </c:numCache>
            </c:numRef>
          </c:val>
          <c:smooth val="0"/>
          <c:extLst>
            <c:ext xmlns:c16="http://schemas.microsoft.com/office/drawing/2014/chart" uri="{C3380CC4-5D6E-409C-BE32-E72D297353CC}">
              <c16:uniqueId val="{00000017-922B-416D-852D-6AA48597D9AB}"/>
            </c:ext>
          </c:extLst>
        </c:ser>
        <c:ser>
          <c:idx val="23"/>
          <c:order val="14"/>
          <c:tx>
            <c:v>2014</c:v>
          </c:tx>
          <c:spPr>
            <a:ln>
              <a:solidFill>
                <a:schemeClr val="tx2">
                  <a:lumMod val="40000"/>
                  <a:lumOff val="60000"/>
                </a:schemeClr>
              </a:solidFill>
            </a:ln>
          </c:spPr>
          <c:marker>
            <c:spPr>
              <a:solidFill>
                <a:schemeClr val="accent1"/>
              </a:solidFill>
              <a:ln>
                <a:noFill/>
              </a:ln>
            </c:spPr>
          </c:marker>
          <c:val>
            <c:numRef>
              <c:f>Seasonality!$R$302:$AC$302</c:f>
              <c:numCache>
                <c:formatCode>_(* #,##0.00_);_(* \(#,##0.00\);_(* "-"??_);_(@_)</c:formatCode>
                <c:ptCount val="12"/>
                <c:pt idx="0">
                  <c:v>1.1202951962229979</c:v>
                </c:pt>
                <c:pt idx="1">
                  <c:v>1.2005795259262524</c:v>
                </c:pt>
                <c:pt idx="2">
                  <c:v>1.1931229637953771</c:v>
                </c:pt>
                <c:pt idx="3">
                  <c:v>1.2519707247508798</c:v>
                </c:pt>
                <c:pt idx="4">
                  <c:v>1.1313789768761389</c:v>
                </c:pt>
                <c:pt idx="5">
                  <c:v>1.00308745922572</c:v>
                </c:pt>
                <c:pt idx="6">
                  <c:v>0.95269243694495609</c:v>
                </c:pt>
                <c:pt idx="7">
                  <c:v>0.96056459458645116</c:v>
                </c:pt>
                <c:pt idx="8">
                  <c:v>0.80748287054635637</c:v>
                </c:pt>
                <c:pt idx="9">
                  <c:v>0.72852950247704762</c:v>
                </c:pt>
                <c:pt idx="10">
                  <c:v>0.79105270151878992</c:v>
                </c:pt>
                <c:pt idx="11">
                  <c:v>0.8592430471290341</c:v>
                </c:pt>
              </c:numCache>
            </c:numRef>
          </c:val>
          <c:smooth val="0"/>
          <c:extLst>
            <c:ext xmlns:c16="http://schemas.microsoft.com/office/drawing/2014/chart" uri="{C3380CC4-5D6E-409C-BE32-E72D297353CC}">
              <c16:uniqueId val="{00000018-922B-416D-852D-6AA48597D9AB}"/>
            </c:ext>
          </c:extLst>
        </c:ser>
        <c:ser>
          <c:idx val="25"/>
          <c:order val="15"/>
          <c:tx>
            <c:v>2015</c:v>
          </c:tx>
          <c:spPr>
            <a:ln w="38100">
              <a:solidFill>
                <a:srgbClr val="00B050"/>
              </a:solidFill>
            </a:ln>
          </c:spPr>
          <c:marker>
            <c:symbol val="square"/>
            <c:size val="7"/>
            <c:spPr>
              <a:solidFill>
                <a:srgbClr val="00B050"/>
              </a:solidFill>
              <a:ln>
                <a:solidFill>
                  <a:srgbClr val="00B050"/>
                </a:solidFill>
              </a:ln>
            </c:spPr>
          </c:marker>
          <c:val>
            <c:numRef>
              <c:f>Seasonality!$R$303:$AC$303</c:f>
              <c:numCache>
                <c:formatCode>_(* #,##0.00_);_(* \(#,##0.00\);_(* "-"??_);_(@_)</c:formatCode>
                <c:ptCount val="12"/>
                <c:pt idx="0">
                  <c:v>1.2553027577443971</c:v>
                </c:pt>
                <c:pt idx="1">
                  <c:v>1.2680146577083304</c:v>
                </c:pt>
                <c:pt idx="2">
                  <c:v>1.1523758625524134</c:v>
                </c:pt>
                <c:pt idx="3">
                  <c:v>1.0153288861836105</c:v>
                </c:pt>
                <c:pt idx="4">
                  <c:v>0.93373573875744031</c:v>
                </c:pt>
                <c:pt idx="5">
                  <c:v>0.86442701131904032</c:v>
                </c:pt>
                <c:pt idx="6">
                  <c:v>0.86429531683265881</c:v>
                </c:pt>
                <c:pt idx="7">
                  <c:v>0.87830281550478384</c:v>
                </c:pt>
                <c:pt idx="8">
                  <c:v>0.8582794503287845</c:v>
                </c:pt>
                <c:pt idx="9">
                  <c:v>0.9120909531620619</c:v>
                </c:pt>
                <c:pt idx="10">
                  <c:v>0.95011313947282239</c:v>
                </c:pt>
                <c:pt idx="11">
                  <c:v>1.0477334104336571</c:v>
                </c:pt>
              </c:numCache>
            </c:numRef>
          </c:val>
          <c:smooth val="0"/>
          <c:extLst>
            <c:ext xmlns:c16="http://schemas.microsoft.com/office/drawing/2014/chart" uri="{C3380CC4-5D6E-409C-BE32-E72D297353CC}">
              <c16:uniqueId val="{00000019-922B-416D-852D-6AA48597D9AB}"/>
            </c:ext>
          </c:extLst>
        </c:ser>
        <c:ser>
          <c:idx val="26"/>
          <c:order val="16"/>
          <c:tx>
            <c:v>2017</c:v>
          </c:tx>
          <c:val>
            <c:numRef>
              <c:f>Seasonality!$R$305:$AC$305</c:f>
              <c:numCache>
                <c:formatCode>_(* #,##0.00_);_(* \(#,##0.00\);_(* "-"??_);_(@_)</c:formatCode>
                <c:ptCount val="12"/>
                <c:pt idx="0">
                  <c:v>1.1631982005173147</c:v>
                </c:pt>
                <c:pt idx="1">
                  <c:v>1.2391885285291528</c:v>
                </c:pt>
                <c:pt idx="2">
                  <c:v>1.1840945925134274</c:v>
                </c:pt>
                <c:pt idx="3">
                  <c:v>1.0666568234124836</c:v>
                </c:pt>
                <c:pt idx="4">
                  <c:v>0.9463506686856652</c:v>
                </c:pt>
                <c:pt idx="5">
                  <c:v>0.91288875505447409</c:v>
                </c:pt>
                <c:pt idx="6">
                  <c:v>0.86946041375241678</c:v>
                </c:pt>
                <c:pt idx="7">
                  <c:v>0.84928235947818942</c:v>
                </c:pt>
                <c:pt idx="8">
                  <c:v>0.85975520496837587</c:v>
                </c:pt>
                <c:pt idx="9">
                  <c:v>0.87009903061317673</c:v>
                </c:pt>
                <c:pt idx="10">
                  <c:v>0.97292368638166637</c:v>
                </c:pt>
                <c:pt idx="11" formatCode="_(* #,##0.000_);_(* \(#,##0.000\);_(* &quot;-&quot;??_);_(@_)">
                  <c:v>1.0661017360936567</c:v>
                </c:pt>
              </c:numCache>
            </c:numRef>
          </c:val>
          <c:smooth val="0"/>
          <c:extLst>
            <c:ext xmlns:c16="http://schemas.microsoft.com/office/drawing/2014/chart" uri="{C3380CC4-5D6E-409C-BE32-E72D297353CC}">
              <c16:uniqueId val="{0000001A-922B-416D-852D-6AA48597D9AB}"/>
            </c:ext>
          </c:extLst>
        </c:ser>
        <c:ser>
          <c:idx val="27"/>
          <c:order val="17"/>
          <c:tx>
            <c:v>2018</c:v>
          </c:tx>
          <c:marker>
            <c:spPr>
              <a:ln>
                <a:solidFill>
                  <a:schemeClr val="tx1"/>
                </a:solidFill>
              </a:ln>
            </c:spPr>
          </c:marker>
          <c:val>
            <c:numRef>
              <c:f>Seasonality!$R$306:$AC$306</c:f>
              <c:numCache>
                <c:formatCode>_(* #,##0.00_);_(* \(#,##0.00\);_(* "-"??_);_(@_)</c:formatCode>
                <c:ptCount val="12"/>
                <c:pt idx="0">
                  <c:v>1.1078692767868028</c:v>
                </c:pt>
                <c:pt idx="1">
                  <c:v>1.1378407162218656</c:v>
                </c:pt>
                <c:pt idx="2">
                  <c:v>1.1096056204642792</c:v>
                </c:pt>
                <c:pt idx="3">
                  <c:v>1.0944498334899726</c:v>
                </c:pt>
                <c:pt idx="4">
                  <c:v>1.0188760051929389</c:v>
                </c:pt>
                <c:pt idx="5">
                  <c:v>0.94598306966885415</c:v>
                </c:pt>
                <c:pt idx="6">
                  <c:v>0.88634723056910203</c:v>
                </c:pt>
                <c:pt idx="7">
                  <c:v>0.88381470355768865</c:v>
                </c:pt>
                <c:pt idx="8">
                  <c:v>0.88042822329405046</c:v>
                </c:pt>
                <c:pt idx="9">
                  <c:v>0.88270628528878825</c:v>
                </c:pt>
                <c:pt idx="10">
                  <c:v>0.95755025486105572</c:v>
                </c:pt>
                <c:pt idx="11" formatCode="_(* #,##0.000_);_(* \(#,##0.000\);_(* &quot;-&quot;??_);_(@_)">
                  <c:v>1.0945287806046049</c:v>
                </c:pt>
              </c:numCache>
            </c:numRef>
          </c:val>
          <c:smooth val="0"/>
          <c:extLst>
            <c:ext xmlns:c16="http://schemas.microsoft.com/office/drawing/2014/chart" uri="{C3380CC4-5D6E-409C-BE32-E72D297353CC}">
              <c16:uniqueId val="{0000001B-922B-416D-852D-6AA48597D9AB}"/>
            </c:ext>
          </c:extLst>
        </c:ser>
        <c:ser>
          <c:idx val="28"/>
          <c:order val="18"/>
          <c:tx>
            <c:v>2019</c:v>
          </c:tx>
          <c:val>
            <c:numRef>
              <c:f>Seasonality!$R$307:$AC$307</c:f>
              <c:numCache>
                <c:formatCode>_(* #,##0.00_);_(* \(#,##0.00\);_(* "-"??_);_(@_)</c:formatCode>
                <c:ptCount val="12"/>
                <c:pt idx="0">
                  <c:v>1.1616187531881514</c:v>
                </c:pt>
                <c:pt idx="1">
                  <c:v>1.101066696222635</c:v>
                </c:pt>
                <c:pt idx="2">
                  <c:v>1.1110521022443196</c:v>
                </c:pt>
                <c:pt idx="3">
                  <c:v>1.1065836646605611</c:v>
                </c:pt>
                <c:pt idx="4">
                  <c:v>0.95014989322853538</c:v>
                </c:pt>
                <c:pt idx="5">
                  <c:v>0.89290021406619302</c:v>
                </c:pt>
                <c:pt idx="6">
                  <c:v>0.87962330312770054</c:v>
                </c:pt>
                <c:pt idx="7">
                  <c:v>0.90795537695218165</c:v>
                </c:pt>
                <c:pt idx="8">
                  <c:v>0.88218150225224334</c:v>
                </c:pt>
                <c:pt idx="9">
                  <c:v>0.90231667247118819</c:v>
                </c:pt>
                <c:pt idx="10">
                  <c:v>0.95111791278188385</c:v>
                </c:pt>
                <c:pt idx="11" formatCode="_(* #,##0.000_);_(* \(#,##0.000\);_(* &quot;-&quot;??_);_(@_)">
                  <c:v>1.1534339088044074</c:v>
                </c:pt>
              </c:numCache>
            </c:numRef>
          </c:val>
          <c:smooth val="0"/>
          <c:extLst>
            <c:ext xmlns:c16="http://schemas.microsoft.com/office/drawing/2014/chart" uri="{C3380CC4-5D6E-409C-BE32-E72D297353CC}">
              <c16:uniqueId val="{0000001C-922B-416D-852D-6AA48597D9AB}"/>
            </c:ext>
          </c:extLst>
        </c:ser>
        <c:ser>
          <c:idx val="29"/>
          <c:order val="19"/>
          <c:tx>
            <c:v>2020</c:v>
          </c:tx>
          <c:val>
            <c:numRef>
              <c:f>Seasonality!$R$308:$AC$308</c:f>
              <c:numCache>
                <c:formatCode>_(* #,##0.00_);_(* \(#,##0.00\);_(* "-"??_);_(@_)</c:formatCode>
                <c:ptCount val="12"/>
                <c:pt idx="0">
                  <c:v>1.1748175140896471</c:v>
                </c:pt>
                <c:pt idx="1">
                  <c:v>1.2274233841140061</c:v>
                </c:pt>
                <c:pt idx="2">
                  <c:v>1.2187599899257162</c:v>
                </c:pt>
                <c:pt idx="3">
                  <c:v>1.0754554047895748</c:v>
                </c:pt>
                <c:pt idx="4">
                  <c:v>1.0603890250071155</c:v>
                </c:pt>
                <c:pt idx="5">
                  <c:v>0.83675312855667705</c:v>
                </c:pt>
                <c:pt idx="6">
                  <c:v>0.76577452913764643</c:v>
                </c:pt>
                <c:pt idx="7">
                  <c:v>0.77215293168254184</c:v>
                </c:pt>
                <c:pt idx="8">
                  <c:v>0.89957189826753015</c:v>
                </c:pt>
                <c:pt idx="9">
                  <c:v>0.92860507733288311</c:v>
                </c:pt>
                <c:pt idx="10">
                  <c:v>0.93050076349294475</c:v>
                </c:pt>
                <c:pt idx="11" formatCode="_(* #,##0.000_);_(* \(#,##0.000\);_(* &quot;-&quot;??_);_(@_)">
                  <c:v>1.1097963536037145</c:v>
                </c:pt>
              </c:numCache>
            </c:numRef>
          </c:val>
          <c:smooth val="0"/>
          <c:extLst>
            <c:ext xmlns:c16="http://schemas.microsoft.com/office/drawing/2014/chart" uri="{C3380CC4-5D6E-409C-BE32-E72D297353CC}">
              <c16:uniqueId val="{0000001D-922B-416D-852D-6AA48597D9AB}"/>
            </c:ext>
          </c:extLst>
        </c:ser>
        <c:ser>
          <c:idx val="0"/>
          <c:order val="20"/>
          <c:tx>
            <c:v>2021</c:v>
          </c:tx>
          <c:val>
            <c:numRef>
              <c:f>Seasonality!$R$309:$AC$309</c:f>
              <c:numCache>
                <c:formatCode>_(* #,##0.00_);_(* \(#,##0.00\);_(* "-"??_);_(@_)</c:formatCode>
                <c:ptCount val="12"/>
                <c:pt idx="0">
                  <c:v>1.0167245566772165</c:v>
                </c:pt>
                <c:pt idx="1">
                  <c:v>1.0416297686895561</c:v>
                </c:pt>
                <c:pt idx="2">
                  <c:v>1.0715926618465588</c:v>
                </c:pt>
                <c:pt idx="3">
                  <c:v>1.0184768302401634</c:v>
                </c:pt>
                <c:pt idx="4">
                  <c:v>0.93834999654380391</c:v>
                </c:pt>
                <c:pt idx="5">
                  <c:v>0.89831699943976051</c:v>
                </c:pt>
                <c:pt idx="6">
                  <c:v>0.88575486175103391</c:v>
                </c:pt>
                <c:pt idx="7">
                  <c:v>0.84754088455774945</c:v>
                </c:pt>
                <c:pt idx="8">
                  <c:v>0.92172762122667007</c:v>
                </c:pt>
                <c:pt idx="9">
                  <c:v>0.97554499101025749</c:v>
                </c:pt>
                <c:pt idx="10">
                  <c:v>1.1162350470412465</c:v>
                </c:pt>
                <c:pt idx="11" formatCode="_(* #,##0.000_);_(* \(#,##0.000\);_(* &quot;-&quot;??_);_(@_)">
                  <c:v>1.2681057809759848</c:v>
                </c:pt>
              </c:numCache>
            </c:numRef>
          </c:val>
          <c:smooth val="0"/>
          <c:extLst>
            <c:ext xmlns:c16="http://schemas.microsoft.com/office/drawing/2014/chart" uri="{C3380CC4-5D6E-409C-BE32-E72D297353CC}">
              <c16:uniqueId val="{00000001-DF62-4807-96E9-448B27C1C0E9}"/>
            </c:ext>
          </c:extLst>
        </c:ser>
        <c:ser>
          <c:idx val="1"/>
          <c:order val="21"/>
          <c:tx>
            <c:v>2022</c:v>
          </c:tx>
          <c:val>
            <c:numRef>
              <c:f>Seasonality!$R$310:$AC$310</c:f>
              <c:numCache>
                <c:formatCode>_(* #,##0.00_);_(* \(#,##0.00\);_(* "-"??_);_(@_)</c:formatCode>
                <c:ptCount val="12"/>
                <c:pt idx="0">
                  <c:v>1.1587322213643418</c:v>
                </c:pt>
                <c:pt idx="1">
                  <c:v>1.1425218015104501</c:v>
                </c:pt>
                <c:pt idx="2">
                  <c:v>1.0848845102915563</c:v>
                </c:pt>
                <c:pt idx="3">
                  <c:v>1.1209413837651894</c:v>
                </c:pt>
                <c:pt idx="4">
                  <c:v>1.0080057978805019</c:v>
                </c:pt>
                <c:pt idx="5">
                  <c:v>0.91895681934677709</c:v>
                </c:pt>
                <c:pt idx="6">
                  <c:v>0.87387400445821539</c:v>
                </c:pt>
                <c:pt idx="7">
                  <c:v>0.84559545225718713</c:v>
                </c:pt>
                <c:pt idx="8">
                  <c:v>0.88071482685887248</c:v>
                </c:pt>
                <c:pt idx="9">
                  <c:v>0.92527114120750031</c:v>
                </c:pt>
                <c:pt idx="10">
                  <c:v>0.97053012611756195</c:v>
                </c:pt>
                <c:pt idx="11" formatCode="_(* #,##0.000_);_(* \(#,##0.000\);_(* &quot;-&quot;??_);_(@_)">
                  <c:v>1.0699719149418447</c:v>
                </c:pt>
              </c:numCache>
            </c:numRef>
          </c:val>
          <c:smooth val="0"/>
          <c:extLst>
            <c:ext xmlns:c16="http://schemas.microsoft.com/office/drawing/2014/chart" uri="{C3380CC4-5D6E-409C-BE32-E72D297353CC}">
              <c16:uniqueId val="{00000002-DF62-4807-96E9-448B27C1C0E9}"/>
            </c:ext>
          </c:extLst>
        </c:ser>
        <c:ser>
          <c:idx val="2"/>
          <c:order val="22"/>
          <c:tx>
            <c:strRef>
              <c:f>Seasonality!$Q$311</c:f>
              <c:strCache>
                <c:ptCount val="1"/>
                <c:pt idx="0">
                  <c:v>2023</c:v>
                </c:pt>
              </c:strCache>
            </c:strRef>
          </c:tx>
          <c:val>
            <c:numRef>
              <c:f>Seasonality!$R$311:$U$311</c:f>
              <c:numCache>
                <c:formatCode>_(* #,##0.00_);_(* \(#,##0.00\);_(* "-"??_);_(@_)</c:formatCode>
                <c:ptCount val="4"/>
                <c:pt idx="0">
                  <c:v>1.065371391021491</c:v>
                </c:pt>
                <c:pt idx="1">
                  <c:v>1.0475603943137084</c:v>
                </c:pt>
                <c:pt idx="2">
                  <c:v>0.94824484523173891</c:v>
                </c:pt>
                <c:pt idx="3">
                  <c:v>0.93882336943306166</c:v>
                </c:pt>
              </c:numCache>
            </c:numRef>
          </c:val>
          <c:smooth val="0"/>
          <c:extLst>
            <c:ext xmlns:c16="http://schemas.microsoft.com/office/drawing/2014/chart" uri="{C3380CC4-5D6E-409C-BE32-E72D297353CC}">
              <c16:uniqueId val="{00000000-B361-4A21-9850-44786B3D67BB}"/>
            </c:ext>
          </c:extLst>
        </c:ser>
        <c:dLbls>
          <c:showLegendKey val="0"/>
          <c:showVal val="0"/>
          <c:showCatName val="0"/>
          <c:showSerName val="0"/>
          <c:showPercent val="0"/>
          <c:showBubbleSize val="0"/>
        </c:dLbls>
        <c:marker val="1"/>
        <c:smooth val="0"/>
        <c:axId val="1113482360"/>
        <c:axId val="1"/>
      </c:lineChart>
      <c:catAx>
        <c:axId val="11134823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1.4"/>
          <c:min val="0.60000000000000009"/>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82360"/>
        <c:crosses val="autoZero"/>
        <c:crossBetween val="between"/>
      </c:valAx>
    </c:plotArea>
    <c:legend>
      <c:legendPos val="r"/>
      <c:layout>
        <c:manualLayout>
          <c:xMode val="edge"/>
          <c:yMode val="edge"/>
          <c:x val="0.74721484594484344"/>
          <c:y val="1.9960079840319361E-2"/>
          <c:w val="0.24092827004219414"/>
          <c:h val="0.90548407476462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58064544257551E-2"/>
          <c:y val="4.4321309151424564E-2"/>
          <c:w val="0.75133805948675036"/>
          <c:h val="0.85567196316029359"/>
        </c:manualLayout>
      </c:layout>
      <c:lineChart>
        <c:grouping val="standard"/>
        <c:varyColors val="0"/>
        <c:ser>
          <c:idx val="1"/>
          <c:order val="0"/>
          <c:tx>
            <c:v>2014</c:v>
          </c:tx>
          <c:marker>
            <c:symbol val="square"/>
            <c:size val="3"/>
          </c:marker>
          <c:val>
            <c:numRef>
              <c:f>Seasonality!$R$302:$AC$302</c:f>
              <c:numCache>
                <c:formatCode>_(* #,##0.00_);_(* \(#,##0.00\);_(* "-"??_);_(@_)</c:formatCode>
                <c:ptCount val="12"/>
                <c:pt idx="0">
                  <c:v>1.1202951962229979</c:v>
                </c:pt>
                <c:pt idx="1">
                  <c:v>1.2005795259262524</c:v>
                </c:pt>
                <c:pt idx="2">
                  <c:v>1.1931229637953771</c:v>
                </c:pt>
                <c:pt idx="3">
                  <c:v>1.2519707247508798</c:v>
                </c:pt>
                <c:pt idx="4">
                  <c:v>1.1313789768761389</c:v>
                </c:pt>
                <c:pt idx="5">
                  <c:v>1.00308745922572</c:v>
                </c:pt>
                <c:pt idx="6">
                  <c:v>0.95269243694495609</c:v>
                </c:pt>
                <c:pt idx="7">
                  <c:v>0.96056459458645116</c:v>
                </c:pt>
                <c:pt idx="8">
                  <c:v>0.80748287054635637</c:v>
                </c:pt>
                <c:pt idx="9">
                  <c:v>0.72852950247704762</c:v>
                </c:pt>
                <c:pt idx="10">
                  <c:v>0.79105270151878992</c:v>
                </c:pt>
                <c:pt idx="11">
                  <c:v>0.8592430471290341</c:v>
                </c:pt>
              </c:numCache>
            </c:numRef>
          </c:val>
          <c:smooth val="0"/>
          <c:extLst>
            <c:ext xmlns:c16="http://schemas.microsoft.com/office/drawing/2014/chart" uri="{C3380CC4-5D6E-409C-BE32-E72D297353CC}">
              <c16:uniqueId val="{00000005-D512-4F2D-BC79-25DBB0AA4A91}"/>
            </c:ext>
          </c:extLst>
        </c:ser>
        <c:ser>
          <c:idx val="2"/>
          <c:order val="1"/>
          <c:tx>
            <c:v>2015</c:v>
          </c:tx>
          <c:spPr>
            <a:ln w="3810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c:spPr>
          <c:marker>
            <c:symbol val="triangle"/>
            <c:size val="7"/>
            <c:spPr>
              <a:solidFill>
                <a:srgbClr val="00B050"/>
              </a:solidFill>
              <a:ln>
                <a:solidFill>
                  <a:schemeClr val="accent2">
                    <a:lumMod val="40000"/>
                    <a:lumOff val="60000"/>
                  </a:schemeClr>
                </a:solidFill>
              </a:ln>
            </c:spPr>
          </c:marker>
          <c:val>
            <c:numRef>
              <c:f>Seasonality!$R$303:$AC$303</c:f>
              <c:numCache>
                <c:formatCode>_(* #,##0.00_);_(* \(#,##0.00\);_(* "-"??_);_(@_)</c:formatCode>
                <c:ptCount val="12"/>
                <c:pt idx="0">
                  <c:v>1.2553027577443971</c:v>
                </c:pt>
                <c:pt idx="1">
                  <c:v>1.2680146577083304</c:v>
                </c:pt>
                <c:pt idx="2">
                  <c:v>1.1523758625524134</c:v>
                </c:pt>
                <c:pt idx="3">
                  <c:v>1.0153288861836105</c:v>
                </c:pt>
                <c:pt idx="4">
                  <c:v>0.93373573875744031</c:v>
                </c:pt>
                <c:pt idx="5">
                  <c:v>0.86442701131904032</c:v>
                </c:pt>
                <c:pt idx="6">
                  <c:v>0.86429531683265881</c:v>
                </c:pt>
                <c:pt idx="7">
                  <c:v>0.87830281550478384</c:v>
                </c:pt>
                <c:pt idx="8">
                  <c:v>0.8582794503287845</c:v>
                </c:pt>
                <c:pt idx="9">
                  <c:v>0.9120909531620619</c:v>
                </c:pt>
                <c:pt idx="10">
                  <c:v>0.95011313947282239</c:v>
                </c:pt>
                <c:pt idx="11">
                  <c:v>1.0477334104336571</c:v>
                </c:pt>
              </c:numCache>
            </c:numRef>
          </c:val>
          <c:smooth val="0"/>
          <c:extLst>
            <c:ext xmlns:c16="http://schemas.microsoft.com/office/drawing/2014/chart" uri="{C3380CC4-5D6E-409C-BE32-E72D297353CC}">
              <c16:uniqueId val="{00000006-D512-4F2D-BC79-25DBB0AA4A91}"/>
            </c:ext>
          </c:extLst>
        </c:ser>
        <c:ser>
          <c:idx val="3"/>
          <c:order val="2"/>
          <c:tx>
            <c:v>2016</c:v>
          </c:tx>
          <c:val>
            <c:numRef>
              <c:f>Seasonality!$R$304:$AC$304</c:f>
              <c:numCache>
                <c:formatCode>_(* #,##0.00_);_(* \(#,##0.00\);_(* "-"??_);_(@_)</c:formatCode>
                <c:ptCount val="12"/>
                <c:pt idx="0">
                  <c:v>1.1170767823961685</c:v>
                </c:pt>
                <c:pt idx="1">
                  <c:v>1.2300946216160442</c:v>
                </c:pt>
                <c:pt idx="2">
                  <c:v>1.1631297784755057</c:v>
                </c:pt>
                <c:pt idx="3">
                  <c:v>1.0638921628857922</c:v>
                </c:pt>
                <c:pt idx="4">
                  <c:v>0.99153524285433503</c:v>
                </c:pt>
                <c:pt idx="5">
                  <c:v>0.88472911386771202</c:v>
                </c:pt>
                <c:pt idx="6">
                  <c:v>0.84044194942078998</c:v>
                </c:pt>
                <c:pt idx="7">
                  <c:v>0.84679108744523901</c:v>
                </c:pt>
                <c:pt idx="8">
                  <c:v>0.85616292928096915</c:v>
                </c:pt>
                <c:pt idx="9">
                  <c:v>0.89850987706025776</c:v>
                </c:pt>
                <c:pt idx="10">
                  <c:v>1.0068703085022994</c:v>
                </c:pt>
                <c:pt idx="11">
                  <c:v>1.1007661461948874</c:v>
                </c:pt>
              </c:numCache>
            </c:numRef>
          </c:val>
          <c:smooth val="0"/>
          <c:extLst>
            <c:ext xmlns:c16="http://schemas.microsoft.com/office/drawing/2014/chart" uri="{C3380CC4-5D6E-409C-BE32-E72D297353CC}">
              <c16:uniqueId val="{00000007-D512-4F2D-BC79-25DBB0AA4A91}"/>
            </c:ext>
          </c:extLst>
        </c:ser>
        <c:ser>
          <c:idx val="4"/>
          <c:order val="3"/>
          <c:tx>
            <c:v>2017</c:v>
          </c:tx>
          <c:val>
            <c:numRef>
              <c:f>Seasonality!$R$305:$AC$305</c:f>
              <c:numCache>
                <c:formatCode>_(* #,##0.00_);_(* \(#,##0.00\);_(* "-"??_);_(@_)</c:formatCode>
                <c:ptCount val="12"/>
                <c:pt idx="0">
                  <c:v>1.1631982005173147</c:v>
                </c:pt>
                <c:pt idx="1">
                  <c:v>1.2391885285291528</c:v>
                </c:pt>
                <c:pt idx="2">
                  <c:v>1.1840945925134274</c:v>
                </c:pt>
                <c:pt idx="3">
                  <c:v>1.0666568234124836</c:v>
                </c:pt>
                <c:pt idx="4">
                  <c:v>0.9463506686856652</c:v>
                </c:pt>
                <c:pt idx="5">
                  <c:v>0.91288875505447409</c:v>
                </c:pt>
                <c:pt idx="6">
                  <c:v>0.86946041375241678</c:v>
                </c:pt>
                <c:pt idx="7">
                  <c:v>0.84928235947818942</c:v>
                </c:pt>
                <c:pt idx="8">
                  <c:v>0.85975520496837587</c:v>
                </c:pt>
                <c:pt idx="9">
                  <c:v>0.87009903061317673</c:v>
                </c:pt>
                <c:pt idx="10">
                  <c:v>0.97292368638166637</c:v>
                </c:pt>
                <c:pt idx="11" formatCode="_(* #,##0.000_);_(* \(#,##0.000\);_(* &quot;-&quot;??_);_(@_)">
                  <c:v>1.0661017360936567</c:v>
                </c:pt>
              </c:numCache>
            </c:numRef>
          </c:val>
          <c:smooth val="0"/>
          <c:extLst>
            <c:ext xmlns:c16="http://schemas.microsoft.com/office/drawing/2014/chart" uri="{C3380CC4-5D6E-409C-BE32-E72D297353CC}">
              <c16:uniqueId val="{00000008-D512-4F2D-BC79-25DBB0AA4A91}"/>
            </c:ext>
          </c:extLst>
        </c:ser>
        <c:ser>
          <c:idx val="5"/>
          <c:order val="4"/>
          <c:tx>
            <c:v>2018</c:v>
          </c:tx>
          <c:val>
            <c:numRef>
              <c:f>Seasonality!$R$306:$AC$306</c:f>
              <c:numCache>
                <c:formatCode>_(* #,##0.00_);_(* \(#,##0.00\);_(* "-"??_);_(@_)</c:formatCode>
                <c:ptCount val="12"/>
                <c:pt idx="0">
                  <c:v>1.1078692767868028</c:v>
                </c:pt>
                <c:pt idx="1">
                  <c:v>1.1378407162218656</c:v>
                </c:pt>
                <c:pt idx="2">
                  <c:v>1.1096056204642792</c:v>
                </c:pt>
                <c:pt idx="3">
                  <c:v>1.0944498334899726</c:v>
                </c:pt>
                <c:pt idx="4">
                  <c:v>1.0188760051929389</c:v>
                </c:pt>
                <c:pt idx="5">
                  <c:v>0.94598306966885415</c:v>
                </c:pt>
                <c:pt idx="6">
                  <c:v>0.88634723056910203</c:v>
                </c:pt>
                <c:pt idx="7">
                  <c:v>0.88381470355768865</c:v>
                </c:pt>
                <c:pt idx="8">
                  <c:v>0.88042822329405046</c:v>
                </c:pt>
                <c:pt idx="9">
                  <c:v>0.88270628528878825</c:v>
                </c:pt>
                <c:pt idx="10">
                  <c:v>0.95755025486105572</c:v>
                </c:pt>
                <c:pt idx="11" formatCode="_(* #,##0.000_);_(* \(#,##0.000\);_(* &quot;-&quot;??_);_(@_)">
                  <c:v>1.0945287806046049</c:v>
                </c:pt>
              </c:numCache>
            </c:numRef>
          </c:val>
          <c:smooth val="0"/>
          <c:extLst>
            <c:ext xmlns:c16="http://schemas.microsoft.com/office/drawing/2014/chart" uri="{C3380CC4-5D6E-409C-BE32-E72D297353CC}">
              <c16:uniqueId val="{00000009-D512-4F2D-BC79-25DBB0AA4A91}"/>
            </c:ext>
          </c:extLst>
        </c:ser>
        <c:ser>
          <c:idx val="6"/>
          <c:order val="5"/>
          <c:tx>
            <c:v>2019</c:v>
          </c:tx>
          <c:val>
            <c:numRef>
              <c:f>Seasonality!$R$307:$AC$307</c:f>
              <c:numCache>
                <c:formatCode>_(* #,##0.00_);_(* \(#,##0.00\);_(* "-"??_);_(@_)</c:formatCode>
                <c:ptCount val="12"/>
                <c:pt idx="0">
                  <c:v>1.1616187531881514</c:v>
                </c:pt>
                <c:pt idx="1">
                  <c:v>1.101066696222635</c:v>
                </c:pt>
                <c:pt idx="2">
                  <c:v>1.1110521022443196</c:v>
                </c:pt>
                <c:pt idx="3">
                  <c:v>1.1065836646605611</c:v>
                </c:pt>
                <c:pt idx="4">
                  <c:v>0.95014989322853538</c:v>
                </c:pt>
                <c:pt idx="5">
                  <c:v>0.89290021406619302</c:v>
                </c:pt>
                <c:pt idx="6">
                  <c:v>0.87962330312770054</c:v>
                </c:pt>
                <c:pt idx="7">
                  <c:v>0.90795537695218165</c:v>
                </c:pt>
                <c:pt idx="8">
                  <c:v>0.88218150225224334</c:v>
                </c:pt>
                <c:pt idx="9">
                  <c:v>0.90231667247118819</c:v>
                </c:pt>
                <c:pt idx="10">
                  <c:v>0.95111791278188385</c:v>
                </c:pt>
                <c:pt idx="11" formatCode="_(* #,##0.000_);_(* \(#,##0.000\);_(* &quot;-&quot;??_);_(@_)">
                  <c:v>1.1534339088044074</c:v>
                </c:pt>
              </c:numCache>
            </c:numRef>
          </c:val>
          <c:smooth val="0"/>
          <c:extLst>
            <c:ext xmlns:c16="http://schemas.microsoft.com/office/drawing/2014/chart" uri="{C3380CC4-5D6E-409C-BE32-E72D297353CC}">
              <c16:uniqueId val="{0000000A-D512-4F2D-BC79-25DBB0AA4A91}"/>
            </c:ext>
          </c:extLst>
        </c:ser>
        <c:ser>
          <c:idx val="7"/>
          <c:order val="6"/>
          <c:tx>
            <c:v>2020</c:v>
          </c:tx>
          <c:marker>
            <c:symbol val="triangle"/>
            <c:size val="11"/>
          </c:marker>
          <c:val>
            <c:numRef>
              <c:f>Seasonality!$R$308:$AC$308</c:f>
              <c:numCache>
                <c:formatCode>_(* #,##0.00_);_(* \(#,##0.00\);_(* "-"??_);_(@_)</c:formatCode>
                <c:ptCount val="12"/>
                <c:pt idx="0">
                  <c:v>1.1748175140896471</c:v>
                </c:pt>
                <c:pt idx="1">
                  <c:v>1.2274233841140061</c:v>
                </c:pt>
                <c:pt idx="2">
                  <c:v>1.2187599899257162</c:v>
                </c:pt>
                <c:pt idx="3">
                  <c:v>1.0754554047895748</c:v>
                </c:pt>
                <c:pt idx="4">
                  <c:v>1.0603890250071155</c:v>
                </c:pt>
                <c:pt idx="5">
                  <c:v>0.83675312855667705</c:v>
                </c:pt>
                <c:pt idx="6">
                  <c:v>0.76577452913764643</c:v>
                </c:pt>
                <c:pt idx="7">
                  <c:v>0.77215293168254184</c:v>
                </c:pt>
                <c:pt idx="8">
                  <c:v>0.89957189826753015</c:v>
                </c:pt>
                <c:pt idx="9">
                  <c:v>0.92860507733288311</c:v>
                </c:pt>
                <c:pt idx="10">
                  <c:v>0.93050076349294475</c:v>
                </c:pt>
                <c:pt idx="11" formatCode="_(* #,##0.000_);_(* \(#,##0.000\);_(* &quot;-&quot;??_);_(@_)">
                  <c:v>1.1097963536037145</c:v>
                </c:pt>
              </c:numCache>
            </c:numRef>
          </c:val>
          <c:smooth val="0"/>
          <c:extLst>
            <c:ext xmlns:c16="http://schemas.microsoft.com/office/drawing/2014/chart" uri="{C3380CC4-5D6E-409C-BE32-E72D297353CC}">
              <c16:uniqueId val="{0000000B-D512-4F2D-BC79-25DBB0AA4A91}"/>
            </c:ext>
          </c:extLst>
        </c:ser>
        <c:ser>
          <c:idx val="0"/>
          <c:order val="7"/>
          <c:tx>
            <c:v>2021</c:v>
          </c:tx>
          <c:val>
            <c:numRef>
              <c:f>Seasonality!$R$309:$AC$309</c:f>
              <c:numCache>
                <c:formatCode>_(* #,##0.00_);_(* \(#,##0.00\);_(* "-"??_);_(@_)</c:formatCode>
                <c:ptCount val="12"/>
                <c:pt idx="0">
                  <c:v>1.0167245566772165</c:v>
                </c:pt>
                <c:pt idx="1">
                  <c:v>1.0416297686895561</c:v>
                </c:pt>
                <c:pt idx="2">
                  <c:v>1.0715926618465588</c:v>
                </c:pt>
                <c:pt idx="3">
                  <c:v>1.0184768302401634</c:v>
                </c:pt>
                <c:pt idx="4">
                  <c:v>0.93834999654380391</c:v>
                </c:pt>
                <c:pt idx="5">
                  <c:v>0.89831699943976051</c:v>
                </c:pt>
                <c:pt idx="6">
                  <c:v>0.88575486175103391</c:v>
                </c:pt>
                <c:pt idx="7">
                  <c:v>0.84754088455774945</c:v>
                </c:pt>
                <c:pt idx="8">
                  <c:v>0.92172762122667007</c:v>
                </c:pt>
                <c:pt idx="9">
                  <c:v>0.97554499101025749</c:v>
                </c:pt>
                <c:pt idx="10">
                  <c:v>1.1162350470412465</c:v>
                </c:pt>
                <c:pt idx="11" formatCode="_(* #,##0.000_);_(* \(#,##0.000\);_(* &quot;-&quot;??_);_(@_)">
                  <c:v>1.2681057809759848</c:v>
                </c:pt>
              </c:numCache>
            </c:numRef>
          </c:val>
          <c:smooth val="0"/>
          <c:extLst>
            <c:ext xmlns:c16="http://schemas.microsoft.com/office/drawing/2014/chart" uri="{C3380CC4-5D6E-409C-BE32-E72D297353CC}">
              <c16:uniqueId val="{00000001-86A4-4DC1-ABBB-94D8001CCFDF}"/>
            </c:ext>
          </c:extLst>
        </c:ser>
        <c:ser>
          <c:idx val="8"/>
          <c:order val="8"/>
          <c:tx>
            <c:v>2022</c:v>
          </c:tx>
          <c:val>
            <c:numRef>
              <c:f>Seasonality!$R$310:$AC$310</c:f>
              <c:numCache>
                <c:formatCode>_(* #,##0.00_);_(* \(#,##0.00\);_(* "-"??_);_(@_)</c:formatCode>
                <c:ptCount val="12"/>
                <c:pt idx="0">
                  <c:v>1.1587322213643418</c:v>
                </c:pt>
                <c:pt idx="1">
                  <c:v>1.1425218015104501</c:v>
                </c:pt>
                <c:pt idx="2">
                  <c:v>1.0848845102915563</c:v>
                </c:pt>
                <c:pt idx="3">
                  <c:v>1.1209413837651894</c:v>
                </c:pt>
                <c:pt idx="4">
                  <c:v>1.0080057978805019</c:v>
                </c:pt>
                <c:pt idx="5">
                  <c:v>0.91895681934677709</c:v>
                </c:pt>
                <c:pt idx="6">
                  <c:v>0.87387400445821539</c:v>
                </c:pt>
                <c:pt idx="7">
                  <c:v>0.84559545225718713</c:v>
                </c:pt>
                <c:pt idx="8">
                  <c:v>0.88071482685887248</c:v>
                </c:pt>
                <c:pt idx="9">
                  <c:v>0.92527114120750031</c:v>
                </c:pt>
                <c:pt idx="10">
                  <c:v>0.97053012611756195</c:v>
                </c:pt>
                <c:pt idx="11" formatCode="_(* #,##0.000_);_(* \(#,##0.000\);_(* &quot;-&quot;??_);_(@_)">
                  <c:v>1.0699719149418447</c:v>
                </c:pt>
              </c:numCache>
            </c:numRef>
          </c:val>
          <c:smooth val="0"/>
          <c:extLst>
            <c:ext xmlns:c16="http://schemas.microsoft.com/office/drawing/2014/chart" uri="{C3380CC4-5D6E-409C-BE32-E72D297353CC}">
              <c16:uniqueId val="{00000002-86A4-4DC1-ABBB-94D8001CCFDF}"/>
            </c:ext>
          </c:extLst>
        </c:ser>
        <c:ser>
          <c:idx val="9"/>
          <c:order val="9"/>
          <c:tx>
            <c:strRef>
              <c:f>Seasonality!$Q$311</c:f>
              <c:strCache>
                <c:ptCount val="1"/>
                <c:pt idx="0">
                  <c:v>2023</c:v>
                </c:pt>
              </c:strCache>
            </c:strRef>
          </c:tx>
          <c:val>
            <c:numRef>
              <c:f>Seasonality!$R$311:$U$311</c:f>
              <c:numCache>
                <c:formatCode>_(* #,##0.00_);_(* \(#,##0.00\);_(* "-"??_);_(@_)</c:formatCode>
                <c:ptCount val="4"/>
                <c:pt idx="0">
                  <c:v>1.065371391021491</c:v>
                </c:pt>
                <c:pt idx="1">
                  <c:v>1.0475603943137084</c:v>
                </c:pt>
                <c:pt idx="2">
                  <c:v>0.94824484523173891</c:v>
                </c:pt>
                <c:pt idx="3">
                  <c:v>0.93882336943306166</c:v>
                </c:pt>
              </c:numCache>
            </c:numRef>
          </c:val>
          <c:smooth val="0"/>
          <c:extLst>
            <c:ext xmlns:c16="http://schemas.microsoft.com/office/drawing/2014/chart" uri="{C3380CC4-5D6E-409C-BE32-E72D297353CC}">
              <c16:uniqueId val="{00000000-86BD-4E33-BD99-8392CE61365C}"/>
            </c:ext>
          </c:extLst>
        </c:ser>
        <c:dLbls>
          <c:showLegendKey val="0"/>
          <c:showVal val="0"/>
          <c:showCatName val="0"/>
          <c:showSerName val="0"/>
          <c:showPercent val="0"/>
          <c:showBubbleSize val="0"/>
        </c:dLbls>
        <c:marker val="1"/>
        <c:smooth val="0"/>
        <c:axId val="1113485968"/>
        <c:axId val="1"/>
      </c:lineChart>
      <c:catAx>
        <c:axId val="11134859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0.60000000000000009"/>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85968"/>
        <c:crosses val="autoZero"/>
        <c:crossBetween val="between"/>
      </c:valAx>
    </c:plotArea>
    <c:legend>
      <c:legendPos val="r"/>
      <c:layout>
        <c:manualLayout>
          <c:xMode val="edge"/>
          <c:yMode val="edge"/>
          <c:x val="0.8361027545975358"/>
          <c:y val="8.9500901428417337E-2"/>
          <c:w val="0.10684385382059801"/>
          <c:h val="0.6604742900288148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Residential</a:t>
            </a:r>
          </a:p>
        </c:rich>
      </c:tx>
      <c:overlay val="0"/>
    </c:title>
    <c:autoTitleDeleted val="0"/>
    <c:plotArea>
      <c:layout>
        <c:manualLayout>
          <c:layoutTarget val="inner"/>
          <c:xMode val="edge"/>
          <c:yMode val="edge"/>
          <c:x val="0.11972462817147857"/>
          <c:y val="0.16546018422225522"/>
          <c:w val="0.79541688538932631"/>
          <c:h val="0.5276923934036547"/>
        </c:manualLayout>
      </c:layout>
      <c:lineChart>
        <c:grouping val="standard"/>
        <c:varyColors val="0"/>
        <c:ser>
          <c:idx val="1"/>
          <c:order val="0"/>
          <c:tx>
            <c:strRef>
              <c:f>Seasonality!$Q$42</c:f>
              <c:strCache>
                <c:ptCount val="1"/>
                <c:pt idx="0">
                  <c:v>Before 2009 RC</c:v>
                </c:pt>
              </c:strCache>
            </c:strRef>
          </c:tx>
          <c:spPr>
            <a:ln w="25400">
              <a:solidFill>
                <a:srgbClr val="993366"/>
              </a:solidFill>
              <a:prstDash val="solid"/>
            </a:ln>
          </c:spPr>
          <c:val>
            <c:numRef>
              <c:f>Seasonality!$R$42:$AC$42</c:f>
              <c:numCache>
                <c:formatCode>_(* #,##0.000_);_(* \(#,##0.000\);_(* "-"??_);_(@_)</c:formatCode>
                <c:ptCount val="12"/>
                <c:pt idx="0">
                  <c:v>0.99286584930484745</c:v>
                </c:pt>
                <c:pt idx="1">
                  <c:v>1.0072863167427852</c:v>
                </c:pt>
                <c:pt idx="2">
                  <c:v>1.0170007475236584</c:v>
                </c:pt>
                <c:pt idx="3">
                  <c:v>1.0213437794233919</c:v>
                </c:pt>
                <c:pt idx="4">
                  <c:v>1.0069075181376355</c:v>
                </c:pt>
                <c:pt idx="5">
                  <c:v>0.98844076349975973</c:v>
                </c:pt>
                <c:pt idx="6">
                  <c:v>0.98223678002902581</c:v>
                </c:pt>
                <c:pt idx="7">
                  <c:v>0.98221591929841168</c:v>
                </c:pt>
                <c:pt idx="8">
                  <c:v>0.98044889819686676</c:v>
                </c:pt>
                <c:pt idx="9">
                  <c:v>0.99208062969479582</c:v>
                </c:pt>
                <c:pt idx="10">
                  <c:v>1.015650627816477</c:v>
                </c:pt>
                <c:pt idx="11">
                  <c:v>1.0135221703323445</c:v>
                </c:pt>
              </c:numCache>
            </c:numRef>
          </c:val>
          <c:smooth val="0"/>
          <c:extLst>
            <c:ext xmlns:c16="http://schemas.microsoft.com/office/drawing/2014/chart" uri="{C3380CC4-5D6E-409C-BE32-E72D297353CC}">
              <c16:uniqueId val="{00000000-410D-457F-BCA4-AA426C61DEE7}"/>
            </c:ext>
          </c:extLst>
        </c:ser>
        <c:ser>
          <c:idx val="0"/>
          <c:order val="1"/>
          <c:tx>
            <c:strRef>
              <c:f>Seasonality!$Q$43</c:f>
              <c:strCache>
                <c:ptCount val="1"/>
                <c:pt idx="0">
                  <c:v>After 2009 RC</c:v>
                </c:pt>
              </c:strCache>
            </c:strRef>
          </c:tx>
          <c:val>
            <c:numRef>
              <c:f>Seasonality!$R$43:$AC$43</c:f>
              <c:numCache>
                <c:formatCode>_(* #,##0.000_);_(* \(#,##0.000\);_(* "-"??_);_(@_)</c:formatCode>
                <c:ptCount val="12"/>
                <c:pt idx="0">
                  <c:v>0.99023461098005572</c:v>
                </c:pt>
                <c:pt idx="1">
                  <c:v>1.000937087344042</c:v>
                </c:pt>
                <c:pt idx="2">
                  <c:v>1.003715784687226</c:v>
                </c:pt>
                <c:pt idx="3">
                  <c:v>1.0090855341670433</c:v>
                </c:pt>
                <c:pt idx="4">
                  <c:v>1.0017958293100193</c:v>
                </c:pt>
                <c:pt idx="5">
                  <c:v>0.98218103632726295</c:v>
                </c:pt>
                <c:pt idx="6">
                  <c:v>0.98142789217580062</c:v>
                </c:pt>
                <c:pt idx="7">
                  <c:v>0.98133923555325098</c:v>
                </c:pt>
                <c:pt idx="8">
                  <c:v>1.0038003712165429</c:v>
                </c:pt>
                <c:pt idx="9">
                  <c:v>1.0043099302190972</c:v>
                </c:pt>
                <c:pt idx="10">
                  <c:v>1.0163008622184961</c:v>
                </c:pt>
                <c:pt idx="11">
                  <c:v>1.0248718258011622</c:v>
                </c:pt>
              </c:numCache>
            </c:numRef>
          </c:val>
          <c:smooth val="0"/>
          <c:extLst>
            <c:ext xmlns:c16="http://schemas.microsoft.com/office/drawing/2014/chart" uri="{C3380CC4-5D6E-409C-BE32-E72D297353CC}">
              <c16:uniqueId val="{00000001-410D-457F-BCA4-AA426C61DEE7}"/>
            </c:ext>
          </c:extLst>
        </c:ser>
        <c:ser>
          <c:idx val="2"/>
          <c:order val="2"/>
          <c:tx>
            <c:strRef>
              <c:f>Seasonality!$Q$44</c:f>
              <c:strCache>
                <c:ptCount val="1"/>
                <c:pt idx="0">
                  <c:v>Before 2013 RC</c:v>
                </c:pt>
              </c:strCache>
            </c:strRef>
          </c:tx>
          <c:val>
            <c:numRef>
              <c:f>Seasonality!$R$44:$AC$44</c:f>
              <c:numCache>
                <c:formatCode>_(* #,##0.000_);_(* \(#,##0.000\);_(* "-"??_);_(@_)</c:formatCode>
                <c:ptCount val="12"/>
                <c:pt idx="0">
                  <c:v>0.99395305648467547</c:v>
                </c:pt>
                <c:pt idx="1">
                  <c:v>1.0062113733007592</c:v>
                </c:pt>
                <c:pt idx="2">
                  <c:v>1.0148528791853899</c:v>
                </c:pt>
                <c:pt idx="3">
                  <c:v>1.0184632022370892</c:v>
                </c:pt>
                <c:pt idx="4">
                  <c:v>1.0057232947242836</c:v>
                </c:pt>
                <c:pt idx="5">
                  <c:v>0.98993182318377859</c:v>
                </c:pt>
                <c:pt idx="6">
                  <c:v>0.98457879411168847</c:v>
                </c:pt>
                <c:pt idx="7">
                  <c:v>0.98465447669284767</c:v>
                </c:pt>
                <c:pt idx="8">
                  <c:v>0.98302035463267212</c:v>
                </c:pt>
                <c:pt idx="9">
                  <c:v>0.99286564016204792</c:v>
                </c:pt>
                <c:pt idx="10">
                  <c:v>1.013556773237996</c:v>
                </c:pt>
                <c:pt idx="11">
                  <c:v>1.0121883320467726</c:v>
                </c:pt>
              </c:numCache>
            </c:numRef>
          </c:val>
          <c:smooth val="0"/>
          <c:extLst>
            <c:ext xmlns:c16="http://schemas.microsoft.com/office/drawing/2014/chart" uri="{C3380CC4-5D6E-409C-BE32-E72D297353CC}">
              <c16:uniqueId val="{00000002-410D-457F-BCA4-AA426C61DEE7}"/>
            </c:ext>
          </c:extLst>
        </c:ser>
        <c:ser>
          <c:idx val="3"/>
          <c:order val="3"/>
          <c:tx>
            <c:strRef>
              <c:f>Seasonality!$Q$45</c:f>
              <c:strCache>
                <c:ptCount val="1"/>
                <c:pt idx="0">
                  <c:v>After 2013</c:v>
                </c:pt>
              </c:strCache>
            </c:strRef>
          </c:tx>
          <c:val>
            <c:numRef>
              <c:f>Seasonality!$R$45:$AC$45</c:f>
              <c:numCache>
                <c:formatCode>_(* #,##0.000_);_(* \(#,##0.000\);_(* "-"??_);_(@_)</c:formatCode>
                <c:ptCount val="12"/>
                <c:pt idx="0">
                  <c:v>0.98658742074509798</c:v>
                </c:pt>
                <c:pt idx="1">
                  <c:v>1.0022399637477468</c:v>
                </c:pt>
                <c:pt idx="2">
                  <c:v>1.0058610215365418</c:v>
                </c:pt>
                <c:pt idx="3">
                  <c:v>1.0140490340784181</c:v>
                </c:pt>
                <c:pt idx="4">
                  <c:v>1.0029391706338884</c:v>
                </c:pt>
                <c:pt idx="5">
                  <c:v>0.97199445148412777</c:v>
                </c:pt>
                <c:pt idx="6">
                  <c:v>0.9712902447763091</c:v>
                </c:pt>
                <c:pt idx="7">
                  <c:v>0.97118384166328564</c:v>
                </c:pt>
                <c:pt idx="8">
                  <c:v>1.0064547508842758</c:v>
                </c:pt>
                <c:pt idx="9">
                  <c:v>1.0069030603725935</c:v>
                </c:pt>
                <c:pt idx="10">
                  <c:v>1.0175450729298146</c:v>
                </c:pt>
                <c:pt idx="11">
                  <c:v>1.0269360433789054</c:v>
                </c:pt>
              </c:numCache>
            </c:numRef>
          </c:val>
          <c:smooth val="0"/>
          <c:extLst>
            <c:ext xmlns:c16="http://schemas.microsoft.com/office/drawing/2014/chart" uri="{C3380CC4-5D6E-409C-BE32-E72D297353CC}">
              <c16:uniqueId val="{00000003-410D-457F-BCA4-AA426C61DEE7}"/>
            </c:ext>
          </c:extLst>
        </c:ser>
        <c:ser>
          <c:idx val="4"/>
          <c:order val="4"/>
          <c:tx>
            <c:strRef>
              <c:f>Seasonality!$Q$46</c:f>
              <c:strCache>
                <c:ptCount val="1"/>
                <c:pt idx="0">
                  <c:v>Before 2021 RC</c:v>
                </c:pt>
              </c:strCache>
            </c:strRef>
          </c:tx>
          <c:val>
            <c:numRef>
              <c:f>Seasonality!$R$46:$AC$46</c:f>
              <c:numCache>
                <c:formatCode>_(* #,##0.000_);_(* \(#,##0.000\);_(* "-"??_);_(@_)</c:formatCode>
                <c:ptCount val="12"/>
                <c:pt idx="0">
                  <c:v>0.99377387348489421</c:v>
                </c:pt>
                <c:pt idx="1">
                  <c:v>1.0079012916884273</c:v>
                </c:pt>
                <c:pt idx="2">
                  <c:v>1.0149134012981718</c:v>
                </c:pt>
                <c:pt idx="3">
                  <c:v>1.0175724718297743</c:v>
                </c:pt>
                <c:pt idx="4">
                  <c:v>1.0059929537843613</c:v>
                </c:pt>
                <c:pt idx="5">
                  <c:v>0.9863198906786802</c:v>
                </c:pt>
                <c:pt idx="6">
                  <c:v>0.98223877151386596</c:v>
                </c:pt>
                <c:pt idx="7">
                  <c:v>0.98232082413741462</c:v>
                </c:pt>
                <c:pt idx="8">
                  <c:v>0.98680669917140884</c:v>
                </c:pt>
                <c:pt idx="9">
                  <c:v>0.99400223894727013</c:v>
                </c:pt>
                <c:pt idx="10">
                  <c:v>1.0134199284692942</c:v>
                </c:pt>
                <c:pt idx="11">
                  <c:v>1.0147376549964375</c:v>
                </c:pt>
              </c:numCache>
            </c:numRef>
          </c:val>
          <c:smooth val="0"/>
          <c:extLst>
            <c:ext xmlns:c16="http://schemas.microsoft.com/office/drawing/2014/chart" uri="{C3380CC4-5D6E-409C-BE32-E72D297353CC}">
              <c16:uniqueId val="{00000001-8912-4132-BAD0-044639923293}"/>
            </c:ext>
          </c:extLst>
        </c:ser>
        <c:ser>
          <c:idx val="5"/>
          <c:order val="5"/>
          <c:tx>
            <c:strRef>
              <c:f>Seasonality!$Q$47</c:f>
              <c:strCache>
                <c:ptCount val="1"/>
                <c:pt idx="0">
                  <c:v>After 2021</c:v>
                </c:pt>
              </c:strCache>
            </c:strRef>
          </c:tx>
          <c:val>
            <c:numRef>
              <c:f>Seasonality!$R$47:$U$47</c:f>
              <c:numCache>
                <c:formatCode>_(* #,##0.000_);_(* \(#,##0.000\);_(* "-"??_);_(@_)</c:formatCode>
                <c:ptCount val="4"/>
                <c:pt idx="0">
                  <c:v>0.969014249930364</c:v>
                </c:pt>
                <c:pt idx="1">
                  <c:v>0.96349347748573066</c:v>
                </c:pt>
                <c:pt idx="2">
                  <c:v>0.96326425501200852</c:v>
                </c:pt>
                <c:pt idx="3">
                  <c:v>1.0445330425498187</c:v>
                </c:pt>
              </c:numCache>
            </c:numRef>
          </c:val>
          <c:smooth val="0"/>
          <c:extLst>
            <c:ext xmlns:c16="http://schemas.microsoft.com/office/drawing/2014/chart" uri="{C3380CC4-5D6E-409C-BE32-E72D297353CC}">
              <c16:uniqueId val="{00000001-8D78-4257-883C-27CCFABF8B2E}"/>
            </c:ext>
          </c:extLst>
        </c:ser>
        <c:dLbls>
          <c:showLegendKey val="0"/>
          <c:showVal val="0"/>
          <c:showCatName val="0"/>
          <c:showSerName val="0"/>
          <c:showPercent val="0"/>
          <c:showBubbleSize val="0"/>
        </c:dLbls>
        <c:marker val="1"/>
        <c:smooth val="0"/>
        <c:axId val="1113498104"/>
        <c:axId val="1"/>
      </c:lineChart>
      <c:catAx>
        <c:axId val="1113498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98104"/>
        <c:crosses val="autoZero"/>
        <c:crossBetween val="between"/>
      </c:valAx>
    </c:plotArea>
    <c:legend>
      <c:legendPos val="r"/>
      <c:layout>
        <c:manualLayout>
          <c:xMode val="edge"/>
          <c:yMode val="edge"/>
          <c:x val="0.26408438502147502"/>
          <c:y val="0.79202826862442233"/>
          <c:w val="0.51352593740535157"/>
          <c:h val="0.18331208785305442"/>
        </c:manualLayout>
      </c:layout>
      <c:overlay val="0"/>
      <c:txPr>
        <a:bodyPr/>
        <a:lstStyle/>
        <a:p>
          <a:pPr>
            <a:defRPr sz="75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Commercial</a:t>
            </a:r>
          </a:p>
        </c:rich>
      </c:tx>
      <c:overlay val="0"/>
    </c:title>
    <c:autoTitleDeleted val="0"/>
    <c:plotArea>
      <c:layout>
        <c:manualLayout>
          <c:layoutTarget val="inner"/>
          <c:xMode val="edge"/>
          <c:yMode val="edge"/>
          <c:x val="0.12367536912979134"/>
          <c:y val="0.16753300281909206"/>
          <c:w val="0.7632817813124867"/>
          <c:h val="0.56106190126737931"/>
        </c:manualLayout>
      </c:layout>
      <c:lineChart>
        <c:grouping val="standard"/>
        <c:varyColors val="0"/>
        <c:ser>
          <c:idx val="1"/>
          <c:order val="0"/>
          <c:tx>
            <c:strRef>
              <c:f>Seasonality!$Q$87</c:f>
              <c:strCache>
                <c:ptCount val="1"/>
                <c:pt idx="0">
                  <c:v>Before 2009 RC</c:v>
                </c:pt>
              </c:strCache>
            </c:strRef>
          </c:tx>
          <c:spPr>
            <a:ln w="25400">
              <a:solidFill>
                <a:srgbClr val="993366"/>
              </a:solidFill>
              <a:prstDash val="solid"/>
            </a:ln>
          </c:spPr>
          <c:val>
            <c:numRef>
              <c:f>Seasonality!$R$87:$AC$87</c:f>
              <c:numCache>
                <c:formatCode>_(* #,##0.000_);_(* \(#,##0.000\);_(* "-"??_);_(@_)</c:formatCode>
                <c:ptCount val="12"/>
                <c:pt idx="0">
                  <c:v>0.99304969842504898</c:v>
                </c:pt>
                <c:pt idx="1">
                  <c:v>1.0161141991750409</c:v>
                </c:pt>
                <c:pt idx="2">
                  <c:v>1.0102035339602204</c:v>
                </c:pt>
                <c:pt idx="3">
                  <c:v>1.0093133392306435</c:v>
                </c:pt>
                <c:pt idx="4">
                  <c:v>1.0070248846201972</c:v>
                </c:pt>
                <c:pt idx="5">
                  <c:v>0.99183108939112796</c:v>
                </c:pt>
                <c:pt idx="6">
                  <c:v>0.98726744356004881</c:v>
                </c:pt>
                <c:pt idx="7">
                  <c:v>0.9926319340707126</c:v>
                </c:pt>
                <c:pt idx="8">
                  <c:v>0.9837530491309312</c:v>
                </c:pt>
                <c:pt idx="9">
                  <c:v>0.99714596864237881</c:v>
                </c:pt>
                <c:pt idx="10">
                  <c:v>1.0088959031103188</c:v>
                </c:pt>
                <c:pt idx="11">
                  <c:v>1.0027689566833304</c:v>
                </c:pt>
              </c:numCache>
            </c:numRef>
          </c:val>
          <c:smooth val="0"/>
          <c:extLst>
            <c:ext xmlns:c16="http://schemas.microsoft.com/office/drawing/2014/chart" uri="{C3380CC4-5D6E-409C-BE32-E72D297353CC}">
              <c16:uniqueId val="{00000000-99E8-4AE4-93E1-A0DB1BFFE70E}"/>
            </c:ext>
          </c:extLst>
        </c:ser>
        <c:ser>
          <c:idx val="0"/>
          <c:order val="1"/>
          <c:tx>
            <c:strRef>
              <c:f>Seasonality!$Q$88</c:f>
              <c:strCache>
                <c:ptCount val="1"/>
                <c:pt idx="0">
                  <c:v>After 2009 RC</c:v>
                </c:pt>
              </c:strCache>
            </c:strRef>
          </c:tx>
          <c:val>
            <c:numRef>
              <c:f>Seasonality!$R$88:$AC$88</c:f>
              <c:numCache>
                <c:formatCode>_(* #,##0.000_);_(* \(#,##0.000\);_(* "-"??_);_(@_)</c:formatCode>
                <c:ptCount val="12"/>
                <c:pt idx="0">
                  <c:v>0.98600660587036326</c:v>
                </c:pt>
                <c:pt idx="1">
                  <c:v>1.0208145393393036</c:v>
                </c:pt>
                <c:pt idx="2">
                  <c:v>1.0151205683489313</c:v>
                </c:pt>
                <c:pt idx="3">
                  <c:v>1.0156565791417143</c:v>
                </c:pt>
                <c:pt idx="4">
                  <c:v>1.0106521673633184</c:v>
                </c:pt>
                <c:pt idx="5">
                  <c:v>0.97582821004978748</c:v>
                </c:pt>
                <c:pt idx="6">
                  <c:v>0.96873712639314558</c:v>
                </c:pt>
                <c:pt idx="7">
                  <c:v>0.96778485946226944</c:v>
                </c:pt>
                <c:pt idx="8">
                  <c:v>0.98770865328494395</c:v>
                </c:pt>
                <c:pt idx="9">
                  <c:v>1.0074427592856312</c:v>
                </c:pt>
                <c:pt idx="10">
                  <c:v>1.0211839360712012</c:v>
                </c:pt>
                <c:pt idx="11">
                  <c:v>1.0230639953893905</c:v>
                </c:pt>
              </c:numCache>
            </c:numRef>
          </c:val>
          <c:smooth val="0"/>
          <c:extLst>
            <c:ext xmlns:c16="http://schemas.microsoft.com/office/drawing/2014/chart" uri="{C3380CC4-5D6E-409C-BE32-E72D297353CC}">
              <c16:uniqueId val="{00000001-99E8-4AE4-93E1-A0DB1BFFE70E}"/>
            </c:ext>
          </c:extLst>
        </c:ser>
        <c:ser>
          <c:idx val="2"/>
          <c:order val="2"/>
          <c:tx>
            <c:strRef>
              <c:f>Seasonality!$Q$89</c:f>
              <c:strCache>
                <c:ptCount val="1"/>
                <c:pt idx="0">
                  <c:v>Before 2013 RC</c:v>
                </c:pt>
              </c:strCache>
            </c:strRef>
          </c:tx>
          <c:val>
            <c:numRef>
              <c:f>Seasonality!$R$89:$AC$89</c:f>
              <c:numCache>
                <c:formatCode>_(* #,##0.000_);_(* \(#,##0.000\);_(* "-"??_);_(@_)</c:formatCode>
                <c:ptCount val="12"/>
                <c:pt idx="0">
                  <c:v>0.99453138725990509</c:v>
                </c:pt>
                <c:pt idx="1">
                  <c:v>1.0166977383509594</c:v>
                </c:pt>
                <c:pt idx="2">
                  <c:v>1.0110061389031748</c:v>
                </c:pt>
                <c:pt idx="3">
                  <c:v>1.0081495091980812</c:v>
                </c:pt>
                <c:pt idx="4">
                  <c:v>1.0067560535314</c:v>
                </c:pt>
                <c:pt idx="5">
                  <c:v>0.99129183438576696</c:v>
                </c:pt>
                <c:pt idx="6">
                  <c:v>0.98693467041149607</c:v>
                </c:pt>
                <c:pt idx="7">
                  <c:v>0.99104067141538854</c:v>
                </c:pt>
                <c:pt idx="8">
                  <c:v>0.98278868960683097</c:v>
                </c:pt>
                <c:pt idx="9">
                  <c:v>0.99734914951193854</c:v>
                </c:pt>
                <c:pt idx="10">
                  <c:v>1.0095868325271105</c:v>
                </c:pt>
                <c:pt idx="11">
                  <c:v>1.0038673248979479</c:v>
                </c:pt>
              </c:numCache>
            </c:numRef>
          </c:val>
          <c:smooth val="0"/>
          <c:extLst>
            <c:ext xmlns:c16="http://schemas.microsoft.com/office/drawing/2014/chart" uri="{C3380CC4-5D6E-409C-BE32-E72D297353CC}">
              <c16:uniqueId val="{00000002-99E8-4AE4-93E1-A0DB1BFFE70E}"/>
            </c:ext>
          </c:extLst>
        </c:ser>
        <c:ser>
          <c:idx val="3"/>
          <c:order val="3"/>
          <c:tx>
            <c:strRef>
              <c:f>Seasonality!$Q$90</c:f>
              <c:strCache>
                <c:ptCount val="1"/>
                <c:pt idx="0">
                  <c:v>After 2013</c:v>
                </c:pt>
              </c:strCache>
            </c:strRef>
          </c:tx>
          <c:val>
            <c:numRef>
              <c:f>Seasonality!$R$90:$AC$90</c:f>
              <c:numCache>
                <c:formatCode>_(* #,##0.000_);_(* \(#,##0.000\);_(* "-"??_);_(@_)</c:formatCode>
                <c:ptCount val="12"/>
                <c:pt idx="0">
                  <c:v>0.97904096160673382</c:v>
                </c:pt>
                <c:pt idx="1">
                  <c:v>1.0191555991489438</c:v>
                </c:pt>
                <c:pt idx="2">
                  <c:v>1.0111267661567369</c:v>
                </c:pt>
                <c:pt idx="3">
                  <c:v>1.0225705782185264</c:v>
                </c:pt>
                <c:pt idx="4">
                  <c:v>1.0134362924980254</c:v>
                </c:pt>
                <c:pt idx="5">
                  <c:v>0.97061076173393046</c:v>
                </c:pt>
                <c:pt idx="6">
                  <c:v>0.96149134694993443</c:v>
                </c:pt>
                <c:pt idx="7">
                  <c:v>0.96205312514634889</c:v>
                </c:pt>
                <c:pt idx="8">
                  <c:v>0.99263841917826434</c:v>
                </c:pt>
                <c:pt idx="9">
                  <c:v>1.0126374881741829</c:v>
                </c:pt>
                <c:pt idx="10">
                  <c:v>1.0239215156308275</c:v>
                </c:pt>
                <c:pt idx="11">
                  <c:v>1.0277733783207745</c:v>
                </c:pt>
              </c:numCache>
            </c:numRef>
          </c:val>
          <c:smooth val="0"/>
          <c:extLst>
            <c:ext xmlns:c16="http://schemas.microsoft.com/office/drawing/2014/chart" uri="{C3380CC4-5D6E-409C-BE32-E72D297353CC}">
              <c16:uniqueId val="{00000003-99E8-4AE4-93E1-A0DB1BFFE70E}"/>
            </c:ext>
          </c:extLst>
        </c:ser>
        <c:ser>
          <c:idx val="4"/>
          <c:order val="4"/>
          <c:tx>
            <c:v>Before 2021 RC</c:v>
          </c:tx>
          <c:val>
            <c:numRef>
              <c:f>Seasonality!$R$91:$AC$91</c:f>
              <c:numCache>
                <c:formatCode>_(* #,##0.000_);_(* \(#,##0.000\);_(* "-"??_);_(@_)</c:formatCode>
                <c:ptCount val="12"/>
                <c:pt idx="0">
                  <c:v>0.99396204008984912</c:v>
                </c:pt>
                <c:pt idx="1">
                  <c:v>1.0206485374047274</c:v>
                </c:pt>
                <c:pt idx="2">
                  <c:v>1.0152305628836995</c:v>
                </c:pt>
                <c:pt idx="3">
                  <c:v>1.012220901130817</c:v>
                </c:pt>
                <c:pt idx="4">
                  <c:v>1.0094841217266954</c:v>
                </c:pt>
                <c:pt idx="5">
                  <c:v>0.9858129077794896</c:v>
                </c:pt>
                <c:pt idx="6">
                  <c:v>0.98059658914428627</c:v>
                </c:pt>
                <c:pt idx="7">
                  <c:v>0.98372211581039082</c:v>
                </c:pt>
                <c:pt idx="8">
                  <c:v>0.98273012998092391</c:v>
                </c:pt>
                <c:pt idx="9">
                  <c:v>0.99776145367638824</c:v>
                </c:pt>
                <c:pt idx="10">
                  <c:v>1.010054538165652</c:v>
                </c:pt>
                <c:pt idx="11">
                  <c:v>1.0077761022070806</c:v>
                </c:pt>
              </c:numCache>
            </c:numRef>
          </c:val>
          <c:smooth val="0"/>
          <c:extLst>
            <c:ext xmlns:c16="http://schemas.microsoft.com/office/drawing/2014/chart" uri="{C3380CC4-5D6E-409C-BE32-E72D297353CC}">
              <c16:uniqueId val="{00000001-EF0F-4732-8BBD-CCFA315F81AB}"/>
            </c:ext>
          </c:extLst>
        </c:ser>
        <c:ser>
          <c:idx val="5"/>
          <c:order val="5"/>
          <c:tx>
            <c:strRef>
              <c:f>Seasonality!$Q$92</c:f>
              <c:strCache>
                <c:ptCount val="1"/>
                <c:pt idx="0">
                  <c:v>After 2021</c:v>
                </c:pt>
              </c:strCache>
            </c:strRef>
          </c:tx>
          <c:val>
            <c:numRef>
              <c:f>Seasonality!$R$92:$AC$92</c:f>
              <c:numCache>
                <c:formatCode>_(* #,##0.000_);_(* \(#,##0.000\);_(* "-"??_);_(@_)</c:formatCode>
                <c:ptCount val="12"/>
                <c:pt idx="0">
                  <c:v>0.94394498359508794</c:v>
                </c:pt>
                <c:pt idx="1">
                  <c:v>0.98224402221731721</c:v>
                </c:pt>
                <c:pt idx="2">
                  <c:v>0.96712298434500998</c:v>
                </c:pt>
                <c:pt idx="3">
                  <c:v>1.0401324216400489</c:v>
                </c:pt>
                <c:pt idx="4">
                  <c:v>1.0240208157617647</c:v>
                </c:pt>
                <c:pt idx="5">
                  <c:v>1.0117805154390607</c:v>
                </c:pt>
                <c:pt idx="6">
                  <c:v>0.99363581304309878</c:v>
                </c:pt>
                <c:pt idx="7">
                  <c:v>0.99776436893525056</c:v>
                </c:pt>
                <c:pt idx="8">
                  <c:v>0.99241192141874479</c:v>
                </c:pt>
                <c:pt idx="9">
                  <c:v>1.0360082512933864</c:v>
                </c:pt>
                <c:pt idx="10">
                  <c:v>1.0458612768718989</c:v>
                </c:pt>
                <c:pt idx="11">
                  <c:v>1.0316282136418686</c:v>
                </c:pt>
              </c:numCache>
            </c:numRef>
          </c:val>
          <c:smooth val="0"/>
          <c:extLst>
            <c:ext xmlns:c16="http://schemas.microsoft.com/office/drawing/2014/chart" uri="{C3380CC4-5D6E-409C-BE32-E72D297353CC}">
              <c16:uniqueId val="{00000000-A7BE-44B2-8480-5ED13F34F08D}"/>
            </c:ext>
          </c:extLst>
        </c:ser>
        <c:dLbls>
          <c:showLegendKey val="0"/>
          <c:showVal val="0"/>
          <c:showCatName val="0"/>
          <c:showSerName val="0"/>
          <c:showPercent val="0"/>
          <c:showBubbleSize val="0"/>
        </c:dLbls>
        <c:marker val="1"/>
        <c:smooth val="0"/>
        <c:axId val="1113491544"/>
        <c:axId val="1"/>
      </c:lineChart>
      <c:catAx>
        <c:axId val="11134915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91544"/>
        <c:crosses val="autoZero"/>
        <c:crossBetween val="between"/>
      </c:valAx>
    </c:plotArea>
    <c:legend>
      <c:legendPos val="r"/>
      <c:layout>
        <c:manualLayout>
          <c:xMode val="edge"/>
          <c:yMode val="edge"/>
          <c:x val="0.13342943322902429"/>
          <c:y val="0.82241719785026868"/>
          <c:w val="0.72700188660061682"/>
          <c:h val="0.16293078749771664"/>
        </c:manualLayout>
      </c:layout>
      <c:overlay val="0"/>
      <c:txPr>
        <a:bodyPr/>
        <a:lstStyle/>
        <a:p>
          <a:pPr>
            <a:defRPr sz="6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Industrial</a:t>
            </a:r>
          </a:p>
        </c:rich>
      </c:tx>
      <c:overlay val="0"/>
    </c:title>
    <c:autoTitleDeleted val="0"/>
    <c:plotArea>
      <c:layout>
        <c:manualLayout>
          <c:layoutTarget val="inner"/>
          <c:xMode val="edge"/>
          <c:yMode val="edge"/>
          <c:x val="0.11402345540140815"/>
          <c:y val="0.19894826976415181"/>
          <c:w val="0.82408386451693549"/>
          <c:h val="0.52787985511081104"/>
        </c:manualLayout>
      </c:layout>
      <c:lineChart>
        <c:grouping val="standard"/>
        <c:varyColors val="0"/>
        <c:ser>
          <c:idx val="1"/>
          <c:order val="0"/>
          <c:tx>
            <c:strRef>
              <c:f>Seasonality!$Q$134</c:f>
              <c:strCache>
                <c:ptCount val="1"/>
                <c:pt idx="0">
                  <c:v>Before 2009 RC</c:v>
                </c:pt>
              </c:strCache>
            </c:strRef>
          </c:tx>
          <c:spPr>
            <a:ln w="25400">
              <a:solidFill>
                <a:srgbClr val="993366"/>
              </a:solidFill>
              <a:prstDash val="solid"/>
            </a:ln>
          </c:spPr>
          <c:val>
            <c:numRef>
              <c:f>Seasonality!$R$134:$AC$134</c:f>
              <c:numCache>
                <c:formatCode>_(* #,##0.000_);_(* \(#,##0.000\);_(* "-"??_);_(@_)</c:formatCode>
                <c:ptCount val="12"/>
                <c:pt idx="0">
                  <c:v>0.98114239729269148</c:v>
                </c:pt>
                <c:pt idx="1">
                  <c:v>0.98874262173200367</c:v>
                </c:pt>
                <c:pt idx="2">
                  <c:v>0.98252612692334373</c:v>
                </c:pt>
                <c:pt idx="3">
                  <c:v>1.0052518103200268</c:v>
                </c:pt>
                <c:pt idx="4">
                  <c:v>0.99616159893277256</c:v>
                </c:pt>
                <c:pt idx="5">
                  <c:v>1.0156420809426621</c:v>
                </c:pt>
                <c:pt idx="6">
                  <c:v>0.99440144704648592</c:v>
                </c:pt>
                <c:pt idx="7">
                  <c:v>1.0189074768563069</c:v>
                </c:pt>
                <c:pt idx="8">
                  <c:v>1.010533192612401</c:v>
                </c:pt>
                <c:pt idx="9">
                  <c:v>1.0149239333471047</c:v>
                </c:pt>
                <c:pt idx="10">
                  <c:v>1.0031973481956</c:v>
                </c:pt>
                <c:pt idx="11">
                  <c:v>0.98856996579860057</c:v>
                </c:pt>
              </c:numCache>
            </c:numRef>
          </c:val>
          <c:smooth val="0"/>
          <c:extLst>
            <c:ext xmlns:c16="http://schemas.microsoft.com/office/drawing/2014/chart" uri="{C3380CC4-5D6E-409C-BE32-E72D297353CC}">
              <c16:uniqueId val="{00000000-8B11-48BB-B1E0-7B3AA076CAE7}"/>
            </c:ext>
          </c:extLst>
        </c:ser>
        <c:ser>
          <c:idx val="0"/>
          <c:order val="1"/>
          <c:tx>
            <c:strRef>
              <c:f>Seasonality!$Q$135</c:f>
              <c:strCache>
                <c:ptCount val="1"/>
                <c:pt idx="0">
                  <c:v>After 2009 RC</c:v>
                </c:pt>
              </c:strCache>
            </c:strRef>
          </c:tx>
          <c:val>
            <c:numRef>
              <c:f>Seasonality!$R$135:$AC$135</c:f>
              <c:numCache>
                <c:formatCode>_(* #,##0.000_);_(* \(#,##0.000\);_(* "-"??_);_(@_)</c:formatCode>
                <c:ptCount val="12"/>
                <c:pt idx="0">
                  <c:v>0.98262141875133979</c:v>
                </c:pt>
                <c:pt idx="1">
                  <c:v>1.0047409353513834</c:v>
                </c:pt>
                <c:pt idx="2">
                  <c:v>0.99654233237653089</c:v>
                </c:pt>
                <c:pt idx="3">
                  <c:v>1.001946233928676</c:v>
                </c:pt>
                <c:pt idx="4">
                  <c:v>1.0052183400488131</c:v>
                </c:pt>
                <c:pt idx="5">
                  <c:v>0.9821616718706303</c:v>
                </c:pt>
                <c:pt idx="6">
                  <c:v>0.98043018249014413</c:v>
                </c:pt>
                <c:pt idx="7">
                  <c:v>0.98003637280646339</c:v>
                </c:pt>
                <c:pt idx="8">
                  <c:v>1.0079620845889257</c:v>
                </c:pt>
                <c:pt idx="9">
                  <c:v>1.0160070426449352</c:v>
                </c:pt>
                <c:pt idx="10">
                  <c:v>1.0224055672652279</c:v>
                </c:pt>
                <c:pt idx="11">
                  <c:v>1.01992781787693</c:v>
                </c:pt>
              </c:numCache>
            </c:numRef>
          </c:val>
          <c:smooth val="0"/>
          <c:extLst>
            <c:ext xmlns:c16="http://schemas.microsoft.com/office/drawing/2014/chart" uri="{C3380CC4-5D6E-409C-BE32-E72D297353CC}">
              <c16:uniqueId val="{00000001-8B11-48BB-B1E0-7B3AA076CAE7}"/>
            </c:ext>
          </c:extLst>
        </c:ser>
        <c:ser>
          <c:idx val="2"/>
          <c:order val="2"/>
          <c:tx>
            <c:strRef>
              <c:f>Seasonality!$Q$136</c:f>
              <c:strCache>
                <c:ptCount val="1"/>
                <c:pt idx="0">
                  <c:v>Before 2013 RC</c:v>
                </c:pt>
              </c:strCache>
            </c:strRef>
          </c:tx>
          <c:val>
            <c:numRef>
              <c:f>Seasonality!$R$136:$AC$136</c:f>
              <c:numCache>
                <c:formatCode>_(* #,##0.000_);_(* \(#,##0.000\);_(* "-"??_);_(@_)</c:formatCode>
                <c:ptCount val="12"/>
                <c:pt idx="0">
                  <c:v>0.98323241326152833</c:v>
                </c:pt>
                <c:pt idx="1">
                  <c:v>0.99169376515638885</c:v>
                </c:pt>
                <c:pt idx="2">
                  <c:v>0.98543674982065721</c:v>
                </c:pt>
                <c:pt idx="3">
                  <c:v>1.0033912744833655</c:v>
                </c:pt>
                <c:pt idx="4">
                  <c:v>0.99635905845409267</c:v>
                </c:pt>
                <c:pt idx="5">
                  <c:v>1.0127951466720839</c:v>
                </c:pt>
                <c:pt idx="6">
                  <c:v>0.99448986046657939</c:v>
                </c:pt>
                <c:pt idx="7">
                  <c:v>1.0157615487291649</c:v>
                </c:pt>
                <c:pt idx="8">
                  <c:v>1.0080265259190317</c:v>
                </c:pt>
                <c:pt idx="9">
                  <c:v>1.0136404652084055</c:v>
                </c:pt>
                <c:pt idx="10">
                  <c:v>1.0041826234548823</c:v>
                </c:pt>
                <c:pt idx="11">
                  <c:v>0.99099056837381982</c:v>
                </c:pt>
              </c:numCache>
            </c:numRef>
          </c:val>
          <c:smooth val="0"/>
          <c:extLst>
            <c:ext xmlns:c16="http://schemas.microsoft.com/office/drawing/2014/chart" uri="{C3380CC4-5D6E-409C-BE32-E72D297353CC}">
              <c16:uniqueId val="{00000002-8B11-48BB-B1E0-7B3AA076CAE7}"/>
            </c:ext>
          </c:extLst>
        </c:ser>
        <c:ser>
          <c:idx val="3"/>
          <c:order val="3"/>
          <c:tx>
            <c:strRef>
              <c:f>Seasonality!$Q$137</c:f>
              <c:strCache>
                <c:ptCount val="1"/>
                <c:pt idx="0">
                  <c:v>After 2013</c:v>
                </c:pt>
              </c:strCache>
            </c:strRef>
          </c:tx>
          <c:val>
            <c:numRef>
              <c:f>Seasonality!$R$137:$AC$137</c:f>
              <c:numCache>
                <c:formatCode>_(* #,##0.000_);_(* \(#,##0.000\);_(* "-"??_);_(@_)</c:formatCode>
                <c:ptCount val="12"/>
                <c:pt idx="0">
                  <c:v>0.9754803527976964</c:v>
                </c:pt>
                <c:pt idx="1">
                  <c:v>1.0034971341582388</c:v>
                </c:pt>
                <c:pt idx="2">
                  <c:v>0.99183274066869309</c:v>
                </c:pt>
                <c:pt idx="3">
                  <c:v>1.010016222252871</c:v>
                </c:pt>
                <c:pt idx="4">
                  <c:v>1.0083564506219187</c:v>
                </c:pt>
                <c:pt idx="5">
                  <c:v>0.97638083332876369</c:v>
                </c:pt>
                <c:pt idx="6">
                  <c:v>0.97331493176323902</c:v>
                </c:pt>
                <c:pt idx="7">
                  <c:v>0.97323169547888688</c:v>
                </c:pt>
                <c:pt idx="8">
                  <c:v>1.0155548334773088</c:v>
                </c:pt>
                <c:pt idx="9">
                  <c:v>1.021381970526253</c:v>
                </c:pt>
                <c:pt idx="10">
                  <c:v>1.0276537410903366</c:v>
                </c:pt>
                <c:pt idx="11">
                  <c:v>1.0254294882938488</c:v>
                </c:pt>
              </c:numCache>
            </c:numRef>
          </c:val>
          <c:smooth val="0"/>
          <c:extLst>
            <c:ext xmlns:c16="http://schemas.microsoft.com/office/drawing/2014/chart" uri="{C3380CC4-5D6E-409C-BE32-E72D297353CC}">
              <c16:uniqueId val="{00000003-8B11-48BB-B1E0-7B3AA076CAE7}"/>
            </c:ext>
          </c:extLst>
        </c:ser>
        <c:ser>
          <c:idx val="4"/>
          <c:order val="4"/>
          <c:tx>
            <c:v>Before 2021 RC</c:v>
          </c:tx>
          <c:val>
            <c:numRef>
              <c:f>Seasonality!$R$138:$AC$138</c:f>
              <c:numCache>
                <c:formatCode>_(* #,##0.000_);_(* \(#,##0.000\);_(* "-"??_);_(@_)</c:formatCode>
                <c:ptCount val="12"/>
                <c:pt idx="0">
                  <c:v>0.98593655522771295</c:v>
                </c:pt>
                <c:pt idx="1">
                  <c:v>0.99852149735877938</c:v>
                </c:pt>
                <c:pt idx="2">
                  <c:v>0.99202727665212154</c:v>
                </c:pt>
                <c:pt idx="3">
                  <c:v>1.0047447503687139</c:v>
                </c:pt>
                <c:pt idx="4">
                  <c:v>1.0009316297584709</c:v>
                </c:pt>
                <c:pt idx="5">
                  <c:v>1.003177461381878</c:v>
                </c:pt>
                <c:pt idx="6">
                  <c:v>0.98889991452019621</c:v>
                </c:pt>
                <c:pt idx="7">
                  <c:v>1.0044731847484996</c:v>
                </c:pt>
                <c:pt idx="8">
                  <c:v>1.0060526160169554</c:v>
                </c:pt>
                <c:pt idx="9">
                  <c:v>1.011820524463906</c:v>
                </c:pt>
                <c:pt idx="10">
                  <c:v>1.0065768821603183</c:v>
                </c:pt>
                <c:pt idx="11">
                  <c:v>0.99683770734244803</c:v>
                </c:pt>
              </c:numCache>
            </c:numRef>
          </c:val>
          <c:smooth val="0"/>
          <c:extLst>
            <c:ext xmlns:c16="http://schemas.microsoft.com/office/drawing/2014/chart" uri="{C3380CC4-5D6E-409C-BE32-E72D297353CC}">
              <c16:uniqueId val="{00000001-E22D-4641-A78F-F40F72B50E68}"/>
            </c:ext>
          </c:extLst>
        </c:ser>
        <c:ser>
          <c:idx val="5"/>
          <c:order val="5"/>
          <c:tx>
            <c:strRef>
              <c:f>Seasonality!$Q$139</c:f>
              <c:strCache>
                <c:ptCount val="1"/>
                <c:pt idx="0">
                  <c:v>After 2021</c:v>
                </c:pt>
              </c:strCache>
            </c:strRef>
          </c:tx>
          <c:val>
            <c:numRef>
              <c:f>Seasonality!$R$139:$U$139</c:f>
              <c:numCache>
                <c:formatCode>_(* #,##0.000_);_(* \(#,##0.000\);_(* "-"??_);_(@_)</c:formatCode>
                <c:ptCount val="4"/>
                <c:pt idx="0">
                  <c:v>0.93253781601833641</c:v>
                </c:pt>
                <c:pt idx="1">
                  <c:v>0.95862305077330445</c:v>
                </c:pt>
                <c:pt idx="2">
                  <c:v>0.94228588795727197</c:v>
                </c:pt>
                <c:pt idx="3">
                  <c:v>1.0394170146716117</c:v>
                </c:pt>
              </c:numCache>
            </c:numRef>
          </c:val>
          <c:smooth val="0"/>
          <c:extLst>
            <c:ext xmlns:c16="http://schemas.microsoft.com/office/drawing/2014/chart" uri="{C3380CC4-5D6E-409C-BE32-E72D297353CC}">
              <c16:uniqueId val="{00000000-5DBB-422F-890C-2C2E94FB2E86}"/>
            </c:ext>
          </c:extLst>
        </c:ser>
        <c:dLbls>
          <c:showLegendKey val="0"/>
          <c:showVal val="0"/>
          <c:showCatName val="0"/>
          <c:showSerName val="0"/>
          <c:showPercent val="0"/>
          <c:showBubbleSize val="0"/>
        </c:dLbls>
        <c:marker val="1"/>
        <c:smooth val="0"/>
        <c:axId val="1113501056"/>
        <c:axId val="1"/>
      </c:lineChart>
      <c:catAx>
        <c:axId val="11135010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501056"/>
        <c:crosses val="autoZero"/>
        <c:crossBetween val="between"/>
      </c:valAx>
    </c:plotArea>
    <c:legend>
      <c:legendPos val="r"/>
      <c:layout>
        <c:manualLayout>
          <c:xMode val="edge"/>
          <c:yMode val="edge"/>
          <c:x val="0.14947089947089948"/>
          <c:y val="0.81718670450087139"/>
          <c:w val="0.78137607799025133"/>
          <c:h val="0.14573334184907072"/>
        </c:manualLayout>
      </c:layout>
      <c:overlay val="0"/>
      <c:txPr>
        <a:bodyPr/>
        <a:lstStyle/>
        <a:p>
          <a:pPr>
            <a:defRPr sz="6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Phosphate</a:t>
            </a:r>
          </a:p>
        </c:rich>
      </c:tx>
      <c:layout>
        <c:manualLayout>
          <c:xMode val="edge"/>
          <c:yMode val="edge"/>
          <c:x val="0.3475990501187351"/>
          <c:y val="3.5327886950761757E-2"/>
        </c:manualLayout>
      </c:layout>
      <c:overlay val="0"/>
    </c:title>
    <c:autoTitleDeleted val="0"/>
    <c:plotArea>
      <c:layout>
        <c:manualLayout>
          <c:layoutTarget val="inner"/>
          <c:xMode val="edge"/>
          <c:yMode val="edge"/>
          <c:x val="0.11402345540140815"/>
          <c:y val="0.17961112761848164"/>
          <c:w val="0.81879285922593015"/>
          <c:h val="0.59844711038478682"/>
        </c:manualLayout>
      </c:layout>
      <c:lineChart>
        <c:grouping val="standard"/>
        <c:varyColors val="0"/>
        <c:ser>
          <c:idx val="1"/>
          <c:order val="0"/>
          <c:tx>
            <c:strRef>
              <c:f>Seasonality!$Q$181</c:f>
              <c:strCache>
                <c:ptCount val="1"/>
                <c:pt idx="0">
                  <c:v>Before 2009 RC</c:v>
                </c:pt>
              </c:strCache>
            </c:strRef>
          </c:tx>
          <c:spPr>
            <a:ln w="25400">
              <a:solidFill>
                <a:srgbClr val="993366"/>
              </a:solidFill>
              <a:prstDash val="solid"/>
            </a:ln>
          </c:spPr>
          <c:val>
            <c:numRef>
              <c:f>Seasonality!$R$181:$AC$181</c:f>
              <c:numCache>
                <c:formatCode>_(* #,##0.000_);_(* \(#,##0.000\);_(* "-"??_);_(@_)</c:formatCode>
                <c:ptCount val="12"/>
                <c:pt idx="0">
                  <c:v>0.97559100522015552</c:v>
                </c:pt>
                <c:pt idx="1">
                  <c:v>0.96632893312711265</c:v>
                </c:pt>
                <c:pt idx="2">
                  <c:v>0.95973626284496172</c:v>
                </c:pt>
                <c:pt idx="3">
                  <c:v>0.99939786525957053</c:v>
                </c:pt>
                <c:pt idx="4">
                  <c:v>0.98571154058472576</c:v>
                </c:pt>
                <c:pt idx="5">
                  <c:v>1.0111632665083545</c:v>
                </c:pt>
                <c:pt idx="6">
                  <c:v>1.0264067982467224</c:v>
                </c:pt>
                <c:pt idx="7">
                  <c:v>1.0385674514908509</c:v>
                </c:pt>
                <c:pt idx="8">
                  <c:v>1.0587642812604141</c:v>
                </c:pt>
                <c:pt idx="9">
                  <c:v>1.0198690603250815</c:v>
                </c:pt>
                <c:pt idx="10">
                  <c:v>0.97922668556728631</c:v>
                </c:pt>
                <c:pt idx="11">
                  <c:v>0.9792368495647642</c:v>
                </c:pt>
              </c:numCache>
            </c:numRef>
          </c:val>
          <c:smooth val="0"/>
          <c:extLst>
            <c:ext xmlns:c16="http://schemas.microsoft.com/office/drawing/2014/chart" uri="{C3380CC4-5D6E-409C-BE32-E72D297353CC}">
              <c16:uniqueId val="{00000000-1FEE-4F5F-8A4E-E5E4B4BF6B6A}"/>
            </c:ext>
          </c:extLst>
        </c:ser>
        <c:ser>
          <c:idx val="0"/>
          <c:order val="1"/>
          <c:tx>
            <c:strRef>
              <c:f>Seasonality!$Q$182</c:f>
              <c:strCache>
                <c:ptCount val="1"/>
                <c:pt idx="0">
                  <c:v>After 2009 RC</c:v>
                </c:pt>
              </c:strCache>
            </c:strRef>
          </c:tx>
          <c:val>
            <c:numRef>
              <c:f>Seasonality!$R$182:$AC$182</c:f>
              <c:numCache>
                <c:formatCode>_(* #,##0.000_);_(* \(#,##0.000\);_(* "-"??_);_(@_)</c:formatCode>
                <c:ptCount val="12"/>
                <c:pt idx="0">
                  <c:v>0.99009084448883256</c:v>
                </c:pt>
                <c:pt idx="1">
                  <c:v>0.98950025252571427</c:v>
                </c:pt>
                <c:pt idx="2">
                  <c:v>0.99503122349466355</c:v>
                </c:pt>
                <c:pt idx="3">
                  <c:v>1.0062668018662158</c:v>
                </c:pt>
                <c:pt idx="4">
                  <c:v>0.99861516758865476</c:v>
                </c:pt>
                <c:pt idx="5">
                  <c:v>0.98073050256440153</c:v>
                </c:pt>
                <c:pt idx="6">
                  <c:v>0.99294404624374488</c:v>
                </c:pt>
                <c:pt idx="7">
                  <c:v>0.99032439422137353</c:v>
                </c:pt>
                <c:pt idx="8">
                  <c:v>1.0190035986953334</c:v>
                </c:pt>
                <c:pt idx="9">
                  <c:v>1.0159678060105337</c:v>
                </c:pt>
                <c:pt idx="10">
                  <c:v>1.0078977944046459</c:v>
                </c:pt>
                <c:pt idx="11">
                  <c:v>1.0136275678958859</c:v>
                </c:pt>
              </c:numCache>
            </c:numRef>
          </c:val>
          <c:smooth val="0"/>
          <c:extLst>
            <c:ext xmlns:c16="http://schemas.microsoft.com/office/drawing/2014/chart" uri="{C3380CC4-5D6E-409C-BE32-E72D297353CC}">
              <c16:uniqueId val="{00000001-1FEE-4F5F-8A4E-E5E4B4BF6B6A}"/>
            </c:ext>
          </c:extLst>
        </c:ser>
        <c:ser>
          <c:idx val="2"/>
          <c:order val="2"/>
          <c:tx>
            <c:strRef>
              <c:f>Seasonality!$Q$183</c:f>
              <c:strCache>
                <c:ptCount val="1"/>
                <c:pt idx="0">
                  <c:v>Before 2013 RC</c:v>
                </c:pt>
              </c:strCache>
            </c:strRef>
          </c:tx>
          <c:val>
            <c:numRef>
              <c:f>Seasonality!$R$183:$AC$183</c:f>
              <c:numCache>
                <c:formatCode>_(* #,##0.000_);_(* \(#,##0.000\);_(* "-"??_);_(@_)</c:formatCode>
                <c:ptCount val="12"/>
                <c:pt idx="0">
                  <c:v>0.97749626441560011</c:v>
                </c:pt>
                <c:pt idx="1">
                  <c:v>0.97150919254314128</c:v>
                </c:pt>
                <c:pt idx="2">
                  <c:v>0.96526256788598053</c:v>
                </c:pt>
                <c:pt idx="3">
                  <c:v>0.99889581430256413</c:v>
                </c:pt>
                <c:pt idx="4">
                  <c:v>0.98666927381872827</c:v>
                </c:pt>
                <c:pt idx="5">
                  <c:v>1.0089383568538235</c:v>
                </c:pt>
                <c:pt idx="6">
                  <c:v>1.0239815115997855</c:v>
                </c:pt>
                <c:pt idx="7">
                  <c:v>1.0343848201810972</c:v>
                </c:pt>
                <c:pt idx="8">
                  <c:v>1.0508546673330361</c:v>
                </c:pt>
                <c:pt idx="9">
                  <c:v>1.0174020469707128</c:v>
                </c:pt>
                <c:pt idx="10">
                  <c:v>0.98099277174736743</c:v>
                </c:pt>
                <c:pt idx="11">
                  <c:v>0.98361271234816317</c:v>
                </c:pt>
              </c:numCache>
            </c:numRef>
          </c:val>
          <c:smooth val="0"/>
          <c:extLst>
            <c:ext xmlns:c16="http://schemas.microsoft.com/office/drawing/2014/chart" uri="{C3380CC4-5D6E-409C-BE32-E72D297353CC}">
              <c16:uniqueId val="{00000002-1FEE-4F5F-8A4E-E5E4B4BF6B6A}"/>
            </c:ext>
          </c:extLst>
        </c:ser>
        <c:ser>
          <c:idx val="3"/>
          <c:order val="3"/>
          <c:tx>
            <c:strRef>
              <c:f>Seasonality!$Q$184</c:f>
              <c:strCache>
                <c:ptCount val="1"/>
                <c:pt idx="0">
                  <c:v>After 2013</c:v>
                </c:pt>
              </c:strCache>
            </c:strRef>
          </c:tx>
          <c:val>
            <c:numRef>
              <c:f>Seasonality!$R$184:$AC$184</c:f>
              <c:numCache>
                <c:formatCode>_(* #,##0.000_);_(* \(#,##0.000\);_(* "-"??_);_(@_)</c:formatCode>
                <c:ptCount val="12"/>
                <c:pt idx="0">
                  <c:v>0.98373250065006879</c:v>
                </c:pt>
                <c:pt idx="1">
                  <c:v>0.99088918186625852</c:v>
                </c:pt>
                <c:pt idx="2">
                  <c:v>0.99291428779497348</c:v>
                </c:pt>
                <c:pt idx="3">
                  <c:v>1.0107698965851084</c:v>
                </c:pt>
                <c:pt idx="4">
                  <c:v>0.9981036601415979</c:v>
                </c:pt>
                <c:pt idx="5">
                  <c:v>0.97617729597164449</c:v>
                </c:pt>
                <c:pt idx="6">
                  <c:v>0.98703371910164073</c:v>
                </c:pt>
                <c:pt idx="7">
                  <c:v>0.98245133901086013</c:v>
                </c:pt>
                <c:pt idx="8">
                  <c:v>1.0263782158350681</c:v>
                </c:pt>
                <c:pt idx="9">
                  <c:v>1.0203498057392115</c:v>
                </c:pt>
                <c:pt idx="10">
                  <c:v>1.0168698588407192</c:v>
                </c:pt>
                <c:pt idx="11">
                  <c:v>1.0167406976965812</c:v>
                </c:pt>
              </c:numCache>
            </c:numRef>
          </c:val>
          <c:smooth val="0"/>
          <c:extLst>
            <c:ext xmlns:c16="http://schemas.microsoft.com/office/drawing/2014/chart" uri="{C3380CC4-5D6E-409C-BE32-E72D297353CC}">
              <c16:uniqueId val="{00000003-1FEE-4F5F-8A4E-E5E4B4BF6B6A}"/>
            </c:ext>
          </c:extLst>
        </c:ser>
        <c:ser>
          <c:idx val="4"/>
          <c:order val="4"/>
          <c:tx>
            <c:v>Before 2021 RC</c:v>
          </c:tx>
          <c:val>
            <c:numRef>
              <c:f>Seasonality!$R$185:$AC$185</c:f>
              <c:numCache>
                <c:formatCode>_(* #,##0.000_);_(* \(#,##0.000\);_(* "-"??_);_(@_)</c:formatCode>
                <c:ptCount val="12"/>
                <c:pt idx="0">
                  <c:v>0.98294850460093142</c:v>
                </c:pt>
                <c:pt idx="1">
                  <c:v>0.97659981539545149</c:v>
                </c:pt>
                <c:pt idx="2">
                  <c:v>0.97687275553104813</c:v>
                </c:pt>
                <c:pt idx="3">
                  <c:v>1.0025087192377939</c:v>
                </c:pt>
                <c:pt idx="4">
                  <c:v>0.99284807835765954</c:v>
                </c:pt>
                <c:pt idx="5">
                  <c:v>1.0007716514072642</c:v>
                </c:pt>
                <c:pt idx="6">
                  <c:v>1.01558537442006</c:v>
                </c:pt>
                <c:pt idx="7">
                  <c:v>1.0213803114825208</c:v>
                </c:pt>
                <c:pt idx="8">
                  <c:v>1.0403864243305971</c:v>
                </c:pt>
                <c:pt idx="9">
                  <c:v>1.0161230112514772</c:v>
                </c:pt>
                <c:pt idx="10">
                  <c:v>0.98557396837779332</c:v>
                </c:pt>
                <c:pt idx="11">
                  <c:v>0.98840138560740298</c:v>
                </c:pt>
              </c:numCache>
            </c:numRef>
          </c:val>
          <c:smooth val="0"/>
          <c:extLst>
            <c:ext xmlns:c16="http://schemas.microsoft.com/office/drawing/2014/chart" uri="{C3380CC4-5D6E-409C-BE32-E72D297353CC}">
              <c16:uniqueId val="{00000001-1955-40CD-955B-4D963B76C3A1}"/>
            </c:ext>
          </c:extLst>
        </c:ser>
        <c:ser>
          <c:idx val="5"/>
          <c:order val="5"/>
          <c:tx>
            <c:strRef>
              <c:f>Seasonality!$Q$186</c:f>
              <c:strCache>
                <c:ptCount val="1"/>
                <c:pt idx="0">
                  <c:v>After 2021</c:v>
                </c:pt>
              </c:strCache>
            </c:strRef>
          </c:tx>
          <c:val>
            <c:numRef>
              <c:f>Seasonality!$R$186:$AC$186</c:f>
              <c:numCache>
                <c:formatCode>_(* #,##0.000_);_(* \(#,##0.000\);_(* "-"??_);_(@_)</c:formatCode>
                <c:ptCount val="12"/>
                <c:pt idx="0">
                  <c:v>0.93971193969436739</c:v>
                </c:pt>
                <c:pt idx="1">
                  <c:v>0.99196192180932607</c:v>
                </c:pt>
                <c:pt idx="2">
                  <c:v>0.93931526036934243</c:v>
                </c:pt>
                <c:pt idx="3">
                  <c:v>1.0284376525363941</c:v>
                </c:pt>
                <c:pt idx="4">
                  <c:v>0.9977013520914062</c:v>
                </c:pt>
                <c:pt idx="5">
                  <c:v>0.99600058591334739</c:v>
                </c:pt>
                <c:pt idx="6">
                  <c:v>0.9994786657322976</c:v>
                </c:pt>
                <c:pt idx="7">
                  <c:v>1.031444067187919</c:v>
                </c:pt>
                <c:pt idx="8">
                  <c:v>1.0825304042400832</c:v>
                </c:pt>
                <c:pt idx="9">
                  <c:v>1.024136022049652</c:v>
                </c:pt>
                <c:pt idx="10">
                  <c:v>1.0338006271752695</c:v>
                </c:pt>
                <c:pt idx="11">
                  <c:v>1.0360547267911631</c:v>
                </c:pt>
              </c:numCache>
            </c:numRef>
          </c:val>
          <c:smooth val="0"/>
          <c:extLst>
            <c:ext xmlns:c16="http://schemas.microsoft.com/office/drawing/2014/chart" uri="{C3380CC4-5D6E-409C-BE32-E72D297353CC}">
              <c16:uniqueId val="{00000000-8E70-4CAC-954C-A34DBCD004BD}"/>
            </c:ext>
          </c:extLst>
        </c:ser>
        <c:dLbls>
          <c:showLegendKey val="0"/>
          <c:showVal val="0"/>
          <c:showCatName val="0"/>
          <c:showSerName val="0"/>
          <c:showPercent val="0"/>
          <c:showBubbleSize val="0"/>
        </c:dLbls>
        <c:marker val="1"/>
        <c:smooth val="0"/>
        <c:axId val="1113499088"/>
        <c:axId val="1"/>
      </c:lineChart>
      <c:catAx>
        <c:axId val="11134990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499088"/>
        <c:crosses val="autoZero"/>
        <c:crossBetween val="between"/>
      </c:valAx>
    </c:plotArea>
    <c:legend>
      <c:legendPos val="r"/>
      <c:layout>
        <c:manualLayout>
          <c:xMode val="edge"/>
          <c:yMode val="edge"/>
          <c:x val="0.1626984126984127"/>
          <c:y val="0.86385763051294906"/>
          <c:w val="0.73359892513435809"/>
          <c:h val="0.10839670474716671"/>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Street and Highway Lighting</a:t>
            </a:r>
          </a:p>
        </c:rich>
      </c:tx>
      <c:overlay val="0"/>
    </c:title>
    <c:autoTitleDeleted val="0"/>
    <c:plotArea>
      <c:layout/>
      <c:lineChart>
        <c:grouping val="standard"/>
        <c:varyColors val="0"/>
        <c:ser>
          <c:idx val="1"/>
          <c:order val="0"/>
          <c:tx>
            <c:v>Before Rate Increase</c:v>
          </c:tx>
          <c:spPr>
            <a:ln w="25400">
              <a:solidFill>
                <a:srgbClr val="993366"/>
              </a:solidFill>
              <a:prstDash val="solid"/>
            </a:ln>
          </c:spPr>
          <c:val>
            <c:numRef>
              <c:f>Seasonality!$R$222:$AC$222</c:f>
              <c:numCache>
                <c:formatCode>_(* #,##0.000_);_(* \(#,##0.000\);_(* "-"??_);_(@_)</c:formatCode>
                <c:ptCount val="12"/>
                <c:pt idx="0">
                  <c:v>0.96048088074885685</c:v>
                </c:pt>
                <c:pt idx="1">
                  <c:v>0.98495087915855561</c:v>
                </c:pt>
                <c:pt idx="2">
                  <c:v>0.99249815916394102</c:v>
                </c:pt>
                <c:pt idx="3">
                  <c:v>0.99957602511853871</c:v>
                </c:pt>
                <c:pt idx="4">
                  <c:v>1.005852060783766</c:v>
                </c:pt>
                <c:pt idx="5">
                  <c:v>1.0171830175292529</c:v>
                </c:pt>
                <c:pt idx="6">
                  <c:v>1.0227802253911109</c:v>
                </c:pt>
                <c:pt idx="7">
                  <c:v>1.0289446044932697</c:v>
                </c:pt>
                <c:pt idx="8">
                  <c:v>1.0105405110075631</c:v>
                </c:pt>
                <c:pt idx="9">
                  <c:v>1.0087386594497041</c:v>
                </c:pt>
                <c:pt idx="10">
                  <c:v>0.99233079605015273</c:v>
                </c:pt>
                <c:pt idx="11">
                  <c:v>0.97612418110528798</c:v>
                </c:pt>
              </c:numCache>
            </c:numRef>
          </c:val>
          <c:smooth val="0"/>
          <c:extLst>
            <c:ext xmlns:c16="http://schemas.microsoft.com/office/drawing/2014/chart" uri="{C3380CC4-5D6E-409C-BE32-E72D297353CC}">
              <c16:uniqueId val="{00000000-FE23-4083-9C16-F1961909E04A}"/>
            </c:ext>
          </c:extLst>
        </c:ser>
        <c:ser>
          <c:idx val="0"/>
          <c:order val="1"/>
          <c:tx>
            <c:v>After Rate Increase</c:v>
          </c:tx>
          <c:val>
            <c:numRef>
              <c:f>Seasonality!$R$223:$AC$223</c:f>
              <c:numCache>
                <c:formatCode>_(* #,##0.000_);_(* \(#,##0.000\);_(* "-"??_);_(@_)</c:formatCode>
                <c:ptCount val="12"/>
                <c:pt idx="0">
                  <c:v>0.96788318812381868</c:v>
                </c:pt>
                <c:pt idx="1">
                  <c:v>0.9866835457304638</c:v>
                </c:pt>
                <c:pt idx="2">
                  <c:v>0.99579893474516001</c:v>
                </c:pt>
                <c:pt idx="3">
                  <c:v>1.0012413357599701</c:v>
                </c:pt>
                <c:pt idx="4">
                  <c:v>1.0130865430189089</c:v>
                </c:pt>
                <c:pt idx="5">
                  <c:v>1.0159537883310807</c:v>
                </c:pt>
                <c:pt idx="6">
                  <c:v>1.023895018564682</c:v>
                </c:pt>
                <c:pt idx="7">
                  <c:v>1.01962616429935</c:v>
                </c:pt>
                <c:pt idx="8">
                  <c:v>1.0038648437230764</c:v>
                </c:pt>
                <c:pt idx="9">
                  <c:v>1.000826181801868</c:v>
                </c:pt>
                <c:pt idx="10">
                  <c:v>0.99244991691168338</c:v>
                </c:pt>
                <c:pt idx="11">
                  <c:v>0.97869053898993841</c:v>
                </c:pt>
              </c:numCache>
            </c:numRef>
          </c:val>
          <c:smooth val="0"/>
          <c:extLst>
            <c:ext xmlns:c16="http://schemas.microsoft.com/office/drawing/2014/chart" uri="{C3380CC4-5D6E-409C-BE32-E72D297353CC}">
              <c16:uniqueId val="{00000001-FE23-4083-9C16-F1961909E04A}"/>
            </c:ext>
          </c:extLst>
        </c:ser>
        <c:dLbls>
          <c:showLegendKey val="0"/>
          <c:showVal val="0"/>
          <c:showCatName val="0"/>
          <c:showSerName val="0"/>
          <c:showPercent val="0"/>
          <c:showBubbleSize val="0"/>
        </c:dLbls>
        <c:marker val="1"/>
        <c:smooth val="0"/>
        <c:axId val="1113504336"/>
        <c:axId val="1"/>
      </c:lineChart>
      <c:catAx>
        <c:axId val="1113504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504336"/>
        <c:crosses val="autoZero"/>
        <c:crossBetween val="between"/>
      </c:valAx>
    </c:plotArea>
    <c:legend>
      <c:legendPos val="r"/>
      <c:layout>
        <c:manualLayout>
          <c:xMode val="edge"/>
          <c:yMode val="edge"/>
          <c:x val="0.22222222222222221"/>
          <c:y val="0.89598145976433796"/>
          <c:w val="0.5502647585718452"/>
          <c:h val="6.8557919621749397E-2"/>
        </c:manualLayout>
      </c:layout>
      <c:overlay val="0"/>
      <c:txPr>
        <a:bodyPr/>
        <a:lstStyle/>
        <a:p>
          <a:pPr>
            <a:defRPr sz="5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Public Authority</a:t>
            </a:r>
          </a:p>
        </c:rich>
      </c:tx>
      <c:overlay val="0"/>
    </c:title>
    <c:autoTitleDeleted val="0"/>
    <c:plotArea>
      <c:layout>
        <c:manualLayout>
          <c:layoutTarget val="inner"/>
          <c:xMode val="edge"/>
          <c:yMode val="edge"/>
          <c:x val="0.11402345540140815"/>
          <c:y val="0.19847905214678355"/>
          <c:w val="0.78313127525725945"/>
          <c:h val="0.56108215374812243"/>
        </c:manualLayout>
      </c:layout>
      <c:lineChart>
        <c:grouping val="standard"/>
        <c:varyColors val="0"/>
        <c:ser>
          <c:idx val="1"/>
          <c:order val="0"/>
          <c:tx>
            <c:strRef>
              <c:f>Seasonality!$Q$268</c:f>
              <c:strCache>
                <c:ptCount val="1"/>
                <c:pt idx="0">
                  <c:v>Before 2009 RC</c:v>
                </c:pt>
              </c:strCache>
            </c:strRef>
          </c:tx>
          <c:spPr>
            <a:ln w="25400">
              <a:solidFill>
                <a:srgbClr val="993366"/>
              </a:solidFill>
              <a:prstDash val="solid"/>
            </a:ln>
          </c:spPr>
          <c:val>
            <c:numRef>
              <c:f>Seasonality!$R$268:$AC$268</c:f>
              <c:numCache>
                <c:formatCode>_(* #,##0.000_);_(* \(#,##0.000\);_(* "-"??_);_(@_)</c:formatCode>
                <c:ptCount val="12"/>
                <c:pt idx="0">
                  <c:v>0.99596460484979088</c:v>
                </c:pt>
                <c:pt idx="1">
                  <c:v>1.0149855445157536</c:v>
                </c:pt>
                <c:pt idx="2">
                  <c:v>1.010545149877182</c:v>
                </c:pt>
                <c:pt idx="3">
                  <c:v>1.0143234683020683</c:v>
                </c:pt>
                <c:pt idx="4">
                  <c:v>1.0081305547489126</c:v>
                </c:pt>
                <c:pt idx="5">
                  <c:v>0.99375851514201341</c:v>
                </c:pt>
                <c:pt idx="6">
                  <c:v>0.98025713616539678</c:v>
                </c:pt>
                <c:pt idx="7">
                  <c:v>0.99014233969716725</c:v>
                </c:pt>
                <c:pt idx="8">
                  <c:v>0.98321467342655644</c:v>
                </c:pt>
                <c:pt idx="9">
                  <c:v>0.99692172192386364</c:v>
                </c:pt>
                <c:pt idx="10">
                  <c:v>1.0095190194692387</c:v>
                </c:pt>
                <c:pt idx="11">
                  <c:v>1.0022372718820558</c:v>
                </c:pt>
              </c:numCache>
            </c:numRef>
          </c:val>
          <c:smooth val="0"/>
          <c:extLst>
            <c:ext xmlns:c16="http://schemas.microsoft.com/office/drawing/2014/chart" uri="{C3380CC4-5D6E-409C-BE32-E72D297353CC}">
              <c16:uniqueId val="{00000000-1F06-4C14-8C1C-951B37802FBF}"/>
            </c:ext>
          </c:extLst>
        </c:ser>
        <c:ser>
          <c:idx val="0"/>
          <c:order val="1"/>
          <c:tx>
            <c:strRef>
              <c:f>Seasonality!$Q$269</c:f>
              <c:strCache>
                <c:ptCount val="1"/>
                <c:pt idx="0">
                  <c:v>After 2009 RC</c:v>
                </c:pt>
              </c:strCache>
            </c:strRef>
          </c:tx>
          <c:val>
            <c:numRef>
              <c:f>Seasonality!$R$269:$AC$269</c:f>
              <c:numCache>
                <c:formatCode>_(* #,##0.000_);_(* \(#,##0.000\);_(* "-"??_);_(@_)</c:formatCode>
                <c:ptCount val="12"/>
                <c:pt idx="0">
                  <c:v>0.98328439316166749</c:v>
                </c:pt>
                <c:pt idx="1">
                  <c:v>1.018122044576089</c:v>
                </c:pt>
                <c:pt idx="2">
                  <c:v>1.0140344239781114</c:v>
                </c:pt>
                <c:pt idx="3">
                  <c:v>1.0108967170887637</c:v>
                </c:pt>
                <c:pt idx="4">
                  <c:v>1.0078888416075045</c:v>
                </c:pt>
                <c:pt idx="5">
                  <c:v>0.98269886749843094</c:v>
                </c:pt>
                <c:pt idx="6">
                  <c:v>0.97393590153411003</c:v>
                </c:pt>
                <c:pt idx="7">
                  <c:v>0.97685164349854559</c:v>
                </c:pt>
                <c:pt idx="8">
                  <c:v>0.98553643695023163</c:v>
                </c:pt>
                <c:pt idx="9">
                  <c:v>1.0072545036162146</c:v>
                </c:pt>
                <c:pt idx="10">
                  <c:v>1.0200339253640698</c:v>
                </c:pt>
                <c:pt idx="11">
                  <c:v>1.0194623011262609</c:v>
                </c:pt>
              </c:numCache>
            </c:numRef>
          </c:val>
          <c:smooth val="0"/>
          <c:extLst>
            <c:ext xmlns:c16="http://schemas.microsoft.com/office/drawing/2014/chart" uri="{C3380CC4-5D6E-409C-BE32-E72D297353CC}">
              <c16:uniqueId val="{00000001-1F06-4C14-8C1C-951B37802FBF}"/>
            </c:ext>
          </c:extLst>
        </c:ser>
        <c:ser>
          <c:idx val="2"/>
          <c:order val="2"/>
          <c:tx>
            <c:strRef>
              <c:f>Seasonality!$Q$270</c:f>
              <c:strCache>
                <c:ptCount val="1"/>
                <c:pt idx="0">
                  <c:v>Before 2013 RC</c:v>
                </c:pt>
              </c:strCache>
            </c:strRef>
          </c:tx>
          <c:val>
            <c:numRef>
              <c:f>Seasonality!$R$270:$AC$270</c:f>
              <c:numCache>
                <c:formatCode>_(* #,##0.000_);_(* \(#,##0.000\);_(* "-"??_);_(@_)</c:formatCode>
                <c:ptCount val="12"/>
                <c:pt idx="0">
                  <c:v>0.99692708551379849</c:v>
                </c:pt>
                <c:pt idx="1">
                  <c:v>1.0146479968466791</c:v>
                </c:pt>
                <c:pt idx="2">
                  <c:v>1.0109346620808479</c:v>
                </c:pt>
                <c:pt idx="3">
                  <c:v>1.0119544818582922</c:v>
                </c:pt>
                <c:pt idx="4">
                  <c:v>1.0080902668439959</c:v>
                </c:pt>
                <c:pt idx="5">
                  <c:v>0.99373721870428899</c:v>
                </c:pt>
                <c:pt idx="6">
                  <c:v>0.98119863916755068</c:v>
                </c:pt>
                <c:pt idx="7">
                  <c:v>0.99037568586227254</c:v>
                </c:pt>
                <c:pt idx="8">
                  <c:v>0.98242996476573263</c:v>
                </c:pt>
                <c:pt idx="9">
                  <c:v>0.99744948814050904</c:v>
                </c:pt>
                <c:pt idx="10">
                  <c:v>1.009647907188379</c:v>
                </c:pt>
                <c:pt idx="11">
                  <c:v>1.0026066030276537</c:v>
                </c:pt>
              </c:numCache>
            </c:numRef>
          </c:val>
          <c:smooth val="0"/>
          <c:extLst>
            <c:ext xmlns:c16="http://schemas.microsoft.com/office/drawing/2014/chart" uri="{C3380CC4-5D6E-409C-BE32-E72D297353CC}">
              <c16:uniqueId val="{00000002-1F06-4C14-8C1C-951B37802FBF}"/>
            </c:ext>
          </c:extLst>
        </c:ser>
        <c:ser>
          <c:idx val="3"/>
          <c:order val="3"/>
          <c:tx>
            <c:strRef>
              <c:f>Seasonality!$Q$271</c:f>
              <c:strCache>
                <c:ptCount val="1"/>
                <c:pt idx="0">
                  <c:v>After 2013</c:v>
                </c:pt>
              </c:strCache>
            </c:strRef>
          </c:tx>
          <c:val>
            <c:numRef>
              <c:f>Seasonality!$R$271:$AC$271</c:f>
              <c:numCache>
                <c:formatCode>_(* #,##0.000_);_(* \(#,##0.000\);_(* "-"??_);_(@_)</c:formatCode>
                <c:ptCount val="12"/>
                <c:pt idx="0">
                  <c:v>0.97367933625883563</c:v>
                </c:pt>
                <c:pt idx="1">
                  <c:v>1.0186102852445569</c:v>
                </c:pt>
                <c:pt idx="2">
                  <c:v>1.0120785871264193</c:v>
                </c:pt>
                <c:pt idx="3">
                  <c:v>1.0184662831974856</c:v>
                </c:pt>
                <c:pt idx="4">
                  <c:v>1.009839623243441</c:v>
                </c:pt>
                <c:pt idx="5">
                  <c:v>0.97826913361549628</c:v>
                </c:pt>
                <c:pt idx="6">
                  <c:v>0.96809981748907836</c:v>
                </c:pt>
                <c:pt idx="7">
                  <c:v>0.97099219127729186</c:v>
                </c:pt>
                <c:pt idx="8">
                  <c:v>0.98865687087957221</c:v>
                </c:pt>
                <c:pt idx="9">
                  <c:v>1.011313040843866</c:v>
                </c:pt>
                <c:pt idx="10">
                  <c:v>1.0224149964786353</c:v>
                </c:pt>
                <c:pt idx="11">
                  <c:v>1.0250426685867329</c:v>
                </c:pt>
              </c:numCache>
            </c:numRef>
          </c:val>
          <c:smooth val="0"/>
          <c:extLst>
            <c:ext xmlns:c16="http://schemas.microsoft.com/office/drawing/2014/chart" uri="{C3380CC4-5D6E-409C-BE32-E72D297353CC}">
              <c16:uniqueId val="{00000003-1F06-4C14-8C1C-951B37802FBF}"/>
            </c:ext>
          </c:extLst>
        </c:ser>
        <c:ser>
          <c:idx val="4"/>
          <c:order val="4"/>
          <c:tx>
            <c:v>Before 2021 RC</c:v>
          </c:tx>
          <c:val>
            <c:numRef>
              <c:f>Seasonality!$R$272:$AC$272</c:f>
              <c:numCache>
                <c:formatCode>_(* #,##0.000_);_(* \(#,##0.000\);_(* "-"??_);_(@_)</c:formatCode>
                <c:ptCount val="12"/>
                <c:pt idx="0">
                  <c:v>0.99508312788713726</c:v>
                </c:pt>
                <c:pt idx="1">
                  <c:v>1.0184652645705328</c:v>
                </c:pt>
                <c:pt idx="2">
                  <c:v>1.0150045327318975</c:v>
                </c:pt>
                <c:pt idx="3">
                  <c:v>1.0131173258518815</c:v>
                </c:pt>
                <c:pt idx="4">
                  <c:v>1.0093922357328404</c:v>
                </c:pt>
                <c:pt idx="5">
                  <c:v>0.98961611971139241</c:v>
                </c:pt>
                <c:pt idx="6">
                  <c:v>0.97762073768252022</c:v>
                </c:pt>
                <c:pt idx="7">
                  <c:v>0.98537661614648109</c:v>
                </c:pt>
                <c:pt idx="8">
                  <c:v>0.98186536963615678</c:v>
                </c:pt>
                <c:pt idx="9">
                  <c:v>0.9977096682924389</c:v>
                </c:pt>
                <c:pt idx="10">
                  <c:v>1.0104084723155242</c:v>
                </c:pt>
                <c:pt idx="11">
                  <c:v>1.0063405294411969</c:v>
                </c:pt>
              </c:numCache>
            </c:numRef>
          </c:val>
          <c:smooth val="0"/>
          <c:extLst>
            <c:ext xmlns:c16="http://schemas.microsoft.com/office/drawing/2014/chart" uri="{C3380CC4-5D6E-409C-BE32-E72D297353CC}">
              <c16:uniqueId val="{00000001-EE30-4F0C-B97D-1CD5037CFF89}"/>
            </c:ext>
          </c:extLst>
        </c:ser>
        <c:ser>
          <c:idx val="5"/>
          <c:order val="5"/>
          <c:tx>
            <c:strRef>
              <c:f>Seasonality!$Q$273</c:f>
              <c:strCache>
                <c:ptCount val="1"/>
                <c:pt idx="0">
                  <c:v>After 2021</c:v>
                </c:pt>
              </c:strCache>
            </c:strRef>
          </c:tx>
          <c:val>
            <c:numRef>
              <c:f>Seasonality!$R$273:$AC$273</c:f>
              <c:numCache>
                <c:formatCode>_(* #,##0.000_);_(* \(#,##0.000\);_(* "-"??_);_(@_)</c:formatCode>
                <c:ptCount val="12"/>
                <c:pt idx="0">
                  <c:v>0.9337051772360605</c:v>
                </c:pt>
                <c:pt idx="1">
                  <c:v>0.98930928942677387</c:v>
                </c:pt>
                <c:pt idx="2">
                  <c:v>0.97765851737037124</c:v>
                </c:pt>
                <c:pt idx="3">
                  <c:v>1.0459466067845735</c:v>
                </c:pt>
                <c:pt idx="4">
                  <c:v>1.0170869623666217</c:v>
                </c:pt>
                <c:pt idx="5">
                  <c:v>1.0135203479686687</c:v>
                </c:pt>
                <c:pt idx="6">
                  <c:v>0.99473771814245615</c:v>
                </c:pt>
                <c:pt idx="7">
                  <c:v>1.0120467937158708</c:v>
                </c:pt>
                <c:pt idx="8">
                  <c:v>0.98414626730820776</c:v>
                </c:pt>
                <c:pt idx="9">
                  <c:v>1.0267728294497351</c:v>
                </c:pt>
                <c:pt idx="10">
                  <c:v>1.0432516139707027</c:v>
                </c:pt>
                <c:pt idx="11">
                  <c:v>1.015198285442179</c:v>
                </c:pt>
              </c:numCache>
            </c:numRef>
          </c:val>
          <c:smooth val="0"/>
          <c:extLst>
            <c:ext xmlns:c16="http://schemas.microsoft.com/office/drawing/2014/chart" uri="{C3380CC4-5D6E-409C-BE32-E72D297353CC}">
              <c16:uniqueId val="{00000000-B80D-4B6F-AEEA-BE0774E3722E}"/>
            </c:ext>
          </c:extLst>
        </c:ser>
        <c:dLbls>
          <c:showLegendKey val="0"/>
          <c:showVal val="0"/>
          <c:showCatName val="0"/>
          <c:showSerName val="0"/>
          <c:showPercent val="0"/>
          <c:showBubbleSize val="0"/>
        </c:dLbls>
        <c:marker val="1"/>
        <c:smooth val="0"/>
        <c:axId val="1113509584"/>
        <c:axId val="1"/>
      </c:lineChart>
      <c:catAx>
        <c:axId val="11135095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509584"/>
        <c:crosses val="autoZero"/>
        <c:crossBetween val="between"/>
      </c:valAx>
    </c:plotArea>
    <c:legend>
      <c:legendPos val="r"/>
      <c:layout>
        <c:manualLayout>
          <c:xMode val="edge"/>
          <c:yMode val="edge"/>
          <c:x val="0.17195767195767195"/>
          <c:y val="0.85886232184363687"/>
          <c:w val="0.71772590926134228"/>
          <c:h val="0.14113767815636319"/>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Commercial</a:t>
            </a:r>
          </a:p>
        </c:rich>
      </c:tx>
      <c:layout>
        <c:manualLayout>
          <c:xMode val="edge"/>
          <c:yMode val="edge"/>
          <c:x val="0.20394617481904365"/>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Inputs'!$D$7:$D$32</c:f>
              <c:numCache>
                <c:formatCode>_("$"* #,##0.0000_);_("$"* \(#,##0.0000\);_("$"* "-"??_);_(@_)</c:formatCode>
                <c:ptCount val="26"/>
                <c:pt idx="0">
                  <c:v>0.10002725018647916</c:v>
                </c:pt>
                <c:pt idx="1">
                  <c:v>0.10003941112649363</c:v>
                </c:pt>
                <c:pt idx="2">
                  <c:v>0.11041587259808205</c:v>
                </c:pt>
                <c:pt idx="3">
                  <c:v>0.10450636293105069</c:v>
                </c:pt>
                <c:pt idx="4">
                  <c:v>9.8936754709816124E-2</c:v>
                </c:pt>
                <c:pt idx="5">
                  <c:v>9.9107012420024732E-2</c:v>
                </c:pt>
                <c:pt idx="6">
                  <c:v>9.5532020768210144E-2</c:v>
                </c:pt>
                <c:pt idx="7">
                  <c:v>9.8151708702774787E-2</c:v>
                </c:pt>
                <c:pt idx="8">
                  <c:v>9.6537834460679803E-2</c:v>
                </c:pt>
                <c:pt idx="9">
                  <c:v>9.4092715042977712E-2</c:v>
                </c:pt>
                <c:pt idx="10">
                  <c:v>9.0750583665477516E-2</c:v>
                </c:pt>
                <c:pt idx="11">
                  <c:v>9.2842295036306366E-2</c:v>
                </c:pt>
                <c:pt idx="12">
                  <c:v>9.0277094447715214E-2</c:v>
                </c:pt>
                <c:pt idx="13">
                  <c:v>8.3800959204959571E-2</c:v>
                </c:pt>
                <c:pt idx="14">
                  <c:v>9.7936703485542634E-2</c:v>
                </c:pt>
                <c:pt idx="15">
                  <c:v>0.10553465922789963</c:v>
                </c:pt>
                <c:pt idx="16">
                  <c:v>0.12373977618680999</c:v>
                </c:pt>
                <c:pt idx="17">
                  <c:v>0.12403478240509583</c:v>
                </c:pt>
                <c:pt idx="18">
                  <c:v>0.11721926175075705</c:v>
                </c:pt>
                <c:pt idx="19">
                  <c:v>0.11658043793930449</c:v>
                </c:pt>
                <c:pt idx="20">
                  <c:v>0.11695912284816398</c:v>
                </c:pt>
                <c:pt idx="21">
                  <c:v>0.11686899374751646</c:v>
                </c:pt>
                <c:pt idx="22">
                  <c:v>0.11677893410066259</c:v>
                </c:pt>
                <c:pt idx="23">
                  <c:v>0.11668894385408103</c:v>
                </c:pt>
                <c:pt idx="24">
                  <c:v>0.1165990229542917</c:v>
                </c:pt>
                <c:pt idx="25">
                  <c:v>0.1165990229542917</c:v>
                </c:pt>
              </c:numCache>
            </c:numRef>
          </c:val>
          <c:smooth val="0"/>
          <c:extLst>
            <c:ext xmlns:c16="http://schemas.microsoft.com/office/drawing/2014/chart" uri="{C3380CC4-5D6E-409C-BE32-E72D297353CC}">
              <c16:uniqueId val="{00000000-EA46-4446-8E06-1A3AE861BB97}"/>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0.13"/>
          <c:min val="6.0000000000000012E-2"/>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Construction Service</a:t>
            </a:r>
          </a:p>
        </c:rich>
      </c:tx>
      <c:overlay val="0"/>
    </c:title>
    <c:autoTitleDeleted val="0"/>
    <c:plotArea>
      <c:layout>
        <c:manualLayout>
          <c:layoutTarget val="inner"/>
          <c:xMode val="edge"/>
          <c:yMode val="edge"/>
          <c:x val="0.11402345540140815"/>
          <c:y val="0.19894826976415181"/>
          <c:w val="0.79371328583927014"/>
          <c:h val="0.55494462128404165"/>
        </c:manualLayout>
      </c:layout>
      <c:lineChart>
        <c:grouping val="standard"/>
        <c:varyColors val="0"/>
        <c:ser>
          <c:idx val="1"/>
          <c:order val="0"/>
          <c:tx>
            <c:strRef>
              <c:f>Seasonality!$Q$313</c:f>
              <c:strCache>
                <c:ptCount val="1"/>
                <c:pt idx="0">
                  <c:v>Before 2009 RC</c:v>
                </c:pt>
              </c:strCache>
            </c:strRef>
          </c:tx>
          <c:spPr>
            <a:ln w="25400">
              <a:solidFill>
                <a:srgbClr val="993366"/>
              </a:solidFill>
              <a:prstDash val="solid"/>
            </a:ln>
          </c:spPr>
          <c:val>
            <c:numRef>
              <c:f>Seasonality!$R$313:$AC$313</c:f>
              <c:numCache>
                <c:formatCode>_(* #,##0.000_);_(* \(#,##0.000\);_(* "-"??_);_(@_)</c:formatCode>
                <c:ptCount val="12"/>
                <c:pt idx="0">
                  <c:v>0.97182826433416603</c:v>
                </c:pt>
                <c:pt idx="1">
                  <c:v>1.0202529421375155</c:v>
                </c:pt>
                <c:pt idx="2">
                  <c:v>1.0631594924408363</c:v>
                </c:pt>
                <c:pt idx="3">
                  <c:v>1.0707440139759863</c:v>
                </c:pt>
                <c:pt idx="4">
                  <c:v>1.0297513319071809</c:v>
                </c:pt>
                <c:pt idx="5">
                  <c:v>0.96821682500919504</c:v>
                </c:pt>
                <c:pt idx="6">
                  <c:v>0.94162502811881521</c:v>
                </c:pt>
                <c:pt idx="7">
                  <c:v>0.93127797129509349</c:v>
                </c:pt>
                <c:pt idx="8">
                  <c:v>0.93173446091016654</c:v>
                </c:pt>
                <c:pt idx="9">
                  <c:v>0.98819983214626028</c:v>
                </c:pt>
                <c:pt idx="10">
                  <c:v>1.0316690401954105</c:v>
                </c:pt>
                <c:pt idx="11">
                  <c:v>1.0515407975293729</c:v>
                </c:pt>
              </c:numCache>
            </c:numRef>
          </c:val>
          <c:smooth val="0"/>
          <c:extLst>
            <c:ext xmlns:c16="http://schemas.microsoft.com/office/drawing/2014/chart" uri="{C3380CC4-5D6E-409C-BE32-E72D297353CC}">
              <c16:uniqueId val="{00000000-6DE3-4F1C-A272-089E2FD3EC17}"/>
            </c:ext>
          </c:extLst>
        </c:ser>
        <c:ser>
          <c:idx val="0"/>
          <c:order val="1"/>
          <c:tx>
            <c:strRef>
              <c:f>Seasonality!$Q$314</c:f>
              <c:strCache>
                <c:ptCount val="1"/>
                <c:pt idx="0">
                  <c:v>After 2009 RC</c:v>
                </c:pt>
              </c:strCache>
            </c:strRef>
          </c:tx>
          <c:val>
            <c:numRef>
              <c:f>Seasonality!$R$314:$AC$314</c:f>
              <c:numCache>
                <c:formatCode>_(* #,##0.000_);_(* \(#,##0.000\);_(* "-"??_);_(@_)</c:formatCode>
                <c:ptCount val="12"/>
                <c:pt idx="0">
                  <c:v>1.0905495001075036</c:v>
                </c:pt>
                <c:pt idx="1">
                  <c:v>1.1302964488155745</c:v>
                </c:pt>
                <c:pt idx="2">
                  <c:v>1.1132556757197807</c:v>
                </c:pt>
                <c:pt idx="3">
                  <c:v>1.0731819817218378</c:v>
                </c:pt>
                <c:pt idx="4">
                  <c:v>0.99643525638422337</c:v>
                </c:pt>
                <c:pt idx="5">
                  <c:v>0.91478740632935451</c:v>
                </c:pt>
                <c:pt idx="6">
                  <c:v>0.88156933042008334</c:v>
                </c:pt>
                <c:pt idx="7">
                  <c:v>0.87692941311165085</c:v>
                </c:pt>
                <c:pt idx="8">
                  <c:v>0.88115185186733624</c:v>
                </c:pt>
                <c:pt idx="9">
                  <c:v>0.91321420603001424</c:v>
                </c:pt>
                <c:pt idx="10">
                  <c:v>1.0155038181364267</c:v>
                </c:pt>
                <c:pt idx="11">
                  <c:v>1.1131251113562153</c:v>
                </c:pt>
              </c:numCache>
            </c:numRef>
          </c:val>
          <c:smooth val="0"/>
          <c:extLst>
            <c:ext xmlns:c16="http://schemas.microsoft.com/office/drawing/2014/chart" uri="{C3380CC4-5D6E-409C-BE32-E72D297353CC}">
              <c16:uniqueId val="{00000001-6DE3-4F1C-A272-089E2FD3EC17}"/>
            </c:ext>
          </c:extLst>
        </c:ser>
        <c:ser>
          <c:idx val="2"/>
          <c:order val="2"/>
          <c:tx>
            <c:strRef>
              <c:f>Seasonality!$Q$315</c:f>
              <c:strCache>
                <c:ptCount val="1"/>
                <c:pt idx="0">
                  <c:v>Before 2013 RC</c:v>
                </c:pt>
              </c:strCache>
            </c:strRef>
          </c:tx>
          <c:val>
            <c:numRef>
              <c:f>Seasonality!$R$315:$AC$315</c:f>
              <c:numCache>
                <c:formatCode>_(* #,##0.000_);_(* \(#,##0.000\);_(* "-"??_);_(@_)</c:formatCode>
                <c:ptCount val="12"/>
                <c:pt idx="0">
                  <c:v>0.97406835702281391</c:v>
                </c:pt>
                <c:pt idx="1">
                  <c:v>1.0233654604592191</c:v>
                </c:pt>
                <c:pt idx="2">
                  <c:v>1.0632888109304923</c:v>
                </c:pt>
                <c:pt idx="3">
                  <c:v>1.0688707434310505</c:v>
                </c:pt>
                <c:pt idx="4">
                  <c:v>1.0262427145039199</c:v>
                </c:pt>
                <c:pt idx="5">
                  <c:v>0.96671088636310432</c:v>
                </c:pt>
                <c:pt idx="6">
                  <c:v>0.93959893508081194</c:v>
                </c:pt>
                <c:pt idx="7">
                  <c:v>0.92875131818681111</c:v>
                </c:pt>
                <c:pt idx="8">
                  <c:v>0.92990184770378126</c:v>
                </c:pt>
                <c:pt idx="9">
                  <c:v>0.98719821918644801</c:v>
                </c:pt>
                <c:pt idx="10">
                  <c:v>1.035041490971325</c:v>
                </c:pt>
                <c:pt idx="11">
                  <c:v>1.0569612161602218</c:v>
                </c:pt>
              </c:numCache>
            </c:numRef>
          </c:val>
          <c:smooth val="0"/>
          <c:extLst>
            <c:ext xmlns:c16="http://schemas.microsoft.com/office/drawing/2014/chart" uri="{C3380CC4-5D6E-409C-BE32-E72D297353CC}">
              <c16:uniqueId val="{00000002-6DE3-4F1C-A272-089E2FD3EC17}"/>
            </c:ext>
          </c:extLst>
        </c:ser>
        <c:ser>
          <c:idx val="3"/>
          <c:order val="3"/>
          <c:tx>
            <c:strRef>
              <c:f>Seasonality!$Q$316</c:f>
              <c:strCache>
                <c:ptCount val="1"/>
                <c:pt idx="0">
                  <c:v>After 2013</c:v>
                </c:pt>
              </c:strCache>
            </c:strRef>
          </c:tx>
          <c:val>
            <c:numRef>
              <c:f>Seasonality!$R$316:$AC$316</c:f>
              <c:numCache>
                <c:formatCode>_(* #,##0.000_);_(* \(#,##0.000\);_(* "-"??_);_(@_)</c:formatCode>
                <c:ptCount val="12"/>
                <c:pt idx="0">
                  <c:v>1.1341006650008529</c:v>
                </c:pt>
                <c:pt idx="1">
                  <c:v>1.1635920094852001</c:v>
                </c:pt>
                <c:pt idx="2">
                  <c:v>1.1236862927340892</c:v>
                </c:pt>
                <c:pt idx="3">
                  <c:v>1.0752579083611289</c:v>
                </c:pt>
                <c:pt idx="4">
                  <c:v>0.99764126055849722</c:v>
                </c:pt>
                <c:pt idx="5">
                  <c:v>0.90644917450502327</c:v>
                </c:pt>
                <c:pt idx="6">
                  <c:v>0.86869600511050216</c:v>
                </c:pt>
                <c:pt idx="7">
                  <c:v>0.86577780066911236</c:v>
                </c:pt>
                <c:pt idx="8">
                  <c:v>0.87181161411376129</c:v>
                </c:pt>
                <c:pt idx="9">
                  <c:v>0.89151928118035118</c:v>
                </c:pt>
                <c:pt idx="10">
                  <c:v>0.96076599335225232</c:v>
                </c:pt>
                <c:pt idx="11">
                  <c:v>1.0855201198646434</c:v>
                </c:pt>
              </c:numCache>
            </c:numRef>
          </c:val>
          <c:smooth val="0"/>
          <c:extLst>
            <c:ext xmlns:c16="http://schemas.microsoft.com/office/drawing/2014/chart" uri="{C3380CC4-5D6E-409C-BE32-E72D297353CC}">
              <c16:uniqueId val="{00000003-6DE3-4F1C-A272-089E2FD3EC17}"/>
            </c:ext>
          </c:extLst>
        </c:ser>
        <c:ser>
          <c:idx val="4"/>
          <c:order val="4"/>
          <c:tx>
            <c:v>Before 2021 RC</c:v>
          </c:tx>
          <c:val>
            <c:numRef>
              <c:f>Seasonality!$R$317:$AC$317</c:f>
              <c:numCache>
                <c:formatCode>_(* #,##0.000_);_(* \(#,##0.000\);_(* "-"??_);_(@_)</c:formatCode>
                <c:ptCount val="12"/>
                <c:pt idx="0">
                  <c:v>1.0155474581901716</c:v>
                </c:pt>
                <c:pt idx="1">
                  <c:v>1.0631502721671751</c:v>
                </c:pt>
                <c:pt idx="2">
                  <c:v>1.0838625656198309</c:v>
                </c:pt>
                <c:pt idx="3">
                  <c:v>1.0718694604640759</c:v>
                </c:pt>
                <c:pt idx="4">
                  <c:v>1.0190859281602345</c:v>
                </c:pt>
                <c:pt idx="5">
                  <c:v>0.9490360712889927</c:v>
                </c:pt>
                <c:pt idx="6">
                  <c:v>0.91972159878364423</c:v>
                </c:pt>
                <c:pt idx="7">
                  <c:v>0.91337424960810987</c:v>
                </c:pt>
                <c:pt idx="8">
                  <c:v>0.9118495461160997</c:v>
                </c:pt>
                <c:pt idx="9">
                  <c:v>0.95822551189837879</c:v>
                </c:pt>
                <c:pt idx="10">
                  <c:v>1.023883207544251</c:v>
                </c:pt>
                <c:pt idx="11">
                  <c:v>1.0703941301590352</c:v>
                </c:pt>
              </c:numCache>
            </c:numRef>
          </c:val>
          <c:smooth val="0"/>
          <c:extLst>
            <c:ext xmlns:c16="http://schemas.microsoft.com/office/drawing/2014/chart" uri="{C3380CC4-5D6E-409C-BE32-E72D297353CC}">
              <c16:uniqueId val="{00000001-ABA1-47BC-9E04-22A9EFC056DE}"/>
            </c:ext>
          </c:extLst>
        </c:ser>
        <c:ser>
          <c:idx val="5"/>
          <c:order val="5"/>
          <c:tx>
            <c:strRef>
              <c:f>Seasonality!$Q$318</c:f>
              <c:strCache>
                <c:ptCount val="1"/>
                <c:pt idx="0">
                  <c:v>After 2021</c:v>
                </c:pt>
              </c:strCache>
            </c:strRef>
          </c:tx>
          <c:val>
            <c:numRef>
              <c:f>Seasonality!$R$318:$AC$318</c:f>
              <c:numCache>
                <c:formatCode>_(* #,##0.000_);_(* \(#,##0.000\);_(* "-"??_);_(@_)</c:formatCode>
                <c:ptCount val="12"/>
                <c:pt idx="0">
                  <c:v>1.1120518061929165</c:v>
                </c:pt>
                <c:pt idx="1">
                  <c:v>1.0950410979120793</c:v>
                </c:pt>
                <c:pt idx="2">
                  <c:v>1.0165646777616475</c:v>
                </c:pt>
                <c:pt idx="3">
                  <c:v>1.0298823765991254</c:v>
                </c:pt>
                <c:pt idx="4">
                  <c:v>1.0080057978805019</c:v>
                </c:pt>
                <c:pt idx="5">
                  <c:v>0.91895681934677709</c:v>
                </c:pt>
                <c:pt idx="6">
                  <c:v>0.87387400445821539</c:v>
                </c:pt>
                <c:pt idx="7">
                  <c:v>0.84559545225718713</c:v>
                </c:pt>
                <c:pt idx="8">
                  <c:v>0.88071482685887248</c:v>
                </c:pt>
                <c:pt idx="9">
                  <c:v>0.92527114120750031</c:v>
                </c:pt>
                <c:pt idx="10">
                  <c:v>0.97053012611756195</c:v>
                </c:pt>
                <c:pt idx="11">
                  <c:v>1.0699719149418447</c:v>
                </c:pt>
              </c:numCache>
            </c:numRef>
          </c:val>
          <c:smooth val="0"/>
          <c:extLst>
            <c:ext xmlns:c16="http://schemas.microsoft.com/office/drawing/2014/chart" uri="{C3380CC4-5D6E-409C-BE32-E72D297353CC}">
              <c16:uniqueId val="{00000000-FE34-4F5B-90C1-A5A3EA3782C2}"/>
            </c:ext>
          </c:extLst>
        </c:ser>
        <c:dLbls>
          <c:showLegendKey val="0"/>
          <c:showVal val="0"/>
          <c:showCatName val="0"/>
          <c:showSerName val="0"/>
          <c:showPercent val="0"/>
          <c:showBubbleSize val="0"/>
        </c:dLbls>
        <c:marker val="1"/>
        <c:smooth val="0"/>
        <c:axId val="1113505648"/>
        <c:axId val="1"/>
      </c:lineChart>
      <c:catAx>
        <c:axId val="1113505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3505648"/>
        <c:crosses val="autoZero"/>
        <c:crossBetween val="between"/>
      </c:valAx>
    </c:plotArea>
    <c:legend>
      <c:legendPos val="r"/>
      <c:layout>
        <c:manualLayout>
          <c:xMode val="edge"/>
          <c:yMode val="edge"/>
          <c:x val="0.11904761904761904"/>
          <c:y val="0.85380096896926128"/>
          <c:w val="0.79726305045202683"/>
          <c:h val="0.1276590542057098"/>
        </c:manualLayout>
      </c:layout>
      <c:overlay val="0"/>
      <c:txPr>
        <a:bodyPr/>
        <a:lstStyle/>
        <a:p>
          <a:pPr>
            <a:defRPr sz="75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Consumer Price Index</a:t>
            </a:r>
          </a:p>
        </c:rich>
      </c:tx>
      <c:layout>
        <c:manualLayout>
          <c:xMode val="edge"/>
          <c:yMode val="edge"/>
          <c:x val="0.4177814491938508"/>
          <c:y val="3.9224409448818894E-2"/>
        </c:manualLayout>
      </c:layout>
      <c:overlay val="0"/>
      <c:spPr>
        <a:noFill/>
        <a:ln w="25400">
          <a:noFill/>
        </a:ln>
      </c:spPr>
    </c:title>
    <c:autoTitleDeleted val="0"/>
    <c:plotArea>
      <c:layout>
        <c:manualLayout>
          <c:layoutTarget val="inner"/>
          <c:xMode val="edge"/>
          <c:yMode val="edge"/>
          <c:x val="6.8524559430071255E-2"/>
          <c:y val="0.12973519155176025"/>
          <c:w val="0.90822342519685029"/>
          <c:h val="0.70170274478402073"/>
        </c:manualLayout>
      </c:layout>
      <c:lineChart>
        <c:grouping val="standard"/>
        <c:varyColors val="0"/>
        <c:ser>
          <c:idx val="0"/>
          <c:order val="0"/>
          <c:tx>
            <c:strRef>
              <c:f>Deflator!$D$1</c:f>
              <c:strCache>
                <c:ptCount val="1"/>
                <c:pt idx="0">
                  <c:v>CPI90</c:v>
                </c:pt>
              </c:strCache>
            </c:strRef>
          </c:tx>
          <c:spPr>
            <a:ln w="25400">
              <a:solidFill>
                <a:srgbClr val="000080"/>
              </a:solidFill>
              <a:prstDash val="solid"/>
            </a:ln>
          </c:spPr>
          <c:marker>
            <c:symbol val="none"/>
          </c:marker>
          <c:cat>
            <c:numRef>
              <c:f>Deflator!$A$2:$A$733</c:f>
              <c:numCache>
                <c:formatCode>General</c:formatCode>
                <c:ptCount val="732"/>
                <c:pt idx="0">
                  <c:v>1990</c:v>
                </c:pt>
                <c:pt idx="1">
                  <c:v>1990</c:v>
                </c:pt>
                <c:pt idx="2">
                  <c:v>1990</c:v>
                </c:pt>
                <c:pt idx="3">
                  <c:v>1990</c:v>
                </c:pt>
                <c:pt idx="4">
                  <c:v>1990</c:v>
                </c:pt>
                <c:pt idx="5">
                  <c:v>1990</c:v>
                </c:pt>
                <c:pt idx="6">
                  <c:v>1990</c:v>
                </c:pt>
                <c:pt idx="7">
                  <c:v>1990</c:v>
                </c:pt>
                <c:pt idx="8">
                  <c:v>1990</c:v>
                </c:pt>
                <c:pt idx="9">
                  <c:v>1990</c:v>
                </c:pt>
                <c:pt idx="10">
                  <c:v>1990</c:v>
                </c:pt>
                <c:pt idx="11">
                  <c:v>1990</c:v>
                </c:pt>
                <c:pt idx="12">
                  <c:v>1991</c:v>
                </c:pt>
                <c:pt idx="13">
                  <c:v>1991</c:v>
                </c:pt>
                <c:pt idx="14">
                  <c:v>1991</c:v>
                </c:pt>
                <c:pt idx="15">
                  <c:v>1991</c:v>
                </c:pt>
                <c:pt idx="16">
                  <c:v>1991</c:v>
                </c:pt>
                <c:pt idx="17">
                  <c:v>1991</c:v>
                </c:pt>
                <c:pt idx="18">
                  <c:v>1991</c:v>
                </c:pt>
                <c:pt idx="19">
                  <c:v>1991</c:v>
                </c:pt>
                <c:pt idx="20">
                  <c:v>1991</c:v>
                </c:pt>
                <c:pt idx="21">
                  <c:v>1991</c:v>
                </c:pt>
                <c:pt idx="22">
                  <c:v>1991</c:v>
                </c:pt>
                <c:pt idx="23">
                  <c:v>1991</c:v>
                </c:pt>
                <c:pt idx="24">
                  <c:v>1992</c:v>
                </c:pt>
                <c:pt idx="25">
                  <c:v>1992</c:v>
                </c:pt>
                <c:pt idx="26">
                  <c:v>1992</c:v>
                </c:pt>
                <c:pt idx="27">
                  <c:v>1992</c:v>
                </c:pt>
                <c:pt idx="28">
                  <c:v>1992</c:v>
                </c:pt>
                <c:pt idx="29">
                  <c:v>1992</c:v>
                </c:pt>
                <c:pt idx="30">
                  <c:v>1992</c:v>
                </c:pt>
                <c:pt idx="31">
                  <c:v>1992</c:v>
                </c:pt>
                <c:pt idx="32">
                  <c:v>1992</c:v>
                </c:pt>
                <c:pt idx="33">
                  <c:v>1992</c:v>
                </c:pt>
                <c:pt idx="34">
                  <c:v>1992</c:v>
                </c:pt>
                <c:pt idx="35">
                  <c:v>1992</c:v>
                </c:pt>
                <c:pt idx="36">
                  <c:v>1993</c:v>
                </c:pt>
                <c:pt idx="37">
                  <c:v>1993</c:v>
                </c:pt>
                <c:pt idx="38">
                  <c:v>1993</c:v>
                </c:pt>
                <c:pt idx="39">
                  <c:v>1993</c:v>
                </c:pt>
                <c:pt idx="40">
                  <c:v>1993</c:v>
                </c:pt>
                <c:pt idx="41">
                  <c:v>1993</c:v>
                </c:pt>
                <c:pt idx="42">
                  <c:v>1993</c:v>
                </c:pt>
                <c:pt idx="43">
                  <c:v>1993</c:v>
                </c:pt>
                <c:pt idx="44">
                  <c:v>1993</c:v>
                </c:pt>
                <c:pt idx="45">
                  <c:v>1993</c:v>
                </c:pt>
                <c:pt idx="46">
                  <c:v>1993</c:v>
                </c:pt>
                <c:pt idx="47">
                  <c:v>1993</c:v>
                </c:pt>
                <c:pt idx="48">
                  <c:v>1994</c:v>
                </c:pt>
                <c:pt idx="49">
                  <c:v>1994</c:v>
                </c:pt>
                <c:pt idx="50">
                  <c:v>1994</c:v>
                </c:pt>
                <c:pt idx="51">
                  <c:v>1994</c:v>
                </c:pt>
                <c:pt idx="52">
                  <c:v>1994</c:v>
                </c:pt>
                <c:pt idx="53">
                  <c:v>1994</c:v>
                </c:pt>
                <c:pt idx="54">
                  <c:v>1994</c:v>
                </c:pt>
                <c:pt idx="55">
                  <c:v>1994</c:v>
                </c:pt>
                <c:pt idx="56">
                  <c:v>1994</c:v>
                </c:pt>
                <c:pt idx="57">
                  <c:v>1994</c:v>
                </c:pt>
                <c:pt idx="58">
                  <c:v>1994</c:v>
                </c:pt>
                <c:pt idx="59">
                  <c:v>1994</c:v>
                </c:pt>
                <c:pt idx="60">
                  <c:v>1995</c:v>
                </c:pt>
                <c:pt idx="61">
                  <c:v>1995</c:v>
                </c:pt>
                <c:pt idx="62">
                  <c:v>1995</c:v>
                </c:pt>
                <c:pt idx="63">
                  <c:v>1995</c:v>
                </c:pt>
                <c:pt idx="64">
                  <c:v>1995</c:v>
                </c:pt>
                <c:pt idx="65">
                  <c:v>1995</c:v>
                </c:pt>
                <c:pt idx="66">
                  <c:v>1995</c:v>
                </c:pt>
                <c:pt idx="67">
                  <c:v>1995</c:v>
                </c:pt>
                <c:pt idx="68">
                  <c:v>1995</c:v>
                </c:pt>
                <c:pt idx="69">
                  <c:v>1995</c:v>
                </c:pt>
                <c:pt idx="70">
                  <c:v>1995</c:v>
                </c:pt>
                <c:pt idx="71">
                  <c:v>1995</c:v>
                </c:pt>
                <c:pt idx="72">
                  <c:v>1996</c:v>
                </c:pt>
                <c:pt idx="73">
                  <c:v>1996</c:v>
                </c:pt>
                <c:pt idx="74">
                  <c:v>1996</c:v>
                </c:pt>
                <c:pt idx="75">
                  <c:v>1996</c:v>
                </c:pt>
                <c:pt idx="76">
                  <c:v>1996</c:v>
                </c:pt>
                <c:pt idx="77">
                  <c:v>1996</c:v>
                </c:pt>
                <c:pt idx="78">
                  <c:v>1996</c:v>
                </c:pt>
                <c:pt idx="79">
                  <c:v>1996</c:v>
                </c:pt>
                <c:pt idx="80">
                  <c:v>1996</c:v>
                </c:pt>
                <c:pt idx="81">
                  <c:v>1996</c:v>
                </c:pt>
                <c:pt idx="82">
                  <c:v>1996</c:v>
                </c:pt>
                <c:pt idx="83">
                  <c:v>1996</c:v>
                </c:pt>
                <c:pt idx="84">
                  <c:v>1997</c:v>
                </c:pt>
                <c:pt idx="85">
                  <c:v>1997</c:v>
                </c:pt>
                <c:pt idx="86">
                  <c:v>1997</c:v>
                </c:pt>
                <c:pt idx="87">
                  <c:v>1997</c:v>
                </c:pt>
                <c:pt idx="88">
                  <c:v>1997</c:v>
                </c:pt>
                <c:pt idx="89">
                  <c:v>1997</c:v>
                </c:pt>
                <c:pt idx="90">
                  <c:v>1997</c:v>
                </c:pt>
                <c:pt idx="91">
                  <c:v>1997</c:v>
                </c:pt>
                <c:pt idx="92">
                  <c:v>1997</c:v>
                </c:pt>
                <c:pt idx="93">
                  <c:v>1997</c:v>
                </c:pt>
                <c:pt idx="94">
                  <c:v>1997</c:v>
                </c:pt>
                <c:pt idx="95">
                  <c:v>1997</c:v>
                </c:pt>
                <c:pt idx="96">
                  <c:v>1998</c:v>
                </c:pt>
                <c:pt idx="97">
                  <c:v>1998</c:v>
                </c:pt>
                <c:pt idx="98">
                  <c:v>1998</c:v>
                </c:pt>
                <c:pt idx="99">
                  <c:v>1998</c:v>
                </c:pt>
                <c:pt idx="100">
                  <c:v>1998</c:v>
                </c:pt>
                <c:pt idx="101">
                  <c:v>1998</c:v>
                </c:pt>
                <c:pt idx="102">
                  <c:v>1998</c:v>
                </c:pt>
                <c:pt idx="103">
                  <c:v>1998</c:v>
                </c:pt>
                <c:pt idx="104">
                  <c:v>1998</c:v>
                </c:pt>
                <c:pt idx="105">
                  <c:v>1998</c:v>
                </c:pt>
                <c:pt idx="106">
                  <c:v>1998</c:v>
                </c:pt>
                <c:pt idx="107">
                  <c:v>1998</c:v>
                </c:pt>
                <c:pt idx="108">
                  <c:v>1999</c:v>
                </c:pt>
                <c:pt idx="109">
                  <c:v>1999</c:v>
                </c:pt>
                <c:pt idx="110">
                  <c:v>1999</c:v>
                </c:pt>
                <c:pt idx="111">
                  <c:v>1999</c:v>
                </c:pt>
                <c:pt idx="112">
                  <c:v>1999</c:v>
                </c:pt>
                <c:pt idx="113">
                  <c:v>1999</c:v>
                </c:pt>
                <c:pt idx="114">
                  <c:v>1999</c:v>
                </c:pt>
                <c:pt idx="115">
                  <c:v>1999</c:v>
                </c:pt>
                <c:pt idx="116">
                  <c:v>1999</c:v>
                </c:pt>
                <c:pt idx="117">
                  <c:v>1999</c:v>
                </c:pt>
                <c:pt idx="118">
                  <c:v>1999</c:v>
                </c:pt>
                <c:pt idx="119">
                  <c:v>1999</c:v>
                </c:pt>
                <c:pt idx="120">
                  <c:v>2000</c:v>
                </c:pt>
                <c:pt idx="121">
                  <c:v>2000</c:v>
                </c:pt>
                <c:pt idx="122">
                  <c:v>2000</c:v>
                </c:pt>
                <c:pt idx="123">
                  <c:v>2000</c:v>
                </c:pt>
                <c:pt idx="124">
                  <c:v>2000</c:v>
                </c:pt>
                <c:pt idx="125">
                  <c:v>2000</c:v>
                </c:pt>
                <c:pt idx="126">
                  <c:v>2000</c:v>
                </c:pt>
                <c:pt idx="127">
                  <c:v>2000</c:v>
                </c:pt>
                <c:pt idx="128">
                  <c:v>2000</c:v>
                </c:pt>
                <c:pt idx="129">
                  <c:v>2000</c:v>
                </c:pt>
                <c:pt idx="130">
                  <c:v>2000</c:v>
                </c:pt>
                <c:pt idx="131">
                  <c:v>2000</c:v>
                </c:pt>
                <c:pt idx="132">
                  <c:v>2001</c:v>
                </c:pt>
                <c:pt idx="133">
                  <c:v>2001</c:v>
                </c:pt>
                <c:pt idx="134">
                  <c:v>2001</c:v>
                </c:pt>
                <c:pt idx="135">
                  <c:v>2001</c:v>
                </c:pt>
                <c:pt idx="136">
                  <c:v>2001</c:v>
                </c:pt>
                <c:pt idx="137">
                  <c:v>2001</c:v>
                </c:pt>
                <c:pt idx="138">
                  <c:v>2001</c:v>
                </c:pt>
                <c:pt idx="139">
                  <c:v>2001</c:v>
                </c:pt>
                <c:pt idx="140">
                  <c:v>2001</c:v>
                </c:pt>
                <c:pt idx="141">
                  <c:v>2001</c:v>
                </c:pt>
                <c:pt idx="142">
                  <c:v>2001</c:v>
                </c:pt>
                <c:pt idx="143">
                  <c:v>2001</c:v>
                </c:pt>
                <c:pt idx="144">
                  <c:v>2002</c:v>
                </c:pt>
                <c:pt idx="145">
                  <c:v>2002</c:v>
                </c:pt>
                <c:pt idx="146">
                  <c:v>2002</c:v>
                </c:pt>
                <c:pt idx="147">
                  <c:v>2002</c:v>
                </c:pt>
                <c:pt idx="148">
                  <c:v>2002</c:v>
                </c:pt>
                <c:pt idx="149">
                  <c:v>2002</c:v>
                </c:pt>
                <c:pt idx="150">
                  <c:v>2002</c:v>
                </c:pt>
                <c:pt idx="151">
                  <c:v>2002</c:v>
                </c:pt>
                <c:pt idx="152">
                  <c:v>2002</c:v>
                </c:pt>
                <c:pt idx="153">
                  <c:v>2002</c:v>
                </c:pt>
                <c:pt idx="154">
                  <c:v>2002</c:v>
                </c:pt>
                <c:pt idx="155">
                  <c:v>2002</c:v>
                </c:pt>
                <c:pt idx="156">
                  <c:v>2003</c:v>
                </c:pt>
                <c:pt idx="157">
                  <c:v>2003</c:v>
                </c:pt>
                <c:pt idx="158">
                  <c:v>2003</c:v>
                </c:pt>
                <c:pt idx="159">
                  <c:v>2003</c:v>
                </c:pt>
                <c:pt idx="160">
                  <c:v>2003</c:v>
                </c:pt>
                <c:pt idx="161">
                  <c:v>2003</c:v>
                </c:pt>
                <c:pt idx="162">
                  <c:v>2003</c:v>
                </c:pt>
                <c:pt idx="163">
                  <c:v>2003</c:v>
                </c:pt>
                <c:pt idx="164">
                  <c:v>2003</c:v>
                </c:pt>
                <c:pt idx="165">
                  <c:v>2003</c:v>
                </c:pt>
                <c:pt idx="166">
                  <c:v>2003</c:v>
                </c:pt>
                <c:pt idx="167">
                  <c:v>2003</c:v>
                </c:pt>
                <c:pt idx="168">
                  <c:v>2004</c:v>
                </c:pt>
                <c:pt idx="169">
                  <c:v>2004</c:v>
                </c:pt>
                <c:pt idx="170">
                  <c:v>2004</c:v>
                </c:pt>
                <c:pt idx="171">
                  <c:v>2004</c:v>
                </c:pt>
                <c:pt idx="172">
                  <c:v>2004</c:v>
                </c:pt>
                <c:pt idx="173">
                  <c:v>2004</c:v>
                </c:pt>
                <c:pt idx="174">
                  <c:v>2004</c:v>
                </c:pt>
                <c:pt idx="175">
                  <c:v>2004</c:v>
                </c:pt>
                <c:pt idx="176">
                  <c:v>2004</c:v>
                </c:pt>
                <c:pt idx="177">
                  <c:v>2004</c:v>
                </c:pt>
                <c:pt idx="178">
                  <c:v>2004</c:v>
                </c:pt>
                <c:pt idx="179">
                  <c:v>2004</c:v>
                </c:pt>
                <c:pt idx="180">
                  <c:v>2005</c:v>
                </c:pt>
                <c:pt idx="181">
                  <c:v>2005</c:v>
                </c:pt>
                <c:pt idx="182">
                  <c:v>2005</c:v>
                </c:pt>
                <c:pt idx="183">
                  <c:v>2005</c:v>
                </c:pt>
                <c:pt idx="184">
                  <c:v>2005</c:v>
                </c:pt>
                <c:pt idx="185">
                  <c:v>2005</c:v>
                </c:pt>
                <c:pt idx="186">
                  <c:v>2005</c:v>
                </c:pt>
                <c:pt idx="187">
                  <c:v>2005</c:v>
                </c:pt>
                <c:pt idx="188">
                  <c:v>2005</c:v>
                </c:pt>
                <c:pt idx="189">
                  <c:v>2005</c:v>
                </c:pt>
                <c:pt idx="190">
                  <c:v>2005</c:v>
                </c:pt>
                <c:pt idx="191">
                  <c:v>2005</c:v>
                </c:pt>
                <c:pt idx="192">
                  <c:v>2006</c:v>
                </c:pt>
                <c:pt idx="193">
                  <c:v>2006</c:v>
                </c:pt>
                <c:pt idx="194">
                  <c:v>2006</c:v>
                </c:pt>
                <c:pt idx="195">
                  <c:v>2006</c:v>
                </c:pt>
                <c:pt idx="196">
                  <c:v>2006</c:v>
                </c:pt>
                <c:pt idx="197">
                  <c:v>2006</c:v>
                </c:pt>
                <c:pt idx="198">
                  <c:v>2006</c:v>
                </c:pt>
                <c:pt idx="199">
                  <c:v>2006</c:v>
                </c:pt>
                <c:pt idx="200">
                  <c:v>2006</c:v>
                </c:pt>
                <c:pt idx="201">
                  <c:v>2006</c:v>
                </c:pt>
                <c:pt idx="202">
                  <c:v>2006</c:v>
                </c:pt>
                <c:pt idx="203">
                  <c:v>2006</c:v>
                </c:pt>
                <c:pt idx="204">
                  <c:v>2007</c:v>
                </c:pt>
                <c:pt idx="205">
                  <c:v>2007</c:v>
                </c:pt>
                <c:pt idx="206">
                  <c:v>2007</c:v>
                </c:pt>
                <c:pt idx="207">
                  <c:v>2007</c:v>
                </c:pt>
                <c:pt idx="208">
                  <c:v>2007</c:v>
                </c:pt>
                <c:pt idx="209">
                  <c:v>2007</c:v>
                </c:pt>
                <c:pt idx="210">
                  <c:v>2007</c:v>
                </c:pt>
                <c:pt idx="211">
                  <c:v>2007</c:v>
                </c:pt>
                <c:pt idx="212">
                  <c:v>2007</c:v>
                </c:pt>
                <c:pt idx="213">
                  <c:v>2007</c:v>
                </c:pt>
                <c:pt idx="214">
                  <c:v>2007</c:v>
                </c:pt>
                <c:pt idx="215">
                  <c:v>2007</c:v>
                </c:pt>
                <c:pt idx="216">
                  <c:v>2008</c:v>
                </c:pt>
                <c:pt idx="217">
                  <c:v>2008</c:v>
                </c:pt>
                <c:pt idx="218">
                  <c:v>2008</c:v>
                </c:pt>
                <c:pt idx="219">
                  <c:v>2008</c:v>
                </c:pt>
                <c:pt idx="220">
                  <c:v>2008</c:v>
                </c:pt>
                <c:pt idx="221">
                  <c:v>2008</c:v>
                </c:pt>
                <c:pt idx="222">
                  <c:v>2008</c:v>
                </c:pt>
                <c:pt idx="223">
                  <c:v>2008</c:v>
                </c:pt>
                <c:pt idx="224">
                  <c:v>2008</c:v>
                </c:pt>
                <c:pt idx="225">
                  <c:v>2008</c:v>
                </c:pt>
                <c:pt idx="226">
                  <c:v>2008</c:v>
                </c:pt>
                <c:pt idx="227">
                  <c:v>2008</c:v>
                </c:pt>
                <c:pt idx="228">
                  <c:v>2009</c:v>
                </c:pt>
                <c:pt idx="229">
                  <c:v>2009</c:v>
                </c:pt>
                <c:pt idx="230">
                  <c:v>2009</c:v>
                </c:pt>
                <c:pt idx="231">
                  <c:v>2009</c:v>
                </c:pt>
                <c:pt idx="232">
                  <c:v>2009</c:v>
                </c:pt>
                <c:pt idx="233">
                  <c:v>2009</c:v>
                </c:pt>
                <c:pt idx="234">
                  <c:v>2009</c:v>
                </c:pt>
                <c:pt idx="235">
                  <c:v>2009</c:v>
                </c:pt>
                <c:pt idx="236">
                  <c:v>2009</c:v>
                </c:pt>
                <c:pt idx="237">
                  <c:v>2009</c:v>
                </c:pt>
                <c:pt idx="238">
                  <c:v>2009</c:v>
                </c:pt>
                <c:pt idx="239">
                  <c:v>2009</c:v>
                </c:pt>
                <c:pt idx="240">
                  <c:v>2010</c:v>
                </c:pt>
                <c:pt idx="241">
                  <c:v>2010</c:v>
                </c:pt>
                <c:pt idx="242">
                  <c:v>2010</c:v>
                </c:pt>
                <c:pt idx="243">
                  <c:v>2010</c:v>
                </c:pt>
                <c:pt idx="244">
                  <c:v>2010</c:v>
                </c:pt>
                <c:pt idx="245">
                  <c:v>2010</c:v>
                </c:pt>
                <c:pt idx="246">
                  <c:v>2010</c:v>
                </c:pt>
                <c:pt idx="247">
                  <c:v>2010</c:v>
                </c:pt>
                <c:pt idx="248">
                  <c:v>2010</c:v>
                </c:pt>
                <c:pt idx="249">
                  <c:v>2010</c:v>
                </c:pt>
                <c:pt idx="250">
                  <c:v>2010</c:v>
                </c:pt>
                <c:pt idx="251">
                  <c:v>2010</c:v>
                </c:pt>
                <c:pt idx="252">
                  <c:v>2011</c:v>
                </c:pt>
                <c:pt idx="253">
                  <c:v>2011</c:v>
                </c:pt>
                <c:pt idx="254">
                  <c:v>2011</c:v>
                </c:pt>
                <c:pt idx="255">
                  <c:v>2011</c:v>
                </c:pt>
                <c:pt idx="256">
                  <c:v>2011</c:v>
                </c:pt>
                <c:pt idx="257">
                  <c:v>2011</c:v>
                </c:pt>
                <c:pt idx="258">
                  <c:v>2011</c:v>
                </c:pt>
                <c:pt idx="259">
                  <c:v>2011</c:v>
                </c:pt>
                <c:pt idx="260">
                  <c:v>2011</c:v>
                </c:pt>
                <c:pt idx="261">
                  <c:v>2011</c:v>
                </c:pt>
                <c:pt idx="262">
                  <c:v>2011</c:v>
                </c:pt>
                <c:pt idx="263">
                  <c:v>2011</c:v>
                </c:pt>
                <c:pt idx="264">
                  <c:v>2012</c:v>
                </c:pt>
                <c:pt idx="265">
                  <c:v>2012</c:v>
                </c:pt>
                <c:pt idx="266">
                  <c:v>2012</c:v>
                </c:pt>
                <c:pt idx="267">
                  <c:v>2012</c:v>
                </c:pt>
                <c:pt idx="268">
                  <c:v>2012</c:v>
                </c:pt>
                <c:pt idx="269">
                  <c:v>2012</c:v>
                </c:pt>
                <c:pt idx="270">
                  <c:v>2012</c:v>
                </c:pt>
                <c:pt idx="271">
                  <c:v>2012</c:v>
                </c:pt>
                <c:pt idx="272">
                  <c:v>2012</c:v>
                </c:pt>
                <c:pt idx="273">
                  <c:v>2012</c:v>
                </c:pt>
                <c:pt idx="274">
                  <c:v>2012</c:v>
                </c:pt>
                <c:pt idx="275">
                  <c:v>2012</c:v>
                </c:pt>
                <c:pt idx="276">
                  <c:v>2013</c:v>
                </c:pt>
                <c:pt idx="277">
                  <c:v>2013</c:v>
                </c:pt>
                <c:pt idx="278">
                  <c:v>2013</c:v>
                </c:pt>
                <c:pt idx="279">
                  <c:v>2013</c:v>
                </c:pt>
                <c:pt idx="280">
                  <c:v>2013</c:v>
                </c:pt>
                <c:pt idx="281">
                  <c:v>2013</c:v>
                </c:pt>
                <c:pt idx="282">
                  <c:v>2013</c:v>
                </c:pt>
                <c:pt idx="283">
                  <c:v>2013</c:v>
                </c:pt>
                <c:pt idx="284">
                  <c:v>2013</c:v>
                </c:pt>
                <c:pt idx="285">
                  <c:v>2013</c:v>
                </c:pt>
                <c:pt idx="286">
                  <c:v>2013</c:v>
                </c:pt>
                <c:pt idx="287">
                  <c:v>2013</c:v>
                </c:pt>
                <c:pt idx="288">
                  <c:v>2014</c:v>
                </c:pt>
                <c:pt idx="289">
                  <c:v>2014</c:v>
                </c:pt>
                <c:pt idx="290">
                  <c:v>2014</c:v>
                </c:pt>
                <c:pt idx="291">
                  <c:v>2014</c:v>
                </c:pt>
                <c:pt idx="292">
                  <c:v>2014</c:v>
                </c:pt>
                <c:pt idx="293">
                  <c:v>2014</c:v>
                </c:pt>
                <c:pt idx="294">
                  <c:v>2014</c:v>
                </c:pt>
                <c:pt idx="295">
                  <c:v>2014</c:v>
                </c:pt>
                <c:pt idx="296">
                  <c:v>2014</c:v>
                </c:pt>
                <c:pt idx="297">
                  <c:v>2014</c:v>
                </c:pt>
                <c:pt idx="298">
                  <c:v>2014</c:v>
                </c:pt>
                <c:pt idx="299">
                  <c:v>2014</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2016</c:v>
                </c:pt>
                <c:pt idx="313">
                  <c:v>2016</c:v>
                </c:pt>
                <c:pt idx="314">
                  <c:v>2016</c:v>
                </c:pt>
                <c:pt idx="315">
                  <c:v>2016</c:v>
                </c:pt>
                <c:pt idx="316">
                  <c:v>2016</c:v>
                </c:pt>
                <c:pt idx="317">
                  <c:v>2016</c:v>
                </c:pt>
                <c:pt idx="318">
                  <c:v>2016</c:v>
                </c:pt>
                <c:pt idx="319">
                  <c:v>2016</c:v>
                </c:pt>
                <c:pt idx="320">
                  <c:v>2016</c:v>
                </c:pt>
                <c:pt idx="321">
                  <c:v>2016</c:v>
                </c:pt>
                <c:pt idx="322">
                  <c:v>2016</c:v>
                </c:pt>
                <c:pt idx="323">
                  <c:v>2016</c:v>
                </c:pt>
                <c:pt idx="324">
                  <c:v>2017</c:v>
                </c:pt>
                <c:pt idx="325">
                  <c:v>2017</c:v>
                </c:pt>
                <c:pt idx="326">
                  <c:v>2017</c:v>
                </c:pt>
                <c:pt idx="327">
                  <c:v>2017</c:v>
                </c:pt>
                <c:pt idx="328">
                  <c:v>2017</c:v>
                </c:pt>
                <c:pt idx="329">
                  <c:v>2017</c:v>
                </c:pt>
                <c:pt idx="330">
                  <c:v>2017</c:v>
                </c:pt>
                <c:pt idx="331">
                  <c:v>2017</c:v>
                </c:pt>
                <c:pt idx="332">
                  <c:v>2017</c:v>
                </c:pt>
                <c:pt idx="333">
                  <c:v>2017</c:v>
                </c:pt>
                <c:pt idx="334">
                  <c:v>2017</c:v>
                </c:pt>
                <c:pt idx="335">
                  <c:v>2017</c:v>
                </c:pt>
                <c:pt idx="336">
                  <c:v>2018</c:v>
                </c:pt>
                <c:pt idx="337">
                  <c:v>2018</c:v>
                </c:pt>
                <c:pt idx="338">
                  <c:v>2018</c:v>
                </c:pt>
                <c:pt idx="339">
                  <c:v>2018</c:v>
                </c:pt>
                <c:pt idx="340">
                  <c:v>2018</c:v>
                </c:pt>
                <c:pt idx="341">
                  <c:v>2018</c:v>
                </c:pt>
                <c:pt idx="342">
                  <c:v>2018</c:v>
                </c:pt>
                <c:pt idx="343">
                  <c:v>2018</c:v>
                </c:pt>
                <c:pt idx="344">
                  <c:v>2018</c:v>
                </c:pt>
                <c:pt idx="345">
                  <c:v>2018</c:v>
                </c:pt>
                <c:pt idx="346">
                  <c:v>2018</c:v>
                </c:pt>
                <c:pt idx="347">
                  <c:v>2018</c:v>
                </c:pt>
                <c:pt idx="348">
                  <c:v>2019</c:v>
                </c:pt>
                <c:pt idx="349">
                  <c:v>2019</c:v>
                </c:pt>
                <c:pt idx="350">
                  <c:v>2019</c:v>
                </c:pt>
                <c:pt idx="351">
                  <c:v>2019</c:v>
                </c:pt>
                <c:pt idx="352">
                  <c:v>2019</c:v>
                </c:pt>
                <c:pt idx="353">
                  <c:v>2019</c:v>
                </c:pt>
                <c:pt idx="354">
                  <c:v>2019</c:v>
                </c:pt>
                <c:pt idx="355">
                  <c:v>2019</c:v>
                </c:pt>
                <c:pt idx="356">
                  <c:v>2019</c:v>
                </c:pt>
                <c:pt idx="357">
                  <c:v>2019</c:v>
                </c:pt>
                <c:pt idx="358">
                  <c:v>2019</c:v>
                </c:pt>
                <c:pt idx="359">
                  <c:v>2019</c:v>
                </c:pt>
                <c:pt idx="360">
                  <c:v>2020</c:v>
                </c:pt>
                <c:pt idx="361">
                  <c:v>2020</c:v>
                </c:pt>
                <c:pt idx="362">
                  <c:v>2020</c:v>
                </c:pt>
                <c:pt idx="363">
                  <c:v>2020</c:v>
                </c:pt>
                <c:pt idx="364">
                  <c:v>2020</c:v>
                </c:pt>
                <c:pt idx="365">
                  <c:v>2020</c:v>
                </c:pt>
                <c:pt idx="366">
                  <c:v>2020</c:v>
                </c:pt>
                <c:pt idx="367">
                  <c:v>2020</c:v>
                </c:pt>
                <c:pt idx="368">
                  <c:v>2020</c:v>
                </c:pt>
                <c:pt idx="369">
                  <c:v>2020</c:v>
                </c:pt>
                <c:pt idx="370">
                  <c:v>2020</c:v>
                </c:pt>
                <c:pt idx="371">
                  <c:v>2020</c:v>
                </c:pt>
                <c:pt idx="372">
                  <c:v>2021</c:v>
                </c:pt>
                <c:pt idx="373">
                  <c:v>2021</c:v>
                </c:pt>
                <c:pt idx="374">
                  <c:v>2021</c:v>
                </c:pt>
                <c:pt idx="375">
                  <c:v>2021</c:v>
                </c:pt>
                <c:pt idx="376">
                  <c:v>2021</c:v>
                </c:pt>
                <c:pt idx="377">
                  <c:v>2021</c:v>
                </c:pt>
                <c:pt idx="378">
                  <c:v>2021</c:v>
                </c:pt>
                <c:pt idx="379">
                  <c:v>2021</c:v>
                </c:pt>
                <c:pt idx="380">
                  <c:v>2021</c:v>
                </c:pt>
                <c:pt idx="381">
                  <c:v>2021</c:v>
                </c:pt>
                <c:pt idx="382">
                  <c:v>2021</c:v>
                </c:pt>
                <c:pt idx="383">
                  <c:v>2021</c:v>
                </c:pt>
                <c:pt idx="384">
                  <c:v>2022</c:v>
                </c:pt>
                <c:pt idx="385">
                  <c:v>2022</c:v>
                </c:pt>
                <c:pt idx="386">
                  <c:v>2022</c:v>
                </c:pt>
                <c:pt idx="387">
                  <c:v>2022</c:v>
                </c:pt>
                <c:pt idx="388">
                  <c:v>2022</c:v>
                </c:pt>
                <c:pt idx="389">
                  <c:v>2022</c:v>
                </c:pt>
                <c:pt idx="390">
                  <c:v>2022</c:v>
                </c:pt>
                <c:pt idx="391">
                  <c:v>2022</c:v>
                </c:pt>
                <c:pt idx="392">
                  <c:v>2022</c:v>
                </c:pt>
                <c:pt idx="393">
                  <c:v>2022</c:v>
                </c:pt>
                <c:pt idx="394">
                  <c:v>2022</c:v>
                </c:pt>
                <c:pt idx="395">
                  <c:v>2022</c:v>
                </c:pt>
                <c:pt idx="396">
                  <c:v>2023</c:v>
                </c:pt>
                <c:pt idx="397">
                  <c:v>2023</c:v>
                </c:pt>
                <c:pt idx="398">
                  <c:v>2023</c:v>
                </c:pt>
                <c:pt idx="399">
                  <c:v>2023</c:v>
                </c:pt>
                <c:pt idx="400">
                  <c:v>2023</c:v>
                </c:pt>
                <c:pt idx="401">
                  <c:v>2023</c:v>
                </c:pt>
                <c:pt idx="402">
                  <c:v>2023</c:v>
                </c:pt>
                <c:pt idx="403">
                  <c:v>2023</c:v>
                </c:pt>
                <c:pt idx="404">
                  <c:v>2023</c:v>
                </c:pt>
                <c:pt idx="405">
                  <c:v>2023</c:v>
                </c:pt>
                <c:pt idx="406">
                  <c:v>2023</c:v>
                </c:pt>
                <c:pt idx="407">
                  <c:v>2023</c:v>
                </c:pt>
                <c:pt idx="408">
                  <c:v>2024</c:v>
                </c:pt>
                <c:pt idx="409">
                  <c:v>2024</c:v>
                </c:pt>
                <c:pt idx="410">
                  <c:v>2024</c:v>
                </c:pt>
                <c:pt idx="411">
                  <c:v>2024</c:v>
                </c:pt>
                <c:pt idx="412">
                  <c:v>2024</c:v>
                </c:pt>
                <c:pt idx="413">
                  <c:v>2024</c:v>
                </c:pt>
                <c:pt idx="414">
                  <c:v>2024</c:v>
                </c:pt>
                <c:pt idx="415">
                  <c:v>2024</c:v>
                </c:pt>
                <c:pt idx="416">
                  <c:v>2024</c:v>
                </c:pt>
                <c:pt idx="417">
                  <c:v>2024</c:v>
                </c:pt>
                <c:pt idx="418">
                  <c:v>2024</c:v>
                </c:pt>
                <c:pt idx="419">
                  <c:v>2024</c:v>
                </c:pt>
                <c:pt idx="420">
                  <c:v>2025</c:v>
                </c:pt>
                <c:pt idx="421">
                  <c:v>2025</c:v>
                </c:pt>
                <c:pt idx="422">
                  <c:v>2025</c:v>
                </c:pt>
                <c:pt idx="423">
                  <c:v>2025</c:v>
                </c:pt>
                <c:pt idx="424">
                  <c:v>2025</c:v>
                </c:pt>
                <c:pt idx="425">
                  <c:v>2025</c:v>
                </c:pt>
                <c:pt idx="426">
                  <c:v>2025</c:v>
                </c:pt>
                <c:pt idx="427">
                  <c:v>2025</c:v>
                </c:pt>
                <c:pt idx="428">
                  <c:v>2025</c:v>
                </c:pt>
                <c:pt idx="429">
                  <c:v>2025</c:v>
                </c:pt>
                <c:pt idx="430">
                  <c:v>2025</c:v>
                </c:pt>
                <c:pt idx="431">
                  <c:v>2025</c:v>
                </c:pt>
                <c:pt idx="432">
                  <c:v>2026</c:v>
                </c:pt>
                <c:pt idx="433">
                  <c:v>2026</c:v>
                </c:pt>
                <c:pt idx="434">
                  <c:v>2026</c:v>
                </c:pt>
                <c:pt idx="435">
                  <c:v>2026</c:v>
                </c:pt>
                <c:pt idx="436">
                  <c:v>2026</c:v>
                </c:pt>
                <c:pt idx="437">
                  <c:v>2026</c:v>
                </c:pt>
                <c:pt idx="438">
                  <c:v>2026</c:v>
                </c:pt>
                <c:pt idx="439">
                  <c:v>2026</c:v>
                </c:pt>
                <c:pt idx="440">
                  <c:v>2026</c:v>
                </c:pt>
                <c:pt idx="441">
                  <c:v>2026</c:v>
                </c:pt>
                <c:pt idx="442">
                  <c:v>2026</c:v>
                </c:pt>
                <c:pt idx="443">
                  <c:v>2026</c:v>
                </c:pt>
                <c:pt idx="444">
                  <c:v>2027</c:v>
                </c:pt>
                <c:pt idx="445">
                  <c:v>2027</c:v>
                </c:pt>
                <c:pt idx="446">
                  <c:v>2027</c:v>
                </c:pt>
                <c:pt idx="447">
                  <c:v>2027</c:v>
                </c:pt>
                <c:pt idx="448">
                  <c:v>2027</c:v>
                </c:pt>
                <c:pt idx="449">
                  <c:v>2027</c:v>
                </c:pt>
                <c:pt idx="450">
                  <c:v>2027</c:v>
                </c:pt>
                <c:pt idx="451">
                  <c:v>2027</c:v>
                </c:pt>
                <c:pt idx="452">
                  <c:v>2027</c:v>
                </c:pt>
                <c:pt idx="453">
                  <c:v>2027</c:v>
                </c:pt>
                <c:pt idx="454">
                  <c:v>2027</c:v>
                </c:pt>
                <c:pt idx="455">
                  <c:v>2027</c:v>
                </c:pt>
                <c:pt idx="456">
                  <c:v>2028</c:v>
                </c:pt>
                <c:pt idx="457">
                  <c:v>2028</c:v>
                </c:pt>
                <c:pt idx="458">
                  <c:v>2028</c:v>
                </c:pt>
                <c:pt idx="459">
                  <c:v>2028</c:v>
                </c:pt>
                <c:pt idx="460">
                  <c:v>2028</c:v>
                </c:pt>
                <c:pt idx="461">
                  <c:v>2028</c:v>
                </c:pt>
                <c:pt idx="462">
                  <c:v>2028</c:v>
                </c:pt>
                <c:pt idx="463">
                  <c:v>2028</c:v>
                </c:pt>
                <c:pt idx="464">
                  <c:v>2028</c:v>
                </c:pt>
                <c:pt idx="465">
                  <c:v>2028</c:v>
                </c:pt>
                <c:pt idx="466">
                  <c:v>2028</c:v>
                </c:pt>
                <c:pt idx="467">
                  <c:v>2028</c:v>
                </c:pt>
                <c:pt idx="468">
                  <c:v>2029</c:v>
                </c:pt>
                <c:pt idx="469">
                  <c:v>2029</c:v>
                </c:pt>
                <c:pt idx="470">
                  <c:v>2029</c:v>
                </c:pt>
                <c:pt idx="471">
                  <c:v>2029</c:v>
                </c:pt>
                <c:pt idx="472">
                  <c:v>2029</c:v>
                </c:pt>
                <c:pt idx="473">
                  <c:v>2029</c:v>
                </c:pt>
                <c:pt idx="474">
                  <c:v>2029</c:v>
                </c:pt>
                <c:pt idx="475">
                  <c:v>2029</c:v>
                </c:pt>
                <c:pt idx="476">
                  <c:v>2029</c:v>
                </c:pt>
                <c:pt idx="477">
                  <c:v>2029</c:v>
                </c:pt>
                <c:pt idx="478">
                  <c:v>2029</c:v>
                </c:pt>
                <c:pt idx="479">
                  <c:v>2029</c:v>
                </c:pt>
                <c:pt idx="480">
                  <c:v>2030</c:v>
                </c:pt>
                <c:pt idx="481">
                  <c:v>2030</c:v>
                </c:pt>
                <c:pt idx="482">
                  <c:v>2030</c:v>
                </c:pt>
                <c:pt idx="483">
                  <c:v>2030</c:v>
                </c:pt>
                <c:pt idx="484">
                  <c:v>2030</c:v>
                </c:pt>
                <c:pt idx="485">
                  <c:v>2030</c:v>
                </c:pt>
                <c:pt idx="486">
                  <c:v>2030</c:v>
                </c:pt>
                <c:pt idx="487">
                  <c:v>2030</c:v>
                </c:pt>
                <c:pt idx="488">
                  <c:v>2030</c:v>
                </c:pt>
                <c:pt idx="489">
                  <c:v>2030</c:v>
                </c:pt>
                <c:pt idx="490">
                  <c:v>2030</c:v>
                </c:pt>
                <c:pt idx="491">
                  <c:v>2030</c:v>
                </c:pt>
                <c:pt idx="492">
                  <c:v>2031</c:v>
                </c:pt>
                <c:pt idx="493">
                  <c:v>2031</c:v>
                </c:pt>
                <c:pt idx="494">
                  <c:v>2031</c:v>
                </c:pt>
                <c:pt idx="495">
                  <c:v>2031</c:v>
                </c:pt>
                <c:pt idx="496">
                  <c:v>2031</c:v>
                </c:pt>
                <c:pt idx="497">
                  <c:v>2031</c:v>
                </c:pt>
                <c:pt idx="498">
                  <c:v>2031</c:v>
                </c:pt>
                <c:pt idx="499">
                  <c:v>2031</c:v>
                </c:pt>
                <c:pt idx="500">
                  <c:v>2031</c:v>
                </c:pt>
                <c:pt idx="501">
                  <c:v>2031</c:v>
                </c:pt>
                <c:pt idx="502">
                  <c:v>2031</c:v>
                </c:pt>
                <c:pt idx="503">
                  <c:v>2031</c:v>
                </c:pt>
                <c:pt idx="504">
                  <c:v>2032</c:v>
                </c:pt>
                <c:pt idx="505">
                  <c:v>2032</c:v>
                </c:pt>
                <c:pt idx="506">
                  <c:v>2032</c:v>
                </c:pt>
                <c:pt idx="507">
                  <c:v>2032</c:v>
                </c:pt>
                <c:pt idx="508">
                  <c:v>2032</c:v>
                </c:pt>
                <c:pt idx="509">
                  <c:v>2032</c:v>
                </c:pt>
                <c:pt idx="510">
                  <c:v>2032</c:v>
                </c:pt>
                <c:pt idx="511">
                  <c:v>2032</c:v>
                </c:pt>
                <c:pt idx="512">
                  <c:v>2032</c:v>
                </c:pt>
                <c:pt idx="513">
                  <c:v>2032</c:v>
                </c:pt>
                <c:pt idx="514">
                  <c:v>2032</c:v>
                </c:pt>
                <c:pt idx="515">
                  <c:v>2032</c:v>
                </c:pt>
                <c:pt idx="516">
                  <c:v>2033</c:v>
                </c:pt>
                <c:pt idx="517">
                  <c:v>2033</c:v>
                </c:pt>
                <c:pt idx="518">
                  <c:v>2033</c:v>
                </c:pt>
                <c:pt idx="519">
                  <c:v>2033</c:v>
                </c:pt>
                <c:pt idx="520">
                  <c:v>2033</c:v>
                </c:pt>
                <c:pt idx="521">
                  <c:v>2033</c:v>
                </c:pt>
                <c:pt idx="522">
                  <c:v>2033</c:v>
                </c:pt>
                <c:pt idx="523">
                  <c:v>2033</c:v>
                </c:pt>
                <c:pt idx="524">
                  <c:v>2033</c:v>
                </c:pt>
                <c:pt idx="525">
                  <c:v>2033</c:v>
                </c:pt>
                <c:pt idx="526">
                  <c:v>2033</c:v>
                </c:pt>
                <c:pt idx="527">
                  <c:v>2033</c:v>
                </c:pt>
                <c:pt idx="528">
                  <c:v>2034</c:v>
                </c:pt>
                <c:pt idx="529">
                  <c:v>2034</c:v>
                </c:pt>
                <c:pt idx="530">
                  <c:v>2034</c:v>
                </c:pt>
                <c:pt idx="531">
                  <c:v>2034</c:v>
                </c:pt>
                <c:pt idx="532">
                  <c:v>2034</c:v>
                </c:pt>
                <c:pt idx="533">
                  <c:v>2034</c:v>
                </c:pt>
                <c:pt idx="534">
                  <c:v>2034</c:v>
                </c:pt>
                <c:pt idx="535">
                  <c:v>2034</c:v>
                </c:pt>
                <c:pt idx="536">
                  <c:v>2034</c:v>
                </c:pt>
                <c:pt idx="537">
                  <c:v>2034</c:v>
                </c:pt>
                <c:pt idx="538">
                  <c:v>2034</c:v>
                </c:pt>
                <c:pt idx="539">
                  <c:v>2034</c:v>
                </c:pt>
                <c:pt idx="540">
                  <c:v>2035</c:v>
                </c:pt>
                <c:pt idx="541">
                  <c:v>2035</c:v>
                </c:pt>
                <c:pt idx="542">
                  <c:v>2035</c:v>
                </c:pt>
                <c:pt idx="543">
                  <c:v>2035</c:v>
                </c:pt>
                <c:pt idx="544">
                  <c:v>2035</c:v>
                </c:pt>
                <c:pt idx="545">
                  <c:v>2035</c:v>
                </c:pt>
                <c:pt idx="546">
                  <c:v>2035</c:v>
                </c:pt>
                <c:pt idx="547">
                  <c:v>2035</c:v>
                </c:pt>
                <c:pt idx="548">
                  <c:v>2035</c:v>
                </c:pt>
                <c:pt idx="549">
                  <c:v>2035</c:v>
                </c:pt>
                <c:pt idx="550">
                  <c:v>2035</c:v>
                </c:pt>
                <c:pt idx="551">
                  <c:v>2035</c:v>
                </c:pt>
                <c:pt idx="552">
                  <c:v>2036</c:v>
                </c:pt>
                <c:pt idx="553">
                  <c:v>2036</c:v>
                </c:pt>
                <c:pt idx="554">
                  <c:v>2036</c:v>
                </c:pt>
                <c:pt idx="555">
                  <c:v>2036</c:v>
                </c:pt>
                <c:pt idx="556">
                  <c:v>2036</c:v>
                </c:pt>
                <c:pt idx="557">
                  <c:v>2036</c:v>
                </c:pt>
                <c:pt idx="558">
                  <c:v>2036</c:v>
                </c:pt>
                <c:pt idx="559">
                  <c:v>2036</c:v>
                </c:pt>
                <c:pt idx="560">
                  <c:v>2036</c:v>
                </c:pt>
                <c:pt idx="561">
                  <c:v>2036</c:v>
                </c:pt>
                <c:pt idx="562">
                  <c:v>2036</c:v>
                </c:pt>
                <c:pt idx="563">
                  <c:v>2036</c:v>
                </c:pt>
                <c:pt idx="564">
                  <c:v>2037</c:v>
                </c:pt>
                <c:pt idx="565">
                  <c:v>2037</c:v>
                </c:pt>
                <c:pt idx="566">
                  <c:v>2037</c:v>
                </c:pt>
                <c:pt idx="567">
                  <c:v>2037</c:v>
                </c:pt>
                <c:pt idx="568">
                  <c:v>2037</c:v>
                </c:pt>
                <c:pt idx="569">
                  <c:v>2037</c:v>
                </c:pt>
                <c:pt idx="570">
                  <c:v>2037</c:v>
                </c:pt>
                <c:pt idx="571">
                  <c:v>2037</c:v>
                </c:pt>
                <c:pt idx="572">
                  <c:v>2037</c:v>
                </c:pt>
                <c:pt idx="573">
                  <c:v>2037</c:v>
                </c:pt>
                <c:pt idx="574">
                  <c:v>2037</c:v>
                </c:pt>
                <c:pt idx="575">
                  <c:v>2037</c:v>
                </c:pt>
                <c:pt idx="576">
                  <c:v>2038</c:v>
                </c:pt>
                <c:pt idx="577">
                  <c:v>2038</c:v>
                </c:pt>
                <c:pt idx="578">
                  <c:v>2038</c:v>
                </c:pt>
                <c:pt idx="579">
                  <c:v>2038</c:v>
                </c:pt>
                <c:pt idx="580">
                  <c:v>2038</c:v>
                </c:pt>
                <c:pt idx="581">
                  <c:v>2038</c:v>
                </c:pt>
                <c:pt idx="582">
                  <c:v>2038</c:v>
                </c:pt>
                <c:pt idx="583">
                  <c:v>2038</c:v>
                </c:pt>
                <c:pt idx="584">
                  <c:v>2038</c:v>
                </c:pt>
                <c:pt idx="585">
                  <c:v>2038</c:v>
                </c:pt>
                <c:pt idx="586">
                  <c:v>2038</c:v>
                </c:pt>
                <c:pt idx="587">
                  <c:v>2038</c:v>
                </c:pt>
                <c:pt idx="588">
                  <c:v>2039</c:v>
                </c:pt>
                <c:pt idx="589">
                  <c:v>2039</c:v>
                </c:pt>
                <c:pt idx="590">
                  <c:v>2039</c:v>
                </c:pt>
                <c:pt idx="591">
                  <c:v>2039</c:v>
                </c:pt>
                <c:pt idx="592">
                  <c:v>2039</c:v>
                </c:pt>
                <c:pt idx="593">
                  <c:v>2039</c:v>
                </c:pt>
                <c:pt idx="594">
                  <c:v>2039</c:v>
                </c:pt>
                <c:pt idx="595">
                  <c:v>2039</c:v>
                </c:pt>
                <c:pt idx="596">
                  <c:v>2039</c:v>
                </c:pt>
                <c:pt idx="597">
                  <c:v>2039</c:v>
                </c:pt>
                <c:pt idx="598">
                  <c:v>2039</c:v>
                </c:pt>
                <c:pt idx="599">
                  <c:v>2039</c:v>
                </c:pt>
                <c:pt idx="600">
                  <c:v>2040</c:v>
                </c:pt>
                <c:pt idx="601">
                  <c:v>2040</c:v>
                </c:pt>
                <c:pt idx="602">
                  <c:v>2040</c:v>
                </c:pt>
                <c:pt idx="603">
                  <c:v>2040</c:v>
                </c:pt>
                <c:pt idx="604">
                  <c:v>2040</c:v>
                </c:pt>
                <c:pt idx="605">
                  <c:v>2040</c:v>
                </c:pt>
                <c:pt idx="606">
                  <c:v>2040</c:v>
                </c:pt>
                <c:pt idx="607">
                  <c:v>2040</c:v>
                </c:pt>
                <c:pt idx="608">
                  <c:v>2040</c:v>
                </c:pt>
                <c:pt idx="609">
                  <c:v>2040</c:v>
                </c:pt>
                <c:pt idx="610">
                  <c:v>2040</c:v>
                </c:pt>
                <c:pt idx="611">
                  <c:v>2040</c:v>
                </c:pt>
                <c:pt idx="612">
                  <c:v>2041</c:v>
                </c:pt>
                <c:pt idx="613">
                  <c:v>2041</c:v>
                </c:pt>
                <c:pt idx="614">
                  <c:v>2041</c:v>
                </c:pt>
                <c:pt idx="615">
                  <c:v>2041</c:v>
                </c:pt>
                <c:pt idx="616">
                  <c:v>2041</c:v>
                </c:pt>
                <c:pt idx="617">
                  <c:v>2041</c:v>
                </c:pt>
                <c:pt idx="618">
                  <c:v>2041</c:v>
                </c:pt>
                <c:pt idx="619">
                  <c:v>2041</c:v>
                </c:pt>
                <c:pt idx="620">
                  <c:v>2041</c:v>
                </c:pt>
                <c:pt idx="621">
                  <c:v>2041</c:v>
                </c:pt>
                <c:pt idx="622">
                  <c:v>2041</c:v>
                </c:pt>
                <c:pt idx="623">
                  <c:v>2041</c:v>
                </c:pt>
                <c:pt idx="624">
                  <c:v>2042</c:v>
                </c:pt>
                <c:pt idx="625">
                  <c:v>2042</c:v>
                </c:pt>
                <c:pt idx="626">
                  <c:v>2042</c:v>
                </c:pt>
                <c:pt idx="627">
                  <c:v>2042</c:v>
                </c:pt>
                <c:pt idx="628">
                  <c:v>2042</c:v>
                </c:pt>
                <c:pt idx="629">
                  <c:v>2042</c:v>
                </c:pt>
                <c:pt idx="630">
                  <c:v>2042</c:v>
                </c:pt>
                <c:pt idx="631">
                  <c:v>2042</c:v>
                </c:pt>
                <c:pt idx="632">
                  <c:v>2042</c:v>
                </c:pt>
                <c:pt idx="633">
                  <c:v>2042</c:v>
                </c:pt>
                <c:pt idx="634">
                  <c:v>2042</c:v>
                </c:pt>
                <c:pt idx="635">
                  <c:v>2042</c:v>
                </c:pt>
                <c:pt idx="636">
                  <c:v>2043</c:v>
                </c:pt>
                <c:pt idx="637">
                  <c:v>2043</c:v>
                </c:pt>
                <c:pt idx="638">
                  <c:v>2043</c:v>
                </c:pt>
                <c:pt idx="639">
                  <c:v>2043</c:v>
                </c:pt>
                <c:pt idx="640">
                  <c:v>2043</c:v>
                </c:pt>
                <c:pt idx="641">
                  <c:v>2043</c:v>
                </c:pt>
                <c:pt idx="642">
                  <c:v>2043</c:v>
                </c:pt>
                <c:pt idx="643">
                  <c:v>2043</c:v>
                </c:pt>
                <c:pt idx="644">
                  <c:v>2043</c:v>
                </c:pt>
                <c:pt idx="645">
                  <c:v>2043</c:v>
                </c:pt>
                <c:pt idx="646">
                  <c:v>2043</c:v>
                </c:pt>
                <c:pt idx="647">
                  <c:v>2043</c:v>
                </c:pt>
                <c:pt idx="648">
                  <c:v>2044</c:v>
                </c:pt>
                <c:pt idx="649">
                  <c:v>2044</c:v>
                </c:pt>
                <c:pt idx="650">
                  <c:v>2044</c:v>
                </c:pt>
                <c:pt idx="651">
                  <c:v>2044</c:v>
                </c:pt>
                <c:pt idx="652">
                  <c:v>2044</c:v>
                </c:pt>
                <c:pt idx="653">
                  <c:v>2044</c:v>
                </c:pt>
                <c:pt idx="654">
                  <c:v>2044</c:v>
                </c:pt>
                <c:pt idx="655">
                  <c:v>2044</c:v>
                </c:pt>
                <c:pt idx="656">
                  <c:v>2044</c:v>
                </c:pt>
                <c:pt idx="657">
                  <c:v>2044</c:v>
                </c:pt>
                <c:pt idx="658">
                  <c:v>2044</c:v>
                </c:pt>
                <c:pt idx="659">
                  <c:v>2044</c:v>
                </c:pt>
                <c:pt idx="660">
                  <c:v>2045</c:v>
                </c:pt>
                <c:pt idx="661">
                  <c:v>2045</c:v>
                </c:pt>
                <c:pt idx="662">
                  <c:v>2045</c:v>
                </c:pt>
                <c:pt idx="663">
                  <c:v>2045</c:v>
                </c:pt>
                <c:pt idx="664">
                  <c:v>2045</c:v>
                </c:pt>
                <c:pt idx="665">
                  <c:v>2045</c:v>
                </c:pt>
                <c:pt idx="666">
                  <c:v>2045</c:v>
                </c:pt>
                <c:pt idx="667">
                  <c:v>2045</c:v>
                </c:pt>
                <c:pt idx="668">
                  <c:v>2045</c:v>
                </c:pt>
                <c:pt idx="669">
                  <c:v>2045</c:v>
                </c:pt>
                <c:pt idx="670">
                  <c:v>2045</c:v>
                </c:pt>
                <c:pt idx="671">
                  <c:v>2045</c:v>
                </c:pt>
                <c:pt idx="672">
                  <c:v>2046</c:v>
                </c:pt>
                <c:pt idx="673">
                  <c:v>2046</c:v>
                </c:pt>
                <c:pt idx="674">
                  <c:v>2046</c:v>
                </c:pt>
                <c:pt idx="675">
                  <c:v>2046</c:v>
                </c:pt>
                <c:pt idx="676">
                  <c:v>2046</c:v>
                </c:pt>
                <c:pt idx="677">
                  <c:v>2046</c:v>
                </c:pt>
                <c:pt idx="678">
                  <c:v>2046</c:v>
                </c:pt>
                <c:pt idx="679">
                  <c:v>2046</c:v>
                </c:pt>
                <c:pt idx="680">
                  <c:v>2046</c:v>
                </c:pt>
                <c:pt idx="681">
                  <c:v>2046</c:v>
                </c:pt>
                <c:pt idx="682">
                  <c:v>2046</c:v>
                </c:pt>
                <c:pt idx="683">
                  <c:v>2046</c:v>
                </c:pt>
                <c:pt idx="684">
                  <c:v>2047</c:v>
                </c:pt>
                <c:pt idx="685">
                  <c:v>2047</c:v>
                </c:pt>
                <c:pt idx="686">
                  <c:v>2047</c:v>
                </c:pt>
                <c:pt idx="687">
                  <c:v>2047</c:v>
                </c:pt>
                <c:pt idx="688">
                  <c:v>2047</c:v>
                </c:pt>
                <c:pt idx="689">
                  <c:v>2047</c:v>
                </c:pt>
                <c:pt idx="690">
                  <c:v>2047</c:v>
                </c:pt>
                <c:pt idx="691">
                  <c:v>2047</c:v>
                </c:pt>
                <c:pt idx="692">
                  <c:v>2047</c:v>
                </c:pt>
                <c:pt idx="693">
                  <c:v>2047</c:v>
                </c:pt>
                <c:pt idx="694">
                  <c:v>2047</c:v>
                </c:pt>
                <c:pt idx="695">
                  <c:v>2047</c:v>
                </c:pt>
                <c:pt idx="696">
                  <c:v>2048</c:v>
                </c:pt>
                <c:pt idx="697">
                  <c:v>2048</c:v>
                </c:pt>
                <c:pt idx="698">
                  <c:v>2048</c:v>
                </c:pt>
                <c:pt idx="699">
                  <c:v>2048</c:v>
                </c:pt>
                <c:pt idx="700">
                  <c:v>2048</c:v>
                </c:pt>
                <c:pt idx="701">
                  <c:v>2048</c:v>
                </c:pt>
                <c:pt idx="702">
                  <c:v>2048</c:v>
                </c:pt>
                <c:pt idx="703">
                  <c:v>2048</c:v>
                </c:pt>
                <c:pt idx="704">
                  <c:v>2048</c:v>
                </c:pt>
                <c:pt idx="705">
                  <c:v>2048</c:v>
                </c:pt>
                <c:pt idx="706">
                  <c:v>2048</c:v>
                </c:pt>
                <c:pt idx="707">
                  <c:v>2048</c:v>
                </c:pt>
                <c:pt idx="708">
                  <c:v>2049</c:v>
                </c:pt>
                <c:pt idx="709">
                  <c:v>2049</c:v>
                </c:pt>
                <c:pt idx="710">
                  <c:v>2049</c:v>
                </c:pt>
                <c:pt idx="711">
                  <c:v>2049</c:v>
                </c:pt>
                <c:pt idx="712">
                  <c:v>2049</c:v>
                </c:pt>
                <c:pt idx="713">
                  <c:v>2049</c:v>
                </c:pt>
                <c:pt idx="714">
                  <c:v>2049</c:v>
                </c:pt>
                <c:pt idx="715">
                  <c:v>2049</c:v>
                </c:pt>
                <c:pt idx="716">
                  <c:v>2049</c:v>
                </c:pt>
                <c:pt idx="717">
                  <c:v>2049</c:v>
                </c:pt>
                <c:pt idx="718">
                  <c:v>2049</c:v>
                </c:pt>
                <c:pt idx="719">
                  <c:v>2049</c:v>
                </c:pt>
                <c:pt idx="720">
                  <c:v>2050</c:v>
                </c:pt>
                <c:pt idx="721">
                  <c:v>2050</c:v>
                </c:pt>
                <c:pt idx="722">
                  <c:v>2050</c:v>
                </c:pt>
                <c:pt idx="723">
                  <c:v>2050</c:v>
                </c:pt>
                <c:pt idx="724">
                  <c:v>2050</c:v>
                </c:pt>
                <c:pt idx="725">
                  <c:v>2050</c:v>
                </c:pt>
                <c:pt idx="726">
                  <c:v>2050</c:v>
                </c:pt>
                <c:pt idx="727">
                  <c:v>2050</c:v>
                </c:pt>
                <c:pt idx="728">
                  <c:v>2050</c:v>
                </c:pt>
                <c:pt idx="729">
                  <c:v>2050</c:v>
                </c:pt>
                <c:pt idx="730">
                  <c:v>2050</c:v>
                </c:pt>
                <c:pt idx="731">
                  <c:v>2050</c:v>
                </c:pt>
              </c:numCache>
            </c:numRef>
          </c:cat>
          <c:val>
            <c:numRef>
              <c:f>Deflator!$D$2:$D$733</c:f>
              <c:numCache>
                <c:formatCode>0.0000</c:formatCode>
                <c:ptCount val="732"/>
                <c:pt idx="0">
                  <c:v>1</c:v>
                </c:pt>
                <c:pt idx="1">
                  <c:v>1.0047095761381475</c:v>
                </c:pt>
                <c:pt idx="2">
                  <c:v>1.010204081632653</c:v>
                </c:pt>
                <c:pt idx="3">
                  <c:v>1.0117739403453689</c:v>
                </c:pt>
                <c:pt idx="4">
                  <c:v>1.0141287284144425</c:v>
                </c:pt>
                <c:pt idx="5">
                  <c:v>1.0196232339089482</c:v>
                </c:pt>
                <c:pt idx="6">
                  <c:v>1.0235478806907379</c:v>
                </c:pt>
                <c:pt idx="7">
                  <c:v>1.0329670329670328</c:v>
                </c:pt>
                <c:pt idx="8">
                  <c:v>1.0416012558869701</c:v>
                </c:pt>
                <c:pt idx="9">
                  <c:v>1.0478806907378335</c:v>
                </c:pt>
                <c:pt idx="10">
                  <c:v>1.0502354788069075</c:v>
                </c:pt>
                <c:pt idx="11">
                  <c:v>1.0502354788069075</c:v>
                </c:pt>
                <c:pt idx="12">
                  <c:v>1.0565149136577707</c:v>
                </c:pt>
                <c:pt idx="13">
                  <c:v>1.0580847723704867</c:v>
                </c:pt>
                <c:pt idx="14">
                  <c:v>1.0596546310832025</c:v>
                </c:pt>
                <c:pt idx="15">
                  <c:v>1.0612244897959182</c:v>
                </c:pt>
                <c:pt idx="16">
                  <c:v>1.0643642072213499</c:v>
                </c:pt>
                <c:pt idx="17">
                  <c:v>1.0675039246467817</c:v>
                </c:pt>
                <c:pt idx="18">
                  <c:v>1.0690737833594974</c:v>
                </c:pt>
                <c:pt idx="19">
                  <c:v>1.0722135007849292</c:v>
                </c:pt>
                <c:pt idx="20">
                  <c:v>1.0769230769230769</c:v>
                </c:pt>
                <c:pt idx="21">
                  <c:v>1.0784929356357928</c:v>
                </c:pt>
                <c:pt idx="22">
                  <c:v>1.0816326530612246</c:v>
                </c:pt>
                <c:pt idx="23">
                  <c:v>1.0824175824175823</c:v>
                </c:pt>
                <c:pt idx="24">
                  <c:v>1.0839874411302981</c:v>
                </c:pt>
                <c:pt idx="25">
                  <c:v>1.0879120879120878</c:v>
                </c:pt>
                <c:pt idx="26">
                  <c:v>1.0934065934065935</c:v>
                </c:pt>
                <c:pt idx="27">
                  <c:v>1.0949764521193093</c:v>
                </c:pt>
                <c:pt idx="28">
                  <c:v>1.096546310832025</c:v>
                </c:pt>
                <c:pt idx="29">
                  <c:v>1.1004709576138145</c:v>
                </c:pt>
                <c:pt idx="30">
                  <c:v>1.1028257456828885</c:v>
                </c:pt>
                <c:pt idx="31">
                  <c:v>1.1059654631083202</c:v>
                </c:pt>
                <c:pt idx="32">
                  <c:v>1.109105180533752</c:v>
                </c:pt>
                <c:pt idx="33">
                  <c:v>1.1130298273155417</c:v>
                </c:pt>
                <c:pt idx="34">
                  <c:v>1.1145996860282574</c:v>
                </c:pt>
                <c:pt idx="35">
                  <c:v>1.1138147566718994</c:v>
                </c:pt>
                <c:pt idx="36">
                  <c:v>1.1193092621664049</c:v>
                </c:pt>
                <c:pt idx="37">
                  <c:v>1.1232339089481946</c:v>
                </c:pt>
                <c:pt idx="38">
                  <c:v>1.1271585557299841</c:v>
                </c:pt>
                <c:pt idx="39">
                  <c:v>1.1302982731554159</c:v>
                </c:pt>
                <c:pt idx="40">
                  <c:v>1.1318681318681316</c:v>
                </c:pt>
                <c:pt idx="41">
                  <c:v>1.1334379905808478</c:v>
                </c:pt>
                <c:pt idx="42">
                  <c:v>1.1334379905808478</c:v>
                </c:pt>
                <c:pt idx="43">
                  <c:v>1.1365777080062796</c:v>
                </c:pt>
                <c:pt idx="44">
                  <c:v>1.1389324960753531</c:v>
                </c:pt>
                <c:pt idx="45">
                  <c:v>1.1436420722135006</c:v>
                </c:pt>
                <c:pt idx="46">
                  <c:v>1.1444270015698588</c:v>
                </c:pt>
                <c:pt idx="47">
                  <c:v>1.1444270015698588</c:v>
                </c:pt>
                <c:pt idx="48">
                  <c:v>1.1475667189952903</c:v>
                </c:pt>
                <c:pt idx="49">
                  <c:v>1.15149136577708</c:v>
                </c:pt>
                <c:pt idx="50">
                  <c:v>1.1554160125588695</c:v>
                </c:pt>
                <c:pt idx="51">
                  <c:v>1.1569858712715855</c:v>
                </c:pt>
                <c:pt idx="52">
                  <c:v>1.1577708006279435</c:v>
                </c:pt>
                <c:pt idx="53">
                  <c:v>1.161695447409733</c:v>
                </c:pt>
                <c:pt idx="54">
                  <c:v>1.1648351648351649</c:v>
                </c:pt>
                <c:pt idx="55">
                  <c:v>1.1695447409733124</c:v>
                </c:pt>
                <c:pt idx="56">
                  <c:v>1.1726844583987441</c:v>
                </c:pt>
                <c:pt idx="57">
                  <c:v>1.1734693877551019</c:v>
                </c:pt>
                <c:pt idx="58">
                  <c:v>1.1750392464678177</c:v>
                </c:pt>
                <c:pt idx="59">
                  <c:v>1.1750392464678177</c:v>
                </c:pt>
                <c:pt idx="60">
                  <c:v>1.1797488226059656</c:v>
                </c:pt>
                <c:pt idx="61">
                  <c:v>1.1844583987441131</c:v>
                </c:pt>
                <c:pt idx="62">
                  <c:v>1.1883830455259026</c:v>
                </c:pt>
                <c:pt idx="63">
                  <c:v>1.1923076923076923</c:v>
                </c:pt>
                <c:pt idx="64">
                  <c:v>1.194662480376766</c:v>
                </c:pt>
                <c:pt idx="65">
                  <c:v>1.1970172684458398</c:v>
                </c:pt>
                <c:pt idx="66">
                  <c:v>1.1970172684458398</c:v>
                </c:pt>
                <c:pt idx="67">
                  <c:v>1.2001569858712715</c:v>
                </c:pt>
                <c:pt idx="68">
                  <c:v>1.2025117739403453</c:v>
                </c:pt>
                <c:pt idx="69">
                  <c:v>1.206436420722135</c:v>
                </c:pt>
                <c:pt idx="70">
                  <c:v>1.205651491365777</c:v>
                </c:pt>
                <c:pt idx="71">
                  <c:v>1.204866562009419</c:v>
                </c:pt>
                <c:pt idx="72">
                  <c:v>1.2119309262166404</c:v>
                </c:pt>
                <c:pt idx="73">
                  <c:v>1.2158555729984302</c:v>
                </c:pt>
                <c:pt idx="74">
                  <c:v>1.2221350078492934</c:v>
                </c:pt>
                <c:pt idx="75">
                  <c:v>1.2268445839874411</c:v>
                </c:pt>
                <c:pt idx="76">
                  <c:v>1.2291993720565149</c:v>
                </c:pt>
                <c:pt idx="77">
                  <c:v>1.2299843014128726</c:v>
                </c:pt>
                <c:pt idx="78">
                  <c:v>1.2323390894819466</c:v>
                </c:pt>
                <c:pt idx="79">
                  <c:v>1.2346938775510203</c:v>
                </c:pt>
                <c:pt idx="80">
                  <c:v>1.2386185243328101</c:v>
                </c:pt>
                <c:pt idx="81">
                  <c:v>1.2425431711145998</c:v>
                </c:pt>
                <c:pt idx="82">
                  <c:v>1.2448979591836733</c:v>
                </c:pt>
                <c:pt idx="83">
                  <c:v>1.2448979591836733</c:v>
                </c:pt>
                <c:pt idx="84">
                  <c:v>1.248822605965463</c:v>
                </c:pt>
                <c:pt idx="85">
                  <c:v>1.2527472527472527</c:v>
                </c:pt>
                <c:pt idx="86">
                  <c:v>1.2558869701726845</c:v>
                </c:pt>
                <c:pt idx="87">
                  <c:v>1.2574568288854002</c:v>
                </c:pt>
                <c:pt idx="88">
                  <c:v>1.2566718995290422</c:v>
                </c:pt>
                <c:pt idx="89">
                  <c:v>1.2582417582417582</c:v>
                </c:pt>
                <c:pt idx="90">
                  <c:v>1.259811616954474</c:v>
                </c:pt>
                <c:pt idx="91">
                  <c:v>1.2621664050235479</c:v>
                </c:pt>
                <c:pt idx="92">
                  <c:v>1.2653061224489794</c:v>
                </c:pt>
                <c:pt idx="93">
                  <c:v>1.2684458398744112</c:v>
                </c:pt>
                <c:pt idx="94">
                  <c:v>1.2676609105180534</c:v>
                </c:pt>
                <c:pt idx="95">
                  <c:v>1.2660910518053377</c:v>
                </c:pt>
                <c:pt idx="96">
                  <c:v>1.2684458398744112</c:v>
                </c:pt>
                <c:pt idx="97">
                  <c:v>1.2708006279434851</c:v>
                </c:pt>
                <c:pt idx="98">
                  <c:v>1.2731554160125587</c:v>
                </c:pt>
                <c:pt idx="99">
                  <c:v>1.2755102040816326</c:v>
                </c:pt>
                <c:pt idx="100">
                  <c:v>1.2778649921507064</c:v>
                </c:pt>
                <c:pt idx="101">
                  <c:v>1.2794348508634221</c:v>
                </c:pt>
                <c:pt idx="102">
                  <c:v>1.2810047095761381</c:v>
                </c:pt>
                <c:pt idx="103">
                  <c:v>1.2825745682888541</c:v>
                </c:pt>
                <c:pt idx="104">
                  <c:v>1.2841444270015698</c:v>
                </c:pt>
                <c:pt idx="105">
                  <c:v>1.2872841444270016</c:v>
                </c:pt>
                <c:pt idx="106">
                  <c:v>1.2872841444270016</c:v>
                </c:pt>
                <c:pt idx="107">
                  <c:v>1.2864992150706436</c:v>
                </c:pt>
                <c:pt idx="108">
                  <c:v>1.2896389324960753</c:v>
                </c:pt>
                <c:pt idx="109">
                  <c:v>1.2912087912087911</c:v>
                </c:pt>
                <c:pt idx="110">
                  <c:v>1.2951334379905808</c:v>
                </c:pt>
                <c:pt idx="111">
                  <c:v>1.3045525902668758</c:v>
                </c:pt>
                <c:pt idx="112">
                  <c:v>1.3045525902668758</c:v>
                </c:pt>
                <c:pt idx="113">
                  <c:v>1.3045525902668758</c:v>
                </c:pt>
                <c:pt idx="114">
                  <c:v>1.3084772370486655</c:v>
                </c:pt>
                <c:pt idx="115">
                  <c:v>1.3116169544740972</c:v>
                </c:pt>
                <c:pt idx="116">
                  <c:v>1.3178963893249607</c:v>
                </c:pt>
                <c:pt idx="117">
                  <c:v>1.3202511773940344</c:v>
                </c:pt>
                <c:pt idx="118">
                  <c:v>1.3210361067503924</c:v>
                </c:pt>
                <c:pt idx="119">
                  <c:v>1.3210361067503924</c:v>
                </c:pt>
                <c:pt idx="120">
                  <c:v>1.3249607535321821</c:v>
                </c:pt>
                <c:pt idx="121">
                  <c:v>1.3328100470957613</c:v>
                </c:pt>
                <c:pt idx="122">
                  <c:v>1.3437990580847723</c:v>
                </c:pt>
                <c:pt idx="123">
                  <c:v>1.3445839874411303</c:v>
                </c:pt>
                <c:pt idx="124">
                  <c:v>1.346153846153846</c:v>
                </c:pt>
                <c:pt idx="125">
                  <c:v>1.3532182103610675</c:v>
                </c:pt>
                <c:pt idx="126">
                  <c:v>1.3563579277864992</c:v>
                </c:pt>
                <c:pt idx="127">
                  <c:v>1.3563579277864992</c:v>
                </c:pt>
                <c:pt idx="128">
                  <c:v>1.3634222919937204</c:v>
                </c:pt>
                <c:pt idx="129">
                  <c:v>1.3657770800627942</c:v>
                </c:pt>
                <c:pt idx="130">
                  <c:v>1.3665620094191522</c:v>
                </c:pt>
                <c:pt idx="131">
                  <c:v>1.3657770800627942</c:v>
                </c:pt>
                <c:pt idx="132">
                  <c:v>1.3744113029827314</c:v>
                </c:pt>
                <c:pt idx="133">
                  <c:v>1.3799058084772371</c:v>
                </c:pt>
                <c:pt idx="134">
                  <c:v>1.3830455259026686</c:v>
                </c:pt>
                <c:pt idx="135">
                  <c:v>1.3885400313971743</c:v>
                </c:pt>
                <c:pt idx="136">
                  <c:v>1.3948194662480375</c:v>
                </c:pt>
                <c:pt idx="137">
                  <c:v>1.3971742543171115</c:v>
                </c:pt>
                <c:pt idx="138">
                  <c:v>1.3932496075353218</c:v>
                </c:pt>
                <c:pt idx="139">
                  <c:v>1.3932496075353218</c:v>
                </c:pt>
                <c:pt idx="140">
                  <c:v>1.3995290423861853</c:v>
                </c:pt>
                <c:pt idx="141">
                  <c:v>1.3948194662480375</c:v>
                </c:pt>
                <c:pt idx="142">
                  <c:v>1.3924646781789638</c:v>
                </c:pt>
                <c:pt idx="143">
                  <c:v>1.3869701726844583</c:v>
                </c:pt>
                <c:pt idx="144">
                  <c:v>1.3901098901098901</c:v>
                </c:pt>
                <c:pt idx="145">
                  <c:v>1.3956043956043955</c:v>
                </c:pt>
                <c:pt idx="146">
                  <c:v>1.403453689167975</c:v>
                </c:pt>
                <c:pt idx="147">
                  <c:v>1.4113029827315542</c:v>
                </c:pt>
                <c:pt idx="148">
                  <c:v>1.4113029827315542</c:v>
                </c:pt>
                <c:pt idx="149">
                  <c:v>1.4120879120879122</c:v>
                </c:pt>
                <c:pt idx="150">
                  <c:v>1.4136577708006279</c:v>
                </c:pt>
                <c:pt idx="151">
                  <c:v>1.4183673469387754</c:v>
                </c:pt>
                <c:pt idx="152">
                  <c:v>1.4207221350078492</c:v>
                </c:pt>
                <c:pt idx="153">
                  <c:v>1.4230769230769231</c:v>
                </c:pt>
                <c:pt idx="154">
                  <c:v>1.4230769230769231</c:v>
                </c:pt>
                <c:pt idx="155">
                  <c:v>1.4199372056514914</c:v>
                </c:pt>
                <c:pt idx="156">
                  <c:v>1.4262166405023546</c:v>
                </c:pt>
                <c:pt idx="157">
                  <c:v>1.4372056514913656</c:v>
                </c:pt>
                <c:pt idx="158">
                  <c:v>1.4458398744113028</c:v>
                </c:pt>
                <c:pt idx="159">
                  <c:v>1.4427001569858713</c:v>
                </c:pt>
                <c:pt idx="160">
                  <c:v>1.4403453689167973</c:v>
                </c:pt>
                <c:pt idx="161">
                  <c:v>1.4419152276295133</c:v>
                </c:pt>
                <c:pt idx="162">
                  <c:v>1.4434850863422293</c:v>
                </c:pt>
                <c:pt idx="163">
                  <c:v>1.4489795918367345</c:v>
                </c:pt>
                <c:pt idx="164">
                  <c:v>1.453689167974882</c:v>
                </c:pt>
                <c:pt idx="165">
                  <c:v>1.4521193092621663</c:v>
                </c:pt>
                <c:pt idx="166">
                  <c:v>1.4481946624803768</c:v>
                </c:pt>
                <c:pt idx="167">
                  <c:v>1.446624803767661</c:v>
                </c:pt>
                <c:pt idx="168">
                  <c:v>1.453689167974882</c:v>
                </c:pt>
                <c:pt idx="169">
                  <c:v>1.4615384615384615</c:v>
                </c:pt>
                <c:pt idx="170">
                  <c:v>1.4709576138147566</c:v>
                </c:pt>
                <c:pt idx="171">
                  <c:v>1.4756671899529041</c:v>
                </c:pt>
                <c:pt idx="172">
                  <c:v>1.4843014128728413</c:v>
                </c:pt>
                <c:pt idx="173">
                  <c:v>1.4890109890109888</c:v>
                </c:pt>
                <c:pt idx="174">
                  <c:v>1.4866562009419153</c:v>
                </c:pt>
                <c:pt idx="175">
                  <c:v>1.4874411302982731</c:v>
                </c:pt>
                <c:pt idx="176">
                  <c:v>1.4905808477237048</c:v>
                </c:pt>
                <c:pt idx="177">
                  <c:v>1.498430141287284</c:v>
                </c:pt>
                <c:pt idx="178">
                  <c:v>1.499215070643642</c:v>
                </c:pt>
                <c:pt idx="179">
                  <c:v>1.4937205651491365</c:v>
                </c:pt>
                <c:pt idx="180">
                  <c:v>1.496860282574568</c:v>
                </c:pt>
                <c:pt idx="181">
                  <c:v>1.5054945054945055</c:v>
                </c:pt>
                <c:pt idx="182">
                  <c:v>1.5172684458398744</c:v>
                </c:pt>
                <c:pt idx="183">
                  <c:v>1.5274725274725274</c:v>
                </c:pt>
                <c:pt idx="184">
                  <c:v>1.5259026687598116</c:v>
                </c:pt>
                <c:pt idx="185">
                  <c:v>1.5266875981161694</c:v>
                </c:pt>
                <c:pt idx="186">
                  <c:v>1.5337519623233908</c:v>
                </c:pt>
                <c:pt idx="187">
                  <c:v>1.5416012558869701</c:v>
                </c:pt>
                <c:pt idx="188">
                  <c:v>1.5604395604395604</c:v>
                </c:pt>
                <c:pt idx="189">
                  <c:v>1.563579277864992</c:v>
                </c:pt>
                <c:pt idx="190">
                  <c:v>1.5510204081632653</c:v>
                </c:pt>
                <c:pt idx="191">
                  <c:v>1.544740973312402</c:v>
                </c:pt>
                <c:pt idx="192">
                  <c:v>1.5565149136577707</c:v>
                </c:pt>
                <c:pt idx="193">
                  <c:v>1.5596546310832025</c:v>
                </c:pt>
                <c:pt idx="194">
                  <c:v>1.5682888540031397</c:v>
                </c:pt>
                <c:pt idx="195">
                  <c:v>1.5816326530612244</c:v>
                </c:pt>
                <c:pt idx="196">
                  <c:v>1.5894819466248038</c:v>
                </c:pt>
                <c:pt idx="197">
                  <c:v>1.5926216640502355</c:v>
                </c:pt>
                <c:pt idx="198">
                  <c:v>1.597331240188383</c:v>
                </c:pt>
                <c:pt idx="199">
                  <c:v>1.6004709576138147</c:v>
                </c:pt>
                <c:pt idx="200">
                  <c:v>1.5926216640502355</c:v>
                </c:pt>
                <c:pt idx="201">
                  <c:v>1.5839874411302983</c:v>
                </c:pt>
                <c:pt idx="202">
                  <c:v>1.5816326530612244</c:v>
                </c:pt>
                <c:pt idx="203">
                  <c:v>1.5839874411302983</c:v>
                </c:pt>
                <c:pt idx="204">
                  <c:v>1.5888226059654631</c:v>
                </c:pt>
                <c:pt idx="205">
                  <c:v>1.5973233908948195</c:v>
                </c:pt>
                <c:pt idx="206">
                  <c:v>1.6118681318681318</c:v>
                </c:pt>
                <c:pt idx="207">
                  <c:v>1.6223390894819467</c:v>
                </c:pt>
                <c:pt idx="208">
                  <c:v>1.6322527472527473</c:v>
                </c:pt>
                <c:pt idx="209">
                  <c:v>1.6354160125588697</c:v>
                </c:pt>
                <c:pt idx="210">
                  <c:v>1.635</c:v>
                </c:pt>
                <c:pt idx="211">
                  <c:v>1.6320015698587127</c:v>
                </c:pt>
                <c:pt idx="212">
                  <c:v>1.6364992150706437</c:v>
                </c:pt>
                <c:pt idx="213">
                  <c:v>1.64</c:v>
                </c:pt>
                <c:pt idx="214">
                  <c:v>1.6497409733124018</c:v>
                </c:pt>
                <c:pt idx="215">
                  <c:v>1.6486342229199371</c:v>
                </c:pt>
                <c:pt idx="216">
                  <c:v>1.6568288854003139</c:v>
                </c:pt>
                <c:pt idx="217">
                  <c:v>1.661640502354788</c:v>
                </c:pt>
                <c:pt idx="218">
                  <c:v>1.676043956043956</c:v>
                </c:pt>
                <c:pt idx="219">
                  <c:v>1.6862087912087913</c:v>
                </c:pt>
                <c:pt idx="220">
                  <c:v>1.7004081632653061</c:v>
                </c:pt>
                <c:pt idx="221">
                  <c:v>1.7175431711145996</c:v>
                </c:pt>
                <c:pt idx="222">
                  <c:v>1.7265620094191523</c:v>
                </c:pt>
                <c:pt idx="223">
                  <c:v>1.7196703296703297</c:v>
                </c:pt>
                <c:pt idx="224">
                  <c:v>1.7172919937205651</c:v>
                </c:pt>
                <c:pt idx="225">
                  <c:v>1.699945054945055</c:v>
                </c:pt>
                <c:pt idx="226">
                  <c:v>1.667386185243328</c:v>
                </c:pt>
                <c:pt idx="227">
                  <c:v>1.6501412872841443</c:v>
                </c:pt>
                <c:pt idx="228">
                  <c:v>1.6573233908948195</c:v>
                </c:pt>
                <c:pt idx="229">
                  <c:v>1.6655651491365777</c:v>
                </c:pt>
                <c:pt idx="230">
                  <c:v>1.6696153846153845</c:v>
                </c:pt>
                <c:pt idx="231">
                  <c:v>1.6737833594976452</c:v>
                </c:pt>
                <c:pt idx="232">
                  <c:v>1.67861852433281</c:v>
                </c:pt>
                <c:pt idx="233">
                  <c:v>1.6930376766091051</c:v>
                </c:pt>
                <c:pt idx="234">
                  <c:v>1.6903532182103609</c:v>
                </c:pt>
                <c:pt idx="235">
                  <c:v>1.6941444270015698</c:v>
                </c:pt>
                <c:pt idx="236">
                  <c:v>1.695204081632653</c:v>
                </c:pt>
                <c:pt idx="237">
                  <c:v>1.6968367346938775</c:v>
                </c:pt>
                <c:pt idx="238">
                  <c:v>1.6980376766091052</c:v>
                </c:pt>
                <c:pt idx="239">
                  <c:v>1.6950470957613815</c:v>
                </c:pt>
                <c:pt idx="240">
                  <c:v>1.7008398744113029</c:v>
                </c:pt>
                <c:pt idx="241">
                  <c:v>1.7012637362637364</c:v>
                </c:pt>
                <c:pt idx="242">
                  <c:v>1.7082496075353217</c:v>
                </c:pt>
                <c:pt idx="243">
                  <c:v>1.7112166405023546</c:v>
                </c:pt>
                <c:pt idx="244">
                  <c:v>1.7125431711145995</c:v>
                </c:pt>
                <c:pt idx="245">
                  <c:v>1.7108712715855572</c:v>
                </c:pt>
                <c:pt idx="246">
                  <c:v>1.7112323390894819</c:v>
                </c:pt>
                <c:pt idx="247">
                  <c:v>1.7135949764521192</c:v>
                </c:pt>
                <c:pt idx="248">
                  <c:v>1.7145918367346937</c:v>
                </c:pt>
                <c:pt idx="249">
                  <c:v>1.7167268445839874</c:v>
                </c:pt>
                <c:pt idx="250">
                  <c:v>1.7174489795918366</c:v>
                </c:pt>
                <c:pt idx="251">
                  <c:v>1.7204003139717425</c:v>
                </c:pt>
                <c:pt idx="252">
                  <c:v>1.7285949764521193</c:v>
                </c:pt>
                <c:pt idx="253">
                  <c:v>1.7371193092621664</c:v>
                </c:pt>
                <c:pt idx="254">
                  <c:v>1.7540580847723706</c:v>
                </c:pt>
                <c:pt idx="255">
                  <c:v>1.7653532182103611</c:v>
                </c:pt>
                <c:pt idx="256">
                  <c:v>1.7736577708006278</c:v>
                </c:pt>
                <c:pt idx="257">
                  <c:v>1.7717582417582418</c:v>
                </c:pt>
                <c:pt idx="258">
                  <c:v>1.7733281004709576</c:v>
                </c:pt>
                <c:pt idx="259">
                  <c:v>1.7782182103610673</c:v>
                </c:pt>
                <c:pt idx="260">
                  <c:v>1.7809183673469389</c:v>
                </c:pt>
                <c:pt idx="261">
                  <c:v>1.7772448979591835</c:v>
                </c:pt>
                <c:pt idx="262">
                  <c:v>1.7757456828885398</c:v>
                </c:pt>
                <c:pt idx="263">
                  <c:v>1.7713657770800626</c:v>
                </c:pt>
                <c:pt idx="264">
                  <c:v>1.7791601255886969</c:v>
                </c:pt>
                <c:pt idx="265">
                  <c:v>1.7869937205651492</c:v>
                </c:pt>
                <c:pt idx="266">
                  <c:v>1.8005651491365775</c:v>
                </c:pt>
                <c:pt idx="267">
                  <c:v>1.8060047095761382</c:v>
                </c:pt>
                <c:pt idx="268">
                  <c:v>1.8038854003139717</c:v>
                </c:pt>
                <c:pt idx="269">
                  <c:v>1.8012401883830456</c:v>
                </c:pt>
                <c:pt idx="270">
                  <c:v>1.798304552590267</c:v>
                </c:pt>
                <c:pt idx="271">
                  <c:v>1.8083124018838304</c:v>
                </c:pt>
                <c:pt idx="272">
                  <c:v>1.8163814756671899</c:v>
                </c:pt>
                <c:pt idx="273">
                  <c:v>1.8156750392464678</c:v>
                </c:pt>
                <c:pt idx="274">
                  <c:v>1.8070722135007848</c:v>
                </c:pt>
                <c:pt idx="275">
                  <c:v>1.8022056514913656</c:v>
                </c:pt>
                <c:pt idx="276">
                  <c:v>1.8075353218210359</c:v>
                </c:pt>
                <c:pt idx="277">
                  <c:v>1.8223390894819465</c:v>
                </c:pt>
                <c:pt idx="278">
                  <c:v>1.8271036106750391</c:v>
                </c:pt>
                <c:pt idx="279">
                  <c:v>1.8252040816326531</c:v>
                </c:pt>
                <c:pt idx="280">
                  <c:v>1.8284536891679748</c:v>
                </c:pt>
                <c:pt idx="281">
                  <c:v>1.8328414442700156</c:v>
                </c:pt>
                <c:pt idx="282">
                  <c:v>1.8335635792778648</c:v>
                </c:pt>
                <c:pt idx="283">
                  <c:v>1.8357692307692308</c:v>
                </c:pt>
                <c:pt idx="284">
                  <c:v>1.8379042386185243</c:v>
                </c:pt>
                <c:pt idx="285">
                  <c:v>1.8331711145996858</c:v>
                </c:pt>
                <c:pt idx="286">
                  <c:v>1.8294270015698586</c:v>
                </c:pt>
                <c:pt idx="287">
                  <c:v>1.829270015698587</c:v>
                </c:pt>
                <c:pt idx="288">
                  <c:v>1.8360753532182104</c:v>
                </c:pt>
                <c:pt idx="289">
                  <c:v>1.8428649921507063</c:v>
                </c:pt>
                <c:pt idx="290">
                  <c:v>1.8547331240188383</c:v>
                </c:pt>
                <c:pt idx="291">
                  <c:v>1.8608477237048664</c:v>
                </c:pt>
                <c:pt idx="292">
                  <c:v>1.8673469387755102</c:v>
                </c:pt>
                <c:pt idx="293">
                  <c:v>1.8708241758241757</c:v>
                </c:pt>
                <c:pt idx="294">
                  <c:v>1.8700941915227629</c:v>
                </c:pt>
                <c:pt idx="295">
                  <c:v>1.8669701726844583</c:v>
                </c:pt>
                <c:pt idx="296">
                  <c:v>1.8683751962323389</c:v>
                </c:pt>
                <c:pt idx="297">
                  <c:v>1.8636813186813186</c:v>
                </c:pt>
                <c:pt idx="298">
                  <c:v>1.85361852433281</c:v>
                </c:pt>
                <c:pt idx="299">
                  <c:v>1.8431083202511773</c:v>
                </c:pt>
                <c:pt idx="300">
                  <c:v>1.8344348508634221</c:v>
                </c:pt>
                <c:pt idx="301">
                  <c:v>1.8424018838304552</c:v>
                </c:pt>
                <c:pt idx="302">
                  <c:v>1.8533673469387755</c:v>
                </c:pt>
                <c:pt idx="303">
                  <c:v>1.8571350078492934</c:v>
                </c:pt>
                <c:pt idx="304">
                  <c:v>1.8666012558869702</c:v>
                </c:pt>
                <c:pt idx="305">
                  <c:v>1.8731397174254316</c:v>
                </c:pt>
                <c:pt idx="306">
                  <c:v>1.8732653061224489</c:v>
                </c:pt>
                <c:pt idx="307">
                  <c:v>1.8706122448979592</c:v>
                </c:pt>
                <c:pt idx="308">
                  <c:v>1.8677001569858711</c:v>
                </c:pt>
                <c:pt idx="309">
                  <c:v>1.8668602825745682</c:v>
                </c:pt>
                <c:pt idx="310">
                  <c:v>1.8629199372056515</c:v>
                </c:pt>
                <c:pt idx="311">
                  <c:v>1.8565541601255886</c:v>
                </c:pt>
                <c:pt idx="312">
                  <c:v>1.859623233908948</c:v>
                </c:pt>
                <c:pt idx="313">
                  <c:v>1.8611538461538459</c:v>
                </c:pt>
                <c:pt idx="314">
                  <c:v>1.8691679748822605</c:v>
                </c:pt>
                <c:pt idx="315">
                  <c:v>1.8780298273155416</c:v>
                </c:pt>
                <c:pt idx="316">
                  <c:v>1.8856279434850864</c:v>
                </c:pt>
                <c:pt idx="317">
                  <c:v>1.8918210361067502</c:v>
                </c:pt>
                <c:pt idx="318">
                  <c:v>1.8887598116169544</c:v>
                </c:pt>
                <c:pt idx="319">
                  <c:v>1.8904945054945053</c:v>
                </c:pt>
                <c:pt idx="320">
                  <c:v>1.8950392464678179</c:v>
                </c:pt>
                <c:pt idx="321">
                  <c:v>1.8974018838304554</c:v>
                </c:pt>
                <c:pt idx="322">
                  <c:v>1.8944505494505495</c:v>
                </c:pt>
                <c:pt idx="323">
                  <c:v>1.8950706436420721</c:v>
                </c:pt>
                <c:pt idx="324">
                  <c:v>1.9061145996860283</c:v>
                </c:pt>
                <c:pt idx="325">
                  <c:v>1.9121114599686029</c:v>
                </c:pt>
                <c:pt idx="326">
                  <c:v>1.9136656200941913</c:v>
                </c:pt>
                <c:pt idx="327">
                  <c:v>1.9193406593406592</c:v>
                </c:pt>
                <c:pt idx="328">
                  <c:v>1.9209811616954473</c:v>
                </c:pt>
                <c:pt idx="329">
                  <c:v>1.922723704866562</c:v>
                </c:pt>
                <c:pt idx="330">
                  <c:v>1.921397174254317</c:v>
                </c:pt>
                <c:pt idx="331">
                  <c:v>1.9271507064364206</c:v>
                </c:pt>
                <c:pt idx="332">
                  <c:v>1.9373547880690736</c:v>
                </c:pt>
                <c:pt idx="333">
                  <c:v>1.9361302982731554</c:v>
                </c:pt>
                <c:pt idx="334">
                  <c:v>1.9361773940345368</c:v>
                </c:pt>
                <c:pt idx="335">
                  <c:v>1.9350392464678179</c:v>
                </c:pt>
                <c:pt idx="336">
                  <c:v>1.9455808477237047</c:v>
                </c:pt>
                <c:pt idx="337">
                  <c:v>1.9544034536891679</c:v>
                </c:pt>
                <c:pt idx="338">
                  <c:v>1.958822605965463</c:v>
                </c:pt>
                <c:pt idx="339">
                  <c:v>1.9666091051805337</c:v>
                </c:pt>
                <c:pt idx="340">
                  <c:v>1.9747880690737831</c:v>
                </c:pt>
                <c:pt idx="341">
                  <c:v>1.9779356357927786</c:v>
                </c:pt>
                <c:pt idx="342">
                  <c:v>1.9780690737833595</c:v>
                </c:pt>
                <c:pt idx="343">
                  <c:v>1.9791679748822604</c:v>
                </c:pt>
                <c:pt idx="344">
                  <c:v>1.9814678178963891</c:v>
                </c:pt>
                <c:pt idx="345">
                  <c:v>1.9849686028257456</c:v>
                </c:pt>
                <c:pt idx="346">
                  <c:v>1.9783202511773941</c:v>
                </c:pt>
                <c:pt idx="347">
                  <c:v>1.9720015698587126</c:v>
                </c:pt>
                <c:pt idx="348">
                  <c:v>1.9757613814756669</c:v>
                </c:pt>
                <c:pt idx="349">
                  <c:v>1.9841130298273155</c:v>
                </c:pt>
                <c:pt idx="350">
                  <c:v>1.9953061224489794</c:v>
                </c:pt>
                <c:pt idx="351">
                  <c:v>2.0058712715855571</c:v>
                </c:pt>
                <c:pt idx="352">
                  <c:v>2.0101412872841444</c:v>
                </c:pt>
                <c:pt idx="353">
                  <c:v>2.0105416012558868</c:v>
                </c:pt>
                <c:pt idx="354">
                  <c:v>2.013901098901099</c:v>
                </c:pt>
                <c:pt idx="355">
                  <c:v>2.0137990580847722</c:v>
                </c:pt>
                <c:pt idx="356">
                  <c:v>2.0153767660910518</c:v>
                </c:pt>
                <c:pt idx="357">
                  <c:v>2.0199843014128729</c:v>
                </c:pt>
                <c:pt idx="358">
                  <c:v>2.0189010989010989</c:v>
                </c:pt>
                <c:pt idx="359">
                  <c:v>2.0170643642072212</c:v>
                </c:pt>
                <c:pt idx="360">
                  <c:v>2.02489010989011</c:v>
                </c:pt>
                <c:pt idx="361">
                  <c:v>2.0304395604395604</c:v>
                </c:pt>
                <c:pt idx="362">
                  <c:v>2.0260204081632653</c:v>
                </c:pt>
                <c:pt idx="363">
                  <c:v>2.0124725274725273</c:v>
                </c:pt>
                <c:pt idx="364">
                  <c:v>2.0125117739403455</c:v>
                </c:pt>
                <c:pt idx="365">
                  <c:v>2.0235243328100472</c:v>
                </c:pt>
                <c:pt idx="366">
                  <c:v>2.0337598116169544</c:v>
                </c:pt>
                <c:pt idx="367">
                  <c:v>2.0401726844583985</c:v>
                </c:pt>
                <c:pt idx="368">
                  <c:v>2.043014128728414</c:v>
                </c:pt>
                <c:pt idx="369">
                  <c:v>2.0438618524332806</c:v>
                </c:pt>
                <c:pt idx="370">
                  <c:v>2.0426138147566717</c:v>
                </c:pt>
                <c:pt idx="371">
                  <c:v>2.0445368916797486</c:v>
                </c:pt>
                <c:pt idx="372">
                  <c:v>2.0532339089481946</c:v>
                </c:pt>
                <c:pt idx="373">
                  <c:v>2.0644740973312401</c:v>
                </c:pt>
                <c:pt idx="374">
                  <c:v>2.0790973312401886</c:v>
                </c:pt>
                <c:pt idx="375">
                  <c:v>2.0961852433281001</c:v>
                </c:pt>
                <c:pt idx="376">
                  <c:v>2.1129905808477236</c:v>
                </c:pt>
                <c:pt idx="377">
                  <c:v>2.1326216640502356</c:v>
                </c:pt>
                <c:pt idx="378">
                  <c:v>2.1428806907378335</c:v>
                </c:pt>
                <c:pt idx="379">
                  <c:v>2.1473076923076921</c:v>
                </c:pt>
                <c:pt idx="380">
                  <c:v>2.1531397174254314</c:v>
                </c:pt>
                <c:pt idx="381">
                  <c:v>2.1710282574568289</c:v>
                </c:pt>
                <c:pt idx="382">
                  <c:v>2.1816954474097328</c:v>
                </c:pt>
                <c:pt idx="383">
                  <c:v>2.1883987441130297</c:v>
                </c:pt>
                <c:pt idx="384">
                  <c:v>2.2068131868131871</c:v>
                </c:pt>
                <c:pt idx="385">
                  <c:v>2.2269701726844584</c:v>
                </c:pt>
                <c:pt idx="386">
                  <c:v>2.2567032967032969</c:v>
                </c:pt>
                <c:pt idx="387">
                  <c:v>2.2693014128728413</c:v>
                </c:pt>
                <c:pt idx="388">
                  <c:v>2.2943171114599683</c:v>
                </c:pt>
                <c:pt idx="389">
                  <c:v>2.3258320251177391</c:v>
                </c:pt>
                <c:pt idx="390">
                  <c:v>2.3255572998430143</c:v>
                </c:pt>
                <c:pt idx="391">
                  <c:v>2.324733124018838</c:v>
                </c:pt>
                <c:pt idx="392">
                  <c:v>2.3297331240188384</c:v>
                </c:pt>
                <c:pt idx="393">
                  <c:v>2.3391836734693876</c:v>
                </c:pt>
                <c:pt idx="394">
                  <c:v>2.3368210361067505</c:v>
                </c:pt>
                <c:pt idx="395">
                  <c:v>2.3296467817896391</c:v>
                </c:pt>
                <c:pt idx="396">
                  <c:v>2.3482731554160128</c:v>
                </c:pt>
                <c:pt idx="397">
                  <c:v>2.3613814756671898</c:v>
                </c:pt>
                <c:pt idx="398">
                  <c:v>2.369199372056515</c:v>
                </c:pt>
                <c:pt idx="399">
                  <c:v>2.3804788069073783</c:v>
                </c:pt>
                <c:pt idx="400">
                  <c:v>2.3835871271585556</c:v>
                </c:pt>
                <c:pt idx="401">
                  <c:v>2.3870172684458399</c:v>
                </c:pt>
                <c:pt idx="402">
                  <c:v>2.389623233908948</c:v>
                </c:pt>
                <c:pt idx="403">
                  <c:v>2.3955729984301413</c:v>
                </c:pt>
                <c:pt idx="404">
                  <c:v>2.4032496075353214</c:v>
                </c:pt>
                <c:pt idx="405">
                  <c:v>2.408226059654631</c:v>
                </c:pt>
                <c:pt idx="406">
                  <c:v>2.4112009419152276</c:v>
                </c:pt>
                <c:pt idx="407">
                  <c:v>2.4077080062794347</c:v>
                </c:pt>
                <c:pt idx="408">
                  <c:v>2.4132182103610673</c:v>
                </c:pt>
                <c:pt idx="409">
                  <c:v>2.4226844583987437</c:v>
                </c:pt>
                <c:pt idx="410">
                  <c:v>2.4313186813186811</c:v>
                </c:pt>
                <c:pt idx="411">
                  <c:v>2.4416640502354787</c:v>
                </c:pt>
                <c:pt idx="412">
                  <c:v>2.4449136577708006</c:v>
                </c:pt>
                <c:pt idx="413">
                  <c:v>2.4477315541601254</c:v>
                </c:pt>
                <c:pt idx="414">
                  <c:v>2.4488540031397172</c:v>
                </c:pt>
                <c:pt idx="415">
                  <c:v>2.452755102040816</c:v>
                </c:pt>
                <c:pt idx="416">
                  <c:v>2.4581161695447409</c:v>
                </c:pt>
                <c:pt idx="417">
                  <c:v>2.4608398744113029</c:v>
                </c:pt>
                <c:pt idx="418">
                  <c:v>2.4621350078492932</c:v>
                </c:pt>
                <c:pt idx="419">
                  <c:v>2.4577629513343799</c:v>
                </c:pt>
                <c:pt idx="420">
                  <c:v>2.4632417582417583</c:v>
                </c:pt>
                <c:pt idx="421">
                  <c:v>2.4728728414442696</c:v>
                </c:pt>
                <c:pt idx="422">
                  <c:v>2.4815227629513346</c:v>
                </c:pt>
                <c:pt idx="423">
                  <c:v>2.4918759811616953</c:v>
                </c:pt>
                <c:pt idx="424">
                  <c:v>2.4950392464678179</c:v>
                </c:pt>
                <c:pt idx="425">
                  <c:v>2.4979120879120877</c:v>
                </c:pt>
                <c:pt idx="426">
                  <c:v>2.4991051805337521</c:v>
                </c:pt>
                <c:pt idx="427">
                  <c:v>2.5030298273155416</c:v>
                </c:pt>
                <c:pt idx="428">
                  <c:v>2.5082496075353218</c:v>
                </c:pt>
                <c:pt idx="429">
                  <c:v>2.5107221350078492</c:v>
                </c:pt>
                <c:pt idx="430">
                  <c:v>2.5118602825745682</c:v>
                </c:pt>
                <c:pt idx="431">
                  <c:v>2.5074489795918367</c:v>
                </c:pt>
                <c:pt idx="432">
                  <c:v>2.5131475667189953</c:v>
                </c:pt>
                <c:pt idx="433">
                  <c:v>2.5229042386185241</c:v>
                </c:pt>
                <c:pt idx="434">
                  <c:v>2.5313343799058083</c:v>
                </c:pt>
                <c:pt idx="435">
                  <c:v>2.5413500784929353</c:v>
                </c:pt>
                <c:pt idx="436">
                  <c:v>2.5441993720565144</c:v>
                </c:pt>
                <c:pt idx="437">
                  <c:v>2.547119309262166</c:v>
                </c:pt>
                <c:pt idx="438">
                  <c:v>2.5486342229199375</c:v>
                </c:pt>
                <c:pt idx="439">
                  <c:v>2.5530533751962325</c:v>
                </c:pt>
                <c:pt idx="440">
                  <c:v>2.5587755102040814</c:v>
                </c:pt>
                <c:pt idx="441">
                  <c:v>2.5616091051805334</c:v>
                </c:pt>
                <c:pt idx="442">
                  <c:v>2.5630062794348505</c:v>
                </c:pt>
                <c:pt idx="443">
                  <c:v>2.5586420722135008</c:v>
                </c:pt>
                <c:pt idx="444">
                  <c:v>2.5645211930926219</c:v>
                </c:pt>
                <c:pt idx="445">
                  <c:v>2.5744819466248035</c:v>
                </c:pt>
                <c:pt idx="446">
                  <c:v>2.5830533751962323</c:v>
                </c:pt>
                <c:pt idx="447">
                  <c:v>2.5932025117739403</c:v>
                </c:pt>
                <c:pt idx="448">
                  <c:v>2.5959968602825745</c:v>
                </c:pt>
                <c:pt idx="449">
                  <c:v>2.5988226059654629</c:v>
                </c:pt>
                <c:pt idx="450">
                  <c:v>2.6002276295133435</c:v>
                </c:pt>
                <c:pt idx="451">
                  <c:v>2.6046546310832026</c:v>
                </c:pt>
                <c:pt idx="452">
                  <c:v>2.6105102040816326</c:v>
                </c:pt>
                <c:pt idx="453">
                  <c:v>2.6135007849293559</c:v>
                </c:pt>
                <c:pt idx="454">
                  <c:v>2.615039246467818</c:v>
                </c:pt>
                <c:pt idx="455">
                  <c:v>2.6106907378335946</c:v>
                </c:pt>
                <c:pt idx="456">
                  <c:v>2.6167974882260596</c:v>
                </c:pt>
                <c:pt idx="457">
                  <c:v>2.6271978021978017</c:v>
                </c:pt>
                <c:pt idx="458">
                  <c:v>2.6362558869701722</c:v>
                </c:pt>
                <c:pt idx="459">
                  <c:v>2.6469152276295129</c:v>
                </c:pt>
                <c:pt idx="460">
                  <c:v>2.6500941915227632</c:v>
                </c:pt>
                <c:pt idx="461">
                  <c:v>2.6532888540031396</c:v>
                </c:pt>
                <c:pt idx="462">
                  <c:v>2.6549999999999998</c:v>
                </c:pt>
                <c:pt idx="463">
                  <c:v>2.6597645211930923</c:v>
                </c:pt>
                <c:pt idx="464">
                  <c:v>2.6659340659340658</c:v>
                </c:pt>
                <c:pt idx="465">
                  <c:v>2.6691365777080063</c:v>
                </c:pt>
                <c:pt idx="466">
                  <c:v>2.6708398744113029</c:v>
                </c:pt>
                <c:pt idx="467">
                  <c:v>2.6665149136577706</c:v>
                </c:pt>
                <c:pt idx="468">
                  <c:v>2.6728649921507066</c:v>
                </c:pt>
                <c:pt idx="469">
                  <c:v>2.6834929356357926</c:v>
                </c:pt>
                <c:pt idx="470">
                  <c:v>2.6927080062794349</c:v>
                </c:pt>
                <c:pt idx="471">
                  <c:v>2.7036263736263737</c:v>
                </c:pt>
                <c:pt idx="472">
                  <c:v>2.706868131868132</c:v>
                </c:pt>
                <c:pt idx="473">
                  <c:v>2.7101177394034535</c:v>
                </c:pt>
                <c:pt idx="474">
                  <c:v>2.7118288854003141</c:v>
                </c:pt>
                <c:pt idx="475">
                  <c:v>2.7166562009419151</c:v>
                </c:pt>
                <c:pt idx="476">
                  <c:v>2.722927786499215</c:v>
                </c:pt>
                <c:pt idx="477">
                  <c:v>2.7261695447409733</c:v>
                </c:pt>
                <c:pt idx="478">
                  <c:v>2.727888540031397</c:v>
                </c:pt>
                <c:pt idx="479">
                  <c:v>2.7234693877551019</c:v>
                </c:pt>
                <c:pt idx="480">
                  <c:v>2.7299607535321821</c:v>
                </c:pt>
                <c:pt idx="481">
                  <c:v>2.7408398744113027</c:v>
                </c:pt>
                <c:pt idx="482">
                  <c:v>2.7502904238618524</c:v>
                </c:pt>
                <c:pt idx="483">
                  <c:v>2.7614835164835161</c:v>
                </c:pt>
                <c:pt idx="484">
                  <c:v>2.7648508634222919</c:v>
                </c:pt>
                <c:pt idx="485">
                  <c:v>2.7682103610675037</c:v>
                </c:pt>
                <c:pt idx="486">
                  <c:v>2.77</c:v>
                </c:pt>
                <c:pt idx="487">
                  <c:v>2.7749607535321816</c:v>
                </c:pt>
                <c:pt idx="488">
                  <c:v>2.7813814756671897</c:v>
                </c:pt>
                <c:pt idx="489">
                  <c:v>2.7846938775510202</c:v>
                </c:pt>
                <c:pt idx="490">
                  <c:v>2.7864442700156986</c:v>
                </c:pt>
                <c:pt idx="491">
                  <c:v>2.7819073783359496</c:v>
                </c:pt>
                <c:pt idx="492">
                  <c:v>2.7885164835164833</c:v>
                </c:pt>
                <c:pt idx="493">
                  <c:v>2.7995918367346939</c:v>
                </c:pt>
                <c:pt idx="494">
                  <c:v>2.8092150706436421</c:v>
                </c:pt>
                <c:pt idx="495">
                  <c:v>2.8206043956043958</c:v>
                </c:pt>
                <c:pt idx="496">
                  <c:v>2.8239874411302983</c:v>
                </c:pt>
                <c:pt idx="497">
                  <c:v>2.8273626373626373</c:v>
                </c:pt>
                <c:pt idx="498">
                  <c:v>2.8291365777080064</c:v>
                </c:pt>
                <c:pt idx="499">
                  <c:v>2.8341444270015699</c:v>
                </c:pt>
                <c:pt idx="500">
                  <c:v>2.8406514913657768</c:v>
                </c:pt>
                <c:pt idx="501">
                  <c:v>2.8439795918367343</c:v>
                </c:pt>
                <c:pt idx="502">
                  <c:v>2.8456985871271581</c:v>
                </c:pt>
                <c:pt idx="503">
                  <c:v>2.840981161695447</c:v>
                </c:pt>
                <c:pt idx="504">
                  <c:v>2.847621664050235</c:v>
                </c:pt>
                <c:pt idx="505">
                  <c:v>2.8589167974882259</c:v>
                </c:pt>
                <c:pt idx="506">
                  <c:v>2.8687362637362632</c:v>
                </c:pt>
                <c:pt idx="507">
                  <c:v>2.8802982731554159</c:v>
                </c:pt>
                <c:pt idx="508">
                  <c:v>2.8837048665620095</c:v>
                </c:pt>
                <c:pt idx="509">
                  <c:v>2.8871507064364206</c:v>
                </c:pt>
                <c:pt idx="510">
                  <c:v>2.8889717425431711</c:v>
                </c:pt>
                <c:pt idx="511">
                  <c:v>2.8941287284144424</c:v>
                </c:pt>
                <c:pt idx="512">
                  <c:v>2.9008163265306122</c:v>
                </c:pt>
                <c:pt idx="513">
                  <c:v>2.9042778649921503</c:v>
                </c:pt>
                <c:pt idx="514">
                  <c:v>2.906114599686028</c:v>
                </c:pt>
                <c:pt idx="515">
                  <c:v>2.901397174254317</c:v>
                </c:pt>
                <c:pt idx="516">
                  <c:v>2.9082967032967031</c:v>
                </c:pt>
                <c:pt idx="517">
                  <c:v>2.9198744113029829</c:v>
                </c:pt>
                <c:pt idx="518">
                  <c:v>2.9299372056514912</c:v>
                </c:pt>
                <c:pt idx="519">
                  <c:v>2.9418602825745683</c:v>
                </c:pt>
                <c:pt idx="520">
                  <c:v>2.9454552590266871</c:v>
                </c:pt>
                <c:pt idx="521">
                  <c:v>2.949065934065934</c:v>
                </c:pt>
                <c:pt idx="522">
                  <c:v>2.9510204081632652</c:v>
                </c:pt>
                <c:pt idx="523">
                  <c:v>2.956373626373626</c:v>
                </c:pt>
                <c:pt idx="524">
                  <c:v>2.9633124018838304</c:v>
                </c:pt>
                <c:pt idx="525">
                  <c:v>2.9669623233908946</c:v>
                </c:pt>
                <c:pt idx="526">
                  <c:v>2.9689638932496072</c:v>
                </c:pt>
                <c:pt idx="527">
                  <c:v>2.9643014128728411</c:v>
                </c:pt>
                <c:pt idx="528">
                  <c:v>2.9715227629513343</c:v>
                </c:pt>
                <c:pt idx="529">
                  <c:v>2.9835321821036103</c:v>
                </c:pt>
                <c:pt idx="530">
                  <c:v>2.9940031397174249</c:v>
                </c:pt>
                <c:pt idx="531">
                  <c:v>3.006397174254317</c:v>
                </c:pt>
                <c:pt idx="532">
                  <c:v>3.0102825745682886</c:v>
                </c:pt>
                <c:pt idx="533">
                  <c:v>3.014199372056515</c:v>
                </c:pt>
                <c:pt idx="534">
                  <c:v>3.0164207221350074</c:v>
                </c:pt>
                <c:pt idx="535">
                  <c:v>3.0221114599686025</c:v>
                </c:pt>
                <c:pt idx="536">
                  <c:v>3.0294113029827314</c:v>
                </c:pt>
                <c:pt idx="537">
                  <c:v>3.0333359497645209</c:v>
                </c:pt>
                <c:pt idx="538">
                  <c:v>3.0355729984301414</c:v>
                </c:pt>
                <c:pt idx="539">
                  <c:v>3.0309733124018838</c:v>
                </c:pt>
                <c:pt idx="540">
                  <c:v>3.0385321821036104</c:v>
                </c:pt>
                <c:pt idx="541">
                  <c:v>3.0509576138147567</c:v>
                </c:pt>
                <c:pt idx="542">
                  <c:v>3.0618131868131866</c:v>
                </c:pt>
                <c:pt idx="543">
                  <c:v>3.0746232339089481</c:v>
                </c:pt>
                <c:pt idx="544">
                  <c:v>3.0787205651491365</c:v>
                </c:pt>
                <c:pt idx="545">
                  <c:v>3.082833594976452</c:v>
                </c:pt>
                <c:pt idx="546">
                  <c:v>3.0852197802197803</c:v>
                </c:pt>
                <c:pt idx="547">
                  <c:v>3.0911616954474099</c:v>
                </c:pt>
                <c:pt idx="548">
                  <c:v>3.0987441130298268</c:v>
                </c:pt>
                <c:pt idx="549">
                  <c:v>3.102888540031397</c:v>
                </c:pt>
                <c:pt idx="550">
                  <c:v>3.1052904238618519</c:v>
                </c:pt>
                <c:pt idx="551">
                  <c:v>3.1006828885400313</c:v>
                </c:pt>
                <c:pt idx="552">
                  <c:v>3.1084850863422293</c:v>
                </c:pt>
                <c:pt idx="553">
                  <c:v>3.1213579277864989</c:v>
                </c:pt>
                <c:pt idx="554">
                  <c:v>3.1326216640502356</c:v>
                </c:pt>
                <c:pt idx="555">
                  <c:v>3.1457927786499216</c:v>
                </c:pt>
                <c:pt idx="556">
                  <c:v>3.1500627943485084</c:v>
                </c:pt>
                <c:pt idx="557">
                  <c:v>3.1543720565149136</c:v>
                </c:pt>
                <c:pt idx="558">
                  <c:v>3.1569230769230767</c:v>
                </c:pt>
                <c:pt idx="559">
                  <c:v>3.1631004709576134</c:v>
                </c:pt>
                <c:pt idx="560">
                  <c:v>3.1709419152276292</c:v>
                </c:pt>
                <c:pt idx="561">
                  <c:v>3.175259026687598</c:v>
                </c:pt>
                <c:pt idx="562">
                  <c:v>3.177794348508634</c:v>
                </c:pt>
                <c:pt idx="563">
                  <c:v>3.1731868131868133</c:v>
                </c:pt>
                <c:pt idx="564">
                  <c:v>3.1813108320251176</c:v>
                </c:pt>
                <c:pt idx="565">
                  <c:v>3.1945368916797485</c:v>
                </c:pt>
                <c:pt idx="566">
                  <c:v>3.2061067503924647</c:v>
                </c:pt>
                <c:pt idx="567">
                  <c:v>3.2197409733124016</c:v>
                </c:pt>
                <c:pt idx="568">
                  <c:v>3.2242464678178964</c:v>
                </c:pt>
                <c:pt idx="569">
                  <c:v>3.2287676609105183</c:v>
                </c:pt>
                <c:pt idx="570">
                  <c:v>3.2314599686028256</c:v>
                </c:pt>
                <c:pt idx="571">
                  <c:v>3.2378885400313973</c:v>
                </c:pt>
                <c:pt idx="572">
                  <c:v>3.2460282574568287</c:v>
                </c:pt>
                <c:pt idx="573">
                  <c:v>3.2505651491365777</c:v>
                </c:pt>
                <c:pt idx="574">
                  <c:v>3.2532888540031397</c:v>
                </c:pt>
                <c:pt idx="575">
                  <c:v>3.2486813186813186</c:v>
                </c:pt>
                <c:pt idx="576">
                  <c:v>3.2571036106750388</c:v>
                </c:pt>
                <c:pt idx="577">
                  <c:v>3.2707299843014126</c:v>
                </c:pt>
                <c:pt idx="578">
                  <c:v>3.2826687598116169</c:v>
                </c:pt>
                <c:pt idx="579">
                  <c:v>3.2967111459968601</c:v>
                </c:pt>
                <c:pt idx="580">
                  <c:v>3.3014128728414445</c:v>
                </c:pt>
                <c:pt idx="581">
                  <c:v>3.3061067503924644</c:v>
                </c:pt>
                <c:pt idx="582">
                  <c:v>3.3089324960753532</c:v>
                </c:pt>
                <c:pt idx="583">
                  <c:v>3.3155651491365776</c:v>
                </c:pt>
                <c:pt idx="584">
                  <c:v>3.3239638932496076</c:v>
                </c:pt>
                <c:pt idx="585">
                  <c:v>3.3286734693877547</c:v>
                </c:pt>
                <c:pt idx="586">
                  <c:v>3.3315384615384613</c:v>
                </c:pt>
                <c:pt idx="587">
                  <c:v>3.3269073783359495</c:v>
                </c:pt>
                <c:pt idx="588">
                  <c:v>3.3356357927786497</c:v>
                </c:pt>
                <c:pt idx="589">
                  <c:v>3.3496938775510201</c:v>
                </c:pt>
                <c:pt idx="590">
                  <c:v>3.3620329670329667</c:v>
                </c:pt>
                <c:pt idx="591">
                  <c:v>3.3765463108320253</c:v>
                </c:pt>
                <c:pt idx="592">
                  <c:v>3.3814992150706433</c:v>
                </c:pt>
                <c:pt idx="593">
                  <c:v>3.386467817896389</c:v>
                </c:pt>
                <c:pt idx="594">
                  <c:v>3.3895368916797488</c:v>
                </c:pt>
                <c:pt idx="595">
                  <c:v>3.396507064364207</c:v>
                </c:pt>
                <c:pt idx="596">
                  <c:v>3.4052747252747251</c:v>
                </c:pt>
                <c:pt idx="597">
                  <c:v>3.4102511773940343</c:v>
                </c:pt>
                <c:pt idx="598">
                  <c:v>3.4133281004709577</c:v>
                </c:pt>
                <c:pt idx="599">
                  <c:v>3.4087284144427001</c:v>
                </c:pt>
                <c:pt idx="600">
                  <c:v>3.4177943485086342</c:v>
                </c:pt>
                <c:pt idx="601">
                  <c:v>3.4324175824175822</c:v>
                </c:pt>
                <c:pt idx="602">
                  <c:v>3.4452354788069073</c:v>
                </c:pt>
                <c:pt idx="603">
                  <c:v>3.4601491365777077</c:v>
                </c:pt>
                <c:pt idx="604">
                  <c:v>3.4652668759811616</c:v>
                </c:pt>
                <c:pt idx="605">
                  <c:v>3.4704081632653061</c:v>
                </c:pt>
                <c:pt idx="606">
                  <c:v>3.4736028257456826</c:v>
                </c:pt>
                <c:pt idx="607">
                  <c:v>3.4808006279434851</c:v>
                </c:pt>
                <c:pt idx="608">
                  <c:v>3.4898194662480377</c:v>
                </c:pt>
                <c:pt idx="609">
                  <c:v>3.4949607535321818</c:v>
                </c:pt>
                <c:pt idx="610">
                  <c:v>3.4981475667189952</c:v>
                </c:pt>
                <c:pt idx="611">
                  <c:v>3.493469387755102</c:v>
                </c:pt>
                <c:pt idx="612">
                  <c:v>3.5028100470957613</c:v>
                </c:pt>
                <c:pt idx="613">
                  <c:v>3.5177472527472524</c:v>
                </c:pt>
                <c:pt idx="614">
                  <c:v>3.5308634222919935</c:v>
                </c:pt>
                <c:pt idx="615">
                  <c:v>3.5462715855572999</c:v>
                </c:pt>
                <c:pt idx="616">
                  <c:v>3.5516248037676608</c:v>
                </c:pt>
                <c:pt idx="617">
                  <c:v>3.5569937205651492</c:v>
                </c:pt>
                <c:pt idx="618">
                  <c:v>3.560353218210361</c:v>
                </c:pt>
                <c:pt idx="619">
                  <c:v>3.5678100470957612</c:v>
                </c:pt>
                <c:pt idx="620">
                  <c:v>3.5771193092621663</c:v>
                </c:pt>
                <c:pt idx="621">
                  <c:v>3.5824489795918364</c:v>
                </c:pt>
                <c:pt idx="622">
                  <c:v>3.5857692307692304</c:v>
                </c:pt>
                <c:pt idx="623">
                  <c:v>3.5810204081632651</c:v>
                </c:pt>
                <c:pt idx="624">
                  <c:v>3.5906357927786496</c:v>
                </c:pt>
                <c:pt idx="625">
                  <c:v>3.6059733124018836</c:v>
                </c:pt>
                <c:pt idx="626">
                  <c:v>3.619434850863422</c:v>
                </c:pt>
                <c:pt idx="627">
                  <c:v>3.6352276295133437</c:v>
                </c:pt>
                <c:pt idx="628">
                  <c:v>3.6407378335949763</c:v>
                </c:pt>
                <c:pt idx="629">
                  <c:v>3.6462558869701724</c:v>
                </c:pt>
                <c:pt idx="630">
                  <c:v>3.6497252747252746</c:v>
                </c:pt>
                <c:pt idx="631">
                  <c:v>3.6573940345368916</c:v>
                </c:pt>
                <c:pt idx="632">
                  <c:v>3.6669623233908948</c:v>
                </c:pt>
                <c:pt idx="633">
                  <c:v>3.6724411302982731</c:v>
                </c:pt>
                <c:pt idx="634">
                  <c:v>3.675871271585557</c:v>
                </c:pt>
                <c:pt idx="635">
                  <c:v>3.6710439560439556</c:v>
                </c:pt>
                <c:pt idx="636">
                  <c:v>3.6809419152276295</c:v>
                </c:pt>
                <c:pt idx="637">
                  <c:v>3.6966954474097329</c:v>
                </c:pt>
                <c:pt idx="638">
                  <c:v>3.7105416012558869</c:v>
                </c:pt>
                <c:pt idx="639">
                  <c:v>3.7267660910518052</c:v>
                </c:pt>
                <c:pt idx="640">
                  <c:v>3.7324411302982727</c:v>
                </c:pt>
                <c:pt idx="641">
                  <c:v>3.7381240188383047</c:v>
                </c:pt>
                <c:pt idx="642">
                  <c:v>3.7417032967032964</c:v>
                </c:pt>
                <c:pt idx="643">
                  <c:v>3.7495839874411301</c:v>
                </c:pt>
                <c:pt idx="644">
                  <c:v>3.7594348508634221</c:v>
                </c:pt>
                <c:pt idx="645">
                  <c:v>3.7650863422291994</c:v>
                </c:pt>
                <c:pt idx="646">
                  <c:v>3.7686342229199372</c:v>
                </c:pt>
                <c:pt idx="647">
                  <c:v>3.763704866562009</c:v>
                </c:pt>
                <c:pt idx="648">
                  <c:v>3.773854003139717</c:v>
                </c:pt>
                <c:pt idx="649">
                  <c:v>3.7901334379905807</c:v>
                </c:pt>
                <c:pt idx="650">
                  <c:v>3.8044191522762949</c:v>
                </c:pt>
                <c:pt idx="651">
                  <c:v>3.8210047095761381</c:v>
                </c:pt>
                <c:pt idx="652">
                  <c:v>3.8267739403453689</c:v>
                </c:pt>
                <c:pt idx="653">
                  <c:v>3.8325667189952903</c:v>
                </c:pt>
                <c:pt idx="654">
                  <c:v>3.8362166405023546</c:v>
                </c:pt>
                <c:pt idx="655">
                  <c:v>3.8442857142857143</c:v>
                </c:pt>
                <c:pt idx="656">
                  <c:v>3.8543799058084769</c:v>
                </c:pt>
                <c:pt idx="657">
                  <c:v>3.8601726844583988</c:v>
                </c:pt>
                <c:pt idx="658">
                  <c:v>3.8637912087912087</c:v>
                </c:pt>
                <c:pt idx="659">
                  <c:v>3.8586970172684456</c:v>
                </c:pt>
                <c:pt idx="660">
                  <c:v>3.8690659340659339</c:v>
                </c:pt>
                <c:pt idx="661">
                  <c:v>3.8855965463108317</c:v>
                </c:pt>
                <c:pt idx="662">
                  <c:v>3.900125588697017</c:v>
                </c:pt>
                <c:pt idx="663">
                  <c:v>3.9171742543171111</c:v>
                </c:pt>
                <c:pt idx="664">
                  <c:v>3.9231161695447407</c:v>
                </c:pt>
                <c:pt idx="665">
                  <c:v>3.9290502354788064</c:v>
                </c:pt>
                <c:pt idx="666">
                  <c:v>3.9327629513343796</c:v>
                </c:pt>
                <c:pt idx="667">
                  <c:v>3.9410125588697014</c:v>
                </c:pt>
                <c:pt idx="668">
                  <c:v>3.9513343799058083</c:v>
                </c:pt>
                <c:pt idx="669">
                  <c:v>3.9572527472527472</c:v>
                </c:pt>
                <c:pt idx="670">
                  <c:v>3.96096546310832</c:v>
                </c:pt>
                <c:pt idx="671">
                  <c:v>3.9557535321821038</c:v>
                </c:pt>
                <c:pt idx="672">
                  <c:v>3.9664050235478805</c:v>
                </c:pt>
                <c:pt idx="673">
                  <c:v>3.9833594976452118</c:v>
                </c:pt>
                <c:pt idx="674">
                  <c:v>3.9982496075353215</c:v>
                </c:pt>
                <c:pt idx="675">
                  <c:v>4.0157064364207216</c:v>
                </c:pt>
                <c:pt idx="676">
                  <c:v>4.0217739403453692</c:v>
                </c:pt>
                <c:pt idx="677">
                  <c:v>4.0278492935635795</c:v>
                </c:pt>
                <c:pt idx="678">
                  <c:v>4.0316405023547874</c:v>
                </c:pt>
                <c:pt idx="679">
                  <c:v>4.0400784929356357</c:v>
                </c:pt>
                <c:pt idx="680">
                  <c:v>4.0506357927786505</c:v>
                </c:pt>
                <c:pt idx="681">
                  <c:v>4.0566875981161692</c:v>
                </c:pt>
                <c:pt idx="682">
                  <c:v>4.0604709576138145</c:v>
                </c:pt>
                <c:pt idx="683">
                  <c:v>4.0551177394034532</c:v>
                </c:pt>
                <c:pt idx="684">
                  <c:v>4.0660204081632649</c:v>
                </c:pt>
                <c:pt idx="685">
                  <c:v>4.0833987441130297</c:v>
                </c:pt>
                <c:pt idx="686">
                  <c:v>4.098657770800628</c:v>
                </c:pt>
                <c:pt idx="687">
                  <c:v>4.1165541601255882</c:v>
                </c:pt>
                <c:pt idx="688">
                  <c:v>4.1227708006279435</c:v>
                </c:pt>
                <c:pt idx="689">
                  <c:v>4.1289952904238616</c:v>
                </c:pt>
                <c:pt idx="690">
                  <c:v>4.1328806907378333</c:v>
                </c:pt>
                <c:pt idx="691">
                  <c:v>4.1415306122448978</c:v>
                </c:pt>
                <c:pt idx="692">
                  <c:v>4.1523626373626366</c:v>
                </c:pt>
                <c:pt idx="693">
                  <c:v>4.1585714285714284</c:v>
                </c:pt>
                <c:pt idx="694">
                  <c:v>4.1624332810047093</c:v>
                </c:pt>
                <c:pt idx="695">
                  <c:v>4.156899529042386</c:v>
                </c:pt>
                <c:pt idx="696">
                  <c:v>4.1680219780219776</c:v>
                </c:pt>
                <c:pt idx="697">
                  <c:v>4.1859105180533751</c:v>
                </c:pt>
                <c:pt idx="698">
                  <c:v>4.2016248037676611</c:v>
                </c:pt>
                <c:pt idx="699">
                  <c:v>4.219905808477237</c:v>
                </c:pt>
                <c:pt idx="700">
                  <c:v>4.2262401883830449</c:v>
                </c:pt>
                <c:pt idx="701">
                  <c:v>4.2325981161695445</c:v>
                </c:pt>
                <c:pt idx="702">
                  <c:v>4.2365698587127163</c:v>
                </c:pt>
                <c:pt idx="703">
                  <c:v>4.2454160125588691</c:v>
                </c:pt>
                <c:pt idx="704">
                  <c:v>4.2564835164835157</c:v>
                </c:pt>
                <c:pt idx="705">
                  <c:v>4.2627943485086339</c:v>
                </c:pt>
                <c:pt idx="706">
                  <c:v>4.2667189952904243</c:v>
                </c:pt>
                <c:pt idx="707">
                  <c:v>4.2610361067503923</c:v>
                </c:pt>
                <c:pt idx="708">
                  <c:v>4.2724411302982723</c:v>
                </c:pt>
                <c:pt idx="709">
                  <c:v>4.2906436420722134</c:v>
                </c:pt>
                <c:pt idx="710">
                  <c:v>4.3066169544740971</c:v>
                </c:pt>
                <c:pt idx="711">
                  <c:v>4.3253453689167971</c:v>
                </c:pt>
                <c:pt idx="712">
                  <c:v>4.3317974882260595</c:v>
                </c:pt>
                <c:pt idx="713">
                  <c:v>4.3382496075353219</c:v>
                </c:pt>
                <c:pt idx="714">
                  <c:v>4.3422448979591834</c:v>
                </c:pt>
                <c:pt idx="715">
                  <c:v>4.3512323390894814</c:v>
                </c:pt>
                <c:pt idx="716">
                  <c:v>4.3625117739403452</c:v>
                </c:pt>
                <c:pt idx="717">
                  <c:v>4.3689324960753524</c:v>
                </c:pt>
                <c:pt idx="718">
                  <c:v>4.3729042386185233</c:v>
                </c:pt>
                <c:pt idx="719">
                  <c:v>4.3670251177394039</c:v>
                </c:pt>
                <c:pt idx="720">
                  <c:v>4.3786499215070647</c:v>
                </c:pt>
                <c:pt idx="721">
                  <c:v>4.3972448979591832</c:v>
                </c:pt>
                <c:pt idx="722">
                  <c:v>4.4135478806907376</c:v>
                </c:pt>
                <c:pt idx="723">
                  <c:v>4.4326844583987439</c:v>
                </c:pt>
                <c:pt idx="724">
                  <c:v>4.4392386185243327</c:v>
                </c:pt>
                <c:pt idx="725">
                  <c:v>4.445800627943485</c:v>
                </c:pt>
                <c:pt idx="726">
                  <c:v>4.449843014128728</c:v>
                </c:pt>
                <c:pt idx="727">
                  <c:v>4.4590031397174252</c:v>
                </c:pt>
                <c:pt idx="728">
                  <c:v>4.4705023547880689</c:v>
                </c:pt>
                <c:pt idx="729">
                  <c:v>4.4770172684458389</c:v>
                </c:pt>
                <c:pt idx="730">
                  <c:v>4.481020408163265</c:v>
                </c:pt>
                <c:pt idx="731">
                  <c:v>4.4749293563579275</c:v>
                </c:pt>
              </c:numCache>
            </c:numRef>
          </c:val>
          <c:smooth val="0"/>
          <c:extLst>
            <c:ext xmlns:c16="http://schemas.microsoft.com/office/drawing/2014/chart" uri="{C3380CC4-5D6E-409C-BE32-E72D297353CC}">
              <c16:uniqueId val="{00000000-51A7-449C-86EA-71BD47AEC8BE}"/>
            </c:ext>
          </c:extLst>
        </c:ser>
        <c:dLbls>
          <c:showLegendKey val="0"/>
          <c:showVal val="0"/>
          <c:showCatName val="0"/>
          <c:showSerName val="0"/>
          <c:showPercent val="0"/>
          <c:showBubbleSize val="0"/>
        </c:dLbls>
        <c:smooth val="0"/>
        <c:axId val="1277626448"/>
        <c:axId val="1"/>
      </c:lineChart>
      <c:catAx>
        <c:axId val="1277626448"/>
        <c:scaling>
          <c:orientation val="minMax"/>
        </c:scaling>
        <c:delete val="0"/>
        <c:axPos val="b"/>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60"/>
        <c:tickMarkSkip val="12"/>
        <c:noMultiLvlLbl val="0"/>
      </c:catAx>
      <c:valAx>
        <c:axId val="1"/>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264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333333"/>
                </a:solidFill>
                <a:latin typeface="Calibri"/>
                <a:ea typeface="Calibri"/>
                <a:cs typeface="Calibri"/>
              </a:defRPr>
            </a:pPr>
            <a:r>
              <a:rPr lang="en-US"/>
              <a:t>Smoothed CPI Yr over Yr Change</a:t>
            </a:r>
          </a:p>
        </c:rich>
      </c:tx>
      <c:overlay val="0"/>
      <c:spPr>
        <a:noFill/>
        <a:ln w="25400">
          <a:noFill/>
        </a:ln>
      </c:spPr>
    </c:title>
    <c:autoTitleDeleted val="0"/>
    <c:plotArea>
      <c:layout>
        <c:manualLayout>
          <c:layoutTarget val="inner"/>
          <c:xMode val="edge"/>
          <c:yMode val="edge"/>
          <c:x val="8.5422675106788123E-2"/>
          <c:y val="0.16820861678004534"/>
          <c:w val="0.82734864391951013"/>
          <c:h val="0.54862082041444538"/>
        </c:manualLayout>
      </c:layout>
      <c:lineChart>
        <c:grouping val="standard"/>
        <c:varyColors val="0"/>
        <c:ser>
          <c:idx val="1"/>
          <c:order val="0"/>
          <c:tx>
            <c:v>2017</c:v>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Deflator!$K$326:$K$337</c:f>
              <c:numCache>
                <c:formatCode>0.0%</c:formatCode>
                <c:ptCount val="12"/>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numCache>
            </c:numRef>
          </c:val>
          <c:smooth val="0"/>
          <c:extLst>
            <c:ext xmlns:c16="http://schemas.microsoft.com/office/drawing/2014/chart" uri="{C3380CC4-5D6E-409C-BE32-E72D297353CC}">
              <c16:uniqueId val="{00000000-B32B-4C22-8B75-984094253E4C}"/>
            </c:ext>
          </c:extLst>
        </c:ser>
        <c:ser>
          <c:idx val="2"/>
          <c:order val="1"/>
          <c:tx>
            <c:v>2018</c:v>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Deflator!$K$338:$K$349</c:f>
              <c:numCache>
                <c:formatCode>0.0%</c:formatCode>
                <c:ptCount val="12"/>
                <c:pt idx="0">
                  <c:v>2.0705076202751638E-2</c:v>
                </c:pt>
                <c:pt idx="1">
                  <c:v>2.2117954212386604E-2</c:v>
                </c:pt>
                <c:pt idx="2">
                  <c:v>2.3597114039729084E-2</c:v>
                </c:pt>
                <c:pt idx="3">
                  <c:v>2.4627439433348108E-2</c:v>
                </c:pt>
                <c:pt idx="4">
                  <c:v>2.8010117148075553E-2</c:v>
                </c:pt>
                <c:pt idx="5">
                  <c:v>2.8715478353166901E-2</c:v>
                </c:pt>
                <c:pt idx="6">
                  <c:v>2.9495150866471143E-2</c:v>
                </c:pt>
                <c:pt idx="7">
                  <c:v>2.6991801041874375E-2</c:v>
                </c:pt>
                <c:pt idx="8">
                  <c:v>2.2769721941990007E-2</c:v>
                </c:pt>
                <c:pt idx="9">
                  <c:v>2.5224699286070296E-2</c:v>
                </c:pt>
                <c:pt idx="10">
                  <c:v>2.1766010321524032E-2</c:v>
                </c:pt>
                <c:pt idx="11">
                  <c:v>1.9101588486313714E-2</c:v>
                </c:pt>
              </c:numCache>
            </c:numRef>
          </c:val>
          <c:smooth val="0"/>
          <c:extLst>
            <c:ext xmlns:c16="http://schemas.microsoft.com/office/drawing/2014/chart" uri="{C3380CC4-5D6E-409C-BE32-E72D297353CC}">
              <c16:uniqueId val="{00000001-B32B-4C22-8B75-984094253E4C}"/>
            </c:ext>
          </c:extLst>
        </c:ser>
        <c:ser>
          <c:idx val="3"/>
          <c:order val="2"/>
          <c:tx>
            <c:v>2019</c:v>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Deflator!$K$350:$K$361</c:f>
              <c:numCache>
                <c:formatCode>0.0%</c:formatCode>
                <c:ptCount val="12"/>
                <c:pt idx="0">
                  <c:v>1.5512351381991252E-2</c:v>
                </c:pt>
                <c:pt idx="1">
                  <c:v>1.5201352659333089E-2</c:v>
                </c:pt>
                <c:pt idx="2">
                  <c:v>1.8625227405691724E-2</c:v>
                </c:pt>
                <c:pt idx="3">
                  <c:v>1.9964397755302565E-2</c:v>
                </c:pt>
                <c:pt idx="4">
                  <c:v>1.7902284687663972E-2</c:v>
                </c:pt>
                <c:pt idx="5">
                  <c:v>1.6484846560762545E-2</c:v>
                </c:pt>
                <c:pt idx="6">
                  <c:v>1.8114648063935146E-2</c:v>
                </c:pt>
                <c:pt idx="7">
                  <c:v>1.7497798894291483E-2</c:v>
                </c:pt>
                <c:pt idx="8">
                  <c:v>1.7113045131695204E-2</c:v>
                </c:pt>
                <c:pt idx="9">
                  <c:v>1.7640429444213845E-2</c:v>
                </c:pt>
                <c:pt idx="10">
                  <c:v>2.0512779818916194E-2</c:v>
                </c:pt>
                <c:pt idx="11">
                  <c:v>2.2851297401217163E-2</c:v>
                </c:pt>
              </c:numCache>
            </c:numRef>
          </c:val>
          <c:smooth val="0"/>
          <c:extLst>
            <c:ext xmlns:c16="http://schemas.microsoft.com/office/drawing/2014/chart" uri="{C3380CC4-5D6E-409C-BE32-E72D297353CC}">
              <c16:uniqueId val="{00000002-B32B-4C22-8B75-984094253E4C}"/>
            </c:ext>
          </c:extLst>
        </c:ser>
        <c:ser>
          <c:idx val="4"/>
          <c:order val="3"/>
          <c:tx>
            <c:v>2020</c:v>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Deflator!$K$362:$K$373</c:f>
              <c:numCache>
                <c:formatCode>0.0%</c:formatCode>
                <c:ptCount val="12"/>
                <c:pt idx="0">
                  <c:v>2.4865719552504606E-2</c:v>
                </c:pt>
                <c:pt idx="1">
                  <c:v>2.3348735639459495E-2</c:v>
                </c:pt>
                <c:pt idx="2">
                  <c:v>1.5393269919198094E-2</c:v>
                </c:pt>
                <c:pt idx="3">
                  <c:v>3.290966863368272E-3</c:v>
                </c:pt>
                <c:pt idx="4">
                  <c:v>1.1792637021070806E-3</c:v>
                </c:pt>
                <c:pt idx="5">
                  <c:v>6.4573304755548566E-3</c:v>
                </c:pt>
                <c:pt idx="6">
                  <c:v>9.8608182530370847E-3</c:v>
                </c:pt>
                <c:pt idx="7">
                  <c:v>1.3096453823307153E-2</c:v>
                </c:pt>
                <c:pt idx="8">
                  <c:v>1.3713248610564666E-2</c:v>
                </c:pt>
                <c:pt idx="9">
                  <c:v>1.1820661677274913E-2</c:v>
                </c:pt>
                <c:pt idx="10">
                  <c:v>1.1745357842679605E-2</c:v>
                </c:pt>
                <c:pt idx="11">
                  <c:v>1.3620054947193205E-2</c:v>
                </c:pt>
              </c:numCache>
            </c:numRef>
          </c:val>
          <c:smooth val="0"/>
          <c:extLst>
            <c:ext xmlns:c16="http://schemas.microsoft.com/office/drawing/2014/chart" uri="{C3380CC4-5D6E-409C-BE32-E72D297353CC}">
              <c16:uniqueId val="{00000003-B32B-4C22-8B75-984094253E4C}"/>
            </c:ext>
          </c:extLst>
        </c:ser>
        <c:ser>
          <c:idx val="5"/>
          <c:order val="4"/>
          <c:tx>
            <c:v>2021</c:v>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Deflator!$K$374:$K$385</c:f>
              <c:numCache>
                <c:formatCode>0.0%</c:formatCode>
                <c:ptCount val="12"/>
                <c:pt idx="0">
                  <c:v>1.3997697415600863E-2</c:v>
                </c:pt>
                <c:pt idx="1">
                  <c:v>1.6762152173745104E-2</c:v>
                </c:pt>
                <c:pt idx="2">
                  <c:v>2.6197625089591892E-2</c:v>
                </c:pt>
                <c:pt idx="3">
                  <c:v>4.1596948387021104E-2</c:v>
                </c:pt>
                <c:pt idx="4">
                  <c:v>4.9927065375944712E-2</c:v>
                </c:pt>
                <c:pt idx="5">
                  <c:v>5.3914514133213354E-2</c:v>
                </c:pt>
                <c:pt idx="6">
                  <c:v>5.3654752393853977E-2</c:v>
                </c:pt>
                <c:pt idx="7">
                  <c:v>5.2512715548749922E-2</c:v>
                </c:pt>
                <c:pt idx="8">
                  <c:v>5.3903488550791634E-2</c:v>
                </c:pt>
                <c:pt idx="9">
                  <c:v>6.2218689033288976E-2</c:v>
                </c:pt>
                <c:pt idx="10">
                  <c:v>6.8090028398064772E-2</c:v>
                </c:pt>
                <c:pt idx="11">
                  <c:v>7.0364028655451438E-2</c:v>
                </c:pt>
              </c:numCache>
            </c:numRef>
          </c:val>
          <c:smooth val="0"/>
          <c:extLst>
            <c:ext xmlns:c16="http://schemas.microsoft.com/office/drawing/2014/chart" uri="{C3380CC4-5D6E-409C-BE32-E72D297353CC}">
              <c16:uniqueId val="{00000004-B32B-4C22-8B75-984094253E4C}"/>
            </c:ext>
          </c:extLst>
        </c:ser>
        <c:ser>
          <c:idx val="0"/>
          <c:order val="5"/>
          <c:tx>
            <c:v>2022</c:v>
          </c:tx>
          <c:val>
            <c:numRef>
              <c:f>Deflator!$K$386:$K$397</c:f>
              <c:numCache>
                <c:formatCode>0.0%</c:formatCode>
                <c:ptCount val="12"/>
                <c:pt idx="0">
                  <c:v>7.4798724682891171E-2</c:v>
                </c:pt>
                <c:pt idx="1">
                  <c:v>7.8710638977392833E-2</c:v>
                </c:pt>
                <c:pt idx="2">
                  <c:v>8.5424555548424319E-2</c:v>
                </c:pt>
                <c:pt idx="3">
                  <c:v>8.258629340882373E-2</c:v>
                </c:pt>
                <c:pt idx="4">
                  <c:v>8.5815115436765232E-2</c:v>
                </c:pt>
                <c:pt idx="5">
                  <c:v>9.0597579647841542E-2</c:v>
                </c:pt>
                <c:pt idx="6">
                  <c:v>8.5248147456255197E-2</c:v>
                </c:pt>
                <c:pt idx="7">
                  <c:v>8.2626925031162424E-2</c:v>
                </c:pt>
                <c:pt idx="8">
                  <c:v>8.2016696438336201E-2</c:v>
                </c:pt>
                <c:pt idx="9">
                  <c:v>7.7454273308049215E-2</c:v>
                </c:pt>
                <c:pt idx="10">
                  <c:v>7.1103227941917257E-2</c:v>
                </c:pt>
                <c:pt idx="11">
                  <c:v>6.4544013314108195E-2</c:v>
                </c:pt>
              </c:numCache>
            </c:numRef>
          </c:val>
          <c:smooth val="0"/>
          <c:extLst>
            <c:ext xmlns:c16="http://schemas.microsoft.com/office/drawing/2014/chart" uri="{C3380CC4-5D6E-409C-BE32-E72D297353CC}">
              <c16:uniqueId val="{00000005-B32B-4C22-8B75-984094253E4C}"/>
            </c:ext>
          </c:extLst>
        </c:ser>
        <c:dLbls>
          <c:showLegendKey val="0"/>
          <c:showVal val="0"/>
          <c:showCatName val="0"/>
          <c:showSerName val="0"/>
          <c:showPercent val="0"/>
          <c:showBubbleSize val="0"/>
        </c:dLbls>
        <c:marker val="1"/>
        <c:smooth val="0"/>
        <c:axId val="1277617264"/>
        <c:axId val="1"/>
      </c:lineChart>
      <c:catAx>
        <c:axId val="127761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17264"/>
        <c:crosses val="autoZero"/>
        <c:crossBetween val="between"/>
      </c:valAx>
      <c:spPr>
        <a:noFill/>
        <a:ln w="25400">
          <a:noFill/>
        </a:ln>
      </c:spPr>
    </c:plotArea>
    <c:legend>
      <c:legendPos val="r"/>
      <c:layout>
        <c:manualLayout>
          <c:xMode val="edge"/>
          <c:yMode val="edge"/>
          <c:x val="7.4999928287652562E-2"/>
          <c:y val="0.82552965581851856"/>
          <c:w val="0.92500007171234744"/>
          <c:h val="0.17447034418148144"/>
        </c:manualLayout>
      </c:layout>
      <c:overlay val="0"/>
      <c:spPr>
        <a:noFill/>
        <a:ln w="25400">
          <a:noFill/>
        </a:ln>
      </c:spPr>
      <c:txPr>
        <a:bodyPr/>
        <a:lstStyle/>
        <a:p>
          <a:pPr>
            <a:defRPr sz="63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333333"/>
                </a:solidFill>
                <a:latin typeface="Calibri"/>
                <a:ea typeface="Calibri"/>
                <a:cs typeface="Calibri"/>
              </a:defRPr>
            </a:pPr>
            <a:r>
              <a:rPr lang="en-US"/>
              <a:t>Prior to Adj Yr over Yr Change</a:t>
            </a:r>
          </a:p>
        </c:rich>
      </c:tx>
      <c:overlay val="0"/>
      <c:spPr>
        <a:noFill/>
        <a:ln w="25400">
          <a:noFill/>
        </a:ln>
      </c:spPr>
    </c:title>
    <c:autoTitleDeleted val="0"/>
    <c:plotArea>
      <c:layout>
        <c:manualLayout>
          <c:layoutTarget val="inner"/>
          <c:xMode val="edge"/>
          <c:yMode val="edge"/>
          <c:x val="8.5422675106788123E-2"/>
          <c:y val="0.16820861678004534"/>
          <c:w val="0.82734864391951013"/>
          <c:h val="0.5484117752326414"/>
        </c:manualLayout>
      </c:layout>
      <c:lineChart>
        <c:grouping val="standard"/>
        <c:varyColors val="0"/>
        <c:ser>
          <c:idx val="1"/>
          <c:order val="0"/>
          <c:tx>
            <c:v>2017</c:v>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Deflator!$E$326:$E$337</c:f>
              <c:numCache>
                <c:formatCode>0.0%</c:formatCode>
                <c:ptCount val="12"/>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numCache>
            </c:numRef>
          </c:val>
          <c:smooth val="0"/>
          <c:extLst>
            <c:ext xmlns:c16="http://schemas.microsoft.com/office/drawing/2014/chart" uri="{C3380CC4-5D6E-409C-BE32-E72D297353CC}">
              <c16:uniqueId val="{00000000-CDEC-4231-B3AE-16DEE5E7ED9E}"/>
            </c:ext>
          </c:extLst>
        </c:ser>
        <c:ser>
          <c:idx val="2"/>
          <c:order val="1"/>
          <c:tx>
            <c:v>2018</c:v>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Deflator!$E$338:$E$349</c:f>
              <c:numCache>
                <c:formatCode>0.0%</c:formatCode>
                <c:ptCount val="12"/>
                <c:pt idx="0">
                  <c:v>2.0705076202751638E-2</c:v>
                </c:pt>
                <c:pt idx="1">
                  <c:v>2.2117954212386604E-2</c:v>
                </c:pt>
                <c:pt idx="2">
                  <c:v>2.3597114039729084E-2</c:v>
                </c:pt>
                <c:pt idx="3">
                  <c:v>2.4627439433348108E-2</c:v>
                </c:pt>
                <c:pt idx="4">
                  <c:v>2.8010117148075553E-2</c:v>
                </c:pt>
                <c:pt idx="5">
                  <c:v>2.8715478353166901E-2</c:v>
                </c:pt>
                <c:pt idx="6">
                  <c:v>2.9495150866471143E-2</c:v>
                </c:pt>
                <c:pt idx="7">
                  <c:v>2.6991801041874375E-2</c:v>
                </c:pt>
                <c:pt idx="8">
                  <c:v>2.2769721941990007E-2</c:v>
                </c:pt>
                <c:pt idx="9">
                  <c:v>2.5224699286070296E-2</c:v>
                </c:pt>
                <c:pt idx="10">
                  <c:v>2.1766010321524032E-2</c:v>
                </c:pt>
                <c:pt idx="11">
                  <c:v>1.9101588486313714E-2</c:v>
                </c:pt>
              </c:numCache>
            </c:numRef>
          </c:val>
          <c:smooth val="0"/>
          <c:extLst>
            <c:ext xmlns:c16="http://schemas.microsoft.com/office/drawing/2014/chart" uri="{C3380CC4-5D6E-409C-BE32-E72D297353CC}">
              <c16:uniqueId val="{00000001-CDEC-4231-B3AE-16DEE5E7ED9E}"/>
            </c:ext>
          </c:extLst>
        </c:ser>
        <c:ser>
          <c:idx val="3"/>
          <c:order val="2"/>
          <c:tx>
            <c:v>2019</c:v>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Deflator!$E$350:$E$361</c:f>
              <c:numCache>
                <c:formatCode>0.0%</c:formatCode>
                <c:ptCount val="12"/>
                <c:pt idx="0">
                  <c:v>1.5512351381991252E-2</c:v>
                </c:pt>
                <c:pt idx="1">
                  <c:v>1.5201352659333089E-2</c:v>
                </c:pt>
                <c:pt idx="2">
                  <c:v>1.8625227405691724E-2</c:v>
                </c:pt>
                <c:pt idx="3">
                  <c:v>1.9964397755302565E-2</c:v>
                </c:pt>
                <c:pt idx="4">
                  <c:v>1.7902284687663972E-2</c:v>
                </c:pt>
                <c:pt idx="5">
                  <c:v>1.6484846560762545E-2</c:v>
                </c:pt>
                <c:pt idx="6">
                  <c:v>1.8114648063935146E-2</c:v>
                </c:pt>
                <c:pt idx="7">
                  <c:v>1.7497798894291483E-2</c:v>
                </c:pt>
                <c:pt idx="8">
                  <c:v>1.7113045131695204E-2</c:v>
                </c:pt>
                <c:pt idx="9">
                  <c:v>1.7640429444213845E-2</c:v>
                </c:pt>
                <c:pt idx="10">
                  <c:v>2.0512779818916194E-2</c:v>
                </c:pt>
                <c:pt idx="11">
                  <c:v>2.2851297401217163E-2</c:v>
                </c:pt>
              </c:numCache>
            </c:numRef>
          </c:val>
          <c:smooth val="0"/>
          <c:extLst>
            <c:ext xmlns:c16="http://schemas.microsoft.com/office/drawing/2014/chart" uri="{C3380CC4-5D6E-409C-BE32-E72D297353CC}">
              <c16:uniqueId val="{00000002-CDEC-4231-B3AE-16DEE5E7ED9E}"/>
            </c:ext>
          </c:extLst>
        </c:ser>
        <c:ser>
          <c:idx val="4"/>
          <c:order val="3"/>
          <c:tx>
            <c:v>2020</c:v>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Deflator!$E$362:$E$373</c:f>
              <c:numCache>
                <c:formatCode>0.0%</c:formatCode>
                <c:ptCount val="12"/>
                <c:pt idx="0">
                  <c:v>2.4865719552504606E-2</c:v>
                </c:pt>
                <c:pt idx="1">
                  <c:v>2.3348735639459495E-2</c:v>
                </c:pt>
                <c:pt idx="2">
                  <c:v>1.5393269919198094E-2</c:v>
                </c:pt>
                <c:pt idx="3">
                  <c:v>3.290966863368272E-3</c:v>
                </c:pt>
                <c:pt idx="4">
                  <c:v>1.1792637021070806E-3</c:v>
                </c:pt>
                <c:pt idx="5">
                  <c:v>6.4573304755548566E-3</c:v>
                </c:pt>
                <c:pt idx="6">
                  <c:v>9.8608182530370847E-3</c:v>
                </c:pt>
                <c:pt idx="7">
                  <c:v>1.3096453823307153E-2</c:v>
                </c:pt>
                <c:pt idx="8">
                  <c:v>1.3713248610564666E-2</c:v>
                </c:pt>
                <c:pt idx="9">
                  <c:v>1.1820661677274913E-2</c:v>
                </c:pt>
                <c:pt idx="10">
                  <c:v>1.1745357842679605E-2</c:v>
                </c:pt>
                <c:pt idx="11">
                  <c:v>1.3620054947193205E-2</c:v>
                </c:pt>
              </c:numCache>
            </c:numRef>
          </c:val>
          <c:smooth val="0"/>
          <c:extLst>
            <c:ext xmlns:c16="http://schemas.microsoft.com/office/drawing/2014/chart" uri="{C3380CC4-5D6E-409C-BE32-E72D297353CC}">
              <c16:uniqueId val="{00000003-CDEC-4231-B3AE-16DEE5E7ED9E}"/>
            </c:ext>
          </c:extLst>
        </c:ser>
        <c:ser>
          <c:idx val="5"/>
          <c:order val="4"/>
          <c:tx>
            <c:v>2021</c:v>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Deflator!$E$374:$E$385</c:f>
              <c:numCache>
                <c:formatCode>0.0%</c:formatCode>
                <c:ptCount val="12"/>
                <c:pt idx="0">
                  <c:v>1.3997697415600863E-2</c:v>
                </c:pt>
                <c:pt idx="1">
                  <c:v>1.6762152173745104E-2</c:v>
                </c:pt>
                <c:pt idx="2">
                  <c:v>2.6197625089591892E-2</c:v>
                </c:pt>
                <c:pt idx="3">
                  <c:v>4.1596948387021104E-2</c:v>
                </c:pt>
                <c:pt idx="4">
                  <c:v>4.9927065375944712E-2</c:v>
                </c:pt>
                <c:pt idx="5">
                  <c:v>5.3914514133213354E-2</c:v>
                </c:pt>
                <c:pt idx="6">
                  <c:v>5.3654752393853977E-2</c:v>
                </c:pt>
                <c:pt idx="7">
                  <c:v>5.2512715548749922E-2</c:v>
                </c:pt>
                <c:pt idx="8">
                  <c:v>5.3903488550791634E-2</c:v>
                </c:pt>
                <c:pt idx="9">
                  <c:v>6.2218689033288976E-2</c:v>
                </c:pt>
                <c:pt idx="10">
                  <c:v>6.8090028398064772E-2</c:v>
                </c:pt>
                <c:pt idx="11">
                  <c:v>7.0364028655451438E-2</c:v>
                </c:pt>
              </c:numCache>
            </c:numRef>
          </c:val>
          <c:smooth val="0"/>
          <c:extLst>
            <c:ext xmlns:c16="http://schemas.microsoft.com/office/drawing/2014/chart" uri="{C3380CC4-5D6E-409C-BE32-E72D297353CC}">
              <c16:uniqueId val="{00000004-CDEC-4231-B3AE-16DEE5E7ED9E}"/>
            </c:ext>
          </c:extLst>
        </c:ser>
        <c:dLbls>
          <c:showLegendKey val="0"/>
          <c:showVal val="0"/>
          <c:showCatName val="0"/>
          <c:showSerName val="0"/>
          <c:showPercent val="0"/>
          <c:showBubbleSize val="0"/>
        </c:dLbls>
        <c:marker val="1"/>
        <c:smooth val="0"/>
        <c:axId val="1277618904"/>
        <c:axId val="1"/>
      </c:lineChart>
      <c:catAx>
        <c:axId val="127761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18904"/>
        <c:crosses val="autoZero"/>
        <c:crossBetween val="between"/>
      </c:valAx>
      <c:spPr>
        <a:noFill/>
        <a:ln w="25400">
          <a:noFill/>
        </a:ln>
      </c:spPr>
    </c:plotArea>
    <c:legend>
      <c:legendPos val="r"/>
      <c:layout>
        <c:manualLayout>
          <c:xMode val="edge"/>
          <c:yMode val="edge"/>
          <c:x val="7.5000124984376942E-2"/>
          <c:y val="0.81965506442376512"/>
          <c:w val="0.84444469441319847"/>
          <c:h val="0.15025187902648529"/>
        </c:manualLayout>
      </c:layout>
      <c:overlay val="0"/>
      <c:spPr>
        <a:noFill/>
        <a:ln w="25400">
          <a:noFill/>
        </a:ln>
      </c:spPr>
      <c:txPr>
        <a:bodyPr/>
        <a:lstStyle/>
        <a:p>
          <a:pPr>
            <a:defRPr sz="63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 Change</a:t>
            </a:r>
          </a:p>
        </c:rich>
      </c:tx>
      <c:overlay val="0"/>
    </c:title>
    <c:autoTitleDeleted val="0"/>
    <c:plotArea>
      <c:layout>
        <c:manualLayout>
          <c:layoutTarget val="inner"/>
          <c:xMode val="edge"/>
          <c:yMode val="edge"/>
          <c:x val="8.0772318953088604E-2"/>
          <c:y val="5.7803468208092484E-2"/>
          <c:w val="0.87697415992015082"/>
          <c:h val="0.76038596331527919"/>
        </c:manualLayout>
      </c:layout>
      <c:lineChart>
        <c:grouping val="standard"/>
        <c:varyColors val="0"/>
        <c:ser>
          <c:idx val="0"/>
          <c:order val="0"/>
          <c:tx>
            <c:v>OrigCPIGrowth</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Deflator!$A$326:$A$733</c:f>
              <c:numCache>
                <c:formatCode>General</c:formatCode>
                <c:ptCount val="408"/>
                <c:pt idx="0">
                  <c:v>2017</c:v>
                </c:pt>
                <c:pt idx="1">
                  <c:v>2017</c:v>
                </c:pt>
                <c:pt idx="2">
                  <c:v>2017</c:v>
                </c:pt>
                <c:pt idx="3">
                  <c:v>2017</c:v>
                </c:pt>
                <c:pt idx="4">
                  <c:v>2017</c:v>
                </c:pt>
                <c:pt idx="5">
                  <c:v>2017</c:v>
                </c:pt>
                <c:pt idx="6">
                  <c:v>2017</c:v>
                </c:pt>
                <c:pt idx="7">
                  <c:v>2017</c:v>
                </c:pt>
                <c:pt idx="8">
                  <c:v>2017</c:v>
                </c:pt>
                <c:pt idx="9">
                  <c:v>2017</c:v>
                </c:pt>
                <c:pt idx="10">
                  <c:v>2017</c:v>
                </c:pt>
                <c:pt idx="11">
                  <c:v>2017</c:v>
                </c:pt>
                <c:pt idx="12">
                  <c:v>2018</c:v>
                </c:pt>
                <c:pt idx="13">
                  <c:v>2018</c:v>
                </c:pt>
                <c:pt idx="14">
                  <c:v>2018</c:v>
                </c:pt>
                <c:pt idx="15">
                  <c:v>2018</c:v>
                </c:pt>
                <c:pt idx="16">
                  <c:v>2018</c:v>
                </c:pt>
                <c:pt idx="17">
                  <c:v>2018</c:v>
                </c:pt>
                <c:pt idx="18">
                  <c:v>2018</c:v>
                </c:pt>
                <c:pt idx="19">
                  <c:v>2018</c:v>
                </c:pt>
                <c:pt idx="20">
                  <c:v>2018</c:v>
                </c:pt>
                <c:pt idx="21">
                  <c:v>2018</c:v>
                </c:pt>
                <c:pt idx="22">
                  <c:v>2018</c:v>
                </c:pt>
                <c:pt idx="23">
                  <c:v>2018</c:v>
                </c:pt>
                <c:pt idx="24">
                  <c:v>2019</c:v>
                </c:pt>
                <c:pt idx="25">
                  <c:v>2019</c:v>
                </c:pt>
                <c:pt idx="26">
                  <c:v>2019</c:v>
                </c:pt>
                <c:pt idx="27">
                  <c:v>2019</c:v>
                </c:pt>
                <c:pt idx="28">
                  <c:v>2019</c:v>
                </c:pt>
                <c:pt idx="29">
                  <c:v>2019</c:v>
                </c:pt>
                <c:pt idx="30">
                  <c:v>2019</c:v>
                </c:pt>
                <c:pt idx="31">
                  <c:v>2019</c:v>
                </c:pt>
                <c:pt idx="32">
                  <c:v>2019</c:v>
                </c:pt>
                <c:pt idx="33">
                  <c:v>2019</c:v>
                </c:pt>
                <c:pt idx="34">
                  <c:v>2019</c:v>
                </c:pt>
                <c:pt idx="35">
                  <c:v>2019</c:v>
                </c:pt>
                <c:pt idx="36">
                  <c:v>2020</c:v>
                </c:pt>
                <c:pt idx="37">
                  <c:v>2020</c:v>
                </c:pt>
                <c:pt idx="38">
                  <c:v>2020</c:v>
                </c:pt>
                <c:pt idx="39">
                  <c:v>2020</c:v>
                </c:pt>
                <c:pt idx="40">
                  <c:v>2020</c:v>
                </c:pt>
                <c:pt idx="41">
                  <c:v>2020</c:v>
                </c:pt>
                <c:pt idx="42">
                  <c:v>2020</c:v>
                </c:pt>
                <c:pt idx="43">
                  <c:v>2020</c:v>
                </c:pt>
                <c:pt idx="44">
                  <c:v>2020</c:v>
                </c:pt>
                <c:pt idx="45">
                  <c:v>2020</c:v>
                </c:pt>
                <c:pt idx="46">
                  <c:v>2020</c:v>
                </c:pt>
                <c:pt idx="47">
                  <c:v>2020</c:v>
                </c:pt>
                <c:pt idx="48">
                  <c:v>2021</c:v>
                </c:pt>
                <c:pt idx="49">
                  <c:v>2021</c:v>
                </c:pt>
                <c:pt idx="50">
                  <c:v>2021</c:v>
                </c:pt>
                <c:pt idx="51">
                  <c:v>2021</c:v>
                </c:pt>
                <c:pt idx="52">
                  <c:v>2021</c:v>
                </c:pt>
                <c:pt idx="53">
                  <c:v>2021</c:v>
                </c:pt>
                <c:pt idx="54">
                  <c:v>2021</c:v>
                </c:pt>
                <c:pt idx="55">
                  <c:v>2021</c:v>
                </c:pt>
                <c:pt idx="56">
                  <c:v>2021</c:v>
                </c:pt>
                <c:pt idx="57">
                  <c:v>2021</c:v>
                </c:pt>
                <c:pt idx="58">
                  <c:v>2021</c:v>
                </c:pt>
                <c:pt idx="59">
                  <c:v>2021</c:v>
                </c:pt>
                <c:pt idx="60">
                  <c:v>2022</c:v>
                </c:pt>
                <c:pt idx="61">
                  <c:v>2022</c:v>
                </c:pt>
                <c:pt idx="62">
                  <c:v>2022</c:v>
                </c:pt>
                <c:pt idx="63">
                  <c:v>2022</c:v>
                </c:pt>
                <c:pt idx="64">
                  <c:v>2022</c:v>
                </c:pt>
                <c:pt idx="65">
                  <c:v>2022</c:v>
                </c:pt>
                <c:pt idx="66">
                  <c:v>2022</c:v>
                </c:pt>
                <c:pt idx="67">
                  <c:v>2022</c:v>
                </c:pt>
                <c:pt idx="68">
                  <c:v>2022</c:v>
                </c:pt>
                <c:pt idx="69">
                  <c:v>2022</c:v>
                </c:pt>
                <c:pt idx="70">
                  <c:v>2022</c:v>
                </c:pt>
                <c:pt idx="71">
                  <c:v>2022</c:v>
                </c:pt>
                <c:pt idx="72">
                  <c:v>2023</c:v>
                </c:pt>
                <c:pt idx="73">
                  <c:v>2023</c:v>
                </c:pt>
                <c:pt idx="74">
                  <c:v>2023</c:v>
                </c:pt>
                <c:pt idx="75">
                  <c:v>2023</c:v>
                </c:pt>
                <c:pt idx="76">
                  <c:v>2023</c:v>
                </c:pt>
                <c:pt idx="77">
                  <c:v>2023</c:v>
                </c:pt>
                <c:pt idx="78">
                  <c:v>2023</c:v>
                </c:pt>
                <c:pt idx="79">
                  <c:v>2023</c:v>
                </c:pt>
                <c:pt idx="80">
                  <c:v>2023</c:v>
                </c:pt>
                <c:pt idx="81">
                  <c:v>2023</c:v>
                </c:pt>
                <c:pt idx="82">
                  <c:v>2023</c:v>
                </c:pt>
                <c:pt idx="83">
                  <c:v>2023</c:v>
                </c:pt>
                <c:pt idx="84">
                  <c:v>2024</c:v>
                </c:pt>
                <c:pt idx="85">
                  <c:v>2024</c:v>
                </c:pt>
                <c:pt idx="86">
                  <c:v>2024</c:v>
                </c:pt>
                <c:pt idx="87">
                  <c:v>2024</c:v>
                </c:pt>
                <c:pt idx="88">
                  <c:v>2024</c:v>
                </c:pt>
                <c:pt idx="89">
                  <c:v>2024</c:v>
                </c:pt>
                <c:pt idx="90">
                  <c:v>2024</c:v>
                </c:pt>
                <c:pt idx="91">
                  <c:v>2024</c:v>
                </c:pt>
                <c:pt idx="92">
                  <c:v>2024</c:v>
                </c:pt>
                <c:pt idx="93">
                  <c:v>2024</c:v>
                </c:pt>
                <c:pt idx="94">
                  <c:v>2024</c:v>
                </c:pt>
                <c:pt idx="95">
                  <c:v>2024</c:v>
                </c:pt>
                <c:pt idx="96">
                  <c:v>2025</c:v>
                </c:pt>
                <c:pt idx="97">
                  <c:v>2025</c:v>
                </c:pt>
                <c:pt idx="98">
                  <c:v>2025</c:v>
                </c:pt>
                <c:pt idx="99">
                  <c:v>2025</c:v>
                </c:pt>
                <c:pt idx="100">
                  <c:v>2025</c:v>
                </c:pt>
                <c:pt idx="101">
                  <c:v>2025</c:v>
                </c:pt>
                <c:pt idx="102">
                  <c:v>2025</c:v>
                </c:pt>
                <c:pt idx="103">
                  <c:v>2025</c:v>
                </c:pt>
                <c:pt idx="104">
                  <c:v>2025</c:v>
                </c:pt>
                <c:pt idx="105">
                  <c:v>2025</c:v>
                </c:pt>
                <c:pt idx="106">
                  <c:v>2025</c:v>
                </c:pt>
                <c:pt idx="107">
                  <c:v>2025</c:v>
                </c:pt>
                <c:pt idx="108">
                  <c:v>2026</c:v>
                </c:pt>
                <c:pt idx="109">
                  <c:v>2026</c:v>
                </c:pt>
                <c:pt idx="110">
                  <c:v>2026</c:v>
                </c:pt>
                <c:pt idx="111">
                  <c:v>2026</c:v>
                </c:pt>
                <c:pt idx="112">
                  <c:v>2026</c:v>
                </c:pt>
                <c:pt idx="113">
                  <c:v>2026</c:v>
                </c:pt>
                <c:pt idx="114">
                  <c:v>2026</c:v>
                </c:pt>
                <c:pt idx="115">
                  <c:v>2026</c:v>
                </c:pt>
                <c:pt idx="116">
                  <c:v>2026</c:v>
                </c:pt>
                <c:pt idx="117">
                  <c:v>2026</c:v>
                </c:pt>
                <c:pt idx="118">
                  <c:v>2026</c:v>
                </c:pt>
                <c:pt idx="119">
                  <c:v>2026</c:v>
                </c:pt>
                <c:pt idx="120">
                  <c:v>2027</c:v>
                </c:pt>
                <c:pt idx="121">
                  <c:v>2027</c:v>
                </c:pt>
                <c:pt idx="122">
                  <c:v>2027</c:v>
                </c:pt>
                <c:pt idx="123">
                  <c:v>2027</c:v>
                </c:pt>
                <c:pt idx="124">
                  <c:v>2027</c:v>
                </c:pt>
                <c:pt idx="125">
                  <c:v>2027</c:v>
                </c:pt>
                <c:pt idx="126">
                  <c:v>2027</c:v>
                </c:pt>
                <c:pt idx="127">
                  <c:v>2027</c:v>
                </c:pt>
                <c:pt idx="128">
                  <c:v>2027</c:v>
                </c:pt>
                <c:pt idx="129">
                  <c:v>2027</c:v>
                </c:pt>
                <c:pt idx="130">
                  <c:v>2027</c:v>
                </c:pt>
                <c:pt idx="131">
                  <c:v>2027</c:v>
                </c:pt>
                <c:pt idx="132">
                  <c:v>2028</c:v>
                </c:pt>
                <c:pt idx="133">
                  <c:v>2028</c:v>
                </c:pt>
                <c:pt idx="134">
                  <c:v>2028</c:v>
                </c:pt>
                <c:pt idx="135">
                  <c:v>2028</c:v>
                </c:pt>
                <c:pt idx="136">
                  <c:v>2028</c:v>
                </c:pt>
                <c:pt idx="137">
                  <c:v>2028</c:v>
                </c:pt>
                <c:pt idx="138">
                  <c:v>2028</c:v>
                </c:pt>
                <c:pt idx="139">
                  <c:v>2028</c:v>
                </c:pt>
                <c:pt idx="140">
                  <c:v>2028</c:v>
                </c:pt>
                <c:pt idx="141">
                  <c:v>2028</c:v>
                </c:pt>
                <c:pt idx="142">
                  <c:v>2028</c:v>
                </c:pt>
                <c:pt idx="143">
                  <c:v>2028</c:v>
                </c:pt>
                <c:pt idx="144">
                  <c:v>2029</c:v>
                </c:pt>
                <c:pt idx="145">
                  <c:v>2029</c:v>
                </c:pt>
                <c:pt idx="146">
                  <c:v>2029</c:v>
                </c:pt>
                <c:pt idx="147">
                  <c:v>2029</c:v>
                </c:pt>
                <c:pt idx="148">
                  <c:v>2029</c:v>
                </c:pt>
                <c:pt idx="149">
                  <c:v>2029</c:v>
                </c:pt>
                <c:pt idx="150">
                  <c:v>2029</c:v>
                </c:pt>
                <c:pt idx="151">
                  <c:v>2029</c:v>
                </c:pt>
                <c:pt idx="152">
                  <c:v>2029</c:v>
                </c:pt>
                <c:pt idx="153">
                  <c:v>2029</c:v>
                </c:pt>
                <c:pt idx="154">
                  <c:v>2029</c:v>
                </c:pt>
                <c:pt idx="155">
                  <c:v>2029</c:v>
                </c:pt>
                <c:pt idx="156">
                  <c:v>2030</c:v>
                </c:pt>
                <c:pt idx="157">
                  <c:v>2030</c:v>
                </c:pt>
                <c:pt idx="158">
                  <c:v>2030</c:v>
                </c:pt>
                <c:pt idx="159">
                  <c:v>2030</c:v>
                </c:pt>
                <c:pt idx="160">
                  <c:v>2030</c:v>
                </c:pt>
                <c:pt idx="161">
                  <c:v>2030</c:v>
                </c:pt>
                <c:pt idx="162">
                  <c:v>2030</c:v>
                </c:pt>
                <c:pt idx="163">
                  <c:v>2030</c:v>
                </c:pt>
                <c:pt idx="164">
                  <c:v>2030</c:v>
                </c:pt>
                <c:pt idx="165">
                  <c:v>2030</c:v>
                </c:pt>
                <c:pt idx="166">
                  <c:v>2030</c:v>
                </c:pt>
                <c:pt idx="167">
                  <c:v>2030</c:v>
                </c:pt>
                <c:pt idx="168">
                  <c:v>2031</c:v>
                </c:pt>
                <c:pt idx="169">
                  <c:v>2031</c:v>
                </c:pt>
                <c:pt idx="170">
                  <c:v>2031</c:v>
                </c:pt>
                <c:pt idx="171">
                  <c:v>2031</c:v>
                </c:pt>
                <c:pt idx="172">
                  <c:v>2031</c:v>
                </c:pt>
                <c:pt idx="173">
                  <c:v>2031</c:v>
                </c:pt>
                <c:pt idx="174">
                  <c:v>2031</c:v>
                </c:pt>
                <c:pt idx="175">
                  <c:v>2031</c:v>
                </c:pt>
                <c:pt idx="176">
                  <c:v>2031</c:v>
                </c:pt>
                <c:pt idx="177">
                  <c:v>2031</c:v>
                </c:pt>
                <c:pt idx="178">
                  <c:v>2031</c:v>
                </c:pt>
                <c:pt idx="179">
                  <c:v>2031</c:v>
                </c:pt>
                <c:pt idx="180">
                  <c:v>2032</c:v>
                </c:pt>
                <c:pt idx="181">
                  <c:v>2032</c:v>
                </c:pt>
                <c:pt idx="182">
                  <c:v>2032</c:v>
                </c:pt>
                <c:pt idx="183">
                  <c:v>2032</c:v>
                </c:pt>
                <c:pt idx="184">
                  <c:v>2032</c:v>
                </c:pt>
                <c:pt idx="185">
                  <c:v>2032</c:v>
                </c:pt>
                <c:pt idx="186">
                  <c:v>2032</c:v>
                </c:pt>
                <c:pt idx="187">
                  <c:v>2032</c:v>
                </c:pt>
                <c:pt idx="188">
                  <c:v>2032</c:v>
                </c:pt>
                <c:pt idx="189">
                  <c:v>2032</c:v>
                </c:pt>
                <c:pt idx="190">
                  <c:v>2032</c:v>
                </c:pt>
                <c:pt idx="191">
                  <c:v>2032</c:v>
                </c:pt>
                <c:pt idx="192">
                  <c:v>2033</c:v>
                </c:pt>
                <c:pt idx="193">
                  <c:v>2033</c:v>
                </c:pt>
                <c:pt idx="194">
                  <c:v>2033</c:v>
                </c:pt>
                <c:pt idx="195">
                  <c:v>2033</c:v>
                </c:pt>
                <c:pt idx="196">
                  <c:v>2033</c:v>
                </c:pt>
                <c:pt idx="197">
                  <c:v>2033</c:v>
                </c:pt>
                <c:pt idx="198">
                  <c:v>2033</c:v>
                </c:pt>
                <c:pt idx="199">
                  <c:v>2033</c:v>
                </c:pt>
                <c:pt idx="200">
                  <c:v>2033</c:v>
                </c:pt>
                <c:pt idx="201">
                  <c:v>2033</c:v>
                </c:pt>
                <c:pt idx="202">
                  <c:v>2033</c:v>
                </c:pt>
                <c:pt idx="203">
                  <c:v>2033</c:v>
                </c:pt>
                <c:pt idx="204">
                  <c:v>2034</c:v>
                </c:pt>
                <c:pt idx="205">
                  <c:v>2034</c:v>
                </c:pt>
                <c:pt idx="206">
                  <c:v>2034</c:v>
                </c:pt>
                <c:pt idx="207">
                  <c:v>2034</c:v>
                </c:pt>
                <c:pt idx="208">
                  <c:v>2034</c:v>
                </c:pt>
                <c:pt idx="209">
                  <c:v>2034</c:v>
                </c:pt>
                <c:pt idx="210">
                  <c:v>2034</c:v>
                </c:pt>
                <c:pt idx="211">
                  <c:v>2034</c:v>
                </c:pt>
                <c:pt idx="212">
                  <c:v>2034</c:v>
                </c:pt>
                <c:pt idx="213">
                  <c:v>2034</c:v>
                </c:pt>
                <c:pt idx="214">
                  <c:v>2034</c:v>
                </c:pt>
                <c:pt idx="215">
                  <c:v>2034</c:v>
                </c:pt>
                <c:pt idx="216">
                  <c:v>2035</c:v>
                </c:pt>
                <c:pt idx="217">
                  <c:v>2035</c:v>
                </c:pt>
                <c:pt idx="218">
                  <c:v>2035</c:v>
                </c:pt>
                <c:pt idx="219">
                  <c:v>2035</c:v>
                </c:pt>
                <c:pt idx="220">
                  <c:v>2035</c:v>
                </c:pt>
                <c:pt idx="221">
                  <c:v>2035</c:v>
                </c:pt>
                <c:pt idx="222">
                  <c:v>2035</c:v>
                </c:pt>
                <c:pt idx="223">
                  <c:v>2035</c:v>
                </c:pt>
                <c:pt idx="224">
                  <c:v>2035</c:v>
                </c:pt>
                <c:pt idx="225">
                  <c:v>2035</c:v>
                </c:pt>
                <c:pt idx="226">
                  <c:v>2035</c:v>
                </c:pt>
                <c:pt idx="227">
                  <c:v>2035</c:v>
                </c:pt>
                <c:pt idx="228">
                  <c:v>2036</c:v>
                </c:pt>
                <c:pt idx="229">
                  <c:v>2036</c:v>
                </c:pt>
                <c:pt idx="230">
                  <c:v>2036</c:v>
                </c:pt>
                <c:pt idx="231">
                  <c:v>2036</c:v>
                </c:pt>
                <c:pt idx="232">
                  <c:v>2036</c:v>
                </c:pt>
                <c:pt idx="233">
                  <c:v>2036</c:v>
                </c:pt>
                <c:pt idx="234">
                  <c:v>2036</c:v>
                </c:pt>
                <c:pt idx="235">
                  <c:v>2036</c:v>
                </c:pt>
                <c:pt idx="236">
                  <c:v>2036</c:v>
                </c:pt>
                <c:pt idx="237">
                  <c:v>2036</c:v>
                </c:pt>
                <c:pt idx="238">
                  <c:v>2036</c:v>
                </c:pt>
                <c:pt idx="239">
                  <c:v>2036</c:v>
                </c:pt>
                <c:pt idx="240">
                  <c:v>2037</c:v>
                </c:pt>
                <c:pt idx="241">
                  <c:v>2037</c:v>
                </c:pt>
                <c:pt idx="242">
                  <c:v>2037</c:v>
                </c:pt>
                <c:pt idx="243">
                  <c:v>2037</c:v>
                </c:pt>
                <c:pt idx="244">
                  <c:v>2037</c:v>
                </c:pt>
                <c:pt idx="245">
                  <c:v>2037</c:v>
                </c:pt>
                <c:pt idx="246">
                  <c:v>2037</c:v>
                </c:pt>
                <c:pt idx="247">
                  <c:v>2037</c:v>
                </c:pt>
                <c:pt idx="248">
                  <c:v>2037</c:v>
                </c:pt>
                <c:pt idx="249">
                  <c:v>2037</c:v>
                </c:pt>
                <c:pt idx="250">
                  <c:v>2037</c:v>
                </c:pt>
                <c:pt idx="251">
                  <c:v>2037</c:v>
                </c:pt>
                <c:pt idx="252">
                  <c:v>2038</c:v>
                </c:pt>
                <c:pt idx="253">
                  <c:v>2038</c:v>
                </c:pt>
                <c:pt idx="254">
                  <c:v>2038</c:v>
                </c:pt>
                <c:pt idx="255">
                  <c:v>2038</c:v>
                </c:pt>
                <c:pt idx="256">
                  <c:v>2038</c:v>
                </c:pt>
                <c:pt idx="257">
                  <c:v>2038</c:v>
                </c:pt>
                <c:pt idx="258">
                  <c:v>2038</c:v>
                </c:pt>
                <c:pt idx="259">
                  <c:v>2038</c:v>
                </c:pt>
                <c:pt idx="260">
                  <c:v>2038</c:v>
                </c:pt>
                <c:pt idx="261">
                  <c:v>2038</c:v>
                </c:pt>
                <c:pt idx="262">
                  <c:v>2038</c:v>
                </c:pt>
                <c:pt idx="263">
                  <c:v>2038</c:v>
                </c:pt>
                <c:pt idx="264">
                  <c:v>2039</c:v>
                </c:pt>
                <c:pt idx="265">
                  <c:v>2039</c:v>
                </c:pt>
                <c:pt idx="266">
                  <c:v>2039</c:v>
                </c:pt>
                <c:pt idx="267">
                  <c:v>2039</c:v>
                </c:pt>
                <c:pt idx="268">
                  <c:v>2039</c:v>
                </c:pt>
                <c:pt idx="269">
                  <c:v>2039</c:v>
                </c:pt>
                <c:pt idx="270">
                  <c:v>2039</c:v>
                </c:pt>
                <c:pt idx="271">
                  <c:v>2039</c:v>
                </c:pt>
                <c:pt idx="272">
                  <c:v>2039</c:v>
                </c:pt>
                <c:pt idx="273">
                  <c:v>2039</c:v>
                </c:pt>
                <c:pt idx="274">
                  <c:v>2039</c:v>
                </c:pt>
                <c:pt idx="275">
                  <c:v>2039</c:v>
                </c:pt>
                <c:pt idx="276">
                  <c:v>2040</c:v>
                </c:pt>
                <c:pt idx="277">
                  <c:v>2040</c:v>
                </c:pt>
                <c:pt idx="278">
                  <c:v>2040</c:v>
                </c:pt>
                <c:pt idx="279">
                  <c:v>2040</c:v>
                </c:pt>
                <c:pt idx="280">
                  <c:v>2040</c:v>
                </c:pt>
                <c:pt idx="281">
                  <c:v>2040</c:v>
                </c:pt>
                <c:pt idx="282">
                  <c:v>2040</c:v>
                </c:pt>
                <c:pt idx="283">
                  <c:v>2040</c:v>
                </c:pt>
                <c:pt idx="284">
                  <c:v>2040</c:v>
                </c:pt>
                <c:pt idx="285">
                  <c:v>2040</c:v>
                </c:pt>
                <c:pt idx="286">
                  <c:v>2040</c:v>
                </c:pt>
                <c:pt idx="287">
                  <c:v>2040</c:v>
                </c:pt>
                <c:pt idx="288">
                  <c:v>2041</c:v>
                </c:pt>
                <c:pt idx="289">
                  <c:v>2041</c:v>
                </c:pt>
                <c:pt idx="290">
                  <c:v>2041</c:v>
                </c:pt>
                <c:pt idx="291">
                  <c:v>2041</c:v>
                </c:pt>
                <c:pt idx="292">
                  <c:v>2041</c:v>
                </c:pt>
                <c:pt idx="293">
                  <c:v>2041</c:v>
                </c:pt>
                <c:pt idx="294">
                  <c:v>2041</c:v>
                </c:pt>
                <c:pt idx="295">
                  <c:v>2041</c:v>
                </c:pt>
                <c:pt idx="296">
                  <c:v>2041</c:v>
                </c:pt>
                <c:pt idx="297">
                  <c:v>2041</c:v>
                </c:pt>
                <c:pt idx="298">
                  <c:v>2041</c:v>
                </c:pt>
                <c:pt idx="299">
                  <c:v>2041</c:v>
                </c:pt>
                <c:pt idx="300">
                  <c:v>2042</c:v>
                </c:pt>
                <c:pt idx="301">
                  <c:v>2042</c:v>
                </c:pt>
                <c:pt idx="302">
                  <c:v>2042</c:v>
                </c:pt>
                <c:pt idx="303">
                  <c:v>2042</c:v>
                </c:pt>
                <c:pt idx="304">
                  <c:v>2042</c:v>
                </c:pt>
                <c:pt idx="305">
                  <c:v>2042</c:v>
                </c:pt>
                <c:pt idx="306">
                  <c:v>2042</c:v>
                </c:pt>
                <c:pt idx="307">
                  <c:v>2042</c:v>
                </c:pt>
                <c:pt idx="308">
                  <c:v>2042</c:v>
                </c:pt>
                <c:pt idx="309">
                  <c:v>2042</c:v>
                </c:pt>
                <c:pt idx="310">
                  <c:v>2042</c:v>
                </c:pt>
                <c:pt idx="311">
                  <c:v>2042</c:v>
                </c:pt>
                <c:pt idx="312">
                  <c:v>2043</c:v>
                </c:pt>
                <c:pt idx="313">
                  <c:v>2043</c:v>
                </c:pt>
                <c:pt idx="314">
                  <c:v>2043</c:v>
                </c:pt>
                <c:pt idx="315">
                  <c:v>2043</c:v>
                </c:pt>
                <c:pt idx="316">
                  <c:v>2043</c:v>
                </c:pt>
                <c:pt idx="317">
                  <c:v>2043</c:v>
                </c:pt>
                <c:pt idx="318">
                  <c:v>2043</c:v>
                </c:pt>
                <c:pt idx="319">
                  <c:v>2043</c:v>
                </c:pt>
                <c:pt idx="320">
                  <c:v>2043</c:v>
                </c:pt>
                <c:pt idx="321">
                  <c:v>2043</c:v>
                </c:pt>
                <c:pt idx="322">
                  <c:v>2043</c:v>
                </c:pt>
                <c:pt idx="323">
                  <c:v>2043</c:v>
                </c:pt>
                <c:pt idx="324">
                  <c:v>2044</c:v>
                </c:pt>
                <c:pt idx="325">
                  <c:v>2044</c:v>
                </c:pt>
                <c:pt idx="326">
                  <c:v>2044</c:v>
                </c:pt>
                <c:pt idx="327">
                  <c:v>2044</c:v>
                </c:pt>
                <c:pt idx="328">
                  <c:v>2044</c:v>
                </c:pt>
                <c:pt idx="329">
                  <c:v>2044</c:v>
                </c:pt>
                <c:pt idx="330">
                  <c:v>2044</c:v>
                </c:pt>
                <c:pt idx="331">
                  <c:v>2044</c:v>
                </c:pt>
                <c:pt idx="332">
                  <c:v>2044</c:v>
                </c:pt>
                <c:pt idx="333">
                  <c:v>2044</c:v>
                </c:pt>
                <c:pt idx="334">
                  <c:v>2044</c:v>
                </c:pt>
                <c:pt idx="335">
                  <c:v>2044</c:v>
                </c:pt>
                <c:pt idx="336">
                  <c:v>2045</c:v>
                </c:pt>
                <c:pt idx="337">
                  <c:v>2045</c:v>
                </c:pt>
                <c:pt idx="338">
                  <c:v>2045</c:v>
                </c:pt>
                <c:pt idx="339">
                  <c:v>2045</c:v>
                </c:pt>
                <c:pt idx="340">
                  <c:v>2045</c:v>
                </c:pt>
                <c:pt idx="341">
                  <c:v>2045</c:v>
                </c:pt>
                <c:pt idx="342">
                  <c:v>2045</c:v>
                </c:pt>
                <c:pt idx="343">
                  <c:v>2045</c:v>
                </c:pt>
                <c:pt idx="344">
                  <c:v>2045</c:v>
                </c:pt>
                <c:pt idx="345">
                  <c:v>2045</c:v>
                </c:pt>
                <c:pt idx="346">
                  <c:v>2045</c:v>
                </c:pt>
                <c:pt idx="347">
                  <c:v>2045</c:v>
                </c:pt>
                <c:pt idx="348">
                  <c:v>2046</c:v>
                </c:pt>
                <c:pt idx="349">
                  <c:v>2046</c:v>
                </c:pt>
                <c:pt idx="350">
                  <c:v>2046</c:v>
                </c:pt>
                <c:pt idx="351">
                  <c:v>2046</c:v>
                </c:pt>
                <c:pt idx="352">
                  <c:v>2046</c:v>
                </c:pt>
                <c:pt idx="353">
                  <c:v>2046</c:v>
                </c:pt>
                <c:pt idx="354">
                  <c:v>2046</c:v>
                </c:pt>
                <c:pt idx="355">
                  <c:v>2046</c:v>
                </c:pt>
                <c:pt idx="356">
                  <c:v>2046</c:v>
                </c:pt>
                <c:pt idx="357">
                  <c:v>2046</c:v>
                </c:pt>
                <c:pt idx="358">
                  <c:v>2046</c:v>
                </c:pt>
                <c:pt idx="359">
                  <c:v>2046</c:v>
                </c:pt>
                <c:pt idx="360">
                  <c:v>2047</c:v>
                </c:pt>
                <c:pt idx="361">
                  <c:v>2047</c:v>
                </c:pt>
                <c:pt idx="362">
                  <c:v>2047</c:v>
                </c:pt>
                <c:pt idx="363">
                  <c:v>2047</c:v>
                </c:pt>
                <c:pt idx="364">
                  <c:v>2047</c:v>
                </c:pt>
                <c:pt idx="365">
                  <c:v>2047</c:v>
                </c:pt>
                <c:pt idx="366">
                  <c:v>2047</c:v>
                </c:pt>
                <c:pt idx="367">
                  <c:v>2047</c:v>
                </c:pt>
                <c:pt idx="368">
                  <c:v>2047</c:v>
                </c:pt>
                <c:pt idx="369">
                  <c:v>2047</c:v>
                </c:pt>
                <c:pt idx="370">
                  <c:v>2047</c:v>
                </c:pt>
                <c:pt idx="371">
                  <c:v>2047</c:v>
                </c:pt>
                <c:pt idx="372">
                  <c:v>2048</c:v>
                </c:pt>
                <c:pt idx="373">
                  <c:v>2048</c:v>
                </c:pt>
                <c:pt idx="374">
                  <c:v>2048</c:v>
                </c:pt>
                <c:pt idx="375">
                  <c:v>2048</c:v>
                </c:pt>
                <c:pt idx="376">
                  <c:v>2048</c:v>
                </c:pt>
                <c:pt idx="377">
                  <c:v>2048</c:v>
                </c:pt>
                <c:pt idx="378">
                  <c:v>2048</c:v>
                </c:pt>
                <c:pt idx="379">
                  <c:v>2048</c:v>
                </c:pt>
                <c:pt idx="380">
                  <c:v>2048</c:v>
                </c:pt>
                <c:pt idx="381">
                  <c:v>2048</c:v>
                </c:pt>
                <c:pt idx="382">
                  <c:v>2048</c:v>
                </c:pt>
                <c:pt idx="383">
                  <c:v>2048</c:v>
                </c:pt>
                <c:pt idx="384">
                  <c:v>2049</c:v>
                </c:pt>
                <c:pt idx="385">
                  <c:v>2049</c:v>
                </c:pt>
                <c:pt idx="386">
                  <c:v>2049</c:v>
                </c:pt>
                <c:pt idx="387">
                  <c:v>2049</c:v>
                </c:pt>
                <c:pt idx="388">
                  <c:v>2049</c:v>
                </c:pt>
                <c:pt idx="389">
                  <c:v>2049</c:v>
                </c:pt>
                <c:pt idx="390">
                  <c:v>2049</c:v>
                </c:pt>
                <c:pt idx="391">
                  <c:v>2049</c:v>
                </c:pt>
                <c:pt idx="392">
                  <c:v>2049</c:v>
                </c:pt>
                <c:pt idx="393">
                  <c:v>2049</c:v>
                </c:pt>
                <c:pt idx="394">
                  <c:v>2049</c:v>
                </c:pt>
                <c:pt idx="395">
                  <c:v>2049</c:v>
                </c:pt>
                <c:pt idx="396">
                  <c:v>2050</c:v>
                </c:pt>
                <c:pt idx="397">
                  <c:v>2050</c:v>
                </c:pt>
                <c:pt idx="398">
                  <c:v>2050</c:v>
                </c:pt>
                <c:pt idx="399">
                  <c:v>2050</c:v>
                </c:pt>
                <c:pt idx="400">
                  <c:v>2050</c:v>
                </c:pt>
                <c:pt idx="401">
                  <c:v>2050</c:v>
                </c:pt>
                <c:pt idx="402">
                  <c:v>2050</c:v>
                </c:pt>
                <c:pt idx="403">
                  <c:v>2050</c:v>
                </c:pt>
                <c:pt idx="404">
                  <c:v>2050</c:v>
                </c:pt>
                <c:pt idx="405">
                  <c:v>2050</c:v>
                </c:pt>
                <c:pt idx="406">
                  <c:v>2050</c:v>
                </c:pt>
                <c:pt idx="407">
                  <c:v>2050</c:v>
                </c:pt>
              </c:numCache>
            </c:numRef>
          </c:cat>
          <c:val>
            <c:numRef>
              <c:f>Deflator!$E$326:$E$733</c:f>
              <c:numCache>
                <c:formatCode>0.0%</c:formatCode>
                <c:ptCount val="408"/>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pt idx="12">
                  <c:v>2.0705076202751638E-2</c:v>
                </c:pt>
                <c:pt idx="13">
                  <c:v>2.2117954212386604E-2</c:v>
                </c:pt>
                <c:pt idx="14">
                  <c:v>2.3597114039729084E-2</c:v>
                </c:pt>
                <c:pt idx="15">
                  <c:v>2.4627439433348108E-2</c:v>
                </c:pt>
                <c:pt idx="16">
                  <c:v>2.8010117148075553E-2</c:v>
                </c:pt>
                <c:pt idx="17">
                  <c:v>2.8715478353166901E-2</c:v>
                </c:pt>
                <c:pt idx="18">
                  <c:v>2.9495150866471143E-2</c:v>
                </c:pt>
                <c:pt idx="19">
                  <c:v>2.6991801041874375E-2</c:v>
                </c:pt>
                <c:pt idx="20">
                  <c:v>2.2769721941990007E-2</c:v>
                </c:pt>
                <c:pt idx="21">
                  <c:v>2.5224699286070296E-2</c:v>
                </c:pt>
                <c:pt idx="22">
                  <c:v>2.1766010321524032E-2</c:v>
                </c:pt>
                <c:pt idx="23">
                  <c:v>1.9101588486313714E-2</c:v>
                </c:pt>
                <c:pt idx="24">
                  <c:v>1.5512351381991252E-2</c:v>
                </c:pt>
                <c:pt idx="25">
                  <c:v>1.5201352659333089E-2</c:v>
                </c:pt>
                <c:pt idx="26">
                  <c:v>1.8625227405691724E-2</c:v>
                </c:pt>
                <c:pt idx="27">
                  <c:v>1.9964397755302565E-2</c:v>
                </c:pt>
                <c:pt idx="28">
                  <c:v>1.7902284687663972E-2</c:v>
                </c:pt>
                <c:pt idx="29">
                  <c:v>1.6484846560762545E-2</c:v>
                </c:pt>
                <c:pt idx="30">
                  <c:v>1.8114648063935146E-2</c:v>
                </c:pt>
                <c:pt idx="31">
                  <c:v>1.7497798894291483E-2</c:v>
                </c:pt>
                <c:pt idx="32">
                  <c:v>1.7113045131695204E-2</c:v>
                </c:pt>
                <c:pt idx="33">
                  <c:v>1.7640429444213845E-2</c:v>
                </c:pt>
                <c:pt idx="34">
                  <c:v>2.0512779818916194E-2</c:v>
                </c:pt>
                <c:pt idx="35">
                  <c:v>2.2851297401217163E-2</c:v>
                </c:pt>
                <c:pt idx="36">
                  <c:v>2.4865719552504606E-2</c:v>
                </c:pt>
                <c:pt idx="37">
                  <c:v>2.3348735639459495E-2</c:v>
                </c:pt>
                <c:pt idx="38">
                  <c:v>1.5393269919198094E-2</c:v>
                </c:pt>
                <c:pt idx="39">
                  <c:v>3.290966863368272E-3</c:v>
                </c:pt>
                <c:pt idx="40">
                  <c:v>1.1792637021070806E-3</c:v>
                </c:pt>
                <c:pt idx="41">
                  <c:v>6.4573304755548566E-3</c:v>
                </c:pt>
                <c:pt idx="42">
                  <c:v>9.8608182530370847E-3</c:v>
                </c:pt>
                <c:pt idx="43">
                  <c:v>1.3096453823307153E-2</c:v>
                </c:pt>
                <c:pt idx="44">
                  <c:v>1.3713248610564666E-2</c:v>
                </c:pt>
                <c:pt idx="45">
                  <c:v>1.1820661677274913E-2</c:v>
                </c:pt>
                <c:pt idx="46">
                  <c:v>1.1745357842679605E-2</c:v>
                </c:pt>
                <c:pt idx="47">
                  <c:v>1.3620054947193205E-2</c:v>
                </c:pt>
                <c:pt idx="48">
                  <c:v>1.3997697415600863E-2</c:v>
                </c:pt>
                <c:pt idx="49">
                  <c:v>1.6762152173745104E-2</c:v>
                </c:pt>
                <c:pt idx="50">
                  <c:v>2.6197625089591892E-2</c:v>
                </c:pt>
                <c:pt idx="51">
                  <c:v>4.1596948387021104E-2</c:v>
                </c:pt>
                <c:pt idx="52">
                  <c:v>4.9927065375944712E-2</c:v>
                </c:pt>
                <c:pt idx="53">
                  <c:v>5.3914514133213354E-2</c:v>
                </c:pt>
                <c:pt idx="54">
                  <c:v>5.3654752393853977E-2</c:v>
                </c:pt>
                <c:pt idx="55">
                  <c:v>5.2512715548749922E-2</c:v>
                </c:pt>
                <c:pt idx="56">
                  <c:v>5.3903488550791634E-2</c:v>
                </c:pt>
                <c:pt idx="57">
                  <c:v>6.2218689033288976E-2</c:v>
                </c:pt>
                <c:pt idx="58">
                  <c:v>6.8090028398064772E-2</c:v>
                </c:pt>
                <c:pt idx="59">
                  <c:v>7.0364028655451438E-2</c:v>
                </c:pt>
                <c:pt idx="60">
                  <c:v>7.4798724682891171E-2</c:v>
                </c:pt>
                <c:pt idx="61">
                  <c:v>7.8710638977392833E-2</c:v>
                </c:pt>
                <c:pt idx="62">
                  <c:v>8.5424555548424319E-2</c:v>
                </c:pt>
                <c:pt idx="63">
                  <c:v>8.258629340882373E-2</c:v>
                </c:pt>
                <c:pt idx="64">
                  <c:v>8.5815115436765232E-2</c:v>
                </c:pt>
                <c:pt idx="65">
                  <c:v>9.0597579647841542E-2</c:v>
                </c:pt>
                <c:pt idx="66">
                  <c:v>8.5248147456255197E-2</c:v>
                </c:pt>
                <c:pt idx="67">
                  <c:v>8.2626925031162424E-2</c:v>
                </c:pt>
                <c:pt idx="68">
                  <c:v>8.2016696438336201E-2</c:v>
                </c:pt>
                <c:pt idx="69">
                  <c:v>7.7454273308049215E-2</c:v>
                </c:pt>
                <c:pt idx="70">
                  <c:v>7.1103227941917257E-2</c:v>
                </c:pt>
                <c:pt idx="71">
                  <c:v>6.4544013314108195E-2</c:v>
                </c:pt>
                <c:pt idx="72">
                  <c:v>6.4101469688562673E-2</c:v>
                </c:pt>
                <c:pt idx="73">
                  <c:v>6.0356130778665973E-2</c:v>
                </c:pt>
                <c:pt idx="74">
                  <c:v>4.9849741220991728E-2</c:v>
                </c:pt>
                <c:pt idx="75">
                  <c:v>4.8991902707975266E-2</c:v>
                </c:pt>
                <c:pt idx="76">
                  <c:v>3.890918794646514E-2</c:v>
                </c:pt>
                <c:pt idx="77">
                  <c:v>2.6306819524081204E-2</c:v>
                </c:pt>
                <c:pt idx="78">
                  <c:v>2.7548637081640015E-2</c:v>
                </c:pt>
                <c:pt idx="79">
                  <c:v>3.0472260957352448E-2</c:v>
                </c:pt>
                <c:pt idx="80">
                  <c:v>3.1555753214199012E-2</c:v>
                </c:pt>
                <c:pt idx="81">
                  <c:v>2.9515589976242484E-2</c:v>
                </c:pt>
                <c:pt idx="82">
                  <c:v>3.1829525949662596E-2</c:v>
                </c:pt>
                <c:pt idx="83">
                  <c:v>3.3507751089128179E-2</c:v>
                </c:pt>
                <c:pt idx="84">
                  <c:v>2.7656516361934669E-2</c:v>
                </c:pt>
                <c:pt idx="85">
                  <c:v>2.5960643531445227E-2</c:v>
                </c:pt>
                <c:pt idx="86">
                  <c:v>2.6219536437005475E-2</c:v>
                </c:pt>
                <c:pt idx="87">
                  <c:v>2.5702914535748134E-2</c:v>
                </c:pt>
                <c:pt idx="88">
                  <c:v>2.5728671678702852E-2</c:v>
                </c:pt>
                <c:pt idx="89">
                  <c:v>2.5435210091218297E-2</c:v>
                </c:pt>
                <c:pt idx="90">
                  <c:v>2.4786656067902202E-2</c:v>
                </c:pt>
                <c:pt idx="91">
                  <c:v>2.3869906551855058E-2</c:v>
                </c:pt>
                <c:pt idx="92">
                  <c:v>2.2830155401830421E-2</c:v>
                </c:pt>
                <c:pt idx="93">
                  <c:v>2.1847539829469964E-2</c:v>
                </c:pt>
                <c:pt idx="94">
                  <c:v>2.1123940791765161E-2</c:v>
                </c:pt>
                <c:pt idx="95">
                  <c:v>2.0789458241779801E-2</c:v>
                </c:pt>
                <c:pt idx="96">
                  <c:v>2.0728978285476263E-2</c:v>
                </c:pt>
                <c:pt idx="97">
                  <c:v>2.0716021383444083E-2</c:v>
                </c:pt>
                <c:pt idx="98">
                  <c:v>2.0648910411622312E-2</c:v>
                </c:pt>
                <c:pt idx="99">
                  <c:v>2.0564635385189156E-2</c:v>
                </c:pt>
                <c:pt idx="100">
                  <c:v>2.0501987273742861E-2</c:v>
                </c:pt>
                <c:pt idx="101">
                  <c:v>2.0500832154848103E-2</c:v>
                </c:pt>
                <c:pt idx="102">
                  <c:v>2.0520283091440827E-2</c:v>
                </c:pt>
                <c:pt idx="103">
                  <c:v>2.0497246232570987E-2</c:v>
                </c:pt>
                <c:pt idx="104">
                  <c:v>2.0395064566808507E-2</c:v>
                </c:pt>
                <c:pt idx="105">
                  <c:v>2.0270421133548711E-2</c:v>
                </c:pt>
                <c:pt idx="106">
                  <c:v>2.0195998418750749E-2</c:v>
                </c:pt>
                <c:pt idx="107">
                  <c:v>2.0215956233891941E-2</c:v>
                </c:pt>
                <c:pt idx="108">
                  <c:v>2.0260215348435473E-2</c:v>
                </c:pt>
                <c:pt idx="109">
                  <c:v>2.023209456456887E-2</c:v>
                </c:pt>
                <c:pt idx="110">
                  <c:v>2.0073004244874237E-2</c:v>
                </c:pt>
                <c:pt idx="111">
                  <c:v>1.9854157151182106E-2</c:v>
                </c:pt>
                <c:pt idx="112">
                  <c:v>1.970314721834221E-2</c:v>
                </c:pt>
                <c:pt idx="113">
                  <c:v>1.9699340736690552E-2</c:v>
                </c:pt>
                <c:pt idx="114">
                  <c:v>1.9818710621698266E-2</c:v>
                </c:pt>
                <c:pt idx="115">
                  <c:v>1.9985198472181276E-2</c:v>
                </c:pt>
                <c:pt idx="116">
                  <c:v>2.0143889394807157E-2</c:v>
                </c:pt>
                <c:pt idx="117">
                  <c:v>2.0267862167282491E-2</c:v>
                </c:pt>
                <c:pt idx="118">
                  <c:v>2.0361800063122715E-2</c:v>
                </c:pt>
                <c:pt idx="119">
                  <c:v>2.0416404496492291E-2</c:v>
                </c:pt>
                <c:pt idx="120">
                  <c:v>2.0441945810884654E-2</c:v>
                </c:pt>
                <c:pt idx="121">
                  <c:v>2.044378348443443E-2</c:v>
                </c:pt>
                <c:pt idx="122">
                  <c:v>2.0431514580206533E-2</c:v>
                </c:pt>
                <c:pt idx="123">
                  <c:v>2.0403498801611297E-2</c:v>
                </c:pt>
                <c:pt idx="124">
                  <c:v>2.035905235846025E-2</c:v>
                </c:pt>
                <c:pt idx="125">
                  <c:v>2.0298733755928167E-2</c:v>
                </c:pt>
                <c:pt idx="126">
                  <c:v>2.0243550890679307E-2</c:v>
                </c:pt>
                <c:pt idx="127">
                  <c:v>2.0211585229002127E-2</c:v>
                </c:pt>
                <c:pt idx="128">
                  <c:v>2.0218535651619129E-2</c:v>
                </c:pt>
                <c:pt idx="129">
                  <c:v>2.0257454442943024E-2</c:v>
                </c:pt>
                <c:pt idx="130">
                  <c:v>2.0301537085753996E-2</c:v>
                </c:pt>
                <c:pt idx="131">
                  <c:v>2.0342300388684897E-2</c:v>
                </c:pt>
                <c:pt idx="132">
                  <c:v>2.038442703232124E-2</c:v>
                </c:pt>
                <c:pt idx="133">
                  <c:v>2.047629646116178E-2</c:v>
                </c:pt>
                <c:pt idx="134">
                  <c:v>2.0596752775152494E-2</c:v>
                </c:pt>
                <c:pt idx="135">
                  <c:v>2.0712889028797532E-2</c:v>
                </c:pt>
                <c:pt idx="136">
                  <c:v>2.0838750642518056E-2</c:v>
                </c:pt>
                <c:pt idx="137">
                  <c:v>2.0958047660756929E-2</c:v>
                </c:pt>
                <c:pt idx="138">
                  <c:v>2.1064452152178559E-2</c:v>
                </c:pt>
                <c:pt idx="139">
                  <c:v>2.1158233207667632E-2</c:v>
                </c:pt>
                <c:pt idx="140">
                  <c:v>2.1231045856773711E-2</c:v>
                </c:pt>
                <c:pt idx="141">
                  <c:v>2.128784238346948E-2</c:v>
                </c:pt>
                <c:pt idx="142">
                  <c:v>2.1338352003265726E-2</c:v>
                </c:pt>
                <c:pt idx="143">
                  <c:v>2.1382914113565299E-2</c:v>
                </c:pt>
                <c:pt idx="144">
                  <c:v>2.1426000359949793E-2</c:v>
                </c:pt>
                <c:pt idx="145">
                  <c:v>2.1427824502173731E-2</c:v>
                </c:pt>
                <c:pt idx="146">
                  <c:v>2.1413748031167801E-2</c:v>
                </c:pt>
                <c:pt idx="147">
                  <c:v>2.1425372979416935E-2</c:v>
                </c:pt>
                <c:pt idx="148">
                  <c:v>2.142336696068381E-2</c:v>
                </c:pt>
                <c:pt idx="149">
                  <c:v>2.141828068006002E-2</c:v>
                </c:pt>
                <c:pt idx="150">
                  <c:v>2.1404476610287881E-2</c:v>
                </c:pt>
                <c:pt idx="151">
                  <c:v>2.1389743075188594E-2</c:v>
                </c:pt>
                <c:pt idx="152">
                  <c:v>2.1378518431280247E-2</c:v>
                </c:pt>
                <c:pt idx="153">
                  <c:v>2.136757163694547E-2</c:v>
                </c:pt>
                <c:pt idx="154">
                  <c:v>2.1359822491293645E-2</c:v>
                </c:pt>
                <c:pt idx="155">
                  <c:v>2.1359143279346737E-2</c:v>
                </c:pt>
                <c:pt idx="156">
                  <c:v>2.1361259004531341E-2</c:v>
                </c:pt>
                <c:pt idx="157">
                  <c:v>2.1370258894280569E-2</c:v>
                </c:pt>
                <c:pt idx="158">
                  <c:v>2.1384575471285583E-2</c:v>
                </c:pt>
                <c:pt idx="159">
                  <c:v>2.1399829289111105E-2</c:v>
                </c:pt>
                <c:pt idx="160">
                  <c:v>2.1420597062533631E-2</c:v>
                </c:pt>
                <c:pt idx="161">
                  <c:v>2.1435460467056133E-2</c:v>
                </c:pt>
                <c:pt idx="162">
                  <c:v>2.1450879483164265E-2</c:v>
                </c:pt>
                <c:pt idx="163">
                  <c:v>2.1461881179536624E-2</c:v>
                </c:pt>
                <c:pt idx="164">
                  <c:v>2.1467219754339073E-2</c:v>
                </c:pt>
                <c:pt idx="165">
                  <c:v>2.1467605682465862E-2</c:v>
                </c:pt>
                <c:pt idx="166">
                  <c:v>2.1465587440617107E-2</c:v>
                </c:pt>
                <c:pt idx="167">
                  <c:v>2.1457186500273728E-2</c:v>
                </c:pt>
                <c:pt idx="168">
                  <c:v>2.144929369718529E-2</c:v>
                </c:pt>
                <c:pt idx="169">
                  <c:v>2.1435751454108587E-2</c:v>
                </c:pt>
                <c:pt idx="170">
                  <c:v>2.1424881630882409E-2</c:v>
                </c:pt>
                <c:pt idx="171">
                  <c:v>2.1409100857557872E-2</c:v>
                </c:pt>
                <c:pt idx="172">
                  <c:v>2.1388704356663846E-2</c:v>
                </c:pt>
                <c:pt idx="173">
                  <c:v>2.1368418067882144E-2</c:v>
                </c:pt>
                <c:pt idx="174">
                  <c:v>2.1348945020940979E-2</c:v>
                </c:pt>
                <c:pt idx="175">
                  <c:v>2.1327751534523376E-2</c:v>
                </c:pt>
                <c:pt idx="176">
                  <c:v>2.1309560093467406E-2</c:v>
                </c:pt>
                <c:pt idx="177">
                  <c:v>2.128984976181747E-2</c:v>
                </c:pt>
                <c:pt idx="178">
                  <c:v>2.1265208046355788E-2</c:v>
                </c:pt>
                <c:pt idx="179">
                  <c:v>2.1234992875583503E-2</c:v>
                </c:pt>
                <c:pt idx="180">
                  <c:v>2.1195922951553259E-2</c:v>
                </c:pt>
                <c:pt idx="181">
                  <c:v>2.1190574988504629E-2</c:v>
                </c:pt>
                <c:pt idx="182">
                  <c:v>2.1187837739665927E-2</c:v>
                </c:pt>
                <c:pt idx="183">
                  <c:v>2.1163505823094786E-2</c:v>
                </c:pt>
                <c:pt idx="184">
                  <c:v>2.1146491150048963E-2</c:v>
                </c:pt>
                <c:pt idx="185">
                  <c:v>2.1146232988900726E-2</c:v>
                </c:pt>
                <c:pt idx="186">
                  <c:v>2.1149620455453322E-2</c:v>
                </c:pt>
                <c:pt idx="187">
                  <c:v>2.1164871077630432E-2</c:v>
                </c:pt>
                <c:pt idx="188">
                  <c:v>2.1179942470136659E-2</c:v>
                </c:pt>
                <c:pt idx="189">
                  <c:v>2.1202076600160602E-2</c:v>
                </c:pt>
                <c:pt idx="190">
                  <c:v>2.1230643621980461E-2</c:v>
                </c:pt>
                <c:pt idx="191">
                  <c:v>2.1265896927952443E-2</c:v>
                </c:pt>
                <c:pt idx="192">
                  <c:v>2.1307268452287476E-2</c:v>
                </c:pt>
                <c:pt idx="193">
                  <c:v>2.1321926496186583E-2</c:v>
                </c:pt>
                <c:pt idx="194">
                  <c:v>2.1333763820979179E-2</c:v>
                </c:pt>
                <c:pt idx="195">
                  <c:v>2.1373484125902786E-2</c:v>
                </c:pt>
                <c:pt idx="196">
                  <c:v>2.1413561831761685E-2</c:v>
                </c:pt>
                <c:pt idx="197">
                  <c:v>2.1445097234267685E-2</c:v>
                </c:pt>
                <c:pt idx="198">
                  <c:v>2.1477768268329367E-2</c:v>
                </c:pt>
                <c:pt idx="199">
                  <c:v>2.1507301091366671E-2</c:v>
                </c:pt>
                <c:pt idx="200">
                  <c:v>2.1544306263597157E-2</c:v>
                </c:pt>
                <c:pt idx="201">
                  <c:v>2.1583492114971348E-2</c:v>
                </c:pt>
                <c:pt idx="202">
                  <c:v>2.1626570944714096E-2</c:v>
                </c:pt>
                <c:pt idx="203">
                  <c:v>2.1680671359546322E-2</c:v>
                </c:pt>
                <c:pt idx="204">
                  <c:v>2.1739893176291547E-2</c:v>
                </c:pt>
                <c:pt idx="205">
                  <c:v>2.18015441192283E-2</c:v>
                </c:pt>
                <c:pt idx="206">
                  <c:v>2.1865975128189996E-2</c:v>
                </c:pt>
                <c:pt idx="207">
                  <c:v>2.1937442801759799E-2</c:v>
                </c:pt>
                <c:pt idx="208">
                  <c:v>2.2009268462975573E-2</c:v>
                </c:pt>
                <c:pt idx="209">
                  <c:v>2.2086124707554555E-2</c:v>
                </c:pt>
                <c:pt idx="210">
                  <c:v>2.2161932120438266E-2</c:v>
                </c:pt>
                <c:pt idx="211">
                  <c:v>2.2235969435166592E-2</c:v>
                </c:pt>
                <c:pt idx="212">
                  <c:v>2.2305748478250509E-2</c:v>
                </c:pt>
                <c:pt idx="213">
                  <c:v>2.2370903010918264E-2</c:v>
                </c:pt>
                <c:pt idx="214">
                  <c:v>2.2435134806448875E-2</c:v>
                </c:pt>
                <c:pt idx="215">
                  <c:v>2.2491606028830935E-2</c:v>
                </c:pt>
                <c:pt idx="216">
                  <c:v>2.2550531999196988E-2</c:v>
                </c:pt>
                <c:pt idx="217">
                  <c:v>2.2599197057632026E-2</c:v>
                </c:pt>
                <c:pt idx="218">
                  <c:v>2.2648622573642863E-2</c:v>
                </c:pt>
                <c:pt idx="219">
                  <c:v>2.2693628186885695E-2</c:v>
                </c:pt>
                <c:pt idx="220">
                  <c:v>2.2734739641730339E-2</c:v>
                </c:pt>
                <c:pt idx="221">
                  <c:v>2.2770299654435E-2</c:v>
                </c:pt>
                <c:pt idx="222">
                  <c:v>2.2808177115318573E-2</c:v>
                </c:pt>
                <c:pt idx="223">
                  <c:v>2.2848341761532609E-2</c:v>
                </c:pt>
                <c:pt idx="224">
                  <c:v>2.2886562144543099E-2</c:v>
                </c:pt>
                <c:pt idx="225">
                  <c:v>2.2929405584724449E-2</c:v>
                </c:pt>
                <c:pt idx="226">
                  <c:v>2.2966809056400583E-2</c:v>
                </c:pt>
                <c:pt idx="227">
                  <c:v>2.2999072889528849E-2</c:v>
                </c:pt>
                <c:pt idx="228">
                  <c:v>2.3021939557075655E-2</c:v>
                </c:pt>
                <c:pt idx="229">
                  <c:v>2.3074825311557801E-2</c:v>
                </c:pt>
                <c:pt idx="230">
                  <c:v>2.3126321861180577E-2</c:v>
                </c:pt>
                <c:pt idx="231">
                  <c:v>2.3147403543975598E-2</c:v>
                </c:pt>
                <c:pt idx="232">
                  <c:v>2.3172687384155788E-2</c:v>
                </c:pt>
                <c:pt idx="233">
                  <c:v>2.3205424274289621E-2</c:v>
                </c:pt>
                <c:pt idx="234">
                  <c:v>2.3240903991024187E-2</c:v>
                </c:pt>
                <c:pt idx="235">
                  <c:v>2.3272407786416816E-2</c:v>
                </c:pt>
                <c:pt idx="236">
                  <c:v>2.3299052636911899E-2</c:v>
                </c:pt>
                <c:pt idx="237">
                  <c:v>2.3323585659789314E-2</c:v>
                </c:pt>
                <c:pt idx="238">
                  <c:v>2.3348516483238768E-2</c:v>
                </c:pt>
                <c:pt idx="239">
                  <c:v>2.3383211780460655E-2</c:v>
                </c:pt>
                <c:pt idx="240">
                  <c:v>2.3428050532673605E-2</c:v>
                </c:pt>
                <c:pt idx="241">
                  <c:v>2.3444592253200502E-2</c:v>
                </c:pt>
                <c:pt idx="242">
                  <c:v>2.3458015114158126E-2</c:v>
                </c:pt>
                <c:pt idx="243">
                  <c:v>2.3507013928049103E-2</c:v>
                </c:pt>
                <c:pt idx="244">
                  <c:v>2.3549903069386424E-2</c:v>
                </c:pt>
                <c:pt idx="245">
                  <c:v>2.3584917398044691E-2</c:v>
                </c:pt>
                <c:pt idx="246">
                  <c:v>2.3610613836177796E-2</c:v>
                </c:pt>
                <c:pt idx="247">
                  <c:v>2.3643911965635978E-2</c:v>
                </c:pt>
                <c:pt idx="248">
                  <c:v>2.3679507299902314E-2</c:v>
                </c:pt>
                <c:pt idx="249">
                  <c:v>2.3716528892931965E-2</c:v>
                </c:pt>
                <c:pt idx="250">
                  <c:v>2.3756888336696758E-2</c:v>
                </c:pt>
                <c:pt idx="251">
                  <c:v>2.3791383848178471E-2</c:v>
                </c:pt>
                <c:pt idx="252">
                  <c:v>2.3824386440627787E-2</c:v>
                </c:pt>
                <c:pt idx="253">
                  <c:v>2.3851060483950137E-2</c:v>
                </c:pt>
                <c:pt idx="254">
                  <c:v>2.388005621140965E-2</c:v>
                </c:pt>
                <c:pt idx="255">
                  <c:v>2.3905703384975441E-2</c:v>
                </c:pt>
                <c:pt idx="256">
                  <c:v>2.3933159513011004E-2</c:v>
                </c:pt>
                <c:pt idx="257">
                  <c:v>2.3953129368291748E-2</c:v>
                </c:pt>
                <c:pt idx="258">
                  <c:v>2.3974466100542102E-2</c:v>
                </c:pt>
                <c:pt idx="259">
                  <c:v>2.3989895929038774E-2</c:v>
                </c:pt>
                <c:pt idx="260">
                  <c:v>2.4009537074652254E-2</c:v>
                </c:pt>
                <c:pt idx="261">
                  <c:v>2.4029150829948609E-2</c:v>
                </c:pt>
                <c:pt idx="262">
                  <c:v>2.4052462307192934E-2</c:v>
                </c:pt>
                <c:pt idx="263">
                  <c:v>2.407932695792514E-2</c:v>
                </c:pt>
                <c:pt idx="264">
                  <c:v>2.4111048185947892E-2</c:v>
                </c:pt>
                <c:pt idx="265">
                  <c:v>2.4142590072739667E-2</c:v>
                </c:pt>
                <c:pt idx="266">
                  <c:v>2.4176733331420452E-2</c:v>
                </c:pt>
                <c:pt idx="267">
                  <c:v>2.4216609008073986E-2</c:v>
                </c:pt>
                <c:pt idx="268">
                  <c:v>2.4258202567760234E-2</c:v>
                </c:pt>
                <c:pt idx="269">
                  <c:v>2.4306858057255631E-2</c:v>
                </c:pt>
                <c:pt idx="270">
                  <c:v>2.4359637345276353E-2</c:v>
                </c:pt>
                <c:pt idx="271">
                  <c:v>2.4412705402186985E-2</c:v>
                </c:pt>
                <c:pt idx="272">
                  <c:v>2.4462008203592678E-2</c:v>
                </c:pt>
                <c:pt idx="273">
                  <c:v>2.4507572988612836E-2</c:v>
                </c:pt>
                <c:pt idx="274">
                  <c:v>2.4550110970271266E-2</c:v>
                </c:pt>
                <c:pt idx="275">
                  <c:v>2.4593722277797658E-2</c:v>
                </c:pt>
                <c:pt idx="276">
                  <c:v>2.4630553463855565E-2</c:v>
                </c:pt>
                <c:pt idx="277">
                  <c:v>2.4695899951025391E-2</c:v>
                </c:pt>
                <c:pt idx="278">
                  <c:v>2.4747678737774947E-2</c:v>
                </c:pt>
                <c:pt idx="279">
                  <c:v>2.4759863496461865E-2</c:v>
                </c:pt>
                <c:pt idx="280">
                  <c:v>2.4772343739482006E-2</c:v>
                </c:pt>
                <c:pt idx="281">
                  <c:v>2.4786990422681399E-2</c:v>
                </c:pt>
                <c:pt idx="282">
                  <c:v>2.48015987884036E-2</c:v>
                </c:pt>
                <c:pt idx="283">
                  <c:v>2.4817720670649246E-2</c:v>
                </c:pt>
                <c:pt idx="284">
                  <c:v>2.4827583027531519E-2</c:v>
                </c:pt>
                <c:pt idx="285">
                  <c:v>2.4839688260991588E-2</c:v>
                </c:pt>
                <c:pt idx="286">
                  <c:v>2.4849491098243526E-2</c:v>
                </c:pt>
                <c:pt idx="287">
                  <c:v>2.4859995578807803E-2</c:v>
                </c:pt>
                <c:pt idx="288">
                  <c:v>2.4874433601958401E-2</c:v>
                </c:pt>
                <c:pt idx="289">
                  <c:v>2.4859932767728354E-2</c:v>
                </c:pt>
                <c:pt idx="290">
                  <c:v>2.4854017675081996E-2</c:v>
                </c:pt>
                <c:pt idx="291">
                  <c:v>2.4889808381141743E-2</c:v>
                </c:pt>
                <c:pt idx="292">
                  <c:v>2.4921003454329238E-2</c:v>
                </c:pt>
                <c:pt idx="293">
                  <c:v>2.4949675434826846E-2</c:v>
                </c:pt>
                <c:pt idx="294">
                  <c:v>2.4974182949674351E-2</c:v>
                </c:pt>
                <c:pt idx="295">
                  <c:v>2.499695571581273E-2</c:v>
                </c:pt>
                <c:pt idx="296">
                  <c:v>2.5015575693371428E-2</c:v>
                </c:pt>
                <c:pt idx="297">
                  <c:v>2.5032677683500371E-2</c:v>
                </c:pt>
                <c:pt idx="298">
                  <c:v>2.5048018237955105E-2</c:v>
                </c:pt>
                <c:pt idx="299">
                  <c:v>2.5061338941465117E-2</c:v>
                </c:pt>
                <c:pt idx="300">
                  <c:v>2.5072939868865163E-2</c:v>
                </c:pt>
                <c:pt idx="301">
                  <c:v>2.5080272491359246E-2</c:v>
                </c:pt>
                <c:pt idx="302">
                  <c:v>2.508492059257672E-2</c:v>
                </c:pt>
                <c:pt idx="303">
                  <c:v>2.5084385617370586E-2</c:v>
                </c:pt>
                <c:pt idx="304">
                  <c:v>2.5090778094798205E-2</c:v>
                </c:pt>
                <c:pt idx="305">
                  <c:v>2.5094833844924835E-2</c:v>
                </c:pt>
                <c:pt idx="306">
                  <c:v>2.5102019669789311E-2</c:v>
                </c:pt>
                <c:pt idx="307">
                  <c:v>2.5108956547182926E-2</c:v>
                </c:pt>
                <c:pt idx="308">
                  <c:v>2.5116023917932884E-2</c:v>
                </c:pt>
                <c:pt idx="309">
                  <c:v>2.5120288165747962E-2</c:v>
                </c:pt>
                <c:pt idx="310">
                  <c:v>2.5127674152359614E-2</c:v>
                </c:pt>
                <c:pt idx="311">
                  <c:v>2.5139077028288881E-2</c:v>
                </c:pt>
                <c:pt idx="312">
                  <c:v>2.515045458818177E-2</c:v>
                </c:pt>
                <c:pt idx="313">
                  <c:v>2.5158848152267765E-2</c:v>
                </c:pt>
                <c:pt idx="314">
                  <c:v>2.5171540349933741E-2</c:v>
                </c:pt>
                <c:pt idx="315">
                  <c:v>2.5180943497262076E-2</c:v>
                </c:pt>
                <c:pt idx="316">
                  <c:v>2.5188107711877183E-2</c:v>
                </c:pt>
                <c:pt idx="317">
                  <c:v>2.5195196035588507E-2</c:v>
                </c:pt>
                <c:pt idx="318">
                  <c:v>2.5201354911554397E-2</c:v>
                </c:pt>
                <c:pt idx="319">
                  <c:v>2.5206459034406992E-2</c:v>
                </c:pt>
                <c:pt idx="320">
                  <c:v>2.5217746820757281E-2</c:v>
                </c:pt>
                <c:pt idx="321">
                  <c:v>2.5227146915055343E-2</c:v>
                </c:pt>
                <c:pt idx="322">
                  <c:v>2.5235636528252892E-2</c:v>
                </c:pt>
                <c:pt idx="323">
                  <c:v>2.5241024522601574E-2</c:v>
                </c:pt>
                <c:pt idx="324">
                  <c:v>2.5241389310633133E-2</c:v>
                </c:pt>
                <c:pt idx="325">
                  <c:v>2.5276085604054588E-2</c:v>
                </c:pt>
                <c:pt idx="326">
                  <c:v>2.530022867514381E-2</c:v>
                </c:pt>
                <c:pt idx="327">
                  <c:v>2.5286968975757551E-2</c:v>
                </c:pt>
                <c:pt idx="328">
                  <c:v>2.5273756974047101E-2</c:v>
                </c:pt>
                <c:pt idx="329">
                  <c:v>2.5264731635719073E-2</c:v>
                </c:pt>
                <c:pt idx="330">
                  <c:v>2.5259443709053864E-2</c:v>
                </c:pt>
                <c:pt idx="331">
                  <c:v>2.5256595708158081E-2</c:v>
                </c:pt>
                <c:pt idx="332">
                  <c:v>2.5255140389851105E-2</c:v>
                </c:pt>
                <c:pt idx="333">
                  <c:v>2.5254757417568552E-2</c:v>
                </c:pt>
                <c:pt idx="334">
                  <c:v>2.5249727153818569E-2</c:v>
                </c:pt>
                <c:pt idx="335">
                  <c:v>2.5239000950998625E-2</c:v>
                </c:pt>
                <c:pt idx="336">
                  <c:v>2.522936256861108E-2</c:v>
                </c:pt>
                <c:pt idx="337">
                  <c:v>2.5187268438459753E-2</c:v>
                </c:pt>
                <c:pt idx="338">
                  <c:v>2.5156648778686286E-2</c:v>
                </c:pt>
                <c:pt idx="339">
                  <c:v>2.5168653809809483E-2</c:v>
                </c:pt>
                <c:pt idx="340">
                  <c:v>2.5175834972545275E-2</c:v>
                </c:pt>
                <c:pt idx="341">
                  <c:v>2.5174647581558407E-2</c:v>
                </c:pt>
                <c:pt idx="342">
                  <c:v>2.5167064292641816E-2</c:v>
                </c:pt>
                <c:pt idx="343">
                  <c:v>2.516120074648498E-2</c:v>
                </c:pt>
                <c:pt idx="344">
                  <c:v>2.5154363728189466E-2</c:v>
                </c:pt>
                <c:pt idx="345">
                  <c:v>2.5149150240145079E-2</c:v>
                </c:pt>
                <c:pt idx="346">
                  <c:v>2.5149975520419643E-2</c:v>
                </c:pt>
                <c:pt idx="347">
                  <c:v>2.5152665389200246E-2</c:v>
                </c:pt>
                <c:pt idx="348">
                  <c:v>2.5158291727443993E-2</c:v>
                </c:pt>
                <c:pt idx="349">
                  <c:v>2.5160345437099219E-2</c:v>
                </c:pt>
                <c:pt idx="350">
                  <c:v>2.5159194648161742E-2</c:v>
                </c:pt>
                <c:pt idx="351">
                  <c:v>2.5153893012295425E-2</c:v>
                </c:pt>
                <c:pt idx="352">
                  <c:v>2.514780764498159E-2</c:v>
                </c:pt>
                <c:pt idx="353">
                  <c:v>2.5145786427628325E-2</c:v>
                </c:pt>
                <c:pt idx="354">
                  <c:v>2.5142006330907574E-2</c:v>
                </c:pt>
                <c:pt idx="355">
                  <c:v>2.5137177967873958E-2</c:v>
                </c:pt>
                <c:pt idx="356">
                  <c:v>2.5131108462455476E-2</c:v>
                </c:pt>
                <c:pt idx="357">
                  <c:v>2.5127242866266997E-2</c:v>
                </c:pt>
                <c:pt idx="358">
                  <c:v>2.5121525403912104E-2</c:v>
                </c:pt>
                <c:pt idx="359">
                  <c:v>2.5118907538846935E-2</c:v>
                </c:pt>
                <c:pt idx="360">
                  <c:v>2.5114778754056877E-2</c:v>
                </c:pt>
                <c:pt idx="361">
                  <c:v>2.5114290218333668E-2</c:v>
                </c:pt>
                <c:pt idx="362">
                  <c:v>2.511303023104694E-2</c:v>
                </c:pt>
                <c:pt idx="363">
                  <c:v>2.5113320732367495E-2</c:v>
                </c:pt>
                <c:pt idx="364">
                  <c:v>2.5112515467217156E-2</c:v>
                </c:pt>
                <c:pt idx="365">
                  <c:v>2.5111663691566477E-2</c:v>
                </c:pt>
                <c:pt idx="366">
                  <c:v>2.5111412667849109E-2</c:v>
                </c:pt>
                <c:pt idx="367">
                  <c:v>2.5111422831674668E-2</c:v>
                </c:pt>
                <c:pt idx="368">
                  <c:v>2.5113796892167528E-2</c:v>
                </c:pt>
                <c:pt idx="369">
                  <c:v>2.511502993293635E-2</c:v>
                </c:pt>
                <c:pt idx="370">
                  <c:v>2.5110959899788066E-2</c:v>
                </c:pt>
                <c:pt idx="371">
                  <c:v>2.5099589254813148E-2</c:v>
                </c:pt>
                <c:pt idx="372">
                  <c:v>2.5086339865369567E-2</c:v>
                </c:pt>
                <c:pt idx="373">
                  <c:v>2.5104522081791369E-2</c:v>
                </c:pt>
                <c:pt idx="374">
                  <c:v>2.5122134787779471E-2</c:v>
                </c:pt>
                <c:pt idx="375">
                  <c:v>2.5106349711792708E-2</c:v>
                </c:pt>
                <c:pt idx="376">
                  <c:v>2.5097050687208355E-2</c:v>
                </c:pt>
                <c:pt idx="377">
                  <c:v>2.5091534007307459E-2</c:v>
                </c:pt>
                <c:pt idx="378">
                  <c:v>2.508883651232896E-2</c:v>
                </c:pt>
                <c:pt idx="379">
                  <c:v>2.5083818047082262E-2</c:v>
                </c:pt>
                <c:pt idx="380">
                  <c:v>2.5075092956479139E-2</c:v>
                </c:pt>
                <c:pt idx="381">
                  <c:v>2.5062193045704007E-2</c:v>
                </c:pt>
                <c:pt idx="382">
                  <c:v>2.5054026634282245E-2</c:v>
                </c:pt>
                <c:pt idx="383">
                  <c:v>2.5051502202651399E-2</c:v>
                </c:pt>
                <c:pt idx="384">
                  <c:v>2.5052447618294282E-2</c:v>
                </c:pt>
                <c:pt idx="385">
                  <c:v>2.5020392473068087E-2</c:v>
                </c:pt>
                <c:pt idx="386">
                  <c:v>2.498846413232525E-2</c:v>
                </c:pt>
                <c:pt idx="387">
                  <c:v>2.4986235528704492E-2</c:v>
                </c:pt>
                <c:pt idx="388">
                  <c:v>2.497664475700323E-2</c:v>
                </c:pt>
                <c:pt idx="389">
                  <c:v>2.4961380330951632E-2</c:v>
                </c:pt>
                <c:pt idx="390">
                  <c:v>2.4943537524618309E-2</c:v>
                </c:pt>
                <c:pt idx="391">
                  <c:v>2.4924842752178877E-2</c:v>
                </c:pt>
                <c:pt idx="392">
                  <c:v>2.4909824517404422E-2</c:v>
                </c:pt>
                <c:pt idx="393">
                  <c:v>2.4898725786256071E-2</c:v>
                </c:pt>
                <c:pt idx="394">
                  <c:v>2.4886861179586939E-2</c:v>
                </c:pt>
                <c:pt idx="395">
                  <c:v>2.4873999734736252E-2</c:v>
                </c:pt>
                <c:pt idx="396">
                  <c:v>2.4859041463580533E-2</c:v>
                </c:pt>
                <c:pt idx="397">
                  <c:v>2.4845050015732673E-2</c:v>
                </c:pt>
                <c:pt idx="398">
                  <c:v>2.4829449042490515E-2</c:v>
                </c:pt>
                <c:pt idx="399">
                  <c:v>2.4816304902105069E-2</c:v>
                </c:pt>
                <c:pt idx="400">
                  <c:v>2.4802897778647415E-2</c:v>
                </c:pt>
                <c:pt idx="401">
                  <c:v>2.479133985775106E-2</c:v>
                </c:pt>
                <c:pt idx="402">
                  <c:v>2.4779375345714616E-2</c:v>
                </c:pt>
                <c:pt idx="403">
                  <c:v>2.4767880046252744E-2</c:v>
                </c:pt>
                <c:pt idx="404">
                  <c:v>2.4754221064298365E-2</c:v>
                </c:pt>
                <c:pt idx="405">
                  <c:v>2.4739400864531635E-2</c:v>
                </c:pt>
                <c:pt idx="406">
                  <c:v>2.4724110944376987E-2</c:v>
                </c:pt>
                <c:pt idx="407">
                  <c:v>2.4708866037935762E-2</c:v>
                </c:pt>
              </c:numCache>
            </c:numRef>
          </c:val>
          <c:smooth val="0"/>
          <c:extLst>
            <c:ext xmlns:c16="http://schemas.microsoft.com/office/drawing/2014/chart" uri="{C3380CC4-5D6E-409C-BE32-E72D297353CC}">
              <c16:uniqueId val="{00000000-3D30-49BB-9001-4E34F87D956E}"/>
            </c:ext>
          </c:extLst>
        </c:ser>
        <c:ser>
          <c:idx val="1"/>
          <c:order val="1"/>
          <c:tx>
            <c:v>AdjCPIGrowth</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Deflator!$A$326:$A$733</c:f>
              <c:numCache>
                <c:formatCode>General</c:formatCode>
                <c:ptCount val="408"/>
                <c:pt idx="0">
                  <c:v>2017</c:v>
                </c:pt>
                <c:pt idx="1">
                  <c:v>2017</c:v>
                </c:pt>
                <c:pt idx="2">
                  <c:v>2017</c:v>
                </c:pt>
                <c:pt idx="3">
                  <c:v>2017</c:v>
                </c:pt>
                <c:pt idx="4">
                  <c:v>2017</c:v>
                </c:pt>
                <c:pt idx="5">
                  <c:v>2017</c:v>
                </c:pt>
                <c:pt idx="6">
                  <c:v>2017</c:v>
                </c:pt>
                <c:pt idx="7">
                  <c:v>2017</c:v>
                </c:pt>
                <c:pt idx="8">
                  <c:v>2017</c:v>
                </c:pt>
                <c:pt idx="9">
                  <c:v>2017</c:v>
                </c:pt>
                <c:pt idx="10">
                  <c:v>2017</c:v>
                </c:pt>
                <c:pt idx="11">
                  <c:v>2017</c:v>
                </c:pt>
                <c:pt idx="12">
                  <c:v>2018</c:v>
                </c:pt>
                <c:pt idx="13">
                  <c:v>2018</c:v>
                </c:pt>
                <c:pt idx="14">
                  <c:v>2018</c:v>
                </c:pt>
                <c:pt idx="15">
                  <c:v>2018</c:v>
                </c:pt>
                <c:pt idx="16">
                  <c:v>2018</c:v>
                </c:pt>
                <c:pt idx="17">
                  <c:v>2018</c:v>
                </c:pt>
                <c:pt idx="18">
                  <c:v>2018</c:v>
                </c:pt>
                <c:pt idx="19">
                  <c:v>2018</c:v>
                </c:pt>
                <c:pt idx="20">
                  <c:v>2018</c:v>
                </c:pt>
                <c:pt idx="21">
                  <c:v>2018</c:v>
                </c:pt>
                <c:pt idx="22">
                  <c:v>2018</c:v>
                </c:pt>
                <c:pt idx="23">
                  <c:v>2018</c:v>
                </c:pt>
                <c:pt idx="24">
                  <c:v>2019</c:v>
                </c:pt>
                <c:pt idx="25">
                  <c:v>2019</c:v>
                </c:pt>
                <c:pt idx="26">
                  <c:v>2019</c:v>
                </c:pt>
                <c:pt idx="27">
                  <c:v>2019</c:v>
                </c:pt>
                <c:pt idx="28">
                  <c:v>2019</c:v>
                </c:pt>
                <c:pt idx="29">
                  <c:v>2019</c:v>
                </c:pt>
                <c:pt idx="30">
                  <c:v>2019</c:v>
                </c:pt>
                <c:pt idx="31">
                  <c:v>2019</c:v>
                </c:pt>
                <c:pt idx="32">
                  <c:v>2019</c:v>
                </c:pt>
                <c:pt idx="33">
                  <c:v>2019</c:v>
                </c:pt>
                <c:pt idx="34">
                  <c:v>2019</c:v>
                </c:pt>
                <c:pt idx="35">
                  <c:v>2019</c:v>
                </c:pt>
                <c:pt idx="36">
                  <c:v>2020</c:v>
                </c:pt>
                <c:pt idx="37">
                  <c:v>2020</c:v>
                </c:pt>
                <c:pt idx="38">
                  <c:v>2020</c:v>
                </c:pt>
                <c:pt idx="39">
                  <c:v>2020</c:v>
                </c:pt>
                <c:pt idx="40">
                  <c:v>2020</c:v>
                </c:pt>
                <c:pt idx="41">
                  <c:v>2020</c:v>
                </c:pt>
                <c:pt idx="42">
                  <c:v>2020</c:v>
                </c:pt>
                <c:pt idx="43">
                  <c:v>2020</c:v>
                </c:pt>
                <c:pt idx="44">
                  <c:v>2020</c:v>
                </c:pt>
                <c:pt idx="45">
                  <c:v>2020</c:v>
                </c:pt>
                <c:pt idx="46">
                  <c:v>2020</c:v>
                </c:pt>
                <c:pt idx="47">
                  <c:v>2020</c:v>
                </c:pt>
                <c:pt idx="48">
                  <c:v>2021</c:v>
                </c:pt>
                <c:pt idx="49">
                  <c:v>2021</c:v>
                </c:pt>
                <c:pt idx="50">
                  <c:v>2021</c:v>
                </c:pt>
                <c:pt idx="51">
                  <c:v>2021</c:v>
                </c:pt>
                <c:pt idx="52">
                  <c:v>2021</c:v>
                </c:pt>
                <c:pt idx="53">
                  <c:v>2021</c:v>
                </c:pt>
                <c:pt idx="54">
                  <c:v>2021</c:v>
                </c:pt>
                <c:pt idx="55">
                  <c:v>2021</c:v>
                </c:pt>
                <c:pt idx="56">
                  <c:v>2021</c:v>
                </c:pt>
                <c:pt idx="57">
                  <c:v>2021</c:v>
                </c:pt>
                <c:pt idx="58">
                  <c:v>2021</c:v>
                </c:pt>
                <c:pt idx="59">
                  <c:v>2021</c:v>
                </c:pt>
                <c:pt idx="60">
                  <c:v>2022</c:v>
                </c:pt>
                <c:pt idx="61">
                  <c:v>2022</c:v>
                </c:pt>
                <c:pt idx="62">
                  <c:v>2022</c:v>
                </c:pt>
                <c:pt idx="63">
                  <c:v>2022</c:v>
                </c:pt>
                <c:pt idx="64">
                  <c:v>2022</c:v>
                </c:pt>
                <c:pt idx="65">
                  <c:v>2022</c:v>
                </c:pt>
                <c:pt idx="66">
                  <c:v>2022</c:v>
                </c:pt>
                <c:pt idx="67">
                  <c:v>2022</c:v>
                </c:pt>
                <c:pt idx="68">
                  <c:v>2022</c:v>
                </c:pt>
                <c:pt idx="69">
                  <c:v>2022</c:v>
                </c:pt>
                <c:pt idx="70">
                  <c:v>2022</c:v>
                </c:pt>
                <c:pt idx="71">
                  <c:v>2022</c:v>
                </c:pt>
                <c:pt idx="72">
                  <c:v>2023</c:v>
                </c:pt>
                <c:pt idx="73">
                  <c:v>2023</c:v>
                </c:pt>
                <c:pt idx="74">
                  <c:v>2023</c:v>
                </c:pt>
                <c:pt idx="75">
                  <c:v>2023</c:v>
                </c:pt>
                <c:pt idx="76">
                  <c:v>2023</c:v>
                </c:pt>
                <c:pt idx="77">
                  <c:v>2023</c:v>
                </c:pt>
                <c:pt idx="78">
                  <c:v>2023</c:v>
                </c:pt>
                <c:pt idx="79">
                  <c:v>2023</c:v>
                </c:pt>
                <c:pt idx="80">
                  <c:v>2023</c:v>
                </c:pt>
                <c:pt idx="81">
                  <c:v>2023</c:v>
                </c:pt>
                <c:pt idx="82">
                  <c:v>2023</c:v>
                </c:pt>
                <c:pt idx="83">
                  <c:v>2023</c:v>
                </c:pt>
                <c:pt idx="84">
                  <c:v>2024</c:v>
                </c:pt>
                <c:pt idx="85">
                  <c:v>2024</c:v>
                </c:pt>
                <c:pt idx="86">
                  <c:v>2024</c:v>
                </c:pt>
                <c:pt idx="87">
                  <c:v>2024</c:v>
                </c:pt>
                <c:pt idx="88">
                  <c:v>2024</c:v>
                </c:pt>
                <c:pt idx="89">
                  <c:v>2024</c:v>
                </c:pt>
                <c:pt idx="90">
                  <c:v>2024</c:v>
                </c:pt>
                <c:pt idx="91">
                  <c:v>2024</c:v>
                </c:pt>
                <c:pt idx="92">
                  <c:v>2024</c:v>
                </c:pt>
                <c:pt idx="93">
                  <c:v>2024</c:v>
                </c:pt>
                <c:pt idx="94">
                  <c:v>2024</c:v>
                </c:pt>
                <c:pt idx="95">
                  <c:v>2024</c:v>
                </c:pt>
                <c:pt idx="96">
                  <c:v>2025</c:v>
                </c:pt>
                <c:pt idx="97">
                  <c:v>2025</c:v>
                </c:pt>
                <c:pt idx="98">
                  <c:v>2025</c:v>
                </c:pt>
                <c:pt idx="99">
                  <c:v>2025</c:v>
                </c:pt>
                <c:pt idx="100">
                  <c:v>2025</c:v>
                </c:pt>
                <c:pt idx="101">
                  <c:v>2025</c:v>
                </c:pt>
                <c:pt idx="102">
                  <c:v>2025</c:v>
                </c:pt>
                <c:pt idx="103">
                  <c:v>2025</c:v>
                </c:pt>
                <c:pt idx="104">
                  <c:v>2025</c:v>
                </c:pt>
                <c:pt idx="105">
                  <c:v>2025</c:v>
                </c:pt>
                <c:pt idx="106">
                  <c:v>2025</c:v>
                </c:pt>
                <c:pt idx="107">
                  <c:v>2025</c:v>
                </c:pt>
                <c:pt idx="108">
                  <c:v>2026</c:v>
                </c:pt>
                <c:pt idx="109">
                  <c:v>2026</c:v>
                </c:pt>
                <c:pt idx="110">
                  <c:v>2026</c:v>
                </c:pt>
                <c:pt idx="111">
                  <c:v>2026</c:v>
                </c:pt>
                <c:pt idx="112">
                  <c:v>2026</c:v>
                </c:pt>
                <c:pt idx="113">
                  <c:v>2026</c:v>
                </c:pt>
                <c:pt idx="114">
                  <c:v>2026</c:v>
                </c:pt>
                <c:pt idx="115">
                  <c:v>2026</c:v>
                </c:pt>
                <c:pt idx="116">
                  <c:v>2026</c:v>
                </c:pt>
                <c:pt idx="117">
                  <c:v>2026</c:v>
                </c:pt>
                <c:pt idx="118">
                  <c:v>2026</c:v>
                </c:pt>
                <c:pt idx="119">
                  <c:v>2026</c:v>
                </c:pt>
                <c:pt idx="120">
                  <c:v>2027</c:v>
                </c:pt>
                <c:pt idx="121">
                  <c:v>2027</c:v>
                </c:pt>
                <c:pt idx="122">
                  <c:v>2027</c:v>
                </c:pt>
                <c:pt idx="123">
                  <c:v>2027</c:v>
                </c:pt>
                <c:pt idx="124">
                  <c:v>2027</c:v>
                </c:pt>
                <c:pt idx="125">
                  <c:v>2027</c:v>
                </c:pt>
                <c:pt idx="126">
                  <c:v>2027</c:v>
                </c:pt>
                <c:pt idx="127">
                  <c:v>2027</c:v>
                </c:pt>
                <c:pt idx="128">
                  <c:v>2027</c:v>
                </c:pt>
                <c:pt idx="129">
                  <c:v>2027</c:v>
                </c:pt>
                <c:pt idx="130">
                  <c:v>2027</c:v>
                </c:pt>
                <c:pt idx="131">
                  <c:v>2027</c:v>
                </c:pt>
                <c:pt idx="132">
                  <c:v>2028</c:v>
                </c:pt>
                <c:pt idx="133">
                  <c:v>2028</c:v>
                </c:pt>
                <c:pt idx="134">
                  <c:v>2028</c:v>
                </c:pt>
                <c:pt idx="135">
                  <c:v>2028</c:v>
                </c:pt>
                <c:pt idx="136">
                  <c:v>2028</c:v>
                </c:pt>
                <c:pt idx="137">
                  <c:v>2028</c:v>
                </c:pt>
                <c:pt idx="138">
                  <c:v>2028</c:v>
                </c:pt>
                <c:pt idx="139">
                  <c:v>2028</c:v>
                </c:pt>
                <c:pt idx="140">
                  <c:v>2028</c:v>
                </c:pt>
                <c:pt idx="141">
                  <c:v>2028</c:v>
                </c:pt>
                <c:pt idx="142">
                  <c:v>2028</c:v>
                </c:pt>
                <c:pt idx="143">
                  <c:v>2028</c:v>
                </c:pt>
                <c:pt idx="144">
                  <c:v>2029</c:v>
                </c:pt>
                <c:pt idx="145">
                  <c:v>2029</c:v>
                </c:pt>
                <c:pt idx="146">
                  <c:v>2029</c:v>
                </c:pt>
                <c:pt idx="147">
                  <c:v>2029</c:v>
                </c:pt>
                <c:pt idx="148">
                  <c:v>2029</c:v>
                </c:pt>
                <c:pt idx="149">
                  <c:v>2029</c:v>
                </c:pt>
                <c:pt idx="150">
                  <c:v>2029</c:v>
                </c:pt>
                <c:pt idx="151">
                  <c:v>2029</c:v>
                </c:pt>
                <c:pt idx="152">
                  <c:v>2029</c:v>
                </c:pt>
                <c:pt idx="153">
                  <c:v>2029</c:v>
                </c:pt>
                <c:pt idx="154">
                  <c:v>2029</c:v>
                </c:pt>
                <c:pt idx="155">
                  <c:v>2029</c:v>
                </c:pt>
                <c:pt idx="156">
                  <c:v>2030</c:v>
                </c:pt>
                <c:pt idx="157">
                  <c:v>2030</c:v>
                </c:pt>
                <c:pt idx="158">
                  <c:v>2030</c:v>
                </c:pt>
                <c:pt idx="159">
                  <c:v>2030</c:v>
                </c:pt>
                <c:pt idx="160">
                  <c:v>2030</c:v>
                </c:pt>
                <c:pt idx="161">
                  <c:v>2030</c:v>
                </c:pt>
                <c:pt idx="162">
                  <c:v>2030</c:v>
                </c:pt>
                <c:pt idx="163">
                  <c:v>2030</c:v>
                </c:pt>
                <c:pt idx="164">
                  <c:v>2030</c:v>
                </c:pt>
                <c:pt idx="165">
                  <c:v>2030</c:v>
                </c:pt>
                <c:pt idx="166">
                  <c:v>2030</c:v>
                </c:pt>
                <c:pt idx="167">
                  <c:v>2030</c:v>
                </c:pt>
                <c:pt idx="168">
                  <c:v>2031</c:v>
                </c:pt>
                <c:pt idx="169">
                  <c:v>2031</c:v>
                </c:pt>
                <c:pt idx="170">
                  <c:v>2031</c:v>
                </c:pt>
                <c:pt idx="171">
                  <c:v>2031</c:v>
                </c:pt>
                <c:pt idx="172">
                  <c:v>2031</c:v>
                </c:pt>
                <c:pt idx="173">
                  <c:v>2031</c:v>
                </c:pt>
                <c:pt idx="174">
                  <c:v>2031</c:v>
                </c:pt>
                <c:pt idx="175">
                  <c:v>2031</c:v>
                </c:pt>
                <c:pt idx="176">
                  <c:v>2031</c:v>
                </c:pt>
                <c:pt idx="177">
                  <c:v>2031</c:v>
                </c:pt>
                <c:pt idx="178">
                  <c:v>2031</c:v>
                </c:pt>
                <c:pt idx="179">
                  <c:v>2031</c:v>
                </c:pt>
                <c:pt idx="180">
                  <c:v>2032</c:v>
                </c:pt>
                <c:pt idx="181">
                  <c:v>2032</c:v>
                </c:pt>
                <c:pt idx="182">
                  <c:v>2032</c:v>
                </c:pt>
                <c:pt idx="183">
                  <c:v>2032</c:v>
                </c:pt>
                <c:pt idx="184">
                  <c:v>2032</c:v>
                </c:pt>
                <c:pt idx="185">
                  <c:v>2032</c:v>
                </c:pt>
                <c:pt idx="186">
                  <c:v>2032</c:v>
                </c:pt>
                <c:pt idx="187">
                  <c:v>2032</c:v>
                </c:pt>
                <c:pt idx="188">
                  <c:v>2032</c:v>
                </c:pt>
                <c:pt idx="189">
                  <c:v>2032</c:v>
                </c:pt>
                <c:pt idx="190">
                  <c:v>2032</c:v>
                </c:pt>
                <c:pt idx="191">
                  <c:v>2032</c:v>
                </c:pt>
                <c:pt idx="192">
                  <c:v>2033</c:v>
                </c:pt>
                <c:pt idx="193">
                  <c:v>2033</c:v>
                </c:pt>
                <c:pt idx="194">
                  <c:v>2033</c:v>
                </c:pt>
                <c:pt idx="195">
                  <c:v>2033</c:v>
                </c:pt>
                <c:pt idx="196">
                  <c:v>2033</c:v>
                </c:pt>
                <c:pt idx="197">
                  <c:v>2033</c:v>
                </c:pt>
                <c:pt idx="198">
                  <c:v>2033</c:v>
                </c:pt>
                <c:pt idx="199">
                  <c:v>2033</c:v>
                </c:pt>
                <c:pt idx="200">
                  <c:v>2033</c:v>
                </c:pt>
                <c:pt idx="201">
                  <c:v>2033</c:v>
                </c:pt>
                <c:pt idx="202">
                  <c:v>2033</c:v>
                </c:pt>
                <c:pt idx="203">
                  <c:v>2033</c:v>
                </c:pt>
                <c:pt idx="204">
                  <c:v>2034</c:v>
                </c:pt>
                <c:pt idx="205">
                  <c:v>2034</c:v>
                </c:pt>
                <c:pt idx="206">
                  <c:v>2034</c:v>
                </c:pt>
                <c:pt idx="207">
                  <c:v>2034</c:v>
                </c:pt>
                <c:pt idx="208">
                  <c:v>2034</c:v>
                </c:pt>
                <c:pt idx="209">
                  <c:v>2034</c:v>
                </c:pt>
                <c:pt idx="210">
                  <c:v>2034</c:v>
                </c:pt>
                <c:pt idx="211">
                  <c:v>2034</c:v>
                </c:pt>
                <c:pt idx="212">
                  <c:v>2034</c:v>
                </c:pt>
                <c:pt idx="213">
                  <c:v>2034</c:v>
                </c:pt>
                <c:pt idx="214">
                  <c:v>2034</c:v>
                </c:pt>
                <c:pt idx="215">
                  <c:v>2034</c:v>
                </c:pt>
                <c:pt idx="216">
                  <c:v>2035</c:v>
                </c:pt>
                <c:pt idx="217">
                  <c:v>2035</c:v>
                </c:pt>
                <c:pt idx="218">
                  <c:v>2035</c:v>
                </c:pt>
                <c:pt idx="219">
                  <c:v>2035</c:v>
                </c:pt>
                <c:pt idx="220">
                  <c:v>2035</c:v>
                </c:pt>
                <c:pt idx="221">
                  <c:v>2035</c:v>
                </c:pt>
                <c:pt idx="222">
                  <c:v>2035</c:v>
                </c:pt>
                <c:pt idx="223">
                  <c:v>2035</c:v>
                </c:pt>
                <c:pt idx="224">
                  <c:v>2035</c:v>
                </c:pt>
                <c:pt idx="225">
                  <c:v>2035</c:v>
                </c:pt>
                <c:pt idx="226">
                  <c:v>2035</c:v>
                </c:pt>
                <c:pt idx="227">
                  <c:v>2035</c:v>
                </c:pt>
                <c:pt idx="228">
                  <c:v>2036</c:v>
                </c:pt>
                <c:pt idx="229">
                  <c:v>2036</c:v>
                </c:pt>
                <c:pt idx="230">
                  <c:v>2036</c:v>
                </c:pt>
                <c:pt idx="231">
                  <c:v>2036</c:v>
                </c:pt>
                <c:pt idx="232">
                  <c:v>2036</c:v>
                </c:pt>
                <c:pt idx="233">
                  <c:v>2036</c:v>
                </c:pt>
                <c:pt idx="234">
                  <c:v>2036</c:v>
                </c:pt>
                <c:pt idx="235">
                  <c:v>2036</c:v>
                </c:pt>
                <c:pt idx="236">
                  <c:v>2036</c:v>
                </c:pt>
                <c:pt idx="237">
                  <c:v>2036</c:v>
                </c:pt>
                <c:pt idx="238">
                  <c:v>2036</c:v>
                </c:pt>
                <c:pt idx="239">
                  <c:v>2036</c:v>
                </c:pt>
                <c:pt idx="240">
                  <c:v>2037</c:v>
                </c:pt>
                <c:pt idx="241">
                  <c:v>2037</c:v>
                </c:pt>
                <c:pt idx="242">
                  <c:v>2037</c:v>
                </c:pt>
                <c:pt idx="243">
                  <c:v>2037</c:v>
                </c:pt>
                <c:pt idx="244">
                  <c:v>2037</c:v>
                </c:pt>
                <c:pt idx="245">
                  <c:v>2037</c:v>
                </c:pt>
                <c:pt idx="246">
                  <c:v>2037</c:v>
                </c:pt>
                <c:pt idx="247">
                  <c:v>2037</c:v>
                </c:pt>
                <c:pt idx="248">
                  <c:v>2037</c:v>
                </c:pt>
                <c:pt idx="249">
                  <c:v>2037</c:v>
                </c:pt>
                <c:pt idx="250">
                  <c:v>2037</c:v>
                </c:pt>
                <c:pt idx="251">
                  <c:v>2037</c:v>
                </c:pt>
                <c:pt idx="252">
                  <c:v>2038</c:v>
                </c:pt>
                <c:pt idx="253">
                  <c:v>2038</c:v>
                </c:pt>
                <c:pt idx="254">
                  <c:v>2038</c:v>
                </c:pt>
                <c:pt idx="255">
                  <c:v>2038</c:v>
                </c:pt>
                <c:pt idx="256">
                  <c:v>2038</c:v>
                </c:pt>
                <c:pt idx="257">
                  <c:v>2038</c:v>
                </c:pt>
                <c:pt idx="258">
                  <c:v>2038</c:v>
                </c:pt>
                <c:pt idx="259">
                  <c:v>2038</c:v>
                </c:pt>
                <c:pt idx="260">
                  <c:v>2038</c:v>
                </c:pt>
                <c:pt idx="261">
                  <c:v>2038</c:v>
                </c:pt>
                <c:pt idx="262">
                  <c:v>2038</c:v>
                </c:pt>
                <c:pt idx="263">
                  <c:v>2038</c:v>
                </c:pt>
                <c:pt idx="264">
                  <c:v>2039</c:v>
                </c:pt>
                <c:pt idx="265">
                  <c:v>2039</c:v>
                </c:pt>
                <c:pt idx="266">
                  <c:v>2039</c:v>
                </c:pt>
                <c:pt idx="267">
                  <c:v>2039</c:v>
                </c:pt>
                <c:pt idx="268">
                  <c:v>2039</c:v>
                </c:pt>
                <c:pt idx="269">
                  <c:v>2039</c:v>
                </c:pt>
                <c:pt idx="270">
                  <c:v>2039</c:v>
                </c:pt>
                <c:pt idx="271">
                  <c:v>2039</c:v>
                </c:pt>
                <c:pt idx="272">
                  <c:v>2039</c:v>
                </c:pt>
                <c:pt idx="273">
                  <c:v>2039</c:v>
                </c:pt>
                <c:pt idx="274">
                  <c:v>2039</c:v>
                </c:pt>
                <c:pt idx="275">
                  <c:v>2039</c:v>
                </c:pt>
                <c:pt idx="276">
                  <c:v>2040</c:v>
                </c:pt>
                <c:pt idx="277">
                  <c:v>2040</c:v>
                </c:pt>
                <c:pt idx="278">
                  <c:v>2040</c:v>
                </c:pt>
                <c:pt idx="279">
                  <c:v>2040</c:v>
                </c:pt>
                <c:pt idx="280">
                  <c:v>2040</c:v>
                </c:pt>
                <c:pt idx="281">
                  <c:v>2040</c:v>
                </c:pt>
                <c:pt idx="282">
                  <c:v>2040</c:v>
                </c:pt>
                <c:pt idx="283">
                  <c:v>2040</c:v>
                </c:pt>
                <c:pt idx="284">
                  <c:v>2040</c:v>
                </c:pt>
                <c:pt idx="285">
                  <c:v>2040</c:v>
                </c:pt>
                <c:pt idx="286">
                  <c:v>2040</c:v>
                </c:pt>
                <c:pt idx="287">
                  <c:v>2040</c:v>
                </c:pt>
                <c:pt idx="288">
                  <c:v>2041</c:v>
                </c:pt>
                <c:pt idx="289">
                  <c:v>2041</c:v>
                </c:pt>
                <c:pt idx="290">
                  <c:v>2041</c:v>
                </c:pt>
                <c:pt idx="291">
                  <c:v>2041</c:v>
                </c:pt>
                <c:pt idx="292">
                  <c:v>2041</c:v>
                </c:pt>
                <c:pt idx="293">
                  <c:v>2041</c:v>
                </c:pt>
                <c:pt idx="294">
                  <c:v>2041</c:v>
                </c:pt>
                <c:pt idx="295">
                  <c:v>2041</c:v>
                </c:pt>
                <c:pt idx="296">
                  <c:v>2041</c:v>
                </c:pt>
                <c:pt idx="297">
                  <c:v>2041</c:v>
                </c:pt>
                <c:pt idx="298">
                  <c:v>2041</c:v>
                </c:pt>
                <c:pt idx="299">
                  <c:v>2041</c:v>
                </c:pt>
                <c:pt idx="300">
                  <c:v>2042</c:v>
                </c:pt>
                <c:pt idx="301">
                  <c:v>2042</c:v>
                </c:pt>
                <c:pt idx="302">
                  <c:v>2042</c:v>
                </c:pt>
                <c:pt idx="303">
                  <c:v>2042</c:v>
                </c:pt>
                <c:pt idx="304">
                  <c:v>2042</c:v>
                </c:pt>
                <c:pt idx="305">
                  <c:v>2042</c:v>
                </c:pt>
                <c:pt idx="306">
                  <c:v>2042</c:v>
                </c:pt>
                <c:pt idx="307">
                  <c:v>2042</c:v>
                </c:pt>
                <c:pt idx="308">
                  <c:v>2042</c:v>
                </c:pt>
                <c:pt idx="309">
                  <c:v>2042</c:v>
                </c:pt>
                <c:pt idx="310">
                  <c:v>2042</c:v>
                </c:pt>
                <c:pt idx="311">
                  <c:v>2042</c:v>
                </c:pt>
                <c:pt idx="312">
                  <c:v>2043</c:v>
                </c:pt>
                <c:pt idx="313">
                  <c:v>2043</c:v>
                </c:pt>
                <c:pt idx="314">
                  <c:v>2043</c:v>
                </c:pt>
                <c:pt idx="315">
                  <c:v>2043</c:v>
                </c:pt>
                <c:pt idx="316">
                  <c:v>2043</c:v>
                </c:pt>
                <c:pt idx="317">
                  <c:v>2043</c:v>
                </c:pt>
                <c:pt idx="318">
                  <c:v>2043</c:v>
                </c:pt>
                <c:pt idx="319">
                  <c:v>2043</c:v>
                </c:pt>
                <c:pt idx="320">
                  <c:v>2043</c:v>
                </c:pt>
                <c:pt idx="321">
                  <c:v>2043</c:v>
                </c:pt>
                <c:pt idx="322">
                  <c:v>2043</c:v>
                </c:pt>
                <c:pt idx="323">
                  <c:v>2043</c:v>
                </c:pt>
                <c:pt idx="324">
                  <c:v>2044</c:v>
                </c:pt>
                <c:pt idx="325">
                  <c:v>2044</c:v>
                </c:pt>
                <c:pt idx="326">
                  <c:v>2044</c:v>
                </c:pt>
                <c:pt idx="327">
                  <c:v>2044</c:v>
                </c:pt>
                <c:pt idx="328">
                  <c:v>2044</c:v>
                </c:pt>
                <c:pt idx="329">
                  <c:v>2044</c:v>
                </c:pt>
                <c:pt idx="330">
                  <c:v>2044</c:v>
                </c:pt>
                <c:pt idx="331">
                  <c:v>2044</c:v>
                </c:pt>
                <c:pt idx="332">
                  <c:v>2044</c:v>
                </c:pt>
                <c:pt idx="333">
                  <c:v>2044</c:v>
                </c:pt>
                <c:pt idx="334">
                  <c:v>2044</c:v>
                </c:pt>
                <c:pt idx="335">
                  <c:v>2044</c:v>
                </c:pt>
                <c:pt idx="336">
                  <c:v>2045</c:v>
                </c:pt>
                <c:pt idx="337">
                  <c:v>2045</c:v>
                </c:pt>
                <c:pt idx="338">
                  <c:v>2045</c:v>
                </c:pt>
                <c:pt idx="339">
                  <c:v>2045</c:v>
                </c:pt>
                <c:pt idx="340">
                  <c:v>2045</c:v>
                </c:pt>
                <c:pt idx="341">
                  <c:v>2045</c:v>
                </c:pt>
                <c:pt idx="342">
                  <c:v>2045</c:v>
                </c:pt>
                <c:pt idx="343">
                  <c:v>2045</c:v>
                </c:pt>
                <c:pt idx="344">
                  <c:v>2045</c:v>
                </c:pt>
                <c:pt idx="345">
                  <c:v>2045</c:v>
                </c:pt>
                <c:pt idx="346">
                  <c:v>2045</c:v>
                </c:pt>
                <c:pt idx="347">
                  <c:v>2045</c:v>
                </c:pt>
                <c:pt idx="348">
                  <c:v>2046</c:v>
                </c:pt>
                <c:pt idx="349">
                  <c:v>2046</c:v>
                </c:pt>
                <c:pt idx="350">
                  <c:v>2046</c:v>
                </c:pt>
                <c:pt idx="351">
                  <c:v>2046</c:v>
                </c:pt>
                <c:pt idx="352">
                  <c:v>2046</c:v>
                </c:pt>
                <c:pt idx="353">
                  <c:v>2046</c:v>
                </c:pt>
                <c:pt idx="354">
                  <c:v>2046</c:v>
                </c:pt>
                <c:pt idx="355">
                  <c:v>2046</c:v>
                </c:pt>
                <c:pt idx="356">
                  <c:v>2046</c:v>
                </c:pt>
                <c:pt idx="357">
                  <c:v>2046</c:v>
                </c:pt>
                <c:pt idx="358">
                  <c:v>2046</c:v>
                </c:pt>
                <c:pt idx="359">
                  <c:v>2046</c:v>
                </c:pt>
                <c:pt idx="360">
                  <c:v>2047</c:v>
                </c:pt>
                <c:pt idx="361">
                  <c:v>2047</c:v>
                </c:pt>
                <c:pt idx="362">
                  <c:v>2047</c:v>
                </c:pt>
                <c:pt idx="363">
                  <c:v>2047</c:v>
                </c:pt>
                <c:pt idx="364">
                  <c:v>2047</c:v>
                </c:pt>
                <c:pt idx="365">
                  <c:v>2047</c:v>
                </c:pt>
                <c:pt idx="366">
                  <c:v>2047</c:v>
                </c:pt>
                <c:pt idx="367">
                  <c:v>2047</c:v>
                </c:pt>
                <c:pt idx="368">
                  <c:v>2047</c:v>
                </c:pt>
                <c:pt idx="369">
                  <c:v>2047</c:v>
                </c:pt>
                <c:pt idx="370">
                  <c:v>2047</c:v>
                </c:pt>
                <c:pt idx="371">
                  <c:v>2047</c:v>
                </c:pt>
                <c:pt idx="372">
                  <c:v>2048</c:v>
                </c:pt>
                <c:pt idx="373">
                  <c:v>2048</c:v>
                </c:pt>
                <c:pt idx="374">
                  <c:v>2048</c:v>
                </c:pt>
                <c:pt idx="375">
                  <c:v>2048</c:v>
                </c:pt>
                <c:pt idx="376">
                  <c:v>2048</c:v>
                </c:pt>
                <c:pt idx="377">
                  <c:v>2048</c:v>
                </c:pt>
                <c:pt idx="378">
                  <c:v>2048</c:v>
                </c:pt>
                <c:pt idx="379">
                  <c:v>2048</c:v>
                </c:pt>
                <c:pt idx="380">
                  <c:v>2048</c:v>
                </c:pt>
                <c:pt idx="381">
                  <c:v>2048</c:v>
                </c:pt>
                <c:pt idx="382">
                  <c:v>2048</c:v>
                </c:pt>
                <c:pt idx="383">
                  <c:v>2048</c:v>
                </c:pt>
                <c:pt idx="384">
                  <c:v>2049</c:v>
                </c:pt>
                <c:pt idx="385">
                  <c:v>2049</c:v>
                </c:pt>
                <c:pt idx="386">
                  <c:v>2049</c:v>
                </c:pt>
                <c:pt idx="387">
                  <c:v>2049</c:v>
                </c:pt>
                <c:pt idx="388">
                  <c:v>2049</c:v>
                </c:pt>
                <c:pt idx="389">
                  <c:v>2049</c:v>
                </c:pt>
                <c:pt idx="390">
                  <c:v>2049</c:v>
                </c:pt>
                <c:pt idx="391">
                  <c:v>2049</c:v>
                </c:pt>
                <c:pt idx="392">
                  <c:v>2049</c:v>
                </c:pt>
                <c:pt idx="393">
                  <c:v>2049</c:v>
                </c:pt>
                <c:pt idx="394">
                  <c:v>2049</c:v>
                </c:pt>
                <c:pt idx="395">
                  <c:v>2049</c:v>
                </c:pt>
                <c:pt idx="396">
                  <c:v>2050</c:v>
                </c:pt>
                <c:pt idx="397">
                  <c:v>2050</c:v>
                </c:pt>
                <c:pt idx="398">
                  <c:v>2050</c:v>
                </c:pt>
                <c:pt idx="399">
                  <c:v>2050</c:v>
                </c:pt>
                <c:pt idx="400">
                  <c:v>2050</c:v>
                </c:pt>
                <c:pt idx="401">
                  <c:v>2050</c:v>
                </c:pt>
                <c:pt idx="402">
                  <c:v>2050</c:v>
                </c:pt>
                <c:pt idx="403">
                  <c:v>2050</c:v>
                </c:pt>
                <c:pt idx="404">
                  <c:v>2050</c:v>
                </c:pt>
                <c:pt idx="405">
                  <c:v>2050</c:v>
                </c:pt>
                <c:pt idx="406">
                  <c:v>2050</c:v>
                </c:pt>
                <c:pt idx="407">
                  <c:v>2050</c:v>
                </c:pt>
              </c:numCache>
            </c:numRef>
          </c:cat>
          <c:val>
            <c:numRef>
              <c:f>Deflator!$K$326:$K$733</c:f>
              <c:numCache>
                <c:formatCode>0.0%</c:formatCode>
                <c:ptCount val="408"/>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pt idx="12">
                  <c:v>2.0705076202751638E-2</c:v>
                </c:pt>
                <c:pt idx="13">
                  <c:v>2.2117954212386604E-2</c:v>
                </c:pt>
                <c:pt idx="14">
                  <c:v>2.3597114039729084E-2</c:v>
                </c:pt>
                <c:pt idx="15">
                  <c:v>2.4627439433348108E-2</c:v>
                </c:pt>
                <c:pt idx="16">
                  <c:v>2.8010117148075553E-2</c:v>
                </c:pt>
                <c:pt idx="17">
                  <c:v>2.8715478353166901E-2</c:v>
                </c:pt>
                <c:pt idx="18">
                  <c:v>2.9495150866471143E-2</c:v>
                </c:pt>
                <c:pt idx="19">
                  <c:v>2.6991801041874375E-2</c:v>
                </c:pt>
                <c:pt idx="20">
                  <c:v>2.2769721941990007E-2</c:v>
                </c:pt>
                <c:pt idx="21">
                  <c:v>2.5224699286070296E-2</c:v>
                </c:pt>
                <c:pt idx="22">
                  <c:v>2.1766010321524032E-2</c:v>
                </c:pt>
                <c:pt idx="23">
                  <c:v>1.9101588486313714E-2</c:v>
                </c:pt>
                <c:pt idx="24">
                  <c:v>1.5512351381991252E-2</c:v>
                </c:pt>
                <c:pt idx="25">
                  <c:v>1.5201352659333089E-2</c:v>
                </c:pt>
                <c:pt idx="26">
                  <c:v>1.8625227405691724E-2</c:v>
                </c:pt>
                <c:pt idx="27">
                  <c:v>1.9964397755302565E-2</c:v>
                </c:pt>
                <c:pt idx="28">
                  <c:v>1.7902284687663972E-2</c:v>
                </c:pt>
                <c:pt idx="29">
                  <c:v>1.6484846560762545E-2</c:v>
                </c:pt>
                <c:pt idx="30">
                  <c:v>1.8114648063935146E-2</c:v>
                </c:pt>
                <c:pt idx="31">
                  <c:v>1.7497798894291483E-2</c:v>
                </c:pt>
                <c:pt idx="32">
                  <c:v>1.7113045131695204E-2</c:v>
                </c:pt>
                <c:pt idx="33">
                  <c:v>1.7640429444213845E-2</c:v>
                </c:pt>
                <c:pt idx="34">
                  <c:v>2.0512779818916194E-2</c:v>
                </c:pt>
                <c:pt idx="35">
                  <c:v>2.2851297401217163E-2</c:v>
                </c:pt>
                <c:pt idx="36">
                  <c:v>2.4865719552504606E-2</c:v>
                </c:pt>
                <c:pt idx="37">
                  <c:v>2.3348735639459495E-2</c:v>
                </c:pt>
                <c:pt idx="38">
                  <c:v>1.5393269919198094E-2</c:v>
                </c:pt>
                <c:pt idx="39">
                  <c:v>3.290966863368272E-3</c:v>
                </c:pt>
                <c:pt idx="40">
                  <c:v>1.1792637021070806E-3</c:v>
                </c:pt>
                <c:pt idx="41">
                  <c:v>6.4573304755548566E-3</c:v>
                </c:pt>
                <c:pt idx="42">
                  <c:v>9.8608182530370847E-3</c:v>
                </c:pt>
                <c:pt idx="43">
                  <c:v>1.3096453823307153E-2</c:v>
                </c:pt>
                <c:pt idx="44">
                  <c:v>1.3713248610564666E-2</c:v>
                </c:pt>
                <c:pt idx="45">
                  <c:v>1.1820661677274913E-2</c:v>
                </c:pt>
                <c:pt idx="46">
                  <c:v>1.1745357842679605E-2</c:v>
                </c:pt>
                <c:pt idx="47">
                  <c:v>1.3620054947193205E-2</c:v>
                </c:pt>
                <c:pt idx="48">
                  <c:v>1.3997697415600863E-2</c:v>
                </c:pt>
                <c:pt idx="49">
                  <c:v>1.6762152173745104E-2</c:v>
                </c:pt>
                <c:pt idx="50">
                  <c:v>2.6197625089591892E-2</c:v>
                </c:pt>
                <c:pt idx="51">
                  <c:v>4.1596948387021104E-2</c:v>
                </c:pt>
                <c:pt idx="52">
                  <c:v>4.9927065375944712E-2</c:v>
                </c:pt>
                <c:pt idx="53">
                  <c:v>5.3914514133213354E-2</c:v>
                </c:pt>
                <c:pt idx="54">
                  <c:v>5.3654752393853977E-2</c:v>
                </c:pt>
                <c:pt idx="55">
                  <c:v>5.2512715548749922E-2</c:v>
                </c:pt>
                <c:pt idx="56">
                  <c:v>5.3903488550791634E-2</c:v>
                </c:pt>
                <c:pt idx="57">
                  <c:v>6.2218689033288976E-2</c:v>
                </c:pt>
                <c:pt idx="58">
                  <c:v>6.8090028398064772E-2</c:v>
                </c:pt>
                <c:pt idx="59">
                  <c:v>7.0364028655451438E-2</c:v>
                </c:pt>
                <c:pt idx="60">
                  <c:v>7.4798724682891171E-2</c:v>
                </c:pt>
                <c:pt idx="61">
                  <c:v>7.8710638977392833E-2</c:v>
                </c:pt>
                <c:pt idx="62">
                  <c:v>8.5424555548424319E-2</c:v>
                </c:pt>
                <c:pt idx="63">
                  <c:v>8.258629340882373E-2</c:v>
                </c:pt>
                <c:pt idx="64">
                  <c:v>8.5815115436765232E-2</c:v>
                </c:pt>
                <c:pt idx="65">
                  <c:v>9.0597579647841542E-2</c:v>
                </c:pt>
                <c:pt idx="66">
                  <c:v>8.5248147456255197E-2</c:v>
                </c:pt>
                <c:pt idx="67">
                  <c:v>8.2626925031162424E-2</c:v>
                </c:pt>
                <c:pt idx="68">
                  <c:v>8.2016696438336201E-2</c:v>
                </c:pt>
                <c:pt idx="69">
                  <c:v>7.7454273308049215E-2</c:v>
                </c:pt>
                <c:pt idx="70">
                  <c:v>7.1103227941917257E-2</c:v>
                </c:pt>
                <c:pt idx="71">
                  <c:v>6.4544013314108195E-2</c:v>
                </c:pt>
                <c:pt idx="72">
                  <c:v>6.4101469688562673E-2</c:v>
                </c:pt>
                <c:pt idx="73">
                  <c:v>6.0356130778665973E-2</c:v>
                </c:pt>
                <c:pt idx="74">
                  <c:v>4.9849741220991728E-2</c:v>
                </c:pt>
                <c:pt idx="75">
                  <c:v>4.8991902707975266E-2</c:v>
                </c:pt>
                <c:pt idx="76">
                  <c:v>3.890918794646514E-2</c:v>
                </c:pt>
                <c:pt idx="77">
                  <c:v>2.6306819524081204E-2</c:v>
                </c:pt>
                <c:pt idx="78">
                  <c:v>2.7548637081640015E-2</c:v>
                </c:pt>
                <c:pt idx="79">
                  <c:v>3.0472260957352448E-2</c:v>
                </c:pt>
                <c:pt idx="80">
                  <c:v>3.1555753214199012E-2</c:v>
                </c:pt>
                <c:pt idx="81">
                  <c:v>2.9515589976242484E-2</c:v>
                </c:pt>
                <c:pt idx="82">
                  <c:v>3.1829525949662596E-2</c:v>
                </c:pt>
                <c:pt idx="83">
                  <c:v>3.3507751089128179E-2</c:v>
                </c:pt>
                <c:pt idx="84">
                  <c:v>2.7656516361934669E-2</c:v>
                </c:pt>
                <c:pt idx="85">
                  <c:v>2.5960643531445227E-2</c:v>
                </c:pt>
                <c:pt idx="86">
                  <c:v>2.6219536437005475E-2</c:v>
                </c:pt>
                <c:pt idx="87">
                  <c:v>2.5702914535748134E-2</c:v>
                </c:pt>
                <c:pt idx="88">
                  <c:v>2.5728671678702852E-2</c:v>
                </c:pt>
                <c:pt idx="89">
                  <c:v>2.5435210091218297E-2</c:v>
                </c:pt>
                <c:pt idx="90">
                  <c:v>2.4786656067902202E-2</c:v>
                </c:pt>
                <c:pt idx="91">
                  <c:v>2.3869906551855058E-2</c:v>
                </c:pt>
                <c:pt idx="92">
                  <c:v>2.2830155401830421E-2</c:v>
                </c:pt>
                <c:pt idx="93">
                  <c:v>2.1847539829469964E-2</c:v>
                </c:pt>
                <c:pt idx="94">
                  <c:v>2.1123940791765161E-2</c:v>
                </c:pt>
                <c:pt idx="95">
                  <c:v>2.0789458241779801E-2</c:v>
                </c:pt>
                <c:pt idx="96">
                  <c:v>2.0728978285476263E-2</c:v>
                </c:pt>
                <c:pt idx="97">
                  <c:v>2.0716021383444083E-2</c:v>
                </c:pt>
                <c:pt idx="98">
                  <c:v>2.0648910411622312E-2</c:v>
                </c:pt>
                <c:pt idx="99">
                  <c:v>2.0564635385189156E-2</c:v>
                </c:pt>
                <c:pt idx="100">
                  <c:v>2.0501987273742861E-2</c:v>
                </c:pt>
                <c:pt idx="101">
                  <c:v>2.0500832154848103E-2</c:v>
                </c:pt>
                <c:pt idx="102">
                  <c:v>2.0520283091440827E-2</c:v>
                </c:pt>
                <c:pt idx="103">
                  <c:v>2.0497246232570987E-2</c:v>
                </c:pt>
                <c:pt idx="104">
                  <c:v>2.0395064566808507E-2</c:v>
                </c:pt>
                <c:pt idx="105">
                  <c:v>2.0270421133548711E-2</c:v>
                </c:pt>
                <c:pt idx="106">
                  <c:v>2.0195998418750749E-2</c:v>
                </c:pt>
                <c:pt idx="107">
                  <c:v>2.0215956233891941E-2</c:v>
                </c:pt>
                <c:pt idx="108">
                  <c:v>2.0260215348435473E-2</c:v>
                </c:pt>
                <c:pt idx="109">
                  <c:v>2.023209456456887E-2</c:v>
                </c:pt>
                <c:pt idx="110">
                  <c:v>2.0073004244874237E-2</c:v>
                </c:pt>
                <c:pt idx="111">
                  <c:v>1.9854157151182106E-2</c:v>
                </c:pt>
                <c:pt idx="112">
                  <c:v>1.970314721834221E-2</c:v>
                </c:pt>
                <c:pt idx="113">
                  <c:v>1.9699340736690552E-2</c:v>
                </c:pt>
                <c:pt idx="114">
                  <c:v>1.9818710621698266E-2</c:v>
                </c:pt>
                <c:pt idx="115">
                  <c:v>1.9985198472181276E-2</c:v>
                </c:pt>
                <c:pt idx="116">
                  <c:v>2.0143889394807157E-2</c:v>
                </c:pt>
                <c:pt idx="117">
                  <c:v>2.0267862167282491E-2</c:v>
                </c:pt>
                <c:pt idx="118">
                  <c:v>2.0361800063122715E-2</c:v>
                </c:pt>
                <c:pt idx="119">
                  <c:v>2.0416404496492291E-2</c:v>
                </c:pt>
                <c:pt idx="120">
                  <c:v>2.0441945810884654E-2</c:v>
                </c:pt>
                <c:pt idx="121">
                  <c:v>2.044378348443443E-2</c:v>
                </c:pt>
                <c:pt idx="122">
                  <c:v>2.0431514580206533E-2</c:v>
                </c:pt>
                <c:pt idx="123">
                  <c:v>2.0403498801611297E-2</c:v>
                </c:pt>
                <c:pt idx="124">
                  <c:v>2.035905235846025E-2</c:v>
                </c:pt>
                <c:pt idx="125">
                  <c:v>2.0298733755928167E-2</c:v>
                </c:pt>
                <c:pt idx="126">
                  <c:v>2.0243550890679307E-2</c:v>
                </c:pt>
                <c:pt idx="127">
                  <c:v>2.0211585229002127E-2</c:v>
                </c:pt>
                <c:pt idx="128">
                  <c:v>2.0218535651619129E-2</c:v>
                </c:pt>
                <c:pt idx="129">
                  <c:v>2.0257454442943024E-2</c:v>
                </c:pt>
                <c:pt idx="130">
                  <c:v>2.0301537085753996E-2</c:v>
                </c:pt>
                <c:pt idx="131">
                  <c:v>2.0342300388684897E-2</c:v>
                </c:pt>
                <c:pt idx="132">
                  <c:v>2.038442703232124E-2</c:v>
                </c:pt>
                <c:pt idx="133">
                  <c:v>2.047629646116178E-2</c:v>
                </c:pt>
                <c:pt idx="134">
                  <c:v>2.0596752775152494E-2</c:v>
                </c:pt>
                <c:pt idx="135">
                  <c:v>2.0712889028797532E-2</c:v>
                </c:pt>
                <c:pt idx="136">
                  <c:v>2.0838750642518056E-2</c:v>
                </c:pt>
                <c:pt idx="137">
                  <c:v>2.0958047660756929E-2</c:v>
                </c:pt>
                <c:pt idx="138">
                  <c:v>2.1064452152178559E-2</c:v>
                </c:pt>
                <c:pt idx="139">
                  <c:v>2.1158233207667632E-2</c:v>
                </c:pt>
                <c:pt idx="140">
                  <c:v>2.1231045856773711E-2</c:v>
                </c:pt>
                <c:pt idx="141">
                  <c:v>2.128784238346948E-2</c:v>
                </c:pt>
                <c:pt idx="142">
                  <c:v>2.1338352003265726E-2</c:v>
                </c:pt>
                <c:pt idx="143">
                  <c:v>2.1382914113565299E-2</c:v>
                </c:pt>
                <c:pt idx="144">
                  <c:v>2.1426000359949793E-2</c:v>
                </c:pt>
                <c:pt idx="145">
                  <c:v>2.1427824502173731E-2</c:v>
                </c:pt>
                <c:pt idx="146">
                  <c:v>2.1413748031167801E-2</c:v>
                </c:pt>
                <c:pt idx="147">
                  <c:v>2.1425372979416935E-2</c:v>
                </c:pt>
                <c:pt idx="148">
                  <c:v>2.142336696068381E-2</c:v>
                </c:pt>
                <c:pt idx="149">
                  <c:v>2.141828068006002E-2</c:v>
                </c:pt>
                <c:pt idx="150">
                  <c:v>2.1404476610287881E-2</c:v>
                </c:pt>
                <c:pt idx="151">
                  <c:v>2.1389743075188594E-2</c:v>
                </c:pt>
                <c:pt idx="152">
                  <c:v>2.1378518431280247E-2</c:v>
                </c:pt>
                <c:pt idx="153">
                  <c:v>2.136757163694547E-2</c:v>
                </c:pt>
                <c:pt idx="154">
                  <c:v>2.1359822491293645E-2</c:v>
                </c:pt>
                <c:pt idx="155">
                  <c:v>2.1359143279346737E-2</c:v>
                </c:pt>
                <c:pt idx="156">
                  <c:v>2.1361259004531341E-2</c:v>
                </c:pt>
                <c:pt idx="157">
                  <c:v>2.1370258894280569E-2</c:v>
                </c:pt>
                <c:pt idx="158">
                  <c:v>2.1384575471285583E-2</c:v>
                </c:pt>
                <c:pt idx="159">
                  <c:v>2.1399829289111105E-2</c:v>
                </c:pt>
                <c:pt idx="160">
                  <c:v>2.1420597062533631E-2</c:v>
                </c:pt>
                <c:pt idx="161">
                  <c:v>2.1435460467056133E-2</c:v>
                </c:pt>
                <c:pt idx="162">
                  <c:v>2.1450879483164265E-2</c:v>
                </c:pt>
                <c:pt idx="163">
                  <c:v>2.1461881179536624E-2</c:v>
                </c:pt>
                <c:pt idx="164">
                  <c:v>2.1467219754339073E-2</c:v>
                </c:pt>
                <c:pt idx="165">
                  <c:v>2.1467605682465862E-2</c:v>
                </c:pt>
                <c:pt idx="166">
                  <c:v>2.1465587440617107E-2</c:v>
                </c:pt>
                <c:pt idx="167">
                  <c:v>2.1457186500273728E-2</c:v>
                </c:pt>
                <c:pt idx="168">
                  <c:v>2.144929369718529E-2</c:v>
                </c:pt>
                <c:pt idx="169">
                  <c:v>2.1435751454108587E-2</c:v>
                </c:pt>
                <c:pt idx="170">
                  <c:v>2.1424881630882409E-2</c:v>
                </c:pt>
                <c:pt idx="171">
                  <c:v>2.1409100857557872E-2</c:v>
                </c:pt>
                <c:pt idx="172">
                  <c:v>2.1388704356663846E-2</c:v>
                </c:pt>
                <c:pt idx="173">
                  <c:v>2.1368418067882144E-2</c:v>
                </c:pt>
                <c:pt idx="174">
                  <c:v>2.1348945020940979E-2</c:v>
                </c:pt>
                <c:pt idx="175">
                  <c:v>2.1327751534523376E-2</c:v>
                </c:pt>
                <c:pt idx="176">
                  <c:v>2.1309560093467406E-2</c:v>
                </c:pt>
                <c:pt idx="177">
                  <c:v>2.128984976181747E-2</c:v>
                </c:pt>
                <c:pt idx="178">
                  <c:v>2.1265208046355788E-2</c:v>
                </c:pt>
                <c:pt idx="179">
                  <c:v>2.1234992875583503E-2</c:v>
                </c:pt>
                <c:pt idx="180">
                  <c:v>2.1195922951553259E-2</c:v>
                </c:pt>
                <c:pt idx="181">
                  <c:v>2.1190574988504629E-2</c:v>
                </c:pt>
                <c:pt idx="182">
                  <c:v>2.1187837739665927E-2</c:v>
                </c:pt>
                <c:pt idx="183">
                  <c:v>2.1163505823094786E-2</c:v>
                </c:pt>
                <c:pt idx="184">
                  <c:v>2.1146491150048963E-2</c:v>
                </c:pt>
                <c:pt idx="185">
                  <c:v>2.1146232988900726E-2</c:v>
                </c:pt>
                <c:pt idx="186">
                  <c:v>2.1149620455453322E-2</c:v>
                </c:pt>
                <c:pt idx="187">
                  <c:v>2.1164871077630432E-2</c:v>
                </c:pt>
                <c:pt idx="188">
                  <c:v>2.1179942470136659E-2</c:v>
                </c:pt>
                <c:pt idx="189">
                  <c:v>2.1202076600160602E-2</c:v>
                </c:pt>
                <c:pt idx="190">
                  <c:v>2.1230643621980461E-2</c:v>
                </c:pt>
                <c:pt idx="191">
                  <c:v>2.1265896927952443E-2</c:v>
                </c:pt>
                <c:pt idx="192">
                  <c:v>2.1307268452287476E-2</c:v>
                </c:pt>
                <c:pt idx="193">
                  <c:v>2.1321926496186583E-2</c:v>
                </c:pt>
                <c:pt idx="194">
                  <c:v>2.1333763820979179E-2</c:v>
                </c:pt>
                <c:pt idx="195">
                  <c:v>2.1373484125902786E-2</c:v>
                </c:pt>
                <c:pt idx="196">
                  <c:v>2.1413561831761685E-2</c:v>
                </c:pt>
                <c:pt idx="197">
                  <c:v>2.1445097234267685E-2</c:v>
                </c:pt>
                <c:pt idx="198">
                  <c:v>2.1477768268329367E-2</c:v>
                </c:pt>
                <c:pt idx="199">
                  <c:v>2.1507301091366671E-2</c:v>
                </c:pt>
                <c:pt idx="200">
                  <c:v>2.1544306263597157E-2</c:v>
                </c:pt>
                <c:pt idx="201">
                  <c:v>2.1583492114971348E-2</c:v>
                </c:pt>
                <c:pt idx="202">
                  <c:v>2.1626570944714096E-2</c:v>
                </c:pt>
                <c:pt idx="203">
                  <c:v>2.1680671359546322E-2</c:v>
                </c:pt>
                <c:pt idx="204">
                  <c:v>2.1739893176291547E-2</c:v>
                </c:pt>
                <c:pt idx="205">
                  <c:v>2.18015441192283E-2</c:v>
                </c:pt>
                <c:pt idx="206">
                  <c:v>2.1865975128189996E-2</c:v>
                </c:pt>
                <c:pt idx="207">
                  <c:v>2.1937442801759799E-2</c:v>
                </c:pt>
                <c:pt idx="208">
                  <c:v>2.2009268462975573E-2</c:v>
                </c:pt>
                <c:pt idx="209">
                  <c:v>2.2086124707554555E-2</c:v>
                </c:pt>
                <c:pt idx="210">
                  <c:v>2.2161932120438266E-2</c:v>
                </c:pt>
                <c:pt idx="211">
                  <c:v>2.2235969435166592E-2</c:v>
                </c:pt>
                <c:pt idx="212">
                  <c:v>2.2305748478250509E-2</c:v>
                </c:pt>
                <c:pt idx="213">
                  <c:v>2.2370903010918264E-2</c:v>
                </c:pt>
                <c:pt idx="214">
                  <c:v>2.2435134806448875E-2</c:v>
                </c:pt>
                <c:pt idx="215">
                  <c:v>2.2491606028830935E-2</c:v>
                </c:pt>
                <c:pt idx="216">
                  <c:v>2.2550531999196988E-2</c:v>
                </c:pt>
                <c:pt idx="217">
                  <c:v>2.2599197057632026E-2</c:v>
                </c:pt>
                <c:pt idx="218">
                  <c:v>2.2648622573642863E-2</c:v>
                </c:pt>
                <c:pt idx="219">
                  <c:v>2.2693628186885695E-2</c:v>
                </c:pt>
                <c:pt idx="220">
                  <c:v>2.2734739641730339E-2</c:v>
                </c:pt>
                <c:pt idx="221">
                  <c:v>2.2770299654435E-2</c:v>
                </c:pt>
                <c:pt idx="222">
                  <c:v>2.2808177115318573E-2</c:v>
                </c:pt>
                <c:pt idx="223">
                  <c:v>2.2848341761532609E-2</c:v>
                </c:pt>
                <c:pt idx="224">
                  <c:v>2.2886562144543099E-2</c:v>
                </c:pt>
                <c:pt idx="225">
                  <c:v>2.2929405584724449E-2</c:v>
                </c:pt>
                <c:pt idx="226">
                  <c:v>2.2966809056400583E-2</c:v>
                </c:pt>
                <c:pt idx="227">
                  <c:v>2.2999072889528849E-2</c:v>
                </c:pt>
                <c:pt idx="228">
                  <c:v>2.3021939557075655E-2</c:v>
                </c:pt>
                <c:pt idx="229">
                  <c:v>2.3074825311557801E-2</c:v>
                </c:pt>
                <c:pt idx="230">
                  <c:v>2.3126321861180577E-2</c:v>
                </c:pt>
                <c:pt idx="231">
                  <c:v>2.3147403543975598E-2</c:v>
                </c:pt>
                <c:pt idx="232">
                  <c:v>2.3172687384155788E-2</c:v>
                </c:pt>
                <c:pt idx="233">
                  <c:v>2.3205424274289621E-2</c:v>
                </c:pt>
                <c:pt idx="234">
                  <c:v>2.3240903991024187E-2</c:v>
                </c:pt>
                <c:pt idx="235">
                  <c:v>2.3272407786416816E-2</c:v>
                </c:pt>
                <c:pt idx="236">
                  <c:v>2.3299052636911899E-2</c:v>
                </c:pt>
                <c:pt idx="237">
                  <c:v>2.3323585659789314E-2</c:v>
                </c:pt>
                <c:pt idx="238">
                  <c:v>2.3348516483238768E-2</c:v>
                </c:pt>
                <c:pt idx="239">
                  <c:v>2.3383211780460655E-2</c:v>
                </c:pt>
                <c:pt idx="240">
                  <c:v>2.3428050532673605E-2</c:v>
                </c:pt>
                <c:pt idx="241">
                  <c:v>2.3444592253200502E-2</c:v>
                </c:pt>
                <c:pt idx="242">
                  <c:v>2.3458015114158126E-2</c:v>
                </c:pt>
                <c:pt idx="243">
                  <c:v>2.3507013928049103E-2</c:v>
                </c:pt>
                <c:pt idx="244">
                  <c:v>2.3549903069386424E-2</c:v>
                </c:pt>
                <c:pt idx="245">
                  <c:v>2.3584917398044691E-2</c:v>
                </c:pt>
                <c:pt idx="246">
                  <c:v>2.3610613836177796E-2</c:v>
                </c:pt>
                <c:pt idx="247">
                  <c:v>2.3643911965635978E-2</c:v>
                </c:pt>
                <c:pt idx="248">
                  <c:v>2.3679507299902314E-2</c:v>
                </c:pt>
                <c:pt idx="249">
                  <c:v>2.3716528892931965E-2</c:v>
                </c:pt>
                <c:pt idx="250">
                  <c:v>2.3756888336696758E-2</c:v>
                </c:pt>
                <c:pt idx="251">
                  <c:v>2.3791383848178471E-2</c:v>
                </c:pt>
                <c:pt idx="252">
                  <c:v>2.3824386440627787E-2</c:v>
                </c:pt>
                <c:pt idx="253">
                  <c:v>2.3851060483950137E-2</c:v>
                </c:pt>
                <c:pt idx="254">
                  <c:v>2.388005621140965E-2</c:v>
                </c:pt>
                <c:pt idx="255">
                  <c:v>2.3905703384975441E-2</c:v>
                </c:pt>
                <c:pt idx="256">
                  <c:v>2.3933159513011004E-2</c:v>
                </c:pt>
                <c:pt idx="257">
                  <c:v>2.3953129368291748E-2</c:v>
                </c:pt>
                <c:pt idx="258">
                  <c:v>2.3974466100542102E-2</c:v>
                </c:pt>
                <c:pt idx="259">
                  <c:v>2.3989895929038774E-2</c:v>
                </c:pt>
                <c:pt idx="260">
                  <c:v>2.4009537074652254E-2</c:v>
                </c:pt>
                <c:pt idx="261">
                  <c:v>2.4029150829948609E-2</c:v>
                </c:pt>
                <c:pt idx="262">
                  <c:v>2.4052462307192934E-2</c:v>
                </c:pt>
                <c:pt idx="263">
                  <c:v>2.407932695792514E-2</c:v>
                </c:pt>
                <c:pt idx="264">
                  <c:v>2.4111048185947892E-2</c:v>
                </c:pt>
                <c:pt idx="265">
                  <c:v>2.4142590072739667E-2</c:v>
                </c:pt>
                <c:pt idx="266">
                  <c:v>2.4176733331420452E-2</c:v>
                </c:pt>
                <c:pt idx="267">
                  <c:v>2.4216609008073986E-2</c:v>
                </c:pt>
                <c:pt idx="268">
                  <c:v>2.4258202567760234E-2</c:v>
                </c:pt>
                <c:pt idx="269">
                  <c:v>2.4306858057255631E-2</c:v>
                </c:pt>
                <c:pt idx="270">
                  <c:v>2.4359637345276353E-2</c:v>
                </c:pt>
                <c:pt idx="271">
                  <c:v>2.4412705402186985E-2</c:v>
                </c:pt>
                <c:pt idx="272">
                  <c:v>2.4462008203592678E-2</c:v>
                </c:pt>
                <c:pt idx="273">
                  <c:v>2.4507572988612836E-2</c:v>
                </c:pt>
                <c:pt idx="274">
                  <c:v>2.4550110970271266E-2</c:v>
                </c:pt>
                <c:pt idx="275">
                  <c:v>2.4593722277797658E-2</c:v>
                </c:pt>
                <c:pt idx="276">
                  <c:v>2.4630553463855565E-2</c:v>
                </c:pt>
                <c:pt idx="277">
                  <c:v>2.4695899951025391E-2</c:v>
                </c:pt>
                <c:pt idx="278">
                  <c:v>2.4747678737774947E-2</c:v>
                </c:pt>
                <c:pt idx="279">
                  <c:v>2.4759863496461865E-2</c:v>
                </c:pt>
                <c:pt idx="280">
                  <c:v>2.4772343739482006E-2</c:v>
                </c:pt>
                <c:pt idx="281">
                  <c:v>2.4786990422681399E-2</c:v>
                </c:pt>
                <c:pt idx="282">
                  <c:v>2.48015987884036E-2</c:v>
                </c:pt>
                <c:pt idx="283">
                  <c:v>2.4817720670649246E-2</c:v>
                </c:pt>
                <c:pt idx="284">
                  <c:v>2.4827583027531519E-2</c:v>
                </c:pt>
                <c:pt idx="285">
                  <c:v>2.4839688260991588E-2</c:v>
                </c:pt>
                <c:pt idx="286">
                  <c:v>2.4849491098243526E-2</c:v>
                </c:pt>
                <c:pt idx="287">
                  <c:v>2.4859995578807803E-2</c:v>
                </c:pt>
                <c:pt idx="288">
                  <c:v>2.4874433601958401E-2</c:v>
                </c:pt>
                <c:pt idx="289">
                  <c:v>2.4859932767728354E-2</c:v>
                </c:pt>
                <c:pt idx="290">
                  <c:v>2.4854017675081996E-2</c:v>
                </c:pt>
                <c:pt idx="291">
                  <c:v>2.4889808381141743E-2</c:v>
                </c:pt>
                <c:pt idx="292">
                  <c:v>2.4921003454329238E-2</c:v>
                </c:pt>
                <c:pt idx="293">
                  <c:v>2.4949675434826846E-2</c:v>
                </c:pt>
                <c:pt idx="294">
                  <c:v>2.4974182949674351E-2</c:v>
                </c:pt>
                <c:pt idx="295">
                  <c:v>2.499695571581273E-2</c:v>
                </c:pt>
                <c:pt idx="296">
                  <c:v>2.5015575693371428E-2</c:v>
                </c:pt>
                <c:pt idx="297">
                  <c:v>2.5032677683500371E-2</c:v>
                </c:pt>
                <c:pt idx="298">
                  <c:v>2.5048018237955105E-2</c:v>
                </c:pt>
                <c:pt idx="299">
                  <c:v>2.5061338941465117E-2</c:v>
                </c:pt>
                <c:pt idx="300">
                  <c:v>2.5072939868865163E-2</c:v>
                </c:pt>
                <c:pt idx="301">
                  <c:v>2.5080272491359246E-2</c:v>
                </c:pt>
                <c:pt idx="302">
                  <c:v>2.508492059257672E-2</c:v>
                </c:pt>
                <c:pt idx="303">
                  <c:v>2.5084385617370586E-2</c:v>
                </c:pt>
                <c:pt idx="304">
                  <c:v>2.5090778094798205E-2</c:v>
                </c:pt>
                <c:pt idx="305">
                  <c:v>2.5094833844924835E-2</c:v>
                </c:pt>
                <c:pt idx="306">
                  <c:v>2.5102019669789311E-2</c:v>
                </c:pt>
                <c:pt idx="307">
                  <c:v>2.5108956547182926E-2</c:v>
                </c:pt>
                <c:pt idx="308">
                  <c:v>2.5116023917932884E-2</c:v>
                </c:pt>
                <c:pt idx="309">
                  <c:v>2.5120288165747962E-2</c:v>
                </c:pt>
                <c:pt idx="310">
                  <c:v>2.5127674152359614E-2</c:v>
                </c:pt>
                <c:pt idx="311">
                  <c:v>2.5139077028288881E-2</c:v>
                </c:pt>
                <c:pt idx="312">
                  <c:v>2.515045458818177E-2</c:v>
                </c:pt>
                <c:pt idx="313">
                  <c:v>2.5158848152267765E-2</c:v>
                </c:pt>
                <c:pt idx="314">
                  <c:v>2.5171540349933741E-2</c:v>
                </c:pt>
                <c:pt idx="315">
                  <c:v>2.5180943497262076E-2</c:v>
                </c:pt>
                <c:pt idx="316">
                  <c:v>2.5188107711877183E-2</c:v>
                </c:pt>
                <c:pt idx="317">
                  <c:v>2.5195196035588507E-2</c:v>
                </c:pt>
                <c:pt idx="318">
                  <c:v>2.5201354911554397E-2</c:v>
                </c:pt>
                <c:pt idx="319">
                  <c:v>2.5206459034406992E-2</c:v>
                </c:pt>
                <c:pt idx="320">
                  <c:v>2.5217746820757281E-2</c:v>
                </c:pt>
                <c:pt idx="321">
                  <c:v>2.5227146915055343E-2</c:v>
                </c:pt>
                <c:pt idx="322">
                  <c:v>2.5235636528252892E-2</c:v>
                </c:pt>
                <c:pt idx="323">
                  <c:v>2.5241024522601574E-2</c:v>
                </c:pt>
                <c:pt idx="324">
                  <c:v>2.5241389310633133E-2</c:v>
                </c:pt>
                <c:pt idx="325">
                  <c:v>2.5276085604054588E-2</c:v>
                </c:pt>
                <c:pt idx="326">
                  <c:v>2.530022867514381E-2</c:v>
                </c:pt>
                <c:pt idx="327">
                  <c:v>2.5286968975757551E-2</c:v>
                </c:pt>
                <c:pt idx="328">
                  <c:v>2.5273756974047101E-2</c:v>
                </c:pt>
                <c:pt idx="329">
                  <c:v>2.5264731635719073E-2</c:v>
                </c:pt>
                <c:pt idx="330">
                  <c:v>2.5259443709053864E-2</c:v>
                </c:pt>
                <c:pt idx="331">
                  <c:v>2.5256595708158081E-2</c:v>
                </c:pt>
                <c:pt idx="332">
                  <c:v>2.5255140389851105E-2</c:v>
                </c:pt>
                <c:pt idx="333">
                  <c:v>2.5254757417568552E-2</c:v>
                </c:pt>
                <c:pt idx="334">
                  <c:v>2.5249727153818569E-2</c:v>
                </c:pt>
                <c:pt idx="335">
                  <c:v>2.5239000950998625E-2</c:v>
                </c:pt>
                <c:pt idx="336">
                  <c:v>2.522936256861108E-2</c:v>
                </c:pt>
                <c:pt idx="337">
                  <c:v>2.5187268438459753E-2</c:v>
                </c:pt>
                <c:pt idx="338">
                  <c:v>2.5156648778686286E-2</c:v>
                </c:pt>
                <c:pt idx="339">
                  <c:v>2.5168653809809483E-2</c:v>
                </c:pt>
                <c:pt idx="340">
                  <c:v>2.5175834972545275E-2</c:v>
                </c:pt>
                <c:pt idx="341">
                  <c:v>2.5174647581558407E-2</c:v>
                </c:pt>
                <c:pt idx="342">
                  <c:v>2.5167064292641816E-2</c:v>
                </c:pt>
                <c:pt idx="343">
                  <c:v>2.516120074648498E-2</c:v>
                </c:pt>
                <c:pt idx="344">
                  <c:v>2.5154363728189466E-2</c:v>
                </c:pt>
                <c:pt idx="345">
                  <c:v>2.5149150240145079E-2</c:v>
                </c:pt>
                <c:pt idx="346">
                  <c:v>2.5149975520419643E-2</c:v>
                </c:pt>
                <c:pt idx="347">
                  <c:v>2.5152665389200246E-2</c:v>
                </c:pt>
                <c:pt idx="348">
                  <c:v>2.5158291727443993E-2</c:v>
                </c:pt>
                <c:pt idx="349">
                  <c:v>2.5160345437099219E-2</c:v>
                </c:pt>
                <c:pt idx="350">
                  <c:v>2.5159194648161742E-2</c:v>
                </c:pt>
                <c:pt idx="351">
                  <c:v>2.5153893012295425E-2</c:v>
                </c:pt>
                <c:pt idx="352">
                  <c:v>2.514780764498159E-2</c:v>
                </c:pt>
                <c:pt idx="353">
                  <c:v>2.5145786427628325E-2</c:v>
                </c:pt>
                <c:pt idx="354">
                  <c:v>2.5142006330907574E-2</c:v>
                </c:pt>
                <c:pt idx="355">
                  <c:v>2.5137177967873958E-2</c:v>
                </c:pt>
                <c:pt idx="356">
                  <c:v>2.5131108462455476E-2</c:v>
                </c:pt>
                <c:pt idx="357">
                  <c:v>2.5127242866266997E-2</c:v>
                </c:pt>
                <c:pt idx="358">
                  <c:v>2.5121525403912104E-2</c:v>
                </c:pt>
                <c:pt idx="359">
                  <c:v>2.5118907538846935E-2</c:v>
                </c:pt>
                <c:pt idx="360">
                  <c:v>2.5114778754056877E-2</c:v>
                </c:pt>
                <c:pt idx="361">
                  <c:v>2.5114290218333668E-2</c:v>
                </c:pt>
                <c:pt idx="362">
                  <c:v>2.511303023104694E-2</c:v>
                </c:pt>
                <c:pt idx="363">
                  <c:v>2.5113320732367495E-2</c:v>
                </c:pt>
                <c:pt idx="364">
                  <c:v>2.5112515467217156E-2</c:v>
                </c:pt>
                <c:pt idx="365">
                  <c:v>2.5111663691566477E-2</c:v>
                </c:pt>
                <c:pt idx="366">
                  <c:v>2.5111412667849109E-2</c:v>
                </c:pt>
                <c:pt idx="367">
                  <c:v>2.5111422831674668E-2</c:v>
                </c:pt>
                <c:pt idx="368">
                  <c:v>2.5113796892167528E-2</c:v>
                </c:pt>
                <c:pt idx="369">
                  <c:v>2.511502993293635E-2</c:v>
                </c:pt>
                <c:pt idx="370">
                  <c:v>2.5110959899788066E-2</c:v>
                </c:pt>
                <c:pt idx="371">
                  <c:v>2.5099589254813148E-2</c:v>
                </c:pt>
                <c:pt idx="372">
                  <c:v>2.5086339865369567E-2</c:v>
                </c:pt>
                <c:pt idx="373">
                  <c:v>2.5104522081791369E-2</c:v>
                </c:pt>
                <c:pt idx="374">
                  <c:v>2.5122134787779471E-2</c:v>
                </c:pt>
                <c:pt idx="375">
                  <c:v>2.5106349711792708E-2</c:v>
                </c:pt>
                <c:pt idx="376">
                  <c:v>2.5097050687208355E-2</c:v>
                </c:pt>
                <c:pt idx="377">
                  <c:v>2.5091534007307459E-2</c:v>
                </c:pt>
                <c:pt idx="378">
                  <c:v>2.508883651232896E-2</c:v>
                </c:pt>
                <c:pt idx="379">
                  <c:v>2.5083818047082262E-2</c:v>
                </c:pt>
                <c:pt idx="380">
                  <c:v>2.5075092956479139E-2</c:v>
                </c:pt>
                <c:pt idx="381">
                  <c:v>2.5062193045704007E-2</c:v>
                </c:pt>
                <c:pt idx="382">
                  <c:v>2.5054026634282245E-2</c:v>
                </c:pt>
                <c:pt idx="383">
                  <c:v>2.5051502202651399E-2</c:v>
                </c:pt>
                <c:pt idx="384">
                  <c:v>2.5052447618294282E-2</c:v>
                </c:pt>
                <c:pt idx="385">
                  <c:v>2.5020392473068087E-2</c:v>
                </c:pt>
                <c:pt idx="386">
                  <c:v>2.498846413232525E-2</c:v>
                </c:pt>
                <c:pt idx="387">
                  <c:v>2.4986235528704492E-2</c:v>
                </c:pt>
                <c:pt idx="388">
                  <c:v>2.497664475700323E-2</c:v>
                </c:pt>
                <c:pt idx="389">
                  <c:v>2.4961380330951632E-2</c:v>
                </c:pt>
                <c:pt idx="390">
                  <c:v>2.4943537524618309E-2</c:v>
                </c:pt>
                <c:pt idx="391">
                  <c:v>2.4924842752178877E-2</c:v>
                </c:pt>
                <c:pt idx="392">
                  <c:v>2.4909824517404422E-2</c:v>
                </c:pt>
                <c:pt idx="393">
                  <c:v>2.4898725786256071E-2</c:v>
                </c:pt>
                <c:pt idx="394">
                  <c:v>2.4886861179586939E-2</c:v>
                </c:pt>
                <c:pt idx="395">
                  <c:v>2.4873999734736252E-2</c:v>
                </c:pt>
                <c:pt idx="396">
                  <c:v>2.4859041463580533E-2</c:v>
                </c:pt>
                <c:pt idx="397">
                  <c:v>2.4845050015732673E-2</c:v>
                </c:pt>
                <c:pt idx="398">
                  <c:v>2.4829449042490515E-2</c:v>
                </c:pt>
                <c:pt idx="399">
                  <c:v>2.4816304902105069E-2</c:v>
                </c:pt>
                <c:pt idx="400">
                  <c:v>2.4802897778647415E-2</c:v>
                </c:pt>
                <c:pt idx="401">
                  <c:v>2.479133985775106E-2</c:v>
                </c:pt>
                <c:pt idx="402">
                  <c:v>2.4779375345714616E-2</c:v>
                </c:pt>
                <c:pt idx="403">
                  <c:v>2.4767880046252744E-2</c:v>
                </c:pt>
                <c:pt idx="404">
                  <c:v>2.4754221064298365E-2</c:v>
                </c:pt>
                <c:pt idx="405">
                  <c:v>2.4739400864531635E-2</c:v>
                </c:pt>
                <c:pt idx="406">
                  <c:v>2.4724110944376987E-2</c:v>
                </c:pt>
                <c:pt idx="407">
                  <c:v>2.4708866037935762E-2</c:v>
                </c:pt>
              </c:numCache>
            </c:numRef>
          </c:val>
          <c:smooth val="0"/>
          <c:extLst>
            <c:ext xmlns:c16="http://schemas.microsoft.com/office/drawing/2014/chart" uri="{C3380CC4-5D6E-409C-BE32-E72D297353CC}">
              <c16:uniqueId val="{00000001-3D30-49BB-9001-4E34F87D956E}"/>
            </c:ext>
          </c:extLst>
        </c:ser>
        <c:dLbls>
          <c:showLegendKey val="0"/>
          <c:showVal val="0"/>
          <c:showCatName val="0"/>
          <c:showSerName val="0"/>
          <c:showPercent val="0"/>
          <c:showBubbleSize val="0"/>
        </c:dLbls>
        <c:marker val="1"/>
        <c:smooth val="0"/>
        <c:axId val="1277628088"/>
        <c:axId val="1"/>
      </c:lineChart>
      <c:catAx>
        <c:axId val="1277628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280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Monthly YOY % CHANGE</a:t>
            </a:r>
          </a:p>
        </c:rich>
      </c:tx>
      <c:overlay val="0"/>
    </c:title>
    <c:autoTitleDeleted val="0"/>
    <c:plotArea>
      <c:layout/>
      <c:lineChart>
        <c:grouping val="standard"/>
        <c:varyColors val="0"/>
        <c:ser>
          <c:idx val="0"/>
          <c:order val="0"/>
          <c:tx>
            <c:v>OrigCPIGrowth</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Deflator!$A$326:$A$400</c:f>
              <c:numCache>
                <c:formatCode>General</c:formatCode>
                <c:ptCount val="75"/>
                <c:pt idx="0">
                  <c:v>2017</c:v>
                </c:pt>
                <c:pt idx="1">
                  <c:v>2017</c:v>
                </c:pt>
                <c:pt idx="2">
                  <c:v>2017</c:v>
                </c:pt>
                <c:pt idx="3">
                  <c:v>2017</c:v>
                </c:pt>
                <c:pt idx="4">
                  <c:v>2017</c:v>
                </c:pt>
                <c:pt idx="5">
                  <c:v>2017</c:v>
                </c:pt>
                <c:pt idx="6">
                  <c:v>2017</c:v>
                </c:pt>
                <c:pt idx="7">
                  <c:v>2017</c:v>
                </c:pt>
                <c:pt idx="8">
                  <c:v>2017</c:v>
                </c:pt>
                <c:pt idx="9">
                  <c:v>2017</c:v>
                </c:pt>
                <c:pt idx="10">
                  <c:v>2017</c:v>
                </c:pt>
                <c:pt idx="11">
                  <c:v>2017</c:v>
                </c:pt>
                <c:pt idx="12">
                  <c:v>2018</c:v>
                </c:pt>
                <c:pt idx="13">
                  <c:v>2018</c:v>
                </c:pt>
                <c:pt idx="14">
                  <c:v>2018</c:v>
                </c:pt>
                <c:pt idx="15">
                  <c:v>2018</c:v>
                </c:pt>
                <c:pt idx="16">
                  <c:v>2018</c:v>
                </c:pt>
                <c:pt idx="17">
                  <c:v>2018</c:v>
                </c:pt>
                <c:pt idx="18">
                  <c:v>2018</c:v>
                </c:pt>
                <c:pt idx="19">
                  <c:v>2018</c:v>
                </c:pt>
                <c:pt idx="20">
                  <c:v>2018</c:v>
                </c:pt>
                <c:pt idx="21">
                  <c:v>2018</c:v>
                </c:pt>
                <c:pt idx="22">
                  <c:v>2018</c:v>
                </c:pt>
                <c:pt idx="23">
                  <c:v>2018</c:v>
                </c:pt>
                <c:pt idx="24">
                  <c:v>2019</c:v>
                </c:pt>
                <c:pt idx="25">
                  <c:v>2019</c:v>
                </c:pt>
                <c:pt idx="26">
                  <c:v>2019</c:v>
                </c:pt>
                <c:pt idx="27">
                  <c:v>2019</c:v>
                </c:pt>
                <c:pt idx="28">
                  <c:v>2019</c:v>
                </c:pt>
                <c:pt idx="29">
                  <c:v>2019</c:v>
                </c:pt>
                <c:pt idx="30">
                  <c:v>2019</c:v>
                </c:pt>
                <c:pt idx="31">
                  <c:v>2019</c:v>
                </c:pt>
                <c:pt idx="32">
                  <c:v>2019</c:v>
                </c:pt>
                <c:pt idx="33">
                  <c:v>2019</c:v>
                </c:pt>
                <c:pt idx="34">
                  <c:v>2019</c:v>
                </c:pt>
                <c:pt idx="35">
                  <c:v>2019</c:v>
                </c:pt>
                <c:pt idx="36">
                  <c:v>2020</c:v>
                </c:pt>
                <c:pt idx="37">
                  <c:v>2020</c:v>
                </c:pt>
                <c:pt idx="38">
                  <c:v>2020</c:v>
                </c:pt>
                <c:pt idx="39">
                  <c:v>2020</c:v>
                </c:pt>
                <c:pt idx="40">
                  <c:v>2020</c:v>
                </c:pt>
                <c:pt idx="41">
                  <c:v>2020</c:v>
                </c:pt>
                <c:pt idx="42">
                  <c:v>2020</c:v>
                </c:pt>
                <c:pt idx="43">
                  <c:v>2020</c:v>
                </c:pt>
                <c:pt idx="44">
                  <c:v>2020</c:v>
                </c:pt>
                <c:pt idx="45">
                  <c:v>2020</c:v>
                </c:pt>
                <c:pt idx="46">
                  <c:v>2020</c:v>
                </c:pt>
                <c:pt idx="47">
                  <c:v>2020</c:v>
                </c:pt>
                <c:pt idx="48">
                  <c:v>2021</c:v>
                </c:pt>
                <c:pt idx="49">
                  <c:v>2021</c:v>
                </c:pt>
                <c:pt idx="50">
                  <c:v>2021</c:v>
                </c:pt>
                <c:pt idx="51">
                  <c:v>2021</c:v>
                </c:pt>
                <c:pt idx="52">
                  <c:v>2021</c:v>
                </c:pt>
                <c:pt idx="53">
                  <c:v>2021</c:v>
                </c:pt>
                <c:pt idx="54">
                  <c:v>2021</c:v>
                </c:pt>
                <c:pt idx="55">
                  <c:v>2021</c:v>
                </c:pt>
                <c:pt idx="56">
                  <c:v>2021</c:v>
                </c:pt>
                <c:pt idx="57">
                  <c:v>2021</c:v>
                </c:pt>
                <c:pt idx="58">
                  <c:v>2021</c:v>
                </c:pt>
                <c:pt idx="59">
                  <c:v>2021</c:v>
                </c:pt>
                <c:pt idx="60">
                  <c:v>2022</c:v>
                </c:pt>
                <c:pt idx="61">
                  <c:v>2022</c:v>
                </c:pt>
                <c:pt idx="62">
                  <c:v>2022</c:v>
                </c:pt>
                <c:pt idx="63">
                  <c:v>2022</c:v>
                </c:pt>
                <c:pt idx="64">
                  <c:v>2022</c:v>
                </c:pt>
                <c:pt idx="65">
                  <c:v>2022</c:v>
                </c:pt>
                <c:pt idx="66">
                  <c:v>2022</c:v>
                </c:pt>
                <c:pt idx="67">
                  <c:v>2022</c:v>
                </c:pt>
                <c:pt idx="68">
                  <c:v>2022</c:v>
                </c:pt>
                <c:pt idx="69">
                  <c:v>2022</c:v>
                </c:pt>
                <c:pt idx="70">
                  <c:v>2022</c:v>
                </c:pt>
                <c:pt idx="71">
                  <c:v>2022</c:v>
                </c:pt>
                <c:pt idx="72">
                  <c:v>2023</c:v>
                </c:pt>
                <c:pt idx="73">
                  <c:v>2023</c:v>
                </c:pt>
                <c:pt idx="74">
                  <c:v>2023</c:v>
                </c:pt>
              </c:numCache>
            </c:numRef>
          </c:cat>
          <c:val>
            <c:numRef>
              <c:f>Deflator!$E$326:$E$400</c:f>
              <c:numCache>
                <c:formatCode>0.0%</c:formatCode>
                <c:ptCount val="75"/>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pt idx="12">
                  <c:v>2.0705076202751638E-2</c:v>
                </c:pt>
                <c:pt idx="13">
                  <c:v>2.2117954212386604E-2</c:v>
                </c:pt>
                <c:pt idx="14">
                  <c:v>2.3597114039729084E-2</c:v>
                </c:pt>
                <c:pt idx="15">
                  <c:v>2.4627439433348108E-2</c:v>
                </c:pt>
                <c:pt idx="16">
                  <c:v>2.8010117148075553E-2</c:v>
                </c:pt>
                <c:pt idx="17">
                  <c:v>2.8715478353166901E-2</c:v>
                </c:pt>
                <c:pt idx="18">
                  <c:v>2.9495150866471143E-2</c:v>
                </c:pt>
                <c:pt idx="19">
                  <c:v>2.6991801041874375E-2</c:v>
                </c:pt>
                <c:pt idx="20">
                  <c:v>2.2769721941990007E-2</c:v>
                </c:pt>
                <c:pt idx="21">
                  <c:v>2.5224699286070296E-2</c:v>
                </c:pt>
                <c:pt idx="22">
                  <c:v>2.1766010321524032E-2</c:v>
                </c:pt>
                <c:pt idx="23">
                  <c:v>1.9101588486313714E-2</c:v>
                </c:pt>
                <c:pt idx="24">
                  <c:v>1.5512351381991252E-2</c:v>
                </c:pt>
                <c:pt idx="25">
                  <c:v>1.5201352659333089E-2</c:v>
                </c:pt>
                <c:pt idx="26">
                  <c:v>1.8625227405691724E-2</c:v>
                </c:pt>
                <c:pt idx="27">
                  <c:v>1.9964397755302565E-2</c:v>
                </c:pt>
                <c:pt idx="28">
                  <c:v>1.7902284687663972E-2</c:v>
                </c:pt>
                <c:pt idx="29">
                  <c:v>1.6484846560762545E-2</c:v>
                </c:pt>
                <c:pt idx="30">
                  <c:v>1.8114648063935146E-2</c:v>
                </c:pt>
                <c:pt idx="31">
                  <c:v>1.7497798894291483E-2</c:v>
                </c:pt>
                <c:pt idx="32">
                  <c:v>1.7113045131695204E-2</c:v>
                </c:pt>
                <c:pt idx="33">
                  <c:v>1.7640429444213845E-2</c:v>
                </c:pt>
                <c:pt idx="34">
                  <c:v>2.0512779818916194E-2</c:v>
                </c:pt>
                <c:pt idx="35">
                  <c:v>2.2851297401217163E-2</c:v>
                </c:pt>
                <c:pt idx="36">
                  <c:v>2.4865719552504606E-2</c:v>
                </c:pt>
                <c:pt idx="37">
                  <c:v>2.3348735639459495E-2</c:v>
                </c:pt>
                <c:pt idx="38">
                  <c:v>1.5393269919198094E-2</c:v>
                </c:pt>
                <c:pt idx="39">
                  <c:v>3.290966863368272E-3</c:v>
                </c:pt>
                <c:pt idx="40">
                  <c:v>1.1792637021070806E-3</c:v>
                </c:pt>
                <c:pt idx="41">
                  <c:v>6.4573304755548566E-3</c:v>
                </c:pt>
                <c:pt idx="42">
                  <c:v>9.8608182530370847E-3</c:v>
                </c:pt>
                <c:pt idx="43">
                  <c:v>1.3096453823307153E-2</c:v>
                </c:pt>
                <c:pt idx="44">
                  <c:v>1.3713248610564666E-2</c:v>
                </c:pt>
                <c:pt idx="45">
                  <c:v>1.1820661677274913E-2</c:v>
                </c:pt>
                <c:pt idx="46">
                  <c:v>1.1745357842679605E-2</c:v>
                </c:pt>
                <c:pt idx="47">
                  <c:v>1.3620054947193205E-2</c:v>
                </c:pt>
                <c:pt idx="48">
                  <c:v>1.3997697415600863E-2</c:v>
                </c:pt>
                <c:pt idx="49">
                  <c:v>1.6762152173745104E-2</c:v>
                </c:pt>
                <c:pt idx="50">
                  <c:v>2.6197625089591892E-2</c:v>
                </c:pt>
                <c:pt idx="51">
                  <c:v>4.1596948387021104E-2</c:v>
                </c:pt>
                <c:pt idx="52">
                  <c:v>4.9927065375944712E-2</c:v>
                </c:pt>
                <c:pt idx="53">
                  <c:v>5.3914514133213354E-2</c:v>
                </c:pt>
                <c:pt idx="54">
                  <c:v>5.3654752393853977E-2</c:v>
                </c:pt>
                <c:pt idx="55">
                  <c:v>5.2512715548749922E-2</c:v>
                </c:pt>
                <c:pt idx="56">
                  <c:v>5.3903488550791634E-2</c:v>
                </c:pt>
                <c:pt idx="57">
                  <c:v>6.2218689033288976E-2</c:v>
                </c:pt>
                <c:pt idx="58">
                  <c:v>6.8090028398064772E-2</c:v>
                </c:pt>
                <c:pt idx="59">
                  <c:v>7.0364028655451438E-2</c:v>
                </c:pt>
                <c:pt idx="60">
                  <c:v>7.4798724682891171E-2</c:v>
                </c:pt>
                <c:pt idx="61">
                  <c:v>7.8710638977392833E-2</c:v>
                </c:pt>
                <c:pt idx="62">
                  <c:v>8.5424555548424319E-2</c:v>
                </c:pt>
                <c:pt idx="63">
                  <c:v>8.258629340882373E-2</c:v>
                </c:pt>
                <c:pt idx="64">
                  <c:v>8.5815115436765232E-2</c:v>
                </c:pt>
                <c:pt idx="65">
                  <c:v>9.0597579647841542E-2</c:v>
                </c:pt>
                <c:pt idx="66">
                  <c:v>8.5248147456255197E-2</c:v>
                </c:pt>
                <c:pt idx="67">
                  <c:v>8.2626925031162424E-2</c:v>
                </c:pt>
                <c:pt idx="68">
                  <c:v>8.2016696438336201E-2</c:v>
                </c:pt>
                <c:pt idx="69">
                  <c:v>7.7454273308049215E-2</c:v>
                </c:pt>
                <c:pt idx="70">
                  <c:v>7.1103227941917257E-2</c:v>
                </c:pt>
                <c:pt idx="71">
                  <c:v>6.4544013314108195E-2</c:v>
                </c:pt>
                <c:pt idx="72">
                  <c:v>6.4101469688562673E-2</c:v>
                </c:pt>
                <c:pt idx="73">
                  <c:v>6.0356130778665973E-2</c:v>
                </c:pt>
                <c:pt idx="74">
                  <c:v>4.9849741220991728E-2</c:v>
                </c:pt>
              </c:numCache>
            </c:numRef>
          </c:val>
          <c:smooth val="0"/>
          <c:extLst>
            <c:ext xmlns:c16="http://schemas.microsoft.com/office/drawing/2014/chart" uri="{C3380CC4-5D6E-409C-BE32-E72D297353CC}">
              <c16:uniqueId val="{00000000-B8EF-4C52-A17D-C566B95E8497}"/>
            </c:ext>
          </c:extLst>
        </c:ser>
        <c:ser>
          <c:idx val="1"/>
          <c:order val="1"/>
          <c:tx>
            <c:v>AdjCPIGrowth</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Deflator!$A$326:$A$400</c:f>
              <c:numCache>
                <c:formatCode>General</c:formatCode>
                <c:ptCount val="75"/>
                <c:pt idx="0">
                  <c:v>2017</c:v>
                </c:pt>
                <c:pt idx="1">
                  <c:v>2017</c:v>
                </c:pt>
                <c:pt idx="2">
                  <c:v>2017</c:v>
                </c:pt>
                <c:pt idx="3">
                  <c:v>2017</c:v>
                </c:pt>
                <c:pt idx="4">
                  <c:v>2017</c:v>
                </c:pt>
                <c:pt idx="5">
                  <c:v>2017</c:v>
                </c:pt>
                <c:pt idx="6">
                  <c:v>2017</c:v>
                </c:pt>
                <c:pt idx="7">
                  <c:v>2017</c:v>
                </c:pt>
                <c:pt idx="8">
                  <c:v>2017</c:v>
                </c:pt>
                <c:pt idx="9">
                  <c:v>2017</c:v>
                </c:pt>
                <c:pt idx="10">
                  <c:v>2017</c:v>
                </c:pt>
                <c:pt idx="11">
                  <c:v>2017</c:v>
                </c:pt>
                <c:pt idx="12">
                  <c:v>2018</c:v>
                </c:pt>
                <c:pt idx="13">
                  <c:v>2018</c:v>
                </c:pt>
                <c:pt idx="14">
                  <c:v>2018</c:v>
                </c:pt>
                <c:pt idx="15">
                  <c:v>2018</c:v>
                </c:pt>
                <c:pt idx="16">
                  <c:v>2018</c:v>
                </c:pt>
                <c:pt idx="17">
                  <c:v>2018</c:v>
                </c:pt>
                <c:pt idx="18">
                  <c:v>2018</c:v>
                </c:pt>
                <c:pt idx="19">
                  <c:v>2018</c:v>
                </c:pt>
                <c:pt idx="20">
                  <c:v>2018</c:v>
                </c:pt>
                <c:pt idx="21">
                  <c:v>2018</c:v>
                </c:pt>
                <c:pt idx="22">
                  <c:v>2018</c:v>
                </c:pt>
                <c:pt idx="23">
                  <c:v>2018</c:v>
                </c:pt>
                <c:pt idx="24">
                  <c:v>2019</c:v>
                </c:pt>
                <c:pt idx="25">
                  <c:v>2019</c:v>
                </c:pt>
                <c:pt idx="26">
                  <c:v>2019</c:v>
                </c:pt>
                <c:pt idx="27">
                  <c:v>2019</c:v>
                </c:pt>
                <c:pt idx="28">
                  <c:v>2019</c:v>
                </c:pt>
                <c:pt idx="29">
                  <c:v>2019</c:v>
                </c:pt>
                <c:pt idx="30">
                  <c:v>2019</c:v>
                </c:pt>
                <c:pt idx="31">
                  <c:v>2019</c:v>
                </c:pt>
                <c:pt idx="32">
                  <c:v>2019</c:v>
                </c:pt>
                <c:pt idx="33">
                  <c:v>2019</c:v>
                </c:pt>
                <c:pt idx="34">
                  <c:v>2019</c:v>
                </c:pt>
                <c:pt idx="35">
                  <c:v>2019</c:v>
                </c:pt>
                <c:pt idx="36">
                  <c:v>2020</c:v>
                </c:pt>
                <c:pt idx="37">
                  <c:v>2020</c:v>
                </c:pt>
                <c:pt idx="38">
                  <c:v>2020</c:v>
                </c:pt>
                <c:pt idx="39">
                  <c:v>2020</c:v>
                </c:pt>
                <c:pt idx="40">
                  <c:v>2020</c:v>
                </c:pt>
                <c:pt idx="41">
                  <c:v>2020</c:v>
                </c:pt>
                <c:pt idx="42">
                  <c:v>2020</c:v>
                </c:pt>
                <c:pt idx="43">
                  <c:v>2020</c:v>
                </c:pt>
                <c:pt idx="44">
                  <c:v>2020</c:v>
                </c:pt>
                <c:pt idx="45">
                  <c:v>2020</c:v>
                </c:pt>
                <c:pt idx="46">
                  <c:v>2020</c:v>
                </c:pt>
                <c:pt idx="47">
                  <c:v>2020</c:v>
                </c:pt>
                <c:pt idx="48">
                  <c:v>2021</c:v>
                </c:pt>
                <c:pt idx="49">
                  <c:v>2021</c:v>
                </c:pt>
                <c:pt idx="50">
                  <c:v>2021</c:v>
                </c:pt>
                <c:pt idx="51">
                  <c:v>2021</c:v>
                </c:pt>
                <c:pt idx="52">
                  <c:v>2021</c:v>
                </c:pt>
                <c:pt idx="53">
                  <c:v>2021</c:v>
                </c:pt>
                <c:pt idx="54">
                  <c:v>2021</c:v>
                </c:pt>
                <c:pt idx="55">
                  <c:v>2021</c:v>
                </c:pt>
                <c:pt idx="56">
                  <c:v>2021</c:v>
                </c:pt>
                <c:pt idx="57">
                  <c:v>2021</c:v>
                </c:pt>
                <c:pt idx="58">
                  <c:v>2021</c:v>
                </c:pt>
                <c:pt idx="59">
                  <c:v>2021</c:v>
                </c:pt>
                <c:pt idx="60">
                  <c:v>2022</c:v>
                </c:pt>
                <c:pt idx="61">
                  <c:v>2022</c:v>
                </c:pt>
                <c:pt idx="62">
                  <c:v>2022</c:v>
                </c:pt>
                <c:pt idx="63">
                  <c:v>2022</c:v>
                </c:pt>
                <c:pt idx="64">
                  <c:v>2022</c:v>
                </c:pt>
                <c:pt idx="65">
                  <c:v>2022</c:v>
                </c:pt>
                <c:pt idx="66">
                  <c:v>2022</c:v>
                </c:pt>
                <c:pt idx="67">
                  <c:v>2022</c:v>
                </c:pt>
                <c:pt idx="68">
                  <c:v>2022</c:v>
                </c:pt>
                <c:pt idx="69">
                  <c:v>2022</c:v>
                </c:pt>
                <c:pt idx="70">
                  <c:v>2022</c:v>
                </c:pt>
                <c:pt idx="71">
                  <c:v>2022</c:v>
                </c:pt>
                <c:pt idx="72">
                  <c:v>2023</c:v>
                </c:pt>
                <c:pt idx="73">
                  <c:v>2023</c:v>
                </c:pt>
                <c:pt idx="74">
                  <c:v>2023</c:v>
                </c:pt>
              </c:numCache>
            </c:numRef>
          </c:cat>
          <c:val>
            <c:numRef>
              <c:f>Deflator!$K$326:$K$400</c:f>
              <c:numCache>
                <c:formatCode>0.0%</c:formatCode>
                <c:ptCount val="75"/>
                <c:pt idx="0">
                  <c:v>2.5000422090529995E-2</c:v>
                </c:pt>
                <c:pt idx="1">
                  <c:v>2.7379581714893186E-2</c:v>
                </c:pt>
                <c:pt idx="2">
                  <c:v>2.3806124334402767E-2</c:v>
                </c:pt>
                <c:pt idx="3">
                  <c:v>2.1996898784172991E-2</c:v>
                </c:pt>
                <c:pt idx="4">
                  <c:v>1.8748777208413614E-2</c:v>
                </c:pt>
                <c:pt idx="5">
                  <c:v>1.633487955256463E-2</c:v>
                </c:pt>
                <c:pt idx="6">
                  <c:v>1.727978456372492E-2</c:v>
                </c:pt>
                <c:pt idx="7">
                  <c:v>1.9389742120581754E-2</c:v>
                </c:pt>
                <c:pt idx="8">
                  <c:v>2.2329638650032235E-2</c:v>
                </c:pt>
                <c:pt idx="9">
                  <c:v>2.0411287019761692E-2</c:v>
                </c:pt>
                <c:pt idx="10">
                  <c:v>2.2025829386831841E-2</c:v>
                </c:pt>
                <c:pt idx="11">
                  <c:v>2.1090824745684245E-2</c:v>
                </c:pt>
                <c:pt idx="12">
                  <c:v>2.0705076202751638E-2</c:v>
                </c:pt>
                <c:pt idx="13">
                  <c:v>2.2117954212386604E-2</c:v>
                </c:pt>
                <c:pt idx="14">
                  <c:v>2.3597114039729084E-2</c:v>
                </c:pt>
                <c:pt idx="15">
                  <c:v>2.4627439433348108E-2</c:v>
                </c:pt>
                <c:pt idx="16">
                  <c:v>2.8010117148075553E-2</c:v>
                </c:pt>
                <c:pt idx="17">
                  <c:v>2.8715478353166901E-2</c:v>
                </c:pt>
                <c:pt idx="18">
                  <c:v>2.9495150866471143E-2</c:v>
                </c:pt>
                <c:pt idx="19">
                  <c:v>2.6991801041874375E-2</c:v>
                </c:pt>
                <c:pt idx="20">
                  <c:v>2.2769721941990007E-2</c:v>
                </c:pt>
                <c:pt idx="21">
                  <c:v>2.5224699286070296E-2</c:v>
                </c:pt>
                <c:pt idx="22">
                  <c:v>2.1766010321524032E-2</c:v>
                </c:pt>
                <c:pt idx="23">
                  <c:v>1.9101588486313714E-2</c:v>
                </c:pt>
                <c:pt idx="24">
                  <c:v>1.5512351381991252E-2</c:v>
                </c:pt>
                <c:pt idx="25">
                  <c:v>1.5201352659333089E-2</c:v>
                </c:pt>
                <c:pt idx="26">
                  <c:v>1.8625227405691724E-2</c:v>
                </c:pt>
                <c:pt idx="27">
                  <c:v>1.9964397755302565E-2</c:v>
                </c:pt>
                <c:pt idx="28">
                  <c:v>1.7902284687663972E-2</c:v>
                </c:pt>
                <c:pt idx="29">
                  <c:v>1.6484846560762545E-2</c:v>
                </c:pt>
                <c:pt idx="30">
                  <c:v>1.8114648063935146E-2</c:v>
                </c:pt>
                <c:pt idx="31">
                  <c:v>1.7497798894291483E-2</c:v>
                </c:pt>
                <c:pt idx="32">
                  <c:v>1.7113045131695204E-2</c:v>
                </c:pt>
                <c:pt idx="33">
                  <c:v>1.7640429444213845E-2</c:v>
                </c:pt>
                <c:pt idx="34">
                  <c:v>2.0512779818916194E-2</c:v>
                </c:pt>
                <c:pt idx="35">
                  <c:v>2.2851297401217163E-2</c:v>
                </c:pt>
                <c:pt idx="36">
                  <c:v>2.4865719552504606E-2</c:v>
                </c:pt>
                <c:pt idx="37">
                  <c:v>2.3348735639459495E-2</c:v>
                </c:pt>
                <c:pt idx="38">
                  <c:v>1.5393269919198094E-2</c:v>
                </c:pt>
                <c:pt idx="39">
                  <c:v>3.290966863368272E-3</c:v>
                </c:pt>
                <c:pt idx="40">
                  <c:v>1.1792637021070806E-3</c:v>
                </c:pt>
                <c:pt idx="41">
                  <c:v>6.4573304755548566E-3</c:v>
                </c:pt>
                <c:pt idx="42">
                  <c:v>9.8608182530370847E-3</c:v>
                </c:pt>
                <c:pt idx="43">
                  <c:v>1.3096453823307153E-2</c:v>
                </c:pt>
                <c:pt idx="44">
                  <c:v>1.3713248610564666E-2</c:v>
                </c:pt>
                <c:pt idx="45">
                  <c:v>1.1820661677274913E-2</c:v>
                </c:pt>
                <c:pt idx="46">
                  <c:v>1.1745357842679605E-2</c:v>
                </c:pt>
                <c:pt idx="47">
                  <c:v>1.3620054947193205E-2</c:v>
                </c:pt>
                <c:pt idx="48">
                  <c:v>1.3997697415600863E-2</c:v>
                </c:pt>
                <c:pt idx="49">
                  <c:v>1.6762152173745104E-2</c:v>
                </c:pt>
                <c:pt idx="50">
                  <c:v>2.6197625089591892E-2</c:v>
                </c:pt>
                <c:pt idx="51">
                  <c:v>4.1596948387021104E-2</c:v>
                </c:pt>
                <c:pt idx="52">
                  <c:v>4.9927065375944712E-2</c:v>
                </c:pt>
                <c:pt idx="53">
                  <c:v>5.3914514133213354E-2</c:v>
                </c:pt>
                <c:pt idx="54">
                  <c:v>5.3654752393853977E-2</c:v>
                </c:pt>
                <c:pt idx="55">
                  <c:v>5.2512715548749922E-2</c:v>
                </c:pt>
                <c:pt idx="56">
                  <c:v>5.3903488550791634E-2</c:v>
                </c:pt>
                <c:pt idx="57">
                  <c:v>6.2218689033288976E-2</c:v>
                </c:pt>
                <c:pt idx="58">
                  <c:v>6.8090028398064772E-2</c:v>
                </c:pt>
                <c:pt idx="59">
                  <c:v>7.0364028655451438E-2</c:v>
                </c:pt>
                <c:pt idx="60">
                  <c:v>7.4798724682891171E-2</c:v>
                </c:pt>
                <c:pt idx="61">
                  <c:v>7.8710638977392833E-2</c:v>
                </c:pt>
                <c:pt idx="62">
                  <c:v>8.5424555548424319E-2</c:v>
                </c:pt>
                <c:pt idx="63">
                  <c:v>8.258629340882373E-2</c:v>
                </c:pt>
                <c:pt idx="64">
                  <c:v>8.5815115436765232E-2</c:v>
                </c:pt>
                <c:pt idx="65">
                  <c:v>9.0597579647841542E-2</c:v>
                </c:pt>
                <c:pt idx="66">
                  <c:v>8.5248147456255197E-2</c:v>
                </c:pt>
                <c:pt idx="67">
                  <c:v>8.2626925031162424E-2</c:v>
                </c:pt>
                <c:pt idx="68">
                  <c:v>8.2016696438336201E-2</c:v>
                </c:pt>
                <c:pt idx="69">
                  <c:v>7.7454273308049215E-2</c:v>
                </c:pt>
                <c:pt idx="70">
                  <c:v>7.1103227941917257E-2</c:v>
                </c:pt>
                <c:pt idx="71">
                  <c:v>6.4544013314108195E-2</c:v>
                </c:pt>
                <c:pt idx="72">
                  <c:v>6.4101469688562673E-2</c:v>
                </c:pt>
                <c:pt idx="73">
                  <c:v>6.0356130778665973E-2</c:v>
                </c:pt>
                <c:pt idx="74">
                  <c:v>4.9849741220991728E-2</c:v>
                </c:pt>
              </c:numCache>
            </c:numRef>
          </c:val>
          <c:smooth val="0"/>
          <c:extLst>
            <c:ext xmlns:c16="http://schemas.microsoft.com/office/drawing/2014/chart" uri="{C3380CC4-5D6E-409C-BE32-E72D297353CC}">
              <c16:uniqueId val="{00000001-B8EF-4C52-A17D-C566B95E8497}"/>
            </c:ext>
          </c:extLst>
        </c:ser>
        <c:dLbls>
          <c:showLegendKey val="0"/>
          <c:showVal val="0"/>
          <c:showCatName val="0"/>
          <c:showSerName val="0"/>
          <c:showPercent val="0"/>
          <c:showBubbleSize val="0"/>
        </c:dLbls>
        <c:marker val="1"/>
        <c:smooth val="0"/>
        <c:axId val="1277644160"/>
        <c:axId val="1"/>
      </c:lineChart>
      <c:catAx>
        <c:axId val="1277644160"/>
        <c:scaling>
          <c:orientation val="minMax"/>
        </c:scaling>
        <c:delete val="0"/>
        <c:axPos val="b"/>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tickLblSkip val="12"/>
        <c:tickMarkSkip val="1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441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en-US" sz="1800" b="1" i="0" u="none" strike="noStrike" baseline="0">
                <a:solidFill>
                  <a:srgbClr val="000000"/>
                </a:solidFill>
                <a:latin typeface="Arial"/>
                <a:cs typeface="Arial"/>
              </a:rPr>
              <a:t>Real Price of Electricity</a:t>
            </a:r>
          </a:p>
          <a:p>
            <a:pPr>
              <a:defRPr sz="1450" b="0" i="0" u="none" strike="noStrike" baseline="0">
                <a:solidFill>
                  <a:srgbClr val="000000"/>
                </a:solidFill>
                <a:latin typeface="Arial"/>
                <a:ea typeface="Arial"/>
                <a:cs typeface="Arial"/>
              </a:defRPr>
            </a:pPr>
            <a:r>
              <a:rPr lang="en-US" sz="1200" b="0" i="0" u="none" strike="noStrike" baseline="0">
                <a:solidFill>
                  <a:srgbClr val="000000"/>
                </a:solidFill>
                <a:latin typeface="Arial"/>
                <a:cs typeface="Arial"/>
              </a:rPr>
              <a:t>Actual through March 2019 </a:t>
            </a:r>
          </a:p>
        </c:rich>
      </c:tx>
      <c:layout>
        <c:manualLayout>
          <c:xMode val="edge"/>
          <c:yMode val="edge"/>
          <c:x val="0.3272055556395182"/>
          <c:y val="2.6145649704234733E-2"/>
        </c:manualLayout>
      </c:layout>
      <c:overlay val="0"/>
      <c:spPr>
        <a:noFill/>
        <a:ln w="25400">
          <a:noFill/>
        </a:ln>
      </c:spPr>
    </c:title>
    <c:autoTitleDeleted val="0"/>
    <c:plotArea>
      <c:layout>
        <c:manualLayout>
          <c:layoutTarget val="inner"/>
          <c:xMode val="edge"/>
          <c:yMode val="edge"/>
          <c:x val="0.13798712236448799"/>
          <c:y val="0.16829268292682928"/>
          <c:w val="0.83928637955812102"/>
          <c:h val="0.60487804878048779"/>
        </c:manualLayout>
      </c:layout>
      <c:lineChart>
        <c:grouping val="standard"/>
        <c:varyColors val="0"/>
        <c:ser>
          <c:idx val="0"/>
          <c:order val="0"/>
          <c:tx>
            <c:v>Residential</c:v>
          </c:tx>
          <c:spPr>
            <a:ln w="25400">
              <a:solidFill>
                <a:srgbClr val="000080"/>
              </a:solidFill>
              <a:prstDash val="solid"/>
            </a:ln>
          </c:spPr>
          <c:marker>
            <c:symbol val="none"/>
          </c:marker>
          <c:cat>
            <c:numRef>
              <c:f>RealPrice!$A$26:$A$433</c:f>
              <c:numCache>
                <c:formatCode>General</c:formatCode>
                <c:ptCount val="4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numCache>
            </c:numRef>
          </c:cat>
          <c:val>
            <c:numRef>
              <c:f>RealPrice!$F$26:$F$433</c:f>
              <c:numCache>
                <c:formatCode>0.0000</c:formatCode>
                <c:ptCount val="408"/>
                <c:pt idx="0">
                  <c:v>7.6724708316122062E-2</c:v>
                </c:pt>
                <c:pt idx="1">
                  <c:v>7.6967419423514871E-2</c:v>
                </c:pt>
                <c:pt idx="2">
                  <c:v>7.8313093163449796E-2</c:v>
                </c:pt>
                <c:pt idx="3">
                  <c:v>7.7861213281235561E-2</c:v>
                </c:pt>
                <c:pt idx="4">
                  <c:v>7.6708968081458342E-2</c:v>
                </c:pt>
                <c:pt idx="5">
                  <c:v>7.4297696618297188E-2</c:v>
                </c:pt>
                <c:pt idx="6">
                  <c:v>7.3389501723203868E-2</c:v>
                </c:pt>
                <c:pt idx="7">
                  <c:v>7.3386336770144014E-2</c:v>
                </c:pt>
                <c:pt idx="8">
                  <c:v>7.3288009136902699E-2</c:v>
                </c:pt>
                <c:pt idx="9">
                  <c:v>7.2017461460802928E-2</c:v>
                </c:pt>
                <c:pt idx="10">
                  <c:v>7.4129436842738108E-2</c:v>
                </c:pt>
                <c:pt idx="11">
                  <c:v>7.2993736323923156E-2</c:v>
                </c:pt>
                <c:pt idx="12">
                  <c:v>7.3170781420712247E-2</c:v>
                </c:pt>
                <c:pt idx="13">
                  <c:v>7.3389045968557859E-2</c:v>
                </c:pt>
                <c:pt idx="14">
                  <c:v>7.302975382762622E-2</c:v>
                </c:pt>
                <c:pt idx="15">
                  <c:v>7.6178082226426969E-2</c:v>
                </c:pt>
                <c:pt idx="16">
                  <c:v>7.5301506926543804E-2</c:v>
                </c:pt>
                <c:pt idx="17">
                  <c:v>7.2423405317704456E-2</c:v>
                </c:pt>
                <c:pt idx="18">
                  <c:v>7.1691839581447939E-2</c:v>
                </c:pt>
                <c:pt idx="19">
                  <c:v>7.103983905794474E-2</c:v>
                </c:pt>
                <c:pt idx="20">
                  <c:v>7.1296538686291114E-2</c:v>
                </c:pt>
                <c:pt idx="21">
                  <c:v>7.2727830453851561E-2</c:v>
                </c:pt>
                <c:pt idx="22">
                  <c:v>7.4707323806925255E-2</c:v>
                </c:pt>
                <c:pt idx="23">
                  <c:v>7.4697216978067305E-2</c:v>
                </c:pt>
                <c:pt idx="24">
                  <c:v>7.4269080082512054E-2</c:v>
                </c:pt>
                <c:pt idx="25">
                  <c:v>7.6211942575934971E-2</c:v>
                </c:pt>
                <c:pt idx="26">
                  <c:v>7.7206918572689506E-2</c:v>
                </c:pt>
                <c:pt idx="27">
                  <c:v>7.8923295269316171E-2</c:v>
                </c:pt>
                <c:pt idx="28">
                  <c:v>7.7597299216749349E-2</c:v>
                </c:pt>
                <c:pt idx="29">
                  <c:v>7.6374420036598223E-2</c:v>
                </c:pt>
                <c:pt idx="30">
                  <c:v>7.1836540237938493E-2</c:v>
                </c:pt>
                <c:pt idx="31">
                  <c:v>7.1906243233951159E-2</c:v>
                </c:pt>
                <c:pt idx="32">
                  <c:v>7.1558327680104492E-2</c:v>
                </c:pt>
                <c:pt idx="33">
                  <c:v>7.1945665845633333E-2</c:v>
                </c:pt>
                <c:pt idx="34">
                  <c:v>7.3528016676034161E-2</c:v>
                </c:pt>
                <c:pt idx="35">
                  <c:v>7.3784400323787511E-2</c:v>
                </c:pt>
                <c:pt idx="36">
                  <c:v>7.043634175172675E-2</c:v>
                </c:pt>
                <c:pt idx="37">
                  <c:v>6.9972507986511806E-2</c:v>
                </c:pt>
                <c:pt idx="38">
                  <c:v>7.1779481336497183E-2</c:v>
                </c:pt>
                <c:pt idx="39">
                  <c:v>7.122458686184216E-2</c:v>
                </c:pt>
                <c:pt idx="40">
                  <c:v>6.8850710795714115E-2</c:v>
                </c:pt>
                <c:pt idx="41">
                  <c:v>6.7765738410437246E-2</c:v>
                </c:pt>
                <c:pt idx="42">
                  <c:v>6.7629932606876511E-2</c:v>
                </c:pt>
                <c:pt idx="43">
                  <c:v>6.7598163255244287E-2</c:v>
                </c:pt>
                <c:pt idx="44">
                  <c:v>6.7305954999581197E-2</c:v>
                </c:pt>
                <c:pt idx="45">
                  <c:v>6.7592626325200383E-2</c:v>
                </c:pt>
                <c:pt idx="46">
                  <c:v>6.9335398204312476E-2</c:v>
                </c:pt>
                <c:pt idx="47">
                  <c:v>6.9769586199305372E-2</c:v>
                </c:pt>
                <c:pt idx="48">
                  <c:v>6.6437860949700139E-2</c:v>
                </c:pt>
                <c:pt idx="49">
                  <c:v>6.7414533621497033E-2</c:v>
                </c:pt>
                <c:pt idx="50">
                  <c:v>6.7619135294515118E-2</c:v>
                </c:pt>
                <c:pt idx="51">
                  <c:v>6.8199122480723615E-2</c:v>
                </c:pt>
                <c:pt idx="52">
                  <c:v>6.7041021144654309E-2</c:v>
                </c:pt>
                <c:pt idx="53">
                  <c:v>6.5789375559092769E-2</c:v>
                </c:pt>
                <c:pt idx="54">
                  <c:v>6.5239673593618638E-2</c:v>
                </c:pt>
                <c:pt idx="55">
                  <c:v>6.4929935122365515E-2</c:v>
                </c:pt>
                <c:pt idx="56">
                  <c:v>6.4695386644481795E-2</c:v>
                </c:pt>
                <c:pt idx="57">
                  <c:v>6.4932309117786538E-2</c:v>
                </c:pt>
                <c:pt idx="58">
                  <c:v>6.6044226327691219E-2</c:v>
                </c:pt>
                <c:pt idx="59">
                  <c:v>6.6024105587094761E-2</c:v>
                </c:pt>
                <c:pt idx="60">
                  <c:v>6.4738508195092054E-2</c:v>
                </c:pt>
                <c:pt idx="61">
                  <c:v>6.561628725577294E-2</c:v>
                </c:pt>
                <c:pt idx="62">
                  <c:v>6.5748109836507487E-2</c:v>
                </c:pt>
                <c:pt idx="63">
                  <c:v>6.5561623514697784E-2</c:v>
                </c:pt>
                <c:pt idx="64">
                  <c:v>6.501344328724433E-2</c:v>
                </c:pt>
                <c:pt idx="65">
                  <c:v>6.3078952623317294E-2</c:v>
                </c:pt>
                <c:pt idx="66">
                  <c:v>6.2581058797331016E-2</c:v>
                </c:pt>
                <c:pt idx="67">
                  <c:v>6.2684730690617557E-2</c:v>
                </c:pt>
                <c:pt idx="68">
                  <c:v>6.2271775281838894E-2</c:v>
                </c:pt>
                <c:pt idx="69">
                  <c:v>6.307461317342479E-2</c:v>
                </c:pt>
                <c:pt idx="70">
                  <c:v>6.5231692580406397E-2</c:v>
                </c:pt>
                <c:pt idx="71">
                  <c:v>6.4658065237833809E-2</c:v>
                </c:pt>
                <c:pt idx="72">
                  <c:v>6.3740272773374559E-2</c:v>
                </c:pt>
                <c:pt idx="73">
                  <c:v>6.4371343175818829E-2</c:v>
                </c:pt>
                <c:pt idx="74">
                  <c:v>6.4473957992019923E-2</c:v>
                </c:pt>
                <c:pt idx="75">
                  <c:v>6.3982340747423039E-2</c:v>
                </c:pt>
                <c:pt idx="76">
                  <c:v>6.3424131437795073E-2</c:v>
                </c:pt>
                <c:pt idx="77">
                  <c:v>6.1337370559296632E-2</c:v>
                </c:pt>
                <c:pt idx="78">
                  <c:v>6.0881322229643813E-2</c:v>
                </c:pt>
                <c:pt idx="79">
                  <c:v>6.1167471117872234E-2</c:v>
                </c:pt>
                <c:pt idx="80">
                  <c:v>6.1035428206681813E-2</c:v>
                </c:pt>
                <c:pt idx="81">
                  <c:v>6.1457724465130883E-2</c:v>
                </c:pt>
                <c:pt idx="82">
                  <c:v>6.3107607830012194E-2</c:v>
                </c:pt>
                <c:pt idx="83">
                  <c:v>6.2955920385702177E-2</c:v>
                </c:pt>
                <c:pt idx="84">
                  <c:v>6.2316014434847918E-2</c:v>
                </c:pt>
                <c:pt idx="85">
                  <c:v>6.3875442670243518E-2</c:v>
                </c:pt>
                <c:pt idx="86">
                  <c:v>6.3571966244357403E-2</c:v>
                </c:pt>
                <c:pt idx="87">
                  <c:v>6.2262422072845824E-2</c:v>
                </c:pt>
                <c:pt idx="88">
                  <c:v>6.1677227987522586E-2</c:v>
                </c:pt>
                <c:pt idx="89">
                  <c:v>6.0603070276766979E-2</c:v>
                </c:pt>
                <c:pt idx="90">
                  <c:v>6.0111365396403008E-2</c:v>
                </c:pt>
                <c:pt idx="91">
                  <c:v>5.9522778302331804E-2</c:v>
                </c:pt>
                <c:pt idx="92">
                  <c:v>5.9325546562449823E-2</c:v>
                </c:pt>
                <c:pt idx="93">
                  <c:v>6.0113159585153807E-2</c:v>
                </c:pt>
                <c:pt idx="94">
                  <c:v>6.1885794973852014E-2</c:v>
                </c:pt>
                <c:pt idx="95">
                  <c:v>6.1857569317635148E-2</c:v>
                </c:pt>
                <c:pt idx="96">
                  <c:v>6.2133575781830291E-2</c:v>
                </c:pt>
                <c:pt idx="97">
                  <c:v>6.1509494599177351E-2</c:v>
                </c:pt>
                <c:pt idx="98">
                  <c:v>6.2764366273813432E-2</c:v>
                </c:pt>
                <c:pt idx="99">
                  <c:v>6.2214673305973314E-2</c:v>
                </c:pt>
                <c:pt idx="100">
                  <c:v>6.1064263450297925E-2</c:v>
                </c:pt>
                <c:pt idx="101">
                  <c:v>6.0283912644257961E-2</c:v>
                </c:pt>
                <c:pt idx="102">
                  <c:v>6.1228855704619875E-2</c:v>
                </c:pt>
                <c:pt idx="103">
                  <c:v>6.1249446274150104E-2</c:v>
                </c:pt>
                <c:pt idx="104">
                  <c:v>5.906771983474908E-2</c:v>
                </c:pt>
                <c:pt idx="105">
                  <c:v>5.9652058256545126E-2</c:v>
                </c:pt>
                <c:pt idx="106">
                  <c:v>6.1375223133686332E-2</c:v>
                </c:pt>
                <c:pt idx="107">
                  <c:v>6.0542577375429348E-2</c:v>
                </c:pt>
                <c:pt idx="108">
                  <c:v>6.0109721865264976E-2</c:v>
                </c:pt>
                <c:pt idx="109">
                  <c:v>6.1581311692385558E-2</c:v>
                </c:pt>
                <c:pt idx="110">
                  <c:v>6.2766984755977653E-2</c:v>
                </c:pt>
                <c:pt idx="111">
                  <c:v>6.4521993532156902E-2</c:v>
                </c:pt>
                <c:pt idx="112">
                  <c:v>6.3645617524290099E-2</c:v>
                </c:pt>
                <c:pt idx="113">
                  <c:v>6.2011012059492568E-2</c:v>
                </c:pt>
                <c:pt idx="114">
                  <c:v>6.2128333896351542E-2</c:v>
                </c:pt>
                <c:pt idx="115">
                  <c:v>6.20618074119869E-2</c:v>
                </c:pt>
                <c:pt idx="116">
                  <c:v>6.1558988188187731E-2</c:v>
                </c:pt>
                <c:pt idx="117">
                  <c:v>6.32443490759413E-2</c:v>
                </c:pt>
                <c:pt idx="118">
                  <c:v>6.4371141469938317E-2</c:v>
                </c:pt>
                <c:pt idx="119">
                  <c:v>6.4590262904698451E-2</c:v>
                </c:pt>
                <c:pt idx="120">
                  <c:v>6.7347444976696202E-2</c:v>
                </c:pt>
                <c:pt idx="121">
                  <c:v>6.8619013604739099E-2</c:v>
                </c:pt>
                <c:pt idx="122">
                  <c:v>6.8259221504629888E-2</c:v>
                </c:pt>
                <c:pt idx="123">
                  <c:v>6.7058592308685952E-2</c:v>
                </c:pt>
                <c:pt idx="124">
                  <c:v>6.6023603388019741E-2</c:v>
                </c:pt>
                <c:pt idx="125">
                  <c:v>6.4890657016533668E-2</c:v>
                </c:pt>
                <c:pt idx="126">
                  <c:v>6.4830126662302007E-2</c:v>
                </c:pt>
                <c:pt idx="127">
                  <c:v>6.4385572511434036E-2</c:v>
                </c:pt>
                <c:pt idx="128">
                  <c:v>6.5193028372604545E-2</c:v>
                </c:pt>
                <c:pt idx="129">
                  <c:v>6.512327922972859E-2</c:v>
                </c:pt>
                <c:pt idx="130">
                  <c:v>6.6563037096466118E-2</c:v>
                </c:pt>
                <c:pt idx="131">
                  <c:v>6.7034903149432445E-2</c:v>
                </c:pt>
                <c:pt idx="132">
                  <c:v>6.2367080862087525E-2</c:v>
                </c:pt>
                <c:pt idx="133">
                  <c:v>6.2464947840880927E-2</c:v>
                </c:pt>
                <c:pt idx="134">
                  <c:v>6.3556607528034118E-2</c:v>
                </c:pt>
                <c:pt idx="135">
                  <c:v>6.6225776253259067E-2</c:v>
                </c:pt>
                <c:pt idx="136">
                  <c:v>6.5103496748106143E-2</c:v>
                </c:pt>
                <c:pt idx="137">
                  <c:v>6.4574343159286354E-2</c:v>
                </c:pt>
                <c:pt idx="138">
                  <c:v>6.4293365108062453E-2</c:v>
                </c:pt>
                <c:pt idx="139">
                  <c:v>6.3983970398928683E-2</c:v>
                </c:pt>
                <c:pt idx="140">
                  <c:v>6.3822089880983798E-2</c:v>
                </c:pt>
                <c:pt idx="141">
                  <c:v>6.4492863053920435E-2</c:v>
                </c:pt>
                <c:pt idx="142">
                  <c:v>6.5625241861241593E-2</c:v>
                </c:pt>
                <c:pt idx="143">
                  <c:v>6.5712009404316873E-2</c:v>
                </c:pt>
                <c:pt idx="144">
                  <c:v>6.8040625464159885E-2</c:v>
                </c:pt>
                <c:pt idx="145">
                  <c:v>6.8609632159439785E-2</c:v>
                </c:pt>
                <c:pt idx="146">
                  <c:v>6.8594439936312909E-2</c:v>
                </c:pt>
                <c:pt idx="147">
                  <c:v>6.8638948067507533E-2</c:v>
                </c:pt>
                <c:pt idx="148">
                  <c:v>6.7108184188297601E-2</c:v>
                </c:pt>
                <c:pt idx="149">
                  <c:v>6.5591437526176813E-2</c:v>
                </c:pt>
                <c:pt idx="150">
                  <c:v>6.544055513931997E-2</c:v>
                </c:pt>
                <c:pt idx="151">
                  <c:v>6.5727991430587912E-2</c:v>
                </c:pt>
                <c:pt idx="152">
                  <c:v>6.5535484191197438E-2</c:v>
                </c:pt>
                <c:pt idx="153">
                  <c:v>6.5765984448293943E-2</c:v>
                </c:pt>
                <c:pt idx="154">
                  <c:v>6.6721941251730199E-2</c:v>
                </c:pt>
                <c:pt idx="155">
                  <c:v>6.6716944845058579E-2</c:v>
                </c:pt>
                <c:pt idx="156">
                  <c:v>6.5771140594387961E-2</c:v>
                </c:pt>
                <c:pt idx="157">
                  <c:v>6.5987798057626598E-2</c:v>
                </c:pt>
                <c:pt idx="158">
                  <c:v>6.6037920391637889E-2</c:v>
                </c:pt>
                <c:pt idx="159">
                  <c:v>6.5356701730931027E-2</c:v>
                </c:pt>
                <c:pt idx="160">
                  <c:v>6.5107207783808269E-2</c:v>
                </c:pt>
                <c:pt idx="161">
                  <c:v>6.3622947881735961E-2</c:v>
                </c:pt>
                <c:pt idx="162">
                  <c:v>6.283012215183012E-2</c:v>
                </c:pt>
                <c:pt idx="163">
                  <c:v>6.2316691611199335E-2</c:v>
                </c:pt>
                <c:pt idx="164">
                  <c:v>6.1646594153852388E-2</c:v>
                </c:pt>
                <c:pt idx="165">
                  <c:v>6.2263847624681019E-2</c:v>
                </c:pt>
                <c:pt idx="166">
                  <c:v>6.3935448076860191E-2</c:v>
                </c:pt>
                <c:pt idx="167">
                  <c:v>6.4244931491444182E-2</c:v>
                </c:pt>
                <c:pt idx="168">
                  <c:v>7.0727333498388709E-2</c:v>
                </c:pt>
                <c:pt idx="169">
                  <c:v>7.1199055346115994E-2</c:v>
                </c:pt>
                <c:pt idx="170">
                  <c:v>7.1369771234339185E-2</c:v>
                </c:pt>
                <c:pt idx="171">
                  <c:v>7.045067479542598E-2</c:v>
                </c:pt>
                <c:pt idx="172">
                  <c:v>6.9181388827644213E-2</c:v>
                </c:pt>
                <c:pt idx="173">
                  <c:v>6.8221876591951044E-2</c:v>
                </c:pt>
                <c:pt idx="174">
                  <c:v>6.7715648092362121E-2</c:v>
                </c:pt>
                <c:pt idx="175">
                  <c:v>6.7610875585758165E-2</c:v>
                </c:pt>
                <c:pt idx="176">
                  <c:v>6.8060629691475749E-2</c:v>
                </c:pt>
                <c:pt idx="177">
                  <c:v>6.8924897620446346E-2</c:v>
                </c:pt>
                <c:pt idx="178">
                  <c:v>7.0396586977389194E-2</c:v>
                </c:pt>
                <c:pt idx="179">
                  <c:v>7.0091952442606284E-2</c:v>
                </c:pt>
                <c:pt idx="180">
                  <c:v>7.2787982698978335E-2</c:v>
                </c:pt>
                <c:pt idx="181">
                  <c:v>7.272211809458784E-2</c:v>
                </c:pt>
                <c:pt idx="182">
                  <c:v>7.2313970920496004E-2</c:v>
                </c:pt>
                <c:pt idx="183">
                  <c:v>7.1801723045728572E-2</c:v>
                </c:pt>
                <c:pt idx="184">
                  <c:v>7.0688199504820554E-2</c:v>
                </c:pt>
                <c:pt idx="185">
                  <c:v>6.9872468464730123E-2</c:v>
                </c:pt>
                <c:pt idx="186">
                  <c:v>6.925514670393626E-2</c:v>
                </c:pt>
                <c:pt idx="187">
                  <c:v>6.9377521161316819E-2</c:v>
                </c:pt>
                <c:pt idx="188">
                  <c:v>6.8934472702583766E-2</c:v>
                </c:pt>
                <c:pt idx="189">
                  <c:v>6.9538588494196002E-2</c:v>
                </c:pt>
                <c:pt idx="190">
                  <c:v>7.0272108648074497E-2</c:v>
                </c:pt>
                <c:pt idx="191">
                  <c:v>7.0759613922161249E-2</c:v>
                </c:pt>
                <c:pt idx="192">
                  <c:v>6.9543247195422736E-2</c:v>
                </c:pt>
                <c:pt idx="193">
                  <c:v>7.0610964694322792E-2</c:v>
                </c:pt>
                <c:pt idx="194">
                  <c:v>6.9862322468510304E-2</c:v>
                </c:pt>
                <c:pt idx="195">
                  <c:v>6.8918874729586951E-2</c:v>
                </c:pt>
                <c:pt idx="196">
                  <c:v>6.7801132868953132E-2</c:v>
                </c:pt>
                <c:pt idx="197">
                  <c:v>6.61019846953768E-2</c:v>
                </c:pt>
                <c:pt idx="198">
                  <c:v>6.5814747736067061E-2</c:v>
                </c:pt>
                <c:pt idx="199">
                  <c:v>6.6050213341845257E-2</c:v>
                </c:pt>
                <c:pt idx="200">
                  <c:v>6.5874074132888996E-2</c:v>
                </c:pt>
                <c:pt idx="201">
                  <c:v>6.720943033181398E-2</c:v>
                </c:pt>
                <c:pt idx="202">
                  <c:v>6.992613427099173E-2</c:v>
                </c:pt>
                <c:pt idx="203">
                  <c:v>7.0294107809171114E-2</c:v>
                </c:pt>
                <c:pt idx="204">
                  <c:v>8.0213679365993551E-2</c:v>
                </c:pt>
                <c:pt idx="205">
                  <c:v>7.9678871763104869E-2</c:v>
                </c:pt>
                <c:pt idx="206">
                  <c:v>7.9896189706636422E-2</c:v>
                </c:pt>
                <c:pt idx="207">
                  <c:v>7.9779614942611154E-2</c:v>
                </c:pt>
                <c:pt idx="208">
                  <c:v>7.3581338534246907E-2</c:v>
                </c:pt>
                <c:pt idx="209">
                  <c:v>7.1525513063688068E-2</c:v>
                </c:pt>
                <c:pt idx="210">
                  <c:v>7.1701284933554349E-2</c:v>
                </c:pt>
                <c:pt idx="211">
                  <c:v>7.1682362016379952E-2</c:v>
                </c:pt>
                <c:pt idx="212">
                  <c:v>7.1808482297572307E-2</c:v>
                </c:pt>
                <c:pt idx="213">
                  <c:v>7.166040821452567E-2</c:v>
                </c:pt>
                <c:pt idx="214">
                  <c:v>7.1582614294111446E-2</c:v>
                </c:pt>
                <c:pt idx="215">
                  <c:v>7.1900578795464395E-2</c:v>
                </c:pt>
                <c:pt idx="216">
                  <c:v>7.0566907864639677E-2</c:v>
                </c:pt>
                <c:pt idx="217">
                  <c:v>7.0342868973515923E-2</c:v>
                </c:pt>
                <c:pt idx="218">
                  <c:v>7.0081797824297951E-2</c:v>
                </c:pt>
                <c:pt idx="219">
                  <c:v>7.0149357232272683E-2</c:v>
                </c:pt>
                <c:pt idx="220">
                  <c:v>6.9898341941464742E-2</c:v>
                </c:pt>
                <c:pt idx="221">
                  <c:v>7.0076211027732677E-2</c:v>
                </c:pt>
                <c:pt idx="222">
                  <c:v>7.0032680906213424E-2</c:v>
                </c:pt>
                <c:pt idx="223">
                  <c:v>7.0013133762454161E-2</c:v>
                </c:pt>
                <c:pt idx="224">
                  <c:v>6.9864623888660007E-2</c:v>
                </c:pt>
                <c:pt idx="225">
                  <c:v>6.9696073840769798E-2</c:v>
                </c:pt>
                <c:pt idx="226">
                  <c:v>6.9289816319851927E-2</c:v>
                </c:pt>
                <c:pt idx="227">
                  <c:v>6.9660678232757373E-2</c:v>
                </c:pt>
                <c:pt idx="228">
                  <c:v>6.6070250330452274E-2</c:v>
                </c:pt>
                <c:pt idx="229">
                  <c:v>6.5552283038692719E-2</c:v>
                </c:pt>
                <c:pt idx="230">
                  <c:v>6.5226453778431809E-2</c:v>
                </c:pt>
                <c:pt idx="231">
                  <c:v>6.4654586549520721E-2</c:v>
                </c:pt>
                <c:pt idx="232">
                  <c:v>6.4161516811991379E-2</c:v>
                </c:pt>
                <c:pt idx="233">
                  <c:v>6.4345654506930014E-2</c:v>
                </c:pt>
                <c:pt idx="234">
                  <c:v>6.42798153231776E-2</c:v>
                </c:pt>
                <c:pt idx="235">
                  <c:v>6.4158152910340702E-2</c:v>
                </c:pt>
                <c:pt idx="236">
                  <c:v>6.4014458904407212E-2</c:v>
                </c:pt>
                <c:pt idx="237">
                  <c:v>6.4032886773378303E-2</c:v>
                </c:pt>
                <c:pt idx="238">
                  <c:v>6.4689733820127174E-2</c:v>
                </c:pt>
                <c:pt idx="239">
                  <c:v>6.4805186483221103E-2</c:v>
                </c:pt>
                <c:pt idx="240">
                  <c:v>6.4219343137095319E-2</c:v>
                </c:pt>
                <c:pt idx="241">
                  <c:v>6.4038528888377161E-2</c:v>
                </c:pt>
                <c:pt idx="242">
                  <c:v>6.3583751249745163E-2</c:v>
                </c:pt>
                <c:pt idx="243">
                  <c:v>6.3176976011443661E-2</c:v>
                </c:pt>
                <c:pt idx="244">
                  <c:v>6.3237302315531832E-2</c:v>
                </c:pt>
                <c:pt idx="245">
                  <c:v>6.3336555342756562E-2</c:v>
                </c:pt>
                <c:pt idx="246">
                  <c:v>6.3481733910250734E-2</c:v>
                </c:pt>
                <c:pt idx="247">
                  <c:v>6.3136793281926076E-2</c:v>
                </c:pt>
                <c:pt idx="248">
                  <c:v>6.2849410250265997E-2</c:v>
                </c:pt>
                <c:pt idx="249">
                  <c:v>6.2781788835416741E-2</c:v>
                </c:pt>
                <c:pt idx="250">
                  <c:v>6.329595680324325E-2</c:v>
                </c:pt>
                <c:pt idx="251">
                  <c:v>6.3719873734013194E-2</c:v>
                </c:pt>
                <c:pt idx="252">
                  <c:v>6.0745573126280462E-2</c:v>
                </c:pt>
                <c:pt idx="253">
                  <c:v>6.0408031126320566E-2</c:v>
                </c:pt>
                <c:pt idx="254">
                  <c:v>6.012892704641775E-2</c:v>
                </c:pt>
                <c:pt idx="255">
                  <c:v>6.0143264814267419E-2</c:v>
                </c:pt>
                <c:pt idx="256">
                  <c:v>5.9982706774895957E-2</c:v>
                </c:pt>
                <c:pt idx="257">
                  <c:v>5.9841719097219012E-2</c:v>
                </c:pt>
                <c:pt idx="258">
                  <c:v>5.9823061025319348E-2</c:v>
                </c:pt>
                <c:pt idx="259">
                  <c:v>5.9783080475399715E-2</c:v>
                </c:pt>
                <c:pt idx="260">
                  <c:v>5.9717577941021421E-2</c:v>
                </c:pt>
                <c:pt idx="261">
                  <c:v>5.9773058026394453E-2</c:v>
                </c:pt>
                <c:pt idx="262">
                  <c:v>6.3135900461397526E-2</c:v>
                </c:pt>
                <c:pt idx="263">
                  <c:v>6.3461089177621818E-2</c:v>
                </c:pt>
                <c:pt idx="264">
                  <c:v>6.3566648175876192E-2</c:v>
                </c:pt>
                <c:pt idx="265">
                  <c:v>6.3379545790713643E-2</c:v>
                </c:pt>
                <c:pt idx="266">
                  <c:v>6.3655870111759313E-2</c:v>
                </c:pt>
                <c:pt idx="267">
                  <c:v>6.3556605394476953E-2</c:v>
                </c:pt>
                <c:pt idx="268">
                  <c:v>6.2288028239499776E-2</c:v>
                </c:pt>
                <c:pt idx="269">
                  <c:v>6.1790373647967661E-2</c:v>
                </c:pt>
                <c:pt idx="270">
                  <c:v>6.1682352309980183E-2</c:v>
                </c:pt>
                <c:pt idx="271">
                  <c:v>6.179801986001774E-2</c:v>
                </c:pt>
                <c:pt idx="272">
                  <c:v>6.1727872065465428E-2</c:v>
                </c:pt>
                <c:pt idx="273">
                  <c:v>6.2164183682099153E-2</c:v>
                </c:pt>
                <c:pt idx="274">
                  <c:v>6.3627599803421933E-2</c:v>
                </c:pt>
                <c:pt idx="275">
                  <c:v>6.3887176244664542E-2</c:v>
                </c:pt>
                <c:pt idx="276">
                  <c:v>6.3083190610778439E-2</c:v>
                </c:pt>
                <c:pt idx="277">
                  <c:v>6.3141566659104253E-2</c:v>
                </c:pt>
                <c:pt idx="278">
                  <c:v>6.259532175354679E-2</c:v>
                </c:pt>
                <c:pt idx="279">
                  <c:v>6.2091434837245052E-2</c:v>
                </c:pt>
                <c:pt idx="280">
                  <c:v>6.1473713985430022E-2</c:v>
                </c:pt>
                <c:pt idx="281">
                  <c:v>6.1021254357817585E-2</c:v>
                </c:pt>
                <c:pt idx="282">
                  <c:v>6.0980937767436495E-2</c:v>
                </c:pt>
                <c:pt idx="283">
                  <c:v>6.1126467482864717E-2</c:v>
                </c:pt>
                <c:pt idx="284">
                  <c:v>6.1139976313569329E-2</c:v>
                </c:pt>
                <c:pt idx="285">
                  <c:v>6.1342140049472908E-2</c:v>
                </c:pt>
                <c:pt idx="286">
                  <c:v>6.2013331320093013E-2</c:v>
                </c:pt>
                <c:pt idx="287">
                  <c:v>6.2687891978560395E-2</c:v>
                </c:pt>
                <c:pt idx="288">
                  <c:v>6.0728093314614318E-2</c:v>
                </c:pt>
                <c:pt idx="289">
                  <c:v>6.104404781777583E-2</c:v>
                </c:pt>
                <c:pt idx="290">
                  <c:v>6.1149433747485861E-2</c:v>
                </c:pt>
                <c:pt idx="291">
                  <c:v>6.0535135210536065E-2</c:v>
                </c:pt>
                <c:pt idx="292">
                  <c:v>5.9822831314690871E-2</c:v>
                </c:pt>
                <c:pt idx="293">
                  <c:v>5.9203262787409373E-2</c:v>
                </c:pt>
                <c:pt idx="294">
                  <c:v>5.9195604213266258E-2</c:v>
                </c:pt>
                <c:pt idx="295">
                  <c:v>5.9158684477075348E-2</c:v>
                </c:pt>
                <c:pt idx="296">
                  <c:v>5.9003953089591062E-2</c:v>
                </c:pt>
                <c:pt idx="297">
                  <c:v>5.9091627202222559E-2</c:v>
                </c:pt>
                <c:pt idx="298">
                  <c:v>6.0025446518831405E-2</c:v>
                </c:pt>
                <c:pt idx="299">
                  <c:v>6.0207581575090749E-2</c:v>
                </c:pt>
                <c:pt idx="300">
                  <c:v>5.7528038180678427E-2</c:v>
                </c:pt>
                <c:pt idx="301">
                  <c:v>5.9524977975421028E-2</c:v>
                </c:pt>
                <c:pt idx="302">
                  <c:v>5.9553209420967042E-2</c:v>
                </c:pt>
                <c:pt idx="303">
                  <c:v>5.857291072407092E-2</c:v>
                </c:pt>
                <c:pt idx="304">
                  <c:v>5.7835984594594519E-2</c:v>
                </c:pt>
                <c:pt idx="305">
                  <c:v>5.752668101983139E-2</c:v>
                </c:pt>
                <c:pt idx="306">
                  <c:v>5.7580109752291636E-2</c:v>
                </c:pt>
                <c:pt idx="307">
                  <c:v>5.7245548572669926E-2</c:v>
                </c:pt>
                <c:pt idx="308">
                  <c:v>5.7020849559032263E-2</c:v>
                </c:pt>
                <c:pt idx="309">
                  <c:v>5.7110860323113292E-2</c:v>
                </c:pt>
                <c:pt idx="310">
                  <c:v>5.7964850281883244E-2</c:v>
                </c:pt>
                <c:pt idx="311">
                  <c:v>5.8673115614754842E-2</c:v>
                </c:pt>
                <c:pt idx="312">
                  <c:v>5.8109354712544595E-2</c:v>
                </c:pt>
                <c:pt idx="313">
                  <c:v>5.8173332000860167E-2</c:v>
                </c:pt>
                <c:pt idx="314">
                  <c:v>5.8257016850712079E-2</c:v>
                </c:pt>
                <c:pt idx="315">
                  <c:v>5.8067348053830486E-2</c:v>
                </c:pt>
                <c:pt idx="316">
                  <c:v>5.742193350307391E-2</c:v>
                </c:pt>
                <c:pt idx="317">
                  <c:v>5.6717995435060266E-2</c:v>
                </c:pt>
                <c:pt idx="318">
                  <c:v>5.6438501798870909E-2</c:v>
                </c:pt>
                <c:pt idx="319">
                  <c:v>5.6413929397802771E-2</c:v>
                </c:pt>
                <c:pt idx="320">
                  <c:v>5.767354951756741E-2</c:v>
                </c:pt>
                <c:pt idx="321">
                  <c:v>5.6990191701003778E-2</c:v>
                </c:pt>
                <c:pt idx="322">
                  <c:v>5.7743266683454975E-2</c:v>
                </c:pt>
                <c:pt idx="323">
                  <c:v>5.8720567579619645E-2</c:v>
                </c:pt>
                <c:pt idx="324">
                  <c:v>5.4175755675696581E-2</c:v>
                </c:pt>
                <c:pt idx="325">
                  <c:v>5.384191084002065E-2</c:v>
                </c:pt>
                <c:pt idx="326">
                  <c:v>5.3874653545556928E-2</c:v>
                </c:pt>
                <c:pt idx="327">
                  <c:v>5.5758211328294865E-2</c:v>
                </c:pt>
                <c:pt idx="328">
                  <c:v>5.4725848990518015E-2</c:v>
                </c:pt>
                <c:pt idx="329">
                  <c:v>5.4341531684977289E-2</c:v>
                </c:pt>
                <c:pt idx="330">
                  <c:v>5.4220849486924787E-2</c:v>
                </c:pt>
                <c:pt idx="331">
                  <c:v>5.4291759033981521E-2</c:v>
                </c:pt>
                <c:pt idx="332">
                  <c:v>5.4378343181997392E-2</c:v>
                </c:pt>
                <c:pt idx="333">
                  <c:v>5.4142302731277493E-2</c:v>
                </c:pt>
                <c:pt idx="334">
                  <c:v>5.4432393993307925E-2</c:v>
                </c:pt>
                <c:pt idx="335">
                  <c:v>5.5486543339893855E-2</c:v>
                </c:pt>
                <c:pt idx="336">
                  <c:v>4.965024542783239E-2</c:v>
                </c:pt>
                <c:pt idx="337">
                  <c:v>5.4438223828171831E-2</c:v>
                </c:pt>
                <c:pt idx="338">
                  <c:v>5.4405513243109556E-2</c:v>
                </c:pt>
                <c:pt idx="339">
                  <c:v>5.3976619987397036E-2</c:v>
                </c:pt>
                <c:pt idx="340">
                  <c:v>5.3923090350573577E-2</c:v>
                </c:pt>
                <c:pt idx="341">
                  <c:v>4.3409478560951453E-2</c:v>
                </c:pt>
                <c:pt idx="342">
                  <c:v>4.3431437772441364E-2</c:v>
                </c:pt>
                <c:pt idx="343">
                  <c:v>4.3307496494272728E-2</c:v>
                </c:pt>
                <c:pt idx="344">
                  <c:v>5.0477178654369195E-2</c:v>
                </c:pt>
                <c:pt idx="345">
                  <c:v>5.0564775437505781E-2</c:v>
                </c:pt>
                <c:pt idx="346">
                  <c:v>5.077310889105497E-2</c:v>
                </c:pt>
                <c:pt idx="347">
                  <c:v>5.1279198926593855E-2</c:v>
                </c:pt>
                <c:pt idx="348">
                  <c:v>5.4699898349336661E-2</c:v>
                </c:pt>
                <c:pt idx="349">
                  <c:v>5.4716827676214136E-2</c:v>
                </c:pt>
                <c:pt idx="350">
                  <c:v>5.4592817471768605E-2</c:v>
                </c:pt>
                <c:pt idx="351">
                  <c:v>5.3754044988704813E-2</c:v>
                </c:pt>
                <c:pt idx="352">
                  <c:v>5.2882667379542933E-2</c:v>
                </c:pt>
                <c:pt idx="353">
                  <c:v>5.2137375745790061E-2</c:v>
                </c:pt>
                <c:pt idx="354">
                  <c:v>5.1839661404838235E-2</c:v>
                </c:pt>
                <c:pt idx="355">
                  <c:v>5.1672105262553274E-2</c:v>
                </c:pt>
                <c:pt idx="356">
                  <c:v>5.7572330274248858E-2</c:v>
                </c:pt>
                <c:pt idx="357">
                  <c:v>5.7241835472804627E-2</c:v>
                </c:pt>
                <c:pt idx="358">
                  <c:v>5.7566548749146934E-2</c:v>
                </c:pt>
                <c:pt idx="359">
                  <c:v>5.7963246253996119E-2</c:v>
                </c:pt>
                <c:pt idx="360">
                  <c:v>5.9339756932077874E-2</c:v>
                </c:pt>
                <c:pt idx="361">
                  <c:v>5.7804899549754978E-2</c:v>
                </c:pt>
                <c:pt idx="362">
                  <c:v>5.7386518112452274E-2</c:v>
                </c:pt>
                <c:pt idx="363">
                  <c:v>6.1857100854217438E-2</c:v>
                </c:pt>
                <c:pt idx="364">
                  <c:v>6.0372903895772212E-2</c:v>
                </c:pt>
                <c:pt idx="365">
                  <c:v>5.8913346053629655E-2</c:v>
                </c:pt>
                <c:pt idx="366">
                  <c:v>5.8665193769762453E-2</c:v>
                </c:pt>
                <c:pt idx="367">
                  <c:v>5.8516272214988715E-2</c:v>
                </c:pt>
                <c:pt idx="368">
                  <c:v>5.9101739597123878E-2</c:v>
                </c:pt>
                <c:pt idx="369">
                  <c:v>5.9392549143804325E-2</c:v>
                </c:pt>
                <c:pt idx="370">
                  <c:v>6.0027917794271322E-2</c:v>
                </c:pt>
                <c:pt idx="371">
                  <c:v>6.1424081576990398E-2</c:v>
                </c:pt>
                <c:pt idx="372">
                  <c:v>6.672382609801468E-2</c:v>
                </c:pt>
                <c:pt idx="373">
                  <c:v>6.670887108964782E-2</c:v>
                </c:pt>
                <c:pt idx="374">
                  <c:v>6.6074097372408866E-2</c:v>
                </c:pt>
                <c:pt idx="375">
                  <c:v>7.1337731894873607E-2</c:v>
                </c:pt>
                <c:pt idx="376">
                  <c:v>7.0121838118540877E-2</c:v>
                </c:pt>
                <c:pt idx="377">
                  <c:v>6.8651750409035317E-2</c:v>
                </c:pt>
                <c:pt idx="378">
                  <c:v>6.8293131144885694E-2</c:v>
                </c:pt>
                <c:pt idx="379">
                  <c:v>6.8129205708396465E-2</c:v>
                </c:pt>
                <c:pt idx="380">
                  <c:v>6.8221708810844953E-2</c:v>
                </c:pt>
                <c:pt idx="381">
                  <c:v>6.8577159948277608E-2</c:v>
                </c:pt>
                <c:pt idx="382">
                  <c:v>6.9830543130689871E-2</c:v>
                </c:pt>
                <c:pt idx="383">
                  <c:v>7.0022779202506602E-2</c:v>
                </c:pt>
                <c:pt idx="384">
                  <c:v>6.8440967996721724E-2</c:v>
                </c:pt>
                <c:pt idx="385">
                  <c:v>6.9142696220139993E-2</c:v>
                </c:pt>
                <c:pt idx="386">
                  <c:v>6.9376480236996718E-2</c:v>
                </c:pt>
                <c:pt idx="387">
                  <c:v>6.9263527056592306E-2</c:v>
                </c:pt>
                <c:pt idx="388">
                  <c:v>6.8384326591925504E-2</c:v>
                </c:pt>
                <c:pt idx="389">
                  <c:v>6.6969825506791925E-2</c:v>
                </c:pt>
                <c:pt idx="390">
                  <c:v>6.6662153808515673E-2</c:v>
                </c:pt>
                <c:pt idx="391">
                  <c:v>6.6561687727477573E-2</c:v>
                </c:pt>
                <c:pt idx="392">
                  <c:v>6.6719817225031397E-2</c:v>
                </c:pt>
                <c:pt idx="393">
                  <c:v>6.7131935665635814E-2</c:v>
                </c:pt>
                <c:pt idx="394">
                  <c:v>6.8407345686058524E-2</c:v>
                </c:pt>
                <c:pt idx="395">
                  <c:v>6.8618140619036316E-2</c:v>
                </c:pt>
                <c:pt idx="396">
                  <c:v>6.6842218383710933E-2</c:v>
                </c:pt>
                <c:pt idx="397">
                  <c:v>6.7528411748105074E-2</c:v>
                </c:pt>
                <c:pt idx="398">
                  <c:v>6.7761192800864872E-2</c:v>
                </c:pt>
                <c:pt idx="399">
                  <c:v>6.7656455897575851E-2</c:v>
                </c:pt>
                <c:pt idx="400">
                  <c:v>6.6801755555724887E-2</c:v>
                </c:pt>
                <c:pt idx="401">
                  <c:v>6.5420063337833304E-2</c:v>
                </c:pt>
                <c:pt idx="402">
                  <c:v>6.5118270365654707E-2</c:v>
                </c:pt>
                <c:pt idx="403">
                  <c:v>6.5021598835161704E-2</c:v>
                </c:pt>
                <c:pt idx="404">
                  <c:v>6.518259625622827E-2</c:v>
                </c:pt>
                <c:pt idx="405">
                  <c:v>6.5593231863479831E-2</c:v>
                </c:pt>
                <c:pt idx="406">
                  <c:v>6.6844284626046649E-2</c:v>
                </c:pt>
                <c:pt idx="407">
                  <c:v>6.7048951378696417E-2</c:v>
                </c:pt>
              </c:numCache>
            </c:numRef>
          </c:val>
          <c:smooth val="0"/>
          <c:extLst>
            <c:ext xmlns:c16="http://schemas.microsoft.com/office/drawing/2014/chart" uri="{C3380CC4-5D6E-409C-BE32-E72D297353CC}">
              <c16:uniqueId val="{00000000-5FC5-45D0-A132-A719CB7B2AF7}"/>
            </c:ext>
          </c:extLst>
        </c:ser>
        <c:ser>
          <c:idx val="1"/>
          <c:order val="1"/>
          <c:tx>
            <c:v>Commercial</c:v>
          </c:tx>
          <c:spPr>
            <a:ln w="25400">
              <a:solidFill>
                <a:srgbClr val="FF00FF"/>
              </a:solidFill>
              <a:prstDash val="solid"/>
            </a:ln>
          </c:spPr>
          <c:marker>
            <c:symbol val="none"/>
          </c:marker>
          <c:cat>
            <c:numRef>
              <c:f>RealPrice!$A$26:$A$433</c:f>
              <c:numCache>
                <c:formatCode>General</c:formatCode>
                <c:ptCount val="40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numCache>
            </c:numRef>
          </c:cat>
          <c:val>
            <c:numRef>
              <c:f>RealPrice!$C$26:$C$433</c:f>
              <c:numCache>
                <c:formatCode>0.0000</c:formatCode>
                <c:ptCount val="408"/>
                <c:pt idx="0">
                  <c:v>6.2845555331902392E-2</c:v>
                </c:pt>
                <c:pt idx="1">
                  <c:v>6.4065450910617106E-2</c:v>
                </c:pt>
                <c:pt idx="2">
                  <c:v>6.3300482066137073E-2</c:v>
                </c:pt>
                <c:pt idx="3">
                  <c:v>6.2451665728039424E-2</c:v>
                </c:pt>
                <c:pt idx="4">
                  <c:v>6.174929533922708E-2</c:v>
                </c:pt>
                <c:pt idx="5">
                  <c:v>6.0773470549486633E-2</c:v>
                </c:pt>
                <c:pt idx="6">
                  <c:v>6.038891344586679E-2</c:v>
                </c:pt>
                <c:pt idx="7">
                  <c:v>6.0435110201602041E-2</c:v>
                </c:pt>
                <c:pt idx="8">
                  <c:v>5.9840890421540428E-2</c:v>
                </c:pt>
                <c:pt idx="9">
                  <c:v>5.8430192213847085E-2</c:v>
                </c:pt>
                <c:pt idx="10">
                  <c:v>5.9048116941756837E-2</c:v>
                </c:pt>
                <c:pt idx="11">
                  <c:v>5.9140198680549858E-2</c:v>
                </c:pt>
                <c:pt idx="12">
                  <c:v>5.771195589235803E-2</c:v>
                </c:pt>
                <c:pt idx="13">
                  <c:v>5.9329214370810103E-2</c:v>
                </c:pt>
                <c:pt idx="14">
                  <c:v>5.9167693608557302E-2</c:v>
                </c:pt>
                <c:pt idx="15">
                  <c:v>6.0597941266324479E-2</c:v>
                </c:pt>
                <c:pt idx="16">
                  <c:v>6.0688303646159049E-2</c:v>
                </c:pt>
                <c:pt idx="17">
                  <c:v>5.8627757018533309E-2</c:v>
                </c:pt>
                <c:pt idx="18">
                  <c:v>5.8804826979324855E-2</c:v>
                </c:pt>
                <c:pt idx="19">
                  <c:v>5.8807782463115729E-2</c:v>
                </c:pt>
                <c:pt idx="20">
                  <c:v>5.8311063257058329E-2</c:v>
                </c:pt>
                <c:pt idx="21">
                  <c:v>5.9452362141803182E-2</c:v>
                </c:pt>
                <c:pt idx="22">
                  <c:v>6.0208815635853292E-2</c:v>
                </c:pt>
                <c:pt idx="23">
                  <c:v>6.0192284889422146E-2</c:v>
                </c:pt>
                <c:pt idx="24">
                  <c:v>6.0116208417180399E-2</c:v>
                </c:pt>
                <c:pt idx="25">
                  <c:v>6.1183345761619407E-2</c:v>
                </c:pt>
                <c:pt idx="26">
                  <c:v>6.0665125242721968E-2</c:v>
                </c:pt>
                <c:pt idx="27">
                  <c:v>6.2855224685395672E-2</c:v>
                </c:pt>
                <c:pt idx="28">
                  <c:v>6.2755966253497927E-2</c:v>
                </c:pt>
                <c:pt idx="29">
                  <c:v>6.1647535062370577E-2</c:v>
                </c:pt>
                <c:pt idx="30">
                  <c:v>5.7634173534359172E-2</c:v>
                </c:pt>
                <c:pt idx="31">
                  <c:v>5.7637440361241847E-2</c:v>
                </c:pt>
                <c:pt idx="32">
                  <c:v>5.6376230424180558E-2</c:v>
                </c:pt>
                <c:pt idx="33">
                  <c:v>5.788422085471346E-2</c:v>
                </c:pt>
                <c:pt idx="34">
                  <c:v>5.7402566709975969E-2</c:v>
                </c:pt>
                <c:pt idx="35">
                  <c:v>5.717583520418635E-2</c:v>
                </c:pt>
                <c:pt idx="36">
                  <c:v>5.6931315774167136E-2</c:v>
                </c:pt>
                <c:pt idx="37">
                  <c:v>5.8552585025616846E-2</c:v>
                </c:pt>
                <c:pt idx="38">
                  <c:v>5.783797038904271E-2</c:v>
                </c:pt>
                <c:pt idx="39">
                  <c:v>5.6688328228999545E-2</c:v>
                </c:pt>
                <c:pt idx="40">
                  <c:v>5.590714155771441E-2</c:v>
                </c:pt>
                <c:pt idx="41">
                  <c:v>5.5088311505691531E-2</c:v>
                </c:pt>
                <c:pt idx="42">
                  <c:v>5.5096290246940752E-2</c:v>
                </c:pt>
                <c:pt idx="43">
                  <c:v>5.5343958731541229E-2</c:v>
                </c:pt>
                <c:pt idx="44">
                  <c:v>5.4700459852009178E-2</c:v>
                </c:pt>
                <c:pt idx="45">
                  <c:v>5.5095159226456775E-2</c:v>
                </c:pt>
                <c:pt idx="46">
                  <c:v>5.619992680108752E-2</c:v>
                </c:pt>
                <c:pt idx="47">
                  <c:v>5.6474132015595285E-2</c:v>
                </c:pt>
                <c:pt idx="48">
                  <c:v>5.5103367682361813E-2</c:v>
                </c:pt>
                <c:pt idx="49">
                  <c:v>5.6062560841334382E-2</c:v>
                </c:pt>
                <c:pt idx="50">
                  <c:v>5.5858516483349711E-2</c:v>
                </c:pt>
                <c:pt idx="51">
                  <c:v>5.4928061952965845E-2</c:v>
                </c:pt>
                <c:pt idx="52">
                  <c:v>5.4504555602865358E-2</c:v>
                </c:pt>
                <c:pt idx="53">
                  <c:v>5.3296388269819153E-2</c:v>
                </c:pt>
                <c:pt idx="54">
                  <c:v>5.3184790969226063E-2</c:v>
                </c:pt>
                <c:pt idx="55">
                  <c:v>5.3081366806469507E-2</c:v>
                </c:pt>
                <c:pt idx="56">
                  <c:v>5.2289971934572077E-2</c:v>
                </c:pt>
                <c:pt idx="57">
                  <c:v>5.2649300115989756E-2</c:v>
                </c:pt>
                <c:pt idx="58">
                  <c:v>5.3115321279830451E-2</c:v>
                </c:pt>
                <c:pt idx="59">
                  <c:v>5.2808323073714511E-2</c:v>
                </c:pt>
                <c:pt idx="60">
                  <c:v>5.2529736912829451E-2</c:v>
                </c:pt>
                <c:pt idx="61">
                  <c:v>5.3410990495129852E-2</c:v>
                </c:pt>
                <c:pt idx="62">
                  <c:v>5.2663785494911429E-2</c:v>
                </c:pt>
                <c:pt idx="63">
                  <c:v>5.1996366620153306E-2</c:v>
                </c:pt>
                <c:pt idx="64">
                  <c:v>5.2452246376009148E-2</c:v>
                </c:pt>
                <c:pt idx="65">
                  <c:v>5.1172598858636703E-2</c:v>
                </c:pt>
                <c:pt idx="66">
                  <c:v>5.0718584394585306E-2</c:v>
                </c:pt>
                <c:pt idx="67">
                  <c:v>5.1339980728961503E-2</c:v>
                </c:pt>
                <c:pt idx="68">
                  <c:v>5.0803672449332343E-2</c:v>
                </c:pt>
                <c:pt idx="69">
                  <c:v>5.1447046359501029E-2</c:v>
                </c:pt>
                <c:pt idx="70">
                  <c:v>5.2219332146415914E-2</c:v>
                </c:pt>
                <c:pt idx="71">
                  <c:v>5.2015858029146052E-2</c:v>
                </c:pt>
                <c:pt idx="72">
                  <c:v>5.1653059579138828E-2</c:v>
                </c:pt>
                <c:pt idx="73">
                  <c:v>5.2984312219251067E-2</c:v>
                </c:pt>
                <c:pt idx="74">
                  <c:v>5.2567664010653888E-2</c:v>
                </c:pt>
                <c:pt idx="75">
                  <c:v>5.1606091385094408E-2</c:v>
                </c:pt>
                <c:pt idx="76">
                  <c:v>5.0897118710635958E-2</c:v>
                </c:pt>
                <c:pt idx="77">
                  <c:v>4.9960127755308247E-2</c:v>
                </c:pt>
                <c:pt idx="78">
                  <c:v>4.9484254472979258E-2</c:v>
                </c:pt>
                <c:pt idx="79">
                  <c:v>4.9792120530288878E-2</c:v>
                </c:pt>
                <c:pt idx="80">
                  <c:v>4.958280946710842E-2</c:v>
                </c:pt>
                <c:pt idx="81">
                  <c:v>4.9869052802247314E-2</c:v>
                </c:pt>
                <c:pt idx="82">
                  <c:v>5.0590609026245251E-2</c:v>
                </c:pt>
                <c:pt idx="83">
                  <c:v>4.9565667292053861E-2</c:v>
                </c:pt>
                <c:pt idx="84">
                  <c:v>5.0095569991489779E-2</c:v>
                </c:pt>
                <c:pt idx="85">
                  <c:v>5.1125104751594229E-2</c:v>
                </c:pt>
                <c:pt idx="86">
                  <c:v>5.1231342817201875E-2</c:v>
                </c:pt>
                <c:pt idx="87">
                  <c:v>4.9641869453992529E-2</c:v>
                </c:pt>
                <c:pt idx="88">
                  <c:v>5.0201696908264717E-2</c:v>
                </c:pt>
                <c:pt idx="89">
                  <c:v>4.8914752810132731E-2</c:v>
                </c:pt>
                <c:pt idx="90">
                  <c:v>4.8522108272656503E-2</c:v>
                </c:pt>
                <c:pt idx="91">
                  <c:v>4.8757746865298032E-2</c:v>
                </c:pt>
                <c:pt idx="92">
                  <c:v>4.8317763353826468E-2</c:v>
                </c:pt>
                <c:pt idx="93">
                  <c:v>4.8629564504341354E-2</c:v>
                </c:pt>
                <c:pt idx="94">
                  <c:v>4.9430850539571816E-2</c:v>
                </c:pt>
                <c:pt idx="95">
                  <c:v>4.9089127413563319E-2</c:v>
                </c:pt>
                <c:pt idx="96">
                  <c:v>4.9782317078801763E-2</c:v>
                </c:pt>
                <c:pt idx="97">
                  <c:v>5.1530777713141185E-2</c:v>
                </c:pt>
                <c:pt idx="98">
                  <c:v>5.0232402034926842E-2</c:v>
                </c:pt>
                <c:pt idx="99">
                  <c:v>4.9772946620822704E-2</c:v>
                </c:pt>
                <c:pt idx="100">
                  <c:v>4.9502533283252423E-2</c:v>
                </c:pt>
                <c:pt idx="101">
                  <c:v>4.9383390528917707E-2</c:v>
                </c:pt>
                <c:pt idx="102">
                  <c:v>5.0384442553876037E-2</c:v>
                </c:pt>
                <c:pt idx="103">
                  <c:v>5.0530063051497279E-2</c:v>
                </c:pt>
                <c:pt idx="104">
                  <c:v>4.8238235250551029E-2</c:v>
                </c:pt>
                <c:pt idx="105">
                  <c:v>4.8624738548962466E-2</c:v>
                </c:pt>
                <c:pt idx="106">
                  <c:v>4.9175493511227152E-2</c:v>
                </c:pt>
                <c:pt idx="107">
                  <c:v>4.9153990136713524E-2</c:v>
                </c:pt>
                <c:pt idx="108">
                  <c:v>5.0736622939456535E-2</c:v>
                </c:pt>
                <c:pt idx="109">
                  <c:v>5.1385158010938979E-2</c:v>
                </c:pt>
                <c:pt idx="110">
                  <c:v>5.0769126843003852E-2</c:v>
                </c:pt>
                <c:pt idx="111">
                  <c:v>5.2839782868076335E-2</c:v>
                </c:pt>
                <c:pt idx="112">
                  <c:v>5.2491529636269629E-2</c:v>
                </c:pt>
                <c:pt idx="113">
                  <c:v>5.1483041208742551E-2</c:v>
                </c:pt>
                <c:pt idx="114">
                  <c:v>5.16654370285035E-2</c:v>
                </c:pt>
                <c:pt idx="115">
                  <c:v>5.1631701707485697E-2</c:v>
                </c:pt>
                <c:pt idx="116">
                  <c:v>5.0840577025317892E-2</c:v>
                </c:pt>
                <c:pt idx="117">
                  <c:v>5.2599396580358414E-2</c:v>
                </c:pt>
                <c:pt idx="118">
                  <c:v>5.3079270551801977E-2</c:v>
                </c:pt>
                <c:pt idx="119">
                  <c:v>5.2031346644187342E-2</c:v>
                </c:pt>
                <c:pt idx="120">
                  <c:v>5.6908688698493685E-2</c:v>
                </c:pt>
                <c:pt idx="121">
                  <c:v>5.7348213651976773E-2</c:v>
                </c:pt>
                <c:pt idx="122">
                  <c:v>5.7383495864687023E-2</c:v>
                </c:pt>
                <c:pt idx="123">
                  <c:v>5.5670824330771286E-2</c:v>
                </c:pt>
                <c:pt idx="124">
                  <c:v>5.5588241297156032E-2</c:v>
                </c:pt>
                <c:pt idx="125">
                  <c:v>5.4299425172517228E-2</c:v>
                </c:pt>
                <c:pt idx="126">
                  <c:v>5.4358699999798844E-2</c:v>
                </c:pt>
                <c:pt idx="127">
                  <c:v>5.4229675968880516E-2</c:v>
                </c:pt>
                <c:pt idx="128">
                  <c:v>5.4837281309697741E-2</c:v>
                </c:pt>
                <c:pt idx="129">
                  <c:v>5.4694118055839597E-2</c:v>
                </c:pt>
                <c:pt idx="130">
                  <c:v>5.5878263002610493E-2</c:v>
                </c:pt>
                <c:pt idx="131">
                  <c:v>5.6099077345671509E-2</c:v>
                </c:pt>
                <c:pt idx="132">
                  <c:v>5.2860588114786007E-2</c:v>
                </c:pt>
                <c:pt idx="133">
                  <c:v>5.3748010368329636E-2</c:v>
                </c:pt>
                <c:pt idx="134">
                  <c:v>5.2175555089922804E-2</c:v>
                </c:pt>
                <c:pt idx="135">
                  <c:v>5.5770235838038341E-2</c:v>
                </c:pt>
                <c:pt idx="136">
                  <c:v>5.5169404862328943E-2</c:v>
                </c:pt>
                <c:pt idx="137">
                  <c:v>5.4476509841321519E-2</c:v>
                </c:pt>
                <c:pt idx="138">
                  <c:v>5.4594601135436412E-2</c:v>
                </c:pt>
                <c:pt idx="139">
                  <c:v>5.5460690654957269E-2</c:v>
                </c:pt>
                <c:pt idx="140">
                  <c:v>5.3928662414572164E-2</c:v>
                </c:pt>
                <c:pt idx="141">
                  <c:v>5.4443198511472404E-2</c:v>
                </c:pt>
                <c:pt idx="142">
                  <c:v>5.4793027603846578E-2</c:v>
                </c:pt>
                <c:pt idx="143">
                  <c:v>5.515178737254163E-2</c:v>
                </c:pt>
                <c:pt idx="144">
                  <c:v>5.8102409349733028E-2</c:v>
                </c:pt>
                <c:pt idx="145">
                  <c:v>5.9168326841690669E-2</c:v>
                </c:pt>
                <c:pt idx="146">
                  <c:v>5.7872069321428229E-2</c:v>
                </c:pt>
                <c:pt idx="147">
                  <c:v>5.7375639573740755E-2</c:v>
                </c:pt>
                <c:pt idx="148">
                  <c:v>5.7051689450337985E-2</c:v>
                </c:pt>
                <c:pt idx="149">
                  <c:v>5.6121288232343428E-2</c:v>
                </c:pt>
                <c:pt idx="150">
                  <c:v>5.5820435485585206E-2</c:v>
                </c:pt>
                <c:pt idx="151">
                  <c:v>5.6268020160123264E-2</c:v>
                </c:pt>
                <c:pt idx="152">
                  <c:v>5.6641687491168692E-2</c:v>
                </c:pt>
                <c:pt idx="153">
                  <c:v>5.6063652138214966E-2</c:v>
                </c:pt>
                <c:pt idx="154">
                  <c:v>5.6722820581034061E-2</c:v>
                </c:pt>
                <c:pt idx="155">
                  <c:v>5.6125380449079415E-2</c:v>
                </c:pt>
                <c:pt idx="156">
                  <c:v>5.554572768791325E-2</c:v>
                </c:pt>
                <c:pt idx="157">
                  <c:v>5.6091729750947936E-2</c:v>
                </c:pt>
                <c:pt idx="158">
                  <c:v>5.5399430314686214E-2</c:v>
                </c:pt>
                <c:pt idx="159">
                  <c:v>5.4479941246566736E-2</c:v>
                </c:pt>
                <c:pt idx="160">
                  <c:v>5.4912224153734764E-2</c:v>
                </c:pt>
                <c:pt idx="161">
                  <c:v>5.3821980077931028E-2</c:v>
                </c:pt>
                <c:pt idx="162">
                  <c:v>5.3074721442194529E-2</c:v>
                </c:pt>
                <c:pt idx="163">
                  <c:v>5.3136361616578261E-2</c:v>
                </c:pt>
                <c:pt idx="164">
                  <c:v>5.205613891284204E-2</c:v>
                </c:pt>
                <c:pt idx="165">
                  <c:v>5.3022472111521259E-2</c:v>
                </c:pt>
                <c:pt idx="166">
                  <c:v>5.3982301980105882E-2</c:v>
                </c:pt>
                <c:pt idx="167">
                  <c:v>5.3369827135260818E-2</c:v>
                </c:pt>
                <c:pt idx="168">
                  <c:v>6.0836814691377757E-2</c:v>
                </c:pt>
                <c:pt idx="169">
                  <c:v>6.1664035250278942E-2</c:v>
                </c:pt>
                <c:pt idx="170">
                  <c:v>6.1234821414743998E-2</c:v>
                </c:pt>
                <c:pt idx="171">
                  <c:v>6.0324792784109044E-2</c:v>
                </c:pt>
                <c:pt idx="172">
                  <c:v>5.968263981646766E-2</c:v>
                </c:pt>
                <c:pt idx="173">
                  <c:v>5.8899009501167866E-2</c:v>
                </c:pt>
                <c:pt idx="174">
                  <c:v>5.8402385268393142E-2</c:v>
                </c:pt>
                <c:pt idx="175">
                  <c:v>5.8873789863512202E-2</c:v>
                </c:pt>
                <c:pt idx="176">
                  <c:v>5.8762423505707012E-2</c:v>
                </c:pt>
                <c:pt idx="177">
                  <c:v>5.964473026044699E-2</c:v>
                </c:pt>
                <c:pt idx="178">
                  <c:v>6.0730540282407951E-2</c:v>
                </c:pt>
                <c:pt idx="179">
                  <c:v>5.973612736865018E-2</c:v>
                </c:pt>
                <c:pt idx="180">
                  <c:v>6.1960396496211025E-2</c:v>
                </c:pt>
                <c:pt idx="181">
                  <c:v>6.362614378534702E-2</c:v>
                </c:pt>
                <c:pt idx="182">
                  <c:v>6.2963541287868741E-2</c:v>
                </c:pt>
                <c:pt idx="183">
                  <c:v>6.1949380678897659E-2</c:v>
                </c:pt>
                <c:pt idx="184">
                  <c:v>6.1632475638031162E-2</c:v>
                </c:pt>
                <c:pt idx="185">
                  <c:v>6.0976551569105024E-2</c:v>
                </c:pt>
                <c:pt idx="186">
                  <c:v>6.0739299140499324E-2</c:v>
                </c:pt>
                <c:pt idx="187">
                  <c:v>6.0888966122484664E-2</c:v>
                </c:pt>
                <c:pt idx="188">
                  <c:v>5.9910165526584201E-2</c:v>
                </c:pt>
                <c:pt idx="189">
                  <c:v>6.0987661707749087E-2</c:v>
                </c:pt>
                <c:pt idx="190">
                  <c:v>6.1282711709027958E-2</c:v>
                </c:pt>
                <c:pt idx="191">
                  <c:v>6.0713779648165454E-2</c:v>
                </c:pt>
                <c:pt idx="192">
                  <c:v>5.9840609603117149E-2</c:v>
                </c:pt>
                <c:pt idx="193">
                  <c:v>6.1094253964219337E-2</c:v>
                </c:pt>
                <c:pt idx="194">
                  <c:v>6.037283554088492E-2</c:v>
                </c:pt>
                <c:pt idx="195">
                  <c:v>5.9476557211042273E-2</c:v>
                </c:pt>
                <c:pt idx="196">
                  <c:v>5.9115288580744753E-2</c:v>
                </c:pt>
                <c:pt idx="197">
                  <c:v>5.7676357110842402E-2</c:v>
                </c:pt>
                <c:pt idx="198">
                  <c:v>5.751777180462541E-2</c:v>
                </c:pt>
                <c:pt idx="199">
                  <c:v>5.7595521374015579E-2</c:v>
                </c:pt>
                <c:pt idx="200">
                  <c:v>5.7282199386522729E-2</c:v>
                </c:pt>
                <c:pt idx="201">
                  <c:v>5.8811047437729788E-2</c:v>
                </c:pt>
                <c:pt idx="202">
                  <c:v>6.0705747486729564E-2</c:v>
                </c:pt>
                <c:pt idx="203">
                  <c:v>6.1105300096055533E-2</c:v>
                </c:pt>
                <c:pt idx="204">
                  <c:v>7.0797874871568467E-2</c:v>
                </c:pt>
                <c:pt idx="205">
                  <c:v>7.2047156119614361E-2</c:v>
                </c:pt>
                <c:pt idx="206">
                  <c:v>7.157021859340848E-2</c:v>
                </c:pt>
                <c:pt idx="207">
                  <c:v>7.1091894285657944E-2</c:v>
                </c:pt>
                <c:pt idx="208">
                  <c:v>6.520019460487049E-2</c:v>
                </c:pt>
                <c:pt idx="209">
                  <c:v>6.2181549451802827E-2</c:v>
                </c:pt>
                <c:pt idx="210">
                  <c:v>6.1761928015457296E-2</c:v>
                </c:pt>
                <c:pt idx="211">
                  <c:v>6.2088580301578905E-2</c:v>
                </c:pt>
                <c:pt idx="212">
                  <c:v>6.2036569728659195E-2</c:v>
                </c:pt>
                <c:pt idx="213">
                  <c:v>6.248250937479502E-2</c:v>
                </c:pt>
                <c:pt idx="214">
                  <c:v>6.2973462871535713E-2</c:v>
                </c:pt>
                <c:pt idx="215">
                  <c:v>6.2972919657669726E-2</c:v>
                </c:pt>
                <c:pt idx="216">
                  <c:v>6.1873892986345852E-2</c:v>
                </c:pt>
                <c:pt idx="217">
                  <c:v>6.2929430873960954E-2</c:v>
                </c:pt>
                <c:pt idx="218">
                  <c:v>6.2480732249396286E-2</c:v>
                </c:pt>
                <c:pt idx="219">
                  <c:v>6.1184356350768854E-2</c:v>
                </c:pt>
                <c:pt idx="220">
                  <c:v>6.1532087588694689E-2</c:v>
                </c:pt>
                <c:pt idx="221">
                  <c:v>6.0068775077150686E-2</c:v>
                </c:pt>
                <c:pt idx="222">
                  <c:v>6.0070513204694628E-2</c:v>
                </c:pt>
                <c:pt idx="223">
                  <c:v>5.9469692764015696E-2</c:v>
                </c:pt>
                <c:pt idx="224">
                  <c:v>5.972024791083156E-2</c:v>
                </c:pt>
                <c:pt idx="225">
                  <c:v>6.0643797589563661E-2</c:v>
                </c:pt>
                <c:pt idx="226">
                  <c:v>6.1337383796088489E-2</c:v>
                </c:pt>
                <c:pt idx="227">
                  <c:v>6.1410390672633035E-2</c:v>
                </c:pt>
                <c:pt idx="228">
                  <c:v>5.7299917223400859E-2</c:v>
                </c:pt>
                <c:pt idx="229">
                  <c:v>5.7720100755183391E-2</c:v>
                </c:pt>
                <c:pt idx="230">
                  <c:v>5.7207146219503797E-2</c:v>
                </c:pt>
                <c:pt idx="231">
                  <c:v>5.6539399720586053E-2</c:v>
                </c:pt>
                <c:pt idx="232">
                  <c:v>5.5624195793745113E-2</c:v>
                </c:pt>
                <c:pt idx="233">
                  <c:v>5.5386837902496398E-2</c:v>
                </c:pt>
                <c:pt idx="234">
                  <c:v>5.4906559542150769E-2</c:v>
                </c:pt>
                <c:pt idx="235">
                  <c:v>5.4484997699594827E-2</c:v>
                </c:pt>
                <c:pt idx="236">
                  <c:v>5.4228126579987462E-2</c:v>
                </c:pt>
                <c:pt idx="237">
                  <c:v>5.5713308873606121E-2</c:v>
                </c:pt>
                <c:pt idx="238">
                  <c:v>5.6822843086551146E-2</c:v>
                </c:pt>
                <c:pt idx="239">
                  <c:v>5.6583697180897001E-2</c:v>
                </c:pt>
                <c:pt idx="240">
                  <c:v>5.5906108517539382E-2</c:v>
                </c:pt>
                <c:pt idx="241">
                  <c:v>5.6752804501592015E-2</c:v>
                </c:pt>
                <c:pt idx="242">
                  <c:v>5.574309579944612E-2</c:v>
                </c:pt>
                <c:pt idx="243">
                  <c:v>5.4417577917713504E-2</c:v>
                </c:pt>
                <c:pt idx="244">
                  <c:v>5.5471047749355691E-2</c:v>
                </c:pt>
                <c:pt idx="245">
                  <c:v>5.4382096659046628E-2</c:v>
                </c:pt>
                <c:pt idx="246">
                  <c:v>5.4379677909769518E-2</c:v>
                </c:pt>
                <c:pt idx="247">
                  <c:v>5.4175363140466073E-2</c:v>
                </c:pt>
                <c:pt idx="248">
                  <c:v>5.3149755146752437E-2</c:v>
                </c:pt>
                <c:pt idx="249">
                  <c:v>5.4524552207091799E-2</c:v>
                </c:pt>
                <c:pt idx="250">
                  <c:v>5.5611877683235833E-2</c:v>
                </c:pt>
                <c:pt idx="251">
                  <c:v>5.5456620266773088E-2</c:v>
                </c:pt>
                <c:pt idx="252">
                  <c:v>5.2573985196838681E-2</c:v>
                </c:pt>
                <c:pt idx="253">
                  <c:v>5.3301595572597484E-2</c:v>
                </c:pt>
                <c:pt idx="254">
                  <c:v>5.3360472822999473E-2</c:v>
                </c:pt>
                <c:pt idx="255">
                  <c:v>5.3086659151164929E-2</c:v>
                </c:pt>
                <c:pt idx="256">
                  <c:v>5.2372370684639076E-2</c:v>
                </c:pt>
                <c:pt idx="257">
                  <c:v>5.1426016142622648E-2</c:v>
                </c:pt>
                <c:pt idx="258">
                  <c:v>5.1355691609574948E-2</c:v>
                </c:pt>
                <c:pt idx="259">
                  <c:v>5.0989966087223337E-2</c:v>
                </c:pt>
                <c:pt idx="260">
                  <c:v>5.0753301735555575E-2</c:v>
                </c:pt>
                <c:pt idx="261">
                  <c:v>5.1441280539964516E-2</c:v>
                </c:pt>
                <c:pt idx="262">
                  <c:v>5.3170527583077332E-2</c:v>
                </c:pt>
                <c:pt idx="263">
                  <c:v>5.3132851363700252E-2</c:v>
                </c:pt>
                <c:pt idx="264">
                  <c:v>5.3626900296870464E-2</c:v>
                </c:pt>
                <c:pt idx="265">
                  <c:v>5.4771974069764369E-2</c:v>
                </c:pt>
                <c:pt idx="266">
                  <c:v>5.3885502978978483E-2</c:v>
                </c:pt>
                <c:pt idx="267">
                  <c:v>5.3755969452115818E-2</c:v>
                </c:pt>
                <c:pt idx="268">
                  <c:v>5.2637133853307046E-2</c:v>
                </c:pt>
                <c:pt idx="269">
                  <c:v>5.1585856543379986E-2</c:v>
                </c:pt>
                <c:pt idx="270">
                  <c:v>5.1162547017195442E-2</c:v>
                </c:pt>
                <c:pt idx="271">
                  <c:v>5.1613724335103424E-2</c:v>
                </c:pt>
                <c:pt idx="272">
                  <c:v>5.1367742113496005E-2</c:v>
                </c:pt>
                <c:pt idx="273">
                  <c:v>5.2117074170510556E-2</c:v>
                </c:pt>
                <c:pt idx="274">
                  <c:v>5.3392361280710843E-2</c:v>
                </c:pt>
                <c:pt idx="275">
                  <c:v>5.4002465482838539E-2</c:v>
                </c:pt>
                <c:pt idx="276">
                  <c:v>5.2787915149381463E-2</c:v>
                </c:pt>
                <c:pt idx="277">
                  <c:v>5.3817252156302918E-2</c:v>
                </c:pt>
                <c:pt idx="278">
                  <c:v>5.3599253150983364E-2</c:v>
                </c:pt>
                <c:pt idx="279">
                  <c:v>5.1951564804896454E-2</c:v>
                </c:pt>
                <c:pt idx="280">
                  <c:v>5.1642972974800853E-2</c:v>
                </c:pt>
                <c:pt idx="281">
                  <c:v>5.0994290124615586E-2</c:v>
                </c:pt>
                <c:pt idx="282">
                  <c:v>5.074316497080316E-2</c:v>
                </c:pt>
                <c:pt idx="283">
                  <c:v>5.0935860013405686E-2</c:v>
                </c:pt>
                <c:pt idx="284">
                  <c:v>5.09825770882706E-2</c:v>
                </c:pt>
                <c:pt idx="285">
                  <c:v>5.134811673320365E-2</c:v>
                </c:pt>
                <c:pt idx="286">
                  <c:v>5.1791868376686138E-2</c:v>
                </c:pt>
                <c:pt idx="287">
                  <c:v>5.2154625397617671E-2</c:v>
                </c:pt>
                <c:pt idx="288">
                  <c:v>5.0201238312308848E-2</c:v>
                </c:pt>
                <c:pt idx="289">
                  <c:v>5.2213688842617172E-2</c:v>
                </c:pt>
                <c:pt idx="290">
                  <c:v>5.1613943167592269E-2</c:v>
                </c:pt>
                <c:pt idx="291">
                  <c:v>5.0390045719156125E-2</c:v>
                </c:pt>
                <c:pt idx="292">
                  <c:v>5.0210295338606339E-2</c:v>
                </c:pt>
                <c:pt idx="293">
                  <c:v>4.9374337106386224E-2</c:v>
                </c:pt>
                <c:pt idx="294">
                  <c:v>4.8780842198901261E-2</c:v>
                </c:pt>
                <c:pt idx="295">
                  <c:v>4.8943226246560903E-2</c:v>
                </c:pt>
                <c:pt idx="296">
                  <c:v>4.8440868972652151E-2</c:v>
                </c:pt>
                <c:pt idx="297">
                  <c:v>4.9277353401863275E-2</c:v>
                </c:pt>
                <c:pt idx="298">
                  <c:v>5.0056971694323132E-2</c:v>
                </c:pt>
                <c:pt idx="299">
                  <c:v>4.9916902418481367E-2</c:v>
                </c:pt>
                <c:pt idx="300">
                  <c:v>4.615610709559808E-2</c:v>
                </c:pt>
                <c:pt idx="301">
                  <c:v>4.8576401720763211E-2</c:v>
                </c:pt>
                <c:pt idx="302">
                  <c:v>4.8448159436791427E-2</c:v>
                </c:pt>
                <c:pt idx="303">
                  <c:v>4.8004193065914989E-2</c:v>
                </c:pt>
                <c:pt idx="304">
                  <c:v>4.7380835578881786E-2</c:v>
                </c:pt>
                <c:pt idx="305">
                  <c:v>4.673030320199853E-2</c:v>
                </c:pt>
                <c:pt idx="306">
                  <c:v>4.6405514843612911E-2</c:v>
                </c:pt>
                <c:pt idx="307">
                  <c:v>4.6250238667815302E-2</c:v>
                </c:pt>
                <c:pt idx="308">
                  <c:v>4.5908025885231414E-2</c:v>
                </c:pt>
                <c:pt idx="309">
                  <c:v>4.7010267339771324E-2</c:v>
                </c:pt>
                <c:pt idx="310">
                  <c:v>4.7617089707373113E-2</c:v>
                </c:pt>
                <c:pt idx="311">
                  <c:v>4.7533751403202415E-2</c:v>
                </c:pt>
                <c:pt idx="312">
                  <c:v>4.7797917764843753E-2</c:v>
                </c:pt>
                <c:pt idx="313">
                  <c:v>4.8771652380737086E-2</c:v>
                </c:pt>
                <c:pt idx="314">
                  <c:v>4.791801953437879E-2</c:v>
                </c:pt>
                <c:pt idx="315">
                  <c:v>4.7545637491077486E-2</c:v>
                </c:pt>
                <c:pt idx="316">
                  <c:v>4.7244445294775984E-2</c:v>
                </c:pt>
                <c:pt idx="317">
                  <c:v>4.6407812454980851E-2</c:v>
                </c:pt>
                <c:pt idx="318">
                  <c:v>4.5785530354108296E-2</c:v>
                </c:pt>
                <c:pt idx="319">
                  <c:v>4.596398702107727E-2</c:v>
                </c:pt>
                <c:pt idx="320">
                  <c:v>4.5591911223936361E-2</c:v>
                </c:pt>
                <c:pt idx="321">
                  <c:v>4.6556915103299151E-2</c:v>
                </c:pt>
                <c:pt idx="322">
                  <c:v>4.7567804873458311E-2</c:v>
                </c:pt>
                <c:pt idx="323">
                  <c:v>4.8145327189520061E-2</c:v>
                </c:pt>
                <c:pt idx="324">
                  <c:v>4.4397095281232361E-2</c:v>
                </c:pt>
                <c:pt idx="325">
                  <c:v>4.4945547729354704E-2</c:v>
                </c:pt>
                <c:pt idx="326">
                  <c:v>4.4351713169692338E-2</c:v>
                </c:pt>
                <c:pt idx="327">
                  <c:v>4.6433246683242446E-2</c:v>
                </c:pt>
                <c:pt idx="328">
                  <c:v>4.5663182803765884E-2</c:v>
                </c:pt>
                <c:pt idx="329">
                  <c:v>4.4733156504960035E-2</c:v>
                </c:pt>
                <c:pt idx="330">
                  <c:v>4.4599287387699943E-2</c:v>
                </c:pt>
                <c:pt idx="331">
                  <c:v>4.4769251367807253E-2</c:v>
                </c:pt>
                <c:pt idx="332">
                  <c:v>4.389111955905628E-2</c:v>
                </c:pt>
                <c:pt idx="333">
                  <c:v>4.4996699799340158E-2</c:v>
                </c:pt>
                <c:pt idx="334">
                  <c:v>4.5072817276527531E-2</c:v>
                </c:pt>
                <c:pt idx="335">
                  <c:v>4.5980772853835415E-2</c:v>
                </c:pt>
                <c:pt idx="336">
                  <c:v>4.152017419416739E-2</c:v>
                </c:pt>
                <c:pt idx="337">
                  <c:v>4.577449095666343E-2</c:v>
                </c:pt>
                <c:pt idx="338">
                  <c:v>4.5860794651545855E-2</c:v>
                </c:pt>
                <c:pt idx="339">
                  <c:v>4.5582753619569899E-2</c:v>
                </c:pt>
                <c:pt idx="340">
                  <c:v>4.5916887825336872E-2</c:v>
                </c:pt>
                <c:pt idx="341">
                  <c:v>3.4742033592667365E-2</c:v>
                </c:pt>
                <c:pt idx="342">
                  <c:v>3.4121232388317178E-2</c:v>
                </c:pt>
                <c:pt idx="343">
                  <c:v>3.3524744419136804E-2</c:v>
                </c:pt>
                <c:pt idx="344">
                  <c:v>4.1487194810219785E-2</c:v>
                </c:pt>
                <c:pt idx="345">
                  <c:v>4.1929860553876909E-2</c:v>
                </c:pt>
                <c:pt idx="346">
                  <c:v>4.1822777813280546E-2</c:v>
                </c:pt>
                <c:pt idx="347">
                  <c:v>4.2826617657513791E-2</c:v>
                </c:pt>
                <c:pt idx="348">
                  <c:v>4.5699558516499789E-2</c:v>
                </c:pt>
                <c:pt idx="349">
                  <c:v>4.7046579648363084E-2</c:v>
                </c:pt>
                <c:pt idx="350">
                  <c:v>4.6294660837152377E-2</c:v>
                </c:pt>
                <c:pt idx="351">
                  <c:v>4.5430006312605686E-2</c:v>
                </c:pt>
                <c:pt idx="352">
                  <c:v>4.4653705105594597E-2</c:v>
                </c:pt>
                <c:pt idx="353">
                  <c:v>4.3369348463935094E-2</c:v>
                </c:pt>
                <c:pt idx="354">
                  <c:v>4.2967063252825191E-2</c:v>
                </c:pt>
                <c:pt idx="355">
                  <c:v>4.2497712519535553E-2</c:v>
                </c:pt>
                <c:pt idx="356">
                  <c:v>4.8087512909323817E-2</c:v>
                </c:pt>
                <c:pt idx="357">
                  <c:v>4.8434388685447846E-2</c:v>
                </c:pt>
                <c:pt idx="358">
                  <c:v>4.9240753552331755E-2</c:v>
                </c:pt>
                <c:pt idx="359">
                  <c:v>4.8669916951782473E-2</c:v>
                </c:pt>
                <c:pt idx="360">
                  <c:v>4.3474297197641246E-2</c:v>
                </c:pt>
                <c:pt idx="361">
                  <c:v>4.5758012920831044E-2</c:v>
                </c:pt>
                <c:pt idx="362">
                  <c:v>4.4460799850734506E-2</c:v>
                </c:pt>
                <c:pt idx="363">
                  <c:v>4.8435425003639336E-2</c:v>
                </c:pt>
                <c:pt idx="364">
                  <c:v>4.7103204388744872E-2</c:v>
                </c:pt>
                <c:pt idx="365">
                  <c:v>4.5909554411989212E-2</c:v>
                </c:pt>
                <c:pt idx="366">
                  <c:v>4.5091564474983761E-2</c:v>
                </c:pt>
                <c:pt idx="367">
                  <c:v>4.5294972389471028E-2</c:v>
                </c:pt>
                <c:pt idx="368">
                  <c:v>4.4955301043221742E-2</c:v>
                </c:pt>
                <c:pt idx="369">
                  <c:v>4.6740569796889266E-2</c:v>
                </c:pt>
                <c:pt idx="370">
                  <c:v>4.7232805486132103E-2</c:v>
                </c:pt>
                <c:pt idx="371">
                  <c:v>4.6733493174851752E-2</c:v>
                </c:pt>
                <c:pt idx="372">
                  <c:v>5.1094347587209162E-2</c:v>
                </c:pt>
                <c:pt idx="373">
                  <c:v>5.1854334206052254E-2</c:v>
                </c:pt>
                <c:pt idx="374">
                  <c:v>5.0886702679541047E-2</c:v>
                </c:pt>
                <c:pt idx="375">
                  <c:v>5.3490413653048532E-2</c:v>
                </c:pt>
                <c:pt idx="376">
                  <c:v>5.2405610796995447E-2</c:v>
                </c:pt>
                <c:pt idx="377">
                  <c:v>5.1103219982201888E-2</c:v>
                </c:pt>
                <c:pt idx="378">
                  <c:v>5.0777378102311602E-2</c:v>
                </c:pt>
                <c:pt idx="379">
                  <c:v>5.0812709326813137E-2</c:v>
                </c:pt>
                <c:pt idx="380">
                  <c:v>5.0599324329271514E-2</c:v>
                </c:pt>
                <c:pt idx="381">
                  <c:v>5.1267105291373079E-2</c:v>
                </c:pt>
                <c:pt idx="382">
                  <c:v>5.1834718673348823E-2</c:v>
                </c:pt>
                <c:pt idx="383">
                  <c:v>5.1792820810617514E-2</c:v>
                </c:pt>
                <c:pt idx="384">
                  <c:v>5.1087740359386506E-2</c:v>
                </c:pt>
                <c:pt idx="385">
                  <c:v>5.2254398549593767E-2</c:v>
                </c:pt>
                <c:pt idx="386">
                  <c:v>5.1792429731994216E-2</c:v>
                </c:pt>
                <c:pt idx="387">
                  <c:v>5.1420095735751431E-2</c:v>
                </c:pt>
                <c:pt idx="388">
                  <c:v>5.1212910109035802E-2</c:v>
                </c:pt>
                <c:pt idx="389">
                  <c:v>4.9954452440157095E-2</c:v>
                </c:pt>
                <c:pt idx="390">
                  <c:v>4.9667348239523172E-2</c:v>
                </c:pt>
                <c:pt idx="391">
                  <c:v>4.9746409040225432E-2</c:v>
                </c:pt>
                <c:pt idx="392">
                  <c:v>4.9587858924377344E-2</c:v>
                </c:pt>
                <c:pt idx="393">
                  <c:v>5.0290604474437353E-2</c:v>
                </c:pt>
                <c:pt idx="394">
                  <c:v>5.0883438340812825E-2</c:v>
                </c:pt>
                <c:pt idx="395">
                  <c:v>5.0858968918237484E-2</c:v>
                </c:pt>
                <c:pt idx="396">
                  <c:v>4.7300065516416641E-2</c:v>
                </c:pt>
                <c:pt idx="397">
                  <c:v>4.8380841123920111E-2</c:v>
                </c:pt>
                <c:pt idx="398">
                  <c:v>4.7956270587055899E-2</c:v>
                </c:pt>
                <c:pt idx="399">
                  <c:v>4.7615446216519072E-2</c:v>
                </c:pt>
                <c:pt idx="400">
                  <c:v>4.7426501873841717E-2</c:v>
                </c:pt>
                <c:pt idx="401">
                  <c:v>4.6261140187230571E-2</c:v>
                </c:pt>
                <c:pt idx="402">
                  <c:v>4.5994385970683338E-2</c:v>
                </c:pt>
                <c:pt idx="403">
                  <c:v>4.6068640063652813E-2</c:v>
                </c:pt>
                <c:pt idx="404">
                  <c:v>4.5926410190803631E-2</c:v>
                </c:pt>
                <c:pt idx="405">
                  <c:v>4.6582956900144093E-2</c:v>
                </c:pt>
                <c:pt idx="406">
                  <c:v>4.7135522669447989E-2</c:v>
                </c:pt>
                <c:pt idx="407">
                  <c:v>4.7111933950496107E-2</c:v>
                </c:pt>
              </c:numCache>
            </c:numRef>
          </c:val>
          <c:smooth val="0"/>
          <c:extLst>
            <c:ext xmlns:c16="http://schemas.microsoft.com/office/drawing/2014/chart" uri="{C3380CC4-5D6E-409C-BE32-E72D297353CC}">
              <c16:uniqueId val="{00000001-5FC5-45D0-A132-A719CB7B2AF7}"/>
            </c:ext>
          </c:extLst>
        </c:ser>
        <c:dLbls>
          <c:showLegendKey val="0"/>
          <c:showVal val="0"/>
          <c:showCatName val="0"/>
          <c:showSerName val="0"/>
          <c:showPercent val="0"/>
          <c:showBubbleSize val="0"/>
        </c:dLbls>
        <c:smooth val="0"/>
        <c:axId val="1277704840"/>
        <c:axId val="1"/>
      </c:lineChart>
      <c:catAx>
        <c:axId val="12777048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2"/>
        <c:tickMarkSkip val="12"/>
        <c:noMultiLvlLbl val="0"/>
      </c:catAx>
      <c:valAx>
        <c:axId val="1"/>
        <c:scaling>
          <c:orientation val="minMax"/>
          <c:min val="0.03"/>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Cents Per KWH</a:t>
                </a:r>
              </a:p>
            </c:rich>
          </c:tx>
          <c:layout>
            <c:manualLayout>
              <c:xMode val="edge"/>
              <c:yMode val="edge"/>
              <c:x val="9.7402028201369253E-3"/>
              <c:y val="0.292683041485485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704840"/>
        <c:crosses val="autoZero"/>
        <c:crossBetween val="between"/>
      </c:valAx>
      <c:spPr>
        <a:noFill/>
        <a:ln w="12700">
          <a:solidFill>
            <a:srgbClr val="808080"/>
          </a:solidFill>
          <a:prstDash val="solid"/>
        </a:ln>
      </c:spPr>
    </c:plotArea>
    <c:legend>
      <c:legendPos val="r"/>
      <c:layout>
        <c:manualLayout>
          <c:xMode val="edge"/>
          <c:yMode val="edge"/>
          <c:x val="0.33542989707860416"/>
          <c:y val="0.91873989631893038"/>
          <c:w val="0.40041939335318211"/>
          <c:h val="6.7993366500829211E-2"/>
        </c:manualLayout>
      </c:layout>
      <c:overlay val="0"/>
      <c:spPr>
        <a:solidFill>
          <a:srgbClr val="FFFFFF"/>
        </a:solidFill>
        <a:ln w="3175">
          <a:solidFill>
            <a:srgbClr val="000000"/>
          </a:solidFill>
          <a:prstDash val="solid"/>
        </a:ln>
      </c:spPr>
      <c:txPr>
        <a:bodyPr/>
        <a:lstStyle/>
        <a:p>
          <a:pPr>
            <a:defRPr sz="13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0.91" l="0.75" r="0.75" t="0.78" header="0.5" footer="0.5"/>
    <c:pageSetup orientation="landscape" horizontalDpi="300" verticalDpi="3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Real Price of Electricity ($/kWh)</a:t>
            </a:r>
          </a:p>
        </c:rich>
      </c:tx>
      <c:layout>
        <c:manualLayout>
          <c:xMode val="edge"/>
          <c:yMode val="edge"/>
          <c:x val="0.30201342281879195"/>
          <c:y val="3.2966918739118008E-2"/>
        </c:manualLayout>
      </c:layout>
      <c:overlay val="0"/>
      <c:spPr>
        <a:noFill/>
        <a:ln w="25400">
          <a:noFill/>
        </a:ln>
      </c:spPr>
    </c:title>
    <c:autoTitleDeleted val="0"/>
    <c:plotArea>
      <c:layout>
        <c:manualLayout>
          <c:layoutTarget val="inner"/>
          <c:xMode val="edge"/>
          <c:yMode val="edge"/>
          <c:x val="0.13590604026845637"/>
          <c:y val="0.14560459092305403"/>
          <c:w val="0.84060402684563762"/>
          <c:h val="0.59233751721628858"/>
        </c:manualLayout>
      </c:layout>
      <c:lineChart>
        <c:grouping val="standard"/>
        <c:varyColors val="0"/>
        <c:ser>
          <c:idx val="0"/>
          <c:order val="0"/>
          <c:tx>
            <c:strRef>
              <c:f>RealPrice!$C$1</c:f>
              <c:strCache>
                <c:ptCount val="1"/>
                <c:pt idx="0">
                  <c:v>PriceCom</c:v>
                </c:pt>
              </c:strCache>
            </c:strRef>
          </c:tx>
          <c:spPr>
            <a:ln w="12700">
              <a:solidFill>
                <a:srgbClr val="000080"/>
              </a:solidFill>
              <a:prstDash val="solid"/>
            </a:ln>
          </c:spPr>
          <c:marker>
            <c:symbol val="diamond"/>
            <c:size val="7"/>
            <c:spPr>
              <a:solidFill>
                <a:srgbClr val="000080"/>
              </a:solidFill>
              <a:ln>
                <a:solidFill>
                  <a:srgbClr val="000080"/>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RealPrice!$C$777:$C$810</c:f>
              <c:numCache>
                <c:formatCode>0.0000</c:formatCode>
                <c:ptCount val="34"/>
                <c:pt idx="0">
                  <c:v>6.2696319300875367E-2</c:v>
                </c:pt>
                <c:pt idx="1">
                  <c:v>6.1554389776261653E-2</c:v>
                </c:pt>
                <c:pt idx="2">
                  <c:v>6.1039111819214391E-2</c:v>
                </c:pt>
                <c:pt idx="3">
                  <c:v>5.9325000097443327E-2</c:v>
                </c:pt>
                <c:pt idx="4">
                  <c:v>5.9444489375953619E-2</c:v>
                </c:pt>
                <c:pt idx="5">
                  <c:v>5.6159631612905249E-2</c:v>
                </c:pt>
                <c:pt idx="6">
                  <c:v>5.3906877084374888E-2</c:v>
                </c:pt>
                <c:pt idx="7">
                  <c:v>5.1897516572134345E-2</c:v>
                </c:pt>
                <c:pt idx="8">
                  <c:v>5.0712740604250441E-2</c:v>
                </c:pt>
                <c:pt idx="9">
                  <c:v>4.9496458140161119E-2</c:v>
                </c:pt>
                <c:pt idx="10">
                  <c:v>4.9692610859390841E-2</c:v>
                </c:pt>
                <c:pt idx="11">
                  <c:v>5.1796082587011884E-2</c:v>
                </c:pt>
                <c:pt idx="12">
                  <c:v>5.5608000391508393E-2</c:v>
                </c:pt>
                <c:pt idx="13">
                  <c:v>5.4381022650629489E-2</c:v>
                </c:pt>
                <c:pt idx="14">
                  <c:v>5.6944451589539979E-2</c:v>
                </c:pt>
                <c:pt idx="15">
                  <c:v>5.4074404702523567E-2</c:v>
                </c:pt>
                <c:pt idx="16">
                  <c:v>5.9899342500605239E-2</c:v>
                </c:pt>
                <c:pt idx="17">
                  <c:v>6.1469256109164282E-2</c:v>
                </c:pt>
                <c:pt idx="18">
                  <c:v>5.9216124133044119E-2</c:v>
                </c:pt>
                <c:pt idx="19">
                  <c:v>6.5600404823051545E-2</c:v>
                </c:pt>
                <c:pt idx="20">
                  <c:v>6.1060108422012017E-2</c:v>
                </c:pt>
                <c:pt idx="21">
                  <c:v>5.6043094214808575E-2</c:v>
                </c:pt>
                <c:pt idx="22">
                  <c:v>5.4997548124898515E-2</c:v>
                </c:pt>
                <c:pt idx="23">
                  <c:v>5.2247059874163199E-2</c:v>
                </c:pt>
                <c:pt idx="24">
                  <c:v>5.282660429952258E-2</c:v>
                </c:pt>
                <c:pt idx="25">
                  <c:v>5.1895788411747301E-2</c:v>
                </c:pt>
                <c:pt idx="26">
                  <c:v>4.9951642784954078E-2</c:v>
                </c:pt>
                <c:pt idx="27">
                  <c:v>4.7168407328912872E-2</c:v>
                </c:pt>
                <c:pt idx="28">
                  <c:v>4.7108080057182783E-2</c:v>
                </c:pt>
                <c:pt idx="29">
                  <c:v>4.4986157534709525E-2</c:v>
                </c:pt>
                <c:pt idx="30">
                  <c:v>4.125913020685798E-2</c:v>
                </c:pt>
                <c:pt idx="31">
                  <c:v>4.6032600562949777E-2</c:v>
                </c:pt>
                <c:pt idx="32">
                  <c:v>4.5932500011594157E-2</c:v>
                </c:pt>
                <c:pt idx="33">
                  <c:v>5.1493223786565345E-2</c:v>
                </c:pt>
              </c:numCache>
            </c:numRef>
          </c:val>
          <c:smooth val="0"/>
          <c:extLst>
            <c:ext xmlns:c16="http://schemas.microsoft.com/office/drawing/2014/chart" uri="{C3380CC4-5D6E-409C-BE32-E72D297353CC}">
              <c16:uniqueId val="{00000000-7BED-44E2-A4C6-97A60BC81C63}"/>
            </c:ext>
          </c:extLst>
        </c:ser>
        <c:ser>
          <c:idx val="1"/>
          <c:order val="1"/>
          <c:tx>
            <c:strRef>
              <c:f>RealPrice!$D$1</c:f>
              <c:strCache>
                <c:ptCount val="1"/>
                <c:pt idx="0">
                  <c:v>PriceInd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RealPrice!$D$777:$D$810</c:f>
              <c:numCache>
                <c:formatCode>0.0000</c:formatCode>
                <c:ptCount val="34"/>
                <c:pt idx="0">
                  <c:v>6.0521730170227606E-2</c:v>
                </c:pt>
                <c:pt idx="1">
                  <c:v>5.9801032483482952E-2</c:v>
                </c:pt>
                <c:pt idx="2">
                  <c:v>5.9408351432522544E-2</c:v>
                </c:pt>
                <c:pt idx="3">
                  <c:v>5.7392563923467858E-2</c:v>
                </c:pt>
                <c:pt idx="4">
                  <c:v>5.7462812706830929E-2</c:v>
                </c:pt>
                <c:pt idx="5">
                  <c:v>5.4189870788839432E-2</c:v>
                </c:pt>
                <c:pt idx="6">
                  <c:v>5.2021394317768012E-2</c:v>
                </c:pt>
                <c:pt idx="7">
                  <c:v>5.028578495274267E-2</c:v>
                </c:pt>
                <c:pt idx="8">
                  <c:v>4.925697014733154E-2</c:v>
                </c:pt>
                <c:pt idx="9">
                  <c:v>4.8268100400100149E-2</c:v>
                </c:pt>
                <c:pt idx="10">
                  <c:v>4.8472068090094585E-2</c:v>
                </c:pt>
                <c:pt idx="11">
                  <c:v>5.078834392784351E-2</c:v>
                </c:pt>
                <c:pt idx="12">
                  <c:v>5.4546530004159273E-2</c:v>
                </c:pt>
                <c:pt idx="13">
                  <c:v>5.3106914297307288E-2</c:v>
                </c:pt>
                <c:pt idx="14">
                  <c:v>5.571592129380102E-2</c:v>
                </c:pt>
                <c:pt idx="15">
                  <c:v>5.3003363519348999E-2</c:v>
                </c:pt>
                <c:pt idx="16">
                  <c:v>5.8746161343855074E-2</c:v>
                </c:pt>
                <c:pt idx="17">
                  <c:v>5.999084466097037E-2</c:v>
                </c:pt>
                <c:pt idx="18">
                  <c:v>5.7405217391933487E-2</c:v>
                </c:pt>
                <c:pt idx="19">
                  <c:v>6.340901572042211E-2</c:v>
                </c:pt>
                <c:pt idx="20">
                  <c:v>5.877087124355216E-2</c:v>
                </c:pt>
                <c:pt idx="21">
                  <c:v>5.3719175462381738E-2</c:v>
                </c:pt>
                <c:pt idx="22">
                  <c:v>5.2451899004650172E-2</c:v>
                </c:pt>
                <c:pt idx="23">
                  <c:v>4.953781503184488E-2</c:v>
                </c:pt>
                <c:pt idx="24">
                  <c:v>5.0208319400280615E-2</c:v>
                </c:pt>
                <c:pt idx="25">
                  <c:v>4.9666339898092597E-2</c:v>
                </c:pt>
                <c:pt idx="26">
                  <c:v>4.7743215100127058E-2</c:v>
                </c:pt>
                <c:pt idx="27">
                  <c:v>4.9449590639776338E-2</c:v>
                </c:pt>
                <c:pt idx="28">
                  <c:v>4.9148526009300413E-2</c:v>
                </c:pt>
                <c:pt idx="29">
                  <c:v>4.7211800359012353E-2</c:v>
                </c:pt>
                <c:pt idx="30">
                  <c:v>4.3377681216564712E-2</c:v>
                </c:pt>
                <c:pt idx="31">
                  <c:v>4.8207462370853681E-2</c:v>
                </c:pt>
                <c:pt idx="32">
                  <c:v>4.8122662632219794E-2</c:v>
                </c:pt>
                <c:pt idx="33">
                  <c:v>5.3102281774080239E-2</c:v>
                </c:pt>
              </c:numCache>
            </c:numRef>
          </c:val>
          <c:smooth val="0"/>
          <c:extLst>
            <c:ext xmlns:c16="http://schemas.microsoft.com/office/drawing/2014/chart" uri="{C3380CC4-5D6E-409C-BE32-E72D297353CC}">
              <c16:uniqueId val="{00000001-7BED-44E2-A4C6-97A60BC81C63}"/>
            </c:ext>
          </c:extLst>
        </c:ser>
        <c:ser>
          <c:idx val="2"/>
          <c:order val="2"/>
          <c:tx>
            <c:strRef>
              <c:f>RealPrice!$E$1</c:f>
              <c:strCache>
                <c:ptCount val="1"/>
                <c:pt idx="0">
                  <c:v>PricePho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RealPrice!$E$777:$E$820</c:f>
              <c:numCache>
                <c:formatCode>0.0000</c:formatCode>
                <c:ptCount val="44"/>
                <c:pt idx="0">
                  <c:v>4.0291627677965076E-2</c:v>
                </c:pt>
                <c:pt idx="1">
                  <c:v>3.8312395822015143E-2</c:v>
                </c:pt>
                <c:pt idx="2">
                  <c:v>3.6288015886588247E-2</c:v>
                </c:pt>
                <c:pt idx="3">
                  <c:v>3.6091857158800915E-2</c:v>
                </c:pt>
                <c:pt idx="4">
                  <c:v>3.5949391202394022E-2</c:v>
                </c:pt>
                <c:pt idx="5">
                  <c:v>3.3289100795677734E-2</c:v>
                </c:pt>
                <c:pt idx="6">
                  <c:v>3.1830134651885209E-2</c:v>
                </c:pt>
                <c:pt idx="7">
                  <c:v>3.0952224638032235E-2</c:v>
                </c:pt>
                <c:pt idx="8">
                  <c:v>3.0466640749470825E-2</c:v>
                </c:pt>
                <c:pt idx="9">
                  <c:v>3.4468779173914485E-2</c:v>
                </c:pt>
                <c:pt idx="10">
                  <c:v>3.4516077742902829E-2</c:v>
                </c:pt>
                <c:pt idx="11">
                  <c:v>3.5549758512641777E-2</c:v>
                </c:pt>
                <c:pt idx="12">
                  <c:v>3.7589733746959376E-2</c:v>
                </c:pt>
                <c:pt idx="13">
                  <c:v>3.5537923248396046E-2</c:v>
                </c:pt>
                <c:pt idx="14">
                  <c:v>3.7963592781947116E-2</c:v>
                </c:pt>
                <c:pt idx="15">
                  <c:v>3.5933869928587527E-2</c:v>
                </c:pt>
                <c:pt idx="16">
                  <c:v>4.1650093933240366E-2</c:v>
                </c:pt>
                <c:pt idx="17">
                  <c:v>4.2722936622402667E-2</c:v>
                </c:pt>
                <c:pt idx="18">
                  <c:v>4.0384150798579925E-2</c:v>
                </c:pt>
                <c:pt idx="19">
                  <c:v>5.3286356301661335E-2</c:v>
                </c:pt>
                <c:pt idx="20">
                  <c:v>5.1787050367175048E-2</c:v>
                </c:pt>
                <c:pt idx="21">
                  <c:v>4.8053874626286464E-2</c:v>
                </c:pt>
                <c:pt idx="22">
                  <c:v>4.6008078596204295E-2</c:v>
                </c:pt>
                <c:pt idx="23">
                  <c:v>4.3963689370964835E-2</c:v>
                </c:pt>
                <c:pt idx="24">
                  <c:v>4.3746160458356109E-2</c:v>
                </c:pt>
                <c:pt idx="25">
                  <c:v>4.3740970242276501E-2</c:v>
                </c:pt>
                <c:pt idx="26">
                  <c:v>4.251332742119935E-2</c:v>
                </c:pt>
                <c:pt idx="27">
                  <c:v>3.7927260559706868E-2</c:v>
                </c:pt>
                <c:pt idx="28">
                  <c:v>3.8025897833837433E-2</c:v>
                </c:pt>
                <c:pt idx="29">
                  <c:v>3.6256105748258903E-2</c:v>
                </c:pt>
                <c:pt idx="30">
                  <c:v>3.2026024070531373E-2</c:v>
                </c:pt>
                <c:pt idx="31">
                  <c:v>3.5100499959646855E-2</c:v>
                </c:pt>
                <c:pt idx="32">
                  <c:v>3.2986111330276131E-2</c:v>
                </c:pt>
                <c:pt idx="33">
                  <c:v>4.001825050412177E-2</c:v>
                </c:pt>
                <c:pt idx="34">
                  <c:v>4.1031339761057592E-2</c:v>
                </c:pt>
                <c:pt idx="35">
                  <c:v>3.7071457112397004E-2</c:v>
                </c:pt>
                <c:pt idx="36">
                  <c:v>3.5937448995475636E-2</c:v>
                </c:pt>
                <c:pt idx="37">
                  <c:v>3.5227916075723557E-2</c:v>
                </c:pt>
                <c:pt idx="38">
                  <c:v>3.4455711355227084E-2</c:v>
                </c:pt>
                <c:pt idx="39">
                  <c:v>3.3685734798099387E-2</c:v>
                </c:pt>
                <c:pt idx="40">
                  <c:v>3.2932018963424077E-2</c:v>
                </c:pt>
                <c:pt idx="41">
                  <c:v>3.2197517446238548E-2</c:v>
                </c:pt>
                <c:pt idx="42">
                  <c:v>3.1484614086730603E-2</c:v>
                </c:pt>
                <c:pt idx="43">
                  <c:v>3.0778962458107198E-2</c:v>
                </c:pt>
              </c:numCache>
            </c:numRef>
          </c:val>
          <c:smooth val="0"/>
          <c:extLst>
            <c:ext xmlns:c16="http://schemas.microsoft.com/office/drawing/2014/chart" uri="{C3380CC4-5D6E-409C-BE32-E72D297353CC}">
              <c16:uniqueId val="{00000002-7BED-44E2-A4C6-97A60BC81C63}"/>
            </c:ext>
          </c:extLst>
        </c:ser>
        <c:ser>
          <c:idx val="3"/>
          <c:order val="3"/>
          <c:tx>
            <c:strRef>
              <c:f>RealPrice!$F$1</c:f>
              <c:strCache>
                <c:ptCount val="1"/>
                <c:pt idx="0">
                  <c:v>PriceRes</c:v>
                </c:pt>
              </c:strCache>
            </c:strRef>
          </c:tx>
          <c:spPr>
            <a:ln w="12700">
              <a:solidFill>
                <a:srgbClr val="00FFFF"/>
              </a:solidFill>
              <a:prstDash val="solid"/>
            </a:ln>
          </c:spPr>
          <c:marker>
            <c:symbol val="x"/>
            <c:size val="5"/>
            <c:spPr>
              <a:noFill/>
              <a:ln>
                <a:solidFill>
                  <a:srgbClr val="00FFFF"/>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RealPrice!$F$777:$F$820</c:f>
              <c:numCache>
                <c:formatCode>0.0000</c:formatCode>
                <c:ptCount val="44"/>
                <c:pt idx="0">
                  <c:v>7.7517723002353545E-2</c:v>
                </c:pt>
                <c:pt idx="1">
                  <c:v>7.5778233702451972E-2</c:v>
                </c:pt>
                <c:pt idx="2">
                  <c:v>7.5006465095149383E-2</c:v>
                </c:pt>
                <c:pt idx="3">
                  <c:v>7.3304430354341629E-2</c:v>
                </c:pt>
                <c:pt idx="4">
                  <c:v>7.4595179145937454E-2</c:v>
                </c:pt>
                <c:pt idx="5">
                  <c:v>6.9105085727770785E-2</c:v>
                </c:pt>
                <c:pt idx="6">
                  <c:v>6.6197223786935142E-2</c:v>
                </c:pt>
                <c:pt idx="7">
                  <c:v>6.4188238372840364E-2</c:v>
                </c:pt>
                <c:pt idx="8">
                  <c:v>6.2661240910064267E-2</c:v>
                </c:pt>
                <c:pt idx="9">
                  <c:v>6.1426863152034161E-2</c:v>
                </c:pt>
                <c:pt idx="10">
                  <c:v>6.1090513886210854E-2</c:v>
                </c:pt>
                <c:pt idx="11">
                  <c:v>6.271596036472267E-2</c:v>
                </c:pt>
                <c:pt idx="12">
                  <c:v>6.6277373318439359E-2</c:v>
                </c:pt>
                <c:pt idx="13">
                  <c:v>6.4351816008258997E-2</c:v>
                </c:pt>
                <c:pt idx="14">
                  <c:v>6.6874347387340216E-2</c:v>
                </c:pt>
                <c:pt idx="15">
                  <c:v>6.4093445962499593E-2</c:v>
                </c:pt>
                <c:pt idx="16">
                  <c:v>6.9495890891991915E-2</c:v>
                </c:pt>
                <c:pt idx="17">
                  <c:v>7.0693659530134165E-2</c:v>
                </c:pt>
                <c:pt idx="18">
                  <c:v>6.8167269522912577E-2</c:v>
                </c:pt>
                <c:pt idx="19">
                  <c:v>7.4584244827324092E-2</c:v>
                </c:pt>
                <c:pt idx="20">
                  <c:v>6.9972707651219199E-2</c:v>
                </c:pt>
                <c:pt idx="21">
                  <c:v>6.4665914935889246E-2</c:v>
                </c:pt>
                <c:pt idx="22">
                  <c:v>6.3404834480005487E-2</c:v>
                </c:pt>
                <c:pt idx="23">
                  <c:v>6.0578665757712952E-2</c:v>
                </c:pt>
                <c:pt idx="24">
                  <c:v>6.2760356277161894E-2</c:v>
                </c:pt>
                <c:pt idx="25">
                  <c:v>6.1891435592993253E-2</c:v>
                </c:pt>
                <c:pt idx="26">
                  <c:v>5.9930475105715815E-2</c:v>
                </c:pt>
                <c:pt idx="27">
                  <c:v>5.801142800160905E-2</c:v>
                </c:pt>
                <c:pt idx="28">
                  <c:v>5.7560582269533422E-2</c:v>
                </c:pt>
                <c:pt idx="29">
                  <c:v>5.4472508652703949E-2</c:v>
                </c:pt>
                <c:pt idx="30">
                  <c:v>4.9969697297856136E-2</c:v>
                </c:pt>
                <c:pt idx="31">
                  <c:v>5.4719946585745437E-2</c:v>
                </c:pt>
                <c:pt idx="32">
                  <c:v>5.9400189957903797E-2</c:v>
                </c:pt>
                <c:pt idx="33">
                  <c:v>6.855772024401019E-2</c:v>
                </c:pt>
                <c:pt idx="34">
                  <c:v>6.7973242028410305E-2</c:v>
                </c:pt>
                <c:pt idx="35">
                  <c:v>6.6401585920756859E-2</c:v>
                </c:pt>
                <c:pt idx="36">
                  <c:v>6.4980728304646698E-2</c:v>
                </c:pt>
                <c:pt idx="37">
                  <c:v>6.3962067138920956E-2</c:v>
                </c:pt>
                <c:pt idx="38">
                  <c:v>6.2728166963522999E-2</c:v>
                </c:pt>
                <c:pt idx="39">
                  <c:v>6.1490966735450396E-2</c:v>
                </c:pt>
                <c:pt idx="40">
                  <c:v>6.0276486697233365E-2</c:v>
                </c:pt>
                <c:pt idx="41">
                  <c:v>5.9090234249054324E-2</c:v>
                </c:pt>
                <c:pt idx="42">
                  <c:v>5.7936932886206056E-2</c:v>
                </c:pt>
                <c:pt idx="43">
                  <c:v>5.6790476552281782E-2</c:v>
                </c:pt>
              </c:numCache>
            </c:numRef>
          </c:val>
          <c:smooth val="0"/>
          <c:extLst>
            <c:ext xmlns:c16="http://schemas.microsoft.com/office/drawing/2014/chart" uri="{C3380CC4-5D6E-409C-BE32-E72D297353CC}">
              <c16:uniqueId val="{00000003-7BED-44E2-A4C6-97A60BC81C63}"/>
            </c:ext>
          </c:extLst>
        </c:ser>
        <c:ser>
          <c:idx val="4"/>
          <c:order val="4"/>
          <c:tx>
            <c:strRef>
              <c:f>RealPrice!$G$1</c:f>
              <c:strCache>
                <c:ptCount val="1"/>
                <c:pt idx="0">
                  <c:v>PriceSL</c:v>
                </c:pt>
              </c:strCache>
            </c:strRef>
          </c:tx>
          <c:spPr>
            <a:ln w="12700">
              <a:solidFill>
                <a:srgbClr val="800080"/>
              </a:solidFill>
              <a:prstDash val="solid"/>
            </a:ln>
          </c:spPr>
          <c:marker>
            <c:symbol val="star"/>
            <c:size val="5"/>
            <c:spPr>
              <a:noFill/>
              <a:ln>
                <a:solidFill>
                  <a:srgbClr val="800080"/>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RealPrice!$G$777:$G$803</c:f>
              <c:numCache>
                <c:formatCode>0.0000</c:formatCode>
                <c:ptCount val="27"/>
                <c:pt idx="0">
                  <c:v>0.17838113470988579</c:v>
                </c:pt>
                <c:pt idx="1">
                  <c:v>0.17600213047637095</c:v>
                </c:pt>
                <c:pt idx="2">
                  <c:v>0.16992656574717269</c:v>
                </c:pt>
                <c:pt idx="3">
                  <c:v>0.1628745414905067</c:v>
                </c:pt>
                <c:pt idx="4">
                  <c:v>0.16412388124670058</c:v>
                </c:pt>
                <c:pt idx="5">
                  <c:v>0.1516228265540715</c:v>
                </c:pt>
                <c:pt idx="6">
                  <c:v>0.14507279995970843</c:v>
                </c:pt>
                <c:pt idx="7">
                  <c:v>0.1405458025608764</c:v>
                </c:pt>
                <c:pt idx="8">
                  <c:v>0.13680565083405039</c:v>
                </c:pt>
                <c:pt idx="9">
                  <c:v>0.13991080022934663</c:v>
                </c:pt>
                <c:pt idx="10">
                  <c:v>0.13691087548788933</c:v>
                </c:pt>
                <c:pt idx="11">
                  <c:v>0.1373741922679404</c:v>
                </c:pt>
                <c:pt idx="12">
                  <c:v>0.13839563755298842</c:v>
                </c:pt>
                <c:pt idx="13">
                  <c:v>0.13668467512152721</c:v>
                </c:pt>
                <c:pt idx="14">
                  <c:v>0.13836148285024907</c:v>
                </c:pt>
                <c:pt idx="15">
                  <c:v>0.13130110204899173</c:v>
                </c:pt>
                <c:pt idx="16">
                  <c:v>0.134283893265044</c:v>
                </c:pt>
                <c:pt idx="17">
                  <c:v>0.1314719310171997</c:v>
                </c:pt>
                <c:pt idx="18">
                  <c:v>0.12661971233332997</c:v>
                </c:pt>
                <c:pt idx="19">
                  <c:v>0.14132353004027612</c:v>
                </c:pt>
                <c:pt idx="20">
                  <c:v>0.1476909541090877</c:v>
                </c:pt>
                <c:pt idx="21">
                  <c:v>0.14041205326847242</c:v>
                </c:pt>
                <c:pt idx="22">
                  <c:v>0.13800025791852988</c:v>
                </c:pt>
                <c:pt idx="23">
                  <c:v>0.1339197547524853</c:v>
                </c:pt>
                <c:pt idx="24">
                  <c:v>0.13320014260148177</c:v>
                </c:pt>
                <c:pt idx="25">
                  <c:v>0.13237704140392978</c:v>
                </c:pt>
                <c:pt idx="26">
                  <c:v>0.12881545881922013</c:v>
                </c:pt>
              </c:numCache>
            </c:numRef>
          </c:val>
          <c:smooth val="0"/>
          <c:extLst>
            <c:ext xmlns:c16="http://schemas.microsoft.com/office/drawing/2014/chart" uri="{C3380CC4-5D6E-409C-BE32-E72D297353CC}">
              <c16:uniqueId val="{00000004-7BED-44E2-A4C6-97A60BC81C63}"/>
            </c:ext>
          </c:extLst>
        </c:ser>
        <c:ser>
          <c:idx val="5"/>
          <c:order val="5"/>
          <c:tx>
            <c:strRef>
              <c:f>RealPrice!$H$1</c:f>
              <c:strCache>
                <c:ptCount val="1"/>
                <c:pt idx="0">
                  <c:v>PriceSPA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RealPrice!$B$777:$B$820</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RealPrice!$H$777:$H$820</c:f>
              <c:numCache>
                <c:formatCode>0.0000</c:formatCode>
                <c:ptCount val="44"/>
                <c:pt idx="0">
                  <c:v>6.0521730170227606E-2</c:v>
                </c:pt>
                <c:pt idx="1">
                  <c:v>5.9801032483482952E-2</c:v>
                </c:pt>
                <c:pt idx="2">
                  <c:v>5.9408351432522544E-2</c:v>
                </c:pt>
                <c:pt idx="3">
                  <c:v>5.7392563923467858E-2</c:v>
                </c:pt>
                <c:pt idx="4">
                  <c:v>5.7462812706830929E-2</c:v>
                </c:pt>
                <c:pt idx="5">
                  <c:v>5.4189870788839432E-2</c:v>
                </c:pt>
                <c:pt idx="6">
                  <c:v>5.2021394317768012E-2</c:v>
                </c:pt>
                <c:pt idx="7">
                  <c:v>5.028578495274267E-2</c:v>
                </c:pt>
                <c:pt idx="8">
                  <c:v>4.925697014733154E-2</c:v>
                </c:pt>
                <c:pt idx="9">
                  <c:v>4.8268100400100149E-2</c:v>
                </c:pt>
                <c:pt idx="10">
                  <c:v>4.8472068090094585E-2</c:v>
                </c:pt>
                <c:pt idx="11">
                  <c:v>5.078834392784351E-2</c:v>
                </c:pt>
                <c:pt idx="12">
                  <c:v>5.4546530004159273E-2</c:v>
                </c:pt>
                <c:pt idx="13">
                  <c:v>5.3106914297307288E-2</c:v>
                </c:pt>
                <c:pt idx="14">
                  <c:v>5.571592129380102E-2</c:v>
                </c:pt>
                <c:pt idx="15">
                  <c:v>5.3003363519348999E-2</c:v>
                </c:pt>
                <c:pt idx="16">
                  <c:v>5.8746161343855074E-2</c:v>
                </c:pt>
                <c:pt idx="17">
                  <c:v>5.999084466097037E-2</c:v>
                </c:pt>
                <c:pt idx="18">
                  <c:v>5.7405217391933487E-2</c:v>
                </c:pt>
                <c:pt idx="19">
                  <c:v>6.340901572042211E-2</c:v>
                </c:pt>
                <c:pt idx="20">
                  <c:v>5.877087124355216E-2</c:v>
                </c:pt>
                <c:pt idx="21">
                  <c:v>5.3719175462381738E-2</c:v>
                </c:pt>
                <c:pt idx="22">
                  <c:v>5.2451899004650172E-2</c:v>
                </c:pt>
                <c:pt idx="23">
                  <c:v>4.953781503184488E-2</c:v>
                </c:pt>
                <c:pt idx="24">
                  <c:v>5.0208319400280615E-2</c:v>
                </c:pt>
                <c:pt idx="25">
                  <c:v>4.9666339898092597E-2</c:v>
                </c:pt>
                <c:pt idx="26">
                  <c:v>4.7743215100127058E-2</c:v>
                </c:pt>
                <c:pt idx="27">
                  <c:v>4.9449590639776338E-2</c:v>
                </c:pt>
                <c:pt idx="28">
                  <c:v>4.9148526009300413E-2</c:v>
                </c:pt>
                <c:pt idx="29">
                  <c:v>4.7211800359012353E-2</c:v>
                </c:pt>
                <c:pt idx="30">
                  <c:v>4.3377681216564712E-2</c:v>
                </c:pt>
                <c:pt idx="31">
                  <c:v>4.8207462370853681E-2</c:v>
                </c:pt>
                <c:pt idx="32">
                  <c:v>4.8122662632219794E-2</c:v>
                </c:pt>
                <c:pt idx="33">
                  <c:v>5.3102281774080239E-2</c:v>
                </c:pt>
                <c:pt idx="34">
                  <c:v>5.2764249886328829E-2</c:v>
                </c:pt>
                <c:pt idx="35">
                  <c:v>4.9479609625741695E-2</c:v>
                </c:pt>
                <c:pt idx="36">
                  <c:v>4.8448025821146247E-2</c:v>
                </c:pt>
                <c:pt idx="37">
                  <c:v>4.780818577809242E-2</c:v>
                </c:pt>
                <c:pt idx="38">
                  <c:v>4.6985082283138066E-2</c:v>
                </c:pt>
                <c:pt idx="39">
                  <c:v>4.6155765633350165E-2</c:v>
                </c:pt>
                <c:pt idx="40">
                  <c:v>4.5339828683550881E-2</c:v>
                </c:pt>
                <c:pt idx="41">
                  <c:v>4.4541501306729146E-2</c:v>
                </c:pt>
                <c:pt idx="42">
                  <c:v>4.376449641343564E-2</c:v>
                </c:pt>
                <c:pt idx="43">
                  <c:v>4.2989198805333396E-2</c:v>
                </c:pt>
              </c:numCache>
            </c:numRef>
          </c:val>
          <c:smooth val="0"/>
          <c:extLst>
            <c:ext xmlns:c16="http://schemas.microsoft.com/office/drawing/2014/chart" uri="{C3380CC4-5D6E-409C-BE32-E72D297353CC}">
              <c16:uniqueId val="{00000005-7BED-44E2-A4C6-97A60BC81C63}"/>
            </c:ext>
          </c:extLst>
        </c:ser>
        <c:dLbls>
          <c:showLegendKey val="0"/>
          <c:showVal val="0"/>
          <c:showCatName val="0"/>
          <c:showSerName val="0"/>
          <c:showPercent val="0"/>
          <c:showBubbleSize val="0"/>
        </c:dLbls>
        <c:marker val="1"/>
        <c:smooth val="0"/>
        <c:axId val="1277702216"/>
        <c:axId val="1"/>
      </c:lineChart>
      <c:catAx>
        <c:axId val="12777022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max val="0.18000000000000002"/>
          <c:min val="2.0000000000000004E-2"/>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702216"/>
        <c:crosses val="autoZero"/>
        <c:crossBetween val="between"/>
      </c:valAx>
      <c:spPr>
        <a:solidFill>
          <a:srgbClr val="C0C0C0"/>
        </a:solidFill>
        <a:ln w="12700">
          <a:solidFill>
            <a:srgbClr val="808080"/>
          </a:solidFill>
          <a:prstDash val="solid"/>
        </a:ln>
      </c:spPr>
    </c:plotArea>
    <c:legend>
      <c:legendPos val="r"/>
      <c:layout>
        <c:manualLayout>
          <c:xMode val="edge"/>
          <c:yMode val="edge"/>
          <c:x val="0.12527981821064313"/>
          <c:y val="0.86618123229645805"/>
          <c:w val="0.74273018725008366"/>
          <c:h val="9.5327304383981737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Residential - Real Price</a:t>
            </a:r>
          </a:p>
        </c:rich>
      </c:tx>
      <c:layout>
        <c:manualLayout>
          <c:xMode val="edge"/>
          <c:yMode val="edge"/>
          <c:x val="0.27397240482554364"/>
          <c:y val="3.9216069065746949E-2"/>
        </c:manualLayout>
      </c:layout>
      <c:overlay val="0"/>
      <c:spPr>
        <a:noFill/>
        <a:ln w="25400">
          <a:noFill/>
        </a:ln>
      </c:spPr>
    </c:title>
    <c:autoTitleDeleted val="0"/>
    <c:plotArea>
      <c:layout>
        <c:manualLayout>
          <c:layoutTarget val="inner"/>
          <c:xMode val="edge"/>
          <c:yMode val="edge"/>
          <c:x val="0.21369863013698631"/>
          <c:y val="0.17647126405968161"/>
          <c:w val="0.74794520547945209"/>
          <c:h val="0.53333537582481549"/>
        </c:manualLayout>
      </c:layout>
      <c:lineChart>
        <c:grouping val="standard"/>
        <c:varyColors val="0"/>
        <c:ser>
          <c:idx val="0"/>
          <c:order val="0"/>
          <c:tx>
            <c:v>Real</c:v>
          </c:tx>
          <c:spPr>
            <a:ln w="12700">
              <a:solidFill>
                <a:srgbClr val="000080"/>
              </a:solidFill>
              <a:prstDash val="solid"/>
            </a:ln>
          </c:spPr>
          <c:marker>
            <c:symbol val="diamond"/>
            <c:size val="5"/>
            <c:spPr>
              <a:solidFill>
                <a:srgbClr val="000080"/>
              </a:solidFill>
              <a:ln>
                <a:solidFill>
                  <a:srgbClr val="000080"/>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RealPrice!$F$782:$F$817</c:f>
              <c:numCache>
                <c:formatCode>0.0000</c:formatCode>
                <c:ptCount val="36"/>
                <c:pt idx="0">
                  <c:v>6.9105085727770785E-2</c:v>
                </c:pt>
                <c:pt idx="1">
                  <c:v>6.6197223786935142E-2</c:v>
                </c:pt>
                <c:pt idx="2">
                  <c:v>6.4188238372840364E-2</c:v>
                </c:pt>
                <c:pt idx="3">
                  <c:v>6.2661240910064267E-2</c:v>
                </c:pt>
                <c:pt idx="4">
                  <c:v>6.1426863152034161E-2</c:v>
                </c:pt>
                <c:pt idx="5">
                  <c:v>6.1090513886210854E-2</c:v>
                </c:pt>
                <c:pt idx="6">
                  <c:v>6.271596036472267E-2</c:v>
                </c:pt>
                <c:pt idx="7">
                  <c:v>6.6277373318439359E-2</c:v>
                </c:pt>
                <c:pt idx="8">
                  <c:v>6.4351816008258997E-2</c:v>
                </c:pt>
                <c:pt idx="9">
                  <c:v>6.6874347387340216E-2</c:v>
                </c:pt>
                <c:pt idx="10">
                  <c:v>6.4093445962499593E-2</c:v>
                </c:pt>
                <c:pt idx="11">
                  <c:v>6.9495890891991915E-2</c:v>
                </c:pt>
                <c:pt idx="12">
                  <c:v>7.0693659530134165E-2</c:v>
                </c:pt>
                <c:pt idx="13">
                  <c:v>6.8167269522912577E-2</c:v>
                </c:pt>
                <c:pt idx="14">
                  <c:v>7.4584244827324092E-2</c:v>
                </c:pt>
                <c:pt idx="15">
                  <c:v>6.9972707651219199E-2</c:v>
                </c:pt>
                <c:pt idx="16">
                  <c:v>6.4665914935889246E-2</c:v>
                </c:pt>
                <c:pt idx="17">
                  <c:v>6.3404834480005487E-2</c:v>
                </c:pt>
                <c:pt idx="18">
                  <c:v>6.0578665757712952E-2</c:v>
                </c:pt>
                <c:pt idx="19">
                  <c:v>6.2760356277161894E-2</c:v>
                </c:pt>
                <c:pt idx="20">
                  <c:v>6.1891435592993253E-2</c:v>
                </c:pt>
                <c:pt idx="21">
                  <c:v>5.9930475105715815E-2</c:v>
                </c:pt>
                <c:pt idx="22">
                  <c:v>5.801142800160905E-2</c:v>
                </c:pt>
                <c:pt idx="23">
                  <c:v>5.7560582269533422E-2</c:v>
                </c:pt>
                <c:pt idx="24">
                  <c:v>5.4472508652703949E-2</c:v>
                </c:pt>
                <c:pt idx="25">
                  <c:v>4.9969697297856136E-2</c:v>
                </c:pt>
                <c:pt idx="26">
                  <c:v>5.4719946585745437E-2</c:v>
                </c:pt>
                <c:pt idx="27">
                  <c:v>5.9400189957903797E-2</c:v>
                </c:pt>
                <c:pt idx="28">
                  <c:v>6.855772024401019E-2</c:v>
                </c:pt>
                <c:pt idx="29">
                  <c:v>6.7973242028410305E-2</c:v>
                </c:pt>
                <c:pt idx="30">
                  <c:v>6.6401585920756859E-2</c:v>
                </c:pt>
                <c:pt idx="31">
                  <c:v>6.4980728304646698E-2</c:v>
                </c:pt>
                <c:pt idx="32">
                  <c:v>6.3962067138920956E-2</c:v>
                </c:pt>
                <c:pt idx="33">
                  <c:v>6.2728166963522999E-2</c:v>
                </c:pt>
                <c:pt idx="34">
                  <c:v>6.1490966735450396E-2</c:v>
                </c:pt>
                <c:pt idx="35">
                  <c:v>6.0276486697233365E-2</c:v>
                </c:pt>
              </c:numCache>
            </c:numRef>
          </c:val>
          <c:smooth val="0"/>
          <c:extLst>
            <c:ext xmlns:c16="http://schemas.microsoft.com/office/drawing/2014/chart" uri="{C3380CC4-5D6E-409C-BE32-E72D297353CC}">
              <c16:uniqueId val="{00000000-163B-49E3-9145-466A74547DF3}"/>
            </c:ext>
          </c:extLst>
        </c:ser>
        <c:ser>
          <c:idx val="1"/>
          <c:order val="1"/>
          <c:tx>
            <c:v>MA Real</c:v>
          </c:tx>
          <c:spPr>
            <a:ln w="12700">
              <a:solidFill>
                <a:srgbClr val="FF00FF"/>
              </a:solidFill>
              <a:prstDash val="solid"/>
            </a:ln>
          </c:spPr>
          <c:marker>
            <c:symbol val="square"/>
            <c:size val="5"/>
            <c:spPr>
              <a:solidFill>
                <a:srgbClr val="FF00FF"/>
              </a:solidFill>
              <a:ln>
                <a:solidFill>
                  <a:srgbClr val="FF00FF"/>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MAPrice!$F$781:$F$816</c:f>
              <c:numCache>
                <c:formatCode>0.0000</c:formatCode>
                <c:ptCount val="36"/>
                <c:pt idx="0">
                  <c:v>7.1874412116445088E-2</c:v>
                </c:pt>
                <c:pt idx="1">
                  <c:v>6.7752283050553669E-2</c:v>
                </c:pt>
                <c:pt idx="2">
                  <c:v>6.5230954350427514E-2</c:v>
                </c:pt>
                <c:pt idx="3">
                  <c:v>6.3544203935137877E-2</c:v>
                </c:pt>
                <c:pt idx="4">
                  <c:v>6.2115363196665739E-2</c:v>
                </c:pt>
                <c:pt idx="5">
                  <c:v>6.122384562028773E-2</c:v>
                </c:pt>
                <c:pt idx="6">
                  <c:v>6.1443091119221464E-2</c:v>
                </c:pt>
                <c:pt idx="7">
                  <c:v>6.4752728182796482E-2</c:v>
                </c:pt>
                <c:pt idx="8">
                  <c:v>6.4997852443176476E-2</c:v>
                </c:pt>
                <c:pt idx="9">
                  <c:v>6.5949956547650443E-2</c:v>
                </c:pt>
                <c:pt idx="10">
                  <c:v>6.5663084227426921E-2</c:v>
                </c:pt>
                <c:pt idx="11">
                  <c:v>6.6427554904188044E-2</c:v>
                </c:pt>
                <c:pt idx="12">
                  <c:v>7.0163555375724967E-2</c:v>
                </c:pt>
                <c:pt idx="13">
                  <c:v>6.9377962802813872E-2</c:v>
                </c:pt>
                <c:pt idx="14">
                  <c:v>7.1907339677402288E-2</c:v>
                </c:pt>
                <c:pt idx="15">
                  <c:v>7.1623162421069517E-2</c:v>
                </c:pt>
                <c:pt idx="16">
                  <c:v>6.7575293262044658E-2</c:v>
                </c:pt>
                <c:pt idx="17">
                  <c:v>6.4040263626259683E-2</c:v>
                </c:pt>
                <c:pt idx="18">
                  <c:v>6.1870723563734992E-2</c:v>
                </c:pt>
                <c:pt idx="19">
                  <c:v>6.1802876931077499E-2</c:v>
                </c:pt>
                <c:pt idx="20">
                  <c:v>6.2409700964947107E-2</c:v>
                </c:pt>
                <c:pt idx="21">
                  <c:v>6.1026827566474928E-2</c:v>
                </c:pt>
                <c:pt idx="22">
                  <c:v>5.9012947370419185E-2</c:v>
                </c:pt>
                <c:pt idx="23">
                  <c:v>5.7746691744857769E-2</c:v>
                </c:pt>
                <c:pt idx="24">
                  <c:v>5.605989649658815E-2</c:v>
                </c:pt>
                <c:pt idx="25">
                  <c:v>5.277177221157961E-2</c:v>
                </c:pt>
                <c:pt idx="26">
                  <c:v>5.1499241388277099E-2</c:v>
                </c:pt>
                <c:pt idx="27">
                  <c:v>5.7065986497457734E-2</c:v>
                </c:pt>
                <c:pt idx="28">
                  <c:v>6.3518897451075182E-2</c:v>
                </c:pt>
                <c:pt idx="29">
                  <c:v>6.8633110589795571E-2</c:v>
                </c:pt>
                <c:pt idx="30">
                  <c:v>6.7246632852839147E-2</c:v>
                </c:pt>
                <c:pt idx="31">
                  <c:v>6.5749084015411061E-2</c:v>
                </c:pt>
                <c:pt idx="32">
                  <c:v>6.4510747279827654E-2</c:v>
                </c:pt>
                <c:pt idx="33">
                  <c:v>6.3399980460081676E-2</c:v>
                </c:pt>
                <c:pt idx="34">
                  <c:v>6.215817161582024E-2</c:v>
                </c:pt>
                <c:pt idx="35">
                  <c:v>6.0932476646364538E-2</c:v>
                </c:pt>
              </c:numCache>
            </c:numRef>
          </c:val>
          <c:smooth val="0"/>
          <c:extLst>
            <c:ext xmlns:c16="http://schemas.microsoft.com/office/drawing/2014/chart" uri="{C3380CC4-5D6E-409C-BE32-E72D297353CC}">
              <c16:uniqueId val="{00000001-163B-49E3-9145-466A74547DF3}"/>
            </c:ext>
          </c:extLst>
        </c:ser>
        <c:ser>
          <c:idx val="2"/>
          <c:order val="2"/>
          <c:tx>
            <c:v>Nominal</c:v>
          </c:tx>
          <c:spPr>
            <a:ln w="12700">
              <a:solidFill>
                <a:srgbClr val="339966"/>
              </a:solidFill>
              <a:prstDash val="solid"/>
            </a:ln>
          </c:spPr>
          <c:marker>
            <c:symbol val="triangle"/>
            <c:size val="5"/>
            <c:spPr>
              <a:solidFill>
                <a:srgbClr val="92D050"/>
              </a:solidFill>
              <a:ln>
                <a:solidFill>
                  <a:srgbClr val="92D050"/>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NominalPrice!$F$779:$F$814</c:f>
              <c:numCache>
                <c:formatCode>_("$"* #,##0.0000_);_("$"* \(#,##0.0000\);_("$"* "-"??_);_(@_)</c:formatCode>
                <c:ptCount val="36"/>
                <c:pt idx="0">
                  <c:v>8.26493633123878E-2</c:v>
                </c:pt>
                <c:pt idx="1">
                  <c:v>8.1492686941088105E-2</c:v>
                </c:pt>
                <c:pt idx="2">
                  <c:v>8.0870245099058685E-2</c:v>
                </c:pt>
                <c:pt idx="3">
                  <c:v>8.0169791580399039E-2</c:v>
                </c:pt>
                <c:pt idx="4">
                  <c:v>8.0305486543345725E-2</c:v>
                </c:pt>
                <c:pt idx="5">
                  <c:v>8.2564211803156234E-2</c:v>
                </c:pt>
                <c:pt idx="6">
                  <c:v>8.7168534212214224E-2</c:v>
                </c:pt>
                <c:pt idx="7">
                  <c:v>9.3567575839007724E-2</c:v>
                </c:pt>
                <c:pt idx="8">
                  <c:v>9.2924029148692411E-2</c:v>
                </c:pt>
                <c:pt idx="9">
                  <c:v>9.9135103829929225E-2</c:v>
                </c:pt>
                <c:pt idx="10">
                  <c:v>9.8224370373200268E-2</c:v>
                </c:pt>
                <c:pt idx="11">
                  <c:v>0.10995122324294088</c:v>
                </c:pt>
                <c:pt idx="12">
                  <c:v>0.1150337669475802</c:v>
                </c:pt>
                <c:pt idx="13">
                  <c:v>0.11515517679123401</c:v>
                </c:pt>
                <c:pt idx="14">
                  <c:v>0.12554850878043683</c:v>
                </c:pt>
                <c:pt idx="15">
                  <c:v>0.11976239939140243</c:v>
                </c:pt>
                <c:pt idx="16">
                  <c:v>0.11416539814444315</c:v>
                </c:pt>
                <c:pt idx="17">
                  <c:v>0.11426098265099872</c:v>
                </c:pt>
                <c:pt idx="18">
                  <c:v>0.11076932743642316</c:v>
                </c:pt>
                <c:pt idx="19">
                  <c:v>0.11661361720100351</c:v>
                </c:pt>
                <c:pt idx="20">
                  <c:v>0.11513514784497002</c:v>
                </c:pt>
                <c:pt idx="21">
                  <c:v>0.1128940290883232</c:v>
                </c:pt>
                <c:pt idx="22">
                  <c:v>0.11161110261215478</c:v>
                </c:pt>
                <c:pt idx="23">
                  <c:v>0.11344732377263751</c:v>
                </c:pt>
                <c:pt idx="24">
                  <c:v>0.10931422863191396</c:v>
                </c:pt>
                <c:pt idx="25">
                  <c:v>0.10149940883370999</c:v>
                </c:pt>
                <c:pt idx="26">
                  <c:v>0.11642513800367128</c:v>
                </c:pt>
                <c:pt idx="27">
                  <c:v>0.13646264102566502</c:v>
                </c:pt>
                <c:pt idx="28">
                  <c:v>0.16367185583455401</c:v>
                </c:pt>
                <c:pt idx="29">
                  <c:v>0.16619775857584812</c:v>
                </c:pt>
                <c:pt idx="30">
                  <c:v>0.165680088729737</c:v>
                </c:pt>
                <c:pt idx="31">
                  <c:v>0.16538874055094022</c:v>
                </c:pt>
                <c:pt idx="32">
                  <c:v>0.16610578809635954</c:v>
                </c:pt>
                <c:pt idx="33">
                  <c:v>0.16631414385926446</c:v>
                </c:pt>
                <c:pt idx="34">
                  <c:v>0.16652276097443428</c:v>
                </c:pt>
                <c:pt idx="35">
                  <c:v>0.16673163976969774</c:v>
                </c:pt>
              </c:numCache>
            </c:numRef>
          </c:val>
          <c:smooth val="0"/>
          <c:extLst>
            <c:ext xmlns:c16="http://schemas.microsoft.com/office/drawing/2014/chart" uri="{C3380CC4-5D6E-409C-BE32-E72D297353CC}">
              <c16:uniqueId val="{00000002-163B-49E3-9145-466A74547DF3}"/>
            </c:ext>
          </c:extLst>
        </c:ser>
        <c:dLbls>
          <c:showLegendKey val="0"/>
          <c:showVal val="0"/>
          <c:showCatName val="0"/>
          <c:showSerName val="0"/>
          <c:showPercent val="0"/>
          <c:showBubbleSize val="0"/>
        </c:dLbls>
        <c:marker val="1"/>
        <c:smooth val="0"/>
        <c:axId val="1277582168"/>
        <c:axId val="1"/>
      </c:lineChart>
      <c:catAx>
        <c:axId val="1277582168"/>
        <c:scaling>
          <c:orientation val="minMax"/>
        </c:scaling>
        <c:delete val="0"/>
        <c:axPos val="b"/>
        <c:majorGridlines/>
        <c:numFmt formatCode="General" sourceLinked="1"/>
        <c:majorTickMark val="out"/>
        <c:minorTickMark val="none"/>
        <c:tickLblPos val="nextTo"/>
        <c:spPr>
          <a:ln w="3175">
            <a:solidFill>
              <a:srgbClr val="000000"/>
            </a:solidFill>
            <a:prstDash val="solid"/>
          </a:ln>
        </c:spPr>
        <c:txPr>
          <a:bodyPr rot="-54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min val="4.0000000000000008E-2"/>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277582168"/>
        <c:crosses val="autoZero"/>
        <c:crossBetween val="between"/>
      </c:valAx>
      <c:spPr>
        <a:solidFill>
          <a:srgbClr val="C0C0C0"/>
        </a:solidFill>
        <a:ln w="12700">
          <a:solidFill>
            <a:srgbClr val="808080"/>
          </a:solidFill>
          <a:prstDash val="solid"/>
        </a:ln>
      </c:spPr>
    </c:plotArea>
    <c:legend>
      <c:legendPos val="r"/>
      <c:layout>
        <c:manualLayout>
          <c:xMode val="edge"/>
          <c:yMode val="edge"/>
          <c:x val="0.24954215126778878"/>
          <c:y val="0.88376738031712987"/>
          <c:w val="0.61651520624142175"/>
          <c:h val="6.9570725146959944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Commercial - Real Price</a:t>
            </a:r>
          </a:p>
        </c:rich>
      </c:tx>
      <c:overlay val="0"/>
      <c:spPr>
        <a:noFill/>
        <a:ln w="25400">
          <a:noFill/>
        </a:ln>
      </c:spPr>
    </c:title>
    <c:autoTitleDeleted val="0"/>
    <c:plotArea>
      <c:layout>
        <c:manualLayout>
          <c:layoutTarget val="inner"/>
          <c:xMode val="edge"/>
          <c:yMode val="edge"/>
          <c:x val="0.12882497125875794"/>
          <c:y val="0.16554708005249344"/>
          <c:w val="0.79802462708690336"/>
          <c:h val="0.59731709317585302"/>
        </c:manualLayout>
      </c:layout>
      <c:lineChart>
        <c:grouping val="standard"/>
        <c:varyColors val="0"/>
        <c:ser>
          <c:idx val="0"/>
          <c:order val="0"/>
          <c:tx>
            <c:v>Real</c:v>
          </c:tx>
          <c:spPr>
            <a:ln w="12700">
              <a:solidFill>
                <a:srgbClr val="000080"/>
              </a:solidFill>
              <a:prstDash val="solid"/>
            </a:ln>
          </c:spPr>
          <c:marker>
            <c:symbol val="diamond"/>
            <c:size val="5"/>
            <c:spPr>
              <a:solidFill>
                <a:srgbClr val="000080"/>
              </a:solidFill>
              <a:ln>
                <a:solidFill>
                  <a:srgbClr val="000080"/>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RealPrice!$C$782:$C$817</c:f>
              <c:numCache>
                <c:formatCode>0.0000</c:formatCode>
                <c:ptCount val="36"/>
                <c:pt idx="0">
                  <c:v>5.6159631612905249E-2</c:v>
                </c:pt>
                <c:pt idx="1">
                  <c:v>5.3906877084374888E-2</c:v>
                </c:pt>
                <c:pt idx="2">
                  <c:v>5.1897516572134345E-2</c:v>
                </c:pt>
                <c:pt idx="3">
                  <c:v>5.0712740604250441E-2</c:v>
                </c:pt>
                <c:pt idx="4">
                  <c:v>4.9496458140161119E-2</c:v>
                </c:pt>
                <c:pt idx="5">
                  <c:v>4.9692610859390841E-2</c:v>
                </c:pt>
                <c:pt idx="6">
                  <c:v>5.1796082587011884E-2</c:v>
                </c:pt>
                <c:pt idx="7">
                  <c:v>5.5608000391508393E-2</c:v>
                </c:pt>
                <c:pt idx="8">
                  <c:v>5.4381022650629489E-2</c:v>
                </c:pt>
                <c:pt idx="9">
                  <c:v>5.6944451589539979E-2</c:v>
                </c:pt>
                <c:pt idx="10">
                  <c:v>5.4074404702523567E-2</c:v>
                </c:pt>
                <c:pt idx="11">
                  <c:v>5.9899342500605239E-2</c:v>
                </c:pt>
                <c:pt idx="12">
                  <c:v>6.1469256109164282E-2</c:v>
                </c:pt>
                <c:pt idx="13">
                  <c:v>5.9216124133044119E-2</c:v>
                </c:pt>
                <c:pt idx="14">
                  <c:v>6.5600404823051545E-2</c:v>
                </c:pt>
                <c:pt idx="15">
                  <c:v>6.1060108422012017E-2</c:v>
                </c:pt>
                <c:pt idx="16">
                  <c:v>5.6043094214808575E-2</c:v>
                </c:pt>
                <c:pt idx="17">
                  <c:v>5.4997548124898515E-2</c:v>
                </c:pt>
                <c:pt idx="18">
                  <c:v>5.2247059874163199E-2</c:v>
                </c:pt>
                <c:pt idx="19">
                  <c:v>5.282660429952258E-2</c:v>
                </c:pt>
                <c:pt idx="20">
                  <c:v>5.1895788411747301E-2</c:v>
                </c:pt>
                <c:pt idx="21">
                  <c:v>4.9951642784954078E-2</c:v>
                </c:pt>
                <c:pt idx="22">
                  <c:v>4.7168407328912872E-2</c:v>
                </c:pt>
                <c:pt idx="23">
                  <c:v>4.7108080057182783E-2</c:v>
                </c:pt>
                <c:pt idx="24">
                  <c:v>4.4986157534709525E-2</c:v>
                </c:pt>
                <c:pt idx="25">
                  <c:v>4.125913020685798E-2</c:v>
                </c:pt>
                <c:pt idx="26">
                  <c:v>4.6032600562949777E-2</c:v>
                </c:pt>
                <c:pt idx="27">
                  <c:v>4.5932500011594157E-2</c:v>
                </c:pt>
                <c:pt idx="28">
                  <c:v>5.1493223786565345E-2</c:v>
                </c:pt>
                <c:pt idx="29">
                  <c:v>5.0729721238627699E-2</c:v>
                </c:pt>
                <c:pt idx="30">
                  <c:v>4.6980009604184331E-2</c:v>
                </c:pt>
                <c:pt idx="31">
                  <c:v>4.5804729097577816E-2</c:v>
                </c:pt>
                <c:pt idx="32">
                  <c:v>4.5037863405155087E-2</c:v>
                </c:pt>
                <c:pt idx="33">
                  <c:v>4.4079738148363606E-2</c:v>
                </c:pt>
                <c:pt idx="34">
                  <c:v>4.3122952715699214E-2</c:v>
                </c:pt>
                <c:pt idx="35">
                  <c:v>4.2185763981859435E-2</c:v>
                </c:pt>
              </c:numCache>
            </c:numRef>
          </c:val>
          <c:smooth val="0"/>
          <c:extLst>
            <c:ext xmlns:c16="http://schemas.microsoft.com/office/drawing/2014/chart" uri="{C3380CC4-5D6E-409C-BE32-E72D297353CC}">
              <c16:uniqueId val="{00000000-949B-4387-844F-A55F68739CCF}"/>
            </c:ext>
          </c:extLst>
        </c:ser>
        <c:ser>
          <c:idx val="1"/>
          <c:order val="1"/>
          <c:tx>
            <c:v>MA Real</c:v>
          </c:tx>
          <c:spPr>
            <a:ln w="12700">
              <a:solidFill>
                <a:srgbClr val="FF00FF"/>
              </a:solidFill>
              <a:prstDash val="solid"/>
            </a:ln>
          </c:spPr>
          <c:marker>
            <c:symbol val="square"/>
            <c:size val="5"/>
            <c:spPr>
              <a:solidFill>
                <a:srgbClr val="FF00FF"/>
              </a:solidFill>
              <a:ln>
                <a:solidFill>
                  <a:srgbClr val="FF00FF"/>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MAPrice!$C$781:$C$816</c:f>
              <c:numCache>
                <c:formatCode>0.0000</c:formatCode>
                <c:ptCount val="36"/>
                <c:pt idx="0">
                  <c:v>5.7659145460565948E-2</c:v>
                </c:pt>
                <c:pt idx="1">
                  <c:v>5.5247894259469625E-2</c:v>
                </c:pt>
                <c:pt idx="2">
                  <c:v>5.2787455856418079E-2</c:v>
                </c:pt>
                <c:pt idx="3">
                  <c:v>5.1502595471232759E-2</c:v>
                </c:pt>
                <c:pt idx="4">
                  <c:v>5.0080883467429949E-2</c:v>
                </c:pt>
                <c:pt idx="5">
                  <c:v>4.9541486763144849E-2</c:v>
                </c:pt>
                <c:pt idx="6">
                  <c:v>5.0403714364048689E-2</c:v>
                </c:pt>
                <c:pt idx="7">
                  <c:v>5.3817700491333519E-2</c:v>
                </c:pt>
                <c:pt idx="8">
                  <c:v>5.4728236308499073E-2</c:v>
                </c:pt>
                <c:pt idx="9">
                  <c:v>5.5920522539388229E-2</c:v>
                </c:pt>
                <c:pt idx="10">
                  <c:v>5.5681148522535528E-2</c:v>
                </c:pt>
                <c:pt idx="11">
                  <c:v>5.6621328806053466E-2</c:v>
                </c:pt>
                <c:pt idx="12">
                  <c:v>6.068459461976581E-2</c:v>
                </c:pt>
                <c:pt idx="13">
                  <c:v>6.0280002800085421E-2</c:v>
                </c:pt>
                <c:pt idx="14">
                  <c:v>6.3080362652772975E-2</c:v>
                </c:pt>
                <c:pt idx="15">
                  <c:v>6.2684049118650095E-2</c:v>
                </c:pt>
                <c:pt idx="16">
                  <c:v>5.8747009406681296E-2</c:v>
                </c:pt>
                <c:pt idx="17">
                  <c:v>5.5536476786268427E-2</c:v>
                </c:pt>
                <c:pt idx="18">
                  <c:v>5.3703503689679292E-2</c:v>
                </c:pt>
                <c:pt idx="19">
                  <c:v>5.2553476829655027E-2</c:v>
                </c:pt>
                <c:pt idx="20">
                  <c:v>5.2441893629926038E-2</c:v>
                </c:pt>
                <c:pt idx="21">
                  <c:v>5.1021613557145733E-2</c:v>
                </c:pt>
                <c:pt idx="22">
                  <c:v>4.8553449857074139E-2</c:v>
                </c:pt>
                <c:pt idx="23">
                  <c:v>4.7186003033391773E-2</c:v>
                </c:pt>
                <c:pt idx="24">
                  <c:v>4.6002450186625743E-2</c:v>
                </c:pt>
                <c:pt idx="25">
                  <c:v>4.3675647061290339E-2</c:v>
                </c:pt>
                <c:pt idx="26">
                  <c:v>4.2819182671374988E-2</c:v>
                </c:pt>
                <c:pt idx="27">
                  <c:v>4.6099143019109716E-2</c:v>
                </c:pt>
                <c:pt idx="28">
                  <c:v>4.865765771986752E-2</c:v>
                </c:pt>
                <c:pt idx="29">
                  <c:v>5.1246844795966022E-2</c:v>
                </c:pt>
                <c:pt idx="30">
                  <c:v>4.8998812895413892E-2</c:v>
                </c:pt>
                <c:pt idx="31">
                  <c:v>4.6439274544640814E-2</c:v>
                </c:pt>
                <c:pt idx="32">
                  <c:v>4.5450435502668196E-2</c:v>
                </c:pt>
                <c:pt idx="33">
                  <c:v>4.4600303245413052E-2</c:v>
                </c:pt>
                <c:pt idx="34">
                  <c:v>4.3638296592997332E-2</c:v>
                </c:pt>
                <c:pt idx="35">
                  <c:v>4.2691279844977177E-2</c:v>
                </c:pt>
              </c:numCache>
            </c:numRef>
          </c:val>
          <c:smooth val="0"/>
          <c:extLst>
            <c:ext xmlns:c16="http://schemas.microsoft.com/office/drawing/2014/chart" uri="{C3380CC4-5D6E-409C-BE32-E72D297353CC}">
              <c16:uniqueId val="{00000001-949B-4387-844F-A55F68739CCF}"/>
            </c:ext>
          </c:extLst>
        </c:ser>
        <c:ser>
          <c:idx val="2"/>
          <c:order val="2"/>
          <c:tx>
            <c:v>Nominal</c:v>
          </c:tx>
          <c:spPr>
            <a:ln w="25400">
              <a:solidFill>
                <a:srgbClr val="339966"/>
              </a:solidFill>
              <a:prstDash val="solid"/>
            </a:ln>
          </c:spP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NominalPrice!$C$779:$C$814</c:f>
              <c:numCache>
                <c:formatCode>_("$"* #,##0.0000_);_("$"* \(#,##0.0000\);_("$"* "-"??_);_(@_)</c:formatCode>
                <c:ptCount val="36"/>
                <c:pt idx="0">
                  <c:v>6.7166157811353558E-2</c:v>
                </c:pt>
                <c:pt idx="1">
                  <c:v>6.6356866920728605E-2</c:v>
                </c:pt>
                <c:pt idx="2">
                  <c:v>6.5385431389488449E-2</c:v>
                </c:pt>
                <c:pt idx="3">
                  <c:v>6.4881030312399945E-2</c:v>
                </c:pt>
                <c:pt idx="4">
                  <c:v>6.4708659438135793E-2</c:v>
                </c:pt>
                <c:pt idx="5">
                  <c:v>6.7160135656478423E-2</c:v>
                </c:pt>
                <c:pt idx="6">
                  <c:v>7.1990665015137817E-2</c:v>
                </c:pt>
                <c:pt idx="7">
                  <c:v>7.8504712727101439E-2</c:v>
                </c:pt>
                <c:pt idx="8">
                  <c:v>7.8525389492911601E-2</c:v>
                </c:pt>
                <c:pt idx="9">
                  <c:v>8.4414536978306767E-2</c:v>
                </c:pt>
                <c:pt idx="10">
                  <c:v>8.2870542704505668E-2</c:v>
                </c:pt>
                <c:pt idx="11">
                  <c:v>9.4769426107973051E-2</c:v>
                </c:pt>
                <c:pt idx="12">
                  <c:v>0.10002725018647916</c:v>
                </c:pt>
                <c:pt idx="13">
                  <c:v>0.10003941112649363</c:v>
                </c:pt>
                <c:pt idx="14">
                  <c:v>0.11041587259808205</c:v>
                </c:pt>
                <c:pt idx="15">
                  <c:v>0.10450636293105069</c:v>
                </c:pt>
                <c:pt idx="16">
                  <c:v>9.8936754709816124E-2</c:v>
                </c:pt>
                <c:pt idx="17">
                  <c:v>9.9107012420024732E-2</c:v>
                </c:pt>
                <c:pt idx="18">
                  <c:v>9.5532020768210144E-2</c:v>
                </c:pt>
                <c:pt idx="19">
                  <c:v>9.8151708702774787E-2</c:v>
                </c:pt>
                <c:pt idx="20">
                  <c:v>9.6537834460679803E-2</c:v>
                </c:pt>
                <c:pt idx="21">
                  <c:v>9.4092715042977712E-2</c:v>
                </c:pt>
                <c:pt idx="22">
                  <c:v>9.0750583665477516E-2</c:v>
                </c:pt>
                <c:pt idx="23">
                  <c:v>9.2842295036306366E-2</c:v>
                </c:pt>
                <c:pt idx="24">
                  <c:v>9.0277094447715214E-2</c:v>
                </c:pt>
                <c:pt idx="25">
                  <c:v>8.3800959204959571E-2</c:v>
                </c:pt>
                <c:pt idx="26">
                  <c:v>9.7936703485542634E-2</c:v>
                </c:pt>
                <c:pt idx="27">
                  <c:v>0.10553465922789963</c:v>
                </c:pt>
                <c:pt idx="28">
                  <c:v>0.12291986258834471</c:v>
                </c:pt>
                <c:pt idx="29">
                  <c:v>0.12403478240509581</c:v>
                </c:pt>
                <c:pt idx="30">
                  <c:v>0.11721926175075705</c:v>
                </c:pt>
                <c:pt idx="31">
                  <c:v>0.11658043793930446</c:v>
                </c:pt>
                <c:pt idx="32">
                  <c:v>0.116959122848164</c:v>
                </c:pt>
                <c:pt idx="33">
                  <c:v>0.11686899374751646</c:v>
                </c:pt>
                <c:pt idx="34">
                  <c:v>0.11677893410066258</c:v>
                </c:pt>
                <c:pt idx="35">
                  <c:v>0.11668894385408103</c:v>
                </c:pt>
              </c:numCache>
            </c:numRef>
          </c:val>
          <c:smooth val="0"/>
          <c:extLst>
            <c:ext xmlns:c16="http://schemas.microsoft.com/office/drawing/2014/chart" uri="{C3380CC4-5D6E-409C-BE32-E72D297353CC}">
              <c16:uniqueId val="{00000002-949B-4387-844F-A55F68739CCF}"/>
            </c:ext>
          </c:extLst>
        </c:ser>
        <c:dLbls>
          <c:showLegendKey val="0"/>
          <c:showVal val="0"/>
          <c:showCatName val="0"/>
          <c:showSerName val="0"/>
          <c:showPercent val="0"/>
          <c:showBubbleSize val="0"/>
        </c:dLbls>
        <c:marker val="1"/>
        <c:smooth val="0"/>
        <c:axId val="1277578560"/>
        <c:axId val="1"/>
      </c:lineChart>
      <c:catAx>
        <c:axId val="1277578560"/>
        <c:scaling>
          <c:orientation val="minMax"/>
        </c:scaling>
        <c:delete val="0"/>
        <c:axPos val="b"/>
        <c:majorGridlines/>
        <c:numFmt formatCode="General" sourceLinked="1"/>
        <c:majorTickMark val="none"/>
        <c:minorTickMark val="none"/>
        <c:tickLblPos val="nextTo"/>
        <c:spPr>
          <a:ln w="3175">
            <a:solidFill>
              <a:srgbClr val="000000"/>
            </a:solidFill>
            <a:prstDash val="solid"/>
          </a:ln>
        </c:spPr>
        <c:txPr>
          <a:bodyPr rot="-54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min val="3.0000000000000006E-2"/>
        </c:scaling>
        <c:delete val="0"/>
        <c:axPos val="l"/>
        <c:majorGridlines>
          <c:spPr>
            <a:ln w="3175">
              <a:solidFill>
                <a:srgbClr val="000000"/>
              </a:solidFill>
              <a:prstDash val="solid"/>
            </a:ln>
          </c:spPr>
        </c:majorGridlines>
        <c:numFmt formatCode="\$#,##0.00" sourceLinked="0"/>
        <c:majorTickMark val="none"/>
        <c:minorTickMark val="none"/>
        <c:tickLblPos val="nextTo"/>
        <c:spPr>
          <a:ln w="9525">
            <a:noFill/>
          </a:ln>
        </c:spPr>
        <c:txPr>
          <a:bodyPr rot="0" vert="horz"/>
          <a:lstStyle/>
          <a:p>
            <a:pPr>
              <a:defRPr sz="850" b="0" i="0" u="none" strike="noStrike" baseline="0">
                <a:solidFill>
                  <a:srgbClr val="000000"/>
                </a:solidFill>
                <a:latin typeface="Arial"/>
                <a:ea typeface="Arial"/>
                <a:cs typeface="Arial"/>
              </a:defRPr>
            </a:pPr>
            <a:endParaRPr lang="en-US"/>
          </a:p>
        </c:txPr>
        <c:crossAx val="1277578560"/>
        <c:crosses val="autoZero"/>
        <c:crossBetween val="between"/>
      </c:valAx>
      <c:spPr>
        <a:solidFill>
          <a:srgbClr val="C0C0C0"/>
        </a:solidFill>
        <a:ln w="12700">
          <a:solidFill>
            <a:srgbClr val="808080"/>
          </a:solidFill>
          <a:prstDash val="solid"/>
        </a:ln>
      </c:spPr>
    </c:plotArea>
    <c:legend>
      <c:legendPos val="r"/>
      <c:layout>
        <c:manualLayout>
          <c:xMode val="edge"/>
          <c:yMode val="edge"/>
          <c:x val="0.16513819258831178"/>
          <c:y val="0.88328912466843501"/>
          <c:w val="0.67523109152640326"/>
          <c:h val="7.6923076923076983E-2"/>
        </c:manualLayout>
      </c:layout>
      <c:overlay val="0"/>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Industrial</a:t>
            </a:r>
          </a:p>
        </c:rich>
      </c:tx>
      <c:layout>
        <c:manualLayout>
          <c:xMode val="edge"/>
          <c:yMode val="edge"/>
          <c:x val="0.20394617481904365"/>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Inputs'!$F$7:$F$32</c:f>
              <c:numCache>
                <c:formatCode>_("$"* #,##0.0000_);_("$"* \(#,##0.0000\);_("$"* "-"??_);_(@_)</c:formatCode>
                <c:ptCount val="26"/>
                <c:pt idx="0">
                  <c:v>8.9853675636693595E-2</c:v>
                </c:pt>
                <c:pt idx="1">
                  <c:v>9.0037940007683434E-2</c:v>
                </c:pt>
                <c:pt idx="2">
                  <c:v>0.10198969341770731</c:v>
                </c:pt>
                <c:pt idx="3">
                  <c:v>9.8066112401842362E-2</c:v>
                </c:pt>
                <c:pt idx="4">
                  <c:v>9.2614675521868986E-2</c:v>
                </c:pt>
                <c:pt idx="5">
                  <c:v>9.3022112758271144E-2</c:v>
                </c:pt>
                <c:pt idx="6">
                  <c:v>8.8695916417936449E-2</c:v>
                </c:pt>
                <c:pt idx="7">
                  <c:v>8.9944059148654151E-2</c:v>
                </c:pt>
                <c:pt idx="8">
                  <c:v>8.8207778005197232E-2</c:v>
                </c:pt>
                <c:pt idx="9">
                  <c:v>8.5346603029156712E-2</c:v>
                </c:pt>
                <c:pt idx="10">
                  <c:v>8.11275988135855E-2</c:v>
                </c:pt>
                <c:pt idx="11">
                  <c:v>8.2902030312998504E-2</c:v>
                </c:pt>
                <c:pt idx="12">
                  <c:v>8.0323289257431943E-2</c:v>
                </c:pt>
                <c:pt idx="13">
                  <c:v>7.2997882724930352E-2</c:v>
                </c:pt>
                <c:pt idx="14">
                  <c:v>8.5708654340918081E-2</c:v>
                </c:pt>
                <c:pt idx="15">
                  <c:v>8.9033305525883177E-2</c:v>
                </c:pt>
                <c:pt idx="16">
                  <c:v>0.10268726729241405</c:v>
                </c:pt>
                <c:pt idx="17">
                  <c:v>0.10318592448141674</c:v>
                </c:pt>
                <c:pt idx="18">
                  <c:v>9.7028929723877444E-2</c:v>
                </c:pt>
                <c:pt idx="19">
                  <c:v>9.6364634492684828E-2</c:v>
                </c:pt>
                <c:pt idx="20">
                  <c:v>9.6658341643935927E-2</c:v>
                </c:pt>
                <c:pt idx="21">
                  <c:v>9.6480412225183207E-2</c:v>
                </c:pt>
                <c:pt idx="22">
                  <c:v>9.630281034027309E-2</c:v>
                </c:pt>
                <c:pt idx="23">
                  <c:v>9.6125535386278743E-2</c:v>
                </c:pt>
                <c:pt idx="24">
                  <c:v>9.5948586761383223E-2</c:v>
                </c:pt>
                <c:pt idx="25">
                  <c:v>9.5948586761383223E-2</c:v>
                </c:pt>
              </c:numCache>
            </c:numRef>
          </c:val>
          <c:smooth val="0"/>
          <c:extLst>
            <c:ext xmlns:c16="http://schemas.microsoft.com/office/drawing/2014/chart" uri="{C3380CC4-5D6E-409C-BE32-E72D297353CC}">
              <c16:uniqueId val="{00000000-4813-48C4-9690-EE3D92467ABE}"/>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0.13"/>
          <c:min val="6.0000000000000012E-2"/>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SPA - Real Price</a:t>
            </a:r>
          </a:p>
        </c:rich>
      </c:tx>
      <c:overlay val="0"/>
      <c:spPr>
        <a:noFill/>
        <a:ln w="25400">
          <a:noFill/>
        </a:ln>
      </c:spPr>
    </c:title>
    <c:autoTitleDeleted val="0"/>
    <c:plotArea>
      <c:layout>
        <c:manualLayout>
          <c:layoutTarget val="inner"/>
          <c:xMode val="edge"/>
          <c:yMode val="edge"/>
          <c:x val="0.13890973052452213"/>
          <c:y val="0.18111133544204411"/>
          <c:w val="0.82997265394181752"/>
          <c:h val="0.56515602216389615"/>
        </c:manualLayout>
      </c:layout>
      <c:lineChart>
        <c:grouping val="standard"/>
        <c:varyColors val="0"/>
        <c:ser>
          <c:idx val="0"/>
          <c:order val="0"/>
          <c:tx>
            <c:v>Real</c:v>
          </c:tx>
          <c:spPr>
            <a:ln w="12700">
              <a:solidFill>
                <a:srgbClr val="000080"/>
              </a:solidFill>
              <a:prstDash val="solid"/>
            </a:ln>
          </c:spPr>
          <c:marker>
            <c:symbol val="diamond"/>
            <c:size val="5"/>
            <c:spPr>
              <a:solidFill>
                <a:srgbClr val="000080"/>
              </a:solidFill>
              <a:ln>
                <a:solidFill>
                  <a:srgbClr val="000080"/>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RealPrice!$H$782:$H$817</c:f>
              <c:numCache>
                <c:formatCode>0.0000</c:formatCode>
                <c:ptCount val="36"/>
                <c:pt idx="0">
                  <c:v>5.4189870788839432E-2</c:v>
                </c:pt>
                <c:pt idx="1">
                  <c:v>5.2021394317768012E-2</c:v>
                </c:pt>
                <c:pt idx="2">
                  <c:v>5.028578495274267E-2</c:v>
                </c:pt>
                <c:pt idx="3">
                  <c:v>4.925697014733154E-2</c:v>
                </c:pt>
                <c:pt idx="4">
                  <c:v>4.8268100400100149E-2</c:v>
                </c:pt>
                <c:pt idx="5">
                  <c:v>4.8472068090094585E-2</c:v>
                </c:pt>
                <c:pt idx="6">
                  <c:v>5.078834392784351E-2</c:v>
                </c:pt>
                <c:pt idx="7">
                  <c:v>5.4546530004159273E-2</c:v>
                </c:pt>
                <c:pt idx="8">
                  <c:v>5.3106914297307288E-2</c:v>
                </c:pt>
                <c:pt idx="9">
                  <c:v>5.571592129380102E-2</c:v>
                </c:pt>
                <c:pt idx="10">
                  <c:v>5.3003363519348999E-2</c:v>
                </c:pt>
                <c:pt idx="11">
                  <c:v>5.8746161343855074E-2</c:v>
                </c:pt>
                <c:pt idx="12">
                  <c:v>5.999084466097037E-2</c:v>
                </c:pt>
                <c:pt idx="13">
                  <c:v>5.7405217391933487E-2</c:v>
                </c:pt>
                <c:pt idx="14">
                  <c:v>6.340901572042211E-2</c:v>
                </c:pt>
                <c:pt idx="15">
                  <c:v>5.877087124355216E-2</c:v>
                </c:pt>
                <c:pt idx="16">
                  <c:v>5.3719175462381738E-2</c:v>
                </c:pt>
                <c:pt idx="17">
                  <c:v>5.2451899004650172E-2</c:v>
                </c:pt>
                <c:pt idx="18">
                  <c:v>4.953781503184488E-2</c:v>
                </c:pt>
                <c:pt idx="19">
                  <c:v>5.0208319400280615E-2</c:v>
                </c:pt>
                <c:pt idx="20">
                  <c:v>4.9666339898092597E-2</c:v>
                </c:pt>
                <c:pt idx="21">
                  <c:v>4.7743215100127058E-2</c:v>
                </c:pt>
                <c:pt idx="22">
                  <c:v>4.9449590639776338E-2</c:v>
                </c:pt>
                <c:pt idx="23">
                  <c:v>4.9148526009300413E-2</c:v>
                </c:pt>
                <c:pt idx="24">
                  <c:v>4.7211800359012353E-2</c:v>
                </c:pt>
                <c:pt idx="25">
                  <c:v>4.3377681216564712E-2</c:v>
                </c:pt>
                <c:pt idx="26">
                  <c:v>4.8207462370853681E-2</c:v>
                </c:pt>
                <c:pt idx="27">
                  <c:v>4.8122662632219794E-2</c:v>
                </c:pt>
                <c:pt idx="28">
                  <c:v>5.3102281774080239E-2</c:v>
                </c:pt>
                <c:pt idx="29">
                  <c:v>5.2764249886328829E-2</c:v>
                </c:pt>
                <c:pt idx="30">
                  <c:v>4.9479609625741695E-2</c:v>
                </c:pt>
                <c:pt idx="31">
                  <c:v>4.8448025821146247E-2</c:v>
                </c:pt>
                <c:pt idx="32">
                  <c:v>4.780818577809242E-2</c:v>
                </c:pt>
                <c:pt idx="33">
                  <c:v>4.6985082283138066E-2</c:v>
                </c:pt>
                <c:pt idx="34">
                  <c:v>4.6155765633350165E-2</c:v>
                </c:pt>
                <c:pt idx="35">
                  <c:v>4.5339828683550881E-2</c:v>
                </c:pt>
              </c:numCache>
            </c:numRef>
          </c:val>
          <c:smooth val="0"/>
          <c:extLst>
            <c:ext xmlns:c16="http://schemas.microsoft.com/office/drawing/2014/chart" uri="{C3380CC4-5D6E-409C-BE32-E72D297353CC}">
              <c16:uniqueId val="{00000000-D39D-440B-99F5-3A47375299DC}"/>
            </c:ext>
          </c:extLst>
        </c:ser>
        <c:ser>
          <c:idx val="1"/>
          <c:order val="1"/>
          <c:tx>
            <c:v>MA Real</c:v>
          </c:tx>
          <c:spPr>
            <a:ln w="12700">
              <a:solidFill>
                <a:srgbClr val="FF00FF"/>
              </a:solidFill>
              <a:prstDash val="solid"/>
            </a:ln>
          </c:spPr>
          <c:marker>
            <c:symbol val="square"/>
            <c:size val="5"/>
            <c:spPr>
              <a:solidFill>
                <a:srgbClr val="FF00FF"/>
              </a:solidFill>
              <a:ln>
                <a:solidFill>
                  <a:srgbClr val="FF00FF"/>
                </a:solidFill>
                <a:prstDash val="solid"/>
              </a:ln>
            </c:spPr>
          </c:marke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MAPrice!$H$781:$H$816</c:f>
              <c:numCache>
                <c:formatCode>0.0000</c:formatCode>
                <c:ptCount val="36"/>
                <c:pt idx="0">
                  <c:v>5.5709808485059513E-2</c:v>
                </c:pt>
                <c:pt idx="1">
                  <c:v>5.3315307030709101E-2</c:v>
                </c:pt>
                <c:pt idx="2">
                  <c:v>5.0994682100003845E-2</c:v>
                </c:pt>
                <c:pt idx="3">
                  <c:v>4.9940972462310461E-2</c:v>
                </c:pt>
                <c:pt idx="4">
                  <c:v>4.877943202617132E-2</c:v>
                </c:pt>
                <c:pt idx="5">
                  <c:v>4.8338253591334542E-2</c:v>
                </c:pt>
                <c:pt idx="6">
                  <c:v>4.9273672368632865E-2</c:v>
                </c:pt>
                <c:pt idx="7">
                  <c:v>5.2812415938530664E-2</c:v>
                </c:pt>
                <c:pt idx="8">
                  <c:v>5.3601487749117917E-2</c:v>
                </c:pt>
                <c:pt idx="9">
                  <c:v>5.4573112830417284E-2</c:v>
                </c:pt>
                <c:pt idx="10">
                  <c:v>5.4577414290393977E-2</c:v>
                </c:pt>
                <c:pt idx="11">
                  <c:v>5.5525408269887951E-2</c:v>
                </c:pt>
                <c:pt idx="12">
                  <c:v>5.9388140993291622E-2</c:v>
                </c:pt>
                <c:pt idx="13">
                  <c:v>5.8595552376711969E-2</c:v>
                </c:pt>
                <c:pt idx="14">
                  <c:v>6.124809848640294E-2</c:v>
                </c:pt>
                <c:pt idx="15">
                  <c:v>6.0202437284810562E-2</c:v>
                </c:pt>
                <c:pt idx="16">
                  <c:v>5.6551816884328671E-2</c:v>
                </c:pt>
                <c:pt idx="17">
                  <c:v>5.3097703637915605E-2</c:v>
                </c:pt>
                <c:pt idx="18">
                  <c:v>5.1042891530629304E-2</c:v>
                </c:pt>
                <c:pt idx="19">
                  <c:v>4.9816818868051858E-2</c:v>
                </c:pt>
                <c:pt idx="20">
                  <c:v>5.0074650108366446E-2</c:v>
                </c:pt>
                <c:pt idx="21">
                  <c:v>4.8806780855324271E-2</c:v>
                </c:pt>
                <c:pt idx="22">
                  <c:v>4.8558481241241076E-2</c:v>
                </c:pt>
                <c:pt idx="23">
                  <c:v>4.9158122097904274E-2</c:v>
                </c:pt>
                <c:pt idx="24">
                  <c:v>4.8174959627441644E-2</c:v>
                </c:pt>
                <c:pt idx="25">
                  <c:v>4.5876479309777181E-2</c:v>
                </c:pt>
                <c:pt idx="26">
                  <c:v>4.4913368708538626E-2</c:v>
                </c:pt>
                <c:pt idx="27">
                  <c:v>4.8387798673284167E-2</c:v>
                </c:pt>
                <c:pt idx="28">
                  <c:v>5.0540975857081706E-2</c:v>
                </c:pt>
                <c:pt idx="29">
                  <c:v>5.3037850428551143E-2</c:v>
                </c:pt>
                <c:pt idx="30">
                  <c:v>5.1247466741692567E-2</c:v>
                </c:pt>
                <c:pt idx="31">
                  <c:v>4.9005122572631683E-2</c:v>
                </c:pt>
                <c:pt idx="32">
                  <c:v>4.8152210808347078E-2</c:v>
                </c:pt>
                <c:pt idx="33">
                  <c:v>4.7433096148332361E-2</c:v>
                </c:pt>
                <c:pt idx="34">
                  <c:v>4.6602350556982558E-2</c:v>
                </c:pt>
                <c:pt idx="35">
                  <c:v>4.5779988764924943E-2</c:v>
                </c:pt>
              </c:numCache>
            </c:numRef>
          </c:val>
          <c:smooth val="0"/>
          <c:extLst>
            <c:ext xmlns:c16="http://schemas.microsoft.com/office/drawing/2014/chart" uri="{C3380CC4-5D6E-409C-BE32-E72D297353CC}">
              <c16:uniqueId val="{00000001-D39D-440B-99F5-3A47375299DC}"/>
            </c:ext>
          </c:extLst>
        </c:ser>
        <c:ser>
          <c:idx val="2"/>
          <c:order val="2"/>
          <c:tx>
            <c:v>Nominal</c:v>
          </c:tx>
          <c:spPr>
            <a:ln w="25400">
              <a:solidFill>
                <a:srgbClr val="339966"/>
              </a:solidFill>
              <a:prstDash val="solid"/>
            </a:ln>
          </c:spPr>
          <c:cat>
            <c:numRef>
              <c:f>RealPrice!$B$782:$B$817</c:f>
              <c:numCache>
                <c:formatCode>General</c:formatCode>
                <c:ptCount val="3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numCache>
            </c:numRef>
          </c:cat>
          <c:val>
            <c:numRef>
              <c:f>NominalPrice!$H$779:$H$814</c:f>
              <c:numCache>
                <c:formatCode>_("$"* #,##0.0000_);_("$"* \(#,##0.0000\);_("$"* "-"??_);_(@_)</c:formatCode>
                <c:ptCount val="36"/>
                <c:pt idx="0">
                  <c:v>6.4810023961413596E-2</c:v>
                </c:pt>
                <c:pt idx="1">
                  <c:v>6.4035370518853482E-2</c:v>
                </c:pt>
                <c:pt idx="2">
                  <c:v>6.3355136408038346E-2</c:v>
                </c:pt>
                <c:pt idx="3">
                  <c:v>6.3019543320371463E-2</c:v>
                </c:pt>
                <c:pt idx="4">
                  <c:v>6.3102475167299374E-2</c:v>
                </c:pt>
                <c:pt idx="5">
                  <c:v>6.5508912931360117E-2</c:v>
                </c:pt>
                <c:pt idx="6">
                  <c:v>7.0589832598450891E-2</c:v>
                </c:pt>
                <c:pt idx="7">
                  <c:v>7.7003926629761993E-2</c:v>
                </c:pt>
                <c:pt idx="8">
                  <c:v>7.668394802814496E-2</c:v>
                </c:pt>
                <c:pt idx="9">
                  <c:v>8.2594093341022856E-2</c:v>
                </c:pt>
                <c:pt idx="10">
                  <c:v>8.1225200987780147E-2</c:v>
                </c:pt>
                <c:pt idx="11">
                  <c:v>9.2942097303649371E-2</c:v>
                </c:pt>
                <c:pt idx="12">
                  <c:v>9.7617388657774251E-2</c:v>
                </c:pt>
                <c:pt idx="13">
                  <c:v>9.6982399182888687E-2</c:v>
                </c:pt>
                <c:pt idx="14">
                  <c:v>0.1067198496032304</c:v>
                </c:pt>
                <c:pt idx="15">
                  <c:v>0.10059021310636652</c:v>
                </c:pt>
                <c:pt idx="16">
                  <c:v>9.4832979724085928E-2</c:v>
                </c:pt>
                <c:pt idx="17">
                  <c:v>9.4519703007306277E-2</c:v>
                </c:pt>
                <c:pt idx="18">
                  <c:v>9.0578655585409285E-2</c:v>
                </c:pt>
                <c:pt idx="19">
                  <c:v>9.3289454312015505E-2</c:v>
                </c:pt>
                <c:pt idx="20">
                  <c:v>9.2391463158706763E-2</c:v>
                </c:pt>
                <c:pt idx="21">
                  <c:v>8.9934005775117107E-2</c:v>
                </c:pt>
                <c:pt idx="22">
                  <c:v>9.513428500630354E-2</c:v>
                </c:pt>
                <c:pt idx="23">
                  <c:v>9.6866475168843572E-2</c:v>
                </c:pt>
                <c:pt idx="24">
                  <c:v>9.4744292484258516E-2</c:v>
                </c:pt>
                <c:pt idx="25">
                  <c:v>8.8104917537697822E-2</c:v>
                </c:pt>
                <c:pt idx="26">
                  <c:v>0.10257049856095811</c:v>
                </c:pt>
                <c:pt idx="27">
                  <c:v>0.11055951330918729</c:v>
                </c:pt>
                <c:pt idx="28">
                  <c:v>0.12676030914549621</c:v>
                </c:pt>
                <c:pt idx="29">
                  <c:v>0.12900923224832164</c:v>
                </c:pt>
                <c:pt idx="30">
                  <c:v>0.12345598800536055</c:v>
                </c:pt>
                <c:pt idx="31">
                  <c:v>0.12330804351091984</c:v>
                </c:pt>
                <c:pt idx="32">
                  <c:v>0.12415337864609893</c:v>
                </c:pt>
                <c:pt idx="33">
                  <c:v>0.12457194102890656</c:v>
                </c:pt>
                <c:pt idx="34">
                  <c:v>0.124991914524889</c:v>
                </c:pt>
                <c:pt idx="35">
                  <c:v>0.12541330389137859</c:v>
                </c:pt>
              </c:numCache>
            </c:numRef>
          </c:val>
          <c:smooth val="0"/>
          <c:extLst>
            <c:ext xmlns:c16="http://schemas.microsoft.com/office/drawing/2014/chart" uri="{C3380CC4-5D6E-409C-BE32-E72D297353CC}">
              <c16:uniqueId val="{00000002-D39D-440B-99F5-3A47375299DC}"/>
            </c:ext>
          </c:extLst>
        </c:ser>
        <c:dLbls>
          <c:showLegendKey val="0"/>
          <c:showVal val="0"/>
          <c:showCatName val="0"/>
          <c:showSerName val="0"/>
          <c:showPercent val="0"/>
          <c:showBubbleSize val="0"/>
        </c:dLbls>
        <c:marker val="1"/>
        <c:smooth val="0"/>
        <c:axId val="1277577576"/>
        <c:axId val="1"/>
      </c:lineChart>
      <c:catAx>
        <c:axId val="1277577576"/>
        <c:scaling>
          <c:orientation val="minMax"/>
        </c:scaling>
        <c:delete val="0"/>
        <c:axPos val="b"/>
        <c:majorGridlines/>
        <c:numFmt formatCode="General" sourceLinked="1"/>
        <c:majorTickMark val="none"/>
        <c:minorTickMark val="none"/>
        <c:tickLblPos val="nextTo"/>
        <c:spPr>
          <a:ln w="3175">
            <a:solidFill>
              <a:srgbClr val="000000"/>
            </a:solidFill>
            <a:prstDash val="solid"/>
          </a:ln>
        </c:spPr>
        <c:txPr>
          <a:bodyPr rot="-54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0"/>
        <c:majorTickMark val="none"/>
        <c:minorTickMark val="none"/>
        <c:tickLblPos val="nextTo"/>
        <c:spPr>
          <a:ln w="9525">
            <a:noFill/>
          </a:ln>
        </c:spPr>
        <c:txPr>
          <a:bodyPr rot="0" vert="horz"/>
          <a:lstStyle/>
          <a:p>
            <a:pPr>
              <a:defRPr sz="850" b="0" i="0" u="none" strike="noStrike" baseline="0">
                <a:solidFill>
                  <a:srgbClr val="000000"/>
                </a:solidFill>
                <a:latin typeface="Arial"/>
                <a:ea typeface="Arial"/>
                <a:cs typeface="Arial"/>
              </a:defRPr>
            </a:pPr>
            <a:endParaRPr lang="en-US"/>
          </a:p>
        </c:txPr>
        <c:crossAx val="1277577576"/>
        <c:crosses val="autoZero"/>
        <c:crossBetween val="between"/>
      </c:valAx>
      <c:spPr>
        <a:solidFill>
          <a:srgbClr val="C0C0C0"/>
        </a:solidFill>
        <a:ln w="12700">
          <a:solidFill>
            <a:srgbClr val="808080"/>
          </a:solidFill>
          <a:prstDash val="solid"/>
        </a:ln>
      </c:spPr>
    </c:plotArea>
    <c:legend>
      <c:legendPos val="r"/>
      <c:layout>
        <c:manualLayout>
          <c:xMode val="edge"/>
          <c:yMode val="edge"/>
          <c:x val="0.16800062992125983"/>
          <c:y val="0.87335217002887822"/>
          <c:w val="0.66800188976377961"/>
          <c:h val="8.1794195250659674E-2"/>
        </c:manualLayout>
      </c:layout>
      <c:overlay val="0"/>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Residential Real Price of Electricity, 12mth.MA</a:t>
            </a:r>
          </a:p>
        </c:rich>
      </c:tx>
      <c:layout>
        <c:manualLayout>
          <c:xMode val="edge"/>
          <c:yMode val="edge"/>
          <c:x val="0.1768869998894444"/>
          <c:y val="4.0816192989726705E-2"/>
        </c:manualLayout>
      </c:layout>
      <c:overlay val="0"/>
      <c:spPr>
        <a:noFill/>
        <a:ln w="25400">
          <a:noFill/>
        </a:ln>
      </c:spPr>
    </c:title>
    <c:autoTitleDeleted val="0"/>
    <c:plotArea>
      <c:layout>
        <c:manualLayout>
          <c:layoutTarget val="inner"/>
          <c:xMode val="edge"/>
          <c:yMode val="edge"/>
          <c:x val="0.15801904990032833"/>
          <c:y val="0.28163265306122448"/>
          <c:w val="0.80660470247630278"/>
          <c:h val="0.49387755102040815"/>
        </c:manualLayout>
      </c:layout>
      <c:lineChart>
        <c:grouping val="standard"/>
        <c:varyColors val="0"/>
        <c:ser>
          <c:idx val="0"/>
          <c:order val="0"/>
          <c:spPr>
            <a:ln w="12700">
              <a:solidFill>
                <a:srgbClr val="000080"/>
              </a:solidFill>
              <a:prstDash val="solid"/>
            </a:ln>
          </c:spPr>
          <c:marker>
            <c:symbol val="none"/>
          </c:marker>
          <c:cat>
            <c:numRef>
              <c:f>MAPrice!$A$62:$A$409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MAPrice!$F$62:$F$409</c:f>
              <c:numCache>
                <c:formatCode>0.0000</c:formatCode>
                <c:ptCount val="348"/>
                <c:pt idx="0">
                  <c:v>7.4595179145937454E-2</c:v>
                </c:pt>
                <c:pt idx="1">
                  <c:v>7.4275784285038685E-2</c:v>
                </c:pt>
                <c:pt idx="2">
                  <c:v>7.375583140258675E-2</c:v>
                </c:pt>
                <c:pt idx="3">
                  <c:v>7.330354496623738E-2</c:v>
                </c:pt>
                <c:pt idx="4">
                  <c:v>7.2661985932281223E-2</c:v>
                </c:pt>
                <c:pt idx="5">
                  <c:v>7.1933103563861608E-2</c:v>
                </c:pt>
                <c:pt idx="6">
                  <c:v>7.121571342834819E-2</c:v>
                </c:pt>
                <c:pt idx="7">
                  <c:v>7.086516279242637E-2</c:v>
                </c:pt>
                <c:pt idx="8">
                  <c:v>7.0506156127534123E-2</c:v>
                </c:pt>
                <c:pt idx="9">
                  <c:v>7.0151791737490518E-2</c:v>
                </c:pt>
                <c:pt idx="10">
                  <c:v>6.9789038444121113E-2</c:v>
                </c:pt>
                <c:pt idx="11">
                  <c:v>6.9439653571477633E-2</c:v>
                </c:pt>
                <c:pt idx="12">
                  <c:v>6.9105085727770785E-2</c:v>
                </c:pt>
                <c:pt idx="13">
                  <c:v>6.8771878994268565E-2</c:v>
                </c:pt>
                <c:pt idx="14">
                  <c:v>6.8558714463850687E-2</c:v>
                </c:pt>
                <c:pt idx="15">
                  <c:v>6.8212018960352186E-2</c:v>
                </c:pt>
                <c:pt idx="16">
                  <c:v>6.7959896928592292E-2</c:v>
                </c:pt>
                <c:pt idx="17">
                  <c:v>6.780908945767064E-2</c:v>
                </c:pt>
                <c:pt idx="18">
                  <c:v>6.7644392553391941E-2</c:v>
                </c:pt>
                <c:pt idx="19">
                  <c:v>6.7445204302287107E-2</c:v>
                </c:pt>
                <c:pt idx="20">
                  <c:v>6.7222851957880553E-2</c:v>
                </c:pt>
                <c:pt idx="21">
                  <c:v>6.70053045949556E-2</c:v>
                </c:pt>
                <c:pt idx="22">
                  <c:v>6.6783611494337786E-2</c:v>
                </c:pt>
                <c:pt idx="23">
                  <c:v>6.6509347171286023E-2</c:v>
                </c:pt>
                <c:pt idx="24">
                  <c:v>6.6197223786935142E-2</c:v>
                </c:pt>
                <c:pt idx="25">
                  <c:v>6.6055611057384458E-2</c:v>
                </c:pt>
                <c:pt idx="26">
                  <c:v>6.590575719357411E-2</c:v>
                </c:pt>
                <c:pt idx="27">
                  <c:v>6.5749838405406796E-2</c:v>
                </c:pt>
                <c:pt idx="28">
                  <c:v>6.5530046824904653E-2</c:v>
                </c:pt>
                <c:pt idx="29">
                  <c:v>6.5361082003453808E-2</c:v>
                </c:pt>
                <c:pt idx="30">
                  <c:v>6.513521342547253E-2</c:v>
                </c:pt>
                <c:pt idx="31">
                  <c:v>6.4913662192448554E-2</c:v>
                </c:pt>
                <c:pt idx="32">
                  <c:v>6.4726561823136228E-2</c:v>
                </c:pt>
                <c:pt idx="33">
                  <c:v>6.4524594209582661E-2</c:v>
                </c:pt>
                <c:pt idx="34">
                  <c:v>6.4369786214219168E-2</c:v>
                </c:pt>
                <c:pt idx="35">
                  <c:v>6.4302075068612116E-2</c:v>
                </c:pt>
                <c:pt idx="36">
                  <c:v>6.4188238372840364E-2</c:v>
                </c:pt>
                <c:pt idx="37">
                  <c:v>6.4105052087697248E-2</c:v>
                </c:pt>
                <c:pt idx="38">
                  <c:v>6.4001306747701062E-2</c:v>
                </c:pt>
                <c:pt idx="39">
                  <c:v>6.38951274273271E-2</c:v>
                </c:pt>
                <c:pt idx="40">
                  <c:v>6.3763520530054199E-2</c:v>
                </c:pt>
                <c:pt idx="41">
                  <c:v>6.3631077875933431E-2</c:v>
                </c:pt>
                <c:pt idx="42">
                  <c:v>6.3485946037265054E-2</c:v>
                </c:pt>
                <c:pt idx="43">
                  <c:v>6.3344301323291122E-2</c:v>
                </c:pt>
                <c:pt idx="44">
                  <c:v>6.3217863025562343E-2</c:v>
                </c:pt>
                <c:pt idx="45">
                  <c:v>6.3114834102632592E-2</c:v>
                </c:pt>
                <c:pt idx="46">
                  <c:v>6.2980093376941423E-2</c:v>
                </c:pt>
                <c:pt idx="47">
                  <c:v>6.2803086314408577E-2</c:v>
                </c:pt>
                <c:pt idx="48">
                  <c:v>6.2661240910064267E-2</c:v>
                </c:pt>
                <c:pt idx="49">
                  <c:v>6.254255271518705E-2</c:v>
                </c:pt>
                <c:pt idx="50">
                  <c:v>6.250122767305577E-2</c:v>
                </c:pt>
                <c:pt idx="51">
                  <c:v>6.2426061694083879E-2</c:v>
                </c:pt>
                <c:pt idx="52">
                  <c:v>6.2282735137869118E-2</c:v>
                </c:pt>
                <c:pt idx="53">
                  <c:v>6.2137159850346423E-2</c:v>
                </c:pt>
                <c:pt idx="54">
                  <c:v>6.2075968160135608E-2</c:v>
                </c:pt>
                <c:pt idx="55">
                  <c:v>6.2011805090698896E-2</c:v>
                </c:pt>
                <c:pt idx="56">
                  <c:v>6.1874747356070521E-2</c:v>
                </c:pt>
                <c:pt idx="57">
                  <c:v>6.1732257219051172E-2</c:v>
                </c:pt>
                <c:pt idx="58">
                  <c:v>6.162021014571975E-2</c:v>
                </c:pt>
                <c:pt idx="59">
                  <c:v>6.1518392407706408E-2</c:v>
                </c:pt>
                <c:pt idx="60">
                  <c:v>6.1426863152034161E-2</c:v>
                </c:pt>
                <c:pt idx="61">
                  <c:v>6.141165993094936E-2</c:v>
                </c:pt>
                <c:pt idx="62">
                  <c:v>6.1214497591693839E-2</c:v>
                </c:pt>
                <c:pt idx="63">
                  <c:v>6.1147197594148502E-2</c:v>
                </c:pt>
                <c:pt idx="64">
                  <c:v>6.114321853024246E-2</c:v>
                </c:pt>
                <c:pt idx="65">
                  <c:v>6.1092138152140402E-2</c:v>
                </c:pt>
                <c:pt idx="66">
                  <c:v>6.1065541682764651E-2</c:v>
                </c:pt>
                <c:pt idx="67">
                  <c:v>6.1158665875116064E-2</c:v>
                </c:pt>
                <c:pt idx="68">
                  <c:v>6.130255487276759E-2</c:v>
                </c:pt>
                <c:pt idx="69">
                  <c:v>6.1281069312125853E-2</c:v>
                </c:pt>
                <c:pt idx="70">
                  <c:v>6.1242644201408458E-2</c:v>
                </c:pt>
                <c:pt idx="71">
                  <c:v>6.1200096548061335E-2</c:v>
                </c:pt>
                <c:pt idx="72">
                  <c:v>6.1090513886210861E-2</c:v>
                </c:pt>
                <c:pt idx="73">
                  <c:v>6.0921859393163739E-2</c:v>
                </c:pt>
                <c:pt idx="74">
                  <c:v>6.0927844150931089E-2</c:v>
                </c:pt>
                <c:pt idx="75">
                  <c:v>6.0928062357778111E-2</c:v>
                </c:pt>
                <c:pt idx="76">
                  <c:v>6.1120339043293413E-2</c:v>
                </c:pt>
                <c:pt idx="77">
                  <c:v>6.1335451882792748E-2</c:v>
                </c:pt>
                <c:pt idx="78">
                  <c:v>6.1479376834062301E-2</c:v>
                </c:pt>
                <c:pt idx="79">
                  <c:v>6.1554333350039937E-2</c:v>
                </c:pt>
                <c:pt idx="80">
                  <c:v>6.1622030111526338E-2</c:v>
                </c:pt>
                <c:pt idx="81">
                  <c:v>6.1829635807646222E-2</c:v>
                </c:pt>
                <c:pt idx="82">
                  <c:v>6.2128993375929246E-2</c:v>
                </c:pt>
                <c:pt idx="83">
                  <c:v>6.2378653237283567E-2</c:v>
                </c:pt>
                <c:pt idx="84">
                  <c:v>6.271596036472267E-2</c:v>
                </c:pt>
                <c:pt idx="85">
                  <c:v>6.3319103957341943E-2</c:v>
                </c:pt>
                <c:pt idx="86">
                  <c:v>6.3905579116704733E-2</c:v>
                </c:pt>
                <c:pt idx="87">
                  <c:v>6.4363265512425757E-2</c:v>
                </c:pt>
                <c:pt idx="88">
                  <c:v>6.457464874380317E-2</c:v>
                </c:pt>
                <c:pt idx="89">
                  <c:v>6.4772814232447309E-2</c:v>
                </c:pt>
                <c:pt idx="90">
                  <c:v>6.5012784645534061E-2</c:v>
                </c:pt>
                <c:pt idx="91">
                  <c:v>6.5237934042696608E-2</c:v>
                </c:pt>
                <c:pt idx="92">
                  <c:v>6.5431581134317199E-2</c:v>
                </c:pt>
                <c:pt idx="93">
                  <c:v>6.5734417816351934E-2</c:v>
                </c:pt>
                <c:pt idx="94">
                  <c:v>6.5890995329167548E-2</c:v>
                </c:pt>
                <c:pt idx="95">
                  <c:v>6.6073653298044863E-2</c:v>
                </c:pt>
                <c:pt idx="96">
                  <c:v>6.6277373318439359E-2</c:v>
                </c:pt>
                <c:pt idx="97">
                  <c:v>6.5862342975555307E-2</c:v>
                </c:pt>
                <c:pt idx="98">
                  <c:v>6.5349504161900454E-2</c:v>
                </c:pt>
                <c:pt idx="99">
                  <c:v>6.4957619663850816E-2</c:v>
                </c:pt>
                <c:pt idx="100">
                  <c:v>6.488821832589857E-2</c:v>
                </c:pt>
                <c:pt idx="101">
                  <c:v>6.4811542772572436E-2</c:v>
                </c:pt>
                <c:pt idx="102">
                  <c:v>6.4785183284468487E-2</c:v>
                </c:pt>
                <c:pt idx="103">
                  <c:v>6.474045315494853E-2</c:v>
                </c:pt>
                <c:pt idx="104">
                  <c:v>6.4706986312239742E-2</c:v>
                </c:pt>
                <c:pt idx="105">
                  <c:v>6.4592741437938014E-2</c:v>
                </c:pt>
                <c:pt idx="106">
                  <c:v>6.4540206756620672E-2</c:v>
                </c:pt>
                <c:pt idx="107">
                  <c:v>6.446205715368529E-2</c:v>
                </c:pt>
                <c:pt idx="108">
                  <c:v>6.4351816008258997E-2</c:v>
                </c:pt>
                <c:pt idx="109">
                  <c:v>6.4824611391765027E-2</c:v>
                </c:pt>
                <c:pt idx="110">
                  <c:v>6.5336668418311608E-2</c:v>
                </c:pt>
                <c:pt idx="111">
                  <c:v>6.5756487785668158E-2</c:v>
                </c:pt>
                <c:pt idx="112">
                  <c:v>6.5957585436855537E-2</c:v>
                </c:pt>
                <c:pt idx="113">
                  <c:v>6.6124642723538157E-2</c:v>
                </c:pt>
                <c:pt idx="114">
                  <c:v>6.6209400587445691E-2</c:v>
                </c:pt>
                <c:pt idx="115">
                  <c:v>6.6304999756717151E-2</c:v>
                </c:pt>
                <c:pt idx="116">
                  <c:v>6.6450334842688766E-2</c:v>
                </c:pt>
                <c:pt idx="117">
                  <c:v>6.6593117701873233E-2</c:v>
                </c:pt>
                <c:pt idx="118">
                  <c:v>6.669921115140437E-2</c:v>
                </c:pt>
                <c:pt idx="119">
                  <c:v>6.6790602767278426E-2</c:v>
                </c:pt>
                <c:pt idx="120">
                  <c:v>6.6874347387340216E-2</c:v>
                </c:pt>
                <c:pt idx="121">
                  <c:v>6.6685223648192557E-2</c:v>
                </c:pt>
                <c:pt idx="122">
                  <c:v>6.6466737473041451E-2</c:v>
                </c:pt>
                <c:pt idx="123">
                  <c:v>6.6253694177651853E-2</c:v>
                </c:pt>
                <c:pt idx="124">
                  <c:v>6.5980173649603832E-2</c:v>
                </c:pt>
                <c:pt idx="125">
                  <c:v>6.5813425615896384E-2</c:v>
                </c:pt>
                <c:pt idx="126">
                  <c:v>6.5649384812192971E-2</c:v>
                </c:pt>
                <c:pt idx="127">
                  <c:v>6.5431848729902167E-2</c:v>
                </c:pt>
                <c:pt idx="128">
                  <c:v>6.5147573744953113E-2</c:v>
                </c:pt>
                <c:pt idx="129">
                  <c:v>6.4823499575174359E-2</c:v>
                </c:pt>
                <c:pt idx="130">
                  <c:v>6.453165483987329E-2</c:v>
                </c:pt>
                <c:pt idx="131">
                  <c:v>6.4299447075300789E-2</c:v>
                </c:pt>
                <c:pt idx="132">
                  <c:v>6.4093445962499593E-2</c:v>
                </c:pt>
                <c:pt idx="133">
                  <c:v>6.4506462037832987E-2</c:v>
                </c:pt>
                <c:pt idx="134">
                  <c:v>6.494073347854043E-2</c:v>
                </c:pt>
                <c:pt idx="135">
                  <c:v>6.5385054382098864E-2</c:v>
                </c:pt>
                <c:pt idx="136">
                  <c:v>6.5809552137473443E-2</c:v>
                </c:pt>
                <c:pt idx="137">
                  <c:v>6.6149067224459776E-2</c:v>
                </c:pt>
                <c:pt idx="138">
                  <c:v>6.6532311283644355E-2</c:v>
                </c:pt>
                <c:pt idx="139">
                  <c:v>6.6939438445355354E-2</c:v>
                </c:pt>
                <c:pt idx="140">
                  <c:v>6.738062044323527E-2</c:v>
                </c:pt>
                <c:pt idx="141">
                  <c:v>6.7915123404703875E-2</c:v>
                </c:pt>
                <c:pt idx="142">
                  <c:v>6.8470210904350973E-2</c:v>
                </c:pt>
                <c:pt idx="143">
                  <c:v>6.9008639146061743E-2</c:v>
                </c:pt>
                <c:pt idx="144">
                  <c:v>6.9495890891991915E-2</c:v>
                </c:pt>
                <c:pt idx="145">
                  <c:v>6.9667611658707704E-2</c:v>
                </c:pt>
                <c:pt idx="146">
                  <c:v>6.9794533554413701E-2</c:v>
                </c:pt>
                <c:pt idx="147">
                  <c:v>6.9873216861593437E-2</c:v>
                </c:pt>
                <c:pt idx="148">
                  <c:v>6.9985804215785319E-2</c:v>
                </c:pt>
                <c:pt idx="149">
                  <c:v>7.0111371772216671E-2</c:v>
                </c:pt>
                <c:pt idx="150">
                  <c:v>7.0248921094948277E-2</c:v>
                </c:pt>
                <c:pt idx="151">
                  <c:v>7.037721264591279E-2</c:v>
                </c:pt>
                <c:pt idx="152">
                  <c:v>7.0524433110542684E-2</c:v>
                </c:pt>
                <c:pt idx="153">
                  <c:v>7.0597253361468354E-2</c:v>
                </c:pt>
                <c:pt idx="154">
                  <c:v>7.0648394267614156E-2</c:v>
                </c:pt>
                <c:pt idx="155">
                  <c:v>7.06380210735046E-2</c:v>
                </c:pt>
                <c:pt idx="156">
                  <c:v>7.0693659530134165E-2</c:v>
                </c:pt>
                <c:pt idx="157">
                  <c:v>7.0423264904837871E-2</c:v>
                </c:pt>
                <c:pt idx="158">
                  <c:v>7.024733545481579E-2</c:v>
                </c:pt>
                <c:pt idx="159">
                  <c:v>7.0043031417150306E-2</c:v>
                </c:pt>
                <c:pt idx="160">
                  <c:v>6.9802794057471848E-2</c:v>
                </c:pt>
                <c:pt idx="161">
                  <c:v>6.9562205171149555E-2</c:v>
                </c:pt>
                <c:pt idx="162">
                  <c:v>6.92479981903701E-2</c:v>
                </c:pt>
                <c:pt idx="163">
                  <c:v>6.896129827638102E-2</c:v>
                </c:pt>
                <c:pt idx="164">
                  <c:v>6.8684022624758381E-2</c:v>
                </c:pt>
                <c:pt idx="165">
                  <c:v>6.8428989410617161E-2</c:v>
                </c:pt>
                <c:pt idx="166">
                  <c:v>6.8234892897085328E-2</c:v>
                </c:pt>
                <c:pt idx="167">
                  <c:v>6.8206061698995082E-2</c:v>
                </c:pt>
                <c:pt idx="168">
                  <c:v>6.8167269522912577E-2</c:v>
                </c:pt>
                <c:pt idx="169">
                  <c:v>6.9056472203793462E-2</c:v>
                </c:pt>
                <c:pt idx="170">
                  <c:v>6.9812131126191973E-2</c:v>
                </c:pt>
                <c:pt idx="171">
                  <c:v>7.0648286729369139E-2</c:v>
                </c:pt>
                <c:pt idx="172">
                  <c:v>7.155334841378784E-2</c:v>
                </c:pt>
                <c:pt idx="173">
                  <c:v>7.2035032219228981E-2</c:v>
                </c:pt>
                <c:pt idx="174">
                  <c:v>7.248699291658825E-2</c:v>
                </c:pt>
                <c:pt idx="175">
                  <c:v>7.2977537683045518E-2</c:v>
                </c:pt>
                <c:pt idx="176">
                  <c:v>7.344688340592341E-2</c:v>
                </c:pt>
                <c:pt idx="177">
                  <c:v>7.3941417419647021E-2</c:v>
                </c:pt>
                <c:pt idx="178">
                  <c:v>7.4312332243206339E-2</c:v>
                </c:pt>
                <c:pt idx="179">
                  <c:v>7.445037224513297E-2</c:v>
                </c:pt>
                <c:pt idx="180">
                  <c:v>7.4584244827324092E-2</c:v>
                </c:pt>
                <c:pt idx="181">
                  <c:v>7.3780347202211272E-2</c:v>
                </c:pt>
                <c:pt idx="182">
                  <c:v>7.3002346969745543E-2</c:v>
                </c:pt>
                <c:pt idx="183">
                  <c:v>7.2184480979550644E-2</c:v>
                </c:pt>
                <c:pt idx="184">
                  <c:v>7.1381959503689113E-2</c:v>
                </c:pt>
                <c:pt idx="185">
                  <c:v>7.1075043120957263E-2</c:v>
                </c:pt>
                <c:pt idx="186">
                  <c:v>7.0954267951294309E-2</c:v>
                </c:pt>
                <c:pt idx="187">
                  <c:v>7.081521761568256E-2</c:v>
                </c:pt>
                <c:pt idx="188">
                  <c:v>7.0676115261188763E-2</c:v>
                </c:pt>
                <c:pt idx="189">
                  <c:v>7.0514127060446061E-2</c:v>
                </c:pt>
                <c:pt idx="190">
                  <c:v>7.0350432529299747E-2</c:v>
                </c:pt>
                <c:pt idx="191">
                  <c:v>7.0159366031444778E-2</c:v>
                </c:pt>
                <c:pt idx="192">
                  <c:v>6.9972707651219199E-2</c:v>
                </c:pt>
                <c:pt idx="193">
                  <c:v>6.9597986190036917E-2</c:v>
                </c:pt>
                <c:pt idx="194">
                  <c:v>6.9198770695468301E-2</c:v>
                </c:pt>
                <c:pt idx="195">
                  <c:v>6.8794158691646137E-2</c:v>
                </c:pt>
                <c:pt idx="196">
                  <c:v>6.8336261134750137E-2</c:v>
                </c:pt>
                <c:pt idx="197">
                  <c:v>6.7858192373960693E-2</c:v>
                </c:pt>
                <c:pt idx="198">
                  <c:v>6.7380645997227137E-2</c:v>
                </c:pt>
                <c:pt idx="199">
                  <c:v>6.6901240531974146E-2</c:v>
                </c:pt>
                <c:pt idx="200">
                  <c:v>6.6413325460964692E-2</c:v>
                </c:pt>
                <c:pt idx="201">
                  <c:v>6.5925811712276947E-2</c:v>
                </c:pt>
                <c:pt idx="202">
                  <c:v>6.5453879456661007E-2</c:v>
                </c:pt>
                <c:pt idx="203">
                  <c:v>6.5070539248350601E-2</c:v>
                </c:pt>
                <c:pt idx="204">
                  <c:v>6.4665914935889246E-2</c:v>
                </c:pt>
                <c:pt idx="205">
                  <c:v>6.4511672669776171E-2</c:v>
                </c:pt>
                <c:pt idx="206">
                  <c:v>6.4385526490583211E-2</c:v>
                </c:pt>
                <c:pt idx="207">
                  <c:v>6.4248634613192648E-2</c:v>
                </c:pt>
                <c:pt idx="208">
                  <c:v>6.4125500401686228E-2</c:v>
                </c:pt>
                <c:pt idx="209">
                  <c:v>6.4048482526981268E-2</c:v>
                </c:pt>
                <c:pt idx="210">
                  <c:v>6.3964390929966808E-2</c:v>
                </c:pt>
                <c:pt idx="211">
                  <c:v>6.3897884145556236E-2</c:v>
                </c:pt>
                <c:pt idx="212">
                  <c:v>6.3812770843188357E-2</c:v>
                </c:pt>
                <c:pt idx="213">
                  <c:v>6.3715683455343244E-2</c:v>
                </c:pt>
                <c:pt idx="214">
                  <c:v>6.361142529384646E-2</c:v>
                </c:pt>
                <c:pt idx="215">
                  <c:v>6.3495277209106138E-2</c:v>
                </c:pt>
                <c:pt idx="216">
                  <c:v>6.3404834480005487E-2</c:v>
                </c:pt>
                <c:pt idx="217">
                  <c:v>6.3115353645770908E-2</c:v>
                </c:pt>
                <c:pt idx="218">
                  <c:v>6.2812812165599516E-2</c:v>
                </c:pt>
                <c:pt idx="219">
                  <c:v>6.2524910148655563E-2</c:v>
                </c:pt>
                <c:pt idx="220">
                  <c:v>6.2272100882224207E-2</c:v>
                </c:pt>
                <c:pt idx="221">
                  <c:v>6.2000884587171214E-2</c:v>
                </c:pt>
                <c:pt idx="222">
                  <c:v>6.1709648233376428E-2</c:v>
                </c:pt>
                <c:pt idx="223">
                  <c:v>6.1404758826298811E-2</c:v>
                </c:pt>
                <c:pt idx="224">
                  <c:v>6.1125282759088274E-2</c:v>
                </c:pt>
                <c:pt idx="225">
                  <c:v>6.0864296733317891E-2</c:v>
                </c:pt>
                <c:pt idx="226">
                  <c:v>6.0613569165899377E-2</c:v>
                </c:pt>
                <c:pt idx="227">
                  <c:v>6.0600231137412232E-2</c:v>
                </c:pt>
                <c:pt idx="228">
                  <c:v>6.0578665757712952E-2</c:v>
                </c:pt>
                <c:pt idx="229">
                  <c:v>6.0813755345179264E-2</c:v>
                </c:pt>
                <c:pt idx="230">
                  <c:v>6.1061381567212025E-2</c:v>
                </c:pt>
                <c:pt idx="231">
                  <c:v>6.1355293489323816E-2</c:v>
                </c:pt>
                <c:pt idx="232">
                  <c:v>6.1639738537674606E-2</c:v>
                </c:pt>
                <c:pt idx="233">
                  <c:v>6.1831848659724929E-2</c:v>
                </c:pt>
                <c:pt idx="234">
                  <c:v>6.199423653895398E-2</c:v>
                </c:pt>
                <c:pt idx="235">
                  <c:v>6.2149177479342392E-2</c:v>
                </c:pt>
                <c:pt idx="236">
                  <c:v>6.2317089094727225E-2</c:v>
                </c:pt>
                <c:pt idx="237">
                  <c:v>6.2484613605097571E-2</c:v>
                </c:pt>
                <c:pt idx="238">
                  <c:v>6.2683874076406298E-2</c:v>
                </c:pt>
                <c:pt idx="239">
                  <c:v>6.2724849021574991E-2</c:v>
                </c:pt>
                <c:pt idx="240">
                  <c:v>6.2760356277161894E-2</c:v>
                </c:pt>
                <c:pt idx="241">
                  <c:v>6.2720068146737071E-2</c:v>
                </c:pt>
                <c:pt idx="242">
                  <c:v>6.2700236552436284E-2</c:v>
                </c:pt>
                <c:pt idx="243">
                  <c:v>6.2611857522585232E-2</c:v>
                </c:pt>
                <c:pt idx="244">
                  <c:v>6.2489759976149251E-2</c:v>
                </c:pt>
                <c:pt idx="245">
                  <c:v>6.2421900454976774E-2</c:v>
                </c:pt>
                <c:pt idx="246">
                  <c:v>6.2357807180797593E-2</c:v>
                </c:pt>
                <c:pt idx="247">
                  <c:v>6.2299355968918946E-2</c:v>
                </c:pt>
                <c:pt idx="248">
                  <c:v>6.2243393270822872E-2</c:v>
                </c:pt>
                <c:pt idx="249">
                  <c:v>6.219440195816487E-2</c:v>
                </c:pt>
                <c:pt idx="250">
                  <c:v>6.2125898322112683E-2</c:v>
                </c:pt>
                <c:pt idx="251">
                  <c:v>6.1991375948501931E-2</c:v>
                </c:pt>
                <c:pt idx="252">
                  <c:v>6.1891435592993253E-2</c:v>
                </c:pt>
                <c:pt idx="253">
                  <c:v>6.1695177484979567E-2</c:v>
                </c:pt>
                <c:pt idx="254">
                  <c:v>6.1520384248202199E-2</c:v>
                </c:pt>
                <c:pt idx="255">
                  <c:v>6.1399893581030464E-2</c:v>
                </c:pt>
                <c:pt idx="256">
                  <c:v>6.1270201945471371E-2</c:v>
                </c:pt>
                <c:pt idx="257">
                  <c:v>6.1132628389576449E-2</c:v>
                </c:pt>
                <c:pt idx="258">
                  <c:v>6.0981129092042445E-2</c:v>
                </c:pt>
                <c:pt idx="259">
                  <c:v>6.0832351295861592E-2</c:v>
                </c:pt>
                <c:pt idx="260">
                  <c:v>6.0668369378712478E-2</c:v>
                </c:pt>
                <c:pt idx="261">
                  <c:v>6.0490367443380953E-2</c:v>
                </c:pt>
                <c:pt idx="262">
                  <c:v>6.0302824706110092E-2</c:v>
                </c:pt>
                <c:pt idx="263">
                  <c:v>6.0137167639338275E-2</c:v>
                </c:pt>
                <c:pt idx="264">
                  <c:v>5.9930475105715815E-2</c:v>
                </c:pt>
                <c:pt idx="265">
                  <c:v>5.966380384455449E-2</c:v>
                </c:pt>
                <c:pt idx="266">
                  <c:v>5.9537214691024916E-2</c:v>
                </c:pt>
                <c:pt idx="267">
                  <c:v>5.940419599714835E-2</c:v>
                </c:pt>
                <c:pt idx="268">
                  <c:v>5.9240677289942922E-2</c:v>
                </c:pt>
                <c:pt idx="269">
                  <c:v>5.9075106729934886E-2</c:v>
                </c:pt>
                <c:pt idx="270">
                  <c:v>5.893539158263672E-2</c:v>
                </c:pt>
                <c:pt idx="271">
                  <c:v>5.8800767044222178E-2</c:v>
                </c:pt>
                <c:pt idx="272">
                  <c:v>5.8641339052188386E-2</c:v>
                </c:pt>
                <c:pt idx="273">
                  <c:v>5.8476080424641828E-2</c:v>
                </c:pt>
                <c:pt idx="274">
                  <c:v>5.8311016518049395E-2</c:v>
                </c:pt>
                <c:pt idx="275">
                  <c:v>5.8139300164970376E-2</c:v>
                </c:pt>
                <c:pt idx="276">
                  <c:v>5.801142800160905E-2</c:v>
                </c:pt>
                <c:pt idx="277">
                  <c:v>5.8059871045931223E-2</c:v>
                </c:pt>
                <c:pt idx="278">
                  <c:v>5.7947233881384487E-2</c:v>
                </c:pt>
                <c:pt idx="279">
                  <c:v>5.7839217833863234E-2</c:v>
                </c:pt>
                <c:pt idx="280">
                  <c:v>5.7797087611343202E-2</c:v>
                </c:pt>
                <c:pt idx="281">
                  <c:v>5.7762583353716486E-2</c:v>
                </c:pt>
                <c:pt idx="282">
                  <c:v>5.7695192888318897E-2</c:v>
                </c:pt>
                <c:pt idx="283">
                  <c:v>5.7600058892200497E-2</c:v>
                </c:pt>
                <c:pt idx="284">
                  <c:v>5.7530757294294903E-2</c:v>
                </c:pt>
                <c:pt idx="285">
                  <c:v>5.7585148957506167E-2</c:v>
                </c:pt>
                <c:pt idx="286">
                  <c:v>5.7575093238997045E-2</c:v>
                </c:pt>
                <c:pt idx="287">
                  <c:v>5.7556627939128024E-2</c:v>
                </c:pt>
                <c:pt idx="288">
                  <c:v>5.7560582269533422E-2</c:v>
                </c:pt>
                <c:pt idx="289">
                  <c:v>5.7232782349796084E-2</c:v>
                </c:pt>
                <c:pt idx="290">
                  <c:v>5.6871830586392787E-2</c:v>
                </c:pt>
                <c:pt idx="291">
                  <c:v>5.6506633644296533E-2</c:v>
                </c:pt>
                <c:pt idx="292">
                  <c:v>5.6314205583835229E-2</c:v>
                </c:pt>
                <c:pt idx="293">
                  <c:v>5.6089531874455568E-2</c:v>
                </c:pt>
                <c:pt idx="294">
                  <c:v>5.5891493228615315E-2</c:v>
                </c:pt>
                <c:pt idx="295">
                  <c:v>5.5706688869286473E-2</c:v>
                </c:pt>
                <c:pt idx="296">
                  <c:v>5.5529841338968038E-2</c:v>
                </c:pt>
                <c:pt idx="297">
                  <c:v>5.5255240811003858E-2</c:v>
                </c:pt>
                <c:pt idx="298">
                  <c:v>5.501791673019335E-2</c:v>
                </c:pt>
                <c:pt idx="299">
                  <c:v>5.4742010672681092E-2</c:v>
                </c:pt>
                <c:pt idx="300">
                  <c:v>5.4472508652703949E-2</c:v>
                </c:pt>
                <c:pt idx="301">
                  <c:v>5.4095382798715265E-2</c:v>
                </c:pt>
                <c:pt idx="302">
                  <c:v>5.4145075547727857E-2</c:v>
                </c:pt>
                <c:pt idx="303">
                  <c:v>5.4189313855857256E-2</c:v>
                </c:pt>
                <c:pt idx="304">
                  <c:v>5.4040847910782425E-2</c:v>
                </c:pt>
                <c:pt idx="305">
                  <c:v>5.3973951357453719E-2</c:v>
                </c:pt>
                <c:pt idx="306">
                  <c:v>5.3062946930451556E-2</c:v>
                </c:pt>
                <c:pt idx="307">
                  <c:v>5.2163829287577956E-2</c:v>
                </c:pt>
                <c:pt idx="308">
                  <c:v>5.1248474075935552E-2</c:v>
                </c:pt>
                <c:pt idx="309">
                  <c:v>5.0923377031966532E-2</c:v>
                </c:pt>
                <c:pt idx="310">
                  <c:v>5.0625249757485558E-2</c:v>
                </c:pt>
                <c:pt idx="311">
                  <c:v>5.0320309332297815E-2</c:v>
                </c:pt>
                <c:pt idx="312">
                  <c:v>4.9969697297856136E-2</c:v>
                </c:pt>
                <c:pt idx="313">
                  <c:v>5.039050170798149E-2</c:v>
                </c:pt>
                <c:pt idx="314">
                  <c:v>5.0413718695318355E-2</c:v>
                </c:pt>
                <c:pt idx="315">
                  <c:v>5.0429327381039939E-2</c:v>
                </c:pt>
                <c:pt idx="316">
                  <c:v>5.0410779464482254E-2</c:v>
                </c:pt>
                <c:pt idx="317">
                  <c:v>5.0324077550229711E-2</c:v>
                </c:pt>
                <c:pt idx="318">
                  <c:v>5.1051402315632925E-2</c:v>
                </c:pt>
                <c:pt idx="319">
                  <c:v>5.1752087618332658E-2</c:v>
                </c:pt>
                <c:pt idx="320">
                  <c:v>5.2449138349022706E-2</c:v>
                </c:pt>
                <c:pt idx="321">
                  <c:v>5.3040400984012692E-2</c:v>
                </c:pt>
                <c:pt idx="322">
                  <c:v>5.3596822653620924E-2</c:v>
                </c:pt>
                <c:pt idx="323">
                  <c:v>5.4162942641795254E-2</c:v>
                </c:pt>
                <c:pt idx="324">
                  <c:v>5.4719946585745437E-2</c:v>
                </c:pt>
                <c:pt idx="325">
                  <c:v>5.5106601467640536E-2</c:v>
                </c:pt>
                <c:pt idx="326">
                  <c:v>5.5363940790435606E-2</c:v>
                </c:pt>
                <c:pt idx="327">
                  <c:v>5.5596749177159253E-2</c:v>
                </c:pt>
                <c:pt idx="328">
                  <c:v>5.6272003832618649E-2</c:v>
                </c:pt>
                <c:pt idx="329">
                  <c:v>5.6896190208971083E-2</c:v>
                </c:pt>
                <c:pt idx="330">
                  <c:v>5.7460854401291041E-2</c:v>
                </c:pt>
                <c:pt idx="331">
                  <c:v>5.8029648765034719E-2</c:v>
                </c:pt>
                <c:pt idx="332">
                  <c:v>5.8599996011071E-2</c:v>
                </c:pt>
                <c:pt idx="333">
                  <c:v>5.8727446787977255E-2</c:v>
                </c:pt>
                <c:pt idx="334">
                  <c:v>5.8906672927227233E-2</c:v>
                </c:pt>
                <c:pt idx="335">
                  <c:v>5.9111787014320925E-2</c:v>
                </c:pt>
                <c:pt idx="336">
                  <c:v>5.9400189957903797E-2</c:v>
                </c:pt>
                <c:pt idx="337">
                  <c:v>6.0015529055065193E-2</c:v>
                </c:pt>
                <c:pt idx="338">
                  <c:v>6.0757526683389601E-2</c:v>
                </c:pt>
                <c:pt idx="339">
                  <c:v>6.1481491621719314E-2</c:v>
                </c:pt>
                <c:pt idx="340">
                  <c:v>6.2271544208440666E-2</c:v>
                </c:pt>
                <c:pt idx="341">
                  <c:v>6.3083955393671384E-2</c:v>
                </c:pt>
                <c:pt idx="342">
                  <c:v>6.3895489089955182E-2</c:v>
                </c:pt>
                <c:pt idx="343">
                  <c:v>6.4697817204548785E-2</c:v>
                </c:pt>
                <c:pt idx="344">
                  <c:v>6.5498894995666107E-2</c:v>
                </c:pt>
                <c:pt idx="345">
                  <c:v>6.6258892430142852E-2</c:v>
                </c:pt>
                <c:pt idx="346">
                  <c:v>6.7024276663848956E-2</c:v>
                </c:pt>
                <c:pt idx="347">
                  <c:v>6.7841162108550512E-2</c:v>
                </c:pt>
              </c:numCache>
            </c:numRef>
          </c:val>
          <c:smooth val="0"/>
          <c:extLst>
            <c:ext xmlns:c16="http://schemas.microsoft.com/office/drawing/2014/chart" uri="{C3380CC4-5D6E-409C-BE32-E72D297353CC}">
              <c16:uniqueId val="{00000000-B7AC-4544-B97F-27EC035C6527}"/>
            </c:ext>
          </c:extLst>
        </c:ser>
        <c:dLbls>
          <c:showLegendKey val="0"/>
          <c:showVal val="0"/>
          <c:showCatName val="0"/>
          <c:showSerName val="0"/>
          <c:showPercent val="0"/>
          <c:showBubbleSize val="0"/>
        </c:dLbls>
        <c:smooth val="0"/>
        <c:axId val="1277645472"/>
        <c:axId val="1"/>
      </c:lineChart>
      <c:catAx>
        <c:axId val="127764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454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Commercial Real Price of Electricity, 12mth.MA</a:t>
            </a:r>
          </a:p>
        </c:rich>
      </c:tx>
      <c:layout>
        <c:manualLayout>
          <c:xMode val="edge"/>
          <c:yMode val="edge"/>
          <c:x val="0.16824624194702933"/>
          <c:y val="4.0485779441504242E-2"/>
        </c:manualLayout>
      </c:layout>
      <c:overlay val="0"/>
      <c:spPr>
        <a:noFill/>
        <a:ln w="25400">
          <a:noFill/>
        </a:ln>
      </c:spPr>
    </c:title>
    <c:autoTitleDeleted val="0"/>
    <c:plotArea>
      <c:layout>
        <c:manualLayout>
          <c:layoutTarget val="inner"/>
          <c:xMode val="edge"/>
          <c:yMode val="edge"/>
          <c:x val="0.15876777251184834"/>
          <c:y val="0.27530418795900014"/>
          <c:w val="0.80568720379146919"/>
          <c:h val="0.50202528392523549"/>
        </c:manualLayout>
      </c:layout>
      <c:lineChart>
        <c:grouping val="standard"/>
        <c:varyColors val="0"/>
        <c:ser>
          <c:idx val="0"/>
          <c:order val="0"/>
          <c:spPr>
            <a:ln w="12700">
              <a:solidFill>
                <a:srgbClr val="000080"/>
              </a:solidFill>
              <a:prstDash val="solid"/>
            </a:ln>
          </c:spPr>
          <c:marker>
            <c:symbol val="none"/>
          </c:marker>
          <c:cat>
            <c:numRef>
              <c:f>MAPrice!$A$62:$A$409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MAPrice!$C$62:$C$409</c:f>
              <c:numCache>
                <c:formatCode>0.0000</c:formatCode>
                <c:ptCount val="348"/>
                <c:pt idx="0">
                  <c:v>5.9444489375953619E-2</c:v>
                </c:pt>
                <c:pt idx="1">
                  <c:v>5.9179081655702508E-2</c:v>
                </c:pt>
                <c:pt idx="2">
                  <c:v>5.8959851594368957E-2</c:v>
                </c:pt>
                <c:pt idx="3">
                  <c:v>5.8724255356562359E-2</c:v>
                </c:pt>
                <c:pt idx="4">
                  <c:v>5.8210347318529337E-2</c:v>
                </c:pt>
                <c:pt idx="5">
                  <c:v>5.7639611927214042E-2</c:v>
                </c:pt>
                <c:pt idx="6">
                  <c:v>5.7093009964157448E-2</c:v>
                </c:pt>
                <c:pt idx="7">
                  <c:v>5.6881519690205912E-2</c:v>
                </c:pt>
                <c:pt idx="8">
                  <c:v>5.6690396221064199E-2</c:v>
                </c:pt>
                <c:pt idx="9">
                  <c:v>5.6550748673383257E-2</c:v>
                </c:pt>
                <c:pt idx="10">
                  <c:v>5.6318326871028536E-2</c:v>
                </c:pt>
                <c:pt idx="11">
                  <c:v>5.6218106878621173E-2</c:v>
                </c:pt>
                <c:pt idx="12">
                  <c:v>5.6159631612905249E-2</c:v>
                </c:pt>
                <c:pt idx="13">
                  <c:v>5.60073026052548E-2</c:v>
                </c:pt>
                <c:pt idx="14">
                  <c:v>5.5799800589897926E-2</c:v>
                </c:pt>
                <c:pt idx="15">
                  <c:v>5.5634846097756846E-2</c:v>
                </c:pt>
                <c:pt idx="16">
                  <c:v>5.5488157241420706E-2</c:v>
                </c:pt>
                <c:pt idx="17">
                  <c:v>5.5371275078516607E-2</c:v>
                </c:pt>
                <c:pt idx="18">
                  <c:v>5.5221948142193923E-2</c:v>
                </c:pt>
                <c:pt idx="19">
                  <c:v>5.5062656535717687E-2</c:v>
                </c:pt>
                <c:pt idx="20">
                  <c:v>5.4874107208628377E-2</c:v>
                </c:pt>
                <c:pt idx="21">
                  <c:v>5.467323321550862E-2</c:v>
                </c:pt>
                <c:pt idx="22">
                  <c:v>5.4469411622969706E-2</c:v>
                </c:pt>
                <c:pt idx="23">
                  <c:v>5.4212361162864958E-2</c:v>
                </c:pt>
                <c:pt idx="24">
                  <c:v>5.3906877084374888E-2</c:v>
                </c:pt>
                <c:pt idx="25">
                  <c:v>5.369240785358053E-2</c:v>
                </c:pt>
                <c:pt idx="26">
                  <c:v>5.3471443658063479E-2</c:v>
                </c:pt>
                <c:pt idx="27">
                  <c:v>5.3205216075693625E-2</c:v>
                </c:pt>
                <c:pt idx="28">
                  <c:v>5.2960908131292582E-2</c:v>
                </c:pt>
                <c:pt idx="29">
                  <c:v>5.2789882362387887E-2</c:v>
                </c:pt>
                <c:pt idx="30">
                  <c:v>5.2612899911456013E-2</c:v>
                </c:pt>
                <c:pt idx="31">
                  <c:v>5.2407382696902621E-2</c:v>
                </c:pt>
                <c:pt idx="32">
                  <c:v>5.2262267190443634E-2</c:v>
                </c:pt>
                <c:pt idx="33">
                  <c:v>5.2138408900006983E-2</c:v>
                </c:pt>
                <c:pt idx="34">
                  <c:v>5.2038221086966256E-2</c:v>
                </c:pt>
                <c:pt idx="35">
                  <c:v>5.1963555325848378E-2</c:v>
                </c:pt>
                <c:pt idx="36">
                  <c:v>5.1897516572134345E-2</c:v>
                </c:pt>
                <c:pt idx="37">
                  <c:v>5.1824460127660121E-2</c:v>
                </c:pt>
                <c:pt idx="38">
                  <c:v>5.1788903604670221E-2</c:v>
                </c:pt>
                <c:pt idx="39">
                  <c:v>5.1780893480982103E-2</c:v>
                </c:pt>
                <c:pt idx="40">
                  <c:v>5.1748370544727189E-2</c:v>
                </c:pt>
                <c:pt idx="41">
                  <c:v>5.1618776572612747E-2</c:v>
                </c:pt>
                <c:pt idx="42">
                  <c:v>5.1517737314002034E-2</c:v>
                </c:pt>
                <c:pt idx="43">
                  <c:v>5.1414876487201548E-2</c:v>
                </c:pt>
                <c:pt idx="44">
                  <c:v>5.1285888137312163E-2</c:v>
                </c:pt>
                <c:pt idx="45">
                  <c:v>5.1184149555460169E-2</c:v>
                </c:pt>
                <c:pt idx="46">
                  <c:v>5.1052650092355691E-2</c:v>
                </c:pt>
                <c:pt idx="47">
                  <c:v>5.0916923165674789E-2</c:v>
                </c:pt>
                <c:pt idx="48">
                  <c:v>5.0712740604250441E-2</c:v>
                </c:pt>
                <c:pt idx="49">
                  <c:v>5.0582949805279685E-2</c:v>
                </c:pt>
                <c:pt idx="50">
                  <c:v>5.0428015849641621E-2</c:v>
                </c:pt>
                <c:pt idx="51">
                  <c:v>5.0316655750187289E-2</c:v>
                </c:pt>
                <c:pt idx="52">
                  <c:v>5.015297058926213E-2</c:v>
                </c:pt>
                <c:pt idx="53">
                  <c:v>5.0095018772397859E-2</c:v>
                </c:pt>
                <c:pt idx="54">
                  <c:v>5.0007904193633233E-2</c:v>
                </c:pt>
                <c:pt idx="55">
                  <c:v>4.9927725343606337E-2</c:v>
                </c:pt>
                <c:pt idx="56">
                  <c:v>4.9841527538190426E-2</c:v>
                </c:pt>
                <c:pt idx="57">
                  <c:v>4.9736107028750275E-2</c:v>
                </c:pt>
                <c:pt idx="58">
                  <c:v>4.9632816337258107E-2</c:v>
                </c:pt>
                <c:pt idx="59">
                  <c:v>4.9536169796702001E-2</c:v>
                </c:pt>
                <c:pt idx="60">
                  <c:v>4.9496458140161119E-2</c:v>
                </c:pt>
                <c:pt idx="61">
                  <c:v>4.9470353730770446E-2</c:v>
                </c:pt>
                <c:pt idx="62">
                  <c:v>4.9504159810899361E-2</c:v>
                </c:pt>
                <c:pt idx="63">
                  <c:v>4.9420914745709775E-2</c:v>
                </c:pt>
                <c:pt idx="64">
                  <c:v>4.9431837842945615E-2</c:v>
                </c:pt>
                <c:pt idx="65">
                  <c:v>4.9373574207527922E-2</c:v>
                </c:pt>
                <c:pt idx="66">
                  <c:v>4.9412627350760012E-2</c:v>
                </c:pt>
                <c:pt idx="67">
                  <c:v>4.9567821874194978E-2</c:v>
                </c:pt>
                <c:pt idx="68">
                  <c:v>4.9715514889711578E-2</c:v>
                </c:pt>
                <c:pt idx="69">
                  <c:v>4.9708887547771953E-2</c:v>
                </c:pt>
                <c:pt idx="70">
                  <c:v>4.9708485384823704E-2</c:v>
                </c:pt>
                <c:pt idx="71">
                  <c:v>4.9687205632461658E-2</c:v>
                </c:pt>
                <c:pt idx="72">
                  <c:v>4.9692610859390841E-2</c:v>
                </c:pt>
                <c:pt idx="73">
                  <c:v>4.9772136347778745E-2</c:v>
                </c:pt>
                <c:pt idx="74">
                  <c:v>4.9760001372595231E-2</c:v>
                </c:pt>
                <c:pt idx="75">
                  <c:v>4.980472843993497E-2</c:v>
                </c:pt>
                <c:pt idx="76">
                  <c:v>5.006029812720611E-2</c:v>
                </c:pt>
                <c:pt idx="77">
                  <c:v>5.03093811566242E-2</c:v>
                </c:pt>
                <c:pt idx="78">
                  <c:v>5.0484352046609615E-2</c:v>
                </c:pt>
                <c:pt idx="79">
                  <c:v>5.0591101586161896E-2</c:v>
                </c:pt>
                <c:pt idx="80">
                  <c:v>5.068290480749426E-2</c:v>
                </c:pt>
                <c:pt idx="81">
                  <c:v>5.0899766622058168E-2</c:v>
                </c:pt>
                <c:pt idx="82">
                  <c:v>5.1230988124674498E-2</c:v>
                </c:pt>
                <c:pt idx="83">
                  <c:v>5.1556302878055738E-2</c:v>
                </c:pt>
                <c:pt idx="84">
                  <c:v>5.1796082587011884E-2</c:v>
                </c:pt>
                <c:pt idx="85">
                  <c:v>5.2310421400264984E-2</c:v>
                </c:pt>
                <c:pt idx="86">
                  <c:v>5.2807342703684791E-2</c:v>
                </c:pt>
                <c:pt idx="87">
                  <c:v>5.3358540122158404E-2</c:v>
                </c:pt>
                <c:pt idx="88">
                  <c:v>5.3594460244049652E-2</c:v>
                </c:pt>
                <c:pt idx="89">
                  <c:v>5.3852519549123512E-2</c:v>
                </c:pt>
                <c:pt idx="90">
                  <c:v>5.4087218212771404E-2</c:v>
                </c:pt>
                <c:pt idx="91">
                  <c:v>5.4311656793712672E-2</c:v>
                </c:pt>
                <c:pt idx="92">
                  <c:v>5.452815464882891E-2</c:v>
                </c:pt>
                <c:pt idx="93">
                  <c:v>5.4861213339193915E-2</c:v>
                </c:pt>
                <c:pt idx="94">
                  <c:v>5.5035773462150668E-2</c:v>
                </c:pt>
                <c:pt idx="95">
                  <c:v>5.5269022833051379E-2</c:v>
                </c:pt>
                <c:pt idx="96">
                  <c:v>5.5608000391508393E-2</c:v>
                </c:pt>
                <c:pt idx="97">
                  <c:v>5.5270658676199423E-2</c:v>
                </c:pt>
                <c:pt idx="98">
                  <c:v>5.4970641735895491E-2</c:v>
                </c:pt>
                <c:pt idx="99">
                  <c:v>5.4536646671331811E-2</c:v>
                </c:pt>
                <c:pt idx="100">
                  <c:v>5.4544930963604056E-2</c:v>
                </c:pt>
                <c:pt idx="101">
                  <c:v>5.4510027927368469E-2</c:v>
                </c:pt>
                <c:pt idx="102">
                  <c:v>5.4524784983102148E-2</c:v>
                </c:pt>
                <c:pt idx="103">
                  <c:v>5.4544443411071959E-2</c:v>
                </c:pt>
                <c:pt idx="104">
                  <c:v>5.4647027968245027E-2</c:v>
                </c:pt>
                <c:pt idx="105">
                  <c:v>5.4571309726984561E-2</c:v>
                </c:pt>
                <c:pt idx="106">
                  <c:v>5.4550399764953961E-2</c:v>
                </c:pt>
                <c:pt idx="107">
                  <c:v>5.4459963481723626E-2</c:v>
                </c:pt>
                <c:pt idx="108">
                  <c:v>5.4381022650629489E-2</c:v>
                </c:pt>
                <c:pt idx="109">
                  <c:v>5.4817841086875062E-2</c:v>
                </c:pt>
                <c:pt idx="110">
                  <c:v>5.5269534126321816E-2</c:v>
                </c:pt>
                <c:pt idx="111">
                  <c:v>5.5744243645613929E-2</c:v>
                </c:pt>
                <c:pt idx="112">
                  <c:v>5.5878027290255795E-2</c:v>
                </c:pt>
                <c:pt idx="113">
                  <c:v>5.6034884339256547E-2</c:v>
                </c:pt>
                <c:pt idx="114">
                  <c:v>5.6171949205175049E-2</c:v>
                </c:pt>
                <c:pt idx="115">
                  <c:v>5.6274102067687452E-2</c:v>
                </c:pt>
                <c:pt idx="116">
                  <c:v>5.6341379526451275E-2</c:v>
                </c:pt>
                <c:pt idx="117">
                  <c:v>5.656746494950099E-2</c:v>
                </c:pt>
                <c:pt idx="118">
                  <c:v>5.6702502751729535E-2</c:v>
                </c:pt>
                <c:pt idx="119">
                  <c:v>5.686331883316182E-2</c:v>
                </c:pt>
                <c:pt idx="120">
                  <c:v>5.6944451589539979E-2</c:v>
                </c:pt>
                <c:pt idx="121">
                  <c:v>5.673139478438833E-2</c:v>
                </c:pt>
                <c:pt idx="122">
                  <c:v>5.6475011693493095E-2</c:v>
                </c:pt>
                <c:pt idx="123">
                  <c:v>5.6268958442931255E-2</c:v>
                </c:pt>
                <c:pt idx="124">
                  <c:v>5.602765024900009E-2</c:v>
                </c:pt>
                <c:pt idx="125">
                  <c:v>5.5849361474283161E-2</c:v>
                </c:pt>
                <c:pt idx="126">
                  <c:v>5.5657752461415466E-2</c:v>
                </c:pt>
                <c:pt idx="127">
                  <c:v>5.5428942957799571E-2</c:v>
                </c:pt>
                <c:pt idx="128">
                  <c:v>5.5167971412504159E-2</c:v>
                </c:pt>
                <c:pt idx="129">
                  <c:v>5.4785842364310271E-2</c:v>
                </c:pt>
                <c:pt idx="130">
                  <c:v>5.4532410695419122E-2</c:v>
                </c:pt>
                <c:pt idx="131">
                  <c:v>5.4304034145341774E-2</c:v>
                </c:pt>
                <c:pt idx="132">
                  <c:v>5.4074404702523567E-2</c:v>
                </c:pt>
                <c:pt idx="133">
                  <c:v>5.4515328619478942E-2</c:v>
                </c:pt>
                <c:pt idx="134">
                  <c:v>5.4979687411089863E-2</c:v>
                </c:pt>
                <c:pt idx="135">
                  <c:v>5.546597000276135E-2</c:v>
                </c:pt>
                <c:pt idx="136">
                  <c:v>5.5953040964223204E-2</c:v>
                </c:pt>
                <c:pt idx="137">
                  <c:v>5.6350575602784281E-2</c:v>
                </c:pt>
                <c:pt idx="138">
                  <c:v>5.6773661388054016E-2</c:v>
                </c:pt>
                <c:pt idx="139">
                  <c:v>5.721763337357056E-2</c:v>
                </c:pt>
                <c:pt idx="140">
                  <c:v>5.7695752394148397E-2</c:v>
                </c:pt>
                <c:pt idx="141">
                  <c:v>5.8254609443553797E-2</c:v>
                </c:pt>
                <c:pt idx="142">
                  <c:v>5.8806464289297623E-2</c:v>
                </c:pt>
                <c:pt idx="143">
                  <c:v>5.9368817481156126E-2</c:v>
                </c:pt>
                <c:pt idx="144">
                  <c:v>5.9899342500605239E-2</c:v>
                </c:pt>
                <c:pt idx="145">
                  <c:v>5.9992974317674676E-2</c:v>
                </c:pt>
                <c:pt idx="146">
                  <c:v>6.0156483362263674E-2</c:v>
                </c:pt>
                <c:pt idx="147">
                  <c:v>6.0300543351690737E-2</c:v>
                </c:pt>
                <c:pt idx="148">
                  <c:v>6.0435925676256448E-2</c:v>
                </c:pt>
                <c:pt idx="149">
                  <c:v>6.0598411994720082E-2</c:v>
                </c:pt>
                <c:pt idx="150">
                  <c:v>6.0771540500381506E-2</c:v>
                </c:pt>
                <c:pt idx="151">
                  <c:v>6.0966283323057029E-2</c:v>
                </c:pt>
                <c:pt idx="152">
                  <c:v>6.1134214677971394E-2</c:v>
                </c:pt>
                <c:pt idx="153">
                  <c:v>6.1229859846377827E-2</c:v>
                </c:pt>
                <c:pt idx="154">
                  <c:v>6.1341770800319662E-2</c:v>
                </c:pt>
                <c:pt idx="155">
                  <c:v>6.1387785085871338E-2</c:v>
                </c:pt>
                <c:pt idx="156">
                  <c:v>6.1469256109164282E-2</c:v>
                </c:pt>
                <c:pt idx="157">
                  <c:v>6.1292607201406453E-2</c:v>
                </c:pt>
                <c:pt idx="158">
                  <c:v>6.1081616382979147E-2</c:v>
                </c:pt>
                <c:pt idx="159">
                  <c:v>6.0865724237397147E-2</c:v>
                </c:pt>
                <c:pt idx="160">
                  <c:v>6.0659655615075865E-2</c:v>
                </c:pt>
                <c:pt idx="161">
                  <c:v>6.0449890026968676E-2</c:v>
                </c:pt>
                <c:pt idx="162">
                  <c:v>6.0174873822113457E-2</c:v>
                </c:pt>
                <c:pt idx="163">
                  <c:v>5.9906413210790627E-2</c:v>
                </c:pt>
                <c:pt idx="164">
                  <c:v>5.963195948175154E-2</c:v>
                </c:pt>
                <c:pt idx="165">
                  <c:v>5.9412962303413086E-2</c:v>
                </c:pt>
                <c:pt idx="166">
                  <c:v>5.9231577780911475E-2</c:v>
                </c:pt>
                <c:pt idx="167">
                  <c:v>5.9183497429053274E-2</c:v>
                </c:pt>
                <c:pt idx="168">
                  <c:v>5.9216124133044119E-2</c:v>
                </c:pt>
                <c:pt idx="169">
                  <c:v>6.0129229572081722E-2</c:v>
                </c:pt>
                <c:pt idx="170">
                  <c:v>6.1041971418364649E-2</c:v>
                </c:pt>
                <c:pt idx="171">
                  <c:v>6.1975086672741604E-2</c:v>
                </c:pt>
                <c:pt idx="172">
                  <c:v>6.2943031428959587E-2</c:v>
                </c:pt>
                <c:pt idx="173">
                  <c:v>6.3450106930970071E-2</c:v>
                </c:pt>
                <c:pt idx="174">
                  <c:v>6.3825539626050101E-2</c:v>
                </c:pt>
                <c:pt idx="175">
                  <c:v>6.4179219310286098E-2</c:v>
                </c:pt>
                <c:pt idx="176">
                  <c:v>6.4553640887583044E-2</c:v>
                </c:pt>
                <c:pt idx="177">
                  <c:v>6.4949838416094419E-2</c:v>
                </c:pt>
                <c:pt idx="178">
                  <c:v>6.5255793577516513E-2</c:v>
                </c:pt>
                <c:pt idx="179">
                  <c:v>6.5444769859583696E-2</c:v>
                </c:pt>
                <c:pt idx="180">
                  <c:v>6.5600404823051545E-2</c:v>
                </c:pt>
                <c:pt idx="181">
                  <c:v>6.4856739665949653E-2</c:v>
                </c:pt>
                <c:pt idx="182">
                  <c:v>6.4096929228811869E-2</c:v>
                </c:pt>
                <c:pt idx="183">
                  <c:v>6.333947203347752E-2</c:v>
                </c:pt>
                <c:pt idx="184">
                  <c:v>6.2513843872236755E-2</c:v>
                </c:pt>
                <c:pt idx="185">
                  <c:v>6.2208168287555453E-2</c:v>
                </c:pt>
                <c:pt idx="186">
                  <c:v>6.2032103756334424E-2</c:v>
                </c:pt>
                <c:pt idx="187">
                  <c:v>6.1891152522104205E-2</c:v>
                </c:pt>
                <c:pt idx="188">
                  <c:v>6.167291189397394E-2</c:v>
                </c:pt>
                <c:pt idx="189">
                  <c:v>6.1479885075821632E-2</c:v>
                </c:pt>
                <c:pt idx="190">
                  <c:v>6.132665909371901E-2</c:v>
                </c:pt>
                <c:pt idx="191">
                  <c:v>6.1190319170765083E-2</c:v>
                </c:pt>
                <c:pt idx="192">
                  <c:v>6.1060108422012017E-2</c:v>
                </c:pt>
                <c:pt idx="193">
                  <c:v>6.0678943775099942E-2</c:v>
                </c:pt>
                <c:pt idx="194">
                  <c:v>6.024483293186849E-2</c:v>
                </c:pt>
                <c:pt idx="195">
                  <c:v>5.9805367429377455E-2</c:v>
                </c:pt>
                <c:pt idx="196">
                  <c:v>5.9418287710195555E-2</c:v>
                </c:pt>
                <c:pt idx="197">
                  <c:v>5.892596339394976E-2</c:v>
                </c:pt>
                <c:pt idx="198">
                  <c:v>5.8535801962728569E-2</c:v>
                </c:pt>
                <c:pt idx="199">
                  <c:v>5.8105472490849901E-2</c:v>
                </c:pt>
                <c:pt idx="200">
                  <c:v>5.76900812354815E-2</c:v>
                </c:pt>
                <c:pt idx="201">
                  <c:v>5.7232404457911147E-2</c:v>
                </c:pt>
                <c:pt idx="202">
                  <c:v>5.6821530398248027E-2</c:v>
                </c:pt>
                <c:pt idx="203">
                  <c:v>5.6445318672453247E-2</c:v>
                </c:pt>
                <c:pt idx="204">
                  <c:v>5.6043094214808575E-2</c:v>
                </c:pt>
                <c:pt idx="205">
                  <c:v>5.5926943489320119E-2</c:v>
                </c:pt>
                <c:pt idx="206">
                  <c:v>5.5846335468187513E-2</c:v>
                </c:pt>
                <c:pt idx="207">
                  <c:v>5.572433126651604E-2</c:v>
                </c:pt>
                <c:pt idx="208">
                  <c:v>5.5547512782943322E-2</c:v>
                </c:pt>
                <c:pt idx="209">
                  <c:v>5.5534750445910878E-2</c:v>
                </c:pt>
                <c:pt idx="210">
                  <c:v>5.5451022008956734E-2</c:v>
                </c:pt>
                <c:pt idx="211">
                  <c:v>5.5407115206258288E-2</c:v>
                </c:pt>
                <c:pt idx="212">
                  <c:v>5.5381312326330895E-2</c:v>
                </c:pt>
                <c:pt idx="213">
                  <c:v>5.5291448040227974E-2</c:v>
                </c:pt>
                <c:pt idx="214">
                  <c:v>5.5192384984685122E-2</c:v>
                </c:pt>
                <c:pt idx="215">
                  <c:v>5.5091471201075499E-2</c:v>
                </c:pt>
                <c:pt idx="216">
                  <c:v>5.4997548124898515E-2</c:v>
                </c:pt>
                <c:pt idx="217">
                  <c:v>5.4719871181506785E-2</c:v>
                </c:pt>
                <c:pt idx="218">
                  <c:v>5.4432270437423901E-2</c:v>
                </c:pt>
                <c:pt idx="219">
                  <c:v>5.423371852272002E-2</c:v>
                </c:pt>
                <c:pt idx="220">
                  <c:v>5.412280862550764E-2</c:v>
                </c:pt>
                <c:pt idx="221">
                  <c:v>5.3864585536781251E-2</c:v>
                </c:pt>
                <c:pt idx="222">
                  <c:v>5.3618245493745921E-2</c:v>
                </c:pt>
                <c:pt idx="223">
                  <c:v>5.3366246635396387E-2</c:v>
                </c:pt>
                <c:pt idx="224">
                  <c:v>5.3100796880959478E-2</c:v>
                </c:pt>
                <c:pt idx="225">
                  <c:v>5.2901092430026414E-2</c:v>
                </c:pt>
                <c:pt idx="226">
                  <c:v>5.264415312443247E-2</c:v>
                </c:pt>
                <c:pt idx="227">
                  <c:v>5.2440707282752595E-2</c:v>
                </c:pt>
                <c:pt idx="228">
                  <c:v>5.2247059874163199E-2</c:v>
                </c:pt>
                <c:pt idx="229">
                  <c:v>5.2334802799165837E-2</c:v>
                </c:pt>
                <c:pt idx="230">
                  <c:v>5.2457334340596413E-2</c:v>
                </c:pt>
                <c:pt idx="231">
                  <c:v>5.250108685359467E-2</c:v>
                </c:pt>
                <c:pt idx="232">
                  <c:v>5.2556862712007241E-2</c:v>
                </c:pt>
                <c:pt idx="233">
                  <c:v>5.2578926309396229E-2</c:v>
                </c:pt>
                <c:pt idx="234">
                  <c:v>5.2592246342792671E-2</c:v>
                </c:pt>
                <c:pt idx="235">
                  <c:v>5.2576150960094388E-2</c:v>
                </c:pt>
                <c:pt idx="236">
                  <c:v>5.2628130814084399E-2</c:v>
                </c:pt>
                <c:pt idx="237">
                  <c:v>5.2679334178912768E-2</c:v>
                </c:pt>
                <c:pt idx="238">
                  <c:v>5.2735650314791604E-2</c:v>
                </c:pt>
                <c:pt idx="239">
                  <c:v>5.2754136456261057E-2</c:v>
                </c:pt>
                <c:pt idx="240">
                  <c:v>5.282660429952258E-2</c:v>
                </c:pt>
                <c:pt idx="241">
                  <c:v>5.2756688870565151E-2</c:v>
                </c:pt>
                <c:pt idx="242">
                  <c:v>5.2677128711110043E-2</c:v>
                </c:pt>
                <c:pt idx="243">
                  <c:v>5.2653274558777115E-2</c:v>
                </c:pt>
                <c:pt idx="244">
                  <c:v>5.2502907504842176E-2</c:v>
                </c:pt>
                <c:pt idx="245">
                  <c:v>5.2420060764966657E-2</c:v>
                </c:pt>
                <c:pt idx="246">
                  <c:v>5.2370763563402943E-2</c:v>
                </c:pt>
                <c:pt idx="247">
                  <c:v>5.2335815059536918E-2</c:v>
                </c:pt>
                <c:pt idx="248">
                  <c:v>5.2279326366062112E-2</c:v>
                </c:pt>
                <c:pt idx="249">
                  <c:v>5.2247229280626667E-2</c:v>
                </c:pt>
                <c:pt idx="250">
                  <c:v>5.2183149494184428E-2</c:v>
                </c:pt>
                <c:pt idx="251">
                  <c:v>5.2049775085515698E-2</c:v>
                </c:pt>
                <c:pt idx="252">
                  <c:v>5.1895788411747301E-2</c:v>
                </c:pt>
                <c:pt idx="253">
                  <c:v>5.1680232008657907E-2</c:v>
                </c:pt>
                <c:pt idx="254">
                  <c:v>5.1546601732517426E-2</c:v>
                </c:pt>
                <c:pt idx="255">
                  <c:v>5.1381159233901498E-2</c:v>
                </c:pt>
                <c:pt idx="256">
                  <c:v>5.125103264342315E-2</c:v>
                </c:pt>
                <c:pt idx="257">
                  <c:v>5.1131642840406943E-2</c:v>
                </c:pt>
                <c:pt idx="258">
                  <c:v>5.0996646755554487E-2</c:v>
                </c:pt>
                <c:pt idx="259">
                  <c:v>5.0833119857895986E-2</c:v>
                </c:pt>
                <c:pt idx="260">
                  <c:v>5.0667067043992264E-2</c:v>
                </c:pt>
                <c:pt idx="261">
                  <c:v>5.0455258034357388E-2</c:v>
                </c:pt>
                <c:pt idx="262">
                  <c:v>5.028269442341237E-2</c:v>
                </c:pt>
                <c:pt idx="263">
                  <c:v>5.0138119699882105E-2</c:v>
                </c:pt>
                <c:pt idx="264">
                  <c:v>4.9951642784954085E-2</c:v>
                </c:pt>
                <c:pt idx="265">
                  <c:v>4.9614548516894848E-2</c:v>
                </c:pt>
                <c:pt idx="266">
                  <c:v>4.9311441256740356E-2</c:v>
                </c:pt>
                <c:pt idx="267">
                  <c:v>4.9047625945840299E-2</c:v>
                </c:pt>
                <c:pt idx="268">
                  <c:v>4.884880489140353E-2</c:v>
                </c:pt>
                <c:pt idx="269">
                  <c:v>4.8613016578093159E-2</c:v>
                </c:pt>
                <c:pt idx="270">
                  <c:v>4.839268041939418E-2</c:v>
                </c:pt>
                <c:pt idx="271">
                  <c:v>4.8194736473120142E-2</c:v>
                </c:pt>
                <c:pt idx="272">
                  <c:v>4.7970320841558008E-2</c:v>
                </c:pt>
                <c:pt idx="273">
                  <c:v>4.7759250584272946E-2</c:v>
                </c:pt>
                <c:pt idx="274">
                  <c:v>4.7570326745765286E-2</c:v>
                </c:pt>
                <c:pt idx="275">
                  <c:v>4.7367003246852786E-2</c:v>
                </c:pt>
                <c:pt idx="276">
                  <c:v>4.7168407328912872E-2</c:v>
                </c:pt>
                <c:pt idx="277">
                  <c:v>4.7305224884683354E-2</c:v>
                </c:pt>
                <c:pt idx="278">
                  <c:v>4.7321495773014505E-2</c:v>
                </c:pt>
                <c:pt idx="279">
                  <c:v>4.7277317447813459E-2</c:v>
                </c:pt>
                <c:pt idx="280">
                  <c:v>4.7239104483243664E-2</c:v>
                </c:pt>
                <c:pt idx="281">
                  <c:v>4.722773862623484E-2</c:v>
                </c:pt>
                <c:pt idx="282">
                  <c:v>4.7200864397316696E-2</c:v>
                </c:pt>
                <c:pt idx="283">
                  <c:v>4.714919902319132E-2</c:v>
                </c:pt>
                <c:pt idx="284">
                  <c:v>4.712534471929649E-2</c:v>
                </c:pt>
                <c:pt idx="285">
                  <c:v>4.7099001830855226E-2</c:v>
                </c:pt>
                <c:pt idx="286">
                  <c:v>4.7061222477815891E-2</c:v>
                </c:pt>
                <c:pt idx="287">
                  <c:v>4.705711540832299E-2</c:v>
                </c:pt>
                <c:pt idx="288">
                  <c:v>4.7108080057182783E-2</c:v>
                </c:pt>
                <c:pt idx="289">
                  <c:v>4.6824678183548497E-2</c:v>
                </c:pt>
                <c:pt idx="290">
                  <c:v>4.6505836129266627E-2</c:v>
                </c:pt>
                <c:pt idx="291">
                  <c:v>4.6208643932209421E-2</c:v>
                </c:pt>
                <c:pt idx="292">
                  <c:v>4.6115944698223187E-2</c:v>
                </c:pt>
                <c:pt idx="293">
                  <c:v>4.5984172823972345E-2</c:v>
                </c:pt>
                <c:pt idx="294">
                  <c:v>4.5844618161470597E-2</c:v>
                </c:pt>
                <c:pt idx="295">
                  <c:v>4.5745764580936564E-2</c:v>
                </c:pt>
                <c:pt idx="296">
                  <c:v>4.5646203276497405E-2</c:v>
                </c:pt>
                <c:pt idx="297">
                  <c:v>4.5504470637757401E-2</c:v>
                </c:pt>
                <c:pt idx="298">
                  <c:v>4.5374452695760813E-2</c:v>
                </c:pt>
                <c:pt idx="299">
                  <c:v>4.5166537062683247E-2</c:v>
                </c:pt>
                <c:pt idx="300">
                  <c:v>4.4986157534709525E-2</c:v>
                </c:pt>
                <c:pt idx="301">
                  <c:v>4.4746414110787447E-2</c:v>
                </c:pt>
                <c:pt idx="302">
                  <c:v>4.4815492713063176E-2</c:v>
                </c:pt>
                <c:pt idx="303">
                  <c:v>4.494124950321763E-2</c:v>
                </c:pt>
                <c:pt idx="304">
                  <c:v>4.4870375081244918E-2</c:v>
                </c:pt>
                <c:pt idx="305">
                  <c:v>4.4891517166375829E-2</c:v>
                </c:pt>
                <c:pt idx="306">
                  <c:v>4.4058923590351441E-2</c:v>
                </c:pt>
                <c:pt idx="307">
                  <c:v>4.3185752340402887E-2</c:v>
                </c:pt>
                <c:pt idx="308">
                  <c:v>4.2248710094680349E-2</c:v>
                </c:pt>
                <c:pt idx="309">
                  <c:v>4.2048383032277308E-2</c:v>
                </c:pt>
                <c:pt idx="310">
                  <c:v>4.1792813095155368E-2</c:v>
                </c:pt>
                <c:pt idx="311">
                  <c:v>4.1521976473218127E-2</c:v>
                </c:pt>
                <c:pt idx="312">
                  <c:v>4.125913020685798E-2</c:v>
                </c:pt>
                <c:pt idx="313">
                  <c:v>4.160741223371902E-2</c:v>
                </c:pt>
                <c:pt idx="314">
                  <c:v>4.1713419624693993E-2</c:v>
                </c:pt>
                <c:pt idx="315">
                  <c:v>4.1749575140161192E-2</c:v>
                </c:pt>
                <c:pt idx="316">
                  <c:v>4.1736846197914179E-2</c:v>
                </c:pt>
                <c:pt idx="317">
                  <c:v>4.163158097126899E-2</c:v>
                </c:pt>
                <c:pt idx="318">
                  <c:v>4.2350523877207967E-2</c:v>
                </c:pt>
                <c:pt idx="319">
                  <c:v>4.3087676449250302E-2</c:v>
                </c:pt>
                <c:pt idx="320">
                  <c:v>4.38354237909502E-2</c:v>
                </c:pt>
                <c:pt idx="321">
                  <c:v>4.4385450299208866E-2</c:v>
                </c:pt>
                <c:pt idx="322">
                  <c:v>4.4927494310173115E-2</c:v>
                </c:pt>
                <c:pt idx="323">
                  <c:v>4.5545658955094048E-2</c:v>
                </c:pt>
                <c:pt idx="324">
                  <c:v>4.6032600562949777E-2</c:v>
                </c:pt>
                <c:pt idx="325">
                  <c:v>4.5847162119711571E-2</c:v>
                </c:pt>
                <c:pt idx="326">
                  <c:v>4.573978155908389E-2</c:v>
                </c:pt>
                <c:pt idx="327">
                  <c:v>4.5586959810215738E-2</c:v>
                </c:pt>
                <c:pt idx="328">
                  <c:v>4.5837411367801867E-2</c:v>
                </c:pt>
                <c:pt idx="329">
                  <c:v>4.6041536308064381E-2</c:v>
                </c:pt>
                <c:pt idx="330">
                  <c:v>4.6253220137068903E-2</c:v>
                </c:pt>
                <c:pt idx="331">
                  <c:v>4.6430261905582117E-2</c:v>
                </c:pt>
                <c:pt idx="332">
                  <c:v>4.6663366894743402E-2</c:v>
                </c:pt>
                <c:pt idx="333">
                  <c:v>4.6402349239234898E-2</c:v>
                </c:pt>
                <c:pt idx="334">
                  <c:v>4.6261197665188346E-2</c:v>
                </c:pt>
                <c:pt idx="335">
                  <c:v>4.6093868659671709E-2</c:v>
                </c:pt>
                <c:pt idx="336">
                  <c:v>4.5932500011594157E-2</c:v>
                </c:pt>
                <c:pt idx="337">
                  <c:v>4.6567504210724829E-2</c:v>
                </c:pt>
                <c:pt idx="338">
                  <c:v>4.7075530984493262E-2</c:v>
                </c:pt>
                <c:pt idx="339">
                  <c:v>4.7611022886893804E-2</c:v>
                </c:pt>
                <c:pt idx="340">
                  <c:v>4.8032271941011229E-2</c:v>
                </c:pt>
                <c:pt idx="341">
                  <c:v>4.847413914169877E-2</c:v>
                </c:pt>
                <c:pt idx="342">
                  <c:v>4.8906944605883157E-2</c:v>
                </c:pt>
                <c:pt idx="343">
                  <c:v>4.9380762408160479E-2</c:v>
                </c:pt>
                <c:pt idx="344">
                  <c:v>4.984057381960566E-2</c:v>
                </c:pt>
                <c:pt idx="345">
                  <c:v>5.031090909344315E-2</c:v>
                </c:pt>
                <c:pt idx="346">
                  <c:v>5.0688120384650127E-2</c:v>
                </c:pt>
                <c:pt idx="347">
                  <c:v>5.1071613150251528E-2</c:v>
                </c:pt>
              </c:numCache>
            </c:numRef>
          </c:val>
          <c:smooth val="0"/>
          <c:extLst>
            <c:ext xmlns:c16="http://schemas.microsoft.com/office/drawing/2014/chart" uri="{C3380CC4-5D6E-409C-BE32-E72D297353CC}">
              <c16:uniqueId val="{00000000-F6B7-4C6C-839D-FB7535E39572}"/>
            </c:ext>
          </c:extLst>
        </c:ser>
        <c:dLbls>
          <c:showLegendKey val="0"/>
          <c:showVal val="0"/>
          <c:showCatName val="0"/>
          <c:showSerName val="0"/>
          <c:showPercent val="0"/>
          <c:showBubbleSize val="0"/>
        </c:dLbls>
        <c:smooth val="0"/>
        <c:axId val="1277642520"/>
        <c:axId val="1"/>
      </c:lineChart>
      <c:catAx>
        <c:axId val="1277642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425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Industrial Real Price of Electricity, 12mth.MA</a:t>
            </a:r>
          </a:p>
        </c:rich>
      </c:tx>
      <c:layout>
        <c:manualLayout>
          <c:xMode val="edge"/>
          <c:yMode val="edge"/>
          <c:x val="0.19483626462580028"/>
          <c:y val="4.0816272965879266E-2"/>
        </c:manualLayout>
      </c:layout>
      <c:overlay val="0"/>
      <c:spPr>
        <a:noFill/>
        <a:ln w="25400">
          <a:noFill/>
        </a:ln>
      </c:spPr>
    </c:title>
    <c:autoTitleDeleted val="0"/>
    <c:plotArea>
      <c:layout>
        <c:manualLayout>
          <c:layoutTarget val="inner"/>
          <c:xMode val="edge"/>
          <c:yMode val="edge"/>
          <c:x val="0.15727735584781177"/>
          <c:y val="0.27755102040816326"/>
          <c:w val="0.80751358823354114"/>
          <c:h val="0.49795918367346936"/>
        </c:manualLayout>
      </c:layout>
      <c:lineChart>
        <c:grouping val="standard"/>
        <c:varyColors val="0"/>
        <c:ser>
          <c:idx val="0"/>
          <c:order val="0"/>
          <c:spPr>
            <a:ln w="12700">
              <a:solidFill>
                <a:srgbClr val="000080"/>
              </a:solidFill>
              <a:prstDash val="solid"/>
            </a:ln>
          </c:spPr>
          <c:marker>
            <c:symbol val="none"/>
          </c:marker>
          <c:cat>
            <c:numRef>
              <c:f>MAPrice!$A$62:$A$409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MAPrice!$D$62:$D$409</c:f>
              <c:numCache>
                <c:formatCode>0.0000</c:formatCode>
                <c:ptCount val="348"/>
                <c:pt idx="0">
                  <c:v>5.7462812706830929E-2</c:v>
                </c:pt>
                <c:pt idx="1">
                  <c:v>5.7212248896201183E-2</c:v>
                </c:pt>
                <c:pt idx="2">
                  <c:v>5.6996242786448541E-2</c:v>
                </c:pt>
                <c:pt idx="3">
                  <c:v>5.6774842031080332E-2</c:v>
                </c:pt>
                <c:pt idx="4">
                  <c:v>5.6297764352758219E-2</c:v>
                </c:pt>
                <c:pt idx="5">
                  <c:v>5.5693677923030094E-2</c:v>
                </c:pt>
                <c:pt idx="6">
                  <c:v>5.514807111714385E-2</c:v>
                </c:pt>
                <c:pt idx="7">
                  <c:v>5.4964004893324481E-2</c:v>
                </c:pt>
                <c:pt idx="8">
                  <c:v>5.4749534602728848E-2</c:v>
                </c:pt>
                <c:pt idx="9">
                  <c:v>5.4565746468009435E-2</c:v>
                </c:pt>
                <c:pt idx="10">
                  <c:v>5.4379687163706947E-2</c:v>
                </c:pt>
                <c:pt idx="11">
                  <c:v>5.4273068879451193E-2</c:v>
                </c:pt>
                <c:pt idx="12">
                  <c:v>5.4189870788839432E-2</c:v>
                </c:pt>
                <c:pt idx="13">
                  <c:v>5.4057357501017089E-2</c:v>
                </c:pt>
                <c:pt idx="14">
                  <c:v>5.3859838945713286E-2</c:v>
                </c:pt>
                <c:pt idx="15">
                  <c:v>5.3706052009926626E-2</c:v>
                </c:pt>
                <c:pt idx="16">
                  <c:v>5.3552366989353423E-2</c:v>
                </c:pt>
                <c:pt idx="17">
                  <c:v>5.3438581408927217E-2</c:v>
                </c:pt>
                <c:pt idx="18">
                  <c:v>5.3281718951917051E-2</c:v>
                </c:pt>
                <c:pt idx="19">
                  <c:v>5.3110784570606001E-2</c:v>
                </c:pt>
                <c:pt idx="20">
                  <c:v>5.293151025968252E-2</c:v>
                </c:pt>
                <c:pt idx="21">
                  <c:v>5.2760895583623457E-2</c:v>
                </c:pt>
                <c:pt idx="22">
                  <c:v>5.2570427674666138E-2</c:v>
                </c:pt>
                <c:pt idx="23">
                  <c:v>5.2324279684236898E-2</c:v>
                </c:pt>
                <c:pt idx="24">
                  <c:v>5.2021394317768012E-2</c:v>
                </c:pt>
                <c:pt idx="25">
                  <c:v>5.1826467382505959E-2</c:v>
                </c:pt>
                <c:pt idx="26">
                  <c:v>5.1637935705978917E-2</c:v>
                </c:pt>
                <c:pt idx="27">
                  <c:v>5.1367827528948834E-2</c:v>
                </c:pt>
                <c:pt idx="28">
                  <c:v>5.1129961400097144E-2</c:v>
                </c:pt>
                <c:pt idx="29">
                  <c:v>5.0965775142628338E-2</c:v>
                </c:pt>
                <c:pt idx="30">
                  <c:v>5.0792207051204741E-2</c:v>
                </c:pt>
                <c:pt idx="31">
                  <c:v>5.0626455251774456E-2</c:v>
                </c:pt>
                <c:pt idx="32">
                  <c:v>5.0540733443258899E-2</c:v>
                </c:pt>
                <c:pt idx="33">
                  <c:v>5.0419450051226521E-2</c:v>
                </c:pt>
                <c:pt idx="34">
                  <c:v>5.0337055746105898E-2</c:v>
                </c:pt>
                <c:pt idx="35">
                  <c:v>5.0270922178548429E-2</c:v>
                </c:pt>
                <c:pt idx="36">
                  <c:v>5.028578495274267E-2</c:v>
                </c:pt>
                <c:pt idx="37">
                  <c:v>5.0179882812720462E-2</c:v>
                </c:pt>
                <c:pt idx="38">
                  <c:v>5.0092009441335773E-2</c:v>
                </c:pt>
                <c:pt idx="39">
                  <c:v>5.007923199214822E-2</c:v>
                </c:pt>
                <c:pt idx="40">
                  <c:v>5.0070891289325563E-2</c:v>
                </c:pt>
                <c:pt idx="41">
                  <c:v>5.0031145657062161E-2</c:v>
                </c:pt>
                <c:pt idx="42">
                  <c:v>5.0009557157734412E-2</c:v>
                </c:pt>
                <c:pt idx="43">
                  <c:v>4.9906075063766347E-2</c:v>
                </c:pt>
                <c:pt idx="44">
                  <c:v>4.9793838918666705E-2</c:v>
                </c:pt>
                <c:pt idx="45">
                  <c:v>4.973726187081845E-2</c:v>
                </c:pt>
                <c:pt idx="46">
                  <c:v>4.9622241860772888E-2</c:v>
                </c:pt>
                <c:pt idx="47">
                  <c:v>4.9483748530631748E-2</c:v>
                </c:pt>
                <c:pt idx="48">
                  <c:v>4.925697014733154E-2</c:v>
                </c:pt>
                <c:pt idx="49">
                  <c:v>4.9208153291341622E-2</c:v>
                </c:pt>
                <c:pt idx="50">
                  <c:v>4.9127419949254479E-2</c:v>
                </c:pt>
                <c:pt idx="51">
                  <c:v>4.9050234257546767E-2</c:v>
                </c:pt>
                <c:pt idx="52">
                  <c:v>4.8907127314447678E-2</c:v>
                </c:pt>
                <c:pt idx="53">
                  <c:v>4.8803464912422739E-2</c:v>
                </c:pt>
                <c:pt idx="54">
                  <c:v>4.8704623981611399E-2</c:v>
                </c:pt>
                <c:pt idx="55">
                  <c:v>4.8642977250856125E-2</c:v>
                </c:pt>
                <c:pt idx="56">
                  <c:v>4.8566592522870732E-2</c:v>
                </c:pt>
                <c:pt idx="57">
                  <c:v>4.8431067046744186E-2</c:v>
                </c:pt>
                <c:pt idx="58">
                  <c:v>4.8352048002309071E-2</c:v>
                </c:pt>
                <c:pt idx="59">
                  <c:v>4.830250563731938E-2</c:v>
                </c:pt>
                <c:pt idx="60">
                  <c:v>4.8268100400100149E-2</c:v>
                </c:pt>
                <c:pt idx="61">
                  <c:v>4.8239651390611198E-2</c:v>
                </c:pt>
                <c:pt idx="62">
                  <c:v>4.8288662013290608E-2</c:v>
                </c:pt>
                <c:pt idx="63">
                  <c:v>4.8209548149882125E-2</c:v>
                </c:pt>
                <c:pt idx="64">
                  <c:v>4.8252175803713354E-2</c:v>
                </c:pt>
                <c:pt idx="65">
                  <c:v>4.8200121769363662E-2</c:v>
                </c:pt>
                <c:pt idx="66">
                  <c:v>4.8278842525899486E-2</c:v>
                </c:pt>
                <c:pt idx="67">
                  <c:v>4.8376757474535452E-2</c:v>
                </c:pt>
                <c:pt idx="68">
                  <c:v>4.8520216132725065E-2</c:v>
                </c:pt>
                <c:pt idx="69">
                  <c:v>4.849733796256489E-2</c:v>
                </c:pt>
                <c:pt idx="70">
                  <c:v>4.8479552860432262E-2</c:v>
                </c:pt>
                <c:pt idx="71">
                  <c:v>4.8448076612896296E-2</c:v>
                </c:pt>
                <c:pt idx="72">
                  <c:v>4.8472068090094585E-2</c:v>
                </c:pt>
                <c:pt idx="73">
                  <c:v>4.8561151830414061E-2</c:v>
                </c:pt>
                <c:pt idx="74">
                  <c:v>4.8563040786051288E-2</c:v>
                </c:pt>
                <c:pt idx="75">
                  <c:v>4.8642793698432524E-2</c:v>
                </c:pt>
                <c:pt idx="76">
                  <c:v>4.8914827010774202E-2</c:v>
                </c:pt>
                <c:pt idx="77">
                  <c:v>4.9136489309051186E-2</c:v>
                </c:pt>
                <c:pt idx="78">
                  <c:v>4.9293158035102119E-2</c:v>
                </c:pt>
                <c:pt idx="79">
                  <c:v>4.9477016562093745E-2</c:v>
                </c:pt>
                <c:pt idx="80">
                  <c:v>4.9589418262385575E-2</c:v>
                </c:pt>
                <c:pt idx="81">
                  <c:v>4.9857953499767411E-2</c:v>
                </c:pt>
                <c:pt idx="82">
                  <c:v>5.0210977481465739E-2</c:v>
                </c:pt>
                <c:pt idx="83">
                  <c:v>5.0565173857962005E-2</c:v>
                </c:pt>
                <c:pt idx="84">
                  <c:v>5.078834392784351E-2</c:v>
                </c:pt>
                <c:pt idx="85">
                  <c:v>5.1352779825693418E-2</c:v>
                </c:pt>
                <c:pt idx="86">
                  <c:v>5.1852773996833773E-2</c:v>
                </c:pt>
                <c:pt idx="87">
                  <c:v>5.2395949496967298E-2</c:v>
                </c:pt>
                <c:pt idx="88">
                  <c:v>5.2582054022067753E-2</c:v>
                </c:pt>
                <c:pt idx="89">
                  <c:v>5.2873795799380292E-2</c:v>
                </c:pt>
                <c:pt idx="90">
                  <c:v>5.3096823591128446E-2</c:v>
                </c:pt>
                <c:pt idx="91">
                  <c:v>5.3296075359724325E-2</c:v>
                </c:pt>
                <c:pt idx="92">
                  <c:v>5.352523282584562E-2</c:v>
                </c:pt>
                <c:pt idx="93">
                  <c:v>5.3837807224093509E-2</c:v>
                </c:pt>
                <c:pt idx="94">
                  <c:v>5.3970163429547545E-2</c:v>
                </c:pt>
                <c:pt idx="95">
                  <c:v>5.4177191763242545E-2</c:v>
                </c:pt>
                <c:pt idx="96">
                  <c:v>5.4546530004159273E-2</c:v>
                </c:pt>
                <c:pt idx="97">
                  <c:v>5.4196034482494916E-2</c:v>
                </c:pt>
                <c:pt idx="98">
                  <c:v>5.388353392584553E-2</c:v>
                </c:pt>
                <c:pt idx="99">
                  <c:v>5.3496113125489318E-2</c:v>
                </c:pt>
                <c:pt idx="100">
                  <c:v>5.353158703932815E-2</c:v>
                </c:pt>
                <c:pt idx="101">
                  <c:v>5.3449663114992781E-2</c:v>
                </c:pt>
                <c:pt idx="102">
                  <c:v>5.3448878246261232E-2</c:v>
                </c:pt>
                <c:pt idx="103">
                  <c:v>5.3437085792923215E-2</c:v>
                </c:pt>
                <c:pt idx="104">
                  <c:v>5.3393238958450828E-2</c:v>
                </c:pt>
                <c:pt idx="105">
                  <c:v>5.3335339726169023E-2</c:v>
                </c:pt>
                <c:pt idx="106">
                  <c:v>5.3300660751324724E-2</c:v>
                </c:pt>
                <c:pt idx="107">
                  <c:v>5.3199187821975948E-2</c:v>
                </c:pt>
                <c:pt idx="108">
                  <c:v>5.3106914297307288E-2</c:v>
                </c:pt>
                <c:pt idx="109">
                  <c:v>5.3513212893860268E-2</c:v>
                </c:pt>
                <c:pt idx="110">
                  <c:v>5.3860261658114521E-2</c:v>
                </c:pt>
                <c:pt idx="111">
                  <c:v>5.4256004932592201E-2</c:v>
                </c:pt>
                <c:pt idx="112">
                  <c:v>5.440072648255543E-2</c:v>
                </c:pt>
                <c:pt idx="113">
                  <c:v>5.4606911166248322E-2</c:v>
                </c:pt>
                <c:pt idx="114">
                  <c:v>5.4743594745831015E-2</c:v>
                </c:pt>
                <c:pt idx="115">
                  <c:v>5.4909088899128232E-2</c:v>
                </c:pt>
                <c:pt idx="116">
                  <c:v>5.5106223635490108E-2</c:v>
                </c:pt>
                <c:pt idx="117">
                  <c:v>5.5283045621931981E-2</c:v>
                </c:pt>
                <c:pt idx="118">
                  <c:v>5.5472477990100168E-2</c:v>
                </c:pt>
                <c:pt idx="119">
                  <c:v>5.5618891641847933E-2</c:v>
                </c:pt>
                <c:pt idx="120">
                  <c:v>5.571592129380102E-2</c:v>
                </c:pt>
                <c:pt idx="121">
                  <c:v>5.552961296736713E-2</c:v>
                </c:pt>
                <c:pt idx="122">
                  <c:v>5.5412500385517295E-2</c:v>
                </c:pt>
                <c:pt idx="123">
                  <c:v>5.5233529566666217E-2</c:v>
                </c:pt>
                <c:pt idx="124">
                  <c:v>5.4967232955033661E-2</c:v>
                </c:pt>
                <c:pt idx="125">
                  <c:v>5.4767475432937883E-2</c:v>
                </c:pt>
                <c:pt idx="126">
                  <c:v>5.4571041963757783E-2</c:v>
                </c:pt>
                <c:pt idx="127">
                  <c:v>5.4332465906662519E-2</c:v>
                </c:pt>
                <c:pt idx="128">
                  <c:v>5.4053217714896566E-2</c:v>
                </c:pt>
                <c:pt idx="129">
                  <c:v>5.3701903761806585E-2</c:v>
                </c:pt>
                <c:pt idx="130">
                  <c:v>5.3408942566158392E-2</c:v>
                </c:pt>
                <c:pt idx="131">
                  <c:v>5.3235126970122781E-2</c:v>
                </c:pt>
                <c:pt idx="132">
                  <c:v>5.3003363519348999E-2</c:v>
                </c:pt>
                <c:pt idx="133">
                  <c:v>5.3438555900291528E-2</c:v>
                </c:pt>
                <c:pt idx="134">
                  <c:v>5.3875765790723167E-2</c:v>
                </c:pt>
                <c:pt idx="135">
                  <c:v>5.4375034506855567E-2</c:v>
                </c:pt>
                <c:pt idx="136">
                  <c:v>5.4847801014285207E-2</c:v>
                </c:pt>
                <c:pt idx="137">
                  <c:v>5.5252247980416301E-2</c:v>
                </c:pt>
                <c:pt idx="138">
                  <c:v>5.5666073046225291E-2</c:v>
                </c:pt>
                <c:pt idx="139">
                  <c:v>5.6119663361623877E-2</c:v>
                </c:pt>
                <c:pt idx="140">
                  <c:v>5.6601700008781508E-2</c:v>
                </c:pt>
                <c:pt idx="141">
                  <c:v>5.7140095400918987E-2</c:v>
                </c:pt>
                <c:pt idx="142">
                  <c:v>5.7727929318608096E-2</c:v>
                </c:pt>
                <c:pt idx="143">
                  <c:v>5.8256669390576804E-2</c:v>
                </c:pt>
                <c:pt idx="144">
                  <c:v>5.8746161343855074E-2</c:v>
                </c:pt>
                <c:pt idx="145">
                  <c:v>5.8795303454290661E-2</c:v>
                </c:pt>
                <c:pt idx="146">
                  <c:v>5.8929560085584427E-2</c:v>
                </c:pt>
                <c:pt idx="147">
                  <c:v>5.9069532859205715E-2</c:v>
                </c:pt>
                <c:pt idx="148">
                  <c:v>5.9191537147143487E-2</c:v>
                </c:pt>
                <c:pt idx="149">
                  <c:v>5.9337171068733902E-2</c:v>
                </c:pt>
                <c:pt idx="150">
                  <c:v>5.9473592929355952E-2</c:v>
                </c:pt>
                <c:pt idx="151">
                  <c:v>5.9624349311766772E-2</c:v>
                </c:pt>
                <c:pt idx="152">
                  <c:v>5.9789663077670335E-2</c:v>
                </c:pt>
                <c:pt idx="153">
                  <c:v>5.9872078077021634E-2</c:v>
                </c:pt>
                <c:pt idx="154">
                  <c:v>5.9920217312381376E-2</c:v>
                </c:pt>
                <c:pt idx="155">
                  <c:v>5.9908525252490158E-2</c:v>
                </c:pt>
                <c:pt idx="156">
                  <c:v>5.999084466097037E-2</c:v>
                </c:pt>
                <c:pt idx="157">
                  <c:v>5.9770858017866045E-2</c:v>
                </c:pt>
                <c:pt idx="158">
                  <c:v>5.9506992720322706E-2</c:v>
                </c:pt>
                <c:pt idx="159">
                  <c:v>5.9195771997251935E-2</c:v>
                </c:pt>
                <c:pt idx="160">
                  <c:v>5.8949259880408868E-2</c:v>
                </c:pt>
                <c:pt idx="161">
                  <c:v>5.8695965590042615E-2</c:v>
                </c:pt>
                <c:pt idx="162">
                  <c:v>5.8419154327156858E-2</c:v>
                </c:pt>
                <c:pt idx="163">
                  <c:v>5.818848206994981E-2</c:v>
                </c:pt>
                <c:pt idx="164">
                  <c:v>5.7884084940607546E-2</c:v>
                </c:pt>
                <c:pt idx="165">
                  <c:v>5.7653567811854468E-2</c:v>
                </c:pt>
                <c:pt idx="166">
                  <c:v>5.7479019493824168E-2</c:v>
                </c:pt>
                <c:pt idx="167">
                  <c:v>5.7412627010288271E-2</c:v>
                </c:pt>
                <c:pt idx="168">
                  <c:v>5.7405217391933494E-2</c:v>
                </c:pt>
                <c:pt idx="169">
                  <c:v>5.8339338847246014E-2</c:v>
                </c:pt>
                <c:pt idx="170">
                  <c:v>5.9297603553327839E-2</c:v>
                </c:pt>
                <c:pt idx="171">
                  <c:v>6.0260717946987556E-2</c:v>
                </c:pt>
                <c:pt idx="172">
                  <c:v>6.1185188314367929E-2</c:v>
                </c:pt>
                <c:pt idx="173">
                  <c:v>6.1681282141871928E-2</c:v>
                </c:pt>
                <c:pt idx="174">
                  <c:v>6.2052732801501115E-2</c:v>
                </c:pt>
                <c:pt idx="175">
                  <c:v>6.2360638855663807E-2</c:v>
                </c:pt>
                <c:pt idx="176">
                  <c:v>6.2721370717380473E-2</c:v>
                </c:pt>
                <c:pt idx="177">
                  <c:v>6.3039496253930197E-2</c:v>
                </c:pt>
                <c:pt idx="178">
                  <c:v>6.3251385547806654E-2</c:v>
                </c:pt>
                <c:pt idx="179">
                  <c:v>6.3382209464818234E-2</c:v>
                </c:pt>
                <c:pt idx="180">
                  <c:v>6.340901572042211E-2</c:v>
                </c:pt>
                <c:pt idx="181">
                  <c:v>6.2485770791475818E-2</c:v>
                </c:pt>
                <c:pt idx="182">
                  <c:v>6.1584962185727822E-2</c:v>
                </c:pt>
                <c:pt idx="183">
                  <c:v>6.0781986593041092E-2</c:v>
                </c:pt>
                <c:pt idx="184">
                  <c:v>5.993424751431476E-2</c:v>
                </c:pt>
                <c:pt idx="185">
                  <c:v>5.9638859078705135E-2</c:v>
                </c:pt>
                <c:pt idx="186">
                  <c:v>5.9467308262950762E-2</c:v>
                </c:pt>
                <c:pt idx="187">
                  <c:v>5.9321704258210838E-2</c:v>
                </c:pt>
                <c:pt idx="188">
                  <c:v>5.9123292028200637E-2</c:v>
                </c:pt>
                <c:pt idx="189">
                  <c:v>5.8983136244861824E-2</c:v>
                </c:pt>
                <c:pt idx="190">
                  <c:v>5.8898791327299367E-2</c:v>
                </c:pt>
                <c:pt idx="191">
                  <c:v>5.8800173412516581E-2</c:v>
                </c:pt>
                <c:pt idx="192">
                  <c:v>5.877087124355216E-2</c:v>
                </c:pt>
                <c:pt idx="193">
                  <c:v>5.8534838805731314E-2</c:v>
                </c:pt>
                <c:pt idx="194">
                  <c:v>5.8157829597094236E-2</c:v>
                </c:pt>
                <c:pt idx="195">
                  <c:v>5.7681532251945548E-2</c:v>
                </c:pt>
                <c:pt idx="196">
                  <c:v>5.7298059351691459E-2</c:v>
                </c:pt>
                <c:pt idx="197">
                  <c:v>5.6791522912822488E-2</c:v>
                </c:pt>
                <c:pt idx="198">
                  <c:v>5.6363949564971379E-2</c:v>
                </c:pt>
                <c:pt idx="199">
                  <c:v>5.5897359483610916E-2</c:v>
                </c:pt>
                <c:pt idx="200">
                  <c:v>5.5449193944083937E-2</c:v>
                </c:pt>
                <c:pt idx="201">
                  <c:v>5.4977188357960151E-2</c:v>
                </c:pt>
                <c:pt idx="202">
                  <c:v>5.4554489396301059E-2</c:v>
                </c:pt>
                <c:pt idx="203">
                  <c:v>5.4144967702179476E-2</c:v>
                </c:pt>
                <c:pt idx="204">
                  <c:v>5.3719175462381731E-2</c:v>
                </c:pt>
                <c:pt idx="205">
                  <c:v>5.3574159855429286E-2</c:v>
                </c:pt>
                <c:pt idx="206">
                  <c:v>5.3426037058864922E-2</c:v>
                </c:pt>
                <c:pt idx="207">
                  <c:v>5.3314617183466119E-2</c:v>
                </c:pt>
                <c:pt idx="208">
                  <c:v>5.3117252462761638E-2</c:v>
                </c:pt>
                <c:pt idx="209">
                  <c:v>5.3056378517054366E-2</c:v>
                </c:pt>
                <c:pt idx="210">
                  <c:v>5.2968710610226184E-2</c:v>
                </c:pt>
                <c:pt idx="211">
                  <c:v>5.2938913109022163E-2</c:v>
                </c:pt>
                <c:pt idx="212">
                  <c:v>5.2937646732795107E-2</c:v>
                </c:pt>
                <c:pt idx="213">
                  <c:v>5.2831959878858838E-2</c:v>
                </c:pt>
                <c:pt idx="214">
                  <c:v>5.2693538540897887E-2</c:v>
                </c:pt>
                <c:pt idx="215">
                  <c:v>5.2594054243229056E-2</c:v>
                </c:pt>
                <c:pt idx="216">
                  <c:v>5.2451899004650172E-2</c:v>
                </c:pt>
                <c:pt idx="217">
                  <c:v>5.2139344973441672E-2</c:v>
                </c:pt>
                <c:pt idx="218">
                  <c:v>5.1891302213725822E-2</c:v>
                </c:pt>
                <c:pt idx="219">
                  <c:v>5.1671308032465189E-2</c:v>
                </c:pt>
                <c:pt idx="220">
                  <c:v>5.1515547201007317E-2</c:v>
                </c:pt>
                <c:pt idx="221">
                  <c:v>5.1204784599959328E-2</c:v>
                </c:pt>
                <c:pt idx="222">
                  <c:v>5.0934149602386791E-2</c:v>
                </c:pt>
                <c:pt idx="223">
                  <c:v>5.0652243083202327E-2</c:v>
                </c:pt>
                <c:pt idx="224">
                  <c:v>5.0325284442075284E-2</c:v>
                </c:pt>
                <c:pt idx="225">
                  <c:v>5.0132354550587704E-2</c:v>
                </c:pt>
                <c:pt idx="226">
                  <c:v>4.9882779083719984E-2</c:v>
                </c:pt>
                <c:pt idx="227">
                  <c:v>4.9713701580330137E-2</c:v>
                </c:pt>
                <c:pt idx="228">
                  <c:v>4.953781503184488E-2</c:v>
                </c:pt>
                <c:pt idx="229">
                  <c:v>4.9566599400325977E-2</c:v>
                </c:pt>
                <c:pt idx="230">
                  <c:v>4.9637626647437649E-2</c:v>
                </c:pt>
                <c:pt idx="231">
                  <c:v>4.969585072716054E-2</c:v>
                </c:pt>
                <c:pt idx="232">
                  <c:v>4.9753135035156437E-2</c:v>
                </c:pt>
                <c:pt idx="233">
                  <c:v>4.9827822746498114E-2</c:v>
                </c:pt>
                <c:pt idx="234">
                  <c:v>4.9845124357060643E-2</c:v>
                </c:pt>
                <c:pt idx="235">
                  <c:v>4.9843792533813207E-2</c:v>
                </c:pt>
                <c:pt idx="236">
                  <c:v>4.9925321173577307E-2</c:v>
                </c:pt>
                <c:pt idx="237">
                  <c:v>5.0002858204720169E-2</c:v>
                </c:pt>
                <c:pt idx="238">
                  <c:v>5.0066242907225368E-2</c:v>
                </c:pt>
                <c:pt idx="239">
                  <c:v>5.0099637651801983E-2</c:v>
                </c:pt>
                <c:pt idx="240">
                  <c:v>5.0208319400280615E-2</c:v>
                </c:pt>
                <c:pt idx="241">
                  <c:v>5.0199223830675467E-2</c:v>
                </c:pt>
                <c:pt idx="242">
                  <c:v>5.0198017703503621E-2</c:v>
                </c:pt>
                <c:pt idx="243">
                  <c:v>5.0227634565067646E-2</c:v>
                </c:pt>
                <c:pt idx="244">
                  <c:v>5.0138426058371349E-2</c:v>
                </c:pt>
                <c:pt idx="245">
                  <c:v>5.0095418108190598E-2</c:v>
                </c:pt>
                <c:pt idx="246">
                  <c:v>5.0084880476373418E-2</c:v>
                </c:pt>
                <c:pt idx="247">
                  <c:v>5.0057610544740699E-2</c:v>
                </c:pt>
                <c:pt idx="248">
                  <c:v>5.0012866105311297E-2</c:v>
                </c:pt>
                <c:pt idx="249">
                  <c:v>4.9981448419925543E-2</c:v>
                </c:pt>
                <c:pt idx="250">
                  <c:v>4.9916874329412976E-2</c:v>
                </c:pt>
                <c:pt idx="251">
                  <c:v>4.9775081758544025E-2</c:v>
                </c:pt>
                <c:pt idx="252">
                  <c:v>4.9666339898092597E-2</c:v>
                </c:pt>
                <c:pt idx="253">
                  <c:v>4.9477736420235514E-2</c:v>
                </c:pt>
                <c:pt idx="254">
                  <c:v>4.9336846242166603E-2</c:v>
                </c:pt>
                <c:pt idx="255">
                  <c:v>4.912842255209604E-2</c:v>
                </c:pt>
                <c:pt idx="256">
                  <c:v>4.9014945708032748E-2</c:v>
                </c:pt>
                <c:pt idx="257">
                  <c:v>4.8887300647823505E-2</c:v>
                </c:pt>
                <c:pt idx="258">
                  <c:v>4.874963581796201E-2</c:v>
                </c:pt>
                <c:pt idx="259">
                  <c:v>4.8612940090386796E-2</c:v>
                </c:pt>
                <c:pt idx="260">
                  <c:v>4.8453205000444872E-2</c:v>
                </c:pt>
                <c:pt idx="261">
                  <c:v>4.8270425922365412E-2</c:v>
                </c:pt>
                <c:pt idx="262">
                  <c:v>4.8120422390482719E-2</c:v>
                </c:pt>
                <c:pt idx="263">
                  <c:v>4.7963149573802433E-2</c:v>
                </c:pt>
                <c:pt idx="264">
                  <c:v>4.7743215100127058E-2</c:v>
                </c:pt>
                <c:pt idx="265">
                  <c:v>4.7833155040983011E-2</c:v>
                </c:pt>
                <c:pt idx="266">
                  <c:v>4.7953470594812662E-2</c:v>
                </c:pt>
                <c:pt idx="267">
                  <c:v>4.8127679178781753E-2</c:v>
                </c:pt>
                <c:pt idx="268">
                  <c:v>4.8315650273184456E-2</c:v>
                </c:pt>
                <c:pt idx="269">
                  <c:v>4.8460819694174539E-2</c:v>
                </c:pt>
                <c:pt idx="270">
                  <c:v>4.8692336747247073E-2</c:v>
                </c:pt>
                <c:pt idx="271">
                  <c:v>4.8924830824715021E-2</c:v>
                </c:pt>
                <c:pt idx="272">
                  <c:v>4.9056793739300636E-2</c:v>
                </c:pt>
                <c:pt idx="273">
                  <c:v>4.906996279418005E-2</c:v>
                </c:pt>
                <c:pt idx="274">
                  <c:v>4.9186782761016519E-2</c:v>
                </c:pt>
                <c:pt idx="275">
                  <c:v>4.9337078146370235E-2</c:v>
                </c:pt>
                <c:pt idx="276">
                  <c:v>4.9449590639776338E-2</c:v>
                </c:pt>
                <c:pt idx="277">
                  <c:v>4.9462404223232621E-2</c:v>
                </c:pt>
                <c:pt idx="278">
                  <c:v>4.9422807915344792E-2</c:v>
                </c:pt>
                <c:pt idx="279">
                  <c:v>4.9331609447579583E-2</c:v>
                </c:pt>
                <c:pt idx="280">
                  <c:v>4.921972668377992E-2</c:v>
                </c:pt>
                <c:pt idx="281">
                  <c:v>4.9190633514500648E-2</c:v>
                </c:pt>
                <c:pt idx="282">
                  <c:v>4.9085738399051504E-2</c:v>
                </c:pt>
                <c:pt idx="283">
                  <c:v>4.8924263019761938E-2</c:v>
                </c:pt>
                <c:pt idx="284">
                  <c:v>4.8907231044409576E-2</c:v>
                </c:pt>
                <c:pt idx="285">
                  <c:v>4.8927513666455119E-2</c:v>
                </c:pt>
                <c:pt idx="286">
                  <c:v>4.8962753384179304E-2</c:v>
                </c:pt>
                <c:pt idx="287">
                  <c:v>4.9013193236779863E-2</c:v>
                </c:pt>
                <c:pt idx="288">
                  <c:v>4.9148526009300413E-2</c:v>
                </c:pt>
                <c:pt idx="289">
                  <c:v>4.8908673405736534E-2</c:v>
                </c:pt>
                <c:pt idx="290">
                  <c:v>4.8630964702494957E-2</c:v>
                </c:pt>
                <c:pt idx="291">
                  <c:v>4.8324042569525882E-2</c:v>
                </c:pt>
                <c:pt idx="292">
                  <c:v>4.8305228301119808E-2</c:v>
                </c:pt>
                <c:pt idx="293">
                  <c:v>4.8150520985216265E-2</c:v>
                </c:pt>
                <c:pt idx="294">
                  <c:v>4.7993707291342474E-2</c:v>
                </c:pt>
                <c:pt idx="295">
                  <c:v>4.7943474648451674E-2</c:v>
                </c:pt>
                <c:pt idx="296">
                  <c:v>4.7885829709587609E-2</c:v>
                </c:pt>
                <c:pt idx="297">
                  <c:v>4.7776493216064392E-2</c:v>
                </c:pt>
                <c:pt idx="298">
                  <c:v>4.7627953546021728E-2</c:v>
                </c:pt>
                <c:pt idx="299">
                  <c:v>4.7404101144438E-2</c:v>
                </c:pt>
                <c:pt idx="300">
                  <c:v>4.7211800359012353E-2</c:v>
                </c:pt>
                <c:pt idx="301">
                  <c:v>4.6998131073367949E-2</c:v>
                </c:pt>
                <c:pt idx="302">
                  <c:v>4.7041082763592618E-2</c:v>
                </c:pt>
                <c:pt idx="303">
                  <c:v>4.7191861691008981E-2</c:v>
                </c:pt>
                <c:pt idx="304">
                  <c:v>4.7076134508099908E-2</c:v>
                </c:pt>
                <c:pt idx="305">
                  <c:v>4.7115913036692159E-2</c:v>
                </c:pt>
                <c:pt idx="306">
                  <c:v>4.6298586450384677E-2</c:v>
                </c:pt>
                <c:pt idx="307">
                  <c:v>4.5422562969730435E-2</c:v>
                </c:pt>
                <c:pt idx="308">
                  <c:v>4.4395219119190511E-2</c:v>
                </c:pt>
                <c:pt idx="309">
                  <c:v>4.4187125176261832E-2</c:v>
                </c:pt>
                <c:pt idx="310">
                  <c:v>4.3948575904035475E-2</c:v>
                </c:pt>
                <c:pt idx="311">
                  <c:v>4.3630758665949253E-2</c:v>
                </c:pt>
                <c:pt idx="312">
                  <c:v>4.3377681216564712E-2</c:v>
                </c:pt>
                <c:pt idx="313">
                  <c:v>4.3673261146438692E-2</c:v>
                </c:pt>
                <c:pt idx="314">
                  <c:v>4.3796317899643333E-2</c:v>
                </c:pt>
                <c:pt idx="315">
                  <c:v>4.3788281058243443E-2</c:v>
                </c:pt>
                <c:pt idx="316">
                  <c:v>4.3780108228496317E-2</c:v>
                </c:pt>
                <c:pt idx="317">
                  <c:v>4.3662041776962812E-2</c:v>
                </c:pt>
                <c:pt idx="318">
                  <c:v>4.4389526114641448E-2</c:v>
                </c:pt>
                <c:pt idx="319">
                  <c:v>4.5187769347732533E-2</c:v>
                </c:pt>
                <c:pt idx="320">
                  <c:v>4.5967931511677412E-2</c:v>
                </c:pt>
                <c:pt idx="321">
                  <c:v>4.6536817100505279E-2</c:v>
                </c:pt>
                <c:pt idx="322">
                  <c:v>4.7089400603074184E-2</c:v>
                </c:pt>
                <c:pt idx="323">
                  <c:v>4.7711288498483412E-2</c:v>
                </c:pt>
                <c:pt idx="324">
                  <c:v>4.8207462370853681E-2</c:v>
                </c:pt>
                <c:pt idx="325">
                  <c:v>4.8050381105810717E-2</c:v>
                </c:pt>
                <c:pt idx="326">
                  <c:v>4.7965689224768349E-2</c:v>
                </c:pt>
                <c:pt idx="327">
                  <c:v>4.7876571539064654E-2</c:v>
                </c:pt>
                <c:pt idx="328">
                  <c:v>4.8219649909804936E-2</c:v>
                </c:pt>
                <c:pt idx="329">
                  <c:v>4.8427899338162696E-2</c:v>
                </c:pt>
                <c:pt idx="330">
                  <c:v>4.8617140599876763E-2</c:v>
                </c:pt>
                <c:pt idx="331">
                  <c:v>4.8718053424339554E-2</c:v>
                </c:pt>
                <c:pt idx="332">
                  <c:v>4.89934554283094E-2</c:v>
                </c:pt>
                <c:pt idx="333">
                  <c:v>4.8705430042155634E-2</c:v>
                </c:pt>
                <c:pt idx="334">
                  <c:v>4.8506322570887689E-2</c:v>
                </c:pt>
                <c:pt idx="335">
                  <c:v>4.8365528525375866E-2</c:v>
                </c:pt>
                <c:pt idx="336">
                  <c:v>4.8122662632219794E-2</c:v>
                </c:pt>
                <c:pt idx="337">
                  <c:v>4.8661088735547357E-2</c:v>
                </c:pt>
                <c:pt idx="338">
                  <c:v>4.9132779491662594E-2</c:v>
                </c:pt>
                <c:pt idx="339">
                  <c:v>4.9662584800942176E-2</c:v>
                </c:pt>
                <c:pt idx="340">
                  <c:v>4.9986197508713422E-2</c:v>
                </c:pt>
                <c:pt idx="341">
                  <c:v>5.0397945951043556E-2</c:v>
                </c:pt>
                <c:pt idx="342">
                  <c:v>5.0784743445986553E-2</c:v>
                </c:pt>
                <c:pt idx="343">
                  <c:v>5.1187383486669867E-2</c:v>
                </c:pt>
                <c:pt idx="344">
                  <c:v>5.1543613486213002E-2</c:v>
                </c:pt>
                <c:pt idx="345">
                  <c:v>5.1989326827838557E-2</c:v>
                </c:pt>
                <c:pt idx="346">
                  <c:v>5.2343760342288159E-2</c:v>
                </c:pt>
                <c:pt idx="347">
                  <c:v>5.2679623575855539E-2</c:v>
                </c:pt>
              </c:numCache>
            </c:numRef>
          </c:val>
          <c:smooth val="0"/>
          <c:extLst>
            <c:ext xmlns:c16="http://schemas.microsoft.com/office/drawing/2014/chart" uri="{C3380CC4-5D6E-409C-BE32-E72D297353CC}">
              <c16:uniqueId val="{00000000-ABA8-48B7-B807-CEC8AE520698}"/>
            </c:ext>
          </c:extLst>
        </c:ser>
        <c:dLbls>
          <c:showLegendKey val="0"/>
          <c:showVal val="0"/>
          <c:showCatName val="0"/>
          <c:showSerName val="0"/>
          <c:showPercent val="0"/>
          <c:showBubbleSize val="0"/>
        </c:dLbls>
        <c:smooth val="0"/>
        <c:axId val="1277643504"/>
        <c:axId val="1"/>
      </c:lineChart>
      <c:catAx>
        <c:axId val="127764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43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SPA Real Price of Electricity, 12mth.MA</a:t>
            </a:r>
          </a:p>
        </c:rich>
      </c:tx>
      <c:layout>
        <c:manualLayout>
          <c:xMode val="edge"/>
          <c:yMode val="edge"/>
          <c:x val="0.14622675686665929"/>
          <c:y val="4.0485815985330603E-2"/>
        </c:manualLayout>
      </c:layout>
      <c:overlay val="0"/>
      <c:spPr>
        <a:noFill/>
        <a:ln w="25400">
          <a:noFill/>
        </a:ln>
      </c:spPr>
    </c:title>
    <c:autoTitleDeleted val="0"/>
    <c:plotArea>
      <c:layout>
        <c:manualLayout>
          <c:layoutTarget val="inner"/>
          <c:xMode val="edge"/>
          <c:yMode val="edge"/>
          <c:x val="0.15801904990032833"/>
          <c:y val="0.27530418795900014"/>
          <c:w val="0.80660470247630278"/>
          <c:h val="0.50202528392523549"/>
        </c:manualLayout>
      </c:layout>
      <c:lineChart>
        <c:grouping val="standard"/>
        <c:varyColors val="0"/>
        <c:ser>
          <c:idx val="0"/>
          <c:order val="0"/>
          <c:spPr>
            <a:ln w="12700">
              <a:solidFill>
                <a:srgbClr val="000080"/>
              </a:solidFill>
              <a:prstDash val="solid"/>
            </a:ln>
          </c:spPr>
          <c:marker>
            <c:symbol val="none"/>
          </c:marker>
          <c:cat>
            <c:numRef>
              <c:f>MAPrice!$A$62:$A$409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MAPrice!$H$62:$H$409</c:f>
              <c:numCache>
                <c:formatCode>0.0000</c:formatCode>
                <c:ptCount val="348"/>
                <c:pt idx="0">
                  <c:v>5.7462812706830929E-2</c:v>
                </c:pt>
                <c:pt idx="1">
                  <c:v>5.7212248896201183E-2</c:v>
                </c:pt>
                <c:pt idx="2">
                  <c:v>5.6996242786448541E-2</c:v>
                </c:pt>
                <c:pt idx="3">
                  <c:v>5.6774842031080332E-2</c:v>
                </c:pt>
                <c:pt idx="4">
                  <c:v>5.6297764352758219E-2</c:v>
                </c:pt>
                <c:pt idx="5">
                  <c:v>5.5693677923030094E-2</c:v>
                </c:pt>
                <c:pt idx="6">
                  <c:v>5.514807111714385E-2</c:v>
                </c:pt>
                <c:pt idx="7">
                  <c:v>5.4964004893324481E-2</c:v>
                </c:pt>
                <c:pt idx="8">
                  <c:v>5.4749534602728848E-2</c:v>
                </c:pt>
                <c:pt idx="9">
                  <c:v>5.4565746468009435E-2</c:v>
                </c:pt>
                <c:pt idx="10">
                  <c:v>5.4379687163706947E-2</c:v>
                </c:pt>
                <c:pt idx="11">
                  <c:v>5.4273068879451193E-2</c:v>
                </c:pt>
                <c:pt idx="12">
                  <c:v>5.4189870788839432E-2</c:v>
                </c:pt>
                <c:pt idx="13">
                  <c:v>5.4057357501017089E-2</c:v>
                </c:pt>
                <c:pt idx="14">
                  <c:v>5.3859838945713286E-2</c:v>
                </c:pt>
                <c:pt idx="15">
                  <c:v>5.3706052009926626E-2</c:v>
                </c:pt>
                <c:pt idx="16">
                  <c:v>5.3552366989353423E-2</c:v>
                </c:pt>
                <c:pt idx="17">
                  <c:v>5.3438581408927217E-2</c:v>
                </c:pt>
                <c:pt idx="18">
                  <c:v>5.3281718951917051E-2</c:v>
                </c:pt>
                <c:pt idx="19">
                  <c:v>5.3110784570606001E-2</c:v>
                </c:pt>
                <c:pt idx="20">
                  <c:v>5.293151025968252E-2</c:v>
                </c:pt>
                <c:pt idx="21">
                  <c:v>5.2760895583623457E-2</c:v>
                </c:pt>
                <c:pt idx="22">
                  <c:v>5.2570427674666138E-2</c:v>
                </c:pt>
                <c:pt idx="23">
                  <c:v>5.2324279684236898E-2</c:v>
                </c:pt>
                <c:pt idx="24">
                  <c:v>5.2021394317768012E-2</c:v>
                </c:pt>
                <c:pt idx="25">
                  <c:v>5.1826467382505959E-2</c:v>
                </c:pt>
                <c:pt idx="26">
                  <c:v>5.1637935705978917E-2</c:v>
                </c:pt>
                <c:pt idx="27">
                  <c:v>5.1367827528948834E-2</c:v>
                </c:pt>
                <c:pt idx="28">
                  <c:v>5.1129961400097144E-2</c:v>
                </c:pt>
                <c:pt idx="29">
                  <c:v>5.0965775142628338E-2</c:v>
                </c:pt>
                <c:pt idx="30">
                  <c:v>5.0792207051204741E-2</c:v>
                </c:pt>
                <c:pt idx="31">
                  <c:v>5.0626455251774456E-2</c:v>
                </c:pt>
                <c:pt idx="32">
                  <c:v>5.0540733443258899E-2</c:v>
                </c:pt>
                <c:pt idx="33">
                  <c:v>5.0419450051226521E-2</c:v>
                </c:pt>
                <c:pt idx="34">
                  <c:v>5.0337055746105898E-2</c:v>
                </c:pt>
                <c:pt idx="35">
                  <c:v>5.0270922178548429E-2</c:v>
                </c:pt>
                <c:pt idx="36">
                  <c:v>5.028578495274267E-2</c:v>
                </c:pt>
                <c:pt idx="37">
                  <c:v>5.0179882812720462E-2</c:v>
                </c:pt>
                <c:pt idx="38">
                  <c:v>5.0092009441335773E-2</c:v>
                </c:pt>
                <c:pt idx="39">
                  <c:v>5.007923199214822E-2</c:v>
                </c:pt>
                <c:pt idx="40">
                  <c:v>5.0070891289325563E-2</c:v>
                </c:pt>
                <c:pt idx="41">
                  <c:v>5.0031145657062161E-2</c:v>
                </c:pt>
                <c:pt idx="42">
                  <c:v>5.0009557157734412E-2</c:v>
                </c:pt>
                <c:pt idx="43">
                  <c:v>4.9906075063766347E-2</c:v>
                </c:pt>
                <c:pt idx="44">
                  <c:v>4.9793838918666705E-2</c:v>
                </c:pt>
                <c:pt idx="45">
                  <c:v>4.973726187081845E-2</c:v>
                </c:pt>
                <c:pt idx="46">
                  <c:v>4.9622241860772888E-2</c:v>
                </c:pt>
                <c:pt idx="47">
                  <c:v>4.9483748530631748E-2</c:v>
                </c:pt>
                <c:pt idx="48">
                  <c:v>4.925697014733154E-2</c:v>
                </c:pt>
                <c:pt idx="49">
                  <c:v>4.9208153291341622E-2</c:v>
                </c:pt>
                <c:pt idx="50">
                  <c:v>4.9127419949254479E-2</c:v>
                </c:pt>
                <c:pt idx="51">
                  <c:v>4.9050234257546767E-2</c:v>
                </c:pt>
                <c:pt idx="52">
                  <c:v>4.8907127314447678E-2</c:v>
                </c:pt>
                <c:pt idx="53">
                  <c:v>4.8803464912422739E-2</c:v>
                </c:pt>
                <c:pt idx="54">
                  <c:v>4.8704623981611399E-2</c:v>
                </c:pt>
                <c:pt idx="55">
                  <c:v>4.8642977250856125E-2</c:v>
                </c:pt>
                <c:pt idx="56">
                  <c:v>4.8566592522870732E-2</c:v>
                </c:pt>
                <c:pt idx="57">
                  <c:v>4.8431067046744186E-2</c:v>
                </c:pt>
                <c:pt idx="58">
                  <c:v>4.8352048002309071E-2</c:v>
                </c:pt>
                <c:pt idx="59">
                  <c:v>4.830250563731938E-2</c:v>
                </c:pt>
                <c:pt idx="60">
                  <c:v>4.8268100400100149E-2</c:v>
                </c:pt>
                <c:pt idx="61">
                  <c:v>4.8239651390611198E-2</c:v>
                </c:pt>
                <c:pt idx="62">
                  <c:v>4.8288662013290608E-2</c:v>
                </c:pt>
                <c:pt idx="63">
                  <c:v>4.8209548149882125E-2</c:v>
                </c:pt>
                <c:pt idx="64">
                  <c:v>4.8252175803713354E-2</c:v>
                </c:pt>
                <c:pt idx="65">
                  <c:v>4.8200121769363662E-2</c:v>
                </c:pt>
                <c:pt idx="66">
                  <c:v>4.8278842525899486E-2</c:v>
                </c:pt>
                <c:pt idx="67">
                  <c:v>4.8376757474535452E-2</c:v>
                </c:pt>
                <c:pt idx="68">
                  <c:v>4.8520216132725065E-2</c:v>
                </c:pt>
                <c:pt idx="69">
                  <c:v>4.849733796256489E-2</c:v>
                </c:pt>
                <c:pt idx="70">
                  <c:v>4.8479552860432262E-2</c:v>
                </c:pt>
                <c:pt idx="71">
                  <c:v>4.8448076612896296E-2</c:v>
                </c:pt>
                <c:pt idx="72">
                  <c:v>4.8472068090094585E-2</c:v>
                </c:pt>
                <c:pt idx="73">
                  <c:v>4.8561151830414061E-2</c:v>
                </c:pt>
                <c:pt idx="74">
                  <c:v>4.8563040786051288E-2</c:v>
                </c:pt>
                <c:pt idx="75">
                  <c:v>4.8642793698432524E-2</c:v>
                </c:pt>
                <c:pt idx="76">
                  <c:v>4.8914827010774202E-2</c:v>
                </c:pt>
                <c:pt idx="77">
                  <c:v>4.9136489309051186E-2</c:v>
                </c:pt>
                <c:pt idx="78">
                  <c:v>4.9293158035102119E-2</c:v>
                </c:pt>
                <c:pt idx="79">
                  <c:v>4.9477016562093745E-2</c:v>
                </c:pt>
                <c:pt idx="80">
                  <c:v>4.9589418262385575E-2</c:v>
                </c:pt>
                <c:pt idx="81">
                  <c:v>4.9857953499767411E-2</c:v>
                </c:pt>
                <c:pt idx="82">
                  <c:v>5.0210977481465739E-2</c:v>
                </c:pt>
                <c:pt idx="83">
                  <c:v>5.0565173857962005E-2</c:v>
                </c:pt>
                <c:pt idx="84">
                  <c:v>5.078834392784351E-2</c:v>
                </c:pt>
                <c:pt idx="85">
                  <c:v>5.1352779825693418E-2</c:v>
                </c:pt>
                <c:pt idx="86">
                  <c:v>5.1852773996833773E-2</c:v>
                </c:pt>
                <c:pt idx="87">
                  <c:v>5.2395949496967298E-2</c:v>
                </c:pt>
                <c:pt idx="88">
                  <c:v>5.2582054022067753E-2</c:v>
                </c:pt>
                <c:pt idx="89">
                  <c:v>5.2873795799380292E-2</c:v>
                </c:pt>
                <c:pt idx="90">
                  <c:v>5.3096823591128446E-2</c:v>
                </c:pt>
                <c:pt idx="91">
                  <c:v>5.3296075359724325E-2</c:v>
                </c:pt>
                <c:pt idx="92">
                  <c:v>5.352523282584562E-2</c:v>
                </c:pt>
                <c:pt idx="93">
                  <c:v>5.3837807224093509E-2</c:v>
                </c:pt>
                <c:pt idx="94">
                  <c:v>5.3970163429547545E-2</c:v>
                </c:pt>
                <c:pt idx="95">
                  <c:v>5.4177191763242545E-2</c:v>
                </c:pt>
                <c:pt idx="96">
                  <c:v>5.4546530004159273E-2</c:v>
                </c:pt>
                <c:pt idx="97">
                  <c:v>5.4196034482494916E-2</c:v>
                </c:pt>
                <c:pt idx="98">
                  <c:v>5.388353392584553E-2</c:v>
                </c:pt>
                <c:pt idx="99">
                  <c:v>5.3496113125489318E-2</c:v>
                </c:pt>
                <c:pt idx="100">
                  <c:v>5.353158703932815E-2</c:v>
                </c:pt>
                <c:pt idx="101">
                  <c:v>5.3449663114992781E-2</c:v>
                </c:pt>
                <c:pt idx="102">
                  <c:v>5.3448878246261232E-2</c:v>
                </c:pt>
                <c:pt idx="103">
                  <c:v>5.3437085792923215E-2</c:v>
                </c:pt>
                <c:pt idx="104">
                  <c:v>5.3393238958450828E-2</c:v>
                </c:pt>
                <c:pt idx="105">
                  <c:v>5.3335339726169023E-2</c:v>
                </c:pt>
                <c:pt idx="106">
                  <c:v>5.3300660751324724E-2</c:v>
                </c:pt>
                <c:pt idx="107">
                  <c:v>5.3199187821975948E-2</c:v>
                </c:pt>
                <c:pt idx="108">
                  <c:v>5.3106914297307288E-2</c:v>
                </c:pt>
                <c:pt idx="109">
                  <c:v>5.3513212893860268E-2</c:v>
                </c:pt>
                <c:pt idx="110">
                  <c:v>5.3860261658114521E-2</c:v>
                </c:pt>
                <c:pt idx="111">
                  <c:v>5.4256004932592201E-2</c:v>
                </c:pt>
                <c:pt idx="112">
                  <c:v>5.440072648255543E-2</c:v>
                </c:pt>
                <c:pt idx="113">
                  <c:v>5.4606911166248322E-2</c:v>
                </c:pt>
                <c:pt idx="114">
                  <c:v>5.4743594745831015E-2</c:v>
                </c:pt>
                <c:pt idx="115">
                  <c:v>5.4909088899128232E-2</c:v>
                </c:pt>
                <c:pt idx="116">
                  <c:v>5.5106223635490108E-2</c:v>
                </c:pt>
                <c:pt idx="117">
                  <c:v>5.5283045621931981E-2</c:v>
                </c:pt>
                <c:pt idx="118">
                  <c:v>5.5472477990100168E-2</c:v>
                </c:pt>
                <c:pt idx="119">
                  <c:v>5.5618891641847933E-2</c:v>
                </c:pt>
                <c:pt idx="120">
                  <c:v>5.571592129380102E-2</c:v>
                </c:pt>
                <c:pt idx="121">
                  <c:v>5.552961296736713E-2</c:v>
                </c:pt>
                <c:pt idx="122">
                  <c:v>5.5412500385517295E-2</c:v>
                </c:pt>
                <c:pt idx="123">
                  <c:v>5.5233529566666217E-2</c:v>
                </c:pt>
                <c:pt idx="124">
                  <c:v>5.4967232955033661E-2</c:v>
                </c:pt>
                <c:pt idx="125">
                  <c:v>5.4767475432937883E-2</c:v>
                </c:pt>
                <c:pt idx="126">
                  <c:v>5.4571041963757783E-2</c:v>
                </c:pt>
                <c:pt idx="127">
                  <c:v>5.4332465906662519E-2</c:v>
                </c:pt>
                <c:pt idx="128">
                  <c:v>5.4053217714896566E-2</c:v>
                </c:pt>
                <c:pt idx="129">
                  <c:v>5.3701903761806585E-2</c:v>
                </c:pt>
                <c:pt idx="130">
                  <c:v>5.3408942566158392E-2</c:v>
                </c:pt>
                <c:pt idx="131">
                  <c:v>5.3235126970122781E-2</c:v>
                </c:pt>
                <c:pt idx="132">
                  <c:v>5.3003363519348999E-2</c:v>
                </c:pt>
                <c:pt idx="133">
                  <c:v>5.3438555900291528E-2</c:v>
                </c:pt>
                <c:pt idx="134">
                  <c:v>5.3875765790723167E-2</c:v>
                </c:pt>
                <c:pt idx="135">
                  <c:v>5.4375034506855567E-2</c:v>
                </c:pt>
                <c:pt idx="136">
                  <c:v>5.4847801014285207E-2</c:v>
                </c:pt>
                <c:pt idx="137">
                  <c:v>5.5252247980416301E-2</c:v>
                </c:pt>
                <c:pt idx="138">
                  <c:v>5.5666073046225291E-2</c:v>
                </c:pt>
                <c:pt idx="139">
                  <c:v>5.6119663361623877E-2</c:v>
                </c:pt>
                <c:pt idx="140">
                  <c:v>5.6601700008781508E-2</c:v>
                </c:pt>
                <c:pt idx="141">
                  <c:v>5.7140095400918987E-2</c:v>
                </c:pt>
                <c:pt idx="142">
                  <c:v>5.7727929318608096E-2</c:v>
                </c:pt>
                <c:pt idx="143">
                  <c:v>5.8256669390576804E-2</c:v>
                </c:pt>
                <c:pt idx="144">
                  <c:v>5.8746161343855074E-2</c:v>
                </c:pt>
                <c:pt idx="145">
                  <c:v>5.8795303454290661E-2</c:v>
                </c:pt>
                <c:pt idx="146">
                  <c:v>5.8929560085584427E-2</c:v>
                </c:pt>
                <c:pt idx="147">
                  <c:v>5.9069532859205715E-2</c:v>
                </c:pt>
                <c:pt idx="148">
                  <c:v>5.9191537147143487E-2</c:v>
                </c:pt>
                <c:pt idx="149">
                  <c:v>5.9337171068733902E-2</c:v>
                </c:pt>
                <c:pt idx="150">
                  <c:v>5.9473592929355952E-2</c:v>
                </c:pt>
                <c:pt idx="151">
                  <c:v>5.9624349311766772E-2</c:v>
                </c:pt>
                <c:pt idx="152">
                  <c:v>5.9789663077670335E-2</c:v>
                </c:pt>
                <c:pt idx="153">
                  <c:v>5.9872078077021634E-2</c:v>
                </c:pt>
                <c:pt idx="154">
                  <c:v>5.9920217312381376E-2</c:v>
                </c:pt>
                <c:pt idx="155">
                  <c:v>5.9908525252490158E-2</c:v>
                </c:pt>
                <c:pt idx="156">
                  <c:v>5.999084466097037E-2</c:v>
                </c:pt>
                <c:pt idx="157">
                  <c:v>5.9770858017866045E-2</c:v>
                </c:pt>
                <c:pt idx="158">
                  <c:v>5.9506992720322706E-2</c:v>
                </c:pt>
                <c:pt idx="159">
                  <c:v>5.9195771997251935E-2</c:v>
                </c:pt>
                <c:pt idx="160">
                  <c:v>5.8949259880408868E-2</c:v>
                </c:pt>
                <c:pt idx="161">
                  <c:v>5.8695965590042615E-2</c:v>
                </c:pt>
                <c:pt idx="162">
                  <c:v>5.8419154327156858E-2</c:v>
                </c:pt>
                <c:pt idx="163">
                  <c:v>5.818848206994981E-2</c:v>
                </c:pt>
                <c:pt idx="164">
                  <c:v>5.7884084940607546E-2</c:v>
                </c:pt>
                <c:pt idx="165">
                  <c:v>5.7653567811854468E-2</c:v>
                </c:pt>
                <c:pt idx="166">
                  <c:v>5.7479019493824168E-2</c:v>
                </c:pt>
                <c:pt idx="167">
                  <c:v>5.7412627010288271E-2</c:v>
                </c:pt>
                <c:pt idx="168">
                  <c:v>5.7405217391933494E-2</c:v>
                </c:pt>
                <c:pt idx="169">
                  <c:v>5.8339338847246014E-2</c:v>
                </c:pt>
                <c:pt idx="170">
                  <c:v>5.9297603553327839E-2</c:v>
                </c:pt>
                <c:pt idx="171">
                  <c:v>6.0260717946987556E-2</c:v>
                </c:pt>
                <c:pt idx="172">
                  <c:v>6.1185188314367929E-2</c:v>
                </c:pt>
                <c:pt idx="173">
                  <c:v>6.1681282141871928E-2</c:v>
                </c:pt>
                <c:pt idx="174">
                  <c:v>6.2052732801501115E-2</c:v>
                </c:pt>
                <c:pt idx="175">
                  <c:v>6.2360638855663807E-2</c:v>
                </c:pt>
                <c:pt idx="176">
                  <c:v>6.2721370717380473E-2</c:v>
                </c:pt>
                <c:pt idx="177">
                  <c:v>6.3039496253930197E-2</c:v>
                </c:pt>
                <c:pt idx="178">
                  <c:v>6.3251385547806654E-2</c:v>
                </c:pt>
                <c:pt idx="179">
                  <c:v>6.3382209464818234E-2</c:v>
                </c:pt>
                <c:pt idx="180">
                  <c:v>6.340901572042211E-2</c:v>
                </c:pt>
                <c:pt idx="181">
                  <c:v>6.2485770791475818E-2</c:v>
                </c:pt>
                <c:pt idx="182">
                  <c:v>6.1584962185727822E-2</c:v>
                </c:pt>
                <c:pt idx="183">
                  <c:v>6.0781986593041092E-2</c:v>
                </c:pt>
                <c:pt idx="184">
                  <c:v>5.993424751431476E-2</c:v>
                </c:pt>
                <c:pt idx="185">
                  <c:v>5.9638859078705135E-2</c:v>
                </c:pt>
                <c:pt idx="186">
                  <c:v>5.9467308262950762E-2</c:v>
                </c:pt>
                <c:pt idx="187">
                  <c:v>5.9321704258210838E-2</c:v>
                </c:pt>
                <c:pt idx="188">
                  <c:v>5.9123292028200637E-2</c:v>
                </c:pt>
                <c:pt idx="189">
                  <c:v>5.8983136244861824E-2</c:v>
                </c:pt>
                <c:pt idx="190">
                  <c:v>5.8898791327299367E-2</c:v>
                </c:pt>
                <c:pt idx="191">
                  <c:v>5.8800173412516581E-2</c:v>
                </c:pt>
                <c:pt idx="192">
                  <c:v>5.877087124355216E-2</c:v>
                </c:pt>
                <c:pt idx="193">
                  <c:v>5.8534838805731314E-2</c:v>
                </c:pt>
                <c:pt idx="194">
                  <c:v>5.8157829597094236E-2</c:v>
                </c:pt>
                <c:pt idx="195">
                  <c:v>5.7681532251945548E-2</c:v>
                </c:pt>
                <c:pt idx="196">
                  <c:v>5.7298059351691459E-2</c:v>
                </c:pt>
                <c:pt idx="197">
                  <c:v>5.6791522912822488E-2</c:v>
                </c:pt>
                <c:pt idx="198">
                  <c:v>5.6363949564971379E-2</c:v>
                </c:pt>
                <c:pt idx="199">
                  <c:v>5.5897359483610916E-2</c:v>
                </c:pt>
                <c:pt idx="200">
                  <c:v>5.5449193944083937E-2</c:v>
                </c:pt>
                <c:pt idx="201">
                  <c:v>5.4977188357960151E-2</c:v>
                </c:pt>
                <c:pt idx="202">
                  <c:v>5.4554489396301059E-2</c:v>
                </c:pt>
                <c:pt idx="203">
                  <c:v>5.4144967702179476E-2</c:v>
                </c:pt>
                <c:pt idx="204">
                  <c:v>5.3719175462381731E-2</c:v>
                </c:pt>
                <c:pt idx="205">
                  <c:v>5.3574159855429286E-2</c:v>
                </c:pt>
                <c:pt idx="206">
                  <c:v>5.3426037058864922E-2</c:v>
                </c:pt>
                <c:pt idx="207">
                  <c:v>5.3314617183466119E-2</c:v>
                </c:pt>
                <c:pt idx="208">
                  <c:v>5.3117252462761638E-2</c:v>
                </c:pt>
                <c:pt idx="209">
                  <c:v>5.3056378517054366E-2</c:v>
                </c:pt>
                <c:pt idx="210">
                  <c:v>5.2968710610226184E-2</c:v>
                </c:pt>
                <c:pt idx="211">
                  <c:v>5.2938913109022163E-2</c:v>
                </c:pt>
                <c:pt idx="212">
                  <c:v>5.2937646732795107E-2</c:v>
                </c:pt>
                <c:pt idx="213">
                  <c:v>5.2831959878858838E-2</c:v>
                </c:pt>
                <c:pt idx="214">
                  <c:v>5.2693538540897887E-2</c:v>
                </c:pt>
                <c:pt idx="215">
                  <c:v>5.2594054243229056E-2</c:v>
                </c:pt>
                <c:pt idx="216">
                  <c:v>5.2451899004650172E-2</c:v>
                </c:pt>
                <c:pt idx="217">
                  <c:v>5.2139344973441672E-2</c:v>
                </c:pt>
                <c:pt idx="218">
                  <c:v>5.1891302213725822E-2</c:v>
                </c:pt>
                <c:pt idx="219">
                  <c:v>5.1671308032465189E-2</c:v>
                </c:pt>
                <c:pt idx="220">
                  <c:v>5.1515547201007317E-2</c:v>
                </c:pt>
                <c:pt idx="221">
                  <c:v>5.1204784599959328E-2</c:v>
                </c:pt>
                <c:pt idx="222">
                  <c:v>5.0934149602386791E-2</c:v>
                </c:pt>
                <c:pt idx="223">
                  <c:v>5.0652243083202327E-2</c:v>
                </c:pt>
                <c:pt idx="224">
                  <c:v>5.0325284442075284E-2</c:v>
                </c:pt>
                <c:pt idx="225">
                  <c:v>5.0132354550587704E-2</c:v>
                </c:pt>
                <c:pt idx="226">
                  <c:v>4.9882779083719984E-2</c:v>
                </c:pt>
                <c:pt idx="227">
                  <c:v>4.9713701580330137E-2</c:v>
                </c:pt>
                <c:pt idx="228">
                  <c:v>4.953781503184488E-2</c:v>
                </c:pt>
                <c:pt idx="229">
                  <c:v>4.9566599400325977E-2</c:v>
                </c:pt>
                <c:pt idx="230">
                  <c:v>4.9637626647437649E-2</c:v>
                </c:pt>
                <c:pt idx="231">
                  <c:v>4.969585072716054E-2</c:v>
                </c:pt>
                <c:pt idx="232">
                  <c:v>4.9753135035156437E-2</c:v>
                </c:pt>
                <c:pt idx="233">
                  <c:v>4.9827822746498114E-2</c:v>
                </c:pt>
                <c:pt idx="234">
                  <c:v>4.9845124357060643E-2</c:v>
                </c:pt>
                <c:pt idx="235">
                  <c:v>4.9843792533813207E-2</c:v>
                </c:pt>
                <c:pt idx="236">
                  <c:v>4.9925321173577307E-2</c:v>
                </c:pt>
                <c:pt idx="237">
                  <c:v>5.0002858204720169E-2</c:v>
                </c:pt>
                <c:pt idx="238">
                  <c:v>5.0066242907225368E-2</c:v>
                </c:pt>
                <c:pt idx="239">
                  <c:v>5.0099637651801983E-2</c:v>
                </c:pt>
                <c:pt idx="240">
                  <c:v>5.0208319400280615E-2</c:v>
                </c:pt>
                <c:pt idx="241">
                  <c:v>5.0199223830675467E-2</c:v>
                </c:pt>
                <c:pt idx="242">
                  <c:v>5.0198017703503621E-2</c:v>
                </c:pt>
                <c:pt idx="243">
                  <c:v>5.0227634565067646E-2</c:v>
                </c:pt>
                <c:pt idx="244">
                  <c:v>5.0138426058371349E-2</c:v>
                </c:pt>
                <c:pt idx="245">
                  <c:v>5.0095418108190598E-2</c:v>
                </c:pt>
                <c:pt idx="246">
                  <c:v>5.0084880476373418E-2</c:v>
                </c:pt>
                <c:pt idx="247">
                  <c:v>5.0057610544740699E-2</c:v>
                </c:pt>
                <c:pt idx="248">
                  <c:v>5.0012866105311297E-2</c:v>
                </c:pt>
                <c:pt idx="249">
                  <c:v>4.9981448419925543E-2</c:v>
                </c:pt>
                <c:pt idx="250">
                  <c:v>4.9916874329412976E-2</c:v>
                </c:pt>
                <c:pt idx="251">
                  <c:v>4.9775081758544025E-2</c:v>
                </c:pt>
                <c:pt idx="252">
                  <c:v>4.9666339898092597E-2</c:v>
                </c:pt>
                <c:pt idx="253">
                  <c:v>4.9477736420235514E-2</c:v>
                </c:pt>
                <c:pt idx="254">
                  <c:v>4.9336846242166603E-2</c:v>
                </c:pt>
                <c:pt idx="255">
                  <c:v>4.912842255209604E-2</c:v>
                </c:pt>
                <c:pt idx="256">
                  <c:v>4.9014945708032748E-2</c:v>
                </c:pt>
                <c:pt idx="257">
                  <c:v>4.8887300647823505E-2</c:v>
                </c:pt>
                <c:pt idx="258">
                  <c:v>4.874963581796201E-2</c:v>
                </c:pt>
                <c:pt idx="259">
                  <c:v>4.8612940090386796E-2</c:v>
                </c:pt>
                <c:pt idx="260">
                  <c:v>4.8453205000444872E-2</c:v>
                </c:pt>
                <c:pt idx="261">
                  <c:v>4.8270425922365412E-2</c:v>
                </c:pt>
                <c:pt idx="262">
                  <c:v>4.8120422390482719E-2</c:v>
                </c:pt>
                <c:pt idx="263">
                  <c:v>4.7963149573802433E-2</c:v>
                </c:pt>
                <c:pt idx="264">
                  <c:v>4.7743215100127058E-2</c:v>
                </c:pt>
                <c:pt idx="265">
                  <c:v>4.7833155040983011E-2</c:v>
                </c:pt>
                <c:pt idx="266">
                  <c:v>4.7953470594812662E-2</c:v>
                </c:pt>
                <c:pt idx="267">
                  <c:v>4.8127679178781753E-2</c:v>
                </c:pt>
                <c:pt idx="268">
                  <c:v>4.8315650273184456E-2</c:v>
                </c:pt>
                <c:pt idx="269">
                  <c:v>4.8460819694174539E-2</c:v>
                </c:pt>
                <c:pt idx="270">
                  <c:v>4.8692336747247073E-2</c:v>
                </c:pt>
                <c:pt idx="271">
                  <c:v>4.8924830824715021E-2</c:v>
                </c:pt>
                <c:pt idx="272">
                  <c:v>4.9056793739300636E-2</c:v>
                </c:pt>
                <c:pt idx="273">
                  <c:v>4.906996279418005E-2</c:v>
                </c:pt>
                <c:pt idx="274">
                  <c:v>4.9186782761016519E-2</c:v>
                </c:pt>
                <c:pt idx="275">
                  <c:v>4.9337078146370235E-2</c:v>
                </c:pt>
                <c:pt idx="276">
                  <c:v>4.9449590639776338E-2</c:v>
                </c:pt>
                <c:pt idx="277">
                  <c:v>4.9462404223232621E-2</c:v>
                </c:pt>
                <c:pt idx="278">
                  <c:v>4.9422807915344792E-2</c:v>
                </c:pt>
                <c:pt idx="279">
                  <c:v>4.9331609447579583E-2</c:v>
                </c:pt>
                <c:pt idx="280">
                  <c:v>4.921972668377992E-2</c:v>
                </c:pt>
                <c:pt idx="281">
                  <c:v>4.9190633514500648E-2</c:v>
                </c:pt>
                <c:pt idx="282">
                  <c:v>4.9085738399051504E-2</c:v>
                </c:pt>
                <c:pt idx="283">
                  <c:v>4.8924263019761938E-2</c:v>
                </c:pt>
                <c:pt idx="284">
                  <c:v>4.8907231044409576E-2</c:v>
                </c:pt>
                <c:pt idx="285">
                  <c:v>4.8927513666455119E-2</c:v>
                </c:pt>
                <c:pt idx="286">
                  <c:v>4.8962753384179304E-2</c:v>
                </c:pt>
                <c:pt idx="287">
                  <c:v>4.9013193236779863E-2</c:v>
                </c:pt>
                <c:pt idx="288">
                  <c:v>4.9148526009300413E-2</c:v>
                </c:pt>
                <c:pt idx="289">
                  <c:v>4.8908673405736534E-2</c:v>
                </c:pt>
                <c:pt idx="290">
                  <c:v>4.8630964702494957E-2</c:v>
                </c:pt>
                <c:pt idx="291">
                  <c:v>4.8324042569525882E-2</c:v>
                </c:pt>
                <c:pt idx="292">
                  <c:v>4.8305228301119808E-2</c:v>
                </c:pt>
                <c:pt idx="293">
                  <c:v>4.8150520985216265E-2</c:v>
                </c:pt>
                <c:pt idx="294">
                  <c:v>4.7993707291342474E-2</c:v>
                </c:pt>
                <c:pt idx="295">
                  <c:v>4.7943474648451674E-2</c:v>
                </c:pt>
                <c:pt idx="296">
                  <c:v>4.7885829709587609E-2</c:v>
                </c:pt>
                <c:pt idx="297">
                  <c:v>4.7776493216064392E-2</c:v>
                </c:pt>
                <c:pt idx="298">
                  <c:v>4.7627953546021728E-2</c:v>
                </c:pt>
                <c:pt idx="299">
                  <c:v>4.7404101144438E-2</c:v>
                </c:pt>
                <c:pt idx="300">
                  <c:v>4.7211800359012353E-2</c:v>
                </c:pt>
                <c:pt idx="301">
                  <c:v>4.6998131073367949E-2</c:v>
                </c:pt>
                <c:pt idx="302">
                  <c:v>4.7041082763592618E-2</c:v>
                </c:pt>
                <c:pt idx="303">
                  <c:v>4.7191861691008981E-2</c:v>
                </c:pt>
                <c:pt idx="304">
                  <c:v>4.7076134508099908E-2</c:v>
                </c:pt>
                <c:pt idx="305">
                  <c:v>4.7115913036692159E-2</c:v>
                </c:pt>
                <c:pt idx="306">
                  <c:v>4.6298586450384677E-2</c:v>
                </c:pt>
                <c:pt idx="307">
                  <c:v>4.5422562969730435E-2</c:v>
                </c:pt>
                <c:pt idx="308">
                  <c:v>4.4395219119190511E-2</c:v>
                </c:pt>
                <c:pt idx="309">
                  <c:v>4.4187125176261832E-2</c:v>
                </c:pt>
                <c:pt idx="310">
                  <c:v>4.3948575904035475E-2</c:v>
                </c:pt>
                <c:pt idx="311">
                  <c:v>4.3630758665949253E-2</c:v>
                </c:pt>
                <c:pt idx="312">
                  <c:v>4.3377681216564712E-2</c:v>
                </c:pt>
                <c:pt idx="313">
                  <c:v>4.3673261146438692E-2</c:v>
                </c:pt>
                <c:pt idx="314">
                  <c:v>4.3796317899643333E-2</c:v>
                </c:pt>
                <c:pt idx="315">
                  <c:v>4.3788281058243443E-2</c:v>
                </c:pt>
                <c:pt idx="316">
                  <c:v>4.3780108228496317E-2</c:v>
                </c:pt>
                <c:pt idx="317">
                  <c:v>4.3662041776962812E-2</c:v>
                </c:pt>
                <c:pt idx="318">
                  <c:v>4.4389526114641448E-2</c:v>
                </c:pt>
                <c:pt idx="319">
                  <c:v>4.5187769347732533E-2</c:v>
                </c:pt>
                <c:pt idx="320">
                  <c:v>4.5967931511677412E-2</c:v>
                </c:pt>
                <c:pt idx="321">
                  <c:v>4.6536817100505279E-2</c:v>
                </c:pt>
                <c:pt idx="322">
                  <c:v>4.7089400603074184E-2</c:v>
                </c:pt>
                <c:pt idx="323">
                  <c:v>4.7711288498483412E-2</c:v>
                </c:pt>
                <c:pt idx="324">
                  <c:v>4.8207462370853681E-2</c:v>
                </c:pt>
                <c:pt idx="325">
                  <c:v>4.8050381105810717E-2</c:v>
                </c:pt>
                <c:pt idx="326">
                  <c:v>4.7965689224768349E-2</c:v>
                </c:pt>
                <c:pt idx="327">
                  <c:v>4.7876571539064654E-2</c:v>
                </c:pt>
                <c:pt idx="328">
                  <c:v>4.8219649909804936E-2</c:v>
                </c:pt>
                <c:pt idx="329">
                  <c:v>4.8427899338162696E-2</c:v>
                </c:pt>
                <c:pt idx="330">
                  <c:v>4.8617140599876763E-2</c:v>
                </c:pt>
                <c:pt idx="331">
                  <c:v>4.8718053424339554E-2</c:v>
                </c:pt>
                <c:pt idx="332">
                  <c:v>4.89934554283094E-2</c:v>
                </c:pt>
                <c:pt idx="333">
                  <c:v>4.8705430042155634E-2</c:v>
                </c:pt>
                <c:pt idx="334">
                  <c:v>4.8506322570887689E-2</c:v>
                </c:pt>
                <c:pt idx="335">
                  <c:v>4.8365528525375866E-2</c:v>
                </c:pt>
                <c:pt idx="336">
                  <c:v>4.8122662632219794E-2</c:v>
                </c:pt>
                <c:pt idx="337">
                  <c:v>4.8661088735547357E-2</c:v>
                </c:pt>
                <c:pt idx="338">
                  <c:v>4.9132779491662594E-2</c:v>
                </c:pt>
                <c:pt idx="339">
                  <c:v>4.9662584800942176E-2</c:v>
                </c:pt>
                <c:pt idx="340">
                  <c:v>4.9986197508713422E-2</c:v>
                </c:pt>
                <c:pt idx="341">
                  <c:v>5.0397945951043556E-2</c:v>
                </c:pt>
                <c:pt idx="342">
                  <c:v>5.0784743445986553E-2</c:v>
                </c:pt>
                <c:pt idx="343">
                  <c:v>5.1187383486669867E-2</c:v>
                </c:pt>
                <c:pt idx="344">
                  <c:v>5.1543613486213002E-2</c:v>
                </c:pt>
                <c:pt idx="345">
                  <c:v>5.1989326827838557E-2</c:v>
                </c:pt>
                <c:pt idx="346">
                  <c:v>5.2343760342288159E-2</c:v>
                </c:pt>
                <c:pt idx="347">
                  <c:v>5.2679623575855539E-2</c:v>
                </c:pt>
              </c:numCache>
            </c:numRef>
          </c:val>
          <c:smooth val="0"/>
          <c:extLst>
            <c:ext xmlns:c16="http://schemas.microsoft.com/office/drawing/2014/chart" uri="{C3380CC4-5D6E-409C-BE32-E72D297353CC}">
              <c16:uniqueId val="{00000000-8CF5-4735-AA8E-069CB9B5573F}"/>
            </c:ext>
          </c:extLst>
        </c:ser>
        <c:dLbls>
          <c:showLegendKey val="0"/>
          <c:showVal val="0"/>
          <c:showCatName val="0"/>
          <c:showSerName val="0"/>
          <c:showPercent val="0"/>
          <c:showBubbleSize val="0"/>
        </c:dLbls>
        <c:smooth val="0"/>
        <c:axId val="1277643832"/>
        <c:axId val="1"/>
      </c:lineChart>
      <c:catAx>
        <c:axId val="1277643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43832"/>
        <c:crosses val="autoZero"/>
        <c:crossBetween val="between"/>
        <c:majorUnit val="0.01"/>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TREND 12-Month Moving Average</a:t>
            </a:r>
            <a:endParaRPr lang="en-US" sz="1800" b="1" i="0" u="none" strike="noStrike" baseline="0">
              <a:solidFill>
                <a:srgbClr val="000000"/>
              </a:solidFill>
              <a:latin typeface="Arial"/>
              <a:cs typeface="Arial"/>
            </a:endParaRPr>
          </a:p>
          <a:p>
            <a:pPr>
              <a:defRPr sz="145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Real Price of Electricity </a:t>
            </a:r>
            <a:r>
              <a:rPr lang="en-US" sz="1200" b="0" i="0" u="none" strike="noStrike" baseline="0">
                <a:solidFill>
                  <a:srgbClr val="000000"/>
                </a:solidFill>
                <a:latin typeface="Arial"/>
                <a:cs typeface="Arial"/>
              </a:rPr>
              <a:t>(Actual + Fcst)</a:t>
            </a:r>
          </a:p>
        </c:rich>
      </c:tx>
      <c:layout>
        <c:manualLayout>
          <c:xMode val="edge"/>
          <c:yMode val="edge"/>
          <c:x val="0.24271859949545141"/>
          <c:y val="1.213585925521686E-2"/>
        </c:manualLayout>
      </c:layout>
      <c:overlay val="0"/>
      <c:spPr>
        <a:noFill/>
        <a:ln w="25400">
          <a:noFill/>
        </a:ln>
      </c:spPr>
    </c:title>
    <c:autoTitleDeleted val="0"/>
    <c:plotArea>
      <c:layout>
        <c:manualLayout>
          <c:layoutTarget val="inner"/>
          <c:xMode val="edge"/>
          <c:yMode val="edge"/>
          <c:x val="0.13754067041595625"/>
          <c:y val="0.16747592663921068"/>
          <c:w val="0.83980715230448577"/>
          <c:h val="0.60679683564931408"/>
        </c:manualLayout>
      </c:layout>
      <c:lineChart>
        <c:grouping val="standard"/>
        <c:varyColors val="0"/>
        <c:ser>
          <c:idx val="0"/>
          <c:order val="0"/>
          <c:tx>
            <c:v>Residential</c:v>
          </c:tx>
          <c:spPr>
            <a:ln w="25400">
              <a:solidFill>
                <a:srgbClr val="000080"/>
              </a:solidFill>
              <a:prstDash val="solid"/>
            </a:ln>
          </c:spPr>
          <c:marker>
            <c:symbol val="none"/>
          </c:marker>
          <c:trendline>
            <c:spPr>
              <a:ln w="25400">
                <a:solidFill>
                  <a:srgbClr val="3333CC"/>
                </a:solidFill>
                <a:prstDash val="solid"/>
              </a:ln>
            </c:spPr>
            <c:trendlineType val="linear"/>
            <c:dispRSqr val="0"/>
            <c:dispEq val="0"/>
          </c:trendline>
          <c:cat>
            <c:numRef>
              <c:f>MAPrice!$A$26:$A$493</c:f>
              <c:numCache>
                <c:formatCode>General</c:formatCode>
                <c:ptCount val="46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numCache>
            </c:numRef>
          </c:cat>
          <c:val>
            <c:numRef>
              <c:f>MAPrice!$F$26:$F$493</c:f>
              <c:numCache>
                <c:formatCode>0.0000</c:formatCode>
                <c:ptCount val="468"/>
                <c:pt idx="0">
                  <c:v>7.5778233702451972E-2</c:v>
                </c:pt>
                <c:pt idx="1">
                  <c:v>7.5703206124852609E-2</c:v>
                </c:pt>
                <c:pt idx="2">
                  <c:v>7.5579976823733186E-2</c:v>
                </c:pt>
                <c:pt idx="3">
                  <c:v>7.5579887670250825E-2</c:v>
                </c:pt>
                <c:pt idx="4">
                  <c:v>7.5667983293627714E-2</c:v>
                </c:pt>
                <c:pt idx="5">
                  <c:v>7.5826749586354339E-2</c:v>
                </c:pt>
                <c:pt idx="6">
                  <c:v>7.5834220344570935E-2</c:v>
                </c:pt>
                <c:pt idx="7">
                  <c:v>7.5802797130999147E-2</c:v>
                </c:pt>
                <c:pt idx="8">
                  <c:v>7.5785431079258378E-2</c:v>
                </c:pt>
                <c:pt idx="9">
                  <c:v>7.5813245813031796E-2</c:v>
                </c:pt>
                <c:pt idx="10">
                  <c:v>7.5543136940645073E-2</c:v>
                </c:pt>
                <c:pt idx="11">
                  <c:v>7.5287115453681497E-2</c:v>
                </c:pt>
                <c:pt idx="12">
                  <c:v>7.5006465095149383E-2</c:v>
                </c:pt>
                <c:pt idx="13">
                  <c:v>7.4710304520531887E-2</c:v>
                </c:pt>
                <c:pt idx="14">
                  <c:v>7.4412106732618805E-2</c:v>
                </c:pt>
                <c:pt idx="15">
                  <c:v>7.3971828454633515E-2</c:v>
                </c:pt>
                <c:pt idx="16">
                  <c:v>7.3831567533399464E-2</c:v>
                </c:pt>
                <c:pt idx="17">
                  <c:v>7.3714279103823249E-2</c:v>
                </c:pt>
                <c:pt idx="18">
                  <c:v>7.3558088162107196E-2</c:v>
                </c:pt>
                <c:pt idx="19">
                  <c:v>7.3416616316960864E-2</c:v>
                </c:pt>
                <c:pt idx="20">
                  <c:v>7.322107484094427E-2</c:v>
                </c:pt>
                <c:pt idx="21">
                  <c:v>7.3055118970059965E-2</c:v>
                </c:pt>
                <c:pt idx="22">
                  <c:v>7.3114316386147349E-2</c:v>
                </c:pt>
                <c:pt idx="23">
                  <c:v>7.3162473633162944E-2</c:v>
                </c:pt>
                <c:pt idx="24">
                  <c:v>7.3304430354341629E-2</c:v>
                </c:pt>
                <c:pt idx="25">
                  <c:v>7.3395955242824953E-2</c:v>
                </c:pt>
                <c:pt idx="26">
                  <c:v>7.3631196626773046E-2</c:v>
                </c:pt>
                <c:pt idx="27">
                  <c:v>7.397929368886165E-2</c:v>
                </c:pt>
                <c:pt idx="28">
                  <c:v>7.4208061442435747E-2</c:v>
                </c:pt>
                <c:pt idx="29">
                  <c:v>7.4399377466619523E-2</c:v>
                </c:pt>
                <c:pt idx="30">
                  <c:v>7.4728628693194007E-2</c:v>
                </c:pt>
                <c:pt idx="31">
                  <c:v>7.4740687081234894E-2</c:v>
                </c:pt>
                <c:pt idx="32">
                  <c:v>7.4812887429235433E-2</c:v>
                </c:pt>
                <c:pt idx="33">
                  <c:v>7.4834703178719875E-2</c:v>
                </c:pt>
                <c:pt idx="34">
                  <c:v>7.4769522794701684E-2</c:v>
                </c:pt>
                <c:pt idx="35">
                  <c:v>7.4671247200460769E-2</c:v>
                </c:pt>
                <c:pt idx="36">
                  <c:v>7.4595179145937454E-2</c:v>
                </c:pt>
                <c:pt idx="37">
                  <c:v>7.4275784285038685E-2</c:v>
                </c:pt>
                <c:pt idx="38">
                  <c:v>7.375583140258675E-2</c:v>
                </c:pt>
                <c:pt idx="39">
                  <c:v>7.330354496623738E-2</c:v>
                </c:pt>
                <c:pt idx="40">
                  <c:v>7.2661985932281223E-2</c:v>
                </c:pt>
                <c:pt idx="41">
                  <c:v>7.1933103563861608E-2</c:v>
                </c:pt>
                <c:pt idx="42">
                  <c:v>7.121571342834819E-2</c:v>
                </c:pt>
                <c:pt idx="43">
                  <c:v>7.086516279242637E-2</c:v>
                </c:pt>
                <c:pt idx="44">
                  <c:v>7.0506156127534123E-2</c:v>
                </c:pt>
                <c:pt idx="45">
                  <c:v>7.0151791737490518E-2</c:v>
                </c:pt>
                <c:pt idx="46">
                  <c:v>6.9789038444121113E-2</c:v>
                </c:pt>
                <c:pt idx="47">
                  <c:v>6.9439653571477633E-2</c:v>
                </c:pt>
                <c:pt idx="48">
                  <c:v>6.9105085727770785E-2</c:v>
                </c:pt>
                <c:pt idx="49">
                  <c:v>6.8771878994268565E-2</c:v>
                </c:pt>
                <c:pt idx="50">
                  <c:v>6.8558714463850687E-2</c:v>
                </c:pt>
                <c:pt idx="51">
                  <c:v>6.8212018960352186E-2</c:v>
                </c:pt>
                <c:pt idx="52">
                  <c:v>6.7959896928592292E-2</c:v>
                </c:pt>
                <c:pt idx="53">
                  <c:v>6.780908945767064E-2</c:v>
                </c:pt>
                <c:pt idx="54">
                  <c:v>6.7644392553391941E-2</c:v>
                </c:pt>
                <c:pt idx="55">
                  <c:v>6.7445204302287107E-2</c:v>
                </c:pt>
                <c:pt idx="56">
                  <c:v>6.7222851957880553E-2</c:v>
                </c:pt>
                <c:pt idx="57">
                  <c:v>6.70053045949556E-2</c:v>
                </c:pt>
                <c:pt idx="58">
                  <c:v>6.6783611494337786E-2</c:v>
                </c:pt>
                <c:pt idx="59">
                  <c:v>6.6509347171286023E-2</c:v>
                </c:pt>
                <c:pt idx="60">
                  <c:v>6.6197223786935142E-2</c:v>
                </c:pt>
                <c:pt idx="61">
                  <c:v>6.6055611057384458E-2</c:v>
                </c:pt>
                <c:pt idx="62">
                  <c:v>6.590575719357411E-2</c:v>
                </c:pt>
                <c:pt idx="63">
                  <c:v>6.5749838405406796E-2</c:v>
                </c:pt>
                <c:pt idx="64">
                  <c:v>6.5530046824904653E-2</c:v>
                </c:pt>
                <c:pt idx="65">
                  <c:v>6.5361082003453808E-2</c:v>
                </c:pt>
                <c:pt idx="66">
                  <c:v>6.513521342547253E-2</c:v>
                </c:pt>
                <c:pt idx="67">
                  <c:v>6.4913662192448554E-2</c:v>
                </c:pt>
                <c:pt idx="68">
                  <c:v>6.4726561823136228E-2</c:v>
                </c:pt>
                <c:pt idx="69">
                  <c:v>6.4524594209582661E-2</c:v>
                </c:pt>
                <c:pt idx="70">
                  <c:v>6.4369786214219168E-2</c:v>
                </c:pt>
                <c:pt idx="71">
                  <c:v>6.4302075068612116E-2</c:v>
                </c:pt>
                <c:pt idx="72">
                  <c:v>6.4188238372840364E-2</c:v>
                </c:pt>
                <c:pt idx="73">
                  <c:v>6.4105052087697248E-2</c:v>
                </c:pt>
                <c:pt idx="74">
                  <c:v>6.4001306747701062E-2</c:v>
                </c:pt>
                <c:pt idx="75">
                  <c:v>6.38951274273271E-2</c:v>
                </c:pt>
                <c:pt idx="76">
                  <c:v>6.3763520530054199E-2</c:v>
                </c:pt>
                <c:pt idx="77">
                  <c:v>6.3631077875933431E-2</c:v>
                </c:pt>
                <c:pt idx="78">
                  <c:v>6.3485946037265054E-2</c:v>
                </c:pt>
                <c:pt idx="79">
                  <c:v>6.3344301323291122E-2</c:v>
                </c:pt>
                <c:pt idx="80">
                  <c:v>6.3217863025562343E-2</c:v>
                </c:pt>
                <c:pt idx="81">
                  <c:v>6.3114834102632592E-2</c:v>
                </c:pt>
                <c:pt idx="82">
                  <c:v>6.2980093376941423E-2</c:v>
                </c:pt>
                <c:pt idx="83">
                  <c:v>6.2803086314408577E-2</c:v>
                </c:pt>
                <c:pt idx="84">
                  <c:v>6.2661240910064267E-2</c:v>
                </c:pt>
                <c:pt idx="85">
                  <c:v>6.254255271518705E-2</c:v>
                </c:pt>
                <c:pt idx="86">
                  <c:v>6.250122767305577E-2</c:v>
                </c:pt>
                <c:pt idx="87">
                  <c:v>6.2426061694083879E-2</c:v>
                </c:pt>
                <c:pt idx="88">
                  <c:v>6.2282735137869118E-2</c:v>
                </c:pt>
                <c:pt idx="89">
                  <c:v>6.2137159850346423E-2</c:v>
                </c:pt>
                <c:pt idx="90">
                  <c:v>6.2075968160135608E-2</c:v>
                </c:pt>
                <c:pt idx="91">
                  <c:v>6.2011805090698896E-2</c:v>
                </c:pt>
                <c:pt idx="92">
                  <c:v>6.1874747356070521E-2</c:v>
                </c:pt>
                <c:pt idx="93">
                  <c:v>6.1732257219051172E-2</c:v>
                </c:pt>
                <c:pt idx="94">
                  <c:v>6.162021014571975E-2</c:v>
                </c:pt>
                <c:pt idx="95">
                  <c:v>6.1518392407706408E-2</c:v>
                </c:pt>
                <c:pt idx="96">
                  <c:v>6.1426863152034161E-2</c:v>
                </c:pt>
                <c:pt idx="97">
                  <c:v>6.141165993094936E-2</c:v>
                </c:pt>
                <c:pt idx="98">
                  <c:v>6.1214497591693839E-2</c:v>
                </c:pt>
                <c:pt idx="99">
                  <c:v>6.1147197594148502E-2</c:v>
                </c:pt>
                <c:pt idx="100">
                  <c:v>6.114321853024246E-2</c:v>
                </c:pt>
                <c:pt idx="101">
                  <c:v>6.1092138152140402E-2</c:v>
                </c:pt>
                <c:pt idx="102">
                  <c:v>6.1065541682764651E-2</c:v>
                </c:pt>
                <c:pt idx="103">
                  <c:v>6.1158665875116064E-2</c:v>
                </c:pt>
                <c:pt idx="104">
                  <c:v>6.130255487276759E-2</c:v>
                </c:pt>
                <c:pt idx="105">
                  <c:v>6.1281069312125853E-2</c:v>
                </c:pt>
                <c:pt idx="106">
                  <c:v>6.1242644201408458E-2</c:v>
                </c:pt>
                <c:pt idx="107">
                  <c:v>6.1200096548061335E-2</c:v>
                </c:pt>
                <c:pt idx="108">
                  <c:v>6.1090513886210861E-2</c:v>
                </c:pt>
                <c:pt idx="109">
                  <c:v>6.0921859393163739E-2</c:v>
                </c:pt>
                <c:pt idx="110">
                  <c:v>6.0927844150931089E-2</c:v>
                </c:pt>
                <c:pt idx="111">
                  <c:v>6.0928062357778111E-2</c:v>
                </c:pt>
                <c:pt idx="112">
                  <c:v>6.1120339043293413E-2</c:v>
                </c:pt>
                <c:pt idx="113">
                  <c:v>6.1335451882792748E-2</c:v>
                </c:pt>
                <c:pt idx="114">
                  <c:v>6.1479376834062301E-2</c:v>
                </c:pt>
                <c:pt idx="115">
                  <c:v>6.1554333350039937E-2</c:v>
                </c:pt>
                <c:pt idx="116">
                  <c:v>6.1622030111526338E-2</c:v>
                </c:pt>
                <c:pt idx="117">
                  <c:v>6.1829635807646222E-2</c:v>
                </c:pt>
                <c:pt idx="118">
                  <c:v>6.2128993375929246E-2</c:v>
                </c:pt>
                <c:pt idx="119">
                  <c:v>6.2378653237283567E-2</c:v>
                </c:pt>
                <c:pt idx="120">
                  <c:v>6.271596036472267E-2</c:v>
                </c:pt>
                <c:pt idx="121">
                  <c:v>6.3319103957341943E-2</c:v>
                </c:pt>
                <c:pt idx="122">
                  <c:v>6.3905579116704733E-2</c:v>
                </c:pt>
                <c:pt idx="123">
                  <c:v>6.4363265512425757E-2</c:v>
                </c:pt>
                <c:pt idx="124">
                  <c:v>6.457464874380317E-2</c:v>
                </c:pt>
                <c:pt idx="125">
                  <c:v>6.4772814232447309E-2</c:v>
                </c:pt>
                <c:pt idx="126">
                  <c:v>6.5012784645534061E-2</c:v>
                </c:pt>
                <c:pt idx="127">
                  <c:v>6.5237934042696608E-2</c:v>
                </c:pt>
                <c:pt idx="128">
                  <c:v>6.5431581134317199E-2</c:v>
                </c:pt>
                <c:pt idx="129">
                  <c:v>6.5734417816351934E-2</c:v>
                </c:pt>
                <c:pt idx="130">
                  <c:v>6.5890995329167548E-2</c:v>
                </c:pt>
                <c:pt idx="131">
                  <c:v>6.6073653298044863E-2</c:v>
                </c:pt>
                <c:pt idx="132">
                  <c:v>6.6277373318439359E-2</c:v>
                </c:pt>
                <c:pt idx="133">
                  <c:v>6.5862342975555307E-2</c:v>
                </c:pt>
                <c:pt idx="134">
                  <c:v>6.5349504161900454E-2</c:v>
                </c:pt>
                <c:pt idx="135">
                  <c:v>6.4957619663850816E-2</c:v>
                </c:pt>
                <c:pt idx="136">
                  <c:v>6.488821832589857E-2</c:v>
                </c:pt>
                <c:pt idx="137">
                  <c:v>6.4811542772572436E-2</c:v>
                </c:pt>
                <c:pt idx="138">
                  <c:v>6.4785183284468487E-2</c:v>
                </c:pt>
                <c:pt idx="139">
                  <c:v>6.474045315494853E-2</c:v>
                </c:pt>
                <c:pt idx="140">
                  <c:v>6.4706986312239742E-2</c:v>
                </c:pt>
                <c:pt idx="141">
                  <c:v>6.4592741437938014E-2</c:v>
                </c:pt>
                <c:pt idx="142">
                  <c:v>6.4540206756620672E-2</c:v>
                </c:pt>
                <c:pt idx="143">
                  <c:v>6.446205715368529E-2</c:v>
                </c:pt>
                <c:pt idx="144">
                  <c:v>6.4351816008258997E-2</c:v>
                </c:pt>
                <c:pt idx="145">
                  <c:v>6.4824611391765027E-2</c:v>
                </c:pt>
                <c:pt idx="146">
                  <c:v>6.5336668418311608E-2</c:v>
                </c:pt>
                <c:pt idx="147">
                  <c:v>6.5756487785668158E-2</c:v>
                </c:pt>
                <c:pt idx="148">
                  <c:v>6.5957585436855537E-2</c:v>
                </c:pt>
                <c:pt idx="149">
                  <c:v>6.6124642723538157E-2</c:v>
                </c:pt>
                <c:pt idx="150">
                  <c:v>6.6209400587445691E-2</c:v>
                </c:pt>
                <c:pt idx="151">
                  <c:v>6.6304999756717151E-2</c:v>
                </c:pt>
                <c:pt idx="152">
                  <c:v>6.6450334842688766E-2</c:v>
                </c:pt>
                <c:pt idx="153">
                  <c:v>6.6593117701873233E-2</c:v>
                </c:pt>
                <c:pt idx="154">
                  <c:v>6.669921115140437E-2</c:v>
                </c:pt>
                <c:pt idx="155">
                  <c:v>6.6790602767278426E-2</c:v>
                </c:pt>
                <c:pt idx="156">
                  <c:v>6.6874347387340216E-2</c:v>
                </c:pt>
                <c:pt idx="157">
                  <c:v>6.6685223648192557E-2</c:v>
                </c:pt>
                <c:pt idx="158">
                  <c:v>6.6466737473041451E-2</c:v>
                </c:pt>
                <c:pt idx="159">
                  <c:v>6.6253694177651853E-2</c:v>
                </c:pt>
                <c:pt idx="160">
                  <c:v>6.5980173649603832E-2</c:v>
                </c:pt>
                <c:pt idx="161">
                  <c:v>6.5813425615896384E-2</c:v>
                </c:pt>
                <c:pt idx="162">
                  <c:v>6.5649384812192971E-2</c:v>
                </c:pt>
                <c:pt idx="163">
                  <c:v>6.5431848729902167E-2</c:v>
                </c:pt>
                <c:pt idx="164">
                  <c:v>6.5147573744953113E-2</c:v>
                </c:pt>
                <c:pt idx="165">
                  <c:v>6.4823499575174359E-2</c:v>
                </c:pt>
                <c:pt idx="166">
                  <c:v>6.453165483987329E-2</c:v>
                </c:pt>
                <c:pt idx="167">
                  <c:v>6.4299447075300789E-2</c:v>
                </c:pt>
                <c:pt idx="168">
                  <c:v>6.4093445962499593E-2</c:v>
                </c:pt>
                <c:pt idx="169">
                  <c:v>6.4506462037832987E-2</c:v>
                </c:pt>
                <c:pt idx="170">
                  <c:v>6.494073347854043E-2</c:v>
                </c:pt>
                <c:pt idx="171">
                  <c:v>6.5385054382098864E-2</c:v>
                </c:pt>
                <c:pt idx="172">
                  <c:v>6.5809552137473443E-2</c:v>
                </c:pt>
                <c:pt idx="173">
                  <c:v>6.6149067224459776E-2</c:v>
                </c:pt>
                <c:pt idx="174">
                  <c:v>6.6532311283644355E-2</c:v>
                </c:pt>
                <c:pt idx="175">
                  <c:v>6.6939438445355354E-2</c:v>
                </c:pt>
                <c:pt idx="176">
                  <c:v>6.738062044323527E-2</c:v>
                </c:pt>
                <c:pt idx="177">
                  <c:v>6.7915123404703875E-2</c:v>
                </c:pt>
                <c:pt idx="178">
                  <c:v>6.8470210904350973E-2</c:v>
                </c:pt>
                <c:pt idx="179">
                  <c:v>6.9008639146061743E-2</c:v>
                </c:pt>
                <c:pt idx="180">
                  <c:v>6.9495890891991915E-2</c:v>
                </c:pt>
                <c:pt idx="181">
                  <c:v>6.9667611658707704E-2</c:v>
                </c:pt>
                <c:pt idx="182">
                  <c:v>6.9794533554413701E-2</c:v>
                </c:pt>
                <c:pt idx="183">
                  <c:v>6.9873216861593437E-2</c:v>
                </c:pt>
                <c:pt idx="184">
                  <c:v>6.9985804215785319E-2</c:v>
                </c:pt>
                <c:pt idx="185">
                  <c:v>7.0111371772216671E-2</c:v>
                </c:pt>
                <c:pt idx="186">
                  <c:v>7.0248921094948277E-2</c:v>
                </c:pt>
                <c:pt idx="187">
                  <c:v>7.037721264591279E-2</c:v>
                </c:pt>
                <c:pt idx="188">
                  <c:v>7.0524433110542684E-2</c:v>
                </c:pt>
                <c:pt idx="189">
                  <c:v>7.0597253361468354E-2</c:v>
                </c:pt>
                <c:pt idx="190">
                  <c:v>7.0648394267614156E-2</c:v>
                </c:pt>
                <c:pt idx="191">
                  <c:v>7.06380210735046E-2</c:v>
                </c:pt>
                <c:pt idx="192">
                  <c:v>7.0693659530134165E-2</c:v>
                </c:pt>
                <c:pt idx="193">
                  <c:v>7.0423264904837871E-2</c:v>
                </c:pt>
                <c:pt idx="194">
                  <c:v>7.024733545481579E-2</c:v>
                </c:pt>
                <c:pt idx="195">
                  <c:v>7.0043031417150306E-2</c:v>
                </c:pt>
                <c:pt idx="196">
                  <c:v>6.9802794057471848E-2</c:v>
                </c:pt>
                <c:pt idx="197">
                  <c:v>6.9562205171149555E-2</c:v>
                </c:pt>
                <c:pt idx="198">
                  <c:v>6.92479981903701E-2</c:v>
                </c:pt>
                <c:pt idx="199">
                  <c:v>6.896129827638102E-2</c:v>
                </c:pt>
                <c:pt idx="200">
                  <c:v>6.8684022624758381E-2</c:v>
                </c:pt>
                <c:pt idx="201">
                  <c:v>6.8428989410617161E-2</c:v>
                </c:pt>
                <c:pt idx="202">
                  <c:v>6.8234892897085328E-2</c:v>
                </c:pt>
                <c:pt idx="203">
                  <c:v>6.8206061698995082E-2</c:v>
                </c:pt>
                <c:pt idx="204">
                  <c:v>6.8167269522912577E-2</c:v>
                </c:pt>
                <c:pt idx="205">
                  <c:v>6.9056472203793462E-2</c:v>
                </c:pt>
                <c:pt idx="206">
                  <c:v>6.9812131126191973E-2</c:v>
                </c:pt>
                <c:pt idx="207">
                  <c:v>7.0648286729369139E-2</c:v>
                </c:pt>
                <c:pt idx="208">
                  <c:v>7.155334841378784E-2</c:v>
                </c:pt>
                <c:pt idx="209">
                  <c:v>7.2035032219228981E-2</c:v>
                </c:pt>
                <c:pt idx="210">
                  <c:v>7.248699291658825E-2</c:v>
                </c:pt>
                <c:pt idx="211">
                  <c:v>7.2977537683045518E-2</c:v>
                </c:pt>
                <c:pt idx="212">
                  <c:v>7.344688340592341E-2</c:v>
                </c:pt>
                <c:pt idx="213">
                  <c:v>7.3941417419647021E-2</c:v>
                </c:pt>
                <c:pt idx="214">
                  <c:v>7.4312332243206339E-2</c:v>
                </c:pt>
                <c:pt idx="215">
                  <c:v>7.445037224513297E-2</c:v>
                </c:pt>
                <c:pt idx="216">
                  <c:v>7.4584244827324092E-2</c:v>
                </c:pt>
                <c:pt idx="217">
                  <c:v>7.3780347202211272E-2</c:v>
                </c:pt>
                <c:pt idx="218">
                  <c:v>7.3002346969745543E-2</c:v>
                </c:pt>
                <c:pt idx="219">
                  <c:v>7.2184480979550644E-2</c:v>
                </c:pt>
                <c:pt idx="220">
                  <c:v>7.1381959503689113E-2</c:v>
                </c:pt>
                <c:pt idx="221">
                  <c:v>7.1075043120957263E-2</c:v>
                </c:pt>
                <c:pt idx="222">
                  <c:v>7.0954267951294309E-2</c:v>
                </c:pt>
                <c:pt idx="223">
                  <c:v>7.081521761568256E-2</c:v>
                </c:pt>
                <c:pt idx="224">
                  <c:v>7.0676115261188763E-2</c:v>
                </c:pt>
                <c:pt idx="225">
                  <c:v>7.0514127060446061E-2</c:v>
                </c:pt>
                <c:pt idx="226">
                  <c:v>7.0350432529299747E-2</c:v>
                </c:pt>
                <c:pt idx="227">
                  <c:v>7.0159366031444778E-2</c:v>
                </c:pt>
                <c:pt idx="228">
                  <c:v>6.9972707651219199E-2</c:v>
                </c:pt>
                <c:pt idx="229">
                  <c:v>6.9597986190036917E-2</c:v>
                </c:pt>
                <c:pt idx="230">
                  <c:v>6.9198770695468301E-2</c:v>
                </c:pt>
                <c:pt idx="231">
                  <c:v>6.8794158691646137E-2</c:v>
                </c:pt>
                <c:pt idx="232">
                  <c:v>6.8336261134750137E-2</c:v>
                </c:pt>
                <c:pt idx="233">
                  <c:v>6.7858192373960693E-2</c:v>
                </c:pt>
                <c:pt idx="234">
                  <c:v>6.7380645997227137E-2</c:v>
                </c:pt>
                <c:pt idx="235">
                  <c:v>6.6901240531974146E-2</c:v>
                </c:pt>
                <c:pt idx="236">
                  <c:v>6.6413325460964692E-2</c:v>
                </c:pt>
                <c:pt idx="237">
                  <c:v>6.5925811712276947E-2</c:v>
                </c:pt>
                <c:pt idx="238">
                  <c:v>6.5453879456661007E-2</c:v>
                </c:pt>
                <c:pt idx="239">
                  <c:v>6.5070539248350601E-2</c:v>
                </c:pt>
                <c:pt idx="240">
                  <c:v>6.4665914935889246E-2</c:v>
                </c:pt>
                <c:pt idx="241">
                  <c:v>6.4511672669776171E-2</c:v>
                </c:pt>
                <c:pt idx="242">
                  <c:v>6.4385526490583211E-2</c:v>
                </c:pt>
                <c:pt idx="243">
                  <c:v>6.4248634613192648E-2</c:v>
                </c:pt>
                <c:pt idx="244">
                  <c:v>6.4125500401686228E-2</c:v>
                </c:pt>
                <c:pt idx="245">
                  <c:v>6.4048482526981268E-2</c:v>
                </c:pt>
                <c:pt idx="246">
                  <c:v>6.3964390929966808E-2</c:v>
                </c:pt>
                <c:pt idx="247">
                  <c:v>6.3897884145556236E-2</c:v>
                </c:pt>
                <c:pt idx="248">
                  <c:v>6.3812770843188357E-2</c:v>
                </c:pt>
                <c:pt idx="249">
                  <c:v>6.3715683455343244E-2</c:v>
                </c:pt>
                <c:pt idx="250">
                  <c:v>6.361142529384646E-2</c:v>
                </c:pt>
                <c:pt idx="251">
                  <c:v>6.3495277209106138E-2</c:v>
                </c:pt>
                <c:pt idx="252">
                  <c:v>6.3404834480005487E-2</c:v>
                </c:pt>
                <c:pt idx="253">
                  <c:v>6.3115353645770908E-2</c:v>
                </c:pt>
                <c:pt idx="254">
                  <c:v>6.2812812165599516E-2</c:v>
                </c:pt>
                <c:pt idx="255">
                  <c:v>6.2524910148655563E-2</c:v>
                </c:pt>
                <c:pt idx="256">
                  <c:v>6.2272100882224207E-2</c:v>
                </c:pt>
                <c:pt idx="257">
                  <c:v>6.2000884587171214E-2</c:v>
                </c:pt>
                <c:pt idx="258">
                  <c:v>6.1709648233376428E-2</c:v>
                </c:pt>
                <c:pt idx="259">
                  <c:v>6.1404758826298811E-2</c:v>
                </c:pt>
                <c:pt idx="260">
                  <c:v>6.1125282759088274E-2</c:v>
                </c:pt>
                <c:pt idx="261">
                  <c:v>6.0864296733317891E-2</c:v>
                </c:pt>
                <c:pt idx="262">
                  <c:v>6.0613569165899377E-2</c:v>
                </c:pt>
                <c:pt idx="263">
                  <c:v>6.0600231137412232E-2</c:v>
                </c:pt>
                <c:pt idx="264">
                  <c:v>6.0578665757712952E-2</c:v>
                </c:pt>
                <c:pt idx="265">
                  <c:v>6.0813755345179264E-2</c:v>
                </c:pt>
                <c:pt idx="266">
                  <c:v>6.1061381567212025E-2</c:v>
                </c:pt>
                <c:pt idx="267">
                  <c:v>6.1355293489323816E-2</c:v>
                </c:pt>
                <c:pt idx="268">
                  <c:v>6.1639738537674606E-2</c:v>
                </c:pt>
                <c:pt idx="269">
                  <c:v>6.1831848659724929E-2</c:v>
                </c:pt>
                <c:pt idx="270">
                  <c:v>6.199423653895398E-2</c:v>
                </c:pt>
                <c:pt idx="271">
                  <c:v>6.2149177479342392E-2</c:v>
                </c:pt>
                <c:pt idx="272">
                  <c:v>6.2317089094727225E-2</c:v>
                </c:pt>
                <c:pt idx="273">
                  <c:v>6.2484613605097571E-2</c:v>
                </c:pt>
                <c:pt idx="274">
                  <c:v>6.2683874076406298E-2</c:v>
                </c:pt>
                <c:pt idx="275">
                  <c:v>6.2724849021574991E-2</c:v>
                </c:pt>
                <c:pt idx="276">
                  <c:v>6.2760356277161894E-2</c:v>
                </c:pt>
                <c:pt idx="277">
                  <c:v>6.2720068146737071E-2</c:v>
                </c:pt>
                <c:pt idx="278">
                  <c:v>6.2700236552436284E-2</c:v>
                </c:pt>
                <c:pt idx="279">
                  <c:v>6.2611857522585232E-2</c:v>
                </c:pt>
                <c:pt idx="280">
                  <c:v>6.2489759976149251E-2</c:v>
                </c:pt>
                <c:pt idx="281">
                  <c:v>6.2421900454976774E-2</c:v>
                </c:pt>
                <c:pt idx="282">
                  <c:v>6.2357807180797593E-2</c:v>
                </c:pt>
                <c:pt idx="283">
                  <c:v>6.2299355968918946E-2</c:v>
                </c:pt>
                <c:pt idx="284">
                  <c:v>6.2243393270822872E-2</c:v>
                </c:pt>
                <c:pt idx="285">
                  <c:v>6.219440195816487E-2</c:v>
                </c:pt>
                <c:pt idx="286">
                  <c:v>6.2125898322112683E-2</c:v>
                </c:pt>
                <c:pt idx="287">
                  <c:v>6.1991375948501931E-2</c:v>
                </c:pt>
                <c:pt idx="288">
                  <c:v>6.1891435592993253E-2</c:v>
                </c:pt>
                <c:pt idx="289">
                  <c:v>6.1695177484979567E-2</c:v>
                </c:pt>
                <c:pt idx="290">
                  <c:v>6.1520384248202199E-2</c:v>
                </c:pt>
                <c:pt idx="291">
                  <c:v>6.1399893581030464E-2</c:v>
                </c:pt>
                <c:pt idx="292">
                  <c:v>6.1270201945471371E-2</c:v>
                </c:pt>
                <c:pt idx="293">
                  <c:v>6.1132628389576449E-2</c:v>
                </c:pt>
                <c:pt idx="294">
                  <c:v>6.0981129092042445E-2</c:v>
                </c:pt>
                <c:pt idx="295">
                  <c:v>6.0832351295861592E-2</c:v>
                </c:pt>
                <c:pt idx="296">
                  <c:v>6.0668369378712478E-2</c:v>
                </c:pt>
                <c:pt idx="297">
                  <c:v>6.0490367443380953E-2</c:v>
                </c:pt>
                <c:pt idx="298">
                  <c:v>6.0302824706110092E-2</c:v>
                </c:pt>
                <c:pt idx="299">
                  <c:v>6.0137167639338275E-2</c:v>
                </c:pt>
                <c:pt idx="300">
                  <c:v>5.9930475105715815E-2</c:v>
                </c:pt>
                <c:pt idx="301">
                  <c:v>5.966380384455449E-2</c:v>
                </c:pt>
                <c:pt idx="302">
                  <c:v>5.9537214691024916E-2</c:v>
                </c:pt>
                <c:pt idx="303">
                  <c:v>5.940419599714835E-2</c:v>
                </c:pt>
                <c:pt idx="304">
                  <c:v>5.9240677289942922E-2</c:v>
                </c:pt>
                <c:pt idx="305">
                  <c:v>5.9075106729934886E-2</c:v>
                </c:pt>
                <c:pt idx="306">
                  <c:v>5.893539158263672E-2</c:v>
                </c:pt>
                <c:pt idx="307">
                  <c:v>5.8800767044222178E-2</c:v>
                </c:pt>
                <c:pt idx="308">
                  <c:v>5.8641339052188386E-2</c:v>
                </c:pt>
                <c:pt idx="309">
                  <c:v>5.8476080424641828E-2</c:v>
                </c:pt>
                <c:pt idx="310">
                  <c:v>5.8311016518049395E-2</c:v>
                </c:pt>
                <c:pt idx="311">
                  <c:v>5.8139300164970376E-2</c:v>
                </c:pt>
                <c:pt idx="312">
                  <c:v>5.801142800160905E-2</c:v>
                </c:pt>
                <c:pt idx="313">
                  <c:v>5.8059871045931223E-2</c:v>
                </c:pt>
                <c:pt idx="314">
                  <c:v>5.7947233881384487E-2</c:v>
                </c:pt>
                <c:pt idx="315">
                  <c:v>5.7839217833863234E-2</c:v>
                </c:pt>
                <c:pt idx="316">
                  <c:v>5.7797087611343202E-2</c:v>
                </c:pt>
                <c:pt idx="317">
                  <c:v>5.7762583353716486E-2</c:v>
                </c:pt>
                <c:pt idx="318">
                  <c:v>5.7695192888318897E-2</c:v>
                </c:pt>
                <c:pt idx="319">
                  <c:v>5.7600058892200497E-2</c:v>
                </c:pt>
                <c:pt idx="320">
                  <c:v>5.7530757294294903E-2</c:v>
                </c:pt>
                <c:pt idx="321">
                  <c:v>5.7585148957506167E-2</c:v>
                </c:pt>
                <c:pt idx="322">
                  <c:v>5.7575093238997045E-2</c:v>
                </c:pt>
                <c:pt idx="323">
                  <c:v>5.7556627939128024E-2</c:v>
                </c:pt>
                <c:pt idx="324">
                  <c:v>5.7560582269533422E-2</c:v>
                </c:pt>
                <c:pt idx="325">
                  <c:v>5.7232782349796084E-2</c:v>
                </c:pt>
                <c:pt idx="326">
                  <c:v>5.6871830586392787E-2</c:v>
                </c:pt>
                <c:pt idx="327">
                  <c:v>5.6506633644296533E-2</c:v>
                </c:pt>
                <c:pt idx="328">
                  <c:v>5.6314205583835229E-2</c:v>
                </c:pt>
                <c:pt idx="329">
                  <c:v>5.6089531874455568E-2</c:v>
                </c:pt>
                <c:pt idx="330">
                  <c:v>5.5891493228615315E-2</c:v>
                </c:pt>
                <c:pt idx="331">
                  <c:v>5.5706688869286473E-2</c:v>
                </c:pt>
                <c:pt idx="332">
                  <c:v>5.5529841338968038E-2</c:v>
                </c:pt>
                <c:pt idx="333">
                  <c:v>5.5255240811003858E-2</c:v>
                </c:pt>
                <c:pt idx="334">
                  <c:v>5.501791673019335E-2</c:v>
                </c:pt>
                <c:pt idx="335">
                  <c:v>5.4742010672681092E-2</c:v>
                </c:pt>
                <c:pt idx="336">
                  <c:v>5.4472508652703949E-2</c:v>
                </c:pt>
                <c:pt idx="337">
                  <c:v>5.4095382798715265E-2</c:v>
                </c:pt>
                <c:pt idx="338">
                  <c:v>5.4145075547727857E-2</c:v>
                </c:pt>
                <c:pt idx="339">
                  <c:v>5.4189313855857256E-2</c:v>
                </c:pt>
                <c:pt idx="340">
                  <c:v>5.4040847910782425E-2</c:v>
                </c:pt>
                <c:pt idx="341">
                  <c:v>5.3973951357453719E-2</c:v>
                </c:pt>
                <c:pt idx="342">
                  <c:v>5.3062946930451556E-2</c:v>
                </c:pt>
                <c:pt idx="343">
                  <c:v>5.2163829287577956E-2</c:v>
                </c:pt>
                <c:pt idx="344">
                  <c:v>5.1248474075935552E-2</c:v>
                </c:pt>
                <c:pt idx="345">
                  <c:v>5.0923377031966532E-2</c:v>
                </c:pt>
                <c:pt idx="346">
                  <c:v>5.0625249757485558E-2</c:v>
                </c:pt>
                <c:pt idx="347">
                  <c:v>5.0320309332297815E-2</c:v>
                </c:pt>
                <c:pt idx="348">
                  <c:v>4.9969697297856136E-2</c:v>
                </c:pt>
                <c:pt idx="349">
                  <c:v>5.039050170798149E-2</c:v>
                </c:pt>
                <c:pt idx="350">
                  <c:v>5.0413718695318355E-2</c:v>
                </c:pt>
                <c:pt idx="351">
                  <c:v>5.0429327381039939E-2</c:v>
                </c:pt>
                <c:pt idx="352">
                  <c:v>5.0410779464482254E-2</c:v>
                </c:pt>
                <c:pt idx="353">
                  <c:v>5.0324077550229711E-2</c:v>
                </c:pt>
                <c:pt idx="354">
                  <c:v>5.1051402315632925E-2</c:v>
                </c:pt>
                <c:pt idx="355">
                  <c:v>5.1752087618332658E-2</c:v>
                </c:pt>
                <c:pt idx="356">
                  <c:v>5.2449138349022706E-2</c:v>
                </c:pt>
                <c:pt idx="357">
                  <c:v>5.3040400984012692E-2</c:v>
                </c:pt>
                <c:pt idx="358">
                  <c:v>5.3596822653620924E-2</c:v>
                </c:pt>
                <c:pt idx="359">
                  <c:v>5.4162942641795254E-2</c:v>
                </c:pt>
                <c:pt idx="360">
                  <c:v>5.4719946585745437E-2</c:v>
                </c:pt>
                <c:pt idx="361">
                  <c:v>5.5106601467640536E-2</c:v>
                </c:pt>
                <c:pt idx="362">
                  <c:v>5.5363940790435606E-2</c:v>
                </c:pt>
                <c:pt idx="363">
                  <c:v>5.5596749177159253E-2</c:v>
                </c:pt>
                <c:pt idx="364">
                  <c:v>5.6272003832618649E-2</c:v>
                </c:pt>
                <c:pt idx="365">
                  <c:v>5.6896190208971083E-2</c:v>
                </c:pt>
                <c:pt idx="366">
                  <c:v>5.7460854401291041E-2</c:v>
                </c:pt>
                <c:pt idx="367">
                  <c:v>5.8029648765034719E-2</c:v>
                </c:pt>
                <c:pt idx="368">
                  <c:v>5.8599996011071E-2</c:v>
                </c:pt>
                <c:pt idx="369">
                  <c:v>5.8727446787977255E-2</c:v>
                </c:pt>
                <c:pt idx="370">
                  <c:v>5.8906672927227233E-2</c:v>
                </c:pt>
                <c:pt idx="371">
                  <c:v>5.9111787014320925E-2</c:v>
                </c:pt>
                <c:pt idx="372">
                  <c:v>5.9400189957903797E-2</c:v>
                </c:pt>
                <c:pt idx="373">
                  <c:v>6.0015529055065193E-2</c:v>
                </c:pt>
                <c:pt idx="374">
                  <c:v>6.0757526683389601E-2</c:v>
                </c:pt>
                <c:pt idx="375">
                  <c:v>6.1481491621719314E-2</c:v>
                </c:pt>
                <c:pt idx="376">
                  <c:v>6.2271544208440666E-2</c:v>
                </c:pt>
                <c:pt idx="377">
                  <c:v>6.3083955393671384E-2</c:v>
                </c:pt>
                <c:pt idx="378">
                  <c:v>6.3895489089955182E-2</c:v>
                </c:pt>
                <c:pt idx="379">
                  <c:v>6.4697817204548785E-2</c:v>
                </c:pt>
                <c:pt idx="380">
                  <c:v>6.5498894995666107E-2</c:v>
                </c:pt>
                <c:pt idx="381">
                  <c:v>6.6258892430142852E-2</c:v>
                </c:pt>
                <c:pt idx="382">
                  <c:v>6.7024276663848956E-2</c:v>
                </c:pt>
                <c:pt idx="383">
                  <c:v>6.7841162108550512E-2</c:v>
                </c:pt>
                <c:pt idx="384">
                  <c:v>6.855772024401019E-2</c:v>
                </c:pt>
                <c:pt idx="385">
                  <c:v>6.8700815402235771E-2</c:v>
                </c:pt>
                <c:pt idx="386">
                  <c:v>6.8903634163110128E-2</c:v>
                </c:pt>
                <c:pt idx="387">
                  <c:v>6.9178832735159124E-2</c:v>
                </c:pt>
                <c:pt idx="388">
                  <c:v>6.9005982331969015E-2</c:v>
                </c:pt>
                <c:pt idx="389">
                  <c:v>6.8861189704751066E-2</c:v>
                </c:pt>
                <c:pt idx="390">
                  <c:v>6.8721029296230793E-2</c:v>
                </c:pt>
                <c:pt idx="391">
                  <c:v>6.8585114518199944E-2</c:v>
                </c:pt>
                <c:pt idx="392">
                  <c:v>6.8454488019790052E-2</c:v>
                </c:pt>
                <c:pt idx="393">
                  <c:v>6.8329330387638915E-2</c:v>
                </c:pt>
                <c:pt idx="394">
                  <c:v>6.8208895030752101E-2</c:v>
                </c:pt>
                <c:pt idx="395">
                  <c:v>6.8090295243699486E-2</c:v>
                </c:pt>
                <c:pt idx="396">
                  <c:v>6.7973242028410305E-2</c:v>
                </c:pt>
                <c:pt idx="397">
                  <c:v>6.7840012893992732E-2</c:v>
                </c:pt>
                <c:pt idx="398">
                  <c:v>6.7705489187989826E-2</c:v>
                </c:pt>
                <c:pt idx="399">
                  <c:v>6.7570881901645494E-2</c:v>
                </c:pt>
                <c:pt idx="400">
                  <c:v>6.7436959305060787E-2</c:v>
                </c:pt>
                <c:pt idx="401">
                  <c:v>6.7305078385377401E-2</c:v>
                </c:pt>
                <c:pt idx="402">
                  <c:v>6.7175931537964181E-2</c:v>
                </c:pt>
                <c:pt idx="403">
                  <c:v>6.7047274584392427E-2</c:v>
                </c:pt>
                <c:pt idx="404">
                  <c:v>6.6918933843366113E-2</c:v>
                </c:pt>
                <c:pt idx="405">
                  <c:v>6.6790832095965855E-2</c:v>
                </c:pt>
                <c:pt idx="406">
                  <c:v>6.6662606779119532E-2</c:v>
                </c:pt>
                <c:pt idx="407">
                  <c:v>6.6532351690785196E-2</c:v>
                </c:pt>
                <c:pt idx="408">
                  <c:v>6.6401585920756859E-2</c:v>
                </c:pt>
                <c:pt idx="409">
                  <c:v>6.6281373151020215E-2</c:v>
                </c:pt>
                <c:pt idx="410">
                  <c:v>6.6160078053283056E-2</c:v>
                </c:pt>
                <c:pt idx="411">
                  <c:v>6.603922651807366E-2</c:v>
                </c:pt>
                <c:pt idx="412">
                  <c:v>6.5919745734956944E-2</c:v>
                </c:pt>
                <c:pt idx="413">
                  <c:v>6.5802581276236977E-2</c:v>
                </c:pt>
                <c:pt idx="414">
                  <c:v>6.5687860107748366E-2</c:v>
                </c:pt>
                <c:pt idx="415">
                  <c:v>6.5573046357089895E-2</c:v>
                </c:pt>
                <c:pt idx="416">
                  <c:v>6.5457537333003385E-2</c:v>
                </c:pt>
                <c:pt idx="417">
                  <c:v>6.5340915344787823E-2</c:v>
                </c:pt>
                <c:pt idx="418">
                  <c:v>6.5222908738182997E-2</c:v>
                </c:pt>
                <c:pt idx="419">
                  <c:v>6.5102149649792398E-2</c:v>
                </c:pt>
                <c:pt idx="420">
                  <c:v>6.4980728304646698E-2</c:v>
                </c:pt>
                <c:pt idx="421">
                  <c:v>6.489470721642622E-2</c:v>
                </c:pt>
                <c:pt idx="422">
                  <c:v>6.4807790892608241E-2</c:v>
                </c:pt>
                <c:pt idx="423">
                  <c:v>6.4720626743056023E-2</c:v>
                </c:pt>
                <c:pt idx="424">
                  <c:v>6.4633727771033669E-2</c:v>
                </c:pt>
                <c:pt idx="425">
                  <c:v>6.4548147529091632E-2</c:v>
                </c:pt>
                <c:pt idx="426">
                  <c:v>6.4464647628945562E-2</c:v>
                </c:pt>
                <c:pt idx="427">
                  <c:v>6.4381825459842321E-2</c:v>
                </c:pt>
                <c:pt idx="428">
                  <c:v>6.4299303306853184E-2</c:v>
                </c:pt>
                <c:pt idx="429">
                  <c:v>6.4216554045053525E-2</c:v>
                </c:pt>
                <c:pt idx="430">
                  <c:v>6.4133092767157382E-2</c:v>
                </c:pt>
                <c:pt idx="431">
                  <c:v>6.4047815693217547E-2</c:v>
                </c:pt>
                <c:pt idx="432">
                  <c:v>6.3962067138920956E-2</c:v>
                </c:pt>
                <c:pt idx="433">
                  <c:v>6.3861504290249921E-2</c:v>
                </c:pt>
                <c:pt idx="434">
                  <c:v>6.3759427740703353E-2</c:v>
                </c:pt>
                <c:pt idx="435">
                  <c:v>6.3656352291449156E-2</c:v>
                </c:pt>
                <c:pt idx="436">
                  <c:v>6.3552804953820749E-2</c:v>
                </c:pt>
                <c:pt idx="437">
                  <c:v>6.344989738824304E-2</c:v>
                </c:pt>
                <c:pt idx="438">
                  <c:v>6.3348509895020833E-2</c:v>
                </c:pt>
                <c:pt idx="439">
                  <c:v>6.3247062090014544E-2</c:v>
                </c:pt>
                <c:pt idx="440">
                  <c:v>6.3145308118341389E-2</c:v>
                </c:pt>
                <c:pt idx="441">
                  <c:v>6.304295295966654E-2</c:v>
                </c:pt>
                <c:pt idx="442">
                  <c:v>6.2939682377625303E-2</c:v>
                </c:pt>
                <c:pt idx="443">
                  <c:v>6.283419627692427E-2</c:v>
                </c:pt>
                <c:pt idx="444">
                  <c:v>6.2728166963522999E-2</c:v>
                </c:pt>
                <c:pt idx="445">
                  <c:v>6.2624222874624061E-2</c:v>
                </c:pt>
                <c:pt idx="446">
                  <c:v>6.2519209150017477E-2</c:v>
                </c:pt>
                <c:pt idx="447">
                  <c:v>6.2413900244728669E-2</c:v>
                </c:pt>
                <c:pt idx="448">
                  <c:v>6.230868118597014E-2</c:v>
                </c:pt>
                <c:pt idx="449">
                  <c:v>6.2204794382407398E-2</c:v>
                </c:pt>
                <c:pt idx="450">
                  <c:v>6.2103086961592335E-2</c:v>
                </c:pt>
                <c:pt idx="451">
                  <c:v>6.2001933585413942E-2</c:v>
                </c:pt>
                <c:pt idx="452">
                  <c:v>6.1901025353941409E-2</c:v>
                </c:pt>
                <c:pt idx="453">
                  <c:v>6.1799946171244069E-2</c:v>
                </c:pt>
                <c:pt idx="454">
                  <c:v>6.1698306335895951E-2</c:v>
                </c:pt>
                <c:pt idx="455">
                  <c:v>6.1594786180484494E-2</c:v>
                </c:pt>
                <c:pt idx="456">
                  <c:v>6.1490966735450396E-2</c:v>
                </c:pt>
                <c:pt idx="457">
                  <c:v>6.1389395972455928E-2</c:v>
                </c:pt>
                <c:pt idx="458">
                  <c:v>6.1286744252841065E-2</c:v>
                </c:pt>
                <c:pt idx="459">
                  <c:v>6.1183660243653952E-2</c:v>
                </c:pt>
                <c:pt idx="460">
                  <c:v>6.1080647078829577E-2</c:v>
                </c:pt>
                <c:pt idx="461">
                  <c:v>6.0978825331984392E-2</c:v>
                </c:pt>
                <c:pt idx="462">
                  <c:v>6.0879042461607143E-2</c:v>
                </c:pt>
                <c:pt idx="463">
                  <c:v>6.0779660793209893E-2</c:v>
                </c:pt>
                <c:pt idx="464">
                  <c:v>6.0680394456585261E-2</c:v>
                </c:pt>
                <c:pt idx="465">
                  <c:v>6.0580878724885871E-2</c:v>
                </c:pt>
                <c:pt idx="466">
                  <c:v>6.0480754675924363E-2</c:v>
                </c:pt>
                <c:pt idx="467">
                  <c:v>6.0378749028946598E-2</c:v>
                </c:pt>
              </c:numCache>
            </c:numRef>
          </c:val>
          <c:smooth val="0"/>
          <c:extLst>
            <c:ext xmlns:c16="http://schemas.microsoft.com/office/drawing/2014/chart" uri="{C3380CC4-5D6E-409C-BE32-E72D297353CC}">
              <c16:uniqueId val="{00000001-37CB-4482-A737-CCEE7165B1CA}"/>
            </c:ext>
          </c:extLst>
        </c:ser>
        <c:ser>
          <c:idx val="1"/>
          <c:order val="1"/>
          <c:tx>
            <c:v>Commercial</c:v>
          </c:tx>
          <c:spPr>
            <a:ln w="25400">
              <a:solidFill>
                <a:srgbClr val="FF00FF"/>
              </a:solidFill>
              <a:prstDash val="solid"/>
            </a:ln>
          </c:spPr>
          <c:marker>
            <c:symbol val="none"/>
          </c:marker>
          <c:trendline>
            <c:spPr>
              <a:ln w="25400">
                <a:solidFill>
                  <a:srgbClr val="FF99CC"/>
                </a:solidFill>
                <a:prstDash val="solid"/>
              </a:ln>
            </c:spPr>
            <c:trendlineType val="linear"/>
            <c:dispRSqr val="0"/>
            <c:dispEq val="0"/>
          </c:trendline>
          <c:cat>
            <c:numRef>
              <c:f>MAPrice!$A$26:$A$493</c:f>
              <c:numCache>
                <c:formatCode>General</c:formatCode>
                <c:ptCount val="46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pt idx="348">
                  <c:v>2021</c:v>
                </c:pt>
                <c:pt idx="349">
                  <c:v>2021</c:v>
                </c:pt>
                <c:pt idx="350">
                  <c:v>2021</c:v>
                </c:pt>
                <c:pt idx="351">
                  <c:v>2021</c:v>
                </c:pt>
                <c:pt idx="352">
                  <c:v>2021</c:v>
                </c:pt>
                <c:pt idx="353">
                  <c:v>2021</c:v>
                </c:pt>
                <c:pt idx="354">
                  <c:v>2021</c:v>
                </c:pt>
                <c:pt idx="355">
                  <c:v>2021</c:v>
                </c:pt>
                <c:pt idx="356">
                  <c:v>2021</c:v>
                </c:pt>
                <c:pt idx="357">
                  <c:v>2021</c:v>
                </c:pt>
                <c:pt idx="358">
                  <c:v>2021</c:v>
                </c:pt>
                <c:pt idx="359">
                  <c:v>2021</c:v>
                </c:pt>
                <c:pt idx="360">
                  <c:v>2022</c:v>
                </c:pt>
                <c:pt idx="361">
                  <c:v>2022</c:v>
                </c:pt>
                <c:pt idx="362">
                  <c:v>2022</c:v>
                </c:pt>
                <c:pt idx="363">
                  <c:v>2022</c:v>
                </c:pt>
                <c:pt idx="364">
                  <c:v>2022</c:v>
                </c:pt>
                <c:pt idx="365">
                  <c:v>2022</c:v>
                </c:pt>
                <c:pt idx="366">
                  <c:v>2022</c:v>
                </c:pt>
                <c:pt idx="367">
                  <c:v>2022</c:v>
                </c:pt>
                <c:pt idx="368">
                  <c:v>2022</c:v>
                </c:pt>
                <c:pt idx="369">
                  <c:v>2022</c:v>
                </c:pt>
                <c:pt idx="370">
                  <c:v>2022</c:v>
                </c:pt>
                <c:pt idx="371">
                  <c:v>2022</c:v>
                </c:pt>
                <c:pt idx="372">
                  <c:v>2023</c:v>
                </c:pt>
                <c:pt idx="373">
                  <c:v>2023</c:v>
                </c:pt>
                <c:pt idx="374">
                  <c:v>2023</c:v>
                </c:pt>
                <c:pt idx="375">
                  <c:v>2023</c:v>
                </c:pt>
                <c:pt idx="376">
                  <c:v>2023</c:v>
                </c:pt>
                <c:pt idx="377">
                  <c:v>2023</c:v>
                </c:pt>
                <c:pt idx="378">
                  <c:v>2023</c:v>
                </c:pt>
                <c:pt idx="379">
                  <c:v>2023</c:v>
                </c:pt>
                <c:pt idx="380">
                  <c:v>2023</c:v>
                </c:pt>
                <c:pt idx="381">
                  <c:v>2023</c:v>
                </c:pt>
                <c:pt idx="382">
                  <c:v>2023</c:v>
                </c:pt>
                <c:pt idx="383">
                  <c:v>2023</c:v>
                </c:pt>
                <c:pt idx="384">
                  <c:v>2024</c:v>
                </c:pt>
                <c:pt idx="385">
                  <c:v>2024</c:v>
                </c:pt>
                <c:pt idx="386">
                  <c:v>2024</c:v>
                </c:pt>
                <c:pt idx="387">
                  <c:v>2024</c:v>
                </c:pt>
                <c:pt idx="388">
                  <c:v>2024</c:v>
                </c:pt>
                <c:pt idx="389">
                  <c:v>2024</c:v>
                </c:pt>
                <c:pt idx="390">
                  <c:v>2024</c:v>
                </c:pt>
                <c:pt idx="391">
                  <c:v>2024</c:v>
                </c:pt>
                <c:pt idx="392">
                  <c:v>2024</c:v>
                </c:pt>
                <c:pt idx="393">
                  <c:v>2024</c:v>
                </c:pt>
                <c:pt idx="394">
                  <c:v>2024</c:v>
                </c:pt>
                <c:pt idx="395">
                  <c:v>2024</c:v>
                </c:pt>
                <c:pt idx="396">
                  <c:v>2025</c:v>
                </c:pt>
                <c:pt idx="397">
                  <c:v>2025</c:v>
                </c:pt>
                <c:pt idx="398">
                  <c:v>2025</c:v>
                </c:pt>
                <c:pt idx="399">
                  <c:v>2025</c:v>
                </c:pt>
                <c:pt idx="400">
                  <c:v>2025</c:v>
                </c:pt>
                <c:pt idx="401">
                  <c:v>2025</c:v>
                </c:pt>
                <c:pt idx="402">
                  <c:v>2025</c:v>
                </c:pt>
                <c:pt idx="403">
                  <c:v>2025</c:v>
                </c:pt>
                <c:pt idx="404">
                  <c:v>2025</c:v>
                </c:pt>
                <c:pt idx="405">
                  <c:v>2025</c:v>
                </c:pt>
                <c:pt idx="406">
                  <c:v>2025</c:v>
                </c:pt>
                <c:pt idx="407">
                  <c:v>2025</c:v>
                </c:pt>
                <c:pt idx="408">
                  <c:v>2026</c:v>
                </c:pt>
                <c:pt idx="409">
                  <c:v>2026</c:v>
                </c:pt>
                <c:pt idx="410">
                  <c:v>2026</c:v>
                </c:pt>
                <c:pt idx="411">
                  <c:v>2026</c:v>
                </c:pt>
                <c:pt idx="412">
                  <c:v>2026</c:v>
                </c:pt>
                <c:pt idx="413">
                  <c:v>2026</c:v>
                </c:pt>
                <c:pt idx="414">
                  <c:v>2026</c:v>
                </c:pt>
                <c:pt idx="415">
                  <c:v>2026</c:v>
                </c:pt>
                <c:pt idx="416">
                  <c:v>2026</c:v>
                </c:pt>
                <c:pt idx="417">
                  <c:v>2026</c:v>
                </c:pt>
                <c:pt idx="418">
                  <c:v>2026</c:v>
                </c:pt>
                <c:pt idx="419">
                  <c:v>2026</c:v>
                </c:pt>
                <c:pt idx="420">
                  <c:v>2027</c:v>
                </c:pt>
                <c:pt idx="421">
                  <c:v>2027</c:v>
                </c:pt>
                <c:pt idx="422">
                  <c:v>2027</c:v>
                </c:pt>
                <c:pt idx="423">
                  <c:v>2027</c:v>
                </c:pt>
                <c:pt idx="424">
                  <c:v>2027</c:v>
                </c:pt>
                <c:pt idx="425">
                  <c:v>2027</c:v>
                </c:pt>
                <c:pt idx="426">
                  <c:v>2027</c:v>
                </c:pt>
                <c:pt idx="427">
                  <c:v>2027</c:v>
                </c:pt>
                <c:pt idx="428">
                  <c:v>2027</c:v>
                </c:pt>
                <c:pt idx="429">
                  <c:v>2027</c:v>
                </c:pt>
                <c:pt idx="430">
                  <c:v>2027</c:v>
                </c:pt>
                <c:pt idx="431">
                  <c:v>2027</c:v>
                </c:pt>
                <c:pt idx="432">
                  <c:v>2028</c:v>
                </c:pt>
                <c:pt idx="433">
                  <c:v>2028</c:v>
                </c:pt>
                <c:pt idx="434">
                  <c:v>2028</c:v>
                </c:pt>
                <c:pt idx="435">
                  <c:v>2028</c:v>
                </c:pt>
                <c:pt idx="436">
                  <c:v>2028</c:v>
                </c:pt>
                <c:pt idx="437">
                  <c:v>2028</c:v>
                </c:pt>
                <c:pt idx="438">
                  <c:v>2028</c:v>
                </c:pt>
                <c:pt idx="439">
                  <c:v>2028</c:v>
                </c:pt>
                <c:pt idx="440">
                  <c:v>2028</c:v>
                </c:pt>
                <c:pt idx="441">
                  <c:v>2028</c:v>
                </c:pt>
                <c:pt idx="442">
                  <c:v>2028</c:v>
                </c:pt>
                <c:pt idx="443">
                  <c:v>2028</c:v>
                </c:pt>
                <c:pt idx="444">
                  <c:v>2029</c:v>
                </c:pt>
                <c:pt idx="445">
                  <c:v>2029</c:v>
                </c:pt>
                <c:pt idx="446">
                  <c:v>2029</c:v>
                </c:pt>
                <c:pt idx="447">
                  <c:v>2029</c:v>
                </c:pt>
                <c:pt idx="448">
                  <c:v>2029</c:v>
                </c:pt>
                <c:pt idx="449">
                  <c:v>2029</c:v>
                </c:pt>
                <c:pt idx="450">
                  <c:v>2029</c:v>
                </c:pt>
                <c:pt idx="451">
                  <c:v>2029</c:v>
                </c:pt>
                <c:pt idx="452">
                  <c:v>2029</c:v>
                </c:pt>
                <c:pt idx="453">
                  <c:v>2029</c:v>
                </c:pt>
                <c:pt idx="454">
                  <c:v>2029</c:v>
                </c:pt>
                <c:pt idx="455">
                  <c:v>2029</c:v>
                </c:pt>
                <c:pt idx="456">
                  <c:v>2030</c:v>
                </c:pt>
                <c:pt idx="457">
                  <c:v>2030</c:v>
                </c:pt>
                <c:pt idx="458">
                  <c:v>2030</c:v>
                </c:pt>
                <c:pt idx="459">
                  <c:v>2030</c:v>
                </c:pt>
                <c:pt idx="460">
                  <c:v>2030</c:v>
                </c:pt>
                <c:pt idx="461">
                  <c:v>2030</c:v>
                </c:pt>
                <c:pt idx="462">
                  <c:v>2030</c:v>
                </c:pt>
                <c:pt idx="463">
                  <c:v>2030</c:v>
                </c:pt>
                <c:pt idx="464">
                  <c:v>2030</c:v>
                </c:pt>
                <c:pt idx="465">
                  <c:v>2030</c:v>
                </c:pt>
                <c:pt idx="466">
                  <c:v>2030</c:v>
                </c:pt>
                <c:pt idx="467">
                  <c:v>2030</c:v>
                </c:pt>
              </c:numCache>
            </c:numRef>
          </c:cat>
          <c:val>
            <c:numRef>
              <c:f>MAPrice!$C$26:$C$493</c:f>
              <c:numCache>
                <c:formatCode>0.0000</c:formatCode>
                <c:ptCount val="468"/>
                <c:pt idx="0">
                  <c:v>6.1554389776261653E-2</c:v>
                </c:pt>
                <c:pt idx="1">
                  <c:v>6.1619413872644128E-2</c:v>
                </c:pt>
                <c:pt idx="2">
                  <c:v>6.1627097756342793E-2</c:v>
                </c:pt>
                <c:pt idx="3">
                  <c:v>6.1608208188725928E-2</c:v>
                </c:pt>
                <c:pt idx="4">
                  <c:v>6.1681534596495918E-2</c:v>
                </c:pt>
                <c:pt idx="5">
                  <c:v>6.1761504796952117E-2</c:v>
                </c:pt>
                <c:pt idx="6">
                  <c:v>6.1768326324030169E-2</c:v>
                </c:pt>
                <c:pt idx="7">
                  <c:v>6.1783504778487985E-2</c:v>
                </c:pt>
                <c:pt idx="8">
                  <c:v>6.1800210028904755E-2</c:v>
                </c:pt>
                <c:pt idx="9">
                  <c:v>6.1805705594769889E-2</c:v>
                </c:pt>
                <c:pt idx="10">
                  <c:v>6.1532475864657592E-2</c:v>
                </c:pt>
                <c:pt idx="11">
                  <c:v>6.1258567842647972E-2</c:v>
                </c:pt>
                <c:pt idx="12">
                  <c:v>6.1039111819214391E-2</c:v>
                </c:pt>
                <c:pt idx="13">
                  <c:v>6.0611311865919032E-2</c:v>
                </c:pt>
                <c:pt idx="14">
                  <c:v>6.0216625487601781E-2</c:v>
                </c:pt>
                <c:pt idx="15">
                  <c:v>5.9872226449470128E-2</c:v>
                </c:pt>
                <c:pt idx="16">
                  <c:v>5.9717749410993892E-2</c:v>
                </c:pt>
                <c:pt idx="17">
                  <c:v>5.9629333436571556E-2</c:v>
                </c:pt>
                <c:pt idx="18">
                  <c:v>5.9450523975658774E-2</c:v>
                </c:pt>
                <c:pt idx="19">
                  <c:v>5.931851677011362E-2</c:v>
                </c:pt>
                <c:pt idx="20">
                  <c:v>5.918290612523975E-2</c:v>
                </c:pt>
                <c:pt idx="21">
                  <c:v>5.9055420528199586E-2</c:v>
                </c:pt>
                <c:pt idx="22">
                  <c:v>5.9140601355529253E-2</c:v>
                </c:pt>
                <c:pt idx="23">
                  <c:v>5.923732624670397E-2</c:v>
                </c:pt>
                <c:pt idx="24">
                  <c:v>5.9325000097443327E-2</c:v>
                </c:pt>
                <c:pt idx="25">
                  <c:v>5.9525354474511849E-2</c:v>
                </c:pt>
                <c:pt idx="26">
                  <c:v>5.9679865423745961E-2</c:v>
                </c:pt>
                <c:pt idx="27">
                  <c:v>5.9804651393259668E-2</c:v>
                </c:pt>
                <c:pt idx="28">
                  <c:v>5.9992758344848941E-2</c:v>
                </c:pt>
                <c:pt idx="29">
                  <c:v>6.0165063562127169E-2</c:v>
                </c:pt>
                <c:pt idx="30">
                  <c:v>6.0416711732446948E-2</c:v>
                </c:pt>
                <c:pt idx="31">
                  <c:v>6.0319157278699805E-2</c:v>
                </c:pt>
                <c:pt idx="32">
                  <c:v>6.0221628770210318E-2</c:v>
                </c:pt>
                <c:pt idx="33">
                  <c:v>6.006039270080385E-2</c:v>
                </c:pt>
                <c:pt idx="34">
                  <c:v>5.9929714260213041E-2</c:v>
                </c:pt>
                <c:pt idx="35">
                  <c:v>5.9695860183056594E-2</c:v>
                </c:pt>
                <c:pt idx="36">
                  <c:v>5.9444489375953619E-2</c:v>
                </c:pt>
                <c:pt idx="37">
                  <c:v>5.9179081655702508E-2</c:v>
                </c:pt>
                <c:pt idx="38">
                  <c:v>5.8959851594368957E-2</c:v>
                </c:pt>
                <c:pt idx="39">
                  <c:v>5.8724255356562359E-2</c:v>
                </c:pt>
                <c:pt idx="40">
                  <c:v>5.8210347318529337E-2</c:v>
                </c:pt>
                <c:pt idx="41">
                  <c:v>5.7639611927214042E-2</c:v>
                </c:pt>
                <c:pt idx="42">
                  <c:v>5.7093009964157448E-2</c:v>
                </c:pt>
                <c:pt idx="43">
                  <c:v>5.6881519690205912E-2</c:v>
                </c:pt>
                <c:pt idx="44">
                  <c:v>5.6690396221064199E-2</c:v>
                </c:pt>
                <c:pt idx="45">
                  <c:v>5.6550748673383257E-2</c:v>
                </c:pt>
                <c:pt idx="46">
                  <c:v>5.6318326871028536E-2</c:v>
                </c:pt>
                <c:pt idx="47">
                  <c:v>5.6218106878621173E-2</c:v>
                </c:pt>
                <c:pt idx="48">
                  <c:v>5.6159631612905249E-2</c:v>
                </c:pt>
                <c:pt idx="49">
                  <c:v>5.60073026052548E-2</c:v>
                </c:pt>
                <c:pt idx="50">
                  <c:v>5.5799800589897926E-2</c:v>
                </c:pt>
                <c:pt idx="51">
                  <c:v>5.5634846097756846E-2</c:v>
                </c:pt>
                <c:pt idx="52">
                  <c:v>5.5488157241420706E-2</c:v>
                </c:pt>
                <c:pt idx="53">
                  <c:v>5.5371275078516607E-2</c:v>
                </c:pt>
                <c:pt idx="54">
                  <c:v>5.5221948142193923E-2</c:v>
                </c:pt>
                <c:pt idx="55">
                  <c:v>5.5062656535717687E-2</c:v>
                </c:pt>
                <c:pt idx="56">
                  <c:v>5.4874107208628377E-2</c:v>
                </c:pt>
                <c:pt idx="57">
                  <c:v>5.467323321550862E-2</c:v>
                </c:pt>
                <c:pt idx="58">
                  <c:v>5.4469411622969706E-2</c:v>
                </c:pt>
                <c:pt idx="59">
                  <c:v>5.4212361162864958E-2</c:v>
                </c:pt>
                <c:pt idx="60">
                  <c:v>5.3906877084374888E-2</c:v>
                </c:pt>
                <c:pt idx="61">
                  <c:v>5.369240785358053E-2</c:v>
                </c:pt>
                <c:pt idx="62">
                  <c:v>5.3471443658063479E-2</c:v>
                </c:pt>
                <c:pt idx="63">
                  <c:v>5.3205216075693625E-2</c:v>
                </c:pt>
                <c:pt idx="64">
                  <c:v>5.2960908131292582E-2</c:v>
                </c:pt>
                <c:pt idx="65">
                  <c:v>5.2789882362387887E-2</c:v>
                </c:pt>
                <c:pt idx="66">
                  <c:v>5.2612899911456013E-2</c:v>
                </c:pt>
                <c:pt idx="67">
                  <c:v>5.2407382696902621E-2</c:v>
                </c:pt>
                <c:pt idx="68">
                  <c:v>5.2262267190443634E-2</c:v>
                </c:pt>
                <c:pt idx="69">
                  <c:v>5.2138408900006983E-2</c:v>
                </c:pt>
                <c:pt idx="70">
                  <c:v>5.2038221086966256E-2</c:v>
                </c:pt>
                <c:pt idx="71">
                  <c:v>5.1963555325848378E-2</c:v>
                </c:pt>
                <c:pt idx="72">
                  <c:v>5.1897516572134345E-2</c:v>
                </c:pt>
                <c:pt idx="73">
                  <c:v>5.1824460127660121E-2</c:v>
                </c:pt>
                <c:pt idx="74">
                  <c:v>5.1788903604670221E-2</c:v>
                </c:pt>
                <c:pt idx="75">
                  <c:v>5.1780893480982103E-2</c:v>
                </c:pt>
                <c:pt idx="76">
                  <c:v>5.1748370544727189E-2</c:v>
                </c:pt>
                <c:pt idx="77">
                  <c:v>5.1618776572612747E-2</c:v>
                </c:pt>
                <c:pt idx="78">
                  <c:v>5.1517737314002034E-2</c:v>
                </c:pt>
                <c:pt idx="79">
                  <c:v>5.1414876487201548E-2</c:v>
                </c:pt>
                <c:pt idx="80">
                  <c:v>5.1285888137312163E-2</c:v>
                </c:pt>
                <c:pt idx="81">
                  <c:v>5.1184149555460169E-2</c:v>
                </c:pt>
                <c:pt idx="82">
                  <c:v>5.1052650092355691E-2</c:v>
                </c:pt>
                <c:pt idx="83">
                  <c:v>5.0916923165674789E-2</c:v>
                </c:pt>
                <c:pt idx="84">
                  <c:v>5.0712740604250441E-2</c:v>
                </c:pt>
                <c:pt idx="85">
                  <c:v>5.0582949805279685E-2</c:v>
                </c:pt>
                <c:pt idx="86">
                  <c:v>5.0428015849641621E-2</c:v>
                </c:pt>
                <c:pt idx="87">
                  <c:v>5.0316655750187289E-2</c:v>
                </c:pt>
                <c:pt idx="88">
                  <c:v>5.015297058926213E-2</c:v>
                </c:pt>
                <c:pt idx="89">
                  <c:v>5.0095018772397859E-2</c:v>
                </c:pt>
                <c:pt idx="90">
                  <c:v>5.0007904193633233E-2</c:v>
                </c:pt>
                <c:pt idx="91">
                  <c:v>4.9927725343606337E-2</c:v>
                </c:pt>
                <c:pt idx="92">
                  <c:v>4.9841527538190426E-2</c:v>
                </c:pt>
                <c:pt idx="93">
                  <c:v>4.9736107028750275E-2</c:v>
                </c:pt>
                <c:pt idx="94">
                  <c:v>4.9632816337258107E-2</c:v>
                </c:pt>
                <c:pt idx="95">
                  <c:v>4.9536169796702001E-2</c:v>
                </c:pt>
                <c:pt idx="96">
                  <c:v>4.9496458140161119E-2</c:v>
                </c:pt>
                <c:pt idx="97">
                  <c:v>4.9470353730770446E-2</c:v>
                </c:pt>
                <c:pt idx="98">
                  <c:v>4.9504159810899361E-2</c:v>
                </c:pt>
                <c:pt idx="99">
                  <c:v>4.9420914745709775E-2</c:v>
                </c:pt>
                <c:pt idx="100">
                  <c:v>4.9431837842945615E-2</c:v>
                </c:pt>
                <c:pt idx="101">
                  <c:v>4.9373574207527922E-2</c:v>
                </c:pt>
                <c:pt idx="102">
                  <c:v>4.9412627350760012E-2</c:v>
                </c:pt>
                <c:pt idx="103">
                  <c:v>4.9567821874194978E-2</c:v>
                </c:pt>
                <c:pt idx="104">
                  <c:v>4.9715514889711578E-2</c:v>
                </c:pt>
                <c:pt idx="105">
                  <c:v>4.9708887547771953E-2</c:v>
                </c:pt>
                <c:pt idx="106">
                  <c:v>4.9708485384823704E-2</c:v>
                </c:pt>
                <c:pt idx="107">
                  <c:v>4.9687205632461658E-2</c:v>
                </c:pt>
                <c:pt idx="108">
                  <c:v>4.9692610859390841E-2</c:v>
                </c:pt>
                <c:pt idx="109">
                  <c:v>4.9772136347778745E-2</c:v>
                </c:pt>
                <c:pt idx="110">
                  <c:v>4.9760001372595231E-2</c:v>
                </c:pt>
                <c:pt idx="111">
                  <c:v>4.980472843993497E-2</c:v>
                </c:pt>
                <c:pt idx="112">
                  <c:v>5.006029812720611E-2</c:v>
                </c:pt>
                <c:pt idx="113">
                  <c:v>5.03093811566242E-2</c:v>
                </c:pt>
                <c:pt idx="114">
                  <c:v>5.0484352046609615E-2</c:v>
                </c:pt>
                <c:pt idx="115">
                  <c:v>5.0591101586161896E-2</c:v>
                </c:pt>
                <c:pt idx="116">
                  <c:v>5.068290480749426E-2</c:v>
                </c:pt>
                <c:pt idx="117">
                  <c:v>5.0899766622058168E-2</c:v>
                </c:pt>
                <c:pt idx="118">
                  <c:v>5.1230988124674498E-2</c:v>
                </c:pt>
                <c:pt idx="119">
                  <c:v>5.1556302878055738E-2</c:v>
                </c:pt>
                <c:pt idx="120">
                  <c:v>5.1796082587011884E-2</c:v>
                </c:pt>
                <c:pt idx="121">
                  <c:v>5.2310421400264984E-2</c:v>
                </c:pt>
                <c:pt idx="122">
                  <c:v>5.2807342703684791E-2</c:v>
                </c:pt>
                <c:pt idx="123">
                  <c:v>5.3358540122158404E-2</c:v>
                </c:pt>
                <c:pt idx="124">
                  <c:v>5.3594460244049652E-2</c:v>
                </c:pt>
                <c:pt idx="125">
                  <c:v>5.3852519549123512E-2</c:v>
                </c:pt>
                <c:pt idx="126">
                  <c:v>5.4087218212771404E-2</c:v>
                </c:pt>
                <c:pt idx="127">
                  <c:v>5.4311656793712672E-2</c:v>
                </c:pt>
                <c:pt idx="128">
                  <c:v>5.452815464882891E-2</c:v>
                </c:pt>
                <c:pt idx="129">
                  <c:v>5.4861213339193915E-2</c:v>
                </c:pt>
                <c:pt idx="130">
                  <c:v>5.5035773462150668E-2</c:v>
                </c:pt>
                <c:pt idx="131">
                  <c:v>5.5269022833051379E-2</c:v>
                </c:pt>
                <c:pt idx="132">
                  <c:v>5.5608000391508393E-2</c:v>
                </c:pt>
                <c:pt idx="133">
                  <c:v>5.5270658676199423E-2</c:v>
                </c:pt>
                <c:pt idx="134">
                  <c:v>5.4970641735895491E-2</c:v>
                </c:pt>
                <c:pt idx="135">
                  <c:v>5.4536646671331811E-2</c:v>
                </c:pt>
                <c:pt idx="136">
                  <c:v>5.4544930963604056E-2</c:v>
                </c:pt>
                <c:pt idx="137">
                  <c:v>5.4510027927368469E-2</c:v>
                </c:pt>
                <c:pt idx="138">
                  <c:v>5.4524784983102148E-2</c:v>
                </c:pt>
                <c:pt idx="139">
                  <c:v>5.4544443411071959E-2</c:v>
                </c:pt>
                <c:pt idx="140">
                  <c:v>5.4647027968245027E-2</c:v>
                </c:pt>
                <c:pt idx="141">
                  <c:v>5.4571309726984561E-2</c:v>
                </c:pt>
                <c:pt idx="142">
                  <c:v>5.4550399764953961E-2</c:v>
                </c:pt>
                <c:pt idx="143">
                  <c:v>5.4459963481723626E-2</c:v>
                </c:pt>
                <c:pt idx="144">
                  <c:v>5.4381022650629489E-2</c:v>
                </c:pt>
                <c:pt idx="145">
                  <c:v>5.4817841086875062E-2</c:v>
                </c:pt>
                <c:pt idx="146">
                  <c:v>5.5269534126321816E-2</c:v>
                </c:pt>
                <c:pt idx="147">
                  <c:v>5.5744243645613929E-2</c:v>
                </c:pt>
                <c:pt idx="148">
                  <c:v>5.5878027290255795E-2</c:v>
                </c:pt>
                <c:pt idx="149">
                  <c:v>5.6034884339256547E-2</c:v>
                </c:pt>
                <c:pt idx="150">
                  <c:v>5.6171949205175049E-2</c:v>
                </c:pt>
                <c:pt idx="151">
                  <c:v>5.6274102067687452E-2</c:v>
                </c:pt>
                <c:pt idx="152">
                  <c:v>5.6341379526451275E-2</c:v>
                </c:pt>
                <c:pt idx="153">
                  <c:v>5.656746494950099E-2</c:v>
                </c:pt>
                <c:pt idx="154">
                  <c:v>5.6702502751729535E-2</c:v>
                </c:pt>
                <c:pt idx="155">
                  <c:v>5.686331883316182E-2</c:v>
                </c:pt>
                <c:pt idx="156">
                  <c:v>5.6944451589539979E-2</c:v>
                </c:pt>
                <c:pt idx="157">
                  <c:v>5.673139478438833E-2</c:v>
                </c:pt>
                <c:pt idx="158">
                  <c:v>5.6475011693493095E-2</c:v>
                </c:pt>
                <c:pt idx="159">
                  <c:v>5.6268958442931255E-2</c:v>
                </c:pt>
                <c:pt idx="160">
                  <c:v>5.602765024900009E-2</c:v>
                </c:pt>
                <c:pt idx="161">
                  <c:v>5.5849361474283161E-2</c:v>
                </c:pt>
                <c:pt idx="162">
                  <c:v>5.5657752461415466E-2</c:v>
                </c:pt>
                <c:pt idx="163">
                  <c:v>5.5428942957799571E-2</c:v>
                </c:pt>
                <c:pt idx="164">
                  <c:v>5.5167971412504159E-2</c:v>
                </c:pt>
                <c:pt idx="165">
                  <c:v>5.4785842364310271E-2</c:v>
                </c:pt>
                <c:pt idx="166">
                  <c:v>5.4532410695419122E-2</c:v>
                </c:pt>
                <c:pt idx="167">
                  <c:v>5.4304034145341774E-2</c:v>
                </c:pt>
                <c:pt idx="168">
                  <c:v>5.4074404702523567E-2</c:v>
                </c:pt>
                <c:pt idx="169">
                  <c:v>5.4515328619478942E-2</c:v>
                </c:pt>
                <c:pt idx="170">
                  <c:v>5.4979687411089863E-2</c:v>
                </c:pt>
                <c:pt idx="171">
                  <c:v>5.546597000276135E-2</c:v>
                </c:pt>
                <c:pt idx="172">
                  <c:v>5.5953040964223204E-2</c:v>
                </c:pt>
                <c:pt idx="173">
                  <c:v>5.6350575602784281E-2</c:v>
                </c:pt>
                <c:pt idx="174">
                  <c:v>5.6773661388054016E-2</c:v>
                </c:pt>
                <c:pt idx="175">
                  <c:v>5.721763337357056E-2</c:v>
                </c:pt>
                <c:pt idx="176">
                  <c:v>5.7695752394148397E-2</c:v>
                </c:pt>
                <c:pt idx="177">
                  <c:v>5.8254609443553797E-2</c:v>
                </c:pt>
                <c:pt idx="178">
                  <c:v>5.8806464289297623E-2</c:v>
                </c:pt>
                <c:pt idx="179">
                  <c:v>5.9368817481156126E-2</c:v>
                </c:pt>
                <c:pt idx="180">
                  <c:v>5.9899342500605239E-2</c:v>
                </c:pt>
                <c:pt idx="181">
                  <c:v>5.9992974317674676E-2</c:v>
                </c:pt>
                <c:pt idx="182">
                  <c:v>6.0156483362263674E-2</c:v>
                </c:pt>
                <c:pt idx="183">
                  <c:v>6.0300543351690737E-2</c:v>
                </c:pt>
                <c:pt idx="184">
                  <c:v>6.0435925676256448E-2</c:v>
                </c:pt>
                <c:pt idx="185">
                  <c:v>6.0598411994720082E-2</c:v>
                </c:pt>
                <c:pt idx="186">
                  <c:v>6.0771540500381506E-2</c:v>
                </c:pt>
                <c:pt idx="187">
                  <c:v>6.0966283323057029E-2</c:v>
                </c:pt>
                <c:pt idx="188">
                  <c:v>6.1134214677971394E-2</c:v>
                </c:pt>
                <c:pt idx="189">
                  <c:v>6.1229859846377827E-2</c:v>
                </c:pt>
                <c:pt idx="190">
                  <c:v>6.1341770800319662E-2</c:v>
                </c:pt>
                <c:pt idx="191">
                  <c:v>6.1387785085871338E-2</c:v>
                </c:pt>
                <c:pt idx="192">
                  <c:v>6.1469256109164282E-2</c:v>
                </c:pt>
                <c:pt idx="193">
                  <c:v>6.1292607201406453E-2</c:v>
                </c:pt>
                <c:pt idx="194">
                  <c:v>6.1081616382979147E-2</c:v>
                </c:pt>
                <c:pt idx="195">
                  <c:v>6.0865724237397147E-2</c:v>
                </c:pt>
                <c:pt idx="196">
                  <c:v>6.0659655615075865E-2</c:v>
                </c:pt>
                <c:pt idx="197">
                  <c:v>6.0449890026968676E-2</c:v>
                </c:pt>
                <c:pt idx="198">
                  <c:v>6.0174873822113457E-2</c:v>
                </c:pt>
                <c:pt idx="199">
                  <c:v>5.9906413210790627E-2</c:v>
                </c:pt>
                <c:pt idx="200">
                  <c:v>5.963195948175154E-2</c:v>
                </c:pt>
                <c:pt idx="201">
                  <c:v>5.9412962303413086E-2</c:v>
                </c:pt>
                <c:pt idx="202">
                  <c:v>5.9231577780911475E-2</c:v>
                </c:pt>
                <c:pt idx="203">
                  <c:v>5.9183497429053274E-2</c:v>
                </c:pt>
                <c:pt idx="204">
                  <c:v>5.9216124133044119E-2</c:v>
                </c:pt>
                <c:pt idx="205">
                  <c:v>6.0129229572081722E-2</c:v>
                </c:pt>
                <c:pt idx="206">
                  <c:v>6.1041971418364649E-2</c:v>
                </c:pt>
                <c:pt idx="207">
                  <c:v>6.1975086672741604E-2</c:v>
                </c:pt>
                <c:pt idx="208">
                  <c:v>6.2943031428959587E-2</c:v>
                </c:pt>
                <c:pt idx="209">
                  <c:v>6.3450106930970071E-2</c:v>
                </c:pt>
                <c:pt idx="210">
                  <c:v>6.3825539626050101E-2</c:v>
                </c:pt>
                <c:pt idx="211">
                  <c:v>6.4179219310286098E-2</c:v>
                </c:pt>
                <c:pt idx="212">
                  <c:v>6.4553640887583044E-2</c:v>
                </c:pt>
                <c:pt idx="213">
                  <c:v>6.4949838416094419E-2</c:v>
                </c:pt>
                <c:pt idx="214">
                  <c:v>6.5255793577516513E-2</c:v>
                </c:pt>
                <c:pt idx="215">
                  <c:v>6.5444769859583696E-2</c:v>
                </c:pt>
                <c:pt idx="216">
                  <c:v>6.5600404823051545E-2</c:v>
                </c:pt>
                <c:pt idx="217">
                  <c:v>6.4856739665949653E-2</c:v>
                </c:pt>
                <c:pt idx="218">
                  <c:v>6.4096929228811869E-2</c:v>
                </c:pt>
                <c:pt idx="219">
                  <c:v>6.333947203347752E-2</c:v>
                </c:pt>
                <c:pt idx="220">
                  <c:v>6.2513843872236755E-2</c:v>
                </c:pt>
                <c:pt idx="221">
                  <c:v>6.2208168287555453E-2</c:v>
                </c:pt>
                <c:pt idx="222">
                  <c:v>6.2032103756334424E-2</c:v>
                </c:pt>
                <c:pt idx="223">
                  <c:v>6.1891152522104205E-2</c:v>
                </c:pt>
                <c:pt idx="224">
                  <c:v>6.167291189397394E-2</c:v>
                </c:pt>
                <c:pt idx="225">
                  <c:v>6.1479885075821632E-2</c:v>
                </c:pt>
                <c:pt idx="226">
                  <c:v>6.132665909371901E-2</c:v>
                </c:pt>
                <c:pt idx="227">
                  <c:v>6.1190319170765083E-2</c:v>
                </c:pt>
                <c:pt idx="228">
                  <c:v>6.1060108422012017E-2</c:v>
                </c:pt>
                <c:pt idx="229">
                  <c:v>6.0678943775099942E-2</c:v>
                </c:pt>
                <c:pt idx="230">
                  <c:v>6.024483293186849E-2</c:v>
                </c:pt>
                <c:pt idx="231">
                  <c:v>5.9805367429377455E-2</c:v>
                </c:pt>
                <c:pt idx="232">
                  <c:v>5.9418287710195555E-2</c:v>
                </c:pt>
                <c:pt idx="233">
                  <c:v>5.892596339394976E-2</c:v>
                </c:pt>
                <c:pt idx="234">
                  <c:v>5.8535801962728569E-2</c:v>
                </c:pt>
                <c:pt idx="235">
                  <c:v>5.8105472490849901E-2</c:v>
                </c:pt>
                <c:pt idx="236">
                  <c:v>5.76900812354815E-2</c:v>
                </c:pt>
                <c:pt idx="237">
                  <c:v>5.7232404457911147E-2</c:v>
                </c:pt>
                <c:pt idx="238">
                  <c:v>5.6821530398248027E-2</c:v>
                </c:pt>
                <c:pt idx="239">
                  <c:v>5.6445318672453247E-2</c:v>
                </c:pt>
                <c:pt idx="240">
                  <c:v>5.6043094214808575E-2</c:v>
                </c:pt>
                <c:pt idx="241">
                  <c:v>5.5926943489320119E-2</c:v>
                </c:pt>
                <c:pt idx="242">
                  <c:v>5.5846335468187513E-2</c:v>
                </c:pt>
                <c:pt idx="243">
                  <c:v>5.572433126651604E-2</c:v>
                </c:pt>
                <c:pt idx="244">
                  <c:v>5.5547512782943322E-2</c:v>
                </c:pt>
                <c:pt idx="245">
                  <c:v>5.5534750445910878E-2</c:v>
                </c:pt>
                <c:pt idx="246">
                  <c:v>5.5451022008956734E-2</c:v>
                </c:pt>
                <c:pt idx="247">
                  <c:v>5.5407115206258288E-2</c:v>
                </c:pt>
                <c:pt idx="248">
                  <c:v>5.5381312326330895E-2</c:v>
                </c:pt>
                <c:pt idx="249">
                  <c:v>5.5291448040227974E-2</c:v>
                </c:pt>
                <c:pt idx="250">
                  <c:v>5.5192384984685122E-2</c:v>
                </c:pt>
                <c:pt idx="251">
                  <c:v>5.5091471201075499E-2</c:v>
                </c:pt>
                <c:pt idx="252">
                  <c:v>5.4997548124898515E-2</c:v>
                </c:pt>
                <c:pt idx="253">
                  <c:v>5.4719871181506785E-2</c:v>
                </c:pt>
                <c:pt idx="254">
                  <c:v>5.4432270437423901E-2</c:v>
                </c:pt>
                <c:pt idx="255">
                  <c:v>5.423371852272002E-2</c:v>
                </c:pt>
                <c:pt idx="256">
                  <c:v>5.412280862550764E-2</c:v>
                </c:pt>
                <c:pt idx="257">
                  <c:v>5.3864585536781251E-2</c:v>
                </c:pt>
                <c:pt idx="258">
                  <c:v>5.3618245493745921E-2</c:v>
                </c:pt>
                <c:pt idx="259">
                  <c:v>5.3366246635396387E-2</c:v>
                </c:pt>
                <c:pt idx="260">
                  <c:v>5.3100796880959478E-2</c:v>
                </c:pt>
                <c:pt idx="261">
                  <c:v>5.2901092430026414E-2</c:v>
                </c:pt>
                <c:pt idx="262">
                  <c:v>5.264415312443247E-2</c:v>
                </c:pt>
                <c:pt idx="263">
                  <c:v>5.2440707282752595E-2</c:v>
                </c:pt>
                <c:pt idx="264">
                  <c:v>5.2247059874163199E-2</c:v>
                </c:pt>
                <c:pt idx="265">
                  <c:v>5.2334802799165837E-2</c:v>
                </c:pt>
                <c:pt idx="266">
                  <c:v>5.2457334340596413E-2</c:v>
                </c:pt>
                <c:pt idx="267">
                  <c:v>5.250108685359467E-2</c:v>
                </c:pt>
                <c:pt idx="268">
                  <c:v>5.2556862712007241E-2</c:v>
                </c:pt>
                <c:pt idx="269">
                  <c:v>5.2578926309396229E-2</c:v>
                </c:pt>
                <c:pt idx="270">
                  <c:v>5.2592246342792671E-2</c:v>
                </c:pt>
                <c:pt idx="271">
                  <c:v>5.2576150960094388E-2</c:v>
                </c:pt>
                <c:pt idx="272">
                  <c:v>5.2628130814084399E-2</c:v>
                </c:pt>
                <c:pt idx="273">
                  <c:v>5.2679334178912768E-2</c:v>
                </c:pt>
                <c:pt idx="274">
                  <c:v>5.2735650314791604E-2</c:v>
                </c:pt>
                <c:pt idx="275">
                  <c:v>5.2754136456261057E-2</c:v>
                </c:pt>
                <c:pt idx="276">
                  <c:v>5.282660429952258E-2</c:v>
                </c:pt>
                <c:pt idx="277">
                  <c:v>5.2756688870565151E-2</c:v>
                </c:pt>
                <c:pt idx="278">
                  <c:v>5.2677128711110043E-2</c:v>
                </c:pt>
                <c:pt idx="279">
                  <c:v>5.2653274558777115E-2</c:v>
                </c:pt>
                <c:pt idx="280">
                  <c:v>5.2502907504842176E-2</c:v>
                </c:pt>
                <c:pt idx="281">
                  <c:v>5.2420060764966657E-2</c:v>
                </c:pt>
                <c:pt idx="282">
                  <c:v>5.2370763563402943E-2</c:v>
                </c:pt>
                <c:pt idx="283">
                  <c:v>5.2335815059536918E-2</c:v>
                </c:pt>
                <c:pt idx="284">
                  <c:v>5.2279326366062112E-2</c:v>
                </c:pt>
                <c:pt idx="285">
                  <c:v>5.2247229280626667E-2</c:v>
                </c:pt>
                <c:pt idx="286">
                  <c:v>5.2183149494184428E-2</c:v>
                </c:pt>
                <c:pt idx="287">
                  <c:v>5.2049775085515698E-2</c:v>
                </c:pt>
                <c:pt idx="288">
                  <c:v>5.1895788411747301E-2</c:v>
                </c:pt>
                <c:pt idx="289">
                  <c:v>5.1680232008657907E-2</c:v>
                </c:pt>
                <c:pt idx="290">
                  <c:v>5.1546601732517426E-2</c:v>
                </c:pt>
                <c:pt idx="291">
                  <c:v>5.1381159233901498E-2</c:v>
                </c:pt>
                <c:pt idx="292">
                  <c:v>5.125103264342315E-2</c:v>
                </c:pt>
                <c:pt idx="293">
                  <c:v>5.1131642840406943E-2</c:v>
                </c:pt>
                <c:pt idx="294">
                  <c:v>5.0996646755554487E-2</c:v>
                </c:pt>
                <c:pt idx="295">
                  <c:v>5.0833119857895986E-2</c:v>
                </c:pt>
                <c:pt idx="296">
                  <c:v>5.0667067043992264E-2</c:v>
                </c:pt>
                <c:pt idx="297">
                  <c:v>5.0455258034357388E-2</c:v>
                </c:pt>
                <c:pt idx="298">
                  <c:v>5.028269442341237E-2</c:v>
                </c:pt>
                <c:pt idx="299">
                  <c:v>5.0138119699882105E-2</c:v>
                </c:pt>
                <c:pt idx="300">
                  <c:v>4.9951642784954085E-2</c:v>
                </c:pt>
                <c:pt idx="301">
                  <c:v>4.9614548516894848E-2</c:v>
                </c:pt>
                <c:pt idx="302">
                  <c:v>4.9311441256740356E-2</c:v>
                </c:pt>
                <c:pt idx="303">
                  <c:v>4.9047625945840299E-2</c:v>
                </c:pt>
                <c:pt idx="304">
                  <c:v>4.884880489140353E-2</c:v>
                </c:pt>
                <c:pt idx="305">
                  <c:v>4.8613016578093159E-2</c:v>
                </c:pt>
                <c:pt idx="306">
                  <c:v>4.839268041939418E-2</c:v>
                </c:pt>
                <c:pt idx="307">
                  <c:v>4.8194736473120142E-2</c:v>
                </c:pt>
                <c:pt idx="308">
                  <c:v>4.7970320841558008E-2</c:v>
                </c:pt>
                <c:pt idx="309">
                  <c:v>4.7759250584272946E-2</c:v>
                </c:pt>
                <c:pt idx="310">
                  <c:v>4.7570326745765286E-2</c:v>
                </c:pt>
                <c:pt idx="311">
                  <c:v>4.7367003246852786E-2</c:v>
                </c:pt>
                <c:pt idx="312">
                  <c:v>4.7168407328912872E-2</c:v>
                </c:pt>
                <c:pt idx="313">
                  <c:v>4.7305224884683354E-2</c:v>
                </c:pt>
                <c:pt idx="314">
                  <c:v>4.7321495773014505E-2</c:v>
                </c:pt>
                <c:pt idx="315">
                  <c:v>4.7277317447813459E-2</c:v>
                </c:pt>
                <c:pt idx="316">
                  <c:v>4.7239104483243664E-2</c:v>
                </c:pt>
                <c:pt idx="317">
                  <c:v>4.722773862623484E-2</c:v>
                </c:pt>
                <c:pt idx="318">
                  <c:v>4.7200864397316696E-2</c:v>
                </c:pt>
                <c:pt idx="319">
                  <c:v>4.714919902319132E-2</c:v>
                </c:pt>
                <c:pt idx="320">
                  <c:v>4.712534471929649E-2</c:v>
                </c:pt>
                <c:pt idx="321">
                  <c:v>4.7099001830855226E-2</c:v>
                </c:pt>
                <c:pt idx="322">
                  <c:v>4.7061222477815891E-2</c:v>
                </c:pt>
                <c:pt idx="323">
                  <c:v>4.705711540832299E-2</c:v>
                </c:pt>
                <c:pt idx="324">
                  <c:v>4.7108080057182783E-2</c:v>
                </c:pt>
                <c:pt idx="325">
                  <c:v>4.6824678183548497E-2</c:v>
                </c:pt>
                <c:pt idx="326">
                  <c:v>4.6505836129266627E-2</c:v>
                </c:pt>
                <c:pt idx="327">
                  <c:v>4.6208643932209421E-2</c:v>
                </c:pt>
                <c:pt idx="328">
                  <c:v>4.6115944698223187E-2</c:v>
                </c:pt>
                <c:pt idx="329">
                  <c:v>4.5984172823972345E-2</c:v>
                </c:pt>
                <c:pt idx="330">
                  <c:v>4.5844618161470597E-2</c:v>
                </c:pt>
                <c:pt idx="331">
                  <c:v>4.5745764580936564E-2</c:v>
                </c:pt>
                <c:pt idx="332">
                  <c:v>4.5646203276497405E-2</c:v>
                </c:pt>
                <c:pt idx="333">
                  <c:v>4.5504470637757401E-2</c:v>
                </c:pt>
                <c:pt idx="334">
                  <c:v>4.5374452695760813E-2</c:v>
                </c:pt>
                <c:pt idx="335">
                  <c:v>4.5166537062683247E-2</c:v>
                </c:pt>
                <c:pt idx="336">
                  <c:v>4.4986157534709525E-2</c:v>
                </c:pt>
                <c:pt idx="337">
                  <c:v>4.4746414110787447E-2</c:v>
                </c:pt>
                <c:pt idx="338">
                  <c:v>4.4815492713063176E-2</c:v>
                </c:pt>
                <c:pt idx="339">
                  <c:v>4.494124950321763E-2</c:v>
                </c:pt>
                <c:pt idx="340">
                  <c:v>4.4870375081244918E-2</c:v>
                </c:pt>
                <c:pt idx="341">
                  <c:v>4.4891517166375829E-2</c:v>
                </c:pt>
                <c:pt idx="342">
                  <c:v>4.4058923590351441E-2</c:v>
                </c:pt>
                <c:pt idx="343">
                  <c:v>4.3185752340402887E-2</c:v>
                </c:pt>
                <c:pt idx="344">
                  <c:v>4.2248710094680349E-2</c:v>
                </c:pt>
                <c:pt idx="345">
                  <c:v>4.2048383032277308E-2</c:v>
                </c:pt>
                <c:pt idx="346">
                  <c:v>4.1792813095155368E-2</c:v>
                </c:pt>
                <c:pt idx="347">
                  <c:v>4.1521976473218127E-2</c:v>
                </c:pt>
                <c:pt idx="348">
                  <c:v>4.125913020685798E-2</c:v>
                </c:pt>
                <c:pt idx="349">
                  <c:v>4.160741223371902E-2</c:v>
                </c:pt>
                <c:pt idx="350">
                  <c:v>4.1713419624693993E-2</c:v>
                </c:pt>
                <c:pt idx="351">
                  <c:v>4.1749575140161192E-2</c:v>
                </c:pt>
                <c:pt idx="352">
                  <c:v>4.1736846197914179E-2</c:v>
                </c:pt>
                <c:pt idx="353">
                  <c:v>4.163158097126899E-2</c:v>
                </c:pt>
                <c:pt idx="354">
                  <c:v>4.2350523877207967E-2</c:v>
                </c:pt>
                <c:pt idx="355">
                  <c:v>4.3087676449250302E-2</c:v>
                </c:pt>
                <c:pt idx="356">
                  <c:v>4.38354237909502E-2</c:v>
                </c:pt>
                <c:pt idx="357">
                  <c:v>4.4385450299208866E-2</c:v>
                </c:pt>
                <c:pt idx="358">
                  <c:v>4.4927494310173115E-2</c:v>
                </c:pt>
                <c:pt idx="359">
                  <c:v>4.5545658955094048E-2</c:v>
                </c:pt>
                <c:pt idx="360">
                  <c:v>4.6032600562949777E-2</c:v>
                </c:pt>
                <c:pt idx="361">
                  <c:v>4.5847162119711571E-2</c:v>
                </c:pt>
                <c:pt idx="362">
                  <c:v>4.573978155908389E-2</c:v>
                </c:pt>
                <c:pt idx="363">
                  <c:v>4.5586959810215738E-2</c:v>
                </c:pt>
                <c:pt idx="364">
                  <c:v>4.5837411367801867E-2</c:v>
                </c:pt>
                <c:pt idx="365">
                  <c:v>4.6041536308064381E-2</c:v>
                </c:pt>
                <c:pt idx="366">
                  <c:v>4.6253220137068903E-2</c:v>
                </c:pt>
                <c:pt idx="367">
                  <c:v>4.6430261905582117E-2</c:v>
                </c:pt>
                <c:pt idx="368">
                  <c:v>4.6663366894743402E-2</c:v>
                </c:pt>
                <c:pt idx="369">
                  <c:v>4.6402349239234898E-2</c:v>
                </c:pt>
                <c:pt idx="370">
                  <c:v>4.6261197665188346E-2</c:v>
                </c:pt>
                <c:pt idx="371">
                  <c:v>4.6093868659671709E-2</c:v>
                </c:pt>
                <c:pt idx="372">
                  <c:v>4.5932500011594157E-2</c:v>
                </c:pt>
                <c:pt idx="373">
                  <c:v>4.6567504210724829E-2</c:v>
                </c:pt>
                <c:pt idx="374">
                  <c:v>4.7075530984493262E-2</c:v>
                </c:pt>
                <c:pt idx="375">
                  <c:v>4.7611022886893804E-2</c:v>
                </c:pt>
                <c:pt idx="376">
                  <c:v>4.8032271941011229E-2</c:v>
                </c:pt>
                <c:pt idx="377">
                  <c:v>4.847413914169877E-2</c:v>
                </c:pt>
                <c:pt idx="378">
                  <c:v>4.8906944605883157E-2</c:v>
                </c:pt>
                <c:pt idx="379">
                  <c:v>4.9380762408160479E-2</c:v>
                </c:pt>
                <c:pt idx="380">
                  <c:v>4.984057381960566E-2</c:v>
                </c:pt>
                <c:pt idx="381">
                  <c:v>5.031090909344315E-2</c:v>
                </c:pt>
                <c:pt idx="382">
                  <c:v>5.0688120384650127E-2</c:v>
                </c:pt>
                <c:pt idx="383">
                  <c:v>5.1071613150251528E-2</c:v>
                </c:pt>
                <c:pt idx="384">
                  <c:v>5.1493223786565345E-2</c:v>
                </c:pt>
                <c:pt idx="385">
                  <c:v>5.149267318424678E-2</c:v>
                </c:pt>
                <c:pt idx="386">
                  <c:v>5.1526011879541901E-2</c:v>
                </c:pt>
                <c:pt idx="387">
                  <c:v>5.1601489133913013E-2</c:v>
                </c:pt>
                <c:pt idx="388">
                  <c:v>5.1428962640804925E-2</c:v>
                </c:pt>
                <c:pt idx="389">
                  <c:v>5.1329570916808287E-2</c:v>
                </c:pt>
                <c:pt idx="390">
                  <c:v>5.1233840288304543E-2</c:v>
                </c:pt>
                <c:pt idx="391">
                  <c:v>5.1141337799738833E-2</c:v>
                </c:pt>
                <c:pt idx="392">
                  <c:v>5.105247944252319E-2</c:v>
                </c:pt>
                <c:pt idx="393">
                  <c:v>5.0968190658782005E-2</c:v>
                </c:pt>
                <c:pt idx="394">
                  <c:v>5.0886815590704043E-2</c:v>
                </c:pt>
                <c:pt idx="395">
                  <c:v>5.0807542229659365E-2</c:v>
                </c:pt>
                <c:pt idx="396">
                  <c:v>5.0729721238627699E-2</c:v>
                </c:pt>
                <c:pt idx="397">
                  <c:v>5.0414081668380212E-2</c:v>
                </c:pt>
                <c:pt idx="398">
                  <c:v>5.009128521624074E-2</c:v>
                </c:pt>
                <c:pt idx="399">
                  <c:v>4.9771605287495885E-2</c:v>
                </c:pt>
                <c:pt idx="400">
                  <c:v>4.945455116089318E-2</c:v>
                </c:pt>
                <c:pt idx="401">
                  <c:v>4.9139017141293671E-2</c:v>
                </c:pt>
                <c:pt idx="402">
                  <c:v>4.8831241120216473E-2</c:v>
                </c:pt>
                <c:pt idx="403">
                  <c:v>4.8525160931146484E-2</c:v>
                </c:pt>
                <c:pt idx="404">
                  <c:v>4.8218680183098779E-2</c:v>
                </c:pt>
                <c:pt idx="405">
                  <c:v>4.7913559455300958E-2</c:v>
                </c:pt>
                <c:pt idx="406">
                  <c:v>4.760458882410986E-2</c:v>
                </c:pt>
                <c:pt idx="407">
                  <c:v>4.7292262518162771E-2</c:v>
                </c:pt>
                <c:pt idx="408">
                  <c:v>4.6980009604184331E-2</c:v>
                </c:pt>
                <c:pt idx="409">
                  <c:v>4.6880681485759544E-2</c:v>
                </c:pt>
                <c:pt idx="410">
                  <c:v>4.6779192111606228E-2</c:v>
                </c:pt>
                <c:pt idx="411">
                  <c:v>4.6679200948090423E-2</c:v>
                </c:pt>
                <c:pt idx="412">
                  <c:v>4.6580750585686358E-2</c:v>
                </c:pt>
                <c:pt idx="413">
                  <c:v>4.6483261656055458E-2</c:v>
                </c:pt>
                <c:pt idx="414">
                  <c:v>4.6388182255519224E-2</c:v>
                </c:pt>
                <c:pt idx="415">
                  <c:v>4.6293213536040538E-2</c:v>
                </c:pt>
                <c:pt idx="416">
                  <c:v>4.619748039149979E-2</c:v>
                </c:pt>
                <c:pt idx="417">
                  <c:v>4.6101462305025348E-2</c:v>
                </c:pt>
                <c:pt idx="418">
                  <c:v>4.6003611722650904E-2</c:v>
                </c:pt>
                <c:pt idx="419">
                  <c:v>4.5904247933571569E-2</c:v>
                </c:pt>
                <c:pt idx="420">
                  <c:v>4.5804729097577816E-2</c:v>
                </c:pt>
                <c:pt idx="421">
                  <c:v>4.5739988509537401E-2</c:v>
                </c:pt>
                <c:pt idx="422">
                  <c:v>4.5673759857554432E-2</c:v>
                </c:pt>
                <c:pt idx="423">
                  <c:v>4.560814822041178E-2</c:v>
                </c:pt>
                <c:pt idx="424">
                  <c:v>4.5543093355207176E-2</c:v>
                </c:pt>
                <c:pt idx="425">
                  <c:v>4.5478452127516243E-2</c:v>
                </c:pt>
                <c:pt idx="426">
                  <c:v>4.5415617584679276E-2</c:v>
                </c:pt>
                <c:pt idx="427">
                  <c:v>4.5353351471664576E-2</c:v>
                </c:pt>
                <c:pt idx="428">
                  <c:v>4.5291110348425527E-2</c:v>
                </c:pt>
                <c:pt idx="429">
                  <c:v>4.5229046040598991E-2</c:v>
                </c:pt>
                <c:pt idx="430">
                  <c:v>4.5165960188011604E-2</c:v>
                </c:pt>
                <c:pt idx="431">
                  <c:v>4.5101969230833559E-2</c:v>
                </c:pt>
                <c:pt idx="432">
                  <c:v>4.5037863405155087E-2</c:v>
                </c:pt>
                <c:pt idx="433">
                  <c:v>4.4959544574245426E-2</c:v>
                </c:pt>
                <c:pt idx="434">
                  <c:v>4.4879093495187393E-2</c:v>
                </c:pt>
                <c:pt idx="435">
                  <c:v>4.4798892313489928E-2</c:v>
                </c:pt>
                <c:pt idx="436">
                  <c:v>4.4718818039736798E-2</c:v>
                </c:pt>
                <c:pt idx="437">
                  <c:v>4.4638588772801462E-2</c:v>
                </c:pt>
                <c:pt idx="438">
                  <c:v>4.4559903113088738E-2</c:v>
                </c:pt>
                <c:pt idx="439">
                  <c:v>4.4481301219071616E-2</c:v>
                </c:pt>
                <c:pt idx="440">
                  <c:v>4.440225197973572E-2</c:v>
                </c:pt>
                <c:pt idx="441">
                  <c:v>4.4323203602048729E-2</c:v>
                </c:pt>
                <c:pt idx="442">
                  <c:v>4.424283550388608E-2</c:v>
                </c:pt>
                <c:pt idx="443">
                  <c:v>4.4161342926509695E-2</c:v>
                </c:pt>
                <c:pt idx="444">
                  <c:v>4.4079738148363606E-2</c:v>
                </c:pt>
                <c:pt idx="445">
                  <c:v>4.3999349011724663E-2</c:v>
                </c:pt>
                <c:pt idx="446">
                  <c:v>4.3917121710015078E-2</c:v>
                </c:pt>
                <c:pt idx="447">
                  <c:v>4.3835662495605443E-2</c:v>
                </c:pt>
                <c:pt idx="448">
                  <c:v>4.3754730371359428E-2</c:v>
                </c:pt>
                <c:pt idx="449">
                  <c:v>4.3674121014894506E-2</c:v>
                </c:pt>
                <c:pt idx="450">
                  <c:v>4.3595514261068412E-2</c:v>
                </c:pt>
                <c:pt idx="451">
                  <c:v>4.3517421397062411E-2</c:v>
                </c:pt>
                <c:pt idx="452">
                  <c:v>4.3439270789312923E-2</c:v>
                </c:pt>
                <c:pt idx="453">
                  <c:v>4.3361418261402412E-2</c:v>
                </c:pt>
                <c:pt idx="454">
                  <c:v>4.3282507953820382E-2</c:v>
                </c:pt>
                <c:pt idx="455">
                  <c:v>4.3202703701338878E-2</c:v>
                </c:pt>
                <c:pt idx="456">
                  <c:v>4.3122952715699214E-2</c:v>
                </c:pt>
                <c:pt idx="457">
                  <c:v>4.3044534922198528E-2</c:v>
                </c:pt>
                <c:pt idx="458">
                  <c:v>4.2964298723378209E-2</c:v>
                </c:pt>
                <c:pt idx="459">
                  <c:v>4.2884711262605735E-2</c:v>
                </c:pt>
                <c:pt idx="460">
                  <c:v>4.2805626962415244E-2</c:v>
                </c:pt>
                <c:pt idx="461">
                  <c:v>4.2726778752161791E-2</c:v>
                </c:pt>
                <c:pt idx="462">
                  <c:v>4.2649821375246783E-2</c:v>
                </c:pt>
                <c:pt idx="463">
                  <c:v>4.2573267548054766E-2</c:v>
                </c:pt>
                <c:pt idx="464">
                  <c:v>4.2496569051484169E-2</c:v>
                </c:pt>
                <c:pt idx="465">
                  <c:v>4.242010641879377E-2</c:v>
                </c:pt>
                <c:pt idx="466">
                  <c:v>4.2342565251877247E-2</c:v>
                </c:pt>
                <c:pt idx="467">
                  <c:v>4.2264125155810635E-2</c:v>
                </c:pt>
              </c:numCache>
            </c:numRef>
          </c:val>
          <c:smooth val="0"/>
          <c:extLst>
            <c:ext xmlns:c16="http://schemas.microsoft.com/office/drawing/2014/chart" uri="{C3380CC4-5D6E-409C-BE32-E72D297353CC}">
              <c16:uniqueId val="{00000003-37CB-4482-A737-CCEE7165B1CA}"/>
            </c:ext>
          </c:extLst>
        </c:ser>
        <c:dLbls>
          <c:showLegendKey val="0"/>
          <c:showVal val="0"/>
          <c:showCatName val="0"/>
          <c:showSerName val="0"/>
          <c:showPercent val="0"/>
          <c:showBubbleSize val="0"/>
        </c:dLbls>
        <c:smooth val="0"/>
        <c:axId val="1277641208"/>
        <c:axId val="1"/>
      </c:lineChart>
      <c:catAx>
        <c:axId val="12776412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2"/>
        <c:tickMarkSkip val="12"/>
        <c:noMultiLvlLbl val="0"/>
      </c:catAx>
      <c:valAx>
        <c:axId val="1"/>
        <c:scaling>
          <c:orientation val="minMax"/>
          <c:max val="0.09"/>
          <c:min val="0.03"/>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Cents Per KWH</a:t>
                </a:r>
              </a:p>
            </c:rich>
          </c:tx>
          <c:layout>
            <c:manualLayout>
              <c:xMode val="edge"/>
              <c:yMode val="edge"/>
              <c:x val="9.7088907575873414E-3"/>
              <c:y val="0.2936896130557937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641208"/>
        <c:crosses val="autoZero"/>
        <c:crossBetween val="between"/>
        <c:majorUnit val="0.01"/>
      </c:valAx>
      <c:spPr>
        <a:noFill/>
        <a:ln w="12700">
          <a:solidFill>
            <a:srgbClr val="808080"/>
          </a:solidFill>
          <a:prstDash val="solid"/>
        </a:ln>
      </c:spPr>
    </c:plotArea>
    <c:legend>
      <c:legendPos val="r"/>
      <c:layout>
        <c:manualLayout>
          <c:xMode val="edge"/>
          <c:yMode val="edge"/>
          <c:x val="2.7749254644140357E-2"/>
          <c:y val="0.91749330838595666"/>
          <c:w val="0.93114119715618071"/>
          <c:h val="6.7656765676567643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0.85" l="0.61" r="0.57999999999999996" t="0.84" header="0.5" footer="0.5"/>
    <c:pageSetup orientation="landscape" horizontalDpi="300" verticalDpi="3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0" i="0" u="none" strike="noStrike" baseline="0">
                <a:solidFill>
                  <a:srgbClr val="000000"/>
                </a:solidFill>
                <a:latin typeface="Arial"/>
                <a:ea typeface="Arial"/>
                <a:cs typeface="Arial"/>
              </a:defRPr>
            </a:pPr>
            <a:r>
              <a:rPr lang="en-US"/>
              <a:t>Moving Average Real Price of Electricity 
by Customer Class</a:t>
            </a:r>
          </a:p>
        </c:rich>
      </c:tx>
      <c:overlay val="0"/>
    </c:title>
    <c:autoTitleDeleted val="0"/>
    <c:plotArea>
      <c:layout>
        <c:manualLayout>
          <c:layoutTarget val="inner"/>
          <c:xMode val="edge"/>
          <c:yMode val="edge"/>
          <c:x val="8.211839002358208E-2"/>
          <c:y val="0.12677279696473584"/>
          <c:w val="0.86751835595021043"/>
          <c:h val="0.70257125103178353"/>
        </c:manualLayout>
      </c:layout>
      <c:lineChart>
        <c:grouping val="standard"/>
        <c:varyColors val="0"/>
        <c:ser>
          <c:idx val="0"/>
          <c:order val="0"/>
          <c:tx>
            <c:strRef>
              <c:f>MAPrice!$C$776</c:f>
              <c:strCache>
                <c:ptCount val="1"/>
                <c:pt idx="0">
                  <c:v> MAPriceCom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MAPrice!$C$777:$C$819</c:f>
              <c:numCache>
                <c:formatCode>0.0000</c:formatCode>
                <c:ptCount val="43"/>
                <c:pt idx="0">
                  <c:v>6.2255758446452501E-2</c:v>
                </c:pt>
                <c:pt idx="1">
                  <c:v>6.1650078285076744E-2</c:v>
                </c:pt>
                <c:pt idx="2">
                  <c:v>5.9705971122601315E-2</c:v>
                </c:pt>
                <c:pt idx="3">
                  <c:v>5.9928013185113961E-2</c:v>
                </c:pt>
                <c:pt idx="4">
                  <c:v>5.7659145460565948E-2</c:v>
                </c:pt>
                <c:pt idx="5">
                  <c:v>5.5247894259469625E-2</c:v>
                </c:pt>
                <c:pt idx="6">
                  <c:v>5.2787455856418079E-2</c:v>
                </c:pt>
                <c:pt idx="7">
                  <c:v>5.1502595471232759E-2</c:v>
                </c:pt>
                <c:pt idx="8">
                  <c:v>5.0080883467429949E-2</c:v>
                </c:pt>
                <c:pt idx="9">
                  <c:v>4.9541486763144849E-2</c:v>
                </c:pt>
                <c:pt idx="10">
                  <c:v>5.0403714364048689E-2</c:v>
                </c:pt>
                <c:pt idx="11">
                  <c:v>5.3817700491333519E-2</c:v>
                </c:pt>
                <c:pt idx="12">
                  <c:v>5.4728236308499073E-2</c:v>
                </c:pt>
                <c:pt idx="13">
                  <c:v>5.5920522539388229E-2</c:v>
                </c:pt>
                <c:pt idx="14">
                  <c:v>5.5681148522535528E-2</c:v>
                </c:pt>
                <c:pt idx="15">
                  <c:v>5.6621328806053466E-2</c:v>
                </c:pt>
                <c:pt idx="16">
                  <c:v>6.068459461976581E-2</c:v>
                </c:pt>
                <c:pt idx="17">
                  <c:v>6.0280002800085421E-2</c:v>
                </c:pt>
                <c:pt idx="18">
                  <c:v>6.3080362652772975E-2</c:v>
                </c:pt>
                <c:pt idx="19">
                  <c:v>6.2684049118650095E-2</c:v>
                </c:pt>
                <c:pt idx="20">
                  <c:v>5.8747009406681296E-2</c:v>
                </c:pt>
                <c:pt idx="21">
                  <c:v>5.5536476786268427E-2</c:v>
                </c:pt>
                <c:pt idx="22">
                  <c:v>5.3703503689679292E-2</c:v>
                </c:pt>
                <c:pt idx="23">
                  <c:v>5.2553476829655027E-2</c:v>
                </c:pt>
                <c:pt idx="24">
                  <c:v>5.2441893629926038E-2</c:v>
                </c:pt>
                <c:pt idx="25">
                  <c:v>5.1021613557145733E-2</c:v>
                </c:pt>
                <c:pt idx="26">
                  <c:v>4.8553449857074139E-2</c:v>
                </c:pt>
                <c:pt idx="27">
                  <c:v>4.7186003033391773E-2</c:v>
                </c:pt>
                <c:pt idx="28">
                  <c:v>4.6002450186625743E-2</c:v>
                </c:pt>
                <c:pt idx="29">
                  <c:v>4.3675647061290339E-2</c:v>
                </c:pt>
                <c:pt idx="30">
                  <c:v>4.2819182671374988E-2</c:v>
                </c:pt>
                <c:pt idx="31">
                  <c:v>4.6099143019109716E-2</c:v>
                </c:pt>
                <c:pt idx="32">
                  <c:v>4.865765771986752E-2</c:v>
                </c:pt>
                <c:pt idx="33">
                  <c:v>5.1246844795966022E-2</c:v>
                </c:pt>
                <c:pt idx="34">
                  <c:v>4.8998812895413892E-2</c:v>
                </c:pt>
                <c:pt idx="35">
                  <c:v>4.6439274544640814E-2</c:v>
                </c:pt>
                <c:pt idx="36">
                  <c:v>4.5450435502668196E-2</c:v>
                </c:pt>
                <c:pt idx="37">
                  <c:v>4.4600303245413052E-2</c:v>
                </c:pt>
                <c:pt idx="38">
                  <c:v>4.3638296592997332E-2</c:v>
                </c:pt>
                <c:pt idx="39">
                  <c:v>4.2691279844977177E-2</c:v>
                </c:pt>
                <c:pt idx="40">
                  <c:v>4.1763622432160745E-2</c:v>
                </c:pt>
                <c:pt idx="41">
                  <c:v>4.0862960430814541E-2</c:v>
                </c:pt>
                <c:pt idx="42">
                  <c:v>3.9980496893147643E-2</c:v>
                </c:pt>
              </c:numCache>
            </c:numRef>
          </c:val>
          <c:smooth val="0"/>
          <c:extLst>
            <c:ext xmlns:c16="http://schemas.microsoft.com/office/drawing/2014/chart" uri="{C3380CC4-5D6E-409C-BE32-E72D297353CC}">
              <c16:uniqueId val="{00000000-3A8D-42ED-9304-96490680282C}"/>
            </c:ext>
          </c:extLst>
        </c:ser>
        <c:ser>
          <c:idx val="1"/>
          <c:order val="1"/>
          <c:tx>
            <c:strRef>
              <c:f>MAPrice!$D$776</c:f>
              <c:strCache>
                <c:ptCount val="1"/>
                <c:pt idx="0">
                  <c:v> MAPriceInd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MAPrice!$D$777:$D$819</c:f>
              <c:numCache>
                <c:formatCode>0.0000</c:formatCode>
                <c:ptCount val="43"/>
                <c:pt idx="0">
                  <c:v>6.0305970797081408E-2</c:v>
                </c:pt>
                <c:pt idx="1">
                  <c:v>5.9923571961560639E-2</c:v>
                </c:pt>
                <c:pt idx="2">
                  <c:v>5.7923126080769986E-2</c:v>
                </c:pt>
                <c:pt idx="3">
                  <c:v>5.7995953731525413E-2</c:v>
                </c:pt>
                <c:pt idx="4">
                  <c:v>5.5709808485059513E-2</c:v>
                </c:pt>
                <c:pt idx="5">
                  <c:v>5.3315307030709101E-2</c:v>
                </c:pt>
                <c:pt idx="6">
                  <c:v>5.0994682100003845E-2</c:v>
                </c:pt>
                <c:pt idx="7">
                  <c:v>4.9940972462310461E-2</c:v>
                </c:pt>
                <c:pt idx="8">
                  <c:v>4.877943202617132E-2</c:v>
                </c:pt>
                <c:pt idx="9">
                  <c:v>4.8338253591334542E-2</c:v>
                </c:pt>
                <c:pt idx="10">
                  <c:v>4.9273672368632865E-2</c:v>
                </c:pt>
                <c:pt idx="11">
                  <c:v>5.2812415938530664E-2</c:v>
                </c:pt>
                <c:pt idx="12">
                  <c:v>5.3601487749117917E-2</c:v>
                </c:pt>
                <c:pt idx="13">
                  <c:v>5.4573112830417284E-2</c:v>
                </c:pt>
                <c:pt idx="14">
                  <c:v>5.4577414290393977E-2</c:v>
                </c:pt>
                <c:pt idx="15">
                  <c:v>5.5525408269887951E-2</c:v>
                </c:pt>
                <c:pt idx="16">
                  <c:v>5.9388140993291622E-2</c:v>
                </c:pt>
                <c:pt idx="17">
                  <c:v>5.8595552376711969E-2</c:v>
                </c:pt>
                <c:pt idx="18">
                  <c:v>6.124809848640294E-2</c:v>
                </c:pt>
                <c:pt idx="19">
                  <c:v>6.0202437284810562E-2</c:v>
                </c:pt>
                <c:pt idx="20">
                  <c:v>5.6551816884328671E-2</c:v>
                </c:pt>
                <c:pt idx="21">
                  <c:v>5.3097703637915605E-2</c:v>
                </c:pt>
                <c:pt idx="22">
                  <c:v>5.1042891530629304E-2</c:v>
                </c:pt>
                <c:pt idx="23">
                  <c:v>4.9816818868051858E-2</c:v>
                </c:pt>
                <c:pt idx="24">
                  <c:v>5.0074650108366446E-2</c:v>
                </c:pt>
                <c:pt idx="25">
                  <c:v>4.8806780855324271E-2</c:v>
                </c:pt>
                <c:pt idx="26">
                  <c:v>4.8558481241241076E-2</c:v>
                </c:pt>
                <c:pt idx="27">
                  <c:v>4.9158122097904274E-2</c:v>
                </c:pt>
                <c:pt idx="28">
                  <c:v>4.8174959627441644E-2</c:v>
                </c:pt>
                <c:pt idx="29">
                  <c:v>4.5876479309777181E-2</c:v>
                </c:pt>
                <c:pt idx="30">
                  <c:v>4.4913368708538626E-2</c:v>
                </c:pt>
                <c:pt idx="31">
                  <c:v>4.8387798673284167E-2</c:v>
                </c:pt>
                <c:pt idx="32">
                  <c:v>5.0540975857081706E-2</c:v>
                </c:pt>
                <c:pt idx="33">
                  <c:v>5.3037850428551143E-2</c:v>
                </c:pt>
                <c:pt idx="34">
                  <c:v>5.1247466741692567E-2</c:v>
                </c:pt>
                <c:pt idx="35">
                  <c:v>4.9005122572631683E-2</c:v>
                </c:pt>
                <c:pt idx="36">
                  <c:v>4.8152210808347078E-2</c:v>
                </c:pt>
                <c:pt idx="37">
                  <c:v>4.7433096148332361E-2</c:v>
                </c:pt>
                <c:pt idx="38">
                  <c:v>4.6602350556982558E-2</c:v>
                </c:pt>
                <c:pt idx="39">
                  <c:v>4.5779988764924943E-2</c:v>
                </c:pt>
                <c:pt idx="40">
                  <c:v>4.4970858607210944E-2</c:v>
                </c:pt>
                <c:pt idx="41">
                  <c:v>4.4183426625466343E-2</c:v>
                </c:pt>
                <c:pt idx="42">
                  <c:v>4.340843742464779E-2</c:v>
                </c:pt>
              </c:numCache>
            </c:numRef>
          </c:val>
          <c:smooth val="0"/>
          <c:extLst>
            <c:ext xmlns:c16="http://schemas.microsoft.com/office/drawing/2014/chart" uri="{C3380CC4-5D6E-409C-BE32-E72D297353CC}">
              <c16:uniqueId val="{00000001-3A8D-42ED-9304-96490680282C}"/>
            </c:ext>
          </c:extLst>
        </c:ser>
        <c:ser>
          <c:idx val="2"/>
          <c:order val="2"/>
          <c:tx>
            <c:strRef>
              <c:f>MAPrice!$E$776</c:f>
              <c:strCache>
                <c:ptCount val="1"/>
                <c:pt idx="0">
                  <c:v> MAPricePho </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MAPrice!$E$777:$E$819</c:f>
              <c:numCache>
                <c:formatCode>0.0000</c:formatCode>
                <c:ptCount val="43"/>
                <c:pt idx="0">
                  <c:v>3.9593784668396796E-2</c:v>
                </c:pt>
                <c:pt idx="1">
                  <c:v>3.7551119552104037E-2</c:v>
                </c:pt>
                <c:pt idx="2">
                  <c:v>3.5481661036941385E-2</c:v>
                </c:pt>
                <c:pt idx="3">
                  <c:v>3.679598649257871E-2</c:v>
                </c:pt>
                <c:pt idx="4">
                  <c:v>3.4486057978277765E-2</c:v>
                </c:pt>
                <c:pt idx="5">
                  <c:v>3.2608029735728412E-2</c:v>
                </c:pt>
                <c:pt idx="6">
                  <c:v>3.1251084380769588E-2</c:v>
                </c:pt>
                <c:pt idx="7">
                  <c:v>3.0828509633990375E-2</c:v>
                </c:pt>
                <c:pt idx="8">
                  <c:v>3.1561408255254372E-2</c:v>
                </c:pt>
                <c:pt idx="9">
                  <c:v>3.4758825860303898E-2</c:v>
                </c:pt>
                <c:pt idx="10">
                  <c:v>3.5254040763265548E-2</c:v>
                </c:pt>
                <c:pt idx="11">
                  <c:v>3.6689817766776725E-2</c:v>
                </c:pt>
                <c:pt idx="12">
                  <c:v>3.6361532279615666E-2</c:v>
                </c:pt>
                <c:pt idx="13">
                  <c:v>3.6882480170498146E-2</c:v>
                </c:pt>
                <c:pt idx="14">
                  <c:v>3.7054389174179699E-2</c:v>
                </c:pt>
                <c:pt idx="15">
                  <c:v>3.8757050907109486E-2</c:v>
                </c:pt>
                <c:pt idx="16">
                  <c:v>4.2079062749654651E-2</c:v>
                </c:pt>
                <c:pt idx="17">
                  <c:v>4.1593808921261854E-2</c:v>
                </c:pt>
                <c:pt idx="18">
                  <c:v>4.5896925049237369E-2</c:v>
                </c:pt>
                <c:pt idx="19">
                  <c:v>5.2887000722693263E-2</c:v>
                </c:pt>
                <c:pt idx="20">
                  <c:v>5.0207360864759687E-2</c:v>
                </c:pt>
                <c:pt idx="21">
                  <c:v>4.7087681796192181E-2</c:v>
                </c:pt>
                <c:pt idx="22">
                  <c:v>4.508956379658427E-2</c:v>
                </c:pt>
                <c:pt idx="23">
                  <c:v>4.3719051503566531E-2</c:v>
                </c:pt>
                <c:pt idx="24">
                  <c:v>4.3726914560325604E-2</c:v>
                </c:pt>
                <c:pt idx="25">
                  <c:v>4.3419740458829771E-2</c:v>
                </c:pt>
                <c:pt idx="26">
                  <c:v>4.0284618205857846E-2</c:v>
                </c:pt>
                <c:pt idx="27">
                  <c:v>3.7980035348514296E-2</c:v>
                </c:pt>
                <c:pt idx="28">
                  <c:v>3.7164853888764053E-2</c:v>
                </c:pt>
                <c:pt idx="29">
                  <c:v>3.4521055208860431E-2</c:v>
                </c:pt>
                <c:pt idx="30">
                  <c:v>3.303459962134276E-2</c:v>
                </c:pt>
                <c:pt idx="31">
                  <c:v>3.4129077420269549E-2</c:v>
                </c:pt>
                <c:pt idx="32">
                  <c:v>3.5932532647827954E-2</c:v>
                </c:pt>
                <c:pt idx="33">
                  <c:v>4.0943812628645861E-2</c:v>
                </c:pt>
                <c:pt idx="34">
                  <c:v>3.9217894078862829E-2</c:v>
                </c:pt>
                <c:pt idx="35">
                  <c:v>3.6553486345393633E-2</c:v>
                </c:pt>
                <c:pt idx="36">
                  <c:v>3.5612240551719791E-2</c:v>
                </c:pt>
                <c:pt idx="37">
                  <c:v>3.4877817862261899E-2</c:v>
                </c:pt>
                <c:pt idx="38">
                  <c:v>3.4103164137539978E-2</c:v>
                </c:pt>
                <c:pt idx="39">
                  <c:v>3.3341193319940905E-2</c:v>
                </c:pt>
                <c:pt idx="40">
                  <c:v>3.2595330387656392E-2</c:v>
                </c:pt>
                <c:pt idx="41">
                  <c:v>3.1871469826658831E-2</c:v>
                </c:pt>
                <c:pt idx="42">
                  <c:v>3.1162749499476939E-2</c:v>
                </c:pt>
              </c:numCache>
            </c:numRef>
          </c:val>
          <c:smooth val="0"/>
          <c:extLst>
            <c:ext xmlns:c16="http://schemas.microsoft.com/office/drawing/2014/chart" uri="{C3380CC4-5D6E-409C-BE32-E72D297353CC}">
              <c16:uniqueId val="{00000002-3A8D-42ED-9304-96490680282C}"/>
            </c:ext>
          </c:extLst>
        </c:ser>
        <c:ser>
          <c:idx val="3"/>
          <c:order val="3"/>
          <c:tx>
            <c:strRef>
              <c:f>MAPrice!$F$776</c:f>
              <c:strCache>
                <c:ptCount val="1"/>
                <c:pt idx="0">
                  <c:v> MAPriceRes </c:v>
                </c:pt>
              </c:strCache>
            </c:strRef>
          </c:tx>
          <c:spPr>
            <a:ln w="12700">
              <a:solidFill>
                <a:srgbClr val="00FFFF"/>
              </a:solidFill>
              <a:prstDash val="solid"/>
            </a:ln>
          </c:spPr>
          <c:marker>
            <c:symbol val="x"/>
            <c:size val="5"/>
            <c:spPr>
              <a:noFill/>
              <a:ln>
                <a:solidFill>
                  <a:srgbClr val="00FFFF"/>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MAPrice!$F$777:$F$819</c:f>
              <c:numCache>
                <c:formatCode>0.0000</c:formatCode>
                <c:ptCount val="43"/>
                <c:pt idx="0">
                  <c:v>7.6796964991849945E-2</c:v>
                </c:pt>
                <c:pt idx="1">
                  <c:v>7.5683498663621465E-2</c:v>
                </c:pt>
                <c:pt idx="2">
                  <c:v>7.3764519979128237E-2</c:v>
                </c:pt>
                <c:pt idx="3">
                  <c:v>7.4289665933283594E-2</c:v>
                </c:pt>
                <c:pt idx="4">
                  <c:v>7.1874412116445088E-2</c:v>
                </c:pt>
                <c:pt idx="5">
                  <c:v>6.7752283050553669E-2</c:v>
                </c:pt>
                <c:pt idx="6">
                  <c:v>6.5230954350427514E-2</c:v>
                </c:pt>
                <c:pt idx="7">
                  <c:v>6.3544203935137877E-2</c:v>
                </c:pt>
                <c:pt idx="8">
                  <c:v>6.2115363196665739E-2</c:v>
                </c:pt>
                <c:pt idx="9">
                  <c:v>6.122384562028773E-2</c:v>
                </c:pt>
                <c:pt idx="10">
                  <c:v>6.1443091119221464E-2</c:v>
                </c:pt>
                <c:pt idx="11">
                  <c:v>6.4752728182796482E-2</c:v>
                </c:pt>
                <c:pt idx="12">
                  <c:v>6.4997852443176476E-2</c:v>
                </c:pt>
                <c:pt idx="13">
                  <c:v>6.5949956547650443E-2</c:v>
                </c:pt>
                <c:pt idx="14">
                  <c:v>6.5663084227426921E-2</c:v>
                </c:pt>
                <c:pt idx="15">
                  <c:v>6.6427554904188044E-2</c:v>
                </c:pt>
                <c:pt idx="16">
                  <c:v>7.0163555375724967E-2</c:v>
                </c:pt>
                <c:pt idx="17">
                  <c:v>6.9377962802813872E-2</c:v>
                </c:pt>
                <c:pt idx="18">
                  <c:v>7.1907339677402288E-2</c:v>
                </c:pt>
                <c:pt idx="19">
                  <c:v>7.1623162421069517E-2</c:v>
                </c:pt>
                <c:pt idx="20">
                  <c:v>6.7575293262044658E-2</c:v>
                </c:pt>
                <c:pt idx="21">
                  <c:v>6.4040263626259683E-2</c:v>
                </c:pt>
                <c:pt idx="22">
                  <c:v>6.1870723563734992E-2</c:v>
                </c:pt>
                <c:pt idx="23">
                  <c:v>6.1802876931077499E-2</c:v>
                </c:pt>
                <c:pt idx="24">
                  <c:v>6.2409700964947107E-2</c:v>
                </c:pt>
                <c:pt idx="25">
                  <c:v>6.1026827566474928E-2</c:v>
                </c:pt>
                <c:pt idx="26">
                  <c:v>5.9012947370419185E-2</c:v>
                </c:pt>
                <c:pt idx="27">
                  <c:v>5.7746691744857769E-2</c:v>
                </c:pt>
                <c:pt idx="28">
                  <c:v>5.605989649658815E-2</c:v>
                </c:pt>
                <c:pt idx="29">
                  <c:v>5.277177221157961E-2</c:v>
                </c:pt>
                <c:pt idx="30">
                  <c:v>5.1499241388277099E-2</c:v>
                </c:pt>
                <c:pt idx="31">
                  <c:v>5.7065986497457734E-2</c:v>
                </c:pt>
                <c:pt idx="32">
                  <c:v>6.3518897451075182E-2</c:v>
                </c:pt>
                <c:pt idx="33">
                  <c:v>6.8633110589795571E-2</c:v>
                </c:pt>
                <c:pt idx="34">
                  <c:v>6.7246632852839147E-2</c:v>
                </c:pt>
                <c:pt idx="35">
                  <c:v>6.5749084015411061E-2</c:v>
                </c:pt>
                <c:pt idx="36">
                  <c:v>6.4510747279827654E-2</c:v>
                </c:pt>
                <c:pt idx="37">
                  <c:v>6.3399980460081676E-2</c:v>
                </c:pt>
                <c:pt idx="38">
                  <c:v>6.215817161582024E-2</c:v>
                </c:pt>
                <c:pt idx="39">
                  <c:v>6.0932476646364538E-2</c:v>
                </c:pt>
                <c:pt idx="40">
                  <c:v>5.9729246475768973E-2</c:v>
                </c:pt>
                <c:pt idx="41">
                  <c:v>5.8559578625455182E-2</c:v>
                </c:pt>
                <c:pt idx="42">
                  <c:v>5.7411049893892507E-2</c:v>
                </c:pt>
              </c:numCache>
            </c:numRef>
          </c:val>
          <c:smooth val="0"/>
          <c:extLst>
            <c:ext xmlns:c16="http://schemas.microsoft.com/office/drawing/2014/chart" uri="{C3380CC4-5D6E-409C-BE32-E72D297353CC}">
              <c16:uniqueId val="{00000003-3A8D-42ED-9304-96490680282C}"/>
            </c:ext>
          </c:extLst>
        </c:ser>
        <c:ser>
          <c:idx val="4"/>
          <c:order val="4"/>
          <c:tx>
            <c:strRef>
              <c:f>MAPrice!$G$776</c:f>
              <c:strCache>
                <c:ptCount val="1"/>
                <c:pt idx="0">
                  <c:v> MAPriceSL </c:v>
                </c:pt>
              </c:strCache>
            </c:strRef>
          </c:tx>
          <c:spPr>
            <a:ln w="12700">
              <a:solidFill>
                <a:srgbClr val="800080"/>
              </a:solidFill>
              <a:prstDash val="solid"/>
            </a:ln>
          </c:spPr>
          <c:marker>
            <c:symbol val="star"/>
            <c:size val="5"/>
            <c:spPr>
              <a:noFill/>
              <a:ln>
                <a:solidFill>
                  <a:srgbClr val="800080"/>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MAPrice!$G$777:$G$803</c:f>
              <c:numCache>
                <c:formatCode>0.0000</c:formatCode>
                <c:ptCount val="27"/>
                <c:pt idx="0">
                  <c:v>0.17733067997383364</c:v>
                </c:pt>
                <c:pt idx="1">
                  <c:v>0.17382212359988292</c:v>
                </c:pt>
                <c:pt idx="2">
                  <c:v>0.16648596793375151</c:v>
                </c:pt>
                <c:pt idx="3">
                  <c:v>0.16366406931008257</c:v>
                </c:pt>
                <c:pt idx="4">
                  <c:v>0.15849651260749012</c:v>
                </c:pt>
                <c:pt idx="5">
                  <c:v>0.14845038208784758</c:v>
                </c:pt>
                <c:pt idx="6">
                  <c:v>0.14263159501186204</c:v>
                </c:pt>
                <c:pt idx="7">
                  <c:v>0.13870343160122961</c:v>
                </c:pt>
                <c:pt idx="8">
                  <c:v>0.13834370298301787</c:v>
                </c:pt>
                <c:pt idx="9">
                  <c:v>0.13883169132186088</c:v>
                </c:pt>
                <c:pt idx="10">
                  <c:v>0.13637434524180217</c:v>
                </c:pt>
                <c:pt idx="11">
                  <c:v>0.13839378271906419</c:v>
                </c:pt>
                <c:pt idx="12">
                  <c:v>0.137094776457027</c:v>
                </c:pt>
                <c:pt idx="13">
                  <c:v>0.13754919693887621</c:v>
                </c:pt>
                <c:pt idx="14">
                  <c:v>0.13571870031788577</c:v>
                </c:pt>
                <c:pt idx="15">
                  <c:v>0.13253180626056432</c:v>
                </c:pt>
                <c:pt idx="16">
                  <c:v>0.13307574622055532</c:v>
                </c:pt>
                <c:pt idx="17">
                  <c:v>0.12902663739282741</c:v>
                </c:pt>
                <c:pt idx="18">
                  <c:v>0.1311367311481699</c:v>
                </c:pt>
                <c:pt idx="19">
                  <c:v>0.14649772772564298</c:v>
                </c:pt>
                <c:pt idx="20">
                  <c:v>0.14451393046936856</c:v>
                </c:pt>
                <c:pt idx="21">
                  <c:v>0.13917662389688815</c:v>
                </c:pt>
                <c:pt idx="22">
                  <c:v>0.1359651866229519</c:v>
                </c:pt>
                <c:pt idx="23">
                  <c:v>0.13356105420030781</c:v>
                </c:pt>
                <c:pt idx="24">
                  <c:v>0.13299677808981036</c:v>
                </c:pt>
                <c:pt idx="25">
                  <c:v>0.13097521870808962</c:v>
                </c:pt>
                <c:pt idx="26">
                  <c:v>6.9510054295126689E-2</c:v>
                </c:pt>
              </c:numCache>
            </c:numRef>
          </c:val>
          <c:smooth val="0"/>
          <c:extLst>
            <c:ext xmlns:c16="http://schemas.microsoft.com/office/drawing/2014/chart" uri="{C3380CC4-5D6E-409C-BE32-E72D297353CC}">
              <c16:uniqueId val="{00000004-3A8D-42ED-9304-96490680282C}"/>
            </c:ext>
          </c:extLst>
        </c:ser>
        <c:ser>
          <c:idx val="5"/>
          <c:order val="5"/>
          <c:tx>
            <c:strRef>
              <c:f>MAPrice!$H$776</c:f>
              <c:strCache>
                <c:ptCount val="1"/>
                <c:pt idx="0">
                  <c:v> MAPriceSPA </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MAPrice!$B$777:$B$819</c:f>
              <c:numCache>
                <c:formatCode>General</c:formatCode>
                <c:ptCount val="4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c:v>
                </c:pt>
                <c:pt idx="35">
                  <c:v>2026</c:v>
                </c:pt>
                <c:pt idx="36">
                  <c:v>2027</c:v>
                </c:pt>
                <c:pt idx="37">
                  <c:v>2028</c:v>
                </c:pt>
                <c:pt idx="38">
                  <c:v>2029</c:v>
                </c:pt>
                <c:pt idx="39">
                  <c:v>2030</c:v>
                </c:pt>
                <c:pt idx="40">
                  <c:v>2031</c:v>
                </c:pt>
                <c:pt idx="41">
                  <c:v>2032</c:v>
                </c:pt>
                <c:pt idx="42">
                  <c:v>2033</c:v>
                </c:pt>
              </c:numCache>
            </c:numRef>
          </c:cat>
          <c:val>
            <c:numRef>
              <c:f>MAPrice!$H$777:$H$819</c:f>
              <c:numCache>
                <c:formatCode>0.0000</c:formatCode>
                <c:ptCount val="43"/>
                <c:pt idx="0">
                  <c:v>6.0305970797081408E-2</c:v>
                </c:pt>
                <c:pt idx="1">
                  <c:v>5.9923571961560639E-2</c:v>
                </c:pt>
                <c:pt idx="2">
                  <c:v>5.7923126080769986E-2</c:v>
                </c:pt>
                <c:pt idx="3">
                  <c:v>5.7995953731525413E-2</c:v>
                </c:pt>
                <c:pt idx="4">
                  <c:v>5.5709808485059513E-2</c:v>
                </c:pt>
                <c:pt idx="5">
                  <c:v>5.3315307030709101E-2</c:v>
                </c:pt>
                <c:pt idx="6">
                  <c:v>5.0994682100003845E-2</c:v>
                </c:pt>
                <c:pt idx="7">
                  <c:v>4.9940972462310461E-2</c:v>
                </c:pt>
                <c:pt idx="8">
                  <c:v>4.877943202617132E-2</c:v>
                </c:pt>
                <c:pt idx="9">
                  <c:v>4.8338253591334542E-2</c:v>
                </c:pt>
                <c:pt idx="10">
                  <c:v>4.9273672368632865E-2</c:v>
                </c:pt>
                <c:pt idx="11">
                  <c:v>5.2812415938530664E-2</c:v>
                </c:pt>
                <c:pt idx="12">
                  <c:v>5.3601487749117917E-2</c:v>
                </c:pt>
                <c:pt idx="13">
                  <c:v>5.4573112830417284E-2</c:v>
                </c:pt>
                <c:pt idx="14">
                  <c:v>5.4577414290393977E-2</c:v>
                </c:pt>
                <c:pt idx="15">
                  <c:v>5.5525408269887951E-2</c:v>
                </c:pt>
                <c:pt idx="16">
                  <c:v>5.9388140993291622E-2</c:v>
                </c:pt>
                <c:pt idx="17">
                  <c:v>5.8595552376711969E-2</c:v>
                </c:pt>
                <c:pt idx="18">
                  <c:v>6.124809848640294E-2</c:v>
                </c:pt>
                <c:pt idx="19">
                  <c:v>6.0202437284810562E-2</c:v>
                </c:pt>
                <c:pt idx="20">
                  <c:v>5.6551816884328671E-2</c:v>
                </c:pt>
                <c:pt idx="21">
                  <c:v>5.3097703637915605E-2</c:v>
                </c:pt>
                <c:pt idx="22">
                  <c:v>5.1042891530629304E-2</c:v>
                </c:pt>
                <c:pt idx="23">
                  <c:v>4.9816818868051858E-2</c:v>
                </c:pt>
                <c:pt idx="24">
                  <c:v>5.0074650108366446E-2</c:v>
                </c:pt>
                <c:pt idx="25">
                  <c:v>4.8806780855324271E-2</c:v>
                </c:pt>
                <c:pt idx="26">
                  <c:v>4.8558481241241076E-2</c:v>
                </c:pt>
                <c:pt idx="27">
                  <c:v>4.9158122097904274E-2</c:v>
                </c:pt>
                <c:pt idx="28">
                  <c:v>4.8174959627441644E-2</c:v>
                </c:pt>
                <c:pt idx="29">
                  <c:v>4.5876479309777181E-2</c:v>
                </c:pt>
                <c:pt idx="30">
                  <c:v>4.4913368708538626E-2</c:v>
                </c:pt>
                <c:pt idx="31">
                  <c:v>4.8387798673284167E-2</c:v>
                </c:pt>
                <c:pt idx="32">
                  <c:v>5.0540975857081706E-2</c:v>
                </c:pt>
                <c:pt idx="33">
                  <c:v>5.3037850428551143E-2</c:v>
                </c:pt>
                <c:pt idx="34">
                  <c:v>5.1247466741692567E-2</c:v>
                </c:pt>
                <c:pt idx="35">
                  <c:v>4.9005122572631683E-2</c:v>
                </c:pt>
                <c:pt idx="36">
                  <c:v>4.8152210808347078E-2</c:v>
                </c:pt>
                <c:pt idx="37">
                  <c:v>4.7433096148332361E-2</c:v>
                </c:pt>
                <c:pt idx="38">
                  <c:v>4.6602350556982558E-2</c:v>
                </c:pt>
                <c:pt idx="39">
                  <c:v>4.5779988764924943E-2</c:v>
                </c:pt>
                <c:pt idx="40">
                  <c:v>4.4970858607210944E-2</c:v>
                </c:pt>
                <c:pt idx="41">
                  <c:v>4.4183426625466343E-2</c:v>
                </c:pt>
                <c:pt idx="42">
                  <c:v>4.340843742464779E-2</c:v>
                </c:pt>
              </c:numCache>
            </c:numRef>
          </c:val>
          <c:smooth val="0"/>
          <c:extLst>
            <c:ext xmlns:c16="http://schemas.microsoft.com/office/drawing/2014/chart" uri="{C3380CC4-5D6E-409C-BE32-E72D297353CC}">
              <c16:uniqueId val="{00000006-3A8D-42ED-9304-96490680282C}"/>
            </c:ext>
          </c:extLst>
        </c:ser>
        <c:dLbls>
          <c:showLegendKey val="0"/>
          <c:showVal val="0"/>
          <c:showCatName val="0"/>
          <c:showSerName val="0"/>
          <c:showPercent val="0"/>
          <c:showBubbleSize val="0"/>
        </c:dLbls>
        <c:marker val="1"/>
        <c:smooth val="0"/>
        <c:axId val="1277651376"/>
        <c:axId val="1"/>
      </c:lineChart>
      <c:catAx>
        <c:axId val="1277651376"/>
        <c:scaling>
          <c:orientation val="minMax"/>
        </c:scaling>
        <c:delete val="0"/>
        <c:axPos val="b"/>
        <c:majorGridlines/>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max val="0.18000000000000002"/>
        </c:scaling>
        <c:delete val="0"/>
        <c:axPos val="l"/>
        <c:majorGridlines>
          <c:spPr>
            <a:ln w="3175">
              <a:solidFill>
                <a:srgbClr val="000000"/>
              </a:solidFill>
              <a:prstDash val="solid"/>
            </a:ln>
          </c:spPr>
        </c:majorGridlines>
        <c:numFmt formatCode="_(\$* #,##0.00_);_(\$* \(#,##0.00\);_(\$* &quot;-&quot;??_);_(@_)"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65137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12-Month Moving Average Real Price </a:t>
            </a:r>
          </a:p>
        </c:rich>
      </c:tx>
      <c:overlay val="0"/>
    </c:title>
    <c:autoTitleDeleted val="0"/>
    <c:plotArea>
      <c:layout>
        <c:manualLayout>
          <c:layoutTarget val="inner"/>
          <c:xMode val="edge"/>
          <c:yMode val="edge"/>
          <c:x val="6.4087817511183198E-2"/>
          <c:y val="0.1269307965463593"/>
          <c:w val="0.87425576163444685"/>
          <c:h val="0.7371667794919301"/>
        </c:manualLayout>
      </c:layout>
      <c:lineChart>
        <c:grouping val="standard"/>
        <c:varyColors val="0"/>
        <c:ser>
          <c:idx val="0"/>
          <c:order val="0"/>
          <c:tx>
            <c:v>Residential</c:v>
          </c:tx>
          <c:cat>
            <c:numRef>
              <c:f>MAPrice!$B$781:$B$819</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MAPrice!$J$781:$J$819</c:f>
              <c:numCache>
                <c:formatCode>_("$"* #,##0.00_);_("$"* \(#,##0.00\);_("$"* "-"??_);_(@_)</c:formatCode>
                <c:ptCount val="39"/>
                <c:pt idx="0">
                  <c:v>71.874412116445086</c:v>
                </c:pt>
                <c:pt idx="1">
                  <c:v>67.752283050553672</c:v>
                </c:pt>
                <c:pt idx="2">
                  <c:v>65.23095435042751</c:v>
                </c:pt>
                <c:pt idx="3">
                  <c:v>63.54420393513788</c:v>
                </c:pt>
                <c:pt idx="4">
                  <c:v>62.11536319666574</c:v>
                </c:pt>
                <c:pt idx="5">
                  <c:v>61.223845620287733</c:v>
                </c:pt>
                <c:pt idx="6">
                  <c:v>61.443091119221464</c:v>
                </c:pt>
                <c:pt idx="7">
                  <c:v>64.752728182796488</c:v>
                </c:pt>
                <c:pt idx="8">
                  <c:v>64.99785244317647</c:v>
                </c:pt>
                <c:pt idx="9">
                  <c:v>65.949956547650444</c:v>
                </c:pt>
                <c:pt idx="10">
                  <c:v>65.663084227426921</c:v>
                </c:pt>
                <c:pt idx="11">
                  <c:v>66.427554904188042</c:v>
                </c:pt>
                <c:pt idx="12">
                  <c:v>70.163555375724968</c:v>
                </c:pt>
                <c:pt idx="13">
                  <c:v>69.377962802813869</c:v>
                </c:pt>
                <c:pt idx="14">
                  <c:v>71.907339677402291</c:v>
                </c:pt>
                <c:pt idx="15">
                  <c:v>71.623162421069523</c:v>
                </c:pt>
                <c:pt idx="16">
                  <c:v>67.575293262044653</c:v>
                </c:pt>
                <c:pt idx="17">
                  <c:v>64.040263626259687</c:v>
                </c:pt>
                <c:pt idx="18">
                  <c:v>61.870723563734991</c:v>
                </c:pt>
                <c:pt idx="19">
                  <c:v>61.802876931077499</c:v>
                </c:pt>
                <c:pt idx="20">
                  <c:v>62.409700964947106</c:v>
                </c:pt>
                <c:pt idx="21">
                  <c:v>61.026827566474928</c:v>
                </c:pt>
                <c:pt idx="22">
                  <c:v>59.012947370419184</c:v>
                </c:pt>
                <c:pt idx="23">
                  <c:v>57.74669174485777</c:v>
                </c:pt>
                <c:pt idx="24">
                  <c:v>56.059896496588152</c:v>
                </c:pt>
                <c:pt idx="25">
                  <c:v>52.771772211579609</c:v>
                </c:pt>
                <c:pt idx="26">
                  <c:v>51.499241388277099</c:v>
                </c:pt>
                <c:pt idx="27">
                  <c:v>57.065986497457736</c:v>
                </c:pt>
                <c:pt idx="28">
                  <c:v>63.518897451075183</c:v>
                </c:pt>
                <c:pt idx="29">
                  <c:v>68.633110589795564</c:v>
                </c:pt>
                <c:pt idx="30">
                  <c:v>67.246632852839141</c:v>
                </c:pt>
                <c:pt idx="31">
                  <c:v>65.749084015411057</c:v>
                </c:pt>
                <c:pt idx="32">
                  <c:v>64.510747279827655</c:v>
                </c:pt>
                <c:pt idx="33">
                  <c:v>63.399980460081679</c:v>
                </c:pt>
                <c:pt idx="34">
                  <c:v>62.158171615820237</c:v>
                </c:pt>
                <c:pt idx="35">
                  <c:v>60.932476646364535</c:v>
                </c:pt>
                <c:pt idx="36">
                  <c:v>59.729246475768974</c:v>
                </c:pt>
                <c:pt idx="37">
                  <c:v>58.559578625455181</c:v>
                </c:pt>
                <c:pt idx="38">
                  <c:v>57.41104989389251</c:v>
                </c:pt>
              </c:numCache>
            </c:numRef>
          </c:val>
          <c:smooth val="0"/>
          <c:extLst>
            <c:ext xmlns:c16="http://schemas.microsoft.com/office/drawing/2014/chart" uri="{C3380CC4-5D6E-409C-BE32-E72D297353CC}">
              <c16:uniqueId val="{00000000-055F-4C69-923C-F6D9EE457D1F}"/>
            </c:ext>
          </c:extLst>
        </c:ser>
        <c:ser>
          <c:idx val="1"/>
          <c:order val="1"/>
          <c:tx>
            <c:v>Commercial</c:v>
          </c:tx>
          <c:spPr>
            <a:ln w="25400">
              <a:solidFill>
                <a:srgbClr val="993366"/>
              </a:solidFill>
              <a:prstDash val="solid"/>
            </a:ln>
          </c:spPr>
          <c:cat>
            <c:numRef>
              <c:f>MAPrice!$B$781:$B$819</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MAPrice!$K$781:$K$819</c:f>
              <c:numCache>
                <c:formatCode>_("$"* #,##0.00_);_("$"* \(#,##0.00\);_("$"* "-"??_);_(@_)</c:formatCode>
                <c:ptCount val="39"/>
                <c:pt idx="0">
                  <c:v>57.659145460565945</c:v>
                </c:pt>
                <c:pt idx="1">
                  <c:v>55.247894259469625</c:v>
                </c:pt>
                <c:pt idx="2">
                  <c:v>52.787455856418077</c:v>
                </c:pt>
                <c:pt idx="3">
                  <c:v>51.502595471232759</c:v>
                </c:pt>
                <c:pt idx="4">
                  <c:v>50.080883467429949</c:v>
                </c:pt>
                <c:pt idx="5">
                  <c:v>49.541486763144846</c:v>
                </c:pt>
                <c:pt idx="6">
                  <c:v>50.403714364048689</c:v>
                </c:pt>
                <c:pt idx="7">
                  <c:v>53.817700491333518</c:v>
                </c:pt>
                <c:pt idx="8">
                  <c:v>54.728236308499071</c:v>
                </c:pt>
                <c:pt idx="9">
                  <c:v>55.92052253938823</c:v>
                </c:pt>
                <c:pt idx="10">
                  <c:v>55.68114852253553</c:v>
                </c:pt>
                <c:pt idx="11">
                  <c:v>56.621328806053462</c:v>
                </c:pt>
                <c:pt idx="12">
                  <c:v>60.684594619765811</c:v>
                </c:pt>
                <c:pt idx="13">
                  <c:v>60.28000280008542</c:v>
                </c:pt>
                <c:pt idx="14">
                  <c:v>63.080362652772976</c:v>
                </c:pt>
                <c:pt idx="15">
                  <c:v>62.684049118650094</c:v>
                </c:pt>
                <c:pt idx="16">
                  <c:v>58.747009406681293</c:v>
                </c:pt>
                <c:pt idx="17">
                  <c:v>55.536476786268423</c:v>
                </c:pt>
                <c:pt idx="18">
                  <c:v>53.703503689679295</c:v>
                </c:pt>
                <c:pt idx="19">
                  <c:v>52.553476829655025</c:v>
                </c:pt>
                <c:pt idx="20">
                  <c:v>52.441893629926035</c:v>
                </c:pt>
                <c:pt idx="21">
                  <c:v>51.021613557145734</c:v>
                </c:pt>
                <c:pt idx="22">
                  <c:v>48.553449857074142</c:v>
                </c:pt>
                <c:pt idx="23">
                  <c:v>47.186003033391771</c:v>
                </c:pt>
                <c:pt idx="24">
                  <c:v>46.002450186625744</c:v>
                </c:pt>
                <c:pt idx="25">
                  <c:v>43.675647061290341</c:v>
                </c:pt>
                <c:pt idx="26">
                  <c:v>42.819182671374989</c:v>
                </c:pt>
                <c:pt idx="27">
                  <c:v>46.099143019109718</c:v>
                </c:pt>
                <c:pt idx="28">
                  <c:v>48.657657719867522</c:v>
                </c:pt>
                <c:pt idx="29">
                  <c:v>51.24684479596602</c:v>
                </c:pt>
                <c:pt idx="30">
                  <c:v>48.998812895413892</c:v>
                </c:pt>
                <c:pt idx="31">
                  <c:v>46.439274544640817</c:v>
                </c:pt>
                <c:pt idx="32">
                  <c:v>45.450435502668199</c:v>
                </c:pt>
                <c:pt idx="33">
                  <c:v>44.600303245413052</c:v>
                </c:pt>
                <c:pt idx="34">
                  <c:v>43.638296592997335</c:v>
                </c:pt>
                <c:pt idx="35">
                  <c:v>42.691279844977174</c:v>
                </c:pt>
                <c:pt idx="36">
                  <c:v>41.763622432160744</c:v>
                </c:pt>
                <c:pt idx="37">
                  <c:v>40.862960430814539</c:v>
                </c:pt>
                <c:pt idx="38">
                  <c:v>39.980496893147645</c:v>
                </c:pt>
              </c:numCache>
            </c:numRef>
          </c:val>
          <c:smooth val="0"/>
          <c:extLst>
            <c:ext xmlns:c16="http://schemas.microsoft.com/office/drawing/2014/chart" uri="{C3380CC4-5D6E-409C-BE32-E72D297353CC}">
              <c16:uniqueId val="{00000001-055F-4C69-923C-F6D9EE457D1F}"/>
            </c:ext>
          </c:extLst>
        </c:ser>
        <c:ser>
          <c:idx val="2"/>
          <c:order val="2"/>
          <c:tx>
            <c:v>Residential Last Year</c:v>
          </c:tx>
          <c:spPr>
            <a:ln w="12700">
              <a:solidFill>
                <a:srgbClr val="0066CC"/>
              </a:solidFill>
              <a:prstDash val="sysDash"/>
            </a:ln>
          </c:spPr>
          <c:marker>
            <c:symbol val="none"/>
          </c:marker>
          <c:cat>
            <c:numRef>
              <c:f>MAPrice!$B$781:$B$819</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MAPrice!$L$781:$L$819</c:f>
              <c:numCache>
                <c:formatCode>_("$"* #,##0.00_);_("$"* \(#,##0.00\);_("$"* "-"??_);_(@_)</c:formatCode>
                <c:ptCount val="39"/>
                <c:pt idx="0">
                  <c:v>71.874412116445086</c:v>
                </c:pt>
                <c:pt idx="1">
                  <c:v>67.752283050553672</c:v>
                </c:pt>
                <c:pt idx="2">
                  <c:v>65.23095435042751</c:v>
                </c:pt>
                <c:pt idx="3">
                  <c:v>63.54420393513788</c:v>
                </c:pt>
                <c:pt idx="4">
                  <c:v>62.11536319666574</c:v>
                </c:pt>
                <c:pt idx="5">
                  <c:v>61.223845620287733</c:v>
                </c:pt>
                <c:pt idx="6">
                  <c:v>61.443091119221464</c:v>
                </c:pt>
                <c:pt idx="7">
                  <c:v>64.752728182796488</c:v>
                </c:pt>
                <c:pt idx="8">
                  <c:v>64.99785244317647</c:v>
                </c:pt>
                <c:pt idx="9">
                  <c:v>65.949956547650444</c:v>
                </c:pt>
                <c:pt idx="10">
                  <c:v>65.663084227426921</c:v>
                </c:pt>
                <c:pt idx="11">
                  <c:v>66.427554904188042</c:v>
                </c:pt>
                <c:pt idx="12">
                  <c:v>70.163555375724968</c:v>
                </c:pt>
                <c:pt idx="13">
                  <c:v>69.377962802813869</c:v>
                </c:pt>
                <c:pt idx="14">
                  <c:v>71.907339677402291</c:v>
                </c:pt>
                <c:pt idx="15">
                  <c:v>71.623162421069523</c:v>
                </c:pt>
                <c:pt idx="16">
                  <c:v>67.575293262044653</c:v>
                </c:pt>
                <c:pt idx="17">
                  <c:v>64.040263626259687</c:v>
                </c:pt>
                <c:pt idx="18">
                  <c:v>61.870723563734991</c:v>
                </c:pt>
                <c:pt idx="19">
                  <c:v>61.802876931077499</c:v>
                </c:pt>
                <c:pt idx="20">
                  <c:v>62.409700964947106</c:v>
                </c:pt>
                <c:pt idx="21">
                  <c:v>61.026827566474928</c:v>
                </c:pt>
                <c:pt idx="22">
                  <c:v>59.012947370419184</c:v>
                </c:pt>
                <c:pt idx="23">
                  <c:v>57.74669174485777</c:v>
                </c:pt>
                <c:pt idx="24">
                  <c:v>56.059896496588152</c:v>
                </c:pt>
                <c:pt idx="25">
                  <c:v>52.771772211579609</c:v>
                </c:pt>
                <c:pt idx="26">
                  <c:v>51.499241388277099</c:v>
                </c:pt>
                <c:pt idx="27">
                  <c:v>56.764443290484429</c:v>
                </c:pt>
                <c:pt idx="28">
                  <c:v>58.828270060727831</c:v>
                </c:pt>
                <c:pt idx="29">
                  <c:v>57.279935540754927</c:v>
                </c:pt>
                <c:pt idx="30">
                  <c:v>54.175313036600208</c:v>
                </c:pt>
                <c:pt idx="31">
                  <c:v>53.172500621300763</c:v>
                </c:pt>
                <c:pt idx="32">
                  <c:v>52.60476420226334</c:v>
                </c:pt>
                <c:pt idx="33">
                  <c:v>52.182287155651842</c:v>
                </c:pt>
                <c:pt idx="34">
                  <c:v>51.772015861124473</c:v>
                </c:pt>
                <c:pt idx="35">
                  <c:v>51.382586932846834</c:v>
                </c:pt>
                <c:pt idx="36">
                  <c:v>51.002428128316716</c:v>
                </c:pt>
                <c:pt idx="37">
                  <c:v>50.623056764921017</c:v>
                </c:pt>
                <c:pt idx="38">
                  <c:v>50.228381522292139</c:v>
                </c:pt>
              </c:numCache>
            </c:numRef>
          </c:val>
          <c:smooth val="0"/>
          <c:extLst>
            <c:ext xmlns:c16="http://schemas.microsoft.com/office/drawing/2014/chart" uri="{C3380CC4-5D6E-409C-BE32-E72D297353CC}">
              <c16:uniqueId val="{00000002-055F-4C69-923C-F6D9EE457D1F}"/>
            </c:ext>
          </c:extLst>
        </c:ser>
        <c:ser>
          <c:idx val="3"/>
          <c:order val="3"/>
          <c:tx>
            <c:v>Commercial Last Year</c:v>
          </c:tx>
          <c:spPr>
            <a:ln w="22225">
              <a:solidFill>
                <a:srgbClr val="FF0000"/>
              </a:solidFill>
              <a:prstDash val="sysDot"/>
            </a:ln>
          </c:spPr>
          <c:marker>
            <c:symbol val="none"/>
          </c:marker>
          <c:cat>
            <c:numRef>
              <c:f>MAPrice!$B$781:$B$819</c:f>
              <c:numCache>
                <c:formatCode>General</c:formatCode>
                <c:ptCount val="3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numCache>
            </c:numRef>
          </c:cat>
          <c:val>
            <c:numRef>
              <c:f>MAPrice!$M$781:$M$819</c:f>
              <c:numCache>
                <c:formatCode>_("$"* #,##0.00_);_("$"* \(#,##0.00\);_("$"* "-"??_);_(@_)</c:formatCode>
                <c:ptCount val="39"/>
                <c:pt idx="0">
                  <c:v>57.659145460565945</c:v>
                </c:pt>
                <c:pt idx="1">
                  <c:v>55.247894259469625</c:v>
                </c:pt>
                <c:pt idx="2">
                  <c:v>52.787455856418077</c:v>
                </c:pt>
                <c:pt idx="3">
                  <c:v>51.502595471232759</c:v>
                </c:pt>
                <c:pt idx="4">
                  <c:v>50.080883467429949</c:v>
                </c:pt>
                <c:pt idx="5">
                  <c:v>49.541486763144846</c:v>
                </c:pt>
                <c:pt idx="6">
                  <c:v>50.403714364048689</c:v>
                </c:pt>
                <c:pt idx="7">
                  <c:v>53.817700491333518</c:v>
                </c:pt>
                <c:pt idx="8">
                  <c:v>54.728236308499071</c:v>
                </c:pt>
                <c:pt idx="9">
                  <c:v>55.92052253938823</c:v>
                </c:pt>
                <c:pt idx="10">
                  <c:v>55.68114852253553</c:v>
                </c:pt>
                <c:pt idx="11">
                  <c:v>56.621328806053462</c:v>
                </c:pt>
                <c:pt idx="12">
                  <c:v>60.684594619765811</c:v>
                </c:pt>
                <c:pt idx="13">
                  <c:v>60.28000280008542</c:v>
                </c:pt>
                <c:pt idx="14">
                  <c:v>63.080362652772976</c:v>
                </c:pt>
                <c:pt idx="15">
                  <c:v>62.684049118650094</c:v>
                </c:pt>
                <c:pt idx="16">
                  <c:v>58.747009406681293</c:v>
                </c:pt>
                <c:pt idx="17">
                  <c:v>55.536476786268423</c:v>
                </c:pt>
                <c:pt idx="18">
                  <c:v>53.703503689679295</c:v>
                </c:pt>
                <c:pt idx="19">
                  <c:v>52.553476829655025</c:v>
                </c:pt>
                <c:pt idx="20">
                  <c:v>52.441893629926035</c:v>
                </c:pt>
                <c:pt idx="21">
                  <c:v>51.021613557145734</c:v>
                </c:pt>
                <c:pt idx="22">
                  <c:v>48.553449857074142</c:v>
                </c:pt>
                <c:pt idx="23">
                  <c:v>47.186003033391771</c:v>
                </c:pt>
                <c:pt idx="24">
                  <c:v>46.002450186625744</c:v>
                </c:pt>
                <c:pt idx="25">
                  <c:v>43.675647061290341</c:v>
                </c:pt>
                <c:pt idx="26">
                  <c:v>42.819182671374989</c:v>
                </c:pt>
                <c:pt idx="27">
                  <c:v>45.775107729234016</c:v>
                </c:pt>
                <c:pt idx="28">
                  <c:v>44.973576936557059</c:v>
                </c:pt>
                <c:pt idx="29">
                  <c:v>43.000494457238275</c:v>
                </c:pt>
                <c:pt idx="30">
                  <c:v>39.954335096161273</c:v>
                </c:pt>
                <c:pt idx="31">
                  <c:v>39.089795764366031</c:v>
                </c:pt>
                <c:pt idx="32">
                  <c:v>38.588754806873759</c:v>
                </c:pt>
                <c:pt idx="33">
                  <c:v>38.10618238090133</c:v>
                </c:pt>
                <c:pt idx="34">
                  <c:v>37.636058441907984</c:v>
                </c:pt>
                <c:pt idx="35">
                  <c:v>37.184481662258293</c:v>
                </c:pt>
                <c:pt idx="36">
                  <c:v>36.742897001099749</c:v>
                </c:pt>
                <c:pt idx="37">
                  <c:v>36.305111745718314</c:v>
                </c:pt>
                <c:pt idx="38">
                  <c:v>35.85960705497402</c:v>
                </c:pt>
              </c:numCache>
            </c:numRef>
          </c:val>
          <c:smooth val="0"/>
          <c:extLst>
            <c:ext xmlns:c16="http://schemas.microsoft.com/office/drawing/2014/chart" uri="{C3380CC4-5D6E-409C-BE32-E72D297353CC}">
              <c16:uniqueId val="{00000003-055F-4C69-923C-F6D9EE457D1F}"/>
            </c:ext>
          </c:extLst>
        </c:ser>
        <c:dLbls>
          <c:showLegendKey val="0"/>
          <c:showVal val="0"/>
          <c:showCatName val="0"/>
          <c:showSerName val="0"/>
          <c:showPercent val="0"/>
          <c:showBubbleSize val="0"/>
        </c:dLbls>
        <c:marker val="1"/>
        <c:smooth val="0"/>
        <c:axId val="1277652032"/>
        <c:axId val="1"/>
      </c:lineChart>
      <c:catAx>
        <c:axId val="127765203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5"/>
        <c:tickMarkSkip val="5"/>
        <c:noMultiLvlLbl val="0"/>
      </c:catAx>
      <c:valAx>
        <c:axId val="1"/>
        <c:scaling>
          <c:orientation val="minMax"/>
          <c:min val="30"/>
        </c:scaling>
        <c:delete val="0"/>
        <c:axPos val="l"/>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52032"/>
        <c:crosses val="autoZero"/>
        <c:crossBetween val="between"/>
      </c:valAx>
    </c:plotArea>
    <c:legend>
      <c:legendPos val="r"/>
      <c:layout>
        <c:manualLayout>
          <c:xMode val="edge"/>
          <c:yMode val="edge"/>
          <c:x val="0.10714307184630968"/>
          <c:y val="0.92006285694974821"/>
          <c:w val="0.82055503642957484"/>
          <c:h val="5.2790600745722283E-2"/>
        </c:manualLayout>
      </c:layout>
      <c:overlay val="0"/>
      <c:txPr>
        <a:bodyPr/>
        <a:lstStyle/>
        <a:p>
          <a:pPr>
            <a:defRPr sz="12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Residential Real Price of Electricity, 12mth.MA (using % chg)</a:t>
            </a:r>
          </a:p>
        </c:rich>
      </c:tx>
      <c:layout>
        <c:manualLayout>
          <c:xMode val="edge"/>
          <c:yMode val="edge"/>
          <c:x val="0.1456433706656233"/>
          <c:y val="6.4625904122907293E-2"/>
        </c:manualLayout>
      </c:layout>
      <c:overlay val="0"/>
      <c:spPr>
        <a:noFill/>
        <a:ln w="25400">
          <a:noFill/>
        </a:ln>
      </c:spPr>
    </c:title>
    <c:autoTitleDeleted val="0"/>
    <c:plotArea>
      <c:layout>
        <c:manualLayout>
          <c:layoutTarget val="inner"/>
          <c:xMode val="edge"/>
          <c:yMode val="edge"/>
          <c:x val="0.1146314783242833"/>
          <c:y val="0.16528808898887637"/>
          <c:w val="0.822770720618621"/>
          <c:h val="0.62925842603007953"/>
        </c:manualLayout>
      </c:layout>
      <c:lineChart>
        <c:grouping val="standard"/>
        <c:varyColors val="0"/>
        <c:ser>
          <c:idx val="0"/>
          <c:order val="0"/>
          <c:tx>
            <c:v>RealMA_ResPrice</c:v>
          </c:tx>
          <c:spPr>
            <a:ln w="12700">
              <a:solidFill>
                <a:srgbClr val="000080"/>
              </a:solidFill>
              <a:prstDash val="solid"/>
            </a:ln>
          </c:spPr>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MAPrice_SplitPriceIndices!$F$14:$F$317</c:f>
              <c:numCache>
                <c:formatCode>0.0000</c:formatCode>
                <c:ptCount val="304"/>
                <c:pt idx="0">
                  <c:v>7.7517723002353545E-2</c:v>
                </c:pt>
                <c:pt idx="1">
                  <c:v>7.7592660215712914E-2</c:v>
                </c:pt>
                <c:pt idx="2">
                  <c:v>7.7500740345102653E-2</c:v>
                </c:pt>
                <c:pt idx="3">
                  <c:v>7.7398188343201516E-2</c:v>
                </c:pt>
                <c:pt idx="4">
                  <c:v>7.7108368669172159E-2</c:v>
                </c:pt>
                <c:pt idx="5">
                  <c:v>7.6809739917508113E-2</c:v>
                </c:pt>
                <c:pt idx="6">
                  <c:v>7.663783868677268E-2</c:v>
                </c:pt>
                <c:pt idx="7">
                  <c:v>7.6446341876261967E-2</c:v>
                </c:pt>
                <c:pt idx="8">
                  <c:v>7.6298923934954091E-2</c:v>
                </c:pt>
                <c:pt idx="9">
                  <c:v>7.6167660886225355E-2</c:v>
                </c:pt>
                <c:pt idx="10">
                  <c:v>7.6095643040951913E-2</c:v>
                </c:pt>
                <c:pt idx="11">
                  <c:v>7.598975098398239E-2</c:v>
                </c:pt>
                <c:pt idx="12">
                  <c:v>7.5778233702451972E-2</c:v>
                </c:pt>
                <c:pt idx="13">
                  <c:v>7.5703206124852609E-2</c:v>
                </c:pt>
                <c:pt idx="14">
                  <c:v>7.5579976823733186E-2</c:v>
                </c:pt>
                <c:pt idx="15">
                  <c:v>7.5579887670250825E-2</c:v>
                </c:pt>
                <c:pt idx="16">
                  <c:v>7.5667983293627714E-2</c:v>
                </c:pt>
                <c:pt idx="17">
                  <c:v>7.5826749586354339E-2</c:v>
                </c:pt>
                <c:pt idx="18">
                  <c:v>7.5834220344570935E-2</c:v>
                </c:pt>
                <c:pt idx="19">
                  <c:v>7.5802797130999147E-2</c:v>
                </c:pt>
                <c:pt idx="20">
                  <c:v>7.5785431079258378E-2</c:v>
                </c:pt>
                <c:pt idx="21">
                  <c:v>7.5813245813031796E-2</c:v>
                </c:pt>
                <c:pt idx="22">
                  <c:v>7.5543136940645073E-2</c:v>
                </c:pt>
                <c:pt idx="23">
                  <c:v>7.5287115453681497E-2</c:v>
                </c:pt>
                <c:pt idx="24">
                  <c:v>7.5006465095149383E-2</c:v>
                </c:pt>
                <c:pt idx="25">
                  <c:v>7.4710304520531887E-2</c:v>
                </c:pt>
                <c:pt idx="26">
                  <c:v>7.4412106732618805E-2</c:v>
                </c:pt>
                <c:pt idx="27">
                  <c:v>7.3971828454633515E-2</c:v>
                </c:pt>
                <c:pt idx="28">
                  <c:v>7.3831567533399464E-2</c:v>
                </c:pt>
                <c:pt idx="29">
                  <c:v>7.3714279103823249E-2</c:v>
                </c:pt>
                <c:pt idx="30">
                  <c:v>7.3558088162107196E-2</c:v>
                </c:pt>
                <c:pt idx="31">
                  <c:v>7.3416616316960864E-2</c:v>
                </c:pt>
                <c:pt idx="32">
                  <c:v>7.322107484094427E-2</c:v>
                </c:pt>
                <c:pt idx="33">
                  <c:v>7.3055118970059965E-2</c:v>
                </c:pt>
                <c:pt idx="34">
                  <c:v>7.3114316386147349E-2</c:v>
                </c:pt>
                <c:pt idx="35">
                  <c:v>7.3162473633162944E-2</c:v>
                </c:pt>
                <c:pt idx="36">
                  <c:v>7.3304430354341629E-2</c:v>
                </c:pt>
                <c:pt idx="37">
                  <c:v>7.3395955242824953E-2</c:v>
                </c:pt>
                <c:pt idx="38">
                  <c:v>7.3631196626773046E-2</c:v>
                </c:pt>
                <c:pt idx="39">
                  <c:v>7.397929368886165E-2</c:v>
                </c:pt>
                <c:pt idx="40">
                  <c:v>7.4208061442435747E-2</c:v>
                </c:pt>
                <c:pt idx="41">
                  <c:v>7.4399377466619523E-2</c:v>
                </c:pt>
                <c:pt idx="42">
                  <c:v>7.4728628693194007E-2</c:v>
                </c:pt>
                <c:pt idx="43">
                  <c:v>7.4740687081234894E-2</c:v>
                </c:pt>
                <c:pt idx="44">
                  <c:v>7.4812887429235433E-2</c:v>
                </c:pt>
                <c:pt idx="45">
                  <c:v>7.4834703178719875E-2</c:v>
                </c:pt>
                <c:pt idx="46">
                  <c:v>7.4769522794701684E-2</c:v>
                </c:pt>
                <c:pt idx="47">
                  <c:v>7.4671247200460769E-2</c:v>
                </c:pt>
                <c:pt idx="48">
                  <c:v>7.4595179145937454E-2</c:v>
                </c:pt>
                <c:pt idx="49">
                  <c:v>7.4275784285038685E-2</c:v>
                </c:pt>
                <c:pt idx="50">
                  <c:v>7.375583140258675E-2</c:v>
                </c:pt>
                <c:pt idx="51">
                  <c:v>7.330354496623738E-2</c:v>
                </c:pt>
                <c:pt idx="52">
                  <c:v>7.2661985932281223E-2</c:v>
                </c:pt>
                <c:pt idx="53">
                  <c:v>7.1933103563861608E-2</c:v>
                </c:pt>
                <c:pt idx="54">
                  <c:v>7.121571342834819E-2</c:v>
                </c:pt>
                <c:pt idx="55">
                  <c:v>7.086516279242637E-2</c:v>
                </c:pt>
                <c:pt idx="56">
                  <c:v>7.0506156127534123E-2</c:v>
                </c:pt>
                <c:pt idx="57">
                  <c:v>7.0151791737490518E-2</c:v>
                </c:pt>
                <c:pt idx="58">
                  <c:v>6.9789038444121113E-2</c:v>
                </c:pt>
                <c:pt idx="59">
                  <c:v>6.9439653571477633E-2</c:v>
                </c:pt>
                <c:pt idx="60">
                  <c:v>6.9105085727770785E-2</c:v>
                </c:pt>
                <c:pt idx="61">
                  <c:v>6.8771878994268565E-2</c:v>
                </c:pt>
                <c:pt idx="62">
                  <c:v>6.8558714463850687E-2</c:v>
                </c:pt>
                <c:pt idx="63">
                  <c:v>6.8212018960352186E-2</c:v>
                </c:pt>
                <c:pt idx="64">
                  <c:v>6.7959896928592292E-2</c:v>
                </c:pt>
                <c:pt idx="65">
                  <c:v>6.780908945767064E-2</c:v>
                </c:pt>
                <c:pt idx="66">
                  <c:v>6.7644392553391941E-2</c:v>
                </c:pt>
                <c:pt idx="67">
                  <c:v>6.7445204302287107E-2</c:v>
                </c:pt>
                <c:pt idx="68">
                  <c:v>6.7222851957880553E-2</c:v>
                </c:pt>
                <c:pt idx="69">
                  <c:v>6.70053045949556E-2</c:v>
                </c:pt>
                <c:pt idx="70">
                  <c:v>6.6783611494337786E-2</c:v>
                </c:pt>
                <c:pt idx="71">
                  <c:v>6.6509347171286023E-2</c:v>
                </c:pt>
                <c:pt idx="72">
                  <c:v>6.6197223786935142E-2</c:v>
                </c:pt>
                <c:pt idx="73">
                  <c:v>6.6055611057384458E-2</c:v>
                </c:pt>
                <c:pt idx="74">
                  <c:v>6.590575719357411E-2</c:v>
                </c:pt>
                <c:pt idx="75">
                  <c:v>6.5749838405406796E-2</c:v>
                </c:pt>
                <c:pt idx="76">
                  <c:v>6.5530046824904653E-2</c:v>
                </c:pt>
                <c:pt idx="77">
                  <c:v>6.5361082003453808E-2</c:v>
                </c:pt>
                <c:pt idx="78">
                  <c:v>6.513521342547253E-2</c:v>
                </c:pt>
                <c:pt idx="79">
                  <c:v>6.4913662192448554E-2</c:v>
                </c:pt>
                <c:pt idx="80">
                  <c:v>6.4726561823136228E-2</c:v>
                </c:pt>
                <c:pt idx="81">
                  <c:v>6.4524594209582661E-2</c:v>
                </c:pt>
                <c:pt idx="82">
                  <c:v>6.4369786214219168E-2</c:v>
                </c:pt>
                <c:pt idx="83">
                  <c:v>6.4302075068612116E-2</c:v>
                </c:pt>
                <c:pt idx="84">
                  <c:v>6.4188238372840364E-2</c:v>
                </c:pt>
                <c:pt idx="85">
                  <c:v>6.4105052087697248E-2</c:v>
                </c:pt>
                <c:pt idx="86">
                  <c:v>6.4001306747701062E-2</c:v>
                </c:pt>
                <c:pt idx="87">
                  <c:v>6.38951274273271E-2</c:v>
                </c:pt>
                <c:pt idx="88">
                  <c:v>6.3763520530054199E-2</c:v>
                </c:pt>
                <c:pt idx="89">
                  <c:v>6.3631077875933431E-2</c:v>
                </c:pt>
                <c:pt idx="90">
                  <c:v>6.3485946037265054E-2</c:v>
                </c:pt>
                <c:pt idx="91">
                  <c:v>6.3344301323291122E-2</c:v>
                </c:pt>
                <c:pt idx="92">
                  <c:v>6.3217863025562343E-2</c:v>
                </c:pt>
                <c:pt idx="93">
                  <c:v>6.3114834102632592E-2</c:v>
                </c:pt>
                <c:pt idx="94">
                  <c:v>6.2980093376941423E-2</c:v>
                </c:pt>
                <c:pt idx="95">
                  <c:v>6.2803086314408577E-2</c:v>
                </c:pt>
                <c:pt idx="96">
                  <c:v>6.2661240910064267E-2</c:v>
                </c:pt>
                <c:pt idx="97">
                  <c:v>6.254255271518705E-2</c:v>
                </c:pt>
                <c:pt idx="98">
                  <c:v>6.250122767305577E-2</c:v>
                </c:pt>
                <c:pt idx="99">
                  <c:v>6.2426061694083879E-2</c:v>
                </c:pt>
                <c:pt idx="100">
                  <c:v>6.2282735137869118E-2</c:v>
                </c:pt>
                <c:pt idx="101">
                  <c:v>6.2137159850346423E-2</c:v>
                </c:pt>
                <c:pt idx="102">
                  <c:v>6.2075968160135608E-2</c:v>
                </c:pt>
                <c:pt idx="103">
                  <c:v>6.2011805090698896E-2</c:v>
                </c:pt>
                <c:pt idx="104">
                  <c:v>6.1874747356070521E-2</c:v>
                </c:pt>
                <c:pt idx="105">
                  <c:v>6.1732257219051172E-2</c:v>
                </c:pt>
                <c:pt idx="106">
                  <c:v>6.162021014571975E-2</c:v>
                </c:pt>
                <c:pt idx="107">
                  <c:v>6.1518392407706408E-2</c:v>
                </c:pt>
                <c:pt idx="108">
                  <c:v>6.1426863152034161E-2</c:v>
                </c:pt>
                <c:pt idx="109">
                  <c:v>6.141165993094936E-2</c:v>
                </c:pt>
                <c:pt idx="110">
                  <c:v>6.1214497591693839E-2</c:v>
                </c:pt>
                <c:pt idx="111">
                  <c:v>6.1147197594148502E-2</c:v>
                </c:pt>
                <c:pt idx="112">
                  <c:v>6.114321853024246E-2</c:v>
                </c:pt>
                <c:pt idx="113">
                  <c:v>6.1092138152140402E-2</c:v>
                </c:pt>
                <c:pt idx="114">
                  <c:v>6.1065541682764651E-2</c:v>
                </c:pt>
                <c:pt idx="115">
                  <c:v>6.1158665875116064E-2</c:v>
                </c:pt>
                <c:pt idx="116">
                  <c:v>6.130255487276759E-2</c:v>
                </c:pt>
                <c:pt idx="117">
                  <c:v>6.1281069312125853E-2</c:v>
                </c:pt>
                <c:pt idx="118">
                  <c:v>6.1242644201408458E-2</c:v>
                </c:pt>
                <c:pt idx="119">
                  <c:v>6.1200096548061335E-2</c:v>
                </c:pt>
                <c:pt idx="120">
                  <c:v>6.1090513886210861E-2</c:v>
                </c:pt>
                <c:pt idx="121">
                  <c:v>6.0921859393163739E-2</c:v>
                </c:pt>
                <c:pt idx="122">
                  <c:v>6.0927844150931089E-2</c:v>
                </c:pt>
                <c:pt idx="123">
                  <c:v>6.0928062357778111E-2</c:v>
                </c:pt>
                <c:pt idx="124">
                  <c:v>6.1120339043293413E-2</c:v>
                </c:pt>
                <c:pt idx="125">
                  <c:v>6.1335451882792748E-2</c:v>
                </c:pt>
                <c:pt idx="126">
                  <c:v>6.1479376834062301E-2</c:v>
                </c:pt>
                <c:pt idx="127">
                  <c:v>6.1554333350039937E-2</c:v>
                </c:pt>
                <c:pt idx="128">
                  <c:v>6.1622030111526338E-2</c:v>
                </c:pt>
                <c:pt idx="129">
                  <c:v>6.1829635807646222E-2</c:v>
                </c:pt>
                <c:pt idx="130">
                  <c:v>6.2128993375929246E-2</c:v>
                </c:pt>
                <c:pt idx="131">
                  <c:v>6.2378653237283567E-2</c:v>
                </c:pt>
                <c:pt idx="132">
                  <c:v>6.271596036472267E-2</c:v>
                </c:pt>
                <c:pt idx="133">
                  <c:v>6.3319103957341943E-2</c:v>
                </c:pt>
                <c:pt idx="134">
                  <c:v>6.3905579116704733E-2</c:v>
                </c:pt>
                <c:pt idx="135">
                  <c:v>6.4363265512425757E-2</c:v>
                </c:pt>
                <c:pt idx="136">
                  <c:v>6.457464874380317E-2</c:v>
                </c:pt>
                <c:pt idx="137">
                  <c:v>6.4772814232447309E-2</c:v>
                </c:pt>
                <c:pt idx="138">
                  <c:v>6.5012784645534061E-2</c:v>
                </c:pt>
                <c:pt idx="139">
                  <c:v>6.5237934042696608E-2</c:v>
                </c:pt>
                <c:pt idx="140">
                  <c:v>6.5431581134317199E-2</c:v>
                </c:pt>
                <c:pt idx="141">
                  <c:v>6.5734417816351934E-2</c:v>
                </c:pt>
                <c:pt idx="142">
                  <c:v>6.5890995329167548E-2</c:v>
                </c:pt>
                <c:pt idx="143">
                  <c:v>6.6073653298044863E-2</c:v>
                </c:pt>
                <c:pt idx="144">
                  <c:v>6.6277373318439359E-2</c:v>
                </c:pt>
                <c:pt idx="145">
                  <c:v>6.5862342975555307E-2</c:v>
                </c:pt>
                <c:pt idx="146">
                  <c:v>6.5349504161900454E-2</c:v>
                </c:pt>
                <c:pt idx="147">
                  <c:v>6.4957619663850816E-2</c:v>
                </c:pt>
                <c:pt idx="148">
                  <c:v>6.488821832589857E-2</c:v>
                </c:pt>
                <c:pt idx="149">
                  <c:v>6.4811542772572436E-2</c:v>
                </c:pt>
                <c:pt idx="150">
                  <c:v>6.4785183284468487E-2</c:v>
                </c:pt>
                <c:pt idx="151">
                  <c:v>6.474045315494853E-2</c:v>
                </c:pt>
                <c:pt idx="152">
                  <c:v>6.4706986312239742E-2</c:v>
                </c:pt>
                <c:pt idx="153">
                  <c:v>6.4592741437938014E-2</c:v>
                </c:pt>
                <c:pt idx="154">
                  <c:v>6.4540206756620672E-2</c:v>
                </c:pt>
                <c:pt idx="155">
                  <c:v>6.446205715368529E-2</c:v>
                </c:pt>
                <c:pt idx="156">
                  <c:v>6.4351816008258997E-2</c:v>
                </c:pt>
                <c:pt idx="157">
                  <c:v>6.4824611391765027E-2</c:v>
                </c:pt>
                <c:pt idx="158">
                  <c:v>6.5336668418311608E-2</c:v>
                </c:pt>
                <c:pt idx="159">
                  <c:v>6.5756487785668158E-2</c:v>
                </c:pt>
                <c:pt idx="160">
                  <c:v>6.5957585436855537E-2</c:v>
                </c:pt>
                <c:pt idx="161">
                  <c:v>6.6124642723538157E-2</c:v>
                </c:pt>
                <c:pt idx="162">
                  <c:v>6.6209400587445691E-2</c:v>
                </c:pt>
                <c:pt idx="163">
                  <c:v>6.6304999756717151E-2</c:v>
                </c:pt>
                <c:pt idx="164">
                  <c:v>6.6450334842688766E-2</c:v>
                </c:pt>
                <c:pt idx="165">
                  <c:v>6.6593117701873233E-2</c:v>
                </c:pt>
                <c:pt idx="166">
                  <c:v>6.669921115140437E-2</c:v>
                </c:pt>
                <c:pt idx="167">
                  <c:v>6.6790602767278426E-2</c:v>
                </c:pt>
                <c:pt idx="168">
                  <c:v>6.6874347387340216E-2</c:v>
                </c:pt>
                <c:pt idx="169">
                  <c:v>6.6685223648192557E-2</c:v>
                </c:pt>
                <c:pt idx="170">
                  <c:v>6.6466737473041451E-2</c:v>
                </c:pt>
                <c:pt idx="171">
                  <c:v>6.6253694177651853E-2</c:v>
                </c:pt>
                <c:pt idx="172">
                  <c:v>6.5980173649603832E-2</c:v>
                </c:pt>
                <c:pt idx="173">
                  <c:v>6.5813425615896384E-2</c:v>
                </c:pt>
                <c:pt idx="174">
                  <c:v>6.5649384812192971E-2</c:v>
                </c:pt>
                <c:pt idx="175">
                  <c:v>6.5431848729902167E-2</c:v>
                </c:pt>
                <c:pt idx="176">
                  <c:v>6.5147573744953113E-2</c:v>
                </c:pt>
                <c:pt idx="177">
                  <c:v>6.4823499575174359E-2</c:v>
                </c:pt>
                <c:pt idx="178">
                  <c:v>6.453165483987329E-2</c:v>
                </c:pt>
                <c:pt idx="179">
                  <c:v>6.4299447075300789E-2</c:v>
                </c:pt>
                <c:pt idx="180">
                  <c:v>6.4093445962499593E-2</c:v>
                </c:pt>
                <c:pt idx="181">
                  <c:v>6.4506462037832987E-2</c:v>
                </c:pt>
                <c:pt idx="182">
                  <c:v>6.494073347854043E-2</c:v>
                </c:pt>
                <c:pt idx="183">
                  <c:v>6.5385054382098864E-2</c:v>
                </c:pt>
                <c:pt idx="184">
                  <c:v>6.5809552137473443E-2</c:v>
                </c:pt>
                <c:pt idx="185">
                  <c:v>6.6149067224459776E-2</c:v>
                </c:pt>
                <c:pt idx="186">
                  <c:v>6.6532311283644355E-2</c:v>
                </c:pt>
                <c:pt idx="187">
                  <c:v>6.6939438445355354E-2</c:v>
                </c:pt>
                <c:pt idx="188">
                  <c:v>6.738062044323527E-2</c:v>
                </c:pt>
                <c:pt idx="189">
                  <c:v>6.7915123404703875E-2</c:v>
                </c:pt>
                <c:pt idx="190">
                  <c:v>6.8470210904350973E-2</c:v>
                </c:pt>
                <c:pt idx="191">
                  <c:v>6.9008639146061743E-2</c:v>
                </c:pt>
                <c:pt idx="192">
                  <c:v>6.9495890891991915E-2</c:v>
                </c:pt>
                <c:pt idx="193">
                  <c:v>6.9667611658707704E-2</c:v>
                </c:pt>
                <c:pt idx="194">
                  <c:v>6.9794533554413701E-2</c:v>
                </c:pt>
                <c:pt idx="195">
                  <c:v>6.9873216861593437E-2</c:v>
                </c:pt>
                <c:pt idx="196">
                  <c:v>6.9985804215785319E-2</c:v>
                </c:pt>
                <c:pt idx="197">
                  <c:v>7.0111371772216671E-2</c:v>
                </c:pt>
                <c:pt idx="198">
                  <c:v>7.0248921094948277E-2</c:v>
                </c:pt>
                <c:pt idx="199">
                  <c:v>7.037721264591279E-2</c:v>
                </c:pt>
                <c:pt idx="200">
                  <c:v>7.0524433110542684E-2</c:v>
                </c:pt>
                <c:pt idx="201">
                  <c:v>7.0597253361468354E-2</c:v>
                </c:pt>
                <c:pt idx="202">
                  <c:v>7.0648394267614156E-2</c:v>
                </c:pt>
                <c:pt idx="203">
                  <c:v>7.06380210735046E-2</c:v>
                </c:pt>
                <c:pt idx="204">
                  <c:v>7.0693659530134165E-2</c:v>
                </c:pt>
                <c:pt idx="205">
                  <c:v>7.0423264904837871E-2</c:v>
                </c:pt>
                <c:pt idx="206">
                  <c:v>7.024733545481579E-2</c:v>
                </c:pt>
                <c:pt idx="207">
                  <c:v>7.0043031417150306E-2</c:v>
                </c:pt>
                <c:pt idx="208">
                  <c:v>6.9802794057471848E-2</c:v>
                </c:pt>
                <c:pt idx="209">
                  <c:v>6.9562205171149555E-2</c:v>
                </c:pt>
                <c:pt idx="210">
                  <c:v>6.92479981903701E-2</c:v>
                </c:pt>
                <c:pt idx="211">
                  <c:v>6.896129827638102E-2</c:v>
                </c:pt>
                <c:pt idx="212">
                  <c:v>6.8684022624758381E-2</c:v>
                </c:pt>
                <c:pt idx="213">
                  <c:v>6.8428989410617161E-2</c:v>
                </c:pt>
                <c:pt idx="214">
                  <c:v>6.8234892897085328E-2</c:v>
                </c:pt>
                <c:pt idx="215">
                  <c:v>6.8206061698995082E-2</c:v>
                </c:pt>
                <c:pt idx="216">
                  <c:v>6.8167269522912577E-2</c:v>
                </c:pt>
                <c:pt idx="217">
                  <c:v>6.9056472203793462E-2</c:v>
                </c:pt>
                <c:pt idx="218">
                  <c:v>6.9812131126191973E-2</c:v>
                </c:pt>
                <c:pt idx="219">
                  <c:v>7.0648286729369139E-2</c:v>
                </c:pt>
                <c:pt idx="220">
                  <c:v>7.155334841378784E-2</c:v>
                </c:pt>
                <c:pt idx="221">
                  <c:v>7.2035032219228981E-2</c:v>
                </c:pt>
                <c:pt idx="222">
                  <c:v>7.248699291658825E-2</c:v>
                </c:pt>
                <c:pt idx="223">
                  <c:v>7.2977537683045518E-2</c:v>
                </c:pt>
                <c:pt idx="224">
                  <c:v>7.344688340592341E-2</c:v>
                </c:pt>
                <c:pt idx="225">
                  <c:v>7.3941417419647021E-2</c:v>
                </c:pt>
                <c:pt idx="226">
                  <c:v>7.4312332243206339E-2</c:v>
                </c:pt>
                <c:pt idx="227">
                  <c:v>7.445037224513297E-2</c:v>
                </c:pt>
                <c:pt idx="228">
                  <c:v>7.4584244827324092E-2</c:v>
                </c:pt>
                <c:pt idx="229">
                  <c:v>7.3780347202211272E-2</c:v>
                </c:pt>
                <c:pt idx="230">
                  <c:v>7.3002346969745543E-2</c:v>
                </c:pt>
                <c:pt idx="231">
                  <c:v>7.2184480979550644E-2</c:v>
                </c:pt>
                <c:pt idx="232">
                  <c:v>7.1381959503689113E-2</c:v>
                </c:pt>
                <c:pt idx="233">
                  <c:v>7.1075043120957263E-2</c:v>
                </c:pt>
                <c:pt idx="234">
                  <c:v>7.0954267951294309E-2</c:v>
                </c:pt>
                <c:pt idx="235">
                  <c:v>7.081521761568256E-2</c:v>
                </c:pt>
                <c:pt idx="236">
                  <c:v>7.0676115261188763E-2</c:v>
                </c:pt>
                <c:pt idx="237">
                  <c:v>7.0514127060446061E-2</c:v>
                </c:pt>
                <c:pt idx="238">
                  <c:v>7.0350432529299747E-2</c:v>
                </c:pt>
                <c:pt idx="239">
                  <c:v>7.0159366031444778E-2</c:v>
                </c:pt>
                <c:pt idx="240">
                  <c:v>6.9972707651219199E-2</c:v>
                </c:pt>
                <c:pt idx="241">
                  <c:v>6.9597986190036917E-2</c:v>
                </c:pt>
                <c:pt idx="242">
                  <c:v>6.9198770695468301E-2</c:v>
                </c:pt>
                <c:pt idx="243">
                  <c:v>6.8794158691646137E-2</c:v>
                </c:pt>
                <c:pt idx="244">
                  <c:v>6.8336261134750137E-2</c:v>
                </c:pt>
                <c:pt idx="245">
                  <c:v>6.7858192373960693E-2</c:v>
                </c:pt>
                <c:pt idx="246">
                  <c:v>6.7380645997227137E-2</c:v>
                </c:pt>
                <c:pt idx="247">
                  <c:v>6.6901240531974146E-2</c:v>
                </c:pt>
                <c:pt idx="248">
                  <c:v>6.6413325460964692E-2</c:v>
                </c:pt>
                <c:pt idx="249">
                  <c:v>6.5925811712276947E-2</c:v>
                </c:pt>
                <c:pt idx="250">
                  <c:v>6.5453879456661007E-2</c:v>
                </c:pt>
                <c:pt idx="251">
                  <c:v>6.5070539248350601E-2</c:v>
                </c:pt>
                <c:pt idx="252">
                  <c:v>6.4665914935889246E-2</c:v>
                </c:pt>
                <c:pt idx="253">
                  <c:v>6.4511672669776171E-2</c:v>
                </c:pt>
                <c:pt idx="254">
                  <c:v>6.4385526490583211E-2</c:v>
                </c:pt>
                <c:pt idx="255">
                  <c:v>6.4248634613192648E-2</c:v>
                </c:pt>
                <c:pt idx="256">
                  <c:v>6.4125500401686228E-2</c:v>
                </c:pt>
                <c:pt idx="257">
                  <c:v>6.4048482526981268E-2</c:v>
                </c:pt>
                <c:pt idx="258">
                  <c:v>6.3964390929966808E-2</c:v>
                </c:pt>
                <c:pt idx="259">
                  <c:v>6.3897884145556236E-2</c:v>
                </c:pt>
                <c:pt idx="260">
                  <c:v>6.3812770843188357E-2</c:v>
                </c:pt>
                <c:pt idx="261">
                  <c:v>6.3715683455343244E-2</c:v>
                </c:pt>
                <c:pt idx="262">
                  <c:v>6.361142529384646E-2</c:v>
                </c:pt>
                <c:pt idx="263">
                  <c:v>6.3495277209106138E-2</c:v>
                </c:pt>
                <c:pt idx="264">
                  <c:v>6.3404834480005487E-2</c:v>
                </c:pt>
                <c:pt idx="265">
                  <c:v>6.3115353645770908E-2</c:v>
                </c:pt>
                <c:pt idx="266">
                  <c:v>6.2812812165599516E-2</c:v>
                </c:pt>
                <c:pt idx="267">
                  <c:v>6.2524910148655563E-2</c:v>
                </c:pt>
                <c:pt idx="268">
                  <c:v>6.2272100882224207E-2</c:v>
                </c:pt>
                <c:pt idx="269">
                  <c:v>6.2000884587171214E-2</c:v>
                </c:pt>
                <c:pt idx="270">
                  <c:v>6.1709648233376428E-2</c:v>
                </c:pt>
                <c:pt idx="271">
                  <c:v>6.1404758826298811E-2</c:v>
                </c:pt>
                <c:pt idx="272">
                  <c:v>6.1125282759088274E-2</c:v>
                </c:pt>
                <c:pt idx="273">
                  <c:v>6.0864296733317891E-2</c:v>
                </c:pt>
                <c:pt idx="274">
                  <c:v>6.0613569165899377E-2</c:v>
                </c:pt>
                <c:pt idx="275">
                  <c:v>6.0600231137412232E-2</c:v>
                </c:pt>
                <c:pt idx="276">
                  <c:v>6.0578665757712952E-2</c:v>
                </c:pt>
                <c:pt idx="277">
                  <c:v>6.0813755345179264E-2</c:v>
                </c:pt>
                <c:pt idx="278">
                  <c:v>6.1061381567212025E-2</c:v>
                </c:pt>
                <c:pt idx="279">
                  <c:v>6.1355293489323816E-2</c:v>
                </c:pt>
                <c:pt idx="280">
                  <c:v>6.1639738537674606E-2</c:v>
                </c:pt>
                <c:pt idx="281">
                  <c:v>6.1831848659724929E-2</c:v>
                </c:pt>
                <c:pt idx="282">
                  <c:v>6.199423653895398E-2</c:v>
                </c:pt>
                <c:pt idx="283">
                  <c:v>6.2149177479342392E-2</c:v>
                </c:pt>
                <c:pt idx="284">
                  <c:v>6.2317089094727225E-2</c:v>
                </c:pt>
                <c:pt idx="285">
                  <c:v>6.2484613605097571E-2</c:v>
                </c:pt>
                <c:pt idx="286">
                  <c:v>6.2683874076406298E-2</c:v>
                </c:pt>
                <c:pt idx="287">
                  <c:v>6.2724849021574991E-2</c:v>
                </c:pt>
                <c:pt idx="288">
                  <c:v>6.2760356277161894E-2</c:v>
                </c:pt>
                <c:pt idx="289">
                  <c:v>6.2720068146737071E-2</c:v>
                </c:pt>
                <c:pt idx="290">
                  <c:v>6.2700236552436284E-2</c:v>
                </c:pt>
                <c:pt idx="291">
                  <c:v>6.2611857522585232E-2</c:v>
                </c:pt>
                <c:pt idx="292">
                  <c:v>6.2489759976149251E-2</c:v>
                </c:pt>
                <c:pt idx="293">
                  <c:v>6.2421900454976774E-2</c:v>
                </c:pt>
                <c:pt idx="294">
                  <c:v>6.2357807180797593E-2</c:v>
                </c:pt>
                <c:pt idx="295">
                  <c:v>6.2299355968918946E-2</c:v>
                </c:pt>
                <c:pt idx="296">
                  <c:v>6.2243393270822872E-2</c:v>
                </c:pt>
                <c:pt idx="297">
                  <c:v>6.219440195816487E-2</c:v>
                </c:pt>
                <c:pt idx="298">
                  <c:v>6.2125898322112683E-2</c:v>
                </c:pt>
                <c:pt idx="299">
                  <c:v>6.1991375948501931E-2</c:v>
                </c:pt>
                <c:pt idx="300">
                  <c:v>6.1891435592993253E-2</c:v>
                </c:pt>
                <c:pt idx="301">
                  <c:v>6.1695177484979567E-2</c:v>
                </c:pt>
                <c:pt idx="302">
                  <c:v>6.1520384248202199E-2</c:v>
                </c:pt>
                <c:pt idx="303">
                  <c:v>6.1399893581030464E-2</c:v>
                </c:pt>
              </c:numCache>
            </c:numRef>
          </c:val>
          <c:smooth val="0"/>
          <c:extLst>
            <c:ext xmlns:c16="http://schemas.microsoft.com/office/drawing/2014/chart" uri="{C3380CC4-5D6E-409C-BE32-E72D297353CC}">
              <c16:uniqueId val="{00000000-18EB-42E2-89F8-B888D46B4562}"/>
            </c:ext>
          </c:extLst>
        </c:ser>
        <c:ser>
          <c:idx val="1"/>
          <c:order val="1"/>
          <c:tx>
            <c:v>Decrease_ResPrice</c:v>
          </c:tx>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MAPrice_SplitPriceIndices!$BR$14:$BR$317</c:f>
              <c:numCache>
                <c:formatCode>0.0000</c:formatCode>
                <c:ptCount val="304"/>
                <c:pt idx="0">
                  <c:v>7.7517723002353545E-2</c:v>
                </c:pt>
                <c:pt idx="1">
                  <c:v>7.7517723002353545E-2</c:v>
                </c:pt>
                <c:pt idx="2">
                  <c:v>7.7425912024293039E-2</c:v>
                </c:pt>
                <c:pt idx="3">
                  <c:v>7.7323495723200006E-2</c:v>
                </c:pt>
                <c:pt idx="4">
                  <c:v>7.7034761287019915E-2</c:v>
                </c:pt>
                <c:pt idx="5">
                  <c:v>7.6737289078191093E-2</c:v>
                </c:pt>
                <c:pt idx="6">
                  <c:v>7.6565772564721468E-2</c:v>
                </c:pt>
                <c:pt idx="7">
                  <c:v>7.6374754251896285E-2</c:v>
                </c:pt>
                <c:pt idx="8">
                  <c:v>7.6227620589062517E-2</c:v>
                </c:pt>
                <c:pt idx="9">
                  <c:v>7.6096583362495779E-2</c:v>
                </c:pt>
                <c:pt idx="10">
                  <c:v>7.6024633611344927E-2</c:v>
                </c:pt>
                <c:pt idx="11">
                  <c:v>7.5918888910088314E-2</c:v>
                </c:pt>
                <c:pt idx="12">
                  <c:v>7.5707960386381251E-2</c:v>
                </c:pt>
                <c:pt idx="13">
                  <c:v>7.5633007093139359E-2</c:v>
                </c:pt>
                <c:pt idx="14">
                  <c:v>7.5509978384061302E-2</c:v>
                </c:pt>
                <c:pt idx="15">
                  <c:v>7.5509889230684107E-2</c:v>
                </c:pt>
                <c:pt idx="16">
                  <c:v>7.5509889230684107E-2</c:v>
                </c:pt>
                <c:pt idx="17">
                  <c:v>7.5509889230684107E-2</c:v>
                </c:pt>
                <c:pt idx="18">
                  <c:v>7.5509889230684107E-2</c:v>
                </c:pt>
                <c:pt idx="19">
                  <c:v>7.5478479037861354E-2</c:v>
                </c:pt>
                <c:pt idx="20">
                  <c:v>7.5461116964598479E-2</c:v>
                </c:pt>
                <c:pt idx="21">
                  <c:v>7.5461116964598479E-2</c:v>
                </c:pt>
                <c:pt idx="22">
                  <c:v>7.5191970441233477E-2</c:v>
                </c:pt>
                <c:pt idx="23">
                  <c:v>7.4936816630731873E-2</c:v>
                </c:pt>
                <c:pt idx="24">
                  <c:v>7.4657212462152303E-2</c:v>
                </c:pt>
                <c:pt idx="25">
                  <c:v>7.4362221267878836E-2</c:v>
                </c:pt>
                <c:pt idx="26">
                  <c:v>7.4065213702938171E-2</c:v>
                </c:pt>
                <c:pt idx="27">
                  <c:v>7.3627540444089923E-2</c:v>
                </c:pt>
                <c:pt idx="28">
                  <c:v>7.3487545477158162E-2</c:v>
                </c:pt>
                <c:pt idx="29">
                  <c:v>7.3370443371347946E-2</c:v>
                </c:pt>
                <c:pt idx="30">
                  <c:v>7.3214583377862963E-2</c:v>
                </c:pt>
                <c:pt idx="31">
                  <c:v>7.3073383620850904E-2</c:v>
                </c:pt>
                <c:pt idx="32">
                  <c:v>7.2878362959750073E-2</c:v>
                </c:pt>
                <c:pt idx="33">
                  <c:v>7.2712783228537858E-2</c:v>
                </c:pt>
                <c:pt idx="34">
                  <c:v>7.2712783228537858E-2</c:v>
                </c:pt>
                <c:pt idx="35">
                  <c:v>7.2712783228537858E-2</c:v>
                </c:pt>
                <c:pt idx="36">
                  <c:v>7.2712783228537858E-2</c:v>
                </c:pt>
                <c:pt idx="37">
                  <c:v>7.2712783228537858E-2</c:v>
                </c:pt>
                <c:pt idx="38">
                  <c:v>7.2712783228537858E-2</c:v>
                </c:pt>
                <c:pt idx="39">
                  <c:v>7.2712783228537858E-2</c:v>
                </c:pt>
                <c:pt idx="40">
                  <c:v>7.2712783228537858E-2</c:v>
                </c:pt>
                <c:pt idx="41">
                  <c:v>7.2712783228537858E-2</c:v>
                </c:pt>
                <c:pt idx="42">
                  <c:v>7.2712783228537858E-2</c:v>
                </c:pt>
                <c:pt idx="43">
                  <c:v>7.2712783228537858E-2</c:v>
                </c:pt>
                <c:pt idx="44">
                  <c:v>7.2712783228537858E-2</c:v>
                </c:pt>
                <c:pt idx="45">
                  <c:v>7.2712783228537858E-2</c:v>
                </c:pt>
                <c:pt idx="46">
                  <c:v>7.2647659616074584E-2</c:v>
                </c:pt>
                <c:pt idx="47">
                  <c:v>7.2549513193347168E-2</c:v>
                </c:pt>
                <c:pt idx="48">
                  <c:v>7.2473522629814505E-2</c:v>
                </c:pt>
                <c:pt idx="49">
                  <c:v>7.2155495324813274E-2</c:v>
                </c:pt>
                <c:pt idx="50">
                  <c:v>7.1639182269292459E-2</c:v>
                </c:pt>
                <c:pt idx="51">
                  <c:v>7.1189669349512763E-2</c:v>
                </c:pt>
                <c:pt idx="52">
                  <c:v>7.0553725296308767E-2</c:v>
                </c:pt>
                <c:pt idx="53">
                  <c:v>6.9832154447113076E-2</c:v>
                </c:pt>
                <c:pt idx="54">
                  <c:v>6.9121918856322948E-2</c:v>
                </c:pt>
                <c:pt idx="55">
                  <c:v>6.8773093763015658E-2</c:v>
                </c:pt>
                <c:pt idx="56">
                  <c:v>6.8415905844886396E-2</c:v>
                </c:pt>
                <c:pt idx="57">
                  <c:v>6.8063322492525571E-2</c:v>
                </c:pt>
                <c:pt idx="58">
                  <c:v>6.7702444988050378E-2</c:v>
                </c:pt>
                <c:pt idx="59">
                  <c:v>6.7354809240942268E-2</c:v>
                </c:pt>
                <c:pt idx="60">
                  <c:v>6.7021853381689339E-2</c:v>
                </c:pt>
                <c:pt idx="61">
                  <c:v>6.6690253284313564E-2</c:v>
                </c:pt>
                <c:pt idx="62">
                  <c:v>6.6477749476238787E-2</c:v>
                </c:pt>
                <c:pt idx="63">
                  <c:v>6.613280718198708E-2</c:v>
                </c:pt>
                <c:pt idx="64">
                  <c:v>6.5881617031732342E-2</c:v>
                </c:pt>
                <c:pt idx="65">
                  <c:v>6.5731144212484896E-2</c:v>
                </c:pt>
                <c:pt idx="66">
                  <c:v>6.5566847329361119E-2</c:v>
                </c:pt>
                <c:pt idx="67">
                  <c:v>6.5368245615556431E-2</c:v>
                </c:pt>
                <c:pt idx="68">
                  <c:v>6.5146626319045192E-2</c:v>
                </c:pt>
                <c:pt idx="69">
                  <c:v>6.4929782985386139E-2</c:v>
                </c:pt>
                <c:pt idx="70">
                  <c:v>6.4708823376409902E-2</c:v>
                </c:pt>
                <c:pt idx="71">
                  <c:v>6.4435685391350583E-2</c:v>
                </c:pt>
                <c:pt idx="72">
                  <c:v>6.4125026778662664E-2</c:v>
                </c:pt>
                <c:pt idx="73">
                  <c:v>6.3983716994825163E-2</c:v>
                </c:pt>
                <c:pt idx="74">
                  <c:v>6.3834203089727468E-2</c:v>
                </c:pt>
                <c:pt idx="75">
                  <c:v>6.3678653171739916E-2</c:v>
                </c:pt>
                <c:pt idx="76">
                  <c:v>6.3459596320630751E-2</c:v>
                </c:pt>
                <c:pt idx="77">
                  <c:v>6.3291067163615863E-2</c:v>
                </c:pt>
                <c:pt idx="78">
                  <c:v>6.3065979120670967E-2</c:v>
                </c:pt>
                <c:pt idx="79">
                  <c:v>6.2845181473092912E-2</c:v>
                </c:pt>
                <c:pt idx="80">
                  <c:v>6.2658620382370245E-2</c:v>
                </c:pt>
                <c:pt idx="81">
                  <c:v>6.2457282972488488E-2</c:v>
                </c:pt>
                <c:pt idx="82">
                  <c:v>6.2302846393880451E-2</c:v>
                </c:pt>
                <c:pt idx="83">
                  <c:v>6.2235206474224404E-2</c:v>
                </c:pt>
                <c:pt idx="84">
                  <c:v>6.2121571308392243E-2</c:v>
                </c:pt>
                <c:pt idx="85">
                  <c:v>6.2038492830508073E-2</c:v>
                </c:pt>
                <c:pt idx="86">
                  <c:v>6.1934915388286244E-2</c:v>
                </c:pt>
                <c:pt idx="87">
                  <c:v>6.182891222131677E-2</c:v>
                </c:pt>
                <c:pt idx="88">
                  <c:v>6.1697576399102443E-2</c:v>
                </c:pt>
                <c:pt idx="89">
                  <c:v>6.1565408840467073E-2</c:v>
                </c:pt>
                <c:pt idx="90">
                  <c:v>6.1420608023231911E-2</c:v>
                </c:pt>
                <c:pt idx="91">
                  <c:v>6.1279279335500779E-2</c:v>
                </c:pt>
                <c:pt idx="92">
                  <c:v>6.1153093414746708E-2</c:v>
                </c:pt>
                <c:pt idx="93">
                  <c:v>6.1050232402569585E-2</c:v>
                </c:pt>
                <c:pt idx="94">
                  <c:v>6.091577932816386E-2</c:v>
                </c:pt>
                <c:pt idx="95">
                  <c:v>6.0739269748224425E-2</c:v>
                </c:pt>
                <c:pt idx="96">
                  <c:v>6.0597744712191835E-2</c:v>
                </c:pt>
                <c:pt idx="97">
                  <c:v>6.0479281327538589E-2</c:v>
                </c:pt>
                <c:pt idx="98">
                  <c:v>6.0437983590962217E-2</c:v>
                </c:pt>
                <c:pt idx="99">
                  <c:v>6.0362908009004991E-2</c:v>
                </c:pt>
                <c:pt idx="100">
                  <c:v>6.0219910522110939E-2</c:v>
                </c:pt>
                <c:pt idx="101">
                  <c:v>6.0074675492033436E-2</c:v>
                </c:pt>
                <c:pt idx="102">
                  <c:v>6.0013544062429314E-2</c:v>
                </c:pt>
                <c:pt idx="103">
                  <c:v>5.9949447313335263E-2</c:v>
                </c:pt>
                <c:pt idx="104">
                  <c:v>5.981269250203889E-2</c:v>
                </c:pt>
                <c:pt idx="105">
                  <c:v>5.967053050274964E-2</c:v>
                </c:pt>
                <c:pt idx="106">
                  <c:v>5.9558686800349522E-2</c:v>
                </c:pt>
                <c:pt idx="107">
                  <c:v>5.9457037300187851E-2</c:v>
                </c:pt>
                <c:pt idx="108">
                  <c:v>5.9365644225002706E-2</c:v>
                </c:pt>
                <c:pt idx="109">
                  <c:v>5.9350444766733061E-2</c:v>
                </c:pt>
                <c:pt idx="110">
                  <c:v>5.9153915417826025E-2</c:v>
                </c:pt>
                <c:pt idx="111">
                  <c:v>5.908668941075431E-2</c:v>
                </c:pt>
                <c:pt idx="112">
                  <c:v>5.9082710605779999E-2</c:v>
                </c:pt>
                <c:pt idx="113">
                  <c:v>5.9031672901339712E-2</c:v>
                </c:pt>
                <c:pt idx="114">
                  <c:v>5.9005088010739962E-2</c:v>
                </c:pt>
                <c:pt idx="115">
                  <c:v>5.9005088010739962E-2</c:v>
                </c:pt>
                <c:pt idx="116">
                  <c:v>5.9005088010739962E-2</c:v>
                </c:pt>
                <c:pt idx="117">
                  <c:v>5.898360998044206E-2</c:v>
                </c:pt>
                <c:pt idx="118">
                  <c:v>5.894520896344807E-2</c:v>
                </c:pt>
                <c:pt idx="119">
                  <c:v>5.8902690869615054E-2</c:v>
                </c:pt>
                <c:pt idx="120">
                  <c:v>5.8793304422484094E-2</c:v>
                </c:pt>
                <c:pt idx="121">
                  <c:v>5.8625115539172684E-2</c:v>
                </c:pt>
                <c:pt idx="122">
                  <c:v>5.8625115539172684E-2</c:v>
                </c:pt>
                <c:pt idx="123">
                  <c:v>5.8625115539172684E-2</c:v>
                </c:pt>
                <c:pt idx="124">
                  <c:v>5.8625115539172684E-2</c:v>
                </c:pt>
                <c:pt idx="125">
                  <c:v>5.8625115539172684E-2</c:v>
                </c:pt>
                <c:pt idx="126">
                  <c:v>5.8625115539172684E-2</c:v>
                </c:pt>
                <c:pt idx="127">
                  <c:v>5.8625115539172684E-2</c:v>
                </c:pt>
                <c:pt idx="128">
                  <c:v>5.8625115539172684E-2</c:v>
                </c:pt>
                <c:pt idx="129">
                  <c:v>5.8625115539172684E-2</c:v>
                </c:pt>
                <c:pt idx="130">
                  <c:v>5.8625115539172684E-2</c:v>
                </c:pt>
                <c:pt idx="131">
                  <c:v>5.8625115539172684E-2</c:v>
                </c:pt>
                <c:pt idx="132">
                  <c:v>5.8625115539172684E-2</c:v>
                </c:pt>
                <c:pt idx="133">
                  <c:v>5.8625115539172684E-2</c:v>
                </c:pt>
                <c:pt idx="134">
                  <c:v>5.8625115539172684E-2</c:v>
                </c:pt>
                <c:pt idx="135">
                  <c:v>5.8625115539172684E-2</c:v>
                </c:pt>
                <c:pt idx="136">
                  <c:v>5.8625115539172684E-2</c:v>
                </c:pt>
                <c:pt idx="137">
                  <c:v>5.8625115539172684E-2</c:v>
                </c:pt>
                <c:pt idx="138">
                  <c:v>5.8625115539172684E-2</c:v>
                </c:pt>
                <c:pt idx="139">
                  <c:v>5.8625115539172684E-2</c:v>
                </c:pt>
                <c:pt idx="140">
                  <c:v>5.8625115539172684E-2</c:v>
                </c:pt>
                <c:pt idx="141">
                  <c:v>5.8625115539172684E-2</c:v>
                </c:pt>
                <c:pt idx="142">
                  <c:v>5.8625115539172684E-2</c:v>
                </c:pt>
                <c:pt idx="143">
                  <c:v>5.8625115539172684E-2</c:v>
                </c:pt>
                <c:pt idx="144">
                  <c:v>5.8625115539172684E-2</c:v>
                </c:pt>
                <c:pt idx="145">
                  <c:v>5.8212684125257749E-2</c:v>
                </c:pt>
                <c:pt idx="146">
                  <c:v>5.7703838544107371E-2</c:v>
                </c:pt>
                <c:pt idx="147">
                  <c:v>5.7314304078575677E-2</c:v>
                </c:pt>
                <c:pt idx="148">
                  <c:v>5.7244976889672221E-2</c:v>
                </c:pt>
                <c:pt idx="149">
                  <c:v>5.716839194047469E-2</c:v>
                </c:pt>
                <c:pt idx="150">
                  <c:v>5.7142043173032266E-2</c:v>
                </c:pt>
                <c:pt idx="151">
                  <c:v>5.7097343926877694E-2</c:v>
                </c:pt>
                <c:pt idx="152">
                  <c:v>5.7063894384473526E-2</c:v>
                </c:pt>
                <c:pt idx="153">
                  <c:v>5.6949851217777854E-2</c:v>
                </c:pt>
                <c:pt idx="154">
                  <c:v>5.6897359264059304E-2</c:v>
                </c:pt>
                <c:pt idx="155">
                  <c:v>5.6819304289894818E-2</c:v>
                </c:pt>
                <c:pt idx="156">
                  <c:v>5.6709251675686446E-2</c:v>
                </c:pt>
                <c:pt idx="157">
                  <c:v>5.6709251675686446E-2</c:v>
                </c:pt>
                <c:pt idx="158">
                  <c:v>5.6709251675686446E-2</c:v>
                </c:pt>
                <c:pt idx="159">
                  <c:v>5.6709251675686446E-2</c:v>
                </c:pt>
                <c:pt idx="160">
                  <c:v>5.6709251675686446E-2</c:v>
                </c:pt>
                <c:pt idx="161">
                  <c:v>5.6709251675686446E-2</c:v>
                </c:pt>
                <c:pt idx="162">
                  <c:v>5.6709251675686446E-2</c:v>
                </c:pt>
                <c:pt idx="163">
                  <c:v>5.6709251675686446E-2</c:v>
                </c:pt>
                <c:pt idx="164">
                  <c:v>5.6709251675686446E-2</c:v>
                </c:pt>
                <c:pt idx="165">
                  <c:v>5.6709251675686446E-2</c:v>
                </c:pt>
                <c:pt idx="166">
                  <c:v>5.6709251675686446E-2</c:v>
                </c:pt>
                <c:pt idx="167">
                  <c:v>5.6709251675686446E-2</c:v>
                </c:pt>
                <c:pt idx="168">
                  <c:v>5.6709251675686446E-2</c:v>
                </c:pt>
                <c:pt idx="169">
                  <c:v>5.6520662787196869E-2</c:v>
                </c:pt>
                <c:pt idx="170">
                  <c:v>5.630289245591822E-2</c:v>
                </c:pt>
                <c:pt idx="171">
                  <c:v>5.6090532020067634E-2</c:v>
                </c:pt>
                <c:pt idx="172">
                  <c:v>5.5818140689118619E-2</c:v>
                </c:pt>
                <c:pt idx="173">
                  <c:v>5.5651814068469176E-2</c:v>
                </c:pt>
                <c:pt idx="174">
                  <c:v>5.5488182138563595E-2</c:v>
                </c:pt>
                <c:pt idx="175">
                  <c:v>5.5271366884765458E-2</c:v>
                </c:pt>
                <c:pt idx="176">
                  <c:v>5.4988326959938293E-2</c:v>
                </c:pt>
                <c:pt idx="177">
                  <c:v>5.4665864885000234E-2</c:v>
                </c:pt>
                <c:pt idx="178">
                  <c:v>5.4375334076748473E-2</c:v>
                </c:pt>
                <c:pt idx="179">
                  <c:v>5.414396187800892E-2</c:v>
                </c:pt>
                <c:pt idx="180">
                  <c:v>5.3938620746909055E-2</c:v>
                </c:pt>
                <c:pt idx="181">
                  <c:v>5.3938620746909055E-2</c:v>
                </c:pt>
                <c:pt idx="182">
                  <c:v>5.3938620746909055E-2</c:v>
                </c:pt>
                <c:pt idx="183">
                  <c:v>5.3938620746909055E-2</c:v>
                </c:pt>
                <c:pt idx="184">
                  <c:v>5.3938620746909055E-2</c:v>
                </c:pt>
                <c:pt idx="185">
                  <c:v>5.3938620746909055E-2</c:v>
                </c:pt>
                <c:pt idx="186">
                  <c:v>5.3938620746909055E-2</c:v>
                </c:pt>
                <c:pt idx="187">
                  <c:v>5.3938620746909055E-2</c:v>
                </c:pt>
                <c:pt idx="188">
                  <c:v>5.3938620746909055E-2</c:v>
                </c:pt>
                <c:pt idx="189">
                  <c:v>5.3938620746909055E-2</c:v>
                </c:pt>
                <c:pt idx="190">
                  <c:v>5.3938620746909055E-2</c:v>
                </c:pt>
                <c:pt idx="191">
                  <c:v>5.3938620746909055E-2</c:v>
                </c:pt>
                <c:pt idx="192">
                  <c:v>5.3938620746909055E-2</c:v>
                </c:pt>
                <c:pt idx="193">
                  <c:v>5.3938620746909055E-2</c:v>
                </c:pt>
                <c:pt idx="194">
                  <c:v>5.3938620746909055E-2</c:v>
                </c:pt>
                <c:pt idx="195">
                  <c:v>5.3938620746909055E-2</c:v>
                </c:pt>
                <c:pt idx="196">
                  <c:v>5.3938620746909055E-2</c:v>
                </c:pt>
                <c:pt idx="197">
                  <c:v>5.3938620746909055E-2</c:v>
                </c:pt>
                <c:pt idx="198">
                  <c:v>5.3938620746909055E-2</c:v>
                </c:pt>
                <c:pt idx="199">
                  <c:v>5.3938620746909055E-2</c:v>
                </c:pt>
                <c:pt idx="200">
                  <c:v>5.3938620746909055E-2</c:v>
                </c:pt>
                <c:pt idx="201">
                  <c:v>5.3938620746909055E-2</c:v>
                </c:pt>
                <c:pt idx="202">
                  <c:v>5.3938620746909055E-2</c:v>
                </c:pt>
                <c:pt idx="203">
                  <c:v>5.3928249075879495E-2</c:v>
                </c:pt>
                <c:pt idx="204">
                  <c:v>5.3928249075879495E-2</c:v>
                </c:pt>
                <c:pt idx="205">
                  <c:v>5.3658888677045311E-2</c:v>
                </c:pt>
                <c:pt idx="206">
                  <c:v>5.3483398729102932E-2</c:v>
                </c:pt>
                <c:pt idx="207">
                  <c:v>5.3279688879665887E-2</c:v>
                </c:pt>
                <c:pt idx="208">
                  <c:v>5.3040275499016E-2</c:v>
                </c:pt>
                <c:pt idx="209">
                  <c:v>5.2800515849015885E-2</c:v>
                </c:pt>
                <c:pt idx="210">
                  <c:v>5.2487728116325641E-2</c:v>
                </c:pt>
                <c:pt idx="211">
                  <c:v>5.2202215194637122E-2</c:v>
                </c:pt>
                <c:pt idx="212">
                  <c:v>5.1926054397126928E-2</c:v>
                </c:pt>
                <c:pt idx="213">
                  <c:v>5.1671968156354914E-2</c:v>
                </c:pt>
                <c:pt idx="214">
                  <c:v>5.1478422191017489E-2</c:v>
                </c:pt>
                <c:pt idx="215">
                  <c:v>5.1449603174934841E-2</c:v>
                </c:pt>
                <c:pt idx="216">
                  <c:v>5.1410833061890253E-2</c:v>
                </c:pt>
                <c:pt idx="217">
                  <c:v>5.1410833061890253E-2</c:v>
                </c:pt>
                <c:pt idx="218">
                  <c:v>5.1410833061890253E-2</c:v>
                </c:pt>
                <c:pt idx="219">
                  <c:v>5.1410833061890253E-2</c:v>
                </c:pt>
                <c:pt idx="220">
                  <c:v>5.1410833061890253E-2</c:v>
                </c:pt>
                <c:pt idx="221">
                  <c:v>5.1410833061890253E-2</c:v>
                </c:pt>
                <c:pt idx="222">
                  <c:v>5.1410833061890253E-2</c:v>
                </c:pt>
                <c:pt idx="223">
                  <c:v>5.1410833061890253E-2</c:v>
                </c:pt>
                <c:pt idx="224">
                  <c:v>5.1410833061890253E-2</c:v>
                </c:pt>
                <c:pt idx="225">
                  <c:v>5.1410833061890253E-2</c:v>
                </c:pt>
                <c:pt idx="226">
                  <c:v>5.1410833061890253E-2</c:v>
                </c:pt>
                <c:pt idx="227">
                  <c:v>5.1410833061890253E-2</c:v>
                </c:pt>
                <c:pt idx="228">
                  <c:v>5.1410833061890253E-2</c:v>
                </c:pt>
                <c:pt idx="229">
                  <c:v>5.061560015401307E-2</c:v>
                </c:pt>
                <c:pt idx="230">
                  <c:v>4.9845803791340175E-2</c:v>
                </c:pt>
                <c:pt idx="231">
                  <c:v>4.9037100585708829E-2</c:v>
                </c:pt>
                <c:pt idx="232">
                  <c:v>4.8243501259185757E-2</c:v>
                </c:pt>
                <c:pt idx="233">
                  <c:v>4.7937904504923683E-2</c:v>
                </c:pt>
                <c:pt idx="234">
                  <c:v>4.7817334564001605E-2</c:v>
                </c:pt>
                <c:pt idx="235">
                  <c:v>4.7678556727795342E-2</c:v>
                </c:pt>
                <c:pt idx="236">
                  <c:v>4.7539727612100735E-2</c:v>
                </c:pt>
                <c:pt idx="237">
                  <c:v>4.7378110684978304E-2</c:v>
                </c:pt>
                <c:pt idx="238">
                  <c:v>4.7214796161365861E-2</c:v>
                </c:pt>
                <c:pt idx="239">
                  <c:v>4.7024248585787416E-2</c:v>
                </c:pt>
                <c:pt idx="240">
                  <c:v>4.6838086808551276E-2</c:v>
                </c:pt>
                <c:pt idx="241">
                  <c:v>4.6465372075108764E-2</c:v>
                </c:pt>
                <c:pt idx="242">
                  <c:v>4.6068446488910036E-2</c:v>
                </c:pt>
                <c:pt idx="243">
                  <c:v>4.5666200291185177E-2</c:v>
                </c:pt>
                <c:pt idx="244">
                  <c:v>4.521135052463357E-2</c:v>
                </c:pt>
                <c:pt idx="245">
                  <c:v>4.4736626250888742E-2</c:v>
                </c:pt>
                <c:pt idx="246">
                  <c:v>4.4262440567005283E-2</c:v>
                </c:pt>
                <c:pt idx="247">
                  <c:v>4.3786446015920785E-2</c:v>
                </c:pt>
                <c:pt idx="248">
                  <c:v>4.3302089341058031E-2</c:v>
                </c:pt>
                <c:pt idx="249">
                  <c:v>4.2818154236467842E-2</c:v>
                </c:pt>
                <c:pt idx="250">
                  <c:v>4.2349600324600827E-2</c:v>
                </c:pt>
                <c:pt idx="251">
                  <c:v>4.1968505204229095E-2</c:v>
                </c:pt>
                <c:pt idx="252">
                  <c:v>4.1566396943365377E-2</c:v>
                </c:pt>
                <c:pt idx="253">
                  <c:v>4.1412522578590731E-2</c:v>
                </c:pt>
                <c:pt idx="254">
                  <c:v>4.1286623065743044E-2</c:v>
                </c:pt>
                <c:pt idx="255">
                  <c:v>4.1150022238020272E-2</c:v>
                </c:pt>
                <c:pt idx="256">
                  <c:v>4.1027124016494561E-2</c:v>
                </c:pt>
                <c:pt idx="257">
                  <c:v>4.0950198644038892E-2</c:v>
                </c:pt>
                <c:pt idx="258">
                  <c:v>4.0866217453960074E-2</c:v>
                </c:pt>
                <c:pt idx="259">
                  <c:v>4.079977981977994E-2</c:v>
                </c:pt>
                <c:pt idx="260">
                  <c:v>4.0714779890089994E-2</c:v>
                </c:pt>
                <c:pt idx="261">
                  <c:v>4.0617840215010741E-2</c:v>
                </c:pt>
                <c:pt idx="262">
                  <c:v>4.0513752651452316E-2</c:v>
                </c:pt>
                <c:pt idx="263">
                  <c:v>4.0397816641469422E-2</c:v>
                </c:pt>
                <c:pt idx="264">
                  <c:v>4.0307502739072215E-2</c:v>
                </c:pt>
                <c:pt idx="265">
                  <c:v>4.0019343557264879E-2</c:v>
                </c:pt>
                <c:pt idx="266">
                  <c:v>3.9718252300247392E-2</c:v>
                </c:pt>
                <c:pt idx="267">
                  <c:v>3.9431669879871442E-2</c:v>
                </c:pt>
                <c:pt idx="268">
                  <c:v>3.9179882806435508E-2</c:v>
                </c:pt>
                <c:pt idx="269">
                  <c:v>3.890984775109757E-2</c:v>
                </c:pt>
                <c:pt idx="270">
                  <c:v>3.861997941994208E-2</c:v>
                </c:pt>
                <c:pt idx="271">
                  <c:v>3.8316596382665769E-2</c:v>
                </c:pt>
                <c:pt idx="272">
                  <c:v>3.8038392315763295E-2</c:v>
                </c:pt>
                <c:pt idx="273">
                  <c:v>3.777852061949083E-2</c:v>
                </c:pt>
                <c:pt idx="274">
                  <c:v>3.7528825912327632E-2</c:v>
                </c:pt>
                <c:pt idx="275">
                  <c:v>3.7515490818876424E-2</c:v>
                </c:pt>
                <c:pt idx="276">
                  <c:v>3.7493933113497732E-2</c:v>
                </c:pt>
                <c:pt idx="277">
                  <c:v>3.7493933113497732E-2</c:v>
                </c:pt>
                <c:pt idx="278">
                  <c:v>3.7493933113497732E-2</c:v>
                </c:pt>
                <c:pt idx="279">
                  <c:v>3.7493933113497732E-2</c:v>
                </c:pt>
                <c:pt idx="280">
                  <c:v>3.7493933113497732E-2</c:v>
                </c:pt>
                <c:pt idx="281">
                  <c:v>3.7493933113497732E-2</c:v>
                </c:pt>
                <c:pt idx="282">
                  <c:v>3.7493933113497732E-2</c:v>
                </c:pt>
                <c:pt idx="283">
                  <c:v>3.7493933113497732E-2</c:v>
                </c:pt>
                <c:pt idx="284">
                  <c:v>3.7493933113497732E-2</c:v>
                </c:pt>
                <c:pt idx="285">
                  <c:v>3.7493933113497732E-2</c:v>
                </c:pt>
                <c:pt idx="286">
                  <c:v>3.7493933113497732E-2</c:v>
                </c:pt>
                <c:pt idx="287">
                  <c:v>3.7493933113497732E-2</c:v>
                </c:pt>
                <c:pt idx="288">
                  <c:v>3.7493933113497732E-2</c:v>
                </c:pt>
                <c:pt idx="289">
                  <c:v>3.7453670845473144E-2</c:v>
                </c:pt>
                <c:pt idx="290">
                  <c:v>3.7433845521767144E-2</c:v>
                </c:pt>
                <c:pt idx="291">
                  <c:v>3.7345591066452757E-2</c:v>
                </c:pt>
                <c:pt idx="292">
                  <c:v>3.7223731618859959E-2</c:v>
                </c:pt>
                <c:pt idx="293">
                  <c:v>3.7155945788394817E-2</c:v>
                </c:pt>
                <c:pt idx="294">
                  <c:v>3.7091918323615303E-2</c:v>
                </c:pt>
                <c:pt idx="295">
                  <c:v>3.7033521901093831E-2</c:v>
                </c:pt>
                <c:pt idx="296">
                  <c:v>3.6977609473558819E-2</c:v>
                </c:pt>
                <c:pt idx="297">
                  <c:v>3.6928656721599222E-2</c:v>
                </c:pt>
                <c:pt idx="298">
                  <c:v>3.686022853844962E-2</c:v>
                </c:pt>
                <c:pt idx="299">
                  <c:v>3.6725997448659155E-2</c:v>
                </c:pt>
                <c:pt idx="300">
                  <c:v>3.6626218213540312E-2</c:v>
                </c:pt>
                <c:pt idx="301">
                  <c:v>3.6430582441146928E-2</c:v>
                </c:pt>
                <c:pt idx="302">
                  <c:v>3.6256284424204706E-2</c:v>
                </c:pt>
                <c:pt idx="303">
                  <c:v>3.6136029743869744E-2</c:v>
                </c:pt>
              </c:numCache>
            </c:numRef>
          </c:val>
          <c:smooth val="0"/>
          <c:extLst>
            <c:ext xmlns:c16="http://schemas.microsoft.com/office/drawing/2014/chart" uri="{C3380CC4-5D6E-409C-BE32-E72D297353CC}">
              <c16:uniqueId val="{00000001-18EB-42E2-89F8-B888D46B4562}"/>
            </c:ext>
          </c:extLst>
        </c:ser>
        <c:ser>
          <c:idx val="2"/>
          <c:order val="2"/>
          <c:tx>
            <c:v>Increase_ResPrice</c:v>
          </c:tx>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MAPrice_SplitPriceIndices!$BY$14:$BY$317</c:f>
              <c:numCache>
                <c:formatCode>0.0000</c:formatCode>
                <c:ptCount val="304"/>
                <c:pt idx="0">
                  <c:v>7.7517723002353545E-2</c:v>
                </c:pt>
                <c:pt idx="1">
                  <c:v>7.7592732658319966E-2</c:v>
                </c:pt>
                <c:pt idx="2">
                  <c:v>7.7592732658319966E-2</c:v>
                </c:pt>
                <c:pt idx="3">
                  <c:v>7.7592732658319966E-2</c:v>
                </c:pt>
                <c:pt idx="4">
                  <c:v>7.7592732658319966E-2</c:v>
                </c:pt>
                <c:pt idx="5">
                  <c:v>7.7592732658319966E-2</c:v>
                </c:pt>
                <c:pt idx="6">
                  <c:v>7.7592732658319966E-2</c:v>
                </c:pt>
                <c:pt idx="7">
                  <c:v>7.7592732658319966E-2</c:v>
                </c:pt>
                <c:pt idx="8">
                  <c:v>7.7592732658319966E-2</c:v>
                </c:pt>
                <c:pt idx="9">
                  <c:v>7.7592732658319966E-2</c:v>
                </c:pt>
                <c:pt idx="10">
                  <c:v>7.7592732658319966E-2</c:v>
                </c:pt>
                <c:pt idx="11">
                  <c:v>7.7592732658319966E-2</c:v>
                </c:pt>
                <c:pt idx="12">
                  <c:v>7.7592732658319966E-2</c:v>
                </c:pt>
                <c:pt idx="13">
                  <c:v>7.7592732658319966E-2</c:v>
                </c:pt>
                <c:pt idx="14">
                  <c:v>7.7592732658319966E-2</c:v>
                </c:pt>
                <c:pt idx="15">
                  <c:v>7.7592732658319966E-2</c:v>
                </c:pt>
                <c:pt idx="16">
                  <c:v>7.7680930965613126E-2</c:v>
                </c:pt>
                <c:pt idx="17">
                  <c:v>7.7840030381209027E-2</c:v>
                </c:pt>
                <c:pt idx="18">
                  <c:v>7.7847501875474956E-2</c:v>
                </c:pt>
                <c:pt idx="19">
                  <c:v>7.7847501875474956E-2</c:v>
                </c:pt>
                <c:pt idx="20">
                  <c:v>7.7847501875474956E-2</c:v>
                </c:pt>
                <c:pt idx="21">
                  <c:v>7.7875326817799073E-2</c:v>
                </c:pt>
                <c:pt idx="22">
                  <c:v>7.7875326817799073E-2</c:v>
                </c:pt>
                <c:pt idx="23">
                  <c:v>7.7875326817799073E-2</c:v>
                </c:pt>
                <c:pt idx="24">
                  <c:v>7.7875326817799073E-2</c:v>
                </c:pt>
                <c:pt idx="25">
                  <c:v>7.7875326817799073E-2</c:v>
                </c:pt>
                <c:pt idx="26">
                  <c:v>7.7875326817799073E-2</c:v>
                </c:pt>
                <c:pt idx="27">
                  <c:v>7.7875326817799073E-2</c:v>
                </c:pt>
                <c:pt idx="28">
                  <c:v>7.7875326817799073E-2</c:v>
                </c:pt>
                <c:pt idx="29">
                  <c:v>7.7875326817799073E-2</c:v>
                </c:pt>
                <c:pt idx="30">
                  <c:v>7.7875326817799073E-2</c:v>
                </c:pt>
                <c:pt idx="31">
                  <c:v>7.7875326817799073E-2</c:v>
                </c:pt>
                <c:pt idx="32">
                  <c:v>7.7875326817799073E-2</c:v>
                </c:pt>
                <c:pt idx="33">
                  <c:v>7.7875326817799073E-2</c:v>
                </c:pt>
                <c:pt idx="34">
                  <c:v>7.7934572202244062E-2</c:v>
                </c:pt>
                <c:pt idx="35">
                  <c:v>7.7982761168361406E-2</c:v>
                </c:pt>
                <c:pt idx="36">
                  <c:v>7.8124993327338826E-2</c:v>
                </c:pt>
                <c:pt idx="37">
                  <c:v>7.8216632490023197E-2</c:v>
                </c:pt>
                <c:pt idx="38">
                  <c:v>7.8452627846155989E-2</c:v>
                </c:pt>
                <c:pt idx="39">
                  <c:v>7.8802370563485657E-2</c:v>
                </c:pt>
                <c:pt idx="40">
                  <c:v>7.9031845740481443E-2</c:v>
                </c:pt>
                <c:pt idx="41">
                  <c:v>7.922365499707687E-2</c:v>
                </c:pt>
                <c:pt idx="42">
                  <c:v>7.9554363310711654E-2</c:v>
                </c:pt>
                <c:pt idx="43">
                  <c:v>7.9566423644522516E-2</c:v>
                </c:pt>
                <c:pt idx="44">
                  <c:v>7.9638693738874819E-2</c:v>
                </c:pt>
                <c:pt idx="45">
                  <c:v>7.9660515849922647E-2</c:v>
                </c:pt>
                <c:pt idx="46">
                  <c:v>7.9660515849922647E-2</c:v>
                </c:pt>
                <c:pt idx="47">
                  <c:v>7.9660515849922647E-2</c:v>
                </c:pt>
                <c:pt idx="48">
                  <c:v>7.9660515849922647E-2</c:v>
                </c:pt>
                <c:pt idx="49">
                  <c:v>7.9660515849922647E-2</c:v>
                </c:pt>
                <c:pt idx="50">
                  <c:v>7.9660515849922647E-2</c:v>
                </c:pt>
                <c:pt idx="51">
                  <c:v>7.9660515849922647E-2</c:v>
                </c:pt>
                <c:pt idx="52">
                  <c:v>7.9660515849922647E-2</c:v>
                </c:pt>
                <c:pt idx="53">
                  <c:v>7.9660515849922647E-2</c:v>
                </c:pt>
                <c:pt idx="54">
                  <c:v>7.9660515849922647E-2</c:v>
                </c:pt>
                <c:pt idx="55">
                  <c:v>7.9660515849922647E-2</c:v>
                </c:pt>
                <c:pt idx="56">
                  <c:v>7.9660515849922647E-2</c:v>
                </c:pt>
                <c:pt idx="57">
                  <c:v>7.9660515849922647E-2</c:v>
                </c:pt>
                <c:pt idx="58">
                  <c:v>7.9660515849922647E-2</c:v>
                </c:pt>
                <c:pt idx="59">
                  <c:v>7.9660515849922647E-2</c:v>
                </c:pt>
                <c:pt idx="60">
                  <c:v>7.9660515849922647E-2</c:v>
                </c:pt>
                <c:pt idx="61">
                  <c:v>7.9660515849922647E-2</c:v>
                </c:pt>
                <c:pt idx="62">
                  <c:v>7.9660515849922647E-2</c:v>
                </c:pt>
                <c:pt idx="63">
                  <c:v>7.9660515849922647E-2</c:v>
                </c:pt>
                <c:pt idx="64">
                  <c:v>7.9660515849922647E-2</c:v>
                </c:pt>
                <c:pt idx="65">
                  <c:v>7.9660515849922647E-2</c:v>
                </c:pt>
                <c:pt idx="66">
                  <c:v>7.9660515849922647E-2</c:v>
                </c:pt>
                <c:pt idx="67">
                  <c:v>7.9660515849922647E-2</c:v>
                </c:pt>
                <c:pt idx="68">
                  <c:v>7.9660515849922647E-2</c:v>
                </c:pt>
                <c:pt idx="69">
                  <c:v>7.9660515849922647E-2</c:v>
                </c:pt>
                <c:pt idx="70">
                  <c:v>7.9660515849922647E-2</c:v>
                </c:pt>
                <c:pt idx="71">
                  <c:v>7.9660515849922647E-2</c:v>
                </c:pt>
                <c:pt idx="72">
                  <c:v>7.9660515849922647E-2</c:v>
                </c:pt>
                <c:pt idx="73">
                  <c:v>7.9660515849922647E-2</c:v>
                </c:pt>
                <c:pt idx="74">
                  <c:v>7.9660515849922647E-2</c:v>
                </c:pt>
                <c:pt idx="75">
                  <c:v>7.9660515849922647E-2</c:v>
                </c:pt>
                <c:pt idx="76">
                  <c:v>7.9660515849922647E-2</c:v>
                </c:pt>
                <c:pt idx="77">
                  <c:v>7.9660515849922647E-2</c:v>
                </c:pt>
                <c:pt idx="78">
                  <c:v>7.9660515849922647E-2</c:v>
                </c:pt>
                <c:pt idx="79">
                  <c:v>7.9660515849922647E-2</c:v>
                </c:pt>
                <c:pt idx="80">
                  <c:v>7.9660515849922647E-2</c:v>
                </c:pt>
                <c:pt idx="81">
                  <c:v>7.9660515849922647E-2</c:v>
                </c:pt>
                <c:pt idx="82">
                  <c:v>7.9660515849922647E-2</c:v>
                </c:pt>
                <c:pt idx="83">
                  <c:v>7.9660515849922647E-2</c:v>
                </c:pt>
                <c:pt idx="84">
                  <c:v>7.9660515849922647E-2</c:v>
                </c:pt>
                <c:pt idx="85">
                  <c:v>7.9660515849922647E-2</c:v>
                </c:pt>
                <c:pt idx="86">
                  <c:v>7.9660515849922647E-2</c:v>
                </c:pt>
                <c:pt idx="87">
                  <c:v>7.9660515849922647E-2</c:v>
                </c:pt>
                <c:pt idx="88">
                  <c:v>7.9660515849922647E-2</c:v>
                </c:pt>
                <c:pt idx="89">
                  <c:v>7.9660515849922647E-2</c:v>
                </c:pt>
                <c:pt idx="90">
                  <c:v>7.9660515849922647E-2</c:v>
                </c:pt>
                <c:pt idx="91">
                  <c:v>7.9660515849922647E-2</c:v>
                </c:pt>
                <c:pt idx="92">
                  <c:v>7.9660515849922647E-2</c:v>
                </c:pt>
                <c:pt idx="93">
                  <c:v>7.9660515849922647E-2</c:v>
                </c:pt>
                <c:pt idx="94">
                  <c:v>7.9660515849922647E-2</c:v>
                </c:pt>
                <c:pt idx="95">
                  <c:v>7.9660515849922647E-2</c:v>
                </c:pt>
                <c:pt idx="96">
                  <c:v>7.9660515849922647E-2</c:v>
                </c:pt>
                <c:pt idx="97">
                  <c:v>7.9660515849922647E-2</c:v>
                </c:pt>
                <c:pt idx="98">
                  <c:v>7.9660515849922647E-2</c:v>
                </c:pt>
                <c:pt idx="99">
                  <c:v>7.9660515849922647E-2</c:v>
                </c:pt>
                <c:pt idx="100">
                  <c:v>7.9660515849922647E-2</c:v>
                </c:pt>
                <c:pt idx="101">
                  <c:v>7.9660515849922647E-2</c:v>
                </c:pt>
                <c:pt idx="102">
                  <c:v>7.9660515849922647E-2</c:v>
                </c:pt>
                <c:pt idx="103">
                  <c:v>7.9660515849922647E-2</c:v>
                </c:pt>
                <c:pt idx="104">
                  <c:v>7.9660515849922647E-2</c:v>
                </c:pt>
                <c:pt idx="105">
                  <c:v>7.9660515849922647E-2</c:v>
                </c:pt>
                <c:pt idx="106">
                  <c:v>7.9660515849922647E-2</c:v>
                </c:pt>
                <c:pt idx="107">
                  <c:v>7.9660515849922647E-2</c:v>
                </c:pt>
                <c:pt idx="108">
                  <c:v>7.9660515849922647E-2</c:v>
                </c:pt>
                <c:pt idx="109">
                  <c:v>7.9660515849922647E-2</c:v>
                </c:pt>
                <c:pt idx="110">
                  <c:v>7.9660515849922647E-2</c:v>
                </c:pt>
                <c:pt idx="111">
                  <c:v>7.9660515849922647E-2</c:v>
                </c:pt>
                <c:pt idx="112">
                  <c:v>7.9660515849922647E-2</c:v>
                </c:pt>
                <c:pt idx="113">
                  <c:v>7.9660515849922647E-2</c:v>
                </c:pt>
                <c:pt idx="114">
                  <c:v>7.9660515849922647E-2</c:v>
                </c:pt>
                <c:pt idx="115">
                  <c:v>7.9753782055510355E-2</c:v>
                </c:pt>
                <c:pt idx="116">
                  <c:v>7.9898009583169838E-2</c:v>
                </c:pt>
                <c:pt idx="117">
                  <c:v>7.9898009583169838E-2</c:v>
                </c:pt>
                <c:pt idx="118">
                  <c:v>7.9898009583169838E-2</c:v>
                </c:pt>
                <c:pt idx="119">
                  <c:v>7.9898009583169838E-2</c:v>
                </c:pt>
                <c:pt idx="120">
                  <c:v>7.9898009583169838E-2</c:v>
                </c:pt>
                <c:pt idx="121">
                  <c:v>7.9898009583169838E-2</c:v>
                </c:pt>
                <c:pt idx="122">
                  <c:v>7.9903994928859579E-2</c:v>
                </c:pt>
                <c:pt idx="123">
                  <c:v>7.9904213136488086E-2</c:v>
                </c:pt>
                <c:pt idx="124">
                  <c:v>8.0097096608471932E-2</c:v>
                </c:pt>
                <c:pt idx="125">
                  <c:v>8.0312966536927932E-2</c:v>
                </c:pt>
                <c:pt idx="126">
                  <c:v>8.0457229211177622E-2</c:v>
                </c:pt>
                <c:pt idx="127">
                  <c:v>8.0532277115187748E-2</c:v>
                </c:pt>
                <c:pt idx="128">
                  <c:v>8.0600048328808821E-2</c:v>
                </c:pt>
                <c:pt idx="129">
                  <c:v>8.0808353452146264E-2</c:v>
                </c:pt>
                <c:pt idx="130">
                  <c:v>8.1109160405542391E-2</c:v>
                </c:pt>
                <c:pt idx="131">
                  <c:v>8.1359823502954218E-2</c:v>
                </c:pt>
                <c:pt idx="132">
                  <c:v>8.1698954589268943E-2</c:v>
                </c:pt>
                <c:pt idx="133">
                  <c:v>8.2307898654227343E-2</c:v>
                </c:pt>
                <c:pt idx="134">
                  <c:v>8.289980587265372E-2</c:v>
                </c:pt>
                <c:pt idx="135">
                  <c:v>8.3360770179939328E-2</c:v>
                </c:pt>
                <c:pt idx="136">
                  <c:v>8.3572847640705994E-2</c:v>
                </c:pt>
                <c:pt idx="137">
                  <c:v>8.3771621255939344E-2</c:v>
                </c:pt>
                <c:pt idx="138">
                  <c:v>8.4012480711749327E-2</c:v>
                </c:pt>
                <c:pt idx="139">
                  <c:v>8.4238409836335015E-2</c:v>
                </c:pt>
                <c:pt idx="140">
                  <c:v>8.4432631734571467E-2</c:v>
                </c:pt>
                <c:pt idx="141">
                  <c:v>8.4736870034210363E-2</c:v>
                </c:pt>
                <c:pt idx="142">
                  <c:v>8.4893820510206205E-2</c:v>
                </c:pt>
                <c:pt idx="143">
                  <c:v>8.5076984829510122E-2</c:v>
                </c:pt>
                <c:pt idx="144">
                  <c:v>8.5281332964813328E-2</c:v>
                </c:pt>
                <c:pt idx="145">
                  <c:v>8.5281332964813328E-2</c:v>
                </c:pt>
                <c:pt idx="146">
                  <c:v>8.5281332964813328E-2</c:v>
                </c:pt>
                <c:pt idx="147">
                  <c:v>8.5281332964813328E-2</c:v>
                </c:pt>
                <c:pt idx="148">
                  <c:v>8.5281332964813328E-2</c:v>
                </c:pt>
                <c:pt idx="149">
                  <c:v>8.5281332964813328E-2</c:v>
                </c:pt>
                <c:pt idx="150">
                  <c:v>8.5281332964813328E-2</c:v>
                </c:pt>
                <c:pt idx="151">
                  <c:v>8.5281332964813328E-2</c:v>
                </c:pt>
                <c:pt idx="152">
                  <c:v>8.5281332964813328E-2</c:v>
                </c:pt>
                <c:pt idx="153">
                  <c:v>8.5281332964813328E-2</c:v>
                </c:pt>
                <c:pt idx="154">
                  <c:v>8.5281332964813328E-2</c:v>
                </c:pt>
                <c:pt idx="155">
                  <c:v>8.5281332964813328E-2</c:v>
                </c:pt>
                <c:pt idx="156">
                  <c:v>8.5281332964813328E-2</c:v>
                </c:pt>
                <c:pt idx="157">
                  <c:v>8.5757601995040317E-2</c:v>
                </c:pt>
                <c:pt idx="158">
                  <c:v>8.6273703818660202E-2</c:v>
                </c:pt>
                <c:pt idx="159">
                  <c:v>8.6696220726394518E-2</c:v>
                </c:pt>
                <c:pt idx="160">
                  <c:v>8.6897933377967029E-2</c:v>
                </c:pt>
                <c:pt idx="161">
                  <c:v>8.7065413787128274E-2</c:v>
                </c:pt>
                <c:pt idx="162">
                  <c:v>8.7150280292764504E-2</c:v>
                </c:pt>
                <c:pt idx="163">
                  <c:v>8.7246017496832903E-2</c:v>
                </c:pt>
                <c:pt idx="164">
                  <c:v>8.7391671145315514E-2</c:v>
                </c:pt>
                <c:pt idx="165">
                  <c:v>8.753476080423131E-2</c:v>
                </c:pt>
                <c:pt idx="166">
                  <c:v>8.7641023277535812E-2</c:v>
                </c:pt>
                <c:pt idx="167">
                  <c:v>8.7732540118690763E-2</c:v>
                </c:pt>
                <c:pt idx="168">
                  <c:v>8.7816389740969919E-2</c:v>
                </c:pt>
                <c:pt idx="169">
                  <c:v>8.7816389740969919E-2</c:v>
                </c:pt>
                <c:pt idx="170">
                  <c:v>8.7816389740969919E-2</c:v>
                </c:pt>
                <c:pt idx="171">
                  <c:v>8.7816389740969919E-2</c:v>
                </c:pt>
                <c:pt idx="172">
                  <c:v>8.7816389740969919E-2</c:v>
                </c:pt>
                <c:pt idx="173">
                  <c:v>8.7816389740969919E-2</c:v>
                </c:pt>
                <c:pt idx="174">
                  <c:v>8.7816389740969919E-2</c:v>
                </c:pt>
                <c:pt idx="175">
                  <c:v>8.7816389740969919E-2</c:v>
                </c:pt>
                <c:pt idx="176">
                  <c:v>8.7816389740969919E-2</c:v>
                </c:pt>
                <c:pt idx="177">
                  <c:v>8.7816389740969919E-2</c:v>
                </c:pt>
                <c:pt idx="178">
                  <c:v>8.7816389740969919E-2</c:v>
                </c:pt>
                <c:pt idx="179">
                  <c:v>8.7816389740969919E-2</c:v>
                </c:pt>
                <c:pt idx="180">
                  <c:v>8.7816389740969919E-2</c:v>
                </c:pt>
                <c:pt idx="181">
                  <c:v>8.8232067278421977E-2</c:v>
                </c:pt>
                <c:pt idx="182">
                  <c:v>8.8669262328303702E-2</c:v>
                </c:pt>
                <c:pt idx="183">
                  <c:v>8.9116623250888163E-2</c:v>
                </c:pt>
                <c:pt idx="184">
                  <c:v>8.9543876962436833E-2</c:v>
                </c:pt>
                <c:pt idx="185">
                  <c:v>8.9885143626368263E-2</c:v>
                </c:pt>
                <c:pt idx="186">
                  <c:v>9.0270608064691393E-2</c:v>
                </c:pt>
                <c:pt idx="187">
                  <c:v>9.0680226535100453E-2</c:v>
                </c:pt>
                <c:pt idx="188">
                  <c:v>9.1124316259124677E-2</c:v>
                </c:pt>
                <c:pt idx="189">
                  <c:v>9.1663059214436321E-2</c:v>
                </c:pt>
                <c:pt idx="190">
                  <c:v>9.2222683584765791E-2</c:v>
                </c:pt>
                <c:pt idx="191">
                  <c:v>9.2765345857124967E-2</c:v>
                </c:pt>
                <c:pt idx="192">
                  <c:v>9.3256037958738852E-2</c:v>
                </c:pt>
                <c:pt idx="193">
                  <c:v>9.3428183038623991E-2</c:v>
                </c:pt>
                <c:pt idx="194">
                  <c:v>9.3555336163264446E-2</c:v>
                </c:pt>
                <c:pt idx="195">
                  <c:v>9.3634108174566313E-2</c:v>
                </c:pt>
                <c:pt idx="196">
                  <c:v>9.3746876941793025E-2</c:v>
                </c:pt>
                <c:pt idx="197">
                  <c:v>9.3872669789787491E-2</c:v>
                </c:pt>
                <c:pt idx="198">
                  <c:v>9.4010488966263295E-2</c:v>
                </c:pt>
                <c:pt idx="199">
                  <c:v>9.4139014808684432E-2</c:v>
                </c:pt>
                <c:pt idx="200">
                  <c:v>9.4286543240401838E-2</c:v>
                </c:pt>
                <c:pt idx="201">
                  <c:v>9.4359438682133173E-2</c:v>
                </c:pt>
                <c:pt idx="202">
                  <c:v>9.4410616634936703E-2</c:v>
                </c:pt>
                <c:pt idx="203">
                  <c:v>9.4410616634936703E-2</c:v>
                </c:pt>
                <c:pt idx="204">
                  <c:v>9.4466298915526908E-2</c:v>
                </c:pt>
                <c:pt idx="205">
                  <c:v>9.4466298915526908E-2</c:v>
                </c:pt>
                <c:pt idx="206">
                  <c:v>9.4466298915526908E-2</c:v>
                </c:pt>
                <c:pt idx="207">
                  <c:v>9.4466298915526908E-2</c:v>
                </c:pt>
                <c:pt idx="208">
                  <c:v>9.4466298915526908E-2</c:v>
                </c:pt>
                <c:pt idx="209">
                  <c:v>9.4466298915526908E-2</c:v>
                </c:pt>
                <c:pt idx="210">
                  <c:v>9.4466298915526908E-2</c:v>
                </c:pt>
                <c:pt idx="211">
                  <c:v>9.4466298915526908E-2</c:v>
                </c:pt>
                <c:pt idx="212">
                  <c:v>9.4466298915526908E-2</c:v>
                </c:pt>
                <c:pt idx="213">
                  <c:v>9.4466298915526908E-2</c:v>
                </c:pt>
                <c:pt idx="214">
                  <c:v>9.4466298915526908E-2</c:v>
                </c:pt>
                <c:pt idx="215">
                  <c:v>9.4466298915526908E-2</c:v>
                </c:pt>
                <c:pt idx="216">
                  <c:v>9.4466298915526908E-2</c:v>
                </c:pt>
                <c:pt idx="217">
                  <c:v>9.5367100732081253E-2</c:v>
                </c:pt>
                <c:pt idx="218">
                  <c:v>9.6131028544980207E-2</c:v>
                </c:pt>
                <c:pt idx="219">
                  <c:v>9.6977198971963011E-2</c:v>
                </c:pt>
                <c:pt idx="220">
                  <c:v>9.789385522845874E-2</c:v>
                </c:pt>
                <c:pt idx="221">
                  <c:v>9.8378781639502103E-2</c:v>
                </c:pt>
                <c:pt idx="222">
                  <c:v>9.8833578019246235E-2</c:v>
                </c:pt>
                <c:pt idx="223">
                  <c:v>9.9327442473253189E-2</c:v>
                </c:pt>
                <c:pt idx="224">
                  <c:v>9.9799806733267007E-2</c:v>
                </c:pt>
                <c:pt idx="225">
                  <c:v>0.10029767055323138</c:v>
                </c:pt>
                <c:pt idx="226">
                  <c:v>0.1006704460093176</c:v>
                </c:pt>
                <c:pt idx="227">
                  <c:v>0.10080874242954731</c:v>
                </c:pt>
                <c:pt idx="228">
                  <c:v>0.10094285573408436</c:v>
                </c:pt>
                <c:pt idx="229">
                  <c:v>0.10094285573408436</c:v>
                </c:pt>
                <c:pt idx="230">
                  <c:v>0.10094285573408436</c:v>
                </c:pt>
                <c:pt idx="231">
                  <c:v>0.10094285573408436</c:v>
                </c:pt>
                <c:pt idx="232">
                  <c:v>0.10094285573408436</c:v>
                </c:pt>
                <c:pt idx="233">
                  <c:v>0.10094285573408436</c:v>
                </c:pt>
                <c:pt idx="234">
                  <c:v>0.10094285573408436</c:v>
                </c:pt>
                <c:pt idx="235">
                  <c:v>0.10094285573408436</c:v>
                </c:pt>
                <c:pt idx="236">
                  <c:v>0.10094285573408436</c:v>
                </c:pt>
                <c:pt idx="237">
                  <c:v>0.10094285573408436</c:v>
                </c:pt>
                <c:pt idx="238">
                  <c:v>0.10094285573408436</c:v>
                </c:pt>
                <c:pt idx="239">
                  <c:v>0.10094285573408436</c:v>
                </c:pt>
                <c:pt idx="240">
                  <c:v>0.10094285573408436</c:v>
                </c:pt>
                <c:pt idx="241">
                  <c:v>0.10094285573408436</c:v>
                </c:pt>
                <c:pt idx="242">
                  <c:v>0.10094285573408436</c:v>
                </c:pt>
                <c:pt idx="243">
                  <c:v>0.10094285573408436</c:v>
                </c:pt>
                <c:pt idx="244">
                  <c:v>0.10094285573408436</c:v>
                </c:pt>
                <c:pt idx="245">
                  <c:v>0.10094285573408436</c:v>
                </c:pt>
                <c:pt idx="246">
                  <c:v>0.10094285573408436</c:v>
                </c:pt>
                <c:pt idx="247">
                  <c:v>0.10094285573408436</c:v>
                </c:pt>
                <c:pt idx="248">
                  <c:v>0.10094285573408436</c:v>
                </c:pt>
                <c:pt idx="249">
                  <c:v>0.10094285573408436</c:v>
                </c:pt>
                <c:pt idx="250">
                  <c:v>0.10094285573408436</c:v>
                </c:pt>
                <c:pt idx="251">
                  <c:v>0.10094285573408436</c:v>
                </c:pt>
                <c:pt idx="252">
                  <c:v>0.10094285573408436</c:v>
                </c:pt>
                <c:pt idx="253">
                  <c:v>0.10094285573408436</c:v>
                </c:pt>
                <c:pt idx="254">
                  <c:v>0.10094285573408436</c:v>
                </c:pt>
                <c:pt idx="255">
                  <c:v>0.10094285573408436</c:v>
                </c:pt>
                <c:pt idx="256">
                  <c:v>0.10094285573408436</c:v>
                </c:pt>
                <c:pt idx="257">
                  <c:v>0.10094285573408436</c:v>
                </c:pt>
                <c:pt idx="258">
                  <c:v>0.10094285573408436</c:v>
                </c:pt>
                <c:pt idx="259">
                  <c:v>0.10094285573408436</c:v>
                </c:pt>
                <c:pt idx="260">
                  <c:v>0.10094285573408436</c:v>
                </c:pt>
                <c:pt idx="261">
                  <c:v>0.10094285573408436</c:v>
                </c:pt>
                <c:pt idx="262">
                  <c:v>0.10094285573408436</c:v>
                </c:pt>
                <c:pt idx="263">
                  <c:v>0.10094285573408436</c:v>
                </c:pt>
                <c:pt idx="264">
                  <c:v>0.10094285573408436</c:v>
                </c:pt>
                <c:pt idx="265">
                  <c:v>0.10094285573408436</c:v>
                </c:pt>
                <c:pt idx="266">
                  <c:v>0.10094285573408436</c:v>
                </c:pt>
                <c:pt idx="267">
                  <c:v>0.10094285573408436</c:v>
                </c:pt>
                <c:pt idx="268">
                  <c:v>0.10094285573408436</c:v>
                </c:pt>
                <c:pt idx="269">
                  <c:v>0.10094285573408436</c:v>
                </c:pt>
                <c:pt idx="270">
                  <c:v>0.10094285573408436</c:v>
                </c:pt>
                <c:pt idx="271">
                  <c:v>0.10094285573408436</c:v>
                </c:pt>
                <c:pt idx="272">
                  <c:v>0.10094285573408436</c:v>
                </c:pt>
                <c:pt idx="273">
                  <c:v>0.10094285573408436</c:v>
                </c:pt>
                <c:pt idx="274">
                  <c:v>0.10094285573408436</c:v>
                </c:pt>
                <c:pt idx="275">
                  <c:v>0.10094285573408436</c:v>
                </c:pt>
                <c:pt idx="276">
                  <c:v>0.10094285573408436</c:v>
                </c:pt>
                <c:pt idx="277">
                  <c:v>0.10117885764131611</c:v>
                </c:pt>
                <c:pt idx="278">
                  <c:v>0.10142749216723489</c:v>
                </c:pt>
                <c:pt idx="279">
                  <c:v>0.10172281880050686</c:v>
                </c:pt>
                <c:pt idx="280">
                  <c:v>0.10200858254494612</c:v>
                </c:pt>
                <c:pt idx="281">
                  <c:v>0.10220129140897474</c:v>
                </c:pt>
                <c:pt idx="282">
                  <c:v>0.10236410576458922</c:v>
                </c:pt>
                <c:pt idx="283">
                  <c:v>0.10251943394573337</c:v>
                </c:pt>
                <c:pt idx="284">
                  <c:v>0.10268779921652806</c:v>
                </c:pt>
                <c:pt idx="285">
                  <c:v>0.10285577407626456</c:v>
                </c:pt>
                <c:pt idx="286">
                  <c:v>0.10305566997977228</c:v>
                </c:pt>
                <c:pt idx="287">
                  <c:v>0.10309667170927996</c:v>
                </c:pt>
                <c:pt idx="288">
                  <c:v>0.10313219906479885</c:v>
                </c:pt>
                <c:pt idx="289">
                  <c:v>0.10313219906479885</c:v>
                </c:pt>
                <c:pt idx="290">
                  <c:v>0.10313219906479885</c:v>
                </c:pt>
                <c:pt idx="291">
                  <c:v>0.10313219906479885</c:v>
                </c:pt>
                <c:pt idx="292">
                  <c:v>0.10313219906479885</c:v>
                </c:pt>
                <c:pt idx="293">
                  <c:v>0.10313219906479885</c:v>
                </c:pt>
                <c:pt idx="294">
                  <c:v>0.10313219906479885</c:v>
                </c:pt>
                <c:pt idx="295">
                  <c:v>0.10313219906479885</c:v>
                </c:pt>
                <c:pt idx="296">
                  <c:v>0.10313219906479885</c:v>
                </c:pt>
                <c:pt idx="297">
                  <c:v>0.10313219906479885</c:v>
                </c:pt>
                <c:pt idx="298">
                  <c:v>0.10313219906479885</c:v>
                </c:pt>
                <c:pt idx="299">
                  <c:v>0.10313219906479885</c:v>
                </c:pt>
                <c:pt idx="300">
                  <c:v>0.10313219906479885</c:v>
                </c:pt>
                <c:pt idx="301">
                  <c:v>0.10313219906479885</c:v>
                </c:pt>
                <c:pt idx="302">
                  <c:v>0.10313219906479885</c:v>
                </c:pt>
                <c:pt idx="303">
                  <c:v>0.10313219906479885</c:v>
                </c:pt>
              </c:numCache>
            </c:numRef>
          </c:val>
          <c:smooth val="0"/>
          <c:extLst>
            <c:ext xmlns:c16="http://schemas.microsoft.com/office/drawing/2014/chart" uri="{C3380CC4-5D6E-409C-BE32-E72D297353CC}">
              <c16:uniqueId val="{00000002-18EB-42E2-89F8-B888D46B4562}"/>
            </c:ext>
          </c:extLst>
        </c:ser>
        <c:dLbls>
          <c:showLegendKey val="0"/>
          <c:showVal val="0"/>
          <c:showCatName val="0"/>
          <c:showSerName val="0"/>
          <c:showPercent val="0"/>
          <c:showBubbleSize val="0"/>
        </c:dLbls>
        <c:smooth val="0"/>
        <c:axId val="1277654000"/>
        <c:axId val="1"/>
      </c:lineChart>
      <c:catAx>
        <c:axId val="1277654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54000"/>
        <c:crosses val="autoZero"/>
        <c:crossBetween val="between"/>
      </c:valAx>
      <c:spPr>
        <a:noFill/>
        <a:ln w="12700">
          <a:solidFill>
            <a:srgbClr val="808080"/>
          </a:solidFill>
          <a:prstDash val="solid"/>
        </a:ln>
      </c:spPr>
    </c:plotArea>
    <c:legend>
      <c:legendPos val="r"/>
      <c:layout>
        <c:manualLayout>
          <c:xMode val="edge"/>
          <c:yMode val="edge"/>
          <c:wMode val="edge"/>
          <c:hMode val="edge"/>
          <c:x val="9.2132668199083806E-2"/>
          <c:y val="0.93622795115332424"/>
          <c:w val="0.90372768621313648"/>
          <c:h val="0.98100407055630934"/>
        </c:manualLayout>
      </c:layout>
      <c:overlay val="0"/>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Commercial Real Price of Electricity, 12mth.MA</a:t>
            </a:r>
          </a:p>
        </c:rich>
      </c:tx>
      <c:layout>
        <c:manualLayout>
          <c:xMode val="edge"/>
          <c:yMode val="edge"/>
          <c:x val="0.16824644549763032"/>
          <c:y val="4.0485889677013519E-2"/>
        </c:manualLayout>
      </c:layout>
      <c:overlay val="0"/>
      <c:spPr>
        <a:noFill/>
        <a:ln w="25400">
          <a:noFill/>
        </a:ln>
      </c:spPr>
    </c:title>
    <c:autoTitleDeleted val="0"/>
    <c:plotArea>
      <c:layout>
        <c:manualLayout>
          <c:layoutTarget val="inner"/>
          <c:xMode val="edge"/>
          <c:yMode val="edge"/>
          <c:x val="0.15876777251184834"/>
          <c:y val="0.27530418795900014"/>
          <c:w val="0.80568720379146919"/>
          <c:h val="0.50202528392523549"/>
        </c:manualLayout>
      </c:layout>
      <c:lineChart>
        <c:grouping val="standard"/>
        <c:varyColors val="0"/>
        <c:ser>
          <c:idx val="0"/>
          <c:order val="0"/>
          <c:spPr>
            <a:ln w="12700">
              <a:solidFill>
                <a:srgbClr val="000080"/>
              </a:solidFill>
              <a:prstDash val="solid"/>
            </a:ln>
          </c:spPr>
          <c:marker>
            <c:symbol val="none"/>
          </c:marker>
          <c:cat>
            <c:numRef>
              <c:f>MAPrice_SplitPriceIndices!$A$62:$A$409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MAPrice_SplitPriceIndices!$C$62:$C$409</c:f>
              <c:numCache>
                <c:formatCode>0.0000</c:formatCode>
                <c:ptCount val="348"/>
                <c:pt idx="0">
                  <c:v>5.9444489375953619E-2</c:v>
                </c:pt>
                <c:pt idx="1">
                  <c:v>5.9179081655702508E-2</c:v>
                </c:pt>
                <c:pt idx="2">
                  <c:v>5.8959851594368957E-2</c:v>
                </c:pt>
                <c:pt idx="3">
                  <c:v>5.8724255356562359E-2</c:v>
                </c:pt>
                <c:pt idx="4">
                  <c:v>5.8210347318529337E-2</c:v>
                </c:pt>
                <c:pt idx="5">
                  <c:v>5.7639611927214042E-2</c:v>
                </c:pt>
                <c:pt idx="6">
                  <c:v>5.7093009964157448E-2</c:v>
                </c:pt>
                <c:pt idx="7">
                  <c:v>5.6881519690205912E-2</c:v>
                </c:pt>
                <c:pt idx="8">
                  <c:v>5.6690396221064199E-2</c:v>
                </c:pt>
                <c:pt idx="9">
                  <c:v>5.6550748673383257E-2</c:v>
                </c:pt>
                <c:pt idx="10">
                  <c:v>5.6318326871028536E-2</c:v>
                </c:pt>
                <c:pt idx="11">
                  <c:v>5.6218106878621173E-2</c:v>
                </c:pt>
                <c:pt idx="12">
                  <c:v>5.6159631612905249E-2</c:v>
                </c:pt>
                <c:pt idx="13">
                  <c:v>5.60073026052548E-2</c:v>
                </c:pt>
                <c:pt idx="14">
                  <c:v>5.5799800589897926E-2</c:v>
                </c:pt>
                <c:pt idx="15">
                  <c:v>5.5634846097756846E-2</c:v>
                </c:pt>
                <c:pt idx="16">
                  <c:v>5.5488157241420706E-2</c:v>
                </c:pt>
                <c:pt idx="17">
                  <c:v>5.5371275078516607E-2</c:v>
                </c:pt>
                <c:pt idx="18">
                  <c:v>5.5221948142193923E-2</c:v>
                </c:pt>
                <c:pt idx="19">
                  <c:v>5.5062656535717687E-2</c:v>
                </c:pt>
                <c:pt idx="20">
                  <c:v>5.4874107208628377E-2</c:v>
                </c:pt>
                <c:pt idx="21">
                  <c:v>5.467323321550862E-2</c:v>
                </c:pt>
                <c:pt idx="22">
                  <c:v>5.4469411622969706E-2</c:v>
                </c:pt>
                <c:pt idx="23">
                  <c:v>5.4212361162864958E-2</c:v>
                </c:pt>
                <c:pt idx="24">
                  <c:v>5.3906877084374888E-2</c:v>
                </c:pt>
                <c:pt idx="25">
                  <c:v>5.369240785358053E-2</c:v>
                </c:pt>
                <c:pt idx="26">
                  <c:v>5.3471443658063479E-2</c:v>
                </c:pt>
                <c:pt idx="27">
                  <c:v>5.3205216075693625E-2</c:v>
                </c:pt>
                <c:pt idx="28">
                  <c:v>5.2960908131292582E-2</c:v>
                </c:pt>
                <c:pt idx="29">
                  <c:v>5.2789882362387887E-2</c:v>
                </c:pt>
                <c:pt idx="30">
                  <c:v>5.2612899911456013E-2</c:v>
                </c:pt>
                <c:pt idx="31">
                  <c:v>5.2407382696902621E-2</c:v>
                </c:pt>
                <c:pt idx="32">
                  <c:v>5.2262267190443634E-2</c:v>
                </c:pt>
                <c:pt idx="33">
                  <c:v>5.2138408900006983E-2</c:v>
                </c:pt>
                <c:pt idx="34">
                  <c:v>5.2038221086966256E-2</c:v>
                </c:pt>
                <c:pt idx="35">
                  <c:v>5.1963555325848378E-2</c:v>
                </c:pt>
                <c:pt idx="36">
                  <c:v>5.1897516572134345E-2</c:v>
                </c:pt>
                <c:pt idx="37">
                  <c:v>5.1824460127660121E-2</c:v>
                </c:pt>
                <c:pt idx="38">
                  <c:v>5.1788903604670221E-2</c:v>
                </c:pt>
                <c:pt idx="39">
                  <c:v>5.1780893480982103E-2</c:v>
                </c:pt>
                <c:pt idx="40">
                  <c:v>5.1748370544727189E-2</c:v>
                </c:pt>
                <c:pt idx="41">
                  <c:v>5.1618776572612747E-2</c:v>
                </c:pt>
                <c:pt idx="42">
                  <c:v>5.1517737314002034E-2</c:v>
                </c:pt>
                <c:pt idx="43">
                  <c:v>5.1414876487201548E-2</c:v>
                </c:pt>
                <c:pt idx="44">
                  <c:v>5.1285888137312163E-2</c:v>
                </c:pt>
                <c:pt idx="45">
                  <c:v>5.1184149555460169E-2</c:v>
                </c:pt>
                <c:pt idx="46">
                  <c:v>5.1052650092355691E-2</c:v>
                </c:pt>
                <c:pt idx="47">
                  <c:v>5.0916923165674789E-2</c:v>
                </c:pt>
                <c:pt idx="48">
                  <c:v>5.0712740604250441E-2</c:v>
                </c:pt>
                <c:pt idx="49">
                  <c:v>5.0582949805279685E-2</c:v>
                </c:pt>
                <c:pt idx="50">
                  <c:v>5.0428015849641621E-2</c:v>
                </c:pt>
                <c:pt idx="51">
                  <c:v>5.0316655750187289E-2</c:v>
                </c:pt>
                <c:pt idx="52">
                  <c:v>5.015297058926213E-2</c:v>
                </c:pt>
                <c:pt idx="53">
                  <c:v>5.0095018772397859E-2</c:v>
                </c:pt>
                <c:pt idx="54">
                  <c:v>5.0007904193633233E-2</c:v>
                </c:pt>
                <c:pt idx="55">
                  <c:v>4.9927725343606337E-2</c:v>
                </c:pt>
                <c:pt idx="56">
                  <c:v>4.9841527538190426E-2</c:v>
                </c:pt>
                <c:pt idx="57">
                  <c:v>4.9736107028750275E-2</c:v>
                </c:pt>
                <c:pt idx="58">
                  <c:v>4.9632816337258107E-2</c:v>
                </c:pt>
                <c:pt idx="59">
                  <c:v>4.9536169796702001E-2</c:v>
                </c:pt>
                <c:pt idx="60">
                  <c:v>4.9496458140161119E-2</c:v>
                </c:pt>
                <c:pt idx="61">
                  <c:v>4.9470353730770446E-2</c:v>
                </c:pt>
                <c:pt idx="62">
                  <c:v>4.9504159810899361E-2</c:v>
                </c:pt>
                <c:pt idx="63">
                  <c:v>4.9420914745709775E-2</c:v>
                </c:pt>
                <c:pt idx="64">
                  <c:v>4.9431837842945615E-2</c:v>
                </c:pt>
                <c:pt idx="65">
                  <c:v>4.9373574207527922E-2</c:v>
                </c:pt>
                <c:pt idx="66">
                  <c:v>4.9412627350760012E-2</c:v>
                </c:pt>
                <c:pt idx="67">
                  <c:v>4.9567821874194978E-2</c:v>
                </c:pt>
                <c:pt idx="68">
                  <c:v>4.9715514889711578E-2</c:v>
                </c:pt>
                <c:pt idx="69">
                  <c:v>4.9708887547771953E-2</c:v>
                </c:pt>
                <c:pt idx="70">
                  <c:v>4.9708485384823704E-2</c:v>
                </c:pt>
                <c:pt idx="71">
                  <c:v>4.9687205632461658E-2</c:v>
                </c:pt>
                <c:pt idx="72">
                  <c:v>4.9692610859390841E-2</c:v>
                </c:pt>
                <c:pt idx="73">
                  <c:v>4.9772136347778745E-2</c:v>
                </c:pt>
                <c:pt idx="74">
                  <c:v>4.9760001372595231E-2</c:v>
                </c:pt>
                <c:pt idx="75">
                  <c:v>4.980472843993497E-2</c:v>
                </c:pt>
                <c:pt idx="76">
                  <c:v>5.006029812720611E-2</c:v>
                </c:pt>
                <c:pt idx="77">
                  <c:v>5.03093811566242E-2</c:v>
                </c:pt>
                <c:pt idx="78">
                  <c:v>5.0484352046609615E-2</c:v>
                </c:pt>
                <c:pt idx="79">
                  <c:v>5.0591101586161896E-2</c:v>
                </c:pt>
                <c:pt idx="80">
                  <c:v>5.068290480749426E-2</c:v>
                </c:pt>
                <c:pt idx="81">
                  <c:v>5.0899766622058168E-2</c:v>
                </c:pt>
                <c:pt idx="82">
                  <c:v>5.1230988124674498E-2</c:v>
                </c:pt>
                <c:pt idx="83">
                  <c:v>5.1556302878055738E-2</c:v>
                </c:pt>
                <c:pt idx="84">
                  <c:v>5.1796082587011884E-2</c:v>
                </c:pt>
                <c:pt idx="85">
                  <c:v>5.2310421400264984E-2</c:v>
                </c:pt>
                <c:pt idx="86">
                  <c:v>5.2807342703684791E-2</c:v>
                </c:pt>
                <c:pt idx="87">
                  <c:v>5.3358540122158404E-2</c:v>
                </c:pt>
                <c:pt idx="88">
                  <c:v>5.3594460244049652E-2</c:v>
                </c:pt>
                <c:pt idx="89">
                  <c:v>5.3852519549123512E-2</c:v>
                </c:pt>
                <c:pt idx="90">
                  <c:v>5.4087218212771404E-2</c:v>
                </c:pt>
                <c:pt idx="91">
                  <c:v>5.4311656793712672E-2</c:v>
                </c:pt>
                <c:pt idx="92">
                  <c:v>5.452815464882891E-2</c:v>
                </c:pt>
                <c:pt idx="93">
                  <c:v>5.4861213339193915E-2</c:v>
                </c:pt>
                <c:pt idx="94">
                  <c:v>5.5035773462150668E-2</c:v>
                </c:pt>
                <c:pt idx="95">
                  <c:v>5.5269022833051379E-2</c:v>
                </c:pt>
                <c:pt idx="96">
                  <c:v>5.5608000391508393E-2</c:v>
                </c:pt>
                <c:pt idx="97">
                  <c:v>5.5270658676199423E-2</c:v>
                </c:pt>
                <c:pt idx="98">
                  <c:v>5.4970641735895491E-2</c:v>
                </c:pt>
                <c:pt idx="99">
                  <c:v>5.4536646671331811E-2</c:v>
                </c:pt>
                <c:pt idx="100">
                  <c:v>5.4544930963604056E-2</c:v>
                </c:pt>
                <c:pt idx="101">
                  <c:v>5.4510027927368469E-2</c:v>
                </c:pt>
                <c:pt idx="102">
                  <c:v>5.4524784983102148E-2</c:v>
                </c:pt>
                <c:pt idx="103">
                  <c:v>5.4544443411071959E-2</c:v>
                </c:pt>
                <c:pt idx="104">
                  <c:v>5.4647027968245027E-2</c:v>
                </c:pt>
                <c:pt idx="105">
                  <c:v>5.4571309726984561E-2</c:v>
                </c:pt>
                <c:pt idx="106">
                  <c:v>5.4550399764953961E-2</c:v>
                </c:pt>
                <c:pt idx="107">
                  <c:v>5.4459963481723626E-2</c:v>
                </c:pt>
                <c:pt idx="108">
                  <c:v>5.4381022650629489E-2</c:v>
                </c:pt>
                <c:pt idx="109">
                  <c:v>5.4817841086875062E-2</c:v>
                </c:pt>
                <c:pt idx="110">
                  <c:v>5.5269534126321816E-2</c:v>
                </c:pt>
                <c:pt idx="111">
                  <c:v>5.5744243645613929E-2</c:v>
                </c:pt>
                <c:pt idx="112">
                  <c:v>5.5878027290255795E-2</c:v>
                </c:pt>
                <c:pt idx="113">
                  <c:v>5.6034884339256547E-2</c:v>
                </c:pt>
                <c:pt idx="114">
                  <c:v>5.6171949205175049E-2</c:v>
                </c:pt>
                <c:pt idx="115">
                  <c:v>5.6274102067687452E-2</c:v>
                </c:pt>
                <c:pt idx="116">
                  <c:v>5.6341379526451275E-2</c:v>
                </c:pt>
                <c:pt idx="117">
                  <c:v>5.656746494950099E-2</c:v>
                </c:pt>
                <c:pt idx="118">
                  <c:v>5.6702502751729535E-2</c:v>
                </c:pt>
                <c:pt idx="119">
                  <c:v>5.686331883316182E-2</c:v>
                </c:pt>
                <c:pt idx="120">
                  <c:v>5.6944451589539979E-2</c:v>
                </c:pt>
                <c:pt idx="121">
                  <c:v>5.673139478438833E-2</c:v>
                </c:pt>
                <c:pt idx="122">
                  <c:v>5.6475011693493095E-2</c:v>
                </c:pt>
                <c:pt idx="123">
                  <c:v>5.6268958442931255E-2</c:v>
                </c:pt>
                <c:pt idx="124">
                  <c:v>5.602765024900009E-2</c:v>
                </c:pt>
                <c:pt idx="125">
                  <c:v>5.5849361474283161E-2</c:v>
                </c:pt>
                <c:pt idx="126">
                  <c:v>5.5657752461415466E-2</c:v>
                </c:pt>
                <c:pt idx="127">
                  <c:v>5.5428942957799571E-2</c:v>
                </c:pt>
                <c:pt idx="128">
                  <c:v>5.5167971412504159E-2</c:v>
                </c:pt>
                <c:pt idx="129">
                  <c:v>5.4785842364310271E-2</c:v>
                </c:pt>
                <c:pt idx="130">
                  <c:v>5.4532410695419122E-2</c:v>
                </c:pt>
                <c:pt idx="131">
                  <c:v>5.4304034145341774E-2</c:v>
                </c:pt>
                <c:pt idx="132">
                  <c:v>5.4074404702523567E-2</c:v>
                </c:pt>
                <c:pt idx="133">
                  <c:v>5.4515328619478942E-2</c:v>
                </c:pt>
                <c:pt idx="134">
                  <c:v>5.4979687411089863E-2</c:v>
                </c:pt>
                <c:pt idx="135">
                  <c:v>5.546597000276135E-2</c:v>
                </c:pt>
                <c:pt idx="136">
                  <c:v>5.5953040964223204E-2</c:v>
                </c:pt>
                <c:pt idx="137">
                  <c:v>5.6350575602784281E-2</c:v>
                </c:pt>
                <c:pt idx="138">
                  <c:v>5.6773661388054016E-2</c:v>
                </c:pt>
                <c:pt idx="139">
                  <c:v>5.721763337357056E-2</c:v>
                </c:pt>
                <c:pt idx="140">
                  <c:v>5.7695752394148397E-2</c:v>
                </c:pt>
                <c:pt idx="141">
                  <c:v>5.8254609443553797E-2</c:v>
                </c:pt>
                <c:pt idx="142">
                  <c:v>5.8806464289297623E-2</c:v>
                </c:pt>
                <c:pt idx="143">
                  <c:v>5.9368817481156126E-2</c:v>
                </c:pt>
                <c:pt idx="144">
                  <c:v>5.9899342500605239E-2</c:v>
                </c:pt>
                <c:pt idx="145">
                  <c:v>5.9992974317674676E-2</c:v>
                </c:pt>
                <c:pt idx="146">
                  <c:v>6.0156483362263674E-2</c:v>
                </c:pt>
                <c:pt idx="147">
                  <c:v>6.0300543351690737E-2</c:v>
                </c:pt>
                <c:pt idx="148">
                  <c:v>6.0435925676256448E-2</c:v>
                </c:pt>
                <c:pt idx="149">
                  <c:v>6.0598411994720082E-2</c:v>
                </c:pt>
                <c:pt idx="150">
                  <c:v>6.0771540500381506E-2</c:v>
                </c:pt>
                <c:pt idx="151">
                  <c:v>6.0966283323057029E-2</c:v>
                </c:pt>
                <c:pt idx="152">
                  <c:v>6.1134214677971394E-2</c:v>
                </c:pt>
                <c:pt idx="153">
                  <c:v>6.1229859846377827E-2</c:v>
                </c:pt>
                <c:pt idx="154">
                  <c:v>6.1341770800319662E-2</c:v>
                </c:pt>
                <c:pt idx="155">
                  <c:v>6.1387785085871338E-2</c:v>
                </c:pt>
                <c:pt idx="156">
                  <c:v>6.1469256109164282E-2</c:v>
                </c:pt>
                <c:pt idx="157">
                  <c:v>6.1292607201406453E-2</c:v>
                </c:pt>
                <c:pt idx="158">
                  <c:v>6.1081616382979147E-2</c:v>
                </c:pt>
                <c:pt idx="159">
                  <c:v>6.0865724237397147E-2</c:v>
                </c:pt>
                <c:pt idx="160">
                  <c:v>6.0659655615075865E-2</c:v>
                </c:pt>
                <c:pt idx="161">
                  <c:v>6.0449890026968676E-2</c:v>
                </c:pt>
                <c:pt idx="162">
                  <c:v>6.0174873822113457E-2</c:v>
                </c:pt>
                <c:pt idx="163">
                  <c:v>5.9906413210790627E-2</c:v>
                </c:pt>
                <c:pt idx="164">
                  <c:v>5.963195948175154E-2</c:v>
                </c:pt>
                <c:pt idx="165">
                  <c:v>5.9412962303413086E-2</c:v>
                </c:pt>
                <c:pt idx="166">
                  <c:v>5.9231577780911475E-2</c:v>
                </c:pt>
                <c:pt idx="167">
                  <c:v>5.9183497429053274E-2</c:v>
                </c:pt>
                <c:pt idx="168">
                  <c:v>5.9216124133044119E-2</c:v>
                </c:pt>
                <c:pt idx="169">
                  <c:v>6.0129229572081722E-2</c:v>
                </c:pt>
                <c:pt idx="170">
                  <c:v>6.1041971418364649E-2</c:v>
                </c:pt>
                <c:pt idx="171">
                  <c:v>6.1975086672741604E-2</c:v>
                </c:pt>
                <c:pt idx="172">
                  <c:v>6.2943031428959587E-2</c:v>
                </c:pt>
                <c:pt idx="173">
                  <c:v>6.3450106930970071E-2</c:v>
                </c:pt>
                <c:pt idx="174">
                  <c:v>6.3825539626050101E-2</c:v>
                </c:pt>
                <c:pt idx="175">
                  <c:v>6.4179219310286098E-2</c:v>
                </c:pt>
                <c:pt idx="176">
                  <c:v>6.4553640887583044E-2</c:v>
                </c:pt>
                <c:pt idx="177">
                  <c:v>6.4949838416094419E-2</c:v>
                </c:pt>
                <c:pt idx="178">
                  <c:v>6.5255793577516513E-2</c:v>
                </c:pt>
                <c:pt idx="179">
                  <c:v>6.5444769859583696E-2</c:v>
                </c:pt>
                <c:pt idx="180">
                  <c:v>6.5600404823051545E-2</c:v>
                </c:pt>
                <c:pt idx="181">
                  <c:v>6.4856739665949653E-2</c:v>
                </c:pt>
                <c:pt idx="182">
                  <c:v>6.4096929228811869E-2</c:v>
                </c:pt>
                <c:pt idx="183">
                  <c:v>6.333947203347752E-2</c:v>
                </c:pt>
                <c:pt idx="184">
                  <c:v>6.2513843872236755E-2</c:v>
                </c:pt>
                <c:pt idx="185">
                  <c:v>6.2208168287555453E-2</c:v>
                </c:pt>
                <c:pt idx="186">
                  <c:v>6.2032103756334424E-2</c:v>
                </c:pt>
                <c:pt idx="187">
                  <c:v>6.1891152522104205E-2</c:v>
                </c:pt>
                <c:pt idx="188">
                  <c:v>6.167291189397394E-2</c:v>
                </c:pt>
                <c:pt idx="189">
                  <c:v>6.1479885075821632E-2</c:v>
                </c:pt>
                <c:pt idx="190">
                  <c:v>6.132665909371901E-2</c:v>
                </c:pt>
                <c:pt idx="191">
                  <c:v>6.1190319170765083E-2</c:v>
                </c:pt>
                <c:pt idx="192">
                  <c:v>6.1060108422012017E-2</c:v>
                </c:pt>
                <c:pt idx="193">
                  <c:v>6.0678943775099942E-2</c:v>
                </c:pt>
                <c:pt idx="194">
                  <c:v>6.024483293186849E-2</c:v>
                </c:pt>
                <c:pt idx="195">
                  <c:v>5.9805367429377455E-2</c:v>
                </c:pt>
                <c:pt idx="196">
                  <c:v>5.9418287710195555E-2</c:v>
                </c:pt>
                <c:pt idx="197">
                  <c:v>5.892596339394976E-2</c:v>
                </c:pt>
                <c:pt idx="198">
                  <c:v>5.8535801962728569E-2</c:v>
                </c:pt>
                <c:pt idx="199">
                  <c:v>5.8105472490849901E-2</c:v>
                </c:pt>
                <c:pt idx="200">
                  <c:v>5.76900812354815E-2</c:v>
                </c:pt>
                <c:pt idx="201">
                  <c:v>5.7232404457911147E-2</c:v>
                </c:pt>
                <c:pt idx="202">
                  <c:v>5.6821530398248027E-2</c:v>
                </c:pt>
                <c:pt idx="203">
                  <c:v>5.6445318672453247E-2</c:v>
                </c:pt>
                <c:pt idx="204">
                  <c:v>5.6043094214808575E-2</c:v>
                </c:pt>
                <c:pt idx="205">
                  <c:v>5.5926943489320119E-2</c:v>
                </c:pt>
                <c:pt idx="206">
                  <c:v>5.5846335468187513E-2</c:v>
                </c:pt>
                <c:pt idx="207">
                  <c:v>5.572433126651604E-2</c:v>
                </c:pt>
                <c:pt idx="208">
                  <c:v>5.5547512782943322E-2</c:v>
                </c:pt>
                <c:pt idx="209">
                  <c:v>5.5534750445910878E-2</c:v>
                </c:pt>
                <c:pt idx="210">
                  <c:v>5.5451022008956734E-2</c:v>
                </c:pt>
                <c:pt idx="211">
                  <c:v>5.5407115206258288E-2</c:v>
                </c:pt>
                <c:pt idx="212">
                  <c:v>5.5381312326330895E-2</c:v>
                </c:pt>
                <c:pt idx="213">
                  <c:v>5.5291448040227974E-2</c:v>
                </c:pt>
                <c:pt idx="214">
                  <c:v>5.5192384984685122E-2</c:v>
                </c:pt>
                <c:pt idx="215">
                  <c:v>5.5091471201075499E-2</c:v>
                </c:pt>
                <c:pt idx="216">
                  <c:v>5.4997548124898515E-2</c:v>
                </c:pt>
                <c:pt idx="217">
                  <c:v>5.4719871181506785E-2</c:v>
                </c:pt>
                <c:pt idx="218">
                  <c:v>5.4432270437423901E-2</c:v>
                </c:pt>
                <c:pt idx="219">
                  <c:v>5.423371852272002E-2</c:v>
                </c:pt>
                <c:pt idx="220">
                  <c:v>5.412280862550764E-2</c:v>
                </c:pt>
                <c:pt idx="221">
                  <c:v>5.3864585536781251E-2</c:v>
                </c:pt>
                <c:pt idx="222">
                  <c:v>5.3618245493745921E-2</c:v>
                </c:pt>
                <c:pt idx="223">
                  <c:v>5.3366246635396387E-2</c:v>
                </c:pt>
                <c:pt idx="224">
                  <c:v>5.3100796880959478E-2</c:v>
                </c:pt>
                <c:pt idx="225">
                  <c:v>5.2901092430026414E-2</c:v>
                </c:pt>
                <c:pt idx="226">
                  <c:v>5.264415312443247E-2</c:v>
                </c:pt>
                <c:pt idx="227">
                  <c:v>5.2440707282752595E-2</c:v>
                </c:pt>
                <c:pt idx="228">
                  <c:v>5.2247059874163199E-2</c:v>
                </c:pt>
                <c:pt idx="229">
                  <c:v>5.2334802799165837E-2</c:v>
                </c:pt>
                <c:pt idx="230">
                  <c:v>5.2457334340596413E-2</c:v>
                </c:pt>
                <c:pt idx="231">
                  <c:v>5.250108685359467E-2</c:v>
                </c:pt>
                <c:pt idx="232">
                  <c:v>5.2556862712007241E-2</c:v>
                </c:pt>
                <c:pt idx="233">
                  <c:v>5.2578926309396229E-2</c:v>
                </c:pt>
                <c:pt idx="234">
                  <c:v>5.2592246342792671E-2</c:v>
                </c:pt>
                <c:pt idx="235">
                  <c:v>5.2576150960094388E-2</c:v>
                </c:pt>
                <c:pt idx="236">
                  <c:v>5.2628130814084399E-2</c:v>
                </c:pt>
                <c:pt idx="237">
                  <c:v>5.2679334178912768E-2</c:v>
                </c:pt>
                <c:pt idx="238">
                  <c:v>5.2735650314791604E-2</c:v>
                </c:pt>
                <c:pt idx="239">
                  <c:v>5.2754136456261057E-2</c:v>
                </c:pt>
                <c:pt idx="240">
                  <c:v>5.282660429952258E-2</c:v>
                </c:pt>
                <c:pt idx="241">
                  <c:v>5.2756688870565151E-2</c:v>
                </c:pt>
                <c:pt idx="242">
                  <c:v>5.2677128711110043E-2</c:v>
                </c:pt>
                <c:pt idx="243">
                  <c:v>5.2653274558777115E-2</c:v>
                </c:pt>
                <c:pt idx="244">
                  <c:v>5.2502907504842176E-2</c:v>
                </c:pt>
                <c:pt idx="245">
                  <c:v>5.2420060764966657E-2</c:v>
                </c:pt>
                <c:pt idx="246">
                  <c:v>5.2370763563402943E-2</c:v>
                </c:pt>
                <c:pt idx="247">
                  <c:v>5.2335815059536918E-2</c:v>
                </c:pt>
                <c:pt idx="248">
                  <c:v>5.2279326366062112E-2</c:v>
                </c:pt>
                <c:pt idx="249">
                  <c:v>5.2247229280626667E-2</c:v>
                </c:pt>
                <c:pt idx="250">
                  <c:v>5.2183149494184428E-2</c:v>
                </c:pt>
                <c:pt idx="251">
                  <c:v>5.2049775085515698E-2</c:v>
                </c:pt>
                <c:pt idx="252">
                  <c:v>5.1895788411747301E-2</c:v>
                </c:pt>
                <c:pt idx="253">
                  <c:v>5.1680232008657907E-2</c:v>
                </c:pt>
                <c:pt idx="254">
                  <c:v>5.1546601732517426E-2</c:v>
                </c:pt>
                <c:pt idx="255">
                  <c:v>5.1381159233901498E-2</c:v>
                </c:pt>
                <c:pt idx="256">
                  <c:v>5.125103264342315E-2</c:v>
                </c:pt>
                <c:pt idx="257">
                  <c:v>5.1131642840406943E-2</c:v>
                </c:pt>
                <c:pt idx="258">
                  <c:v>5.0996646755554487E-2</c:v>
                </c:pt>
                <c:pt idx="259">
                  <c:v>5.0833119857895986E-2</c:v>
                </c:pt>
                <c:pt idx="260">
                  <c:v>5.0667067043992264E-2</c:v>
                </c:pt>
                <c:pt idx="261">
                  <c:v>5.0455258034357388E-2</c:v>
                </c:pt>
                <c:pt idx="262">
                  <c:v>5.028269442341237E-2</c:v>
                </c:pt>
                <c:pt idx="263">
                  <c:v>5.0138119699882105E-2</c:v>
                </c:pt>
                <c:pt idx="264">
                  <c:v>4.9951642784954085E-2</c:v>
                </c:pt>
                <c:pt idx="265">
                  <c:v>4.9614548516894848E-2</c:v>
                </c:pt>
                <c:pt idx="266">
                  <c:v>4.9311441256740356E-2</c:v>
                </c:pt>
                <c:pt idx="267">
                  <c:v>4.9047625945840299E-2</c:v>
                </c:pt>
                <c:pt idx="268">
                  <c:v>4.884880489140353E-2</c:v>
                </c:pt>
                <c:pt idx="269">
                  <c:v>4.8613016578093159E-2</c:v>
                </c:pt>
                <c:pt idx="270">
                  <c:v>4.839268041939418E-2</c:v>
                </c:pt>
                <c:pt idx="271">
                  <c:v>4.8194736473120142E-2</c:v>
                </c:pt>
                <c:pt idx="272">
                  <c:v>4.7970320841558008E-2</c:v>
                </c:pt>
                <c:pt idx="273">
                  <c:v>4.7759250584272946E-2</c:v>
                </c:pt>
                <c:pt idx="274">
                  <c:v>4.7570326745765286E-2</c:v>
                </c:pt>
                <c:pt idx="275">
                  <c:v>4.7367003246852786E-2</c:v>
                </c:pt>
                <c:pt idx="276">
                  <c:v>4.7168407328912872E-2</c:v>
                </c:pt>
                <c:pt idx="277">
                  <c:v>4.7305224884683354E-2</c:v>
                </c:pt>
                <c:pt idx="278">
                  <c:v>4.7321495773014505E-2</c:v>
                </c:pt>
                <c:pt idx="279">
                  <c:v>4.7277317447813459E-2</c:v>
                </c:pt>
                <c:pt idx="280">
                  <c:v>4.7239104483243664E-2</c:v>
                </c:pt>
                <c:pt idx="281">
                  <c:v>4.722773862623484E-2</c:v>
                </c:pt>
                <c:pt idx="282">
                  <c:v>4.7200864397316696E-2</c:v>
                </c:pt>
                <c:pt idx="283">
                  <c:v>4.714919902319132E-2</c:v>
                </c:pt>
                <c:pt idx="284">
                  <c:v>4.712534471929649E-2</c:v>
                </c:pt>
                <c:pt idx="285">
                  <c:v>4.7099001830855226E-2</c:v>
                </c:pt>
                <c:pt idx="286">
                  <c:v>4.7061222477815891E-2</c:v>
                </c:pt>
                <c:pt idx="287">
                  <c:v>4.705711540832299E-2</c:v>
                </c:pt>
                <c:pt idx="288">
                  <c:v>4.7108080057182783E-2</c:v>
                </c:pt>
                <c:pt idx="289">
                  <c:v>4.6824678183548497E-2</c:v>
                </c:pt>
                <c:pt idx="290">
                  <c:v>4.6505836129266627E-2</c:v>
                </c:pt>
                <c:pt idx="291">
                  <c:v>4.6208643932209421E-2</c:v>
                </c:pt>
                <c:pt idx="292">
                  <c:v>4.6115944698223187E-2</c:v>
                </c:pt>
                <c:pt idx="293">
                  <c:v>4.5984172823972345E-2</c:v>
                </c:pt>
                <c:pt idx="294">
                  <c:v>4.5844618161470597E-2</c:v>
                </c:pt>
                <c:pt idx="295">
                  <c:v>4.5745764580936564E-2</c:v>
                </c:pt>
                <c:pt idx="296">
                  <c:v>4.5646203276497405E-2</c:v>
                </c:pt>
                <c:pt idx="297">
                  <c:v>4.5504470637757401E-2</c:v>
                </c:pt>
                <c:pt idx="298">
                  <c:v>4.5374452695760813E-2</c:v>
                </c:pt>
                <c:pt idx="299">
                  <c:v>4.5166537062683247E-2</c:v>
                </c:pt>
                <c:pt idx="300">
                  <c:v>4.4986157534709525E-2</c:v>
                </c:pt>
                <c:pt idx="301">
                  <c:v>4.4746414110787447E-2</c:v>
                </c:pt>
                <c:pt idx="302">
                  <c:v>4.4815492713063176E-2</c:v>
                </c:pt>
                <c:pt idx="303">
                  <c:v>4.494124950321763E-2</c:v>
                </c:pt>
                <c:pt idx="304">
                  <c:v>4.4870375081244918E-2</c:v>
                </c:pt>
                <c:pt idx="305">
                  <c:v>4.4891517166375829E-2</c:v>
                </c:pt>
                <c:pt idx="306">
                  <c:v>4.4058923590351441E-2</c:v>
                </c:pt>
                <c:pt idx="307">
                  <c:v>4.3185752340402887E-2</c:v>
                </c:pt>
                <c:pt idx="308">
                  <c:v>4.2248710094680349E-2</c:v>
                </c:pt>
                <c:pt idx="309">
                  <c:v>4.2048383032277308E-2</c:v>
                </c:pt>
                <c:pt idx="310">
                  <c:v>4.1792813095155368E-2</c:v>
                </c:pt>
                <c:pt idx="311">
                  <c:v>4.1521976473218127E-2</c:v>
                </c:pt>
                <c:pt idx="312">
                  <c:v>4.125913020685798E-2</c:v>
                </c:pt>
                <c:pt idx="313">
                  <c:v>4.160741223371902E-2</c:v>
                </c:pt>
                <c:pt idx="314">
                  <c:v>4.1713419624693993E-2</c:v>
                </c:pt>
                <c:pt idx="315">
                  <c:v>4.1749575140161192E-2</c:v>
                </c:pt>
                <c:pt idx="316">
                  <c:v>4.1736846197914179E-2</c:v>
                </c:pt>
                <c:pt idx="317">
                  <c:v>4.163158097126899E-2</c:v>
                </c:pt>
                <c:pt idx="318">
                  <c:v>4.2350523877207967E-2</c:v>
                </c:pt>
                <c:pt idx="319">
                  <c:v>4.3087676449250302E-2</c:v>
                </c:pt>
                <c:pt idx="320">
                  <c:v>4.38354237909502E-2</c:v>
                </c:pt>
                <c:pt idx="321">
                  <c:v>4.4385450299208866E-2</c:v>
                </c:pt>
                <c:pt idx="322">
                  <c:v>4.4927494310173115E-2</c:v>
                </c:pt>
                <c:pt idx="323">
                  <c:v>4.5545658955094048E-2</c:v>
                </c:pt>
                <c:pt idx="324">
                  <c:v>4.6032600562949777E-2</c:v>
                </c:pt>
                <c:pt idx="325">
                  <c:v>4.5847162119711571E-2</c:v>
                </c:pt>
                <c:pt idx="326">
                  <c:v>4.573978155908389E-2</c:v>
                </c:pt>
                <c:pt idx="327">
                  <c:v>4.5586959810215738E-2</c:v>
                </c:pt>
                <c:pt idx="328">
                  <c:v>4.5837411367801867E-2</c:v>
                </c:pt>
                <c:pt idx="329">
                  <c:v>4.6041536308064381E-2</c:v>
                </c:pt>
                <c:pt idx="330">
                  <c:v>4.6253220137068903E-2</c:v>
                </c:pt>
                <c:pt idx="331">
                  <c:v>4.6430261905582117E-2</c:v>
                </c:pt>
                <c:pt idx="332">
                  <c:v>4.6663366894743402E-2</c:v>
                </c:pt>
                <c:pt idx="333">
                  <c:v>4.6402349239234898E-2</c:v>
                </c:pt>
                <c:pt idx="334">
                  <c:v>4.6261197665188346E-2</c:v>
                </c:pt>
                <c:pt idx="335">
                  <c:v>4.6093868659671709E-2</c:v>
                </c:pt>
                <c:pt idx="336">
                  <c:v>4.5932500011594157E-2</c:v>
                </c:pt>
                <c:pt idx="337">
                  <c:v>4.6567504210724829E-2</c:v>
                </c:pt>
                <c:pt idx="338">
                  <c:v>4.7075530984493262E-2</c:v>
                </c:pt>
                <c:pt idx="339">
                  <c:v>4.7611022886893804E-2</c:v>
                </c:pt>
                <c:pt idx="340">
                  <c:v>4.8032271941011229E-2</c:v>
                </c:pt>
                <c:pt idx="341">
                  <c:v>4.847413914169877E-2</c:v>
                </c:pt>
                <c:pt idx="342">
                  <c:v>4.8906944605883157E-2</c:v>
                </c:pt>
                <c:pt idx="343">
                  <c:v>4.9380762408160479E-2</c:v>
                </c:pt>
                <c:pt idx="344">
                  <c:v>4.984057381960566E-2</c:v>
                </c:pt>
                <c:pt idx="345">
                  <c:v>5.031090909344315E-2</c:v>
                </c:pt>
                <c:pt idx="346">
                  <c:v>5.0688120384650127E-2</c:v>
                </c:pt>
                <c:pt idx="347">
                  <c:v>5.1071613150251528E-2</c:v>
                </c:pt>
              </c:numCache>
            </c:numRef>
          </c:val>
          <c:smooth val="0"/>
          <c:extLst>
            <c:ext xmlns:c16="http://schemas.microsoft.com/office/drawing/2014/chart" uri="{C3380CC4-5D6E-409C-BE32-E72D297353CC}">
              <c16:uniqueId val="{00000000-1DD6-4B9B-ADAB-2BDF385D7D61}"/>
            </c:ext>
          </c:extLst>
        </c:ser>
        <c:dLbls>
          <c:showLegendKey val="0"/>
          <c:showVal val="0"/>
          <c:showCatName val="0"/>
          <c:showSerName val="0"/>
          <c:showPercent val="0"/>
          <c:showBubbleSize val="0"/>
        </c:dLbls>
        <c:smooth val="0"/>
        <c:axId val="1277657608"/>
        <c:axId val="1"/>
      </c:lineChart>
      <c:catAx>
        <c:axId val="1277657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576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Construction Svcs</a:t>
            </a:r>
          </a:p>
        </c:rich>
      </c:tx>
      <c:layout>
        <c:manualLayout>
          <c:xMode val="edge"/>
          <c:yMode val="edge"/>
          <c:x val="0.16106458847319333"/>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Inputs'!$E$7:$E$32</c:f>
              <c:numCache>
                <c:formatCode>_("$"* #,##0.0000_);_("$"* \(#,##0.0000\);_("$"* "-"??_);_(@_)</c:formatCode>
                <c:ptCount val="26"/>
                <c:pt idx="0">
                  <c:v>0.20110347568287626</c:v>
                </c:pt>
                <c:pt idx="1">
                  <c:v>0.19583905033953194</c:v>
                </c:pt>
                <c:pt idx="2">
                  <c:v>0.20810927694930056</c:v>
                </c:pt>
                <c:pt idx="3">
                  <c:v>0.19960679983312857</c:v>
                </c:pt>
                <c:pt idx="4">
                  <c:v>0.20488743093048914</c:v>
                </c:pt>
                <c:pt idx="5">
                  <c:v>0.21583709233779216</c:v>
                </c:pt>
                <c:pt idx="6">
                  <c:v>0.23654213474487451</c:v>
                </c:pt>
                <c:pt idx="7">
                  <c:v>0.27505338659855033</c:v>
                </c:pt>
                <c:pt idx="8">
                  <c:v>0.18897664737099792</c:v>
                </c:pt>
                <c:pt idx="9">
                  <c:v>0.17458992817032504</c:v>
                </c:pt>
                <c:pt idx="10">
                  <c:v>0.16974056494488024</c:v>
                </c:pt>
                <c:pt idx="11">
                  <c:v>0.16375097114504281</c:v>
                </c:pt>
                <c:pt idx="12">
                  <c:v>0.15358581808416627</c:v>
                </c:pt>
                <c:pt idx="13">
                  <c:v>0.14774755147961796</c:v>
                </c:pt>
                <c:pt idx="14">
                  <c:v>0.17764968943820272</c:v>
                </c:pt>
                <c:pt idx="15">
                  <c:v>0.22152026198445671</c:v>
                </c:pt>
                <c:pt idx="16">
                  <c:v>0.25973332210802008</c:v>
                </c:pt>
                <c:pt idx="17">
                  <c:v>0.26035254858053458</c:v>
                </c:pt>
                <c:pt idx="18">
                  <c:v>0.24604657619236137</c:v>
                </c:pt>
                <c:pt idx="19">
                  <c:v>0.24470566677823907</c:v>
                </c:pt>
                <c:pt idx="20">
                  <c:v>0.24550053721070014</c:v>
                </c:pt>
                <c:pt idx="21">
                  <c:v>0.24531135365589521</c:v>
                </c:pt>
                <c:pt idx="22">
                  <c:v>0.24512231588658556</c:v>
                </c:pt>
                <c:pt idx="23">
                  <c:v>0.2449334237904284</c:v>
                </c:pt>
                <c:pt idx="24">
                  <c:v>0.24474467725516746</c:v>
                </c:pt>
                <c:pt idx="25">
                  <c:v>0.24474467725516746</c:v>
                </c:pt>
              </c:numCache>
            </c:numRef>
          </c:val>
          <c:smooth val="0"/>
          <c:extLst>
            <c:ext xmlns:c16="http://schemas.microsoft.com/office/drawing/2014/chart" uri="{C3380CC4-5D6E-409C-BE32-E72D297353CC}">
              <c16:uniqueId val="{00000000-A88C-4F41-BFCD-7AEAB19C50A2}"/>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Industrial Real Price of Electricity, 12mth.MA</a:t>
            </a:r>
          </a:p>
        </c:rich>
      </c:tx>
      <c:layout>
        <c:manualLayout>
          <c:xMode val="edge"/>
          <c:yMode val="edge"/>
          <c:x val="0.19483617364730818"/>
          <c:y val="4.0816272965879266E-2"/>
        </c:manualLayout>
      </c:layout>
      <c:overlay val="0"/>
      <c:spPr>
        <a:noFill/>
        <a:ln w="25400">
          <a:noFill/>
        </a:ln>
      </c:spPr>
    </c:title>
    <c:autoTitleDeleted val="0"/>
    <c:plotArea>
      <c:layout>
        <c:manualLayout>
          <c:layoutTarget val="inner"/>
          <c:xMode val="edge"/>
          <c:yMode val="edge"/>
          <c:x val="0.15727735584781177"/>
          <c:y val="0.27755102040816326"/>
          <c:w val="0.80751358823354114"/>
          <c:h val="0.49795918367346936"/>
        </c:manualLayout>
      </c:layout>
      <c:lineChart>
        <c:grouping val="standard"/>
        <c:varyColors val="0"/>
        <c:ser>
          <c:idx val="0"/>
          <c:order val="0"/>
          <c:spPr>
            <a:ln w="12700">
              <a:solidFill>
                <a:srgbClr val="000080"/>
              </a:solidFill>
              <a:prstDash val="solid"/>
            </a:ln>
          </c:spPr>
          <c:marker>
            <c:symbol val="none"/>
          </c:marker>
          <c:cat>
            <c:numRef>
              <c:f>MAPrice_SplitPriceIndices!$A$62:$A$409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MAPrice_SplitPriceIndices!$D$62:$D$409</c:f>
              <c:numCache>
                <c:formatCode>0.0000</c:formatCode>
                <c:ptCount val="348"/>
                <c:pt idx="0">
                  <c:v>5.7462812706830929E-2</c:v>
                </c:pt>
                <c:pt idx="1">
                  <c:v>5.7212248896201183E-2</c:v>
                </c:pt>
                <c:pt idx="2">
                  <c:v>5.6996242786448541E-2</c:v>
                </c:pt>
                <c:pt idx="3">
                  <c:v>5.6774842031080332E-2</c:v>
                </c:pt>
                <c:pt idx="4">
                  <c:v>5.6297764352758219E-2</c:v>
                </c:pt>
                <c:pt idx="5">
                  <c:v>5.5693677923030094E-2</c:v>
                </c:pt>
                <c:pt idx="6">
                  <c:v>5.514807111714385E-2</c:v>
                </c:pt>
                <c:pt idx="7">
                  <c:v>5.4964004893324481E-2</c:v>
                </c:pt>
                <c:pt idx="8">
                  <c:v>5.4749534602728848E-2</c:v>
                </c:pt>
                <c:pt idx="9">
                  <c:v>5.4565746468009435E-2</c:v>
                </c:pt>
                <c:pt idx="10">
                  <c:v>5.4379687163706947E-2</c:v>
                </c:pt>
                <c:pt idx="11">
                  <c:v>5.4273068879451193E-2</c:v>
                </c:pt>
                <c:pt idx="12">
                  <c:v>5.4189870788839432E-2</c:v>
                </c:pt>
                <c:pt idx="13">
                  <c:v>5.4057357501017089E-2</c:v>
                </c:pt>
                <c:pt idx="14">
                  <c:v>5.3859838945713286E-2</c:v>
                </c:pt>
                <c:pt idx="15">
                  <c:v>5.3706052009926626E-2</c:v>
                </c:pt>
                <c:pt idx="16">
                  <c:v>5.3552366989353423E-2</c:v>
                </c:pt>
                <c:pt idx="17">
                  <c:v>5.3438581408927217E-2</c:v>
                </c:pt>
                <c:pt idx="18">
                  <c:v>5.3281718951917051E-2</c:v>
                </c:pt>
                <c:pt idx="19">
                  <c:v>5.3110784570606001E-2</c:v>
                </c:pt>
                <c:pt idx="20">
                  <c:v>5.293151025968252E-2</c:v>
                </c:pt>
                <c:pt idx="21">
                  <c:v>5.2760895583623457E-2</c:v>
                </c:pt>
                <c:pt idx="22">
                  <c:v>5.2570427674666138E-2</c:v>
                </c:pt>
                <c:pt idx="23">
                  <c:v>5.2324279684236898E-2</c:v>
                </c:pt>
                <c:pt idx="24">
                  <c:v>5.2021394317768012E-2</c:v>
                </c:pt>
                <c:pt idx="25">
                  <c:v>5.1826467382505959E-2</c:v>
                </c:pt>
                <c:pt idx="26">
                  <c:v>5.1637935705978917E-2</c:v>
                </c:pt>
                <c:pt idx="27">
                  <c:v>5.1367827528948834E-2</c:v>
                </c:pt>
                <c:pt idx="28">
                  <c:v>5.1129961400097144E-2</c:v>
                </c:pt>
                <c:pt idx="29">
                  <c:v>5.0965775142628338E-2</c:v>
                </c:pt>
                <c:pt idx="30">
                  <c:v>5.0792207051204741E-2</c:v>
                </c:pt>
                <c:pt idx="31">
                  <c:v>5.0626455251774456E-2</c:v>
                </c:pt>
                <c:pt idx="32">
                  <c:v>5.0540733443258899E-2</c:v>
                </c:pt>
                <c:pt idx="33">
                  <c:v>5.0419450051226521E-2</c:v>
                </c:pt>
                <c:pt idx="34">
                  <c:v>5.0337055746105898E-2</c:v>
                </c:pt>
                <c:pt idx="35">
                  <c:v>5.0270922178548429E-2</c:v>
                </c:pt>
                <c:pt idx="36">
                  <c:v>5.028578495274267E-2</c:v>
                </c:pt>
                <c:pt idx="37">
                  <c:v>5.0179882812720462E-2</c:v>
                </c:pt>
                <c:pt idx="38">
                  <c:v>5.0092009441335773E-2</c:v>
                </c:pt>
                <c:pt idx="39">
                  <c:v>5.007923199214822E-2</c:v>
                </c:pt>
                <c:pt idx="40">
                  <c:v>5.0070891289325563E-2</c:v>
                </c:pt>
                <c:pt idx="41">
                  <c:v>5.0031145657062161E-2</c:v>
                </c:pt>
                <c:pt idx="42">
                  <c:v>5.0009557157734412E-2</c:v>
                </c:pt>
                <c:pt idx="43">
                  <c:v>4.9906075063766347E-2</c:v>
                </c:pt>
                <c:pt idx="44">
                  <c:v>4.9793838918666705E-2</c:v>
                </c:pt>
                <c:pt idx="45">
                  <c:v>4.973726187081845E-2</c:v>
                </c:pt>
                <c:pt idx="46">
                  <c:v>4.9622241860772888E-2</c:v>
                </c:pt>
                <c:pt idx="47">
                  <c:v>4.9483748530631748E-2</c:v>
                </c:pt>
                <c:pt idx="48">
                  <c:v>4.925697014733154E-2</c:v>
                </c:pt>
                <c:pt idx="49">
                  <c:v>4.9208153291341622E-2</c:v>
                </c:pt>
                <c:pt idx="50">
                  <c:v>4.9127419949254479E-2</c:v>
                </c:pt>
                <c:pt idx="51">
                  <c:v>4.9050234257546767E-2</c:v>
                </c:pt>
                <c:pt idx="52">
                  <c:v>4.8907127314447678E-2</c:v>
                </c:pt>
                <c:pt idx="53">
                  <c:v>4.8803464912422739E-2</c:v>
                </c:pt>
                <c:pt idx="54">
                  <c:v>4.8704623981611399E-2</c:v>
                </c:pt>
                <c:pt idx="55">
                  <c:v>4.8642977250856125E-2</c:v>
                </c:pt>
                <c:pt idx="56">
                  <c:v>4.8566592522870732E-2</c:v>
                </c:pt>
                <c:pt idx="57">
                  <c:v>4.8431067046744186E-2</c:v>
                </c:pt>
                <c:pt idx="58">
                  <c:v>4.8352048002309071E-2</c:v>
                </c:pt>
                <c:pt idx="59">
                  <c:v>4.830250563731938E-2</c:v>
                </c:pt>
                <c:pt idx="60">
                  <c:v>4.8268100400100149E-2</c:v>
                </c:pt>
                <c:pt idx="61">
                  <c:v>4.8239651390611198E-2</c:v>
                </c:pt>
                <c:pt idx="62">
                  <c:v>4.8288662013290608E-2</c:v>
                </c:pt>
                <c:pt idx="63">
                  <c:v>4.8209548149882125E-2</c:v>
                </c:pt>
                <c:pt idx="64">
                  <c:v>4.8252175803713354E-2</c:v>
                </c:pt>
                <c:pt idx="65">
                  <c:v>4.8200121769363662E-2</c:v>
                </c:pt>
                <c:pt idx="66">
                  <c:v>4.8278842525899486E-2</c:v>
                </c:pt>
                <c:pt idx="67">
                  <c:v>4.8376757474535452E-2</c:v>
                </c:pt>
                <c:pt idx="68">
                  <c:v>4.8520216132725065E-2</c:v>
                </c:pt>
                <c:pt idx="69">
                  <c:v>4.849733796256489E-2</c:v>
                </c:pt>
                <c:pt idx="70">
                  <c:v>4.8479552860432262E-2</c:v>
                </c:pt>
                <c:pt idx="71">
                  <c:v>4.8448076612896296E-2</c:v>
                </c:pt>
                <c:pt idx="72">
                  <c:v>4.8472068090094585E-2</c:v>
                </c:pt>
                <c:pt idx="73">
                  <c:v>4.8561151830414061E-2</c:v>
                </c:pt>
                <c:pt idx="74">
                  <c:v>4.8563040786051288E-2</c:v>
                </c:pt>
                <c:pt idx="75">
                  <c:v>4.8642793698432524E-2</c:v>
                </c:pt>
                <c:pt idx="76">
                  <c:v>4.8914827010774202E-2</c:v>
                </c:pt>
                <c:pt idx="77">
                  <c:v>4.9136489309051186E-2</c:v>
                </c:pt>
                <c:pt idx="78">
                  <c:v>4.9293158035102119E-2</c:v>
                </c:pt>
                <c:pt idx="79">
                  <c:v>4.9477016562093745E-2</c:v>
                </c:pt>
                <c:pt idx="80">
                  <c:v>4.9589418262385575E-2</c:v>
                </c:pt>
                <c:pt idx="81">
                  <c:v>4.9857953499767411E-2</c:v>
                </c:pt>
                <c:pt idx="82">
                  <c:v>5.0210977481465739E-2</c:v>
                </c:pt>
                <c:pt idx="83">
                  <c:v>5.0565173857962005E-2</c:v>
                </c:pt>
                <c:pt idx="84">
                  <c:v>5.078834392784351E-2</c:v>
                </c:pt>
                <c:pt idx="85">
                  <c:v>5.1352779825693418E-2</c:v>
                </c:pt>
                <c:pt idx="86">
                  <c:v>5.1852773996833773E-2</c:v>
                </c:pt>
                <c:pt idx="87">
                  <c:v>5.2395949496967298E-2</c:v>
                </c:pt>
                <c:pt idx="88">
                  <c:v>5.2582054022067753E-2</c:v>
                </c:pt>
                <c:pt idx="89">
                  <c:v>5.2873795799380292E-2</c:v>
                </c:pt>
                <c:pt idx="90">
                  <c:v>5.3096823591128446E-2</c:v>
                </c:pt>
                <c:pt idx="91">
                  <c:v>5.3296075359724325E-2</c:v>
                </c:pt>
                <c:pt idx="92">
                  <c:v>5.352523282584562E-2</c:v>
                </c:pt>
                <c:pt idx="93">
                  <c:v>5.3837807224093509E-2</c:v>
                </c:pt>
                <c:pt idx="94">
                  <c:v>5.3970163429547545E-2</c:v>
                </c:pt>
                <c:pt idx="95">
                  <c:v>5.4177191763242545E-2</c:v>
                </c:pt>
                <c:pt idx="96">
                  <c:v>5.4546530004159273E-2</c:v>
                </c:pt>
                <c:pt idx="97">
                  <c:v>5.4196034482494916E-2</c:v>
                </c:pt>
                <c:pt idx="98">
                  <c:v>5.388353392584553E-2</c:v>
                </c:pt>
                <c:pt idx="99">
                  <c:v>5.3496113125489318E-2</c:v>
                </c:pt>
                <c:pt idx="100">
                  <c:v>5.353158703932815E-2</c:v>
                </c:pt>
                <c:pt idx="101">
                  <c:v>5.3449663114992781E-2</c:v>
                </c:pt>
                <c:pt idx="102">
                  <c:v>5.3448878246261232E-2</c:v>
                </c:pt>
                <c:pt idx="103">
                  <c:v>5.3437085792923215E-2</c:v>
                </c:pt>
                <c:pt idx="104">
                  <c:v>5.3393238958450828E-2</c:v>
                </c:pt>
                <c:pt idx="105">
                  <c:v>5.3335339726169023E-2</c:v>
                </c:pt>
                <c:pt idx="106">
                  <c:v>5.3300660751324724E-2</c:v>
                </c:pt>
                <c:pt idx="107">
                  <c:v>5.3199187821975948E-2</c:v>
                </c:pt>
                <c:pt idx="108">
                  <c:v>5.3106914297307288E-2</c:v>
                </c:pt>
                <c:pt idx="109">
                  <c:v>5.3513212893860268E-2</c:v>
                </c:pt>
                <c:pt idx="110">
                  <c:v>5.3860261658114521E-2</c:v>
                </c:pt>
                <c:pt idx="111">
                  <c:v>5.4256004932592201E-2</c:v>
                </c:pt>
                <c:pt idx="112">
                  <c:v>5.440072648255543E-2</c:v>
                </c:pt>
                <c:pt idx="113">
                  <c:v>5.4606911166248322E-2</c:v>
                </c:pt>
                <c:pt idx="114">
                  <c:v>5.4743594745831015E-2</c:v>
                </c:pt>
                <c:pt idx="115">
                  <c:v>5.4909088899128232E-2</c:v>
                </c:pt>
                <c:pt idx="116">
                  <c:v>5.5106223635490108E-2</c:v>
                </c:pt>
                <c:pt idx="117">
                  <c:v>5.5283045621931981E-2</c:v>
                </c:pt>
                <c:pt idx="118">
                  <c:v>5.5472477990100168E-2</c:v>
                </c:pt>
                <c:pt idx="119">
                  <c:v>5.5618891641847933E-2</c:v>
                </c:pt>
                <c:pt idx="120">
                  <c:v>5.571592129380102E-2</c:v>
                </c:pt>
                <c:pt idx="121">
                  <c:v>5.552961296736713E-2</c:v>
                </c:pt>
                <c:pt idx="122">
                  <c:v>5.5412500385517295E-2</c:v>
                </c:pt>
                <c:pt idx="123">
                  <c:v>5.5233529566666217E-2</c:v>
                </c:pt>
                <c:pt idx="124">
                  <c:v>5.4967232955033661E-2</c:v>
                </c:pt>
                <c:pt idx="125">
                  <c:v>5.4767475432937883E-2</c:v>
                </c:pt>
                <c:pt idx="126">
                  <c:v>5.4571041963757783E-2</c:v>
                </c:pt>
                <c:pt idx="127">
                  <c:v>5.4332465906662519E-2</c:v>
                </c:pt>
                <c:pt idx="128">
                  <c:v>5.4053217714896566E-2</c:v>
                </c:pt>
                <c:pt idx="129">
                  <c:v>5.3701903761806585E-2</c:v>
                </c:pt>
                <c:pt idx="130">
                  <c:v>5.3408942566158392E-2</c:v>
                </c:pt>
                <c:pt idx="131">
                  <c:v>5.3235126970122781E-2</c:v>
                </c:pt>
                <c:pt idx="132">
                  <c:v>5.3003363519348999E-2</c:v>
                </c:pt>
                <c:pt idx="133">
                  <c:v>5.3438555900291528E-2</c:v>
                </c:pt>
                <c:pt idx="134">
                  <c:v>5.3875765790723167E-2</c:v>
                </c:pt>
                <c:pt idx="135">
                  <c:v>5.4375034506855567E-2</c:v>
                </c:pt>
                <c:pt idx="136">
                  <c:v>5.4847801014285207E-2</c:v>
                </c:pt>
                <c:pt idx="137">
                  <c:v>5.5252247980416301E-2</c:v>
                </c:pt>
                <c:pt idx="138">
                  <c:v>5.5666073046225291E-2</c:v>
                </c:pt>
                <c:pt idx="139">
                  <c:v>5.6119663361623877E-2</c:v>
                </c:pt>
                <c:pt idx="140">
                  <c:v>5.6601700008781508E-2</c:v>
                </c:pt>
                <c:pt idx="141">
                  <c:v>5.7140095400918987E-2</c:v>
                </c:pt>
                <c:pt idx="142">
                  <c:v>5.7727929318608096E-2</c:v>
                </c:pt>
                <c:pt idx="143">
                  <c:v>5.8256669390576804E-2</c:v>
                </c:pt>
                <c:pt idx="144">
                  <c:v>5.8746161343855074E-2</c:v>
                </c:pt>
                <c:pt idx="145">
                  <c:v>5.8795303454290661E-2</c:v>
                </c:pt>
                <c:pt idx="146">
                  <c:v>5.8929560085584427E-2</c:v>
                </c:pt>
                <c:pt idx="147">
                  <c:v>5.9069532859205715E-2</c:v>
                </c:pt>
                <c:pt idx="148">
                  <c:v>5.9191537147143487E-2</c:v>
                </c:pt>
                <c:pt idx="149">
                  <c:v>5.9337171068733902E-2</c:v>
                </c:pt>
                <c:pt idx="150">
                  <c:v>5.9473592929355952E-2</c:v>
                </c:pt>
                <c:pt idx="151">
                  <c:v>5.9624349311766772E-2</c:v>
                </c:pt>
                <c:pt idx="152">
                  <c:v>5.9789663077670335E-2</c:v>
                </c:pt>
                <c:pt idx="153">
                  <c:v>5.9872078077021634E-2</c:v>
                </c:pt>
                <c:pt idx="154">
                  <c:v>5.9920217312381376E-2</c:v>
                </c:pt>
                <c:pt idx="155">
                  <c:v>5.9908525252490158E-2</c:v>
                </c:pt>
                <c:pt idx="156">
                  <c:v>5.999084466097037E-2</c:v>
                </c:pt>
                <c:pt idx="157">
                  <c:v>5.9770858017866045E-2</c:v>
                </c:pt>
                <c:pt idx="158">
                  <c:v>5.9506992720322706E-2</c:v>
                </c:pt>
                <c:pt idx="159">
                  <c:v>5.9195771997251935E-2</c:v>
                </c:pt>
                <c:pt idx="160">
                  <c:v>5.8949259880408868E-2</c:v>
                </c:pt>
                <c:pt idx="161">
                  <c:v>5.8695965590042615E-2</c:v>
                </c:pt>
                <c:pt idx="162">
                  <c:v>5.8419154327156858E-2</c:v>
                </c:pt>
                <c:pt idx="163">
                  <c:v>5.818848206994981E-2</c:v>
                </c:pt>
                <c:pt idx="164">
                  <c:v>5.7884084940607546E-2</c:v>
                </c:pt>
                <c:pt idx="165">
                  <c:v>5.7653567811854468E-2</c:v>
                </c:pt>
                <c:pt idx="166">
                  <c:v>5.7479019493824168E-2</c:v>
                </c:pt>
                <c:pt idx="167">
                  <c:v>5.7412627010288271E-2</c:v>
                </c:pt>
                <c:pt idx="168">
                  <c:v>5.7405217391933494E-2</c:v>
                </c:pt>
                <c:pt idx="169">
                  <c:v>5.8339338847246014E-2</c:v>
                </c:pt>
                <c:pt idx="170">
                  <c:v>5.9297603553327839E-2</c:v>
                </c:pt>
                <c:pt idx="171">
                  <c:v>6.0260717946987556E-2</c:v>
                </c:pt>
                <c:pt idx="172">
                  <c:v>6.1185188314367929E-2</c:v>
                </c:pt>
                <c:pt idx="173">
                  <c:v>6.1681282141871928E-2</c:v>
                </c:pt>
                <c:pt idx="174">
                  <c:v>6.2052732801501115E-2</c:v>
                </c:pt>
                <c:pt idx="175">
                  <c:v>6.2360638855663807E-2</c:v>
                </c:pt>
                <c:pt idx="176">
                  <c:v>6.2721370717380473E-2</c:v>
                </c:pt>
                <c:pt idx="177">
                  <c:v>6.3039496253930197E-2</c:v>
                </c:pt>
                <c:pt idx="178">
                  <c:v>6.3251385547806654E-2</c:v>
                </c:pt>
                <c:pt idx="179">
                  <c:v>6.3382209464818234E-2</c:v>
                </c:pt>
                <c:pt idx="180">
                  <c:v>6.340901572042211E-2</c:v>
                </c:pt>
                <c:pt idx="181">
                  <c:v>6.2485770791475818E-2</c:v>
                </c:pt>
                <c:pt idx="182">
                  <c:v>6.1584962185727822E-2</c:v>
                </c:pt>
                <c:pt idx="183">
                  <c:v>6.0781986593041092E-2</c:v>
                </c:pt>
                <c:pt idx="184">
                  <c:v>5.993424751431476E-2</c:v>
                </c:pt>
                <c:pt idx="185">
                  <c:v>5.9638859078705135E-2</c:v>
                </c:pt>
                <c:pt idx="186">
                  <c:v>5.9467308262950762E-2</c:v>
                </c:pt>
                <c:pt idx="187">
                  <c:v>5.9321704258210838E-2</c:v>
                </c:pt>
                <c:pt idx="188">
                  <c:v>5.9123292028200637E-2</c:v>
                </c:pt>
                <c:pt idx="189">
                  <c:v>5.8983136244861824E-2</c:v>
                </c:pt>
                <c:pt idx="190">
                  <c:v>5.8898791327299367E-2</c:v>
                </c:pt>
                <c:pt idx="191">
                  <c:v>5.8800173412516581E-2</c:v>
                </c:pt>
                <c:pt idx="192">
                  <c:v>5.877087124355216E-2</c:v>
                </c:pt>
                <c:pt idx="193">
                  <c:v>5.8534838805731314E-2</c:v>
                </c:pt>
                <c:pt idx="194">
                  <c:v>5.8157829597094236E-2</c:v>
                </c:pt>
                <c:pt idx="195">
                  <c:v>5.7681532251945548E-2</c:v>
                </c:pt>
                <c:pt idx="196">
                  <c:v>5.7298059351691459E-2</c:v>
                </c:pt>
                <c:pt idx="197">
                  <c:v>5.6791522912822488E-2</c:v>
                </c:pt>
                <c:pt idx="198">
                  <c:v>5.6363949564971379E-2</c:v>
                </c:pt>
                <c:pt idx="199">
                  <c:v>5.5897359483610916E-2</c:v>
                </c:pt>
                <c:pt idx="200">
                  <c:v>5.5449193944083937E-2</c:v>
                </c:pt>
                <c:pt idx="201">
                  <c:v>5.4977188357960151E-2</c:v>
                </c:pt>
                <c:pt idx="202">
                  <c:v>5.4554489396301059E-2</c:v>
                </c:pt>
                <c:pt idx="203">
                  <c:v>5.4144967702179476E-2</c:v>
                </c:pt>
                <c:pt idx="204">
                  <c:v>5.3719175462381731E-2</c:v>
                </c:pt>
                <c:pt idx="205">
                  <c:v>5.3574159855429286E-2</c:v>
                </c:pt>
                <c:pt idx="206">
                  <c:v>5.3426037058864922E-2</c:v>
                </c:pt>
                <c:pt idx="207">
                  <c:v>5.3314617183466119E-2</c:v>
                </c:pt>
                <c:pt idx="208">
                  <c:v>5.3117252462761638E-2</c:v>
                </c:pt>
                <c:pt idx="209">
                  <c:v>5.3056378517054366E-2</c:v>
                </c:pt>
                <c:pt idx="210">
                  <c:v>5.2968710610226184E-2</c:v>
                </c:pt>
                <c:pt idx="211">
                  <c:v>5.2938913109022163E-2</c:v>
                </c:pt>
                <c:pt idx="212">
                  <c:v>5.2937646732795107E-2</c:v>
                </c:pt>
                <c:pt idx="213">
                  <c:v>5.2831959878858838E-2</c:v>
                </c:pt>
                <c:pt idx="214">
                  <c:v>5.2693538540897887E-2</c:v>
                </c:pt>
                <c:pt idx="215">
                  <c:v>5.2594054243229056E-2</c:v>
                </c:pt>
                <c:pt idx="216">
                  <c:v>5.2451899004650172E-2</c:v>
                </c:pt>
                <c:pt idx="217">
                  <c:v>5.2139344973441672E-2</c:v>
                </c:pt>
                <c:pt idx="218">
                  <c:v>5.1891302213725822E-2</c:v>
                </c:pt>
                <c:pt idx="219">
                  <c:v>5.1671308032465189E-2</c:v>
                </c:pt>
                <c:pt idx="220">
                  <c:v>5.1515547201007317E-2</c:v>
                </c:pt>
                <c:pt idx="221">
                  <c:v>5.1204784599959328E-2</c:v>
                </c:pt>
                <c:pt idx="222">
                  <c:v>5.0934149602386791E-2</c:v>
                </c:pt>
                <c:pt idx="223">
                  <c:v>5.0652243083202327E-2</c:v>
                </c:pt>
                <c:pt idx="224">
                  <c:v>5.0325284442075284E-2</c:v>
                </c:pt>
                <c:pt idx="225">
                  <c:v>5.0132354550587704E-2</c:v>
                </c:pt>
                <c:pt idx="226">
                  <c:v>4.9882779083719984E-2</c:v>
                </c:pt>
                <c:pt idx="227">
                  <c:v>4.9713701580330137E-2</c:v>
                </c:pt>
                <c:pt idx="228">
                  <c:v>4.953781503184488E-2</c:v>
                </c:pt>
                <c:pt idx="229">
                  <c:v>4.9566599400325977E-2</c:v>
                </c:pt>
                <c:pt idx="230">
                  <c:v>4.9637626647437649E-2</c:v>
                </c:pt>
                <c:pt idx="231">
                  <c:v>4.969585072716054E-2</c:v>
                </c:pt>
                <c:pt idx="232">
                  <c:v>4.9753135035156437E-2</c:v>
                </c:pt>
                <c:pt idx="233">
                  <c:v>4.9827822746498114E-2</c:v>
                </c:pt>
                <c:pt idx="234">
                  <c:v>4.9845124357060643E-2</c:v>
                </c:pt>
                <c:pt idx="235">
                  <c:v>4.9843792533813207E-2</c:v>
                </c:pt>
                <c:pt idx="236">
                  <c:v>4.9925321173577307E-2</c:v>
                </c:pt>
                <c:pt idx="237">
                  <c:v>5.0002858204720169E-2</c:v>
                </c:pt>
                <c:pt idx="238">
                  <c:v>5.0066242907225368E-2</c:v>
                </c:pt>
                <c:pt idx="239">
                  <c:v>5.0099637651801983E-2</c:v>
                </c:pt>
                <c:pt idx="240">
                  <c:v>5.0208319400280615E-2</c:v>
                </c:pt>
                <c:pt idx="241">
                  <c:v>5.0199223830675467E-2</c:v>
                </c:pt>
                <c:pt idx="242">
                  <c:v>5.0198017703503621E-2</c:v>
                </c:pt>
                <c:pt idx="243">
                  <c:v>5.0227634565067646E-2</c:v>
                </c:pt>
                <c:pt idx="244">
                  <c:v>5.0138426058371349E-2</c:v>
                </c:pt>
                <c:pt idx="245">
                  <c:v>5.0095418108190598E-2</c:v>
                </c:pt>
                <c:pt idx="246">
                  <c:v>5.0084880476373418E-2</c:v>
                </c:pt>
                <c:pt idx="247">
                  <c:v>5.0057610544740699E-2</c:v>
                </c:pt>
                <c:pt idx="248">
                  <c:v>5.0012866105311297E-2</c:v>
                </c:pt>
                <c:pt idx="249">
                  <c:v>4.9981448419925543E-2</c:v>
                </c:pt>
                <c:pt idx="250">
                  <c:v>4.9916874329412976E-2</c:v>
                </c:pt>
                <c:pt idx="251">
                  <c:v>4.9775081758544025E-2</c:v>
                </c:pt>
                <c:pt idx="252">
                  <c:v>4.9666339898092597E-2</c:v>
                </c:pt>
                <c:pt idx="253">
                  <c:v>4.9477736420235514E-2</c:v>
                </c:pt>
                <c:pt idx="254">
                  <c:v>4.9336846242166603E-2</c:v>
                </c:pt>
                <c:pt idx="255">
                  <c:v>4.912842255209604E-2</c:v>
                </c:pt>
                <c:pt idx="256">
                  <c:v>4.9014945708032748E-2</c:v>
                </c:pt>
                <c:pt idx="257">
                  <c:v>4.8887300647823505E-2</c:v>
                </c:pt>
                <c:pt idx="258">
                  <c:v>4.874963581796201E-2</c:v>
                </c:pt>
                <c:pt idx="259">
                  <c:v>4.8612940090386796E-2</c:v>
                </c:pt>
                <c:pt idx="260">
                  <c:v>4.8453205000444872E-2</c:v>
                </c:pt>
                <c:pt idx="261">
                  <c:v>4.8270425922365412E-2</c:v>
                </c:pt>
                <c:pt idx="262">
                  <c:v>4.8120422390482719E-2</c:v>
                </c:pt>
                <c:pt idx="263">
                  <c:v>4.7963149573802433E-2</c:v>
                </c:pt>
                <c:pt idx="264">
                  <c:v>4.7743215100127058E-2</c:v>
                </c:pt>
                <c:pt idx="265">
                  <c:v>4.7833155040983011E-2</c:v>
                </c:pt>
                <c:pt idx="266">
                  <c:v>4.7953470594812662E-2</c:v>
                </c:pt>
                <c:pt idx="267">
                  <c:v>4.8127679178781753E-2</c:v>
                </c:pt>
                <c:pt idx="268">
                  <c:v>4.8315650273184456E-2</c:v>
                </c:pt>
                <c:pt idx="269">
                  <c:v>4.8460819694174539E-2</c:v>
                </c:pt>
                <c:pt idx="270">
                  <c:v>4.8692336747247073E-2</c:v>
                </c:pt>
                <c:pt idx="271">
                  <c:v>4.8924830824715021E-2</c:v>
                </c:pt>
                <c:pt idx="272">
                  <c:v>4.9056793739300636E-2</c:v>
                </c:pt>
                <c:pt idx="273">
                  <c:v>4.906996279418005E-2</c:v>
                </c:pt>
                <c:pt idx="274">
                  <c:v>4.9186782761016519E-2</c:v>
                </c:pt>
                <c:pt idx="275">
                  <c:v>4.9337078146370235E-2</c:v>
                </c:pt>
                <c:pt idx="276">
                  <c:v>4.9449590639776338E-2</c:v>
                </c:pt>
                <c:pt idx="277">
                  <c:v>4.9462404223232621E-2</c:v>
                </c:pt>
                <c:pt idx="278">
                  <c:v>4.9422807915344792E-2</c:v>
                </c:pt>
                <c:pt idx="279">
                  <c:v>4.9331609447579583E-2</c:v>
                </c:pt>
                <c:pt idx="280">
                  <c:v>4.921972668377992E-2</c:v>
                </c:pt>
                <c:pt idx="281">
                  <c:v>4.9190633514500648E-2</c:v>
                </c:pt>
                <c:pt idx="282">
                  <c:v>4.9085738399051504E-2</c:v>
                </c:pt>
                <c:pt idx="283">
                  <c:v>4.8924263019761938E-2</c:v>
                </c:pt>
                <c:pt idx="284">
                  <c:v>4.8907231044409576E-2</c:v>
                </c:pt>
                <c:pt idx="285">
                  <c:v>4.8927513666455119E-2</c:v>
                </c:pt>
                <c:pt idx="286">
                  <c:v>4.8962753384179304E-2</c:v>
                </c:pt>
                <c:pt idx="287">
                  <c:v>4.9013193236779863E-2</c:v>
                </c:pt>
                <c:pt idx="288">
                  <c:v>4.9148526009300413E-2</c:v>
                </c:pt>
                <c:pt idx="289">
                  <c:v>4.8908673405736534E-2</c:v>
                </c:pt>
                <c:pt idx="290">
                  <c:v>4.8630964702494957E-2</c:v>
                </c:pt>
                <c:pt idx="291">
                  <c:v>4.8324042569525882E-2</c:v>
                </c:pt>
                <c:pt idx="292">
                  <c:v>4.8305228301119808E-2</c:v>
                </c:pt>
                <c:pt idx="293">
                  <c:v>4.8150520985216265E-2</c:v>
                </c:pt>
                <c:pt idx="294">
                  <c:v>4.7993707291342474E-2</c:v>
                </c:pt>
                <c:pt idx="295">
                  <c:v>4.7943474648451674E-2</c:v>
                </c:pt>
                <c:pt idx="296">
                  <c:v>4.7885829709587609E-2</c:v>
                </c:pt>
                <c:pt idx="297">
                  <c:v>4.7776493216064392E-2</c:v>
                </c:pt>
                <c:pt idx="298">
                  <c:v>4.7627953546021728E-2</c:v>
                </c:pt>
                <c:pt idx="299">
                  <c:v>4.7404101144438E-2</c:v>
                </c:pt>
                <c:pt idx="300">
                  <c:v>4.7211800359012353E-2</c:v>
                </c:pt>
                <c:pt idx="301">
                  <c:v>4.6998131073367949E-2</c:v>
                </c:pt>
                <c:pt idx="302">
                  <c:v>4.7041082763592618E-2</c:v>
                </c:pt>
                <c:pt idx="303">
                  <c:v>4.7191861691008981E-2</c:v>
                </c:pt>
                <c:pt idx="304">
                  <c:v>4.7076134508099908E-2</c:v>
                </c:pt>
                <c:pt idx="305">
                  <c:v>4.7115913036692159E-2</c:v>
                </c:pt>
                <c:pt idx="306">
                  <c:v>4.6298586450384677E-2</c:v>
                </c:pt>
                <c:pt idx="307">
                  <c:v>4.5422562969730435E-2</c:v>
                </c:pt>
                <c:pt idx="308">
                  <c:v>4.4395219119190511E-2</c:v>
                </c:pt>
                <c:pt idx="309">
                  <c:v>4.4187125176261832E-2</c:v>
                </c:pt>
                <c:pt idx="310">
                  <c:v>4.3948575904035475E-2</c:v>
                </c:pt>
                <c:pt idx="311">
                  <c:v>4.3630758665949253E-2</c:v>
                </c:pt>
                <c:pt idx="312">
                  <c:v>4.3377681216564712E-2</c:v>
                </c:pt>
                <c:pt idx="313">
                  <c:v>4.3673261146438692E-2</c:v>
                </c:pt>
                <c:pt idx="314">
                  <c:v>4.3796317899643333E-2</c:v>
                </c:pt>
                <c:pt idx="315">
                  <c:v>4.3788281058243443E-2</c:v>
                </c:pt>
                <c:pt idx="316">
                  <c:v>4.3780108228496317E-2</c:v>
                </c:pt>
                <c:pt idx="317">
                  <c:v>4.3662041776962812E-2</c:v>
                </c:pt>
                <c:pt idx="318">
                  <c:v>4.4389526114641448E-2</c:v>
                </c:pt>
                <c:pt idx="319">
                  <c:v>4.5187769347732533E-2</c:v>
                </c:pt>
                <c:pt idx="320">
                  <c:v>4.5967931511677412E-2</c:v>
                </c:pt>
                <c:pt idx="321">
                  <c:v>4.6536817100505279E-2</c:v>
                </c:pt>
                <c:pt idx="322">
                  <c:v>4.7089400603074184E-2</c:v>
                </c:pt>
                <c:pt idx="323">
                  <c:v>4.7711288498483412E-2</c:v>
                </c:pt>
                <c:pt idx="324">
                  <c:v>4.8207462370853681E-2</c:v>
                </c:pt>
                <c:pt idx="325">
                  <c:v>4.8050381105810717E-2</c:v>
                </c:pt>
                <c:pt idx="326">
                  <c:v>4.7965689224768349E-2</c:v>
                </c:pt>
                <c:pt idx="327">
                  <c:v>4.7876571539064654E-2</c:v>
                </c:pt>
                <c:pt idx="328">
                  <c:v>4.8219649909804936E-2</c:v>
                </c:pt>
                <c:pt idx="329">
                  <c:v>4.8427899338162696E-2</c:v>
                </c:pt>
                <c:pt idx="330">
                  <c:v>4.8617140599876763E-2</c:v>
                </c:pt>
                <c:pt idx="331">
                  <c:v>4.8718053424339554E-2</c:v>
                </c:pt>
                <c:pt idx="332">
                  <c:v>4.89934554283094E-2</c:v>
                </c:pt>
                <c:pt idx="333">
                  <c:v>4.8705430042155634E-2</c:v>
                </c:pt>
                <c:pt idx="334">
                  <c:v>4.8506322570887689E-2</c:v>
                </c:pt>
                <c:pt idx="335">
                  <c:v>4.8365528525375866E-2</c:v>
                </c:pt>
                <c:pt idx="336">
                  <c:v>4.8122662632219794E-2</c:v>
                </c:pt>
                <c:pt idx="337">
                  <c:v>4.8661088735547357E-2</c:v>
                </c:pt>
                <c:pt idx="338">
                  <c:v>4.9132779491662594E-2</c:v>
                </c:pt>
                <c:pt idx="339">
                  <c:v>4.9662584800942176E-2</c:v>
                </c:pt>
                <c:pt idx="340">
                  <c:v>4.9986197508713422E-2</c:v>
                </c:pt>
                <c:pt idx="341">
                  <c:v>5.0397945951043556E-2</c:v>
                </c:pt>
                <c:pt idx="342">
                  <c:v>5.0784743445986553E-2</c:v>
                </c:pt>
                <c:pt idx="343">
                  <c:v>5.1187383486669867E-2</c:v>
                </c:pt>
                <c:pt idx="344">
                  <c:v>5.1543613486213002E-2</c:v>
                </c:pt>
                <c:pt idx="345">
                  <c:v>5.1989326827838557E-2</c:v>
                </c:pt>
                <c:pt idx="346">
                  <c:v>5.2343760342288159E-2</c:v>
                </c:pt>
                <c:pt idx="347">
                  <c:v>5.2679623575855539E-2</c:v>
                </c:pt>
              </c:numCache>
            </c:numRef>
          </c:val>
          <c:smooth val="0"/>
          <c:extLst>
            <c:ext xmlns:c16="http://schemas.microsoft.com/office/drawing/2014/chart" uri="{C3380CC4-5D6E-409C-BE32-E72D297353CC}">
              <c16:uniqueId val="{00000000-F7CD-4852-BB87-FB4C4E41C854}"/>
            </c:ext>
          </c:extLst>
        </c:ser>
        <c:dLbls>
          <c:showLegendKey val="0"/>
          <c:showVal val="0"/>
          <c:showCatName val="0"/>
          <c:showSerName val="0"/>
          <c:showPercent val="0"/>
          <c:showBubbleSize val="0"/>
        </c:dLbls>
        <c:smooth val="0"/>
        <c:axId val="1277662200"/>
        <c:axId val="1"/>
      </c:lineChart>
      <c:catAx>
        <c:axId val="1277662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622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SPA Real Price of Electricity, 12mth.MA</a:t>
            </a:r>
          </a:p>
        </c:rich>
      </c:tx>
      <c:layout>
        <c:manualLayout>
          <c:xMode val="edge"/>
          <c:yMode val="edge"/>
          <c:x val="0.14622666270489773"/>
          <c:y val="4.0485889677013519E-2"/>
        </c:manualLayout>
      </c:layout>
      <c:overlay val="0"/>
      <c:spPr>
        <a:noFill/>
        <a:ln w="25400">
          <a:noFill/>
        </a:ln>
      </c:spPr>
    </c:title>
    <c:autoTitleDeleted val="0"/>
    <c:plotArea>
      <c:layout>
        <c:manualLayout>
          <c:layoutTarget val="inner"/>
          <c:xMode val="edge"/>
          <c:yMode val="edge"/>
          <c:x val="0.15801904990032833"/>
          <c:y val="0.27530418795900014"/>
          <c:w val="0.80660470247630278"/>
          <c:h val="0.50202528392523549"/>
        </c:manualLayout>
      </c:layout>
      <c:lineChart>
        <c:grouping val="standard"/>
        <c:varyColors val="0"/>
        <c:ser>
          <c:idx val="0"/>
          <c:order val="0"/>
          <c:spPr>
            <a:ln w="12700">
              <a:solidFill>
                <a:srgbClr val="000080"/>
              </a:solidFill>
              <a:prstDash val="solid"/>
            </a:ln>
          </c:spPr>
          <c:marker>
            <c:symbol val="none"/>
          </c:marker>
          <c:cat>
            <c:numRef>
              <c:f>MAPrice_SplitPriceIndices!$A$62:$A$409</c:f>
              <c:numCache>
                <c:formatCode>General</c:formatCode>
                <c:ptCount val="348"/>
                <c:pt idx="0">
                  <c:v>1995</c:v>
                </c:pt>
                <c:pt idx="1">
                  <c:v>1995</c:v>
                </c:pt>
                <c:pt idx="2">
                  <c:v>1995</c:v>
                </c:pt>
                <c:pt idx="3">
                  <c:v>1995</c:v>
                </c:pt>
                <c:pt idx="4">
                  <c:v>1995</c:v>
                </c:pt>
                <c:pt idx="5">
                  <c:v>1995</c:v>
                </c:pt>
                <c:pt idx="6">
                  <c:v>1995</c:v>
                </c:pt>
                <c:pt idx="7">
                  <c:v>1995</c:v>
                </c:pt>
                <c:pt idx="8">
                  <c:v>1995</c:v>
                </c:pt>
                <c:pt idx="9">
                  <c:v>1995</c:v>
                </c:pt>
                <c:pt idx="10">
                  <c:v>1995</c:v>
                </c:pt>
                <c:pt idx="11">
                  <c:v>1995</c:v>
                </c:pt>
                <c:pt idx="12">
                  <c:v>1996</c:v>
                </c:pt>
                <c:pt idx="13">
                  <c:v>1996</c:v>
                </c:pt>
                <c:pt idx="14">
                  <c:v>1996</c:v>
                </c:pt>
                <c:pt idx="15">
                  <c:v>1996</c:v>
                </c:pt>
                <c:pt idx="16">
                  <c:v>1996</c:v>
                </c:pt>
                <c:pt idx="17">
                  <c:v>1996</c:v>
                </c:pt>
                <c:pt idx="18">
                  <c:v>1996</c:v>
                </c:pt>
                <c:pt idx="19">
                  <c:v>1996</c:v>
                </c:pt>
                <c:pt idx="20">
                  <c:v>1996</c:v>
                </c:pt>
                <c:pt idx="21">
                  <c:v>1996</c:v>
                </c:pt>
                <c:pt idx="22">
                  <c:v>1996</c:v>
                </c:pt>
                <c:pt idx="23">
                  <c:v>1996</c:v>
                </c:pt>
                <c:pt idx="24">
                  <c:v>1997</c:v>
                </c:pt>
                <c:pt idx="25">
                  <c:v>1997</c:v>
                </c:pt>
                <c:pt idx="26">
                  <c:v>1997</c:v>
                </c:pt>
                <c:pt idx="27">
                  <c:v>1997</c:v>
                </c:pt>
                <c:pt idx="28">
                  <c:v>1997</c:v>
                </c:pt>
                <c:pt idx="29">
                  <c:v>1997</c:v>
                </c:pt>
                <c:pt idx="30">
                  <c:v>1997</c:v>
                </c:pt>
                <c:pt idx="31">
                  <c:v>1997</c:v>
                </c:pt>
                <c:pt idx="32">
                  <c:v>1997</c:v>
                </c:pt>
                <c:pt idx="33">
                  <c:v>1997</c:v>
                </c:pt>
                <c:pt idx="34">
                  <c:v>1997</c:v>
                </c:pt>
                <c:pt idx="35">
                  <c:v>1997</c:v>
                </c:pt>
                <c:pt idx="36">
                  <c:v>1998</c:v>
                </c:pt>
                <c:pt idx="37">
                  <c:v>1998</c:v>
                </c:pt>
                <c:pt idx="38">
                  <c:v>1998</c:v>
                </c:pt>
                <c:pt idx="39">
                  <c:v>1998</c:v>
                </c:pt>
                <c:pt idx="40">
                  <c:v>1998</c:v>
                </c:pt>
                <c:pt idx="41">
                  <c:v>1998</c:v>
                </c:pt>
                <c:pt idx="42">
                  <c:v>1998</c:v>
                </c:pt>
                <c:pt idx="43">
                  <c:v>1998</c:v>
                </c:pt>
                <c:pt idx="44">
                  <c:v>1998</c:v>
                </c:pt>
                <c:pt idx="45">
                  <c:v>1998</c:v>
                </c:pt>
                <c:pt idx="46">
                  <c:v>1998</c:v>
                </c:pt>
                <c:pt idx="47">
                  <c:v>1998</c:v>
                </c:pt>
                <c:pt idx="48">
                  <c:v>1999</c:v>
                </c:pt>
                <c:pt idx="49">
                  <c:v>1999</c:v>
                </c:pt>
                <c:pt idx="50">
                  <c:v>1999</c:v>
                </c:pt>
                <c:pt idx="51">
                  <c:v>1999</c:v>
                </c:pt>
                <c:pt idx="52">
                  <c:v>1999</c:v>
                </c:pt>
                <c:pt idx="53">
                  <c:v>1999</c:v>
                </c:pt>
                <c:pt idx="54">
                  <c:v>1999</c:v>
                </c:pt>
                <c:pt idx="55">
                  <c:v>1999</c:v>
                </c:pt>
                <c:pt idx="56">
                  <c:v>1999</c:v>
                </c:pt>
                <c:pt idx="57">
                  <c:v>1999</c:v>
                </c:pt>
                <c:pt idx="58">
                  <c:v>1999</c:v>
                </c:pt>
                <c:pt idx="59">
                  <c:v>1999</c:v>
                </c:pt>
                <c:pt idx="60">
                  <c:v>2000</c:v>
                </c:pt>
                <c:pt idx="61">
                  <c:v>2000</c:v>
                </c:pt>
                <c:pt idx="62">
                  <c:v>2000</c:v>
                </c:pt>
                <c:pt idx="63">
                  <c:v>2000</c:v>
                </c:pt>
                <c:pt idx="64">
                  <c:v>2000</c:v>
                </c:pt>
                <c:pt idx="65">
                  <c:v>2000</c:v>
                </c:pt>
                <c:pt idx="66">
                  <c:v>2000</c:v>
                </c:pt>
                <c:pt idx="67">
                  <c:v>2000</c:v>
                </c:pt>
                <c:pt idx="68">
                  <c:v>2000</c:v>
                </c:pt>
                <c:pt idx="69">
                  <c:v>2000</c:v>
                </c:pt>
                <c:pt idx="70">
                  <c:v>2000</c:v>
                </c:pt>
                <c:pt idx="71">
                  <c:v>2000</c:v>
                </c:pt>
                <c:pt idx="72">
                  <c:v>2001</c:v>
                </c:pt>
                <c:pt idx="73">
                  <c:v>2001</c:v>
                </c:pt>
                <c:pt idx="74">
                  <c:v>2001</c:v>
                </c:pt>
                <c:pt idx="75">
                  <c:v>2001</c:v>
                </c:pt>
                <c:pt idx="76">
                  <c:v>2001</c:v>
                </c:pt>
                <c:pt idx="77">
                  <c:v>2001</c:v>
                </c:pt>
                <c:pt idx="78">
                  <c:v>2001</c:v>
                </c:pt>
                <c:pt idx="79">
                  <c:v>2001</c:v>
                </c:pt>
                <c:pt idx="80">
                  <c:v>2001</c:v>
                </c:pt>
                <c:pt idx="81">
                  <c:v>2001</c:v>
                </c:pt>
                <c:pt idx="82">
                  <c:v>2001</c:v>
                </c:pt>
                <c:pt idx="83">
                  <c:v>2001</c:v>
                </c:pt>
                <c:pt idx="84">
                  <c:v>2002</c:v>
                </c:pt>
                <c:pt idx="85">
                  <c:v>2002</c:v>
                </c:pt>
                <c:pt idx="86">
                  <c:v>2002</c:v>
                </c:pt>
                <c:pt idx="87">
                  <c:v>2002</c:v>
                </c:pt>
                <c:pt idx="88">
                  <c:v>2002</c:v>
                </c:pt>
                <c:pt idx="89">
                  <c:v>2002</c:v>
                </c:pt>
                <c:pt idx="90">
                  <c:v>2002</c:v>
                </c:pt>
                <c:pt idx="91">
                  <c:v>2002</c:v>
                </c:pt>
                <c:pt idx="92">
                  <c:v>2002</c:v>
                </c:pt>
                <c:pt idx="93">
                  <c:v>2002</c:v>
                </c:pt>
                <c:pt idx="94">
                  <c:v>2002</c:v>
                </c:pt>
                <c:pt idx="95">
                  <c:v>2002</c:v>
                </c:pt>
                <c:pt idx="96">
                  <c:v>2003</c:v>
                </c:pt>
                <c:pt idx="97">
                  <c:v>2003</c:v>
                </c:pt>
                <c:pt idx="98">
                  <c:v>2003</c:v>
                </c:pt>
                <c:pt idx="99">
                  <c:v>2003</c:v>
                </c:pt>
                <c:pt idx="100">
                  <c:v>2003</c:v>
                </c:pt>
                <c:pt idx="101">
                  <c:v>2003</c:v>
                </c:pt>
                <c:pt idx="102">
                  <c:v>2003</c:v>
                </c:pt>
                <c:pt idx="103">
                  <c:v>2003</c:v>
                </c:pt>
                <c:pt idx="104">
                  <c:v>2003</c:v>
                </c:pt>
                <c:pt idx="105">
                  <c:v>2003</c:v>
                </c:pt>
                <c:pt idx="106">
                  <c:v>2003</c:v>
                </c:pt>
                <c:pt idx="107">
                  <c:v>2003</c:v>
                </c:pt>
                <c:pt idx="108">
                  <c:v>2004</c:v>
                </c:pt>
                <c:pt idx="109">
                  <c:v>2004</c:v>
                </c:pt>
                <c:pt idx="110">
                  <c:v>2004</c:v>
                </c:pt>
                <c:pt idx="111">
                  <c:v>2004</c:v>
                </c:pt>
                <c:pt idx="112">
                  <c:v>2004</c:v>
                </c:pt>
                <c:pt idx="113">
                  <c:v>2004</c:v>
                </c:pt>
                <c:pt idx="114">
                  <c:v>2004</c:v>
                </c:pt>
                <c:pt idx="115">
                  <c:v>2004</c:v>
                </c:pt>
                <c:pt idx="116">
                  <c:v>2004</c:v>
                </c:pt>
                <c:pt idx="117">
                  <c:v>2004</c:v>
                </c:pt>
                <c:pt idx="118">
                  <c:v>2004</c:v>
                </c:pt>
                <c:pt idx="119">
                  <c:v>2004</c:v>
                </c:pt>
                <c:pt idx="120">
                  <c:v>2005</c:v>
                </c:pt>
                <c:pt idx="121">
                  <c:v>2005</c:v>
                </c:pt>
                <c:pt idx="122">
                  <c:v>2005</c:v>
                </c:pt>
                <c:pt idx="123">
                  <c:v>2005</c:v>
                </c:pt>
                <c:pt idx="124">
                  <c:v>2005</c:v>
                </c:pt>
                <c:pt idx="125">
                  <c:v>2005</c:v>
                </c:pt>
                <c:pt idx="126">
                  <c:v>2005</c:v>
                </c:pt>
                <c:pt idx="127">
                  <c:v>2005</c:v>
                </c:pt>
                <c:pt idx="128">
                  <c:v>2005</c:v>
                </c:pt>
                <c:pt idx="129">
                  <c:v>2005</c:v>
                </c:pt>
                <c:pt idx="130">
                  <c:v>2005</c:v>
                </c:pt>
                <c:pt idx="131">
                  <c:v>2005</c:v>
                </c:pt>
                <c:pt idx="132">
                  <c:v>2006</c:v>
                </c:pt>
                <c:pt idx="133">
                  <c:v>2006</c:v>
                </c:pt>
                <c:pt idx="134">
                  <c:v>2006</c:v>
                </c:pt>
                <c:pt idx="135">
                  <c:v>2006</c:v>
                </c:pt>
                <c:pt idx="136">
                  <c:v>2006</c:v>
                </c:pt>
                <c:pt idx="137">
                  <c:v>2006</c:v>
                </c:pt>
                <c:pt idx="138">
                  <c:v>2006</c:v>
                </c:pt>
                <c:pt idx="139">
                  <c:v>2006</c:v>
                </c:pt>
                <c:pt idx="140">
                  <c:v>2006</c:v>
                </c:pt>
                <c:pt idx="141">
                  <c:v>2006</c:v>
                </c:pt>
                <c:pt idx="142">
                  <c:v>2006</c:v>
                </c:pt>
                <c:pt idx="143">
                  <c:v>2006</c:v>
                </c:pt>
                <c:pt idx="144">
                  <c:v>2007</c:v>
                </c:pt>
                <c:pt idx="145">
                  <c:v>2007</c:v>
                </c:pt>
                <c:pt idx="146">
                  <c:v>2007</c:v>
                </c:pt>
                <c:pt idx="147">
                  <c:v>2007</c:v>
                </c:pt>
                <c:pt idx="148">
                  <c:v>2007</c:v>
                </c:pt>
                <c:pt idx="149">
                  <c:v>2007</c:v>
                </c:pt>
                <c:pt idx="150">
                  <c:v>2007</c:v>
                </c:pt>
                <c:pt idx="151">
                  <c:v>2007</c:v>
                </c:pt>
                <c:pt idx="152">
                  <c:v>2007</c:v>
                </c:pt>
                <c:pt idx="153">
                  <c:v>2007</c:v>
                </c:pt>
                <c:pt idx="154">
                  <c:v>2007</c:v>
                </c:pt>
                <c:pt idx="155">
                  <c:v>2007</c:v>
                </c:pt>
                <c:pt idx="156">
                  <c:v>2008</c:v>
                </c:pt>
                <c:pt idx="157">
                  <c:v>2008</c:v>
                </c:pt>
                <c:pt idx="158">
                  <c:v>2008</c:v>
                </c:pt>
                <c:pt idx="159">
                  <c:v>2008</c:v>
                </c:pt>
                <c:pt idx="160">
                  <c:v>2008</c:v>
                </c:pt>
                <c:pt idx="161">
                  <c:v>2008</c:v>
                </c:pt>
                <c:pt idx="162">
                  <c:v>2008</c:v>
                </c:pt>
                <c:pt idx="163">
                  <c:v>2008</c:v>
                </c:pt>
                <c:pt idx="164">
                  <c:v>2008</c:v>
                </c:pt>
                <c:pt idx="165">
                  <c:v>2008</c:v>
                </c:pt>
                <c:pt idx="166">
                  <c:v>2008</c:v>
                </c:pt>
                <c:pt idx="167">
                  <c:v>2008</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2010</c:v>
                </c:pt>
                <c:pt idx="181">
                  <c:v>2010</c:v>
                </c:pt>
                <c:pt idx="182">
                  <c:v>2010</c:v>
                </c:pt>
                <c:pt idx="183">
                  <c:v>2010</c:v>
                </c:pt>
                <c:pt idx="184">
                  <c:v>2010</c:v>
                </c:pt>
                <c:pt idx="185">
                  <c:v>2010</c:v>
                </c:pt>
                <c:pt idx="186">
                  <c:v>2010</c:v>
                </c:pt>
                <c:pt idx="187">
                  <c:v>2010</c:v>
                </c:pt>
                <c:pt idx="188">
                  <c:v>2010</c:v>
                </c:pt>
                <c:pt idx="189">
                  <c:v>2010</c:v>
                </c:pt>
                <c:pt idx="190">
                  <c:v>2010</c:v>
                </c:pt>
                <c:pt idx="191">
                  <c:v>2010</c:v>
                </c:pt>
                <c:pt idx="192">
                  <c:v>2011</c:v>
                </c:pt>
                <c:pt idx="193">
                  <c:v>2011</c:v>
                </c:pt>
                <c:pt idx="194">
                  <c:v>2011</c:v>
                </c:pt>
                <c:pt idx="195">
                  <c:v>2011</c:v>
                </c:pt>
                <c:pt idx="196">
                  <c:v>2011</c:v>
                </c:pt>
                <c:pt idx="197">
                  <c:v>2011</c:v>
                </c:pt>
                <c:pt idx="198">
                  <c:v>2011</c:v>
                </c:pt>
                <c:pt idx="199">
                  <c:v>2011</c:v>
                </c:pt>
                <c:pt idx="200">
                  <c:v>2011</c:v>
                </c:pt>
                <c:pt idx="201">
                  <c:v>2011</c:v>
                </c:pt>
                <c:pt idx="202">
                  <c:v>2011</c:v>
                </c:pt>
                <c:pt idx="203">
                  <c:v>2011</c:v>
                </c:pt>
                <c:pt idx="204">
                  <c:v>2012</c:v>
                </c:pt>
                <c:pt idx="205">
                  <c:v>2012</c:v>
                </c:pt>
                <c:pt idx="206">
                  <c:v>2012</c:v>
                </c:pt>
                <c:pt idx="207">
                  <c:v>2012</c:v>
                </c:pt>
                <c:pt idx="208">
                  <c:v>2012</c:v>
                </c:pt>
                <c:pt idx="209">
                  <c:v>2012</c:v>
                </c:pt>
                <c:pt idx="210">
                  <c:v>2012</c:v>
                </c:pt>
                <c:pt idx="211">
                  <c:v>2012</c:v>
                </c:pt>
                <c:pt idx="212">
                  <c:v>2012</c:v>
                </c:pt>
                <c:pt idx="213">
                  <c:v>2012</c:v>
                </c:pt>
                <c:pt idx="214">
                  <c:v>2012</c:v>
                </c:pt>
                <c:pt idx="215">
                  <c:v>2012</c:v>
                </c:pt>
                <c:pt idx="216">
                  <c:v>2013</c:v>
                </c:pt>
                <c:pt idx="217">
                  <c:v>2013</c:v>
                </c:pt>
                <c:pt idx="218">
                  <c:v>2013</c:v>
                </c:pt>
                <c:pt idx="219">
                  <c:v>2013</c:v>
                </c:pt>
                <c:pt idx="220">
                  <c:v>2013</c:v>
                </c:pt>
                <c:pt idx="221">
                  <c:v>2013</c:v>
                </c:pt>
                <c:pt idx="222">
                  <c:v>2013</c:v>
                </c:pt>
                <c:pt idx="223">
                  <c:v>2013</c:v>
                </c:pt>
                <c:pt idx="224">
                  <c:v>2013</c:v>
                </c:pt>
                <c:pt idx="225">
                  <c:v>2013</c:v>
                </c:pt>
                <c:pt idx="226">
                  <c:v>2013</c:v>
                </c:pt>
                <c:pt idx="227">
                  <c:v>2013</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2016</c:v>
                </c:pt>
                <c:pt idx="253">
                  <c:v>2016</c:v>
                </c:pt>
                <c:pt idx="254">
                  <c:v>2016</c:v>
                </c:pt>
                <c:pt idx="255">
                  <c:v>2016</c:v>
                </c:pt>
                <c:pt idx="256">
                  <c:v>2016</c:v>
                </c:pt>
                <c:pt idx="257">
                  <c:v>2016</c:v>
                </c:pt>
                <c:pt idx="258">
                  <c:v>2016</c:v>
                </c:pt>
                <c:pt idx="259">
                  <c:v>2016</c:v>
                </c:pt>
                <c:pt idx="260">
                  <c:v>2016</c:v>
                </c:pt>
                <c:pt idx="261">
                  <c:v>2016</c:v>
                </c:pt>
                <c:pt idx="262">
                  <c:v>2016</c:v>
                </c:pt>
                <c:pt idx="263">
                  <c:v>2016</c:v>
                </c:pt>
                <c:pt idx="264">
                  <c:v>2017</c:v>
                </c:pt>
                <c:pt idx="265">
                  <c:v>2017</c:v>
                </c:pt>
                <c:pt idx="266">
                  <c:v>2017</c:v>
                </c:pt>
                <c:pt idx="267">
                  <c:v>2017</c:v>
                </c:pt>
                <c:pt idx="268">
                  <c:v>2017</c:v>
                </c:pt>
                <c:pt idx="269">
                  <c:v>2017</c:v>
                </c:pt>
                <c:pt idx="270">
                  <c:v>2017</c:v>
                </c:pt>
                <c:pt idx="271">
                  <c:v>2017</c:v>
                </c:pt>
                <c:pt idx="272">
                  <c:v>2017</c:v>
                </c:pt>
                <c:pt idx="273">
                  <c:v>2017</c:v>
                </c:pt>
                <c:pt idx="274">
                  <c:v>2017</c:v>
                </c:pt>
                <c:pt idx="275">
                  <c:v>2017</c:v>
                </c:pt>
                <c:pt idx="276">
                  <c:v>2018</c:v>
                </c:pt>
                <c:pt idx="277">
                  <c:v>2018</c:v>
                </c:pt>
                <c:pt idx="278">
                  <c:v>2018</c:v>
                </c:pt>
                <c:pt idx="279">
                  <c:v>2018</c:v>
                </c:pt>
                <c:pt idx="280">
                  <c:v>2018</c:v>
                </c:pt>
                <c:pt idx="281">
                  <c:v>2018</c:v>
                </c:pt>
                <c:pt idx="282">
                  <c:v>2018</c:v>
                </c:pt>
                <c:pt idx="283">
                  <c:v>2018</c:v>
                </c:pt>
                <c:pt idx="284">
                  <c:v>2018</c:v>
                </c:pt>
                <c:pt idx="285">
                  <c:v>2018</c:v>
                </c:pt>
                <c:pt idx="286">
                  <c:v>2018</c:v>
                </c:pt>
                <c:pt idx="287">
                  <c:v>2018</c:v>
                </c:pt>
                <c:pt idx="288">
                  <c:v>2019</c:v>
                </c:pt>
                <c:pt idx="289">
                  <c:v>2019</c:v>
                </c:pt>
                <c:pt idx="290">
                  <c:v>2019</c:v>
                </c:pt>
                <c:pt idx="291">
                  <c:v>2019</c:v>
                </c:pt>
                <c:pt idx="292">
                  <c:v>2019</c:v>
                </c:pt>
                <c:pt idx="293">
                  <c:v>2019</c:v>
                </c:pt>
                <c:pt idx="294">
                  <c:v>2019</c:v>
                </c:pt>
                <c:pt idx="295">
                  <c:v>2019</c:v>
                </c:pt>
                <c:pt idx="296">
                  <c:v>2019</c:v>
                </c:pt>
                <c:pt idx="297">
                  <c:v>2019</c:v>
                </c:pt>
                <c:pt idx="298">
                  <c:v>2019</c:v>
                </c:pt>
                <c:pt idx="299">
                  <c:v>2019</c:v>
                </c:pt>
                <c:pt idx="300">
                  <c:v>2020</c:v>
                </c:pt>
                <c:pt idx="301">
                  <c:v>2020</c:v>
                </c:pt>
                <c:pt idx="302">
                  <c:v>2020</c:v>
                </c:pt>
                <c:pt idx="303">
                  <c:v>2020</c:v>
                </c:pt>
                <c:pt idx="304">
                  <c:v>2020</c:v>
                </c:pt>
                <c:pt idx="305">
                  <c:v>2020</c:v>
                </c:pt>
                <c:pt idx="306">
                  <c:v>2020</c:v>
                </c:pt>
                <c:pt idx="307">
                  <c:v>2020</c:v>
                </c:pt>
                <c:pt idx="308">
                  <c:v>2020</c:v>
                </c:pt>
                <c:pt idx="309">
                  <c:v>2020</c:v>
                </c:pt>
                <c:pt idx="310">
                  <c:v>2020</c:v>
                </c:pt>
                <c:pt idx="311">
                  <c:v>2020</c:v>
                </c:pt>
                <c:pt idx="312">
                  <c:v>2021</c:v>
                </c:pt>
                <c:pt idx="313">
                  <c:v>2021</c:v>
                </c:pt>
                <c:pt idx="314">
                  <c:v>2021</c:v>
                </c:pt>
                <c:pt idx="315">
                  <c:v>2021</c:v>
                </c:pt>
                <c:pt idx="316">
                  <c:v>2021</c:v>
                </c:pt>
                <c:pt idx="317">
                  <c:v>2021</c:v>
                </c:pt>
                <c:pt idx="318">
                  <c:v>2021</c:v>
                </c:pt>
                <c:pt idx="319">
                  <c:v>2021</c:v>
                </c:pt>
                <c:pt idx="320">
                  <c:v>2021</c:v>
                </c:pt>
                <c:pt idx="321">
                  <c:v>2021</c:v>
                </c:pt>
                <c:pt idx="322">
                  <c:v>2021</c:v>
                </c:pt>
                <c:pt idx="323">
                  <c:v>2021</c:v>
                </c:pt>
                <c:pt idx="324">
                  <c:v>2022</c:v>
                </c:pt>
                <c:pt idx="325">
                  <c:v>2022</c:v>
                </c:pt>
                <c:pt idx="326">
                  <c:v>2022</c:v>
                </c:pt>
                <c:pt idx="327">
                  <c:v>2022</c:v>
                </c:pt>
                <c:pt idx="328">
                  <c:v>2022</c:v>
                </c:pt>
                <c:pt idx="329">
                  <c:v>2022</c:v>
                </c:pt>
                <c:pt idx="330">
                  <c:v>2022</c:v>
                </c:pt>
                <c:pt idx="331">
                  <c:v>2022</c:v>
                </c:pt>
                <c:pt idx="332">
                  <c:v>2022</c:v>
                </c:pt>
                <c:pt idx="333">
                  <c:v>2022</c:v>
                </c:pt>
                <c:pt idx="334">
                  <c:v>2022</c:v>
                </c:pt>
                <c:pt idx="335">
                  <c:v>2022</c:v>
                </c:pt>
                <c:pt idx="336">
                  <c:v>2023</c:v>
                </c:pt>
                <c:pt idx="337">
                  <c:v>2023</c:v>
                </c:pt>
                <c:pt idx="338">
                  <c:v>2023</c:v>
                </c:pt>
                <c:pt idx="339">
                  <c:v>2023</c:v>
                </c:pt>
                <c:pt idx="340">
                  <c:v>2023</c:v>
                </c:pt>
                <c:pt idx="341">
                  <c:v>2023</c:v>
                </c:pt>
                <c:pt idx="342">
                  <c:v>2023</c:v>
                </c:pt>
                <c:pt idx="343">
                  <c:v>2023</c:v>
                </c:pt>
                <c:pt idx="344">
                  <c:v>2023</c:v>
                </c:pt>
                <c:pt idx="345">
                  <c:v>2023</c:v>
                </c:pt>
                <c:pt idx="346">
                  <c:v>2023</c:v>
                </c:pt>
                <c:pt idx="347">
                  <c:v>2023</c:v>
                </c:pt>
              </c:numCache>
            </c:numRef>
          </c:cat>
          <c:val>
            <c:numRef>
              <c:f>MAPrice_SplitPriceIndices!$H$62:$H$409</c:f>
              <c:numCache>
                <c:formatCode>0.0000</c:formatCode>
                <c:ptCount val="348"/>
                <c:pt idx="0">
                  <c:v>5.7462812706830929E-2</c:v>
                </c:pt>
                <c:pt idx="1">
                  <c:v>5.7212248896201183E-2</c:v>
                </c:pt>
                <c:pt idx="2">
                  <c:v>5.6996242786448541E-2</c:v>
                </c:pt>
                <c:pt idx="3">
                  <c:v>5.6774842031080332E-2</c:v>
                </c:pt>
                <c:pt idx="4">
                  <c:v>5.6297764352758219E-2</c:v>
                </c:pt>
                <c:pt idx="5">
                  <c:v>5.5693677923030094E-2</c:v>
                </c:pt>
                <c:pt idx="6">
                  <c:v>5.514807111714385E-2</c:v>
                </c:pt>
                <c:pt idx="7">
                  <c:v>5.4964004893324481E-2</c:v>
                </c:pt>
                <c:pt idx="8">
                  <c:v>5.4749534602728848E-2</c:v>
                </c:pt>
                <c:pt idx="9">
                  <c:v>5.4565746468009435E-2</c:v>
                </c:pt>
                <c:pt idx="10">
                  <c:v>5.4379687163706947E-2</c:v>
                </c:pt>
                <c:pt idx="11">
                  <c:v>5.4273068879451193E-2</c:v>
                </c:pt>
                <c:pt idx="12">
                  <c:v>5.4189870788839432E-2</c:v>
                </c:pt>
                <c:pt idx="13">
                  <c:v>5.4057357501017089E-2</c:v>
                </c:pt>
                <c:pt idx="14">
                  <c:v>5.3859838945713286E-2</c:v>
                </c:pt>
                <c:pt idx="15">
                  <c:v>5.3706052009926626E-2</c:v>
                </c:pt>
                <c:pt idx="16">
                  <c:v>5.3552366989353423E-2</c:v>
                </c:pt>
                <c:pt idx="17">
                  <c:v>5.3438581408927217E-2</c:v>
                </c:pt>
                <c:pt idx="18">
                  <c:v>5.3281718951917051E-2</c:v>
                </c:pt>
                <c:pt idx="19">
                  <c:v>5.3110784570606001E-2</c:v>
                </c:pt>
                <c:pt idx="20">
                  <c:v>5.293151025968252E-2</c:v>
                </c:pt>
                <c:pt idx="21">
                  <c:v>5.2760895583623457E-2</c:v>
                </c:pt>
                <c:pt idx="22">
                  <c:v>5.2570427674666138E-2</c:v>
                </c:pt>
                <c:pt idx="23">
                  <c:v>5.2324279684236898E-2</c:v>
                </c:pt>
                <c:pt idx="24">
                  <c:v>5.2021394317768012E-2</c:v>
                </c:pt>
                <c:pt idx="25">
                  <c:v>5.1826467382505959E-2</c:v>
                </c:pt>
                <c:pt idx="26">
                  <c:v>5.1637935705978917E-2</c:v>
                </c:pt>
                <c:pt idx="27">
                  <c:v>5.1367827528948834E-2</c:v>
                </c:pt>
                <c:pt idx="28">
                  <c:v>5.1129961400097144E-2</c:v>
                </c:pt>
                <c:pt idx="29">
                  <c:v>5.0965775142628338E-2</c:v>
                </c:pt>
                <c:pt idx="30">
                  <c:v>5.0792207051204741E-2</c:v>
                </c:pt>
                <c:pt idx="31">
                  <c:v>5.0626455251774456E-2</c:v>
                </c:pt>
                <c:pt idx="32">
                  <c:v>5.0540733443258899E-2</c:v>
                </c:pt>
                <c:pt idx="33">
                  <c:v>5.0419450051226521E-2</c:v>
                </c:pt>
                <c:pt idx="34">
                  <c:v>5.0337055746105898E-2</c:v>
                </c:pt>
                <c:pt idx="35">
                  <c:v>5.0270922178548429E-2</c:v>
                </c:pt>
                <c:pt idx="36">
                  <c:v>5.028578495274267E-2</c:v>
                </c:pt>
                <c:pt idx="37">
                  <c:v>5.0179882812720462E-2</c:v>
                </c:pt>
                <c:pt idx="38">
                  <c:v>5.0092009441335773E-2</c:v>
                </c:pt>
                <c:pt idx="39">
                  <c:v>5.007923199214822E-2</c:v>
                </c:pt>
                <c:pt idx="40">
                  <c:v>5.0070891289325563E-2</c:v>
                </c:pt>
                <c:pt idx="41">
                  <c:v>5.0031145657062161E-2</c:v>
                </c:pt>
                <c:pt idx="42">
                  <c:v>5.0009557157734412E-2</c:v>
                </c:pt>
                <c:pt idx="43">
                  <c:v>4.9906075063766347E-2</c:v>
                </c:pt>
                <c:pt idx="44">
                  <c:v>4.9793838918666705E-2</c:v>
                </c:pt>
                <c:pt idx="45">
                  <c:v>4.973726187081845E-2</c:v>
                </c:pt>
                <c:pt idx="46">
                  <c:v>4.9622241860772888E-2</c:v>
                </c:pt>
                <c:pt idx="47">
                  <c:v>4.9483748530631748E-2</c:v>
                </c:pt>
                <c:pt idx="48">
                  <c:v>4.925697014733154E-2</c:v>
                </c:pt>
                <c:pt idx="49">
                  <c:v>4.9208153291341622E-2</c:v>
                </c:pt>
                <c:pt idx="50">
                  <c:v>4.9127419949254479E-2</c:v>
                </c:pt>
                <c:pt idx="51">
                  <c:v>4.9050234257546767E-2</c:v>
                </c:pt>
                <c:pt idx="52">
                  <c:v>4.8907127314447678E-2</c:v>
                </c:pt>
                <c:pt idx="53">
                  <c:v>4.8803464912422739E-2</c:v>
                </c:pt>
                <c:pt idx="54">
                  <c:v>4.8704623981611399E-2</c:v>
                </c:pt>
                <c:pt idx="55">
                  <c:v>4.8642977250856125E-2</c:v>
                </c:pt>
                <c:pt idx="56">
                  <c:v>4.8566592522870732E-2</c:v>
                </c:pt>
                <c:pt idx="57">
                  <c:v>4.8431067046744186E-2</c:v>
                </c:pt>
                <c:pt idx="58">
                  <c:v>4.8352048002309071E-2</c:v>
                </c:pt>
                <c:pt idx="59">
                  <c:v>4.830250563731938E-2</c:v>
                </c:pt>
                <c:pt idx="60">
                  <c:v>4.8268100400100149E-2</c:v>
                </c:pt>
                <c:pt idx="61">
                  <c:v>4.8239651390611198E-2</c:v>
                </c:pt>
                <c:pt idx="62">
                  <c:v>4.8288662013290608E-2</c:v>
                </c:pt>
                <c:pt idx="63">
                  <c:v>4.8209548149882125E-2</c:v>
                </c:pt>
                <c:pt idx="64">
                  <c:v>4.8252175803713354E-2</c:v>
                </c:pt>
                <c:pt idx="65">
                  <c:v>4.8200121769363662E-2</c:v>
                </c:pt>
                <c:pt idx="66">
                  <c:v>4.8278842525899486E-2</c:v>
                </c:pt>
                <c:pt idx="67">
                  <c:v>4.8376757474535452E-2</c:v>
                </c:pt>
                <c:pt idx="68">
                  <c:v>4.8520216132725065E-2</c:v>
                </c:pt>
                <c:pt idx="69">
                  <c:v>4.849733796256489E-2</c:v>
                </c:pt>
                <c:pt idx="70">
                  <c:v>4.8479552860432262E-2</c:v>
                </c:pt>
                <c:pt idx="71">
                  <c:v>4.8448076612896296E-2</c:v>
                </c:pt>
                <c:pt idx="72">
                  <c:v>4.8472068090094585E-2</c:v>
                </c:pt>
                <c:pt idx="73">
                  <c:v>4.8561151830414061E-2</c:v>
                </c:pt>
                <c:pt idx="74">
                  <c:v>4.8563040786051288E-2</c:v>
                </c:pt>
                <c:pt idx="75">
                  <c:v>4.8642793698432524E-2</c:v>
                </c:pt>
                <c:pt idx="76">
                  <c:v>4.8914827010774202E-2</c:v>
                </c:pt>
                <c:pt idx="77">
                  <c:v>4.9136489309051186E-2</c:v>
                </c:pt>
                <c:pt idx="78">
                  <c:v>4.9293158035102119E-2</c:v>
                </c:pt>
                <c:pt idx="79">
                  <c:v>4.9477016562093745E-2</c:v>
                </c:pt>
                <c:pt idx="80">
                  <c:v>4.9589418262385575E-2</c:v>
                </c:pt>
                <c:pt idx="81">
                  <c:v>4.9857953499767411E-2</c:v>
                </c:pt>
                <c:pt idx="82">
                  <c:v>5.0210977481465739E-2</c:v>
                </c:pt>
                <c:pt idx="83">
                  <c:v>5.0565173857962005E-2</c:v>
                </c:pt>
                <c:pt idx="84">
                  <c:v>5.078834392784351E-2</c:v>
                </c:pt>
                <c:pt idx="85">
                  <c:v>5.1352779825693418E-2</c:v>
                </c:pt>
                <c:pt idx="86">
                  <c:v>5.1852773996833773E-2</c:v>
                </c:pt>
                <c:pt idx="87">
                  <c:v>5.2395949496967298E-2</c:v>
                </c:pt>
                <c:pt idx="88">
                  <c:v>5.2582054022067753E-2</c:v>
                </c:pt>
                <c:pt idx="89">
                  <c:v>5.2873795799380292E-2</c:v>
                </c:pt>
                <c:pt idx="90">
                  <c:v>5.3096823591128446E-2</c:v>
                </c:pt>
                <c:pt idx="91">
                  <c:v>5.3296075359724325E-2</c:v>
                </c:pt>
                <c:pt idx="92">
                  <c:v>5.352523282584562E-2</c:v>
                </c:pt>
                <c:pt idx="93">
                  <c:v>5.3837807224093509E-2</c:v>
                </c:pt>
                <c:pt idx="94">
                  <c:v>5.3970163429547545E-2</c:v>
                </c:pt>
                <c:pt idx="95">
                  <c:v>5.4177191763242545E-2</c:v>
                </c:pt>
                <c:pt idx="96">
                  <c:v>5.4546530004159273E-2</c:v>
                </c:pt>
                <c:pt idx="97">
                  <c:v>5.4196034482494916E-2</c:v>
                </c:pt>
                <c:pt idx="98">
                  <c:v>5.388353392584553E-2</c:v>
                </c:pt>
                <c:pt idx="99">
                  <c:v>5.3496113125489318E-2</c:v>
                </c:pt>
                <c:pt idx="100">
                  <c:v>5.353158703932815E-2</c:v>
                </c:pt>
                <c:pt idx="101">
                  <c:v>5.3449663114992781E-2</c:v>
                </c:pt>
                <c:pt idx="102">
                  <c:v>5.3448878246261232E-2</c:v>
                </c:pt>
                <c:pt idx="103">
                  <c:v>5.3437085792923215E-2</c:v>
                </c:pt>
                <c:pt idx="104">
                  <c:v>5.3393238958450828E-2</c:v>
                </c:pt>
                <c:pt idx="105">
                  <c:v>5.3335339726169023E-2</c:v>
                </c:pt>
                <c:pt idx="106">
                  <c:v>5.3300660751324724E-2</c:v>
                </c:pt>
                <c:pt idx="107">
                  <c:v>5.3199187821975948E-2</c:v>
                </c:pt>
                <c:pt idx="108">
                  <c:v>5.3106914297307288E-2</c:v>
                </c:pt>
                <c:pt idx="109">
                  <c:v>5.3513212893860268E-2</c:v>
                </c:pt>
                <c:pt idx="110">
                  <c:v>5.3860261658114521E-2</c:v>
                </c:pt>
                <c:pt idx="111">
                  <c:v>5.4256004932592201E-2</c:v>
                </c:pt>
                <c:pt idx="112">
                  <c:v>5.440072648255543E-2</c:v>
                </c:pt>
                <c:pt idx="113">
                  <c:v>5.4606911166248322E-2</c:v>
                </c:pt>
                <c:pt idx="114">
                  <c:v>5.4743594745831015E-2</c:v>
                </c:pt>
                <c:pt idx="115">
                  <c:v>5.4909088899128232E-2</c:v>
                </c:pt>
                <c:pt idx="116">
                  <c:v>5.5106223635490108E-2</c:v>
                </c:pt>
                <c:pt idx="117">
                  <c:v>5.5283045621931981E-2</c:v>
                </c:pt>
                <c:pt idx="118">
                  <c:v>5.5472477990100168E-2</c:v>
                </c:pt>
                <c:pt idx="119">
                  <c:v>5.5618891641847933E-2</c:v>
                </c:pt>
                <c:pt idx="120">
                  <c:v>5.571592129380102E-2</c:v>
                </c:pt>
                <c:pt idx="121">
                  <c:v>5.552961296736713E-2</c:v>
                </c:pt>
                <c:pt idx="122">
                  <c:v>5.5412500385517295E-2</c:v>
                </c:pt>
                <c:pt idx="123">
                  <c:v>5.5233529566666217E-2</c:v>
                </c:pt>
                <c:pt idx="124">
                  <c:v>5.4967232955033661E-2</c:v>
                </c:pt>
                <c:pt idx="125">
                  <c:v>5.4767475432937883E-2</c:v>
                </c:pt>
                <c:pt idx="126">
                  <c:v>5.4571041963757783E-2</c:v>
                </c:pt>
                <c:pt idx="127">
                  <c:v>5.4332465906662519E-2</c:v>
                </c:pt>
                <c:pt idx="128">
                  <c:v>5.4053217714896566E-2</c:v>
                </c:pt>
                <c:pt idx="129">
                  <c:v>5.3701903761806585E-2</c:v>
                </c:pt>
                <c:pt idx="130">
                  <c:v>5.3408942566158392E-2</c:v>
                </c:pt>
                <c:pt idx="131">
                  <c:v>5.3235126970122781E-2</c:v>
                </c:pt>
                <c:pt idx="132">
                  <c:v>5.3003363519348999E-2</c:v>
                </c:pt>
                <c:pt idx="133">
                  <c:v>5.3438555900291528E-2</c:v>
                </c:pt>
                <c:pt idx="134">
                  <c:v>5.3875765790723167E-2</c:v>
                </c:pt>
                <c:pt idx="135">
                  <c:v>5.4375034506855567E-2</c:v>
                </c:pt>
                <c:pt idx="136">
                  <c:v>5.4847801014285207E-2</c:v>
                </c:pt>
                <c:pt idx="137">
                  <c:v>5.5252247980416301E-2</c:v>
                </c:pt>
                <c:pt idx="138">
                  <c:v>5.5666073046225291E-2</c:v>
                </c:pt>
                <c:pt idx="139">
                  <c:v>5.6119663361623877E-2</c:v>
                </c:pt>
                <c:pt idx="140">
                  <c:v>5.6601700008781508E-2</c:v>
                </c:pt>
                <c:pt idx="141">
                  <c:v>5.7140095400918987E-2</c:v>
                </c:pt>
                <c:pt idx="142">
                  <c:v>5.7727929318608096E-2</c:v>
                </c:pt>
                <c:pt idx="143">
                  <c:v>5.8256669390576804E-2</c:v>
                </c:pt>
                <c:pt idx="144">
                  <c:v>5.8746161343855074E-2</c:v>
                </c:pt>
                <c:pt idx="145">
                  <c:v>5.8795303454290661E-2</c:v>
                </c:pt>
                <c:pt idx="146">
                  <c:v>5.8929560085584427E-2</c:v>
                </c:pt>
                <c:pt idx="147">
                  <c:v>5.9069532859205715E-2</c:v>
                </c:pt>
                <c:pt idx="148">
                  <c:v>5.9191537147143487E-2</c:v>
                </c:pt>
                <c:pt idx="149">
                  <c:v>5.9337171068733902E-2</c:v>
                </c:pt>
                <c:pt idx="150">
                  <c:v>5.9473592929355952E-2</c:v>
                </c:pt>
                <c:pt idx="151">
                  <c:v>5.9624349311766772E-2</c:v>
                </c:pt>
                <c:pt idx="152">
                  <c:v>5.9789663077670335E-2</c:v>
                </c:pt>
                <c:pt idx="153">
                  <c:v>5.9872078077021634E-2</c:v>
                </c:pt>
                <c:pt idx="154">
                  <c:v>5.9920217312381376E-2</c:v>
                </c:pt>
                <c:pt idx="155">
                  <c:v>5.9908525252490158E-2</c:v>
                </c:pt>
                <c:pt idx="156">
                  <c:v>5.999084466097037E-2</c:v>
                </c:pt>
                <c:pt idx="157">
                  <c:v>5.9770858017866045E-2</c:v>
                </c:pt>
                <c:pt idx="158">
                  <c:v>5.9506992720322706E-2</c:v>
                </c:pt>
                <c:pt idx="159">
                  <c:v>5.9195771997251935E-2</c:v>
                </c:pt>
                <c:pt idx="160">
                  <c:v>5.8949259880408868E-2</c:v>
                </c:pt>
                <c:pt idx="161">
                  <c:v>5.8695965590042615E-2</c:v>
                </c:pt>
                <c:pt idx="162">
                  <c:v>5.8419154327156858E-2</c:v>
                </c:pt>
                <c:pt idx="163">
                  <c:v>5.818848206994981E-2</c:v>
                </c:pt>
                <c:pt idx="164">
                  <c:v>5.7884084940607546E-2</c:v>
                </c:pt>
                <c:pt idx="165">
                  <c:v>5.7653567811854468E-2</c:v>
                </c:pt>
                <c:pt idx="166">
                  <c:v>5.7479019493824168E-2</c:v>
                </c:pt>
                <c:pt idx="167">
                  <c:v>5.7412627010288271E-2</c:v>
                </c:pt>
                <c:pt idx="168">
                  <c:v>5.7405217391933494E-2</c:v>
                </c:pt>
                <c:pt idx="169">
                  <c:v>5.8339338847246014E-2</c:v>
                </c:pt>
                <c:pt idx="170">
                  <c:v>5.9297603553327839E-2</c:v>
                </c:pt>
                <c:pt idx="171">
                  <c:v>6.0260717946987556E-2</c:v>
                </c:pt>
                <c:pt idx="172">
                  <c:v>6.1185188314367929E-2</c:v>
                </c:pt>
                <c:pt idx="173">
                  <c:v>6.1681282141871928E-2</c:v>
                </c:pt>
                <c:pt idx="174">
                  <c:v>6.2052732801501115E-2</c:v>
                </c:pt>
                <c:pt idx="175">
                  <c:v>6.2360638855663807E-2</c:v>
                </c:pt>
                <c:pt idx="176">
                  <c:v>6.2721370717380473E-2</c:v>
                </c:pt>
                <c:pt idx="177">
                  <c:v>6.3039496253930197E-2</c:v>
                </c:pt>
                <c:pt idx="178">
                  <c:v>6.3251385547806654E-2</c:v>
                </c:pt>
                <c:pt idx="179">
                  <c:v>6.3382209464818234E-2</c:v>
                </c:pt>
                <c:pt idx="180">
                  <c:v>6.340901572042211E-2</c:v>
                </c:pt>
                <c:pt idx="181">
                  <c:v>6.2485770791475818E-2</c:v>
                </c:pt>
                <c:pt idx="182">
                  <c:v>6.1584962185727822E-2</c:v>
                </c:pt>
                <c:pt idx="183">
                  <c:v>6.0781986593041092E-2</c:v>
                </c:pt>
                <c:pt idx="184">
                  <c:v>5.993424751431476E-2</c:v>
                </c:pt>
                <c:pt idx="185">
                  <c:v>5.9638859078705135E-2</c:v>
                </c:pt>
                <c:pt idx="186">
                  <c:v>5.9467308262950762E-2</c:v>
                </c:pt>
                <c:pt idx="187">
                  <c:v>5.9321704258210838E-2</c:v>
                </c:pt>
                <c:pt idx="188">
                  <c:v>5.9123292028200637E-2</c:v>
                </c:pt>
                <c:pt idx="189">
                  <c:v>5.8983136244861824E-2</c:v>
                </c:pt>
                <c:pt idx="190">
                  <c:v>5.8898791327299367E-2</c:v>
                </c:pt>
                <c:pt idx="191">
                  <c:v>5.8800173412516581E-2</c:v>
                </c:pt>
                <c:pt idx="192">
                  <c:v>5.877087124355216E-2</c:v>
                </c:pt>
                <c:pt idx="193">
                  <c:v>5.8534838805731314E-2</c:v>
                </c:pt>
                <c:pt idx="194">
                  <c:v>5.8157829597094236E-2</c:v>
                </c:pt>
                <c:pt idx="195">
                  <c:v>5.7681532251945548E-2</c:v>
                </c:pt>
                <c:pt idx="196">
                  <c:v>5.7298059351691459E-2</c:v>
                </c:pt>
                <c:pt idx="197">
                  <c:v>5.6791522912822488E-2</c:v>
                </c:pt>
                <c:pt idx="198">
                  <c:v>5.6363949564971379E-2</c:v>
                </c:pt>
                <c:pt idx="199">
                  <c:v>5.5897359483610916E-2</c:v>
                </c:pt>
                <c:pt idx="200">
                  <c:v>5.5449193944083937E-2</c:v>
                </c:pt>
                <c:pt idx="201">
                  <c:v>5.4977188357960151E-2</c:v>
                </c:pt>
                <c:pt idx="202">
                  <c:v>5.4554489396301059E-2</c:v>
                </c:pt>
                <c:pt idx="203">
                  <c:v>5.4144967702179476E-2</c:v>
                </c:pt>
                <c:pt idx="204">
                  <c:v>5.3719175462381731E-2</c:v>
                </c:pt>
                <c:pt idx="205">
                  <c:v>5.3574159855429286E-2</c:v>
                </c:pt>
                <c:pt idx="206">
                  <c:v>5.3426037058864922E-2</c:v>
                </c:pt>
                <c:pt idx="207">
                  <c:v>5.3314617183466119E-2</c:v>
                </c:pt>
                <c:pt idx="208">
                  <c:v>5.3117252462761638E-2</c:v>
                </c:pt>
                <c:pt idx="209">
                  <c:v>5.3056378517054366E-2</c:v>
                </c:pt>
                <c:pt idx="210">
                  <c:v>5.2968710610226184E-2</c:v>
                </c:pt>
                <c:pt idx="211">
                  <c:v>5.2938913109022163E-2</c:v>
                </c:pt>
                <c:pt idx="212">
                  <c:v>5.2937646732795107E-2</c:v>
                </c:pt>
                <c:pt idx="213">
                  <c:v>5.2831959878858838E-2</c:v>
                </c:pt>
                <c:pt idx="214">
                  <c:v>5.2693538540897887E-2</c:v>
                </c:pt>
                <c:pt idx="215">
                  <c:v>5.2594054243229056E-2</c:v>
                </c:pt>
                <c:pt idx="216">
                  <c:v>5.2451899004650172E-2</c:v>
                </c:pt>
                <c:pt idx="217">
                  <c:v>5.2139344973441672E-2</c:v>
                </c:pt>
                <c:pt idx="218">
                  <c:v>5.1891302213725822E-2</c:v>
                </c:pt>
                <c:pt idx="219">
                  <c:v>5.1671308032465189E-2</c:v>
                </c:pt>
                <c:pt idx="220">
                  <c:v>5.1515547201007317E-2</c:v>
                </c:pt>
                <c:pt idx="221">
                  <c:v>5.1204784599959328E-2</c:v>
                </c:pt>
                <c:pt idx="222">
                  <c:v>5.0934149602386791E-2</c:v>
                </c:pt>
                <c:pt idx="223">
                  <c:v>5.0652243083202327E-2</c:v>
                </c:pt>
                <c:pt idx="224">
                  <c:v>5.0325284442075284E-2</c:v>
                </c:pt>
                <c:pt idx="225">
                  <c:v>5.0132354550587704E-2</c:v>
                </c:pt>
                <c:pt idx="226">
                  <c:v>4.9882779083719984E-2</c:v>
                </c:pt>
                <c:pt idx="227">
                  <c:v>4.9713701580330137E-2</c:v>
                </c:pt>
                <c:pt idx="228">
                  <c:v>4.953781503184488E-2</c:v>
                </c:pt>
                <c:pt idx="229">
                  <c:v>4.9566599400325977E-2</c:v>
                </c:pt>
                <c:pt idx="230">
                  <c:v>4.9637626647437649E-2</c:v>
                </c:pt>
                <c:pt idx="231">
                  <c:v>4.969585072716054E-2</c:v>
                </c:pt>
                <c:pt idx="232">
                  <c:v>4.9753135035156437E-2</c:v>
                </c:pt>
                <c:pt idx="233">
                  <c:v>4.9827822746498114E-2</c:v>
                </c:pt>
                <c:pt idx="234">
                  <c:v>4.9845124357060643E-2</c:v>
                </c:pt>
                <c:pt idx="235">
                  <c:v>4.9843792533813207E-2</c:v>
                </c:pt>
                <c:pt idx="236">
                  <c:v>4.9925321173577307E-2</c:v>
                </c:pt>
                <c:pt idx="237">
                  <c:v>5.0002858204720169E-2</c:v>
                </c:pt>
                <c:pt idx="238">
                  <c:v>5.0066242907225368E-2</c:v>
                </c:pt>
                <c:pt idx="239">
                  <c:v>5.0099637651801983E-2</c:v>
                </c:pt>
                <c:pt idx="240">
                  <c:v>5.0208319400280615E-2</c:v>
                </c:pt>
                <c:pt idx="241">
                  <c:v>5.0199223830675467E-2</c:v>
                </c:pt>
                <c:pt idx="242">
                  <c:v>5.0198017703503621E-2</c:v>
                </c:pt>
                <c:pt idx="243">
                  <c:v>5.0227634565067646E-2</c:v>
                </c:pt>
                <c:pt idx="244">
                  <c:v>5.0138426058371349E-2</c:v>
                </c:pt>
                <c:pt idx="245">
                  <c:v>5.0095418108190598E-2</c:v>
                </c:pt>
                <c:pt idx="246">
                  <c:v>5.0084880476373418E-2</c:v>
                </c:pt>
                <c:pt idx="247">
                  <c:v>5.0057610544740699E-2</c:v>
                </c:pt>
                <c:pt idx="248">
                  <c:v>5.0012866105311297E-2</c:v>
                </c:pt>
                <c:pt idx="249">
                  <c:v>4.9981448419925543E-2</c:v>
                </c:pt>
                <c:pt idx="250">
                  <c:v>4.9916874329412976E-2</c:v>
                </c:pt>
                <c:pt idx="251">
                  <c:v>4.9775081758544025E-2</c:v>
                </c:pt>
                <c:pt idx="252">
                  <c:v>4.9666339898092597E-2</c:v>
                </c:pt>
                <c:pt idx="253">
                  <c:v>4.9477736420235514E-2</c:v>
                </c:pt>
                <c:pt idx="254">
                  <c:v>4.9336846242166603E-2</c:v>
                </c:pt>
                <c:pt idx="255">
                  <c:v>4.912842255209604E-2</c:v>
                </c:pt>
                <c:pt idx="256">
                  <c:v>4.9014945708032748E-2</c:v>
                </c:pt>
                <c:pt idx="257">
                  <c:v>4.8887300647823505E-2</c:v>
                </c:pt>
                <c:pt idx="258">
                  <c:v>4.874963581796201E-2</c:v>
                </c:pt>
                <c:pt idx="259">
                  <c:v>4.8612940090386796E-2</c:v>
                </c:pt>
                <c:pt idx="260">
                  <c:v>4.8453205000444872E-2</c:v>
                </c:pt>
                <c:pt idx="261">
                  <c:v>4.8270425922365412E-2</c:v>
                </c:pt>
                <c:pt idx="262">
                  <c:v>4.8120422390482719E-2</c:v>
                </c:pt>
                <c:pt idx="263">
                  <c:v>4.7963149573802433E-2</c:v>
                </c:pt>
                <c:pt idx="264">
                  <c:v>4.7743215100127058E-2</c:v>
                </c:pt>
                <c:pt idx="265">
                  <c:v>4.7833155040983011E-2</c:v>
                </c:pt>
                <c:pt idx="266">
                  <c:v>4.7953470594812662E-2</c:v>
                </c:pt>
                <c:pt idx="267">
                  <c:v>4.8127679178781753E-2</c:v>
                </c:pt>
                <c:pt idx="268">
                  <c:v>4.8315650273184456E-2</c:v>
                </c:pt>
                <c:pt idx="269">
                  <c:v>4.8460819694174539E-2</c:v>
                </c:pt>
                <c:pt idx="270">
                  <c:v>4.8692336747247073E-2</c:v>
                </c:pt>
                <c:pt idx="271">
                  <c:v>4.8924830824715021E-2</c:v>
                </c:pt>
                <c:pt idx="272">
                  <c:v>4.9056793739300636E-2</c:v>
                </c:pt>
                <c:pt idx="273">
                  <c:v>4.906996279418005E-2</c:v>
                </c:pt>
                <c:pt idx="274">
                  <c:v>4.9186782761016519E-2</c:v>
                </c:pt>
                <c:pt idx="275">
                  <c:v>4.9337078146370235E-2</c:v>
                </c:pt>
                <c:pt idx="276">
                  <c:v>4.9449590639776338E-2</c:v>
                </c:pt>
                <c:pt idx="277">
                  <c:v>4.9462404223232621E-2</c:v>
                </c:pt>
                <c:pt idx="278">
                  <c:v>4.9422807915344792E-2</c:v>
                </c:pt>
                <c:pt idx="279">
                  <c:v>4.9331609447579583E-2</c:v>
                </c:pt>
                <c:pt idx="280">
                  <c:v>4.921972668377992E-2</c:v>
                </c:pt>
                <c:pt idx="281">
                  <c:v>4.9190633514500648E-2</c:v>
                </c:pt>
                <c:pt idx="282">
                  <c:v>4.9085738399051504E-2</c:v>
                </c:pt>
                <c:pt idx="283">
                  <c:v>4.8924263019761938E-2</c:v>
                </c:pt>
                <c:pt idx="284">
                  <c:v>4.8907231044409576E-2</c:v>
                </c:pt>
                <c:pt idx="285">
                  <c:v>4.8927513666455119E-2</c:v>
                </c:pt>
                <c:pt idx="286">
                  <c:v>4.8962753384179304E-2</c:v>
                </c:pt>
                <c:pt idx="287">
                  <c:v>4.9013193236779863E-2</c:v>
                </c:pt>
                <c:pt idx="288">
                  <c:v>4.9148526009300413E-2</c:v>
                </c:pt>
                <c:pt idx="289">
                  <c:v>4.8908673405736534E-2</c:v>
                </c:pt>
                <c:pt idx="290">
                  <c:v>4.8630964702494957E-2</c:v>
                </c:pt>
                <c:pt idx="291">
                  <c:v>4.8324042569525882E-2</c:v>
                </c:pt>
                <c:pt idx="292">
                  <c:v>4.8305228301119808E-2</c:v>
                </c:pt>
                <c:pt idx="293">
                  <c:v>4.8150520985216265E-2</c:v>
                </c:pt>
                <c:pt idx="294">
                  <c:v>4.7993707291342474E-2</c:v>
                </c:pt>
                <c:pt idx="295">
                  <c:v>4.7943474648451674E-2</c:v>
                </c:pt>
                <c:pt idx="296">
                  <c:v>4.7885829709587609E-2</c:v>
                </c:pt>
                <c:pt idx="297">
                  <c:v>4.7776493216064392E-2</c:v>
                </c:pt>
                <c:pt idx="298">
                  <c:v>4.7627953546021728E-2</c:v>
                </c:pt>
                <c:pt idx="299">
                  <c:v>4.7404101144438E-2</c:v>
                </c:pt>
                <c:pt idx="300">
                  <c:v>4.7211800359012353E-2</c:v>
                </c:pt>
                <c:pt idx="301">
                  <c:v>4.6998131073367949E-2</c:v>
                </c:pt>
                <c:pt idx="302">
                  <c:v>4.7041082763592618E-2</c:v>
                </c:pt>
                <c:pt idx="303">
                  <c:v>4.7191861691008981E-2</c:v>
                </c:pt>
                <c:pt idx="304">
                  <c:v>4.7076134508099908E-2</c:v>
                </c:pt>
                <c:pt idx="305">
                  <c:v>4.7115913036692159E-2</c:v>
                </c:pt>
                <c:pt idx="306">
                  <c:v>4.6298586450384677E-2</c:v>
                </c:pt>
                <c:pt idx="307">
                  <c:v>4.5422562969730435E-2</c:v>
                </c:pt>
                <c:pt idx="308">
                  <c:v>4.4395219119190511E-2</c:v>
                </c:pt>
                <c:pt idx="309">
                  <c:v>4.4187125176261832E-2</c:v>
                </c:pt>
                <c:pt idx="310">
                  <c:v>4.3948575904035475E-2</c:v>
                </c:pt>
                <c:pt idx="311">
                  <c:v>4.3630758665949253E-2</c:v>
                </c:pt>
                <c:pt idx="312">
                  <c:v>4.3377681216564712E-2</c:v>
                </c:pt>
                <c:pt idx="313">
                  <c:v>4.3673261146438692E-2</c:v>
                </c:pt>
                <c:pt idx="314">
                  <c:v>4.3796317899643333E-2</c:v>
                </c:pt>
                <c:pt idx="315">
                  <c:v>4.3788281058243443E-2</c:v>
                </c:pt>
                <c:pt idx="316">
                  <c:v>4.3780108228496317E-2</c:v>
                </c:pt>
                <c:pt idx="317">
                  <c:v>4.3662041776962812E-2</c:v>
                </c:pt>
                <c:pt idx="318">
                  <c:v>4.4389526114641448E-2</c:v>
                </c:pt>
                <c:pt idx="319">
                  <c:v>4.5187769347732533E-2</c:v>
                </c:pt>
                <c:pt idx="320">
                  <c:v>4.5967931511677412E-2</c:v>
                </c:pt>
                <c:pt idx="321">
                  <c:v>4.6536817100505279E-2</c:v>
                </c:pt>
                <c:pt idx="322">
                  <c:v>4.7089400603074184E-2</c:v>
                </c:pt>
                <c:pt idx="323">
                  <c:v>4.7711288498483412E-2</c:v>
                </c:pt>
                <c:pt idx="324">
                  <c:v>4.8207462370853681E-2</c:v>
                </c:pt>
                <c:pt idx="325">
                  <c:v>4.8050381105810717E-2</c:v>
                </c:pt>
                <c:pt idx="326">
                  <c:v>4.7965689224768349E-2</c:v>
                </c:pt>
                <c:pt idx="327">
                  <c:v>4.7876571539064654E-2</c:v>
                </c:pt>
                <c:pt idx="328">
                  <c:v>4.8219649909804936E-2</c:v>
                </c:pt>
                <c:pt idx="329">
                  <c:v>4.8427899338162696E-2</c:v>
                </c:pt>
                <c:pt idx="330">
                  <c:v>4.8617140599876763E-2</c:v>
                </c:pt>
                <c:pt idx="331">
                  <c:v>4.8718053424339554E-2</c:v>
                </c:pt>
                <c:pt idx="332">
                  <c:v>4.89934554283094E-2</c:v>
                </c:pt>
                <c:pt idx="333">
                  <c:v>4.8705430042155634E-2</c:v>
                </c:pt>
                <c:pt idx="334">
                  <c:v>4.8506322570887689E-2</c:v>
                </c:pt>
                <c:pt idx="335">
                  <c:v>4.8365528525375866E-2</c:v>
                </c:pt>
                <c:pt idx="336">
                  <c:v>4.8122662632219794E-2</c:v>
                </c:pt>
                <c:pt idx="337">
                  <c:v>4.8661088735547357E-2</c:v>
                </c:pt>
                <c:pt idx="338">
                  <c:v>4.9132779491662594E-2</c:v>
                </c:pt>
                <c:pt idx="339">
                  <c:v>4.9662584800942176E-2</c:v>
                </c:pt>
                <c:pt idx="340">
                  <c:v>4.9986197508713422E-2</c:v>
                </c:pt>
                <c:pt idx="341">
                  <c:v>5.0397945951043556E-2</c:v>
                </c:pt>
                <c:pt idx="342">
                  <c:v>5.0784743445986553E-2</c:v>
                </c:pt>
                <c:pt idx="343">
                  <c:v>5.1187383486669867E-2</c:v>
                </c:pt>
                <c:pt idx="344">
                  <c:v>5.1543613486213002E-2</c:v>
                </c:pt>
                <c:pt idx="345">
                  <c:v>5.1989326827838557E-2</c:v>
                </c:pt>
                <c:pt idx="346">
                  <c:v>5.2343760342288159E-2</c:v>
                </c:pt>
                <c:pt idx="347">
                  <c:v>5.2679623575855539E-2</c:v>
                </c:pt>
              </c:numCache>
            </c:numRef>
          </c:val>
          <c:smooth val="0"/>
          <c:extLst>
            <c:ext xmlns:c16="http://schemas.microsoft.com/office/drawing/2014/chart" uri="{C3380CC4-5D6E-409C-BE32-E72D297353CC}">
              <c16:uniqueId val="{00000000-D5D3-4057-9E81-8C12C9DCFDB6}"/>
            </c:ext>
          </c:extLst>
        </c:ser>
        <c:dLbls>
          <c:showLegendKey val="0"/>
          <c:showVal val="0"/>
          <c:showCatName val="0"/>
          <c:showSerName val="0"/>
          <c:showPercent val="0"/>
          <c:showBubbleSize val="0"/>
        </c:dLbls>
        <c:smooth val="0"/>
        <c:axId val="1277663840"/>
        <c:axId val="1"/>
      </c:lineChart>
      <c:catAx>
        <c:axId val="127766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ax val="0.08"/>
          <c:min val="0.03"/>
        </c:scaling>
        <c:delete val="0"/>
        <c:axPos val="l"/>
        <c:majorGridlines>
          <c:spPr>
            <a:ln w="3175">
              <a:solidFill>
                <a:srgbClr val="000000"/>
              </a:solidFill>
              <a:prstDash val="solid"/>
            </a:ln>
          </c:spPr>
        </c:majorGridlines>
        <c:numFmt formatCode="0.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63840"/>
        <c:crosses val="autoZero"/>
        <c:crossBetween val="between"/>
        <c:majorUnit val="0.01"/>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TREND 12-Month Moving Average</a:t>
            </a:r>
            <a:endParaRPr lang="en-US" sz="1800" b="1" i="0" u="none" strike="noStrike" baseline="0">
              <a:solidFill>
                <a:srgbClr val="000000"/>
              </a:solidFill>
              <a:latin typeface="Arial"/>
              <a:cs typeface="Arial"/>
            </a:endParaRPr>
          </a:p>
          <a:p>
            <a:pPr>
              <a:defRPr sz="145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Real Price of Electricity </a:t>
            </a:r>
            <a:r>
              <a:rPr lang="en-US" sz="1200" b="0" i="0" u="none" strike="noStrike" baseline="0">
                <a:solidFill>
                  <a:srgbClr val="000000"/>
                </a:solidFill>
                <a:latin typeface="Arial"/>
                <a:cs typeface="Arial"/>
              </a:rPr>
              <a:t>(Actual + Forcst15)</a:t>
            </a:r>
          </a:p>
        </c:rich>
      </c:tx>
      <c:layout>
        <c:manualLayout>
          <c:xMode val="edge"/>
          <c:yMode val="edge"/>
          <c:x val="0.24271878636529656"/>
          <c:y val="1.213585925521686E-2"/>
        </c:manualLayout>
      </c:layout>
      <c:overlay val="0"/>
      <c:spPr>
        <a:noFill/>
        <a:ln w="25400">
          <a:noFill/>
        </a:ln>
      </c:spPr>
    </c:title>
    <c:autoTitleDeleted val="0"/>
    <c:plotArea>
      <c:layout>
        <c:manualLayout>
          <c:layoutTarget val="inner"/>
          <c:xMode val="edge"/>
          <c:yMode val="edge"/>
          <c:x val="0.13754067041595625"/>
          <c:y val="0.16747592663921068"/>
          <c:w val="0.83980715230448577"/>
          <c:h val="0.60679683564931408"/>
        </c:manualLayout>
      </c:layout>
      <c:lineChart>
        <c:grouping val="standard"/>
        <c:varyColors val="0"/>
        <c:ser>
          <c:idx val="0"/>
          <c:order val="0"/>
          <c:tx>
            <c:v>Residential</c:v>
          </c:tx>
          <c:spPr>
            <a:ln w="25400">
              <a:solidFill>
                <a:srgbClr val="000080"/>
              </a:solidFill>
              <a:prstDash val="solid"/>
            </a:ln>
          </c:spPr>
          <c:marker>
            <c:symbol val="none"/>
          </c:marker>
          <c:trendline>
            <c:spPr>
              <a:ln w="25400">
                <a:solidFill>
                  <a:srgbClr val="3333CC"/>
                </a:solidFill>
                <a:prstDash val="solid"/>
              </a:ln>
            </c:spPr>
            <c:trendlineType val="linear"/>
            <c:dispRSqr val="0"/>
            <c:dispEq val="0"/>
          </c:trendline>
          <c:cat>
            <c:numRef>
              <c:f>MAPrice_SplitPriceIndices!$A$26:$A$373</c:f>
              <c:numCache>
                <c:formatCode>General</c:formatCode>
                <c:ptCount val="34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numCache>
            </c:numRef>
          </c:cat>
          <c:val>
            <c:numRef>
              <c:f>MAPrice_SplitPriceIndices!$F$26:$F$373</c:f>
              <c:numCache>
                <c:formatCode>0.0000</c:formatCode>
                <c:ptCount val="348"/>
                <c:pt idx="0">
                  <c:v>7.5778233702451972E-2</c:v>
                </c:pt>
                <c:pt idx="1">
                  <c:v>7.5703206124852609E-2</c:v>
                </c:pt>
                <c:pt idx="2">
                  <c:v>7.5579976823733186E-2</c:v>
                </c:pt>
                <c:pt idx="3">
                  <c:v>7.5579887670250825E-2</c:v>
                </c:pt>
                <c:pt idx="4">
                  <c:v>7.5667983293627714E-2</c:v>
                </c:pt>
                <c:pt idx="5">
                  <c:v>7.5826749586354339E-2</c:v>
                </c:pt>
                <c:pt idx="6">
                  <c:v>7.5834220344570935E-2</c:v>
                </c:pt>
                <c:pt idx="7">
                  <c:v>7.5802797130999147E-2</c:v>
                </c:pt>
                <c:pt idx="8">
                  <c:v>7.5785431079258378E-2</c:v>
                </c:pt>
                <c:pt idx="9">
                  <c:v>7.5813245813031796E-2</c:v>
                </c:pt>
                <c:pt idx="10">
                  <c:v>7.5543136940645073E-2</c:v>
                </c:pt>
                <c:pt idx="11">
                  <c:v>7.5287115453681497E-2</c:v>
                </c:pt>
                <c:pt idx="12">
                  <c:v>7.5006465095149383E-2</c:v>
                </c:pt>
                <c:pt idx="13">
                  <c:v>7.4710304520531887E-2</c:v>
                </c:pt>
                <c:pt idx="14">
                  <c:v>7.4412106732618805E-2</c:v>
                </c:pt>
                <c:pt idx="15">
                  <c:v>7.3971828454633515E-2</c:v>
                </c:pt>
                <c:pt idx="16">
                  <c:v>7.3831567533399464E-2</c:v>
                </c:pt>
                <c:pt idx="17">
                  <c:v>7.3714279103823249E-2</c:v>
                </c:pt>
                <c:pt idx="18">
                  <c:v>7.3558088162107196E-2</c:v>
                </c:pt>
                <c:pt idx="19">
                  <c:v>7.3416616316960864E-2</c:v>
                </c:pt>
                <c:pt idx="20">
                  <c:v>7.322107484094427E-2</c:v>
                </c:pt>
                <c:pt idx="21">
                  <c:v>7.3055118970059965E-2</c:v>
                </c:pt>
                <c:pt idx="22">
                  <c:v>7.3114316386147349E-2</c:v>
                </c:pt>
                <c:pt idx="23">
                  <c:v>7.3162473633162944E-2</c:v>
                </c:pt>
                <c:pt idx="24">
                  <c:v>7.3304430354341629E-2</c:v>
                </c:pt>
                <c:pt idx="25">
                  <c:v>7.3395955242824953E-2</c:v>
                </c:pt>
                <c:pt idx="26">
                  <c:v>7.3631196626773046E-2</c:v>
                </c:pt>
                <c:pt idx="27">
                  <c:v>7.397929368886165E-2</c:v>
                </c:pt>
                <c:pt idx="28">
                  <c:v>7.4208061442435747E-2</c:v>
                </c:pt>
                <c:pt idx="29">
                  <c:v>7.4399377466619523E-2</c:v>
                </c:pt>
                <c:pt idx="30">
                  <c:v>7.4728628693194007E-2</c:v>
                </c:pt>
                <c:pt idx="31">
                  <c:v>7.4740687081234894E-2</c:v>
                </c:pt>
                <c:pt idx="32">
                  <c:v>7.4812887429235433E-2</c:v>
                </c:pt>
                <c:pt idx="33">
                  <c:v>7.4834703178719875E-2</c:v>
                </c:pt>
                <c:pt idx="34">
                  <c:v>7.4769522794701684E-2</c:v>
                </c:pt>
                <c:pt idx="35">
                  <c:v>7.4671247200460769E-2</c:v>
                </c:pt>
                <c:pt idx="36">
                  <c:v>7.4595179145937454E-2</c:v>
                </c:pt>
                <c:pt idx="37">
                  <c:v>7.4275784285038685E-2</c:v>
                </c:pt>
                <c:pt idx="38">
                  <c:v>7.375583140258675E-2</c:v>
                </c:pt>
                <c:pt idx="39">
                  <c:v>7.330354496623738E-2</c:v>
                </c:pt>
                <c:pt idx="40">
                  <c:v>7.2661985932281223E-2</c:v>
                </c:pt>
                <c:pt idx="41">
                  <c:v>7.1933103563861608E-2</c:v>
                </c:pt>
                <c:pt idx="42">
                  <c:v>7.121571342834819E-2</c:v>
                </c:pt>
                <c:pt idx="43">
                  <c:v>7.086516279242637E-2</c:v>
                </c:pt>
                <c:pt idx="44">
                  <c:v>7.0506156127534123E-2</c:v>
                </c:pt>
                <c:pt idx="45">
                  <c:v>7.0151791737490518E-2</c:v>
                </c:pt>
                <c:pt idx="46">
                  <c:v>6.9789038444121113E-2</c:v>
                </c:pt>
                <c:pt idx="47">
                  <c:v>6.9439653571477633E-2</c:v>
                </c:pt>
                <c:pt idx="48">
                  <c:v>6.9105085727770785E-2</c:v>
                </c:pt>
                <c:pt idx="49">
                  <c:v>6.8771878994268565E-2</c:v>
                </c:pt>
                <c:pt idx="50">
                  <c:v>6.8558714463850687E-2</c:v>
                </c:pt>
                <c:pt idx="51">
                  <c:v>6.8212018960352186E-2</c:v>
                </c:pt>
                <c:pt idx="52">
                  <c:v>6.7959896928592292E-2</c:v>
                </c:pt>
                <c:pt idx="53">
                  <c:v>6.780908945767064E-2</c:v>
                </c:pt>
                <c:pt idx="54">
                  <c:v>6.7644392553391941E-2</c:v>
                </c:pt>
                <c:pt idx="55">
                  <c:v>6.7445204302287107E-2</c:v>
                </c:pt>
                <c:pt idx="56">
                  <c:v>6.7222851957880553E-2</c:v>
                </c:pt>
                <c:pt idx="57">
                  <c:v>6.70053045949556E-2</c:v>
                </c:pt>
                <c:pt idx="58">
                  <c:v>6.6783611494337786E-2</c:v>
                </c:pt>
                <c:pt idx="59">
                  <c:v>6.6509347171286023E-2</c:v>
                </c:pt>
                <c:pt idx="60">
                  <c:v>6.6197223786935142E-2</c:v>
                </c:pt>
                <c:pt idx="61">
                  <c:v>6.6055611057384458E-2</c:v>
                </c:pt>
                <c:pt idx="62">
                  <c:v>6.590575719357411E-2</c:v>
                </c:pt>
                <c:pt idx="63">
                  <c:v>6.5749838405406796E-2</c:v>
                </c:pt>
                <c:pt idx="64">
                  <c:v>6.5530046824904653E-2</c:v>
                </c:pt>
                <c:pt idx="65">
                  <c:v>6.5361082003453808E-2</c:v>
                </c:pt>
                <c:pt idx="66">
                  <c:v>6.513521342547253E-2</c:v>
                </c:pt>
                <c:pt idx="67">
                  <c:v>6.4913662192448554E-2</c:v>
                </c:pt>
                <c:pt idx="68">
                  <c:v>6.4726561823136228E-2</c:v>
                </c:pt>
                <c:pt idx="69">
                  <c:v>6.4524594209582661E-2</c:v>
                </c:pt>
                <c:pt idx="70">
                  <c:v>6.4369786214219168E-2</c:v>
                </c:pt>
                <c:pt idx="71">
                  <c:v>6.4302075068612116E-2</c:v>
                </c:pt>
                <c:pt idx="72">
                  <c:v>6.4188238372840364E-2</c:v>
                </c:pt>
                <c:pt idx="73">
                  <c:v>6.4105052087697248E-2</c:v>
                </c:pt>
                <c:pt idx="74">
                  <c:v>6.4001306747701062E-2</c:v>
                </c:pt>
                <c:pt idx="75">
                  <c:v>6.38951274273271E-2</c:v>
                </c:pt>
                <c:pt idx="76">
                  <c:v>6.3763520530054199E-2</c:v>
                </c:pt>
                <c:pt idx="77">
                  <c:v>6.3631077875933431E-2</c:v>
                </c:pt>
                <c:pt idx="78">
                  <c:v>6.3485946037265054E-2</c:v>
                </c:pt>
                <c:pt idx="79">
                  <c:v>6.3344301323291122E-2</c:v>
                </c:pt>
                <c:pt idx="80">
                  <c:v>6.3217863025562343E-2</c:v>
                </c:pt>
                <c:pt idx="81">
                  <c:v>6.3114834102632592E-2</c:v>
                </c:pt>
                <c:pt idx="82">
                  <c:v>6.2980093376941423E-2</c:v>
                </c:pt>
                <c:pt idx="83">
                  <c:v>6.2803086314408577E-2</c:v>
                </c:pt>
                <c:pt idx="84">
                  <c:v>6.2661240910064267E-2</c:v>
                </c:pt>
                <c:pt idx="85">
                  <c:v>6.254255271518705E-2</c:v>
                </c:pt>
                <c:pt idx="86">
                  <c:v>6.250122767305577E-2</c:v>
                </c:pt>
                <c:pt idx="87">
                  <c:v>6.2426061694083879E-2</c:v>
                </c:pt>
                <c:pt idx="88">
                  <c:v>6.2282735137869118E-2</c:v>
                </c:pt>
                <c:pt idx="89">
                  <c:v>6.2137159850346423E-2</c:v>
                </c:pt>
                <c:pt idx="90">
                  <c:v>6.2075968160135608E-2</c:v>
                </c:pt>
                <c:pt idx="91">
                  <c:v>6.2011805090698896E-2</c:v>
                </c:pt>
                <c:pt idx="92">
                  <c:v>6.1874747356070521E-2</c:v>
                </c:pt>
                <c:pt idx="93">
                  <c:v>6.1732257219051172E-2</c:v>
                </c:pt>
                <c:pt idx="94">
                  <c:v>6.162021014571975E-2</c:v>
                </c:pt>
                <c:pt idx="95">
                  <c:v>6.1518392407706408E-2</c:v>
                </c:pt>
                <c:pt idx="96">
                  <c:v>6.1426863152034161E-2</c:v>
                </c:pt>
                <c:pt idx="97">
                  <c:v>6.141165993094936E-2</c:v>
                </c:pt>
                <c:pt idx="98">
                  <c:v>6.1214497591693839E-2</c:v>
                </c:pt>
                <c:pt idx="99">
                  <c:v>6.1147197594148502E-2</c:v>
                </c:pt>
                <c:pt idx="100">
                  <c:v>6.114321853024246E-2</c:v>
                </c:pt>
                <c:pt idx="101">
                  <c:v>6.1092138152140402E-2</c:v>
                </c:pt>
                <c:pt idx="102">
                  <c:v>6.1065541682764651E-2</c:v>
                </c:pt>
                <c:pt idx="103">
                  <c:v>6.1158665875116064E-2</c:v>
                </c:pt>
                <c:pt idx="104">
                  <c:v>6.130255487276759E-2</c:v>
                </c:pt>
                <c:pt idx="105">
                  <c:v>6.1281069312125853E-2</c:v>
                </c:pt>
                <c:pt idx="106">
                  <c:v>6.1242644201408458E-2</c:v>
                </c:pt>
                <c:pt idx="107">
                  <c:v>6.1200096548061335E-2</c:v>
                </c:pt>
                <c:pt idx="108">
                  <c:v>6.1090513886210861E-2</c:v>
                </c:pt>
                <c:pt idx="109">
                  <c:v>6.0921859393163739E-2</c:v>
                </c:pt>
                <c:pt idx="110">
                  <c:v>6.0927844150931089E-2</c:v>
                </c:pt>
                <c:pt idx="111">
                  <c:v>6.0928062357778111E-2</c:v>
                </c:pt>
                <c:pt idx="112">
                  <c:v>6.1120339043293413E-2</c:v>
                </c:pt>
                <c:pt idx="113">
                  <c:v>6.1335451882792748E-2</c:v>
                </c:pt>
                <c:pt idx="114">
                  <c:v>6.1479376834062301E-2</c:v>
                </c:pt>
                <c:pt idx="115">
                  <c:v>6.1554333350039937E-2</c:v>
                </c:pt>
                <c:pt idx="116">
                  <c:v>6.1622030111526338E-2</c:v>
                </c:pt>
                <c:pt idx="117">
                  <c:v>6.1829635807646222E-2</c:v>
                </c:pt>
                <c:pt idx="118">
                  <c:v>6.2128993375929246E-2</c:v>
                </c:pt>
                <c:pt idx="119">
                  <c:v>6.2378653237283567E-2</c:v>
                </c:pt>
                <c:pt idx="120">
                  <c:v>6.271596036472267E-2</c:v>
                </c:pt>
                <c:pt idx="121">
                  <c:v>6.3319103957341943E-2</c:v>
                </c:pt>
                <c:pt idx="122">
                  <c:v>6.3905579116704733E-2</c:v>
                </c:pt>
                <c:pt idx="123">
                  <c:v>6.4363265512425757E-2</c:v>
                </c:pt>
                <c:pt idx="124">
                  <c:v>6.457464874380317E-2</c:v>
                </c:pt>
                <c:pt idx="125">
                  <c:v>6.4772814232447309E-2</c:v>
                </c:pt>
                <c:pt idx="126">
                  <c:v>6.5012784645534061E-2</c:v>
                </c:pt>
                <c:pt idx="127">
                  <c:v>6.5237934042696608E-2</c:v>
                </c:pt>
                <c:pt idx="128">
                  <c:v>6.5431581134317199E-2</c:v>
                </c:pt>
                <c:pt idx="129">
                  <c:v>6.5734417816351934E-2</c:v>
                </c:pt>
                <c:pt idx="130">
                  <c:v>6.5890995329167548E-2</c:v>
                </c:pt>
                <c:pt idx="131">
                  <c:v>6.6073653298044863E-2</c:v>
                </c:pt>
                <c:pt idx="132">
                  <c:v>6.6277373318439359E-2</c:v>
                </c:pt>
                <c:pt idx="133">
                  <c:v>6.5862342975555307E-2</c:v>
                </c:pt>
                <c:pt idx="134">
                  <c:v>6.5349504161900454E-2</c:v>
                </c:pt>
                <c:pt idx="135">
                  <c:v>6.4957619663850816E-2</c:v>
                </c:pt>
                <c:pt idx="136">
                  <c:v>6.488821832589857E-2</c:v>
                </c:pt>
                <c:pt idx="137">
                  <c:v>6.4811542772572436E-2</c:v>
                </c:pt>
                <c:pt idx="138">
                  <c:v>6.4785183284468487E-2</c:v>
                </c:pt>
                <c:pt idx="139">
                  <c:v>6.474045315494853E-2</c:v>
                </c:pt>
                <c:pt idx="140">
                  <c:v>6.4706986312239742E-2</c:v>
                </c:pt>
                <c:pt idx="141">
                  <c:v>6.4592741437938014E-2</c:v>
                </c:pt>
                <c:pt idx="142">
                  <c:v>6.4540206756620672E-2</c:v>
                </c:pt>
                <c:pt idx="143">
                  <c:v>6.446205715368529E-2</c:v>
                </c:pt>
                <c:pt idx="144">
                  <c:v>6.4351816008258997E-2</c:v>
                </c:pt>
                <c:pt idx="145">
                  <c:v>6.4824611391765027E-2</c:v>
                </c:pt>
                <c:pt idx="146">
                  <c:v>6.5336668418311608E-2</c:v>
                </c:pt>
                <c:pt idx="147">
                  <c:v>6.5756487785668158E-2</c:v>
                </c:pt>
                <c:pt idx="148">
                  <c:v>6.5957585436855537E-2</c:v>
                </c:pt>
                <c:pt idx="149">
                  <c:v>6.6124642723538157E-2</c:v>
                </c:pt>
                <c:pt idx="150">
                  <c:v>6.6209400587445691E-2</c:v>
                </c:pt>
                <c:pt idx="151">
                  <c:v>6.6304999756717151E-2</c:v>
                </c:pt>
                <c:pt idx="152">
                  <c:v>6.6450334842688766E-2</c:v>
                </c:pt>
                <c:pt idx="153">
                  <c:v>6.6593117701873233E-2</c:v>
                </c:pt>
                <c:pt idx="154">
                  <c:v>6.669921115140437E-2</c:v>
                </c:pt>
                <c:pt idx="155">
                  <c:v>6.6790602767278426E-2</c:v>
                </c:pt>
                <c:pt idx="156">
                  <c:v>6.6874347387340216E-2</c:v>
                </c:pt>
                <c:pt idx="157">
                  <c:v>6.6685223648192557E-2</c:v>
                </c:pt>
                <c:pt idx="158">
                  <c:v>6.6466737473041451E-2</c:v>
                </c:pt>
                <c:pt idx="159">
                  <c:v>6.6253694177651853E-2</c:v>
                </c:pt>
                <c:pt idx="160">
                  <c:v>6.5980173649603832E-2</c:v>
                </c:pt>
                <c:pt idx="161">
                  <c:v>6.5813425615896384E-2</c:v>
                </c:pt>
                <c:pt idx="162">
                  <c:v>6.5649384812192971E-2</c:v>
                </c:pt>
                <c:pt idx="163">
                  <c:v>6.5431848729902167E-2</c:v>
                </c:pt>
                <c:pt idx="164">
                  <c:v>6.5147573744953113E-2</c:v>
                </c:pt>
                <c:pt idx="165">
                  <c:v>6.4823499575174359E-2</c:v>
                </c:pt>
                <c:pt idx="166">
                  <c:v>6.453165483987329E-2</c:v>
                </c:pt>
                <c:pt idx="167">
                  <c:v>6.4299447075300789E-2</c:v>
                </c:pt>
                <c:pt idx="168">
                  <c:v>6.4093445962499593E-2</c:v>
                </c:pt>
                <c:pt idx="169">
                  <c:v>6.4506462037832987E-2</c:v>
                </c:pt>
                <c:pt idx="170">
                  <c:v>6.494073347854043E-2</c:v>
                </c:pt>
                <c:pt idx="171">
                  <c:v>6.5385054382098864E-2</c:v>
                </c:pt>
                <c:pt idx="172">
                  <c:v>6.5809552137473443E-2</c:v>
                </c:pt>
                <c:pt idx="173">
                  <c:v>6.6149067224459776E-2</c:v>
                </c:pt>
                <c:pt idx="174">
                  <c:v>6.6532311283644355E-2</c:v>
                </c:pt>
                <c:pt idx="175">
                  <c:v>6.6939438445355354E-2</c:v>
                </c:pt>
                <c:pt idx="176">
                  <c:v>6.738062044323527E-2</c:v>
                </c:pt>
                <c:pt idx="177">
                  <c:v>6.7915123404703875E-2</c:v>
                </c:pt>
                <c:pt idx="178">
                  <c:v>6.8470210904350973E-2</c:v>
                </c:pt>
                <c:pt idx="179">
                  <c:v>6.9008639146061743E-2</c:v>
                </c:pt>
                <c:pt idx="180">
                  <c:v>6.9495890891991915E-2</c:v>
                </c:pt>
                <c:pt idx="181">
                  <c:v>6.9667611658707704E-2</c:v>
                </c:pt>
                <c:pt idx="182">
                  <c:v>6.9794533554413701E-2</c:v>
                </c:pt>
                <c:pt idx="183">
                  <c:v>6.9873216861593437E-2</c:v>
                </c:pt>
                <c:pt idx="184">
                  <c:v>6.9985804215785319E-2</c:v>
                </c:pt>
                <c:pt idx="185">
                  <c:v>7.0111371772216671E-2</c:v>
                </c:pt>
                <c:pt idx="186">
                  <c:v>7.0248921094948277E-2</c:v>
                </c:pt>
                <c:pt idx="187">
                  <c:v>7.037721264591279E-2</c:v>
                </c:pt>
                <c:pt idx="188">
                  <c:v>7.0524433110542684E-2</c:v>
                </c:pt>
                <c:pt idx="189">
                  <c:v>7.0597253361468354E-2</c:v>
                </c:pt>
                <c:pt idx="190">
                  <c:v>7.0648394267614156E-2</c:v>
                </c:pt>
                <c:pt idx="191">
                  <c:v>7.06380210735046E-2</c:v>
                </c:pt>
                <c:pt idx="192">
                  <c:v>7.0693659530134165E-2</c:v>
                </c:pt>
                <c:pt idx="193">
                  <c:v>7.0423264904837871E-2</c:v>
                </c:pt>
                <c:pt idx="194">
                  <c:v>7.024733545481579E-2</c:v>
                </c:pt>
                <c:pt idx="195">
                  <c:v>7.0043031417150306E-2</c:v>
                </c:pt>
                <c:pt idx="196">
                  <c:v>6.9802794057471848E-2</c:v>
                </c:pt>
                <c:pt idx="197">
                  <c:v>6.9562205171149555E-2</c:v>
                </c:pt>
                <c:pt idx="198">
                  <c:v>6.92479981903701E-2</c:v>
                </c:pt>
                <c:pt idx="199">
                  <c:v>6.896129827638102E-2</c:v>
                </c:pt>
                <c:pt idx="200">
                  <c:v>6.8684022624758381E-2</c:v>
                </c:pt>
                <c:pt idx="201">
                  <c:v>6.8428989410617161E-2</c:v>
                </c:pt>
                <c:pt idx="202">
                  <c:v>6.8234892897085328E-2</c:v>
                </c:pt>
                <c:pt idx="203">
                  <c:v>6.8206061698995082E-2</c:v>
                </c:pt>
                <c:pt idx="204">
                  <c:v>6.8167269522912577E-2</c:v>
                </c:pt>
                <c:pt idx="205">
                  <c:v>6.9056472203793462E-2</c:v>
                </c:pt>
                <c:pt idx="206">
                  <c:v>6.9812131126191973E-2</c:v>
                </c:pt>
                <c:pt idx="207">
                  <c:v>7.0648286729369139E-2</c:v>
                </c:pt>
                <c:pt idx="208">
                  <c:v>7.155334841378784E-2</c:v>
                </c:pt>
                <c:pt idx="209">
                  <c:v>7.2035032219228981E-2</c:v>
                </c:pt>
                <c:pt idx="210">
                  <c:v>7.248699291658825E-2</c:v>
                </c:pt>
                <c:pt idx="211">
                  <c:v>7.2977537683045518E-2</c:v>
                </c:pt>
                <c:pt idx="212">
                  <c:v>7.344688340592341E-2</c:v>
                </c:pt>
                <c:pt idx="213">
                  <c:v>7.3941417419647021E-2</c:v>
                </c:pt>
                <c:pt idx="214">
                  <c:v>7.4312332243206339E-2</c:v>
                </c:pt>
                <c:pt idx="215">
                  <c:v>7.445037224513297E-2</c:v>
                </c:pt>
                <c:pt idx="216">
                  <c:v>7.4584244827324092E-2</c:v>
                </c:pt>
                <c:pt idx="217">
                  <c:v>7.3780347202211272E-2</c:v>
                </c:pt>
                <c:pt idx="218">
                  <c:v>7.3002346969745543E-2</c:v>
                </c:pt>
                <c:pt idx="219">
                  <c:v>7.2184480979550644E-2</c:v>
                </c:pt>
                <c:pt idx="220">
                  <c:v>7.1381959503689113E-2</c:v>
                </c:pt>
                <c:pt idx="221">
                  <c:v>7.1075043120957263E-2</c:v>
                </c:pt>
                <c:pt idx="222">
                  <c:v>7.0954267951294309E-2</c:v>
                </c:pt>
                <c:pt idx="223">
                  <c:v>7.081521761568256E-2</c:v>
                </c:pt>
                <c:pt idx="224">
                  <c:v>7.0676115261188763E-2</c:v>
                </c:pt>
                <c:pt idx="225">
                  <c:v>7.0514127060446061E-2</c:v>
                </c:pt>
                <c:pt idx="226">
                  <c:v>7.0350432529299747E-2</c:v>
                </c:pt>
                <c:pt idx="227">
                  <c:v>7.0159366031444778E-2</c:v>
                </c:pt>
                <c:pt idx="228">
                  <c:v>6.9972707651219199E-2</c:v>
                </c:pt>
                <c:pt idx="229">
                  <c:v>6.9597986190036917E-2</c:v>
                </c:pt>
                <c:pt idx="230">
                  <c:v>6.9198770695468301E-2</c:v>
                </c:pt>
                <c:pt idx="231">
                  <c:v>6.8794158691646137E-2</c:v>
                </c:pt>
                <c:pt idx="232">
                  <c:v>6.8336261134750137E-2</c:v>
                </c:pt>
                <c:pt idx="233">
                  <c:v>6.7858192373960693E-2</c:v>
                </c:pt>
                <c:pt idx="234">
                  <c:v>6.7380645997227137E-2</c:v>
                </c:pt>
                <c:pt idx="235">
                  <c:v>6.6901240531974146E-2</c:v>
                </c:pt>
                <c:pt idx="236">
                  <c:v>6.6413325460964692E-2</c:v>
                </c:pt>
                <c:pt idx="237">
                  <c:v>6.5925811712276947E-2</c:v>
                </c:pt>
                <c:pt idx="238">
                  <c:v>6.5453879456661007E-2</c:v>
                </c:pt>
                <c:pt idx="239">
                  <c:v>6.5070539248350601E-2</c:v>
                </c:pt>
                <c:pt idx="240">
                  <c:v>6.4665914935889246E-2</c:v>
                </c:pt>
                <c:pt idx="241">
                  <c:v>6.4511672669776171E-2</c:v>
                </c:pt>
                <c:pt idx="242">
                  <c:v>6.4385526490583211E-2</c:v>
                </c:pt>
                <c:pt idx="243">
                  <c:v>6.4248634613192648E-2</c:v>
                </c:pt>
                <c:pt idx="244">
                  <c:v>6.4125500401686228E-2</c:v>
                </c:pt>
                <c:pt idx="245">
                  <c:v>6.4048482526981268E-2</c:v>
                </c:pt>
                <c:pt idx="246">
                  <c:v>6.3964390929966808E-2</c:v>
                </c:pt>
                <c:pt idx="247">
                  <c:v>6.3897884145556236E-2</c:v>
                </c:pt>
                <c:pt idx="248">
                  <c:v>6.3812770843188357E-2</c:v>
                </c:pt>
                <c:pt idx="249">
                  <c:v>6.3715683455343244E-2</c:v>
                </c:pt>
                <c:pt idx="250">
                  <c:v>6.361142529384646E-2</c:v>
                </c:pt>
                <c:pt idx="251">
                  <c:v>6.3495277209106138E-2</c:v>
                </c:pt>
                <c:pt idx="252">
                  <c:v>6.3404834480005487E-2</c:v>
                </c:pt>
                <c:pt idx="253">
                  <c:v>6.3115353645770908E-2</c:v>
                </c:pt>
                <c:pt idx="254">
                  <c:v>6.2812812165599516E-2</c:v>
                </c:pt>
                <c:pt idx="255">
                  <c:v>6.2524910148655563E-2</c:v>
                </c:pt>
                <c:pt idx="256">
                  <c:v>6.2272100882224207E-2</c:v>
                </c:pt>
                <c:pt idx="257">
                  <c:v>6.2000884587171214E-2</c:v>
                </c:pt>
                <c:pt idx="258">
                  <c:v>6.1709648233376428E-2</c:v>
                </c:pt>
                <c:pt idx="259">
                  <c:v>6.1404758826298811E-2</c:v>
                </c:pt>
                <c:pt idx="260">
                  <c:v>6.1125282759088274E-2</c:v>
                </c:pt>
                <c:pt idx="261">
                  <c:v>6.0864296733317891E-2</c:v>
                </c:pt>
                <c:pt idx="262">
                  <c:v>6.0613569165899377E-2</c:v>
                </c:pt>
                <c:pt idx="263">
                  <c:v>6.0600231137412232E-2</c:v>
                </c:pt>
                <c:pt idx="264">
                  <c:v>6.0578665757712952E-2</c:v>
                </c:pt>
                <c:pt idx="265">
                  <c:v>6.0813755345179264E-2</c:v>
                </c:pt>
                <c:pt idx="266">
                  <c:v>6.1061381567212025E-2</c:v>
                </c:pt>
                <c:pt idx="267">
                  <c:v>6.1355293489323816E-2</c:v>
                </c:pt>
                <c:pt idx="268">
                  <c:v>6.1639738537674606E-2</c:v>
                </c:pt>
                <c:pt idx="269">
                  <c:v>6.1831848659724929E-2</c:v>
                </c:pt>
                <c:pt idx="270">
                  <c:v>6.199423653895398E-2</c:v>
                </c:pt>
                <c:pt idx="271">
                  <c:v>6.2149177479342392E-2</c:v>
                </c:pt>
                <c:pt idx="272">
                  <c:v>6.2317089094727225E-2</c:v>
                </c:pt>
                <c:pt idx="273">
                  <c:v>6.2484613605097571E-2</c:v>
                </c:pt>
                <c:pt idx="274">
                  <c:v>6.2683874076406298E-2</c:v>
                </c:pt>
                <c:pt idx="275">
                  <c:v>6.2724849021574991E-2</c:v>
                </c:pt>
                <c:pt idx="276">
                  <c:v>6.2760356277161894E-2</c:v>
                </c:pt>
                <c:pt idx="277">
                  <c:v>6.2720068146737071E-2</c:v>
                </c:pt>
                <c:pt idx="278">
                  <c:v>6.2700236552436284E-2</c:v>
                </c:pt>
                <c:pt idx="279">
                  <c:v>6.2611857522585232E-2</c:v>
                </c:pt>
                <c:pt idx="280">
                  <c:v>6.2489759976149251E-2</c:v>
                </c:pt>
                <c:pt idx="281">
                  <c:v>6.2421900454976774E-2</c:v>
                </c:pt>
                <c:pt idx="282">
                  <c:v>6.2357807180797593E-2</c:v>
                </c:pt>
                <c:pt idx="283">
                  <c:v>6.2299355968918946E-2</c:v>
                </c:pt>
                <c:pt idx="284">
                  <c:v>6.2243393270822872E-2</c:v>
                </c:pt>
                <c:pt idx="285">
                  <c:v>6.219440195816487E-2</c:v>
                </c:pt>
                <c:pt idx="286">
                  <c:v>6.2125898322112683E-2</c:v>
                </c:pt>
                <c:pt idx="287">
                  <c:v>6.1991375948501931E-2</c:v>
                </c:pt>
                <c:pt idx="288">
                  <c:v>6.1891435592993253E-2</c:v>
                </c:pt>
                <c:pt idx="289">
                  <c:v>6.1695177484979567E-2</c:v>
                </c:pt>
                <c:pt idx="290">
                  <c:v>6.1520384248202199E-2</c:v>
                </c:pt>
                <c:pt idx="291">
                  <c:v>6.1399893581030464E-2</c:v>
                </c:pt>
                <c:pt idx="292">
                  <c:v>6.1270201945471371E-2</c:v>
                </c:pt>
                <c:pt idx="293">
                  <c:v>6.1132628389576449E-2</c:v>
                </c:pt>
                <c:pt idx="294">
                  <c:v>6.0981129092042445E-2</c:v>
                </c:pt>
                <c:pt idx="295">
                  <c:v>6.0832351295861592E-2</c:v>
                </c:pt>
                <c:pt idx="296">
                  <c:v>6.0668369378712478E-2</c:v>
                </c:pt>
                <c:pt idx="297">
                  <c:v>6.0490367443380953E-2</c:v>
                </c:pt>
                <c:pt idx="298">
                  <c:v>6.0302824706110092E-2</c:v>
                </c:pt>
                <c:pt idx="299">
                  <c:v>6.0137167639338275E-2</c:v>
                </c:pt>
                <c:pt idx="300">
                  <c:v>5.9930475105715815E-2</c:v>
                </c:pt>
                <c:pt idx="301">
                  <c:v>5.966380384455449E-2</c:v>
                </c:pt>
                <c:pt idx="302">
                  <c:v>5.9537214691024916E-2</c:v>
                </c:pt>
                <c:pt idx="303">
                  <c:v>5.940419599714835E-2</c:v>
                </c:pt>
                <c:pt idx="304">
                  <c:v>5.9240677289942922E-2</c:v>
                </c:pt>
                <c:pt idx="305">
                  <c:v>5.9075106729934886E-2</c:v>
                </c:pt>
                <c:pt idx="306">
                  <c:v>5.893539158263672E-2</c:v>
                </c:pt>
                <c:pt idx="307">
                  <c:v>5.8800767044222178E-2</c:v>
                </c:pt>
                <c:pt idx="308">
                  <c:v>5.8641339052188386E-2</c:v>
                </c:pt>
                <c:pt idx="309">
                  <c:v>5.8476080424641828E-2</c:v>
                </c:pt>
                <c:pt idx="310">
                  <c:v>5.8311016518049395E-2</c:v>
                </c:pt>
                <c:pt idx="311">
                  <c:v>5.8139300164970376E-2</c:v>
                </c:pt>
                <c:pt idx="312">
                  <c:v>5.801142800160905E-2</c:v>
                </c:pt>
                <c:pt idx="313">
                  <c:v>5.8059871045931223E-2</c:v>
                </c:pt>
                <c:pt idx="314">
                  <c:v>5.7947233881384487E-2</c:v>
                </c:pt>
                <c:pt idx="315">
                  <c:v>5.7839217833863234E-2</c:v>
                </c:pt>
                <c:pt idx="316">
                  <c:v>5.7797087611343202E-2</c:v>
                </c:pt>
                <c:pt idx="317">
                  <c:v>5.7762583353716486E-2</c:v>
                </c:pt>
                <c:pt idx="318">
                  <c:v>5.7695192888318897E-2</c:v>
                </c:pt>
                <c:pt idx="319">
                  <c:v>5.7600058892200497E-2</c:v>
                </c:pt>
                <c:pt idx="320">
                  <c:v>5.7530757294294903E-2</c:v>
                </c:pt>
                <c:pt idx="321">
                  <c:v>5.7585148957506167E-2</c:v>
                </c:pt>
                <c:pt idx="322">
                  <c:v>5.7575093238997045E-2</c:v>
                </c:pt>
                <c:pt idx="323">
                  <c:v>5.7556627939128024E-2</c:v>
                </c:pt>
                <c:pt idx="324">
                  <c:v>5.7560582269533422E-2</c:v>
                </c:pt>
                <c:pt idx="325">
                  <c:v>5.7232782349796084E-2</c:v>
                </c:pt>
                <c:pt idx="326">
                  <c:v>5.6871830586392787E-2</c:v>
                </c:pt>
                <c:pt idx="327">
                  <c:v>5.6506633644296533E-2</c:v>
                </c:pt>
                <c:pt idx="328">
                  <c:v>5.6314205583835229E-2</c:v>
                </c:pt>
                <c:pt idx="329">
                  <c:v>5.6089531874455568E-2</c:v>
                </c:pt>
                <c:pt idx="330">
                  <c:v>5.5891493228615315E-2</c:v>
                </c:pt>
                <c:pt idx="331">
                  <c:v>5.5706688869286473E-2</c:v>
                </c:pt>
                <c:pt idx="332">
                  <c:v>5.5529841338968038E-2</c:v>
                </c:pt>
                <c:pt idx="333">
                  <c:v>5.5255240811003858E-2</c:v>
                </c:pt>
                <c:pt idx="334">
                  <c:v>5.501791673019335E-2</c:v>
                </c:pt>
                <c:pt idx="335">
                  <c:v>5.4742010672681092E-2</c:v>
                </c:pt>
                <c:pt idx="336">
                  <c:v>5.4472508652703949E-2</c:v>
                </c:pt>
                <c:pt idx="337">
                  <c:v>5.4095382798715265E-2</c:v>
                </c:pt>
                <c:pt idx="338">
                  <c:v>5.4145075547727857E-2</c:v>
                </c:pt>
                <c:pt idx="339">
                  <c:v>5.4189313855857256E-2</c:v>
                </c:pt>
                <c:pt idx="340">
                  <c:v>5.4040847910782425E-2</c:v>
                </c:pt>
                <c:pt idx="341">
                  <c:v>5.3973951357453719E-2</c:v>
                </c:pt>
                <c:pt idx="342">
                  <c:v>5.3062946930451556E-2</c:v>
                </c:pt>
                <c:pt idx="343">
                  <c:v>5.2163829287577956E-2</c:v>
                </c:pt>
                <c:pt idx="344">
                  <c:v>5.1248474075935552E-2</c:v>
                </c:pt>
                <c:pt idx="345">
                  <c:v>5.0923377031966532E-2</c:v>
                </c:pt>
                <c:pt idx="346">
                  <c:v>5.0625249757485558E-2</c:v>
                </c:pt>
                <c:pt idx="347">
                  <c:v>5.0320309332297815E-2</c:v>
                </c:pt>
              </c:numCache>
            </c:numRef>
          </c:val>
          <c:smooth val="0"/>
          <c:extLst>
            <c:ext xmlns:c16="http://schemas.microsoft.com/office/drawing/2014/chart" uri="{C3380CC4-5D6E-409C-BE32-E72D297353CC}">
              <c16:uniqueId val="{00000001-997C-4EF0-85EA-974236D903AE}"/>
            </c:ext>
          </c:extLst>
        </c:ser>
        <c:ser>
          <c:idx val="1"/>
          <c:order val="1"/>
          <c:tx>
            <c:v>Commercial</c:v>
          </c:tx>
          <c:spPr>
            <a:ln w="25400">
              <a:solidFill>
                <a:srgbClr val="FF00FF"/>
              </a:solidFill>
              <a:prstDash val="solid"/>
            </a:ln>
          </c:spPr>
          <c:marker>
            <c:symbol val="none"/>
          </c:marker>
          <c:trendline>
            <c:spPr>
              <a:ln w="25400">
                <a:solidFill>
                  <a:srgbClr val="FF99CC"/>
                </a:solidFill>
                <a:prstDash val="solid"/>
              </a:ln>
            </c:spPr>
            <c:trendlineType val="linear"/>
            <c:dispRSqr val="0"/>
            <c:dispEq val="0"/>
          </c:trendline>
          <c:cat>
            <c:numRef>
              <c:f>MAPrice_SplitPriceIndices!$A$26:$A$373</c:f>
              <c:numCache>
                <c:formatCode>General</c:formatCode>
                <c:ptCount val="348"/>
                <c:pt idx="0">
                  <c:v>1992</c:v>
                </c:pt>
                <c:pt idx="1">
                  <c:v>1992</c:v>
                </c:pt>
                <c:pt idx="2">
                  <c:v>1992</c:v>
                </c:pt>
                <c:pt idx="3">
                  <c:v>1992</c:v>
                </c:pt>
                <c:pt idx="4">
                  <c:v>1992</c:v>
                </c:pt>
                <c:pt idx="5">
                  <c:v>1992</c:v>
                </c:pt>
                <c:pt idx="6">
                  <c:v>1992</c:v>
                </c:pt>
                <c:pt idx="7">
                  <c:v>1992</c:v>
                </c:pt>
                <c:pt idx="8">
                  <c:v>1992</c:v>
                </c:pt>
                <c:pt idx="9">
                  <c:v>1992</c:v>
                </c:pt>
                <c:pt idx="10">
                  <c:v>1992</c:v>
                </c:pt>
                <c:pt idx="11">
                  <c:v>1992</c:v>
                </c:pt>
                <c:pt idx="12">
                  <c:v>1993</c:v>
                </c:pt>
                <c:pt idx="13">
                  <c:v>1993</c:v>
                </c:pt>
                <c:pt idx="14">
                  <c:v>1993</c:v>
                </c:pt>
                <c:pt idx="15">
                  <c:v>1993</c:v>
                </c:pt>
                <c:pt idx="16">
                  <c:v>1993</c:v>
                </c:pt>
                <c:pt idx="17">
                  <c:v>1993</c:v>
                </c:pt>
                <c:pt idx="18">
                  <c:v>1993</c:v>
                </c:pt>
                <c:pt idx="19">
                  <c:v>1993</c:v>
                </c:pt>
                <c:pt idx="20">
                  <c:v>1993</c:v>
                </c:pt>
                <c:pt idx="21">
                  <c:v>1993</c:v>
                </c:pt>
                <c:pt idx="22">
                  <c:v>1993</c:v>
                </c:pt>
                <c:pt idx="23">
                  <c:v>1993</c:v>
                </c:pt>
                <c:pt idx="24">
                  <c:v>1994</c:v>
                </c:pt>
                <c:pt idx="25">
                  <c:v>1994</c:v>
                </c:pt>
                <c:pt idx="26">
                  <c:v>1994</c:v>
                </c:pt>
                <c:pt idx="27">
                  <c:v>1994</c:v>
                </c:pt>
                <c:pt idx="28">
                  <c:v>1994</c:v>
                </c:pt>
                <c:pt idx="29">
                  <c:v>1994</c:v>
                </c:pt>
                <c:pt idx="30">
                  <c:v>1994</c:v>
                </c:pt>
                <c:pt idx="31">
                  <c:v>1994</c:v>
                </c:pt>
                <c:pt idx="32">
                  <c:v>1994</c:v>
                </c:pt>
                <c:pt idx="33">
                  <c:v>1994</c:v>
                </c:pt>
                <c:pt idx="34">
                  <c:v>1994</c:v>
                </c:pt>
                <c:pt idx="35">
                  <c:v>1994</c:v>
                </c:pt>
                <c:pt idx="36">
                  <c:v>1995</c:v>
                </c:pt>
                <c:pt idx="37">
                  <c:v>1995</c:v>
                </c:pt>
                <c:pt idx="38">
                  <c:v>1995</c:v>
                </c:pt>
                <c:pt idx="39">
                  <c:v>1995</c:v>
                </c:pt>
                <c:pt idx="40">
                  <c:v>1995</c:v>
                </c:pt>
                <c:pt idx="41">
                  <c:v>1995</c:v>
                </c:pt>
                <c:pt idx="42">
                  <c:v>1995</c:v>
                </c:pt>
                <c:pt idx="43">
                  <c:v>1995</c:v>
                </c:pt>
                <c:pt idx="44">
                  <c:v>1995</c:v>
                </c:pt>
                <c:pt idx="45">
                  <c:v>1995</c:v>
                </c:pt>
                <c:pt idx="46">
                  <c:v>1995</c:v>
                </c:pt>
                <c:pt idx="47">
                  <c:v>1995</c:v>
                </c:pt>
                <c:pt idx="48">
                  <c:v>1996</c:v>
                </c:pt>
                <c:pt idx="49">
                  <c:v>1996</c:v>
                </c:pt>
                <c:pt idx="50">
                  <c:v>1996</c:v>
                </c:pt>
                <c:pt idx="51">
                  <c:v>1996</c:v>
                </c:pt>
                <c:pt idx="52">
                  <c:v>1996</c:v>
                </c:pt>
                <c:pt idx="53">
                  <c:v>1996</c:v>
                </c:pt>
                <c:pt idx="54">
                  <c:v>1996</c:v>
                </c:pt>
                <c:pt idx="55">
                  <c:v>1996</c:v>
                </c:pt>
                <c:pt idx="56">
                  <c:v>1996</c:v>
                </c:pt>
                <c:pt idx="57">
                  <c:v>1996</c:v>
                </c:pt>
                <c:pt idx="58">
                  <c:v>1996</c:v>
                </c:pt>
                <c:pt idx="59">
                  <c:v>1996</c:v>
                </c:pt>
                <c:pt idx="60">
                  <c:v>1997</c:v>
                </c:pt>
                <c:pt idx="61">
                  <c:v>1997</c:v>
                </c:pt>
                <c:pt idx="62">
                  <c:v>1997</c:v>
                </c:pt>
                <c:pt idx="63">
                  <c:v>1997</c:v>
                </c:pt>
                <c:pt idx="64">
                  <c:v>1997</c:v>
                </c:pt>
                <c:pt idx="65">
                  <c:v>1997</c:v>
                </c:pt>
                <c:pt idx="66">
                  <c:v>1997</c:v>
                </c:pt>
                <c:pt idx="67">
                  <c:v>1997</c:v>
                </c:pt>
                <c:pt idx="68">
                  <c:v>1997</c:v>
                </c:pt>
                <c:pt idx="69">
                  <c:v>1997</c:v>
                </c:pt>
                <c:pt idx="70">
                  <c:v>1997</c:v>
                </c:pt>
                <c:pt idx="71">
                  <c:v>1997</c:v>
                </c:pt>
                <c:pt idx="72">
                  <c:v>1998</c:v>
                </c:pt>
                <c:pt idx="73">
                  <c:v>1998</c:v>
                </c:pt>
                <c:pt idx="74">
                  <c:v>1998</c:v>
                </c:pt>
                <c:pt idx="75">
                  <c:v>1998</c:v>
                </c:pt>
                <c:pt idx="76">
                  <c:v>1998</c:v>
                </c:pt>
                <c:pt idx="77">
                  <c:v>1998</c:v>
                </c:pt>
                <c:pt idx="78">
                  <c:v>1998</c:v>
                </c:pt>
                <c:pt idx="79">
                  <c:v>1998</c:v>
                </c:pt>
                <c:pt idx="80">
                  <c:v>1998</c:v>
                </c:pt>
                <c:pt idx="81">
                  <c:v>1998</c:v>
                </c:pt>
                <c:pt idx="82">
                  <c:v>1998</c:v>
                </c:pt>
                <c:pt idx="83">
                  <c:v>1998</c:v>
                </c:pt>
                <c:pt idx="84">
                  <c:v>1999</c:v>
                </c:pt>
                <c:pt idx="85">
                  <c:v>1999</c:v>
                </c:pt>
                <c:pt idx="86">
                  <c:v>1999</c:v>
                </c:pt>
                <c:pt idx="87">
                  <c:v>1999</c:v>
                </c:pt>
                <c:pt idx="88">
                  <c:v>1999</c:v>
                </c:pt>
                <c:pt idx="89">
                  <c:v>1999</c:v>
                </c:pt>
                <c:pt idx="90">
                  <c:v>1999</c:v>
                </c:pt>
                <c:pt idx="91">
                  <c:v>1999</c:v>
                </c:pt>
                <c:pt idx="92">
                  <c:v>1999</c:v>
                </c:pt>
                <c:pt idx="93">
                  <c:v>1999</c:v>
                </c:pt>
                <c:pt idx="94">
                  <c:v>1999</c:v>
                </c:pt>
                <c:pt idx="95">
                  <c:v>1999</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2001</c:v>
                </c:pt>
                <c:pt idx="109">
                  <c:v>2001</c:v>
                </c:pt>
                <c:pt idx="110">
                  <c:v>2001</c:v>
                </c:pt>
                <c:pt idx="111">
                  <c:v>2001</c:v>
                </c:pt>
                <c:pt idx="112">
                  <c:v>2001</c:v>
                </c:pt>
                <c:pt idx="113">
                  <c:v>2001</c:v>
                </c:pt>
                <c:pt idx="114">
                  <c:v>2001</c:v>
                </c:pt>
                <c:pt idx="115">
                  <c:v>2001</c:v>
                </c:pt>
                <c:pt idx="116">
                  <c:v>2001</c:v>
                </c:pt>
                <c:pt idx="117">
                  <c:v>2001</c:v>
                </c:pt>
                <c:pt idx="118">
                  <c:v>2001</c:v>
                </c:pt>
                <c:pt idx="119">
                  <c:v>2001</c:v>
                </c:pt>
                <c:pt idx="120">
                  <c:v>2002</c:v>
                </c:pt>
                <c:pt idx="121">
                  <c:v>2002</c:v>
                </c:pt>
                <c:pt idx="122">
                  <c:v>2002</c:v>
                </c:pt>
                <c:pt idx="123">
                  <c:v>2002</c:v>
                </c:pt>
                <c:pt idx="124">
                  <c:v>2002</c:v>
                </c:pt>
                <c:pt idx="125">
                  <c:v>2002</c:v>
                </c:pt>
                <c:pt idx="126">
                  <c:v>2002</c:v>
                </c:pt>
                <c:pt idx="127">
                  <c:v>2002</c:v>
                </c:pt>
                <c:pt idx="128">
                  <c:v>2002</c:v>
                </c:pt>
                <c:pt idx="129">
                  <c:v>2002</c:v>
                </c:pt>
                <c:pt idx="130">
                  <c:v>2002</c:v>
                </c:pt>
                <c:pt idx="131">
                  <c:v>2002</c:v>
                </c:pt>
                <c:pt idx="132">
                  <c:v>2003</c:v>
                </c:pt>
                <c:pt idx="133">
                  <c:v>2003</c:v>
                </c:pt>
                <c:pt idx="134">
                  <c:v>2003</c:v>
                </c:pt>
                <c:pt idx="135">
                  <c:v>2003</c:v>
                </c:pt>
                <c:pt idx="136">
                  <c:v>2003</c:v>
                </c:pt>
                <c:pt idx="137">
                  <c:v>2003</c:v>
                </c:pt>
                <c:pt idx="138">
                  <c:v>2003</c:v>
                </c:pt>
                <c:pt idx="139">
                  <c:v>2003</c:v>
                </c:pt>
                <c:pt idx="140">
                  <c:v>2003</c:v>
                </c:pt>
                <c:pt idx="141">
                  <c:v>2003</c:v>
                </c:pt>
                <c:pt idx="142">
                  <c:v>2003</c:v>
                </c:pt>
                <c:pt idx="143">
                  <c:v>2003</c:v>
                </c:pt>
                <c:pt idx="144">
                  <c:v>2004</c:v>
                </c:pt>
                <c:pt idx="145">
                  <c:v>2004</c:v>
                </c:pt>
                <c:pt idx="146">
                  <c:v>2004</c:v>
                </c:pt>
                <c:pt idx="147">
                  <c:v>2004</c:v>
                </c:pt>
                <c:pt idx="148">
                  <c:v>2004</c:v>
                </c:pt>
                <c:pt idx="149">
                  <c:v>2004</c:v>
                </c:pt>
                <c:pt idx="150">
                  <c:v>2004</c:v>
                </c:pt>
                <c:pt idx="151">
                  <c:v>2004</c:v>
                </c:pt>
                <c:pt idx="152">
                  <c:v>2004</c:v>
                </c:pt>
                <c:pt idx="153">
                  <c:v>2004</c:v>
                </c:pt>
                <c:pt idx="154">
                  <c:v>2004</c:v>
                </c:pt>
                <c:pt idx="155">
                  <c:v>2004</c:v>
                </c:pt>
                <c:pt idx="156">
                  <c:v>2005</c:v>
                </c:pt>
                <c:pt idx="157">
                  <c:v>2005</c:v>
                </c:pt>
                <c:pt idx="158">
                  <c:v>2005</c:v>
                </c:pt>
                <c:pt idx="159">
                  <c:v>2005</c:v>
                </c:pt>
                <c:pt idx="160">
                  <c:v>2005</c:v>
                </c:pt>
                <c:pt idx="161">
                  <c:v>2005</c:v>
                </c:pt>
                <c:pt idx="162">
                  <c:v>2005</c:v>
                </c:pt>
                <c:pt idx="163">
                  <c:v>2005</c:v>
                </c:pt>
                <c:pt idx="164">
                  <c:v>2005</c:v>
                </c:pt>
                <c:pt idx="165">
                  <c:v>2005</c:v>
                </c:pt>
                <c:pt idx="166">
                  <c:v>2005</c:v>
                </c:pt>
                <c:pt idx="167">
                  <c:v>2005</c:v>
                </c:pt>
                <c:pt idx="168">
                  <c:v>2006</c:v>
                </c:pt>
                <c:pt idx="169">
                  <c:v>2006</c:v>
                </c:pt>
                <c:pt idx="170">
                  <c:v>2006</c:v>
                </c:pt>
                <c:pt idx="171">
                  <c:v>2006</c:v>
                </c:pt>
                <c:pt idx="172">
                  <c:v>2006</c:v>
                </c:pt>
                <c:pt idx="173">
                  <c:v>2006</c:v>
                </c:pt>
                <c:pt idx="174">
                  <c:v>2006</c:v>
                </c:pt>
                <c:pt idx="175">
                  <c:v>2006</c:v>
                </c:pt>
                <c:pt idx="176">
                  <c:v>2006</c:v>
                </c:pt>
                <c:pt idx="177">
                  <c:v>2006</c:v>
                </c:pt>
                <c:pt idx="178">
                  <c:v>2006</c:v>
                </c:pt>
                <c:pt idx="179">
                  <c:v>2006</c:v>
                </c:pt>
                <c:pt idx="180">
                  <c:v>2007</c:v>
                </c:pt>
                <c:pt idx="181">
                  <c:v>2007</c:v>
                </c:pt>
                <c:pt idx="182">
                  <c:v>2007</c:v>
                </c:pt>
                <c:pt idx="183">
                  <c:v>2007</c:v>
                </c:pt>
                <c:pt idx="184">
                  <c:v>2007</c:v>
                </c:pt>
                <c:pt idx="185">
                  <c:v>2007</c:v>
                </c:pt>
                <c:pt idx="186">
                  <c:v>2007</c:v>
                </c:pt>
                <c:pt idx="187">
                  <c:v>2007</c:v>
                </c:pt>
                <c:pt idx="188">
                  <c:v>2007</c:v>
                </c:pt>
                <c:pt idx="189">
                  <c:v>2007</c:v>
                </c:pt>
                <c:pt idx="190">
                  <c:v>2007</c:v>
                </c:pt>
                <c:pt idx="191">
                  <c:v>2007</c:v>
                </c:pt>
                <c:pt idx="192">
                  <c:v>2008</c:v>
                </c:pt>
                <c:pt idx="193">
                  <c:v>2008</c:v>
                </c:pt>
                <c:pt idx="194">
                  <c:v>2008</c:v>
                </c:pt>
                <c:pt idx="195">
                  <c:v>2008</c:v>
                </c:pt>
                <c:pt idx="196">
                  <c:v>2008</c:v>
                </c:pt>
                <c:pt idx="197">
                  <c:v>2008</c:v>
                </c:pt>
                <c:pt idx="198">
                  <c:v>2008</c:v>
                </c:pt>
                <c:pt idx="199">
                  <c:v>2008</c:v>
                </c:pt>
                <c:pt idx="200">
                  <c:v>2008</c:v>
                </c:pt>
                <c:pt idx="201">
                  <c:v>2008</c:v>
                </c:pt>
                <c:pt idx="202">
                  <c:v>2008</c:v>
                </c:pt>
                <c:pt idx="203">
                  <c:v>2008</c:v>
                </c:pt>
                <c:pt idx="204">
                  <c:v>2009</c:v>
                </c:pt>
                <c:pt idx="205">
                  <c:v>2009</c:v>
                </c:pt>
                <c:pt idx="206">
                  <c:v>2009</c:v>
                </c:pt>
                <c:pt idx="207">
                  <c:v>2009</c:v>
                </c:pt>
                <c:pt idx="208">
                  <c:v>2009</c:v>
                </c:pt>
                <c:pt idx="209">
                  <c:v>2009</c:v>
                </c:pt>
                <c:pt idx="210">
                  <c:v>2009</c:v>
                </c:pt>
                <c:pt idx="211">
                  <c:v>2009</c:v>
                </c:pt>
                <c:pt idx="212">
                  <c:v>2009</c:v>
                </c:pt>
                <c:pt idx="213">
                  <c:v>2009</c:v>
                </c:pt>
                <c:pt idx="214">
                  <c:v>2009</c:v>
                </c:pt>
                <c:pt idx="215">
                  <c:v>2009</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2011</c:v>
                </c:pt>
                <c:pt idx="229">
                  <c:v>2011</c:v>
                </c:pt>
                <c:pt idx="230">
                  <c:v>2011</c:v>
                </c:pt>
                <c:pt idx="231">
                  <c:v>2011</c:v>
                </c:pt>
                <c:pt idx="232">
                  <c:v>2011</c:v>
                </c:pt>
                <c:pt idx="233">
                  <c:v>2011</c:v>
                </c:pt>
                <c:pt idx="234">
                  <c:v>2011</c:v>
                </c:pt>
                <c:pt idx="235">
                  <c:v>2011</c:v>
                </c:pt>
                <c:pt idx="236">
                  <c:v>2011</c:v>
                </c:pt>
                <c:pt idx="237">
                  <c:v>2011</c:v>
                </c:pt>
                <c:pt idx="238">
                  <c:v>2011</c:v>
                </c:pt>
                <c:pt idx="239">
                  <c:v>2011</c:v>
                </c:pt>
                <c:pt idx="240">
                  <c:v>2012</c:v>
                </c:pt>
                <c:pt idx="241">
                  <c:v>2012</c:v>
                </c:pt>
                <c:pt idx="242">
                  <c:v>2012</c:v>
                </c:pt>
                <c:pt idx="243">
                  <c:v>2012</c:v>
                </c:pt>
                <c:pt idx="244">
                  <c:v>2012</c:v>
                </c:pt>
                <c:pt idx="245">
                  <c:v>2012</c:v>
                </c:pt>
                <c:pt idx="246">
                  <c:v>2012</c:v>
                </c:pt>
                <c:pt idx="247">
                  <c:v>2012</c:v>
                </c:pt>
                <c:pt idx="248">
                  <c:v>2012</c:v>
                </c:pt>
                <c:pt idx="249">
                  <c:v>2012</c:v>
                </c:pt>
                <c:pt idx="250">
                  <c:v>2012</c:v>
                </c:pt>
                <c:pt idx="251">
                  <c:v>2012</c:v>
                </c:pt>
                <c:pt idx="252">
                  <c:v>2013</c:v>
                </c:pt>
                <c:pt idx="253">
                  <c:v>2013</c:v>
                </c:pt>
                <c:pt idx="254">
                  <c:v>2013</c:v>
                </c:pt>
                <c:pt idx="255">
                  <c:v>2013</c:v>
                </c:pt>
                <c:pt idx="256">
                  <c:v>2013</c:v>
                </c:pt>
                <c:pt idx="257">
                  <c:v>2013</c:v>
                </c:pt>
                <c:pt idx="258">
                  <c:v>2013</c:v>
                </c:pt>
                <c:pt idx="259">
                  <c:v>2013</c:v>
                </c:pt>
                <c:pt idx="260">
                  <c:v>2013</c:v>
                </c:pt>
                <c:pt idx="261">
                  <c:v>2013</c:v>
                </c:pt>
                <c:pt idx="262">
                  <c:v>2013</c:v>
                </c:pt>
                <c:pt idx="263">
                  <c:v>2013</c:v>
                </c:pt>
                <c:pt idx="264">
                  <c:v>2014</c:v>
                </c:pt>
                <c:pt idx="265">
                  <c:v>2014</c:v>
                </c:pt>
                <c:pt idx="266">
                  <c:v>2014</c:v>
                </c:pt>
                <c:pt idx="267">
                  <c:v>2014</c:v>
                </c:pt>
                <c:pt idx="268">
                  <c:v>2014</c:v>
                </c:pt>
                <c:pt idx="269">
                  <c:v>2014</c:v>
                </c:pt>
                <c:pt idx="270">
                  <c:v>2014</c:v>
                </c:pt>
                <c:pt idx="271">
                  <c:v>2014</c:v>
                </c:pt>
                <c:pt idx="272">
                  <c:v>2014</c:v>
                </c:pt>
                <c:pt idx="273">
                  <c:v>2014</c:v>
                </c:pt>
                <c:pt idx="274">
                  <c:v>2014</c:v>
                </c:pt>
                <c:pt idx="275">
                  <c:v>2014</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2016</c:v>
                </c:pt>
                <c:pt idx="289">
                  <c:v>2016</c:v>
                </c:pt>
                <c:pt idx="290">
                  <c:v>2016</c:v>
                </c:pt>
                <c:pt idx="291">
                  <c:v>2016</c:v>
                </c:pt>
                <c:pt idx="292">
                  <c:v>2016</c:v>
                </c:pt>
                <c:pt idx="293">
                  <c:v>2016</c:v>
                </c:pt>
                <c:pt idx="294">
                  <c:v>2016</c:v>
                </c:pt>
                <c:pt idx="295">
                  <c:v>2016</c:v>
                </c:pt>
                <c:pt idx="296">
                  <c:v>2016</c:v>
                </c:pt>
                <c:pt idx="297">
                  <c:v>2016</c:v>
                </c:pt>
                <c:pt idx="298">
                  <c:v>2016</c:v>
                </c:pt>
                <c:pt idx="299">
                  <c:v>2016</c:v>
                </c:pt>
                <c:pt idx="300">
                  <c:v>2017</c:v>
                </c:pt>
                <c:pt idx="301">
                  <c:v>2017</c:v>
                </c:pt>
                <c:pt idx="302">
                  <c:v>2017</c:v>
                </c:pt>
                <c:pt idx="303">
                  <c:v>2017</c:v>
                </c:pt>
                <c:pt idx="304">
                  <c:v>2017</c:v>
                </c:pt>
                <c:pt idx="305">
                  <c:v>2017</c:v>
                </c:pt>
                <c:pt idx="306">
                  <c:v>2017</c:v>
                </c:pt>
                <c:pt idx="307">
                  <c:v>2017</c:v>
                </c:pt>
                <c:pt idx="308">
                  <c:v>2017</c:v>
                </c:pt>
                <c:pt idx="309">
                  <c:v>2017</c:v>
                </c:pt>
                <c:pt idx="310">
                  <c:v>2017</c:v>
                </c:pt>
                <c:pt idx="311">
                  <c:v>2017</c:v>
                </c:pt>
                <c:pt idx="312">
                  <c:v>2018</c:v>
                </c:pt>
                <c:pt idx="313">
                  <c:v>2018</c:v>
                </c:pt>
                <c:pt idx="314">
                  <c:v>2018</c:v>
                </c:pt>
                <c:pt idx="315">
                  <c:v>2018</c:v>
                </c:pt>
                <c:pt idx="316">
                  <c:v>2018</c:v>
                </c:pt>
                <c:pt idx="317">
                  <c:v>2018</c:v>
                </c:pt>
                <c:pt idx="318">
                  <c:v>2018</c:v>
                </c:pt>
                <c:pt idx="319">
                  <c:v>2018</c:v>
                </c:pt>
                <c:pt idx="320">
                  <c:v>2018</c:v>
                </c:pt>
                <c:pt idx="321">
                  <c:v>2018</c:v>
                </c:pt>
                <c:pt idx="322">
                  <c:v>2018</c:v>
                </c:pt>
                <c:pt idx="323">
                  <c:v>2018</c:v>
                </c:pt>
                <c:pt idx="324">
                  <c:v>2019</c:v>
                </c:pt>
                <c:pt idx="325">
                  <c:v>2019</c:v>
                </c:pt>
                <c:pt idx="326">
                  <c:v>2019</c:v>
                </c:pt>
                <c:pt idx="327">
                  <c:v>2019</c:v>
                </c:pt>
                <c:pt idx="328">
                  <c:v>2019</c:v>
                </c:pt>
                <c:pt idx="329">
                  <c:v>2019</c:v>
                </c:pt>
                <c:pt idx="330">
                  <c:v>2019</c:v>
                </c:pt>
                <c:pt idx="331">
                  <c:v>2019</c:v>
                </c:pt>
                <c:pt idx="332">
                  <c:v>2019</c:v>
                </c:pt>
                <c:pt idx="333">
                  <c:v>2019</c:v>
                </c:pt>
                <c:pt idx="334">
                  <c:v>2019</c:v>
                </c:pt>
                <c:pt idx="335">
                  <c:v>2019</c:v>
                </c:pt>
                <c:pt idx="336">
                  <c:v>2020</c:v>
                </c:pt>
                <c:pt idx="337">
                  <c:v>2020</c:v>
                </c:pt>
                <c:pt idx="338">
                  <c:v>2020</c:v>
                </c:pt>
                <c:pt idx="339">
                  <c:v>2020</c:v>
                </c:pt>
                <c:pt idx="340">
                  <c:v>2020</c:v>
                </c:pt>
                <c:pt idx="341">
                  <c:v>2020</c:v>
                </c:pt>
                <c:pt idx="342">
                  <c:v>2020</c:v>
                </c:pt>
                <c:pt idx="343">
                  <c:v>2020</c:v>
                </c:pt>
                <c:pt idx="344">
                  <c:v>2020</c:v>
                </c:pt>
                <c:pt idx="345">
                  <c:v>2020</c:v>
                </c:pt>
                <c:pt idx="346">
                  <c:v>2020</c:v>
                </c:pt>
                <c:pt idx="347">
                  <c:v>2020</c:v>
                </c:pt>
              </c:numCache>
            </c:numRef>
          </c:cat>
          <c:val>
            <c:numRef>
              <c:f>MAPrice_SplitPriceIndices!$C$26:$C$373</c:f>
              <c:numCache>
                <c:formatCode>0.0000</c:formatCode>
                <c:ptCount val="348"/>
                <c:pt idx="0">
                  <c:v>6.1554389776261653E-2</c:v>
                </c:pt>
                <c:pt idx="1">
                  <c:v>6.1619413872644128E-2</c:v>
                </c:pt>
                <c:pt idx="2">
                  <c:v>6.1627097756342793E-2</c:v>
                </c:pt>
                <c:pt idx="3">
                  <c:v>6.1608208188725928E-2</c:v>
                </c:pt>
                <c:pt idx="4">
                  <c:v>6.1681534596495918E-2</c:v>
                </c:pt>
                <c:pt idx="5">
                  <c:v>6.1761504796952117E-2</c:v>
                </c:pt>
                <c:pt idx="6">
                  <c:v>6.1768326324030169E-2</c:v>
                </c:pt>
                <c:pt idx="7">
                  <c:v>6.1783504778487985E-2</c:v>
                </c:pt>
                <c:pt idx="8">
                  <c:v>6.1800210028904755E-2</c:v>
                </c:pt>
                <c:pt idx="9">
                  <c:v>6.1805705594769889E-2</c:v>
                </c:pt>
                <c:pt idx="10">
                  <c:v>6.1532475864657592E-2</c:v>
                </c:pt>
                <c:pt idx="11">
                  <c:v>6.1258567842647972E-2</c:v>
                </c:pt>
                <c:pt idx="12">
                  <c:v>6.1039111819214391E-2</c:v>
                </c:pt>
                <c:pt idx="13">
                  <c:v>6.0611311865919032E-2</c:v>
                </c:pt>
                <c:pt idx="14">
                  <c:v>6.0216625487601781E-2</c:v>
                </c:pt>
                <c:pt idx="15">
                  <c:v>5.9872226449470128E-2</c:v>
                </c:pt>
                <c:pt idx="16">
                  <c:v>5.9717749410993892E-2</c:v>
                </c:pt>
                <c:pt idx="17">
                  <c:v>5.9629333436571556E-2</c:v>
                </c:pt>
                <c:pt idx="18">
                  <c:v>5.9450523975658774E-2</c:v>
                </c:pt>
                <c:pt idx="19">
                  <c:v>5.931851677011362E-2</c:v>
                </c:pt>
                <c:pt idx="20">
                  <c:v>5.918290612523975E-2</c:v>
                </c:pt>
                <c:pt idx="21">
                  <c:v>5.9055420528199586E-2</c:v>
                </c:pt>
                <c:pt idx="22">
                  <c:v>5.9140601355529253E-2</c:v>
                </c:pt>
                <c:pt idx="23">
                  <c:v>5.923732624670397E-2</c:v>
                </c:pt>
                <c:pt idx="24">
                  <c:v>5.9325000097443327E-2</c:v>
                </c:pt>
                <c:pt idx="25">
                  <c:v>5.9525354474511849E-2</c:v>
                </c:pt>
                <c:pt idx="26">
                  <c:v>5.9679865423745961E-2</c:v>
                </c:pt>
                <c:pt idx="27">
                  <c:v>5.9804651393259668E-2</c:v>
                </c:pt>
                <c:pt idx="28">
                  <c:v>5.9992758344848941E-2</c:v>
                </c:pt>
                <c:pt idx="29">
                  <c:v>6.0165063562127169E-2</c:v>
                </c:pt>
                <c:pt idx="30">
                  <c:v>6.0416711732446948E-2</c:v>
                </c:pt>
                <c:pt idx="31">
                  <c:v>6.0319157278699805E-2</c:v>
                </c:pt>
                <c:pt idx="32">
                  <c:v>6.0221628770210318E-2</c:v>
                </c:pt>
                <c:pt idx="33">
                  <c:v>6.006039270080385E-2</c:v>
                </c:pt>
                <c:pt idx="34">
                  <c:v>5.9929714260213041E-2</c:v>
                </c:pt>
                <c:pt idx="35">
                  <c:v>5.9695860183056594E-2</c:v>
                </c:pt>
                <c:pt idx="36">
                  <c:v>5.9444489375953619E-2</c:v>
                </c:pt>
                <c:pt idx="37">
                  <c:v>5.9179081655702508E-2</c:v>
                </c:pt>
                <c:pt idx="38">
                  <c:v>5.8959851594368957E-2</c:v>
                </c:pt>
                <c:pt idx="39">
                  <c:v>5.8724255356562359E-2</c:v>
                </c:pt>
                <c:pt idx="40">
                  <c:v>5.8210347318529337E-2</c:v>
                </c:pt>
                <c:pt idx="41">
                  <c:v>5.7639611927214042E-2</c:v>
                </c:pt>
                <c:pt idx="42">
                  <c:v>5.7093009964157448E-2</c:v>
                </c:pt>
                <c:pt idx="43">
                  <c:v>5.6881519690205912E-2</c:v>
                </c:pt>
                <c:pt idx="44">
                  <c:v>5.6690396221064199E-2</c:v>
                </c:pt>
                <c:pt idx="45">
                  <c:v>5.6550748673383257E-2</c:v>
                </c:pt>
                <c:pt idx="46">
                  <c:v>5.6318326871028536E-2</c:v>
                </c:pt>
                <c:pt idx="47">
                  <c:v>5.6218106878621173E-2</c:v>
                </c:pt>
                <c:pt idx="48">
                  <c:v>5.6159631612905249E-2</c:v>
                </c:pt>
                <c:pt idx="49">
                  <c:v>5.60073026052548E-2</c:v>
                </c:pt>
                <c:pt idx="50">
                  <c:v>5.5799800589897926E-2</c:v>
                </c:pt>
                <c:pt idx="51">
                  <c:v>5.5634846097756846E-2</c:v>
                </c:pt>
                <c:pt idx="52">
                  <c:v>5.5488157241420706E-2</c:v>
                </c:pt>
                <c:pt idx="53">
                  <c:v>5.5371275078516607E-2</c:v>
                </c:pt>
                <c:pt idx="54">
                  <c:v>5.5221948142193923E-2</c:v>
                </c:pt>
                <c:pt idx="55">
                  <c:v>5.5062656535717687E-2</c:v>
                </c:pt>
                <c:pt idx="56">
                  <c:v>5.4874107208628377E-2</c:v>
                </c:pt>
                <c:pt idx="57">
                  <c:v>5.467323321550862E-2</c:v>
                </c:pt>
                <c:pt idx="58">
                  <c:v>5.4469411622969706E-2</c:v>
                </c:pt>
                <c:pt idx="59">
                  <c:v>5.4212361162864958E-2</c:v>
                </c:pt>
                <c:pt idx="60">
                  <c:v>5.3906877084374888E-2</c:v>
                </c:pt>
                <c:pt idx="61">
                  <c:v>5.369240785358053E-2</c:v>
                </c:pt>
                <c:pt idx="62">
                  <c:v>5.3471443658063479E-2</c:v>
                </c:pt>
                <c:pt idx="63">
                  <c:v>5.3205216075693625E-2</c:v>
                </c:pt>
                <c:pt idx="64">
                  <c:v>5.2960908131292582E-2</c:v>
                </c:pt>
                <c:pt idx="65">
                  <c:v>5.2789882362387887E-2</c:v>
                </c:pt>
                <c:pt idx="66">
                  <c:v>5.2612899911456013E-2</c:v>
                </c:pt>
                <c:pt idx="67">
                  <c:v>5.2407382696902621E-2</c:v>
                </c:pt>
                <c:pt idx="68">
                  <c:v>5.2262267190443634E-2</c:v>
                </c:pt>
                <c:pt idx="69">
                  <c:v>5.2138408900006983E-2</c:v>
                </c:pt>
                <c:pt idx="70">
                  <c:v>5.2038221086966256E-2</c:v>
                </c:pt>
                <c:pt idx="71">
                  <c:v>5.1963555325848378E-2</c:v>
                </c:pt>
                <c:pt idx="72">
                  <c:v>5.1897516572134345E-2</c:v>
                </c:pt>
                <c:pt idx="73">
                  <c:v>5.1824460127660121E-2</c:v>
                </c:pt>
                <c:pt idx="74">
                  <c:v>5.1788903604670221E-2</c:v>
                </c:pt>
                <c:pt idx="75">
                  <c:v>5.1780893480982103E-2</c:v>
                </c:pt>
                <c:pt idx="76">
                  <c:v>5.1748370544727189E-2</c:v>
                </c:pt>
                <c:pt idx="77">
                  <c:v>5.1618776572612747E-2</c:v>
                </c:pt>
                <c:pt idx="78">
                  <c:v>5.1517737314002034E-2</c:v>
                </c:pt>
                <c:pt idx="79">
                  <c:v>5.1414876487201548E-2</c:v>
                </c:pt>
                <c:pt idx="80">
                  <c:v>5.1285888137312163E-2</c:v>
                </c:pt>
                <c:pt idx="81">
                  <c:v>5.1184149555460169E-2</c:v>
                </c:pt>
                <c:pt idx="82">
                  <c:v>5.1052650092355691E-2</c:v>
                </c:pt>
                <c:pt idx="83">
                  <c:v>5.0916923165674789E-2</c:v>
                </c:pt>
                <c:pt idx="84">
                  <c:v>5.0712740604250441E-2</c:v>
                </c:pt>
                <c:pt idx="85">
                  <c:v>5.0582949805279685E-2</c:v>
                </c:pt>
                <c:pt idx="86">
                  <c:v>5.0428015849641621E-2</c:v>
                </c:pt>
                <c:pt idx="87">
                  <c:v>5.0316655750187289E-2</c:v>
                </c:pt>
                <c:pt idx="88">
                  <c:v>5.015297058926213E-2</c:v>
                </c:pt>
                <c:pt idx="89">
                  <c:v>5.0095018772397859E-2</c:v>
                </c:pt>
                <c:pt idx="90">
                  <c:v>5.0007904193633233E-2</c:v>
                </c:pt>
                <c:pt idx="91">
                  <c:v>4.9927725343606337E-2</c:v>
                </c:pt>
                <c:pt idx="92">
                  <c:v>4.9841527538190426E-2</c:v>
                </c:pt>
                <c:pt idx="93">
                  <c:v>4.9736107028750275E-2</c:v>
                </c:pt>
                <c:pt idx="94">
                  <c:v>4.9632816337258107E-2</c:v>
                </c:pt>
                <c:pt idx="95">
                  <c:v>4.9536169796702001E-2</c:v>
                </c:pt>
                <c:pt idx="96">
                  <c:v>4.9496458140161119E-2</c:v>
                </c:pt>
                <c:pt idx="97">
                  <c:v>4.9470353730770446E-2</c:v>
                </c:pt>
                <c:pt idx="98">
                  <c:v>4.9504159810899361E-2</c:v>
                </c:pt>
                <c:pt idx="99">
                  <c:v>4.9420914745709775E-2</c:v>
                </c:pt>
                <c:pt idx="100">
                  <c:v>4.9431837842945615E-2</c:v>
                </c:pt>
                <c:pt idx="101">
                  <c:v>4.9373574207527922E-2</c:v>
                </c:pt>
                <c:pt idx="102">
                  <c:v>4.9412627350760012E-2</c:v>
                </c:pt>
                <c:pt idx="103">
                  <c:v>4.9567821874194978E-2</c:v>
                </c:pt>
                <c:pt idx="104">
                  <c:v>4.9715514889711578E-2</c:v>
                </c:pt>
                <c:pt idx="105">
                  <c:v>4.9708887547771953E-2</c:v>
                </c:pt>
                <c:pt idx="106">
                  <c:v>4.9708485384823704E-2</c:v>
                </c:pt>
                <c:pt idx="107">
                  <c:v>4.9687205632461658E-2</c:v>
                </c:pt>
                <c:pt idx="108">
                  <c:v>4.9692610859390841E-2</c:v>
                </c:pt>
                <c:pt idx="109">
                  <c:v>4.9772136347778745E-2</c:v>
                </c:pt>
                <c:pt idx="110">
                  <c:v>4.9760001372595231E-2</c:v>
                </c:pt>
                <c:pt idx="111">
                  <c:v>4.980472843993497E-2</c:v>
                </c:pt>
                <c:pt idx="112">
                  <c:v>5.006029812720611E-2</c:v>
                </c:pt>
                <c:pt idx="113">
                  <c:v>5.03093811566242E-2</c:v>
                </c:pt>
                <c:pt idx="114">
                  <c:v>5.0484352046609615E-2</c:v>
                </c:pt>
                <c:pt idx="115">
                  <c:v>5.0591101586161896E-2</c:v>
                </c:pt>
                <c:pt idx="116">
                  <c:v>5.068290480749426E-2</c:v>
                </c:pt>
                <c:pt idx="117">
                  <c:v>5.0899766622058168E-2</c:v>
                </c:pt>
                <c:pt idx="118">
                  <c:v>5.1230988124674498E-2</c:v>
                </c:pt>
                <c:pt idx="119">
                  <c:v>5.1556302878055738E-2</c:v>
                </c:pt>
                <c:pt idx="120">
                  <c:v>5.1796082587011884E-2</c:v>
                </c:pt>
                <c:pt idx="121">
                  <c:v>5.2310421400264984E-2</c:v>
                </c:pt>
                <c:pt idx="122">
                  <c:v>5.2807342703684791E-2</c:v>
                </c:pt>
                <c:pt idx="123">
                  <c:v>5.3358540122158404E-2</c:v>
                </c:pt>
                <c:pt idx="124">
                  <c:v>5.3594460244049652E-2</c:v>
                </c:pt>
                <c:pt idx="125">
                  <c:v>5.3852519549123512E-2</c:v>
                </c:pt>
                <c:pt idx="126">
                  <c:v>5.4087218212771404E-2</c:v>
                </c:pt>
                <c:pt idx="127">
                  <c:v>5.4311656793712672E-2</c:v>
                </c:pt>
                <c:pt idx="128">
                  <c:v>5.452815464882891E-2</c:v>
                </c:pt>
                <c:pt idx="129">
                  <c:v>5.4861213339193915E-2</c:v>
                </c:pt>
                <c:pt idx="130">
                  <c:v>5.5035773462150668E-2</c:v>
                </c:pt>
                <c:pt idx="131">
                  <c:v>5.5269022833051379E-2</c:v>
                </c:pt>
                <c:pt idx="132">
                  <c:v>5.5608000391508393E-2</c:v>
                </c:pt>
                <c:pt idx="133">
                  <c:v>5.5270658676199423E-2</c:v>
                </c:pt>
                <c:pt idx="134">
                  <c:v>5.4970641735895491E-2</c:v>
                </c:pt>
                <c:pt idx="135">
                  <c:v>5.4536646671331811E-2</c:v>
                </c:pt>
                <c:pt idx="136">
                  <c:v>5.4544930963604056E-2</c:v>
                </c:pt>
                <c:pt idx="137">
                  <c:v>5.4510027927368469E-2</c:v>
                </c:pt>
                <c:pt idx="138">
                  <c:v>5.4524784983102148E-2</c:v>
                </c:pt>
                <c:pt idx="139">
                  <c:v>5.4544443411071959E-2</c:v>
                </c:pt>
                <c:pt idx="140">
                  <c:v>5.4647027968245027E-2</c:v>
                </c:pt>
                <c:pt idx="141">
                  <c:v>5.4571309726984561E-2</c:v>
                </c:pt>
                <c:pt idx="142">
                  <c:v>5.4550399764953961E-2</c:v>
                </c:pt>
                <c:pt idx="143">
                  <c:v>5.4459963481723626E-2</c:v>
                </c:pt>
                <c:pt idx="144">
                  <c:v>5.4381022650629489E-2</c:v>
                </c:pt>
                <c:pt idx="145">
                  <c:v>5.4817841086875062E-2</c:v>
                </c:pt>
                <c:pt idx="146">
                  <c:v>5.5269534126321816E-2</c:v>
                </c:pt>
                <c:pt idx="147">
                  <c:v>5.5744243645613929E-2</c:v>
                </c:pt>
                <c:pt idx="148">
                  <c:v>5.5878027290255795E-2</c:v>
                </c:pt>
                <c:pt idx="149">
                  <c:v>5.6034884339256547E-2</c:v>
                </c:pt>
                <c:pt idx="150">
                  <c:v>5.6171949205175049E-2</c:v>
                </c:pt>
                <c:pt idx="151">
                  <c:v>5.6274102067687452E-2</c:v>
                </c:pt>
                <c:pt idx="152">
                  <c:v>5.6341379526451275E-2</c:v>
                </c:pt>
                <c:pt idx="153">
                  <c:v>5.656746494950099E-2</c:v>
                </c:pt>
                <c:pt idx="154">
                  <c:v>5.6702502751729535E-2</c:v>
                </c:pt>
                <c:pt idx="155">
                  <c:v>5.686331883316182E-2</c:v>
                </c:pt>
                <c:pt idx="156">
                  <c:v>5.6944451589539979E-2</c:v>
                </c:pt>
                <c:pt idx="157">
                  <c:v>5.673139478438833E-2</c:v>
                </c:pt>
                <c:pt idx="158">
                  <c:v>5.6475011693493095E-2</c:v>
                </c:pt>
                <c:pt idx="159">
                  <c:v>5.6268958442931255E-2</c:v>
                </c:pt>
                <c:pt idx="160">
                  <c:v>5.602765024900009E-2</c:v>
                </c:pt>
                <c:pt idx="161">
                  <c:v>5.5849361474283161E-2</c:v>
                </c:pt>
                <c:pt idx="162">
                  <c:v>5.5657752461415466E-2</c:v>
                </c:pt>
                <c:pt idx="163">
                  <c:v>5.5428942957799571E-2</c:v>
                </c:pt>
                <c:pt idx="164">
                  <c:v>5.5167971412504159E-2</c:v>
                </c:pt>
                <c:pt idx="165">
                  <c:v>5.4785842364310271E-2</c:v>
                </c:pt>
                <c:pt idx="166">
                  <c:v>5.4532410695419122E-2</c:v>
                </c:pt>
                <c:pt idx="167">
                  <c:v>5.4304034145341774E-2</c:v>
                </c:pt>
                <c:pt idx="168">
                  <c:v>5.4074404702523567E-2</c:v>
                </c:pt>
                <c:pt idx="169">
                  <c:v>5.4515328619478942E-2</c:v>
                </c:pt>
                <c:pt idx="170">
                  <c:v>5.4979687411089863E-2</c:v>
                </c:pt>
                <c:pt idx="171">
                  <c:v>5.546597000276135E-2</c:v>
                </c:pt>
                <c:pt idx="172">
                  <c:v>5.5953040964223204E-2</c:v>
                </c:pt>
                <c:pt idx="173">
                  <c:v>5.6350575602784281E-2</c:v>
                </c:pt>
                <c:pt idx="174">
                  <c:v>5.6773661388054016E-2</c:v>
                </c:pt>
                <c:pt idx="175">
                  <c:v>5.721763337357056E-2</c:v>
                </c:pt>
                <c:pt idx="176">
                  <c:v>5.7695752394148397E-2</c:v>
                </c:pt>
                <c:pt idx="177">
                  <c:v>5.8254609443553797E-2</c:v>
                </c:pt>
                <c:pt idx="178">
                  <c:v>5.8806464289297623E-2</c:v>
                </c:pt>
                <c:pt idx="179">
                  <c:v>5.9368817481156126E-2</c:v>
                </c:pt>
                <c:pt idx="180">
                  <c:v>5.9899342500605239E-2</c:v>
                </c:pt>
                <c:pt idx="181">
                  <c:v>5.9992974317674676E-2</c:v>
                </c:pt>
                <c:pt idx="182">
                  <c:v>6.0156483362263674E-2</c:v>
                </c:pt>
                <c:pt idx="183">
                  <c:v>6.0300543351690737E-2</c:v>
                </c:pt>
                <c:pt idx="184">
                  <c:v>6.0435925676256448E-2</c:v>
                </c:pt>
                <c:pt idx="185">
                  <c:v>6.0598411994720082E-2</c:v>
                </c:pt>
                <c:pt idx="186">
                  <c:v>6.0771540500381506E-2</c:v>
                </c:pt>
                <c:pt idx="187">
                  <c:v>6.0966283323057029E-2</c:v>
                </c:pt>
                <c:pt idx="188">
                  <c:v>6.1134214677971394E-2</c:v>
                </c:pt>
                <c:pt idx="189">
                  <c:v>6.1229859846377827E-2</c:v>
                </c:pt>
                <c:pt idx="190">
                  <c:v>6.1341770800319662E-2</c:v>
                </c:pt>
                <c:pt idx="191">
                  <c:v>6.1387785085871338E-2</c:v>
                </c:pt>
                <c:pt idx="192">
                  <c:v>6.1469256109164282E-2</c:v>
                </c:pt>
                <c:pt idx="193">
                  <c:v>6.1292607201406453E-2</c:v>
                </c:pt>
                <c:pt idx="194">
                  <c:v>6.1081616382979147E-2</c:v>
                </c:pt>
                <c:pt idx="195">
                  <c:v>6.0865724237397147E-2</c:v>
                </c:pt>
                <c:pt idx="196">
                  <c:v>6.0659655615075865E-2</c:v>
                </c:pt>
                <c:pt idx="197">
                  <c:v>6.0449890026968676E-2</c:v>
                </c:pt>
                <c:pt idx="198">
                  <c:v>6.0174873822113457E-2</c:v>
                </c:pt>
                <c:pt idx="199">
                  <c:v>5.9906413210790627E-2</c:v>
                </c:pt>
                <c:pt idx="200">
                  <c:v>5.963195948175154E-2</c:v>
                </c:pt>
                <c:pt idx="201">
                  <c:v>5.9412962303413086E-2</c:v>
                </c:pt>
                <c:pt idx="202">
                  <c:v>5.9231577780911475E-2</c:v>
                </c:pt>
                <c:pt idx="203">
                  <c:v>5.9183497429053274E-2</c:v>
                </c:pt>
                <c:pt idx="204">
                  <c:v>5.9216124133044119E-2</c:v>
                </c:pt>
                <c:pt idx="205">
                  <c:v>6.0129229572081722E-2</c:v>
                </c:pt>
                <c:pt idx="206">
                  <c:v>6.1041971418364649E-2</c:v>
                </c:pt>
                <c:pt idx="207">
                  <c:v>6.1975086672741604E-2</c:v>
                </c:pt>
                <c:pt idx="208">
                  <c:v>6.2943031428959587E-2</c:v>
                </c:pt>
                <c:pt idx="209">
                  <c:v>6.3450106930970071E-2</c:v>
                </c:pt>
                <c:pt idx="210">
                  <c:v>6.3825539626050101E-2</c:v>
                </c:pt>
                <c:pt idx="211">
                  <c:v>6.4179219310286098E-2</c:v>
                </c:pt>
                <c:pt idx="212">
                  <c:v>6.4553640887583044E-2</c:v>
                </c:pt>
                <c:pt idx="213">
                  <c:v>6.4949838416094419E-2</c:v>
                </c:pt>
                <c:pt idx="214">
                  <c:v>6.5255793577516513E-2</c:v>
                </c:pt>
                <c:pt idx="215">
                  <c:v>6.5444769859583696E-2</c:v>
                </c:pt>
                <c:pt idx="216">
                  <c:v>6.5600404823051545E-2</c:v>
                </c:pt>
                <c:pt idx="217">
                  <c:v>6.4856739665949653E-2</c:v>
                </c:pt>
                <c:pt idx="218">
                  <c:v>6.4096929228811869E-2</c:v>
                </c:pt>
                <c:pt idx="219">
                  <c:v>6.333947203347752E-2</c:v>
                </c:pt>
                <c:pt idx="220">
                  <c:v>6.2513843872236755E-2</c:v>
                </c:pt>
                <c:pt idx="221">
                  <c:v>6.2208168287555453E-2</c:v>
                </c:pt>
                <c:pt idx="222">
                  <c:v>6.2032103756334424E-2</c:v>
                </c:pt>
                <c:pt idx="223">
                  <c:v>6.1891152522104205E-2</c:v>
                </c:pt>
                <c:pt idx="224">
                  <c:v>6.167291189397394E-2</c:v>
                </c:pt>
                <c:pt idx="225">
                  <c:v>6.1479885075821632E-2</c:v>
                </c:pt>
                <c:pt idx="226">
                  <c:v>6.132665909371901E-2</c:v>
                </c:pt>
                <c:pt idx="227">
                  <c:v>6.1190319170765083E-2</c:v>
                </c:pt>
                <c:pt idx="228">
                  <c:v>6.1060108422012017E-2</c:v>
                </c:pt>
                <c:pt idx="229">
                  <c:v>6.0678943775099942E-2</c:v>
                </c:pt>
                <c:pt idx="230">
                  <c:v>6.024483293186849E-2</c:v>
                </c:pt>
                <c:pt idx="231">
                  <c:v>5.9805367429377455E-2</c:v>
                </c:pt>
                <c:pt idx="232">
                  <c:v>5.9418287710195555E-2</c:v>
                </c:pt>
                <c:pt idx="233">
                  <c:v>5.892596339394976E-2</c:v>
                </c:pt>
                <c:pt idx="234">
                  <c:v>5.8535801962728569E-2</c:v>
                </c:pt>
                <c:pt idx="235">
                  <c:v>5.8105472490849901E-2</c:v>
                </c:pt>
                <c:pt idx="236">
                  <c:v>5.76900812354815E-2</c:v>
                </c:pt>
                <c:pt idx="237">
                  <c:v>5.7232404457911147E-2</c:v>
                </c:pt>
                <c:pt idx="238">
                  <c:v>5.6821530398248027E-2</c:v>
                </c:pt>
                <c:pt idx="239">
                  <c:v>5.6445318672453247E-2</c:v>
                </c:pt>
                <c:pt idx="240">
                  <c:v>5.6043094214808575E-2</c:v>
                </c:pt>
                <c:pt idx="241">
                  <c:v>5.5926943489320119E-2</c:v>
                </c:pt>
                <c:pt idx="242">
                  <c:v>5.5846335468187513E-2</c:v>
                </c:pt>
                <c:pt idx="243">
                  <c:v>5.572433126651604E-2</c:v>
                </c:pt>
                <c:pt idx="244">
                  <c:v>5.5547512782943322E-2</c:v>
                </c:pt>
                <c:pt idx="245">
                  <c:v>5.5534750445910878E-2</c:v>
                </c:pt>
                <c:pt idx="246">
                  <c:v>5.5451022008956734E-2</c:v>
                </c:pt>
                <c:pt idx="247">
                  <c:v>5.5407115206258288E-2</c:v>
                </c:pt>
                <c:pt idx="248">
                  <c:v>5.5381312326330895E-2</c:v>
                </c:pt>
                <c:pt idx="249">
                  <c:v>5.5291448040227974E-2</c:v>
                </c:pt>
                <c:pt idx="250">
                  <c:v>5.5192384984685122E-2</c:v>
                </c:pt>
                <c:pt idx="251">
                  <c:v>5.5091471201075499E-2</c:v>
                </c:pt>
                <c:pt idx="252">
                  <c:v>5.4997548124898515E-2</c:v>
                </c:pt>
                <c:pt idx="253">
                  <c:v>5.4719871181506785E-2</c:v>
                </c:pt>
                <c:pt idx="254">
                  <c:v>5.4432270437423901E-2</c:v>
                </c:pt>
                <c:pt idx="255">
                  <c:v>5.423371852272002E-2</c:v>
                </c:pt>
                <c:pt idx="256">
                  <c:v>5.412280862550764E-2</c:v>
                </c:pt>
                <c:pt idx="257">
                  <c:v>5.3864585536781251E-2</c:v>
                </c:pt>
                <c:pt idx="258">
                  <c:v>5.3618245493745921E-2</c:v>
                </c:pt>
                <c:pt idx="259">
                  <c:v>5.3366246635396387E-2</c:v>
                </c:pt>
                <c:pt idx="260">
                  <c:v>5.3100796880959478E-2</c:v>
                </c:pt>
                <c:pt idx="261">
                  <c:v>5.2901092430026414E-2</c:v>
                </c:pt>
                <c:pt idx="262">
                  <c:v>5.264415312443247E-2</c:v>
                </c:pt>
                <c:pt idx="263">
                  <c:v>5.2440707282752595E-2</c:v>
                </c:pt>
                <c:pt idx="264">
                  <c:v>5.2247059874163199E-2</c:v>
                </c:pt>
                <c:pt idx="265">
                  <c:v>5.2334802799165837E-2</c:v>
                </c:pt>
                <c:pt idx="266">
                  <c:v>5.2457334340596413E-2</c:v>
                </c:pt>
                <c:pt idx="267">
                  <c:v>5.250108685359467E-2</c:v>
                </c:pt>
                <c:pt idx="268">
                  <c:v>5.2556862712007241E-2</c:v>
                </c:pt>
                <c:pt idx="269">
                  <c:v>5.2578926309396229E-2</c:v>
                </c:pt>
                <c:pt idx="270">
                  <c:v>5.2592246342792671E-2</c:v>
                </c:pt>
                <c:pt idx="271">
                  <c:v>5.2576150960094388E-2</c:v>
                </c:pt>
                <c:pt idx="272">
                  <c:v>5.2628130814084399E-2</c:v>
                </c:pt>
                <c:pt idx="273">
                  <c:v>5.2679334178912768E-2</c:v>
                </c:pt>
                <c:pt idx="274">
                  <c:v>5.2735650314791604E-2</c:v>
                </c:pt>
                <c:pt idx="275">
                  <c:v>5.2754136456261057E-2</c:v>
                </c:pt>
                <c:pt idx="276">
                  <c:v>5.282660429952258E-2</c:v>
                </c:pt>
                <c:pt idx="277">
                  <c:v>5.2756688870565151E-2</c:v>
                </c:pt>
                <c:pt idx="278">
                  <c:v>5.2677128711110043E-2</c:v>
                </c:pt>
                <c:pt idx="279">
                  <c:v>5.2653274558777115E-2</c:v>
                </c:pt>
                <c:pt idx="280">
                  <c:v>5.2502907504842176E-2</c:v>
                </c:pt>
                <c:pt idx="281">
                  <c:v>5.2420060764966657E-2</c:v>
                </c:pt>
                <c:pt idx="282">
                  <c:v>5.2370763563402943E-2</c:v>
                </c:pt>
                <c:pt idx="283">
                  <c:v>5.2335815059536918E-2</c:v>
                </c:pt>
                <c:pt idx="284">
                  <c:v>5.2279326366062112E-2</c:v>
                </c:pt>
                <c:pt idx="285">
                  <c:v>5.2247229280626667E-2</c:v>
                </c:pt>
                <c:pt idx="286">
                  <c:v>5.2183149494184428E-2</c:v>
                </c:pt>
                <c:pt idx="287">
                  <c:v>5.2049775085515698E-2</c:v>
                </c:pt>
                <c:pt idx="288">
                  <c:v>5.1895788411747301E-2</c:v>
                </c:pt>
                <c:pt idx="289">
                  <c:v>5.1680232008657907E-2</c:v>
                </c:pt>
                <c:pt idx="290">
                  <c:v>5.1546601732517426E-2</c:v>
                </c:pt>
                <c:pt idx="291">
                  <c:v>5.1381159233901498E-2</c:v>
                </c:pt>
                <c:pt idx="292">
                  <c:v>5.125103264342315E-2</c:v>
                </c:pt>
                <c:pt idx="293">
                  <c:v>5.1131642840406943E-2</c:v>
                </c:pt>
                <c:pt idx="294">
                  <c:v>5.0996646755554487E-2</c:v>
                </c:pt>
                <c:pt idx="295">
                  <c:v>5.0833119857895986E-2</c:v>
                </c:pt>
                <c:pt idx="296">
                  <c:v>5.0667067043992264E-2</c:v>
                </c:pt>
                <c:pt idx="297">
                  <c:v>5.0455258034357388E-2</c:v>
                </c:pt>
                <c:pt idx="298">
                  <c:v>5.028269442341237E-2</c:v>
                </c:pt>
                <c:pt idx="299">
                  <c:v>5.0138119699882105E-2</c:v>
                </c:pt>
                <c:pt idx="300">
                  <c:v>4.9951642784954085E-2</c:v>
                </c:pt>
                <c:pt idx="301">
                  <c:v>4.9614548516894848E-2</c:v>
                </c:pt>
                <c:pt idx="302">
                  <c:v>4.9311441256740356E-2</c:v>
                </c:pt>
                <c:pt idx="303">
                  <c:v>4.9047625945840299E-2</c:v>
                </c:pt>
                <c:pt idx="304">
                  <c:v>4.884880489140353E-2</c:v>
                </c:pt>
                <c:pt idx="305">
                  <c:v>4.8613016578093159E-2</c:v>
                </c:pt>
                <c:pt idx="306">
                  <c:v>4.839268041939418E-2</c:v>
                </c:pt>
                <c:pt idx="307">
                  <c:v>4.8194736473120142E-2</c:v>
                </c:pt>
                <c:pt idx="308">
                  <c:v>4.7970320841558008E-2</c:v>
                </c:pt>
                <c:pt idx="309">
                  <c:v>4.7759250584272946E-2</c:v>
                </c:pt>
                <c:pt idx="310">
                  <c:v>4.7570326745765286E-2</c:v>
                </c:pt>
                <c:pt idx="311">
                  <c:v>4.7367003246852786E-2</c:v>
                </c:pt>
                <c:pt idx="312">
                  <c:v>4.7168407328912872E-2</c:v>
                </c:pt>
                <c:pt idx="313">
                  <c:v>4.7305224884683354E-2</c:v>
                </c:pt>
                <c:pt idx="314">
                  <c:v>4.7321495773014505E-2</c:v>
                </c:pt>
                <c:pt idx="315">
                  <c:v>4.7277317447813459E-2</c:v>
                </c:pt>
                <c:pt idx="316">
                  <c:v>4.7239104483243664E-2</c:v>
                </c:pt>
                <c:pt idx="317">
                  <c:v>4.722773862623484E-2</c:v>
                </c:pt>
                <c:pt idx="318">
                  <c:v>4.7200864397316696E-2</c:v>
                </c:pt>
                <c:pt idx="319">
                  <c:v>4.714919902319132E-2</c:v>
                </c:pt>
                <c:pt idx="320">
                  <c:v>4.712534471929649E-2</c:v>
                </c:pt>
                <c:pt idx="321">
                  <c:v>4.7099001830855226E-2</c:v>
                </c:pt>
                <c:pt idx="322">
                  <c:v>4.7061222477815891E-2</c:v>
                </c:pt>
                <c:pt idx="323">
                  <c:v>4.705711540832299E-2</c:v>
                </c:pt>
                <c:pt idx="324">
                  <c:v>4.7108080057182783E-2</c:v>
                </c:pt>
                <c:pt idx="325">
                  <c:v>4.6824678183548497E-2</c:v>
                </c:pt>
                <c:pt idx="326">
                  <c:v>4.6505836129266627E-2</c:v>
                </c:pt>
                <c:pt idx="327">
                  <c:v>4.6208643932209421E-2</c:v>
                </c:pt>
                <c:pt idx="328">
                  <c:v>4.6115944698223187E-2</c:v>
                </c:pt>
                <c:pt idx="329">
                  <c:v>4.5984172823972345E-2</c:v>
                </c:pt>
                <c:pt idx="330">
                  <c:v>4.5844618161470597E-2</c:v>
                </c:pt>
                <c:pt idx="331">
                  <c:v>4.5745764580936564E-2</c:v>
                </c:pt>
                <c:pt idx="332">
                  <c:v>4.5646203276497405E-2</c:v>
                </c:pt>
                <c:pt idx="333">
                  <c:v>4.5504470637757401E-2</c:v>
                </c:pt>
                <c:pt idx="334">
                  <c:v>4.5374452695760813E-2</c:v>
                </c:pt>
                <c:pt idx="335">
                  <c:v>4.5166537062683247E-2</c:v>
                </c:pt>
                <c:pt idx="336">
                  <c:v>4.4986157534709525E-2</c:v>
                </c:pt>
                <c:pt idx="337">
                  <c:v>4.4746414110787447E-2</c:v>
                </c:pt>
                <c:pt idx="338">
                  <c:v>4.4815492713063176E-2</c:v>
                </c:pt>
                <c:pt idx="339">
                  <c:v>4.494124950321763E-2</c:v>
                </c:pt>
                <c:pt idx="340">
                  <c:v>4.4870375081244918E-2</c:v>
                </c:pt>
                <c:pt idx="341">
                  <c:v>4.4891517166375829E-2</c:v>
                </c:pt>
                <c:pt idx="342">
                  <c:v>4.4058923590351441E-2</c:v>
                </c:pt>
                <c:pt idx="343">
                  <c:v>4.3185752340402887E-2</c:v>
                </c:pt>
                <c:pt idx="344">
                  <c:v>4.2248710094680349E-2</c:v>
                </c:pt>
                <c:pt idx="345">
                  <c:v>4.2048383032277308E-2</c:v>
                </c:pt>
                <c:pt idx="346">
                  <c:v>4.1792813095155368E-2</c:v>
                </c:pt>
                <c:pt idx="347">
                  <c:v>4.1521976473218127E-2</c:v>
                </c:pt>
              </c:numCache>
            </c:numRef>
          </c:val>
          <c:smooth val="0"/>
          <c:extLst>
            <c:ext xmlns:c16="http://schemas.microsoft.com/office/drawing/2014/chart" uri="{C3380CC4-5D6E-409C-BE32-E72D297353CC}">
              <c16:uniqueId val="{00000003-997C-4EF0-85EA-974236D903AE}"/>
            </c:ext>
          </c:extLst>
        </c:ser>
        <c:dLbls>
          <c:showLegendKey val="0"/>
          <c:showVal val="0"/>
          <c:showCatName val="0"/>
          <c:showSerName val="0"/>
          <c:showPercent val="0"/>
          <c:showBubbleSize val="0"/>
        </c:dLbls>
        <c:smooth val="0"/>
        <c:axId val="1277667120"/>
        <c:axId val="1"/>
      </c:lineChart>
      <c:catAx>
        <c:axId val="12776671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2"/>
        <c:tickMarkSkip val="12"/>
        <c:noMultiLvlLbl val="0"/>
      </c:catAx>
      <c:valAx>
        <c:axId val="1"/>
        <c:scaling>
          <c:orientation val="minMax"/>
          <c:max val="0.09"/>
          <c:min val="0.03"/>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Cents Per KWH</a:t>
                </a:r>
              </a:p>
            </c:rich>
          </c:tx>
          <c:layout>
            <c:manualLayout>
              <c:xMode val="edge"/>
              <c:yMode val="edge"/>
              <c:x val="9.7087378640776691E-3"/>
              <c:y val="0.2936896130557937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667120"/>
        <c:crosses val="autoZero"/>
        <c:crossBetween val="between"/>
        <c:majorUnit val="0.01"/>
      </c:valAx>
      <c:spPr>
        <a:noFill/>
        <a:ln w="12700">
          <a:solidFill>
            <a:srgbClr val="808080"/>
          </a:solidFill>
          <a:prstDash val="solid"/>
        </a:ln>
      </c:spPr>
    </c:plotArea>
    <c:legend>
      <c:legendPos val="r"/>
      <c:layout>
        <c:manualLayout>
          <c:xMode val="edge"/>
          <c:yMode val="edge"/>
          <c:wMode val="edge"/>
          <c:hMode val="edge"/>
          <c:x val="1.0787486515641856E-2"/>
          <c:y val="0.92079363841895989"/>
          <c:w val="0.99244909920240554"/>
          <c:h val="0.98845040409552754"/>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0.85" l="0.61" r="0.57999999999999996" t="0.84" header="0.5" footer="0.5"/>
    <c:pageSetup orientation="landscape" horizontalDpi="300" verticalDpi="30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0" i="0" u="none" strike="noStrike" baseline="0">
                <a:solidFill>
                  <a:srgbClr val="000000"/>
                </a:solidFill>
                <a:latin typeface="Arial"/>
                <a:ea typeface="Arial"/>
                <a:cs typeface="Arial"/>
              </a:defRPr>
            </a:pPr>
            <a:r>
              <a:rPr lang="en-US"/>
              <a:t>Moving Average Real Price of Electricity 
by Customer Class</a:t>
            </a:r>
          </a:p>
        </c:rich>
      </c:tx>
      <c:overlay val="0"/>
    </c:title>
    <c:autoTitleDeleted val="0"/>
    <c:plotArea>
      <c:layout>
        <c:manualLayout>
          <c:layoutTarget val="inner"/>
          <c:xMode val="edge"/>
          <c:yMode val="edge"/>
          <c:x val="8.211839002358208E-2"/>
          <c:y val="0.12677279696473584"/>
          <c:w val="0.74980161743741425"/>
          <c:h val="0.70257125103178353"/>
        </c:manualLayout>
      </c:layout>
      <c:lineChart>
        <c:grouping val="standard"/>
        <c:varyColors val="0"/>
        <c:ser>
          <c:idx val="0"/>
          <c:order val="0"/>
          <c:tx>
            <c:strRef>
              <c:f>MAPrice_SplitPriceIndices!$C$739</c:f>
              <c:strCache>
                <c:ptCount val="1"/>
                <c:pt idx="0">
                  <c:v> MAPriceCom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MAPrice_SplitPriceIndices!$C$740:$C$772</c:f>
              <c:numCache>
                <c:formatCode>0.0000</c:formatCode>
                <c:ptCount val="33"/>
                <c:pt idx="0">
                  <c:v>6.2255758446452501E-2</c:v>
                </c:pt>
                <c:pt idx="1">
                  <c:v>6.1650078285076744E-2</c:v>
                </c:pt>
                <c:pt idx="2">
                  <c:v>5.9705971122601315E-2</c:v>
                </c:pt>
                <c:pt idx="3">
                  <c:v>5.9928013185113961E-2</c:v>
                </c:pt>
                <c:pt idx="4">
                  <c:v>5.7659145460565948E-2</c:v>
                </c:pt>
                <c:pt idx="5">
                  <c:v>5.5247894259469625E-2</c:v>
                </c:pt>
                <c:pt idx="6">
                  <c:v>5.2787455856418079E-2</c:v>
                </c:pt>
                <c:pt idx="7">
                  <c:v>5.1502595471232759E-2</c:v>
                </c:pt>
                <c:pt idx="8">
                  <c:v>5.0080883467429949E-2</c:v>
                </c:pt>
                <c:pt idx="9">
                  <c:v>4.9541486763144849E-2</c:v>
                </c:pt>
                <c:pt idx="10">
                  <c:v>5.0403714364048689E-2</c:v>
                </c:pt>
                <c:pt idx="11">
                  <c:v>5.3817700491333519E-2</c:v>
                </c:pt>
                <c:pt idx="12">
                  <c:v>5.4728236308499073E-2</c:v>
                </c:pt>
                <c:pt idx="13">
                  <c:v>5.5920522539388229E-2</c:v>
                </c:pt>
                <c:pt idx="14">
                  <c:v>5.5681148522535528E-2</c:v>
                </c:pt>
                <c:pt idx="15">
                  <c:v>5.6621328806053466E-2</c:v>
                </c:pt>
                <c:pt idx="16">
                  <c:v>6.068459461976581E-2</c:v>
                </c:pt>
                <c:pt idx="17">
                  <c:v>6.0280002800085421E-2</c:v>
                </c:pt>
                <c:pt idx="18">
                  <c:v>6.3080362652772975E-2</c:v>
                </c:pt>
                <c:pt idx="19">
                  <c:v>6.2684049118650095E-2</c:v>
                </c:pt>
                <c:pt idx="20">
                  <c:v>5.8747009406681296E-2</c:v>
                </c:pt>
                <c:pt idx="21">
                  <c:v>5.5536476786268427E-2</c:v>
                </c:pt>
                <c:pt idx="22">
                  <c:v>5.3703503689679292E-2</c:v>
                </c:pt>
                <c:pt idx="23">
                  <c:v>5.2553476829655027E-2</c:v>
                </c:pt>
                <c:pt idx="24">
                  <c:v>5.2441893629926038E-2</c:v>
                </c:pt>
                <c:pt idx="25">
                  <c:v>5.1021613557145733E-2</c:v>
                </c:pt>
                <c:pt idx="26">
                  <c:v>4.8553449857074139E-2</c:v>
                </c:pt>
                <c:pt idx="27">
                  <c:v>4.7186003033391773E-2</c:v>
                </c:pt>
                <c:pt idx="28">
                  <c:v>4.6002450186625743E-2</c:v>
                </c:pt>
                <c:pt idx="29">
                  <c:v>4.3675647061290339E-2</c:v>
                </c:pt>
                <c:pt idx="30">
                  <c:v>4.2819182671374988E-2</c:v>
                </c:pt>
                <c:pt idx="31">
                  <c:v>4.6099143019109716E-2</c:v>
                </c:pt>
                <c:pt idx="32">
                  <c:v>4.865765771986752E-2</c:v>
                </c:pt>
              </c:numCache>
            </c:numRef>
          </c:val>
          <c:smooth val="0"/>
          <c:extLst>
            <c:ext xmlns:c16="http://schemas.microsoft.com/office/drawing/2014/chart" uri="{C3380CC4-5D6E-409C-BE32-E72D297353CC}">
              <c16:uniqueId val="{00000000-7786-4065-BC03-27F604535247}"/>
            </c:ext>
          </c:extLst>
        </c:ser>
        <c:ser>
          <c:idx val="1"/>
          <c:order val="1"/>
          <c:tx>
            <c:strRef>
              <c:f>MAPrice_SplitPriceIndices!$D$739</c:f>
              <c:strCache>
                <c:ptCount val="1"/>
                <c:pt idx="0">
                  <c:v> MAPriceInd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MAPrice_SplitPriceIndices!$D$740:$D$772</c:f>
              <c:numCache>
                <c:formatCode>0.0000</c:formatCode>
                <c:ptCount val="33"/>
                <c:pt idx="0">
                  <c:v>6.0305970797081408E-2</c:v>
                </c:pt>
                <c:pt idx="1">
                  <c:v>5.9923571961560639E-2</c:v>
                </c:pt>
                <c:pt idx="2">
                  <c:v>5.7923126080769986E-2</c:v>
                </c:pt>
                <c:pt idx="3">
                  <c:v>5.7995953731525413E-2</c:v>
                </c:pt>
                <c:pt idx="4">
                  <c:v>5.5709808485059513E-2</c:v>
                </c:pt>
                <c:pt idx="5">
                  <c:v>5.3315307030709101E-2</c:v>
                </c:pt>
                <c:pt idx="6">
                  <c:v>5.0994682100003845E-2</c:v>
                </c:pt>
                <c:pt idx="7">
                  <c:v>4.9940972462310461E-2</c:v>
                </c:pt>
                <c:pt idx="8">
                  <c:v>4.877943202617132E-2</c:v>
                </c:pt>
                <c:pt idx="9">
                  <c:v>4.8338253591334542E-2</c:v>
                </c:pt>
                <c:pt idx="10">
                  <c:v>4.9273672368632865E-2</c:v>
                </c:pt>
                <c:pt idx="11">
                  <c:v>5.2812415938530664E-2</c:v>
                </c:pt>
                <c:pt idx="12">
                  <c:v>5.3601487749117917E-2</c:v>
                </c:pt>
                <c:pt idx="13">
                  <c:v>5.4573112830417284E-2</c:v>
                </c:pt>
                <c:pt idx="14">
                  <c:v>5.4577414290393977E-2</c:v>
                </c:pt>
                <c:pt idx="15">
                  <c:v>5.5525408269887951E-2</c:v>
                </c:pt>
                <c:pt idx="16">
                  <c:v>5.9388140993291622E-2</c:v>
                </c:pt>
                <c:pt idx="17">
                  <c:v>5.8595552376711969E-2</c:v>
                </c:pt>
                <c:pt idx="18">
                  <c:v>6.124809848640294E-2</c:v>
                </c:pt>
                <c:pt idx="19">
                  <c:v>6.0202437284810562E-2</c:v>
                </c:pt>
                <c:pt idx="20">
                  <c:v>5.6551816884328671E-2</c:v>
                </c:pt>
                <c:pt idx="21">
                  <c:v>5.3097703637915605E-2</c:v>
                </c:pt>
                <c:pt idx="22">
                  <c:v>5.1042891530629304E-2</c:v>
                </c:pt>
                <c:pt idx="23">
                  <c:v>4.9816818868051858E-2</c:v>
                </c:pt>
                <c:pt idx="24">
                  <c:v>5.0074650108366446E-2</c:v>
                </c:pt>
                <c:pt idx="25">
                  <c:v>4.8806780855324271E-2</c:v>
                </c:pt>
                <c:pt idx="26">
                  <c:v>4.8558481241241076E-2</c:v>
                </c:pt>
                <c:pt idx="27">
                  <c:v>4.9158122097904274E-2</c:v>
                </c:pt>
                <c:pt idx="28">
                  <c:v>4.8174959627441644E-2</c:v>
                </c:pt>
                <c:pt idx="29">
                  <c:v>4.5876479309777181E-2</c:v>
                </c:pt>
                <c:pt idx="30">
                  <c:v>4.4913368708538626E-2</c:v>
                </c:pt>
                <c:pt idx="31">
                  <c:v>4.8387798673284167E-2</c:v>
                </c:pt>
                <c:pt idx="32">
                  <c:v>5.0540975857081706E-2</c:v>
                </c:pt>
              </c:numCache>
            </c:numRef>
          </c:val>
          <c:smooth val="0"/>
          <c:extLst>
            <c:ext xmlns:c16="http://schemas.microsoft.com/office/drawing/2014/chart" uri="{C3380CC4-5D6E-409C-BE32-E72D297353CC}">
              <c16:uniqueId val="{00000001-7786-4065-BC03-27F604535247}"/>
            </c:ext>
          </c:extLst>
        </c:ser>
        <c:ser>
          <c:idx val="2"/>
          <c:order val="2"/>
          <c:tx>
            <c:strRef>
              <c:f>MAPrice_SplitPriceIndices!$E$739</c:f>
              <c:strCache>
                <c:ptCount val="1"/>
                <c:pt idx="0">
                  <c:v> MAPricePho </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MAPrice_SplitPriceIndices!$E$740:$E$772</c:f>
              <c:numCache>
                <c:formatCode>0.0000</c:formatCode>
                <c:ptCount val="33"/>
                <c:pt idx="0">
                  <c:v>3.9593784668396796E-2</c:v>
                </c:pt>
                <c:pt idx="1">
                  <c:v>3.7551119552104037E-2</c:v>
                </c:pt>
                <c:pt idx="2">
                  <c:v>3.5481661036941385E-2</c:v>
                </c:pt>
                <c:pt idx="3">
                  <c:v>3.679598649257871E-2</c:v>
                </c:pt>
                <c:pt idx="4">
                  <c:v>3.4486057978277765E-2</c:v>
                </c:pt>
                <c:pt idx="5">
                  <c:v>3.2608029735728412E-2</c:v>
                </c:pt>
                <c:pt idx="6">
                  <c:v>3.1251084380769588E-2</c:v>
                </c:pt>
                <c:pt idx="7">
                  <c:v>3.0828509633990375E-2</c:v>
                </c:pt>
                <c:pt idx="8">
                  <c:v>3.1561408255254372E-2</c:v>
                </c:pt>
                <c:pt idx="9">
                  <c:v>3.4758825860303898E-2</c:v>
                </c:pt>
                <c:pt idx="10">
                  <c:v>3.5254040763265548E-2</c:v>
                </c:pt>
                <c:pt idx="11">
                  <c:v>3.6689817766776725E-2</c:v>
                </c:pt>
                <c:pt idx="12">
                  <c:v>3.6361532279615666E-2</c:v>
                </c:pt>
                <c:pt idx="13">
                  <c:v>3.6882480170498146E-2</c:v>
                </c:pt>
                <c:pt idx="14">
                  <c:v>3.7054389174179699E-2</c:v>
                </c:pt>
                <c:pt idx="15">
                  <c:v>3.8757050907109486E-2</c:v>
                </c:pt>
                <c:pt idx="16">
                  <c:v>4.2079062749654651E-2</c:v>
                </c:pt>
                <c:pt idx="17">
                  <c:v>4.1593808921261854E-2</c:v>
                </c:pt>
                <c:pt idx="18">
                  <c:v>4.5896925049237369E-2</c:v>
                </c:pt>
                <c:pt idx="19">
                  <c:v>5.2887000722693263E-2</c:v>
                </c:pt>
                <c:pt idx="20">
                  <c:v>5.0207360864759687E-2</c:v>
                </c:pt>
                <c:pt idx="21">
                  <c:v>4.7087681796192181E-2</c:v>
                </c:pt>
                <c:pt idx="22">
                  <c:v>4.508956379658427E-2</c:v>
                </c:pt>
                <c:pt idx="23">
                  <c:v>4.3719051503566531E-2</c:v>
                </c:pt>
                <c:pt idx="24">
                  <c:v>4.3726914560325604E-2</c:v>
                </c:pt>
                <c:pt idx="25">
                  <c:v>4.3419740458829771E-2</c:v>
                </c:pt>
                <c:pt idx="26">
                  <c:v>4.0284618205857846E-2</c:v>
                </c:pt>
                <c:pt idx="27">
                  <c:v>3.7980035348514296E-2</c:v>
                </c:pt>
                <c:pt idx="28">
                  <c:v>3.7164853888764053E-2</c:v>
                </c:pt>
                <c:pt idx="29">
                  <c:v>3.4521055208860431E-2</c:v>
                </c:pt>
                <c:pt idx="30">
                  <c:v>3.303459962134276E-2</c:v>
                </c:pt>
                <c:pt idx="31">
                  <c:v>3.4129077420269549E-2</c:v>
                </c:pt>
                <c:pt idx="32">
                  <c:v>3.5932532647827954E-2</c:v>
                </c:pt>
              </c:numCache>
            </c:numRef>
          </c:val>
          <c:smooth val="0"/>
          <c:extLst>
            <c:ext xmlns:c16="http://schemas.microsoft.com/office/drawing/2014/chart" uri="{C3380CC4-5D6E-409C-BE32-E72D297353CC}">
              <c16:uniqueId val="{00000002-7786-4065-BC03-27F604535247}"/>
            </c:ext>
          </c:extLst>
        </c:ser>
        <c:ser>
          <c:idx val="3"/>
          <c:order val="3"/>
          <c:tx>
            <c:strRef>
              <c:f>MAPrice_SplitPriceIndices!$F$739</c:f>
              <c:strCache>
                <c:ptCount val="1"/>
                <c:pt idx="0">
                  <c:v> MAPriceRes </c:v>
                </c:pt>
              </c:strCache>
            </c:strRef>
          </c:tx>
          <c:spPr>
            <a:ln w="12700">
              <a:solidFill>
                <a:srgbClr val="00FFFF"/>
              </a:solidFill>
              <a:prstDash val="solid"/>
            </a:ln>
          </c:spPr>
          <c:marker>
            <c:symbol val="x"/>
            <c:size val="5"/>
            <c:spPr>
              <a:noFill/>
              <a:ln>
                <a:solidFill>
                  <a:srgbClr val="00FFFF"/>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MAPrice_SplitPriceIndices!$F$740:$F$772</c:f>
              <c:numCache>
                <c:formatCode>0.0000</c:formatCode>
                <c:ptCount val="33"/>
                <c:pt idx="0">
                  <c:v>7.6796964991849945E-2</c:v>
                </c:pt>
                <c:pt idx="1">
                  <c:v>7.5683498663621465E-2</c:v>
                </c:pt>
                <c:pt idx="2">
                  <c:v>7.3764519979128237E-2</c:v>
                </c:pt>
                <c:pt idx="3">
                  <c:v>7.4289665933283594E-2</c:v>
                </c:pt>
                <c:pt idx="4">
                  <c:v>7.1874412116445088E-2</c:v>
                </c:pt>
                <c:pt idx="5">
                  <c:v>6.7752283050553669E-2</c:v>
                </c:pt>
                <c:pt idx="6">
                  <c:v>6.5230954350427514E-2</c:v>
                </c:pt>
                <c:pt idx="7">
                  <c:v>6.3544203935137877E-2</c:v>
                </c:pt>
                <c:pt idx="8">
                  <c:v>6.2115363196665739E-2</c:v>
                </c:pt>
                <c:pt idx="9">
                  <c:v>6.122384562028773E-2</c:v>
                </c:pt>
                <c:pt idx="10">
                  <c:v>6.1443091119221464E-2</c:v>
                </c:pt>
                <c:pt idx="11">
                  <c:v>6.4752728182796482E-2</c:v>
                </c:pt>
                <c:pt idx="12">
                  <c:v>6.4997852443176476E-2</c:v>
                </c:pt>
                <c:pt idx="13">
                  <c:v>6.5949956547650443E-2</c:v>
                </c:pt>
                <c:pt idx="14">
                  <c:v>6.5663084227426921E-2</c:v>
                </c:pt>
                <c:pt idx="15">
                  <c:v>6.6427554904188044E-2</c:v>
                </c:pt>
                <c:pt idx="16">
                  <c:v>7.0163555375724967E-2</c:v>
                </c:pt>
                <c:pt idx="17">
                  <c:v>6.9377962802813872E-2</c:v>
                </c:pt>
                <c:pt idx="18">
                  <c:v>7.1907339677402288E-2</c:v>
                </c:pt>
                <c:pt idx="19">
                  <c:v>7.1623162421069517E-2</c:v>
                </c:pt>
                <c:pt idx="20">
                  <c:v>6.7575293262044658E-2</c:v>
                </c:pt>
                <c:pt idx="21">
                  <c:v>6.4040263626259683E-2</c:v>
                </c:pt>
                <c:pt idx="22">
                  <c:v>6.1870723563734992E-2</c:v>
                </c:pt>
                <c:pt idx="23">
                  <c:v>6.1802876931077499E-2</c:v>
                </c:pt>
                <c:pt idx="24">
                  <c:v>6.2409700964947107E-2</c:v>
                </c:pt>
                <c:pt idx="25">
                  <c:v>6.1026827566474928E-2</c:v>
                </c:pt>
                <c:pt idx="26">
                  <c:v>5.9012947370419185E-2</c:v>
                </c:pt>
                <c:pt idx="27">
                  <c:v>5.7746691744857769E-2</c:v>
                </c:pt>
                <c:pt idx="28">
                  <c:v>5.605989649658815E-2</c:v>
                </c:pt>
                <c:pt idx="29">
                  <c:v>5.277177221157961E-2</c:v>
                </c:pt>
                <c:pt idx="30">
                  <c:v>5.1499241388277099E-2</c:v>
                </c:pt>
                <c:pt idx="31">
                  <c:v>5.7065986497457734E-2</c:v>
                </c:pt>
                <c:pt idx="32">
                  <c:v>6.3518897451075182E-2</c:v>
                </c:pt>
              </c:numCache>
            </c:numRef>
          </c:val>
          <c:smooth val="0"/>
          <c:extLst>
            <c:ext xmlns:c16="http://schemas.microsoft.com/office/drawing/2014/chart" uri="{C3380CC4-5D6E-409C-BE32-E72D297353CC}">
              <c16:uniqueId val="{00000003-7786-4065-BC03-27F604535247}"/>
            </c:ext>
          </c:extLst>
        </c:ser>
        <c:ser>
          <c:idx val="4"/>
          <c:order val="4"/>
          <c:tx>
            <c:strRef>
              <c:f>MAPrice_SplitPriceIndices!$G$739</c:f>
              <c:strCache>
                <c:ptCount val="1"/>
                <c:pt idx="0">
                  <c:v> MAPriceSL </c:v>
                </c:pt>
              </c:strCache>
            </c:strRef>
          </c:tx>
          <c:spPr>
            <a:ln w="12700">
              <a:solidFill>
                <a:srgbClr val="800080"/>
              </a:solidFill>
              <a:prstDash val="solid"/>
            </a:ln>
          </c:spPr>
          <c:marker>
            <c:symbol val="star"/>
            <c:size val="5"/>
            <c:spPr>
              <a:noFill/>
              <a:ln>
                <a:solidFill>
                  <a:srgbClr val="800080"/>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MAPrice_SplitPriceIndices!$G$740:$G$772</c:f>
              <c:numCache>
                <c:formatCode>0.0000</c:formatCode>
                <c:ptCount val="33"/>
                <c:pt idx="0">
                  <c:v>0.17733067997383364</c:v>
                </c:pt>
                <c:pt idx="1">
                  <c:v>0.17382212359988292</c:v>
                </c:pt>
                <c:pt idx="2">
                  <c:v>0.16648596793375151</c:v>
                </c:pt>
                <c:pt idx="3">
                  <c:v>0.16366406931008257</c:v>
                </c:pt>
                <c:pt idx="4">
                  <c:v>0.15849651260749012</c:v>
                </c:pt>
                <c:pt idx="5">
                  <c:v>0.14845038208784758</c:v>
                </c:pt>
                <c:pt idx="6">
                  <c:v>0.14263159501186204</c:v>
                </c:pt>
                <c:pt idx="7">
                  <c:v>0.13870343160122961</c:v>
                </c:pt>
                <c:pt idx="8">
                  <c:v>0.13834370298301787</c:v>
                </c:pt>
                <c:pt idx="9">
                  <c:v>0.13883169132186088</c:v>
                </c:pt>
                <c:pt idx="10">
                  <c:v>0.13637434524180217</c:v>
                </c:pt>
                <c:pt idx="11">
                  <c:v>0.13839378271906419</c:v>
                </c:pt>
                <c:pt idx="12">
                  <c:v>0.137094776457027</c:v>
                </c:pt>
                <c:pt idx="13">
                  <c:v>0.13754919693887621</c:v>
                </c:pt>
                <c:pt idx="14">
                  <c:v>0.13571870031788577</c:v>
                </c:pt>
                <c:pt idx="15">
                  <c:v>0.13253180626056432</c:v>
                </c:pt>
                <c:pt idx="16">
                  <c:v>0.13307574622055532</c:v>
                </c:pt>
                <c:pt idx="17">
                  <c:v>0.12902663739282741</c:v>
                </c:pt>
                <c:pt idx="18">
                  <c:v>0.1311367311481699</c:v>
                </c:pt>
                <c:pt idx="19">
                  <c:v>0.14649772772564298</c:v>
                </c:pt>
                <c:pt idx="20">
                  <c:v>0.14451393046936856</c:v>
                </c:pt>
                <c:pt idx="21">
                  <c:v>0.13917662389688815</c:v>
                </c:pt>
                <c:pt idx="22">
                  <c:v>0.1359651866229519</c:v>
                </c:pt>
                <c:pt idx="23">
                  <c:v>0.13356105420030781</c:v>
                </c:pt>
                <c:pt idx="24">
                  <c:v>0.13299677808981036</c:v>
                </c:pt>
                <c:pt idx="25">
                  <c:v>0.13097521870808962</c:v>
                </c:pt>
                <c:pt idx="26">
                  <c:v>6.9510054295126689E-2</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4-7786-4065-BC03-27F604535247}"/>
            </c:ext>
          </c:extLst>
        </c:ser>
        <c:ser>
          <c:idx val="5"/>
          <c:order val="5"/>
          <c:tx>
            <c:strRef>
              <c:f>MAPrice_SplitPriceIndices!$H$739</c:f>
              <c:strCache>
                <c:ptCount val="1"/>
                <c:pt idx="0">
                  <c:v> MAPriceSPA </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MAPrice_SplitPriceIndices!$B$740:$B$772</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MAPrice_SplitPriceIndices!$H$740:$H$772</c:f>
              <c:numCache>
                <c:formatCode>0.0000</c:formatCode>
                <c:ptCount val="33"/>
                <c:pt idx="0">
                  <c:v>6.0305970797081408E-2</c:v>
                </c:pt>
                <c:pt idx="1">
                  <c:v>5.9923571961560639E-2</c:v>
                </c:pt>
                <c:pt idx="2">
                  <c:v>5.7923126080769986E-2</c:v>
                </c:pt>
                <c:pt idx="3">
                  <c:v>5.7995953731525413E-2</c:v>
                </c:pt>
                <c:pt idx="4">
                  <c:v>5.5709808485059513E-2</c:v>
                </c:pt>
                <c:pt idx="5">
                  <c:v>5.3315307030709101E-2</c:v>
                </c:pt>
                <c:pt idx="6">
                  <c:v>5.0994682100003845E-2</c:v>
                </c:pt>
                <c:pt idx="7">
                  <c:v>4.9940972462310461E-2</c:v>
                </c:pt>
                <c:pt idx="8">
                  <c:v>4.877943202617132E-2</c:v>
                </c:pt>
                <c:pt idx="9">
                  <c:v>4.8338253591334542E-2</c:v>
                </c:pt>
                <c:pt idx="10">
                  <c:v>4.9273672368632865E-2</c:v>
                </c:pt>
                <c:pt idx="11">
                  <c:v>5.2812415938530664E-2</c:v>
                </c:pt>
                <c:pt idx="12">
                  <c:v>5.3601487749117917E-2</c:v>
                </c:pt>
                <c:pt idx="13">
                  <c:v>5.4573112830417284E-2</c:v>
                </c:pt>
                <c:pt idx="14">
                  <c:v>5.4577414290393977E-2</c:v>
                </c:pt>
                <c:pt idx="15">
                  <c:v>5.5525408269887951E-2</c:v>
                </c:pt>
                <c:pt idx="16">
                  <c:v>5.9388140993291622E-2</c:v>
                </c:pt>
                <c:pt idx="17">
                  <c:v>5.8595552376711969E-2</c:v>
                </c:pt>
                <c:pt idx="18">
                  <c:v>6.124809848640294E-2</c:v>
                </c:pt>
                <c:pt idx="19">
                  <c:v>6.0202437284810562E-2</c:v>
                </c:pt>
                <c:pt idx="20">
                  <c:v>5.6551816884328671E-2</c:v>
                </c:pt>
                <c:pt idx="21">
                  <c:v>5.3097703637915605E-2</c:v>
                </c:pt>
                <c:pt idx="22">
                  <c:v>5.1042891530629304E-2</c:v>
                </c:pt>
                <c:pt idx="23">
                  <c:v>4.9816818868051858E-2</c:v>
                </c:pt>
                <c:pt idx="24">
                  <c:v>5.0074650108366446E-2</c:v>
                </c:pt>
                <c:pt idx="25">
                  <c:v>4.8806780855324271E-2</c:v>
                </c:pt>
                <c:pt idx="26">
                  <c:v>4.8558481241241076E-2</c:v>
                </c:pt>
                <c:pt idx="27">
                  <c:v>4.9158122097904274E-2</c:v>
                </c:pt>
                <c:pt idx="28">
                  <c:v>4.8174959627441644E-2</c:v>
                </c:pt>
                <c:pt idx="29">
                  <c:v>4.5876479309777181E-2</c:v>
                </c:pt>
                <c:pt idx="30">
                  <c:v>4.4913368708538626E-2</c:v>
                </c:pt>
                <c:pt idx="31">
                  <c:v>4.8387798673284167E-2</c:v>
                </c:pt>
                <c:pt idx="32">
                  <c:v>5.0540975857081706E-2</c:v>
                </c:pt>
              </c:numCache>
            </c:numRef>
          </c:val>
          <c:smooth val="0"/>
          <c:extLst>
            <c:ext xmlns:c16="http://schemas.microsoft.com/office/drawing/2014/chart" uri="{C3380CC4-5D6E-409C-BE32-E72D297353CC}">
              <c16:uniqueId val="{00000005-7786-4065-BC03-27F604535247}"/>
            </c:ext>
          </c:extLst>
        </c:ser>
        <c:dLbls>
          <c:showLegendKey val="0"/>
          <c:showVal val="0"/>
          <c:showCatName val="0"/>
          <c:showSerName val="0"/>
          <c:showPercent val="0"/>
          <c:showBubbleSize val="0"/>
        </c:dLbls>
        <c:marker val="1"/>
        <c:smooth val="0"/>
        <c:axId val="1277666464"/>
        <c:axId val="1"/>
      </c:lineChart>
      <c:catAx>
        <c:axId val="1277666464"/>
        <c:scaling>
          <c:orientation val="minMax"/>
        </c:scaling>
        <c:delete val="0"/>
        <c:axPos val="b"/>
        <c:majorGridlines/>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_(\$* #,##0.00_);_(\$* \(#,##0.00\);_(\$* &quot;-&quot;??_);_(@_)"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77666464"/>
        <c:crosses val="autoZero"/>
        <c:crossBetween val="between"/>
      </c:valAx>
      <c:spPr>
        <a:solidFill>
          <a:srgbClr val="C0C0C0"/>
        </a:solidFill>
        <a:ln w="12700">
          <a:solidFill>
            <a:srgbClr val="808080"/>
          </a:solidFill>
          <a:prstDash val="solid"/>
        </a:ln>
      </c:spPr>
    </c:plotArea>
    <c:legend>
      <c:legendPos val="r"/>
      <c:layout>
        <c:manualLayout>
          <c:xMode val="edge"/>
          <c:yMode val="edge"/>
          <c:wMode val="edge"/>
          <c:hMode val="edge"/>
          <c:x val="0.82649596723224583"/>
          <c:y val="0.39811108631663955"/>
          <c:w val="0.97210974337628908"/>
          <c:h val="0.65857035077093085"/>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12-Month Moving Average Real Price </a:t>
            </a:r>
          </a:p>
        </c:rich>
      </c:tx>
      <c:overlay val="0"/>
    </c:title>
    <c:autoTitleDeleted val="0"/>
    <c:plotArea>
      <c:layout/>
      <c:lineChart>
        <c:grouping val="standard"/>
        <c:varyColors val="0"/>
        <c:ser>
          <c:idx val="0"/>
          <c:order val="0"/>
          <c:tx>
            <c:v>Residential</c:v>
          </c:tx>
          <c:cat>
            <c:numRef>
              <c:f>MAPrice_SplitPriceIndices!$B$744:$B$772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MAPrice_SplitPriceIndices!$AS$744:$AS$772</c:f>
              <c:numCache>
                <c:formatCode>0.0000</c:formatCode>
                <c:ptCount val="29"/>
                <c:pt idx="0">
                  <c:v>71.874412116445086</c:v>
                </c:pt>
                <c:pt idx="1">
                  <c:v>67.752283050553672</c:v>
                </c:pt>
                <c:pt idx="2">
                  <c:v>65.23095435042751</c:v>
                </c:pt>
                <c:pt idx="3">
                  <c:v>63.54420393513788</c:v>
                </c:pt>
                <c:pt idx="4">
                  <c:v>62.11536319666574</c:v>
                </c:pt>
                <c:pt idx="5">
                  <c:v>61.223845620287733</c:v>
                </c:pt>
                <c:pt idx="6">
                  <c:v>61.443091119221464</c:v>
                </c:pt>
                <c:pt idx="7">
                  <c:v>64.752728182796488</c:v>
                </c:pt>
                <c:pt idx="8">
                  <c:v>64.99785244317647</c:v>
                </c:pt>
                <c:pt idx="9">
                  <c:v>65.949956547650444</c:v>
                </c:pt>
                <c:pt idx="10">
                  <c:v>65.663084227426921</c:v>
                </c:pt>
                <c:pt idx="11">
                  <c:v>66.427554904188042</c:v>
                </c:pt>
                <c:pt idx="12">
                  <c:v>70.163555375724968</c:v>
                </c:pt>
                <c:pt idx="13">
                  <c:v>69.377962802813869</c:v>
                </c:pt>
                <c:pt idx="14">
                  <c:v>71.907339677402291</c:v>
                </c:pt>
                <c:pt idx="15">
                  <c:v>71.623162421069523</c:v>
                </c:pt>
                <c:pt idx="16">
                  <c:v>67.575293262044653</c:v>
                </c:pt>
                <c:pt idx="17">
                  <c:v>64.040263626259687</c:v>
                </c:pt>
                <c:pt idx="18">
                  <c:v>61.870723563734991</c:v>
                </c:pt>
                <c:pt idx="19">
                  <c:v>61.802876931077499</c:v>
                </c:pt>
                <c:pt idx="20">
                  <c:v>62.409700964947106</c:v>
                </c:pt>
                <c:pt idx="21">
                  <c:v>61.026827566474928</c:v>
                </c:pt>
                <c:pt idx="22">
                  <c:v>59.012947370419184</c:v>
                </c:pt>
                <c:pt idx="23">
                  <c:v>57.74669174485777</c:v>
                </c:pt>
                <c:pt idx="24">
                  <c:v>56.059896496588152</c:v>
                </c:pt>
                <c:pt idx="25">
                  <c:v>52.771772211579609</c:v>
                </c:pt>
                <c:pt idx="26">
                  <c:v>51.499241388277099</c:v>
                </c:pt>
                <c:pt idx="27">
                  <c:v>57.065986497457736</c:v>
                </c:pt>
                <c:pt idx="28">
                  <c:v>63.518897451075183</c:v>
                </c:pt>
              </c:numCache>
            </c:numRef>
          </c:val>
          <c:smooth val="0"/>
          <c:extLst>
            <c:ext xmlns:c16="http://schemas.microsoft.com/office/drawing/2014/chart" uri="{C3380CC4-5D6E-409C-BE32-E72D297353CC}">
              <c16:uniqueId val="{00000000-F38E-4DB5-90E8-2F8478B06915}"/>
            </c:ext>
          </c:extLst>
        </c:ser>
        <c:ser>
          <c:idx val="1"/>
          <c:order val="1"/>
          <c:tx>
            <c:v>Commercial</c:v>
          </c:tx>
          <c:spPr>
            <a:ln w="25400">
              <a:solidFill>
                <a:srgbClr val="993366"/>
              </a:solidFill>
              <a:prstDash val="solid"/>
            </a:ln>
          </c:spPr>
          <c:cat>
            <c:numRef>
              <c:f>MAPrice_SplitPriceIndices!$B$744:$B$772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MAPrice_SplitPriceIndices!$AT$744:$AT$772</c:f>
              <c:numCache>
                <c:formatCode>_("$"* #,##0.00000_);_("$"* \(#,##0.00000\);_("$"* "-"??_);_(@_)</c:formatCode>
                <c:ptCount val="29"/>
              </c:numCache>
            </c:numRef>
          </c:val>
          <c:smooth val="0"/>
          <c:extLst>
            <c:ext xmlns:c16="http://schemas.microsoft.com/office/drawing/2014/chart" uri="{C3380CC4-5D6E-409C-BE32-E72D297353CC}">
              <c16:uniqueId val="{00000001-F38E-4DB5-90E8-2F8478B06915}"/>
            </c:ext>
          </c:extLst>
        </c:ser>
        <c:ser>
          <c:idx val="2"/>
          <c:order val="2"/>
          <c:tx>
            <c:v>Residential Last Year</c:v>
          </c:tx>
          <c:spPr>
            <a:ln w="12700">
              <a:solidFill>
                <a:srgbClr val="0066CC"/>
              </a:solidFill>
              <a:prstDash val="sysDash"/>
            </a:ln>
          </c:spPr>
          <c:marker>
            <c:symbol val="none"/>
          </c:marker>
          <c:cat>
            <c:numRef>
              <c:f>MAPrice_SplitPriceIndices!$B$744:$B$772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MAPrice_SplitPriceIndices!$AU$744:$AU$772</c:f>
              <c:numCache>
                <c:formatCode>_("$"* #,##0.00000_);_("$"* \(#,##0.00000\);_("$"* "-"??_);_(@_)</c:formatCode>
                <c:ptCount val="29"/>
              </c:numCache>
            </c:numRef>
          </c:val>
          <c:smooth val="0"/>
          <c:extLst>
            <c:ext xmlns:c16="http://schemas.microsoft.com/office/drawing/2014/chart" uri="{C3380CC4-5D6E-409C-BE32-E72D297353CC}">
              <c16:uniqueId val="{00000002-F38E-4DB5-90E8-2F8478B06915}"/>
            </c:ext>
          </c:extLst>
        </c:ser>
        <c:ser>
          <c:idx val="3"/>
          <c:order val="3"/>
          <c:tx>
            <c:v>Commercial Last Year</c:v>
          </c:tx>
          <c:spPr>
            <a:ln w="22225">
              <a:solidFill>
                <a:srgbClr val="FF0000"/>
              </a:solidFill>
              <a:prstDash val="sysDot"/>
            </a:ln>
          </c:spPr>
          <c:marker>
            <c:symbol val="none"/>
          </c:marker>
          <c:cat>
            <c:numRef>
              <c:f>MAPrice_SplitPriceIndices!$B$744:$B$772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MAPrice_SplitPriceIndices!$AV$744:$AV$772</c:f>
              <c:numCache>
                <c:formatCode>_("$"* #,##0.00000_);_("$"* \(#,##0.00000\);_("$"* "-"??_);_(@_)</c:formatCode>
                <c:ptCount val="29"/>
              </c:numCache>
            </c:numRef>
          </c:val>
          <c:smooth val="0"/>
          <c:extLst>
            <c:ext xmlns:c16="http://schemas.microsoft.com/office/drawing/2014/chart" uri="{C3380CC4-5D6E-409C-BE32-E72D297353CC}">
              <c16:uniqueId val="{00000003-F38E-4DB5-90E8-2F8478B06915}"/>
            </c:ext>
          </c:extLst>
        </c:ser>
        <c:dLbls>
          <c:showLegendKey val="0"/>
          <c:showVal val="0"/>
          <c:showCatName val="0"/>
          <c:showSerName val="0"/>
          <c:showPercent val="0"/>
          <c:showBubbleSize val="0"/>
        </c:dLbls>
        <c:marker val="1"/>
        <c:smooth val="0"/>
        <c:axId val="1277661216"/>
        <c:axId val="1"/>
      </c:lineChart>
      <c:catAx>
        <c:axId val="127766121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5"/>
        <c:tickMarkSkip val="5"/>
        <c:noMultiLvlLbl val="0"/>
      </c:catAx>
      <c:valAx>
        <c:axId val="1"/>
        <c:scaling>
          <c:orientation val="minMax"/>
          <c:min val="40"/>
        </c:scaling>
        <c:delete val="0"/>
        <c:axPos val="l"/>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7661216"/>
        <c:crosses val="autoZero"/>
        <c:crossBetween val="between"/>
      </c:valAx>
    </c:plotArea>
    <c:legend>
      <c:legendPos val="r"/>
      <c:layout>
        <c:manualLayout>
          <c:xMode val="edge"/>
          <c:yMode val="edge"/>
          <c:wMode val="edge"/>
          <c:hMode val="edge"/>
          <c:x val="0.4242621079273946"/>
          <c:y val="0.92458765532537213"/>
          <c:w val="0.57638666193323307"/>
          <c:h val="0.97737823362485587"/>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Residential Real Price of Electricity, 12mth.MA (using level chg)</a:t>
            </a:r>
          </a:p>
        </c:rich>
      </c:tx>
      <c:layout>
        <c:manualLayout>
          <c:xMode val="edge"/>
          <c:yMode val="edge"/>
          <c:x val="0.12947239183459655"/>
          <c:y val="6.7287102019856215E-2"/>
        </c:manualLayout>
      </c:layout>
      <c:overlay val="0"/>
      <c:spPr>
        <a:noFill/>
        <a:ln w="25400">
          <a:noFill/>
        </a:ln>
      </c:spPr>
    </c:title>
    <c:autoTitleDeleted val="0"/>
    <c:plotArea>
      <c:layout>
        <c:manualLayout>
          <c:layoutTarget val="inner"/>
          <c:xMode val="edge"/>
          <c:yMode val="edge"/>
          <c:x val="0.1146314783242833"/>
          <c:y val="0.16528808898887637"/>
          <c:w val="0.822770720618621"/>
          <c:h val="0.62925842603007953"/>
        </c:manualLayout>
      </c:layout>
      <c:lineChart>
        <c:grouping val="standard"/>
        <c:varyColors val="0"/>
        <c:ser>
          <c:idx val="0"/>
          <c:order val="0"/>
          <c:tx>
            <c:v>RealMA_ResPrice</c:v>
          </c:tx>
          <c:spPr>
            <a:ln w="12700">
              <a:solidFill>
                <a:srgbClr val="000080"/>
              </a:solidFill>
              <a:prstDash val="solid"/>
            </a:ln>
          </c:spPr>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MAPrice_SplitPriceIndices!$F$14:$F$317</c:f>
              <c:numCache>
                <c:formatCode>0.0000</c:formatCode>
                <c:ptCount val="304"/>
                <c:pt idx="0">
                  <c:v>7.7517723002353545E-2</c:v>
                </c:pt>
                <c:pt idx="1">
                  <c:v>7.7592660215712914E-2</c:v>
                </c:pt>
                <c:pt idx="2">
                  <c:v>7.7500740345102653E-2</c:v>
                </c:pt>
                <c:pt idx="3">
                  <c:v>7.7398188343201516E-2</c:v>
                </c:pt>
                <c:pt idx="4">
                  <c:v>7.7108368669172159E-2</c:v>
                </c:pt>
                <c:pt idx="5">
                  <c:v>7.6809739917508113E-2</c:v>
                </c:pt>
                <c:pt idx="6">
                  <c:v>7.663783868677268E-2</c:v>
                </c:pt>
                <c:pt idx="7">
                  <c:v>7.6446341876261967E-2</c:v>
                </c:pt>
                <c:pt idx="8">
                  <c:v>7.6298923934954091E-2</c:v>
                </c:pt>
                <c:pt idx="9">
                  <c:v>7.6167660886225355E-2</c:v>
                </c:pt>
                <c:pt idx="10">
                  <c:v>7.6095643040951913E-2</c:v>
                </c:pt>
                <c:pt idx="11">
                  <c:v>7.598975098398239E-2</c:v>
                </c:pt>
                <c:pt idx="12">
                  <c:v>7.5778233702451972E-2</c:v>
                </c:pt>
                <c:pt idx="13">
                  <c:v>7.5703206124852609E-2</c:v>
                </c:pt>
                <c:pt idx="14">
                  <c:v>7.5579976823733186E-2</c:v>
                </c:pt>
                <c:pt idx="15">
                  <c:v>7.5579887670250825E-2</c:v>
                </c:pt>
                <c:pt idx="16">
                  <c:v>7.5667983293627714E-2</c:v>
                </c:pt>
                <c:pt idx="17">
                  <c:v>7.5826749586354339E-2</c:v>
                </c:pt>
                <c:pt idx="18">
                  <c:v>7.5834220344570935E-2</c:v>
                </c:pt>
                <c:pt idx="19">
                  <c:v>7.5802797130999147E-2</c:v>
                </c:pt>
                <c:pt idx="20">
                  <c:v>7.5785431079258378E-2</c:v>
                </c:pt>
                <c:pt idx="21">
                  <c:v>7.5813245813031796E-2</c:v>
                </c:pt>
                <c:pt idx="22">
                  <c:v>7.5543136940645073E-2</c:v>
                </c:pt>
                <c:pt idx="23">
                  <c:v>7.5287115453681497E-2</c:v>
                </c:pt>
                <c:pt idx="24">
                  <c:v>7.5006465095149383E-2</c:v>
                </c:pt>
                <c:pt idx="25">
                  <c:v>7.4710304520531887E-2</c:v>
                </c:pt>
                <c:pt idx="26">
                  <c:v>7.4412106732618805E-2</c:v>
                </c:pt>
                <c:pt idx="27">
                  <c:v>7.3971828454633515E-2</c:v>
                </c:pt>
                <c:pt idx="28">
                  <c:v>7.3831567533399464E-2</c:v>
                </c:pt>
                <c:pt idx="29">
                  <c:v>7.3714279103823249E-2</c:v>
                </c:pt>
                <c:pt idx="30">
                  <c:v>7.3558088162107196E-2</c:v>
                </c:pt>
                <c:pt idx="31">
                  <c:v>7.3416616316960864E-2</c:v>
                </c:pt>
                <c:pt idx="32">
                  <c:v>7.322107484094427E-2</c:v>
                </c:pt>
                <c:pt idx="33">
                  <c:v>7.3055118970059965E-2</c:v>
                </c:pt>
                <c:pt idx="34">
                  <c:v>7.3114316386147349E-2</c:v>
                </c:pt>
                <c:pt idx="35">
                  <c:v>7.3162473633162944E-2</c:v>
                </c:pt>
                <c:pt idx="36">
                  <c:v>7.3304430354341629E-2</c:v>
                </c:pt>
                <c:pt idx="37">
                  <c:v>7.3395955242824953E-2</c:v>
                </c:pt>
                <c:pt idx="38">
                  <c:v>7.3631196626773046E-2</c:v>
                </c:pt>
                <c:pt idx="39">
                  <c:v>7.397929368886165E-2</c:v>
                </c:pt>
                <c:pt idx="40">
                  <c:v>7.4208061442435747E-2</c:v>
                </c:pt>
                <c:pt idx="41">
                  <c:v>7.4399377466619523E-2</c:v>
                </c:pt>
                <c:pt idx="42">
                  <c:v>7.4728628693194007E-2</c:v>
                </c:pt>
                <c:pt idx="43">
                  <c:v>7.4740687081234894E-2</c:v>
                </c:pt>
                <c:pt idx="44">
                  <c:v>7.4812887429235433E-2</c:v>
                </c:pt>
                <c:pt idx="45">
                  <c:v>7.4834703178719875E-2</c:v>
                </c:pt>
                <c:pt idx="46">
                  <c:v>7.4769522794701684E-2</c:v>
                </c:pt>
                <c:pt idx="47">
                  <c:v>7.4671247200460769E-2</c:v>
                </c:pt>
                <c:pt idx="48">
                  <c:v>7.4595179145937454E-2</c:v>
                </c:pt>
                <c:pt idx="49">
                  <c:v>7.4275784285038685E-2</c:v>
                </c:pt>
                <c:pt idx="50">
                  <c:v>7.375583140258675E-2</c:v>
                </c:pt>
                <c:pt idx="51">
                  <c:v>7.330354496623738E-2</c:v>
                </c:pt>
                <c:pt idx="52">
                  <c:v>7.2661985932281223E-2</c:v>
                </c:pt>
                <c:pt idx="53">
                  <c:v>7.1933103563861608E-2</c:v>
                </c:pt>
                <c:pt idx="54">
                  <c:v>7.121571342834819E-2</c:v>
                </c:pt>
                <c:pt idx="55">
                  <c:v>7.086516279242637E-2</c:v>
                </c:pt>
                <c:pt idx="56">
                  <c:v>7.0506156127534123E-2</c:v>
                </c:pt>
                <c:pt idx="57">
                  <c:v>7.0151791737490518E-2</c:v>
                </c:pt>
                <c:pt idx="58">
                  <c:v>6.9789038444121113E-2</c:v>
                </c:pt>
                <c:pt idx="59">
                  <c:v>6.9439653571477633E-2</c:v>
                </c:pt>
                <c:pt idx="60">
                  <c:v>6.9105085727770785E-2</c:v>
                </c:pt>
                <c:pt idx="61">
                  <c:v>6.8771878994268565E-2</c:v>
                </c:pt>
                <c:pt idx="62">
                  <c:v>6.8558714463850687E-2</c:v>
                </c:pt>
                <c:pt idx="63">
                  <c:v>6.8212018960352186E-2</c:v>
                </c:pt>
                <c:pt idx="64">
                  <c:v>6.7959896928592292E-2</c:v>
                </c:pt>
                <c:pt idx="65">
                  <c:v>6.780908945767064E-2</c:v>
                </c:pt>
                <c:pt idx="66">
                  <c:v>6.7644392553391941E-2</c:v>
                </c:pt>
                <c:pt idx="67">
                  <c:v>6.7445204302287107E-2</c:v>
                </c:pt>
                <c:pt idx="68">
                  <c:v>6.7222851957880553E-2</c:v>
                </c:pt>
                <c:pt idx="69">
                  <c:v>6.70053045949556E-2</c:v>
                </c:pt>
                <c:pt idx="70">
                  <c:v>6.6783611494337786E-2</c:v>
                </c:pt>
                <c:pt idx="71">
                  <c:v>6.6509347171286023E-2</c:v>
                </c:pt>
                <c:pt idx="72">
                  <c:v>6.6197223786935142E-2</c:v>
                </c:pt>
                <c:pt idx="73">
                  <c:v>6.6055611057384458E-2</c:v>
                </c:pt>
                <c:pt idx="74">
                  <c:v>6.590575719357411E-2</c:v>
                </c:pt>
                <c:pt idx="75">
                  <c:v>6.5749838405406796E-2</c:v>
                </c:pt>
                <c:pt idx="76">
                  <c:v>6.5530046824904653E-2</c:v>
                </c:pt>
                <c:pt idx="77">
                  <c:v>6.5361082003453808E-2</c:v>
                </c:pt>
                <c:pt idx="78">
                  <c:v>6.513521342547253E-2</c:v>
                </c:pt>
                <c:pt idx="79">
                  <c:v>6.4913662192448554E-2</c:v>
                </c:pt>
                <c:pt idx="80">
                  <c:v>6.4726561823136228E-2</c:v>
                </c:pt>
                <c:pt idx="81">
                  <c:v>6.4524594209582661E-2</c:v>
                </c:pt>
                <c:pt idx="82">
                  <c:v>6.4369786214219168E-2</c:v>
                </c:pt>
                <c:pt idx="83">
                  <c:v>6.4302075068612116E-2</c:v>
                </c:pt>
                <c:pt idx="84">
                  <c:v>6.4188238372840364E-2</c:v>
                </c:pt>
                <c:pt idx="85">
                  <c:v>6.4105052087697248E-2</c:v>
                </c:pt>
                <c:pt idx="86">
                  <c:v>6.4001306747701062E-2</c:v>
                </c:pt>
                <c:pt idx="87">
                  <c:v>6.38951274273271E-2</c:v>
                </c:pt>
                <c:pt idx="88">
                  <c:v>6.3763520530054199E-2</c:v>
                </c:pt>
                <c:pt idx="89">
                  <c:v>6.3631077875933431E-2</c:v>
                </c:pt>
                <c:pt idx="90">
                  <c:v>6.3485946037265054E-2</c:v>
                </c:pt>
                <c:pt idx="91">
                  <c:v>6.3344301323291122E-2</c:v>
                </c:pt>
                <c:pt idx="92">
                  <c:v>6.3217863025562343E-2</c:v>
                </c:pt>
                <c:pt idx="93">
                  <c:v>6.3114834102632592E-2</c:v>
                </c:pt>
                <c:pt idx="94">
                  <c:v>6.2980093376941423E-2</c:v>
                </c:pt>
                <c:pt idx="95">
                  <c:v>6.2803086314408577E-2</c:v>
                </c:pt>
                <c:pt idx="96">
                  <c:v>6.2661240910064267E-2</c:v>
                </c:pt>
                <c:pt idx="97">
                  <c:v>6.254255271518705E-2</c:v>
                </c:pt>
                <c:pt idx="98">
                  <c:v>6.250122767305577E-2</c:v>
                </c:pt>
                <c:pt idx="99">
                  <c:v>6.2426061694083879E-2</c:v>
                </c:pt>
                <c:pt idx="100">
                  <c:v>6.2282735137869118E-2</c:v>
                </c:pt>
                <c:pt idx="101">
                  <c:v>6.2137159850346423E-2</c:v>
                </c:pt>
                <c:pt idx="102">
                  <c:v>6.2075968160135608E-2</c:v>
                </c:pt>
                <c:pt idx="103">
                  <c:v>6.2011805090698896E-2</c:v>
                </c:pt>
                <c:pt idx="104">
                  <c:v>6.1874747356070521E-2</c:v>
                </c:pt>
                <c:pt idx="105">
                  <c:v>6.1732257219051172E-2</c:v>
                </c:pt>
                <c:pt idx="106">
                  <c:v>6.162021014571975E-2</c:v>
                </c:pt>
                <c:pt idx="107">
                  <c:v>6.1518392407706408E-2</c:v>
                </c:pt>
                <c:pt idx="108">
                  <c:v>6.1426863152034161E-2</c:v>
                </c:pt>
                <c:pt idx="109">
                  <c:v>6.141165993094936E-2</c:v>
                </c:pt>
                <c:pt idx="110">
                  <c:v>6.1214497591693839E-2</c:v>
                </c:pt>
                <c:pt idx="111">
                  <c:v>6.1147197594148502E-2</c:v>
                </c:pt>
                <c:pt idx="112">
                  <c:v>6.114321853024246E-2</c:v>
                </c:pt>
                <c:pt idx="113">
                  <c:v>6.1092138152140402E-2</c:v>
                </c:pt>
                <c:pt idx="114">
                  <c:v>6.1065541682764651E-2</c:v>
                </c:pt>
                <c:pt idx="115">
                  <c:v>6.1158665875116064E-2</c:v>
                </c:pt>
                <c:pt idx="116">
                  <c:v>6.130255487276759E-2</c:v>
                </c:pt>
                <c:pt idx="117">
                  <c:v>6.1281069312125853E-2</c:v>
                </c:pt>
                <c:pt idx="118">
                  <c:v>6.1242644201408458E-2</c:v>
                </c:pt>
                <c:pt idx="119">
                  <c:v>6.1200096548061335E-2</c:v>
                </c:pt>
                <c:pt idx="120">
                  <c:v>6.1090513886210861E-2</c:v>
                </c:pt>
                <c:pt idx="121">
                  <c:v>6.0921859393163739E-2</c:v>
                </c:pt>
                <c:pt idx="122">
                  <c:v>6.0927844150931089E-2</c:v>
                </c:pt>
                <c:pt idx="123">
                  <c:v>6.0928062357778111E-2</c:v>
                </c:pt>
                <c:pt idx="124">
                  <c:v>6.1120339043293413E-2</c:v>
                </c:pt>
                <c:pt idx="125">
                  <c:v>6.1335451882792748E-2</c:v>
                </c:pt>
                <c:pt idx="126">
                  <c:v>6.1479376834062301E-2</c:v>
                </c:pt>
                <c:pt idx="127">
                  <c:v>6.1554333350039937E-2</c:v>
                </c:pt>
                <c:pt idx="128">
                  <c:v>6.1622030111526338E-2</c:v>
                </c:pt>
                <c:pt idx="129">
                  <c:v>6.1829635807646222E-2</c:v>
                </c:pt>
                <c:pt idx="130">
                  <c:v>6.2128993375929246E-2</c:v>
                </c:pt>
                <c:pt idx="131">
                  <c:v>6.2378653237283567E-2</c:v>
                </c:pt>
                <c:pt idx="132">
                  <c:v>6.271596036472267E-2</c:v>
                </c:pt>
                <c:pt idx="133">
                  <c:v>6.3319103957341943E-2</c:v>
                </c:pt>
                <c:pt idx="134">
                  <c:v>6.3905579116704733E-2</c:v>
                </c:pt>
                <c:pt idx="135">
                  <c:v>6.4363265512425757E-2</c:v>
                </c:pt>
                <c:pt idx="136">
                  <c:v>6.457464874380317E-2</c:v>
                </c:pt>
                <c:pt idx="137">
                  <c:v>6.4772814232447309E-2</c:v>
                </c:pt>
                <c:pt idx="138">
                  <c:v>6.5012784645534061E-2</c:v>
                </c:pt>
                <c:pt idx="139">
                  <c:v>6.5237934042696608E-2</c:v>
                </c:pt>
                <c:pt idx="140">
                  <c:v>6.5431581134317199E-2</c:v>
                </c:pt>
                <c:pt idx="141">
                  <c:v>6.5734417816351934E-2</c:v>
                </c:pt>
                <c:pt idx="142">
                  <c:v>6.5890995329167548E-2</c:v>
                </c:pt>
                <c:pt idx="143">
                  <c:v>6.6073653298044863E-2</c:v>
                </c:pt>
                <c:pt idx="144">
                  <c:v>6.6277373318439359E-2</c:v>
                </c:pt>
                <c:pt idx="145">
                  <c:v>6.5862342975555307E-2</c:v>
                </c:pt>
                <c:pt idx="146">
                  <c:v>6.5349504161900454E-2</c:v>
                </c:pt>
                <c:pt idx="147">
                  <c:v>6.4957619663850816E-2</c:v>
                </c:pt>
                <c:pt idx="148">
                  <c:v>6.488821832589857E-2</c:v>
                </c:pt>
                <c:pt idx="149">
                  <c:v>6.4811542772572436E-2</c:v>
                </c:pt>
                <c:pt idx="150">
                  <c:v>6.4785183284468487E-2</c:v>
                </c:pt>
                <c:pt idx="151">
                  <c:v>6.474045315494853E-2</c:v>
                </c:pt>
                <c:pt idx="152">
                  <c:v>6.4706986312239742E-2</c:v>
                </c:pt>
                <c:pt idx="153">
                  <c:v>6.4592741437938014E-2</c:v>
                </c:pt>
                <c:pt idx="154">
                  <c:v>6.4540206756620672E-2</c:v>
                </c:pt>
                <c:pt idx="155">
                  <c:v>6.446205715368529E-2</c:v>
                </c:pt>
                <c:pt idx="156">
                  <c:v>6.4351816008258997E-2</c:v>
                </c:pt>
                <c:pt idx="157">
                  <c:v>6.4824611391765027E-2</c:v>
                </c:pt>
                <c:pt idx="158">
                  <c:v>6.5336668418311608E-2</c:v>
                </c:pt>
                <c:pt idx="159">
                  <c:v>6.5756487785668158E-2</c:v>
                </c:pt>
                <c:pt idx="160">
                  <c:v>6.5957585436855537E-2</c:v>
                </c:pt>
                <c:pt idx="161">
                  <c:v>6.6124642723538157E-2</c:v>
                </c:pt>
                <c:pt idx="162">
                  <c:v>6.6209400587445691E-2</c:v>
                </c:pt>
                <c:pt idx="163">
                  <c:v>6.6304999756717151E-2</c:v>
                </c:pt>
                <c:pt idx="164">
                  <c:v>6.6450334842688766E-2</c:v>
                </c:pt>
                <c:pt idx="165">
                  <c:v>6.6593117701873233E-2</c:v>
                </c:pt>
                <c:pt idx="166">
                  <c:v>6.669921115140437E-2</c:v>
                </c:pt>
                <c:pt idx="167">
                  <c:v>6.6790602767278426E-2</c:v>
                </c:pt>
                <c:pt idx="168">
                  <c:v>6.6874347387340216E-2</c:v>
                </c:pt>
                <c:pt idx="169">
                  <c:v>6.6685223648192557E-2</c:v>
                </c:pt>
                <c:pt idx="170">
                  <c:v>6.6466737473041451E-2</c:v>
                </c:pt>
                <c:pt idx="171">
                  <c:v>6.6253694177651853E-2</c:v>
                </c:pt>
                <c:pt idx="172">
                  <c:v>6.5980173649603832E-2</c:v>
                </c:pt>
                <c:pt idx="173">
                  <c:v>6.5813425615896384E-2</c:v>
                </c:pt>
                <c:pt idx="174">
                  <c:v>6.5649384812192971E-2</c:v>
                </c:pt>
                <c:pt idx="175">
                  <c:v>6.5431848729902167E-2</c:v>
                </c:pt>
                <c:pt idx="176">
                  <c:v>6.5147573744953113E-2</c:v>
                </c:pt>
                <c:pt idx="177">
                  <c:v>6.4823499575174359E-2</c:v>
                </c:pt>
                <c:pt idx="178">
                  <c:v>6.453165483987329E-2</c:v>
                </c:pt>
                <c:pt idx="179">
                  <c:v>6.4299447075300789E-2</c:v>
                </c:pt>
                <c:pt idx="180">
                  <c:v>6.4093445962499593E-2</c:v>
                </c:pt>
                <c:pt idx="181">
                  <c:v>6.4506462037832987E-2</c:v>
                </c:pt>
                <c:pt idx="182">
                  <c:v>6.494073347854043E-2</c:v>
                </c:pt>
                <c:pt idx="183">
                  <c:v>6.5385054382098864E-2</c:v>
                </c:pt>
                <c:pt idx="184">
                  <c:v>6.5809552137473443E-2</c:v>
                </c:pt>
                <c:pt idx="185">
                  <c:v>6.6149067224459776E-2</c:v>
                </c:pt>
                <c:pt idx="186">
                  <c:v>6.6532311283644355E-2</c:v>
                </c:pt>
                <c:pt idx="187">
                  <c:v>6.6939438445355354E-2</c:v>
                </c:pt>
                <c:pt idx="188">
                  <c:v>6.738062044323527E-2</c:v>
                </c:pt>
                <c:pt idx="189">
                  <c:v>6.7915123404703875E-2</c:v>
                </c:pt>
                <c:pt idx="190">
                  <c:v>6.8470210904350973E-2</c:v>
                </c:pt>
                <c:pt idx="191">
                  <c:v>6.9008639146061743E-2</c:v>
                </c:pt>
                <c:pt idx="192">
                  <c:v>6.9495890891991915E-2</c:v>
                </c:pt>
                <c:pt idx="193">
                  <c:v>6.9667611658707704E-2</c:v>
                </c:pt>
                <c:pt idx="194">
                  <c:v>6.9794533554413701E-2</c:v>
                </c:pt>
                <c:pt idx="195">
                  <c:v>6.9873216861593437E-2</c:v>
                </c:pt>
                <c:pt idx="196">
                  <c:v>6.9985804215785319E-2</c:v>
                </c:pt>
                <c:pt idx="197">
                  <c:v>7.0111371772216671E-2</c:v>
                </c:pt>
                <c:pt idx="198">
                  <c:v>7.0248921094948277E-2</c:v>
                </c:pt>
                <c:pt idx="199">
                  <c:v>7.037721264591279E-2</c:v>
                </c:pt>
                <c:pt idx="200">
                  <c:v>7.0524433110542684E-2</c:v>
                </c:pt>
                <c:pt idx="201">
                  <c:v>7.0597253361468354E-2</c:v>
                </c:pt>
                <c:pt idx="202">
                  <c:v>7.0648394267614156E-2</c:v>
                </c:pt>
                <c:pt idx="203">
                  <c:v>7.06380210735046E-2</c:v>
                </c:pt>
                <c:pt idx="204">
                  <c:v>7.0693659530134165E-2</c:v>
                </c:pt>
                <c:pt idx="205">
                  <c:v>7.0423264904837871E-2</c:v>
                </c:pt>
                <c:pt idx="206">
                  <c:v>7.024733545481579E-2</c:v>
                </c:pt>
                <c:pt idx="207">
                  <c:v>7.0043031417150306E-2</c:v>
                </c:pt>
                <c:pt idx="208">
                  <c:v>6.9802794057471848E-2</c:v>
                </c:pt>
                <c:pt idx="209">
                  <c:v>6.9562205171149555E-2</c:v>
                </c:pt>
                <c:pt idx="210">
                  <c:v>6.92479981903701E-2</c:v>
                </c:pt>
                <c:pt idx="211">
                  <c:v>6.896129827638102E-2</c:v>
                </c:pt>
                <c:pt idx="212">
                  <c:v>6.8684022624758381E-2</c:v>
                </c:pt>
                <c:pt idx="213">
                  <c:v>6.8428989410617161E-2</c:v>
                </c:pt>
                <c:pt idx="214">
                  <c:v>6.8234892897085328E-2</c:v>
                </c:pt>
                <c:pt idx="215">
                  <c:v>6.8206061698995082E-2</c:v>
                </c:pt>
                <c:pt idx="216">
                  <c:v>6.8167269522912577E-2</c:v>
                </c:pt>
                <c:pt idx="217">
                  <c:v>6.9056472203793462E-2</c:v>
                </c:pt>
                <c:pt idx="218">
                  <c:v>6.9812131126191973E-2</c:v>
                </c:pt>
                <c:pt idx="219">
                  <c:v>7.0648286729369139E-2</c:v>
                </c:pt>
                <c:pt idx="220">
                  <c:v>7.155334841378784E-2</c:v>
                </c:pt>
                <c:pt idx="221">
                  <c:v>7.2035032219228981E-2</c:v>
                </c:pt>
                <c:pt idx="222">
                  <c:v>7.248699291658825E-2</c:v>
                </c:pt>
                <c:pt idx="223">
                  <c:v>7.2977537683045518E-2</c:v>
                </c:pt>
                <c:pt idx="224">
                  <c:v>7.344688340592341E-2</c:v>
                </c:pt>
                <c:pt idx="225">
                  <c:v>7.3941417419647021E-2</c:v>
                </c:pt>
                <c:pt idx="226">
                  <c:v>7.4312332243206339E-2</c:v>
                </c:pt>
                <c:pt idx="227">
                  <c:v>7.445037224513297E-2</c:v>
                </c:pt>
                <c:pt idx="228">
                  <c:v>7.4584244827324092E-2</c:v>
                </c:pt>
                <c:pt idx="229">
                  <c:v>7.3780347202211272E-2</c:v>
                </c:pt>
                <c:pt idx="230">
                  <c:v>7.3002346969745543E-2</c:v>
                </c:pt>
                <c:pt idx="231">
                  <c:v>7.2184480979550644E-2</c:v>
                </c:pt>
                <c:pt idx="232">
                  <c:v>7.1381959503689113E-2</c:v>
                </c:pt>
                <c:pt idx="233">
                  <c:v>7.1075043120957263E-2</c:v>
                </c:pt>
                <c:pt idx="234">
                  <c:v>7.0954267951294309E-2</c:v>
                </c:pt>
                <c:pt idx="235">
                  <c:v>7.081521761568256E-2</c:v>
                </c:pt>
                <c:pt idx="236">
                  <c:v>7.0676115261188763E-2</c:v>
                </c:pt>
                <c:pt idx="237">
                  <c:v>7.0514127060446061E-2</c:v>
                </c:pt>
                <c:pt idx="238">
                  <c:v>7.0350432529299747E-2</c:v>
                </c:pt>
                <c:pt idx="239">
                  <c:v>7.0159366031444778E-2</c:v>
                </c:pt>
                <c:pt idx="240">
                  <c:v>6.9972707651219199E-2</c:v>
                </c:pt>
                <c:pt idx="241">
                  <c:v>6.9597986190036917E-2</c:v>
                </c:pt>
                <c:pt idx="242">
                  <c:v>6.9198770695468301E-2</c:v>
                </c:pt>
                <c:pt idx="243">
                  <c:v>6.8794158691646137E-2</c:v>
                </c:pt>
                <c:pt idx="244">
                  <c:v>6.8336261134750137E-2</c:v>
                </c:pt>
                <c:pt idx="245">
                  <c:v>6.7858192373960693E-2</c:v>
                </c:pt>
                <c:pt idx="246">
                  <c:v>6.7380645997227137E-2</c:v>
                </c:pt>
                <c:pt idx="247">
                  <c:v>6.6901240531974146E-2</c:v>
                </c:pt>
                <c:pt idx="248">
                  <c:v>6.6413325460964692E-2</c:v>
                </c:pt>
                <c:pt idx="249">
                  <c:v>6.5925811712276947E-2</c:v>
                </c:pt>
                <c:pt idx="250">
                  <c:v>6.5453879456661007E-2</c:v>
                </c:pt>
                <c:pt idx="251">
                  <c:v>6.5070539248350601E-2</c:v>
                </c:pt>
                <c:pt idx="252">
                  <c:v>6.4665914935889246E-2</c:v>
                </c:pt>
                <c:pt idx="253">
                  <c:v>6.4511672669776171E-2</c:v>
                </c:pt>
                <c:pt idx="254">
                  <c:v>6.4385526490583211E-2</c:v>
                </c:pt>
                <c:pt idx="255">
                  <c:v>6.4248634613192648E-2</c:v>
                </c:pt>
                <c:pt idx="256">
                  <c:v>6.4125500401686228E-2</c:v>
                </c:pt>
                <c:pt idx="257">
                  <c:v>6.4048482526981268E-2</c:v>
                </c:pt>
                <c:pt idx="258">
                  <c:v>6.3964390929966808E-2</c:v>
                </c:pt>
                <c:pt idx="259">
                  <c:v>6.3897884145556236E-2</c:v>
                </c:pt>
                <c:pt idx="260">
                  <c:v>6.3812770843188357E-2</c:v>
                </c:pt>
                <c:pt idx="261">
                  <c:v>6.3715683455343244E-2</c:v>
                </c:pt>
                <c:pt idx="262">
                  <c:v>6.361142529384646E-2</c:v>
                </c:pt>
                <c:pt idx="263">
                  <c:v>6.3495277209106138E-2</c:v>
                </c:pt>
                <c:pt idx="264">
                  <c:v>6.3404834480005487E-2</c:v>
                </c:pt>
                <c:pt idx="265">
                  <c:v>6.3115353645770908E-2</c:v>
                </c:pt>
                <c:pt idx="266">
                  <c:v>6.2812812165599516E-2</c:v>
                </c:pt>
                <c:pt idx="267">
                  <c:v>6.2524910148655563E-2</c:v>
                </c:pt>
                <c:pt idx="268">
                  <c:v>6.2272100882224207E-2</c:v>
                </c:pt>
                <c:pt idx="269">
                  <c:v>6.2000884587171214E-2</c:v>
                </c:pt>
                <c:pt idx="270">
                  <c:v>6.1709648233376428E-2</c:v>
                </c:pt>
                <c:pt idx="271">
                  <c:v>6.1404758826298811E-2</c:v>
                </c:pt>
                <c:pt idx="272">
                  <c:v>6.1125282759088274E-2</c:v>
                </c:pt>
                <c:pt idx="273">
                  <c:v>6.0864296733317891E-2</c:v>
                </c:pt>
                <c:pt idx="274">
                  <c:v>6.0613569165899377E-2</c:v>
                </c:pt>
                <c:pt idx="275">
                  <c:v>6.0600231137412232E-2</c:v>
                </c:pt>
                <c:pt idx="276">
                  <c:v>6.0578665757712952E-2</c:v>
                </c:pt>
                <c:pt idx="277">
                  <c:v>6.0813755345179264E-2</c:v>
                </c:pt>
                <c:pt idx="278">
                  <c:v>6.1061381567212025E-2</c:v>
                </c:pt>
                <c:pt idx="279">
                  <c:v>6.1355293489323816E-2</c:v>
                </c:pt>
                <c:pt idx="280">
                  <c:v>6.1639738537674606E-2</c:v>
                </c:pt>
                <c:pt idx="281">
                  <c:v>6.1831848659724929E-2</c:v>
                </c:pt>
                <c:pt idx="282">
                  <c:v>6.199423653895398E-2</c:v>
                </c:pt>
                <c:pt idx="283">
                  <c:v>6.2149177479342392E-2</c:v>
                </c:pt>
                <c:pt idx="284">
                  <c:v>6.2317089094727225E-2</c:v>
                </c:pt>
                <c:pt idx="285">
                  <c:v>6.2484613605097571E-2</c:v>
                </c:pt>
                <c:pt idx="286">
                  <c:v>6.2683874076406298E-2</c:v>
                </c:pt>
                <c:pt idx="287">
                  <c:v>6.2724849021574991E-2</c:v>
                </c:pt>
                <c:pt idx="288">
                  <c:v>6.2760356277161894E-2</c:v>
                </c:pt>
                <c:pt idx="289">
                  <c:v>6.2720068146737071E-2</c:v>
                </c:pt>
                <c:pt idx="290">
                  <c:v>6.2700236552436284E-2</c:v>
                </c:pt>
                <c:pt idx="291">
                  <c:v>6.2611857522585232E-2</c:v>
                </c:pt>
                <c:pt idx="292">
                  <c:v>6.2489759976149251E-2</c:v>
                </c:pt>
                <c:pt idx="293">
                  <c:v>6.2421900454976774E-2</c:v>
                </c:pt>
                <c:pt idx="294">
                  <c:v>6.2357807180797593E-2</c:v>
                </c:pt>
                <c:pt idx="295">
                  <c:v>6.2299355968918946E-2</c:v>
                </c:pt>
                <c:pt idx="296">
                  <c:v>6.2243393270822872E-2</c:v>
                </c:pt>
                <c:pt idx="297">
                  <c:v>6.219440195816487E-2</c:v>
                </c:pt>
                <c:pt idx="298">
                  <c:v>6.2125898322112683E-2</c:v>
                </c:pt>
                <c:pt idx="299">
                  <c:v>6.1991375948501931E-2</c:v>
                </c:pt>
                <c:pt idx="300">
                  <c:v>6.1891435592993253E-2</c:v>
                </c:pt>
                <c:pt idx="301">
                  <c:v>6.1695177484979567E-2</c:v>
                </c:pt>
                <c:pt idx="302">
                  <c:v>6.1520384248202199E-2</c:v>
                </c:pt>
                <c:pt idx="303">
                  <c:v>6.1399893581030464E-2</c:v>
                </c:pt>
              </c:numCache>
            </c:numRef>
          </c:val>
          <c:smooth val="0"/>
          <c:extLst>
            <c:ext xmlns:c16="http://schemas.microsoft.com/office/drawing/2014/chart" uri="{C3380CC4-5D6E-409C-BE32-E72D297353CC}">
              <c16:uniqueId val="{00000000-F099-459A-836B-3CFFCCA22658}"/>
            </c:ext>
          </c:extLst>
        </c:ser>
        <c:ser>
          <c:idx val="1"/>
          <c:order val="1"/>
          <c:tx>
            <c:v>Decrease_ResPrice</c:v>
          </c:tx>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MAPrice_SplitPriceIndices!$BD$14:$BD$317</c:f>
              <c:numCache>
                <c:formatCode>0.0000</c:formatCode>
                <c:ptCount val="304"/>
                <c:pt idx="0">
                  <c:v>7.7517723002353545E-2</c:v>
                </c:pt>
                <c:pt idx="1">
                  <c:v>7.7592660215712914E-2</c:v>
                </c:pt>
                <c:pt idx="2">
                  <c:v>7.7408820474492393E-2</c:v>
                </c:pt>
                <c:pt idx="3">
                  <c:v>7.7295636341300378E-2</c:v>
                </c:pt>
                <c:pt idx="4">
                  <c:v>7.6818548995142802E-2</c:v>
                </c:pt>
                <c:pt idx="5">
                  <c:v>7.6511111165844067E-2</c:v>
                </c:pt>
                <c:pt idx="6">
                  <c:v>7.6465937456037247E-2</c:v>
                </c:pt>
                <c:pt idx="7">
                  <c:v>7.6254845065751253E-2</c:v>
                </c:pt>
                <c:pt idx="8">
                  <c:v>7.6151505993646215E-2</c:v>
                </c:pt>
                <c:pt idx="9">
                  <c:v>7.6036397837496619E-2</c:v>
                </c:pt>
                <c:pt idx="10">
                  <c:v>7.6023625195678471E-2</c:v>
                </c:pt>
                <c:pt idx="11">
                  <c:v>7.5883858927012868E-2</c:v>
                </c:pt>
                <c:pt idx="12">
                  <c:v>7.5566716420921554E-2</c:v>
                </c:pt>
                <c:pt idx="13">
                  <c:v>7.5628178547253247E-2</c:v>
                </c:pt>
                <c:pt idx="14">
                  <c:v>7.5456747522613762E-2</c:v>
                </c:pt>
                <c:pt idx="15">
                  <c:v>7.5579798516768465E-2</c:v>
                </c:pt>
                <c:pt idx="16">
                  <c:v>7.5667983293627714E-2</c:v>
                </c:pt>
                <c:pt idx="17">
                  <c:v>7.5826749586354339E-2</c:v>
                </c:pt>
                <c:pt idx="18">
                  <c:v>7.5834220344570935E-2</c:v>
                </c:pt>
                <c:pt idx="19">
                  <c:v>7.5771373917427359E-2</c:v>
                </c:pt>
                <c:pt idx="20">
                  <c:v>7.5768065027517609E-2</c:v>
                </c:pt>
                <c:pt idx="21">
                  <c:v>7.5813245813031796E-2</c:v>
                </c:pt>
                <c:pt idx="22">
                  <c:v>7.5273028068258349E-2</c:v>
                </c:pt>
                <c:pt idx="23">
                  <c:v>7.5031093966717921E-2</c:v>
                </c:pt>
                <c:pt idx="24">
                  <c:v>7.4725814736617269E-2</c:v>
                </c:pt>
                <c:pt idx="25">
                  <c:v>7.4414143945914391E-2</c:v>
                </c:pt>
                <c:pt idx="26">
                  <c:v>7.4113908944705723E-2</c:v>
                </c:pt>
                <c:pt idx="27">
                  <c:v>7.3531550176648225E-2</c:v>
                </c:pt>
                <c:pt idx="28">
                  <c:v>7.3691306612165414E-2</c:v>
                </c:pt>
                <c:pt idx="29">
                  <c:v>7.3596990674247034E-2</c:v>
                </c:pt>
                <c:pt idx="30">
                  <c:v>7.3401897220391144E-2</c:v>
                </c:pt>
                <c:pt idx="31">
                  <c:v>7.3275144471814532E-2</c:v>
                </c:pt>
                <c:pt idx="32">
                  <c:v>7.3025533364927675E-2</c:v>
                </c:pt>
                <c:pt idx="33">
                  <c:v>7.2889163099175661E-2</c:v>
                </c:pt>
                <c:pt idx="34">
                  <c:v>7.3114316386147349E-2</c:v>
                </c:pt>
                <c:pt idx="35">
                  <c:v>7.3162473633162944E-2</c:v>
                </c:pt>
                <c:pt idx="36">
                  <c:v>7.3304430354341629E-2</c:v>
                </c:pt>
                <c:pt idx="37">
                  <c:v>7.3395955242824953E-2</c:v>
                </c:pt>
                <c:pt idx="38">
                  <c:v>7.3631196626773046E-2</c:v>
                </c:pt>
                <c:pt idx="39">
                  <c:v>7.397929368886165E-2</c:v>
                </c:pt>
                <c:pt idx="40">
                  <c:v>7.4208061442435747E-2</c:v>
                </c:pt>
                <c:pt idx="41">
                  <c:v>7.4399377466619523E-2</c:v>
                </c:pt>
                <c:pt idx="42">
                  <c:v>7.4728628693194007E-2</c:v>
                </c:pt>
                <c:pt idx="43">
                  <c:v>7.4740687081234894E-2</c:v>
                </c:pt>
                <c:pt idx="44">
                  <c:v>7.4812887429235433E-2</c:v>
                </c:pt>
                <c:pt idx="45">
                  <c:v>7.4834703178719875E-2</c:v>
                </c:pt>
                <c:pt idx="46">
                  <c:v>7.4704342410683494E-2</c:v>
                </c:pt>
                <c:pt idx="47">
                  <c:v>7.4572971606219854E-2</c:v>
                </c:pt>
                <c:pt idx="48">
                  <c:v>7.4519111091414139E-2</c:v>
                </c:pt>
                <c:pt idx="49">
                  <c:v>7.3956389424139915E-2</c:v>
                </c:pt>
                <c:pt idx="50">
                  <c:v>7.3235878520134814E-2</c:v>
                </c:pt>
                <c:pt idx="51">
                  <c:v>7.2851258529888011E-2</c:v>
                </c:pt>
                <c:pt idx="52">
                  <c:v>7.2020426898325066E-2</c:v>
                </c:pt>
                <c:pt idx="53">
                  <c:v>7.1204221195441994E-2</c:v>
                </c:pt>
                <c:pt idx="54">
                  <c:v>7.0498323292834772E-2</c:v>
                </c:pt>
                <c:pt idx="55">
                  <c:v>7.051461215650455E-2</c:v>
                </c:pt>
                <c:pt idx="56">
                  <c:v>7.0147149462641875E-2</c:v>
                </c:pt>
                <c:pt idx="57">
                  <c:v>6.9797427347446914E-2</c:v>
                </c:pt>
                <c:pt idx="58">
                  <c:v>6.9426285150751707E-2</c:v>
                </c:pt>
                <c:pt idx="59">
                  <c:v>6.9090268698834154E-2</c:v>
                </c:pt>
                <c:pt idx="60">
                  <c:v>6.8770517884063936E-2</c:v>
                </c:pt>
                <c:pt idx="61">
                  <c:v>6.8438672260766345E-2</c:v>
                </c:pt>
                <c:pt idx="62">
                  <c:v>6.8345549933432809E-2</c:v>
                </c:pt>
                <c:pt idx="63">
                  <c:v>6.7865323456853685E-2</c:v>
                </c:pt>
                <c:pt idx="64">
                  <c:v>6.7707774896832398E-2</c:v>
                </c:pt>
                <c:pt idx="65">
                  <c:v>6.7658281986748989E-2</c:v>
                </c:pt>
                <c:pt idx="66">
                  <c:v>6.7479695649113242E-2</c:v>
                </c:pt>
                <c:pt idx="67">
                  <c:v>6.7246016051182272E-2</c:v>
                </c:pt>
                <c:pt idx="68">
                  <c:v>6.7000499613473999E-2</c:v>
                </c:pt>
                <c:pt idx="69">
                  <c:v>6.6787757232030648E-2</c:v>
                </c:pt>
                <c:pt idx="70">
                  <c:v>6.6561918393719971E-2</c:v>
                </c:pt>
                <c:pt idx="71">
                  <c:v>6.6235082848234261E-2</c:v>
                </c:pt>
                <c:pt idx="72">
                  <c:v>6.588510040258426E-2</c:v>
                </c:pt>
                <c:pt idx="73">
                  <c:v>6.5913998327833775E-2</c:v>
                </c:pt>
                <c:pt idx="74">
                  <c:v>6.5755903329763762E-2</c:v>
                </c:pt>
                <c:pt idx="75">
                  <c:v>6.5593919617239482E-2</c:v>
                </c:pt>
                <c:pt idx="76">
                  <c:v>6.531025524440251E-2</c:v>
                </c:pt>
                <c:pt idx="77">
                  <c:v>6.5192117182002962E-2</c:v>
                </c:pt>
                <c:pt idx="78">
                  <c:v>6.4909344847491252E-2</c:v>
                </c:pt>
                <c:pt idx="79">
                  <c:v>6.4692110959424579E-2</c:v>
                </c:pt>
                <c:pt idx="80">
                  <c:v>6.4539461453823901E-2</c:v>
                </c:pt>
                <c:pt idx="81">
                  <c:v>6.4322626596029095E-2</c:v>
                </c:pt>
                <c:pt idx="82">
                  <c:v>6.4214978218855676E-2</c:v>
                </c:pt>
                <c:pt idx="83">
                  <c:v>6.4234363923005064E-2</c:v>
                </c:pt>
                <c:pt idx="84">
                  <c:v>6.4074401677068613E-2</c:v>
                </c:pt>
                <c:pt idx="85">
                  <c:v>6.4021865802554132E-2</c:v>
                </c:pt>
                <c:pt idx="86">
                  <c:v>6.3897561407704875E-2</c:v>
                </c:pt>
                <c:pt idx="87">
                  <c:v>6.3788948106953139E-2</c:v>
                </c:pt>
                <c:pt idx="88">
                  <c:v>6.3631913632781298E-2</c:v>
                </c:pt>
                <c:pt idx="89">
                  <c:v>6.3498635221812663E-2</c:v>
                </c:pt>
                <c:pt idx="90">
                  <c:v>6.3340814198596676E-2</c:v>
                </c:pt>
                <c:pt idx="91">
                  <c:v>6.320265660931719E-2</c:v>
                </c:pt>
                <c:pt idx="92">
                  <c:v>6.3091424727833564E-2</c:v>
                </c:pt>
                <c:pt idx="93">
                  <c:v>6.301180517970284E-2</c:v>
                </c:pt>
                <c:pt idx="94">
                  <c:v>6.2845352651250255E-2</c:v>
                </c:pt>
                <c:pt idx="95">
                  <c:v>6.262607925187573E-2</c:v>
                </c:pt>
                <c:pt idx="96">
                  <c:v>6.2519395505719957E-2</c:v>
                </c:pt>
                <c:pt idx="97">
                  <c:v>6.2423864520309832E-2</c:v>
                </c:pt>
                <c:pt idx="98">
                  <c:v>6.2459902630924491E-2</c:v>
                </c:pt>
                <c:pt idx="99">
                  <c:v>6.2350895715111987E-2</c:v>
                </c:pt>
                <c:pt idx="100">
                  <c:v>6.2139408581654357E-2</c:v>
                </c:pt>
                <c:pt idx="101">
                  <c:v>6.1991584562823727E-2</c:v>
                </c:pt>
                <c:pt idx="102">
                  <c:v>6.2014776469924794E-2</c:v>
                </c:pt>
                <c:pt idx="103">
                  <c:v>6.1947642021262184E-2</c:v>
                </c:pt>
                <c:pt idx="104">
                  <c:v>6.1737689621442146E-2</c:v>
                </c:pt>
                <c:pt idx="105">
                  <c:v>6.1589767082031822E-2</c:v>
                </c:pt>
                <c:pt idx="106">
                  <c:v>6.1508163072388329E-2</c:v>
                </c:pt>
                <c:pt idx="107">
                  <c:v>6.1416574669693066E-2</c:v>
                </c:pt>
                <c:pt idx="108">
                  <c:v>6.1335333896361914E-2</c:v>
                </c:pt>
                <c:pt idx="109">
                  <c:v>6.1396456709864558E-2</c:v>
                </c:pt>
                <c:pt idx="110">
                  <c:v>6.1017335252438319E-2</c:v>
                </c:pt>
                <c:pt idx="111">
                  <c:v>6.1079897596603164E-2</c:v>
                </c:pt>
                <c:pt idx="112">
                  <c:v>6.1139239466336419E-2</c:v>
                </c:pt>
                <c:pt idx="113">
                  <c:v>6.1041057774038343E-2</c:v>
                </c:pt>
                <c:pt idx="114">
                  <c:v>6.1038945213388901E-2</c:v>
                </c:pt>
                <c:pt idx="115">
                  <c:v>6.1158665875116064E-2</c:v>
                </c:pt>
                <c:pt idx="116">
                  <c:v>6.130255487276759E-2</c:v>
                </c:pt>
                <c:pt idx="117">
                  <c:v>6.1259583751484117E-2</c:v>
                </c:pt>
                <c:pt idx="118">
                  <c:v>6.1204219090691063E-2</c:v>
                </c:pt>
                <c:pt idx="119">
                  <c:v>6.1157548894714212E-2</c:v>
                </c:pt>
                <c:pt idx="120">
                  <c:v>6.0980931224360387E-2</c:v>
                </c:pt>
                <c:pt idx="121">
                  <c:v>6.0753204900116618E-2</c:v>
                </c:pt>
                <c:pt idx="122">
                  <c:v>6.0927844150931089E-2</c:v>
                </c:pt>
                <c:pt idx="123">
                  <c:v>6.0928062357778111E-2</c:v>
                </c:pt>
                <c:pt idx="124">
                  <c:v>6.1120339043293413E-2</c:v>
                </c:pt>
                <c:pt idx="125">
                  <c:v>6.1335451882792748E-2</c:v>
                </c:pt>
                <c:pt idx="126">
                  <c:v>6.1479376834062301E-2</c:v>
                </c:pt>
                <c:pt idx="127">
                  <c:v>6.1554333350039937E-2</c:v>
                </c:pt>
                <c:pt idx="128">
                  <c:v>6.1622030111526338E-2</c:v>
                </c:pt>
                <c:pt idx="129">
                  <c:v>6.1829635807646222E-2</c:v>
                </c:pt>
                <c:pt idx="130">
                  <c:v>6.2128993375929246E-2</c:v>
                </c:pt>
                <c:pt idx="131">
                  <c:v>6.2378653237283567E-2</c:v>
                </c:pt>
                <c:pt idx="132">
                  <c:v>6.271596036472267E-2</c:v>
                </c:pt>
                <c:pt idx="133">
                  <c:v>6.3319103957341943E-2</c:v>
                </c:pt>
                <c:pt idx="134">
                  <c:v>6.3905579116704733E-2</c:v>
                </c:pt>
                <c:pt idx="135">
                  <c:v>6.4363265512425757E-2</c:v>
                </c:pt>
                <c:pt idx="136">
                  <c:v>6.457464874380317E-2</c:v>
                </c:pt>
                <c:pt idx="137">
                  <c:v>6.4772814232447309E-2</c:v>
                </c:pt>
                <c:pt idx="138">
                  <c:v>6.5012784645534061E-2</c:v>
                </c:pt>
                <c:pt idx="139">
                  <c:v>6.5237934042696608E-2</c:v>
                </c:pt>
                <c:pt idx="140">
                  <c:v>6.5431581134317199E-2</c:v>
                </c:pt>
                <c:pt idx="141">
                  <c:v>6.5734417816351934E-2</c:v>
                </c:pt>
                <c:pt idx="142">
                  <c:v>6.5890995329167548E-2</c:v>
                </c:pt>
                <c:pt idx="143">
                  <c:v>6.6073653298044863E-2</c:v>
                </c:pt>
                <c:pt idx="144">
                  <c:v>6.6277373318439359E-2</c:v>
                </c:pt>
                <c:pt idx="145">
                  <c:v>6.5447312632671256E-2</c:v>
                </c:pt>
                <c:pt idx="146">
                  <c:v>6.4836665348245601E-2</c:v>
                </c:pt>
                <c:pt idx="147">
                  <c:v>6.4565735165801177E-2</c:v>
                </c:pt>
                <c:pt idx="148">
                  <c:v>6.4818816987946323E-2</c:v>
                </c:pt>
                <c:pt idx="149">
                  <c:v>6.4734867219246303E-2</c:v>
                </c:pt>
                <c:pt idx="150">
                  <c:v>6.4758823796364537E-2</c:v>
                </c:pt>
                <c:pt idx="151">
                  <c:v>6.4695723025428573E-2</c:v>
                </c:pt>
                <c:pt idx="152">
                  <c:v>6.4673519469530955E-2</c:v>
                </c:pt>
                <c:pt idx="153">
                  <c:v>6.4478496563636287E-2</c:v>
                </c:pt>
                <c:pt idx="154">
                  <c:v>6.4487672075303329E-2</c:v>
                </c:pt>
                <c:pt idx="155">
                  <c:v>6.4383907550749908E-2</c:v>
                </c:pt>
                <c:pt idx="156">
                  <c:v>6.4241574862832704E-2</c:v>
                </c:pt>
                <c:pt idx="157">
                  <c:v>6.4824611391765027E-2</c:v>
                </c:pt>
                <c:pt idx="158">
                  <c:v>6.5336668418311608E-2</c:v>
                </c:pt>
                <c:pt idx="159">
                  <c:v>6.5756487785668158E-2</c:v>
                </c:pt>
                <c:pt idx="160">
                  <c:v>6.5957585436855537E-2</c:v>
                </c:pt>
                <c:pt idx="161">
                  <c:v>6.6124642723538157E-2</c:v>
                </c:pt>
                <c:pt idx="162">
                  <c:v>6.6209400587445691E-2</c:v>
                </c:pt>
                <c:pt idx="163">
                  <c:v>6.6304999756717151E-2</c:v>
                </c:pt>
                <c:pt idx="164">
                  <c:v>6.6450334842688766E-2</c:v>
                </c:pt>
                <c:pt idx="165">
                  <c:v>6.6593117701873233E-2</c:v>
                </c:pt>
                <c:pt idx="166">
                  <c:v>6.669921115140437E-2</c:v>
                </c:pt>
                <c:pt idx="167">
                  <c:v>6.6790602767278426E-2</c:v>
                </c:pt>
                <c:pt idx="168">
                  <c:v>6.6874347387340216E-2</c:v>
                </c:pt>
                <c:pt idx="169">
                  <c:v>6.6496099909044898E-2</c:v>
                </c:pt>
                <c:pt idx="170">
                  <c:v>6.6248251297890345E-2</c:v>
                </c:pt>
                <c:pt idx="171">
                  <c:v>6.6040650882262256E-2</c:v>
                </c:pt>
                <c:pt idx="172">
                  <c:v>6.5706653121555811E-2</c:v>
                </c:pt>
                <c:pt idx="173">
                  <c:v>6.5646677582188936E-2</c:v>
                </c:pt>
                <c:pt idx="174">
                  <c:v>6.5485344008489557E-2</c:v>
                </c:pt>
                <c:pt idx="175">
                  <c:v>6.5214312647611364E-2</c:v>
                </c:pt>
                <c:pt idx="176">
                  <c:v>6.4863298760004059E-2</c:v>
                </c:pt>
                <c:pt idx="177">
                  <c:v>6.4499425405395605E-2</c:v>
                </c:pt>
                <c:pt idx="178">
                  <c:v>6.423981010457222E-2</c:v>
                </c:pt>
                <c:pt idx="179">
                  <c:v>6.4067239310728288E-2</c:v>
                </c:pt>
                <c:pt idx="180">
                  <c:v>6.3887444849698397E-2</c:v>
                </c:pt>
                <c:pt idx="181">
                  <c:v>6.4506462037832987E-2</c:v>
                </c:pt>
                <c:pt idx="182">
                  <c:v>6.494073347854043E-2</c:v>
                </c:pt>
                <c:pt idx="183">
                  <c:v>6.5385054382098864E-2</c:v>
                </c:pt>
                <c:pt idx="184">
                  <c:v>6.5809552137473443E-2</c:v>
                </c:pt>
                <c:pt idx="185">
                  <c:v>6.6149067224459776E-2</c:v>
                </c:pt>
                <c:pt idx="186">
                  <c:v>6.6532311283644355E-2</c:v>
                </c:pt>
                <c:pt idx="187">
                  <c:v>6.6939438445355354E-2</c:v>
                </c:pt>
                <c:pt idx="188">
                  <c:v>6.738062044323527E-2</c:v>
                </c:pt>
                <c:pt idx="189">
                  <c:v>6.7915123404703875E-2</c:v>
                </c:pt>
                <c:pt idx="190">
                  <c:v>6.8470210904350973E-2</c:v>
                </c:pt>
                <c:pt idx="191">
                  <c:v>6.9008639146061743E-2</c:v>
                </c:pt>
                <c:pt idx="192">
                  <c:v>6.9495890891991915E-2</c:v>
                </c:pt>
                <c:pt idx="193">
                  <c:v>6.9667611658707704E-2</c:v>
                </c:pt>
                <c:pt idx="194">
                  <c:v>6.9794533554413701E-2</c:v>
                </c:pt>
                <c:pt idx="195">
                  <c:v>6.9873216861593437E-2</c:v>
                </c:pt>
                <c:pt idx="196">
                  <c:v>6.9985804215785319E-2</c:v>
                </c:pt>
                <c:pt idx="197">
                  <c:v>7.0111371772216671E-2</c:v>
                </c:pt>
                <c:pt idx="198">
                  <c:v>7.0248921094948277E-2</c:v>
                </c:pt>
                <c:pt idx="199">
                  <c:v>7.037721264591279E-2</c:v>
                </c:pt>
                <c:pt idx="200">
                  <c:v>7.0524433110542684E-2</c:v>
                </c:pt>
                <c:pt idx="201">
                  <c:v>7.0597253361468354E-2</c:v>
                </c:pt>
                <c:pt idx="202">
                  <c:v>7.0648394267614156E-2</c:v>
                </c:pt>
                <c:pt idx="203">
                  <c:v>7.0627647879395045E-2</c:v>
                </c:pt>
                <c:pt idx="204">
                  <c:v>7.0693659530134165E-2</c:v>
                </c:pt>
                <c:pt idx="205">
                  <c:v>7.0152870279541577E-2</c:v>
                </c:pt>
                <c:pt idx="206">
                  <c:v>7.007140600479371E-2</c:v>
                </c:pt>
                <c:pt idx="207">
                  <c:v>6.9838727379484822E-2</c:v>
                </c:pt>
                <c:pt idx="208">
                  <c:v>6.956255669779339E-2</c:v>
                </c:pt>
                <c:pt idx="209">
                  <c:v>6.9321616284827262E-2</c:v>
                </c:pt>
                <c:pt idx="210">
                  <c:v>6.8933791209590645E-2</c:v>
                </c:pt>
                <c:pt idx="211">
                  <c:v>6.8674598362391939E-2</c:v>
                </c:pt>
                <c:pt idx="212">
                  <c:v>6.8406746973135743E-2</c:v>
                </c:pt>
                <c:pt idx="213">
                  <c:v>6.8173956196475941E-2</c:v>
                </c:pt>
                <c:pt idx="214">
                  <c:v>6.8040796383553495E-2</c:v>
                </c:pt>
                <c:pt idx="215">
                  <c:v>6.8177230500904837E-2</c:v>
                </c:pt>
                <c:pt idx="216">
                  <c:v>6.8128477346830071E-2</c:v>
                </c:pt>
                <c:pt idx="217">
                  <c:v>6.9056472203793462E-2</c:v>
                </c:pt>
                <c:pt idx="218">
                  <c:v>6.9812131126191973E-2</c:v>
                </c:pt>
                <c:pt idx="219">
                  <c:v>7.0648286729369139E-2</c:v>
                </c:pt>
                <c:pt idx="220">
                  <c:v>7.155334841378784E-2</c:v>
                </c:pt>
                <c:pt idx="221">
                  <c:v>7.2035032219228981E-2</c:v>
                </c:pt>
                <c:pt idx="222">
                  <c:v>7.248699291658825E-2</c:v>
                </c:pt>
                <c:pt idx="223">
                  <c:v>7.2977537683045518E-2</c:v>
                </c:pt>
                <c:pt idx="224">
                  <c:v>7.344688340592341E-2</c:v>
                </c:pt>
                <c:pt idx="225">
                  <c:v>7.3941417419647021E-2</c:v>
                </c:pt>
                <c:pt idx="226">
                  <c:v>7.4312332243206339E-2</c:v>
                </c:pt>
                <c:pt idx="227">
                  <c:v>7.445037224513297E-2</c:v>
                </c:pt>
                <c:pt idx="228">
                  <c:v>7.4584244827324092E-2</c:v>
                </c:pt>
                <c:pt idx="229">
                  <c:v>7.2976449577098451E-2</c:v>
                </c:pt>
                <c:pt idx="230">
                  <c:v>7.2224346737279815E-2</c:v>
                </c:pt>
                <c:pt idx="231">
                  <c:v>7.1366614989355745E-2</c:v>
                </c:pt>
                <c:pt idx="232">
                  <c:v>7.0579438027827582E-2</c:v>
                </c:pt>
                <c:pt idx="233">
                  <c:v>7.0768126738225412E-2</c:v>
                </c:pt>
                <c:pt idx="234">
                  <c:v>7.0833492781631355E-2</c:v>
                </c:pt>
                <c:pt idx="235">
                  <c:v>7.0676167280070812E-2</c:v>
                </c:pt>
                <c:pt idx="236">
                  <c:v>7.0537012906694965E-2</c:v>
                </c:pt>
                <c:pt idx="237">
                  <c:v>7.0352138859703359E-2</c:v>
                </c:pt>
                <c:pt idx="238">
                  <c:v>7.0186737998153434E-2</c:v>
                </c:pt>
                <c:pt idx="239">
                  <c:v>6.9968299533589809E-2</c:v>
                </c:pt>
                <c:pt idx="240">
                  <c:v>6.9786049270993619E-2</c:v>
                </c:pt>
                <c:pt idx="241">
                  <c:v>6.9223264728854636E-2</c:v>
                </c:pt>
                <c:pt idx="242">
                  <c:v>6.8799555200899684E-2</c:v>
                </c:pt>
                <c:pt idx="243">
                  <c:v>6.8389546687823974E-2</c:v>
                </c:pt>
                <c:pt idx="244">
                  <c:v>6.7878363577854137E-2</c:v>
                </c:pt>
                <c:pt idx="245">
                  <c:v>6.738012361317125E-2</c:v>
                </c:pt>
                <c:pt idx="246">
                  <c:v>6.6903099620493581E-2</c:v>
                </c:pt>
                <c:pt idx="247">
                  <c:v>6.6421835066721155E-2</c:v>
                </c:pt>
                <c:pt idx="248">
                  <c:v>6.5925410389955238E-2</c:v>
                </c:pt>
                <c:pt idx="249">
                  <c:v>6.5438297963589201E-2</c:v>
                </c:pt>
                <c:pt idx="250">
                  <c:v>6.4981947201045068E-2</c:v>
                </c:pt>
                <c:pt idx="251">
                  <c:v>6.4687199040040194E-2</c:v>
                </c:pt>
                <c:pt idx="252">
                  <c:v>6.4261290623427891E-2</c:v>
                </c:pt>
                <c:pt idx="253">
                  <c:v>6.4357430403663096E-2</c:v>
                </c:pt>
                <c:pt idx="254">
                  <c:v>6.4259380311390252E-2</c:v>
                </c:pt>
                <c:pt idx="255">
                  <c:v>6.4111742735802085E-2</c:v>
                </c:pt>
                <c:pt idx="256">
                  <c:v>6.4002366190179807E-2</c:v>
                </c:pt>
                <c:pt idx="257">
                  <c:v>6.3971464652276308E-2</c:v>
                </c:pt>
                <c:pt idx="258">
                  <c:v>6.3880299332952348E-2</c:v>
                </c:pt>
                <c:pt idx="259">
                  <c:v>6.3831377361145664E-2</c:v>
                </c:pt>
                <c:pt idx="260">
                  <c:v>6.3727657540820479E-2</c:v>
                </c:pt>
                <c:pt idx="261">
                  <c:v>6.3618596067498132E-2</c:v>
                </c:pt>
                <c:pt idx="262">
                  <c:v>6.3507167132349676E-2</c:v>
                </c:pt>
                <c:pt idx="263">
                  <c:v>6.3379129124365816E-2</c:v>
                </c:pt>
                <c:pt idx="264">
                  <c:v>6.3314391750904836E-2</c:v>
                </c:pt>
                <c:pt idx="265">
                  <c:v>6.2825872811536329E-2</c:v>
                </c:pt>
                <c:pt idx="266">
                  <c:v>6.2510270685428124E-2</c:v>
                </c:pt>
                <c:pt idx="267">
                  <c:v>6.223700813171161E-2</c:v>
                </c:pt>
                <c:pt idx="268">
                  <c:v>6.2019291615792851E-2</c:v>
                </c:pt>
                <c:pt idx="269">
                  <c:v>6.172966829211822E-2</c:v>
                </c:pt>
                <c:pt idx="270">
                  <c:v>6.1418411879581643E-2</c:v>
                </c:pt>
                <c:pt idx="271">
                  <c:v>6.1099869419221194E-2</c:v>
                </c:pt>
                <c:pt idx="272">
                  <c:v>6.0845806691877738E-2</c:v>
                </c:pt>
                <c:pt idx="273">
                  <c:v>6.0603310707547507E-2</c:v>
                </c:pt>
                <c:pt idx="274">
                  <c:v>6.0362841598480863E-2</c:v>
                </c:pt>
                <c:pt idx="275">
                  <c:v>6.0586893108925087E-2</c:v>
                </c:pt>
                <c:pt idx="276">
                  <c:v>6.0557100378013672E-2</c:v>
                </c:pt>
                <c:pt idx="277">
                  <c:v>6.0813755345179264E-2</c:v>
                </c:pt>
                <c:pt idx="278">
                  <c:v>6.1061381567212025E-2</c:v>
                </c:pt>
                <c:pt idx="279">
                  <c:v>6.1355293489323816E-2</c:v>
                </c:pt>
                <c:pt idx="280">
                  <c:v>6.1639738537674606E-2</c:v>
                </c:pt>
                <c:pt idx="281">
                  <c:v>6.1831848659724929E-2</c:v>
                </c:pt>
                <c:pt idx="282">
                  <c:v>6.199423653895398E-2</c:v>
                </c:pt>
                <c:pt idx="283">
                  <c:v>6.2149177479342392E-2</c:v>
                </c:pt>
                <c:pt idx="284">
                  <c:v>6.2317089094727225E-2</c:v>
                </c:pt>
                <c:pt idx="285">
                  <c:v>6.2484613605097571E-2</c:v>
                </c:pt>
                <c:pt idx="286">
                  <c:v>6.2683874076406298E-2</c:v>
                </c:pt>
                <c:pt idx="287">
                  <c:v>6.2724849021574991E-2</c:v>
                </c:pt>
                <c:pt idx="288">
                  <c:v>6.2760356277161894E-2</c:v>
                </c:pt>
                <c:pt idx="289">
                  <c:v>6.2679780016312248E-2</c:v>
                </c:pt>
                <c:pt idx="290">
                  <c:v>6.2680404958135497E-2</c:v>
                </c:pt>
                <c:pt idx="291">
                  <c:v>6.252347849273418E-2</c:v>
                </c:pt>
                <c:pt idx="292">
                  <c:v>6.2367662429713269E-2</c:v>
                </c:pt>
                <c:pt idx="293">
                  <c:v>6.2354040933804297E-2</c:v>
                </c:pt>
                <c:pt idx="294">
                  <c:v>6.2293713906618413E-2</c:v>
                </c:pt>
                <c:pt idx="295">
                  <c:v>6.2240904757040298E-2</c:v>
                </c:pt>
                <c:pt idx="296">
                  <c:v>6.2187430572726798E-2</c:v>
                </c:pt>
                <c:pt idx="297">
                  <c:v>6.2145410645506868E-2</c:v>
                </c:pt>
                <c:pt idx="298">
                  <c:v>6.2057394686060495E-2</c:v>
                </c:pt>
                <c:pt idx="299">
                  <c:v>6.185685357489118E-2</c:v>
                </c:pt>
                <c:pt idx="300">
                  <c:v>6.1791495237484576E-2</c:v>
                </c:pt>
                <c:pt idx="301">
                  <c:v>6.1498919376965881E-2</c:v>
                </c:pt>
                <c:pt idx="302">
                  <c:v>6.1345591011424831E-2</c:v>
                </c:pt>
                <c:pt idx="303">
                  <c:v>6.1279402913858728E-2</c:v>
                </c:pt>
              </c:numCache>
            </c:numRef>
          </c:val>
          <c:smooth val="0"/>
          <c:extLst>
            <c:ext xmlns:c16="http://schemas.microsoft.com/office/drawing/2014/chart" uri="{C3380CC4-5D6E-409C-BE32-E72D297353CC}">
              <c16:uniqueId val="{00000001-F099-459A-836B-3CFFCCA22658}"/>
            </c:ext>
          </c:extLst>
        </c:ser>
        <c:ser>
          <c:idx val="2"/>
          <c:order val="2"/>
          <c:tx>
            <c:v>Increase_ResPrice</c:v>
          </c:tx>
          <c:marker>
            <c:symbol val="none"/>
          </c:marker>
          <c:cat>
            <c:numRef>
              <c:f>MAPrice_SplitPriceIndices!$A$14:$A$317</c:f>
              <c:numCache>
                <c:formatCode>General</c:formatCode>
                <c:ptCount val="304"/>
                <c:pt idx="0">
                  <c:v>1991</c:v>
                </c:pt>
                <c:pt idx="1">
                  <c:v>1991</c:v>
                </c:pt>
                <c:pt idx="2">
                  <c:v>1991</c:v>
                </c:pt>
                <c:pt idx="3">
                  <c:v>1991</c:v>
                </c:pt>
                <c:pt idx="4">
                  <c:v>1991</c:v>
                </c:pt>
                <c:pt idx="5">
                  <c:v>1991</c:v>
                </c:pt>
                <c:pt idx="6">
                  <c:v>1991</c:v>
                </c:pt>
                <c:pt idx="7">
                  <c:v>1991</c:v>
                </c:pt>
                <c:pt idx="8">
                  <c:v>1991</c:v>
                </c:pt>
                <c:pt idx="9">
                  <c:v>1991</c:v>
                </c:pt>
                <c:pt idx="10">
                  <c:v>1991</c:v>
                </c:pt>
                <c:pt idx="11">
                  <c:v>1991</c:v>
                </c:pt>
                <c:pt idx="12">
                  <c:v>1992</c:v>
                </c:pt>
                <c:pt idx="13">
                  <c:v>1992</c:v>
                </c:pt>
                <c:pt idx="14">
                  <c:v>1992</c:v>
                </c:pt>
                <c:pt idx="15">
                  <c:v>1992</c:v>
                </c:pt>
                <c:pt idx="16">
                  <c:v>1992</c:v>
                </c:pt>
                <c:pt idx="17">
                  <c:v>1992</c:v>
                </c:pt>
                <c:pt idx="18">
                  <c:v>1992</c:v>
                </c:pt>
                <c:pt idx="19">
                  <c:v>1992</c:v>
                </c:pt>
                <c:pt idx="20">
                  <c:v>1992</c:v>
                </c:pt>
                <c:pt idx="21">
                  <c:v>1992</c:v>
                </c:pt>
                <c:pt idx="22">
                  <c:v>1992</c:v>
                </c:pt>
                <c:pt idx="23">
                  <c:v>1992</c:v>
                </c:pt>
                <c:pt idx="24">
                  <c:v>1993</c:v>
                </c:pt>
                <c:pt idx="25">
                  <c:v>1993</c:v>
                </c:pt>
                <c:pt idx="26">
                  <c:v>1993</c:v>
                </c:pt>
                <c:pt idx="27">
                  <c:v>1993</c:v>
                </c:pt>
                <c:pt idx="28">
                  <c:v>1993</c:v>
                </c:pt>
                <c:pt idx="29">
                  <c:v>1993</c:v>
                </c:pt>
                <c:pt idx="30">
                  <c:v>1993</c:v>
                </c:pt>
                <c:pt idx="31">
                  <c:v>1993</c:v>
                </c:pt>
                <c:pt idx="32">
                  <c:v>1993</c:v>
                </c:pt>
                <c:pt idx="33">
                  <c:v>1993</c:v>
                </c:pt>
                <c:pt idx="34">
                  <c:v>1993</c:v>
                </c:pt>
                <c:pt idx="35">
                  <c:v>1993</c:v>
                </c:pt>
                <c:pt idx="36">
                  <c:v>1994</c:v>
                </c:pt>
                <c:pt idx="37">
                  <c:v>1994</c:v>
                </c:pt>
                <c:pt idx="38">
                  <c:v>1994</c:v>
                </c:pt>
                <c:pt idx="39">
                  <c:v>1994</c:v>
                </c:pt>
                <c:pt idx="40">
                  <c:v>1994</c:v>
                </c:pt>
                <c:pt idx="41">
                  <c:v>1994</c:v>
                </c:pt>
                <c:pt idx="42">
                  <c:v>1994</c:v>
                </c:pt>
                <c:pt idx="43">
                  <c:v>1994</c:v>
                </c:pt>
                <c:pt idx="44">
                  <c:v>1994</c:v>
                </c:pt>
                <c:pt idx="45">
                  <c:v>1994</c:v>
                </c:pt>
                <c:pt idx="46">
                  <c:v>1994</c:v>
                </c:pt>
                <c:pt idx="47">
                  <c:v>1994</c:v>
                </c:pt>
                <c:pt idx="48">
                  <c:v>1995</c:v>
                </c:pt>
                <c:pt idx="49">
                  <c:v>1995</c:v>
                </c:pt>
                <c:pt idx="50">
                  <c:v>1995</c:v>
                </c:pt>
                <c:pt idx="51">
                  <c:v>1995</c:v>
                </c:pt>
                <c:pt idx="52">
                  <c:v>1995</c:v>
                </c:pt>
                <c:pt idx="53">
                  <c:v>1995</c:v>
                </c:pt>
                <c:pt idx="54">
                  <c:v>1995</c:v>
                </c:pt>
                <c:pt idx="55">
                  <c:v>1995</c:v>
                </c:pt>
                <c:pt idx="56">
                  <c:v>1995</c:v>
                </c:pt>
                <c:pt idx="57">
                  <c:v>1995</c:v>
                </c:pt>
                <c:pt idx="58">
                  <c:v>1995</c:v>
                </c:pt>
                <c:pt idx="59">
                  <c:v>1995</c:v>
                </c:pt>
                <c:pt idx="60">
                  <c:v>1996</c:v>
                </c:pt>
                <c:pt idx="61">
                  <c:v>1996</c:v>
                </c:pt>
                <c:pt idx="62">
                  <c:v>1996</c:v>
                </c:pt>
                <c:pt idx="63">
                  <c:v>1996</c:v>
                </c:pt>
                <c:pt idx="64">
                  <c:v>1996</c:v>
                </c:pt>
                <c:pt idx="65">
                  <c:v>1996</c:v>
                </c:pt>
                <c:pt idx="66">
                  <c:v>1996</c:v>
                </c:pt>
                <c:pt idx="67">
                  <c:v>1996</c:v>
                </c:pt>
                <c:pt idx="68">
                  <c:v>1996</c:v>
                </c:pt>
                <c:pt idx="69">
                  <c:v>1996</c:v>
                </c:pt>
                <c:pt idx="70">
                  <c:v>1996</c:v>
                </c:pt>
                <c:pt idx="71">
                  <c:v>1996</c:v>
                </c:pt>
                <c:pt idx="72">
                  <c:v>1997</c:v>
                </c:pt>
                <c:pt idx="73">
                  <c:v>1997</c:v>
                </c:pt>
                <c:pt idx="74">
                  <c:v>1997</c:v>
                </c:pt>
                <c:pt idx="75">
                  <c:v>1997</c:v>
                </c:pt>
                <c:pt idx="76">
                  <c:v>1997</c:v>
                </c:pt>
                <c:pt idx="77">
                  <c:v>1997</c:v>
                </c:pt>
                <c:pt idx="78">
                  <c:v>1997</c:v>
                </c:pt>
                <c:pt idx="79">
                  <c:v>1997</c:v>
                </c:pt>
                <c:pt idx="80">
                  <c:v>1997</c:v>
                </c:pt>
                <c:pt idx="81">
                  <c:v>1997</c:v>
                </c:pt>
                <c:pt idx="82">
                  <c:v>1997</c:v>
                </c:pt>
                <c:pt idx="83">
                  <c:v>1997</c:v>
                </c:pt>
                <c:pt idx="84">
                  <c:v>1998</c:v>
                </c:pt>
                <c:pt idx="85">
                  <c:v>1998</c:v>
                </c:pt>
                <c:pt idx="86">
                  <c:v>1998</c:v>
                </c:pt>
                <c:pt idx="87">
                  <c:v>1998</c:v>
                </c:pt>
                <c:pt idx="88">
                  <c:v>1998</c:v>
                </c:pt>
                <c:pt idx="89">
                  <c:v>1998</c:v>
                </c:pt>
                <c:pt idx="90">
                  <c:v>1998</c:v>
                </c:pt>
                <c:pt idx="91">
                  <c:v>1998</c:v>
                </c:pt>
                <c:pt idx="92">
                  <c:v>1998</c:v>
                </c:pt>
                <c:pt idx="93">
                  <c:v>1998</c:v>
                </c:pt>
                <c:pt idx="94">
                  <c:v>1998</c:v>
                </c:pt>
                <c:pt idx="95">
                  <c:v>1998</c:v>
                </c:pt>
                <c:pt idx="96">
                  <c:v>1999</c:v>
                </c:pt>
                <c:pt idx="97">
                  <c:v>1999</c:v>
                </c:pt>
                <c:pt idx="98">
                  <c:v>1999</c:v>
                </c:pt>
                <c:pt idx="99">
                  <c:v>1999</c:v>
                </c:pt>
                <c:pt idx="100">
                  <c:v>1999</c:v>
                </c:pt>
                <c:pt idx="101">
                  <c:v>1999</c:v>
                </c:pt>
                <c:pt idx="102">
                  <c:v>1999</c:v>
                </c:pt>
                <c:pt idx="103">
                  <c:v>1999</c:v>
                </c:pt>
                <c:pt idx="104">
                  <c:v>1999</c:v>
                </c:pt>
                <c:pt idx="105">
                  <c:v>1999</c:v>
                </c:pt>
                <c:pt idx="106">
                  <c:v>1999</c:v>
                </c:pt>
                <c:pt idx="107">
                  <c:v>1999</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2000</c:v>
                </c:pt>
                <c:pt idx="120">
                  <c:v>2001</c:v>
                </c:pt>
                <c:pt idx="121">
                  <c:v>2001</c:v>
                </c:pt>
                <c:pt idx="122">
                  <c:v>2001</c:v>
                </c:pt>
                <c:pt idx="123">
                  <c:v>2001</c:v>
                </c:pt>
                <c:pt idx="124">
                  <c:v>2001</c:v>
                </c:pt>
                <c:pt idx="125">
                  <c:v>2001</c:v>
                </c:pt>
                <c:pt idx="126">
                  <c:v>2001</c:v>
                </c:pt>
                <c:pt idx="127">
                  <c:v>2001</c:v>
                </c:pt>
                <c:pt idx="128">
                  <c:v>2001</c:v>
                </c:pt>
                <c:pt idx="129">
                  <c:v>2001</c:v>
                </c:pt>
                <c:pt idx="130">
                  <c:v>2001</c:v>
                </c:pt>
                <c:pt idx="131">
                  <c:v>2001</c:v>
                </c:pt>
                <c:pt idx="132">
                  <c:v>2002</c:v>
                </c:pt>
                <c:pt idx="133">
                  <c:v>2002</c:v>
                </c:pt>
                <c:pt idx="134">
                  <c:v>2002</c:v>
                </c:pt>
                <c:pt idx="135">
                  <c:v>2002</c:v>
                </c:pt>
                <c:pt idx="136">
                  <c:v>2002</c:v>
                </c:pt>
                <c:pt idx="137">
                  <c:v>2002</c:v>
                </c:pt>
                <c:pt idx="138">
                  <c:v>2002</c:v>
                </c:pt>
                <c:pt idx="139">
                  <c:v>2002</c:v>
                </c:pt>
                <c:pt idx="140">
                  <c:v>2002</c:v>
                </c:pt>
                <c:pt idx="141">
                  <c:v>2002</c:v>
                </c:pt>
                <c:pt idx="142">
                  <c:v>2002</c:v>
                </c:pt>
                <c:pt idx="143">
                  <c:v>2002</c:v>
                </c:pt>
                <c:pt idx="144">
                  <c:v>2003</c:v>
                </c:pt>
                <c:pt idx="145">
                  <c:v>2003</c:v>
                </c:pt>
                <c:pt idx="146">
                  <c:v>2003</c:v>
                </c:pt>
                <c:pt idx="147">
                  <c:v>2003</c:v>
                </c:pt>
                <c:pt idx="148">
                  <c:v>2003</c:v>
                </c:pt>
                <c:pt idx="149">
                  <c:v>2003</c:v>
                </c:pt>
                <c:pt idx="150">
                  <c:v>2003</c:v>
                </c:pt>
                <c:pt idx="151">
                  <c:v>2003</c:v>
                </c:pt>
                <c:pt idx="152">
                  <c:v>2003</c:v>
                </c:pt>
                <c:pt idx="153">
                  <c:v>2003</c:v>
                </c:pt>
                <c:pt idx="154">
                  <c:v>2003</c:v>
                </c:pt>
                <c:pt idx="155">
                  <c:v>2003</c:v>
                </c:pt>
                <c:pt idx="156">
                  <c:v>2004</c:v>
                </c:pt>
                <c:pt idx="157">
                  <c:v>2004</c:v>
                </c:pt>
                <c:pt idx="158">
                  <c:v>2004</c:v>
                </c:pt>
                <c:pt idx="159">
                  <c:v>2004</c:v>
                </c:pt>
                <c:pt idx="160">
                  <c:v>2004</c:v>
                </c:pt>
                <c:pt idx="161">
                  <c:v>2004</c:v>
                </c:pt>
                <c:pt idx="162">
                  <c:v>2004</c:v>
                </c:pt>
                <c:pt idx="163">
                  <c:v>2004</c:v>
                </c:pt>
                <c:pt idx="164">
                  <c:v>2004</c:v>
                </c:pt>
                <c:pt idx="165">
                  <c:v>2004</c:v>
                </c:pt>
                <c:pt idx="166">
                  <c:v>2004</c:v>
                </c:pt>
                <c:pt idx="167">
                  <c:v>2004</c:v>
                </c:pt>
                <c:pt idx="168">
                  <c:v>2005</c:v>
                </c:pt>
                <c:pt idx="169">
                  <c:v>2005</c:v>
                </c:pt>
                <c:pt idx="170">
                  <c:v>2005</c:v>
                </c:pt>
                <c:pt idx="171">
                  <c:v>2005</c:v>
                </c:pt>
                <c:pt idx="172">
                  <c:v>2005</c:v>
                </c:pt>
                <c:pt idx="173">
                  <c:v>2005</c:v>
                </c:pt>
                <c:pt idx="174">
                  <c:v>2005</c:v>
                </c:pt>
                <c:pt idx="175">
                  <c:v>2005</c:v>
                </c:pt>
                <c:pt idx="176">
                  <c:v>2005</c:v>
                </c:pt>
                <c:pt idx="177">
                  <c:v>2005</c:v>
                </c:pt>
                <c:pt idx="178">
                  <c:v>2005</c:v>
                </c:pt>
                <c:pt idx="179">
                  <c:v>2005</c:v>
                </c:pt>
                <c:pt idx="180">
                  <c:v>2006</c:v>
                </c:pt>
                <c:pt idx="181">
                  <c:v>2006</c:v>
                </c:pt>
                <c:pt idx="182">
                  <c:v>2006</c:v>
                </c:pt>
                <c:pt idx="183">
                  <c:v>2006</c:v>
                </c:pt>
                <c:pt idx="184">
                  <c:v>2006</c:v>
                </c:pt>
                <c:pt idx="185">
                  <c:v>2006</c:v>
                </c:pt>
                <c:pt idx="186">
                  <c:v>2006</c:v>
                </c:pt>
                <c:pt idx="187">
                  <c:v>2006</c:v>
                </c:pt>
                <c:pt idx="188">
                  <c:v>2006</c:v>
                </c:pt>
                <c:pt idx="189">
                  <c:v>2006</c:v>
                </c:pt>
                <c:pt idx="190">
                  <c:v>2006</c:v>
                </c:pt>
                <c:pt idx="191">
                  <c:v>2006</c:v>
                </c:pt>
                <c:pt idx="192">
                  <c:v>2007</c:v>
                </c:pt>
                <c:pt idx="193">
                  <c:v>2007</c:v>
                </c:pt>
                <c:pt idx="194">
                  <c:v>2007</c:v>
                </c:pt>
                <c:pt idx="195">
                  <c:v>2007</c:v>
                </c:pt>
                <c:pt idx="196">
                  <c:v>2007</c:v>
                </c:pt>
                <c:pt idx="197">
                  <c:v>2007</c:v>
                </c:pt>
                <c:pt idx="198">
                  <c:v>2007</c:v>
                </c:pt>
                <c:pt idx="199">
                  <c:v>2007</c:v>
                </c:pt>
                <c:pt idx="200">
                  <c:v>2007</c:v>
                </c:pt>
                <c:pt idx="201">
                  <c:v>2007</c:v>
                </c:pt>
                <c:pt idx="202">
                  <c:v>2007</c:v>
                </c:pt>
                <c:pt idx="203">
                  <c:v>2007</c:v>
                </c:pt>
                <c:pt idx="204">
                  <c:v>2008</c:v>
                </c:pt>
                <c:pt idx="205">
                  <c:v>2008</c:v>
                </c:pt>
                <c:pt idx="206">
                  <c:v>2008</c:v>
                </c:pt>
                <c:pt idx="207">
                  <c:v>2008</c:v>
                </c:pt>
                <c:pt idx="208">
                  <c:v>2008</c:v>
                </c:pt>
                <c:pt idx="209">
                  <c:v>2008</c:v>
                </c:pt>
                <c:pt idx="210">
                  <c:v>2008</c:v>
                </c:pt>
                <c:pt idx="211">
                  <c:v>2008</c:v>
                </c:pt>
                <c:pt idx="212">
                  <c:v>2008</c:v>
                </c:pt>
                <c:pt idx="213">
                  <c:v>2008</c:v>
                </c:pt>
                <c:pt idx="214">
                  <c:v>2008</c:v>
                </c:pt>
                <c:pt idx="215">
                  <c:v>2008</c:v>
                </c:pt>
                <c:pt idx="216">
                  <c:v>2009</c:v>
                </c:pt>
                <c:pt idx="217">
                  <c:v>2009</c:v>
                </c:pt>
                <c:pt idx="218">
                  <c:v>2009</c:v>
                </c:pt>
                <c:pt idx="219">
                  <c:v>2009</c:v>
                </c:pt>
                <c:pt idx="220">
                  <c:v>2009</c:v>
                </c:pt>
                <c:pt idx="221">
                  <c:v>2009</c:v>
                </c:pt>
                <c:pt idx="222">
                  <c:v>2009</c:v>
                </c:pt>
                <c:pt idx="223">
                  <c:v>2009</c:v>
                </c:pt>
                <c:pt idx="224">
                  <c:v>2009</c:v>
                </c:pt>
                <c:pt idx="225">
                  <c:v>2009</c:v>
                </c:pt>
                <c:pt idx="226">
                  <c:v>2009</c:v>
                </c:pt>
                <c:pt idx="227">
                  <c:v>2009</c:v>
                </c:pt>
                <c:pt idx="228">
                  <c:v>2010</c:v>
                </c:pt>
                <c:pt idx="229">
                  <c:v>2010</c:v>
                </c:pt>
                <c:pt idx="230">
                  <c:v>2010</c:v>
                </c:pt>
                <c:pt idx="231">
                  <c:v>2010</c:v>
                </c:pt>
                <c:pt idx="232">
                  <c:v>2010</c:v>
                </c:pt>
                <c:pt idx="233">
                  <c:v>2010</c:v>
                </c:pt>
                <c:pt idx="234">
                  <c:v>2010</c:v>
                </c:pt>
                <c:pt idx="235">
                  <c:v>2010</c:v>
                </c:pt>
                <c:pt idx="236">
                  <c:v>2010</c:v>
                </c:pt>
                <c:pt idx="237">
                  <c:v>2010</c:v>
                </c:pt>
                <c:pt idx="238">
                  <c:v>2010</c:v>
                </c:pt>
                <c:pt idx="239">
                  <c:v>2010</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2012</c:v>
                </c:pt>
                <c:pt idx="253">
                  <c:v>2012</c:v>
                </c:pt>
                <c:pt idx="254">
                  <c:v>2012</c:v>
                </c:pt>
                <c:pt idx="255">
                  <c:v>2012</c:v>
                </c:pt>
                <c:pt idx="256">
                  <c:v>2012</c:v>
                </c:pt>
                <c:pt idx="257">
                  <c:v>2012</c:v>
                </c:pt>
                <c:pt idx="258">
                  <c:v>2012</c:v>
                </c:pt>
                <c:pt idx="259">
                  <c:v>2012</c:v>
                </c:pt>
                <c:pt idx="260">
                  <c:v>2012</c:v>
                </c:pt>
                <c:pt idx="261">
                  <c:v>2012</c:v>
                </c:pt>
                <c:pt idx="262">
                  <c:v>2012</c:v>
                </c:pt>
                <c:pt idx="263">
                  <c:v>2012</c:v>
                </c:pt>
                <c:pt idx="264">
                  <c:v>2013</c:v>
                </c:pt>
                <c:pt idx="265">
                  <c:v>2013</c:v>
                </c:pt>
                <c:pt idx="266">
                  <c:v>2013</c:v>
                </c:pt>
                <c:pt idx="267">
                  <c:v>2013</c:v>
                </c:pt>
                <c:pt idx="268">
                  <c:v>2013</c:v>
                </c:pt>
                <c:pt idx="269">
                  <c:v>2013</c:v>
                </c:pt>
                <c:pt idx="270">
                  <c:v>2013</c:v>
                </c:pt>
                <c:pt idx="271">
                  <c:v>2013</c:v>
                </c:pt>
                <c:pt idx="272">
                  <c:v>2013</c:v>
                </c:pt>
                <c:pt idx="273">
                  <c:v>2013</c:v>
                </c:pt>
                <c:pt idx="274">
                  <c:v>2013</c:v>
                </c:pt>
                <c:pt idx="275">
                  <c:v>2013</c:v>
                </c:pt>
                <c:pt idx="276">
                  <c:v>2014</c:v>
                </c:pt>
                <c:pt idx="277">
                  <c:v>2014</c:v>
                </c:pt>
                <c:pt idx="278">
                  <c:v>2014</c:v>
                </c:pt>
                <c:pt idx="279">
                  <c:v>2014</c:v>
                </c:pt>
                <c:pt idx="280">
                  <c:v>2014</c:v>
                </c:pt>
                <c:pt idx="281">
                  <c:v>2014</c:v>
                </c:pt>
                <c:pt idx="282">
                  <c:v>2014</c:v>
                </c:pt>
                <c:pt idx="283">
                  <c:v>2014</c:v>
                </c:pt>
                <c:pt idx="284">
                  <c:v>2014</c:v>
                </c:pt>
                <c:pt idx="285">
                  <c:v>2014</c:v>
                </c:pt>
                <c:pt idx="286">
                  <c:v>2014</c:v>
                </c:pt>
                <c:pt idx="287">
                  <c:v>2014</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2016</c:v>
                </c:pt>
                <c:pt idx="301">
                  <c:v>2016</c:v>
                </c:pt>
                <c:pt idx="302">
                  <c:v>2016</c:v>
                </c:pt>
                <c:pt idx="303">
                  <c:v>2016</c:v>
                </c:pt>
              </c:numCache>
            </c:numRef>
          </c:cat>
          <c:val>
            <c:numRef>
              <c:f>MAPrice_SplitPriceIndices!$BK$14:$BK$317</c:f>
              <c:numCache>
                <c:formatCode>0.0000</c:formatCode>
                <c:ptCount val="304"/>
                <c:pt idx="0">
                  <c:v>7.7517723002353545E-2</c:v>
                </c:pt>
                <c:pt idx="1">
                  <c:v>7.7667597429072283E-2</c:v>
                </c:pt>
                <c:pt idx="2">
                  <c:v>7.7500740345102653E-2</c:v>
                </c:pt>
                <c:pt idx="3">
                  <c:v>7.7398188343201516E-2</c:v>
                </c:pt>
                <c:pt idx="4">
                  <c:v>7.7108368669172159E-2</c:v>
                </c:pt>
                <c:pt idx="5">
                  <c:v>7.6809739917508113E-2</c:v>
                </c:pt>
                <c:pt idx="6">
                  <c:v>7.663783868677268E-2</c:v>
                </c:pt>
                <c:pt idx="7">
                  <c:v>7.6446341876261967E-2</c:v>
                </c:pt>
                <c:pt idx="8">
                  <c:v>7.6298923934954091E-2</c:v>
                </c:pt>
                <c:pt idx="9">
                  <c:v>7.6167660886225355E-2</c:v>
                </c:pt>
                <c:pt idx="10">
                  <c:v>7.6095643040951913E-2</c:v>
                </c:pt>
                <c:pt idx="11">
                  <c:v>7.598975098398239E-2</c:v>
                </c:pt>
                <c:pt idx="12">
                  <c:v>7.5778233702451972E-2</c:v>
                </c:pt>
                <c:pt idx="13">
                  <c:v>7.5703206124852609E-2</c:v>
                </c:pt>
                <c:pt idx="14">
                  <c:v>7.5579976823733186E-2</c:v>
                </c:pt>
                <c:pt idx="15">
                  <c:v>7.5579887670250825E-2</c:v>
                </c:pt>
                <c:pt idx="16">
                  <c:v>7.5756078917004602E-2</c:v>
                </c:pt>
                <c:pt idx="17">
                  <c:v>7.5985515879080964E-2</c:v>
                </c:pt>
                <c:pt idx="18">
                  <c:v>7.5841691102787531E-2</c:v>
                </c:pt>
                <c:pt idx="19">
                  <c:v>7.5802797130999147E-2</c:v>
                </c:pt>
                <c:pt idx="20">
                  <c:v>7.5785431079258378E-2</c:v>
                </c:pt>
                <c:pt idx="21">
                  <c:v>7.5841060546805214E-2</c:v>
                </c:pt>
                <c:pt idx="22">
                  <c:v>7.5543136940645073E-2</c:v>
                </c:pt>
                <c:pt idx="23">
                  <c:v>7.5287115453681497E-2</c:v>
                </c:pt>
                <c:pt idx="24">
                  <c:v>7.5006465095149383E-2</c:v>
                </c:pt>
                <c:pt idx="25">
                  <c:v>7.4710304520531887E-2</c:v>
                </c:pt>
                <c:pt idx="26">
                  <c:v>7.4412106732618805E-2</c:v>
                </c:pt>
                <c:pt idx="27">
                  <c:v>7.3971828454633515E-2</c:v>
                </c:pt>
                <c:pt idx="28">
                  <c:v>7.3831567533399464E-2</c:v>
                </c:pt>
                <c:pt idx="29">
                  <c:v>7.3714279103823249E-2</c:v>
                </c:pt>
                <c:pt idx="30">
                  <c:v>7.3558088162107196E-2</c:v>
                </c:pt>
                <c:pt idx="31">
                  <c:v>7.3416616316960864E-2</c:v>
                </c:pt>
                <c:pt idx="32">
                  <c:v>7.322107484094427E-2</c:v>
                </c:pt>
                <c:pt idx="33">
                  <c:v>7.3055118970059965E-2</c:v>
                </c:pt>
                <c:pt idx="34">
                  <c:v>7.3173513802234733E-2</c:v>
                </c:pt>
                <c:pt idx="35">
                  <c:v>7.321063088017854E-2</c:v>
                </c:pt>
                <c:pt idx="36">
                  <c:v>7.3446387075520314E-2</c:v>
                </c:pt>
                <c:pt idx="37">
                  <c:v>7.3487480131308278E-2</c:v>
                </c:pt>
                <c:pt idx="38">
                  <c:v>7.3866438010721139E-2</c:v>
                </c:pt>
                <c:pt idx="39">
                  <c:v>7.4327390750950253E-2</c:v>
                </c:pt>
                <c:pt idx="40">
                  <c:v>7.4436829196009843E-2</c:v>
                </c:pt>
                <c:pt idx="41">
                  <c:v>7.45906934908033E-2</c:v>
                </c:pt>
                <c:pt idx="42">
                  <c:v>7.5057879919768491E-2</c:v>
                </c:pt>
                <c:pt idx="43">
                  <c:v>7.475274546927578E-2</c:v>
                </c:pt>
                <c:pt idx="44">
                  <c:v>7.4885087777235973E-2</c:v>
                </c:pt>
                <c:pt idx="45">
                  <c:v>7.4856518928204316E-2</c:v>
                </c:pt>
                <c:pt idx="46">
                  <c:v>7.4769522794701684E-2</c:v>
                </c:pt>
                <c:pt idx="47">
                  <c:v>7.4671247200460769E-2</c:v>
                </c:pt>
                <c:pt idx="48">
                  <c:v>7.4595179145937454E-2</c:v>
                </c:pt>
                <c:pt idx="49">
                  <c:v>7.4275784285038685E-2</c:v>
                </c:pt>
                <c:pt idx="50">
                  <c:v>7.375583140258675E-2</c:v>
                </c:pt>
                <c:pt idx="51">
                  <c:v>7.330354496623738E-2</c:v>
                </c:pt>
                <c:pt idx="52">
                  <c:v>7.2661985932281223E-2</c:v>
                </c:pt>
                <c:pt idx="53">
                  <c:v>7.1933103563861608E-2</c:v>
                </c:pt>
                <c:pt idx="54">
                  <c:v>7.121571342834819E-2</c:v>
                </c:pt>
                <c:pt idx="55">
                  <c:v>7.086516279242637E-2</c:v>
                </c:pt>
                <c:pt idx="56">
                  <c:v>7.0506156127534123E-2</c:v>
                </c:pt>
                <c:pt idx="57">
                  <c:v>7.0151791737490518E-2</c:v>
                </c:pt>
                <c:pt idx="58">
                  <c:v>6.9789038444121113E-2</c:v>
                </c:pt>
                <c:pt idx="59">
                  <c:v>6.9439653571477633E-2</c:v>
                </c:pt>
                <c:pt idx="60">
                  <c:v>6.9105085727770785E-2</c:v>
                </c:pt>
                <c:pt idx="61">
                  <c:v>6.8771878994268565E-2</c:v>
                </c:pt>
                <c:pt idx="62">
                  <c:v>6.8558714463850687E-2</c:v>
                </c:pt>
                <c:pt idx="63">
                  <c:v>6.8212018960352186E-2</c:v>
                </c:pt>
                <c:pt idx="64">
                  <c:v>6.7959896928592292E-2</c:v>
                </c:pt>
                <c:pt idx="65">
                  <c:v>6.780908945767064E-2</c:v>
                </c:pt>
                <c:pt idx="66">
                  <c:v>6.7644392553391941E-2</c:v>
                </c:pt>
                <c:pt idx="67">
                  <c:v>6.7445204302287107E-2</c:v>
                </c:pt>
                <c:pt idx="68">
                  <c:v>6.7222851957880553E-2</c:v>
                </c:pt>
                <c:pt idx="69">
                  <c:v>6.70053045949556E-2</c:v>
                </c:pt>
                <c:pt idx="70">
                  <c:v>6.6783611494337786E-2</c:v>
                </c:pt>
                <c:pt idx="71">
                  <c:v>6.6509347171286023E-2</c:v>
                </c:pt>
                <c:pt idx="72">
                  <c:v>6.6197223786935142E-2</c:v>
                </c:pt>
                <c:pt idx="73">
                  <c:v>6.6055611057384458E-2</c:v>
                </c:pt>
                <c:pt idx="74">
                  <c:v>6.590575719357411E-2</c:v>
                </c:pt>
                <c:pt idx="75">
                  <c:v>6.5749838405406796E-2</c:v>
                </c:pt>
                <c:pt idx="76">
                  <c:v>6.5530046824904653E-2</c:v>
                </c:pt>
                <c:pt idx="77">
                  <c:v>6.5361082003453808E-2</c:v>
                </c:pt>
                <c:pt idx="78">
                  <c:v>6.513521342547253E-2</c:v>
                </c:pt>
                <c:pt idx="79">
                  <c:v>6.4913662192448554E-2</c:v>
                </c:pt>
                <c:pt idx="80">
                  <c:v>6.4726561823136228E-2</c:v>
                </c:pt>
                <c:pt idx="81">
                  <c:v>6.4524594209582661E-2</c:v>
                </c:pt>
                <c:pt idx="82">
                  <c:v>6.4369786214219168E-2</c:v>
                </c:pt>
                <c:pt idx="83">
                  <c:v>6.4302075068612116E-2</c:v>
                </c:pt>
                <c:pt idx="84">
                  <c:v>6.4188238372840364E-2</c:v>
                </c:pt>
                <c:pt idx="85">
                  <c:v>6.4105052087697248E-2</c:v>
                </c:pt>
                <c:pt idx="86">
                  <c:v>6.4001306747701062E-2</c:v>
                </c:pt>
                <c:pt idx="87">
                  <c:v>6.38951274273271E-2</c:v>
                </c:pt>
                <c:pt idx="88">
                  <c:v>6.3763520530054199E-2</c:v>
                </c:pt>
                <c:pt idx="89">
                  <c:v>6.3631077875933431E-2</c:v>
                </c:pt>
                <c:pt idx="90">
                  <c:v>6.3485946037265054E-2</c:v>
                </c:pt>
                <c:pt idx="91">
                  <c:v>6.3344301323291122E-2</c:v>
                </c:pt>
                <c:pt idx="92">
                  <c:v>6.3217863025562343E-2</c:v>
                </c:pt>
                <c:pt idx="93">
                  <c:v>6.3114834102632592E-2</c:v>
                </c:pt>
                <c:pt idx="94">
                  <c:v>6.2980093376941423E-2</c:v>
                </c:pt>
                <c:pt idx="95">
                  <c:v>6.2803086314408577E-2</c:v>
                </c:pt>
                <c:pt idx="96">
                  <c:v>6.2661240910064267E-2</c:v>
                </c:pt>
                <c:pt idx="97">
                  <c:v>6.254255271518705E-2</c:v>
                </c:pt>
                <c:pt idx="98">
                  <c:v>6.250122767305577E-2</c:v>
                </c:pt>
                <c:pt idx="99">
                  <c:v>6.2426061694083879E-2</c:v>
                </c:pt>
                <c:pt idx="100">
                  <c:v>6.2282735137869118E-2</c:v>
                </c:pt>
                <c:pt idx="101">
                  <c:v>6.2137159850346423E-2</c:v>
                </c:pt>
                <c:pt idx="102">
                  <c:v>6.2075968160135608E-2</c:v>
                </c:pt>
                <c:pt idx="103">
                  <c:v>6.2011805090698896E-2</c:v>
                </c:pt>
                <c:pt idx="104">
                  <c:v>6.1874747356070521E-2</c:v>
                </c:pt>
                <c:pt idx="105">
                  <c:v>6.1732257219051172E-2</c:v>
                </c:pt>
                <c:pt idx="106">
                  <c:v>6.162021014571975E-2</c:v>
                </c:pt>
                <c:pt idx="107">
                  <c:v>6.1518392407706408E-2</c:v>
                </c:pt>
                <c:pt idx="108">
                  <c:v>6.1426863152034161E-2</c:v>
                </c:pt>
                <c:pt idx="109">
                  <c:v>6.141165993094936E-2</c:v>
                </c:pt>
                <c:pt idx="110">
                  <c:v>6.1214497591693839E-2</c:v>
                </c:pt>
                <c:pt idx="111">
                  <c:v>6.1147197594148502E-2</c:v>
                </c:pt>
                <c:pt idx="112">
                  <c:v>6.114321853024246E-2</c:v>
                </c:pt>
                <c:pt idx="113">
                  <c:v>6.1092138152140402E-2</c:v>
                </c:pt>
                <c:pt idx="114">
                  <c:v>6.1065541682764651E-2</c:v>
                </c:pt>
                <c:pt idx="115">
                  <c:v>6.1251790067467476E-2</c:v>
                </c:pt>
                <c:pt idx="116">
                  <c:v>6.1446443870419115E-2</c:v>
                </c:pt>
                <c:pt idx="117">
                  <c:v>6.1281069312125853E-2</c:v>
                </c:pt>
                <c:pt idx="118">
                  <c:v>6.1242644201408458E-2</c:v>
                </c:pt>
                <c:pt idx="119">
                  <c:v>6.1200096548061335E-2</c:v>
                </c:pt>
                <c:pt idx="120">
                  <c:v>6.1090513886210861E-2</c:v>
                </c:pt>
                <c:pt idx="121">
                  <c:v>6.0921859393163739E-2</c:v>
                </c:pt>
                <c:pt idx="122">
                  <c:v>6.0933828908698438E-2</c:v>
                </c:pt>
                <c:pt idx="123">
                  <c:v>6.0928280564625133E-2</c:v>
                </c:pt>
                <c:pt idx="124">
                  <c:v>6.1312615728808716E-2</c:v>
                </c:pt>
                <c:pt idx="125">
                  <c:v>6.1550564722292082E-2</c:v>
                </c:pt>
                <c:pt idx="126">
                  <c:v>6.1623301785331853E-2</c:v>
                </c:pt>
                <c:pt idx="127">
                  <c:v>6.1629289866017574E-2</c:v>
                </c:pt>
                <c:pt idx="128">
                  <c:v>6.1689726873012739E-2</c:v>
                </c:pt>
                <c:pt idx="129">
                  <c:v>6.2037241503766105E-2</c:v>
                </c:pt>
                <c:pt idx="130">
                  <c:v>6.2428350944212271E-2</c:v>
                </c:pt>
                <c:pt idx="131">
                  <c:v>6.2628313098637894E-2</c:v>
                </c:pt>
                <c:pt idx="132">
                  <c:v>6.305326749216178E-2</c:v>
                </c:pt>
                <c:pt idx="133">
                  <c:v>6.3922247549961217E-2</c:v>
                </c:pt>
                <c:pt idx="134">
                  <c:v>6.4492054276067523E-2</c:v>
                </c:pt>
                <c:pt idx="135">
                  <c:v>6.4820951908146782E-2</c:v>
                </c:pt>
                <c:pt idx="136">
                  <c:v>6.4786031975180583E-2</c:v>
                </c:pt>
                <c:pt idx="137">
                  <c:v>6.4970979721091449E-2</c:v>
                </c:pt>
                <c:pt idx="138">
                  <c:v>6.5252755058620812E-2</c:v>
                </c:pt>
                <c:pt idx="139">
                  <c:v>6.5463083439859154E-2</c:v>
                </c:pt>
                <c:pt idx="140">
                  <c:v>6.562522822593779E-2</c:v>
                </c:pt>
                <c:pt idx="141">
                  <c:v>6.6037254498386669E-2</c:v>
                </c:pt>
                <c:pt idx="142">
                  <c:v>6.6047572841983163E-2</c:v>
                </c:pt>
                <c:pt idx="143">
                  <c:v>6.6256311266922177E-2</c:v>
                </c:pt>
                <c:pt idx="144">
                  <c:v>6.6481093338833855E-2</c:v>
                </c:pt>
                <c:pt idx="145">
                  <c:v>6.5862342975555307E-2</c:v>
                </c:pt>
                <c:pt idx="146">
                  <c:v>6.5349504161900454E-2</c:v>
                </c:pt>
                <c:pt idx="147">
                  <c:v>6.4957619663850816E-2</c:v>
                </c:pt>
                <c:pt idx="148">
                  <c:v>6.488821832589857E-2</c:v>
                </c:pt>
                <c:pt idx="149">
                  <c:v>6.4811542772572436E-2</c:v>
                </c:pt>
                <c:pt idx="150">
                  <c:v>6.4785183284468487E-2</c:v>
                </c:pt>
                <c:pt idx="151">
                  <c:v>6.474045315494853E-2</c:v>
                </c:pt>
                <c:pt idx="152">
                  <c:v>6.4706986312239742E-2</c:v>
                </c:pt>
                <c:pt idx="153">
                  <c:v>6.4592741437938014E-2</c:v>
                </c:pt>
                <c:pt idx="154">
                  <c:v>6.4540206756620672E-2</c:v>
                </c:pt>
                <c:pt idx="155">
                  <c:v>6.446205715368529E-2</c:v>
                </c:pt>
                <c:pt idx="156">
                  <c:v>6.4351816008258997E-2</c:v>
                </c:pt>
                <c:pt idx="157">
                  <c:v>6.5297406775271058E-2</c:v>
                </c:pt>
                <c:pt idx="158">
                  <c:v>6.5848725444858189E-2</c:v>
                </c:pt>
                <c:pt idx="159">
                  <c:v>6.6176307153024708E-2</c:v>
                </c:pt>
                <c:pt idx="160">
                  <c:v>6.6158683088042916E-2</c:v>
                </c:pt>
                <c:pt idx="161">
                  <c:v>6.6291700010220778E-2</c:v>
                </c:pt>
                <c:pt idx="162">
                  <c:v>6.6294158451353224E-2</c:v>
                </c:pt>
                <c:pt idx="163">
                  <c:v>6.640059892598861E-2</c:v>
                </c:pt>
                <c:pt idx="164">
                  <c:v>6.6595669928660381E-2</c:v>
                </c:pt>
                <c:pt idx="165">
                  <c:v>6.6735900561057701E-2</c:v>
                </c:pt>
                <c:pt idx="166">
                  <c:v>6.6805304600935506E-2</c:v>
                </c:pt>
                <c:pt idx="167">
                  <c:v>6.6881994383152482E-2</c:v>
                </c:pt>
                <c:pt idx="168">
                  <c:v>6.6958092007402006E-2</c:v>
                </c:pt>
                <c:pt idx="169">
                  <c:v>6.6685223648192557E-2</c:v>
                </c:pt>
                <c:pt idx="170">
                  <c:v>6.6466737473041451E-2</c:v>
                </c:pt>
                <c:pt idx="171">
                  <c:v>6.6253694177651853E-2</c:v>
                </c:pt>
                <c:pt idx="172">
                  <c:v>6.5980173649603832E-2</c:v>
                </c:pt>
                <c:pt idx="173">
                  <c:v>6.5813425615896384E-2</c:v>
                </c:pt>
                <c:pt idx="174">
                  <c:v>6.5649384812192971E-2</c:v>
                </c:pt>
                <c:pt idx="175">
                  <c:v>6.5431848729902167E-2</c:v>
                </c:pt>
                <c:pt idx="176">
                  <c:v>6.5147573744953113E-2</c:v>
                </c:pt>
                <c:pt idx="177">
                  <c:v>6.4823499575174359E-2</c:v>
                </c:pt>
                <c:pt idx="178">
                  <c:v>6.453165483987329E-2</c:v>
                </c:pt>
                <c:pt idx="179">
                  <c:v>6.4299447075300789E-2</c:v>
                </c:pt>
                <c:pt idx="180">
                  <c:v>6.4093445962499593E-2</c:v>
                </c:pt>
                <c:pt idx="181">
                  <c:v>6.4919478113166382E-2</c:v>
                </c:pt>
                <c:pt idx="182">
                  <c:v>6.5375004919247873E-2</c:v>
                </c:pt>
                <c:pt idx="183">
                  <c:v>6.5829375285657299E-2</c:v>
                </c:pt>
                <c:pt idx="184">
                  <c:v>6.6234049892848021E-2</c:v>
                </c:pt>
                <c:pt idx="185">
                  <c:v>6.6488582311446109E-2</c:v>
                </c:pt>
                <c:pt idx="186">
                  <c:v>6.6915555342828933E-2</c:v>
                </c:pt>
                <c:pt idx="187">
                  <c:v>6.7346565607066353E-2</c:v>
                </c:pt>
                <c:pt idx="188">
                  <c:v>6.7821802441115187E-2</c:v>
                </c:pt>
                <c:pt idx="189">
                  <c:v>6.8449626366172481E-2</c:v>
                </c:pt>
                <c:pt idx="190">
                  <c:v>6.902529840399807E-2</c:v>
                </c:pt>
                <c:pt idx="191">
                  <c:v>6.9547067387772513E-2</c:v>
                </c:pt>
                <c:pt idx="192">
                  <c:v>6.9983142637922088E-2</c:v>
                </c:pt>
                <c:pt idx="193">
                  <c:v>6.9839332425423492E-2</c:v>
                </c:pt>
                <c:pt idx="194">
                  <c:v>6.9921455450119699E-2</c:v>
                </c:pt>
                <c:pt idx="195">
                  <c:v>6.9951900168773173E-2</c:v>
                </c:pt>
                <c:pt idx="196">
                  <c:v>7.00983915699772E-2</c:v>
                </c:pt>
                <c:pt idx="197">
                  <c:v>7.0236939328648024E-2</c:v>
                </c:pt>
                <c:pt idx="198">
                  <c:v>7.0386470417679883E-2</c:v>
                </c:pt>
                <c:pt idx="199">
                  <c:v>7.0505504196877303E-2</c:v>
                </c:pt>
                <c:pt idx="200">
                  <c:v>7.0671653575172577E-2</c:v>
                </c:pt>
                <c:pt idx="201">
                  <c:v>7.0670073612394024E-2</c:v>
                </c:pt>
                <c:pt idx="202">
                  <c:v>7.0699535173759959E-2</c:v>
                </c:pt>
                <c:pt idx="203">
                  <c:v>7.06380210735046E-2</c:v>
                </c:pt>
                <c:pt idx="204">
                  <c:v>7.0749297986763729E-2</c:v>
                </c:pt>
                <c:pt idx="205">
                  <c:v>7.0423264904837871E-2</c:v>
                </c:pt>
                <c:pt idx="206">
                  <c:v>7.024733545481579E-2</c:v>
                </c:pt>
                <c:pt idx="207">
                  <c:v>7.0043031417150306E-2</c:v>
                </c:pt>
                <c:pt idx="208">
                  <c:v>6.9802794057471848E-2</c:v>
                </c:pt>
                <c:pt idx="209">
                  <c:v>6.9562205171149555E-2</c:v>
                </c:pt>
                <c:pt idx="210">
                  <c:v>6.92479981903701E-2</c:v>
                </c:pt>
                <c:pt idx="211">
                  <c:v>6.896129827638102E-2</c:v>
                </c:pt>
                <c:pt idx="212">
                  <c:v>6.8684022624758381E-2</c:v>
                </c:pt>
                <c:pt idx="213">
                  <c:v>6.8428989410617161E-2</c:v>
                </c:pt>
                <c:pt idx="214">
                  <c:v>6.8234892897085328E-2</c:v>
                </c:pt>
                <c:pt idx="215">
                  <c:v>6.8206061698995082E-2</c:v>
                </c:pt>
                <c:pt idx="216">
                  <c:v>6.8167269522912577E-2</c:v>
                </c:pt>
                <c:pt idx="217">
                  <c:v>6.9945674884674347E-2</c:v>
                </c:pt>
                <c:pt idx="218">
                  <c:v>7.0567790048590484E-2</c:v>
                </c:pt>
                <c:pt idx="219">
                  <c:v>7.1484442332546305E-2</c:v>
                </c:pt>
                <c:pt idx="220">
                  <c:v>7.2458410098206541E-2</c:v>
                </c:pt>
                <c:pt idx="221">
                  <c:v>7.2516716024670122E-2</c:v>
                </c:pt>
                <c:pt idx="222">
                  <c:v>7.2938953613947519E-2</c:v>
                </c:pt>
                <c:pt idx="223">
                  <c:v>7.3468082449502786E-2</c:v>
                </c:pt>
                <c:pt idx="224">
                  <c:v>7.3916229128801303E-2</c:v>
                </c:pt>
                <c:pt idx="225">
                  <c:v>7.4435951433370631E-2</c:v>
                </c:pt>
                <c:pt idx="226">
                  <c:v>7.4683247066765657E-2</c:v>
                </c:pt>
                <c:pt idx="227">
                  <c:v>7.4588412247059602E-2</c:v>
                </c:pt>
                <c:pt idx="228">
                  <c:v>7.4718117409515214E-2</c:v>
                </c:pt>
                <c:pt idx="229">
                  <c:v>7.3780347202211272E-2</c:v>
                </c:pt>
                <c:pt idx="230">
                  <c:v>7.3002346969745543E-2</c:v>
                </c:pt>
                <c:pt idx="231">
                  <c:v>7.2184480979550644E-2</c:v>
                </c:pt>
                <c:pt idx="232">
                  <c:v>7.1381959503689113E-2</c:v>
                </c:pt>
                <c:pt idx="233">
                  <c:v>7.1075043120957263E-2</c:v>
                </c:pt>
                <c:pt idx="234">
                  <c:v>7.0954267951294309E-2</c:v>
                </c:pt>
                <c:pt idx="235">
                  <c:v>7.081521761568256E-2</c:v>
                </c:pt>
                <c:pt idx="236">
                  <c:v>7.0676115261188763E-2</c:v>
                </c:pt>
                <c:pt idx="237">
                  <c:v>7.0514127060446061E-2</c:v>
                </c:pt>
                <c:pt idx="238">
                  <c:v>7.0350432529299747E-2</c:v>
                </c:pt>
                <c:pt idx="239">
                  <c:v>7.0159366031444778E-2</c:v>
                </c:pt>
                <c:pt idx="240">
                  <c:v>6.9972707651219199E-2</c:v>
                </c:pt>
                <c:pt idx="241">
                  <c:v>6.9597986190036917E-2</c:v>
                </c:pt>
                <c:pt idx="242">
                  <c:v>6.9198770695468301E-2</c:v>
                </c:pt>
                <c:pt idx="243">
                  <c:v>6.8794158691646137E-2</c:v>
                </c:pt>
                <c:pt idx="244">
                  <c:v>6.8336261134750137E-2</c:v>
                </c:pt>
                <c:pt idx="245">
                  <c:v>6.7858192373960693E-2</c:v>
                </c:pt>
                <c:pt idx="246">
                  <c:v>6.7380645997227137E-2</c:v>
                </c:pt>
                <c:pt idx="247">
                  <c:v>6.6901240531974146E-2</c:v>
                </c:pt>
                <c:pt idx="248">
                  <c:v>6.6413325460964692E-2</c:v>
                </c:pt>
                <c:pt idx="249">
                  <c:v>6.5925811712276947E-2</c:v>
                </c:pt>
                <c:pt idx="250">
                  <c:v>6.5453879456661007E-2</c:v>
                </c:pt>
                <c:pt idx="251">
                  <c:v>6.5070539248350601E-2</c:v>
                </c:pt>
                <c:pt idx="252">
                  <c:v>6.4665914935889246E-2</c:v>
                </c:pt>
                <c:pt idx="253">
                  <c:v>6.4511672669776171E-2</c:v>
                </c:pt>
                <c:pt idx="254">
                  <c:v>6.4385526490583211E-2</c:v>
                </c:pt>
                <c:pt idx="255">
                  <c:v>6.4248634613192648E-2</c:v>
                </c:pt>
                <c:pt idx="256">
                  <c:v>6.4125500401686228E-2</c:v>
                </c:pt>
                <c:pt idx="257">
                  <c:v>6.4048482526981268E-2</c:v>
                </c:pt>
                <c:pt idx="258">
                  <c:v>6.3964390929966808E-2</c:v>
                </c:pt>
                <c:pt idx="259">
                  <c:v>6.3897884145556236E-2</c:v>
                </c:pt>
                <c:pt idx="260">
                  <c:v>6.3812770843188357E-2</c:v>
                </c:pt>
                <c:pt idx="261">
                  <c:v>6.3715683455343244E-2</c:v>
                </c:pt>
                <c:pt idx="262">
                  <c:v>6.361142529384646E-2</c:v>
                </c:pt>
                <c:pt idx="263">
                  <c:v>6.3495277209106138E-2</c:v>
                </c:pt>
                <c:pt idx="264">
                  <c:v>6.3404834480005487E-2</c:v>
                </c:pt>
                <c:pt idx="265">
                  <c:v>6.3115353645770908E-2</c:v>
                </c:pt>
                <c:pt idx="266">
                  <c:v>6.2812812165599516E-2</c:v>
                </c:pt>
                <c:pt idx="267">
                  <c:v>6.2524910148655563E-2</c:v>
                </c:pt>
                <c:pt idx="268">
                  <c:v>6.2272100882224207E-2</c:v>
                </c:pt>
                <c:pt idx="269">
                  <c:v>6.2000884587171214E-2</c:v>
                </c:pt>
                <c:pt idx="270">
                  <c:v>6.1709648233376428E-2</c:v>
                </c:pt>
                <c:pt idx="271">
                  <c:v>6.1404758826298811E-2</c:v>
                </c:pt>
                <c:pt idx="272">
                  <c:v>6.1125282759088274E-2</c:v>
                </c:pt>
                <c:pt idx="273">
                  <c:v>6.0864296733317891E-2</c:v>
                </c:pt>
                <c:pt idx="274">
                  <c:v>6.0613569165899377E-2</c:v>
                </c:pt>
                <c:pt idx="275">
                  <c:v>6.0600231137412232E-2</c:v>
                </c:pt>
                <c:pt idx="276">
                  <c:v>6.0578665757712952E-2</c:v>
                </c:pt>
                <c:pt idx="277">
                  <c:v>6.1048844932645577E-2</c:v>
                </c:pt>
                <c:pt idx="278">
                  <c:v>6.1309007789244786E-2</c:v>
                </c:pt>
                <c:pt idx="279">
                  <c:v>6.1649205411435606E-2</c:v>
                </c:pt>
                <c:pt idx="280">
                  <c:v>6.1924183586025396E-2</c:v>
                </c:pt>
                <c:pt idx="281">
                  <c:v>6.2023958781775253E-2</c:v>
                </c:pt>
                <c:pt idx="282">
                  <c:v>6.215662441818303E-2</c:v>
                </c:pt>
                <c:pt idx="283">
                  <c:v>6.2304118419730804E-2</c:v>
                </c:pt>
                <c:pt idx="284">
                  <c:v>6.2485000710112058E-2</c:v>
                </c:pt>
                <c:pt idx="285">
                  <c:v>6.2652138115467909E-2</c:v>
                </c:pt>
                <c:pt idx="286">
                  <c:v>6.2883134547715019E-2</c:v>
                </c:pt>
                <c:pt idx="287">
                  <c:v>6.2765823966743683E-2</c:v>
                </c:pt>
                <c:pt idx="288">
                  <c:v>6.2795863532748797E-2</c:v>
                </c:pt>
                <c:pt idx="289">
                  <c:v>6.2720068146737071E-2</c:v>
                </c:pt>
                <c:pt idx="290">
                  <c:v>6.2700236552436284E-2</c:v>
                </c:pt>
                <c:pt idx="291">
                  <c:v>6.2611857522585232E-2</c:v>
                </c:pt>
                <c:pt idx="292">
                  <c:v>6.2489759976149251E-2</c:v>
                </c:pt>
                <c:pt idx="293">
                  <c:v>6.2421900454976774E-2</c:v>
                </c:pt>
                <c:pt idx="294">
                  <c:v>6.2357807180797593E-2</c:v>
                </c:pt>
                <c:pt idx="295">
                  <c:v>6.2299355968918946E-2</c:v>
                </c:pt>
                <c:pt idx="296">
                  <c:v>6.2243393270822872E-2</c:v>
                </c:pt>
                <c:pt idx="297">
                  <c:v>6.219440195816487E-2</c:v>
                </c:pt>
                <c:pt idx="298">
                  <c:v>6.2125898322112683E-2</c:v>
                </c:pt>
                <c:pt idx="299">
                  <c:v>6.1991375948501931E-2</c:v>
                </c:pt>
                <c:pt idx="300">
                  <c:v>6.1891435592993253E-2</c:v>
                </c:pt>
                <c:pt idx="301">
                  <c:v>6.1695177484979567E-2</c:v>
                </c:pt>
                <c:pt idx="302">
                  <c:v>6.1520384248202199E-2</c:v>
                </c:pt>
                <c:pt idx="303">
                  <c:v>6.1399893581030464E-2</c:v>
                </c:pt>
              </c:numCache>
            </c:numRef>
          </c:val>
          <c:smooth val="0"/>
          <c:extLst>
            <c:ext xmlns:c16="http://schemas.microsoft.com/office/drawing/2014/chart" uri="{C3380CC4-5D6E-409C-BE32-E72D297353CC}">
              <c16:uniqueId val="{00000002-F099-459A-836B-3CFFCCA22658}"/>
            </c:ext>
          </c:extLst>
        </c:ser>
        <c:dLbls>
          <c:showLegendKey val="0"/>
          <c:showVal val="0"/>
          <c:showCatName val="0"/>
          <c:showSerName val="0"/>
          <c:showPercent val="0"/>
          <c:showBubbleSize val="0"/>
        </c:dLbls>
        <c:smooth val="0"/>
        <c:axId val="1277678272"/>
        <c:axId val="1"/>
      </c:lineChart>
      <c:catAx>
        <c:axId val="127767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4"/>
        <c:tickMarkSkip val="1"/>
        <c:noMultiLvlLbl val="0"/>
      </c:catAx>
      <c:valAx>
        <c:axId val="1"/>
        <c:scaling>
          <c:orientation val="minMax"/>
          <c:min val="5.5000000000000014E-2"/>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7678272"/>
        <c:crosses val="autoZero"/>
        <c:crossBetween val="between"/>
      </c:valAx>
      <c:spPr>
        <a:noFill/>
        <a:ln w="12700">
          <a:solidFill>
            <a:srgbClr val="808080"/>
          </a:solidFill>
          <a:prstDash val="solid"/>
        </a:ln>
      </c:spPr>
    </c:plotArea>
    <c:legend>
      <c:legendPos val="r"/>
      <c:layout>
        <c:manualLayout>
          <c:xMode val="edge"/>
          <c:yMode val="edge"/>
          <c:wMode val="edge"/>
          <c:hMode val="edge"/>
          <c:x val="9.0436590436590442E-2"/>
          <c:y val="0.93614387196165705"/>
          <c:w val="0.90540540540540548"/>
          <c:h val="0.98098104245121542"/>
        </c:manualLayout>
      </c:layout>
      <c:overlay val="0"/>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Phosphate</a:t>
            </a:r>
          </a:p>
        </c:rich>
      </c:tx>
      <c:layout>
        <c:manualLayout>
          <c:xMode val="edge"/>
          <c:yMode val="edge"/>
          <c:x val="0.20394617481904365"/>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Inputs'!$G$7:$G$32</c:f>
              <c:numCache>
                <c:formatCode>_("$"* #,##0.0000_);_("$"* \(#,##0.0000\);_("$"* "-"??_);_(@_)</c:formatCode>
                <c:ptCount val="26"/>
                <c:pt idx="0">
                  <c:v>6.9523689448625012E-2</c:v>
                </c:pt>
                <c:pt idx="1">
                  <c:v>6.823950090365985E-2</c:v>
                </c:pt>
                <c:pt idx="2">
                  <c:v>8.9750503781698784E-2</c:v>
                </c:pt>
                <c:pt idx="3">
                  <c:v>8.8637396707247837E-2</c:v>
                </c:pt>
                <c:pt idx="4">
                  <c:v>8.4839399910402916E-2</c:v>
                </c:pt>
                <c:pt idx="5">
                  <c:v>8.2910823487217733E-2</c:v>
                </c:pt>
                <c:pt idx="6">
                  <c:v>8.0387060030808102E-2</c:v>
                </c:pt>
                <c:pt idx="7">
                  <c:v>8.128912889409648E-2</c:v>
                </c:pt>
                <c:pt idx="8">
                  <c:v>8.1380451722200334E-2</c:v>
                </c:pt>
                <c:pt idx="9">
                  <c:v>8.0085228349320539E-2</c:v>
                </c:pt>
                <c:pt idx="10">
                  <c:v>7.2971175639553423E-2</c:v>
                </c:pt>
                <c:pt idx="11">
                  <c:v>7.4945904215604833E-2</c:v>
                </c:pt>
                <c:pt idx="12">
                  <c:v>7.2755861899384849E-2</c:v>
                </c:pt>
                <c:pt idx="13">
                  <c:v>6.5049361496872973E-2</c:v>
                </c:pt>
                <c:pt idx="14">
                  <c:v>7.4679957564978194E-2</c:v>
                </c:pt>
                <c:pt idx="15">
                  <c:v>7.5805191641156414E-2</c:v>
                </c:pt>
                <c:pt idx="16">
                  <c:v>9.8963212542713605E-2</c:v>
                </c:pt>
                <c:pt idx="17">
                  <c:v>0.1003315381720485</c:v>
                </c:pt>
                <c:pt idx="18">
                  <c:v>9.2505116353102101E-2</c:v>
                </c:pt>
                <c:pt idx="19">
                  <c:v>9.1474901516150536E-2</c:v>
                </c:pt>
                <c:pt idx="20">
                  <c:v>9.1491695016214875E-2</c:v>
                </c:pt>
                <c:pt idx="21">
                  <c:v>9.1361264144566787E-2</c:v>
                </c:pt>
                <c:pt idx="22">
                  <c:v>9.1231019215613024E-2</c:v>
                </c:pt>
                <c:pt idx="23">
                  <c:v>9.1100959964273046E-2</c:v>
                </c:pt>
                <c:pt idx="24">
                  <c:v>9.0971086125844217E-2</c:v>
                </c:pt>
                <c:pt idx="25">
                  <c:v>9.0971086125844217E-2</c:v>
                </c:pt>
              </c:numCache>
            </c:numRef>
          </c:val>
          <c:smooth val="0"/>
          <c:extLst>
            <c:ext xmlns:c16="http://schemas.microsoft.com/office/drawing/2014/chart" uri="{C3380CC4-5D6E-409C-BE32-E72D297353CC}">
              <c16:uniqueId val="{00000000-3F69-4AF0-9513-1A00199933B1}"/>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12-month MA Price: Governmental</a:t>
            </a:r>
          </a:p>
        </c:rich>
      </c:tx>
      <c:layout>
        <c:manualLayout>
          <c:xMode val="edge"/>
          <c:yMode val="edge"/>
          <c:x val="0.20394617481904365"/>
          <c:y val="4.5232390309227495E-2"/>
        </c:manualLayout>
      </c:layout>
      <c:overlay val="0"/>
      <c:spPr>
        <a:noFill/>
        <a:ln w="25400">
          <a:noFill/>
        </a:ln>
      </c:spPr>
    </c:title>
    <c:autoTitleDeleted val="0"/>
    <c:plotArea>
      <c:layout>
        <c:manualLayout>
          <c:layoutTarget val="inner"/>
          <c:xMode val="edge"/>
          <c:yMode val="edge"/>
          <c:x val="0.17189687219203048"/>
          <c:y val="0.18052175740301971"/>
          <c:w val="0.78915572798600686"/>
          <c:h val="0.5619657035194896"/>
        </c:manualLayout>
      </c:layout>
      <c:lineChart>
        <c:grouping val="standard"/>
        <c:varyColors val="0"/>
        <c:ser>
          <c:idx val="0"/>
          <c:order val="0"/>
          <c:tx>
            <c:v>This Year</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'Price Forecast Inputs'!$B$7:$B$32</c:f>
              <c:numCache>
                <c:formatCode>General</c:formatCod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numCache>
            </c:numRef>
          </c:cat>
          <c:val>
            <c:numRef>
              <c:f>'Price Forecast Inputs'!$H$7:$H$32</c:f>
              <c:numCache>
                <c:formatCode>_("$"* #,##0.0000_);_("$"* \(#,##0.0000\);_("$"* "-"??_);_(@_)</c:formatCode>
                <c:ptCount val="26"/>
                <c:pt idx="0">
                  <c:v>9.7617388657774251E-2</c:v>
                </c:pt>
                <c:pt idx="1">
                  <c:v>9.6982399182888687E-2</c:v>
                </c:pt>
                <c:pt idx="2">
                  <c:v>0.1067198496032304</c:v>
                </c:pt>
                <c:pt idx="3">
                  <c:v>0.10059021310636652</c:v>
                </c:pt>
                <c:pt idx="4">
                  <c:v>9.4832979724085928E-2</c:v>
                </c:pt>
                <c:pt idx="5">
                  <c:v>9.4519703007306277E-2</c:v>
                </c:pt>
                <c:pt idx="6">
                  <c:v>9.0578655585409285E-2</c:v>
                </c:pt>
                <c:pt idx="7">
                  <c:v>9.3289454312015505E-2</c:v>
                </c:pt>
                <c:pt idx="8">
                  <c:v>9.2391463158706763E-2</c:v>
                </c:pt>
                <c:pt idx="9">
                  <c:v>8.9934005775117107E-2</c:v>
                </c:pt>
                <c:pt idx="10">
                  <c:v>9.513428500630354E-2</c:v>
                </c:pt>
                <c:pt idx="11">
                  <c:v>9.6866475168843572E-2</c:v>
                </c:pt>
                <c:pt idx="12">
                  <c:v>9.4744292484258516E-2</c:v>
                </c:pt>
                <c:pt idx="13">
                  <c:v>8.8104917537697822E-2</c:v>
                </c:pt>
                <c:pt idx="14">
                  <c:v>0.10257049856095811</c:v>
                </c:pt>
                <c:pt idx="15">
                  <c:v>0.11055951330918729</c:v>
                </c:pt>
                <c:pt idx="16">
                  <c:v>0.12740457048479498</c:v>
                </c:pt>
                <c:pt idx="17">
                  <c:v>0.12900923224832164</c:v>
                </c:pt>
                <c:pt idx="18">
                  <c:v>0.12345598800536055</c:v>
                </c:pt>
                <c:pt idx="19">
                  <c:v>0.12330804351091985</c:v>
                </c:pt>
                <c:pt idx="20">
                  <c:v>0.12415337864609893</c:v>
                </c:pt>
                <c:pt idx="21">
                  <c:v>0.12457194102890656</c:v>
                </c:pt>
                <c:pt idx="22">
                  <c:v>0.12499191452488898</c:v>
                </c:pt>
                <c:pt idx="23">
                  <c:v>0.12541330389137859</c:v>
                </c:pt>
                <c:pt idx="24">
                  <c:v>0.12583611390174637</c:v>
                </c:pt>
                <c:pt idx="25">
                  <c:v>0.12583611390174637</c:v>
                </c:pt>
              </c:numCache>
            </c:numRef>
          </c:val>
          <c:smooth val="0"/>
          <c:extLst>
            <c:ext xmlns:c16="http://schemas.microsoft.com/office/drawing/2014/chart" uri="{C3380CC4-5D6E-409C-BE32-E72D297353CC}">
              <c16:uniqueId val="{00000000-D527-4E6B-9162-D64086F4188A}"/>
            </c:ext>
          </c:extLst>
        </c:ser>
        <c:dLbls>
          <c:showLegendKey val="0"/>
          <c:showVal val="0"/>
          <c:showCatName val="0"/>
          <c:showSerName val="0"/>
          <c:showPercent val="0"/>
          <c:showBubbleSize val="0"/>
        </c:dLbls>
        <c:marker val="1"/>
        <c:smooth val="0"/>
        <c:axId val="1277686472"/>
        <c:axId val="1"/>
      </c:lineChart>
      <c:catAx>
        <c:axId val="1277686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277686472"/>
        <c:crosses val="autoZero"/>
        <c:crossBetween val="between"/>
      </c:valAx>
      <c:spPr>
        <a:noFill/>
        <a:ln w="25400">
          <a:noFill/>
        </a:ln>
      </c:spPr>
    </c:plotArea>
    <c:legend>
      <c:legendPos val="b"/>
      <c:layout>
        <c:manualLayout>
          <c:xMode val="edge"/>
          <c:yMode val="edge"/>
          <c:x val="0.38401817762962293"/>
          <c:y val="0.8961618357939577"/>
          <c:w val="0.22481905770772956"/>
          <c:h val="8.6876017840082129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US"/>
              <a:t>Energy Sales by Customer</a:t>
            </a:r>
            <a:r>
              <a:rPr lang="en-US" baseline="0"/>
              <a:t> Class</a:t>
            </a:r>
            <a:r>
              <a:rPr lang="en-US"/>
              <a:t> (kWh)</a:t>
            </a:r>
          </a:p>
        </c:rich>
      </c:tx>
      <c:overlay val="0"/>
    </c:title>
    <c:autoTitleDeleted val="0"/>
    <c:plotArea>
      <c:layout>
        <c:manualLayout>
          <c:layoutTarget val="inner"/>
          <c:xMode val="edge"/>
          <c:yMode val="edge"/>
          <c:x val="0.16438818684396272"/>
          <c:y val="0.15646730368387479"/>
          <c:w val="0.66139493346079348"/>
          <c:h val="0.56131018272686484"/>
        </c:manualLayout>
      </c:layout>
      <c:lineChart>
        <c:grouping val="standard"/>
        <c:varyColors val="0"/>
        <c:ser>
          <c:idx val="0"/>
          <c:order val="0"/>
          <c:tx>
            <c:strRef>
              <c:f>Sales!$C$403</c:f>
              <c:strCache>
                <c:ptCount val="1"/>
                <c:pt idx="0">
                  <c:v>Com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Sales!$C$404:$C$436</c:f>
              <c:numCache>
                <c:formatCode>_(* #,##0_);_(* \(#,##0\);_(* "-"??_);_(@_)</c:formatCode>
                <c:ptCount val="33"/>
                <c:pt idx="0">
                  <c:v>4228835388</c:v>
                </c:pt>
                <c:pt idx="1">
                  <c:v>4271501782</c:v>
                </c:pt>
                <c:pt idx="2">
                  <c:v>4330689118</c:v>
                </c:pt>
                <c:pt idx="3">
                  <c:v>4430647069</c:v>
                </c:pt>
                <c:pt idx="4">
                  <c:v>4581259322</c:v>
                </c:pt>
                <c:pt idx="5">
                  <c:v>4708559265</c:v>
                </c:pt>
                <c:pt idx="6">
                  <c:v>4813002123</c:v>
                </c:pt>
                <c:pt idx="7">
                  <c:v>4898581878</c:v>
                </c:pt>
                <c:pt idx="8">
                  <c:v>5170313787</c:v>
                </c:pt>
                <c:pt idx="9">
                  <c:v>5333336586</c:v>
                </c:pt>
                <c:pt idx="10">
                  <c:v>5537887321</c:v>
                </c:pt>
                <c:pt idx="11">
                  <c:v>5681767018</c:v>
                </c:pt>
                <c:pt idx="12">
                  <c:v>5828292524</c:v>
                </c:pt>
                <c:pt idx="13">
                  <c:v>5845037648</c:v>
                </c:pt>
                <c:pt idx="14">
                  <c:v>5984614749</c:v>
                </c:pt>
                <c:pt idx="15">
                  <c:v>6229372631</c:v>
                </c:pt>
                <c:pt idx="16">
                  <c:v>6352991376</c:v>
                </c:pt>
                <c:pt idx="17">
                  <c:v>6537945270</c:v>
                </c:pt>
                <c:pt idx="18">
                  <c:v>6396049874</c:v>
                </c:pt>
                <c:pt idx="19">
                  <c:v>6271868565</c:v>
                </c:pt>
                <c:pt idx="20">
                  <c:v>6219507978</c:v>
                </c:pt>
                <c:pt idx="21">
                  <c:v>6204742265</c:v>
                </c:pt>
                <c:pt idx="22">
                  <c:v>6183185441</c:v>
                </c:pt>
                <c:pt idx="23">
                  <c:v>6087781958</c:v>
                </c:pt>
                <c:pt idx="24">
                  <c:v>6139605200</c:v>
                </c:pt>
                <c:pt idx="25">
                  <c:v>6294302991</c:v>
                </c:pt>
                <c:pt idx="26">
                  <c:v>6301950578</c:v>
                </c:pt>
                <c:pt idx="27">
                  <c:v>6351730487</c:v>
                </c:pt>
                <c:pt idx="28">
                  <c:v>6247682694</c:v>
                </c:pt>
                <c:pt idx="29">
                  <c:v>6244683677</c:v>
                </c:pt>
                <c:pt idx="30">
                  <c:v>6036721410</c:v>
                </c:pt>
                <c:pt idx="31">
                  <c:v>6131002422</c:v>
                </c:pt>
                <c:pt idx="32">
                  <c:v>6283152753</c:v>
                </c:pt>
              </c:numCache>
            </c:numRef>
          </c:val>
          <c:smooth val="0"/>
          <c:extLst>
            <c:ext xmlns:c16="http://schemas.microsoft.com/office/drawing/2014/chart" uri="{C3380CC4-5D6E-409C-BE32-E72D297353CC}">
              <c16:uniqueId val="{00000000-C495-45AB-B087-F6FA67E705FD}"/>
            </c:ext>
          </c:extLst>
        </c:ser>
        <c:ser>
          <c:idx val="1"/>
          <c:order val="1"/>
          <c:tx>
            <c:strRef>
              <c:f>Sales!$D$403</c:f>
              <c:strCache>
                <c:ptCount val="1"/>
                <c:pt idx="0">
                  <c:v>Ind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Sales!$D$404:$D$436</c:f>
              <c:numCache>
                <c:formatCode>_(* #,##0_);_(* \(#,##0\);_(* "-"??_);_(@_)</c:formatCode>
                <c:ptCount val="33"/>
                <c:pt idx="0">
                  <c:v>830208311</c:v>
                </c:pt>
                <c:pt idx="1">
                  <c:v>808522103</c:v>
                </c:pt>
                <c:pt idx="2">
                  <c:v>837209709</c:v>
                </c:pt>
                <c:pt idx="3">
                  <c:v>882862838</c:v>
                </c:pt>
                <c:pt idx="4">
                  <c:v>879803689</c:v>
                </c:pt>
                <c:pt idx="5">
                  <c:v>813262702</c:v>
                </c:pt>
                <c:pt idx="6">
                  <c:v>798313289</c:v>
                </c:pt>
                <c:pt idx="7">
                  <c:v>939915265</c:v>
                </c:pt>
                <c:pt idx="8">
                  <c:v>997601096</c:v>
                </c:pt>
                <c:pt idx="9">
                  <c:v>1022776949</c:v>
                </c:pt>
                <c:pt idx="10">
                  <c:v>1080765808</c:v>
                </c:pt>
                <c:pt idx="11">
                  <c:v>1162535819</c:v>
                </c:pt>
                <c:pt idx="12">
                  <c:v>1233920500</c:v>
                </c:pt>
                <c:pt idx="13">
                  <c:v>1302778602</c:v>
                </c:pt>
                <c:pt idx="14">
                  <c:v>1326918951</c:v>
                </c:pt>
                <c:pt idx="15">
                  <c:v>1328635204</c:v>
                </c:pt>
                <c:pt idx="16">
                  <c:v>1343294919</c:v>
                </c:pt>
                <c:pt idx="17">
                  <c:v>1315641475</c:v>
                </c:pt>
                <c:pt idx="18">
                  <c:v>1235737174</c:v>
                </c:pt>
                <c:pt idx="19">
                  <c:v>1088472832</c:v>
                </c:pt>
                <c:pt idx="20">
                  <c:v>1058001964</c:v>
                </c:pt>
                <c:pt idx="21">
                  <c:v>1072475646</c:v>
                </c:pt>
                <c:pt idx="22">
                  <c:v>1088366948</c:v>
                </c:pt>
                <c:pt idx="23">
                  <c:v>1131449601</c:v>
                </c:pt>
                <c:pt idx="24">
                  <c:v>1163210055</c:v>
                </c:pt>
                <c:pt idx="25">
                  <c:v>1214302206</c:v>
                </c:pt>
                <c:pt idx="26">
                  <c:v>1272444666</c:v>
                </c:pt>
                <c:pt idx="27">
                  <c:v>1277122788</c:v>
                </c:pt>
                <c:pt idx="28">
                  <c:v>1277486988</c:v>
                </c:pt>
                <c:pt idx="29">
                  <c:v>1243398161</c:v>
                </c:pt>
                <c:pt idx="30">
                  <c:v>1208066586</c:v>
                </c:pt>
                <c:pt idx="31">
                  <c:v>1234095335</c:v>
                </c:pt>
                <c:pt idx="32">
                  <c:v>1215424812</c:v>
                </c:pt>
              </c:numCache>
            </c:numRef>
          </c:val>
          <c:smooth val="0"/>
          <c:extLst>
            <c:ext xmlns:c16="http://schemas.microsoft.com/office/drawing/2014/chart" uri="{C3380CC4-5D6E-409C-BE32-E72D297353CC}">
              <c16:uniqueId val="{00000001-C495-45AB-B087-F6FA67E705FD}"/>
            </c:ext>
          </c:extLst>
        </c:ser>
        <c:ser>
          <c:idx val="2"/>
          <c:order val="2"/>
          <c:tx>
            <c:strRef>
              <c:f>Sales!$E$403</c:f>
              <c:strCache>
                <c:ptCount val="1"/>
                <c:pt idx="0">
                  <c:v>Pho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Sales!$E$404:$E$436</c:f>
              <c:numCache>
                <c:formatCode>_(* #,##0_);_(* \(#,##0\);_(* "-"??_);_(@_)</c:formatCode>
                <c:ptCount val="33"/>
                <c:pt idx="0">
                  <c:v>1987768965</c:v>
                </c:pt>
                <c:pt idx="1">
                  <c:v>1860834149</c:v>
                </c:pt>
                <c:pt idx="2">
                  <c:v>1788144098</c:v>
                </c:pt>
                <c:pt idx="3">
                  <c:v>1352754012</c:v>
                </c:pt>
                <c:pt idx="4">
                  <c:v>1398401264</c:v>
                </c:pt>
                <c:pt idx="5">
                  <c:v>1548786868</c:v>
                </c:pt>
                <c:pt idx="6">
                  <c:v>1506600384</c:v>
                </c:pt>
                <c:pt idx="7">
                  <c:v>1525839321</c:v>
                </c:pt>
                <c:pt idx="8">
                  <c:v>1521942724</c:v>
                </c:pt>
                <c:pt idx="9">
                  <c:v>1200486663</c:v>
                </c:pt>
                <c:pt idx="10">
                  <c:v>1309128215</c:v>
                </c:pt>
                <c:pt idx="11">
                  <c:v>1166170108</c:v>
                </c:pt>
                <c:pt idx="12">
                  <c:v>1378049921</c:v>
                </c:pt>
                <c:pt idx="13">
                  <c:v>1276554597</c:v>
                </c:pt>
                <c:pt idx="14">
                  <c:v>1228750747</c:v>
                </c:pt>
                <c:pt idx="15">
                  <c:v>1149123412</c:v>
                </c:pt>
                <c:pt idx="16">
                  <c:v>936071166</c:v>
                </c:pt>
                <c:pt idx="17">
                  <c:v>1049871013</c:v>
                </c:pt>
                <c:pt idx="18">
                  <c:v>969133642</c:v>
                </c:pt>
                <c:pt idx="19">
                  <c:v>906279086</c:v>
                </c:pt>
                <c:pt idx="20">
                  <c:v>952248505</c:v>
                </c:pt>
                <c:pt idx="21">
                  <c:v>731228482</c:v>
                </c:pt>
                <c:pt idx="22">
                  <c:v>913070838</c:v>
                </c:pt>
                <c:pt idx="23">
                  <c:v>895363374</c:v>
                </c:pt>
                <c:pt idx="24">
                  <c:v>737576238</c:v>
                </c:pt>
                <c:pt idx="25">
                  <c:v>655238604</c:v>
                </c:pt>
                <c:pt idx="26">
                  <c:v>655958866</c:v>
                </c:pt>
                <c:pt idx="27">
                  <c:v>743916758</c:v>
                </c:pt>
                <c:pt idx="28">
                  <c:v>736680759</c:v>
                </c:pt>
                <c:pt idx="29">
                  <c:v>777444950</c:v>
                </c:pt>
                <c:pt idx="30">
                  <c:v>706736144</c:v>
                </c:pt>
                <c:pt idx="31">
                  <c:v>852615194</c:v>
                </c:pt>
                <c:pt idx="32">
                  <c:v>892276458</c:v>
                </c:pt>
              </c:numCache>
            </c:numRef>
          </c:val>
          <c:smooth val="0"/>
          <c:extLst>
            <c:ext xmlns:c16="http://schemas.microsoft.com/office/drawing/2014/chart" uri="{C3380CC4-5D6E-409C-BE32-E72D297353CC}">
              <c16:uniqueId val="{00000002-C495-45AB-B087-F6FA67E705FD}"/>
            </c:ext>
          </c:extLst>
        </c:ser>
        <c:ser>
          <c:idx val="3"/>
          <c:order val="3"/>
          <c:tx>
            <c:strRef>
              <c:f>Sales!$F$403</c:f>
              <c:strCache>
                <c:ptCount val="1"/>
                <c:pt idx="0">
                  <c:v>Res</c:v>
                </c:pt>
              </c:strCache>
            </c:strRef>
          </c:tx>
          <c:spPr>
            <a:ln w="12700">
              <a:solidFill>
                <a:srgbClr val="00FFFF"/>
              </a:solidFill>
              <a:prstDash val="solid"/>
            </a:ln>
          </c:spPr>
          <c:marker>
            <c:symbol val="x"/>
            <c:size val="5"/>
            <c:spPr>
              <a:noFill/>
              <a:ln>
                <a:solidFill>
                  <a:srgbClr val="00FFFF"/>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Sales!$F$404:$F$436</c:f>
              <c:numCache>
                <c:formatCode>_(* #,##0_);_(* \(#,##0\);_(* "-"??_);_(@_)</c:formatCode>
                <c:ptCount val="33"/>
                <c:pt idx="0">
                  <c:v>5411582603</c:v>
                </c:pt>
                <c:pt idx="1">
                  <c:v>5507133546</c:v>
                </c:pt>
                <c:pt idx="2">
                  <c:v>5559833978</c:v>
                </c:pt>
                <c:pt idx="3">
                  <c:v>5705620305</c:v>
                </c:pt>
                <c:pt idx="4">
                  <c:v>5946905122</c:v>
                </c:pt>
                <c:pt idx="5">
                  <c:v>6351642144</c:v>
                </c:pt>
                <c:pt idx="6">
                  <c:v>6606502956</c:v>
                </c:pt>
                <c:pt idx="7">
                  <c:v>6499820215</c:v>
                </c:pt>
                <c:pt idx="8">
                  <c:v>7050418402</c:v>
                </c:pt>
                <c:pt idx="9">
                  <c:v>6967175900</c:v>
                </c:pt>
                <c:pt idx="10">
                  <c:v>7368853727</c:v>
                </c:pt>
                <c:pt idx="11">
                  <c:v>7594127827</c:v>
                </c:pt>
                <c:pt idx="12">
                  <c:v>8046431553</c:v>
                </c:pt>
                <c:pt idx="13">
                  <c:v>8264747195</c:v>
                </c:pt>
                <c:pt idx="14">
                  <c:v>8292828325</c:v>
                </c:pt>
                <c:pt idx="15">
                  <c:v>8562462056</c:v>
                </c:pt>
                <c:pt idx="16">
                  <c:v>8720867877</c:v>
                </c:pt>
                <c:pt idx="17">
                  <c:v>8868226042</c:v>
                </c:pt>
                <c:pt idx="18">
                  <c:v>8543873532</c:v>
                </c:pt>
                <c:pt idx="19">
                  <c:v>8666471925</c:v>
                </c:pt>
                <c:pt idx="20">
                  <c:v>9184729773</c:v>
                </c:pt>
                <c:pt idx="21">
                  <c:v>8717990121</c:v>
                </c:pt>
                <c:pt idx="22">
                  <c:v>8395166373</c:v>
                </c:pt>
                <c:pt idx="23">
                  <c:v>8469566679</c:v>
                </c:pt>
                <c:pt idx="24">
                  <c:v>8655849745</c:v>
                </c:pt>
                <c:pt idx="25">
                  <c:v>9045021088</c:v>
                </c:pt>
                <c:pt idx="26">
                  <c:v>9187439621</c:v>
                </c:pt>
                <c:pt idx="27">
                  <c:v>9031912176</c:v>
                </c:pt>
                <c:pt idx="28">
                  <c:v>9416597548</c:v>
                </c:pt>
                <c:pt idx="29">
                  <c:v>9584002304</c:v>
                </c:pt>
                <c:pt idx="30">
                  <c:v>10121883591</c:v>
                </c:pt>
                <c:pt idx="31">
                  <c:v>9939911020</c:v>
                </c:pt>
                <c:pt idx="32">
                  <c:v>10108059973</c:v>
                </c:pt>
              </c:numCache>
            </c:numRef>
          </c:val>
          <c:smooth val="0"/>
          <c:extLst>
            <c:ext xmlns:c16="http://schemas.microsoft.com/office/drawing/2014/chart" uri="{C3380CC4-5D6E-409C-BE32-E72D297353CC}">
              <c16:uniqueId val="{00000003-C495-45AB-B087-F6FA67E705FD}"/>
            </c:ext>
          </c:extLst>
        </c:ser>
        <c:ser>
          <c:idx val="5"/>
          <c:order val="5"/>
          <c:tx>
            <c:strRef>
              <c:f>Sales!$H$403</c:f>
              <c:strCache>
                <c:ptCount val="1"/>
                <c:pt idx="0">
                  <c:v>SPA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Sales!$H$404:$H$436</c:f>
              <c:numCache>
                <c:formatCode>_(* #,##0_);_(* \(#,##0\);_(* "-"??_);_(@_)</c:formatCode>
                <c:ptCount val="33"/>
                <c:pt idx="0">
                  <c:v>934077600</c:v>
                </c:pt>
                <c:pt idx="1">
                  <c:v>962863313</c:v>
                </c:pt>
                <c:pt idx="2">
                  <c:v>991218369</c:v>
                </c:pt>
                <c:pt idx="3">
                  <c:v>1028358807</c:v>
                </c:pt>
                <c:pt idx="4">
                  <c:v>1077715042</c:v>
                </c:pt>
                <c:pt idx="5">
                  <c:v>1125125124</c:v>
                </c:pt>
                <c:pt idx="6">
                  <c:v>1149734441</c:v>
                </c:pt>
                <c:pt idx="7">
                  <c:v>1170319812</c:v>
                </c:pt>
                <c:pt idx="8">
                  <c:v>1230572868</c:v>
                </c:pt>
                <c:pt idx="9">
                  <c:v>1225992405</c:v>
                </c:pt>
                <c:pt idx="10">
                  <c:v>1284895188</c:v>
                </c:pt>
                <c:pt idx="11">
                  <c:v>1314398467</c:v>
                </c:pt>
                <c:pt idx="12">
                  <c:v>1379730117</c:v>
                </c:pt>
                <c:pt idx="13">
                  <c:v>1481170003</c:v>
                </c:pt>
                <c:pt idx="14">
                  <c:v>1542187329</c:v>
                </c:pt>
                <c:pt idx="15">
                  <c:v>1582281840</c:v>
                </c:pt>
                <c:pt idx="16">
                  <c:v>1607234078</c:v>
                </c:pt>
                <c:pt idx="17">
                  <c:v>1691995075</c:v>
                </c:pt>
                <c:pt idx="18">
                  <c:v>1775889551</c:v>
                </c:pt>
                <c:pt idx="19">
                  <c:v>1771040822</c:v>
                </c:pt>
                <c:pt idx="20">
                  <c:v>1724415276</c:v>
                </c:pt>
                <c:pt idx="21">
                  <c:v>1761223465</c:v>
                </c:pt>
                <c:pt idx="22">
                  <c:v>1752330010</c:v>
                </c:pt>
                <c:pt idx="23">
                  <c:v>1756330599</c:v>
                </c:pt>
                <c:pt idx="24">
                  <c:v>1751570695</c:v>
                </c:pt>
                <c:pt idx="25">
                  <c:v>1714213252</c:v>
                </c:pt>
                <c:pt idx="26">
                  <c:v>1730059333</c:v>
                </c:pt>
                <c:pt idx="27">
                  <c:v>1780660103</c:v>
                </c:pt>
                <c:pt idx="28">
                  <c:v>1939111519</c:v>
                </c:pt>
                <c:pt idx="29">
                  <c:v>1926979373</c:v>
                </c:pt>
                <c:pt idx="30">
                  <c:v>1880039903</c:v>
                </c:pt>
                <c:pt idx="31">
                  <c:v>1886563249</c:v>
                </c:pt>
                <c:pt idx="32">
                  <c:v>1944311754</c:v>
                </c:pt>
              </c:numCache>
            </c:numRef>
          </c:val>
          <c:smooth val="0"/>
          <c:extLst>
            <c:ext xmlns:c16="http://schemas.microsoft.com/office/drawing/2014/chart" uri="{C3380CC4-5D6E-409C-BE32-E72D297353CC}">
              <c16:uniqueId val="{00000004-C495-45AB-B087-F6FA67E705FD}"/>
            </c:ext>
          </c:extLst>
        </c:ser>
        <c:dLbls>
          <c:showLegendKey val="0"/>
          <c:showVal val="0"/>
          <c:showCatName val="0"/>
          <c:showSerName val="0"/>
          <c:showPercent val="0"/>
          <c:showBubbleSize val="0"/>
        </c:dLbls>
        <c:marker val="1"/>
        <c:smooth val="0"/>
        <c:axId val="1277588072"/>
        <c:axId val="1"/>
      </c:lineChart>
      <c:lineChart>
        <c:grouping val="standard"/>
        <c:varyColors val="0"/>
        <c:ser>
          <c:idx val="4"/>
          <c:order val="4"/>
          <c:tx>
            <c:strRef>
              <c:f>Sales!$G$403</c:f>
              <c:strCache>
                <c:ptCount val="1"/>
                <c:pt idx="0">
                  <c:v>SL</c:v>
                </c:pt>
              </c:strCache>
            </c:strRef>
          </c:tx>
          <c:spPr>
            <a:ln w="12700">
              <a:solidFill>
                <a:srgbClr val="800080"/>
              </a:solidFill>
              <a:prstDash val="solid"/>
            </a:ln>
          </c:spPr>
          <c:marker>
            <c:symbol val="star"/>
            <c:size val="5"/>
            <c:spPr>
              <a:noFill/>
              <a:ln>
                <a:solidFill>
                  <a:srgbClr val="800080"/>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Sales!$G$404:$G$430</c:f>
              <c:numCache>
                <c:formatCode>_(* #,##0_);_(* \(#,##0\);_(* "-"??_);_(@_)</c:formatCode>
                <c:ptCount val="27"/>
                <c:pt idx="0">
                  <c:v>40821964</c:v>
                </c:pt>
                <c:pt idx="1">
                  <c:v>41780114</c:v>
                </c:pt>
                <c:pt idx="2">
                  <c:v>42781394</c:v>
                </c:pt>
                <c:pt idx="3">
                  <c:v>44674809</c:v>
                </c:pt>
                <c:pt idx="4">
                  <c:v>45983419</c:v>
                </c:pt>
                <c:pt idx="5">
                  <c:v>50846981</c:v>
                </c:pt>
                <c:pt idx="6">
                  <c:v>52777676</c:v>
                </c:pt>
                <c:pt idx="7">
                  <c:v>52777565</c:v>
                </c:pt>
                <c:pt idx="8">
                  <c:v>53939486</c:v>
                </c:pt>
                <c:pt idx="9">
                  <c:v>52130039</c:v>
                </c:pt>
                <c:pt idx="10">
                  <c:v>53116781</c:v>
                </c:pt>
                <c:pt idx="11">
                  <c:v>53549350</c:v>
                </c:pt>
                <c:pt idx="12">
                  <c:v>55394059</c:v>
                </c:pt>
                <c:pt idx="13">
                  <c:v>56848291</c:v>
                </c:pt>
                <c:pt idx="14">
                  <c:v>57933338</c:v>
                </c:pt>
                <c:pt idx="15">
                  <c:v>59577522</c:v>
                </c:pt>
                <c:pt idx="16">
                  <c:v>60770419</c:v>
                </c:pt>
                <c:pt idx="17">
                  <c:v>62505388</c:v>
                </c:pt>
                <c:pt idx="18">
                  <c:v>63658670</c:v>
                </c:pt>
                <c:pt idx="19">
                  <c:v>68221440</c:v>
                </c:pt>
                <c:pt idx="20">
                  <c:v>72575993</c:v>
                </c:pt>
                <c:pt idx="21">
                  <c:v>74088022</c:v>
                </c:pt>
                <c:pt idx="22">
                  <c:v>74633457</c:v>
                </c:pt>
                <c:pt idx="23">
                  <c:v>75232586</c:v>
                </c:pt>
                <c:pt idx="24">
                  <c:v>75325755</c:v>
                </c:pt>
                <c:pt idx="25">
                  <c:v>77031785</c:v>
                </c:pt>
                <c:pt idx="26">
                  <c:v>78218107</c:v>
                </c:pt>
              </c:numCache>
            </c:numRef>
          </c:val>
          <c:smooth val="0"/>
          <c:extLst>
            <c:ext xmlns:c16="http://schemas.microsoft.com/office/drawing/2014/chart" uri="{C3380CC4-5D6E-409C-BE32-E72D297353CC}">
              <c16:uniqueId val="{00000005-C495-45AB-B087-F6FA67E705FD}"/>
            </c:ext>
          </c:extLst>
        </c:ser>
        <c:ser>
          <c:idx val="6"/>
          <c:order val="6"/>
          <c:tx>
            <c:strRef>
              <c:f>Sales!$I$403</c:f>
              <c:strCache>
                <c:ptCount val="1"/>
                <c:pt idx="0">
                  <c:v>CS</c:v>
                </c:pt>
              </c:strCache>
            </c:strRef>
          </c:tx>
          <c:spPr>
            <a:ln w="12700">
              <a:solidFill>
                <a:srgbClr val="008080"/>
              </a:solidFill>
              <a:prstDash val="solid"/>
            </a:ln>
          </c:spPr>
          <c:marker>
            <c:symbol val="plus"/>
            <c:size val="5"/>
            <c:spPr>
              <a:noFill/>
              <a:ln>
                <a:solidFill>
                  <a:srgbClr val="008080"/>
                </a:solidFill>
                <a:prstDash val="solid"/>
              </a:ln>
            </c:spPr>
          </c:marker>
          <c:cat>
            <c:numRef>
              <c:f>Sales!$B$404:$B$436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Sales!$I$404:$I$436</c:f>
              <c:numCache>
                <c:formatCode>_(* #,##0_);_(* \(#,##0\);_(* "-"??_);_(@_)</c:formatCode>
                <c:ptCount val="33"/>
                <c:pt idx="0">
                  <c:v>2501640</c:v>
                </c:pt>
                <c:pt idx="1">
                  <c:v>2078142</c:v>
                </c:pt>
                <c:pt idx="2">
                  <c:v>1882579</c:v>
                </c:pt>
                <c:pt idx="3">
                  <c:v>1568640</c:v>
                </c:pt>
                <c:pt idx="4">
                  <c:v>1592462</c:v>
                </c:pt>
                <c:pt idx="5">
                  <c:v>1731359</c:v>
                </c:pt>
                <c:pt idx="6">
                  <c:v>1996426</c:v>
                </c:pt>
                <c:pt idx="7">
                  <c:v>2036642</c:v>
                </c:pt>
                <c:pt idx="8">
                  <c:v>2567841</c:v>
                </c:pt>
                <c:pt idx="9">
                  <c:v>3059866</c:v>
                </c:pt>
                <c:pt idx="10">
                  <c:v>3211811</c:v>
                </c:pt>
                <c:pt idx="11">
                  <c:v>3222564</c:v>
                </c:pt>
                <c:pt idx="12">
                  <c:v>3323147</c:v>
                </c:pt>
                <c:pt idx="13">
                  <c:v>3473951</c:v>
                </c:pt>
                <c:pt idx="14">
                  <c:v>3436927</c:v>
                </c:pt>
                <c:pt idx="15">
                  <c:v>3632226</c:v>
                </c:pt>
                <c:pt idx="16">
                  <c:v>3836052</c:v>
                </c:pt>
                <c:pt idx="17">
                  <c:v>3579022</c:v>
                </c:pt>
                <c:pt idx="18">
                  <c:v>2668439</c:v>
                </c:pt>
                <c:pt idx="19">
                  <c:v>2036028</c:v>
                </c:pt>
                <c:pt idx="20">
                  <c:v>1983095</c:v>
                </c:pt>
                <c:pt idx="21">
                  <c:v>1820726</c:v>
                </c:pt>
                <c:pt idx="22">
                  <c:v>1808514</c:v>
                </c:pt>
                <c:pt idx="23">
                  <c:v>1936830</c:v>
                </c:pt>
                <c:pt idx="24">
                  <c:v>2601152</c:v>
                </c:pt>
                <c:pt idx="25">
                  <c:v>6364327</c:v>
                </c:pt>
                <c:pt idx="26">
                  <c:v>8453957</c:v>
                </c:pt>
                <c:pt idx="27">
                  <c:v>10138488</c:v>
                </c:pt>
                <c:pt idx="28">
                  <c:v>11772903</c:v>
                </c:pt>
                <c:pt idx="29">
                  <c:v>13608495</c:v>
                </c:pt>
                <c:pt idx="30">
                  <c:v>13176692</c:v>
                </c:pt>
                <c:pt idx="31">
                  <c:v>11594078</c:v>
                </c:pt>
                <c:pt idx="32">
                  <c:v>11996203</c:v>
                </c:pt>
              </c:numCache>
            </c:numRef>
          </c:val>
          <c:smooth val="0"/>
          <c:extLst>
            <c:ext xmlns:c16="http://schemas.microsoft.com/office/drawing/2014/chart" uri="{C3380CC4-5D6E-409C-BE32-E72D297353CC}">
              <c16:uniqueId val="{00000006-C495-45AB-B087-F6FA67E705FD}"/>
            </c:ext>
          </c:extLst>
        </c:ser>
        <c:dLbls>
          <c:showLegendKey val="0"/>
          <c:showVal val="0"/>
          <c:showCatName val="0"/>
          <c:showSerName val="0"/>
          <c:showPercent val="0"/>
          <c:showBubbleSize val="0"/>
        </c:dLbls>
        <c:marker val="1"/>
        <c:smooth val="0"/>
        <c:axId val="3"/>
        <c:axId val="4"/>
      </c:lineChart>
      <c:catAx>
        <c:axId val="1277588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_(* #,##0_);_(* \(#,##0\);_(* &quot;-&quot;??_);_(@_)" sourceLinked="1"/>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2775880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_(* #,##0_);_(* \(#,##0\);_(* &quot;-&quot;??_);_(@_)" sourceLinked="1"/>
        <c:majorTickMark val="out"/>
        <c:minorTickMark val="none"/>
        <c:tickLblPos val="nextTo"/>
        <c:txPr>
          <a:bodyPr/>
          <a:lstStyle/>
          <a:p>
            <a:pPr>
              <a:defRPr sz="700"/>
            </a:pPr>
            <a:endParaRPr lang="en-US"/>
          </a:p>
        </c:txPr>
        <c:crossAx val="3"/>
        <c:crosses val="max"/>
        <c:crossBetween val="between"/>
      </c:valAx>
      <c:spPr>
        <a:solidFill>
          <a:srgbClr val="C0C0C0"/>
        </a:solidFill>
        <a:ln w="12700">
          <a:solidFill>
            <a:srgbClr val="808080"/>
          </a:solidFill>
          <a:prstDash val="solid"/>
        </a:ln>
      </c:spPr>
    </c:plotArea>
    <c:legend>
      <c:legendPos val="b"/>
      <c:layout>
        <c:manualLayout>
          <c:xMode val="edge"/>
          <c:yMode val="edge"/>
          <c:x val="8.8744576027274397E-2"/>
          <c:y val="0.86516246937922547"/>
          <c:w val="0.86728119425714978"/>
          <c:h val="8.6005782140422427E-2"/>
        </c:manualLayout>
      </c:layout>
      <c:overlay val="0"/>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20</xdr:col>
      <xdr:colOff>415925</xdr:colOff>
      <xdr:row>8</xdr:row>
      <xdr:rowOff>53975</xdr:rowOff>
    </xdr:from>
    <xdr:to>
      <xdr:col>29</xdr:col>
      <xdr:colOff>41275</xdr:colOff>
      <xdr:row>22</xdr:row>
      <xdr:rowOff>132715</xdr:rowOff>
    </xdr:to>
    <xdr:pic>
      <xdr:nvPicPr>
        <xdr:cNvPr id="6197485" name="Picture 1">
          <a:extLst>
            <a:ext uri="{FF2B5EF4-FFF2-40B4-BE49-F238E27FC236}">
              <a16:creationId xmlns:a16="http://schemas.microsoft.com/office/drawing/2014/main" id="{99E809CA-03A3-4F3D-A8A8-0F3307697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7925" y="1701800"/>
          <a:ext cx="5111750" cy="242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66675</xdr:colOff>
      <xdr:row>26</xdr:row>
      <xdr:rowOff>120650</xdr:rowOff>
    </xdr:from>
    <xdr:to>
      <xdr:col>30</xdr:col>
      <xdr:colOff>132715</xdr:colOff>
      <xdr:row>59</xdr:row>
      <xdr:rowOff>95250</xdr:rowOff>
    </xdr:to>
    <xdr:pic>
      <xdr:nvPicPr>
        <xdr:cNvPr id="6197486" name="Picture 2">
          <a:extLst>
            <a:ext uri="{FF2B5EF4-FFF2-40B4-BE49-F238E27FC236}">
              <a16:creationId xmlns:a16="http://schemas.microsoft.com/office/drawing/2014/main" id="{23A3B89D-BA20-48D7-AAD7-0E91D1256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68275" y="4749800"/>
          <a:ext cx="5556250" cy="551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0.28646</cdr:x>
      <cdr:y>0.23187</cdr:y>
    </cdr:from>
    <cdr:to>
      <cdr:x>0.40923</cdr:x>
      <cdr:y>0.41268</cdr:y>
    </cdr:to>
    <cdr:sp macro="" textlink="">
      <cdr:nvSpPr>
        <cdr:cNvPr id="3" name="Speech Bubble: Oval 2"/>
        <cdr:cNvSpPr/>
      </cdr:nvSpPr>
      <cdr:spPr bwMode="auto">
        <a:xfrm xmlns:a="http://schemas.openxmlformats.org/drawingml/2006/main">
          <a:off x="2444750" y="635000"/>
          <a:ext cx="1047750" cy="501650"/>
        </a:xfrm>
        <a:prstGeom xmlns:a="http://schemas.openxmlformats.org/drawingml/2006/main" prst="wedgeEllipseCallout">
          <a:avLst>
            <a:gd name="adj1" fmla="val 2099"/>
            <a:gd name="adj2" fmla="val 122485"/>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a:r>
            <a:rPr lang="en-US"/>
            <a:t>During Recession</a:t>
          </a: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241300</xdr:colOff>
      <xdr:row>1</xdr:row>
      <xdr:rowOff>25400</xdr:rowOff>
    </xdr:from>
    <xdr:to>
      <xdr:col>19</xdr:col>
      <xdr:colOff>273050</xdr:colOff>
      <xdr:row>25</xdr:row>
      <xdr:rowOff>44450</xdr:rowOff>
    </xdr:to>
    <xdr:graphicFrame macro="">
      <xdr:nvGraphicFramePr>
        <xdr:cNvPr id="23890976" name="Chart 5">
          <a:extLst>
            <a:ext uri="{FF2B5EF4-FFF2-40B4-BE49-F238E27FC236}">
              <a16:creationId xmlns:a16="http://schemas.microsoft.com/office/drawing/2014/main" id="{471BF35E-A86C-4919-8B72-6EF14F5A2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419100</xdr:colOff>
      <xdr:row>768</xdr:row>
      <xdr:rowOff>171449</xdr:rowOff>
    </xdr:from>
    <xdr:to>
      <xdr:col>26</xdr:col>
      <xdr:colOff>0</xdr:colOff>
      <xdr:row>792</xdr:row>
      <xdr:rowOff>86358</xdr:rowOff>
    </xdr:to>
    <xdr:graphicFrame macro="">
      <xdr:nvGraphicFramePr>
        <xdr:cNvPr id="23890977" name="Chart 7">
          <a:extLst>
            <a:ext uri="{FF2B5EF4-FFF2-40B4-BE49-F238E27FC236}">
              <a16:creationId xmlns:a16="http://schemas.microsoft.com/office/drawing/2014/main" id="{DD2C5B53-4F06-46AF-BF2E-5459C589F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438150</xdr:colOff>
      <xdr:row>807</xdr:row>
      <xdr:rowOff>133350</xdr:rowOff>
    </xdr:from>
    <xdr:to>
      <xdr:col>22</xdr:col>
      <xdr:colOff>241300</xdr:colOff>
      <xdr:row>822</xdr:row>
      <xdr:rowOff>57150</xdr:rowOff>
    </xdr:to>
    <xdr:graphicFrame macro="">
      <xdr:nvGraphicFramePr>
        <xdr:cNvPr id="23890978" name="Chart 8">
          <a:extLst>
            <a:ext uri="{FF2B5EF4-FFF2-40B4-BE49-F238E27FC236}">
              <a16:creationId xmlns:a16="http://schemas.microsoft.com/office/drawing/2014/main" id="{AE18A848-D462-461C-B6C8-3706A6932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419100</xdr:colOff>
      <xdr:row>792</xdr:row>
      <xdr:rowOff>120650</xdr:rowOff>
    </xdr:from>
    <xdr:to>
      <xdr:col>22</xdr:col>
      <xdr:colOff>222250</xdr:colOff>
      <xdr:row>807</xdr:row>
      <xdr:rowOff>120650</xdr:rowOff>
    </xdr:to>
    <xdr:graphicFrame macro="">
      <xdr:nvGraphicFramePr>
        <xdr:cNvPr id="23890979" name="Chart 9">
          <a:extLst>
            <a:ext uri="{FF2B5EF4-FFF2-40B4-BE49-F238E27FC236}">
              <a16:creationId xmlns:a16="http://schemas.microsoft.com/office/drawing/2014/main" id="{8BA17F5D-B3A5-4FBB-A774-811CD7728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247650</xdr:colOff>
      <xdr:row>792</xdr:row>
      <xdr:rowOff>120650</xdr:rowOff>
    </xdr:from>
    <xdr:to>
      <xdr:col>27</xdr:col>
      <xdr:colOff>374650</xdr:colOff>
      <xdr:row>807</xdr:row>
      <xdr:rowOff>133350</xdr:rowOff>
    </xdr:to>
    <xdr:graphicFrame macro="">
      <xdr:nvGraphicFramePr>
        <xdr:cNvPr id="23890980" name="Chart 10">
          <a:extLst>
            <a:ext uri="{FF2B5EF4-FFF2-40B4-BE49-F238E27FC236}">
              <a16:creationId xmlns:a16="http://schemas.microsoft.com/office/drawing/2014/main" id="{4E823A5E-3E39-4E18-8FB6-C4B31AF43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463550</xdr:colOff>
      <xdr:row>5</xdr:row>
      <xdr:rowOff>57150</xdr:rowOff>
    </xdr:from>
    <xdr:to>
      <xdr:col>10</xdr:col>
      <xdr:colOff>469900</xdr:colOff>
      <xdr:row>19</xdr:row>
      <xdr:rowOff>139700</xdr:rowOff>
    </xdr:to>
    <xdr:sp macro="" textlink="">
      <xdr:nvSpPr>
        <xdr:cNvPr id="23890981" name="Line 1">
          <a:extLst>
            <a:ext uri="{FF2B5EF4-FFF2-40B4-BE49-F238E27FC236}">
              <a16:creationId xmlns:a16="http://schemas.microsoft.com/office/drawing/2014/main" id="{9D16BD4C-FA41-4F4A-9DC1-94D8A52B96E1}"/>
            </a:ext>
          </a:extLst>
        </xdr:cNvPr>
        <xdr:cNvSpPr>
          <a:spLocks noChangeShapeType="1"/>
        </xdr:cNvSpPr>
      </xdr:nvSpPr>
      <xdr:spPr bwMode="auto">
        <a:xfrm flipV="1">
          <a:off x="8559800" y="850900"/>
          <a:ext cx="6350" cy="2305050"/>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17</xdr:col>
      <xdr:colOff>292100</xdr:colOff>
      <xdr:row>5</xdr:row>
      <xdr:rowOff>0</xdr:rowOff>
    </xdr:from>
    <xdr:to>
      <xdr:col>17</xdr:col>
      <xdr:colOff>292100</xdr:colOff>
      <xdr:row>19</xdr:row>
      <xdr:rowOff>133350</xdr:rowOff>
    </xdr:to>
    <xdr:sp macro="" textlink="">
      <xdr:nvSpPr>
        <xdr:cNvPr id="23890982" name="Line 1">
          <a:extLst>
            <a:ext uri="{FF2B5EF4-FFF2-40B4-BE49-F238E27FC236}">
              <a16:creationId xmlns:a16="http://schemas.microsoft.com/office/drawing/2014/main" id="{EA87510C-3613-4803-9CA0-5D7CB932E34B}"/>
            </a:ext>
          </a:extLst>
        </xdr:cNvPr>
        <xdr:cNvSpPr>
          <a:spLocks noChangeShapeType="1"/>
        </xdr:cNvSpPr>
      </xdr:nvSpPr>
      <xdr:spPr bwMode="auto">
        <a:xfrm flipV="1">
          <a:off x="12655550" y="793750"/>
          <a:ext cx="0" cy="2355850"/>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c:userShapes xmlns:c="http://schemas.openxmlformats.org/drawingml/2006/chart">
  <cdr:relSizeAnchor xmlns:cdr="http://schemas.openxmlformats.org/drawingml/2006/chartDrawing">
    <cdr:from>
      <cdr:x>0.67539</cdr:x>
      <cdr:y>0.16087</cdr:y>
    </cdr:from>
    <cdr:to>
      <cdr:x>0.67734</cdr:x>
      <cdr:y>0.76726</cdr:y>
    </cdr:to>
    <cdr:sp macro="" textlink="">
      <cdr:nvSpPr>
        <cdr:cNvPr id="10241" name="Line 1"/>
        <cdr:cNvSpPr>
          <a:spLocks xmlns:a="http://schemas.openxmlformats.org/drawingml/2006/main" noChangeShapeType="1"/>
        </cdr:cNvSpPr>
      </cdr:nvSpPr>
      <cdr:spPr bwMode="auto">
        <a:xfrm xmlns:a="http://schemas.openxmlformats.org/drawingml/2006/main" flipV="1">
          <a:off x="4468864" y="615966"/>
          <a:ext cx="12902" cy="2321898"/>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twoCellAnchor>
    <xdr:from>
      <xdr:col>16</xdr:col>
      <xdr:colOff>107950</xdr:colOff>
      <xdr:row>1</xdr:row>
      <xdr:rowOff>6350</xdr:rowOff>
    </xdr:from>
    <xdr:to>
      <xdr:col>22</xdr:col>
      <xdr:colOff>508000</xdr:colOff>
      <xdr:row>15</xdr:row>
      <xdr:rowOff>76200</xdr:rowOff>
    </xdr:to>
    <xdr:graphicFrame macro="">
      <xdr:nvGraphicFramePr>
        <xdr:cNvPr id="21200455" name="Chart 3">
          <a:extLst>
            <a:ext uri="{FF2B5EF4-FFF2-40B4-BE49-F238E27FC236}">
              <a16:creationId xmlns:a16="http://schemas.microsoft.com/office/drawing/2014/main" id="{E844C7DF-107D-4552-AA40-775DFF084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107950</xdr:colOff>
      <xdr:row>16</xdr:row>
      <xdr:rowOff>6350</xdr:rowOff>
    </xdr:from>
    <xdr:to>
      <xdr:col>22</xdr:col>
      <xdr:colOff>488950</xdr:colOff>
      <xdr:row>30</xdr:row>
      <xdr:rowOff>95250</xdr:rowOff>
    </xdr:to>
    <xdr:graphicFrame macro="">
      <xdr:nvGraphicFramePr>
        <xdr:cNvPr id="21200456" name="Chart 4">
          <a:extLst>
            <a:ext uri="{FF2B5EF4-FFF2-40B4-BE49-F238E27FC236}">
              <a16:creationId xmlns:a16="http://schemas.microsoft.com/office/drawing/2014/main" id="{547EA9BD-1BFC-4016-B265-1AB0E9E0D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82550</xdr:colOff>
      <xdr:row>1</xdr:row>
      <xdr:rowOff>19050</xdr:rowOff>
    </xdr:from>
    <xdr:to>
      <xdr:col>29</xdr:col>
      <xdr:colOff>488950</xdr:colOff>
      <xdr:row>15</xdr:row>
      <xdr:rowOff>82550</xdr:rowOff>
    </xdr:to>
    <xdr:graphicFrame macro="">
      <xdr:nvGraphicFramePr>
        <xdr:cNvPr id="21200457" name="Chart 5">
          <a:extLst>
            <a:ext uri="{FF2B5EF4-FFF2-40B4-BE49-F238E27FC236}">
              <a16:creationId xmlns:a16="http://schemas.microsoft.com/office/drawing/2014/main" id="{D0910F1D-A081-4023-950E-3819759D3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82550</xdr:colOff>
      <xdr:row>16</xdr:row>
      <xdr:rowOff>19050</xdr:rowOff>
    </xdr:from>
    <xdr:to>
      <xdr:col>29</xdr:col>
      <xdr:colOff>469900</xdr:colOff>
      <xdr:row>30</xdr:row>
      <xdr:rowOff>101600</xdr:rowOff>
    </xdr:to>
    <xdr:graphicFrame macro="">
      <xdr:nvGraphicFramePr>
        <xdr:cNvPr id="21200458" name="Chart 6">
          <a:extLst>
            <a:ext uri="{FF2B5EF4-FFF2-40B4-BE49-F238E27FC236}">
              <a16:creationId xmlns:a16="http://schemas.microsoft.com/office/drawing/2014/main" id="{8AD4E5E8-8A6A-4028-8F2A-53958C67B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12700</xdr:colOff>
      <xdr:row>1</xdr:row>
      <xdr:rowOff>6350</xdr:rowOff>
    </xdr:from>
    <xdr:to>
      <xdr:col>15</xdr:col>
      <xdr:colOff>800100</xdr:colOff>
      <xdr:row>25</xdr:row>
      <xdr:rowOff>44450</xdr:rowOff>
    </xdr:to>
    <xdr:graphicFrame macro="">
      <xdr:nvGraphicFramePr>
        <xdr:cNvPr id="21200459" name="Chart 7">
          <a:extLst>
            <a:ext uri="{FF2B5EF4-FFF2-40B4-BE49-F238E27FC236}">
              <a16:creationId xmlns:a16="http://schemas.microsoft.com/office/drawing/2014/main" id="{EC80D0A3-C235-454A-9488-3B808B200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203200</xdr:colOff>
      <xdr:row>774</xdr:row>
      <xdr:rowOff>101600</xdr:rowOff>
    </xdr:from>
    <xdr:to>
      <xdr:col>24</xdr:col>
      <xdr:colOff>158750</xdr:colOff>
      <xdr:row>804</xdr:row>
      <xdr:rowOff>19050</xdr:rowOff>
    </xdr:to>
    <xdr:graphicFrame macro="">
      <xdr:nvGraphicFramePr>
        <xdr:cNvPr id="21200460" name="Chart 10">
          <a:extLst>
            <a:ext uri="{FF2B5EF4-FFF2-40B4-BE49-F238E27FC236}">
              <a16:creationId xmlns:a16="http://schemas.microsoft.com/office/drawing/2014/main" id="{4241653F-F8EB-4985-809D-E677C4BA6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209550</xdr:colOff>
      <xdr:row>804</xdr:row>
      <xdr:rowOff>25400</xdr:rowOff>
    </xdr:from>
    <xdr:to>
      <xdr:col>24</xdr:col>
      <xdr:colOff>152400</xdr:colOff>
      <xdr:row>830</xdr:row>
      <xdr:rowOff>101600</xdr:rowOff>
    </xdr:to>
    <xdr:graphicFrame macro="">
      <xdr:nvGraphicFramePr>
        <xdr:cNvPr id="21200461" name="Chart 1">
          <a:extLst>
            <a:ext uri="{FF2B5EF4-FFF2-40B4-BE49-F238E27FC236}">
              <a16:creationId xmlns:a16="http://schemas.microsoft.com/office/drawing/2014/main" id="{0D0DC04A-8E51-4ACD-953B-440F39FF2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62338</xdr:colOff>
      <xdr:row>778</xdr:row>
      <xdr:rowOff>23890</xdr:rowOff>
    </xdr:from>
    <xdr:to>
      <xdr:col>19</xdr:col>
      <xdr:colOff>113137</xdr:colOff>
      <xdr:row>799</xdr:row>
      <xdr:rowOff>79459</xdr:rowOff>
    </xdr:to>
    <xdr:sp macro="" textlink="">
      <xdr:nvSpPr>
        <xdr:cNvPr id="9" name="Straight Arrow Connector 8">
          <a:extLst>
            <a:ext uri="{FF2B5EF4-FFF2-40B4-BE49-F238E27FC236}">
              <a16:creationId xmlns:a16="http://schemas.microsoft.com/office/drawing/2014/main" id="{868798F0-F11D-44BD-AD90-85CF4ECB273F}"/>
            </a:ext>
          </a:extLst>
        </xdr:cNvPr>
        <xdr:cNvSpPr/>
      </xdr:nvSpPr>
      <xdr:spPr bwMode="auto">
        <a:xfrm rot="5400000" flipH="1">
          <a:off x="14801025" y="119527227"/>
          <a:ext cx="3396878" cy="50799"/>
        </a:xfrm>
        <a:prstGeom prst="straightConnector1">
          <a:avLst/>
        </a:prstGeom>
        <a:ln>
          <a:headEnd type="arrow"/>
          <a:tailEnd type="arrow"/>
        </a:ln>
      </xdr:spPr>
      <xdr:style>
        <a:lnRef idx="2">
          <a:schemeClr val="dk1"/>
        </a:lnRef>
        <a:fillRef idx="0">
          <a:schemeClr val="dk1"/>
        </a:fillRef>
        <a:effectRef idx="1">
          <a:schemeClr val="dk1"/>
        </a:effectRef>
        <a:fontRef idx="minor">
          <a:schemeClr val="tx1"/>
        </a:fontRef>
      </xdr:style>
      <xdr:txBody>
        <a:bodyPr wrap="square" lIns="18288" tIns="0" rIns="0" bIns="0" upright="1"/>
        <a:lstStyle/>
        <a:p>
          <a:endParaRPr lang="en-US"/>
        </a:p>
      </xdr:txBody>
    </xdr:sp>
    <xdr:clientData/>
  </xdr:twoCellAnchor>
  <xdr:twoCellAnchor>
    <xdr:from>
      <xdr:col>12</xdr:col>
      <xdr:colOff>920750</xdr:colOff>
      <xdr:row>5</xdr:row>
      <xdr:rowOff>69850</xdr:rowOff>
    </xdr:from>
    <xdr:to>
      <xdr:col>12</xdr:col>
      <xdr:colOff>920750</xdr:colOff>
      <xdr:row>19</xdr:row>
      <xdr:rowOff>146050</xdr:rowOff>
    </xdr:to>
    <xdr:sp macro="" textlink="">
      <xdr:nvSpPr>
        <xdr:cNvPr id="21200463" name="Line 1">
          <a:extLst>
            <a:ext uri="{FF2B5EF4-FFF2-40B4-BE49-F238E27FC236}">
              <a16:creationId xmlns:a16="http://schemas.microsoft.com/office/drawing/2014/main" id="{B0AF225A-3A2C-4389-9BE0-18ABD16F9A62}"/>
            </a:ext>
          </a:extLst>
        </xdr:cNvPr>
        <xdr:cNvSpPr>
          <a:spLocks noChangeShapeType="1"/>
        </xdr:cNvSpPr>
      </xdr:nvSpPr>
      <xdr:spPr bwMode="auto">
        <a:xfrm flipH="1" flipV="1">
          <a:off x="11760200" y="882650"/>
          <a:ext cx="0" cy="2298700"/>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20</xdr:col>
      <xdr:colOff>221738</xdr:colOff>
      <xdr:row>777</xdr:row>
      <xdr:rowOff>149226</xdr:rowOff>
    </xdr:from>
    <xdr:to>
      <xdr:col>20</xdr:col>
      <xdr:colOff>264953</xdr:colOff>
      <xdr:row>799</xdr:row>
      <xdr:rowOff>69868</xdr:rowOff>
    </xdr:to>
    <xdr:sp macro="" textlink="">
      <xdr:nvSpPr>
        <xdr:cNvPr id="13" name="Straight Arrow Connector 12">
          <a:extLst>
            <a:ext uri="{FF2B5EF4-FFF2-40B4-BE49-F238E27FC236}">
              <a16:creationId xmlns:a16="http://schemas.microsoft.com/office/drawing/2014/main" id="{9C480747-AB5F-4CA9-83A7-370B13C2617D}"/>
            </a:ext>
          </a:extLst>
        </xdr:cNvPr>
        <xdr:cNvSpPr/>
      </xdr:nvSpPr>
      <xdr:spPr bwMode="auto">
        <a:xfrm rot="5400000" flipH="1">
          <a:off x="15557043" y="119509517"/>
          <a:ext cx="3420701" cy="43215"/>
        </a:xfrm>
        <a:prstGeom prst="straightConnector1">
          <a:avLst/>
        </a:prstGeom>
        <a:ln>
          <a:headEnd type="arrow"/>
          <a:tailEnd type="arrow"/>
        </a:ln>
      </xdr:spPr>
      <xdr:style>
        <a:lnRef idx="2">
          <a:schemeClr val="dk1"/>
        </a:lnRef>
        <a:fillRef idx="0">
          <a:schemeClr val="dk1"/>
        </a:fillRef>
        <a:effectRef idx="1">
          <a:schemeClr val="dk1"/>
        </a:effectRef>
        <a:fontRef idx="minor">
          <a:schemeClr val="tx1"/>
        </a:fontRef>
      </xdr:style>
      <xdr:txBody>
        <a:bodyPr wrap="square" lIns="18288" tIns="0" rIns="0" bIns="0" upright="1"/>
        <a:lstStyle/>
        <a:p>
          <a:endParaRPr lang="en-US"/>
        </a:p>
      </xdr:txBody>
    </xdr:sp>
    <xdr:clientData/>
  </xdr:twoCellAnchor>
  <xdr:twoCellAnchor>
    <xdr:from>
      <xdr:col>20</xdr:col>
      <xdr:colOff>609902</xdr:colOff>
      <xdr:row>779</xdr:row>
      <xdr:rowOff>47170</xdr:rowOff>
    </xdr:from>
    <xdr:to>
      <xdr:col>26</xdr:col>
      <xdr:colOff>186530</xdr:colOff>
      <xdr:row>782</xdr:row>
      <xdr:rowOff>37797</xdr:rowOff>
    </xdr:to>
    <xdr:sp macro="" textlink="">
      <xdr:nvSpPr>
        <xdr:cNvPr id="2" name="TextBox 1">
          <a:extLst>
            <a:ext uri="{FF2B5EF4-FFF2-40B4-BE49-F238E27FC236}">
              <a16:creationId xmlns:a16="http://schemas.microsoft.com/office/drawing/2014/main" id="{A499399C-3053-4D3E-B252-7BD91A3C09F1}"/>
            </a:ext>
          </a:extLst>
        </xdr:cNvPr>
        <xdr:cNvSpPr txBox="1"/>
      </xdr:nvSpPr>
      <xdr:spPr>
        <a:xfrm>
          <a:off x="16983831" y="118077795"/>
          <a:ext cx="3250556" cy="466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 really seeing subtle effects of step increases 2013, 2014, 2015,</a:t>
          </a:r>
          <a:r>
            <a:rPr lang="en-US" sz="1100" baseline="0"/>
            <a:t> 2016. </a:t>
          </a:r>
          <a:endParaRPr lang="en-US" sz="1100"/>
        </a:p>
      </xdr:txBody>
    </xdr:sp>
    <xdr:clientData/>
  </xdr:twoCellAnchor>
  <xdr:twoCellAnchor>
    <xdr:from>
      <xdr:col>10</xdr:col>
      <xdr:colOff>609600</xdr:colOff>
      <xdr:row>5</xdr:row>
      <xdr:rowOff>69850</xdr:rowOff>
    </xdr:from>
    <xdr:to>
      <xdr:col>10</xdr:col>
      <xdr:colOff>615950</xdr:colOff>
      <xdr:row>19</xdr:row>
      <xdr:rowOff>120650</xdr:rowOff>
    </xdr:to>
    <xdr:sp macro="" textlink="">
      <xdr:nvSpPr>
        <xdr:cNvPr id="21200466" name="Line 1">
          <a:extLst>
            <a:ext uri="{FF2B5EF4-FFF2-40B4-BE49-F238E27FC236}">
              <a16:creationId xmlns:a16="http://schemas.microsoft.com/office/drawing/2014/main" id="{915715E3-204F-474A-806A-0225178A757F}"/>
            </a:ext>
          </a:extLst>
        </xdr:cNvPr>
        <xdr:cNvSpPr>
          <a:spLocks noChangeShapeType="1"/>
        </xdr:cNvSpPr>
      </xdr:nvSpPr>
      <xdr:spPr bwMode="auto">
        <a:xfrm flipV="1">
          <a:off x="9569450" y="882650"/>
          <a:ext cx="6350" cy="2273300"/>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14</xdr:col>
      <xdr:colOff>339987</xdr:colOff>
      <xdr:row>5</xdr:row>
      <xdr:rowOff>26222</xdr:rowOff>
    </xdr:from>
    <xdr:to>
      <xdr:col>14</xdr:col>
      <xdr:colOff>339987</xdr:colOff>
      <xdr:row>19</xdr:row>
      <xdr:rowOff>102422</xdr:rowOff>
    </xdr:to>
    <xdr:sp macro="" textlink="">
      <xdr:nvSpPr>
        <xdr:cNvPr id="3" name="Line 1">
          <a:extLst>
            <a:ext uri="{FF2B5EF4-FFF2-40B4-BE49-F238E27FC236}">
              <a16:creationId xmlns:a16="http://schemas.microsoft.com/office/drawing/2014/main" id="{EDA320B6-1B67-4CE1-99FD-2899CC19D45B}"/>
            </a:ext>
          </a:extLst>
        </xdr:cNvPr>
        <xdr:cNvSpPr>
          <a:spLocks noChangeShapeType="1"/>
        </xdr:cNvSpPr>
      </xdr:nvSpPr>
      <xdr:spPr bwMode="auto">
        <a:xfrm flipH="1" flipV="1">
          <a:off x="12823340" y="866663"/>
          <a:ext cx="0" cy="2429435"/>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14</xdr:col>
      <xdr:colOff>448236</xdr:colOff>
      <xdr:row>5</xdr:row>
      <xdr:rowOff>33618</xdr:rowOff>
    </xdr:from>
    <xdr:to>
      <xdr:col>14</xdr:col>
      <xdr:colOff>448236</xdr:colOff>
      <xdr:row>19</xdr:row>
      <xdr:rowOff>109818</xdr:rowOff>
    </xdr:to>
    <xdr:sp macro="" textlink="">
      <xdr:nvSpPr>
        <xdr:cNvPr id="4" name="Line 1">
          <a:extLst>
            <a:ext uri="{FF2B5EF4-FFF2-40B4-BE49-F238E27FC236}">
              <a16:creationId xmlns:a16="http://schemas.microsoft.com/office/drawing/2014/main" id="{8524D0A6-8033-4925-A282-3EDEFEEF0097}"/>
            </a:ext>
          </a:extLst>
        </xdr:cNvPr>
        <xdr:cNvSpPr>
          <a:spLocks noChangeShapeType="1"/>
        </xdr:cNvSpPr>
      </xdr:nvSpPr>
      <xdr:spPr bwMode="auto">
        <a:xfrm flipH="1" flipV="1">
          <a:off x="12931589" y="874059"/>
          <a:ext cx="0" cy="2429435"/>
        </a:xfrm>
        <a:prstGeom prst="line">
          <a:avLst/>
        </a:prstGeom>
        <a:noFill/>
        <a:ln w="1587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c:userShapes xmlns:c="http://schemas.openxmlformats.org/drawingml/2006/chart">
  <cdr:relSizeAnchor xmlns:cdr="http://schemas.openxmlformats.org/drawingml/2006/chartDrawing">
    <cdr:from>
      <cdr:x>0.50272</cdr:x>
      <cdr:y>0.18105</cdr:y>
    </cdr:from>
    <cdr:to>
      <cdr:x>0.50303</cdr:x>
      <cdr:y>0.7715</cdr:y>
    </cdr:to>
    <cdr:sp macro="" textlink="">
      <cdr:nvSpPr>
        <cdr:cNvPr id="15361" name="Line 1"/>
        <cdr:cNvSpPr>
          <a:spLocks xmlns:a="http://schemas.openxmlformats.org/drawingml/2006/main" noChangeShapeType="1"/>
        </cdr:cNvSpPr>
      </cdr:nvSpPr>
      <cdr:spPr bwMode="auto">
        <a:xfrm xmlns:a="http://schemas.openxmlformats.org/drawingml/2006/main" flipV="1">
          <a:off x="3286676" y="696686"/>
          <a:ext cx="2027" cy="2272111"/>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1</cdr:x>
      <cdr:y>0.23554</cdr:y>
    </cdr:from>
    <cdr:to>
      <cdr:x>1</cdr:x>
      <cdr:y>0.83213</cdr:y>
    </cdr:to>
    <cdr:sp macro="" textlink="">
      <cdr:nvSpPr>
        <cdr:cNvPr id="2" name="Line 1">
          <a:extLst xmlns:a="http://schemas.openxmlformats.org/drawingml/2006/main">
            <a:ext uri="{FF2B5EF4-FFF2-40B4-BE49-F238E27FC236}">
              <a16:creationId xmlns:a16="http://schemas.microsoft.com/office/drawing/2014/main" id="{B0AF225A-3A2C-4389-9BE0-18ABD16F9A62}"/>
            </a:ext>
          </a:extLst>
        </cdr:cNvPr>
        <cdr:cNvSpPr>
          <a:spLocks xmlns:a="http://schemas.openxmlformats.org/drawingml/2006/main" noChangeShapeType="1"/>
        </cdr:cNvSpPr>
      </cdr:nvSpPr>
      <cdr:spPr bwMode="auto">
        <a:xfrm xmlns:a="http://schemas.openxmlformats.org/drawingml/2006/main" flipH="1" flipV="1">
          <a:off x="11619043" y="959186"/>
          <a:ext cx="0" cy="2429435"/>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5.xml><?xml version="1.0" encoding="utf-8"?>
<c:userShapes xmlns:c="http://schemas.openxmlformats.org/drawingml/2006/chart">
  <cdr:relSizeAnchor xmlns:cdr="http://schemas.openxmlformats.org/drawingml/2006/chartDrawing">
    <cdr:from>
      <cdr:x>0.24262</cdr:x>
      <cdr:y>0.39992</cdr:y>
    </cdr:from>
    <cdr:to>
      <cdr:x>0.44848</cdr:x>
      <cdr:y>0.51618</cdr:y>
    </cdr:to>
    <cdr:sp macro="" textlink="">
      <cdr:nvSpPr>
        <cdr:cNvPr id="4" name="Rectangular Callout 3"/>
        <cdr:cNvSpPr/>
      </cdr:nvSpPr>
      <cdr:spPr bwMode="auto">
        <a:xfrm xmlns:a="http://schemas.openxmlformats.org/drawingml/2006/main">
          <a:off x="1824231" y="1885214"/>
          <a:ext cx="1547831" cy="548046"/>
        </a:xfrm>
        <a:prstGeom xmlns:a="http://schemas.openxmlformats.org/drawingml/2006/main" prst="wedgeRectCallout">
          <a:avLst>
            <a:gd name="adj1" fmla="val 62878"/>
            <a:gd name="adj2" fmla="val 48183"/>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r>
            <a:rPr lang="en-US"/>
            <a:t>Rate</a:t>
          </a:r>
          <a:r>
            <a:rPr lang="en-US" baseline="0"/>
            <a:t> Case approved in 2009, impacts moving average in 2010.</a:t>
          </a:r>
          <a:endParaRPr lang="en-US"/>
        </a:p>
      </cdr:txBody>
    </cdr:sp>
  </cdr:relSizeAnchor>
  <cdr:relSizeAnchor xmlns:cdr="http://schemas.openxmlformats.org/drawingml/2006/chartDrawing">
    <cdr:from>
      <cdr:x>0.49828</cdr:x>
      <cdr:y>0.11515</cdr:y>
    </cdr:from>
    <cdr:to>
      <cdr:x>0.50425</cdr:x>
      <cdr:y>0.8434</cdr:y>
    </cdr:to>
    <cdr:sp macro="" textlink="">
      <cdr:nvSpPr>
        <cdr:cNvPr id="8" name="Straight Arrow Connector 7"/>
        <cdr:cNvSpPr/>
      </cdr:nvSpPr>
      <cdr:spPr bwMode="auto">
        <a:xfrm xmlns:a="http://schemas.openxmlformats.org/drawingml/2006/main" rot="5400000" flipH="1">
          <a:off x="2138380" y="2255237"/>
          <a:ext cx="3402498" cy="45730"/>
        </a:xfrm>
        <a:prstGeom xmlns:a="http://schemas.openxmlformats.org/drawingml/2006/main" prst="straightConnector1">
          <a:avLst/>
        </a:prstGeom>
        <a:ln xmlns:a="http://schemas.openxmlformats.org/drawingml/2006/main">
          <a:headEnd type="arrow"/>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0.70743</cdr:x>
      <cdr:y>0.44617</cdr:y>
    </cdr:from>
    <cdr:to>
      <cdr:x>0.90499</cdr:x>
      <cdr:y>0.575</cdr:y>
    </cdr:to>
    <cdr:sp macro="" textlink="">
      <cdr:nvSpPr>
        <cdr:cNvPr id="5" name="TextBox 1">
          <a:extLst xmlns:a="http://schemas.openxmlformats.org/drawingml/2006/main">
            <a:ext uri="{FF2B5EF4-FFF2-40B4-BE49-F238E27FC236}">
              <a16:creationId xmlns:a16="http://schemas.microsoft.com/office/drawing/2014/main" id="{A499399C-3053-4D3E-B252-7BD91A3C09F1}"/>
            </a:ext>
          </a:extLst>
        </cdr:cNvPr>
        <cdr:cNvSpPr txBox="1"/>
      </cdr:nvSpPr>
      <cdr:spPr>
        <a:xfrm xmlns:a="http://schemas.openxmlformats.org/drawingml/2006/main">
          <a:off x="5319032" y="2103211"/>
          <a:ext cx="1485446" cy="60733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Can</a:t>
          </a:r>
          <a:r>
            <a:rPr lang="en-US" sz="1100" baseline="0"/>
            <a:t> see spike due to 2022 rate case increases</a:t>
          </a:r>
          <a:endParaRPr lang="en-US" sz="1100"/>
        </a:p>
      </cdr:txBody>
    </cdr:sp>
  </cdr:relSizeAnchor>
</c:userShapes>
</file>

<file path=xl/drawings/drawing16.xml><?xml version="1.0" encoding="utf-8"?>
<xdr:wsDr xmlns:xdr="http://schemas.openxmlformats.org/drawingml/2006/spreadsheetDrawing" xmlns:a="http://schemas.openxmlformats.org/drawingml/2006/main">
  <xdr:twoCellAnchor>
    <xdr:from>
      <xdr:col>45</xdr:col>
      <xdr:colOff>31750</xdr:colOff>
      <xdr:row>48</xdr:row>
      <xdr:rowOff>63500</xdr:rowOff>
    </xdr:from>
    <xdr:to>
      <xdr:col>52</xdr:col>
      <xdr:colOff>1187450</xdr:colOff>
      <xdr:row>77</xdr:row>
      <xdr:rowOff>139700</xdr:rowOff>
    </xdr:to>
    <xdr:graphicFrame macro="">
      <xdr:nvGraphicFramePr>
        <xdr:cNvPr id="22724808" name="Chart 3">
          <a:extLst>
            <a:ext uri="{FF2B5EF4-FFF2-40B4-BE49-F238E27FC236}">
              <a16:creationId xmlns:a16="http://schemas.microsoft.com/office/drawing/2014/main" id="{1D48EAAB-8EDB-4491-B276-8F933F73B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94</xdr:col>
      <xdr:colOff>508000</xdr:colOff>
      <xdr:row>1</xdr:row>
      <xdr:rowOff>38100</xdr:rowOff>
    </xdr:from>
    <xdr:to>
      <xdr:col>101</xdr:col>
      <xdr:colOff>260350</xdr:colOff>
      <xdr:row>15</xdr:row>
      <xdr:rowOff>120650</xdr:rowOff>
    </xdr:to>
    <xdr:graphicFrame macro="">
      <xdr:nvGraphicFramePr>
        <xdr:cNvPr id="22724809" name="Chart 4">
          <a:extLst>
            <a:ext uri="{FF2B5EF4-FFF2-40B4-BE49-F238E27FC236}">
              <a16:creationId xmlns:a16="http://schemas.microsoft.com/office/drawing/2014/main" id="{4B2CE0D1-0575-472E-A321-2652D3C76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590550</xdr:colOff>
      <xdr:row>1</xdr:row>
      <xdr:rowOff>19050</xdr:rowOff>
    </xdr:from>
    <xdr:to>
      <xdr:col>94</xdr:col>
      <xdr:colOff>381000</xdr:colOff>
      <xdr:row>15</xdr:row>
      <xdr:rowOff>82550</xdr:rowOff>
    </xdr:to>
    <xdr:graphicFrame macro="">
      <xdr:nvGraphicFramePr>
        <xdr:cNvPr id="22724810" name="Chart 5">
          <a:extLst>
            <a:ext uri="{FF2B5EF4-FFF2-40B4-BE49-F238E27FC236}">
              <a16:creationId xmlns:a16="http://schemas.microsoft.com/office/drawing/2014/main" id="{2D182E09-5D27-4C54-8367-F5CBC02D1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87</xdr:col>
      <xdr:colOff>590550</xdr:colOff>
      <xdr:row>16</xdr:row>
      <xdr:rowOff>19050</xdr:rowOff>
    </xdr:from>
    <xdr:to>
      <xdr:col>94</xdr:col>
      <xdr:colOff>361950</xdr:colOff>
      <xdr:row>30</xdr:row>
      <xdr:rowOff>101600</xdr:rowOff>
    </xdr:to>
    <xdr:graphicFrame macro="">
      <xdr:nvGraphicFramePr>
        <xdr:cNvPr id="22724811" name="Chart 6">
          <a:extLst>
            <a:ext uri="{FF2B5EF4-FFF2-40B4-BE49-F238E27FC236}">
              <a16:creationId xmlns:a16="http://schemas.microsoft.com/office/drawing/2014/main" id="{24237FED-A42F-40B3-A205-38AA6C5C7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87</xdr:col>
      <xdr:colOff>438150</xdr:colOff>
      <xdr:row>31</xdr:row>
      <xdr:rowOff>57150</xdr:rowOff>
    </xdr:from>
    <xdr:to>
      <xdr:col>97</xdr:col>
      <xdr:colOff>228600</xdr:colOff>
      <xdr:row>55</xdr:row>
      <xdr:rowOff>95250</xdr:rowOff>
    </xdr:to>
    <xdr:graphicFrame macro="">
      <xdr:nvGraphicFramePr>
        <xdr:cNvPr id="22724812" name="Chart 7">
          <a:extLst>
            <a:ext uri="{FF2B5EF4-FFF2-40B4-BE49-F238E27FC236}">
              <a16:creationId xmlns:a16="http://schemas.microsoft.com/office/drawing/2014/main" id="{2234521D-D2DA-4B77-8DAE-0678CD8FA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203200</xdr:colOff>
      <xdr:row>737</xdr:row>
      <xdr:rowOff>101600</xdr:rowOff>
    </xdr:from>
    <xdr:to>
      <xdr:col>89</xdr:col>
      <xdr:colOff>152400</xdr:colOff>
      <xdr:row>767</xdr:row>
      <xdr:rowOff>19050</xdr:rowOff>
    </xdr:to>
    <xdr:graphicFrame macro="">
      <xdr:nvGraphicFramePr>
        <xdr:cNvPr id="22724813" name="Chart 10">
          <a:extLst>
            <a:ext uri="{FF2B5EF4-FFF2-40B4-BE49-F238E27FC236}">
              <a16:creationId xmlns:a16="http://schemas.microsoft.com/office/drawing/2014/main" id="{4DD23A58-A976-4493-872C-109CEE8B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209550</xdr:colOff>
      <xdr:row>767</xdr:row>
      <xdr:rowOff>25400</xdr:rowOff>
    </xdr:from>
    <xdr:to>
      <xdr:col>89</xdr:col>
      <xdr:colOff>152400</xdr:colOff>
      <xdr:row>799</xdr:row>
      <xdr:rowOff>101600</xdr:rowOff>
    </xdr:to>
    <xdr:graphicFrame macro="">
      <xdr:nvGraphicFramePr>
        <xdr:cNvPr id="22724814" name="Chart 1">
          <a:extLst>
            <a:ext uri="{FF2B5EF4-FFF2-40B4-BE49-F238E27FC236}">
              <a16:creationId xmlns:a16="http://schemas.microsoft.com/office/drawing/2014/main" id="{D2B9A28B-D264-4D46-8456-4E9CAC796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179388</xdr:colOff>
      <xdr:row>740</xdr:row>
      <xdr:rowOff>22225</xdr:rowOff>
    </xdr:from>
    <xdr:to>
      <xdr:col>84</xdr:col>
      <xdr:colOff>181377</xdr:colOff>
      <xdr:row>762</xdr:row>
      <xdr:rowOff>136545</xdr:rowOff>
    </xdr:to>
    <xdr:sp macro="" textlink="">
      <xdr:nvSpPr>
        <xdr:cNvPr id="9" name="Straight Arrow Connector 8">
          <a:extLst>
            <a:ext uri="{FF2B5EF4-FFF2-40B4-BE49-F238E27FC236}">
              <a16:creationId xmlns:a16="http://schemas.microsoft.com/office/drawing/2014/main" id="{A72887F8-74B4-4B8C-804E-71A4F689CF34}"/>
            </a:ext>
          </a:extLst>
        </xdr:cNvPr>
        <xdr:cNvSpPr/>
      </xdr:nvSpPr>
      <xdr:spPr bwMode="auto">
        <a:xfrm rot="5400000" flipH="1" flipV="1">
          <a:off x="14073581" y="121724344"/>
          <a:ext cx="3689366" cy="3978"/>
        </a:xfrm>
        <a:prstGeom prst="straightConnector1">
          <a:avLst/>
        </a:prstGeom>
        <a:ln>
          <a:headEnd type="arrow"/>
          <a:tailEnd type="arrow"/>
        </a:ln>
      </xdr:spPr>
      <xdr:style>
        <a:lnRef idx="2">
          <a:schemeClr val="dk1"/>
        </a:lnRef>
        <a:fillRef idx="0">
          <a:schemeClr val="dk1"/>
        </a:fillRef>
        <a:effectRef idx="1">
          <a:schemeClr val="dk1"/>
        </a:effectRef>
        <a:fontRef idx="minor">
          <a:schemeClr val="tx1"/>
        </a:fontRef>
      </xdr:style>
      <xdr:txBody>
        <a:bodyPr wrap="square" lIns="18288" tIns="0" rIns="0" bIns="0" upright="1"/>
        <a:lstStyle/>
        <a:p>
          <a:endParaRPr lang="en-US"/>
        </a:p>
      </xdr:txBody>
    </xdr:sp>
    <xdr:clientData/>
  </xdr:twoCellAnchor>
  <xdr:twoCellAnchor>
    <xdr:from>
      <xdr:col>52</xdr:col>
      <xdr:colOff>1225550</xdr:colOff>
      <xdr:row>48</xdr:row>
      <xdr:rowOff>95250</xdr:rowOff>
    </xdr:from>
    <xdr:to>
      <xdr:col>57</xdr:col>
      <xdr:colOff>139700</xdr:colOff>
      <xdr:row>78</xdr:row>
      <xdr:rowOff>6350</xdr:rowOff>
    </xdr:to>
    <xdr:graphicFrame macro="">
      <xdr:nvGraphicFramePr>
        <xdr:cNvPr id="22724816" name="Chart 3">
          <a:extLst>
            <a:ext uri="{FF2B5EF4-FFF2-40B4-BE49-F238E27FC236}">
              <a16:creationId xmlns:a16="http://schemas.microsoft.com/office/drawing/2014/main" id="{F5AE39F2-3B40-486A-83E4-4C4102711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0.80474</cdr:x>
      <cdr:y>0.19846</cdr:y>
    </cdr:from>
    <cdr:to>
      <cdr:x>0.80523</cdr:x>
      <cdr:y>0.78568</cdr:y>
    </cdr:to>
    <cdr:sp macro="" textlink="">
      <cdr:nvSpPr>
        <cdr:cNvPr id="15361" name="Line 1"/>
        <cdr:cNvSpPr>
          <a:spLocks xmlns:a="http://schemas.openxmlformats.org/drawingml/2006/main" noChangeShapeType="1"/>
        </cdr:cNvSpPr>
      </cdr:nvSpPr>
      <cdr:spPr bwMode="auto">
        <a:xfrm xmlns:a="http://schemas.openxmlformats.org/drawingml/2006/main" flipV="1">
          <a:off x="4738507" y="622983"/>
          <a:ext cx="2885" cy="2460261"/>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0.29617</cdr:x>
      <cdr:y>0.22892</cdr:y>
    </cdr:from>
    <cdr:to>
      <cdr:x>0.50204</cdr:x>
      <cdr:y>0.33666</cdr:y>
    </cdr:to>
    <cdr:sp macro="" textlink="">
      <cdr:nvSpPr>
        <cdr:cNvPr id="4" name="Rectangular Callout 3"/>
        <cdr:cNvSpPr/>
      </cdr:nvSpPr>
      <cdr:spPr bwMode="auto">
        <a:xfrm xmlns:a="http://schemas.openxmlformats.org/drawingml/2006/main">
          <a:off x="2230439" y="981075"/>
          <a:ext cx="1541462" cy="542925"/>
        </a:xfrm>
        <a:prstGeom xmlns:a="http://schemas.openxmlformats.org/drawingml/2006/main" prst="wedgeRectCallout">
          <a:avLst>
            <a:gd name="adj1" fmla="val 60481"/>
            <a:gd name="adj2" fmla="val 31514"/>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r>
            <a:rPr lang="en-US"/>
            <a:t>Rate</a:t>
          </a:r>
          <a:r>
            <a:rPr lang="en-US" baseline="0"/>
            <a:t> Case approved in 2009, impacts moving average in 2010.</a:t>
          </a:r>
          <a:endParaRPr lang="en-US"/>
        </a:p>
      </cdr:txBody>
    </cdr:sp>
  </cdr:relSizeAnchor>
  <cdr:relSizeAnchor xmlns:cdr="http://schemas.openxmlformats.org/drawingml/2006/chartDrawing">
    <cdr:from>
      <cdr:x>0.52167</cdr:x>
      <cdr:y>0.10296</cdr:y>
    </cdr:from>
    <cdr:to>
      <cdr:x>0.5222</cdr:x>
      <cdr:y>0.85893</cdr:y>
    </cdr:to>
    <cdr:sp macro="" textlink="">
      <cdr:nvSpPr>
        <cdr:cNvPr id="8" name="Straight Arrow Connector 7"/>
        <cdr:cNvSpPr/>
      </cdr:nvSpPr>
      <cdr:spPr bwMode="auto">
        <a:xfrm xmlns:a="http://schemas.openxmlformats.org/drawingml/2006/main" rot="5400000" flipH="1" flipV="1">
          <a:off x="2076522" y="2281379"/>
          <a:ext cx="3689366" cy="3978"/>
        </a:xfrm>
        <a:prstGeom xmlns:a="http://schemas.openxmlformats.org/drawingml/2006/main" prst="straightConnector1">
          <a:avLst/>
        </a:prstGeom>
        <a:ln xmlns:a="http://schemas.openxmlformats.org/drawingml/2006/main">
          <a:headEnd type="arrow"/>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219075</xdr:colOff>
      <xdr:row>4</xdr:row>
      <xdr:rowOff>76200</xdr:rowOff>
    </xdr:from>
    <xdr:to>
      <xdr:col>14</xdr:col>
      <xdr:colOff>529590</xdr:colOff>
      <xdr:row>19</xdr:row>
      <xdr:rowOff>140970</xdr:rowOff>
    </xdr:to>
    <xdr:graphicFrame macro="">
      <xdr:nvGraphicFramePr>
        <xdr:cNvPr id="2" name="Chart 1">
          <a:extLst>
            <a:ext uri="{FF2B5EF4-FFF2-40B4-BE49-F238E27FC236}">
              <a16:creationId xmlns:a16="http://schemas.microsoft.com/office/drawing/2014/main" id="{6F379DEC-3B60-4F52-B83E-F8B11B54C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24</xdr:col>
      <xdr:colOff>0</xdr:colOff>
      <xdr:row>0</xdr:row>
      <xdr:rowOff>0</xdr:rowOff>
    </xdr:from>
    <xdr:to>
      <xdr:col>33</xdr:col>
      <xdr:colOff>97491</xdr:colOff>
      <xdr:row>3</xdr:row>
      <xdr:rowOff>328662</xdr:rowOff>
    </xdr:to>
    <xdr:pic>
      <xdr:nvPicPr>
        <xdr:cNvPr id="3" name="Picture 2">
          <a:extLst>
            <a:ext uri="{FF2B5EF4-FFF2-40B4-BE49-F238E27FC236}">
              <a16:creationId xmlns:a16="http://schemas.microsoft.com/office/drawing/2014/main" id="{1F1B3219-93D1-67AB-70BE-107F8C8C5ADD}"/>
            </a:ext>
          </a:extLst>
        </xdr:cNvPr>
        <xdr:cNvPicPr>
          <a:picLocks noChangeAspect="1"/>
        </xdr:cNvPicPr>
      </xdr:nvPicPr>
      <xdr:blipFill>
        <a:blip xmlns:r="http://schemas.openxmlformats.org/officeDocument/2006/relationships" r:embed="rId2"/>
        <a:stretch>
          <a:fillRect/>
        </a:stretch>
      </xdr:blipFill>
      <xdr:spPr>
        <a:xfrm>
          <a:off x="17621250" y="0"/>
          <a:ext cx="5578323" cy="853514"/>
        </a:xfrm>
        <a:prstGeom prst="rect">
          <a:avLst/>
        </a:prstGeom>
      </xdr:spPr>
    </xdr:pic>
    <xdr:clientData/>
  </xdr:twoCellAnchor>
  <xdr:twoCellAnchor>
    <xdr:from>
      <xdr:col>7</xdr:col>
      <xdr:colOff>205154</xdr:colOff>
      <xdr:row>20</xdr:row>
      <xdr:rowOff>29308</xdr:rowOff>
    </xdr:from>
    <xdr:to>
      <xdr:col>14</xdr:col>
      <xdr:colOff>519479</xdr:colOff>
      <xdr:row>36</xdr:row>
      <xdr:rowOff>30041</xdr:rowOff>
    </xdr:to>
    <xdr:graphicFrame macro="">
      <xdr:nvGraphicFramePr>
        <xdr:cNvPr id="4" name="Chart 3">
          <a:extLst>
            <a:ext uri="{FF2B5EF4-FFF2-40B4-BE49-F238E27FC236}">
              <a16:creationId xmlns:a16="http://schemas.microsoft.com/office/drawing/2014/main" id="{F150B2D5-BB31-425A-BC45-8AF9AC74B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3</xdr:row>
      <xdr:rowOff>127000</xdr:rowOff>
    </xdr:from>
    <xdr:to>
      <xdr:col>6</xdr:col>
      <xdr:colOff>0</xdr:colOff>
      <xdr:row>17</xdr:row>
      <xdr:rowOff>24216</xdr:rowOff>
    </xdr:to>
    <xdr:graphicFrame macro="">
      <xdr:nvGraphicFramePr>
        <xdr:cNvPr id="2" name="Chart 3">
          <a:extLst>
            <a:ext uri="{FF2B5EF4-FFF2-40B4-BE49-F238E27FC236}">
              <a16:creationId xmlns:a16="http://schemas.microsoft.com/office/drawing/2014/main" id="{9D4C6A3A-8CB5-4C2B-87FD-7BFC28684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24217</xdr:colOff>
      <xdr:row>3</xdr:row>
      <xdr:rowOff>137225</xdr:rowOff>
    </xdr:from>
    <xdr:to>
      <xdr:col>10</xdr:col>
      <xdr:colOff>576560</xdr:colOff>
      <xdr:row>17</xdr:row>
      <xdr:rowOff>34441</xdr:rowOff>
    </xdr:to>
    <xdr:graphicFrame macro="">
      <xdr:nvGraphicFramePr>
        <xdr:cNvPr id="10" name="Chart 3">
          <a:extLst>
            <a:ext uri="{FF2B5EF4-FFF2-40B4-BE49-F238E27FC236}">
              <a16:creationId xmlns:a16="http://schemas.microsoft.com/office/drawing/2014/main" id="{62124CE3-F7A7-403F-8515-0E80366ED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16144</xdr:colOff>
      <xdr:row>17</xdr:row>
      <xdr:rowOff>48433</xdr:rowOff>
    </xdr:from>
    <xdr:to>
      <xdr:col>6</xdr:col>
      <xdr:colOff>3444</xdr:colOff>
      <xdr:row>28</xdr:row>
      <xdr:rowOff>123234</xdr:rowOff>
    </xdr:to>
    <xdr:graphicFrame macro="">
      <xdr:nvGraphicFramePr>
        <xdr:cNvPr id="11" name="Chart 3">
          <a:extLst>
            <a:ext uri="{FF2B5EF4-FFF2-40B4-BE49-F238E27FC236}">
              <a16:creationId xmlns:a16="http://schemas.microsoft.com/office/drawing/2014/main" id="{A81A5A9F-49EA-4A72-9CBF-32EADDBAC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597331</xdr:colOff>
      <xdr:row>3</xdr:row>
      <xdr:rowOff>145297</xdr:rowOff>
    </xdr:from>
    <xdr:to>
      <xdr:col>14</xdr:col>
      <xdr:colOff>318254</xdr:colOff>
      <xdr:row>17</xdr:row>
      <xdr:rowOff>42513</xdr:rowOff>
    </xdr:to>
    <xdr:graphicFrame macro="">
      <xdr:nvGraphicFramePr>
        <xdr:cNvPr id="12" name="Chart 3">
          <a:extLst>
            <a:ext uri="{FF2B5EF4-FFF2-40B4-BE49-F238E27FC236}">
              <a16:creationId xmlns:a16="http://schemas.microsoft.com/office/drawing/2014/main" id="{902CF1CC-FA5B-4206-A736-7619AF867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32288</xdr:colOff>
      <xdr:row>17</xdr:row>
      <xdr:rowOff>64576</xdr:rowOff>
    </xdr:from>
    <xdr:to>
      <xdr:col>10</xdr:col>
      <xdr:colOff>584631</xdr:colOff>
      <xdr:row>28</xdr:row>
      <xdr:rowOff>139377</xdr:rowOff>
    </xdr:to>
    <xdr:graphicFrame macro="">
      <xdr:nvGraphicFramePr>
        <xdr:cNvPr id="13" name="Chart 3">
          <a:extLst>
            <a:ext uri="{FF2B5EF4-FFF2-40B4-BE49-F238E27FC236}">
              <a16:creationId xmlns:a16="http://schemas.microsoft.com/office/drawing/2014/main" id="{8D41032C-918E-46B9-9A2B-D605A2814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605402</xdr:colOff>
      <xdr:row>17</xdr:row>
      <xdr:rowOff>64577</xdr:rowOff>
    </xdr:from>
    <xdr:to>
      <xdr:col>14</xdr:col>
      <xdr:colOff>326325</xdr:colOff>
      <xdr:row>28</xdr:row>
      <xdr:rowOff>139378</xdr:rowOff>
    </xdr:to>
    <xdr:graphicFrame macro="">
      <xdr:nvGraphicFramePr>
        <xdr:cNvPr id="14" name="Chart 3">
          <a:extLst>
            <a:ext uri="{FF2B5EF4-FFF2-40B4-BE49-F238E27FC236}">
              <a16:creationId xmlns:a16="http://schemas.microsoft.com/office/drawing/2014/main" id="{52DAEF5B-1119-48E1-AE4A-1369DF2C4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623620</xdr:colOff>
      <xdr:row>402</xdr:row>
      <xdr:rowOff>33115</xdr:rowOff>
    </xdr:from>
    <xdr:to>
      <xdr:col>17</xdr:col>
      <xdr:colOff>293079</xdr:colOff>
      <xdr:row>417</xdr:row>
      <xdr:rowOff>113421</xdr:rowOff>
    </xdr:to>
    <xdr:graphicFrame macro="">
      <xdr:nvGraphicFramePr>
        <xdr:cNvPr id="7096" name="Chart 3">
          <a:extLst>
            <a:ext uri="{FF2B5EF4-FFF2-40B4-BE49-F238E27FC236}">
              <a16:creationId xmlns:a16="http://schemas.microsoft.com/office/drawing/2014/main" id="{B3B6BE02-74D0-4BF5-B21C-E6BAEDC25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574823</xdr:colOff>
      <xdr:row>385</xdr:row>
      <xdr:rowOff>58520</xdr:rowOff>
    </xdr:from>
    <xdr:to>
      <xdr:col>17</xdr:col>
      <xdr:colOff>205155</xdr:colOff>
      <xdr:row>400</xdr:row>
      <xdr:rowOff>43964</xdr:rowOff>
    </xdr:to>
    <xdr:graphicFrame macro="">
      <xdr:nvGraphicFramePr>
        <xdr:cNvPr id="7097" name="Chart 1">
          <a:extLst>
            <a:ext uri="{FF2B5EF4-FFF2-40B4-BE49-F238E27FC236}">
              <a16:creationId xmlns:a16="http://schemas.microsoft.com/office/drawing/2014/main" id="{056552B0-4742-4B44-8A43-7F24046AF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524754</xdr:colOff>
      <xdr:row>357</xdr:row>
      <xdr:rowOff>36442</xdr:rowOff>
    </xdr:from>
    <xdr:to>
      <xdr:col>17</xdr:col>
      <xdr:colOff>334254</xdr:colOff>
      <xdr:row>374</xdr:row>
      <xdr:rowOff>73272</xdr:rowOff>
    </xdr:to>
    <xdr:graphicFrame macro="">
      <xdr:nvGraphicFramePr>
        <xdr:cNvPr id="7098" name="Chart 1">
          <a:extLst>
            <a:ext uri="{FF2B5EF4-FFF2-40B4-BE49-F238E27FC236}">
              <a16:creationId xmlns:a16="http://schemas.microsoft.com/office/drawing/2014/main" id="{F03E8C9F-5BE3-4D19-9905-B019AD4F6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351399</xdr:colOff>
      <xdr:row>389</xdr:row>
      <xdr:rowOff>1906</xdr:rowOff>
    </xdr:from>
    <xdr:to>
      <xdr:col>9</xdr:col>
      <xdr:colOff>674175</xdr:colOff>
      <xdr:row>399</xdr:row>
      <xdr:rowOff>122654</xdr:rowOff>
    </xdr:to>
    <xdr:graphicFrame macro="">
      <xdr:nvGraphicFramePr>
        <xdr:cNvPr id="7099" name="Chart 1">
          <a:extLst>
            <a:ext uri="{FF2B5EF4-FFF2-40B4-BE49-F238E27FC236}">
              <a16:creationId xmlns:a16="http://schemas.microsoft.com/office/drawing/2014/main" id="{0F16EA08-688C-48FD-9787-B4AC761F2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889146</xdr:colOff>
      <xdr:row>378</xdr:row>
      <xdr:rowOff>53341</xdr:rowOff>
    </xdr:from>
    <xdr:to>
      <xdr:col>34</xdr:col>
      <xdr:colOff>231311</xdr:colOff>
      <xdr:row>396</xdr:row>
      <xdr:rowOff>15241</xdr:rowOff>
    </xdr:to>
    <xdr:graphicFrame macro="">
      <xdr:nvGraphicFramePr>
        <xdr:cNvPr id="5637" name="Chart 6">
          <a:extLst>
            <a:ext uri="{FF2B5EF4-FFF2-40B4-BE49-F238E27FC236}">
              <a16:creationId xmlns:a16="http://schemas.microsoft.com/office/drawing/2014/main" id="{21BA7938-CBEB-469D-B23C-89F47A69B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6350</xdr:colOff>
      <xdr:row>1</xdr:row>
      <xdr:rowOff>69850</xdr:rowOff>
    </xdr:from>
    <xdr:to>
      <xdr:col>25</xdr:col>
      <xdr:colOff>12700</xdr:colOff>
      <xdr:row>25</xdr:row>
      <xdr:rowOff>76200</xdr:rowOff>
    </xdr:to>
    <xdr:graphicFrame macro="">
      <xdr:nvGraphicFramePr>
        <xdr:cNvPr id="19118461" name="Chart 27">
          <a:extLst>
            <a:ext uri="{FF2B5EF4-FFF2-40B4-BE49-F238E27FC236}">
              <a16:creationId xmlns:a16="http://schemas.microsoft.com/office/drawing/2014/main" id="{4657585E-DE7A-403E-85AD-9EEFE2AED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25</xdr:row>
      <xdr:rowOff>120650</xdr:rowOff>
    </xdr:from>
    <xdr:to>
      <xdr:col>25</xdr:col>
      <xdr:colOff>31750</xdr:colOff>
      <xdr:row>49</xdr:row>
      <xdr:rowOff>114300</xdr:rowOff>
    </xdr:to>
    <xdr:graphicFrame macro="">
      <xdr:nvGraphicFramePr>
        <xdr:cNvPr id="19118462" name="Chart 66">
          <a:extLst>
            <a:ext uri="{FF2B5EF4-FFF2-40B4-BE49-F238E27FC236}">
              <a16:creationId xmlns:a16="http://schemas.microsoft.com/office/drawing/2014/main" id="{87E39D78-835F-4F79-A72C-E71F0ED10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222250</xdr:colOff>
      <xdr:row>771</xdr:row>
      <xdr:rowOff>147410</xdr:rowOff>
    </xdr:from>
    <xdr:to>
      <xdr:col>25</xdr:col>
      <xdr:colOff>133350</xdr:colOff>
      <xdr:row>797</xdr:row>
      <xdr:rowOff>114300</xdr:rowOff>
    </xdr:to>
    <xdr:graphicFrame macro="">
      <xdr:nvGraphicFramePr>
        <xdr:cNvPr id="19118463" name="Chart 77">
          <a:extLst>
            <a:ext uri="{FF2B5EF4-FFF2-40B4-BE49-F238E27FC236}">
              <a16:creationId xmlns:a16="http://schemas.microsoft.com/office/drawing/2014/main" id="{01AF16D6-0D00-4E4F-9F19-C8AB0C494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120650</xdr:colOff>
      <xdr:row>804</xdr:row>
      <xdr:rowOff>0</xdr:rowOff>
    </xdr:from>
    <xdr:to>
      <xdr:col>22</xdr:col>
      <xdr:colOff>317500</xdr:colOff>
      <xdr:row>830</xdr:row>
      <xdr:rowOff>38100</xdr:rowOff>
    </xdr:to>
    <xdr:graphicFrame macro="">
      <xdr:nvGraphicFramePr>
        <xdr:cNvPr id="19118464" name="Chart 1">
          <a:extLst>
            <a:ext uri="{FF2B5EF4-FFF2-40B4-BE49-F238E27FC236}">
              <a16:creationId xmlns:a16="http://schemas.microsoft.com/office/drawing/2014/main" id="{7EE09960-D5F5-4EE3-B797-D49FD3BE4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142875</xdr:colOff>
      <xdr:row>830</xdr:row>
      <xdr:rowOff>73660</xdr:rowOff>
    </xdr:from>
    <xdr:to>
      <xdr:col>22</xdr:col>
      <xdr:colOff>343535</xdr:colOff>
      <xdr:row>852</xdr:row>
      <xdr:rowOff>149860</xdr:rowOff>
    </xdr:to>
    <xdr:graphicFrame macro="">
      <xdr:nvGraphicFramePr>
        <xdr:cNvPr id="19118465" name="Chart 1">
          <a:extLst>
            <a:ext uri="{FF2B5EF4-FFF2-40B4-BE49-F238E27FC236}">
              <a16:creationId xmlns:a16="http://schemas.microsoft.com/office/drawing/2014/main" id="{E3F8E7F1-0223-43B9-BD64-74DC8EE9F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707572</xdr:colOff>
      <xdr:row>381</xdr:row>
      <xdr:rowOff>81641</xdr:rowOff>
    </xdr:from>
    <xdr:to>
      <xdr:col>13</xdr:col>
      <xdr:colOff>1020536</xdr:colOff>
      <xdr:row>395</xdr:row>
      <xdr:rowOff>121560</xdr:rowOff>
    </xdr:to>
    <xdr:graphicFrame macro="">
      <xdr:nvGraphicFramePr>
        <xdr:cNvPr id="3" name="Chart 2">
          <a:extLst>
            <a:ext uri="{FF2B5EF4-FFF2-40B4-BE49-F238E27FC236}">
              <a16:creationId xmlns:a16="http://schemas.microsoft.com/office/drawing/2014/main" id="{5D9FCC54-F026-4940-BC18-96ED7BAD96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0.86225</cdr:x>
      <cdr:y>0.20461</cdr:y>
    </cdr:from>
    <cdr:to>
      <cdr:x>0.86446</cdr:x>
      <cdr:y>0.78636</cdr:y>
    </cdr:to>
    <cdr:sp macro="" textlink="">
      <cdr:nvSpPr>
        <cdr:cNvPr id="8193" name="Line 1"/>
        <cdr:cNvSpPr>
          <a:spLocks xmlns:a="http://schemas.openxmlformats.org/drawingml/2006/main" noChangeShapeType="1"/>
        </cdr:cNvSpPr>
      </cdr:nvSpPr>
      <cdr:spPr bwMode="auto">
        <a:xfrm xmlns:a="http://schemas.openxmlformats.org/drawingml/2006/main" flipV="1">
          <a:off x="6348493" y="643340"/>
          <a:ext cx="10796" cy="2401091"/>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0.71935</cdr:x>
      <cdr:y>0.20067</cdr:y>
    </cdr:from>
    <cdr:to>
      <cdr:x>0.72082</cdr:x>
      <cdr:y>0.78412</cdr:y>
    </cdr:to>
    <cdr:sp macro="" textlink="">
      <cdr:nvSpPr>
        <cdr:cNvPr id="4" name="Line 1"/>
        <cdr:cNvSpPr>
          <a:spLocks xmlns:a="http://schemas.openxmlformats.org/drawingml/2006/main" noChangeShapeType="1"/>
        </cdr:cNvSpPr>
      </cdr:nvSpPr>
      <cdr:spPr bwMode="auto">
        <a:xfrm xmlns:a="http://schemas.openxmlformats.org/drawingml/2006/main" flipV="1">
          <a:off x="5299075" y="631825"/>
          <a:ext cx="10796" cy="2401091"/>
        </a:xfrm>
        <a:prstGeom xmlns:a="http://schemas.openxmlformats.org/drawingml/2006/main" prst="line">
          <a:avLst/>
        </a:prstGeom>
        <a:noFill xmlns:a="http://schemas.openxmlformats.org/drawingml/2006/main"/>
        <a:ln xmlns:a="http://schemas.openxmlformats.org/drawingml/2006/main" w="15875">
          <a:solidFill>
            <a:srgbClr val="000000"/>
          </a:solidFill>
          <a:round/>
          <a:headEnd type="oval" w="med" len="med"/>
          <a:tailEnd type="oval" w="med" len="me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twoCellAnchor>
    <xdr:from>
      <xdr:col>29</xdr:col>
      <xdr:colOff>552451</xdr:colOff>
      <xdr:row>8</xdr:row>
      <xdr:rowOff>82550</xdr:rowOff>
    </xdr:from>
    <xdr:to>
      <xdr:col>38</xdr:col>
      <xdr:colOff>314326</xdr:colOff>
      <xdr:row>28</xdr:row>
      <xdr:rowOff>95250</xdr:rowOff>
    </xdr:to>
    <xdr:graphicFrame macro="">
      <xdr:nvGraphicFramePr>
        <xdr:cNvPr id="22418991" name="Chart 3">
          <a:extLst>
            <a:ext uri="{FF2B5EF4-FFF2-40B4-BE49-F238E27FC236}">
              <a16:creationId xmlns:a16="http://schemas.microsoft.com/office/drawing/2014/main" id="{227F85B7-AE12-4D47-B68F-FBE78C945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527050</xdr:colOff>
      <xdr:row>8</xdr:row>
      <xdr:rowOff>85725</xdr:rowOff>
    </xdr:from>
    <xdr:to>
      <xdr:col>47</xdr:col>
      <xdr:colOff>495300</xdr:colOff>
      <xdr:row>28</xdr:row>
      <xdr:rowOff>92075</xdr:rowOff>
    </xdr:to>
    <xdr:graphicFrame macro="">
      <xdr:nvGraphicFramePr>
        <xdr:cNvPr id="22418992" name="Chart 5">
          <a:extLst>
            <a:ext uri="{FF2B5EF4-FFF2-40B4-BE49-F238E27FC236}">
              <a16:creationId xmlns:a16="http://schemas.microsoft.com/office/drawing/2014/main" id="{F0534B14-E7AE-4EF3-8517-665C0FD9A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733424</xdr:colOff>
      <xdr:row>53</xdr:row>
      <xdr:rowOff>28575</xdr:rowOff>
    </xdr:from>
    <xdr:to>
      <xdr:col>48</xdr:col>
      <xdr:colOff>190499</xdr:colOff>
      <xdr:row>73</xdr:row>
      <xdr:rowOff>34925</xdr:rowOff>
    </xdr:to>
    <xdr:graphicFrame macro="">
      <xdr:nvGraphicFramePr>
        <xdr:cNvPr id="22418993" name="Chart 8">
          <a:extLst>
            <a:ext uri="{FF2B5EF4-FFF2-40B4-BE49-F238E27FC236}">
              <a16:creationId xmlns:a16="http://schemas.microsoft.com/office/drawing/2014/main" id="{EF19A41D-B192-4C57-BF8E-7A686A62A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542925</xdr:colOff>
      <xdr:row>53</xdr:row>
      <xdr:rowOff>28575</xdr:rowOff>
    </xdr:from>
    <xdr:to>
      <xdr:col>37</xdr:col>
      <xdr:colOff>371475</xdr:colOff>
      <xdr:row>73</xdr:row>
      <xdr:rowOff>34925</xdr:rowOff>
    </xdr:to>
    <xdr:graphicFrame macro="">
      <xdr:nvGraphicFramePr>
        <xdr:cNvPr id="22418994" name="Chart 9">
          <a:extLst>
            <a:ext uri="{FF2B5EF4-FFF2-40B4-BE49-F238E27FC236}">
              <a16:creationId xmlns:a16="http://schemas.microsoft.com/office/drawing/2014/main" id="{956A2715-5DB1-46DA-B08A-E49AB247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552449</xdr:colOff>
      <xdr:row>100</xdr:row>
      <xdr:rowOff>28575</xdr:rowOff>
    </xdr:from>
    <xdr:to>
      <xdr:col>48</xdr:col>
      <xdr:colOff>581025</xdr:colOff>
      <xdr:row>120</xdr:row>
      <xdr:rowOff>34925</xdr:rowOff>
    </xdr:to>
    <xdr:graphicFrame macro="">
      <xdr:nvGraphicFramePr>
        <xdr:cNvPr id="22418995" name="Chart 11">
          <a:extLst>
            <a:ext uri="{FF2B5EF4-FFF2-40B4-BE49-F238E27FC236}">
              <a16:creationId xmlns:a16="http://schemas.microsoft.com/office/drawing/2014/main" id="{CA5C8154-3449-4105-96D2-EE35E6A73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587374</xdr:colOff>
      <xdr:row>100</xdr:row>
      <xdr:rowOff>0</xdr:rowOff>
    </xdr:from>
    <xdr:to>
      <xdr:col>38</xdr:col>
      <xdr:colOff>571499</xdr:colOff>
      <xdr:row>120</xdr:row>
      <xdr:rowOff>12700</xdr:rowOff>
    </xdr:to>
    <xdr:graphicFrame macro="">
      <xdr:nvGraphicFramePr>
        <xdr:cNvPr id="22418996" name="Chart 12">
          <a:extLst>
            <a:ext uri="{FF2B5EF4-FFF2-40B4-BE49-F238E27FC236}">
              <a16:creationId xmlns:a16="http://schemas.microsoft.com/office/drawing/2014/main" id="{46FE2F2A-7192-4638-9B77-BCA94D9D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552450</xdr:colOff>
      <xdr:row>147</xdr:row>
      <xdr:rowOff>57150</xdr:rowOff>
    </xdr:from>
    <xdr:to>
      <xdr:col>39</xdr:col>
      <xdr:colOff>190500</xdr:colOff>
      <xdr:row>167</xdr:row>
      <xdr:rowOff>63500</xdr:rowOff>
    </xdr:to>
    <xdr:graphicFrame macro="">
      <xdr:nvGraphicFramePr>
        <xdr:cNvPr id="22418997" name="Chart 14">
          <a:extLst>
            <a:ext uri="{FF2B5EF4-FFF2-40B4-BE49-F238E27FC236}">
              <a16:creationId xmlns:a16="http://schemas.microsoft.com/office/drawing/2014/main" id="{BC224B6D-2F1E-4FDF-B82F-9739D76FA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469900</xdr:colOff>
      <xdr:row>147</xdr:row>
      <xdr:rowOff>114300</xdr:rowOff>
    </xdr:from>
    <xdr:to>
      <xdr:col>49</xdr:col>
      <xdr:colOff>107950</xdr:colOff>
      <xdr:row>167</xdr:row>
      <xdr:rowOff>120650</xdr:rowOff>
    </xdr:to>
    <xdr:graphicFrame macro="">
      <xdr:nvGraphicFramePr>
        <xdr:cNvPr id="22418998" name="Chart 15">
          <a:extLst>
            <a:ext uri="{FF2B5EF4-FFF2-40B4-BE49-F238E27FC236}">
              <a16:creationId xmlns:a16="http://schemas.microsoft.com/office/drawing/2014/main" id="{EC3F3E33-860B-477C-950C-F14E0F258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552450</xdr:colOff>
      <xdr:row>192</xdr:row>
      <xdr:rowOff>57150</xdr:rowOff>
    </xdr:from>
    <xdr:to>
      <xdr:col>39</xdr:col>
      <xdr:colOff>190500</xdr:colOff>
      <xdr:row>212</xdr:row>
      <xdr:rowOff>63500</xdr:rowOff>
    </xdr:to>
    <xdr:graphicFrame macro="">
      <xdr:nvGraphicFramePr>
        <xdr:cNvPr id="22418999" name="Chart 17">
          <a:extLst>
            <a:ext uri="{FF2B5EF4-FFF2-40B4-BE49-F238E27FC236}">
              <a16:creationId xmlns:a16="http://schemas.microsoft.com/office/drawing/2014/main" id="{3829BCA0-EA7B-4668-A61D-AC1D89285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39</xdr:col>
      <xdr:colOff>514350</xdr:colOff>
      <xdr:row>192</xdr:row>
      <xdr:rowOff>38100</xdr:rowOff>
    </xdr:from>
    <xdr:to>
      <xdr:col>49</xdr:col>
      <xdr:colOff>152400</xdr:colOff>
      <xdr:row>212</xdr:row>
      <xdr:rowOff>44450</xdr:rowOff>
    </xdr:to>
    <xdr:graphicFrame macro="">
      <xdr:nvGraphicFramePr>
        <xdr:cNvPr id="22419000" name="Chart 18">
          <a:extLst>
            <a:ext uri="{FF2B5EF4-FFF2-40B4-BE49-F238E27FC236}">
              <a16:creationId xmlns:a16="http://schemas.microsoft.com/office/drawing/2014/main" id="{6FCE27D0-387D-4A59-B4DB-9DCCF1A9B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39</xdr:col>
      <xdr:colOff>533400</xdr:colOff>
      <xdr:row>233</xdr:row>
      <xdr:rowOff>66675</xdr:rowOff>
    </xdr:from>
    <xdr:to>
      <xdr:col>48</xdr:col>
      <xdr:colOff>361950</xdr:colOff>
      <xdr:row>253</xdr:row>
      <xdr:rowOff>73025</xdr:rowOff>
    </xdr:to>
    <xdr:graphicFrame macro="">
      <xdr:nvGraphicFramePr>
        <xdr:cNvPr id="22419001" name="Chart 20">
          <a:extLst>
            <a:ext uri="{FF2B5EF4-FFF2-40B4-BE49-F238E27FC236}">
              <a16:creationId xmlns:a16="http://schemas.microsoft.com/office/drawing/2014/main" id="{3579BC84-CBC2-4C03-B508-04480BB7F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180976</xdr:colOff>
      <xdr:row>233</xdr:row>
      <xdr:rowOff>82550</xdr:rowOff>
    </xdr:from>
    <xdr:to>
      <xdr:col>39</xdr:col>
      <xdr:colOff>180976</xdr:colOff>
      <xdr:row>253</xdr:row>
      <xdr:rowOff>95250</xdr:rowOff>
    </xdr:to>
    <xdr:graphicFrame macro="">
      <xdr:nvGraphicFramePr>
        <xdr:cNvPr id="22419002" name="Chart 21">
          <a:extLst>
            <a:ext uri="{FF2B5EF4-FFF2-40B4-BE49-F238E27FC236}">
              <a16:creationId xmlns:a16="http://schemas.microsoft.com/office/drawing/2014/main" id="{EE5CE7DA-2C65-448F-91F7-31E513DF6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523875</xdr:colOff>
      <xdr:row>279</xdr:row>
      <xdr:rowOff>57150</xdr:rowOff>
    </xdr:from>
    <xdr:to>
      <xdr:col>37</xdr:col>
      <xdr:colOff>638175</xdr:colOff>
      <xdr:row>299</xdr:row>
      <xdr:rowOff>63500</xdr:rowOff>
    </xdr:to>
    <xdr:graphicFrame macro="">
      <xdr:nvGraphicFramePr>
        <xdr:cNvPr id="22419003" name="Chart 23">
          <a:extLst>
            <a:ext uri="{FF2B5EF4-FFF2-40B4-BE49-F238E27FC236}">
              <a16:creationId xmlns:a16="http://schemas.microsoft.com/office/drawing/2014/main" id="{1A55CDE9-A3A1-4A28-91D6-3D9740A93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38100</xdr:colOff>
      <xdr:row>279</xdr:row>
      <xdr:rowOff>47625</xdr:rowOff>
    </xdr:from>
    <xdr:to>
      <xdr:col>48</xdr:col>
      <xdr:colOff>285750</xdr:colOff>
      <xdr:row>299</xdr:row>
      <xdr:rowOff>53975</xdr:rowOff>
    </xdr:to>
    <xdr:graphicFrame macro="">
      <xdr:nvGraphicFramePr>
        <xdr:cNvPr id="22419004" name="Chart 24">
          <a:extLst>
            <a:ext uri="{FF2B5EF4-FFF2-40B4-BE49-F238E27FC236}">
              <a16:creationId xmlns:a16="http://schemas.microsoft.com/office/drawing/2014/main" id="{8D35F759-C87E-4609-906E-B3270AD0D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508475</xdr:colOff>
      <xdr:row>14</xdr:row>
      <xdr:rowOff>169545</xdr:rowOff>
    </xdr:from>
    <xdr:to>
      <xdr:col>27</xdr:col>
      <xdr:colOff>193356</xdr:colOff>
      <xdr:row>31</xdr:row>
      <xdr:rowOff>88582</xdr:rowOff>
    </xdr:to>
    <xdr:graphicFrame macro="">
      <xdr:nvGraphicFramePr>
        <xdr:cNvPr id="22419005" name="Chart 26">
          <a:extLst>
            <a:ext uri="{FF2B5EF4-FFF2-40B4-BE49-F238E27FC236}">
              <a16:creationId xmlns:a16="http://schemas.microsoft.com/office/drawing/2014/main" id="{9A8581FA-DA7F-48F8-B700-1EBE6CAC8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384175</xdr:colOff>
      <xdr:row>52</xdr:row>
      <xdr:rowOff>25400</xdr:rowOff>
    </xdr:from>
    <xdr:to>
      <xdr:col>25</xdr:col>
      <xdr:colOff>542925</xdr:colOff>
      <xdr:row>68</xdr:row>
      <xdr:rowOff>6350</xdr:rowOff>
    </xdr:to>
    <xdr:graphicFrame macro="">
      <xdr:nvGraphicFramePr>
        <xdr:cNvPr id="22419006" name="Chart 26">
          <a:extLst>
            <a:ext uri="{FF2B5EF4-FFF2-40B4-BE49-F238E27FC236}">
              <a16:creationId xmlns:a16="http://schemas.microsoft.com/office/drawing/2014/main" id="{DD5F1D52-0A92-4EAA-8362-45463BB68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307975</xdr:colOff>
      <xdr:row>98</xdr:row>
      <xdr:rowOff>38100</xdr:rowOff>
    </xdr:from>
    <xdr:to>
      <xdr:col>27</xdr:col>
      <xdr:colOff>257175</xdr:colOff>
      <xdr:row>114</xdr:row>
      <xdr:rowOff>160655</xdr:rowOff>
    </xdr:to>
    <xdr:graphicFrame macro="">
      <xdr:nvGraphicFramePr>
        <xdr:cNvPr id="22419007" name="Chart 26">
          <a:extLst>
            <a:ext uri="{FF2B5EF4-FFF2-40B4-BE49-F238E27FC236}">
              <a16:creationId xmlns:a16="http://schemas.microsoft.com/office/drawing/2014/main" id="{8208FA59-045B-4BE9-A5BF-DF6E40FB7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607060</xdr:colOff>
      <xdr:row>152</xdr:row>
      <xdr:rowOff>29210</xdr:rowOff>
    </xdr:from>
    <xdr:to>
      <xdr:col>26</xdr:col>
      <xdr:colOff>530860</xdr:colOff>
      <xdr:row>168</xdr:row>
      <xdr:rowOff>158115</xdr:rowOff>
    </xdr:to>
    <xdr:graphicFrame macro="">
      <xdr:nvGraphicFramePr>
        <xdr:cNvPr id="22419008" name="Chart 26">
          <a:extLst>
            <a:ext uri="{FF2B5EF4-FFF2-40B4-BE49-F238E27FC236}">
              <a16:creationId xmlns:a16="http://schemas.microsoft.com/office/drawing/2014/main" id="{B45A6DC6-9453-4631-A7FA-0B55ECB33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127000</xdr:colOff>
      <xdr:row>189</xdr:row>
      <xdr:rowOff>139700</xdr:rowOff>
    </xdr:from>
    <xdr:to>
      <xdr:col>27</xdr:col>
      <xdr:colOff>50800</xdr:colOff>
      <xdr:row>206</xdr:row>
      <xdr:rowOff>127000</xdr:rowOff>
    </xdr:to>
    <xdr:graphicFrame macro="">
      <xdr:nvGraphicFramePr>
        <xdr:cNvPr id="22419009" name="Chart 26">
          <a:extLst>
            <a:ext uri="{FF2B5EF4-FFF2-40B4-BE49-F238E27FC236}">
              <a16:creationId xmlns:a16="http://schemas.microsoft.com/office/drawing/2014/main" id="{66E60193-477F-4CA5-8FC6-729DD8965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431800</xdr:colOff>
      <xdr:row>232</xdr:row>
      <xdr:rowOff>136525</xdr:rowOff>
    </xdr:from>
    <xdr:to>
      <xdr:col>26</xdr:col>
      <xdr:colOff>355600</xdr:colOff>
      <xdr:row>249</xdr:row>
      <xdr:rowOff>130175</xdr:rowOff>
    </xdr:to>
    <xdr:graphicFrame macro="">
      <xdr:nvGraphicFramePr>
        <xdr:cNvPr id="22419010" name="Chart 26">
          <a:extLst>
            <a:ext uri="{FF2B5EF4-FFF2-40B4-BE49-F238E27FC236}">
              <a16:creationId xmlns:a16="http://schemas.microsoft.com/office/drawing/2014/main" id="{702F050A-0F6F-439F-BF79-C348E1DE5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495300</xdr:colOff>
      <xdr:row>278</xdr:row>
      <xdr:rowOff>152400</xdr:rowOff>
    </xdr:from>
    <xdr:to>
      <xdr:col>26</xdr:col>
      <xdr:colOff>419100</xdr:colOff>
      <xdr:row>295</xdr:row>
      <xdr:rowOff>139700</xdr:rowOff>
    </xdr:to>
    <xdr:graphicFrame macro="">
      <xdr:nvGraphicFramePr>
        <xdr:cNvPr id="22419011" name="Chart 27">
          <a:extLst>
            <a:ext uri="{FF2B5EF4-FFF2-40B4-BE49-F238E27FC236}">
              <a16:creationId xmlns:a16="http://schemas.microsoft.com/office/drawing/2014/main" id="{7CB025C9-A2AB-49B1-B7E9-53FC68B76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57150</xdr:colOff>
      <xdr:row>5</xdr:row>
      <xdr:rowOff>19050</xdr:rowOff>
    </xdr:from>
    <xdr:to>
      <xdr:col>26</xdr:col>
      <xdr:colOff>57150</xdr:colOff>
      <xdr:row>22</xdr:row>
      <xdr:rowOff>76200</xdr:rowOff>
    </xdr:to>
    <xdr:graphicFrame macro="">
      <xdr:nvGraphicFramePr>
        <xdr:cNvPr id="22969453" name="Chart 1">
          <a:extLst>
            <a:ext uri="{FF2B5EF4-FFF2-40B4-BE49-F238E27FC236}">
              <a16:creationId xmlns:a16="http://schemas.microsoft.com/office/drawing/2014/main" id="{C99A130F-3DEF-40D5-85EB-C4F0A4B67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142875</xdr:colOff>
      <xdr:row>346</xdr:row>
      <xdr:rowOff>82550</xdr:rowOff>
    </xdr:from>
    <xdr:to>
      <xdr:col>21</xdr:col>
      <xdr:colOff>561975</xdr:colOff>
      <xdr:row>360</xdr:row>
      <xdr:rowOff>101600</xdr:rowOff>
    </xdr:to>
    <xdr:graphicFrame macro="">
      <xdr:nvGraphicFramePr>
        <xdr:cNvPr id="22969454" name="Chart 1">
          <a:extLst>
            <a:ext uri="{FF2B5EF4-FFF2-40B4-BE49-F238E27FC236}">
              <a16:creationId xmlns:a16="http://schemas.microsoft.com/office/drawing/2014/main" id="{7FA28D06-691D-48CC-A29A-2D91A9AED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285750</xdr:colOff>
      <xdr:row>346</xdr:row>
      <xdr:rowOff>57150</xdr:rowOff>
    </xdr:from>
    <xdr:to>
      <xdr:col>29</xdr:col>
      <xdr:colOff>19050</xdr:colOff>
      <xdr:row>360</xdr:row>
      <xdr:rowOff>69850</xdr:rowOff>
    </xdr:to>
    <xdr:graphicFrame macro="">
      <xdr:nvGraphicFramePr>
        <xdr:cNvPr id="22969455" name="Chart 1">
          <a:extLst>
            <a:ext uri="{FF2B5EF4-FFF2-40B4-BE49-F238E27FC236}">
              <a16:creationId xmlns:a16="http://schemas.microsoft.com/office/drawing/2014/main" id="{8E39749A-D7A0-44C2-8B36-CF7312497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406400</xdr:colOff>
      <xdr:row>361</xdr:row>
      <xdr:rowOff>0</xdr:rowOff>
    </xdr:from>
    <xdr:to>
      <xdr:col>29</xdr:col>
      <xdr:colOff>28575</xdr:colOff>
      <xdr:row>374</xdr:row>
      <xdr:rowOff>69850</xdr:rowOff>
    </xdr:to>
    <xdr:graphicFrame macro="">
      <xdr:nvGraphicFramePr>
        <xdr:cNvPr id="22969456" name="Chart 1">
          <a:extLst>
            <a:ext uri="{FF2B5EF4-FFF2-40B4-BE49-F238E27FC236}">
              <a16:creationId xmlns:a16="http://schemas.microsoft.com/office/drawing/2014/main" id="{9F67D0AD-6A27-4CFC-8828-847629CDF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76200</xdr:colOff>
      <xdr:row>360</xdr:row>
      <xdr:rowOff>139700</xdr:rowOff>
    </xdr:from>
    <xdr:to>
      <xdr:col>21</xdr:col>
      <xdr:colOff>552450</xdr:colOff>
      <xdr:row>374</xdr:row>
      <xdr:rowOff>44450</xdr:rowOff>
    </xdr:to>
    <xdr:graphicFrame macro="">
      <xdr:nvGraphicFramePr>
        <xdr:cNvPr id="22969457" name="Chart 1">
          <a:extLst>
            <a:ext uri="{FF2B5EF4-FFF2-40B4-BE49-F238E27FC236}">
              <a16:creationId xmlns:a16="http://schemas.microsoft.com/office/drawing/2014/main" id="{BAE681D6-53B5-48F6-B2E2-727920F90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573405</xdr:colOff>
      <xdr:row>15</xdr:row>
      <xdr:rowOff>47625</xdr:rowOff>
    </xdr:from>
    <xdr:to>
      <xdr:col>20</xdr:col>
      <xdr:colOff>15240</xdr:colOff>
      <xdr:row>19</xdr:row>
      <xdr:rowOff>55245</xdr:rowOff>
    </xdr:to>
    <xdr:sp macro="" textlink="">
      <xdr:nvSpPr>
        <xdr:cNvPr id="7" name="Speech Bubble: Oval 6">
          <a:extLst>
            <a:ext uri="{FF2B5EF4-FFF2-40B4-BE49-F238E27FC236}">
              <a16:creationId xmlns:a16="http://schemas.microsoft.com/office/drawing/2014/main" id="{9EBA49FD-B845-4B1C-9E7E-B2937E702E1C}"/>
            </a:ext>
          </a:extLst>
        </xdr:cNvPr>
        <xdr:cNvSpPr/>
      </xdr:nvSpPr>
      <xdr:spPr bwMode="auto">
        <a:xfrm>
          <a:off x="14556105" y="2876550"/>
          <a:ext cx="1270635" cy="693420"/>
        </a:xfrm>
        <a:prstGeom prst="wedgeEllipseCallout">
          <a:avLst>
            <a:gd name="adj1" fmla="val 24008"/>
            <a:gd name="adj2" fmla="val -67730"/>
          </a:avLst>
        </a:prstGeom>
        <a:solidFill>
          <a:srgbClr val="FFFFFF"/>
        </a:solidFill>
        <a:ln w="9525" cap="flat" cmpd="sng" algn="ctr">
          <a:solidFill>
            <a:srgbClr val="000000"/>
          </a:solidFill>
          <a:prstDash val="solid"/>
          <a:round/>
          <a:headEnd type="none" w="med" len="med"/>
          <a:tailEnd type="none" w="med" len="med"/>
        </a:ln>
        <a:effectLst/>
      </xdr:spPr>
      <xdr:txBody>
        <a:bodyPr wrap="square" lIns="18288"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lnSpc>
              <a:spcPts val="1100"/>
            </a:lnSpc>
          </a:pPr>
          <a:r>
            <a:rPr lang="en-US"/>
            <a:t>During COVID-19 Disinflationary Recession</a:t>
          </a:r>
        </a:p>
      </xdr:txBody>
    </xdr:sp>
    <xdr:clientData/>
  </xdr:twoCellAnchor>
  <xdr:twoCellAnchor>
    <xdr:from>
      <xdr:col>19</xdr:col>
      <xdr:colOff>285750</xdr:colOff>
      <xdr:row>8</xdr:row>
      <xdr:rowOff>114300</xdr:rowOff>
    </xdr:from>
    <xdr:to>
      <xdr:col>21</xdr:col>
      <xdr:colOff>139065</xdr:colOff>
      <xdr:row>11</xdr:row>
      <xdr:rowOff>36457</xdr:rowOff>
    </xdr:to>
    <xdr:sp macro="" textlink="">
      <xdr:nvSpPr>
        <xdr:cNvPr id="2" name="Speech Bubble: Oval 1">
          <a:extLst>
            <a:ext uri="{FF2B5EF4-FFF2-40B4-BE49-F238E27FC236}">
              <a16:creationId xmlns:a16="http://schemas.microsoft.com/office/drawing/2014/main" id="{D3F399AE-7C75-7A6F-68EE-46884679D374}"/>
            </a:ext>
          </a:extLst>
        </xdr:cNvPr>
        <xdr:cNvSpPr/>
      </xdr:nvSpPr>
      <xdr:spPr bwMode="auto">
        <a:xfrm>
          <a:off x="15487650" y="1714500"/>
          <a:ext cx="1072515" cy="465082"/>
        </a:xfrm>
        <a:prstGeom prst="wedgeEllipseCallout">
          <a:avLst>
            <a:gd name="adj1" fmla="val -30442"/>
            <a:gd name="adj2" fmla="val 131542"/>
          </a:avLst>
        </a:prstGeom>
        <a:solidFill>
          <a:srgbClr val="FFFFFF"/>
        </a:solidFill>
        <a:ln w="9525" cap="flat" cmpd="sng" algn="ctr">
          <a:solidFill>
            <a:srgbClr val="000000"/>
          </a:solidFill>
          <a:prstDash val="solid"/>
          <a:round/>
          <a:headEnd type="none" w="med" len="med"/>
          <a:tailEnd type="none" w="med" len="med"/>
        </a:ln>
        <a:effectLst/>
      </xdr:spPr>
      <xdr:txBody>
        <a:bodyPr wrap="square" lIns="18288"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t>High Inflation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FORECASTING\MetrixND_2024Fcst\Data\Sales\BaseCaseScenario_LTF_UpdatedSPP_forPriceofElectrictyTrend_InputforPRICE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ustomers"/>
      <sheetName val="Energy Sales"/>
      <sheetName val="Base Rev"/>
      <sheetName val="CETM"/>
      <sheetName val="Storm Surcharge_NEW"/>
      <sheetName val="Fuel Clause Rev"/>
      <sheetName val="Cap Clause Rev"/>
      <sheetName val="Storm Protection Plan ClauseRev"/>
      <sheetName val="Cons Clause Rev"/>
      <sheetName val="Env Clause Rev"/>
      <sheetName val="Total Bill BeforeTax &amp; Fees"/>
      <sheetName val="GRT"/>
      <sheetName val="FF"/>
      <sheetName val="ModelGRT"/>
      <sheetName val="Total Bill"/>
      <sheetName val="RN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
          <cell r="K15" t="str">
            <v>RES</v>
          </cell>
          <cell r="L15" t="str">
            <v>COM</v>
          </cell>
          <cell r="M15" t="str">
            <v>IND-PHOS</v>
          </cell>
          <cell r="N15" t="str">
            <v>IND-OTHER</v>
          </cell>
          <cell r="O15" t="str">
            <v>SPA</v>
          </cell>
          <cell r="P15" t="str">
            <v>TOTAL</v>
          </cell>
        </row>
        <row r="16">
          <cell r="J16">
            <v>2023</v>
          </cell>
          <cell r="K16">
            <v>170.54487660731689</v>
          </cell>
          <cell r="L16">
            <v>121.74394467869087</v>
          </cell>
          <cell r="M16">
            <v>94.821018315914628</v>
          </cell>
          <cell r="N16">
            <v>101.90046135349593</v>
          </cell>
          <cell r="O16">
            <v>130.39541809057755</v>
          </cell>
          <cell r="P16">
            <v>144.65472320166089</v>
          </cell>
        </row>
        <row r="17">
          <cell r="J17">
            <v>2024</v>
          </cell>
          <cell r="K17">
            <v>170.33976682972562</v>
          </cell>
          <cell r="L17">
            <v>122.41325930711389</v>
          </cell>
          <cell r="M17">
            <v>93.325592373828314</v>
          </cell>
          <cell r="N17">
            <v>102.25832960477634</v>
          </cell>
          <cell r="O17">
            <v>132.88613183586943</v>
          </cell>
          <cell r="P17">
            <v>144.91176728170626</v>
          </cell>
        </row>
        <row r="18">
          <cell r="J18">
            <v>2025</v>
          </cell>
          <cell r="K18">
            <v>151.88238986487278</v>
          </cell>
          <cell r="L18">
            <v>105.79597257570292</v>
          </cell>
          <cell r="M18">
            <v>78.982714351759086</v>
          </cell>
          <cell r="N18">
            <v>85.303829303567767</v>
          </cell>
          <cell r="O18">
            <v>116.19267049733031</v>
          </cell>
          <cell r="P18">
            <v>127.56468735725811</v>
          </cell>
        </row>
        <row r="19">
          <cell r="J19">
            <v>2026</v>
          </cell>
          <cell r="K19">
            <v>152.14726692880365</v>
          </cell>
          <cell r="L19">
            <v>105.6746173044161</v>
          </cell>
          <cell r="M19">
            <v>77.968256872520442</v>
          </cell>
          <cell r="N19">
            <v>84.616542660756352</v>
          </cell>
          <cell r="O19">
            <v>116.59954262748191</v>
          </cell>
          <cell r="P19">
            <v>127.6964343886705</v>
          </cell>
        </row>
        <row r="20">
          <cell r="J20">
            <v>2027</v>
          </cell>
          <cell r="K20">
            <v>153.34740961379941</v>
          </cell>
          <cell r="L20">
            <v>106.53866217022926</v>
          </cell>
          <cell r="M20">
            <v>78.043985116297506</v>
          </cell>
          <cell r="N20">
            <v>84.903339409382298</v>
          </cell>
          <cell r="O20">
            <v>117.9472232780297</v>
          </cell>
          <cell r="P20">
            <v>128.79536737179697</v>
          </cell>
        </row>
        <row r="21">
          <cell r="J21">
            <v>2028</v>
          </cell>
          <cell r="K21">
            <v>154.18150783534432</v>
          </cell>
          <cell r="L21">
            <v>107.14955358410053</v>
          </cell>
          <cell r="M21">
            <v>75.904618680441672</v>
          </cell>
          <cell r="N21">
            <v>84.823485225526625</v>
          </cell>
          <cell r="O21">
            <v>118.89627089636677</v>
          </cell>
          <cell r="P21">
            <v>129.51153154127388</v>
          </cell>
        </row>
        <row r="22">
          <cell r="J22">
            <v>2029</v>
          </cell>
          <cell r="K22">
            <v>155.02014294371986</v>
          </cell>
          <cell r="L22">
            <v>107.76394784202805</v>
          </cell>
          <cell r="M22">
            <v>73.823897234844168</v>
          </cell>
          <cell r="N22">
            <v>84.743706146969799</v>
          </cell>
          <cell r="O22">
            <v>119.8529549079723</v>
          </cell>
          <cell r="P22">
            <v>130.23167792787638</v>
          </cell>
        </row>
        <row r="23">
          <cell r="J23">
            <v>2030</v>
          </cell>
          <cell r="K23">
            <v>155.86333961628603</v>
          </cell>
          <cell r="L23">
            <v>108.38186502927768</v>
          </cell>
          <cell r="M23">
            <v>71.800213184459679</v>
          </cell>
          <cell r="N23">
            <v>84.664002103072988</v>
          </cell>
          <cell r="O23">
            <v>120.81733675813207</v>
          </cell>
          <cell r="P23">
            <v>130.95582867464637</v>
          </cell>
        </row>
        <row r="24">
          <cell r="J24">
            <v>2031</v>
          </cell>
          <cell r="K24">
            <v>156.71112266462973</v>
          </cell>
          <cell r="L24">
            <v>109.00332534628402</v>
          </cell>
          <cell r="M24">
            <v>69.832003002147374</v>
          </cell>
          <cell r="N24">
            <v>84.584373023263808</v>
          </cell>
          <cell r="O24">
            <v>121.78947838654371</v>
          </cell>
          <cell r="P24">
            <v>131.68400604775178</v>
          </cell>
        </row>
        <row r="25">
          <cell r="J25">
            <v>2032</v>
          </cell>
          <cell r="K25">
            <v>157.56351703529481</v>
          </cell>
          <cell r="L25">
            <v>109.62834910931068</v>
          </cell>
          <cell r="M25">
            <v>67.917746020667579</v>
          </cell>
          <cell r="N25">
            <v>84.50481883703624</v>
          </cell>
          <cell r="O25">
            <v>122.7694422312949</v>
          </cell>
          <cell r="P25">
            <v>132.41623243717106</v>
          </cell>
        </row>
      </sheetData>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port, Melissa M." refreshedDate="45065.827279282406" createdVersion="8" refreshedVersion="8" minRefreshableVersion="3" recordCount="400" xr:uid="{0691F992-EFED-4829-9CD4-AAB304EB45FB}">
  <cacheSource type="worksheet">
    <worksheetSource ref="A1:I401" sheet="NominalPrice"/>
  </cacheSource>
  <cacheFields count="9">
    <cacheField name="Year" numFmtId="0">
      <sharedItems containsSemiMixedTypes="0" containsString="0" containsNumber="1" containsInteger="1" minValue="1990" maxValue="2023" count="34">
        <n v="1990"/>
        <n v="1991"/>
        <n v="1992"/>
        <n v="1993"/>
        <n v="1994"/>
        <n v="1995"/>
        <n v="1996"/>
        <n v="1997"/>
        <n v="1998"/>
        <n v="1999"/>
        <n v="2000"/>
        <n v="2001"/>
        <n v="2002"/>
        <n v="2003"/>
        <n v="2004"/>
        <n v="2005"/>
        <n v="2006"/>
        <n v="2007"/>
        <n v="2008"/>
        <n v="2009"/>
        <n v="2010"/>
        <n v="2011"/>
        <n v="2012"/>
        <n v="2013"/>
        <n v="2014"/>
        <n v="2015"/>
        <n v="2016"/>
        <n v="2017"/>
        <n v="2018"/>
        <n v="2019"/>
        <n v="2020"/>
        <n v="2021"/>
        <n v="2022"/>
        <n v="2023"/>
      </sharedItems>
    </cacheField>
    <cacheField name="Month" numFmtId="0">
      <sharedItems containsSemiMixedTypes="0" containsString="0" containsNumber="1" containsInteger="1" minValue="1" maxValue="12" count="12">
        <n v="1"/>
        <n v="2"/>
        <n v="3"/>
        <n v="4"/>
        <n v="5"/>
        <n v="6"/>
        <n v="7"/>
        <n v="8"/>
        <n v="9"/>
        <n v="10"/>
        <n v="11"/>
        <n v="12"/>
      </sharedItems>
    </cacheField>
    <cacheField name="PriceCom" numFmtId="164">
      <sharedItems containsSemiMixedTypes="0" containsString="0" containsNumber="1" minValue="6.3335133417707287E-2" maxValue="0.12733279607379111"/>
    </cacheField>
    <cacheField name="PriceInd" numFmtId="164">
      <sharedItems containsSemiMixedTypes="0" containsString="0" containsNumber="1" minValue="5.0783212300145181E-2" maxValue="0.11016468413483338"/>
    </cacheField>
    <cacheField name="PricePho" numFmtId="164">
      <sharedItems containsSemiMixedTypes="0" containsString="0" containsNumber="1" minValue="3.6845974478727457E-2" maxValue="9.3595730953346529E-2"/>
    </cacheField>
    <cacheField name="PriceRes" numFmtId="164">
      <sharedItems containsSemiMixedTypes="0" containsString="0" containsNumber="1" minValue="7.6725792687002053E-2" maxValue="0.16981795890858714"/>
    </cacheField>
    <cacheField name="PriceSL" numFmtId="164">
      <sharedItems containsString="0" containsBlank="1" containsNumber="1" minValue="0.1610373501496859" maxValue="0.25816172996968401"/>
    </cacheField>
    <cacheField name="PriceSPA" numFmtId="164">
      <sharedItems containsSemiMixedTypes="0" containsString="0" containsNumber="1" minValue="6.0293618728276363E-2" maxValue="0.1315407220267836"/>
    </cacheField>
    <cacheField name="PriceCS" numFmtId="164">
      <sharedItems containsSemiMixedTypes="0" containsString="0" containsNumber="1" minValue="0.11314131166554463" maxValue="0.344358787764970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llman, Stacy B." refreshedDate="45067.704664930556" createdVersion="7" refreshedVersion="8" minRefreshableVersion="3" recordCount="388" xr:uid="{0813EC83-BDE4-4B24-81D7-F6D3AFBD68F1}">
  <cacheSource type="worksheet">
    <worksheetSource ref="A1:I389" sheet="NominalPrice"/>
  </cacheSource>
  <cacheFields count="9">
    <cacheField name="Year" numFmtId="0">
      <sharedItems containsSemiMixedTypes="0" containsString="0" containsNumber="1" containsInteger="1" minValue="1990" maxValue="2022" count="33">
        <n v="1990"/>
        <n v="1991"/>
        <n v="1992"/>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onth" numFmtId="0">
      <sharedItems containsSemiMixedTypes="0" containsString="0" containsNumber="1" containsInteger="1" minValue="1" maxValue="12" count="12">
        <n v="1"/>
        <n v="2"/>
        <n v="3"/>
        <n v="4"/>
        <n v="5"/>
        <n v="6"/>
        <n v="7"/>
        <n v="8"/>
        <n v="9"/>
        <n v="10"/>
        <n v="11"/>
        <n v="12"/>
      </sharedItems>
    </cacheField>
    <cacheField name="PriceCom" numFmtId="164">
      <sharedItems containsSemiMixedTypes="0" containsString="0" containsNumber="1" minValue="6.3335133417707287E-2" maxValue="0.11999923232723179"/>
    </cacheField>
    <cacheField name="PriceInd" numFmtId="164">
      <sharedItems containsSemiMixedTypes="0" containsString="0" containsNumber="1" minValue="5.0783212300145181E-2" maxValue="0.11016468413483338"/>
    </cacheField>
    <cacheField name="PricePho" numFmtId="164">
      <sharedItems containsSemiMixedTypes="0" containsString="0" containsNumber="1" minValue="3.6845974478727457E-2" maxValue="9.3595730953346529E-2"/>
    </cacheField>
    <cacheField name="PriceRes" numFmtId="164">
      <sharedItems containsSemiMixedTypes="0" containsString="0" containsNumber="1" minValue="7.6725792687002053E-2" maxValue="0.14037240636469347"/>
    </cacheField>
    <cacheField name="PriceSL" numFmtId="164">
      <sharedItems containsString="0" containsBlank="1" containsNumber="1" minValue="0.1610373501496859" maxValue="0.25816172996968401"/>
    </cacheField>
    <cacheField name="PriceSPA" numFmtId="164">
      <sharedItems containsSemiMixedTypes="0" containsString="0" containsNumber="1" minValue="6.0293618728276363E-2" maxValue="0.11767198372304824"/>
    </cacheField>
    <cacheField name="PriceCS" numFmtId="164">
      <sharedItems containsSemiMixedTypes="0" containsString="0" containsNumber="1" minValue="0.11314131166554463" maxValue="0.344358787764970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
  <r>
    <x v="0"/>
    <x v="0"/>
    <n v="6.3335133417707287E-2"/>
    <n v="5.3488861939694321E-2"/>
    <n v="4.4542770910932429E-2"/>
    <n v="7.6725792687002053E-2"/>
    <n v="0.17272011237604507"/>
    <n v="6.0293618728276363E-2"/>
    <n v="0.12333795803184361"/>
  </r>
  <r>
    <x v="0"/>
    <x v="1"/>
    <n v="6.3651089795145305E-2"/>
    <n v="5.22872128768887E-2"/>
    <n v="3.8518320929406775E-2"/>
    <n v="7.9923852543066637E-2"/>
    <n v="0.17739822475472986"/>
    <n v="6.1352407838549179E-2"/>
    <n v="0.1331364782138999"/>
  </r>
  <r>
    <x v="0"/>
    <x v="2"/>
    <n v="6.3406375447738209E-2"/>
    <n v="5.2166086524017365E-2"/>
    <n v="3.7405594089175181E-2"/>
    <n v="8.0356468528338165E-2"/>
    <n v="0.17864387457129483"/>
    <n v="6.1239620143218251E-2"/>
    <n v="0.14317511199714555"/>
  </r>
  <r>
    <x v="0"/>
    <x v="3"/>
    <n v="6.4109006980859223E-2"/>
    <n v="5.3884677072672187E-2"/>
    <n v="3.9005790204097647E-2"/>
    <n v="8.1227136212719667E-2"/>
    <n v="0.18072426799223842"/>
    <n v="6.2628966429941341E-2"/>
    <n v="0.139250199194942"/>
  </r>
  <r>
    <x v="0"/>
    <x v="4"/>
    <n v="6.4153606173598998E-2"/>
    <n v="5.4292737474202393E-2"/>
    <n v="3.9260033131445431E-2"/>
    <n v="7.9494830710054809E-2"/>
    <n v="0.18031989613387545"/>
    <n v="6.2384799413668542E-2"/>
    <n v="0.13720703631143039"/>
  </r>
  <r>
    <x v="0"/>
    <x v="5"/>
    <n v="6.3402393347837219E-2"/>
    <n v="5.4561693830255956E-2"/>
    <n v="4.02368009127856E-2"/>
    <n v="7.7767543259648172E-2"/>
    <n v="0.183889928077204"/>
    <n v="6.1000851079331384E-2"/>
    <n v="0.1295723693004108"/>
  </r>
  <r>
    <x v="0"/>
    <x v="6"/>
    <n v="6.3466841385538639E-2"/>
    <n v="5.7327228444122788E-2"/>
    <n v="4.6493651807201899E-2"/>
    <n v="7.7855700772292688E-2"/>
    <n v="0.19014587386925572"/>
    <n v="6.1361649033817862E-2"/>
    <n v="0.12393887263256054"/>
  </r>
  <r>
    <x v="0"/>
    <x v="7"/>
    <n v="6.3952398494603366E-2"/>
    <n v="5.5631243926395242E-2"/>
    <n v="4.1321896878221548E-2"/>
    <n v="7.7848263742333917E-2"/>
    <n v="0.1897504888320789"/>
    <n v="6.121385903695277E-2"/>
    <n v="0.12825663883482954"/>
  </r>
  <r>
    <x v="0"/>
    <x v="8"/>
    <n v="6.3550928955682914E-2"/>
    <n v="5.5759704953975212E-2"/>
    <n v="4.0593193995708744E-2"/>
    <n v="7.7629905095776136E-2"/>
    <n v="0.18547541079824384"/>
    <n v="6.1393626286093218E-2"/>
    <n v="0.1234477103463434"/>
  </r>
  <r>
    <x v="0"/>
    <x v="9"/>
    <n v="6.5612246749718911E-2"/>
    <n v="5.7581747385296769E-2"/>
    <n v="4.1784264096803012E-2"/>
    <n v="7.9767803035390786E-2"/>
    <n v="0.18715333000596923"/>
    <n v="6.3394421562512349E-2"/>
    <n v="0.13282468087674651"/>
  </r>
  <r>
    <x v="0"/>
    <x v="10"/>
    <n v="6.6237063833308518E-2"/>
    <n v="5.6723169269489962E-2"/>
    <n v="4.3231694038700301E-2"/>
    <n v="8.2414497925410779E-2"/>
    <n v="0.18414989055894665"/>
    <n v="6.3798305683540918E-2"/>
    <n v="0.13952108877037667"/>
  </r>
  <r>
    <x v="0"/>
    <x v="11"/>
    <n v="6.6672390438530585E-2"/>
    <n v="5.6044436169936533E-2"/>
    <n v="4.3507050009897422E-2"/>
    <n v="8.2863314623432521E-2"/>
    <n v="0.18504189152609943"/>
    <n v="6.4739072611253431E-2"/>
    <n v="0.14346116264762296"/>
  </r>
  <r>
    <x v="1"/>
    <x v="0"/>
    <n v="6.557287933435707E-2"/>
    <n v="5.5619041733078613E-2"/>
    <n v="4.044797761240345E-2"/>
    <n v="8.2012011638057422E-2"/>
    <n v="0.18152984840082637"/>
    <n v="6.3810493593525586E-2"/>
    <n v="0.13303607009381024"/>
  </r>
  <r>
    <x v="1"/>
    <x v="1"/>
    <n v="6.7689115639562189E-2"/>
    <n v="5.713068426050686E-2"/>
    <n v="4.103243523731865E-2"/>
    <n v="8.3002699024965432E-2"/>
    <n v="0.18319822169826236"/>
    <n v="6.5364060634581334E-2"/>
    <n v="0.13184553992680453"/>
  </r>
  <r>
    <x v="1"/>
    <x v="2"/>
    <n v="6.7316845984833742E-2"/>
    <n v="5.5872821011211916E-2"/>
    <n v="4.0632164161600537E-2"/>
    <n v="8.298596550790556E-2"/>
    <n v="0.1842095624613328"/>
    <n v="6.525723884270862E-2"/>
    <n v="0.14193838067694095"/>
  </r>
  <r>
    <x v="1"/>
    <x v="3"/>
    <n v="6.5341447743052644E-2"/>
    <n v="5.6108433765112646E-2"/>
    <n v="4.046030967750662E-2"/>
    <n v="8.150635554361356E-2"/>
    <n v="0.18635477098157519"/>
    <n v="6.4233932105427952E-2"/>
    <n v="0.13497832692413506"/>
  </r>
  <r>
    <x v="1"/>
    <x v="4"/>
    <n v="6.4702330752094708E-2"/>
    <n v="5.6781468777227298E-2"/>
    <n v="4.0928624131416569E-2"/>
    <n v="7.9618458087291802E-2"/>
    <n v="0.18593780083199979"/>
    <n v="6.3311473143501953E-2"/>
    <n v="0.13438283875242557"/>
  </r>
  <r>
    <x v="1"/>
    <x v="5"/>
    <n v="6.4788534242847903E-2"/>
    <n v="5.7361909709350123E-2"/>
    <n v="4.6113747878039339E-2"/>
    <n v="7.9217381967652351E-2"/>
    <n v="0.1896190578794732"/>
    <n v="6.2657748332172913E-2"/>
    <n v="0.13537807053657197"/>
  </r>
  <r>
    <x v="1"/>
    <x v="6"/>
    <n v="6.4365481517748818E-2"/>
    <n v="5.5758724313511344E-2"/>
    <n v="3.9050627775558726E-2"/>
    <n v="7.8861917071916088E-2"/>
    <n v="0.19606990899262319"/>
    <n v="6.1965475424249995E-2"/>
    <n v="0.13336245700571783"/>
  </r>
  <r>
    <x v="1"/>
    <x v="7"/>
    <n v="6.458440193921261E-2"/>
    <n v="5.5739941271199286E-2"/>
    <n v="4.0306978392049768E-2"/>
    <n v="7.8909262439679259E-2"/>
    <n v="0.1956622056505585"/>
    <n v="6.2899881396800764E-2"/>
    <n v="0.13075367384979328"/>
  </r>
  <r>
    <x v="1"/>
    <x v="8"/>
    <n v="6.4373016218170973E-2"/>
    <n v="5.6507409956348544E-2"/>
    <n v="4.0522955752271758E-2"/>
    <n v="7.8566096357131257E-2"/>
    <n v="0.19125393665174362"/>
    <n v="6.2718752084713614E-2"/>
    <n v="0.12875229782809042"/>
  </r>
  <r>
    <x v="1"/>
    <x v="9"/>
    <n v="6.6552665535256877E-2"/>
    <n v="5.7265687623750963E-2"/>
    <n v="4.1241388501227182E-2"/>
    <n v="8.1166049556558359E-2"/>
    <n v="0.19298413178909329"/>
    <n v="6.4441342982975394E-2"/>
    <n v="0.14430220176973821"/>
  </r>
  <r>
    <x v="1"/>
    <x v="10"/>
    <n v="6.7423585712473838E-2"/>
    <n v="5.5917945747962265E-2"/>
    <n v="4.0540041584810074E-2"/>
    <n v="8.3503873844366416E-2"/>
    <n v="0.18923185880787111"/>
    <n v="6.5641932807819992E-2"/>
    <n v="0.15150913151296772"/>
  </r>
  <r>
    <x v="1"/>
    <x v="11"/>
    <n v="6.6864907579479826E-2"/>
    <n v="5.6231188561029773E-2"/>
    <n v="4.0151029185712166E-2"/>
    <n v="8.2655074194410788E-2"/>
    <n v="0.18177238519595856"/>
    <n v="6.4778305677977085E-2"/>
    <n v="0.14233479786512546"/>
  </r>
  <r>
    <x v="2"/>
    <x v="0"/>
    <n v="6.8123792710641437E-2"/>
    <n v="5.6719439415416566E-2"/>
    <n v="4.0455911572690385E-2"/>
    <n v="8.3168620239061658E-2"/>
    <n v="0.18174725249030232"/>
    <n v="6.6579048119025583E-2"/>
    <n v="0.13837559811293268"/>
  </r>
  <r>
    <x v="2"/>
    <x v="1"/>
    <n v="6.9697578463198823E-2"/>
    <n v="5.8431999146098888E-2"/>
    <n v="4.0521727138904985E-2"/>
    <n v="8.3733785966241439E-2"/>
    <n v="0.18291009312276355"/>
    <n v="6.7553617506502198E-2"/>
    <n v="0.14384997450473078"/>
  </r>
  <r>
    <x v="2"/>
    <x v="2"/>
    <n v="6.9213164456930099E-2"/>
    <n v="5.7196395692076976E-2"/>
    <n v="4.0581152349349975E-2"/>
    <n v="8.5628052414980824E-2"/>
    <n v="0.18737557447862543"/>
    <n v="6.7107730852471389E-2"/>
    <n v="0.14898325808236396"/>
  </r>
  <r>
    <x v="2"/>
    <x v="3"/>
    <n v="6.838310336782967E-2"/>
    <n v="5.70529137017581E-2"/>
    <n v="4.0408700108253315E-2"/>
    <n v="8.5256195076392163E-2"/>
    <n v="0.18777937170082518"/>
    <n v="6.6806871554190114E-2"/>
    <n v="0.15221996212386898"/>
  </r>
  <r>
    <x v="2"/>
    <x v="4"/>
    <n v="6.7710962000706615E-2"/>
    <n v="5.6392207492184113E-2"/>
    <n v="3.9876935787392424E-2"/>
    <n v="8.4114935957454701E-2"/>
    <n v="0.18946421254886972"/>
    <n v="6.5639748210673768E-2"/>
    <n v="0.15013193651293766"/>
  </r>
  <r>
    <x v="2"/>
    <x v="5"/>
    <n v="6.6879439333108512E-2"/>
    <n v="5.7360953121152497E-2"/>
    <n v="4.0958899214845503E-2"/>
    <n v="8.1762457346038181E-2"/>
    <n v="0.19115473480830864"/>
    <n v="6.5124612931633269E-2"/>
    <n v="0.14809516174783863"/>
  </r>
  <r>
    <x v="2"/>
    <x v="6"/>
    <n v="6.6598448501917457E-2"/>
    <n v="5.7044540413498546E-2"/>
    <n v="4.1130392938422453E-2"/>
    <n v="8.0935831963187932E-2"/>
    <n v="0.19287084698445595"/>
    <n v="6.4763927786279984E-2"/>
    <n v="0.14537917975244782"/>
  </r>
  <r>
    <x v="2"/>
    <x v="7"/>
    <n v="6.6839144642117168E-2"/>
    <n v="6.1373482841112811E-2"/>
    <n v="4.0697098274663675E-2"/>
    <n v="8.1162753931815476E-2"/>
    <n v="0.1933129184187562"/>
    <n v="6.5006235873183965E-2"/>
    <n v="0.14640327099610487"/>
  </r>
  <r>
    <x v="2"/>
    <x v="8"/>
    <n v="6.6369841574283064E-2"/>
    <n v="5.2102052589231881E-2"/>
    <n v="4.1071499326813053E-2"/>
    <n v="8.1284110604743734E-2"/>
    <n v="0.18946552950539119"/>
    <n v="6.475369145509792E-2"/>
    <n v="0.15019867709394805"/>
  </r>
  <r>
    <x v="2"/>
    <x v="9"/>
    <n v="6.503454674979213E-2"/>
    <n v="5.4769110615091252E-2"/>
    <n v="3.7570457140503007E-2"/>
    <n v="8.0157582693421159E-2"/>
    <n v="0.18641352365313593"/>
    <n v="6.3344981914223428E-2"/>
    <n v="0.15902737811395215"/>
  </r>
  <r>
    <x v="2"/>
    <x v="10"/>
    <n v="6.5815012603841996E-2"/>
    <n v="5.3456606267362879E-2"/>
    <n v="3.9245375155855328E-2"/>
    <n v="8.262464703036744E-2"/>
    <n v="0.18441618425316958"/>
    <n v="6.3887394041150902E-2"/>
    <n v="0.17067880820168896"/>
  </r>
  <r>
    <x v="2"/>
    <x v="11"/>
    <n v="6.5871226002904432E-2"/>
    <n v="5.3540241899516859E-2"/>
    <n v="3.697217384533219E-2"/>
    <n v="8.1301500662203263E-2"/>
    <n v="0.1788049220043689"/>
    <n v="6.4423868977733695E-2"/>
    <n v="0.16143248501210941"/>
  </r>
  <r>
    <x v="3"/>
    <x v="0"/>
    <n v="6.4597526768055372E-2"/>
    <n v="5.248511924196788E-2"/>
    <n v="3.8118328713120236E-2"/>
    <n v="8.1900733364156722E-2"/>
    <n v="0.18069207856159547"/>
    <n v="6.2683750103245811E-2"/>
    <n v="0.15714218490558426"/>
  </r>
  <r>
    <x v="3"/>
    <x v="1"/>
    <n v="6.6640585372550437E-2"/>
    <n v="5.3764812026160749E-2"/>
    <n v="3.7952754437810633E-2"/>
    <n v="8.2433064977241996E-2"/>
    <n v="0.18299049084606539"/>
    <n v="6.4038557158055537E-2"/>
    <n v="0.17581255640414326"/>
  </r>
  <r>
    <x v="3"/>
    <x v="2"/>
    <n v="6.6691372073695659E-2"/>
    <n v="5.2839560174518477E-2"/>
    <n v="3.8288242742447923E-2"/>
    <n v="8.2316111849663448E-2"/>
    <n v="0.18507529548575027"/>
    <n v="6.4387308938347002E-2"/>
    <n v="0.18552646035524628"/>
  </r>
  <r>
    <x v="3"/>
    <x v="3"/>
    <n v="6.8493748370099874E-2"/>
    <n v="5.57833851835366E-2"/>
    <n v="3.8608231655410163E-2"/>
    <n v="8.610395479282168E-2"/>
    <n v="0.1860674659339821"/>
    <n v="6.6205064986591206E-2"/>
    <n v="0.19689558367226323"/>
  </r>
  <r>
    <x v="3"/>
    <x v="4"/>
    <n v="6.869115687422396E-2"/>
    <n v="5.5310441480343191E-2"/>
    <n v="4.1427503740125798E-2"/>
    <n v="8.5231375971802303E-2"/>
    <n v="0.18770837936264295"/>
    <n v="6.5992211194907724E-2"/>
    <n v="0.20604590118638508"/>
  </r>
  <r>
    <x v="3"/>
    <x v="5"/>
    <n v="6.6450927107348595E-2"/>
    <n v="5.5308896249251942E-2"/>
    <n v="4.1863715728581975E-2"/>
    <n v="8.2087438994321221E-2"/>
    <n v="0.18095734196966476"/>
    <n v="6.4736035939215397E-2"/>
    <n v="0.19513727764887859"/>
  </r>
  <r>
    <x v="3"/>
    <x v="6"/>
    <n v="6.6651624927900388E-2"/>
    <n v="5.5596521030542793E-2"/>
    <n v="4.109643717499329E-2"/>
    <n v="8.1258254596240836E-2"/>
    <n v="0.18753408081619199"/>
    <n v="6.3699409642792873E-2"/>
    <n v="0.19903489235337787"/>
  </r>
  <r>
    <x v="3"/>
    <x v="7"/>
    <n v="6.6839614604859959E-2"/>
    <n v="5.8642728118614117E-2"/>
    <n v="4.0750118965490682E-2"/>
    <n v="8.0742297453613818E-2"/>
    <n v="0.18763857657072308"/>
    <n v="6.4650858943601328E-2"/>
    <n v="0.18854519784675086"/>
  </r>
  <r>
    <x v="3"/>
    <x v="8"/>
    <n v="6.6412364824169248E-2"/>
    <n v="5.3712487138995187E-2"/>
    <n v="4.1611938175112197E-2"/>
    <n v="8.1201944767510512E-2"/>
    <n v="0.18635500465167187"/>
    <n v="6.4327599079356784E-2"/>
    <n v="0.19777006031804059"/>
  </r>
  <r>
    <x v="3"/>
    <x v="9"/>
    <n v="6.7992222637839259E-2"/>
    <n v="5.9096629972295582E-2"/>
    <n v="4.6821654615692862E-2"/>
    <n v="8.3174606727834929E-2"/>
    <n v="0.18883709462004725"/>
    <n v="6.6370018983605977E-2"/>
    <n v="0.20327028907584288"/>
  </r>
  <r>
    <x v="3"/>
    <x v="10"/>
    <n v="6.8904594346212017E-2"/>
    <n v="5.710120057154601E-2"/>
    <n v="4.1228520980009217E-2"/>
    <n v="8.5497078579667998E-2"/>
    <n v="0.17793007039490946"/>
    <n v="6.706310736850693E-2"/>
    <n v="0.2057123858076978"/>
  </r>
  <r>
    <x v="3"/>
    <x v="11"/>
    <n v="6.8885676113640104E-2"/>
    <n v="5.6444296959340799E-2"/>
    <n v="4.3467536070943287E-2"/>
    <n v="8.5485512051822712E-2"/>
    <n v="0.18434182228692209"/>
    <n v="6.681653657772213E-2"/>
    <n v="0.202693326369978"/>
  </r>
  <r>
    <x v="4"/>
    <x v="0"/>
    <n v="6.8987360051740762E-2"/>
    <n v="5.4963188133178499E-2"/>
    <n v="4.1957015193847799E-2"/>
    <n v="8.5228724553086818E-2"/>
    <n v="0.18624774743862485"/>
    <n v="6.6412374987967884E-2"/>
    <n v="0.19261496094122779"/>
  </r>
  <r>
    <x v="4"/>
    <x v="1"/>
    <n v="7.0452094373858451E-2"/>
    <n v="5.5826208378545933E-2"/>
    <n v="4.274420950224473E-2"/>
    <n v="8.7757393845287746E-2"/>
    <n v="0.18995232188390385"/>
    <n v="6.8038742021960086E-2"/>
    <n v="0.22044628415395587"/>
  </r>
  <r>
    <x v="4"/>
    <x v="2"/>
    <n v="7.0093457109330237E-2"/>
    <n v="5.5438205448335956E-2"/>
    <n v="4.1489696545158196E-2"/>
    <n v="8.9206109999214231E-2"/>
    <n v="0.19138421515082737"/>
    <n v="6.7758855749941005E-2"/>
    <n v="0.23583397975682016"/>
  </r>
  <r>
    <x v="4"/>
    <x v="3"/>
    <n v="7.2722606896603786E-2"/>
    <n v="5.9524261697332145E-2"/>
    <n v="4.4241366306721749E-2"/>
    <n v="9.131313754079437E-2"/>
    <n v="0.19121079882060343"/>
    <n v="7.0352113876191946E-2"/>
    <n v="0.2324321952075836"/>
  </r>
  <r>
    <x v="4"/>
    <x v="4"/>
    <n v="7.2657025293492494E-2"/>
    <n v="5.8704122290728543E-2"/>
    <n v="4.4738409127412497E-2"/>
    <n v="8.9839887240741989E-2"/>
    <n v="0.19499262949192703"/>
    <n v="7.0984037857471038E-2"/>
    <n v="0.21561921716521046"/>
  </r>
  <r>
    <x v="4"/>
    <x v="5"/>
    <n v="7.161566082598779E-2"/>
    <n v="6.0084823941037147E-2"/>
    <n v="4.4564811886380874E-2"/>
    <n v="8.8723816055074844E-2"/>
    <n v="0.19471527766959118"/>
    <n v="6.9529780983220865E-2"/>
    <n v="0.21067797849776931"/>
  </r>
  <r>
    <x v="4"/>
    <x v="6"/>
    <n v="6.7134312029033763E-2"/>
    <n v="5.6571643643017901E-2"/>
    <n v="4.0524608907139957E-2"/>
    <n v="8.3677728189247041E-2"/>
    <n v="0.19215973265288833"/>
    <n v="6.4219727683098859E-2"/>
    <n v="0.19236865044773754"/>
  </r>
  <r>
    <x v="4"/>
    <x v="7"/>
    <n v="6.7409565257653334E-2"/>
    <n v="5.6996626436726143E-2"/>
    <n v="4.2521161633996912E-2"/>
    <n v="8.4097568617415408E-2"/>
    <n v="0.19410836713396734"/>
    <n v="6.495880956607418E-2"/>
    <n v="0.19712072383885321"/>
  </r>
  <r>
    <x v="4"/>
    <x v="8"/>
    <n v="6.6111529241542982E-2"/>
    <n v="5.6247046063341966E-2"/>
    <n v="3.7907226964577906E-2"/>
    <n v="8.3915338739463191E-2"/>
    <n v="0.19157179357659909"/>
    <n v="6.439509459211E-2"/>
    <n v="0.1932203840983803"/>
  </r>
  <r>
    <x v="4"/>
    <x v="9"/>
    <n v="6.7925361207061705E-2"/>
    <n v="5.5840510858592096E-2"/>
    <n v="4.0476997826406187E-2"/>
    <n v="8.4426036451508493E-2"/>
    <n v="0.19052930168351379"/>
    <n v="6.5087759223875094E-2"/>
    <n v="0.2057070520597078"/>
  </r>
  <r>
    <x v="4"/>
    <x v="10"/>
    <n v="6.7450268732208801E-2"/>
    <n v="5.5761194697019033E-2"/>
    <n v="4.0455240636177676E-2"/>
    <n v="8.6398305309280304E-2"/>
    <n v="0.18843699516798601"/>
    <n v="6.5425936881169072E-2"/>
    <n v="0.20848547144917309"/>
  </r>
  <r>
    <x v="4"/>
    <x v="11"/>
    <n v="6.7183850314495253E-2"/>
    <n v="5.4969178473345807E-2"/>
    <n v="4.0144852261673705E-2"/>
    <n v="8.6699566157543081E-2"/>
    <n v="0.18595778462337009"/>
    <n v="6.4918120836706505E-2"/>
    <n v="0.20807299860655371"/>
  </r>
  <r>
    <x v="5"/>
    <x v="0"/>
    <n v="6.7164652753982118E-2"/>
    <n v="5.4685619670665903E-2"/>
    <n v="4.0118132553359165E-2"/>
    <n v="8.3097191250271041E-2"/>
    <n v="0.18112270449643192"/>
    <n v="6.4727600405563135E-2"/>
    <n v="0.19644883890958464"/>
  </r>
  <r>
    <x v="5"/>
    <x v="1"/>
    <n v="6.9353101101770662E-2"/>
    <n v="5.6083067611964348E-2"/>
    <n v="3.9848782903473705E-2"/>
    <n v="8.2879524765813437E-2"/>
    <n v="0.18474654720063363"/>
    <n v="6.6916478455833053E-2"/>
    <n v="0.20683776296160988"/>
  </r>
  <r>
    <x v="5"/>
    <x v="2"/>
    <n v="6.8733663397967548E-2"/>
    <n v="5.581479953591937E-2"/>
    <n v="4.0378368102206651E-2"/>
    <n v="8.5301518636936205E-2"/>
    <n v="0.18647346345026031"/>
    <n v="6.65348858193648E-2"/>
    <n v="0.21573932673793242"/>
  </r>
  <r>
    <x v="5"/>
    <x v="3"/>
    <n v="6.7589929811499458E-2"/>
    <n v="5.5302827088434793E-2"/>
    <n v="3.9906433506068636E-2"/>
    <n v="8.4921622796811799E-2"/>
    <n v="0.18712081996583893"/>
    <n v="6.5674025055508636E-2"/>
    <n v="0.21658970811315409"/>
  </r>
  <r>
    <x v="5"/>
    <x v="4"/>
    <n v="6.6790164404114075E-2"/>
    <n v="5.5542098051008661E-2"/>
    <n v="3.9742061341301017E-2"/>
    <n v="8.2253360934911215E-2"/>
    <n v="0.1610373501496859"/>
    <n v="6.4585749404613105E-2"/>
    <n v="0.20157536961724246"/>
  </r>
  <r>
    <x v="5"/>
    <x v="5"/>
    <n v="6.5941660161836405E-2"/>
    <n v="5.56751347503519E-2"/>
    <n v="3.9838432534408066E-2"/>
    <n v="8.1116759086276913E-2"/>
    <n v="0.18498508359389917"/>
    <n v="6.3806652940635866E-2"/>
    <n v="0.19200052498605505"/>
  </r>
  <r>
    <x v="5"/>
    <x v="6"/>
    <n v="6.5951210852892184E-2"/>
    <n v="5.5434195855760121E-2"/>
    <n v="3.9648646461881272E-2"/>
    <n v="8.0954197194259558E-2"/>
    <n v="0.18435785399721305"/>
    <n v="6.3350027015322566E-2"/>
    <n v="0.184851876820535"/>
  </r>
  <r>
    <x v="5"/>
    <x v="7"/>
    <n v="6.6421438697430557E-2"/>
    <n v="5.5784096053505268E-2"/>
    <n v="3.9872195642467884E-2"/>
    <n v="8.1128407862848126E-2"/>
    <n v="0.1874186124721865"/>
    <n v="6.3570297498836276E-2"/>
    <n v="0.18145682562311977"/>
  </r>
  <r>
    <x v="5"/>
    <x v="8"/>
    <n v="6.5777947011992188E-2"/>
    <n v="5.5106130289197329E-2"/>
    <n v="3.9523453048438489E-2"/>
    <n v="8.0936203343295432E-2"/>
    <n v="0.18268791320483224"/>
    <n v="6.3380899813405042E-2"/>
    <n v="0.18336576760089482"/>
  </r>
  <r>
    <x v="5"/>
    <x v="9"/>
    <n v="6.646880669628262E-2"/>
    <n v="5.5748836192315257E-2"/>
    <n v="3.9512264233401741E-2"/>
    <n v="8.1546206170983501E-2"/>
    <n v="0.18110873864356741"/>
    <n v="6.4222687003423581E-2"/>
    <n v="0.18992755016990448"/>
  </r>
  <r>
    <x v="5"/>
    <x v="10"/>
    <n v="6.775752556237867E-2"/>
    <n v="5.5600310044118202E-2"/>
    <n v="3.9756984558944046E-2"/>
    <n v="8.3594326249469345E-2"/>
    <n v="0.17861597994502781"/>
    <n v="6.5587886285692842E-2"/>
    <n v="0.19680952122462272"/>
  </r>
  <r>
    <x v="5"/>
    <x v="11"/>
    <n v="6.8043793284096349E-2"/>
    <n v="5.4048266288086053E-2"/>
    <n v="3.9622945589122965E-2"/>
    <n v="8.4063041456776871E-2"/>
    <n v="0.17641267534790142"/>
    <n v="6.5363097838764372E-2"/>
    <n v="0.2076187819345745"/>
  </r>
  <r>
    <x v="6"/>
    <x v="0"/>
    <n v="6.6781475432940843E-2"/>
    <n v="5.3782858203845811E-2"/>
    <n v="3.923428438730301E-2"/>
    <n v="8.0518098356622464E-2"/>
    <n v="0.17197084513848257"/>
    <n v="6.456612668416005E-2"/>
    <n v="0.17539220080681309"/>
  </r>
  <r>
    <x v="6"/>
    <x v="1"/>
    <n v="6.8163977035499965E-2"/>
    <n v="5.4054612904732749E-2"/>
    <n v="3.9431634197757352E-2"/>
    <n v="8.1966336404787205E-2"/>
    <n v="0.17748272391967063"/>
    <n v="6.5808426666607633E-2"/>
    <n v="0.17707619947815553"/>
  </r>
  <r>
    <x v="6"/>
    <x v="2"/>
    <n v="6.8266648480828487E-2"/>
    <n v="5.4163168881848994E-2"/>
    <n v="3.8903070633190852E-2"/>
    <n v="8.2639712443924665E-2"/>
    <n v="0.1776659393064374"/>
    <n v="6.6169201272355149E-2"/>
    <n v="0.19144910337552742"/>
  </r>
  <r>
    <x v="6"/>
    <x v="3"/>
    <n v="6.7388195315922772E-2"/>
    <n v="5.4034343744612516E-2"/>
    <n v="3.8810861675082506E-2"/>
    <n v="8.3669724048171898E-2"/>
    <n v="0.17801437435727172"/>
    <n v="6.5313795173539219E-2"/>
    <n v="0.1948528657848867"/>
  </r>
  <r>
    <x v="6"/>
    <x v="4"/>
    <n v="6.6996965521261498E-2"/>
    <n v="5.3477662768378079E-2"/>
    <n v="3.9091784036529471E-2"/>
    <n v="8.2406781093036618E-2"/>
    <n v="0.18553968452375669"/>
    <n v="6.4774498168307534E-2"/>
    <n v="0.19935443226139832"/>
  </r>
  <r>
    <x v="6"/>
    <x v="5"/>
    <n v="6.5553720893882728E-2"/>
    <n v="5.3760900465433047E-2"/>
    <n v="3.878049470632134E-2"/>
    <n v="8.0919899137439841E-2"/>
    <n v="0.18362025961619538"/>
    <n v="6.3248690608020464E-2"/>
    <n v="0.1810413790242775"/>
  </r>
  <r>
    <x v="6"/>
    <x v="6"/>
    <n v="6.5541696877303698E-2"/>
    <n v="5.3909451709279924E-2"/>
    <n v="3.9325254010739344E-2"/>
    <n v="8.0397399954459395E-2"/>
    <n v="0.18458441390118585"/>
    <n v="6.269158263687899E-2"/>
    <n v="0.18245573091397066"/>
  </r>
  <r>
    <x v="6"/>
    <x v="7"/>
    <n v="6.5539238607987854E-2"/>
    <n v="5.4040461314981025E-2"/>
    <n v="4.0589576452305154E-2"/>
    <n v="8.0168593365369661E-2"/>
    <n v="0.18263154841763921"/>
    <n v="6.2743471848746735E-2"/>
    <n v="0.17326959183351479"/>
  </r>
  <r>
    <x v="6"/>
    <x v="8"/>
    <n v="6.4767327875003722E-2"/>
    <n v="5.3884124770623106E-2"/>
    <n v="4.0166283421160104E-2"/>
    <n v="8.0132904336728636E-2"/>
    <n v="0.17047034182732748"/>
    <n v="6.2748063682110611E-2"/>
    <n v="0.17513146542870053"/>
  </r>
  <r>
    <x v="6"/>
    <x v="9"/>
    <n v="6.5419028323086173E-2"/>
    <n v="5.4112133088557016E-2"/>
    <n v="3.9273885725512651E-2"/>
    <n v="8.0681197279007924E-2"/>
    <n v="0.18064103172624563"/>
    <n v="6.3304796129834764E-2"/>
    <n v="0.18786077647072724"/>
  </r>
  <r>
    <x v="6"/>
    <x v="10"/>
    <n v="6.6123155062646058E-2"/>
    <n v="5.3471609986751746E-2"/>
    <n v="3.8320347236967346E-2"/>
    <n v="8.2218322571207425E-2"/>
    <n v="0.17778535612343996"/>
    <n v="6.404575905441133E-2"/>
    <n v="0.19653307746563897"/>
  </r>
  <r>
    <x v="6"/>
    <x v="11"/>
    <n v="6.5740973622379281E-2"/>
    <n v="5.3187736515315658E-2"/>
    <n v="3.8287170325088764E-2"/>
    <n v="8.2193274302301639E-2"/>
    <n v="0.17276437691454269"/>
    <n v="6.3010034301269238E-2"/>
    <n v="0.20867859280441578"/>
  </r>
  <r>
    <x v="7"/>
    <x v="0"/>
    <n v="6.5600322942159853E-2"/>
    <n v="5.0783212300145181E-2"/>
    <n v="3.7745968425400914E-2"/>
    <n v="8.0846912510511335E-2"/>
    <n v="0.17086700294852133"/>
    <n v="6.3610396384385384E-2"/>
    <n v="0.18863442598853447"/>
  </r>
  <r>
    <x v="7"/>
    <x v="1"/>
    <n v="6.6910471609283553E-2"/>
    <n v="5.3255684184464691E-2"/>
    <n v="3.827898848980673E-2"/>
    <n v="8.2200623595144129E-2"/>
    <n v="0.1755409835195785"/>
    <n v="6.4971005751863903E-2"/>
    <n v="0.2044281472329062"/>
  </r>
  <r>
    <x v="7"/>
    <x v="2"/>
    <n v="6.6139762003028485E-2"/>
    <n v="5.3183319135693505E-2"/>
    <n v="3.7406378394960922E-2"/>
    <n v="8.2572194457152262E-2"/>
    <n v="0.17541993052244398"/>
    <n v="6.3925906089862428E-2"/>
    <n v="0.21191163159085766"/>
  </r>
  <r>
    <x v="7"/>
    <x v="3"/>
    <n v="6.5383186283740652E-2"/>
    <n v="5.5257795154654558E-2"/>
    <n v="3.7866911538138009E-2"/>
    <n v="8.2440911201370357E-2"/>
    <n v="0.17473354364602503"/>
    <n v="6.3354229336587117E-2"/>
    <n v="0.20969398513117352"/>
  </r>
  <r>
    <x v="7"/>
    <x v="4"/>
    <n v="6.591526408790474E-2"/>
    <n v="5.1400950533837135E-2"/>
    <n v="3.8317370944457828E-2"/>
    <n v="8.1700567270704988E-2"/>
    <n v="0.17966536507969216"/>
    <n v="6.3746264993468194E-2"/>
    <n v="0.2087061749974789"/>
  </r>
  <r>
    <x v="7"/>
    <x v="5"/>
    <n v="6.4387500761691238E-2"/>
    <n v="5.4678101686146223E-2"/>
    <n v="3.8066040132175495E-2"/>
    <n v="7.9368572256811321E-2"/>
    <n v="0.17988062843192093"/>
    <n v="6.2081068166086543E-2"/>
    <n v="0.18475090736259939"/>
  </r>
  <r>
    <x v="7"/>
    <x v="6"/>
    <n v="6.3895861815784466E-2"/>
    <n v="5.2902963242524921E-2"/>
    <n v="4.1312364319731135E-2"/>
    <n v="7.8840344874188603E-2"/>
    <n v="0.18067306176931999"/>
    <n v="6.1583373179852977E-2"/>
    <n v="0.17052095607198459"/>
  </r>
  <r>
    <x v="7"/>
    <x v="7"/>
    <n v="6.4799598910651568E-2"/>
    <n v="5.5454295566550064E-2"/>
    <n v="4.3574990087159357E-2"/>
    <n v="7.911856118564603E-2"/>
    <n v="0.183669987463559"/>
    <n v="6.2841201770578836E-2"/>
    <n v="0.18313675486133249"/>
  </r>
  <r>
    <x v="7"/>
    <x v="8"/>
    <n v="6.428219779303275E-2"/>
    <n v="5.4206224948231407E-2"/>
    <n v="3.9981114299098661E-2"/>
    <n v="7.8792858519877773E-2"/>
    <n v="0.17900620237680748"/>
    <n v="6.2258522423217236E-2"/>
    <n v="0.1804761567492639"/>
  </r>
  <r>
    <x v="7"/>
    <x v="9"/>
    <n v="6.525779192853505E-2"/>
    <n v="5.5109783612819298E-2"/>
    <n v="3.9333557156319782E-2"/>
    <n v="8.0006730681518409E-2"/>
    <n v="0.17808500738071117"/>
    <n v="6.337032661973141E-2"/>
    <n v="0.19422066845687458"/>
  </r>
  <r>
    <x v="7"/>
    <x v="10"/>
    <n v="6.6196406135370256E-2"/>
    <n v="5.3653284381292569E-2"/>
    <n v="3.7888456184730995E-2"/>
    <n v="8.269166681111173E-2"/>
    <n v="0.17701221288036639"/>
    <n v="6.4210816093313416E-2"/>
    <n v="0.21506414043933247"/>
  </r>
  <r>
    <x v="7"/>
    <x v="11"/>
    <n v="6.5856812402678641E-2"/>
    <n v="5.3261134993613998E-2"/>
    <n v="3.82233201358812E-2"/>
    <n v="8.1862997824667147E-2"/>
    <n v="0.17041218536534333"/>
    <n v="6.4308526087512488E-2"/>
    <n v="0.20740714054112477"/>
  </r>
  <r>
    <x v="8"/>
    <x v="0"/>
    <n v="6.5519108539943749E-2"/>
    <n v="5.2681259285489633E-2"/>
    <n v="3.7819537839001036E-2"/>
    <n v="8.0851083831847151E-2"/>
    <n v="0.16727023156009335"/>
    <n v="6.2997957663953288E-2"/>
    <n v="0.19031960859067226"/>
  </r>
  <r>
    <x v="8"/>
    <x v="1"/>
    <n v="6.7332497239377925E-2"/>
    <n v="5.3974978692605098E-2"/>
    <n v="3.8346969578763317E-2"/>
    <n v="8.1803143329396144E-2"/>
    <n v="0.17371344385067461"/>
    <n v="6.4567270280512595E-2"/>
    <n v="0.20739492048539238"/>
  </r>
  <r>
    <x v="8"/>
    <x v="2"/>
    <n v="6.6926806142292461E-2"/>
    <n v="5.3137532222423373E-2"/>
    <n v="3.8019221062712417E-2"/>
    <n v="8.2085368809306364E-2"/>
    <n v="0.17512461306927604"/>
    <n v="6.4609675154966281E-2"/>
    <n v="0.20877781345511195"/>
  </r>
  <r>
    <x v="8"/>
    <x v="3"/>
    <n v="6.5824096154457154E-2"/>
    <n v="5.3015687158029789E-2"/>
    <n v="3.7623351816725784E-2"/>
    <n v="8.1610128504366122E-2"/>
    <n v="0.17409977462668375"/>
    <n v="6.4136145589497068E-2"/>
    <n v="0.19877071976860608"/>
  </r>
  <r>
    <x v="8"/>
    <x v="4"/>
    <n v="6.5039646201660389E-2"/>
    <n v="5.2668434688833393E-2"/>
    <n v="3.6845974478727457E-2"/>
    <n v="8.1047477221923361E-2"/>
    <n v="0.17546801429771064"/>
    <n v="6.4211836686560692E-2"/>
    <n v="0.19773619521357627"/>
  </r>
  <r>
    <x v="8"/>
    <x v="5"/>
    <n v="6.3920728603730326E-2"/>
    <n v="5.4580582063386791E-2"/>
    <n v="4.2399675124638964E-2"/>
    <n v="7.8477169553888143E-2"/>
    <n v="0.17633324238792705"/>
    <n v="6.2795272642717892E-2"/>
    <n v="0.17386600487511922"/>
  </r>
  <r>
    <x v="8"/>
    <x v="6"/>
    <n v="6.3389563029750504E-2"/>
    <n v="5.5999247383521356E-2"/>
    <n v="4.3145496479925938E-2"/>
    <n v="7.7989260501396152E-2"/>
    <n v="0.17732017282495988"/>
    <n v="6.1028622561820935E-2"/>
    <n v="0.16257865820041445"/>
  </r>
  <r>
    <x v="8"/>
    <x v="7"/>
    <n v="6.3862107493321843E-2"/>
    <n v="5.4293381188214695E-2"/>
    <n v="4.0929811209811304E-2"/>
    <n v="7.8451842862325927E-2"/>
    <n v="0.18059148152994997"/>
    <n v="6.212987614976289E-2"/>
    <n v="0.16569816620962888"/>
  </r>
  <r>
    <x v="8"/>
    <x v="8"/>
    <n v="6.3671488452267958E-2"/>
    <n v="5.3864013001817493E-2"/>
    <n v="4.0507789376973163E-2"/>
    <n v="7.8378304981264871E-2"/>
    <n v="0.17791837293513654"/>
    <n v="6.2313611107087816E-2"/>
    <n v="0.16341900007947291"/>
  </r>
  <r>
    <x v="8"/>
    <x v="9"/>
    <n v="6.4195640969925902E-2"/>
    <n v="5.4098898933472993E-2"/>
    <n v="3.7594824181259624E-2"/>
    <n v="7.9113554256526414E-2"/>
    <n v="0.17400287554311908"/>
    <n v="6.2534708861699165E-2"/>
    <n v="0.17046672493642401"/>
  </r>
  <r>
    <x v="8"/>
    <x v="10"/>
    <n v="6.5124488856391063E-2"/>
    <n v="5.330325231835651E-2"/>
    <n v="3.6923986793433707E-2"/>
    <n v="8.1237422952291999E-2"/>
    <n v="0.17431391967745738"/>
    <n v="6.3065428358638972E-2"/>
    <n v="0.19911679640703556"/>
  </r>
  <r>
    <x v="8"/>
    <x v="11"/>
    <n v="6.3766192065679961E-2"/>
    <n v="5.2086607804021925E-2"/>
    <n v="3.7630260253383244E-2"/>
    <n v="8.0992742160255787E-2"/>
    <n v="0.17439991942260491"/>
    <n v="6.1844114787240001E-2"/>
    <n v="0.1848076319754674"/>
  </r>
  <r>
    <x v="9"/>
    <x v="0"/>
    <n v="6.4605197406607306E-2"/>
    <n v="5.235209521025231E-2"/>
    <n v="3.7465487840355756E-2"/>
    <n v="8.0365158333167291E-2"/>
    <n v="0.17318716224300501"/>
    <n v="6.3295049134105677E-2"/>
    <n v="0.18298324822384868"/>
  </r>
  <r>
    <x v="9"/>
    <x v="1"/>
    <n v="6.6013184706728803E-2"/>
    <n v="5.3389773690834169E-2"/>
    <n v="3.8801222853469063E-2"/>
    <n v="8.2476533118171574E-2"/>
    <n v="0.17928480774925243"/>
    <n v="6.4353251964367073E-2"/>
    <n v="0.19437276956486615"/>
  </r>
  <r>
    <x v="9"/>
    <x v="2"/>
    <n v="6.6351425155716709E-2"/>
    <n v="5.3046055114362334E-2"/>
    <n v="3.7481335048496447E-2"/>
    <n v="8.2334179201875746E-2"/>
    <n v="0.18174627754834952"/>
    <n v="6.4525419391648867E-2"/>
    <n v="0.18951890109601396"/>
  </r>
  <r>
    <x v="9"/>
    <x v="3"/>
    <n v="6.4760429381896051E-2"/>
    <n v="5.3213549811446735E-2"/>
    <n v="3.8875524996078173E-2"/>
    <n v="8.1224603991420521E-2"/>
    <n v="0.17907655609105119"/>
    <n v="6.3356189889412051E-2"/>
    <n v="0.19810718993777257"/>
  </r>
  <r>
    <x v="9"/>
    <x v="4"/>
    <n v="6.5490753737469348E-2"/>
    <n v="5.7676821965182166E-2"/>
    <n v="4.9748517882737729E-2"/>
    <n v="8.0461187531603237E-2"/>
    <n v="0.18626112686685017"/>
    <n v="6.3930073469975757E-2"/>
    <n v="0.18753390121024607"/>
  </r>
  <r>
    <x v="9"/>
    <x v="5"/>
    <n v="6.3811867480722595E-2"/>
    <n v="5.3383603239820943E-2"/>
    <n v="3.9741912745818848E-2"/>
    <n v="7.9059892307681873E-2"/>
    <n v="0.18809815531217738"/>
    <n v="6.2480744963514648E-2"/>
    <n v="0.17402591513530058"/>
  </r>
  <r>
    <x v="9"/>
    <x v="6"/>
    <n v="6.3490074168381774E-2"/>
    <n v="5.2979479712178153E-2"/>
    <n v="3.8888227660165961E-2"/>
    <n v="7.8654353309108166E-2"/>
    <n v="0.18942345841576791"/>
    <n v="6.1369487060659464E-2"/>
    <n v="0.16914674941129948"/>
  </r>
  <r>
    <x v="9"/>
    <x v="7"/>
    <n v="6.3951487450481168E-2"/>
    <n v="5.8468795242864288E-2"/>
    <n v="5.6855822399311973E-2"/>
    <n v="7.8071085198741313E-2"/>
    <n v="0.19019090987479653"/>
    <n v="6.2334483758974414E-2"/>
    <n v="0.15199600505243369"/>
  </r>
  <r>
    <x v="9"/>
    <x v="8"/>
    <n v="6.3677805864265802E-2"/>
    <n v="6.5084870856996394E-2"/>
    <n v="8.1120973359134013E-2"/>
    <n v="7.8184923609382451E-2"/>
    <n v="0.18574590128388124"/>
    <n v="6.1808135866103092E-2"/>
    <n v="0.16633145416175407"/>
  </r>
  <r>
    <x v="9"/>
    <x v="9"/>
    <n v="6.4203239793015815E-2"/>
    <n v="5.396131645557075E-2"/>
    <n v="4.15317934509183E-2"/>
    <n v="7.9364469719174796E-2"/>
    <n v="0.18371920559089458"/>
    <n v="6.2884307665855205E-2"/>
    <n v="0.17129968045780164"/>
  </r>
  <r>
    <x v="9"/>
    <x v="10"/>
    <n v="6.5299938350156489E-2"/>
    <n v="5.4994568771149166E-2"/>
    <n v="4.2724838771544565E-2"/>
    <n v="8.1753369655410468E-2"/>
    <n v="0.18150815001838094"/>
    <n v="6.3933606090996742E-2"/>
    <n v="0.19379057922173212"/>
  </r>
  <r>
    <x v="9"/>
    <x v="11"/>
    <n v="6.4848509762187645E-2"/>
    <n v="5.3182734660990223E-2"/>
    <n v="3.7998837210130886E-2"/>
    <n v="8.1716082544411262E-2"/>
    <n v="0.17696355278333048"/>
    <n v="6.2958952751979588E-2"/>
    <n v="0.19586950243769854"/>
  </r>
  <r>
    <x v="10"/>
    <x v="0"/>
    <n v="6.5959616349307207E-2"/>
    <n v="5.4166202694678631E-2"/>
    <n v="3.9063967678535726E-2"/>
    <n v="8.23245493875428E-2"/>
    <n v="0.17588485916597366"/>
    <n v="6.4576306489686E-2"/>
    <n v="0.19108141740464654"/>
  </r>
  <r>
    <x v="10"/>
    <x v="1"/>
    <n v="6.8680738270732913E-2"/>
    <n v="5.6603499020135471E-2"/>
    <n v="4.2735307631985388E-2"/>
    <n v="8.198047239356604E-2"/>
    <n v="0.18067190221106763"/>
    <n v="6.7210501617533489E-2"/>
    <n v="0.179486613953249"/>
  </r>
  <r>
    <x v="10"/>
    <x v="2"/>
    <n v="6.7502254539870285E-2"/>
    <n v="5.5136332614395066E-2"/>
    <n v="4.061807723709171E-2"/>
    <n v="8.434269628003814E-2"/>
    <n v="0.18501991248741456"/>
    <n v="6.567425328662628E-2"/>
    <n v="0.18740861511591109"/>
  </r>
  <r>
    <x v="10"/>
    <x v="3"/>
    <n v="6.6923907034120322E-2"/>
    <n v="5.6393735762490287E-2"/>
    <n v="4.555307077441681E-2"/>
    <n v="8.3652853511092848E-2"/>
    <n v="0.18540457420326212"/>
    <n v="6.598813042962294E-2"/>
    <n v="0.19949078862030886"/>
  </r>
  <r>
    <x v="10"/>
    <x v="4"/>
    <n v="6.6638025573609025E-2"/>
    <n v="5.5343600768855972E-2"/>
    <n v="4.1902445702007317E-2"/>
    <n v="8.2201893106170279E-2"/>
    <n v="0.18747287227446147"/>
    <n v="6.5127885260778395E-2"/>
    <n v="0.18411884774167805"/>
  </r>
  <r>
    <x v="10"/>
    <x v="5"/>
    <n v="6.6826503353103708E-2"/>
    <n v="5.8875211008066926E-2"/>
    <n v="5.0175029595659011E-2"/>
    <n v="8.1577288382025687E-2"/>
    <n v="0.19096752242269191"/>
    <n v="6.6089871279435247E-2"/>
    <n v="0.17534694324114564"/>
  </r>
  <r>
    <x v="10"/>
    <x v="6"/>
    <n v="6.8339338095053215E-2"/>
    <n v="5.9477191105464497E-2"/>
    <n v="5.4114332906125183E-2"/>
    <n v="8.3048243844256783E-2"/>
    <n v="0.1922974845851248"/>
    <n v="6.5208853754235657E-2"/>
    <n v="0.17779209220337105"/>
  </r>
  <r>
    <x v="10"/>
    <x v="7"/>
    <n v="6.8536851611449998E-2"/>
    <n v="6.1297674183142643E-2"/>
    <n v="4.9314915239514437E-2"/>
    <n v="8.3076172026476755E-2"/>
    <n v="0.19129199856027293"/>
    <n v="6.6795770155238771E-2"/>
    <n v="0.17249087499916591"/>
  </r>
  <r>
    <x v="10"/>
    <x v="8"/>
    <n v="6.5769085267038563E-2"/>
    <n v="5.9019395128099394E-2"/>
    <n v="5.5488547696297005E-2"/>
    <n v="8.0534245959936537E-2"/>
    <n v="0.19389866085857843"/>
    <n v="6.3568947796085462E-2"/>
    <n v="0.16552528364450714"/>
  </r>
  <r>
    <x v="10"/>
    <x v="9"/>
    <n v="6.6410553434218741E-2"/>
    <n v="5.9989603938420712E-2"/>
    <n v="5.8685871704419044E-2"/>
    <n v="8.1471413945359894E-2"/>
    <n v="0.18600794378853161"/>
    <n v="6.4761246249814164E-2"/>
    <n v="0.17755922952882178"/>
  </r>
  <r>
    <x v="10"/>
    <x v="10"/>
    <n v="6.7201361226881057E-2"/>
    <n v="5.6877471723892181E-2"/>
    <n v="4.2354870146776122E-2"/>
    <n v="8.3873048254119231E-2"/>
    <n v="0.17314835374681364"/>
    <n v="6.562073234162262E-2"/>
    <n v="0.19940990244007495"/>
  </r>
  <r>
    <x v="10"/>
    <x v="11"/>
    <n v="6.7133393122355986E-2"/>
    <n v="5.5422282704563994E-2"/>
    <n v="4.0179764762328533E-2"/>
    <n v="8.268766454728968E-2"/>
    <n v="0.17857082509227806"/>
    <n v="6.5484456515642428E-2"/>
    <n v="0.1984395129983704"/>
  </r>
  <r>
    <x v="11"/>
    <x v="0"/>
    <n v="6.9732988043161998E-2"/>
    <n v="6.0806519875219595E-2"/>
    <n v="5.4346078422253315E-2"/>
    <n v="8.2615481150768416E-2"/>
    <n v="0.17880017463481859"/>
    <n v="6.8455693546612018E-2"/>
    <n v="0.16925461418020213"/>
  </r>
  <r>
    <x v="11"/>
    <x v="1"/>
    <n v="7.0906678008815324E-2"/>
    <n v="5.8688633993888233E-2"/>
    <n v="4.2251525912753066E-2"/>
    <n v="8.4976409697970032E-2"/>
    <n v="0.1831019942066644"/>
    <n v="6.9616709973581228E-2"/>
    <n v="0.19933957167999722"/>
  </r>
  <r>
    <x v="11"/>
    <x v="2"/>
    <n v="7.0216013734201554E-2"/>
    <n v="5.7575138687917471E-2"/>
    <n v="4.226921404266739E-2"/>
    <n v="8.6809597441155906E-2"/>
    <n v="0.18559994515492825"/>
    <n v="6.89159326531954E-2"/>
    <n v="0.19176765074586902"/>
  </r>
  <r>
    <x v="11"/>
    <x v="3"/>
    <n v="7.3370153762658583E-2"/>
    <n v="6.7643444076319531E-2"/>
    <n v="5.4362194428999658E-2"/>
    <n v="8.9591370924949426E-2"/>
    <n v="0.19268054664271908"/>
    <n v="7.2678110341681479E-2"/>
    <n v="0.23141688086869852"/>
  </r>
  <r>
    <x v="11"/>
    <x v="4"/>
    <n v="7.3216207349804649E-2"/>
    <n v="5.7678934788385615E-2"/>
    <n v="4.7613057305200226E-2"/>
    <n v="8.8774146264257059E-2"/>
    <n v="0.19648945688235642"/>
    <n v="7.1192509408264798E-2"/>
    <n v="0.19929362591431557"/>
  </r>
  <r>
    <x v="11"/>
    <x v="5"/>
    <n v="7.1930779710802001E-2"/>
    <n v="6.5509024728136828E-2"/>
    <n v="5.0642509257071713E-2"/>
    <n v="8.6640189533670933E-2"/>
    <n v="0.19547087566936186"/>
    <n v="7.0863364166192405E-2"/>
    <n v="0.17904850138109699"/>
  </r>
  <r>
    <x v="11"/>
    <x v="6"/>
    <n v="7.1982849863103382E-2"/>
    <n v="5.9011754231815421E-2"/>
    <n v="4.8972018849094801E-2"/>
    <n v="8.6560276817915213E-2"/>
    <n v="0.19544935828761956"/>
    <n v="7.0056404044659779E-2"/>
    <n v="0.17484799670753312"/>
  </r>
  <r>
    <x v="11"/>
    <x v="7"/>
    <n v="7.1935848140335254E-2"/>
    <n v="6.3182909664392869E-2"/>
    <n v="5.3195865801535826E-2"/>
    <n v="8.6467588819683472E-2"/>
    <n v="0.1981365328178892"/>
    <n v="7.0491796753340649E-2"/>
    <n v="0.17237976508292011"/>
  </r>
  <r>
    <x v="11"/>
    <x v="8"/>
    <n v="7.1152864078604244E-2"/>
    <n v="6.1849823897033078E-2"/>
    <n v="4.8623041975722842E-2"/>
    <n v="8.6153591789276868E-2"/>
    <n v="0.19505625850331176"/>
    <n v="6.9762283068344713E-2"/>
    <n v="0.17363864364700368"/>
  </r>
  <r>
    <x v="11"/>
    <x v="9"/>
    <n v="7.3366662263184376E-2"/>
    <n v="6.2119448999337551E-2"/>
    <n v="4.6762090998110038E-2"/>
    <n v="8.8214449221309013E-2"/>
    <n v="0.19072484671635559"/>
    <n v="7.2047209871001203E-2"/>
    <n v="0.20388745759253118"/>
  </r>
  <r>
    <x v="11"/>
    <x v="10"/>
    <n v="7.391100938688909E-2"/>
    <n v="6.5037528274568907E-2"/>
    <n v="4.5956738518266212E-2"/>
    <n v="8.9634540790950207E-2"/>
    <n v="0.19206913491105554"/>
    <n v="7.2783019956209644E-2"/>
    <n v="0.18625746277944308"/>
  </r>
  <r>
    <x v="11"/>
    <x v="11"/>
    <n v="7.2165925840093431E-2"/>
    <n v="6.0836118308426501E-2"/>
    <n v="5.7890829998474558E-2"/>
    <n v="8.9584768094664174E-2"/>
    <n v="0.18783652135671206"/>
    <n v="7.0214957398327268E-2"/>
    <n v="0.20155511762329215"/>
  </r>
  <r>
    <x v="12"/>
    <x v="0"/>
    <n v="7.9109330992960997E-2"/>
    <n v="6.7901340221667425E-2"/>
    <n v="5.0873227687502243E-2"/>
    <n v="9.3620349335737027E-2"/>
    <n v="0.18681908206197315"/>
    <n v="7.8653132614937532E-2"/>
    <n v="0.18731015631673359"/>
  </r>
  <r>
    <x v="12"/>
    <x v="1"/>
    <n v="8.0035419052758794E-2"/>
    <n v="6.676997728283815E-2"/>
    <n v="5.034392635152736E-2"/>
    <n v="9.5764997008811706E-2"/>
    <n v="0.19169755661662188"/>
    <n v="7.8782237705630573E-2"/>
    <n v="0.19582949438730421"/>
  </r>
  <r>
    <x v="12"/>
    <x v="2"/>
    <n v="8.0535078968650239E-2"/>
    <n v="6.7937843914132004E-2"/>
    <n v="5.2526682313789888E-2"/>
    <n v="9.5798656240406788E-2"/>
    <n v="0.1959137888182364"/>
    <n v="7.9080713253674578E-2"/>
    <n v="0.21970813747577855"/>
  </r>
  <r>
    <x v="12"/>
    <x v="3"/>
    <n v="7.8568400429141899E-2"/>
    <n v="6.9385594181425869E-2"/>
    <n v="6.2374040645096565E-2"/>
    <n v="9.4639991343027752E-2"/>
    <n v="0.19683081546458739"/>
    <n v="7.7021353230001657E-2"/>
    <n v="0.19344464644887366"/>
  </r>
  <r>
    <x v="12"/>
    <x v="4"/>
    <n v="7.8451850747477667E-2"/>
    <n v="6.7831420305424203E-2"/>
    <n v="5.0939021010798606E-2"/>
    <n v="9.3179308392197402E-2"/>
    <n v="0.19812947279727283"/>
    <n v="7.6974671493452607E-2"/>
    <n v="0.19516597030912405"/>
  </r>
  <r>
    <x v="12"/>
    <x v="5"/>
    <n v="7.6675561919433671E-2"/>
    <n v="6.5433045349417712E-2"/>
    <n v="4.9696762335124343E-2"/>
    <n v="9.1631312380489854E-2"/>
    <n v="0.19935602071650188"/>
    <n v="7.5398989047795115E-2"/>
    <n v="0.18672349033055574"/>
  </r>
  <r>
    <x v="12"/>
    <x v="6"/>
    <n v="7.6844598665335731E-2"/>
    <n v="6.6346304194136271E-2"/>
    <n v="5.1316961276527476E-2"/>
    <n v="9.1647612338152204E-2"/>
    <n v="0.1990529170597036"/>
    <n v="7.4462668089682618E-2"/>
    <n v="0.18487941358250318"/>
  </r>
  <r>
    <x v="12"/>
    <x v="7"/>
    <n v="7.691760162933052E-2"/>
    <n v="6.616685941329449E-2"/>
    <n v="5.1114188455753377E-2"/>
    <n v="9.132239366417684E-2"/>
    <n v="0.19933302224575319"/>
    <n v="7.566298838636043E-2"/>
    <n v="0.18886392307476663"/>
  </r>
  <r>
    <x v="12"/>
    <x v="8"/>
    <n v="7.79085393803398E-2"/>
    <n v="6.862034333688434E-2"/>
    <n v="5.5881723384320091E-2"/>
    <n v="9.2621178457154008E-2"/>
    <n v="0.19605041821985281"/>
    <n v="7.6147670930895986E-2"/>
    <n v="0.18073336987488767"/>
  </r>
  <r>
    <x v="12"/>
    <x v="9"/>
    <n v="7.7833937233310196E-2"/>
    <n v="7.0824498345852568E-2"/>
    <n v="6.0808768195978191E-2"/>
    <n v="9.2675435826921448E-2"/>
    <n v="0.19746803462963095"/>
    <n v="7.5767041182806374E-2"/>
    <n v="0.18590659102575213"/>
  </r>
  <r>
    <x v="12"/>
    <x v="10"/>
    <n v="7.9519066580638009E-2"/>
    <n v="6.841659921501074E-2"/>
    <n v="5.1412376957385479E-2"/>
    <n v="9.4724322021894097E-2"/>
    <n v="0.19426574005722258"/>
    <n v="7.7918504550791093E-2"/>
    <n v="0.19415794481446241"/>
  </r>
  <r>
    <x v="12"/>
    <x v="11"/>
    <n v="7.9657167125839687E-2"/>
    <n v="6.7509778694677822E-2"/>
    <n v="4.9651254052488152E-2"/>
    <n v="9.518535305912347E-2"/>
    <n v="0.18993196094475787"/>
    <n v="7.8177149071115323E-2"/>
    <n v="0.21683984728956149"/>
  </r>
  <r>
    <x v="13"/>
    <x v="0"/>
    <n v="7.5390650396048794E-2"/>
    <n v="6.620226329020526E-2"/>
    <n v="4.6281993633818234E-2"/>
    <n v="8.8948968545065163E-2"/>
    <n v="0.18718777669484321"/>
    <n v="7.4697480579385397E-2"/>
    <n v="0.18407326520655773"/>
  </r>
  <r>
    <x v="13"/>
    <x v="1"/>
    <n v="7.7246944257779865E-2"/>
    <n v="6.2349053134299198E-2"/>
    <n v="4.6478185100044658E-2"/>
    <n v="8.9774976057027445E-2"/>
    <n v="0.18934058309906929"/>
    <n v="7.5741108823662237E-2"/>
    <n v="0.18762414790368009"/>
  </r>
  <r>
    <x v="13"/>
    <x v="2"/>
    <n v="7.5437498018553997E-2"/>
    <n v="6.4485229069346756E-2"/>
    <n v="4.8973299524696812E-2"/>
    <n v="9.1892677446341317E-2"/>
    <n v="0.19267757686933135"/>
    <n v="7.4747275646567621E-2"/>
    <n v="0.22597459110215587"/>
  </r>
  <r>
    <x v="13"/>
    <x v="3"/>
    <n v="8.0459727998676983E-2"/>
    <n v="6.9626712878057523E-2"/>
    <n v="5.1113526001845655E-2"/>
    <n v="9.5543937797088044E-2"/>
    <n v="0.19792134038845538"/>
    <n v="7.9348981387332609E-2"/>
    <n v="0.20991734868498238"/>
  </r>
  <r>
    <x v="13"/>
    <x v="4"/>
    <n v="7.9462996799351329E-2"/>
    <n v="6.8777901800636254E-2"/>
    <n v="5.2854374547646528E-2"/>
    <n v="9.3771520041424458E-2"/>
    <n v="0.1995636231659737"/>
    <n v="7.7142703708529201E-2"/>
    <n v="0.19785163290317931"/>
  </r>
  <r>
    <x v="13"/>
    <x v="5"/>
    <n v="7.8550509088310544E-2"/>
    <n v="6.8985279555919099E-2"/>
    <n v="5.2889364026987788E-2"/>
    <n v="9.3110728715548693E-2"/>
    <n v="0.20321744944919612"/>
    <n v="7.6978049713826671E-2"/>
    <n v="0.18586542747829657"/>
  </r>
  <r>
    <x v="13"/>
    <x v="6"/>
    <n v="7.8806492533804992E-2"/>
    <n v="7.1277530784796497E-2"/>
    <n v="5.5781206165905803E-2"/>
    <n v="9.2806513684244002E-2"/>
    <n v="0.20254228264341764"/>
    <n v="7.5829518140379762E-2"/>
    <n v="0.18845228548516441"/>
  </r>
  <r>
    <x v="13"/>
    <x v="7"/>
    <n v="8.0361408908203383E-2"/>
    <n v="6.732043759507042E-2"/>
    <n v="5.21061582057172E-2"/>
    <n v="9.2711467312733387E-2"/>
    <n v="0.20288362623925191"/>
    <n v="7.6533604504389965E-2"/>
    <n v="0.19215405833375901"/>
  </r>
  <r>
    <x v="13"/>
    <x v="8"/>
    <n v="7.8395512395437697E-2"/>
    <n v="7.1476952412258279E-2"/>
    <n v="5.6306606693874273E-2"/>
    <n v="9.2777480737505469E-2"/>
    <n v="0.20038229740444111"/>
    <n v="7.6904623619158882E-2"/>
    <n v="0.19184234495321686"/>
  </r>
  <r>
    <x v="13"/>
    <x v="9"/>
    <n v="7.9058019816502303E-2"/>
    <n v="6.9647723504851947E-2"/>
    <n v="5.2564663046315074E-2"/>
    <n v="9.3651331750198422E-2"/>
    <n v="0.19933444750502116"/>
    <n v="7.6709011221432422E-2"/>
    <n v="0.20124629184293213"/>
  </r>
  <r>
    <x v="13"/>
    <x v="10"/>
    <n v="7.9350970117030559E-2"/>
    <n v="6.6171533438308297E-2"/>
    <n v="5.0200518827127415E-2"/>
    <n v="9.5038124987433859E-2"/>
    <n v="0.19898496206672989"/>
    <n v="7.7530359137797961E-2"/>
    <n v="0.15194811417812215"/>
  </r>
  <r>
    <x v="13"/>
    <x v="11"/>
    <n v="7.9783943585238798E-2"/>
    <n v="6.7972097374793317E-2"/>
    <n v="5.032520886300404E-2"/>
    <n v="9.5060622709698589E-2"/>
    <n v="0.1944779923489105"/>
    <n v="7.8044659855276838E-2"/>
    <n v="0.19937467936719216"/>
  </r>
  <r>
    <x v="14"/>
    <x v="0"/>
    <n v="8.4462843104949406E-2"/>
    <n v="7.4169376881481952E-2"/>
    <n v="5.559336750040262E-2"/>
    <n v="9.8909920219485151E-2"/>
    <n v="0.19299629531048826"/>
    <n v="8.3223924765952764E-2"/>
    <n v="0.21143979361122384"/>
  </r>
  <r>
    <x v="14"/>
    <x v="1"/>
    <n v="8.6476785384009436E-2"/>
    <n v="7.3537831305802284E-2"/>
    <n v="5.509201445073212E-2"/>
    <n v="0.10027561623302737"/>
    <n v="0.20052563789452912"/>
    <n v="8.3110155598086974E-2"/>
    <n v="0.2057777160129243"/>
  </r>
  <r>
    <x v="14"/>
    <x v="2"/>
    <n v="8.512736099557025E-2"/>
    <n v="7.3583033395839811E-2"/>
    <n v="5.5343811039938143E-2"/>
    <n v="0.10089951368967849"/>
    <n v="0.20184540816305638"/>
    <n v="8.3031275801230084E-2"/>
    <n v="0.21829472912769282"/>
  </r>
  <r>
    <x v="14"/>
    <x v="3"/>
    <n v="8.4667348821532665E-2"/>
    <n v="7.1533971743659872E-2"/>
    <n v="5.6898087283791775E-2"/>
    <n v="0.10128824361610217"/>
    <n v="0.20174393542682473"/>
    <n v="8.3724909118883833E-2"/>
    <n v="0.22630827049359969"/>
  </r>
  <r>
    <x v="14"/>
    <x v="4"/>
    <n v="8.4681903257919244E-2"/>
    <n v="7.325115572805567E-2"/>
    <n v="4.7101376876290013E-2"/>
    <n v="9.9608772606020995E-2"/>
    <n v="0.2054352568443405"/>
    <n v="8.3169405067124197E-2"/>
    <n v="0.21712197800117378"/>
  </r>
  <r>
    <x v="14"/>
    <x v="5"/>
    <n v="8.3565214895412451E-2"/>
    <n v="7.382453435971624E-2"/>
    <n v="5.6444079222396748E-2"/>
    <n v="9.7666371261505014E-2"/>
    <n v="0.20887339596344878"/>
    <n v="8.1934583058774837E-2"/>
    <n v="0.20180380358728817"/>
  </r>
  <r>
    <x v="14"/>
    <x v="6"/>
    <n v="8.298579655392338E-2"/>
    <n v="7.2370522137145774E-2"/>
    <n v="6.6959970796013749E-2"/>
    <n v="9.7287607090951356E-2"/>
    <n v="0.20736378357389815"/>
    <n v="8.1049788797456723E-2"/>
    <n v="0.19957592923714734"/>
  </r>
  <r>
    <x v="14"/>
    <x v="7"/>
    <n v="8.3695367506619767E-2"/>
    <n v="7.4601907959730929E-2"/>
    <n v="5.6351732613442861E-2"/>
    <n v="9.7766517865748886E-2"/>
    <n v="0.21292162754771721"/>
    <n v="8.2083818996405156E-2"/>
    <n v="0.19607996349383958"/>
  </r>
  <r>
    <x v="14"/>
    <x v="8"/>
    <n v="8.4429014557087401E-2"/>
    <n v="7.4143999459029969E-2"/>
    <n v="5.7071458443387922E-2"/>
    <n v="9.7685937581698523E-2"/>
    <n v="0.20919310474614872"/>
    <n v="8.2019116429316835E-2"/>
    <n v="0.20476149607785921"/>
  </r>
  <r>
    <x v="14"/>
    <x v="9"/>
    <n v="8.400746619454659E-2"/>
    <n v="7.340124757587406E-2"/>
    <n v="5.7084739509623075E-2"/>
    <n v="9.8545733368754412E-2"/>
    <n v="0.21259014162260129"/>
    <n v="8.2561620756824175E-2"/>
    <n v="0.1996903520208605"/>
  </r>
  <r>
    <x v="14"/>
    <x v="10"/>
    <n v="8.503970746450161E-2"/>
    <n v="7.3177634550159881E-2"/>
    <n v="5.614184151795891E-2"/>
    <n v="0.10003053986719362"/>
    <n v="0.207996170922532"/>
    <n v="8.2895847643419632E-2"/>
    <n v="0.21650626678603402"/>
  </r>
  <r>
    <x v="14"/>
    <x v="11"/>
    <n v="8.3835635003609202E-2"/>
    <n v="7.3203261216189336E-2"/>
    <n v="5.5336423727770007E-2"/>
    <n v="9.9656472558984674E-2"/>
    <n v="0.2004154113538848"/>
    <n v="8.2324674058799119E-2"/>
    <n v="0.20819262461164392"/>
  </r>
  <r>
    <x v="15"/>
    <x v="0"/>
    <n v="8.3144193642739839E-2"/>
    <n v="7.1944545882048724E-2"/>
    <n v="5.3368404712482553E-2"/>
    <n v="9.8450208095367198E-2"/>
    <n v="0.19466063098558251"/>
    <n v="8.2348947197452046E-2"/>
    <n v="0.2067140668307883"/>
  </r>
  <r>
    <x v="15"/>
    <x v="1"/>
    <n v="8.4445790943734805E-2"/>
    <n v="7.2443004879539502E-2"/>
    <n v="5.4116148927803392E-2"/>
    <n v="9.934426740543785E-2"/>
    <n v="0.19930538609432369"/>
    <n v="8.3493960967919167E-2"/>
    <n v="0.21623148380617624"/>
  </r>
  <r>
    <x v="15"/>
    <x v="2"/>
    <n v="8.4055807533978372E-2"/>
    <n v="7.2079498914342746E-2"/>
    <n v="5.4061628964148296E-2"/>
    <n v="0.10019725283911776"/>
    <n v="0.19781736317737561"/>
    <n v="8.2386826158640555E-2"/>
    <n v="0.21204965971552639"/>
  </r>
  <r>
    <x v="15"/>
    <x v="3"/>
    <n v="8.3216613552448082E-2"/>
    <n v="7.20761475484199E-2"/>
    <n v="5.3529047505617926E-2"/>
    <n v="9.9830566380213315E-2"/>
    <n v="0.20066824333260488"/>
    <n v="8.1783058742136969E-2"/>
    <n v="0.2392465225919827"/>
  </r>
  <r>
    <x v="15"/>
    <x v="4"/>
    <n v="8.3790709383720866E-2"/>
    <n v="7.2378414248214368E-2"/>
    <n v="5.4446826209130654E-2"/>
    <n v="9.9347262112812626E-2"/>
    <n v="0.20395279245167791"/>
    <n v="8.1842709024839186E-2"/>
    <n v="0.2253112543765777"/>
  </r>
  <r>
    <x v="15"/>
    <x v="5"/>
    <n v="8.2169349491032842E-2"/>
    <n v="7.3310575766063077E-2"/>
    <n v="5.4542647366059543E-2"/>
    <n v="9.7132365486637701E-2"/>
    <n v="0.20544353576253332"/>
    <n v="8.0409072345942051E-2"/>
    <n v="0.21653897694817062"/>
  </r>
  <r>
    <x v="15"/>
    <x v="6"/>
    <n v="8.1403458161733208E-2"/>
    <n v="7.192897499152108E-2"/>
    <n v="5.5027723183883305E-2"/>
    <n v="9.6365823143387791E-2"/>
    <n v="0.20469601127919815"/>
    <n v="7.9226365995356651E-2"/>
    <n v="0.20148612935818508"/>
  </r>
  <r>
    <x v="15"/>
    <x v="7"/>
    <n v="8.191508180138124E-2"/>
    <n v="7.4132882633644023E-2"/>
    <n v="6.1734738171933562E-2"/>
    <n v="9.6067490050545906E-2"/>
    <n v="0.20594335947487963"/>
    <n v="7.9906750602295948E-2"/>
    <n v="0.19261060609332153"/>
  </r>
  <r>
    <x v="15"/>
    <x v="8"/>
    <n v="8.1230458523335936E-2"/>
    <n v="7.2294688712053162E-2"/>
    <n v="5.4989924804520363E-2"/>
    <n v="9.61957842840334E-2"/>
    <n v="0.20250911686709239"/>
    <n v="7.9284637371009672E-2"/>
    <n v="0.19439437683101249"/>
  </r>
  <r>
    <x v="15"/>
    <x v="9"/>
    <n v="8.2904838654749083E-2"/>
    <n v="7.2838327159518337E-2"/>
    <n v="5.5471220507914781E-2"/>
    <n v="9.7354461906094647E-2"/>
    <n v="0.20522359725021841"/>
    <n v="8.0654439785094692E-2"/>
    <n v="0.20653928394870544"/>
  </r>
  <r>
    <x v="15"/>
    <x v="10"/>
    <n v="8.3727652050776466E-2"/>
    <n v="7.252929741771047E-2"/>
    <n v="5.5122076911850983E-2"/>
    <n v="9.9165184772272943E-2"/>
    <n v="0.20053043832166967"/>
    <n v="8.2525213048189966E-2"/>
    <n v="0.22403825043300077"/>
  </r>
  <r>
    <x v="15"/>
    <x v="11"/>
    <n v="8.2442558714437439E-2"/>
    <n v="7.2192780339767518E-2"/>
    <n v="5.4597533920444807E-2"/>
    <n v="9.9241778002482073E-2"/>
    <n v="0.194379454254587"/>
    <n v="8.0840430614484815E-2"/>
    <n v="0.22756755073872539"/>
  </r>
  <r>
    <x v="16"/>
    <x v="0"/>
    <n v="9.4693409366563647E-2"/>
    <n v="8.4622317727379215E-2"/>
    <n v="6.5869455532126281E-2"/>
    <n v="0.11008814939348886"/>
    <n v="0.20409335640938964"/>
    <n v="9.375941517210816E-2"/>
    <n v="0.2263676688023657"/>
  </r>
  <r>
    <x v="16"/>
    <x v="1"/>
    <n v="9.6174598149375401E-2"/>
    <n v="8.286131131698686E-2"/>
    <n v="6.9927262919493513E-2"/>
    <n v="0.11104593639931905"/>
    <n v="0.21454936277454573"/>
    <n v="9.4680411201555986E-2"/>
    <n v="0.23905618917302832"/>
  </r>
  <r>
    <x v="16"/>
    <x v="2"/>
    <n v="9.603388790161578E-2"/>
    <n v="8.4436466244889721E-2"/>
    <n v="6.5336545483677413E-2"/>
    <n v="0.11192841673956805"/>
    <n v="0.20830853642324731"/>
    <n v="9.4553176476198889E-2"/>
    <n v="0.24810964810964811"/>
  </r>
  <r>
    <x v="16"/>
    <x v="3"/>
    <n v="9.5411662056498994E-2"/>
    <n v="8.2245609769637962E-2"/>
    <n v="6.6251979401110342E-2"/>
    <n v="0.11142708768664313"/>
    <n v="0.21346584524160575"/>
    <n v="9.3655784494839342E-2"/>
    <n v="0.24223546236307586"/>
  </r>
  <r>
    <x v="16"/>
    <x v="4"/>
    <n v="9.4864478515186035E-2"/>
    <n v="8.46252999050041E-2"/>
    <n v="6.5292201931123436E-2"/>
    <n v="0.10996256858397137"/>
    <n v="0.21385780465677409"/>
    <n v="9.2967155713264693E-2"/>
    <n v="0.22361474513960189"/>
  </r>
  <r>
    <x v="16"/>
    <x v="5"/>
    <n v="9.3803838522660596E-2"/>
    <n v="8.353674400181392E-2"/>
    <n v="6.5803154707604922E-2"/>
    <n v="0.10865163862250289"/>
    <n v="0.2159255859722323"/>
    <n v="9.1790553256290944E-2"/>
    <n v="0.21097472459288916"/>
  </r>
  <r>
    <x v="16"/>
    <x v="6"/>
    <n v="9.3287954490722164E-2"/>
    <n v="8.3189702704858898E-2"/>
    <n v="6.4939215995072602E-2"/>
    <n v="0.10816432014753291"/>
    <n v="0.21791412786889297"/>
    <n v="9.1204978294684658E-2"/>
    <n v="0.20204983616551095"/>
  </r>
  <r>
    <x v="16"/>
    <x v="7"/>
    <n v="9.4225790841209869E-2"/>
    <n v="8.3192593234736378E-2"/>
    <n v="6.5805278463319336E-2"/>
    <n v="0.10820924279384686"/>
    <n v="0.21704859128238554"/>
    <n v="9.2216007320867474E-2"/>
    <n v="0.18940829359991038"/>
  </r>
  <r>
    <x v="16"/>
    <x v="8"/>
    <n v="9.358630870728378E-2"/>
    <n v="8.5134735577238996E-2"/>
    <n v="6.4873611063962583E-2"/>
    <n v="0.10839483331554498"/>
    <n v="0.21645201503783576"/>
    <n v="9.1209305296881482E-2"/>
    <n v="0.18987063130808371"/>
  </r>
  <r>
    <x v="16"/>
    <x v="9"/>
    <n v="9.4476503662152295E-2"/>
    <n v="8.6096823127589178E-2"/>
    <n v="6.6384683238615821E-2"/>
    <n v="0.10917617221197859"/>
    <n v="0.21143930969869795"/>
    <n v="9.2880616893746895E-2"/>
    <n v="0.20695646872332643"/>
  </r>
  <r>
    <x v="16"/>
    <x v="10"/>
    <n v="9.605340554870645E-2"/>
    <n v="8.6480113410098577E-2"/>
    <n v="6.6446724579143385E-2"/>
    <n v="0.11134154062750332"/>
    <n v="0.21208933918414394"/>
    <n v="9.4189270901517283E-2"/>
    <n v="0.21068672526115706"/>
  </r>
  <r>
    <x v="16"/>
    <x v="11"/>
    <n v="9.4621275533701782E-2"/>
    <n v="8.2672239718517976E-2"/>
    <n v="6.3797828454984537E-2"/>
    <n v="0.11102477239339049"/>
    <n v="0.20477503592313062"/>
    <n v="9.2198492621836714E-2"/>
    <n v="0.21569767641907725"/>
  </r>
  <r>
    <x v="17"/>
    <x v="0"/>
    <n v="9.8444078627763346E-2"/>
    <n v="8.9136497317232999E-2"/>
    <n v="6.9374819228247883E-2"/>
    <n v="0.1156471923547598"/>
    <n v="0.20507374141295387"/>
    <n v="9.6642463028923736E-2"/>
    <n v="0.22038613128393147"/>
  </r>
  <r>
    <x v="17"/>
    <x v="1"/>
    <n v="0.10163152774077185"/>
    <n v="9.145057552840373E-2"/>
    <n v="6.903342414014263E-2"/>
    <n v="0.11616074026790056"/>
    <n v="0.21095880716933321"/>
    <n v="9.9540546439877003E-2"/>
    <n v="0.21841471959616859"/>
  </r>
  <r>
    <x v="17"/>
    <x v="2"/>
    <n v="0.10148892567147898"/>
    <n v="8.8460787413082942E-2"/>
    <n v="6.9099003888274196E-2"/>
    <n v="0.11656058521558631"/>
    <n v="0.21378772247594277"/>
    <n v="9.9888011916332856E-2"/>
    <n v="0.21714747409159163"/>
  </r>
  <r>
    <x v="17"/>
    <x v="3"/>
    <n v="0.10050290184457333"/>
    <n v="8.9472489698814217E-2"/>
    <n v="6.9305305016775259E-2"/>
    <n v="0.11648674198924221"/>
    <n v="0.21539878286652051"/>
    <n v="9.8441388768891885E-2"/>
    <n v="0.2116099194725293"/>
  </r>
  <r>
    <x v="17"/>
    <x v="4"/>
    <n v="0.10059977768016438"/>
    <n v="8.9800320488399296E-2"/>
    <n v="7.0042783251420118E-2"/>
    <n v="0.11538100784009364"/>
    <n v="0.21897675721664842"/>
    <n v="9.8321312045125467E-2"/>
    <n v="0.20166295488387889"/>
  </r>
  <r>
    <x v="17"/>
    <x v="5"/>
    <n v="9.9722028826736031E-2"/>
    <n v="9.0461255500378007E-2"/>
    <n v="7.0087384580971343E-2"/>
    <n v="0.1142705537642343"/>
    <n v="0.21821870403737498"/>
    <n v="9.6934278200446033E-2"/>
    <n v="0.195163526334939"/>
  </r>
  <r>
    <x v="17"/>
    <x v="6"/>
    <n v="9.93087540947164E-2"/>
    <n v="8.8781354830589798E-2"/>
    <n v="6.9629527101588012E-2"/>
    <n v="0.11323216486093579"/>
    <n v="0.2128661923671715"/>
    <n v="9.631364255117783E-2"/>
    <n v="0.18278381328184032"/>
  </r>
  <r>
    <x v="17"/>
    <x v="7"/>
    <n v="9.9370888298968951E-2"/>
    <n v="9.0212657379289296E-2"/>
    <n v="7.0379352320836711E-2"/>
    <n v="0.11322422344817511"/>
    <n v="0.21762162421134346"/>
    <n v="9.7270247455136349E-2"/>
    <n v="0.1839872587650758"/>
  </r>
  <r>
    <x v="17"/>
    <x v="8"/>
    <n v="9.8042938859007375E-2"/>
    <n v="8.9197976110607868E-2"/>
    <n v="6.9029850145319469E-2"/>
    <n v="0.11281121046908706"/>
    <n v="0.2155402041334103"/>
    <n v="9.5340633839270425E-2"/>
    <n v="0.17967293757518596"/>
  </r>
  <r>
    <x v="17"/>
    <x v="9"/>
    <n v="0.1000197652007085"/>
    <n v="9.0439980878720475E-2"/>
    <n v="6.9961745044303664E-2"/>
    <n v="0.11404328513048144"/>
    <n v="0.21554786984838006"/>
    <n v="9.7112417670769294E-2"/>
    <n v="0.18923653762105216"/>
  </r>
  <r>
    <x v="17"/>
    <x v="10"/>
    <n v="0.1011006004620751"/>
    <n v="9.0740883824430074E-2"/>
    <n v="6.9329904274818221E-2"/>
    <n v="0.11593077691778927"/>
    <n v="0.21349022957498781"/>
    <n v="9.8013786113982621E-2"/>
    <n v="0.20351253123343682"/>
  </r>
  <r>
    <x v="17"/>
    <x v="11"/>
    <n v="0.10009481493078555"/>
    <n v="9.0089328670374419E-2"/>
    <n v="6.9011174390802607E-2"/>
    <n v="0.11665672111267708"/>
    <n v="0.2101002657343452"/>
    <n v="9.7589935863357541E-2"/>
    <n v="0.20966390405488564"/>
  </r>
  <r>
    <x v="18"/>
    <x v="0"/>
    <n v="9.9145650510407912E-2"/>
    <n v="8.8781868940534567E-2"/>
    <n v="6.7895253404479522E-2"/>
    <n v="0.11522126073791077"/>
    <n v="0.20718169815494669"/>
    <n v="9.6405281925326089E-2"/>
    <n v="0.20016289711183718"/>
  </r>
  <r>
    <x v="18"/>
    <x v="1"/>
    <n v="0.10151668684809642"/>
    <n v="9.0013603284102087E-2"/>
    <n v="6.7552596876522444E-2"/>
    <n v="0.11733003884643071"/>
    <n v="0.2123793857394371"/>
    <n v="9.8287210513963288E-2"/>
    <n v="0.21363082104579736"/>
  </r>
  <r>
    <x v="18"/>
    <x v="2"/>
    <n v="0.10118752611753591"/>
    <n v="8.926975852571653E-2"/>
    <n v="6.8404990480874492E-2"/>
    <n v="0.11709232332854057"/>
    <n v="0.21221459361766071"/>
    <n v="9.7605574048268307E-2"/>
    <n v="0.20714738463214505"/>
  </r>
  <r>
    <x v="18"/>
    <x v="3"/>
    <n v="0.10028989364009211"/>
    <n v="8.9849911494686768E-2"/>
    <n v="6.9692599660524046E-2"/>
    <n v="0.11621161244924694"/>
    <n v="0.2139261273774708"/>
    <n v="9.7328866954809273E-2"/>
    <n v="0.20498792264541185"/>
  </r>
  <r>
    <x v="18"/>
    <x v="4"/>
    <n v="0.1005201192764827"/>
    <n v="9.0029018347165896E-2"/>
    <n v="6.8114705435542183E-2"/>
    <n v="0.11528959980900357"/>
    <n v="0.21687193535652396"/>
    <n v="9.7258316600268416E-2"/>
    <n v="0.19691982906539318"/>
  </r>
  <r>
    <x v="18"/>
    <x v="5"/>
    <n v="9.9061633290494347E-2"/>
    <n v="0.10043310744385593"/>
    <n v="6.8059049492419157E-2"/>
    <n v="0.1135330124106662"/>
    <n v="0.21665339724170468"/>
    <n v="9.6096890604755708E-2"/>
    <n v="0.17946694790618467"/>
  </r>
  <r>
    <x v="18"/>
    <x v="6"/>
    <n v="9.9307999664306312E-2"/>
    <n v="7.8988248435666542E-2"/>
    <n v="6.9137204955517603E-2"/>
    <n v="0.11363324310059855"/>
    <n v="0.21917823062261507"/>
    <n v="9.692808543270752E-2"/>
    <n v="0.18231307483236897"/>
  </r>
  <r>
    <x v="18"/>
    <x v="7"/>
    <n v="9.9045309228787889E-2"/>
    <n v="8.9635754936795334E-2"/>
    <n v="6.8808378853623273E-2"/>
    <n v="0.11358459215236665"/>
    <n v="0.21903355488935347"/>
    <n v="9.6213911677482722E-2"/>
    <n v="0.18378520798912806"/>
  </r>
  <r>
    <x v="18"/>
    <x v="8"/>
    <n v="9.8370262389180549E-2"/>
    <n v="8.9796615136684715E-2"/>
    <n v="6.8290777087409202E-2"/>
    <n v="0.11312502010216526"/>
    <n v="0.21417384676896817"/>
    <n v="9.5297149108285809E-2"/>
    <n v="0.17915696310037324"/>
  </r>
  <r>
    <x v="18"/>
    <x v="9"/>
    <n v="9.9975549267907804E-2"/>
    <n v="9.1125570211316884E-2"/>
    <n v="6.8946540922249583E-2"/>
    <n v="0.11425233873824135"/>
    <n v="0.21482055267415409"/>
    <n v="9.7101386833852457E-2"/>
    <n v="0.18835526832546409"/>
  </r>
  <r>
    <x v="18"/>
    <x v="10"/>
    <n v="0.10121992472424275"/>
    <n v="9.1874354482144274E-2"/>
    <n v="6.7008016374014462E-2"/>
    <n v="0.11659387027092165"/>
    <n v="0.21145746636362342"/>
    <n v="9.7733693846519004E-2"/>
    <n v="0.20601522270766354"/>
  </r>
  <r>
    <x v="18"/>
    <x v="11"/>
    <n v="0.10083237856038903"/>
    <n v="9.065746885353157E-2"/>
    <n v="6.6963897300742245E-2"/>
    <n v="0.11599520954871603"/>
    <n v="0.20988151124842602"/>
    <n v="9.7532422648425543E-2"/>
    <n v="0.20812706471261572"/>
  </r>
  <r>
    <x v="19"/>
    <x v="0"/>
    <n v="0.11733497405029499"/>
    <n v="0.10928879600735279"/>
    <n v="8.4089083836900086E-2"/>
    <n v="0.13294000708299825"/>
    <n v="0.1882535963245939"/>
    <n v="0.11501175158527201"/>
    <n v="0.22395191268838471"/>
  </r>
  <r>
    <x v="19"/>
    <x v="1"/>
    <n v="0.11999923232723179"/>
    <n v="0.10782708237245302"/>
    <n v="8.5229170688917305E-2"/>
    <n v="0.13271035193115002"/>
    <n v="0.22862207853512345"/>
    <n v="0.11767198372304824"/>
    <n v="0.21392032179589085"/>
  </r>
  <r>
    <x v="19"/>
    <x v="2"/>
    <n v="0.11949473804384084"/>
    <n v="0.10566369473098969"/>
    <n v="8.566555174584807E-2"/>
    <n v="0.1333959075063495"/>
    <n v="0.23118250207290517"/>
    <n v="0.11652756906944345"/>
    <n v="0.21318855266364792"/>
  </r>
  <r>
    <x v="19"/>
    <x v="3"/>
    <n v="0.11899242965050001"/>
    <n v="0.11016468413483338"/>
    <n v="8.6851739803270031E-2"/>
    <n v="0.13353379191807224"/>
    <n v="0.23372991263830289"/>
    <n v="0.11518002184467629"/>
    <n v="0.2158962171130922"/>
  </r>
  <r>
    <x v="19"/>
    <x v="4"/>
    <n v="0.10944625445383975"/>
    <n v="9.8703869226693039E-2"/>
    <n v="9.0569091378881819E-2"/>
    <n v="0.12351499790879046"/>
    <n v="0.23805656927110502"/>
    <n v="0.10600504117775272"/>
    <n v="0.2092275343477438"/>
  </r>
  <r>
    <x v="19"/>
    <x v="5"/>
    <n v="0.10527570601183443"/>
    <n v="9.8511577606680611E-2"/>
    <n v="9.2926843324232108E-2"/>
    <n v="0.12109538845562064"/>
    <n v="0.238489652241577"/>
    <n v="0.10227236273191842"/>
    <n v="0.19826293377710341"/>
  </r>
  <r>
    <x v="19"/>
    <x v="6"/>
    <n v="0.10439947378380489"/>
    <n v="9.8474531706225263E-2"/>
    <n v="9.1797020241983537E-2"/>
    <n v="0.12120049773725167"/>
    <n v="0.2396167814310271"/>
    <n v="0.10114098695887891"/>
    <n v="0.18902739618494388"/>
  </r>
  <r>
    <x v="19"/>
    <x v="7"/>
    <n v="0.10518702229835934"/>
    <n v="9.8765994723015255E-2"/>
    <n v="9.3052164248224059E-2"/>
    <n v="0.12144027412435909"/>
    <n v="0.23907325073253394"/>
    <n v="0.10211934429301546"/>
    <n v="0.18753003302810914"/>
  </r>
  <r>
    <x v="19"/>
    <x v="8"/>
    <n v="0.10516464621451176"/>
    <n v="9.9205200880499833E-2"/>
    <n v="9.1767219313144063E-2"/>
    <n v="0.12173003228669069"/>
    <n v="0.25768115345409598"/>
    <n v="0.10054288398678277"/>
    <n v="0.19943310584252461"/>
  </r>
  <r>
    <x v="19"/>
    <x v="9"/>
    <n v="0.10602261718300678"/>
    <n v="9.8890222842252851E-2"/>
    <n v="9.1422553211842575E-2"/>
    <n v="0.12159601308156605"/>
    <n v="0.25703145024545965"/>
    <n v="0.10123833707106646"/>
    <n v="0.20405288988971648"/>
  </r>
  <r>
    <x v="19"/>
    <x v="10"/>
    <n v="0.10693131258241226"/>
    <n v="9.9398731979718352E-2"/>
    <n v="9.0039876633795271E-2"/>
    <n v="0.12154997606157873"/>
    <n v="0.25568761191542233"/>
    <n v="0.10219605558429511"/>
    <n v="0.21892096701124336"/>
  </r>
  <r>
    <x v="19"/>
    <x v="11"/>
    <n v="0.10674206457734788"/>
    <n v="9.8981934801773738E-2"/>
    <n v="9.3595730953346529E-2"/>
    <n v="0.12187486727081429"/>
    <n v="0.24969300961009133"/>
    <n v="0.10073185721261484"/>
    <n v="0.22389945904920644"/>
  </r>
  <r>
    <x v="20"/>
    <x v="0"/>
    <n v="0.10523758437623487"/>
    <n v="9.8081537825466691E-2"/>
    <n v="8.9049116717206264E-2"/>
    <n v="0.12002301071008774"/>
    <n v="0.24570990707979823"/>
    <n v="9.9188123619064733E-2"/>
    <n v="0.19731319822939564"/>
  </r>
  <r>
    <x v="20"/>
    <x v="1"/>
    <n v="0.10705955868958535"/>
    <n v="9.9775213143169755E-2"/>
    <n v="8.922795671908966E-2"/>
    <n v="0.11967177208939417"/>
    <n v="0.2480895250352112"/>
    <n v="0.10180392857287819"/>
    <n v="0.2053170998121778"/>
  </r>
  <r>
    <x v="20"/>
    <x v="2"/>
    <n v="0.10673268634355072"/>
    <n v="9.8678397099645432E-2"/>
    <n v="8.6971991892676487E-2"/>
    <n v="0.11971720362872673"/>
    <n v="0.25085124243234297"/>
    <n v="0.10276377686940903"/>
    <n v="0.20573956008925726"/>
  </r>
  <r>
    <x v="20"/>
    <x v="3"/>
    <n v="0.10469968872586158"/>
    <n v="9.7300781827309696E-2"/>
    <n v="8.6647885044743286E-2"/>
    <n v="0.12004074741640922"/>
    <n v="0.25411393026261619"/>
    <n v="0.10034797959332095"/>
    <n v="0.21987595810660582"/>
  </r>
  <r>
    <x v="20"/>
    <x v="4"/>
    <n v="0.1053763564044445"/>
    <n v="9.7650635387390911E-2"/>
    <n v="8.5991371908865716E-2"/>
    <n v="0.11970392816408865"/>
    <n v="0.25816172996968401"/>
    <n v="0.1020770029296392"/>
    <n v="0.20968378411060504"/>
  </r>
  <r>
    <x v="20"/>
    <x v="5"/>
    <n v="0.10276994159883163"/>
    <n v="9.7385871418536316E-2"/>
    <n v="8.7533585478290418E-2"/>
    <n v="0.11989137626891486"/>
    <n v="0.25713188429648132"/>
    <n v="9.9827631266765471E-2"/>
    <n v="0.19262757122369914"/>
  </r>
  <r>
    <x v="20"/>
    <x v="6"/>
    <n v="0.10279460482157519"/>
    <n v="9.7603984141079805E-2"/>
    <n v="9.0823323788225205E-2"/>
    <n v="0.11984218835984689"/>
    <n v="0.25735251284888605"/>
    <n v="9.9400325746355073E-2"/>
    <n v="0.18830896899005728"/>
  </r>
  <r>
    <x v="20"/>
    <x v="7"/>
    <n v="0.10190696677156824"/>
    <n v="9.6783406361938856E-2"/>
    <n v="8.9601027932479843E-2"/>
    <n v="0.1199741543010117"/>
    <n v="0.2569691777864001"/>
    <n v="9.9211802736018373E-2"/>
    <n v="0.18352054921425889"/>
  </r>
  <r>
    <x v="20"/>
    <x v="8"/>
    <n v="0.10239584955568394"/>
    <n v="9.7185489567504418E-2"/>
    <n v="9.0838061598617223E-2"/>
    <n v="0.11978931379603612"/>
    <n v="0.25415141643905564"/>
    <n v="9.880905597114624E-2"/>
    <n v="0.18601575153871072"/>
  </r>
  <r>
    <x v="20"/>
    <x v="9"/>
    <n v="0.10410883527952164"/>
    <n v="9.8748763905522105E-2"/>
    <n v="8.9650712590594789E-2"/>
    <n v="0.11964912092455732"/>
    <n v="0.25323430518040119"/>
    <n v="0.10068747410005065"/>
    <n v="0.19709650104512699"/>
  </r>
  <r>
    <x v="20"/>
    <x v="10"/>
    <n v="0.10534382721142503"/>
    <n v="9.8553619623225189E-2"/>
    <n v="8.6850252066050571E-2"/>
    <n v="0.11900172433463549"/>
    <n v="0.25032691260604945"/>
    <n v="0.10133186609954301"/>
    <n v="0.19588098502085022"/>
  </r>
  <r>
    <x v="20"/>
    <x v="11"/>
    <n v="0.10565045539432524"/>
    <n v="9.9045648521319182E-2"/>
    <n v="9.0463474750134582E-2"/>
    <n v="0.11984425270312031"/>
    <n v="0.24734484654610731"/>
    <n v="0.10163358977220759"/>
    <n v="0.21390167061679866"/>
  </r>
  <r>
    <x v="21"/>
    <x v="0"/>
    <n v="9.9048349063492996E-2"/>
    <n v="9.1944705972467344E-2"/>
    <n v="8.212937979983316E-2"/>
    <n v="0.11420870281415378"/>
    <n v="0.23966863336418368"/>
    <n v="9.5910668061742185E-2"/>
    <n v="0.18903266811486955"/>
  </r>
  <r>
    <x v="21"/>
    <x v="1"/>
    <n v="0.10026670155438683"/>
    <n v="9.3097224733051293E-2"/>
    <n v="8.578037032878856E-2"/>
    <n v="0.11387213663273192"/>
    <n v="0.24359422763247962"/>
    <n v="9.6090612809733203E-2"/>
    <n v="0.20888962870416783"/>
  </r>
  <r>
    <x v="21"/>
    <x v="2"/>
    <n v="0.10034465733307579"/>
    <n v="9.3003177337216053E-2"/>
    <n v="8.6176964261146696E-2"/>
    <n v="0.11441098859108964"/>
    <n v="0.24688344947283139"/>
    <n v="9.5494055156231925E-2"/>
    <n v="0.22106984659275755"/>
  </r>
  <r>
    <x v="21"/>
    <x v="3"/>
    <n v="9.9812011252418578E-2"/>
    <n v="9.2411951200096557E-2"/>
    <n v="8.6246479495823605E-2"/>
    <n v="0.11413818243725674"/>
    <n v="0.24944702467510105"/>
    <n v="9.5399037819675694E-2"/>
    <n v="0.21481571949324729"/>
  </r>
  <r>
    <x v="21"/>
    <x v="4"/>
    <n v="9.865828711411162E-2"/>
    <n v="9.2254191748677661E-2"/>
    <n v="8.4210723453965408E-2"/>
    <n v="0.11380057287994362"/>
    <n v="0.25085776314858749"/>
    <n v="9.4938702099845604E-2"/>
    <n v="0.19925874492838949"/>
  </r>
  <r>
    <x v="21"/>
    <x v="5"/>
    <n v="9.8132086538675764E-2"/>
    <n v="9.2380134581072609E-2"/>
    <n v="8.4702252640577277E-2"/>
    <n v="0.11400494369398161"/>
    <n v="0.25359555359413027"/>
    <n v="9.4289645975695141E-2"/>
    <n v="0.20447494655264564"/>
  </r>
  <r>
    <x v="21"/>
    <x v="6"/>
    <n v="9.7367344936277758E-2"/>
    <n v="9.1792438581503585E-2"/>
    <n v="8.453747322445028E-2"/>
    <n v="0.11398920280567448"/>
    <n v="0.25593217641699484"/>
    <n v="9.3078273620962507E-2"/>
    <n v="0.18887514440004202"/>
  </r>
  <r>
    <x v="21"/>
    <x v="7"/>
    <n v="9.6886215100900383E-2"/>
    <n v="9.2588048893774505E-2"/>
    <n v="8.538211392066139E-2"/>
    <n v="0.11408719584829775"/>
    <n v="0.24906444721143356"/>
    <n v="9.3390052871733326E-2"/>
    <n v="0.18744166815300048"/>
  </r>
  <r>
    <x v="21"/>
    <x v="8"/>
    <n v="9.6575866653114406E-2"/>
    <n v="9.2133666700991559E-2"/>
    <n v="8.431636578075688E-2"/>
    <n v="0.1140045256386346"/>
    <n v="0.25046637088981977"/>
    <n v="9.2544101833554757E-2"/>
    <n v="0.18726470933270767"/>
  </r>
  <r>
    <x v="21"/>
    <x v="9"/>
    <n v="9.9016193944040584E-2"/>
    <n v="9.2907499586209669E-2"/>
    <n v="8.4151002734715166E-2"/>
    <n v="0.11380212131958468"/>
    <n v="0.24696478966818708"/>
    <n v="9.5222033982067175E-2"/>
    <n v="0.20223560442970462"/>
  </r>
  <r>
    <x v="21"/>
    <x v="10"/>
    <n v="0.1009029183003961"/>
    <n v="9.3778818359640387E-2"/>
    <n v="8.4115221463835044E-2"/>
    <n v="0.11487251555829961"/>
    <n v="0.24610260729409875"/>
    <n v="9.6044975690138937E-2"/>
    <n v="0.22232487622831174"/>
  </r>
  <r>
    <x v="21"/>
    <x v="11"/>
    <n v="0.10023042472690256"/>
    <n v="9.3084248567726832E-2"/>
    <n v="8.6324451820281492E-2"/>
    <n v="0.11479368951366931"/>
    <n v="0.24244887183858607"/>
    <n v="9.5593596767650363E-2"/>
    <n v="0.2329656142360263"/>
  </r>
  <r>
    <x v="22"/>
    <x v="0"/>
    <n v="9.9465919051240678E-2"/>
    <n v="9.2695064953237413E-2"/>
    <n v="8.2578074890355388E-2"/>
    <n v="0.11425649460101812"/>
    <n v="0.24118163646724136"/>
    <n v="9.5620191126885995E-2"/>
    <n v="0.22741464347465798"/>
  </r>
  <r>
    <x v="22"/>
    <x v="1"/>
    <n v="0.10141690526880646"/>
    <n v="9.3814166787818315E-2"/>
    <n v="8.2512740416164063E-2"/>
    <n v="0.1144364489977599"/>
    <n v="0.24999463124349636"/>
    <n v="9.5673135134232201E-2"/>
    <n v="0.23333993610762241"/>
  </r>
  <r>
    <x v="22"/>
    <x v="2"/>
    <n v="0.10036907560146423"/>
    <n v="9.313129042515976E-2"/>
    <n v="8.3226765428565233E-2"/>
    <n v="0.11448668655166044"/>
    <n v="0.24685852909191366"/>
    <n v="9.5618557874316598E-2"/>
    <n v="0.23366896920391236"/>
  </r>
  <r>
    <x v="22"/>
    <x v="3"/>
    <n v="9.8278402003117049E-2"/>
    <n v="9.1609736995614949E-2"/>
    <n v="8.2331175010756472E-2"/>
    <n v="0.11409791621344595"/>
    <n v="0.24765747379944814"/>
    <n v="9.3318530061987898E-2"/>
    <n v="0.220373421558102"/>
  </r>
  <r>
    <x v="22"/>
    <x v="4"/>
    <n v="0.10006341317518193"/>
    <n v="9.3111219193081476E-2"/>
    <n v="8.419322069512146E-2"/>
    <n v="0.1140728464022288"/>
    <n v="0.25092981390602193"/>
    <n v="9.5238983051208731E-2"/>
    <n v="0.21347417903977456"/>
  </r>
  <r>
    <x v="22"/>
    <x v="5"/>
    <n v="9.7955218030806146E-2"/>
    <n v="9.2441904266528999E-2"/>
    <n v="8.2795697538785559E-2"/>
    <n v="0.11408434887712002"/>
    <n v="0.24953373225861356"/>
    <n v="9.3963688319043476E-2"/>
    <n v="0.19608755231077146"/>
  </r>
  <r>
    <x v="22"/>
    <x v="6"/>
    <n v="9.7791222353530896E-2"/>
    <n v="9.2904894978958055E-2"/>
    <n v="8.3305598168112865E-2"/>
    <n v="0.11415949109712784"/>
    <n v="0.25272347421575203"/>
    <n v="9.374621543640585E-2"/>
    <n v="0.1975023998845836"/>
  </r>
  <r>
    <x v="22"/>
    <x v="7"/>
    <n v="9.7965981043464934E-2"/>
    <n v="9.3103927933313166E-2"/>
    <n v="8.3442770895895108E-2"/>
    <n v="0.11417104630688263"/>
    <n v="0.25432641046253246"/>
    <n v="9.4943086466293652E-2"/>
    <n v="0.19511355351216061"/>
  </r>
  <r>
    <x v="22"/>
    <x v="8"/>
    <n v="9.6540230684808007E-2"/>
    <n v="9.2150165937234518E-2"/>
    <n v="8.1552628413991538E-2"/>
    <n v="0.11415850453519076"/>
    <n v="0.24948470196596256"/>
    <n v="9.2083304225541743E-2"/>
    <n v="0.19619305127335926"/>
  </r>
  <r>
    <x v="22"/>
    <x v="9"/>
    <n v="9.8998868468507487E-2"/>
    <n v="9.3618628180222568E-2"/>
    <n v="8.3077877179798559E-2"/>
    <n v="0.11399132690770873"/>
    <n v="0.25039392331904736"/>
    <n v="9.4265123519775548E-2"/>
    <n v="0.20894823632785464"/>
  </r>
  <r>
    <x v="22"/>
    <x v="10"/>
    <n v="0.10049467890197987"/>
    <n v="9.4299040848613902E-2"/>
    <n v="8.3344633591856454E-2"/>
    <n v="0.11438036476608684"/>
    <n v="0.2470375897968389"/>
    <n v="9.5582033893790053E-2"/>
    <n v="0.23801637508206852"/>
  </r>
  <r>
    <x v="22"/>
    <x v="11"/>
    <n v="9.9944234457389064E-2"/>
    <n v="9.3385312599470624E-2"/>
    <n v="8.2568699617209931E-2"/>
    <n v="0.11483631655575481"/>
    <n v="0.24426057653844727"/>
    <n v="9.4183586978193817E-2"/>
    <n v="0.22991279027863867"/>
  </r>
  <r>
    <x v="23"/>
    <x v="0"/>
    <n v="9.5029335252182184E-2"/>
    <n v="8.8851188052194358E-2"/>
    <n v="8.2378323743653753E-2"/>
    <n v="0.10979976907001462"/>
    <n v="0.23495590733705179"/>
    <n v="9.0365774354116954E-2"/>
    <n v="0.22157881288629538"/>
  </r>
  <r>
    <x v="23"/>
    <x v="1"/>
    <n v="9.7133581143702241E-2"/>
    <n v="8.8111687541106001E-2"/>
    <n v="7.9465025014065896E-2"/>
    <n v="0.1100839164401361"/>
    <n v="0.23918456012299211"/>
    <n v="9.2141260363848176E-2"/>
    <n v="0.23092660189379616"/>
  </r>
  <r>
    <x v="23"/>
    <x v="2"/>
    <n v="9.7495112562229633E-2"/>
    <n v="8.9268655101370109E-2"/>
    <n v="7.8936706051596472E-2"/>
    <n v="0.10986177971252589"/>
    <n v="0.24621543845288105"/>
    <n v="9.2204450222459947E-2"/>
    <n v="0.23450366623003147"/>
  </r>
  <r>
    <x v="23"/>
    <x v="3"/>
    <n v="9.6893986962947667E-2"/>
    <n v="8.8623195993428522E-2"/>
    <n v="8.0681586203977612E-2"/>
    <n v="0.10977373242171443"/>
    <n v="0.24405620329766553"/>
    <n v="9.0899042049272877E-2"/>
    <n v="0.22863925215126812"/>
  </r>
  <r>
    <x v="23"/>
    <x v="4"/>
    <n v="9.5760454388801014E-2"/>
    <n v="8.8678306621589723E-2"/>
    <n v="8.2063892661584037E-2"/>
    <n v="0.10967560148883938"/>
    <n v="0.2478416411227761"/>
    <n v="8.9717524430672366E-2"/>
    <n v="0.22774810729911751"/>
  </r>
  <r>
    <x v="23"/>
    <x v="5"/>
    <n v="9.4255733699897634E-2"/>
    <n v="8.8374885582711449E-2"/>
    <n v="7.8727797353995224E-2"/>
    <n v="0.10968038285774746"/>
    <n v="0.24899566549405222"/>
    <n v="8.9659830335708748E-2"/>
    <n v="0.20405872280138107"/>
  </r>
  <r>
    <x v="23"/>
    <x v="6"/>
    <n v="9.4163925723942457E-2"/>
    <n v="8.8749892328623958E-2"/>
    <n v="8.0315116887560198E-2"/>
    <n v="0.10968938589694267"/>
    <n v="0.25136029645725561"/>
    <n v="8.9381557928216032E-2"/>
    <n v="0.20386057737418808"/>
  </r>
  <r>
    <x v="23"/>
    <x v="7"/>
    <n v="9.3605810820891158E-2"/>
    <n v="8.8152704965706319E-2"/>
    <n v="8.1067987314420165E-2"/>
    <n v="0.10974793965733956"/>
    <n v="0.25009830701153096"/>
    <n v="8.9182024133845086E-2"/>
    <n v="0.20575253763583967"/>
  </r>
  <r>
    <x v="23"/>
    <x v="8"/>
    <n v="9.3279708383662494E-2"/>
    <n v="8.7548252262515502E-2"/>
    <n v="8.097882962602565E-2"/>
    <n v="0.10975518961783536"/>
    <n v="0.24679758583334033"/>
    <n v="8.8919382575127326E-2"/>
    <n v="0.20195580837852706"/>
  </r>
  <r>
    <x v="23"/>
    <x v="9"/>
    <n v="9.4300669583881877E-2"/>
    <n v="8.8617714883314533E-2"/>
    <n v="8.1922480153119995E-2"/>
    <n v="0.10957424340527722"/>
    <n v="0.24568049097297798"/>
    <n v="8.9683299784764275E-2"/>
    <n v="0.21420005276659762"/>
  </r>
  <r>
    <x v="23"/>
    <x v="10"/>
    <n v="9.7271598848196625E-2"/>
    <n v="8.9682268611341875E-2"/>
    <n v="7.8321807536584839E-2"/>
    <n v="0.11550252107250752"/>
    <n v="0.2426950723890105"/>
    <n v="9.3052673266905361E-2"/>
    <n v="0.32771840238299454"/>
  </r>
  <r>
    <x v="23"/>
    <x v="11"/>
    <n v="9.7194331848186655E-2"/>
    <n v="8.969224507133515E-2"/>
    <n v="7.9785167823113373E-2"/>
    <n v="0.1160874675961977"/>
    <n v="0.24080463451962333"/>
    <n v="9.1737047579974196E-2"/>
    <n v="0.33756307513845762"/>
  </r>
  <r>
    <x v="24"/>
    <x v="0"/>
    <n v="9.8463029904574187E-2"/>
    <n v="9.04834437468338E-2"/>
    <n v="7.8735366638294141E-2"/>
    <n v="0.11671315600241959"/>
    <n v="0.23918341766160575"/>
    <n v="9.2426805604547496E-2"/>
    <n v="0.30814098771122306"/>
  </r>
  <r>
    <x v="24"/>
    <x v="1"/>
    <n v="0.10093735356415501"/>
    <n v="9.1061386528538152E-2"/>
    <n v="8.0409886864319477E-2"/>
    <n v="0.11679994615611883"/>
    <n v="0.24350662822037383"/>
    <n v="9.4749816285285671E-2"/>
    <n v="0.33022346448689777"/>
  </r>
  <r>
    <x v="24"/>
    <x v="2"/>
    <n v="9.9943227279527175E-2"/>
    <n v="9.0727801724135568E-2"/>
    <n v="8.1849239535720375E-2"/>
    <n v="0.11806465083452075"/>
    <n v="0.24583776753192407"/>
    <n v="9.489465012163617E-2"/>
    <n v="0.32817251182041801"/>
  </r>
  <r>
    <x v="24"/>
    <x v="3"/>
    <n v="0.10003167339051805"/>
    <n v="8.9969328157870995E-2"/>
    <n v="8.4673570659427613E-2"/>
    <n v="0.11826916447472087"/>
    <n v="0.24798009581534841"/>
    <n v="9.3953339661266372E-2"/>
    <n v="0.34435878776497097"/>
  </r>
  <r>
    <x v="24"/>
    <x v="4"/>
    <n v="9.8291790766889681E-2"/>
    <n v="8.932532016310557E-2"/>
    <n v="7.6979339806004771E-2"/>
    <n v="0.11631335885539244"/>
    <n v="0.24923228731029087"/>
    <n v="9.3299530684810741E-2"/>
    <n v="0.31118961911618498"/>
  </r>
  <r>
    <x v="24"/>
    <x v="5"/>
    <n v="9.6508067551953028E-2"/>
    <n v="8.9422921138591321E-2"/>
    <n v="8.1056886105537462E-2"/>
    <n v="0.11559892485382696"/>
    <n v="0.25077836029525252"/>
    <n v="9.1906307350719946E-2"/>
    <n v="0.27590260271456957"/>
  </r>
  <r>
    <x v="24"/>
    <x v="6"/>
    <n v="9.567878200036746E-2"/>
    <n v="8.8832529772618948E-2"/>
    <n v="8.3148071628585909E-2"/>
    <n v="0.11535180877435462"/>
    <n v="0.25253299718711963"/>
    <n v="9.1132444682882313E-2"/>
    <n v="0.26204128116853603"/>
  </r>
  <r>
    <x v="24"/>
    <x v="7"/>
    <n v="9.6361283834796072E-2"/>
    <n v="8.9453715885912971E-2"/>
    <n v="7.9970696331509258E-2"/>
    <n v="0.1153750598096149"/>
    <n v="0.25466596230479976"/>
    <n v="9.252431038796903E-2"/>
    <n v="0.26420654478766692"/>
  </r>
  <r>
    <x v="24"/>
    <x v="8"/>
    <n v="9.5974215251315276E-2"/>
    <n v="8.9617805012838295E-2"/>
    <n v="8.16292113618073E-2"/>
    <n v="0.11533082508331868"/>
    <n v="0.24903004997051104"/>
    <n v="9.213201281449257E-2"/>
    <n v="0.22210089816409412"/>
  </r>
  <r>
    <x v="24"/>
    <x v="9"/>
    <n v="9.7129617515909206E-2"/>
    <n v="8.9755503928311595E-2"/>
    <n v="8.4789183703169776E-2"/>
    <n v="0.11585422781940226"/>
    <n v="0.24774004387364845"/>
    <n v="9.2593481641177075E-2"/>
    <n v="0.20038450689326892"/>
  </r>
  <r>
    <x v="24"/>
    <x v="10"/>
    <n v="9.89690699277955E-2"/>
    <n v="9.0249316010747122E-2"/>
    <n v="7.9843469227170796E-2"/>
    <n v="0.11794129765445756"/>
    <n v="0.24599869156537715"/>
    <n v="9.5025973520135962E-2"/>
    <n v="0.21758172453067537"/>
  </r>
  <r>
    <x v="24"/>
    <x v="11"/>
    <n v="9.953239344549672E-2"/>
    <n v="9.0429637714345465E-2"/>
    <n v="8.2384624867610876E-2"/>
    <n v="0.11775098609389457"/>
    <n v="0.24384436341641824"/>
    <n v="9.4834778989262639E-2"/>
    <n v="0.23633771002409862"/>
  </r>
  <r>
    <x v="25"/>
    <x v="0"/>
    <n v="9.6835991254446557E-2"/>
    <n v="8.8131099898520027E-2"/>
    <n v="8.0522860819215086E-2"/>
    <n v="0.11572200336007217"/>
    <n v="0.239440986116464"/>
    <n v="9.2144001054450031E-2"/>
    <n v="0.23722290659410419"/>
  </r>
  <r>
    <x v="25"/>
    <x v="1"/>
    <n v="9.9153006755351131E-2"/>
    <n v="8.9191654080949367E-2"/>
    <n v="7.9854199344094337E-2"/>
    <n v="0.11633214136073995"/>
    <n v="0.2435462861472924"/>
    <n v="9.4699339792550186E-2"/>
    <n v="0.2396251588310038"/>
  </r>
  <r>
    <x v="25"/>
    <x v="2"/>
    <n v="9.9339105610337833E-2"/>
    <n v="8.8540484552714752E-2"/>
    <n v="7.9708593397406449E-2"/>
    <n v="0.11601212540915003"/>
    <n v="0.24454130619319034"/>
    <n v="9.5483463266913565E-2"/>
    <n v="0.21777212701641702"/>
  </r>
  <r>
    <x v="25"/>
    <x v="3"/>
    <n v="9.6481069711724446E-2"/>
    <n v="8.686939087694559E-2"/>
    <n v="7.8689362654569994E-2"/>
    <n v="0.11531217732384098"/>
    <n v="0.24570892119037196"/>
    <n v="9.1777819467972685E-2"/>
    <n v="0.19187344888990826"/>
  </r>
  <r>
    <x v="25"/>
    <x v="4"/>
    <n v="9.6396838212500141E-2"/>
    <n v="8.7405939478974681E-2"/>
    <n v="7.8636225841374946E-2"/>
    <n v="0.11474691172924008"/>
    <n v="0.24845061112492939"/>
    <n v="9.229892929542928E-2"/>
    <n v="0.17645424944086305"/>
  </r>
  <r>
    <x v="25"/>
    <x v="5"/>
    <n v="9.5519430194332913E-2"/>
    <n v="8.7984195554841577E-2"/>
    <n v="8.289849498432679E-2"/>
    <n v="0.11430133514474781"/>
    <n v="0.25035466939277529"/>
    <n v="9.1783199413378425E-2"/>
    <n v="0.16335651849600391"/>
  </r>
  <r>
    <x v="25"/>
    <x v="6"/>
    <n v="9.5055410462653506E-2"/>
    <n v="8.7858941882843933E-2"/>
    <n v="8.0803100676131417E-2"/>
    <n v="0.11423347505455093"/>
    <n v="0.25237128389834779"/>
    <n v="9.0673971966579892E-2"/>
    <n v="0.16333163131349029"/>
  </r>
  <r>
    <x v="25"/>
    <x v="7"/>
    <n v="9.5281243445484998E-2"/>
    <n v="8.8198003409772519E-2"/>
    <n v="8.7180774013929069E-2"/>
    <n v="0.11434391856080367"/>
    <n v="0.25035794988764948"/>
    <n v="9.1700412203079479E-2"/>
    <n v="0.16597872145060219"/>
  </r>
  <r>
    <x v="25"/>
    <x v="8"/>
    <n v="9.5220167231307273E-2"/>
    <n v="8.8331502159195233E-2"/>
    <n v="8.5686566597968708E-2"/>
    <n v="0.11419114335896588"/>
    <n v="0.24873227616254687"/>
    <n v="9.1394579959488867E-2"/>
    <n v="0.16219477303055663"/>
  </r>
  <r>
    <x v="25"/>
    <x v="9"/>
    <n v="9.5859759714220477E-2"/>
    <n v="8.8151588311574561E-2"/>
    <n v="8.3137672029026499E-2"/>
    <n v="0.11451720490648773"/>
    <n v="0.24716369624876519"/>
    <n v="9.1304812791678652E-2"/>
    <n v="0.17236389042598435"/>
  </r>
  <r>
    <x v="25"/>
    <x v="10"/>
    <n v="9.6484104184059505E-2"/>
    <n v="8.8389581492234123E-2"/>
    <n v="7.8664663677790084E-2"/>
    <n v="0.11552587128874094"/>
    <n v="0.24457552345323494"/>
    <n v="9.2333033067732898E-2"/>
    <n v="0.17954919572070732"/>
  </r>
  <r>
    <x v="25"/>
    <x v="11"/>
    <n v="9.682788675173877E-2"/>
    <n v="8.9440954363800299E-2"/>
    <n v="8.0782906630570805E-2"/>
    <n v="0.11638346664229983"/>
    <n v="0.24020820823951297"/>
    <n v="9.3103995625227157E-2"/>
    <n v="0.19799714724233425"/>
  </r>
  <r>
    <x v="26"/>
    <x v="0"/>
    <n v="9.3355389136569558E-2"/>
    <n v="8.4767219208261052E-2"/>
    <n v="8.0226103133613016E-2"/>
    <n v="0.11293137327884745"/>
    <n v="0.23508946265344274"/>
    <n v="8.9200441269636416E-2"/>
    <n v="0.19503035519928488"/>
  </r>
  <r>
    <x v="26"/>
    <x v="1"/>
    <n v="9.7177707811317099E-2"/>
    <n v="8.6721450782001705E-2"/>
    <n v="7.829538291664942E-2"/>
    <n v="0.11361236438085277"/>
    <n v="0.23982555719449777"/>
    <n v="9.2516569903197649E-2"/>
    <n v="0.21476213163064833"/>
  </r>
  <r>
    <x v="26"/>
    <x v="2"/>
    <n v="9.6475129626256526E-2"/>
    <n v="8.5696332232952893E-2"/>
    <n v="8.2234404979073486E-2"/>
    <n v="0.11429856324298511"/>
    <n v="0.24226617170450795"/>
    <n v="9.1622547736225565E-2"/>
    <n v="0.20307074447680459"/>
  </r>
  <r>
    <x v="26"/>
    <x v="3"/>
    <n v="9.4634008860369018E-2"/>
    <n v="8.4857520722100954E-2"/>
    <n v="7.9895697861563766E-2"/>
    <n v="0.113686789525966"/>
    <n v="0.24397904610430887"/>
    <n v="9.0253066502714974E-2"/>
    <n v="0.18574485629920223"/>
  </r>
  <r>
    <x v="26"/>
    <x v="4"/>
    <n v="9.4677935941115093E-2"/>
    <n v="8.5670051839703457E-2"/>
    <n v="8.2322737182946748E-2"/>
    <n v="0.11280360238537578"/>
    <n v="0.24796055889419882"/>
    <n v="9.0351459990476085E-2"/>
    <n v="0.17311206682828414"/>
  </r>
  <r>
    <x v="26"/>
    <x v="5"/>
    <n v="9.3407409581687556E-2"/>
    <n v="8.5588054007782091E-2"/>
    <n v="7.965461266025349E-2"/>
    <n v="0.11200197794737701"/>
    <n v="0.24796678127400371"/>
    <n v="8.9573330925880656E-2"/>
    <n v="0.15446479244035916"/>
  </r>
  <r>
    <x v="26"/>
    <x v="6"/>
    <n v="9.213529432211312E-2"/>
    <n v="8.452115882360739E-2"/>
    <n v="8.1816279774141548E-2"/>
    <n v="0.11180627826240057"/>
    <n v="0.24979472071143488"/>
    <n v="8.8325746874174813E-2"/>
    <n v="0.14673269958070367"/>
  </r>
  <r>
    <x v="26"/>
    <x v="7"/>
    <n v="9.2526900300297851E-2"/>
    <n v="8.5239998074137957E-2"/>
    <n v="7.9775761746788562E-2"/>
    <n v="0.11183916795619403"/>
    <n v="0.24921269968189902"/>
    <n v="8.9051332784874537E-2"/>
    <n v="0.14784119513233571"/>
  </r>
  <r>
    <x v="26"/>
    <x v="8"/>
    <n v="9.1797347836181029E-2"/>
    <n v="8.4772270385679804E-2"/>
    <n v="8.118199010130786E-2"/>
    <n v="0.11181480680152112"/>
    <n v="0.23889403406135068"/>
    <n v="8.8575916558894643E-2"/>
    <n v="0.14947742432525948"/>
  </r>
  <r>
    <x v="26"/>
    <x v="9"/>
    <n v="9.3498943174874477E-2"/>
    <n v="8.5359774588261661E-2"/>
    <n v="7.859222956755163E-2"/>
    <n v="0.11212056477210407"/>
    <n v="0.24107017329840608"/>
    <n v="8.9383144327242522E-2"/>
    <n v="0.15687077489627799"/>
  </r>
  <r>
    <x v="26"/>
    <x v="10"/>
    <n v="9.4830457530141063E-2"/>
    <n v="8.5762184746622172E-2"/>
    <n v="7.7687713224211516E-2"/>
    <n v="0.11371524013861473"/>
    <n v="0.24096712261872943"/>
    <n v="9.032045707798797E-2"/>
    <n v="0.17578941483824945"/>
  </r>
  <r>
    <x v="26"/>
    <x v="11"/>
    <n v="9.4596056394809988E-2"/>
    <n v="8.5203220938769461E-2"/>
    <n v="7.933982704374537E-2"/>
    <n v="0.11409762036763979"/>
    <n v="0.23503148366931031"/>
    <n v="9.0034055350099493E-2"/>
    <n v="0.19218268239649089"/>
  </r>
  <r>
    <x v="27"/>
    <x v="0"/>
    <n v="8.7978829599591385E-2"/>
    <n v="7.897691262267037E-2"/>
    <n v="7.0210132012798798E-2"/>
    <n v="0.10965503346748641"/>
    <m/>
    <n v="9.3487719964364474E-2"/>
    <n v="0.19744191969867708"/>
  </r>
  <r>
    <x v="27"/>
    <x v="1"/>
    <n v="9.2883494414309903E-2"/>
    <n v="8.2336352513096636E-2"/>
    <n v="7.2907137192601931E-2"/>
    <n v="0.11381839254118123"/>
    <m/>
    <n v="9.7810315880325266E-2"/>
    <n v="0.21034056090575323"/>
  </r>
  <r>
    <x v="27"/>
    <x v="2"/>
    <n v="9.2713577071029715E-2"/>
    <n v="8.1682088714570777E-2"/>
    <n v="7.4291681943760346E-2"/>
    <n v="0.11396492943517413"/>
    <m/>
    <n v="9.7804249233872265E-2"/>
    <n v="0.20098888508140692"/>
  </r>
  <r>
    <x v="27"/>
    <x v="3"/>
    <n v="9.2136399570249577E-2"/>
    <n v="8.0510270883752566E-2"/>
    <n v="7.0281424852547333E-2"/>
    <n v="0.11242136908863985"/>
    <m/>
    <n v="9.6567720842750782E-2"/>
    <n v="0.18105493180834634"/>
  </r>
  <r>
    <x v="27"/>
    <x v="4"/>
    <n v="9.1017692572421316E-2"/>
    <n v="8.1030770746001277E-2"/>
    <n v="7.5468627375879407E-2"/>
    <n v="0.11110183687432418"/>
    <m/>
    <n v="9.5391852060006985E-2"/>
    <n v="0.16063409713867"/>
  </r>
  <r>
    <x v="27"/>
    <x v="5"/>
    <n v="8.9849461702084382E-2"/>
    <n v="8.0982301159335676E-2"/>
    <n v="7.5356076185154122E-2"/>
    <n v="0.11060791325912714"/>
    <m/>
    <n v="9.6378220409957652E-2"/>
    <n v="0.15495425301477483"/>
  </r>
  <r>
    <x v="27"/>
    <x v="6"/>
    <n v="8.9163425090334605E-2"/>
    <n v="8.036108633057916E-2"/>
    <n v="7.3287931233027695E-2"/>
    <n v="0.11063426017130659"/>
    <m/>
    <n v="9.5212558313323994E-2"/>
    <n v="0.14758270182754454"/>
  </r>
  <r>
    <x v="27"/>
    <x v="7"/>
    <n v="8.9131180121533315E-2"/>
    <n v="8.0559846542016145E-2"/>
    <n v="7.4340681278991974E-2"/>
    <n v="0.11032079937216127"/>
    <m/>
    <n v="9.3829764251872214E-2"/>
    <n v="0.14415766749554873"/>
  </r>
  <r>
    <x v="27"/>
    <x v="8"/>
    <n v="8.8940133759552051E-2"/>
    <n v="8.1577590061229346E-2"/>
    <n v="7.1205037318496089E-2"/>
    <n v="0.11046961591295748"/>
    <m/>
    <n v="9.0859942347049791E-2"/>
    <n v="0.14593533420563343"/>
  </r>
  <r>
    <x v="27"/>
    <x v="9"/>
    <n v="9.1018002926452235E-2"/>
    <n v="8.1316941236274393E-2"/>
    <n v="7.1630350303339224E-2"/>
    <n v="0.11057406703202585"/>
    <m/>
    <n v="9.3921713467659082E-2"/>
    <n v="0.14769110101427327"/>
  </r>
  <r>
    <x v="27"/>
    <x v="10"/>
    <n v="9.2195132661130441E-2"/>
    <n v="8.2647945931891301E-2"/>
    <n v="7.4241152051022483E-2"/>
    <n v="0.11223023276437878"/>
    <m/>
    <n v="9.580182238632301E-2"/>
    <n v="0.16514461617467954"/>
  </r>
  <r>
    <x v="27"/>
    <x v="11"/>
    <n v="9.1979674497041378E-2"/>
    <n v="8.154907902160824E-2"/>
    <n v="7.2433875927021843E-2"/>
    <n v="0.11353478142709438"/>
    <m/>
    <n v="9.4545540918136994E-2"/>
    <n v="0.18096071097325489"/>
  </r>
  <r>
    <x v="28"/>
    <x v="0"/>
    <n v="9.2994713364352638E-2"/>
    <n v="8.2735162560129305E-2"/>
    <n v="7.5415911529334162E-2"/>
    <n v="0.11305644760230997"/>
    <m/>
    <n v="9.572254868100713E-2"/>
    <n v="0.18141466997559519"/>
  </r>
  <r>
    <x v="28"/>
    <x v="1"/>
    <n v="9.531948585504009E-2"/>
    <n v="8.360820913437586E-2"/>
    <n v="7.4495067359216877E-2"/>
    <n v="0.11369416097508771"/>
    <m/>
    <n v="9.9045034037793689E-2"/>
    <n v="0.18632252228970153"/>
  </r>
  <r>
    <x v="28"/>
    <x v="2"/>
    <n v="9.386289989703582E-2"/>
    <n v="8.2945713512783528E-2"/>
    <n v="7.6242275963383552E-2"/>
    <n v="0.11411516156328573"/>
    <m/>
    <n v="9.796844781315904E-2"/>
    <n v="0.1816989979390235"/>
  </r>
  <r>
    <x v="28"/>
    <x v="3"/>
    <n v="9.3503683601565926E-2"/>
    <n v="8.2065266706318946E-2"/>
    <n v="7.4713392136845469E-2"/>
    <n v="0.11419577539635017"/>
    <m/>
    <n v="9.6305580595008197E-2"/>
    <n v="0.1792172231035134"/>
  </r>
  <r>
    <x v="28"/>
    <x v="4"/>
    <n v="9.3297766898132642E-2"/>
    <n v="8.3044790372333158E-2"/>
    <n v="7.4927513208169302E-2"/>
    <n v="0.1133961491850185"/>
    <m/>
    <n v="9.737435488816866E-2"/>
    <n v="0.16684193532672542"/>
  </r>
  <r>
    <x v="28"/>
    <x v="5"/>
    <n v="9.1791666033894576E-2"/>
    <n v="8.2649221668930545E-2"/>
    <n v="7.472845051317871E-2"/>
    <n v="0.11218454436173785"/>
    <m/>
    <n v="9.6656057669446863E-2"/>
    <n v="0.15490564634504356"/>
  </r>
  <r>
    <x v="28"/>
    <x v="6"/>
    <n v="9.0566941620230892E-2"/>
    <n v="8.1703369052388675E-2"/>
    <n v="7.2634741477528186E-2"/>
    <n v="0.11163925497901304"/>
    <m/>
    <n v="9.4187953637756588E-2"/>
    <n v="0.14514021977740962"/>
  </r>
  <r>
    <x v="28"/>
    <x v="7"/>
    <n v="9.0970451110020001E-2"/>
    <n v="8.2111760054085409E-2"/>
    <n v="7.3694864172508395E-2"/>
    <n v="0.11165264240140013"/>
    <m/>
    <n v="9.5957888898368149E-2"/>
    <n v="0.14472551601983963"/>
  </r>
  <r>
    <x v="28"/>
    <x v="8"/>
    <n v="9.0338904846619078E-2"/>
    <n v="8.2238397174752037E-2"/>
    <n v="7.3553574007039532E-2"/>
    <n v="0.11427828231291365"/>
    <m/>
    <n v="9.3411070324107157E-2"/>
    <n v="0.14417097658790537"/>
  </r>
  <r>
    <x v="28"/>
    <x v="9"/>
    <n v="9.2414014724472568E-2"/>
    <n v="8.3532845420402166E-2"/>
    <n v="7.7015668001623835E-2"/>
    <n v="0.11312374119551287"/>
    <m/>
    <n v="9.7130257245372706E-2"/>
    <n v="0.14454401145187229"/>
  </r>
  <r>
    <x v="28"/>
    <x v="10"/>
    <n v="9.4104351685217316E-2"/>
    <n v="8.460718349142772E-2"/>
    <n v="7.6380821009863931E-2"/>
    <n v="0.11423467384901589"/>
    <m/>
    <n v="9.9084480023597599E-2"/>
    <n v="0.15679978415368112"/>
  </r>
  <r>
    <x v="28"/>
    <x v="11"/>
    <n v="9.4942660799094913E-2"/>
    <n v="8.3582444608054737E-2"/>
    <n v="7.5548571208566062E-2"/>
    <n v="0.11579705145000456"/>
    <m/>
    <n v="9.9554028212337331E-2"/>
    <n v="0.17923015077020354"/>
  </r>
  <r>
    <x v="29"/>
    <x v="0"/>
    <n v="8.7718066306354467E-2"/>
    <n v="7.7577194246522985E-2"/>
    <n v="7.6892038437112051E-2"/>
    <n v="0.10703836587630249"/>
    <m/>
    <n v="9.1520732354911857E-2"/>
    <n v="0.17840816651031147"/>
  </r>
  <r>
    <x v="29"/>
    <x v="1"/>
    <n v="8.9177046882538177E-2"/>
    <n v="7.8099199315517481E-2"/>
    <n v="6.8563761949892776E-2"/>
    <n v="0.10682843684848556"/>
    <m/>
    <n v="9.3938587050181002E-2"/>
    <n v="0.16910822930458358"/>
  </r>
  <r>
    <x v="29"/>
    <x v="2"/>
    <n v="8.8495244828588157E-2"/>
    <n v="7.6611605336051422E-2"/>
    <n v="6.7325929767387202E-2"/>
    <n v="0.10749642606426735"/>
    <m/>
    <n v="9.2444289099922278E-2"/>
    <n v="0.17064184605732657"/>
  </r>
  <r>
    <x v="29"/>
    <x v="3"/>
    <n v="9.313911556836138E-2"/>
    <n v="8.1579170692678643E-2"/>
    <n v="7.2959599720845578E-2"/>
    <n v="0.11184379425842304"/>
    <m/>
    <n v="9.777539550616253E-2"/>
    <n v="0.169955557415467"/>
  </r>
  <r>
    <x v="29"/>
    <x v="4"/>
    <n v="9.1789449062653156E-2"/>
    <n v="8.131787416472587E-2"/>
    <n v="7.2298329554709662E-2"/>
    <n v="0.11000668853751758"/>
    <m/>
    <n v="9.5385775552942684E-2"/>
    <n v="0.14592954865408783"/>
  </r>
  <r>
    <x v="29"/>
    <x v="5"/>
    <n v="8.9937872108712541E-2"/>
    <n v="8.1008872111495461E-2"/>
    <n v="7.2533071412906214E-2"/>
    <n v="0.10925591012861174"/>
    <m/>
    <n v="9.4466052487137783E-2"/>
    <n v="0.13713680984488344"/>
  </r>
  <r>
    <x v="29"/>
    <x v="6"/>
    <n v="8.9818553880294846E-2"/>
    <n v="8.1171496607869958E-2"/>
    <n v="7.6635216248155349E-2"/>
    <n v="0.10919542836506892"/>
    <m/>
    <n v="9.4680172373144827E-2"/>
    <n v="0.13509766461676445"/>
  </r>
  <r>
    <x v="29"/>
    <x v="7"/>
    <n v="9.0156276235650645E-2"/>
    <n v="8.1210773777113707E-2"/>
    <n v="7.2561877838006536E-2"/>
    <n v="0.10933269320439741"/>
    <m/>
    <n v="9.6243916857578923E-2"/>
    <n v="0.13944906935311838"/>
  </r>
  <r>
    <x v="29"/>
    <x v="8"/>
    <n v="8.8457142597046554E-2"/>
    <n v="8.0369967243947946E-2"/>
    <n v="7.4555756326354791E-2"/>
    <n v="0.1095928494275233"/>
    <m/>
    <n v="9.2365367441572907E-2"/>
    <n v="0.13549056772212956"/>
  </r>
  <r>
    <x v="29"/>
    <x v="9"/>
    <n v="9.089262721005488E-2"/>
    <n v="8.1338303071432888E-2"/>
    <n v="7.2717578456816659E-2"/>
    <n v="0.10936660155952385"/>
    <m/>
    <n v="9.5243103075729293E-2"/>
    <n v="0.13858304431247015"/>
  </r>
  <r>
    <x v="29"/>
    <x v="10"/>
    <n v="9.0997560330149871E-2"/>
    <n v="8.1634975186229794E-2"/>
    <n v="7.3216166048140296E-2"/>
    <n v="0.10989362004890695"/>
    <m/>
    <n v="9.5693747831205128E-2"/>
    <n v="0.14607822272911034"/>
  </r>
  <r>
    <x v="29"/>
    <x v="11"/>
    <n v="9.2746178362178189E-2"/>
    <n v="8.1960039335597173E-2"/>
    <n v="7.2811017032290953E-2"/>
    <n v="0.11191992926393943"/>
    <m/>
    <n v="9.7174370180612937E-2"/>
    <n v="0.17715109048974256"/>
  </r>
  <r>
    <x v="30"/>
    <x v="0"/>
    <n v="8.4073790086684114E-2"/>
    <n v="7.3699008278607439E-2"/>
    <n v="6.3337082540275938E-2"/>
    <n v="0.10053629092043447"/>
    <m/>
    <n v="8.8604579339425171E-2"/>
    <n v="0.17357641114211694"/>
  </r>
  <r>
    <x v="30"/>
    <x v="1"/>
    <n v="9.2942337297392333E-2"/>
    <n v="8.0995166307060981E-2"/>
    <n v="6.8477072454500271E-2"/>
    <n v="0.11053352326078361"/>
    <m/>
    <n v="9.7178464017798741E-2"/>
    <n v="0.181348799631671"/>
  </r>
  <r>
    <x v="30"/>
    <x v="2"/>
    <n v="9.2914905898616632E-2"/>
    <n v="8.0079904026700843E-2"/>
    <n v="7.2497779604385082E-2"/>
    <n v="0.11022668014713675"/>
    <m/>
    <n v="9.753308320332435E-2"/>
    <n v="0.18006880435284842"/>
  </r>
  <r>
    <x v="30"/>
    <x v="3"/>
    <n v="9.173403938593333E-2"/>
    <n v="7.9658537443892716E-2"/>
    <n v="7.3301027059090182E-2"/>
    <n v="0.10862646485046104"/>
    <m/>
    <n v="9.5302397777390246E-2"/>
    <n v="0.15889590278318108"/>
  </r>
  <r>
    <x v="30"/>
    <x v="4"/>
    <n v="9.2408277371188563E-2"/>
    <n v="8.08463986194186E-2"/>
    <n v="7.0836642218821008E-2"/>
    <n v="0.10852085421777836"/>
    <m/>
    <n v="9.645891762145295E-2"/>
    <n v="0.15666988206066071"/>
  </r>
  <r>
    <x v="30"/>
    <x v="5"/>
    <n v="7.030135034606648E-2"/>
    <n v="5.9803874873445323E-2"/>
    <n v="5.269048884926926E-2"/>
    <n v="8.7840136142681338E-2"/>
    <m/>
    <n v="7.522948818381911E-2"/>
    <n v="0.12362822593715903"/>
  </r>
  <r>
    <x v="30"/>
    <x v="6"/>
    <n v="6.9394391154202262E-2"/>
    <n v="6.0365119253392857E-2"/>
    <n v="5.7025572183531978E-2"/>
    <n v="8.8329112702333831E-2"/>
    <m/>
    <n v="7.4234340157233875E-2"/>
    <n v="0.11314131166554463"/>
  </r>
  <r>
    <x v="30"/>
    <x v="7"/>
    <n v="6.8396267817372042E-2"/>
    <n v="5.8826028119391846E-2"/>
    <n v="5.3722502044200739E-2"/>
    <n v="8.8354771379893074E-2"/>
    <m/>
    <n v="7.2352864533464165E-2"/>
    <n v="0.11408370502390427"/>
  </r>
  <r>
    <x v="30"/>
    <x v="8"/>
    <n v="8.4758925158587156E-2"/>
    <n v="7.5097702249645779E-2"/>
    <n v="6.7175098389732152E-2"/>
    <n v="0.10312558916922458"/>
    <m/>
    <n v="8.8530330302232257E-2"/>
    <n v="0.13290954534889957"/>
  </r>
  <r>
    <x v="30"/>
    <x v="9"/>
    <n v="8.5698842463916E-2"/>
    <n v="7.5582487531334397E-2"/>
    <n v="6.6807139290757239E-2"/>
    <n v="0.10334741559357341"/>
    <m/>
    <n v="9.0518198485130846E-2"/>
    <n v="0.13719912646747476"/>
  </r>
  <r>
    <x v="30"/>
    <x v="10"/>
    <n v="8.5427783732905674E-2"/>
    <n v="7.5056809763674417E-2"/>
    <n v="6.8255358903016608E-2"/>
    <n v="0.10370985363901368"/>
    <m/>
    <n v="8.9027570569796821E-2"/>
    <n v="0.13747920945599768"/>
  </r>
  <r>
    <x v="30"/>
    <x v="11"/>
    <n v="8.7560599746650286E-2"/>
    <n v="7.5963556232598969E-2"/>
    <n v="6.6466574424895369E-2"/>
    <n v="0.1048422139812057"/>
    <m/>
    <n v="9.2288776261305216E-2"/>
    <n v="0.16396969388595711"/>
  </r>
  <r>
    <x v="31"/>
    <x v="0"/>
    <n v="9.3831883170039612E-2"/>
    <n v="8.0951390100061665E-2"/>
    <n v="7.4615341074277294E-2"/>
    <n v="0.1123116861068774"/>
    <m/>
    <n v="9.7127576248516506E-2"/>
    <n v="0.18062080173790185"/>
  </r>
  <r>
    <x v="31"/>
    <x v="1"/>
    <n v="9.7126445052076668E-2"/>
    <n v="8.3373631600815595E-2"/>
    <n v="7.3836507627184508E-2"/>
    <n v="0.11296147342568119"/>
    <m/>
    <n v="0.10185595397358782"/>
    <n v="0.18504520491728657"/>
  </r>
  <r>
    <x v="31"/>
    <x v="2"/>
    <n v="9.6251105797193176E-2"/>
    <n v="8.2194870003183651E-2"/>
    <n v="7.1846902606902047E-2"/>
    <n v="0.11350378111043685"/>
    <m/>
    <n v="9.9887705844843466E-2"/>
    <n v="0.19036810358129816"/>
  </r>
  <r>
    <x v="31"/>
    <x v="3"/>
    <n v="9.522970883678647E-2"/>
    <n v="8.1660963380080429E-2"/>
    <n v="7.1314419308674673E-2"/>
    <n v="0.11267843587451784"/>
    <m/>
    <n v="9.9061105517549944E-2"/>
    <n v="0.18093209259217016"/>
  </r>
  <r>
    <x v="31"/>
    <x v="4"/>
    <n v="9.4352858288073285E-2"/>
    <n v="8.1253868861221379E-2"/>
    <n v="6.9256157388479428E-2"/>
    <n v="0.11174057806307738"/>
    <m/>
    <n v="9.8281148707579188E-2"/>
    <n v="0.16669758547034536"/>
  </r>
  <r>
    <x v="31"/>
    <x v="5"/>
    <n v="9.2490412089931792E-2"/>
    <n v="8.1403667879476935E-2"/>
    <n v="7.038201166199326E-2"/>
    <n v="0.11118929702219919"/>
    <m/>
    <n v="9.7902835793228407E-2"/>
    <n v="0.15958573596753159"/>
  </r>
  <r>
    <x v="31"/>
    <x v="6"/>
    <n v="9.2073290182190223E-2"/>
    <n v="8.179345342371129E-2"/>
    <n v="7.0420352401318359E-2"/>
    <n v="0.11108620943881517"/>
    <m/>
    <n v="9.8743845425927804E-2"/>
    <n v="0.15735407610844937"/>
  </r>
  <r>
    <x v="31"/>
    <x v="7"/>
    <n v="9.1255664998679611E-2"/>
    <n v="8.0871004103340818E-2"/>
    <n v="6.976193073176748E-2"/>
    <n v="0.11095590910801342"/>
    <m/>
    <n v="9.6255288518481988E-2"/>
    <n v="0.15056537492786382"/>
  </r>
  <r>
    <x v="31"/>
    <x v="8"/>
    <n v="0.10353913395727327"/>
    <n v="9.3534750940064373E-2"/>
    <n v="7.986610668256354E-2"/>
    <n v="0.12396127093821979"/>
    <m/>
    <n v="0.10800110581979123"/>
    <n v="0.16374462565753128"/>
  </r>
  <r>
    <x v="31"/>
    <x v="9"/>
    <n v="0.10515242646875458"/>
    <n v="9.3622820054061487E-2"/>
    <n v="8.0450273615394099E-2"/>
    <n v="0.12427364232015352"/>
    <m/>
    <n v="0.1105462149127097"/>
    <n v="0.17330526468596652"/>
  </r>
  <r>
    <x v="31"/>
    <x v="10"/>
    <n v="0.10742832785214682"/>
    <n v="9.4096184317066928E-2"/>
    <n v="8.2667626840068092E-2"/>
    <n v="0.12559267732910431"/>
    <m/>
    <n v="0.11137070026066712"/>
    <n v="0.19829880944691505"/>
  </r>
  <r>
    <x v="31"/>
    <x v="11"/>
    <n v="0.10650918513336621"/>
    <n v="9.3747247427932459E-2"/>
    <n v="8.1741860841115413E-2"/>
    <n v="0.12684669530695938"/>
    <m/>
    <n v="0.11181250170861397"/>
    <n v="0.22527859816517323"/>
  </r>
  <r>
    <x v="32"/>
    <x v="0"/>
    <n v="9.5939652343190282E-2"/>
    <n v="7.9523871690116224E-2"/>
    <n v="6.9727145393453885E-2"/>
    <n v="0.13095175809999868"/>
    <m/>
    <n v="0.10023280699826857"/>
    <n v="0.2566826652464605"/>
  </r>
  <r>
    <x v="32"/>
    <x v="1"/>
    <n v="0.10190172993600079"/>
    <n v="8.1851947976150891E-2"/>
    <n v="7.103346287532343E-2"/>
    <n v="0.12872978713232561"/>
    <m/>
    <n v="0.10760982567910188"/>
    <n v="0.25309172879354835"/>
  </r>
  <r>
    <x v="32"/>
    <x v="2"/>
    <n v="0.10033483359721801"/>
    <n v="8.0417132041206874E-2"/>
    <n v="6.838751576219583E-2"/>
    <n v="0.12950434461069452"/>
    <m/>
    <n v="0.10600722261992591"/>
    <n v="0.24032390094266459"/>
  </r>
  <r>
    <x v="32"/>
    <x v="3"/>
    <n v="0.10991457839385528"/>
    <n v="9.1701552674875605E-2"/>
    <n v="7.8824697253927753E-2"/>
    <n v="0.14037240636469347"/>
    <m/>
    <n v="0.11658477382058949"/>
    <n v="0.24831122900088418"/>
  </r>
  <r>
    <x v="32"/>
    <x v="4"/>
    <n v="0.10806968783369364"/>
    <n v="9.0719224142181851E-2"/>
    <n v="7.5630942195929918E-2"/>
    <n v="0.13851458647659837"/>
    <m/>
    <n v="0.11244863955237337"/>
    <n v="0.22329370842834009"/>
  </r>
  <r>
    <x v="32"/>
    <x v="5"/>
    <n v="0.1067779119102899"/>
    <n v="9.0832274460455498E-2"/>
    <n v="7.5502015289865373E-2"/>
    <n v="0.13702254695837562"/>
    <m/>
    <n v="0.11205431640037415"/>
    <n v="0.20356755537410112"/>
  </r>
  <r>
    <x v="32"/>
    <x v="6"/>
    <n v="0.10486301692614042"/>
    <n v="9.062724883812584E-2"/>
    <n v="7.5765671797084128E-2"/>
    <n v="0.136429269617976"/>
    <m/>
    <n v="0.10997771798812148"/>
    <n v="0.19358079840899017"/>
  </r>
  <r>
    <x v="32"/>
    <x v="7"/>
    <n v="0.10529872266532199"/>
    <n v="9.0988683947652554E-2"/>
    <n v="7.8188815180314009E-2"/>
    <n v="0.13603471631228745"/>
    <m/>
    <n v="0.11189140095935014"/>
    <n v="0.18731652611687724"/>
  </r>
  <r>
    <x v="32"/>
    <x v="8"/>
    <n v="0.10473385394063234"/>
    <n v="9.177097455997503E-2"/>
    <n v="8.2061424750798029E-2"/>
    <n v="0.13769128042655529"/>
    <m/>
    <n v="0.10880673233864878"/>
    <n v="0.19509617917937286"/>
  </r>
  <r>
    <x v="32"/>
    <x v="9"/>
    <n v="0.10933477775753975"/>
    <n v="9.3012431358244316E-2"/>
    <n v="7.7634827418085459E-2"/>
    <n v="0.13893008128291534"/>
    <m/>
    <n v="0.11351950430305988"/>
    <n v="0.20496630560694271"/>
  </r>
  <r>
    <x v="32"/>
    <x v="10"/>
    <n v="0.11037461345433183"/>
    <n v="9.4095256678866271E-2"/>
    <n v="7.8367454661769004E-2"/>
    <n v="0.14027450105533995"/>
    <m/>
    <n v="0.11534139069962503"/>
    <n v="0.21499208780137014"/>
  </r>
  <r>
    <x v="32"/>
    <x v="11"/>
    <n v="0.10887253197658145"/>
    <n v="9.2859067942746884E-2"/>
    <n v="7.8538327115130063E-2"/>
    <n v="0.14309641397021994"/>
    <m/>
    <n v="0.11223982835080872"/>
    <n v="0.23702045891392828"/>
  </r>
  <r>
    <x v="33"/>
    <x v="0"/>
    <n v="0.11998348483253819"/>
    <n v="9.902187320245813E-2"/>
    <n v="8.3728574161195668E-2"/>
    <n v="0.15668576965261424"/>
    <m/>
    <n v="0.12183033601329958"/>
    <n v="0.26606162986976117"/>
  </r>
  <r>
    <x v="33"/>
    <x v="1"/>
    <n v="0.12244786422722731"/>
    <n v="0.10167317577154587"/>
    <n v="9.1342941846247125E-2"/>
    <n v="0.15752509245376489"/>
    <m/>
    <n v="0.12747084015566706"/>
    <n v="0.26161358212452002"/>
  </r>
  <r>
    <x v="33"/>
    <x v="2"/>
    <n v="0.12056074403439523"/>
    <n v="9.9986053070870731E-2"/>
    <n v="8.5201291384440422E-2"/>
    <n v="0.15654271000391212"/>
    <m/>
    <n v="0.12635422810777375"/>
    <n v="0.23681091041505786"/>
  </r>
  <r>
    <x v="33"/>
    <x v="3"/>
    <n v="0.12733279607379111"/>
    <n v="0.10686527704206546"/>
    <n v="8.8740330610959678E-2"/>
    <n v="0.16981795890858714"/>
    <m/>
    <n v="0.1315407220267836"/>
    <n v="0.2344580283798352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8">
  <r>
    <x v="0"/>
    <x v="0"/>
    <n v="6.3335133417707287E-2"/>
    <n v="5.3488861939694321E-2"/>
    <n v="4.4542770910932429E-2"/>
    <n v="7.6725792687002053E-2"/>
    <n v="0.17272011237604507"/>
    <n v="6.0293618728276363E-2"/>
    <n v="0.12333795803184361"/>
  </r>
  <r>
    <x v="0"/>
    <x v="1"/>
    <n v="6.3651089795145305E-2"/>
    <n v="5.22872128768887E-2"/>
    <n v="3.8518320929406775E-2"/>
    <n v="7.9923852543066637E-2"/>
    <n v="0.17739822475472986"/>
    <n v="6.1352407838549179E-2"/>
    <n v="0.1331364782138999"/>
  </r>
  <r>
    <x v="0"/>
    <x v="2"/>
    <n v="6.3406375447738209E-2"/>
    <n v="5.2166086524017365E-2"/>
    <n v="3.7405594089175181E-2"/>
    <n v="8.0356468528338165E-2"/>
    <n v="0.17864387457129483"/>
    <n v="6.1239620143218251E-2"/>
    <n v="0.14317511199714555"/>
  </r>
  <r>
    <x v="0"/>
    <x v="3"/>
    <n v="6.4109006980859223E-2"/>
    <n v="5.3884677072672187E-2"/>
    <n v="3.9005790204097647E-2"/>
    <n v="8.1227136212719667E-2"/>
    <n v="0.18072426799223842"/>
    <n v="6.2628966429941341E-2"/>
    <n v="0.139250199194942"/>
  </r>
  <r>
    <x v="0"/>
    <x v="4"/>
    <n v="6.4153606173598998E-2"/>
    <n v="5.4292737474202393E-2"/>
    <n v="3.9260033131445431E-2"/>
    <n v="7.9494830710054809E-2"/>
    <n v="0.18031989613387545"/>
    <n v="6.2384799413668542E-2"/>
    <n v="0.13720703631143039"/>
  </r>
  <r>
    <x v="0"/>
    <x v="5"/>
    <n v="6.3402393347837219E-2"/>
    <n v="5.4561693830255956E-2"/>
    <n v="4.02368009127856E-2"/>
    <n v="7.7767543259648172E-2"/>
    <n v="0.183889928077204"/>
    <n v="6.1000851079331384E-2"/>
    <n v="0.1295723693004108"/>
  </r>
  <r>
    <x v="0"/>
    <x v="6"/>
    <n v="6.3466841385538639E-2"/>
    <n v="5.7327228444122788E-2"/>
    <n v="4.6493651807201899E-2"/>
    <n v="7.7855700772292688E-2"/>
    <n v="0.19014587386925572"/>
    <n v="6.1361649033817862E-2"/>
    <n v="0.12393887263256054"/>
  </r>
  <r>
    <x v="0"/>
    <x v="7"/>
    <n v="6.3952398494603366E-2"/>
    <n v="5.5631243926395242E-2"/>
    <n v="4.1321896878221548E-2"/>
    <n v="7.7848263742333917E-2"/>
    <n v="0.1897504888320789"/>
    <n v="6.121385903695277E-2"/>
    <n v="0.12825663883482954"/>
  </r>
  <r>
    <x v="0"/>
    <x v="8"/>
    <n v="6.3550928955682914E-2"/>
    <n v="5.5759704953975212E-2"/>
    <n v="4.0593193995708744E-2"/>
    <n v="7.7629905095776136E-2"/>
    <n v="0.18547541079824384"/>
    <n v="6.1393626286093218E-2"/>
    <n v="0.1234477103463434"/>
  </r>
  <r>
    <x v="0"/>
    <x v="9"/>
    <n v="6.5612246749718911E-2"/>
    <n v="5.7581747385296769E-2"/>
    <n v="4.1784264096803012E-2"/>
    <n v="7.9767803035390786E-2"/>
    <n v="0.18715333000596923"/>
    <n v="6.3394421562512349E-2"/>
    <n v="0.13282468087674651"/>
  </r>
  <r>
    <x v="0"/>
    <x v="10"/>
    <n v="6.6237063833308518E-2"/>
    <n v="5.6723169269489962E-2"/>
    <n v="4.3231694038700301E-2"/>
    <n v="8.2414497925410779E-2"/>
    <n v="0.18414989055894665"/>
    <n v="6.3798305683540918E-2"/>
    <n v="0.13952108877037667"/>
  </r>
  <r>
    <x v="0"/>
    <x v="11"/>
    <n v="6.6672390438530585E-2"/>
    <n v="5.6044436169936533E-2"/>
    <n v="4.3507050009897422E-2"/>
    <n v="8.2863314623432521E-2"/>
    <n v="0.18504189152609943"/>
    <n v="6.4739072611253431E-2"/>
    <n v="0.14346116264762296"/>
  </r>
  <r>
    <x v="1"/>
    <x v="0"/>
    <n v="6.557287933435707E-2"/>
    <n v="5.5619041733078613E-2"/>
    <n v="4.044797761240345E-2"/>
    <n v="8.2012011638057422E-2"/>
    <n v="0.18152984840082637"/>
    <n v="6.3810493593525586E-2"/>
    <n v="0.13303607009381024"/>
  </r>
  <r>
    <x v="1"/>
    <x v="1"/>
    <n v="6.7689115639562189E-2"/>
    <n v="5.713068426050686E-2"/>
    <n v="4.103243523731865E-2"/>
    <n v="8.3002699024965432E-2"/>
    <n v="0.18319822169826236"/>
    <n v="6.5364060634581334E-2"/>
    <n v="0.13184553992680453"/>
  </r>
  <r>
    <x v="1"/>
    <x v="2"/>
    <n v="6.7316845984833742E-2"/>
    <n v="5.5872821011211916E-2"/>
    <n v="4.0632164161600537E-2"/>
    <n v="8.298596550790556E-2"/>
    <n v="0.1842095624613328"/>
    <n v="6.525723884270862E-2"/>
    <n v="0.14193838067694095"/>
  </r>
  <r>
    <x v="1"/>
    <x v="3"/>
    <n v="6.5341447743052644E-2"/>
    <n v="5.6108433765112646E-2"/>
    <n v="4.046030967750662E-2"/>
    <n v="8.150635554361356E-2"/>
    <n v="0.18635477098157519"/>
    <n v="6.4233932105427952E-2"/>
    <n v="0.13497832692413506"/>
  </r>
  <r>
    <x v="1"/>
    <x v="4"/>
    <n v="6.4702330752094708E-2"/>
    <n v="5.6781468777227298E-2"/>
    <n v="4.0928624131416569E-2"/>
    <n v="7.9618458087291802E-2"/>
    <n v="0.18593780083199979"/>
    <n v="6.3311473143501953E-2"/>
    <n v="0.13438283875242557"/>
  </r>
  <r>
    <x v="1"/>
    <x v="5"/>
    <n v="6.4788534242847903E-2"/>
    <n v="5.7361909709350123E-2"/>
    <n v="4.6113747878039339E-2"/>
    <n v="7.9217381967652351E-2"/>
    <n v="0.1896190578794732"/>
    <n v="6.2657748332172913E-2"/>
    <n v="0.13537807053657197"/>
  </r>
  <r>
    <x v="1"/>
    <x v="6"/>
    <n v="6.4365481517748818E-2"/>
    <n v="5.5758724313511344E-2"/>
    <n v="3.9050627775558726E-2"/>
    <n v="7.8861917071916088E-2"/>
    <n v="0.19606990899262319"/>
    <n v="6.1965475424249995E-2"/>
    <n v="0.13336245700571783"/>
  </r>
  <r>
    <x v="1"/>
    <x v="7"/>
    <n v="6.458440193921261E-2"/>
    <n v="5.5739941271199286E-2"/>
    <n v="4.0306978392049768E-2"/>
    <n v="7.8909262439679259E-2"/>
    <n v="0.1956622056505585"/>
    <n v="6.2899881396800764E-2"/>
    <n v="0.13075367384979328"/>
  </r>
  <r>
    <x v="1"/>
    <x v="8"/>
    <n v="6.4373016218170973E-2"/>
    <n v="5.6507409956348544E-2"/>
    <n v="4.0522955752271758E-2"/>
    <n v="7.8566096357131257E-2"/>
    <n v="0.19125393665174362"/>
    <n v="6.2718752084713614E-2"/>
    <n v="0.12875229782809042"/>
  </r>
  <r>
    <x v="1"/>
    <x v="9"/>
    <n v="6.6552665535256877E-2"/>
    <n v="5.7265687623750963E-2"/>
    <n v="4.1241388501227182E-2"/>
    <n v="8.1166049556558359E-2"/>
    <n v="0.19298413178909329"/>
    <n v="6.4441342982975394E-2"/>
    <n v="0.14430220176973821"/>
  </r>
  <r>
    <x v="1"/>
    <x v="10"/>
    <n v="6.7423585712473838E-2"/>
    <n v="5.5917945747962265E-2"/>
    <n v="4.0540041584810074E-2"/>
    <n v="8.3503873844366416E-2"/>
    <n v="0.18923185880787111"/>
    <n v="6.5641932807819992E-2"/>
    <n v="0.15150913151296772"/>
  </r>
  <r>
    <x v="1"/>
    <x v="11"/>
    <n v="6.6864907579479826E-2"/>
    <n v="5.6231188561029773E-2"/>
    <n v="4.0151029185712166E-2"/>
    <n v="8.2655074194410788E-2"/>
    <n v="0.18177238519595856"/>
    <n v="6.4778305677977085E-2"/>
    <n v="0.14233479786512546"/>
  </r>
  <r>
    <x v="2"/>
    <x v="0"/>
    <n v="6.8123792710641437E-2"/>
    <n v="5.6719439415416566E-2"/>
    <n v="4.0455911572690385E-2"/>
    <n v="8.3168620239061658E-2"/>
    <n v="0.18174725249030232"/>
    <n v="6.6579048119025583E-2"/>
    <n v="0.13837559811293268"/>
  </r>
  <r>
    <x v="2"/>
    <x v="1"/>
    <n v="6.9697578463198823E-2"/>
    <n v="5.8431999146098888E-2"/>
    <n v="4.0521727138904985E-2"/>
    <n v="8.3733785966241439E-2"/>
    <n v="0.18291009312276355"/>
    <n v="6.7553617506502198E-2"/>
    <n v="0.14384997450473078"/>
  </r>
  <r>
    <x v="2"/>
    <x v="2"/>
    <n v="6.9213164456930099E-2"/>
    <n v="5.7196395692076976E-2"/>
    <n v="4.0581152349349975E-2"/>
    <n v="8.5628052414980824E-2"/>
    <n v="0.18737557447862543"/>
    <n v="6.7107730852471389E-2"/>
    <n v="0.14898325808236396"/>
  </r>
  <r>
    <x v="2"/>
    <x v="3"/>
    <n v="6.838310336782967E-2"/>
    <n v="5.70529137017581E-2"/>
    <n v="4.0408700108253315E-2"/>
    <n v="8.5256195076392163E-2"/>
    <n v="0.18777937170082518"/>
    <n v="6.6806871554190114E-2"/>
    <n v="0.15221996212386898"/>
  </r>
  <r>
    <x v="2"/>
    <x v="4"/>
    <n v="6.7710962000706615E-2"/>
    <n v="5.6392207492184113E-2"/>
    <n v="3.9876935787392424E-2"/>
    <n v="8.4114935957454701E-2"/>
    <n v="0.18946421254886972"/>
    <n v="6.5639748210673768E-2"/>
    <n v="0.15013193651293766"/>
  </r>
  <r>
    <x v="2"/>
    <x v="5"/>
    <n v="6.6879439333108512E-2"/>
    <n v="5.7360953121152497E-2"/>
    <n v="4.0958899214845503E-2"/>
    <n v="8.1762457346038181E-2"/>
    <n v="0.19115473480830864"/>
    <n v="6.5124612931633269E-2"/>
    <n v="0.14809516174783863"/>
  </r>
  <r>
    <x v="2"/>
    <x v="6"/>
    <n v="6.6598448501917457E-2"/>
    <n v="5.7044540413498546E-2"/>
    <n v="4.1130392938422453E-2"/>
    <n v="8.0935831963187932E-2"/>
    <n v="0.19287084698445595"/>
    <n v="6.4763927786279984E-2"/>
    <n v="0.14537917975244782"/>
  </r>
  <r>
    <x v="2"/>
    <x v="7"/>
    <n v="6.6839144642117168E-2"/>
    <n v="6.1373482841112811E-2"/>
    <n v="4.0697098274663675E-2"/>
    <n v="8.1162753931815476E-2"/>
    <n v="0.1933129184187562"/>
    <n v="6.5006235873183965E-2"/>
    <n v="0.14640327099610487"/>
  </r>
  <r>
    <x v="2"/>
    <x v="8"/>
    <n v="6.6369841574283064E-2"/>
    <n v="5.2102052589231881E-2"/>
    <n v="4.1071499326813053E-2"/>
    <n v="8.1284110604743734E-2"/>
    <n v="0.18946552950539119"/>
    <n v="6.475369145509792E-2"/>
    <n v="0.15019867709394805"/>
  </r>
  <r>
    <x v="2"/>
    <x v="9"/>
    <n v="6.503454674979213E-2"/>
    <n v="5.4769110615091252E-2"/>
    <n v="3.7570457140503007E-2"/>
    <n v="8.0157582693421159E-2"/>
    <n v="0.18641352365313593"/>
    <n v="6.3344981914223428E-2"/>
    <n v="0.15902737811395215"/>
  </r>
  <r>
    <x v="2"/>
    <x v="10"/>
    <n v="6.5815012603841996E-2"/>
    <n v="5.3456606267362879E-2"/>
    <n v="3.9245375155855328E-2"/>
    <n v="8.262464703036744E-2"/>
    <n v="0.18441618425316958"/>
    <n v="6.3887394041150902E-2"/>
    <n v="0.17067880820168896"/>
  </r>
  <r>
    <x v="2"/>
    <x v="11"/>
    <n v="6.5871226002904432E-2"/>
    <n v="5.3540241899516859E-2"/>
    <n v="3.697217384533219E-2"/>
    <n v="8.1301500662203263E-2"/>
    <n v="0.1788049220043689"/>
    <n v="6.4423868977733695E-2"/>
    <n v="0.16143248501210941"/>
  </r>
  <r>
    <x v="3"/>
    <x v="0"/>
    <n v="6.4597526768055372E-2"/>
    <n v="5.248511924196788E-2"/>
    <n v="3.8118328713120236E-2"/>
    <n v="8.1900733364156722E-2"/>
    <n v="0.18069207856159547"/>
    <n v="6.2683750103245811E-2"/>
    <n v="0.15714218490558426"/>
  </r>
  <r>
    <x v="3"/>
    <x v="1"/>
    <n v="6.6640585372550437E-2"/>
    <n v="5.3764812026160749E-2"/>
    <n v="3.7952754437810633E-2"/>
    <n v="8.2433064977241996E-2"/>
    <n v="0.18299049084606539"/>
    <n v="6.4038557158055537E-2"/>
    <n v="0.17581255640414326"/>
  </r>
  <r>
    <x v="3"/>
    <x v="2"/>
    <n v="6.6691372073695659E-2"/>
    <n v="5.2839560174518477E-2"/>
    <n v="3.8288242742447923E-2"/>
    <n v="8.2316111849663448E-2"/>
    <n v="0.18507529548575027"/>
    <n v="6.4387308938347002E-2"/>
    <n v="0.18552646035524628"/>
  </r>
  <r>
    <x v="3"/>
    <x v="3"/>
    <n v="6.8493748370099874E-2"/>
    <n v="5.57833851835366E-2"/>
    <n v="3.8608231655410163E-2"/>
    <n v="8.610395479282168E-2"/>
    <n v="0.1860674659339821"/>
    <n v="6.6205064986591206E-2"/>
    <n v="0.19689558367226323"/>
  </r>
  <r>
    <x v="3"/>
    <x v="4"/>
    <n v="6.869115687422396E-2"/>
    <n v="5.5310441480343191E-2"/>
    <n v="4.1427503740125798E-2"/>
    <n v="8.5231375971802303E-2"/>
    <n v="0.18770837936264295"/>
    <n v="6.5992211194907724E-2"/>
    <n v="0.20604590118638508"/>
  </r>
  <r>
    <x v="3"/>
    <x v="5"/>
    <n v="6.6450927107348595E-2"/>
    <n v="5.5308896249251942E-2"/>
    <n v="4.1863715728581975E-2"/>
    <n v="8.2087438994321221E-2"/>
    <n v="0.18095734196966476"/>
    <n v="6.4736035939215397E-2"/>
    <n v="0.19513727764887859"/>
  </r>
  <r>
    <x v="3"/>
    <x v="6"/>
    <n v="6.6651624927900388E-2"/>
    <n v="5.5596521030542793E-2"/>
    <n v="4.109643717499329E-2"/>
    <n v="8.1258254596240836E-2"/>
    <n v="0.18753408081619199"/>
    <n v="6.3699409642792873E-2"/>
    <n v="0.19903489235337787"/>
  </r>
  <r>
    <x v="3"/>
    <x v="7"/>
    <n v="6.6839614604859959E-2"/>
    <n v="5.8642728118614117E-2"/>
    <n v="4.0750118965490682E-2"/>
    <n v="8.0742297453613818E-2"/>
    <n v="0.18763857657072308"/>
    <n v="6.4650858943601328E-2"/>
    <n v="0.18854519784675086"/>
  </r>
  <r>
    <x v="3"/>
    <x v="8"/>
    <n v="6.6412364824169248E-2"/>
    <n v="5.3712487138995187E-2"/>
    <n v="4.1611938175112197E-2"/>
    <n v="8.1201944767510512E-2"/>
    <n v="0.18635500465167187"/>
    <n v="6.4327599079356784E-2"/>
    <n v="0.19777006031804059"/>
  </r>
  <r>
    <x v="3"/>
    <x v="9"/>
    <n v="6.7992222637839259E-2"/>
    <n v="5.9096629972295582E-2"/>
    <n v="4.6821654615692862E-2"/>
    <n v="8.3174606727834929E-2"/>
    <n v="0.18883709462004725"/>
    <n v="6.6370018983605977E-2"/>
    <n v="0.20327028907584288"/>
  </r>
  <r>
    <x v="3"/>
    <x v="10"/>
    <n v="6.8904594346212017E-2"/>
    <n v="5.710120057154601E-2"/>
    <n v="4.1228520980009217E-2"/>
    <n v="8.5497078579667998E-2"/>
    <n v="0.17793007039490946"/>
    <n v="6.706310736850693E-2"/>
    <n v="0.2057123858076978"/>
  </r>
  <r>
    <x v="3"/>
    <x v="11"/>
    <n v="6.8885676113640104E-2"/>
    <n v="5.6444296959340799E-2"/>
    <n v="4.3467536070943287E-2"/>
    <n v="8.5485512051822712E-2"/>
    <n v="0.18434182228692209"/>
    <n v="6.681653657772213E-2"/>
    <n v="0.202693326369978"/>
  </r>
  <r>
    <x v="4"/>
    <x v="0"/>
    <n v="6.8987360051740762E-2"/>
    <n v="5.4963188133178499E-2"/>
    <n v="4.1957015193847799E-2"/>
    <n v="8.5228724553086818E-2"/>
    <n v="0.18624774743862485"/>
    <n v="6.6412374987967884E-2"/>
    <n v="0.19261496094122779"/>
  </r>
  <r>
    <x v="4"/>
    <x v="1"/>
    <n v="7.0452094373858451E-2"/>
    <n v="5.5826208378545933E-2"/>
    <n v="4.274420950224473E-2"/>
    <n v="8.7757393845287746E-2"/>
    <n v="0.18995232188390385"/>
    <n v="6.8038742021960086E-2"/>
    <n v="0.22044628415395587"/>
  </r>
  <r>
    <x v="4"/>
    <x v="2"/>
    <n v="7.0093457109330237E-2"/>
    <n v="5.5438205448335956E-2"/>
    <n v="4.1489696545158196E-2"/>
    <n v="8.9206109999214231E-2"/>
    <n v="0.19138421515082737"/>
    <n v="6.7758855749941005E-2"/>
    <n v="0.23583397975682016"/>
  </r>
  <r>
    <x v="4"/>
    <x v="3"/>
    <n v="7.2722606896603786E-2"/>
    <n v="5.9524261697332145E-2"/>
    <n v="4.4241366306721749E-2"/>
    <n v="9.131313754079437E-2"/>
    <n v="0.19121079882060343"/>
    <n v="7.0352113876191946E-2"/>
    <n v="0.2324321952075836"/>
  </r>
  <r>
    <x v="4"/>
    <x v="4"/>
    <n v="7.2657025293492494E-2"/>
    <n v="5.8704122290728543E-2"/>
    <n v="4.4738409127412497E-2"/>
    <n v="8.9839887240741989E-2"/>
    <n v="0.19499262949192703"/>
    <n v="7.0984037857471038E-2"/>
    <n v="0.21561921716521046"/>
  </r>
  <r>
    <x v="4"/>
    <x v="5"/>
    <n v="7.161566082598779E-2"/>
    <n v="6.0084823941037147E-2"/>
    <n v="4.4564811886380874E-2"/>
    <n v="8.8723816055074844E-2"/>
    <n v="0.19471527766959118"/>
    <n v="6.9529780983220865E-2"/>
    <n v="0.21067797849776931"/>
  </r>
  <r>
    <x v="4"/>
    <x v="6"/>
    <n v="6.7134312029033763E-2"/>
    <n v="5.6571643643017901E-2"/>
    <n v="4.0524608907139957E-2"/>
    <n v="8.3677728189247041E-2"/>
    <n v="0.19215973265288833"/>
    <n v="6.4219727683098859E-2"/>
    <n v="0.19236865044773754"/>
  </r>
  <r>
    <x v="4"/>
    <x v="7"/>
    <n v="6.7409565257653334E-2"/>
    <n v="5.6996626436726143E-2"/>
    <n v="4.2521161633996912E-2"/>
    <n v="8.4097568617415408E-2"/>
    <n v="0.19410836713396734"/>
    <n v="6.495880956607418E-2"/>
    <n v="0.19712072383885321"/>
  </r>
  <r>
    <x v="4"/>
    <x v="8"/>
    <n v="6.6111529241542982E-2"/>
    <n v="5.6247046063341966E-2"/>
    <n v="3.7907226964577906E-2"/>
    <n v="8.3915338739463191E-2"/>
    <n v="0.19157179357659909"/>
    <n v="6.439509459211E-2"/>
    <n v="0.1932203840983803"/>
  </r>
  <r>
    <x v="4"/>
    <x v="9"/>
    <n v="6.7925361207061705E-2"/>
    <n v="5.5840510858592096E-2"/>
    <n v="4.0476997826406187E-2"/>
    <n v="8.4426036451508493E-2"/>
    <n v="0.19052930168351379"/>
    <n v="6.5087759223875094E-2"/>
    <n v="0.2057070520597078"/>
  </r>
  <r>
    <x v="4"/>
    <x v="10"/>
    <n v="6.7450268732208801E-2"/>
    <n v="5.5761194697019033E-2"/>
    <n v="4.0455240636177676E-2"/>
    <n v="8.6398305309280304E-2"/>
    <n v="0.18843699516798601"/>
    <n v="6.5425936881169072E-2"/>
    <n v="0.20848547144917309"/>
  </r>
  <r>
    <x v="4"/>
    <x v="11"/>
    <n v="6.7183850314495253E-2"/>
    <n v="5.4969178473345807E-2"/>
    <n v="4.0144852261673705E-2"/>
    <n v="8.6699566157543081E-2"/>
    <n v="0.18595778462337009"/>
    <n v="6.4918120836706505E-2"/>
    <n v="0.20807299860655371"/>
  </r>
  <r>
    <x v="5"/>
    <x v="0"/>
    <n v="6.7164652753982118E-2"/>
    <n v="5.4685619670665903E-2"/>
    <n v="4.0118132553359165E-2"/>
    <n v="8.3097191250271041E-2"/>
    <n v="0.18112270449643192"/>
    <n v="6.4727600405563135E-2"/>
    <n v="0.19644883890958464"/>
  </r>
  <r>
    <x v="5"/>
    <x v="1"/>
    <n v="6.9353101101770662E-2"/>
    <n v="5.6083067611964348E-2"/>
    <n v="3.9848782903473705E-2"/>
    <n v="8.2879524765813437E-2"/>
    <n v="0.18474654720063363"/>
    <n v="6.6916478455833053E-2"/>
    <n v="0.20683776296160988"/>
  </r>
  <r>
    <x v="5"/>
    <x v="2"/>
    <n v="6.8733663397967548E-2"/>
    <n v="5.581479953591937E-2"/>
    <n v="4.0378368102206651E-2"/>
    <n v="8.5301518636936205E-2"/>
    <n v="0.18647346345026031"/>
    <n v="6.65348858193648E-2"/>
    <n v="0.21573932673793242"/>
  </r>
  <r>
    <x v="5"/>
    <x v="3"/>
    <n v="6.7589929811499458E-2"/>
    <n v="5.5302827088434793E-2"/>
    <n v="3.9906433506068636E-2"/>
    <n v="8.4921622796811799E-2"/>
    <n v="0.18712081996583893"/>
    <n v="6.5674025055508636E-2"/>
    <n v="0.21658970811315409"/>
  </r>
  <r>
    <x v="5"/>
    <x v="4"/>
    <n v="6.6790164404114075E-2"/>
    <n v="5.5542098051008661E-2"/>
    <n v="3.9742061341301017E-2"/>
    <n v="8.2253360934911215E-2"/>
    <n v="0.1610373501496859"/>
    <n v="6.4585749404613105E-2"/>
    <n v="0.20157536961724246"/>
  </r>
  <r>
    <x v="5"/>
    <x v="5"/>
    <n v="6.5941660161836405E-2"/>
    <n v="5.56751347503519E-2"/>
    <n v="3.9838432534408066E-2"/>
    <n v="8.1116759086276913E-2"/>
    <n v="0.18498508359389917"/>
    <n v="6.3806652940635866E-2"/>
    <n v="0.19200052498605505"/>
  </r>
  <r>
    <x v="5"/>
    <x v="6"/>
    <n v="6.5951210852892184E-2"/>
    <n v="5.5434195855760121E-2"/>
    <n v="3.9648646461881272E-2"/>
    <n v="8.0954197194259558E-2"/>
    <n v="0.18435785399721305"/>
    <n v="6.3350027015322566E-2"/>
    <n v="0.184851876820535"/>
  </r>
  <r>
    <x v="5"/>
    <x v="7"/>
    <n v="6.6421438697430557E-2"/>
    <n v="5.5784096053505268E-2"/>
    <n v="3.9872195642467884E-2"/>
    <n v="8.1128407862848126E-2"/>
    <n v="0.1874186124721865"/>
    <n v="6.3570297498836276E-2"/>
    <n v="0.18145682562311977"/>
  </r>
  <r>
    <x v="5"/>
    <x v="8"/>
    <n v="6.5777947011992188E-2"/>
    <n v="5.5106130289197329E-2"/>
    <n v="3.9523453048438489E-2"/>
    <n v="8.0936203343295432E-2"/>
    <n v="0.18268791320483224"/>
    <n v="6.3380899813405042E-2"/>
    <n v="0.18336576760089482"/>
  </r>
  <r>
    <x v="5"/>
    <x v="9"/>
    <n v="6.646880669628262E-2"/>
    <n v="5.5748836192315257E-2"/>
    <n v="3.9512264233401741E-2"/>
    <n v="8.1546206170983501E-2"/>
    <n v="0.18110873864356741"/>
    <n v="6.4222687003423581E-2"/>
    <n v="0.18992755016990448"/>
  </r>
  <r>
    <x v="5"/>
    <x v="10"/>
    <n v="6.775752556237867E-2"/>
    <n v="5.5600310044118202E-2"/>
    <n v="3.9756984558944046E-2"/>
    <n v="8.3594326249469345E-2"/>
    <n v="0.17861597994502781"/>
    <n v="6.5587886285692842E-2"/>
    <n v="0.19680952122462272"/>
  </r>
  <r>
    <x v="5"/>
    <x v="11"/>
    <n v="6.8043793284096349E-2"/>
    <n v="5.4048266288086053E-2"/>
    <n v="3.9622945589122965E-2"/>
    <n v="8.4063041456776871E-2"/>
    <n v="0.17641267534790142"/>
    <n v="6.5363097838764372E-2"/>
    <n v="0.2076187819345745"/>
  </r>
  <r>
    <x v="6"/>
    <x v="0"/>
    <n v="6.6781475432940843E-2"/>
    <n v="5.3782858203845811E-2"/>
    <n v="3.923428438730301E-2"/>
    <n v="8.0518098356622464E-2"/>
    <n v="0.17197084513848257"/>
    <n v="6.456612668416005E-2"/>
    <n v="0.17539220080681309"/>
  </r>
  <r>
    <x v="6"/>
    <x v="1"/>
    <n v="6.8163977035499965E-2"/>
    <n v="5.4054612904732749E-2"/>
    <n v="3.9431634197757352E-2"/>
    <n v="8.1966336404787205E-2"/>
    <n v="0.17748272391967063"/>
    <n v="6.5808426666607633E-2"/>
    <n v="0.17707619947815553"/>
  </r>
  <r>
    <x v="6"/>
    <x v="2"/>
    <n v="6.8266648480828487E-2"/>
    <n v="5.4163168881848994E-2"/>
    <n v="3.8903070633190852E-2"/>
    <n v="8.2639712443924665E-2"/>
    <n v="0.1776659393064374"/>
    <n v="6.6169201272355149E-2"/>
    <n v="0.19144910337552742"/>
  </r>
  <r>
    <x v="6"/>
    <x v="3"/>
    <n v="6.7388195315922772E-2"/>
    <n v="5.4034343744612516E-2"/>
    <n v="3.8810861675082506E-2"/>
    <n v="8.3669724048171898E-2"/>
    <n v="0.17801437435727172"/>
    <n v="6.5313795173539219E-2"/>
    <n v="0.1948528657848867"/>
  </r>
  <r>
    <x v="6"/>
    <x v="4"/>
    <n v="6.6996965521261498E-2"/>
    <n v="5.3477662768378079E-2"/>
    <n v="3.9091784036529471E-2"/>
    <n v="8.2406781093036618E-2"/>
    <n v="0.18553968452375669"/>
    <n v="6.4774498168307534E-2"/>
    <n v="0.19935443226139832"/>
  </r>
  <r>
    <x v="6"/>
    <x v="5"/>
    <n v="6.5553720893882728E-2"/>
    <n v="5.3760900465433047E-2"/>
    <n v="3.878049470632134E-2"/>
    <n v="8.0919899137439841E-2"/>
    <n v="0.18362025961619538"/>
    <n v="6.3248690608020464E-2"/>
    <n v="0.1810413790242775"/>
  </r>
  <r>
    <x v="6"/>
    <x v="6"/>
    <n v="6.5541696877303698E-2"/>
    <n v="5.3909451709279924E-2"/>
    <n v="3.9325254010739344E-2"/>
    <n v="8.0397399954459395E-2"/>
    <n v="0.18458441390118585"/>
    <n v="6.269158263687899E-2"/>
    <n v="0.18245573091397066"/>
  </r>
  <r>
    <x v="6"/>
    <x v="7"/>
    <n v="6.5539238607987854E-2"/>
    <n v="5.4040461314981025E-2"/>
    <n v="4.0589576452305154E-2"/>
    <n v="8.0168593365369661E-2"/>
    <n v="0.18263154841763921"/>
    <n v="6.2743471848746735E-2"/>
    <n v="0.17326959183351479"/>
  </r>
  <r>
    <x v="6"/>
    <x v="8"/>
    <n v="6.4767327875003722E-2"/>
    <n v="5.3884124770623106E-2"/>
    <n v="4.0166283421160104E-2"/>
    <n v="8.0132904336728636E-2"/>
    <n v="0.17047034182732748"/>
    <n v="6.2748063682110611E-2"/>
    <n v="0.17513146542870053"/>
  </r>
  <r>
    <x v="6"/>
    <x v="9"/>
    <n v="6.5419028323086173E-2"/>
    <n v="5.4112133088557016E-2"/>
    <n v="3.9273885725512651E-2"/>
    <n v="8.0681197279007924E-2"/>
    <n v="0.18064103172624563"/>
    <n v="6.3304796129834764E-2"/>
    <n v="0.18786077647072724"/>
  </r>
  <r>
    <x v="6"/>
    <x v="10"/>
    <n v="6.6123155062646058E-2"/>
    <n v="5.3471609986751746E-2"/>
    <n v="3.8320347236967346E-2"/>
    <n v="8.2218322571207425E-2"/>
    <n v="0.17778535612343996"/>
    <n v="6.404575905441133E-2"/>
    <n v="0.19653307746563897"/>
  </r>
  <r>
    <x v="6"/>
    <x v="11"/>
    <n v="6.5740973622379281E-2"/>
    <n v="5.3187736515315658E-2"/>
    <n v="3.8287170325088764E-2"/>
    <n v="8.2193274302301639E-2"/>
    <n v="0.17276437691454269"/>
    <n v="6.3010034301269238E-2"/>
    <n v="0.20867859280441578"/>
  </r>
  <r>
    <x v="7"/>
    <x v="0"/>
    <n v="6.5600322942159853E-2"/>
    <n v="5.0783212300145181E-2"/>
    <n v="3.7745968425400914E-2"/>
    <n v="8.0846912510511335E-2"/>
    <n v="0.17086700294852133"/>
    <n v="6.3610396384385384E-2"/>
    <n v="0.18863442598853447"/>
  </r>
  <r>
    <x v="7"/>
    <x v="1"/>
    <n v="6.6910471609283553E-2"/>
    <n v="5.3255684184464691E-2"/>
    <n v="3.827898848980673E-2"/>
    <n v="8.2200623595144129E-2"/>
    <n v="0.1755409835195785"/>
    <n v="6.4971005751863903E-2"/>
    <n v="0.2044281472329062"/>
  </r>
  <r>
    <x v="7"/>
    <x v="2"/>
    <n v="6.6139762003028485E-2"/>
    <n v="5.3183319135693505E-2"/>
    <n v="3.7406378394960922E-2"/>
    <n v="8.2572194457152262E-2"/>
    <n v="0.17541993052244398"/>
    <n v="6.3925906089862428E-2"/>
    <n v="0.21191163159085766"/>
  </r>
  <r>
    <x v="7"/>
    <x v="3"/>
    <n v="6.5383186283740652E-2"/>
    <n v="5.5257795154654558E-2"/>
    <n v="3.7866911538138009E-2"/>
    <n v="8.2440911201370357E-2"/>
    <n v="0.17473354364602503"/>
    <n v="6.3354229336587117E-2"/>
    <n v="0.20969398513117352"/>
  </r>
  <r>
    <x v="7"/>
    <x v="4"/>
    <n v="6.591526408790474E-2"/>
    <n v="5.1400950533837135E-2"/>
    <n v="3.8317370944457828E-2"/>
    <n v="8.1700567270704988E-2"/>
    <n v="0.17966536507969216"/>
    <n v="6.3746264993468194E-2"/>
    <n v="0.2087061749974789"/>
  </r>
  <r>
    <x v="7"/>
    <x v="5"/>
    <n v="6.4387500761691238E-2"/>
    <n v="5.4678101686146223E-2"/>
    <n v="3.8066040132175495E-2"/>
    <n v="7.9368572256811321E-2"/>
    <n v="0.17988062843192093"/>
    <n v="6.2081068166086543E-2"/>
    <n v="0.18475090736259939"/>
  </r>
  <r>
    <x v="7"/>
    <x v="6"/>
    <n v="6.3895861815784466E-2"/>
    <n v="5.2902963242524921E-2"/>
    <n v="4.1312364319731135E-2"/>
    <n v="7.8840344874188603E-2"/>
    <n v="0.18067306176931999"/>
    <n v="6.1583373179852977E-2"/>
    <n v="0.17052095607198459"/>
  </r>
  <r>
    <x v="7"/>
    <x v="7"/>
    <n v="6.4799598910651568E-2"/>
    <n v="5.5454295566550064E-2"/>
    <n v="4.3574990087159357E-2"/>
    <n v="7.911856118564603E-2"/>
    <n v="0.183669987463559"/>
    <n v="6.2841201770578836E-2"/>
    <n v="0.18313675486133249"/>
  </r>
  <r>
    <x v="7"/>
    <x v="8"/>
    <n v="6.428219779303275E-2"/>
    <n v="5.4206224948231407E-2"/>
    <n v="3.9981114299098661E-2"/>
    <n v="7.8792858519877773E-2"/>
    <n v="0.17900620237680748"/>
    <n v="6.2258522423217236E-2"/>
    <n v="0.1804761567492639"/>
  </r>
  <r>
    <x v="7"/>
    <x v="9"/>
    <n v="6.525779192853505E-2"/>
    <n v="5.5109783612819298E-2"/>
    <n v="3.9333557156319782E-2"/>
    <n v="8.0006730681518409E-2"/>
    <n v="0.17808500738071117"/>
    <n v="6.337032661973141E-2"/>
    <n v="0.19422066845687458"/>
  </r>
  <r>
    <x v="7"/>
    <x v="10"/>
    <n v="6.6196406135370256E-2"/>
    <n v="5.3653284381292569E-2"/>
    <n v="3.7888456184730995E-2"/>
    <n v="8.269166681111173E-2"/>
    <n v="0.17701221288036639"/>
    <n v="6.4210816093313416E-2"/>
    <n v="0.21506414043933247"/>
  </r>
  <r>
    <x v="7"/>
    <x v="11"/>
    <n v="6.5856812402678641E-2"/>
    <n v="5.3261134993613998E-2"/>
    <n v="3.82233201358812E-2"/>
    <n v="8.1862997824667147E-2"/>
    <n v="0.17041218536534333"/>
    <n v="6.4308526087512488E-2"/>
    <n v="0.20740714054112477"/>
  </r>
  <r>
    <x v="8"/>
    <x v="0"/>
    <n v="6.5519108539943749E-2"/>
    <n v="5.2681259285489633E-2"/>
    <n v="3.7819537839001036E-2"/>
    <n v="8.0851083831847151E-2"/>
    <n v="0.16727023156009335"/>
    <n v="6.2997957663953288E-2"/>
    <n v="0.19031960859067226"/>
  </r>
  <r>
    <x v="8"/>
    <x v="1"/>
    <n v="6.7332497239377925E-2"/>
    <n v="5.3974978692605098E-2"/>
    <n v="3.8346969578763317E-2"/>
    <n v="8.1803143329396144E-2"/>
    <n v="0.17371344385067461"/>
    <n v="6.4567270280512595E-2"/>
    <n v="0.20739492048539238"/>
  </r>
  <r>
    <x v="8"/>
    <x v="2"/>
    <n v="6.6926806142292461E-2"/>
    <n v="5.3137532222423373E-2"/>
    <n v="3.8019221062712417E-2"/>
    <n v="8.2085368809306364E-2"/>
    <n v="0.17512461306927604"/>
    <n v="6.4609675154966281E-2"/>
    <n v="0.20877781345511195"/>
  </r>
  <r>
    <x v="8"/>
    <x v="3"/>
    <n v="6.5824096154457154E-2"/>
    <n v="5.3015687158029789E-2"/>
    <n v="3.7623351816725784E-2"/>
    <n v="8.1610128504366122E-2"/>
    <n v="0.17409977462668375"/>
    <n v="6.4136145589497068E-2"/>
    <n v="0.19877071976860608"/>
  </r>
  <r>
    <x v="8"/>
    <x v="4"/>
    <n v="6.5039646201660389E-2"/>
    <n v="5.2668434688833393E-2"/>
    <n v="3.6845974478727457E-2"/>
    <n v="8.1047477221923361E-2"/>
    <n v="0.17546801429771064"/>
    <n v="6.4211836686560692E-2"/>
    <n v="0.19773619521357627"/>
  </r>
  <r>
    <x v="8"/>
    <x v="5"/>
    <n v="6.3920728603730326E-2"/>
    <n v="5.4580582063386791E-2"/>
    <n v="4.2399675124638964E-2"/>
    <n v="7.8477169553888143E-2"/>
    <n v="0.17633324238792705"/>
    <n v="6.2795272642717892E-2"/>
    <n v="0.17386600487511922"/>
  </r>
  <r>
    <x v="8"/>
    <x v="6"/>
    <n v="6.3389563029750504E-2"/>
    <n v="5.5999247383521356E-2"/>
    <n v="4.3145496479925938E-2"/>
    <n v="7.7989260501396152E-2"/>
    <n v="0.17732017282495988"/>
    <n v="6.1028622561820935E-2"/>
    <n v="0.16257865820041445"/>
  </r>
  <r>
    <x v="8"/>
    <x v="7"/>
    <n v="6.3862107493321843E-2"/>
    <n v="5.4293381188214695E-2"/>
    <n v="4.0929811209811304E-2"/>
    <n v="7.8451842862325927E-2"/>
    <n v="0.18059148152994997"/>
    <n v="6.212987614976289E-2"/>
    <n v="0.16569816620962888"/>
  </r>
  <r>
    <x v="8"/>
    <x v="8"/>
    <n v="6.3671488452267958E-2"/>
    <n v="5.3864013001817493E-2"/>
    <n v="4.0507789376973163E-2"/>
    <n v="7.8378304981264871E-2"/>
    <n v="0.17791837293513654"/>
    <n v="6.2313611107087816E-2"/>
    <n v="0.16341900007947291"/>
  </r>
  <r>
    <x v="8"/>
    <x v="9"/>
    <n v="6.4195640969925902E-2"/>
    <n v="5.4098898933472993E-2"/>
    <n v="3.7594824181259624E-2"/>
    <n v="7.9113554256526414E-2"/>
    <n v="0.17400287554311908"/>
    <n v="6.2534708861699165E-2"/>
    <n v="0.17046672493642401"/>
  </r>
  <r>
    <x v="8"/>
    <x v="10"/>
    <n v="6.5124488856391063E-2"/>
    <n v="5.330325231835651E-2"/>
    <n v="3.6923986793433707E-2"/>
    <n v="8.1237422952291999E-2"/>
    <n v="0.17431391967745738"/>
    <n v="6.3065428358638972E-2"/>
    <n v="0.19911679640703556"/>
  </r>
  <r>
    <x v="8"/>
    <x v="11"/>
    <n v="6.3766192065679961E-2"/>
    <n v="5.2086607804021925E-2"/>
    <n v="3.7630260253383244E-2"/>
    <n v="8.0992742160255787E-2"/>
    <n v="0.17439991942260491"/>
    <n v="6.1844114787240001E-2"/>
    <n v="0.1848076319754674"/>
  </r>
  <r>
    <x v="9"/>
    <x v="0"/>
    <n v="6.4605197406607306E-2"/>
    <n v="5.235209521025231E-2"/>
    <n v="3.7465487840355756E-2"/>
    <n v="8.0365158333167291E-2"/>
    <n v="0.17318716224300501"/>
    <n v="6.3295049134105677E-2"/>
    <n v="0.18298324822384868"/>
  </r>
  <r>
    <x v="9"/>
    <x v="1"/>
    <n v="6.6013184706728803E-2"/>
    <n v="5.3389773690834169E-2"/>
    <n v="3.8801222853469063E-2"/>
    <n v="8.2476533118171574E-2"/>
    <n v="0.17928480774925243"/>
    <n v="6.4353251964367073E-2"/>
    <n v="0.19437276956486615"/>
  </r>
  <r>
    <x v="9"/>
    <x v="2"/>
    <n v="6.6351425155716709E-2"/>
    <n v="5.3046055114362334E-2"/>
    <n v="3.7481335048496447E-2"/>
    <n v="8.2334179201875746E-2"/>
    <n v="0.18174627754834952"/>
    <n v="6.4525419391648867E-2"/>
    <n v="0.18951890109601396"/>
  </r>
  <r>
    <x v="9"/>
    <x v="3"/>
    <n v="6.4760429381896051E-2"/>
    <n v="5.3213549811446735E-2"/>
    <n v="3.8875524996078173E-2"/>
    <n v="8.1224603991420521E-2"/>
    <n v="0.17907655609105119"/>
    <n v="6.3356189889412051E-2"/>
    <n v="0.19810718993777257"/>
  </r>
  <r>
    <x v="9"/>
    <x v="4"/>
    <n v="6.5490753737469348E-2"/>
    <n v="5.7676821965182166E-2"/>
    <n v="4.9748517882737729E-2"/>
    <n v="8.0461187531603237E-2"/>
    <n v="0.18626112686685017"/>
    <n v="6.3930073469975757E-2"/>
    <n v="0.18753390121024607"/>
  </r>
  <r>
    <x v="9"/>
    <x v="5"/>
    <n v="6.3811867480722595E-2"/>
    <n v="5.3383603239820943E-2"/>
    <n v="3.9741912745818848E-2"/>
    <n v="7.9059892307681873E-2"/>
    <n v="0.18809815531217738"/>
    <n v="6.2480744963514648E-2"/>
    <n v="0.17402591513530058"/>
  </r>
  <r>
    <x v="9"/>
    <x v="6"/>
    <n v="6.3490074168381774E-2"/>
    <n v="5.2979479712178153E-2"/>
    <n v="3.8888227660165961E-2"/>
    <n v="7.8654353309108166E-2"/>
    <n v="0.18942345841576791"/>
    <n v="6.1369487060659464E-2"/>
    <n v="0.16914674941129948"/>
  </r>
  <r>
    <x v="9"/>
    <x v="7"/>
    <n v="6.3951487450481168E-2"/>
    <n v="5.8468795242864288E-2"/>
    <n v="5.6855822399311973E-2"/>
    <n v="7.8071085198741313E-2"/>
    <n v="0.19019090987479653"/>
    <n v="6.2334483758974414E-2"/>
    <n v="0.15199600505243369"/>
  </r>
  <r>
    <x v="9"/>
    <x v="8"/>
    <n v="6.3677805864265802E-2"/>
    <n v="6.5084870856996394E-2"/>
    <n v="8.1120973359134013E-2"/>
    <n v="7.8184923609382451E-2"/>
    <n v="0.18574590128388124"/>
    <n v="6.1808135866103092E-2"/>
    <n v="0.16633145416175407"/>
  </r>
  <r>
    <x v="9"/>
    <x v="9"/>
    <n v="6.4203239793015815E-2"/>
    <n v="5.396131645557075E-2"/>
    <n v="4.15317934509183E-2"/>
    <n v="7.9364469719174796E-2"/>
    <n v="0.18371920559089458"/>
    <n v="6.2884307665855205E-2"/>
    <n v="0.17129968045780164"/>
  </r>
  <r>
    <x v="9"/>
    <x v="10"/>
    <n v="6.5299938350156489E-2"/>
    <n v="5.4994568771149166E-2"/>
    <n v="4.2724838771544565E-2"/>
    <n v="8.1753369655410468E-2"/>
    <n v="0.18150815001838094"/>
    <n v="6.3933606090996742E-2"/>
    <n v="0.19379057922173212"/>
  </r>
  <r>
    <x v="9"/>
    <x v="11"/>
    <n v="6.4848509762187645E-2"/>
    <n v="5.3182734660990223E-2"/>
    <n v="3.7998837210130886E-2"/>
    <n v="8.1716082544411262E-2"/>
    <n v="0.17696355278333048"/>
    <n v="6.2958952751979588E-2"/>
    <n v="0.19586950243769854"/>
  </r>
  <r>
    <x v="10"/>
    <x v="0"/>
    <n v="6.5959616349307207E-2"/>
    <n v="5.4166202694678631E-2"/>
    <n v="3.9063967678535726E-2"/>
    <n v="8.23245493875428E-2"/>
    <n v="0.17588485916597366"/>
    <n v="6.4576306489686E-2"/>
    <n v="0.19108141740464654"/>
  </r>
  <r>
    <x v="10"/>
    <x v="1"/>
    <n v="6.8680738270732913E-2"/>
    <n v="5.6603499020135471E-2"/>
    <n v="4.2735307631985388E-2"/>
    <n v="8.198047239356604E-2"/>
    <n v="0.18067190221106763"/>
    <n v="6.7210501617533489E-2"/>
    <n v="0.179486613953249"/>
  </r>
  <r>
    <x v="10"/>
    <x v="2"/>
    <n v="6.7502254539870285E-2"/>
    <n v="5.5136332614395066E-2"/>
    <n v="4.061807723709171E-2"/>
    <n v="8.434269628003814E-2"/>
    <n v="0.18501991248741456"/>
    <n v="6.567425328662628E-2"/>
    <n v="0.18740861511591109"/>
  </r>
  <r>
    <x v="10"/>
    <x v="3"/>
    <n v="6.6923907034120322E-2"/>
    <n v="5.6393735762490287E-2"/>
    <n v="4.555307077441681E-2"/>
    <n v="8.3652853511092848E-2"/>
    <n v="0.18540457420326212"/>
    <n v="6.598813042962294E-2"/>
    <n v="0.19949078862030886"/>
  </r>
  <r>
    <x v="10"/>
    <x v="4"/>
    <n v="6.6638025573609025E-2"/>
    <n v="5.5343600768855972E-2"/>
    <n v="4.1902445702007317E-2"/>
    <n v="8.2201893106170279E-2"/>
    <n v="0.18747287227446147"/>
    <n v="6.5127885260778395E-2"/>
    <n v="0.18411884774167805"/>
  </r>
  <r>
    <x v="10"/>
    <x v="5"/>
    <n v="6.6826503353103708E-2"/>
    <n v="5.8875211008066926E-2"/>
    <n v="5.0175029595659011E-2"/>
    <n v="8.1577288382025687E-2"/>
    <n v="0.19096752242269191"/>
    <n v="6.6089871279435247E-2"/>
    <n v="0.17534694324114564"/>
  </r>
  <r>
    <x v="10"/>
    <x v="6"/>
    <n v="6.8339338095053215E-2"/>
    <n v="5.9477191105464497E-2"/>
    <n v="5.4114332906125183E-2"/>
    <n v="8.3048243844256783E-2"/>
    <n v="0.1922974845851248"/>
    <n v="6.5208853754235657E-2"/>
    <n v="0.17779209220337105"/>
  </r>
  <r>
    <x v="10"/>
    <x v="7"/>
    <n v="6.8536851611449998E-2"/>
    <n v="6.1297674183142643E-2"/>
    <n v="4.9314915239514437E-2"/>
    <n v="8.3076172026476755E-2"/>
    <n v="0.19129199856027293"/>
    <n v="6.6795770155238771E-2"/>
    <n v="0.17249087499916591"/>
  </r>
  <r>
    <x v="10"/>
    <x v="8"/>
    <n v="6.5769085267038563E-2"/>
    <n v="5.9019395128099394E-2"/>
    <n v="5.5488547696297005E-2"/>
    <n v="8.0534245959936537E-2"/>
    <n v="0.19389866085857843"/>
    <n v="6.3568947796085462E-2"/>
    <n v="0.16552528364450714"/>
  </r>
  <r>
    <x v="10"/>
    <x v="9"/>
    <n v="6.6410553434218741E-2"/>
    <n v="5.9989603938420712E-2"/>
    <n v="5.8685871704419044E-2"/>
    <n v="8.1471413945359894E-2"/>
    <n v="0.18600794378853161"/>
    <n v="6.4761246249814164E-2"/>
    <n v="0.17755922952882178"/>
  </r>
  <r>
    <x v="10"/>
    <x v="10"/>
    <n v="6.7201361226881057E-2"/>
    <n v="5.6877471723892181E-2"/>
    <n v="4.2354870146776122E-2"/>
    <n v="8.3873048254119231E-2"/>
    <n v="0.17314835374681364"/>
    <n v="6.562073234162262E-2"/>
    <n v="0.19940990244007495"/>
  </r>
  <r>
    <x v="10"/>
    <x v="11"/>
    <n v="6.7133393122355986E-2"/>
    <n v="5.5422282704563994E-2"/>
    <n v="4.0179764762328533E-2"/>
    <n v="8.268766454728968E-2"/>
    <n v="0.17857082509227806"/>
    <n v="6.5484456515642428E-2"/>
    <n v="0.1984395129983704"/>
  </r>
  <r>
    <x v="11"/>
    <x v="0"/>
    <n v="6.9732988043161998E-2"/>
    <n v="6.0806519875219595E-2"/>
    <n v="5.4346078422253315E-2"/>
    <n v="8.2615481150768416E-2"/>
    <n v="0.17880017463481859"/>
    <n v="6.8455693546612018E-2"/>
    <n v="0.16925461418020213"/>
  </r>
  <r>
    <x v="11"/>
    <x v="1"/>
    <n v="7.0906678008815324E-2"/>
    <n v="5.8688633993888233E-2"/>
    <n v="4.2251525912753066E-2"/>
    <n v="8.4976409697970032E-2"/>
    <n v="0.1831019942066644"/>
    <n v="6.9616709973581228E-2"/>
    <n v="0.19933957167999722"/>
  </r>
  <r>
    <x v="11"/>
    <x v="2"/>
    <n v="7.0216013734201554E-2"/>
    <n v="5.7575138687917471E-2"/>
    <n v="4.226921404266739E-2"/>
    <n v="8.6809597441155906E-2"/>
    <n v="0.18559994515492825"/>
    <n v="6.89159326531954E-2"/>
    <n v="0.19176765074586902"/>
  </r>
  <r>
    <x v="11"/>
    <x v="3"/>
    <n v="7.3370153762658583E-2"/>
    <n v="6.7643444076319531E-2"/>
    <n v="5.4362194428999658E-2"/>
    <n v="8.9591370924949426E-2"/>
    <n v="0.19268054664271908"/>
    <n v="7.2678110341681479E-2"/>
    <n v="0.23141688086869852"/>
  </r>
  <r>
    <x v="11"/>
    <x v="4"/>
    <n v="7.3216207349804649E-2"/>
    <n v="5.7678934788385615E-2"/>
    <n v="4.7613057305200226E-2"/>
    <n v="8.8774146264257059E-2"/>
    <n v="0.19648945688235642"/>
    <n v="7.1192509408264798E-2"/>
    <n v="0.19929362591431557"/>
  </r>
  <r>
    <x v="11"/>
    <x v="5"/>
    <n v="7.1930779710802001E-2"/>
    <n v="6.5509024728136828E-2"/>
    <n v="5.0642509257071713E-2"/>
    <n v="8.6640189533670933E-2"/>
    <n v="0.19547087566936186"/>
    <n v="7.0863364166192405E-2"/>
    <n v="0.17904850138109699"/>
  </r>
  <r>
    <x v="11"/>
    <x v="6"/>
    <n v="7.1982849863103382E-2"/>
    <n v="5.9011754231815421E-2"/>
    <n v="4.8972018849094801E-2"/>
    <n v="8.6560276817915213E-2"/>
    <n v="0.19544935828761956"/>
    <n v="7.0056404044659779E-2"/>
    <n v="0.17484799670753312"/>
  </r>
  <r>
    <x v="11"/>
    <x v="7"/>
    <n v="7.1935848140335254E-2"/>
    <n v="6.3182909664392869E-2"/>
    <n v="5.3195865801535826E-2"/>
    <n v="8.6467588819683472E-2"/>
    <n v="0.1981365328178892"/>
    <n v="7.0491796753340649E-2"/>
    <n v="0.17237976508292011"/>
  </r>
  <r>
    <x v="11"/>
    <x v="8"/>
    <n v="7.1152864078604244E-2"/>
    <n v="6.1849823897033078E-2"/>
    <n v="4.8623041975722842E-2"/>
    <n v="8.6153591789276868E-2"/>
    <n v="0.19505625850331176"/>
    <n v="6.9762283068344713E-2"/>
    <n v="0.17363864364700368"/>
  </r>
  <r>
    <x v="11"/>
    <x v="9"/>
    <n v="7.3366662263184376E-2"/>
    <n v="6.2119448999337551E-2"/>
    <n v="4.6762090998110038E-2"/>
    <n v="8.8214449221309013E-2"/>
    <n v="0.19072484671635559"/>
    <n v="7.2047209871001203E-2"/>
    <n v="0.20388745759253118"/>
  </r>
  <r>
    <x v="11"/>
    <x v="10"/>
    <n v="7.391100938688909E-2"/>
    <n v="6.5037528274568907E-2"/>
    <n v="4.5956738518266212E-2"/>
    <n v="8.9634540790950207E-2"/>
    <n v="0.19206913491105554"/>
    <n v="7.2783019956209644E-2"/>
    <n v="0.18625746277944308"/>
  </r>
  <r>
    <x v="11"/>
    <x v="11"/>
    <n v="7.2165925840093431E-2"/>
    <n v="6.0836118308426501E-2"/>
    <n v="5.7890829998474558E-2"/>
    <n v="8.9584768094664174E-2"/>
    <n v="0.18783652135671206"/>
    <n v="7.0214957398327268E-2"/>
    <n v="0.20155511762329215"/>
  </r>
  <r>
    <x v="12"/>
    <x v="0"/>
    <n v="7.9109330992960997E-2"/>
    <n v="6.7901340221667425E-2"/>
    <n v="5.0873227687502243E-2"/>
    <n v="9.3620349335737027E-2"/>
    <n v="0.18681908206197315"/>
    <n v="7.8653132614937532E-2"/>
    <n v="0.18731015631673359"/>
  </r>
  <r>
    <x v="12"/>
    <x v="1"/>
    <n v="8.0035419052758794E-2"/>
    <n v="6.676997728283815E-2"/>
    <n v="5.034392635152736E-2"/>
    <n v="9.5764997008811706E-2"/>
    <n v="0.19169755661662188"/>
    <n v="7.8782237705630573E-2"/>
    <n v="0.19582949438730421"/>
  </r>
  <r>
    <x v="12"/>
    <x v="2"/>
    <n v="8.0535078968650239E-2"/>
    <n v="6.7937843914132004E-2"/>
    <n v="5.2526682313789888E-2"/>
    <n v="9.5798656240406788E-2"/>
    <n v="0.1959137888182364"/>
    <n v="7.9080713253674578E-2"/>
    <n v="0.21970813747577855"/>
  </r>
  <r>
    <x v="12"/>
    <x v="3"/>
    <n v="7.8568400429141899E-2"/>
    <n v="6.9385594181425869E-2"/>
    <n v="6.2374040645096565E-2"/>
    <n v="9.4639991343027752E-2"/>
    <n v="0.19683081546458739"/>
    <n v="7.7021353230001657E-2"/>
    <n v="0.19344464644887366"/>
  </r>
  <r>
    <x v="12"/>
    <x v="4"/>
    <n v="7.8451850747477667E-2"/>
    <n v="6.7831420305424203E-2"/>
    <n v="5.0939021010798606E-2"/>
    <n v="9.3179308392197402E-2"/>
    <n v="0.19812947279727283"/>
    <n v="7.6974671493452607E-2"/>
    <n v="0.19516597030912405"/>
  </r>
  <r>
    <x v="12"/>
    <x v="5"/>
    <n v="7.6675561919433671E-2"/>
    <n v="6.5433045349417712E-2"/>
    <n v="4.9696762335124343E-2"/>
    <n v="9.1631312380489854E-2"/>
    <n v="0.19935602071650188"/>
    <n v="7.5398989047795115E-2"/>
    <n v="0.18672349033055574"/>
  </r>
  <r>
    <x v="12"/>
    <x v="6"/>
    <n v="7.6844598665335731E-2"/>
    <n v="6.6346304194136271E-2"/>
    <n v="5.1316961276527476E-2"/>
    <n v="9.1647612338152204E-2"/>
    <n v="0.1990529170597036"/>
    <n v="7.4462668089682618E-2"/>
    <n v="0.18487941358250318"/>
  </r>
  <r>
    <x v="12"/>
    <x v="7"/>
    <n v="7.691760162933052E-2"/>
    <n v="6.616685941329449E-2"/>
    <n v="5.1114188455753377E-2"/>
    <n v="9.132239366417684E-2"/>
    <n v="0.19933302224575319"/>
    <n v="7.566298838636043E-2"/>
    <n v="0.18886392307476663"/>
  </r>
  <r>
    <x v="12"/>
    <x v="8"/>
    <n v="7.79085393803398E-2"/>
    <n v="6.862034333688434E-2"/>
    <n v="5.5881723384320091E-2"/>
    <n v="9.2621178457154008E-2"/>
    <n v="0.19605041821985281"/>
    <n v="7.6147670930895986E-2"/>
    <n v="0.18073336987488767"/>
  </r>
  <r>
    <x v="12"/>
    <x v="9"/>
    <n v="7.7833937233310196E-2"/>
    <n v="7.0824498345852568E-2"/>
    <n v="6.0808768195978191E-2"/>
    <n v="9.2675435826921448E-2"/>
    <n v="0.19746803462963095"/>
    <n v="7.5767041182806374E-2"/>
    <n v="0.18590659102575213"/>
  </r>
  <r>
    <x v="12"/>
    <x v="10"/>
    <n v="7.9519066580638009E-2"/>
    <n v="6.841659921501074E-2"/>
    <n v="5.1412376957385479E-2"/>
    <n v="9.4724322021894097E-2"/>
    <n v="0.19426574005722258"/>
    <n v="7.7918504550791093E-2"/>
    <n v="0.19415794481446241"/>
  </r>
  <r>
    <x v="12"/>
    <x v="11"/>
    <n v="7.9657167125839687E-2"/>
    <n v="6.7509778694677822E-2"/>
    <n v="4.9651254052488152E-2"/>
    <n v="9.518535305912347E-2"/>
    <n v="0.18993196094475787"/>
    <n v="7.8177149071115323E-2"/>
    <n v="0.21683984728956149"/>
  </r>
  <r>
    <x v="13"/>
    <x v="0"/>
    <n v="7.5390650396048794E-2"/>
    <n v="6.620226329020526E-2"/>
    <n v="4.6281993633818234E-2"/>
    <n v="8.8948968545065163E-2"/>
    <n v="0.18718777669484321"/>
    <n v="7.4697480579385397E-2"/>
    <n v="0.18407326520655773"/>
  </r>
  <r>
    <x v="13"/>
    <x v="1"/>
    <n v="7.7246944257779865E-2"/>
    <n v="6.2349053134299198E-2"/>
    <n v="4.6478185100044658E-2"/>
    <n v="8.9774976057027445E-2"/>
    <n v="0.18934058309906929"/>
    <n v="7.5741108823662237E-2"/>
    <n v="0.18762414790368009"/>
  </r>
  <r>
    <x v="13"/>
    <x v="2"/>
    <n v="7.5437498018553997E-2"/>
    <n v="6.4485229069346756E-2"/>
    <n v="4.8973299524696812E-2"/>
    <n v="9.1892677446341317E-2"/>
    <n v="0.19267757686933135"/>
    <n v="7.4747275646567621E-2"/>
    <n v="0.22597459110215587"/>
  </r>
  <r>
    <x v="13"/>
    <x v="3"/>
    <n v="8.0459727998676983E-2"/>
    <n v="6.9626712878057523E-2"/>
    <n v="5.1113526001845655E-2"/>
    <n v="9.5543937797088044E-2"/>
    <n v="0.19792134038845538"/>
    <n v="7.9348981387332609E-2"/>
    <n v="0.20991734868498238"/>
  </r>
  <r>
    <x v="13"/>
    <x v="4"/>
    <n v="7.9462996799351329E-2"/>
    <n v="6.8777901800636254E-2"/>
    <n v="5.2854374547646528E-2"/>
    <n v="9.3771520041424458E-2"/>
    <n v="0.1995636231659737"/>
    <n v="7.7142703708529201E-2"/>
    <n v="0.19785163290317931"/>
  </r>
  <r>
    <x v="13"/>
    <x v="5"/>
    <n v="7.8550509088310544E-2"/>
    <n v="6.8985279555919099E-2"/>
    <n v="5.2889364026987788E-2"/>
    <n v="9.3110728715548693E-2"/>
    <n v="0.20321744944919612"/>
    <n v="7.6978049713826671E-2"/>
    <n v="0.18586542747829657"/>
  </r>
  <r>
    <x v="13"/>
    <x v="6"/>
    <n v="7.8806492533804992E-2"/>
    <n v="7.1277530784796497E-2"/>
    <n v="5.5781206165905803E-2"/>
    <n v="9.2806513684244002E-2"/>
    <n v="0.20254228264341764"/>
    <n v="7.5829518140379762E-2"/>
    <n v="0.18845228548516441"/>
  </r>
  <r>
    <x v="13"/>
    <x v="7"/>
    <n v="8.0361408908203383E-2"/>
    <n v="6.732043759507042E-2"/>
    <n v="5.21061582057172E-2"/>
    <n v="9.2711467312733387E-2"/>
    <n v="0.20288362623925191"/>
    <n v="7.6533604504389965E-2"/>
    <n v="0.19215405833375901"/>
  </r>
  <r>
    <x v="13"/>
    <x v="8"/>
    <n v="7.8395512395437697E-2"/>
    <n v="7.1476952412258279E-2"/>
    <n v="5.6306606693874273E-2"/>
    <n v="9.2777480737505469E-2"/>
    <n v="0.20038229740444111"/>
    <n v="7.6904623619158882E-2"/>
    <n v="0.19184234495321686"/>
  </r>
  <r>
    <x v="13"/>
    <x v="9"/>
    <n v="7.9058019816502303E-2"/>
    <n v="6.9647723504851947E-2"/>
    <n v="5.2564663046315074E-2"/>
    <n v="9.3651331750198422E-2"/>
    <n v="0.19933444750502116"/>
    <n v="7.6709011221432422E-2"/>
    <n v="0.20124629184293213"/>
  </r>
  <r>
    <x v="13"/>
    <x v="10"/>
    <n v="7.9350970117030559E-2"/>
    <n v="6.6171533438308297E-2"/>
    <n v="5.0200518827127415E-2"/>
    <n v="9.5038124987433859E-2"/>
    <n v="0.19898496206672989"/>
    <n v="7.7530359137797961E-2"/>
    <n v="0.15194811417812215"/>
  </r>
  <r>
    <x v="13"/>
    <x v="11"/>
    <n v="7.9783943585238798E-2"/>
    <n v="6.7972097374793317E-2"/>
    <n v="5.032520886300404E-2"/>
    <n v="9.5060622709698589E-2"/>
    <n v="0.1944779923489105"/>
    <n v="7.8044659855276838E-2"/>
    <n v="0.19937467936719216"/>
  </r>
  <r>
    <x v="14"/>
    <x v="0"/>
    <n v="8.4462843104949406E-2"/>
    <n v="7.4169376881481952E-2"/>
    <n v="5.559336750040262E-2"/>
    <n v="9.8909920219485151E-2"/>
    <n v="0.19299629531048826"/>
    <n v="8.3223924765952764E-2"/>
    <n v="0.21143979361122384"/>
  </r>
  <r>
    <x v="14"/>
    <x v="1"/>
    <n v="8.6476785384009436E-2"/>
    <n v="7.3537831305802284E-2"/>
    <n v="5.509201445073212E-2"/>
    <n v="0.10027561623302737"/>
    <n v="0.20052563789452912"/>
    <n v="8.3110155598086974E-2"/>
    <n v="0.2057777160129243"/>
  </r>
  <r>
    <x v="14"/>
    <x v="2"/>
    <n v="8.512736099557025E-2"/>
    <n v="7.3583033395839811E-2"/>
    <n v="5.5343811039938143E-2"/>
    <n v="0.10089951368967849"/>
    <n v="0.20184540816305638"/>
    <n v="8.3031275801230084E-2"/>
    <n v="0.21829472912769282"/>
  </r>
  <r>
    <x v="14"/>
    <x v="3"/>
    <n v="8.4667348821532665E-2"/>
    <n v="7.1533971743659872E-2"/>
    <n v="5.6898087283791775E-2"/>
    <n v="0.10128824361610217"/>
    <n v="0.20174393542682473"/>
    <n v="8.3724909118883833E-2"/>
    <n v="0.22630827049359969"/>
  </r>
  <r>
    <x v="14"/>
    <x v="4"/>
    <n v="8.4681903257919244E-2"/>
    <n v="7.325115572805567E-2"/>
    <n v="4.7101376876290013E-2"/>
    <n v="9.9608772606020995E-2"/>
    <n v="0.2054352568443405"/>
    <n v="8.3169405067124197E-2"/>
    <n v="0.21712197800117378"/>
  </r>
  <r>
    <x v="14"/>
    <x v="5"/>
    <n v="8.3565214895412451E-2"/>
    <n v="7.382453435971624E-2"/>
    <n v="5.6444079222396748E-2"/>
    <n v="9.7666371261505014E-2"/>
    <n v="0.20887339596344878"/>
    <n v="8.1934583058774837E-2"/>
    <n v="0.20180380358728817"/>
  </r>
  <r>
    <x v="14"/>
    <x v="6"/>
    <n v="8.298579655392338E-2"/>
    <n v="7.2370522137145774E-2"/>
    <n v="6.6959970796013749E-2"/>
    <n v="9.7287607090951356E-2"/>
    <n v="0.20736378357389815"/>
    <n v="8.1049788797456723E-2"/>
    <n v="0.19957592923714734"/>
  </r>
  <r>
    <x v="14"/>
    <x v="7"/>
    <n v="8.3695367506619767E-2"/>
    <n v="7.4601907959730929E-2"/>
    <n v="5.6351732613442861E-2"/>
    <n v="9.7766517865748886E-2"/>
    <n v="0.21292162754771721"/>
    <n v="8.2083818996405156E-2"/>
    <n v="0.19607996349383958"/>
  </r>
  <r>
    <x v="14"/>
    <x v="8"/>
    <n v="8.4429014557087401E-2"/>
    <n v="7.4143999459029969E-2"/>
    <n v="5.7071458443387922E-2"/>
    <n v="9.7685937581698523E-2"/>
    <n v="0.20919310474614872"/>
    <n v="8.2019116429316835E-2"/>
    <n v="0.20476149607785921"/>
  </r>
  <r>
    <x v="14"/>
    <x v="9"/>
    <n v="8.400746619454659E-2"/>
    <n v="7.340124757587406E-2"/>
    <n v="5.7084739509623075E-2"/>
    <n v="9.8545733368754412E-2"/>
    <n v="0.21259014162260129"/>
    <n v="8.2561620756824175E-2"/>
    <n v="0.1996903520208605"/>
  </r>
  <r>
    <x v="14"/>
    <x v="10"/>
    <n v="8.503970746450161E-2"/>
    <n v="7.3177634550159881E-2"/>
    <n v="5.614184151795891E-2"/>
    <n v="0.10003053986719362"/>
    <n v="0.207996170922532"/>
    <n v="8.2895847643419632E-2"/>
    <n v="0.21650626678603402"/>
  </r>
  <r>
    <x v="14"/>
    <x v="11"/>
    <n v="8.3835635003609202E-2"/>
    <n v="7.3203261216189336E-2"/>
    <n v="5.5336423727770007E-2"/>
    <n v="9.9656472558984674E-2"/>
    <n v="0.2004154113538848"/>
    <n v="8.2324674058799119E-2"/>
    <n v="0.20819262461164392"/>
  </r>
  <r>
    <x v="15"/>
    <x v="0"/>
    <n v="8.3144193642739839E-2"/>
    <n v="7.1944545882048724E-2"/>
    <n v="5.3368404712482553E-2"/>
    <n v="9.8450208095367198E-2"/>
    <n v="0.19466063098558251"/>
    <n v="8.2348947197452046E-2"/>
    <n v="0.2067140668307883"/>
  </r>
  <r>
    <x v="15"/>
    <x v="1"/>
    <n v="8.4445790943734805E-2"/>
    <n v="7.2443004879539502E-2"/>
    <n v="5.4116148927803392E-2"/>
    <n v="9.934426740543785E-2"/>
    <n v="0.19930538609432369"/>
    <n v="8.3493960967919167E-2"/>
    <n v="0.21623148380617624"/>
  </r>
  <r>
    <x v="15"/>
    <x v="2"/>
    <n v="8.4055807533978372E-2"/>
    <n v="7.2079498914342746E-2"/>
    <n v="5.4061628964148296E-2"/>
    <n v="0.10019725283911776"/>
    <n v="0.19781736317737561"/>
    <n v="8.2386826158640555E-2"/>
    <n v="0.21204965971552639"/>
  </r>
  <r>
    <x v="15"/>
    <x v="3"/>
    <n v="8.3216613552448082E-2"/>
    <n v="7.20761475484199E-2"/>
    <n v="5.3529047505617926E-2"/>
    <n v="9.9830566380213315E-2"/>
    <n v="0.20066824333260488"/>
    <n v="8.1783058742136969E-2"/>
    <n v="0.2392465225919827"/>
  </r>
  <r>
    <x v="15"/>
    <x v="4"/>
    <n v="8.3790709383720866E-2"/>
    <n v="7.2378414248214368E-2"/>
    <n v="5.4446826209130654E-2"/>
    <n v="9.9347262112812626E-2"/>
    <n v="0.20395279245167791"/>
    <n v="8.1842709024839186E-2"/>
    <n v="0.2253112543765777"/>
  </r>
  <r>
    <x v="15"/>
    <x v="5"/>
    <n v="8.2169349491032842E-2"/>
    <n v="7.3310575766063077E-2"/>
    <n v="5.4542647366059543E-2"/>
    <n v="9.7132365486637701E-2"/>
    <n v="0.20544353576253332"/>
    <n v="8.0409072345942051E-2"/>
    <n v="0.21653897694817062"/>
  </r>
  <r>
    <x v="15"/>
    <x v="6"/>
    <n v="8.1403458161733208E-2"/>
    <n v="7.192897499152108E-2"/>
    <n v="5.5027723183883305E-2"/>
    <n v="9.6365823143387791E-2"/>
    <n v="0.20469601127919815"/>
    <n v="7.9226365995356651E-2"/>
    <n v="0.20148612935818508"/>
  </r>
  <r>
    <x v="15"/>
    <x v="7"/>
    <n v="8.191508180138124E-2"/>
    <n v="7.4132882633644023E-2"/>
    <n v="6.1734738171933562E-2"/>
    <n v="9.6067490050545906E-2"/>
    <n v="0.20594335947487963"/>
    <n v="7.9906750602295948E-2"/>
    <n v="0.19261060609332153"/>
  </r>
  <r>
    <x v="15"/>
    <x v="8"/>
    <n v="8.1230458523335936E-2"/>
    <n v="7.2294688712053162E-2"/>
    <n v="5.4989924804520363E-2"/>
    <n v="9.61957842840334E-2"/>
    <n v="0.20250911686709239"/>
    <n v="7.9284637371009672E-2"/>
    <n v="0.19439437683101249"/>
  </r>
  <r>
    <x v="15"/>
    <x v="9"/>
    <n v="8.2904838654749083E-2"/>
    <n v="7.2838327159518337E-2"/>
    <n v="5.5471220507914781E-2"/>
    <n v="9.7354461906094647E-2"/>
    <n v="0.20522359725021841"/>
    <n v="8.0654439785094692E-2"/>
    <n v="0.20653928394870544"/>
  </r>
  <r>
    <x v="15"/>
    <x v="10"/>
    <n v="8.3727652050776466E-2"/>
    <n v="7.252929741771047E-2"/>
    <n v="5.5122076911850983E-2"/>
    <n v="9.9165184772272943E-2"/>
    <n v="0.20053043832166967"/>
    <n v="8.2525213048189966E-2"/>
    <n v="0.22403825043300077"/>
  </r>
  <r>
    <x v="15"/>
    <x v="11"/>
    <n v="8.2442558714437439E-2"/>
    <n v="7.2192780339767518E-2"/>
    <n v="5.4597533920444807E-2"/>
    <n v="9.9241778002482073E-2"/>
    <n v="0.194379454254587"/>
    <n v="8.0840430614484815E-2"/>
    <n v="0.22756755073872539"/>
  </r>
  <r>
    <x v="16"/>
    <x v="0"/>
    <n v="9.4693409366563647E-2"/>
    <n v="8.4622317727379215E-2"/>
    <n v="6.5869455532126281E-2"/>
    <n v="0.11008814939348886"/>
    <n v="0.20409335640938964"/>
    <n v="9.375941517210816E-2"/>
    <n v="0.2263676688023657"/>
  </r>
  <r>
    <x v="16"/>
    <x v="1"/>
    <n v="9.6174598149375401E-2"/>
    <n v="8.286131131698686E-2"/>
    <n v="6.9927262919493513E-2"/>
    <n v="0.11104593639931905"/>
    <n v="0.21454936277454573"/>
    <n v="9.4680411201555986E-2"/>
    <n v="0.23905618917302832"/>
  </r>
  <r>
    <x v="16"/>
    <x v="2"/>
    <n v="9.603388790161578E-2"/>
    <n v="8.4436466244889721E-2"/>
    <n v="6.5336545483677413E-2"/>
    <n v="0.11192841673956805"/>
    <n v="0.20830853642324731"/>
    <n v="9.4553176476198889E-2"/>
    <n v="0.24810964810964811"/>
  </r>
  <r>
    <x v="16"/>
    <x v="3"/>
    <n v="9.5411662056498994E-2"/>
    <n v="8.2245609769637962E-2"/>
    <n v="6.6251979401110342E-2"/>
    <n v="0.11142708768664313"/>
    <n v="0.21346584524160575"/>
    <n v="9.3655784494839342E-2"/>
    <n v="0.24223546236307586"/>
  </r>
  <r>
    <x v="16"/>
    <x v="4"/>
    <n v="9.4864478515186035E-2"/>
    <n v="8.46252999050041E-2"/>
    <n v="6.5292201931123436E-2"/>
    <n v="0.10996256858397137"/>
    <n v="0.21385780465677409"/>
    <n v="9.2967155713264693E-2"/>
    <n v="0.22361474513960189"/>
  </r>
  <r>
    <x v="16"/>
    <x v="5"/>
    <n v="9.3803838522660596E-2"/>
    <n v="8.353674400181392E-2"/>
    <n v="6.5803154707604922E-2"/>
    <n v="0.10865163862250289"/>
    <n v="0.2159255859722323"/>
    <n v="9.1790553256290944E-2"/>
    <n v="0.21097472459288916"/>
  </r>
  <r>
    <x v="16"/>
    <x v="6"/>
    <n v="9.3287954490722164E-2"/>
    <n v="8.3189702704858898E-2"/>
    <n v="6.4939215995072602E-2"/>
    <n v="0.10816432014753291"/>
    <n v="0.21791412786889297"/>
    <n v="9.1204978294684658E-2"/>
    <n v="0.20204983616551095"/>
  </r>
  <r>
    <x v="16"/>
    <x v="7"/>
    <n v="9.4225790841209869E-2"/>
    <n v="8.3192593234736378E-2"/>
    <n v="6.5805278463319336E-2"/>
    <n v="0.10820924279384686"/>
    <n v="0.21704859128238554"/>
    <n v="9.2216007320867474E-2"/>
    <n v="0.18940829359991038"/>
  </r>
  <r>
    <x v="16"/>
    <x v="8"/>
    <n v="9.358630870728378E-2"/>
    <n v="8.5134735577238996E-2"/>
    <n v="6.4873611063962583E-2"/>
    <n v="0.10839483331554498"/>
    <n v="0.21645201503783576"/>
    <n v="9.1209305296881482E-2"/>
    <n v="0.18987063130808371"/>
  </r>
  <r>
    <x v="16"/>
    <x v="9"/>
    <n v="9.4476503662152295E-2"/>
    <n v="8.6096823127589178E-2"/>
    <n v="6.6384683238615821E-2"/>
    <n v="0.10917617221197859"/>
    <n v="0.21143930969869795"/>
    <n v="9.2880616893746895E-2"/>
    <n v="0.20695646872332643"/>
  </r>
  <r>
    <x v="16"/>
    <x v="10"/>
    <n v="9.605340554870645E-2"/>
    <n v="8.6480113410098577E-2"/>
    <n v="6.6446724579143385E-2"/>
    <n v="0.11134154062750332"/>
    <n v="0.21208933918414394"/>
    <n v="9.4189270901517283E-2"/>
    <n v="0.21068672526115706"/>
  </r>
  <r>
    <x v="16"/>
    <x v="11"/>
    <n v="9.4621275533701782E-2"/>
    <n v="8.2672239718517976E-2"/>
    <n v="6.3797828454984537E-2"/>
    <n v="0.11102477239339049"/>
    <n v="0.20477503592313062"/>
    <n v="9.2198492621836714E-2"/>
    <n v="0.21569767641907725"/>
  </r>
  <r>
    <x v="17"/>
    <x v="0"/>
    <n v="9.8444078627763346E-2"/>
    <n v="8.9136497317232999E-2"/>
    <n v="6.9374819228247883E-2"/>
    <n v="0.1156471923547598"/>
    <n v="0.20507374141295387"/>
    <n v="9.6642463028923736E-2"/>
    <n v="0.22038613128393147"/>
  </r>
  <r>
    <x v="17"/>
    <x v="1"/>
    <n v="0.10163152774077185"/>
    <n v="9.145057552840373E-2"/>
    <n v="6.903342414014263E-2"/>
    <n v="0.11616074026790056"/>
    <n v="0.21095880716933321"/>
    <n v="9.9540546439877003E-2"/>
    <n v="0.21841471959616859"/>
  </r>
  <r>
    <x v="17"/>
    <x v="2"/>
    <n v="0.10148892567147898"/>
    <n v="8.8460787413082942E-2"/>
    <n v="6.9099003888274196E-2"/>
    <n v="0.11656058521558631"/>
    <n v="0.21378772247594277"/>
    <n v="9.9888011916332856E-2"/>
    <n v="0.21714747409159163"/>
  </r>
  <r>
    <x v="17"/>
    <x v="3"/>
    <n v="0.10050290184457333"/>
    <n v="8.9472489698814217E-2"/>
    <n v="6.9305305016775259E-2"/>
    <n v="0.11648674198924221"/>
    <n v="0.21539878286652051"/>
    <n v="9.8441388768891885E-2"/>
    <n v="0.2116099194725293"/>
  </r>
  <r>
    <x v="17"/>
    <x v="4"/>
    <n v="0.10059977768016438"/>
    <n v="8.9800320488399296E-2"/>
    <n v="7.0042783251420118E-2"/>
    <n v="0.11538100784009364"/>
    <n v="0.21897675721664842"/>
    <n v="9.8321312045125467E-2"/>
    <n v="0.20166295488387889"/>
  </r>
  <r>
    <x v="17"/>
    <x v="5"/>
    <n v="9.9722028826736031E-2"/>
    <n v="9.0461255500378007E-2"/>
    <n v="7.0087384580971343E-2"/>
    <n v="0.1142705537642343"/>
    <n v="0.21821870403737498"/>
    <n v="9.6934278200446033E-2"/>
    <n v="0.195163526334939"/>
  </r>
  <r>
    <x v="17"/>
    <x v="6"/>
    <n v="9.93087540947164E-2"/>
    <n v="8.8781354830589798E-2"/>
    <n v="6.9629527101588012E-2"/>
    <n v="0.11323216486093579"/>
    <n v="0.2128661923671715"/>
    <n v="9.631364255117783E-2"/>
    <n v="0.18278381328184032"/>
  </r>
  <r>
    <x v="17"/>
    <x v="7"/>
    <n v="9.9370888298968951E-2"/>
    <n v="9.0212657379289296E-2"/>
    <n v="7.0379352320836711E-2"/>
    <n v="0.11322422344817511"/>
    <n v="0.21762162421134346"/>
    <n v="9.7270247455136349E-2"/>
    <n v="0.1839872587650758"/>
  </r>
  <r>
    <x v="17"/>
    <x v="8"/>
    <n v="9.8042938859007375E-2"/>
    <n v="8.9197976110607868E-2"/>
    <n v="6.9029850145319469E-2"/>
    <n v="0.11281121046908706"/>
    <n v="0.2155402041334103"/>
    <n v="9.5340633839270425E-2"/>
    <n v="0.17967293757518596"/>
  </r>
  <r>
    <x v="17"/>
    <x v="9"/>
    <n v="0.1000197652007085"/>
    <n v="9.0439980878720475E-2"/>
    <n v="6.9961745044303664E-2"/>
    <n v="0.11404328513048144"/>
    <n v="0.21554786984838006"/>
    <n v="9.7112417670769294E-2"/>
    <n v="0.18923653762105216"/>
  </r>
  <r>
    <x v="17"/>
    <x v="10"/>
    <n v="0.1011006004620751"/>
    <n v="9.0740883824430074E-2"/>
    <n v="6.9329904274818221E-2"/>
    <n v="0.11593077691778927"/>
    <n v="0.21349022957498781"/>
    <n v="9.8013786113982621E-2"/>
    <n v="0.20351253123343682"/>
  </r>
  <r>
    <x v="17"/>
    <x v="11"/>
    <n v="0.10009481493078555"/>
    <n v="9.0089328670374419E-2"/>
    <n v="6.9011174390802607E-2"/>
    <n v="0.11665672111267708"/>
    <n v="0.2101002657343452"/>
    <n v="9.7589935863357541E-2"/>
    <n v="0.20966390405488564"/>
  </r>
  <r>
    <x v="18"/>
    <x v="0"/>
    <n v="9.9145650510407912E-2"/>
    <n v="8.8781868940534567E-2"/>
    <n v="6.7895253404479522E-2"/>
    <n v="0.11522126073791077"/>
    <n v="0.20718169815494669"/>
    <n v="9.6405281925326089E-2"/>
    <n v="0.20016289711183718"/>
  </r>
  <r>
    <x v="18"/>
    <x v="1"/>
    <n v="0.10151668684809642"/>
    <n v="9.0013603284102087E-2"/>
    <n v="6.7552596876522444E-2"/>
    <n v="0.11733003884643071"/>
    <n v="0.2123793857394371"/>
    <n v="9.8287210513963288E-2"/>
    <n v="0.21363082104579736"/>
  </r>
  <r>
    <x v="18"/>
    <x v="2"/>
    <n v="0.10118752611753591"/>
    <n v="8.926975852571653E-2"/>
    <n v="6.8404990480874492E-2"/>
    <n v="0.11709232332854057"/>
    <n v="0.21221459361766071"/>
    <n v="9.7605574048268307E-2"/>
    <n v="0.20714738463214505"/>
  </r>
  <r>
    <x v="18"/>
    <x v="3"/>
    <n v="0.10028989364009211"/>
    <n v="8.9849911494686768E-2"/>
    <n v="6.9692599660524046E-2"/>
    <n v="0.11621161244924694"/>
    <n v="0.2139261273774708"/>
    <n v="9.7328866954809273E-2"/>
    <n v="0.20498792264541185"/>
  </r>
  <r>
    <x v="18"/>
    <x v="4"/>
    <n v="0.1005201192764827"/>
    <n v="9.0029018347165896E-2"/>
    <n v="6.8114705435542183E-2"/>
    <n v="0.11528959980900357"/>
    <n v="0.21687193535652396"/>
    <n v="9.7258316600268416E-2"/>
    <n v="0.19691982906539318"/>
  </r>
  <r>
    <x v="18"/>
    <x v="5"/>
    <n v="9.9061633290494347E-2"/>
    <n v="0.10043310744385593"/>
    <n v="6.8059049492419157E-2"/>
    <n v="0.1135330124106662"/>
    <n v="0.21665339724170468"/>
    <n v="9.6096890604755708E-2"/>
    <n v="0.17946694790618467"/>
  </r>
  <r>
    <x v="18"/>
    <x v="6"/>
    <n v="9.9307999664306312E-2"/>
    <n v="7.8988248435666542E-2"/>
    <n v="6.9137204955517603E-2"/>
    <n v="0.11363324310059855"/>
    <n v="0.21917823062261507"/>
    <n v="9.692808543270752E-2"/>
    <n v="0.18231307483236897"/>
  </r>
  <r>
    <x v="18"/>
    <x v="7"/>
    <n v="9.9045309228787889E-2"/>
    <n v="8.9635754936795334E-2"/>
    <n v="6.8808378853623273E-2"/>
    <n v="0.11358459215236665"/>
    <n v="0.21903355488935347"/>
    <n v="9.6213911677482722E-2"/>
    <n v="0.18378520798912806"/>
  </r>
  <r>
    <x v="18"/>
    <x v="8"/>
    <n v="9.8370262389180549E-2"/>
    <n v="8.9796615136684715E-2"/>
    <n v="6.8290777087409202E-2"/>
    <n v="0.11312502010216526"/>
    <n v="0.21417384676896817"/>
    <n v="9.5297149108285809E-2"/>
    <n v="0.17915696310037324"/>
  </r>
  <r>
    <x v="18"/>
    <x v="9"/>
    <n v="9.9975549267907804E-2"/>
    <n v="9.1125570211316884E-2"/>
    <n v="6.8946540922249583E-2"/>
    <n v="0.11425233873824135"/>
    <n v="0.21482055267415409"/>
    <n v="9.7101386833852457E-2"/>
    <n v="0.18835526832546409"/>
  </r>
  <r>
    <x v="18"/>
    <x v="10"/>
    <n v="0.10121992472424275"/>
    <n v="9.1874354482144274E-2"/>
    <n v="6.7008016374014462E-2"/>
    <n v="0.11659387027092165"/>
    <n v="0.21145746636362342"/>
    <n v="9.7733693846519004E-2"/>
    <n v="0.20601522270766354"/>
  </r>
  <r>
    <x v="18"/>
    <x v="11"/>
    <n v="0.10083237856038903"/>
    <n v="9.065746885353157E-2"/>
    <n v="6.6963897300742245E-2"/>
    <n v="0.11599520954871603"/>
    <n v="0.20988151124842602"/>
    <n v="9.7532422648425543E-2"/>
    <n v="0.20812706471261572"/>
  </r>
  <r>
    <x v="19"/>
    <x v="0"/>
    <n v="0.11733497405029499"/>
    <n v="0.10928879600735279"/>
    <n v="8.4089083836900086E-2"/>
    <n v="0.13294000708299825"/>
    <n v="0.1882535963245939"/>
    <n v="0.11501175158527201"/>
    <n v="0.22395191268838471"/>
  </r>
  <r>
    <x v="19"/>
    <x v="1"/>
    <n v="0.11999923232723179"/>
    <n v="0.10782708237245302"/>
    <n v="8.5229170688917305E-2"/>
    <n v="0.13271035193115002"/>
    <n v="0.22862207853512345"/>
    <n v="0.11767198372304824"/>
    <n v="0.21392032179589085"/>
  </r>
  <r>
    <x v="19"/>
    <x v="2"/>
    <n v="0.11949473804384084"/>
    <n v="0.10566369473098969"/>
    <n v="8.566555174584807E-2"/>
    <n v="0.1333959075063495"/>
    <n v="0.23118250207290517"/>
    <n v="0.11652756906944345"/>
    <n v="0.21318855266364792"/>
  </r>
  <r>
    <x v="19"/>
    <x v="3"/>
    <n v="0.11899242965050001"/>
    <n v="0.11016468413483338"/>
    <n v="8.6851739803270031E-2"/>
    <n v="0.13353379191807224"/>
    <n v="0.23372991263830289"/>
    <n v="0.11518002184467629"/>
    <n v="0.2158962171130922"/>
  </r>
  <r>
    <x v="19"/>
    <x v="4"/>
    <n v="0.10944625445383975"/>
    <n v="9.8703869226693039E-2"/>
    <n v="9.0569091378881819E-2"/>
    <n v="0.12351499790879046"/>
    <n v="0.23805656927110502"/>
    <n v="0.10600504117775272"/>
    <n v="0.2092275343477438"/>
  </r>
  <r>
    <x v="19"/>
    <x v="5"/>
    <n v="0.10527570601183443"/>
    <n v="9.8511577606680611E-2"/>
    <n v="9.2926843324232108E-2"/>
    <n v="0.12109538845562064"/>
    <n v="0.238489652241577"/>
    <n v="0.10227236273191842"/>
    <n v="0.19826293377710341"/>
  </r>
  <r>
    <x v="19"/>
    <x v="6"/>
    <n v="0.10439947378380489"/>
    <n v="9.8474531706225263E-2"/>
    <n v="9.1797020241983537E-2"/>
    <n v="0.12120049773725167"/>
    <n v="0.2396167814310271"/>
    <n v="0.10114098695887891"/>
    <n v="0.18902739618494388"/>
  </r>
  <r>
    <x v="19"/>
    <x v="7"/>
    <n v="0.10518702229835934"/>
    <n v="9.8765994723015255E-2"/>
    <n v="9.3052164248224059E-2"/>
    <n v="0.12144027412435909"/>
    <n v="0.23907325073253394"/>
    <n v="0.10211934429301546"/>
    <n v="0.18753003302810914"/>
  </r>
  <r>
    <x v="19"/>
    <x v="8"/>
    <n v="0.10516464621451176"/>
    <n v="9.9205200880499833E-2"/>
    <n v="9.1767219313144063E-2"/>
    <n v="0.12173003228669069"/>
    <n v="0.25768115345409598"/>
    <n v="0.10054288398678277"/>
    <n v="0.19943310584252461"/>
  </r>
  <r>
    <x v="19"/>
    <x v="9"/>
    <n v="0.10602261718300678"/>
    <n v="9.8890222842252851E-2"/>
    <n v="9.1422553211842575E-2"/>
    <n v="0.12159601308156605"/>
    <n v="0.25703145024545965"/>
    <n v="0.10123833707106646"/>
    <n v="0.20405288988971648"/>
  </r>
  <r>
    <x v="19"/>
    <x v="10"/>
    <n v="0.10693131258241226"/>
    <n v="9.9398731979718352E-2"/>
    <n v="9.0039876633795271E-2"/>
    <n v="0.12154997606157873"/>
    <n v="0.25568761191542233"/>
    <n v="0.10219605558429511"/>
    <n v="0.21892096701124336"/>
  </r>
  <r>
    <x v="19"/>
    <x v="11"/>
    <n v="0.10674206457734788"/>
    <n v="9.8981934801773738E-2"/>
    <n v="9.3595730953346529E-2"/>
    <n v="0.12187486727081429"/>
    <n v="0.24969300961009133"/>
    <n v="0.10073185721261484"/>
    <n v="0.22389945904920644"/>
  </r>
  <r>
    <x v="20"/>
    <x v="0"/>
    <n v="0.10523758437623487"/>
    <n v="9.8081537825466691E-2"/>
    <n v="8.9049116717206264E-2"/>
    <n v="0.12002301071008774"/>
    <n v="0.24570990707979823"/>
    <n v="9.9188123619064733E-2"/>
    <n v="0.19731319822939564"/>
  </r>
  <r>
    <x v="20"/>
    <x v="1"/>
    <n v="0.10705955868958535"/>
    <n v="9.9775213143169755E-2"/>
    <n v="8.922795671908966E-2"/>
    <n v="0.11967177208939417"/>
    <n v="0.2480895250352112"/>
    <n v="0.10180392857287819"/>
    <n v="0.2053170998121778"/>
  </r>
  <r>
    <x v="20"/>
    <x v="2"/>
    <n v="0.10673268634355072"/>
    <n v="9.8678397099645432E-2"/>
    <n v="8.6971991892676487E-2"/>
    <n v="0.11971720362872673"/>
    <n v="0.25085124243234297"/>
    <n v="0.10276377686940903"/>
    <n v="0.20573956008925726"/>
  </r>
  <r>
    <x v="20"/>
    <x v="3"/>
    <n v="0.10469968872586158"/>
    <n v="9.7300781827309696E-2"/>
    <n v="8.6647885044743286E-2"/>
    <n v="0.12004074741640922"/>
    <n v="0.25411393026261619"/>
    <n v="0.10034797959332095"/>
    <n v="0.21987595810660582"/>
  </r>
  <r>
    <x v="20"/>
    <x v="4"/>
    <n v="0.1053763564044445"/>
    <n v="9.7650635387390911E-2"/>
    <n v="8.5991371908865716E-2"/>
    <n v="0.11970392816408865"/>
    <n v="0.25816172996968401"/>
    <n v="0.1020770029296392"/>
    <n v="0.20968378411060504"/>
  </r>
  <r>
    <x v="20"/>
    <x v="5"/>
    <n v="0.10276994159883163"/>
    <n v="9.7385871418536316E-2"/>
    <n v="8.7533585478290418E-2"/>
    <n v="0.11989137626891486"/>
    <n v="0.25713188429648132"/>
    <n v="9.9827631266765471E-2"/>
    <n v="0.19262757122369914"/>
  </r>
  <r>
    <x v="20"/>
    <x v="6"/>
    <n v="0.10279460482157519"/>
    <n v="9.7603984141079805E-2"/>
    <n v="9.0823323788225205E-2"/>
    <n v="0.11984218835984689"/>
    <n v="0.25735251284888605"/>
    <n v="9.9400325746355073E-2"/>
    <n v="0.18830896899005728"/>
  </r>
  <r>
    <x v="20"/>
    <x v="7"/>
    <n v="0.10190696677156824"/>
    <n v="9.6783406361938856E-2"/>
    <n v="8.9601027932479843E-2"/>
    <n v="0.1199741543010117"/>
    <n v="0.2569691777864001"/>
    <n v="9.9211802736018373E-2"/>
    <n v="0.18352054921425889"/>
  </r>
  <r>
    <x v="20"/>
    <x v="8"/>
    <n v="0.10239584955568394"/>
    <n v="9.7185489567504418E-2"/>
    <n v="9.0838061598617223E-2"/>
    <n v="0.11978931379603612"/>
    <n v="0.25415141643905564"/>
    <n v="9.880905597114624E-2"/>
    <n v="0.18601575153871072"/>
  </r>
  <r>
    <x v="20"/>
    <x v="9"/>
    <n v="0.10410883527952164"/>
    <n v="9.8748763905522105E-2"/>
    <n v="8.9650712590594789E-2"/>
    <n v="0.11964912092455732"/>
    <n v="0.25323430518040119"/>
    <n v="0.10068747410005065"/>
    <n v="0.19709650104512699"/>
  </r>
  <r>
    <x v="20"/>
    <x v="10"/>
    <n v="0.10534382721142503"/>
    <n v="9.8553619623225189E-2"/>
    <n v="8.6850252066050571E-2"/>
    <n v="0.11900172433463549"/>
    <n v="0.25032691260604945"/>
    <n v="0.10133186609954301"/>
    <n v="0.19588098502085022"/>
  </r>
  <r>
    <x v="20"/>
    <x v="11"/>
    <n v="0.10565045539432524"/>
    <n v="9.9045648521319182E-2"/>
    <n v="9.0463474750134582E-2"/>
    <n v="0.11984425270312031"/>
    <n v="0.24734484654610731"/>
    <n v="0.10163358977220759"/>
    <n v="0.21390167061679866"/>
  </r>
  <r>
    <x v="21"/>
    <x v="0"/>
    <n v="9.9048349063492996E-2"/>
    <n v="9.1944705972467344E-2"/>
    <n v="8.212937979983316E-2"/>
    <n v="0.11420870281415378"/>
    <n v="0.23966863336418368"/>
    <n v="9.5910668061742185E-2"/>
    <n v="0.18903266811486955"/>
  </r>
  <r>
    <x v="21"/>
    <x v="1"/>
    <n v="0.10026670155438683"/>
    <n v="9.3097224733051293E-2"/>
    <n v="8.578037032878856E-2"/>
    <n v="0.11387213663273192"/>
    <n v="0.24359422763247962"/>
    <n v="9.6090612809733203E-2"/>
    <n v="0.20888962870416783"/>
  </r>
  <r>
    <x v="21"/>
    <x v="2"/>
    <n v="0.10034465733307579"/>
    <n v="9.3003177337216053E-2"/>
    <n v="8.6176964261146696E-2"/>
    <n v="0.11441098859108964"/>
    <n v="0.24688344947283139"/>
    <n v="9.5494055156231925E-2"/>
    <n v="0.22106984659275755"/>
  </r>
  <r>
    <x v="21"/>
    <x v="3"/>
    <n v="9.9812011252418578E-2"/>
    <n v="9.2411951200096557E-2"/>
    <n v="8.6246479495823605E-2"/>
    <n v="0.11413818243725674"/>
    <n v="0.24944702467510105"/>
    <n v="9.5399037819675694E-2"/>
    <n v="0.21481571949324729"/>
  </r>
  <r>
    <x v="21"/>
    <x v="4"/>
    <n v="9.865828711411162E-2"/>
    <n v="9.2254191748677661E-2"/>
    <n v="8.4210723453965408E-2"/>
    <n v="0.11380057287994362"/>
    <n v="0.25085776314858749"/>
    <n v="9.4938702099845604E-2"/>
    <n v="0.19925874492838949"/>
  </r>
  <r>
    <x v="21"/>
    <x v="5"/>
    <n v="9.8132086538675764E-2"/>
    <n v="9.2380134581072609E-2"/>
    <n v="8.4702252640577277E-2"/>
    <n v="0.11400494369398161"/>
    <n v="0.25359555359413027"/>
    <n v="9.4289645975695141E-2"/>
    <n v="0.20447494655264564"/>
  </r>
  <r>
    <x v="21"/>
    <x v="6"/>
    <n v="9.7367344936277758E-2"/>
    <n v="9.1792438581503585E-2"/>
    <n v="8.453747322445028E-2"/>
    <n v="0.11398920280567448"/>
    <n v="0.25593217641699484"/>
    <n v="9.3078273620962507E-2"/>
    <n v="0.18887514440004202"/>
  </r>
  <r>
    <x v="21"/>
    <x v="7"/>
    <n v="9.6886215100900383E-2"/>
    <n v="9.2588048893774505E-2"/>
    <n v="8.538211392066139E-2"/>
    <n v="0.11408719584829775"/>
    <n v="0.24906444721143356"/>
    <n v="9.3390052871733326E-2"/>
    <n v="0.18744166815300048"/>
  </r>
  <r>
    <x v="21"/>
    <x v="8"/>
    <n v="9.6575866653114406E-2"/>
    <n v="9.2133666700991559E-2"/>
    <n v="8.431636578075688E-2"/>
    <n v="0.1140045256386346"/>
    <n v="0.25046637088981977"/>
    <n v="9.2544101833554757E-2"/>
    <n v="0.18726470933270767"/>
  </r>
  <r>
    <x v="21"/>
    <x v="9"/>
    <n v="9.9016193944040584E-2"/>
    <n v="9.2907499586209669E-2"/>
    <n v="8.4151002734715166E-2"/>
    <n v="0.11380212131958468"/>
    <n v="0.24696478966818708"/>
    <n v="9.5222033982067175E-2"/>
    <n v="0.20223560442970462"/>
  </r>
  <r>
    <x v="21"/>
    <x v="10"/>
    <n v="0.1009029183003961"/>
    <n v="9.3778818359640387E-2"/>
    <n v="8.4115221463835044E-2"/>
    <n v="0.11487251555829961"/>
    <n v="0.24610260729409875"/>
    <n v="9.6044975690138937E-2"/>
    <n v="0.22232487622831174"/>
  </r>
  <r>
    <x v="21"/>
    <x v="11"/>
    <n v="0.10023042472690256"/>
    <n v="9.3084248567726832E-2"/>
    <n v="8.6324451820281492E-2"/>
    <n v="0.11479368951366931"/>
    <n v="0.24244887183858607"/>
    <n v="9.5593596767650363E-2"/>
    <n v="0.2329656142360263"/>
  </r>
  <r>
    <x v="22"/>
    <x v="0"/>
    <n v="9.9465919051240678E-2"/>
    <n v="9.2695064953237413E-2"/>
    <n v="8.2578074890355388E-2"/>
    <n v="0.11425649460101812"/>
    <n v="0.24118163646724136"/>
    <n v="9.5620191126885995E-2"/>
    <n v="0.22741464347465798"/>
  </r>
  <r>
    <x v="22"/>
    <x v="1"/>
    <n v="0.10141690526880646"/>
    <n v="9.3814166787818315E-2"/>
    <n v="8.2512740416164063E-2"/>
    <n v="0.1144364489977599"/>
    <n v="0.24999463124349636"/>
    <n v="9.5673135134232201E-2"/>
    <n v="0.23333993610762241"/>
  </r>
  <r>
    <x v="22"/>
    <x v="2"/>
    <n v="0.10036907560146423"/>
    <n v="9.313129042515976E-2"/>
    <n v="8.3226765428565233E-2"/>
    <n v="0.11448668655166044"/>
    <n v="0.24685852909191366"/>
    <n v="9.5618557874316598E-2"/>
    <n v="0.23366896920391236"/>
  </r>
  <r>
    <x v="22"/>
    <x v="3"/>
    <n v="9.8278402003117049E-2"/>
    <n v="9.1609736995614949E-2"/>
    <n v="8.2331175010756472E-2"/>
    <n v="0.11409791621344595"/>
    <n v="0.24765747379944814"/>
    <n v="9.3318530061987898E-2"/>
    <n v="0.220373421558102"/>
  </r>
  <r>
    <x v="22"/>
    <x v="4"/>
    <n v="0.10006341317518193"/>
    <n v="9.3111219193081476E-2"/>
    <n v="8.419322069512146E-2"/>
    <n v="0.1140728464022288"/>
    <n v="0.25092981390602193"/>
    <n v="9.5238983051208731E-2"/>
    <n v="0.21347417903977456"/>
  </r>
  <r>
    <x v="22"/>
    <x v="5"/>
    <n v="9.7955218030806146E-2"/>
    <n v="9.2441904266528999E-2"/>
    <n v="8.2795697538785559E-2"/>
    <n v="0.11408434887712002"/>
    <n v="0.24953373225861356"/>
    <n v="9.3963688319043476E-2"/>
    <n v="0.19608755231077146"/>
  </r>
  <r>
    <x v="22"/>
    <x v="6"/>
    <n v="9.7791222353530896E-2"/>
    <n v="9.2904894978958055E-2"/>
    <n v="8.3305598168112865E-2"/>
    <n v="0.11415949109712784"/>
    <n v="0.25272347421575203"/>
    <n v="9.374621543640585E-2"/>
    <n v="0.1975023998845836"/>
  </r>
  <r>
    <x v="22"/>
    <x v="7"/>
    <n v="9.7965981043464934E-2"/>
    <n v="9.3103927933313166E-2"/>
    <n v="8.3442770895895108E-2"/>
    <n v="0.11417104630688263"/>
    <n v="0.25432641046253246"/>
    <n v="9.4943086466293652E-2"/>
    <n v="0.19511355351216061"/>
  </r>
  <r>
    <x v="22"/>
    <x v="8"/>
    <n v="9.6540230684808007E-2"/>
    <n v="9.2150165937234518E-2"/>
    <n v="8.1552628413991538E-2"/>
    <n v="0.11415850453519076"/>
    <n v="0.24948470196596256"/>
    <n v="9.2083304225541743E-2"/>
    <n v="0.19619305127335926"/>
  </r>
  <r>
    <x v="22"/>
    <x v="9"/>
    <n v="9.8998868468507487E-2"/>
    <n v="9.3618628180222568E-2"/>
    <n v="8.3077877179798559E-2"/>
    <n v="0.11399132690770873"/>
    <n v="0.25039392331904736"/>
    <n v="9.4265123519775548E-2"/>
    <n v="0.20894823632785464"/>
  </r>
  <r>
    <x v="22"/>
    <x v="10"/>
    <n v="0.10049467890197987"/>
    <n v="9.4299040848613902E-2"/>
    <n v="8.3344633591856454E-2"/>
    <n v="0.11438036476608684"/>
    <n v="0.2470375897968389"/>
    <n v="9.5582033893790053E-2"/>
    <n v="0.23801637508206852"/>
  </r>
  <r>
    <x v="22"/>
    <x v="11"/>
    <n v="9.9944234457389064E-2"/>
    <n v="9.3385312599470624E-2"/>
    <n v="8.2568699617209931E-2"/>
    <n v="0.11483631655575481"/>
    <n v="0.24426057653844727"/>
    <n v="9.4183586978193817E-2"/>
    <n v="0.22991279027863867"/>
  </r>
  <r>
    <x v="23"/>
    <x v="0"/>
    <n v="9.5029335252182184E-2"/>
    <n v="8.8851188052194358E-2"/>
    <n v="8.2378323743653753E-2"/>
    <n v="0.10979976907001462"/>
    <n v="0.23495590733705179"/>
    <n v="9.0365774354116954E-2"/>
    <n v="0.22157881288629538"/>
  </r>
  <r>
    <x v="23"/>
    <x v="1"/>
    <n v="9.7133581143702241E-2"/>
    <n v="8.8111687541106001E-2"/>
    <n v="7.9465025014065896E-2"/>
    <n v="0.1100839164401361"/>
    <n v="0.23918456012299211"/>
    <n v="9.2141260363848176E-2"/>
    <n v="0.23092660189379616"/>
  </r>
  <r>
    <x v="23"/>
    <x v="2"/>
    <n v="9.7495112562229633E-2"/>
    <n v="8.9268655101370109E-2"/>
    <n v="7.8936706051596472E-2"/>
    <n v="0.10986177971252589"/>
    <n v="0.24621543845288105"/>
    <n v="9.2204450222459947E-2"/>
    <n v="0.23450366623003147"/>
  </r>
  <r>
    <x v="23"/>
    <x v="3"/>
    <n v="9.6893986962947667E-2"/>
    <n v="8.8623195993428522E-2"/>
    <n v="8.0681586203977612E-2"/>
    <n v="0.10977373242171443"/>
    <n v="0.24405620329766553"/>
    <n v="9.0899042049272877E-2"/>
    <n v="0.22863925215126812"/>
  </r>
  <r>
    <x v="23"/>
    <x v="4"/>
    <n v="9.5760454388801014E-2"/>
    <n v="8.8678306621589723E-2"/>
    <n v="8.2063892661584037E-2"/>
    <n v="0.10967560148883938"/>
    <n v="0.2478416411227761"/>
    <n v="8.9717524430672366E-2"/>
    <n v="0.22774810729911751"/>
  </r>
  <r>
    <x v="23"/>
    <x v="5"/>
    <n v="9.4255733699897634E-2"/>
    <n v="8.8374885582711449E-2"/>
    <n v="7.8727797353995224E-2"/>
    <n v="0.10968038285774746"/>
    <n v="0.24899566549405222"/>
    <n v="8.9659830335708748E-2"/>
    <n v="0.20405872280138107"/>
  </r>
  <r>
    <x v="23"/>
    <x v="6"/>
    <n v="9.4163925723942457E-2"/>
    <n v="8.8749892328623958E-2"/>
    <n v="8.0315116887560198E-2"/>
    <n v="0.10968938589694267"/>
    <n v="0.25136029645725561"/>
    <n v="8.9381557928216032E-2"/>
    <n v="0.20386057737418808"/>
  </r>
  <r>
    <x v="23"/>
    <x v="7"/>
    <n v="9.3605810820891158E-2"/>
    <n v="8.8152704965706319E-2"/>
    <n v="8.1067987314420165E-2"/>
    <n v="0.10974793965733956"/>
    <n v="0.25009830701153096"/>
    <n v="8.9182024133845086E-2"/>
    <n v="0.20575253763583967"/>
  </r>
  <r>
    <x v="23"/>
    <x v="8"/>
    <n v="9.3279708383662494E-2"/>
    <n v="8.7548252262515502E-2"/>
    <n v="8.097882962602565E-2"/>
    <n v="0.10975518961783536"/>
    <n v="0.24679758583334033"/>
    <n v="8.8919382575127326E-2"/>
    <n v="0.20195580837852706"/>
  </r>
  <r>
    <x v="23"/>
    <x v="9"/>
    <n v="9.4300669583881877E-2"/>
    <n v="8.8617714883314533E-2"/>
    <n v="8.1922480153119995E-2"/>
    <n v="0.10957424340527722"/>
    <n v="0.24568049097297798"/>
    <n v="8.9683299784764275E-2"/>
    <n v="0.21420005276659762"/>
  </r>
  <r>
    <x v="23"/>
    <x v="10"/>
    <n v="9.7271598848196625E-2"/>
    <n v="8.9682268611341875E-2"/>
    <n v="7.8321807536584839E-2"/>
    <n v="0.11550252107250752"/>
    <n v="0.2426950723890105"/>
    <n v="9.3052673266905361E-2"/>
    <n v="0.32771840238299454"/>
  </r>
  <r>
    <x v="23"/>
    <x v="11"/>
    <n v="9.7194331848186655E-2"/>
    <n v="8.969224507133515E-2"/>
    <n v="7.9785167823113373E-2"/>
    <n v="0.1160874675961977"/>
    <n v="0.24080463451962333"/>
    <n v="9.1737047579974196E-2"/>
    <n v="0.33756307513845762"/>
  </r>
  <r>
    <x v="24"/>
    <x v="0"/>
    <n v="9.8463029904574187E-2"/>
    <n v="9.04834437468338E-2"/>
    <n v="7.8735366638294141E-2"/>
    <n v="0.11671315600241959"/>
    <n v="0.23918341766160575"/>
    <n v="9.2426805604547496E-2"/>
    <n v="0.30814098771122306"/>
  </r>
  <r>
    <x v="24"/>
    <x v="1"/>
    <n v="0.10093735356415501"/>
    <n v="9.1061386528538152E-2"/>
    <n v="8.0409886864319477E-2"/>
    <n v="0.11679994615611883"/>
    <n v="0.24350662822037383"/>
    <n v="9.4749816285285671E-2"/>
    <n v="0.33022346448689777"/>
  </r>
  <r>
    <x v="24"/>
    <x v="2"/>
    <n v="9.9943227279527175E-2"/>
    <n v="9.0727801724135568E-2"/>
    <n v="8.1849239535720375E-2"/>
    <n v="0.11806465083452075"/>
    <n v="0.24583776753192407"/>
    <n v="9.489465012163617E-2"/>
    <n v="0.32817251182041801"/>
  </r>
  <r>
    <x v="24"/>
    <x v="3"/>
    <n v="0.10003167339051805"/>
    <n v="8.9969328157870995E-2"/>
    <n v="8.4673570659427613E-2"/>
    <n v="0.11826916447472087"/>
    <n v="0.24798009581534841"/>
    <n v="9.3953339661266372E-2"/>
    <n v="0.34435878776497097"/>
  </r>
  <r>
    <x v="24"/>
    <x v="4"/>
    <n v="9.8291790766889681E-2"/>
    <n v="8.932532016310557E-2"/>
    <n v="7.6979339806004771E-2"/>
    <n v="0.11631335885539244"/>
    <n v="0.24923228731029087"/>
    <n v="9.3299530684810741E-2"/>
    <n v="0.31118961911618498"/>
  </r>
  <r>
    <x v="24"/>
    <x v="5"/>
    <n v="9.6508067551953028E-2"/>
    <n v="8.9422921138591321E-2"/>
    <n v="8.1056886105537462E-2"/>
    <n v="0.11559892485382696"/>
    <n v="0.25077836029525252"/>
    <n v="9.1906307350719946E-2"/>
    <n v="0.27590260271456957"/>
  </r>
  <r>
    <x v="24"/>
    <x v="6"/>
    <n v="9.567878200036746E-2"/>
    <n v="8.8832529772618948E-2"/>
    <n v="8.3148071628585909E-2"/>
    <n v="0.11535180877435462"/>
    <n v="0.25253299718711963"/>
    <n v="9.1132444682882313E-2"/>
    <n v="0.26204128116853603"/>
  </r>
  <r>
    <x v="24"/>
    <x v="7"/>
    <n v="9.6361283834796072E-2"/>
    <n v="8.9453715885912971E-2"/>
    <n v="7.9970696331509258E-2"/>
    <n v="0.1153750598096149"/>
    <n v="0.25466596230479976"/>
    <n v="9.252431038796903E-2"/>
    <n v="0.26420654478766692"/>
  </r>
  <r>
    <x v="24"/>
    <x v="8"/>
    <n v="9.5974215251315276E-2"/>
    <n v="8.9617805012838295E-2"/>
    <n v="8.16292113618073E-2"/>
    <n v="0.11533082508331868"/>
    <n v="0.24903004997051104"/>
    <n v="9.213201281449257E-2"/>
    <n v="0.22210089816409412"/>
  </r>
  <r>
    <x v="24"/>
    <x v="9"/>
    <n v="9.7129617515909206E-2"/>
    <n v="8.9755503928311595E-2"/>
    <n v="8.4789183703169776E-2"/>
    <n v="0.11585422781940226"/>
    <n v="0.24774004387364845"/>
    <n v="9.2593481641177075E-2"/>
    <n v="0.20038450689326892"/>
  </r>
  <r>
    <x v="24"/>
    <x v="10"/>
    <n v="9.89690699277955E-2"/>
    <n v="9.0249316010747122E-2"/>
    <n v="7.9843469227170796E-2"/>
    <n v="0.11794129765445756"/>
    <n v="0.24599869156537715"/>
    <n v="9.5025973520135962E-2"/>
    <n v="0.21758172453067537"/>
  </r>
  <r>
    <x v="24"/>
    <x v="11"/>
    <n v="9.953239344549672E-2"/>
    <n v="9.0429637714345465E-2"/>
    <n v="8.2384624867610876E-2"/>
    <n v="0.11775098609389457"/>
    <n v="0.24384436341641824"/>
    <n v="9.4834778989262639E-2"/>
    <n v="0.23633771002409862"/>
  </r>
  <r>
    <x v="25"/>
    <x v="0"/>
    <n v="9.6835991254446557E-2"/>
    <n v="8.8131099898520027E-2"/>
    <n v="8.0522860819215086E-2"/>
    <n v="0.11572200336007217"/>
    <n v="0.239440986116464"/>
    <n v="9.2144001054450031E-2"/>
    <n v="0.23722290659410419"/>
  </r>
  <r>
    <x v="25"/>
    <x v="1"/>
    <n v="9.9153006755351131E-2"/>
    <n v="8.9191654080949367E-2"/>
    <n v="7.9854199344094337E-2"/>
    <n v="0.11633214136073995"/>
    <n v="0.2435462861472924"/>
    <n v="9.4699339792550186E-2"/>
    <n v="0.2396251588310038"/>
  </r>
  <r>
    <x v="25"/>
    <x v="2"/>
    <n v="9.9339105610337833E-2"/>
    <n v="8.8540484552714752E-2"/>
    <n v="7.9708593397406449E-2"/>
    <n v="0.11601212540915003"/>
    <n v="0.24454130619319034"/>
    <n v="9.5483463266913565E-2"/>
    <n v="0.21777212701641702"/>
  </r>
  <r>
    <x v="25"/>
    <x v="3"/>
    <n v="9.6481069711724446E-2"/>
    <n v="8.686939087694559E-2"/>
    <n v="7.8689362654569994E-2"/>
    <n v="0.11531217732384098"/>
    <n v="0.24570892119037196"/>
    <n v="9.1777819467972685E-2"/>
    <n v="0.19187344888990826"/>
  </r>
  <r>
    <x v="25"/>
    <x v="4"/>
    <n v="9.6396838212500141E-2"/>
    <n v="8.7405939478974681E-2"/>
    <n v="7.8636225841374946E-2"/>
    <n v="0.11474691172924008"/>
    <n v="0.24845061112492939"/>
    <n v="9.229892929542928E-2"/>
    <n v="0.17645424944086305"/>
  </r>
  <r>
    <x v="25"/>
    <x v="5"/>
    <n v="9.5519430194332913E-2"/>
    <n v="8.7984195554841577E-2"/>
    <n v="8.289849498432679E-2"/>
    <n v="0.11430133514474781"/>
    <n v="0.25035466939277529"/>
    <n v="9.1783199413378425E-2"/>
    <n v="0.16335651849600391"/>
  </r>
  <r>
    <x v="25"/>
    <x v="6"/>
    <n v="9.5055410462653506E-2"/>
    <n v="8.7858941882843933E-2"/>
    <n v="8.0803100676131417E-2"/>
    <n v="0.11423347505455093"/>
    <n v="0.25237128389834779"/>
    <n v="9.0673971966579892E-2"/>
    <n v="0.16333163131349029"/>
  </r>
  <r>
    <x v="25"/>
    <x v="7"/>
    <n v="9.5281243445484998E-2"/>
    <n v="8.8198003409772519E-2"/>
    <n v="8.7180774013929069E-2"/>
    <n v="0.11434391856080367"/>
    <n v="0.25035794988764948"/>
    <n v="9.1700412203079479E-2"/>
    <n v="0.16597872145060219"/>
  </r>
  <r>
    <x v="25"/>
    <x v="8"/>
    <n v="9.5220167231307273E-2"/>
    <n v="8.8331502159195233E-2"/>
    <n v="8.5686566597968708E-2"/>
    <n v="0.11419114335896588"/>
    <n v="0.24873227616254687"/>
    <n v="9.1394579959488867E-2"/>
    <n v="0.16219477303055663"/>
  </r>
  <r>
    <x v="25"/>
    <x v="9"/>
    <n v="9.5859759714220477E-2"/>
    <n v="8.8151588311574561E-2"/>
    <n v="8.3137672029026499E-2"/>
    <n v="0.11451720490648773"/>
    <n v="0.24716369624876519"/>
    <n v="9.1304812791678652E-2"/>
    <n v="0.17236389042598435"/>
  </r>
  <r>
    <x v="25"/>
    <x v="10"/>
    <n v="9.6484104184059505E-2"/>
    <n v="8.8389581492234123E-2"/>
    <n v="7.8664663677790084E-2"/>
    <n v="0.11552587128874094"/>
    <n v="0.24457552345323494"/>
    <n v="9.2333033067732898E-2"/>
    <n v="0.17954919572070732"/>
  </r>
  <r>
    <x v="25"/>
    <x v="11"/>
    <n v="9.682788675173877E-2"/>
    <n v="8.9440954363800299E-2"/>
    <n v="8.0782906630570805E-2"/>
    <n v="0.11638346664229983"/>
    <n v="0.24020820823951297"/>
    <n v="9.3103995625227157E-2"/>
    <n v="0.19799714724233425"/>
  </r>
  <r>
    <x v="26"/>
    <x v="0"/>
    <n v="9.3355389136569558E-2"/>
    <n v="8.4767219208261052E-2"/>
    <n v="8.0226103133613016E-2"/>
    <n v="0.11293137327884745"/>
    <n v="0.23508946265344274"/>
    <n v="8.9200441269636416E-2"/>
    <n v="0.19503035519928488"/>
  </r>
  <r>
    <x v="26"/>
    <x v="1"/>
    <n v="9.7177707811317099E-2"/>
    <n v="8.6721450782001705E-2"/>
    <n v="7.829538291664942E-2"/>
    <n v="0.11361236438085277"/>
    <n v="0.23982555719449777"/>
    <n v="9.2516569903197649E-2"/>
    <n v="0.21476213163064833"/>
  </r>
  <r>
    <x v="26"/>
    <x v="2"/>
    <n v="9.6475129626256526E-2"/>
    <n v="8.5696332232952893E-2"/>
    <n v="8.2234404979073486E-2"/>
    <n v="0.11429856324298511"/>
    <n v="0.24226617170450795"/>
    <n v="9.1622547736225565E-2"/>
    <n v="0.20307074447680459"/>
  </r>
  <r>
    <x v="26"/>
    <x v="3"/>
    <n v="9.4634008860369018E-2"/>
    <n v="8.4857520722100954E-2"/>
    <n v="7.9895697861563766E-2"/>
    <n v="0.113686789525966"/>
    <n v="0.24397904610430887"/>
    <n v="9.0253066502714974E-2"/>
    <n v="0.18574485629920223"/>
  </r>
  <r>
    <x v="26"/>
    <x v="4"/>
    <n v="9.4677935941115093E-2"/>
    <n v="8.5670051839703457E-2"/>
    <n v="8.2322737182946748E-2"/>
    <n v="0.11280360238537578"/>
    <n v="0.24796055889419882"/>
    <n v="9.0351459990476085E-2"/>
    <n v="0.17311206682828414"/>
  </r>
  <r>
    <x v="26"/>
    <x v="5"/>
    <n v="9.3407409581687556E-2"/>
    <n v="8.5588054007782091E-2"/>
    <n v="7.965461266025349E-2"/>
    <n v="0.11200197794737701"/>
    <n v="0.24796678127400371"/>
    <n v="8.9573330925880656E-2"/>
    <n v="0.15446479244035916"/>
  </r>
  <r>
    <x v="26"/>
    <x v="6"/>
    <n v="9.213529432211312E-2"/>
    <n v="8.452115882360739E-2"/>
    <n v="8.1816279774141548E-2"/>
    <n v="0.11180627826240057"/>
    <n v="0.24979472071143488"/>
    <n v="8.8325746874174813E-2"/>
    <n v="0.14673269958070367"/>
  </r>
  <r>
    <x v="26"/>
    <x v="7"/>
    <n v="9.2526900300297851E-2"/>
    <n v="8.5239998074137957E-2"/>
    <n v="7.9775761746788562E-2"/>
    <n v="0.11183916795619403"/>
    <n v="0.24921269968189902"/>
    <n v="8.9051332784874537E-2"/>
    <n v="0.14784119513233571"/>
  </r>
  <r>
    <x v="26"/>
    <x v="8"/>
    <n v="9.1797347836181029E-2"/>
    <n v="8.4772270385679804E-2"/>
    <n v="8.118199010130786E-2"/>
    <n v="0.11181480680152112"/>
    <n v="0.23889403406135068"/>
    <n v="8.8575916558894643E-2"/>
    <n v="0.14947742432525948"/>
  </r>
  <r>
    <x v="26"/>
    <x v="9"/>
    <n v="9.3498943174874477E-2"/>
    <n v="8.5359774588261661E-2"/>
    <n v="7.859222956755163E-2"/>
    <n v="0.11212056477210407"/>
    <n v="0.24107017329840608"/>
    <n v="8.9383144327242522E-2"/>
    <n v="0.15687077489627799"/>
  </r>
  <r>
    <x v="26"/>
    <x v="10"/>
    <n v="9.4830457530141063E-2"/>
    <n v="8.5762184746622172E-2"/>
    <n v="7.7687713224211516E-2"/>
    <n v="0.11371524013861473"/>
    <n v="0.24096712261872943"/>
    <n v="9.032045707798797E-2"/>
    <n v="0.17578941483824945"/>
  </r>
  <r>
    <x v="26"/>
    <x v="11"/>
    <n v="9.4596056394809988E-2"/>
    <n v="8.5203220938769461E-2"/>
    <n v="7.933982704374537E-2"/>
    <n v="0.11409762036763979"/>
    <n v="0.23503148366931031"/>
    <n v="9.0034055350099493E-2"/>
    <n v="0.19218268239649089"/>
  </r>
  <r>
    <x v="27"/>
    <x v="0"/>
    <n v="8.7978829599591385E-2"/>
    <n v="7.897691262267037E-2"/>
    <n v="7.0210132012798798E-2"/>
    <n v="0.10965503346748641"/>
    <m/>
    <n v="9.3487719964364474E-2"/>
    <n v="0.19744191969867708"/>
  </r>
  <r>
    <x v="27"/>
    <x v="1"/>
    <n v="9.2883494414309903E-2"/>
    <n v="8.2336352513096636E-2"/>
    <n v="7.2907137192601931E-2"/>
    <n v="0.11381839254118123"/>
    <m/>
    <n v="9.7810315880325266E-2"/>
    <n v="0.21034056090575323"/>
  </r>
  <r>
    <x v="27"/>
    <x v="2"/>
    <n v="9.2713577071029715E-2"/>
    <n v="8.1682088714570777E-2"/>
    <n v="7.4291681943760346E-2"/>
    <n v="0.11396492943517413"/>
    <m/>
    <n v="9.7804249233872265E-2"/>
    <n v="0.20098888508140692"/>
  </r>
  <r>
    <x v="27"/>
    <x v="3"/>
    <n v="9.2136399570249577E-2"/>
    <n v="8.0510270883752566E-2"/>
    <n v="7.0281424852547333E-2"/>
    <n v="0.11242136908863985"/>
    <m/>
    <n v="9.6567720842750782E-2"/>
    <n v="0.18105493180834634"/>
  </r>
  <r>
    <x v="27"/>
    <x v="4"/>
    <n v="9.1017692572421316E-2"/>
    <n v="8.1030770746001277E-2"/>
    <n v="7.5468627375879407E-2"/>
    <n v="0.11110183687432418"/>
    <m/>
    <n v="9.5391852060006985E-2"/>
    <n v="0.16063409713867"/>
  </r>
  <r>
    <x v="27"/>
    <x v="5"/>
    <n v="8.9849461702084382E-2"/>
    <n v="8.0982301159335676E-2"/>
    <n v="7.5356076185154122E-2"/>
    <n v="0.11060791325912714"/>
    <m/>
    <n v="9.6378220409957652E-2"/>
    <n v="0.15495425301477483"/>
  </r>
  <r>
    <x v="27"/>
    <x v="6"/>
    <n v="8.9163425090334605E-2"/>
    <n v="8.036108633057916E-2"/>
    <n v="7.3287931233027695E-2"/>
    <n v="0.11063426017130659"/>
    <m/>
    <n v="9.5212558313323994E-2"/>
    <n v="0.14758270182754454"/>
  </r>
  <r>
    <x v="27"/>
    <x v="7"/>
    <n v="8.9131180121533315E-2"/>
    <n v="8.0559846542016145E-2"/>
    <n v="7.4340681278991974E-2"/>
    <n v="0.11032079937216127"/>
    <m/>
    <n v="9.3829764251872214E-2"/>
    <n v="0.14415766749554873"/>
  </r>
  <r>
    <x v="27"/>
    <x v="8"/>
    <n v="8.8940133759552051E-2"/>
    <n v="8.1577590061229346E-2"/>
    <n v="7.1205037318496089E-2"/>
    <n v="0.11046961591295748"/>
    <m/>
    <n v="9.0859942347049791E-2"/>
    <n v="0.14593533420563343"/>
  </r>
  <r>
    <x v="27"/>
    <x v="9"/>
    <n v="9.1018002926452235E-2"/>
    <n v="8.1316941236274393E-2"/>
    <n v="7.1630350303339224E-2"/>
    <n v="0.11057406703202585"/>
    <m/>
    <n v="9.3921713467659082E-2"/>
    <n v="0.14769110101427327"/>
  </r>
  <r>
    <x v="27"/>
    <x v="10"/>
    <n v="9.2195132661130441E-2"/>
    <n v="8.2647945931891301E-2"/>
    <n v="7.4241152051022483E-2"/>
    <n v="0.11223023276437878"/>
    <m/>
    <n v="9.580182238632301E-2"/>
    <n v="0.16514461617467954"/>
  </r>
  <r>
    <x v="27"/>
    <x v="11"/>
    <n v="9.1979674497041378E-2"/>
    <n v="8.154907902160824E-2"/>
    <n v="7.2433875927021843E-2"/>
    <n v="0.11353478142709438"/>
    <m/>
    <n v="9.4545540918136994E-2"/>
    <n v="0.18096071097325489"/>
  </r>
  <r>
    <x v="28"/>
    <x v="0"/>
    <n v="9.2994713364352638E-2"/>
    <n v="8.2735162560129305E-2"/>
    <n v="7.5415911529334162E-2"/>
    <n v="0.11305644760230997"/>
    <m/>
    <n v="9.572254868100713E-2"/>
    <n v="0.18141466997559519"/>
  </r>
  <r>
    <x v="28"/>
    <x v="1"/>
    <n v="9.531948585504009E-2"/>
    <n v="8.360820913437586E-2"/>
    <n v="7.4495067359216877E-2"/>
    <n v="0.11369416097508771"/>
    <m/>
    <n v="9.9045034037793689E-2"/>
    <n v="0.18632252228970153"/>
  </r>
  <r>
    <x v="28"/>
    <x v="2"/>
    <n v="9.386289989703582E-2"/>
    <n v="8.2945713512783528E-2"/>
    <n v="7.6242275963383552E-2"/>
    <n v="0.11411516156328573"/>
    <m/>
    <n v="9.796844781315904E-2"/>
    <n v="0.1816989979390235"/>
  </r>
  <r>
    <x v="28"/>
    <x v="3"/>
    <n v="9.3503683601565926E-2"/>
    <n v="8.2065266706318946E-2"/>
    <n v="7.4713392136845469E-2"/>
    <n v="0.11419577539635017"/>
    <m/>
    <n v="9.6305580595008197E-2"/>
    <n v="0.1792172231035134"/>
  </r>
  <r>
    <x v="28"/>
    <x v="4"/>
    <n v="9.3297766898132642E-2"/>
    <n v="8.3044790372333158E-2"/>
    <n v="7.4927513208169302E-2"/>
    <n v="0.1133961491850185"/>
    <m/>
    <n v="9.737435488816866E-2"/>
    <n v="0.16684193532672542"/>
  </r>
  <r>
    <x v="28"/>
    <x v="5"/>
    <n v="9.1791666033894576E-2"/>
    <n v="8.2649221668930545E-2"/>
    <n v="7.472845051317871E-2"/>
    <n v="0.11218454436173785"/>
    <m/>
    <n v="9.6656057669446863E-2"/>
    <n v="0.15490564634504356"/>
  </r>
  <r>
    <x v="28"/>
    <x v="6"/>
    <n v="9.0566941620230892E-2"/>
    <n v="8.1703369052388675E-2"/>
    <n v="7.2634741477528186E-2"/>
    <n v="0.11163925497901304"/>
    <m/>
    <n v="9.4187953637756588E-2"/>
    <n v="0.14514021977740962"/>
  </r>
  <r>
    <x v="28"/>
    <x v="7"/>
    <n v="9.0970451110020001E-2"/>
    <n v="8.2111760054085409E-2"/>
    <n v="7.3694864172508395E-2"/>
    <n v="0.11165264240140013"/>
    <m/>
    <n v="9.5957888898368149E-2"/>
    <n v="0.14472551601983963"/>
  </r>
  <r>
    <x v="28"/>
    <x v="8"/>
    <n v="9.0338904846619078E-2"/>
    <n v="8.2238397174752037E-2"/>
    <n v="7.3553574007039532E-2"/>
    <n v="0.11427828231291365"/>
    <m/>
    <n v="9.3411070324107157E-2"/>
    <n v="0.14417097658790537"/>
  </r>
  <r>
    <x v="28"/>
    <x v="9"/>
    <n v="9.2414014724472568E-2"/>
    <n v="8.3532845420402166E-2"/>
    <n v="7.7015668001623835E-2"/>
    <n v="0.11312374119551287"/>
    <m/>
    <n v="9.7130257245372706E-2"/>
    <n v="0.14454401145187229"/>
  </r>
  <r>
    <x v="28"/>
    <x v="10"/>
    <n v="9.4104351685217316E-2"/>
    <n v="8.460718349142772E-2"/>
    <n v="7.6380821009863931E-2"/>
    <n v="0.11423467384901589"/>
    <m/>
    <n v="9.9084480023597599E-2"/>
    <n v="0.15679978415368112"/>
  </r>
  <r>
    <x v="28"/>
    <x v="11"/>
    <n v="9.4942660799094913E-2"/>
    <n v="8.3582444608054737E-2"/>
    <n v="7.5548571208566062E-2"/>
    <n v="0.11579705145000456"/>
    <m/>
    <n v="9.9554028212337331E-2"/>
    <n v="0.17923015077020354"/>
  </r>
  <r>
    <x v="29"/>
    <x v="0"/>
    <n v="8.7718066306354467E-2"/>
    <n v="7.7577194246522985E-2"/>
    <n v="7.6892038437112051E-2"/>
    <n v="0.10703836587630249"/>
    <m/>
    <n v="9.1520732354911857E-2"/>
    <n v="0.17840816651031147"/>
  </r>
  <r>
    <x v="29"/>
    <x v="1"/>
    <n v="8.9177046882538177E-2"/>
    <n v="7.8099199315517481E-2"/>
    <n v="6.8563761949892776E-2"/>
    <n v="0.10682843684848556"/>
    <m/>
    <n v="9.3938587050181002E-2"/>
    <n v="0.16910822930458358"/>
  </r>
  <r>
    <x v="29"/>
    <x v="2"/>
    <n v="8.8495244828588157E-2"/>
    <n v="7.6611605336051422E-2"/>
    <n v="6.7325929767387202E-2"/>
    <n v="0.10749642606426735"/>
    <m/>
    <n v="9.2444289099922278E-2"/>
    <n v="0.17064184605732657"/>
  </r>
  <r>
    <x v="29"/>
    <x v="3"/>
    <n v="9.313911556836138E-2"/>
    <n v="8.1579170692678643E-2"/>
    <n v="7.2959599720845578E-2"/>
    <n v="0.11184379425842304"/>
    <m/>
    <n v="9.777539550616253E-2"/>
    <n v="0.169955557415467"/>
  </r>
  <r>
    <x v="29"/>
    <x v="4"/>
    <n v="9.1789449062653156E-2"/>
    <n v="8.131787416472587E-2"/>
    <n v="7.2298329554709662E-2"/>
    <n v="0.11000668853751758"/>
    <m/>
    <n v="9.5385775552942684E-2"/>
    <n v="0.14592954865408783"/>
  </r>
  <r>
    <x v="29"/>
    <x v="5"/>
    <n v="8.9937872108712541E-2"/>
    <n v="8.1008872111495461E-2"/>
    <n v="7.2533071412906214E-2"/>
    <n v="0.10925591012861174"/>
    <m/>
    <n v="9.4466052487137783E-2"/>
    <n v="0.13713680984488344"/>
  </r>
  <r>
    <x v="29"/>
    <x v="6"/>
    <n v="8.9818553880294846E-2"/>
    <n v="8.1171496607869958E-2"/>
    <n v="7.6635216248155349E-2"/>
    <n v="0.10919542836506892"/>
    <m/>
    <n v="9.4680172373144827E-2"/>
    <n v="0.13509766461676445"/>
  </r>
  <r>
    <x v="29"/>
    <x v="7"/>
    <n v="9.0156276235650645E-2"/>
    <n v="8.1210773777113707E-2"/>
    <n v="7.2561877838006536E-2"/>
    <n v="0.10933269320439741"/>
    <m/>
    <n v="9.6243916857578923E-2"/>
    <n v="0.13944906935311838"/>
  </r>
  <r>
    <x v="29"/>
    <x v="8"/>
    <n v="8.8457142597046554E-2"/>
    <n v="8.0369967243947946E-2"/>
    <n v="7.4555756326354791E-2"/>
    <n v="0.1095928494275233"/>
    <m/>
    <n v="9.2365367441572907E-2"/>
    <n v="0.13549056772212956"/>
  </r>
  <r>
    <x v="29"/>
    <x v="9"/>
    <n v="9.089262721005488E-2"/>
    <n v="8.1338303071432888E-2"/>
    <n v="7.2717578456816659E-2"/>
    <n v="0.10936660155952385"/>
    <m/>
    <n v="9.5243103075729293E-2"/>
    <n v="0.13858304431247015"/>
  </r>
  <r>
    <x v="29"/>
    <x v="10"/>
    <n v="9.0997560330149871E-2"/>
    <n v="8.1634975186229794E-2"/>
    <n v="7.3216166048140296E-2"/>
    <n v="0.10989362004890695"/>
    <m/>
    <n v="9.5693747831205128E-2"/>
    <n v="0.14607822272911034"/>
  </r>
  <r>
    <x v="29"/>
    <x v="11"/>
    <n v="9.2746178362178189E-2"/>
    <n v="8.1960039335597173E-2"/>
    <n v="7.2811017032290953E-2"/>
    <n v="0.11191992926393943"/>
    <m/>
    <n v="9.7174370180612937E-2"/>
    <n v="0.17715109048974256"/>
  </r>
  <r>
    <x v="30"/>
    <x v="0"/>
    <n v="8.4073790086684114E-2"/>
    <n v="7.3699008278607439E-2"/>
    <n v="6.3337082540275938E-2"/>
    <n v="0.10053629092043447"/>
    <m/>
    <n v="8.8604579339425171E-2"/>
    <n v="0.17357641114211694"/>
  </r>
  <r>
    <x v="30"/>
    <x v="1"/>
    <n v="9.2942337297392333E-2"/>
    <n v="8.0995166307060981E-2"/>
    <n v="6.8477072454500271E-2"/>
    <n v="0.11053352326078361"/>
    <m/>
    <n v="9.7178464017798741E-2"/>
    <n v="0.181348799631671"/>
  </r>
  <r>
    <x v="30"/>
    <x v="2"/>
    <n v="9.2914905898616632E-2"/>
    <n v="8.0079904026700843E-2"/>
    <n v="7.2497779604385082E-2"/>
    <n v="0.11022668014713675"/>
    <m/>
    <n v="9.753308320332435E-2"/>
    <n v="0.18006880435284842"/>
  </r>
  <r>
    <x v="30"/>
    <x v="3"/>
    <n v="9.173403938593333E-2"/>
    <n v="7.9658537443892716E-2"/>
    <n v="7.3301027059090182E-2"/>
    <n v="0.10862646485046104"/>
    <m/>
    <n v="9.5302397777390246E-2"/>
    <n v="0.15889590278318108"/>
  </r>
  <r>
    <x v="30"/>
    <x v="4"/>
    <n v="9.2408277371188563E-2"/>
    <n v="8.08463986194186E-2"/>
    <n v="7.0836642218821008E-2"/>
    <n v="0.10852085421777836"/>
    <m/>
    <n v="9.645891762145295E-2"/>
    <n v="0.15666988206066071"/>
  </r>
  <r>
    <x v="30"/>
    <x v="5"/>
    <n v="7.030135034606648E-2"/>
    <n v="5.9803874873445323E-2"/>
    <n v="5.269048884926926E-2"/>
    <n v="8.7840136142681338E-2"/>
    <m/>
    <n v="7.522948818381911E-2"/>
    <n v="0.12362822593715903"/>
  </r>
  <r>
    <x v="30"/>
    <x v="6"/>
    <n v="6.9394391154202262E-2"/>
    <n v="6.0365119253392857E-2"/>
    <n v="5.7025572183531978E-2"/>
    <n v="8.8329112702333831E-2"/>
    <m/>
    <n v="7.4234340157233875E-2"/>
    <n v="0.11314131166554463"/>
  </r>
  <r>
    <x v="30"/>
    <x v="7"/>
    <n v="6.8396267817372042E-2"/>
    <n v="5.8826028119391846E-2"/>
    <n v="5.3722502044200739E-2"/>
    <n v="8.8354771379893074E-2"/>
    <m/>
    <n v="7.2352864533464165E-2"/>
    <n v="0.11408370502390427"/>
  </r>
  <r>
    <x v="30"/>
    <x v="8"/>
    <n v="8.4758925158587156E-2"/>
    <n v="7.5097702249645779E-2"/>
    <n v="6.7175098389732152E-2"/>
    <n v="0.10312558916922458"/>
    <m/>
    <n v="8.8530330302232257E-2"/>
    <n v="0.13290954534889957"/>
  </r>
  <r>
    <x v="30"/>
    <x v="9"/>
    <n v="8.5698842463916E-2"/>
    <n v="7.5582487531334397E-2"/>
    <n v="6.6807139290757239E-2"/>
    <n v="0.10334741559357341"/>
    <m/>
    <n v="9.0518198485130846E-2"/>
    <n v="0.13719912646747476"/>
  </r>
  <r>
    <x v="30"/>
    <x v="10"/>
    <n v="8.5427783732905674E-2"/>
    <n v="7.5056809763674417E-2"/>
    <n v="6.8255358903016608E-2"/>
    <n v="0.10370985363901368"/>
    <m/>
    <n v="8.9027570569796821E-2"/>
    <n v="0.13747920945599768"/>
  </r>
  <r>
    <x v="30"/>
    <x v="11"/>
    <n v="8.7560599746650286E-2"/>
    <n v="7.5963556232598969E-2"/>
    <n v="6.6466574424895369E-2"/>
    <n v="0.1048422139812057"/>
    <m/>
    <n v="9.2288776261305216E-2"/>
    <n v="0.16396969388595711"/>
  </r>
  <r>
    <x v="31"/>
    <x v="0"/>
    <n v="9.3831883170039612E-2"/>
    <n v="8.0951390100061665E-2"/>
    <n v="7.4615341074277294E-2"/>
    <n v="0.1123116861068774"/>
    <m/>
    <n v="9.7127576248516506E-2"/>
    <n v="0.18062080173790185"/>
  </r>
  <r>
    <x v="31"/>
    <x v="1"/>
    <n v="9.7126445052076668E-2"/>
    <n v="8.3373631600815595E-2"/>
    <n v="7.3836507627184508E-2"/>
    <n v="0.11296147342568119"/>
    <m/>
    <n v="0.10185595397358782"/>
    <n v="0.18504520491728657"/>
  </r>
  <r>
    <x v="31"/>
    <x v="2"/>
    <n v="9.6251105797193176E-2"/>
    <n v="8.2194870003183651E-2"/>
    <n v="7.1846902606902047E-2"/>
    <n v="0.11350378111043685"/>
    <m/>
    <n v="9.9887705844843466E-2"/>
    <n v="0.19036810358129816"/>
  </r>
  <r>
    <x v="31"/>
    <x v="3"/>
    <n v="9.522970883678647E-2"/>
    <n v="8.1660963380080429E-2"/>
    <n v="7.1314419308674673E-2"/>
    <n v="0.11267843587451784"/>
    <m/>
    <n v="9.9061105517549944E-2"/>
    <n v="0.18093209259217016"/>
  </r>
  <r>
    <x v="31"/>
    <x v="4"/>
    <n v="9.4352858288073285E-2"/>
    <n v="8.1253868861221379E-2"/>
    <n v="6.9256157388479428E-2"/>
    <n v="0.11174057806307738"/>
    <m/>
    <n v="9.8281148707579188E-2"/>
    <n v="0.16669758547034536"/>
  </r>
  <r>
    <x v="31"/>
    <x v="5"/>
    <n v="9.2490412089931792E-2"/>
    <n v="8.1403667879476935E-2"/>
    <n v="7.038201166199326E-2"/>
    <n v="0.11118929702219919"/>
    <m/>
    <n v="9.7902835793228407E-2"/>
    <n v="0.15958573596753159"/>
  </r>
  <r>
    <x v="31"/>
    <x v="6"/>
    <n v="9.2073290182190223E-2"/>
    <n v="8.179345342371129E-2"/>
    <n v="7.0420352401318359E-2"/>
    <n v="0.11108620943881517"/>
    <m/>
    <n v="9.8743845425927804E-2"/>
    <n v="0.15735407610844937"/>
  </r>
  <r>
    <x v="31"/>
    <x v="7"/>
    <n v="9.1255664998679611E-2"/>
    <n v="8.0871004103340818E-2"/>
    <n v="6.976193073176748E-2"/>
    <n v="0.11095590910801342"/>
    <m/>
    <n v="9.6255288518481988E-2"/>
    <n v="0.15056537492786382"/>
  </r>
  <r>
    <x v="31"/>
    <x v="8"/>
    <n v="0.10353913395727327"/>
    <n v="9.3534750940064373E-2"/>
    <n v="7.986610668256354E-2"/>
    <n v="0.12396127093821979"/>
    <m/>
    <n v="0.10800110581979123"/>
    <n v="0.16374462565753128"/>
  </r>
  <r>
    <x v="31"/>
    <x v="9"/>
    <n v="0.10515242646875458"/>
    <n v="9.3622820054061487E-2"/>
    <n v="8.0450273615394099E-2"/>
    <n v="0.12427364232015352"/>
    <m/>
    <n v="0.1105462149127097"/>
    <n v="0.17330526468596652"/>
  </r>
  <r>
    <x v="31"/>
    <x v="10"/>
    <n v="0.10742832785214682"/>
    <n v="9.4096184317066928E-2"/>
    <n v="8.2667626840068092E-2"/>
    <n v="0.12559267732910431"/>
    <m/>
    <n v="0.11137070026066712"/>
    <n v="0.19829880944691505"/>
  </r>
  <r>
    <x v="31"/>
    <x v="11"/>
    <n v="0.10650918513336621"/>
    <n v="9.3747247427932459E-2"/>
    <n v="8.1741860841115413E-2"/>
    <n v="0.12684669530695938"/>
    <m/>
    <n v="0.11181250170861397"/>
    <n v="0.22527859816517323"/>
  </r>
  <r>
    <x v="32"/>
    <x v="0"/>
    <n v="9.5939652343190282E-2"/>
    <n v="7.9523871690116224E-2"/>
    <n v="6.9727145393453885E-2"/>
    <n v="0.13095175809999868"/>
    <m/>
    <n v="0.10023280699826857"/>
    <n v="0.2566826652464605"/>
  </r>
  <r>
    <x v="32"/>
    <x v="1"/>
    <n v="0.10190172993600079"/>
    <n v="8.1851947976150891E-2"/>
    <n v="7.103346287532343E-2"/>
    <n v="0.12872978713232561"/>
    <m/>
    <n v="0.10760982567910188"/>
    <n v="0.25309172879354835"/>
  </r>
  <r>
    <x v="32"/>
    <x v="2"/>
    <n v="0.10033483359721801"/>
    <n v="8.0417132041206874E-2"/>
    <n v="6.838751576219583E-2"/>
    <n v="0.12950434461069452"/>
    <m/>
    <n v="0.10600722261992591"/>
    <n v="0.24032390094266459"/>
  </r>
  <r>
    <x v="32"/>
    <x v="3"/>
    <n v="0.10991457839385528"/>
    <n v="9.1701552674875605E-2"/>
    <n v="7.8824697253927753E-2"/>
    <n v="0.14037240636469347"/>
    <m/>
    <n v="0.11658477382058949"/>
    <n v="0.248311229000884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7745E8-C292-40A0-9FCB-C155519F6DE3}" name="PivotTable33" cacheId="2" applyNumberFormats="0" applyBorderFormats="0" applyFontFormats="0" applyPatternFormats="0" applyAlignmentFormats="0" applyWidthHeightFormats="1" dataCaption="Data" updatedVersion="8" minRefreshableVersion="3" showMemberPropertyTips="0" useAutoFormatting="1" itemPrintTitles="1" createdVersion="7" indent="0" compact="0" compactData="0" gridDropZones="1">
  <location ref="B144:O180"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Pho" fld="4" baseField="0" baseItem="0"/>
  </dataFields>
  <formats count="1">
    <format dxfId="0">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0564C89-8CDA-456C-B8A5-BAABFFF3717E}" name="PivotTable35" cacheId="2" applyNumberFormats="0" applyBorderFormats="0" applyFontFormats="0" applyPatternFormats="0" applyAlignmentFormats="0" applyWidthHeightFormats="1" dataCaption="Data" updatedVersion="8" minRefreshableVersion="3" showMemberPropertyTips="0" useAutoFormatting="1" itemPrintTitles="1" createdVersion="7" indent="0" compact="0" compactData="0" gridDropZones="1">
  <location ref="B231:O267"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 compact="0" numFmtId="164" outline="0" subtotalTop="0" showAll="0"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SPA" fld="7" baseField="0" baseItem="0"/>
  </dataFields>
  <formats count="1">
    <format dxfId="1">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DFF9FE2-9BF7-4F2A-9A6B-2BC1BF846DC3}" name="PivotTable32" cacheId="2"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B97:O133"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dataField="1"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Ind" fld="3" baseField="0" baseItem="0"/>
  </dataFields>
  <formats count="2">
    <format dxfId="3">
      <pivotArea outline="0" fieldPosition="0"/>
    </format>
    <format dxfId="2">
      <pivotArea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76F140-A7D1-4988-980B-DC3F44F01DBD}" name="PivotTable31" cacheId="2"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B50:O86"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dataField="1"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Com" fld="2" baseField="0" baseItem="0"/>
  </dataFields>
  <formats count="1">
    <format dxfId="4">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228A87-C448-42E2-B14C-37B268E8790D}" name="PivotTable29" cacheId="2"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B5:O41"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Res" fld="5" baseField="0" baseItem="0" numFmtId="169"/>
  </dataFields>
  <formats count="2">
    <format dxfId="6">
      <pivotArea outline="0" fieldPosition="0"/>
    </format>
    <format dxfId="5">
      <pivotArea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2934053-09C8-4D96-A0B4-60E9DD6DCD65}" name="PivotTable34" cacheId="3"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B189:O224" firstHeaderRow="1" firstDataRow="2" firstDataCol="1"/>
  <pivotFields count="9">
    <pivotField axis="axisRow" compact="0" outline="0" subtotalTop="0" showAll="0" includeNewItemsInFilter="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 compact="0" numFmtId="164" outline="0" subtotalTop="0" showAll="0" includeNewItemsInFilter="1"/>
    <pivotField compact="0" numFmtId="164" outline="0" subtotalTop="0" showAll="0" includeNewItemsInFilter="1" defaultSubtotal="0"/>
  </pivotFields>
  <rowFields count="1">
    <field x="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1"/>
  </colFields>
  <colItems count="13">
    <i>
      <x/>
    </i>
    <i>
      <x v="1"/>
    </i>
    <i>
      <x v="2"/>
    </i>
    <i>
      <x v="3"/>
    </i>
    <i>
      <x v="4"/>
    </i>
    <i>
      <x v="5"/>
    </i>
    <i>
      <x v="6"/>
    </i>
    <i>
      <x v="7"/>
    </i>
    <i>
      <x v="8"/>
    </i>
    <i>
      <x v="9"/>
    </i>
    <i>
      <x v="10"/>
    </i>
    <i>
      <x v="11"/>
    </i>
    <i t="grand">
      <x/>
    </i>
  </colItems>
  <dataFields count="1">
    <dataField name="Sum of PriceSL" fld="6" baseField="0" baseItem="0"/>
  </dataFields>
  <formats count="3">
    <format dxfId="9">
      <pivotArea outline="0" fieldPosition="0"/>
    </format>
    <format dxfId="8">
      <pivotArea outline="0" fieldPosition="0">
        <references count="1">
          <reference field="0" count="3" selected="0">
            <x v="27"/>
            <x v="28"/>
            <x v="29"/>
          </reference>
        </references>
      </pivotArea>
    </format>
    <format dxfId="7">
      <pivotArea outline="0" fieldPosition="0">
        <references count="1">
          <reference field="0" count="6" selected="0">
            <x v="27"/>
            <x v="28"/>
            <x v="29"/>
            <x v="30"/>
            <x v="31"/>
            <x v="32"/>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56A8277-A406-4906-B716-124576997213}" name="PivotTable36" cacheId="2" applyNumberFormats="0" applyBorderFormats="0" applyFontFormats="0" applyPatternFormats="0" applyAlignmentFormats="0" applyWidthHeightFormats="1" dataCaption="Data" updatedVersion="8" minRefreshableVersion="3" showMemberPropertyTips="0" useAutoFormatting="1" itemPrintTitles="1" createdVersion="7" indent="0" compact="0" compactData="0" gridDropZones="1">
  <location ref="B276:O312" firstHeaderRow="1" firstDataRow="2" firstDataCol="1"/>
  <pivotFields count="9">
    <pivotField axis="axisRow" compact="0" outline="0" subtotalTop="0" showAll="0" includeNewItemsInFilter="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Col" compact="0" outline="0" subtotalTop="0" showAll="0" includeNewItemsInFilter="1">
      <items count="13">
        <item x="0"/>
        <item x="1"/>
        <item x="2"/>
        <item x="3"/>
        <item x="4"/>
        <item x="5"/>
        <item x="6"/>
        <item x="7"/>
        <item x="8"/>
        <item x="9"/>
        <item x="10"/>
        <item x="11"/>
        <item t="default"/>
      </items>
    </pivotField>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defaultSubtota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13">
    <i>
      <x/>
    </i>
    <i>
      <x v="1"/>
    </i>
    <i>
      <x v="2"/>
    </i>
    <i>
      <x v="3"/>
    </i>
    <i>
      <x v="4"/>
    </i>
    <i>
      <x v="5"/>
    </i>
    <i>
      <x v="6"/>
    </i>
    <i>
      <x v="7"/>
    </i>
    <i>
      <x v="8"/>
    </i>
    <i>
      <x v="9"/>
    </i>
    <i>
      <x v="10"/>
    </i>
    <i>
      <x v="11"/>
    </i>
    <i t="grand">
      <x/>
    </i>
  </colItems>
  <dataFields count="1">
    <dataField name="Sum of PriceCS" fld="8" baseField="0" baseItem="0"/>
  </dataFields>
  <formats count="1">
    <format dxfId="10">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comments" Target="../comments5.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vmlDrawing" Target="../drawings/vmlDrawing5.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8.xml"/><Relationship Id="rId5" Type="http://schemas.openxmlformats.org/officeDocument/2006/relationships/pivotTable" Target="../pivotTables/pivotTable5.xml"/><Relationship Id="rId10" Type="http://schemas.openxmlformats.org/officeDocument/2006/relationships/customProperty" Target="../customProperty16.bin"/><Relationship Id="rId4" Type="http://schemas.openxmlformats.org/officeDocument/2006/relationships/pivotTable" Target="../pivotTables/pivotTable4.xml"/><Relationship Id="rId9" Type="http://schemas.openxmlformats.org/officeDocument/2006/relationships/customProperty" Target="../customProperty15.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31"/>
  <sheetViews>
    <sheetView showGridLines="0" workbookViewId="0">
      <selection activeCell="C2" sqref="C2"/>
    </sheetView>
  </sheetViews>
  <sheetFormatPr defaultRowHeight="12.75" x14ac:dyDescent="0.2"/>
  <sheetData>
    <row r="1" spans="1:32" ht="18" x14ac:dyDescent="0.25">
      <c r="A1" s="169" t="s">
        <v>328</v>
      </c>
      <c r="B1" s="167"/>
      <c r="C1" s="167"/>
      <c r="D1" s="167"/>
      <c r="E1" s="167"/>
      <c r="F1" s="167"/>
      <c r="G1" s="167"/>
      <c r="H1" s="167"/>
      <c r="I1" s="167"/>
      <c r="J1" s="167"/>
      <c r="K1" s="167"/>
      <c r="L1" s="167"/>
      <c r="M1" s="167"/>
      <c r="N1" s="167"/>
      <c r="O1" s="167"/>
      <c r="P1" s="167"/>
      <c r="Q1" s="167"/>
      <c r="R1" s="167"/>
      <c r="S1" s="167"/>
      <c r="T1" s="167"/>
      <c r="U1" s="168"/>
      <c r="V1" s="168"/>
      <c r="W1" s="168"/>
      <c r="X1" s="168"/>
      <c r="Y1" s="168"/>
      <c r="Z1" s="168"/>
      <c r="AA1" s="168"/>
      <c r="AB1" s="168"/>
      <c r="AC1" s="168"/>
      <c r="AD1" s="168"/>
      <c r="AE1" s="168"/>
      <c r="AF1" s="168"/>
    </row>
    <row r="2" spans="1:32" x14ac:dyDescent="0.2">
      <c r="A2" s="205" t="s">
        <v>330</v>
      </c>
    </row>
    <row r="3" spans="1:32" ht="13.15" customHeight="1" x14ac:dyDescent="0.2">
      <c r="A3" s="205" t="s">
        <v>331</v>
      </c>
      <c r="T3" s="6"/>
    </row>
    <row r="4" spans="1:32" ht="13.15" customHeight="1" x14ac:dyDescent="0.2">
      <c r="T4" s="6"/>
    </row>
    <row r="5" spans="1:32" ht="18" x14ac:dyDescent="0.25">
      <c r="A5" s="141" t="s">
        <v>99</v>
      </c>
    </row>
    <row r="6" spans="1:32" x14ac:dyDescent="0.2">
      <c r="A6" s="6" t="s">
        <v>238</v>
      </c>
    </row>
    <row r="7" spans="1:32" x14ac:dyDescent="0.2">
      <c r="A7" s="6" t="s">
        <v>100</v>
      </c>
    </row>
    <row r="8" spans="1:32" x14ac:dyDescent="0.2">
      <c r="U8" s="6" t="s">
        <v>250</v>
      </c>
    </row>
    <row r="9" spans="1:32" ht="18" x14ac:dyDescent="0.25">
      <c r="A9" s="141" t="s">
        <v>98</v>
      </c>
    </row>
    <row r="11" spans="1:32" x14ac:dyDescent="0.2">
      <c r="A11" s="45" t="s">
        <v>253</v>
      </c>
    </row>
    <row r="12" spans="1:32" x14ac:dyDescent="0.2">
      <c r="A12" s="48" t="s">
        <v>114</v>
      </c>
    </row>
    <row r="13" spans="1:32" x14ac:dyDescent="0.2">
      <c r="A13" s="48" t="s">
        <v>202</v>
      </c>
    </row>
    <row r="14" spans="1:32" x14ac:dyDescent="0.2">
      <c r="A14" s="48" t="s">
        <v>115</v>
      </c>
    </row>
    <row r="15" spans="1:32" x14ac:dyDescent="0.2">
      <c r="A15" s="48" t="s">
        <v>211</v>
      </c>
    </row>
    <row r="16" spans="1:32" x14ac:dyDescent="0.2">
      <c r="A16" s="247" t="s">
        <v>235</v>
      </c>
    </row>
    <row r="17" spans="1:22" x14ac:dyDescent="0.2">
      <c r="A17" s="48" t="s">
        <v>116</v>
      </c>
    </row>
    <row r="18" spans="1:22" x14ac:dyDescent="0.2">
      <c r="A18" s="48" t="s">
        <v>117</v>
      </c>
    </row>
    <row r="19" spans="1:22" x14ac:dyDescent="0.2">
      <c r="A19" s="45" t="s">
        <v>254</v>
      </c>
    </row>
    <row r="21" spans="1:22" x14ac:dyDescent="0.2">
      <c r="A21" s="6" t="s">
        <v>212</v>
      </c>
    </row>
    <row r="22" spans="1:22" x14ac:dyDescent="0.2">
      <c r="A22" s="447" t="s">
        <v>249</v>
      </c>
      <c r="B22" s="447"/>
      <c r="C22" s="447"/>
      <c r="D22" s="447"/>
      <c r="E22" s="447"/>
      <c r="F22" s="447"/>
      <c r="G22" s="447"/>
      <c r="H22" s="447"/>
      <c r="I22" s="447"/>
      <c r="J22" s="447"/>
      <c r="K22" s="447"/>
      <c r="L22" s="447"/>
      <c r="M22" s="447"/>
      <c r="N22" s="447"/>
      <c r="O22" s="447"/>
      <c r="P22" s="447"/>
      <c r="Q22" s="447"/>
      <c r="R22" s="447"/>
    </row>
    <row r="23" spans="1:22" x14ac:dyDescent="0.2">
      <c r="A23" s="447"/>
      <c r="B23" s="447"/>
      <c r="C23" s="447"/>
      <c r="D23" s="447"/>
      <c r="E23" s="447"/>
      <c r="F23" s="447"/>
      <c r="G23" s="447"/>
      <c r="H23" s="447"/>
      <c r="I23" s="447"/>
      <c r="J23" s="447"/>
      <c r="K23" s="447"/>
      <c r="L23" s="447"/>
      <c r="M23" s="447"/>
      <c r="N23" s="447"/>
      <c r="O23" s="447"/>
      <c r="P23" s="447"/>
      <c r="Q23" s="447"/>
      <c r="R23" s="447"/>
    </row>
    <row r="24" spans="1:22" x14ac:dyDescent="0.2">
      <c r="A24" s="289" t="s">
        <v>248</v>
      </c>
    </row>
    <row r="25" spans="1:22" x14ac:dyDescent="0.2">
      <c r="A25" s="246" t="s">
        <v>214</v>
      </c>
      <c r="V25" s="6" t="s">
        <v>251</v>
      </c>
    </row>
    <row r="26" spans="1:22" x14ac:dyDescent="0.2">
      <c r="A26" s="48" t="s">
        <v>215</v>
      </c>
      <c r="V26" s="45" t="s">
        <v>252</v>
      </c>
    </row>
    <row r="27" spans="1:22" x14ac:dyDescent="0.2">
      <c r="A27" s="48" t="s">
        <v>236</v>
      </c>
    </row>
    <row r="28" spans="1:22" x14ac:dyDescent="0.2">
      <c r="A28" s="246" t="s">
        <v>237</v>
      </c>
    </row>
    <row r="30" spans="1:22" ht="21" customHeight="1" x14ac:dyDescent="0.2">
      <c r="A30" s="448" t="s">
        <v>255</v>
      </c>
      <c r="B30" s="448"/>
      <c r="C30" s="448"/>
      <c r="D30" s="448"/>
      <c r="E30" s="448"/>
      <c r="F30" s="448"/>
      <c r="G30" s="448"/>
      <c r="H30" s="448"/>
      <c r="I30" s="448"/>
      <c r="J30" s="448"/>
      <c r="K30" s="448"/>
      <c r="L30" s="448"/>
      <c r="M30" s="448"/>
      <c r="N30" s="448"/>
      <c r="O30" s="448"/>
      <c r="P30" s="448"/>
      <c r="Q30" s="448"/>
      <c r="R30" s="448"/>
    </row>
    <row r="31" spans="1:22" ht="21" customHeight="1" x14ac:dyDescent="0.2">
      <c r="A31" s="448"/>
      <c r="B31" s="448"/>
      <c r="C31" s="448"/>
      <c r="D31" s="448"/>
      <c r="E31" s="448"/>
      <c r="F31" s="448"/>
      <c r="G31" s="448"/>
      <c r="H31" s="448"/>
      <c r="I31" s="448"/>
      <c r="J31" s="448"/>
      <c r="K31" s="448"/>
      <c r="L31" s="448"/>
      <c r="M31" s="448"/>
      <c r="N31" s="448"/>
      <c r="O31" s="448"/>
      <c r="P31" s="448"/>
      <c r="Q31" s="448"/>
      <c r="R31" s="448"/>
    </row>
  </sheetData>
  <mergeCells count="2">
    <mergeCell ref="A22:R23"/>
    <mergeCell ref="A30:R31"/>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849"/>
  <sheetViews>
    <sheetView showGridLines="0" zoomScaleNormal="100" workbookViewId="0">
      <pane xSplit="2" ySplit="1" topLeftCell="M774" activePane="bottomRight" state="frozen"/>
      <selection activeCell="D40" sqref="D40"/>
      <selection pane="topRight" activeCell="D40" sqref="D40"/>
      <selection pane="bottomLeft" activeCell="D40" sqref="D40"/>
      <selection pane="bottomRight" activeCell="AD800" sqref="AD800"/>
    </sheetView>
  </sheetViews>
  <sheetFormatPr defaultRowHeight="12.75" x14ac:dyDescent="0.2"/>
  <cols>
    <col min="1" max="2" width="9.140625" customWidth="1"/>
    <col min="3" max="5" width="11.42578125" bestFit="1" customWidth="1"/>
    <col min="6" max="6" width="11.85546875" bestFit="1" customWidth="1"/>
    <col min="7" max="7" width="11.42578125" bestFit="1" customWidth="1"/>
    <col min="8" max="8" width="12.42578125" bestFit="1" customWidth="1"/>
    <col min="9" max="9" width="12.140625" customWidth="1"/>
    <col min="10" max="10" width="15.7109375" customWidth="1"/>
  </cols>
  <sheetData>
    <row r="1" spans="1:10" s="4" customFormat="1" x14ac:dyDescent="0.2">
      <c r="A1" s="4" t="s">
        <v>0</v>
      </c>
      <c r="B1" s="4" t="s">
        <v>1</v>
      </c>
      <c r="C1" s="4" t="s">
        <v>11</v>
      </c>
      <c r="D1" s="4" t="s">
        <v>12</v>
      </c>
      <c r="E1" s="4" t="s">
        <v>13</v>
      </c>
      <c r="F1" s="4" t="s">
        <v>14</v>
      </c>
      <c r="G1" s="4" t="s">
        <v>15</v>
      </c>
      <c r="H1" s="4" t="s">
        <v>16</v>
      </c>
    </row>
    <row r="2" spans="1:10" x14ac:dyDescent="0.2">
      <c r="A2">
        <v>1990</v>
      </c>
      <c r="B2">
        <v>1</v>
      </c>
      <c r="C2" s="1">
        <f>NominalPrice!C2/Deflator!J2</f>
        <v>6.3335133417707287E-2</v>
      </c>
      <c r="D2" s="1">
        <f>NominalPrice!H2/Deflator!J2</f>
        <v>6.0293618728276363E-2</v>
      </c>
      <c r="E2" s="1">
        <f>NominalPrice!E2/Deflator!J2</f>
        <v>4.4542770910932429E-2</v>
      </c>
      <c r="F2" s="1">
        <f>NominalPrice!F2/Deflator!J2</f>
        <v>7.6725792687002053E-2</v>
      </c>
      <c r="G2" s="1">
        <f>NominalPrice!G2/Deflator!J2</f>
        <v>0.17272011237604507</v>
      </c>
      <c r="H2" s="1">
        <f>NominalPrice!H2/Deflator!J2</f>
        <v>6.0293618728276363E-2</v>
      </c>
      <c r="I2" s="1"/>
      <c r="J2" s="1"/>
    </row>
    <row r="3" spans="1:10" x14ac:dyDescent="0.2">
      <c r="A3">
        <v>1990</v>
      </c>
      <c r="B3">
        <v>2</v>
      </c>
      <c r="C3" s="1">
        <f>NominalPrice!C3/Deflator!J3</f>
        <v>6.3352725311730571E-2</v>
      </c>
      <c r="D3" s="1">
        <f>NominalPrice!H3/Deflator!J3</f>
        <v>6.1064818426805986E-2</v>
      </c>
      <c r="E3" s="1">
        <f>NominalPrice!E3/Deflator!J3</f>
        <v>3.8337766300050181E-2</v>
      </c>
      <c r="F3" s="1">
        <f>NominalPrice!F3/Deflator!J3</f>
        <v>7.9549209484271022E-2</v>
      </c>
      <c r="G3" s="1">
        <f>NominalPrice!G3/Deflator!J3</f>
        <v>0.17656667057619208</v>
      </c>
      <c r="H3" s="1">
        <f>NominalPrice!H3/Deflator!J3</f>
        <v>6.1064818426805986E-2</v>
      </c>
      <c r="I3" s="1"/>
      <c r="J3" s="1"/>
    </row>
    <row r="4" spans="1:10" x14ac:dyDescent="0.2">
      <c r="A4">
        <v>1990</v>
      </c>
      <c r="B4">
        <v>3</v>
      </c>
      <c r="C4" s="1">
        <f>NominalPrice!C4/Deflator!J4</f>
        <v>6.2765907008872177E-2</v>
      </c>
      <c r="D4" s="1">
        <f>NominalPrice!H4/Deflator!J4</f>
        <v>6.062103812156959E-2</v>
      </c>
      <c r="E4" s="1">
        <f>NominalPrice!E4/Deflator!J4</f>
        <v>3.7027759805446141E-2</v>
      </c>
      <c r="F4" s="1">
        <f>NominalPrice!F4/Deflator!J4</f>
        <v>7.9544787028051928E-2</v>
      </c>
      <c r="G4" s="1">
        <f>NominalPrice!G4/Deflator!J4</f>
        <v>0.17683939098976661</v>
      </c>
      <c r="H4" s="1">
        <f>NominalPrice!H4/Deflator!J4</f>
        <v>6.062103812156959E-2</v>
      </c>
      <c r="I4" s="1"/>
      <c r="J4" s="1"/>
    </row>
    <row r="5" spans="1:10" x14ac:dyDescent="0.2">
      <c r="A5">
        <v>1990</v>
      </c>
      <c r="B5">
        <v>4</v>
      </c>
      <c r="C5" s="1">
        <f>NominalPrice!C5/Deflator!J5</f>
        <v>6.3362975092020671E-2</v>
      </c>
      <c r="D5" s="1">
        <f>NominalPrice!H5/Deflator!J5</f>
        <v>6.1900157666210445E-2</v>
      </c>
      <c r="E5" s="1">
        <f>NominalPrice!E5/Deflator!J5</f>
        <v>3.855188263771947E-2</v>
      </c>
      <c r="F5" s="1">
        <f>NominalPrice!F5/Deflator!J5</f>
        <v>8.0281901889065047E-2</v>
      </c>
      <c r="G5" s="1">
        <f>NominalPrice!G5/Deflator!J5</f>
        <v>0.17862119272467941</v>
      </c>
      <c r="H5" s="1">
        <f>NominalPrice!H5/Deflator!J5</f>
        <v>6.1900157666210445E-2</v>
      </c>
      <c r="I5" s="1"/>
      <c r="J5" s="1"/>
    </row>
    <row r="6" spans="1:10" x14ac:dyDescent="0.2">
      <c r="A6">
        <v>1990</v>
      </c>
      <c r="B6">
        <v>5</v>
      </c>
      <c r="C6" s="1">
        <f>NominalPrice!C6/Deflator!J6</f>
        <v>6.3259825282635559E-2</v>
      </c>
      <c r="D6" s="1">
        <f>NominalPrice!H6/Deflator!J6</f>
        <v>6.1515661341341905E-2</v>
      </c>
      <c r="E6" s="1">
        <f>NominalPrice!E6/Deflator!J6</f>
        <v>3.8713066725589391E-2</v>
      </c>
      <c r="F6" s="1">
        <f>NominalPrice!F6/Deflator!J6</f>
        <v>7.8387317588707317E-2</v>
      </c>
      <c r="G6" s="1">
        <f>NominalPrice!G6/Deflator!J6</f>
        <v>0.17780769943851191</v>
      </c>
      <c r="H6" s="1">
        <f>NominalPrice!H6/Deflator!J6</f>
        <v>6.1515661341341905E-2</v>
      </c>
      <c r="I6" s="1"/>
      <c r="J6" s="1"/>
    </row>
    <row r="7" spans="1:10" x14ac:dyDescent="0.2">
      <c r="A7">
        <v>1990</v>
      </c>
      <c r="B7">
        <v>6</v>
      </c>
      <c r="C7" s="1">
        <f>NominalPrice!C7/Deflator!J7</f>
        <v>6.2182177925438509E-2</v>
      </c>
      <c r="D7" s="1">
        <f>NominalPrice!H7/Deflator!J7</f>
        <v>5.9826854715218002E-2</v>
      </c>
      <c r="E7" s="1">
        <f>NominalPrice!E7/Deflator!J7</f>
        <v>3.9462420602685802E-2</v>
      </c>
      <c r="F7" s="1">
        <f>NominalPrice!F7/Deflator!J7</f>
        <v>7.6270862288523311E-2</v>
      </c>
      <c r="G7" s="1">
        <f>NominalPrice!G7/Deflator!J7</f>
        <v>0.18035086094715774</v>
      </c>
      <c r="H7" s="1">
        <f>NominalPrice!H7/Deflator!J7</f>
        <v>5.9826854715218002E-2</v>
      </c>
      <c r="I7" s="1"/>
      <c r="J7" s="1"/>
    </row>
    <row r="8" spans="1:10" x14ac:dyDescent="0.2">
      <c r="A8">
        <v>1990</v>
      </c>
      <c r="B8">
        <v>7</v>
      </c>
      <c r="C8" s="1">
        <f>NominalPrice!C8/Deflator!J8</f>
        <v>6.2006714666546184E-2</v>
      </c>
      <c r="D8" s="1">
        <f>NominalPrice!H8/Deflator!J8</f>
        <v>5.9949954654205488E-2</v>
      </c>
      <c r="E8" s="1">
        <f>NominalPrice!E8/Deflator!J8</f>
        <v>4.5424012578508602E-2</v>
      </c>
      <c r="F8" s="1">
        <f>NominalPrice!F8/Deflator!J8</f>
        <v>7.6064542012193925E-2</v>
      </c>
      <c r="G8" s="1">
        <f>NominalPrice!G8/Deflator!J8</f>
        <v>0.18577135223115934</v>
      </c>
      <c r="H8" s="1">
        <f>NominalPrice!H8/Deflator!J8</f>
        <v>5.9949954654205488E-2</v>
      </c>
      <c r="I8" s="1"/>
      <c r="J8" s="1"/>
    </row>
    <row r="9" spans="1:10" x14ac:dyDescent="0.2">
      <c r="A9">
        <v>1990</v>
      </c>
      <c r="B9">
        <v>8</v>
      </c>
      <c r="C9" s="1">
        <f>NominalPrice!C9/Deflator!J9</f>
        <v>6.1911364500094754E-2</v>
      </c>
      <c r="D9" s="1">
        <f>NominalPrice!H9/Deflator!J9</f>
        <v>5.9260225237901094E-2</v>
      </c>
      <c r="E9" s="1">
        <f>NominalPrice!E9/Deflator!J9</f>
        <v>4.0003112935299588E-2</v>
      </c>
      <c r="F9" s="1">
        <f>NominalPrice!F9/Deflator!J9</f>
        <v>7.5363744686727518E-2</v>
      </c>
      <c r="G9" s="1">
        <f>NominalPrice!G9/Deflator!J9</f>
        <v>0.18369462216722535</v>
      </c>
      <c r="H9" s="1">
        <f>NominalPrice!H9/Deflator!J9</f>
        <v>5.9260225237901094E-2</v>
      </c>
      <c r="I9" s="1"/>
      <c r="J9" s="1"/>
    </row>
    <row r="10" spans="1:10" x14ac:dyDescent="0.2">
      <c r="A10">
        <v>1990</v>
      </c>
      <c r="B10">
        <v>9</v>
      </c>
      <c r="C10" s="1">
        <f>NominalPrice!C10/Deflator!J10</f>
        <v>6.1012723051650369E-2</v>
      </c>
      <c r="D10" s="1">
        <f>NominalPrice!H10/Deflator!J10</f>
        <v>5.8941582432918437E-2</v>
      </c>
      <c r="E10" s="1">
        <f>NominalPrice!E10/Deflator!J10</f>
        <v>3.8971913451795737E-2</v>
      </c>
      <c r="F10" s="1">
        <f>NominalPrice!F10/Deflator!J10</f>
        <v>7.4529388916366845E-2</v>
      </c>
      <c r="G10" s="1">
        <f>NominalPrice!G10/Deflator!J10</f>
        <v>0.17806757600373976</v>
      </c>
      <c r="H10" s="1">
        <f>NominalPrice!H10/Deflator!J10</f>
        <v>5.8941582432918437E-2</v>
      </c>
      <c r="I10" s="1"/>
      <c r="J10" s="1"/>
    </row>
    <row r="11" spans="1:10" x14ac:dyDescent="0.2">
      <c r="A11">
        <v>1990</v>
      </c>
      <c r="B11">
        <v>10</v>
      </c>
      <c r="C11" s="1">
        <f>NominalPrice!C11/Deflator!J11</f>
        <v>6.2614233976885314E-2</v>
      </c>
      <c r="D11" s="1">
        <f>NominalPrice!H11/Deflator!J11</f>
        <v>6.0497747618457484E-2</v>
      </c>
      <c r="E11" s="1">
        <f>NominalPrice!E11/Deflator!J11</f>
        <v>3.9875020568784302E-2</v>
      </c>
      <c r="F11" s="1">
        <f>NominalPrice!F11/Deflator!J11</f>
        <v>7.6122982072724998E-2</v>
      </c>
      <c r="G11" s="1">
        <f>NominalPrice!G11/Deflator!J11</f>
        <v>0.17860175462741934</v>
      </c>
      <c r="H11" s="1">
        <f>NominalPrice!H11/Deflator!J11</f>
        <v>6.0497747618457484E-2</v>
      </c>
      <c r="I11" s="1"/>
      <c r="J11" s="1"/>
    </row>
    <row r="12" spans="1:10" x14ac:dyDescent="0.2">
      <c r="A12">
        <v>1990</v>
      </c>
      <c r="B12">
        <v>11</v>
      </c>
      <c r="C12" s="1">
        <f>NominalPrice!C12/Deflator!J12</f>
        <v>6.30687737844806E-2</v>
      </c>
      <c r="D12" s="1">
        <f>NominalPrice!H12/Deflator!J12</f>
        <v>6.074666774352102E-2</v>
      </c>
      <c r="E12" s="1">
        <f>NominalPrice!E12/Deflator!J12</f>
        <v>4.1163810317865604E-2</v>
      </c>
      <c r="F12" s="1">
        <f>NominalPrice!F12/Deflator!J12</f>
        <v>7.847239936993522E-2</v>
      </c>
      <c r="G12" s="1">
        <f>NominalPrice!G12/Deflator!J12</f>
        <v>0.17534152509125411</v>
      </c>
      <c r="H12" s="1">
        <f>NominalPrice!H12/Deflator!J12</f>
        <v>6.074666774352102E-2</v>
      </c>
      <c r="I12" s="1"/>
      <c r="J12" s="1"/>
    </row>
    <row r="13" spans="1:10" x14ac:dyDescent="0.2">
      <c r="A13">
        <v>1990</v>
      </c>
      <c r="B13">
        <v>12</v>
      </c>
      <c r="C13" s="1">
        <f>NominalPrice!C13/Deflator!J13</f>
        <v>6.3483277592442419E-2</v>
      </c>
      <c r="D13" s="1">
        <f>NominalPrice!H13/Deflator!J13</f>
        <v>6.1642435356305578E-2</v>
      </c>
      <c r="E13" s="1">
        <f>NominalPrice!E13/Deflator!J13</f>
        <v>4.1425995300903816E-2</v>
      </c>
      <c r="F13" s="1">
        <f>NominalPrice!F13/Deflator!J13</f>
        <v>7.8899748004673406E-2</v>
      </c>
      <c r="G13" s="1">
        <f>NominalPrice!G13/Deflator!J13</f>
        <v>0.17619085934547882</v>
      </c>
      <c r="H13" s="1">
        <f>NominalPrice!H13/Deflator!J13</f>
        <v>6.1642435356305578E-2</v>
      </c>
      <c r="I13" s="1"/>
      <c r="J13" s="1"/>
    </row>
    <row r="14" spans="1:10" x14ac:dyDescent="0.2">
      <c r="A14">
        <v>1991</v>
      </c>
      <c r="B14">
        <v>1</v>
      </c>
      <c r="C14" s="1">
        <f>NominalPrice!C14/Deflator!J14</f>
        <v>6.2065266175312717E-2</v>
      </c>
      <c r="D14" s="1">
        <f>NominalPrice!H14/Deflator!J14</f>
        <v>6.039715366876048E-2</v>
      </c>
      <c r="E14" s="1">
        <f>NominalPrice!E14/Deflator!J14</f>
        <v>3.8284341365677564E-2</v>
      </c>
      <c r="F14" s="1">
        <f>NominalPrice!F14/Deflator!J14</f>
        <v>7.7625039247314384E-2</v>
      </c>
      <c r="G14" s="1">
        <f>NominalPrice!G14/Deflator!J14</f>
        <v>0.17181948503911798</v>
      </c>
      <c r="H14" s="1">
        <f>NominalPrice!H14/Deflator!J14</f>
        <v>6.039715366876048E-2</v>
      </c>
      <c r="I14" s="1"/>
      <c r="J14" s="1"/>
    </row>
    <row r="15" spans="1:10" x14ac:dyDescent="0.2">
      <c r="A15">
        <v>1991</v>
      </c>
      <c r="B15">
        <v>2</v>
      </c>
      <c r="C15" s="1">
        <f>NominalPrice!C15/Deflator!J15</f>
        <v>6.3973244306233107E-2</v>
      </c>
      <c r="D15" s="1">
        <f>NominalPrice!H15/Deflator!J15</f>
        <v>6.1775825851970785E-2</v>
      </c>
      <c r="E15" s="1">
        <f>NominalPrice!E15/Deflator!J15</f>
        <v>3.8779912828148334E-2</v>
      </c>
      <c r="F15" s="1">
        <f>NominalPrice!F15/Deflator!J15</f>
        <v>7.8446171036948037E-2</v>
      </c>
      <c r="G15" s="1">
        <f>NominalPrice!G15/Deflator!J15</f>
        <v>0.17314134602639927</v>
      </c>
      <c r="H15" s="1">
        <f>NominalPrice!H15/Deflator!J15</f>
        <v>6.1775825851970785E-2</v>
      </c>
      <c r="I15" s="1"/>
      <c r="J15" s="1"/>
    </row>
    <row r="16" spans="1:10" x14ac:dyDescent="0.2">
      <c r="A16">
        <v>1991</v>
      </c>
      <c r="B16">
        <v>3</v>
      </c>
      <c r="C16" s="1">
        <f>NominalPrice!C16/Deflator!J16</f>
        <v>6.3527156877539404E-2</v>
      </c>
      <c r="D16" s="1">
        <f>NominalPrice!H16/Deflator!J16</f>
        <v>6.1583497989341325E-2</v>
      </c>
      <c r="E16" s="1">
        <f>NominalPrice!E16/Deflator!J16</f>
        <v>3.8344723808799323E-2</v>
      </c>
      <c r="F16" s="1">
        <f>NominalPrice!F16/Deflator!J16</f>
        <v>7.8314163005238288E-2</v>
      </c>
      <c r="G16" s="1">
        <f>NominalPrice!G16/Deflator!J16</f>
        <v>0.17383924635239853</v>
      </c>
      <c r="H16" s="1">
        <f>NominalPrice!H16/Deflator!J16</f>
        <v>6.1583497989341325E-2</v>
      </c>
      <c r="I16" s="1"/>
      <c r="J16" s="1"/>
    </row>
    <row r="17" spans="1:15" x14ac:dyDescent="0.2">
      <c r="A17">
        <v>1991</v>
      </c>
      <c r="B17">
        <v>4</v>
      </c>
      <c r="C17" s="1">
        <f>NominalPrice!C17/Deflator!J17</f>
        <v>6.1571748834799614E-2</v>
      </c>
      <c r="D17" s="1">
        <f>NominalPrice!H17/Deflator!J17</f>
        <v>6.0528128330114811E-2</v>
      </c>
      <c r="E17" s="1">
        <f>NominalPrice!E17/Deflator!J17</f>
        <v>3.812606104226586E-2</v>
      </c>
      <c r="F17" s="1">
        <f>NominalPrice!F17/Deflator!J17</f>
        <v>7.6804065800712792E-2</v>
      </c>
      <c r="G17" s="1">
        <f>NominalPrice!G17/Deflator!J17</f>
        <v>0.17560353419417665</v>
      </c>
      <c r="H17" s="1">
        <f>NominalPrice!H17/Deflator!J17</f>
        <v>6.0528128330114811E-2</v>
      </c>
      <c r="I17" s="1"/>
      <c r="J17" s="1"/>
    </row>
    <row r="18" spans="1:15" x14ac:dyDescent="0.2">
      <c r="A18">
        <v>1991</v>
      </c>
      <c r="B18">
        <v>5</v>
      </c>
      <c r="C18" s="1">
        <f>NominalPrice!C18/Deflator!J18</f>
        <v>6.0789652933752707E-2</v>
      </c>
      <c r="D18" s="1">
        <f>NominalPrice!H18/Deflator!J18</f>
        <v>5.948290323364417E-2</v>
      </c>
      <c r="E18" s="1">
        <f>NominalPrice!E18/Deflator!J18</f>
        <v>3.845358933880879E-2</v>
      </c>
      <c r="F18" s="1">
        <f>NominalPrice!F18/Deflator!J18</f>
        <v>7.4803772568738769E-2</v>
      </c>
      <c r="G18" s="1">
        <f>NominalPrice!G18/Deflator!J18</f>
        <v>0.17469377452799983</v>
      </c>
      <c r="H18" s="1">
        <f>NominalPrice!H18/Deflator!J18</f>
        <v>5.948290323364417E-2</v>
      </c>
      <c r="I18" s="1"/>
      <c r="J18" s="1"/>
    </row>
    <row r="19" spans="1:15" x14ac:dyDescent="0.2">
      <c r="A19">
        <v>1991</v>
      </c>
      <c r="B19">
        <v>6</v>
      </c>
      <c r="C19" s="1">
        <f>NominalPrice!C19/Deflator!J19</f>
        <v>6.0691612224550176E-2</v>
      </c>
      <c r="D19" s="1">
        <f>NominalPrice!H19/Deflator!J19</f>
        <v>5.8695567187638457E-2</v>
      </c>
      <c r="E19" s="1">
        <f>NominalPrice!E19/Deflator!J19</f>
        <v>4.3197731468104503E-2</v>
      </c>
      <c r="F19" s="1">
        <f>NominalPrice!F19/Deflator!J19</f>
        <v>7.4208047519697867E-2</v>
      </c>
      <c r="G19" s="1">
        <f>NominalPrice!G19/Deflator!J19</f>
        <v>0.17762844098415359</v>
      </c>
      <c r="H19" s="1">
        <f>NominalPrice!H19/Deflator!J19</f>
        <v>5.8695567187638457E-2</v>
      </c>
      <c r="I19" s="1"/>
      <c r="J19" s="1"/>
    </row>
    <row r="20" spans="1:15" x14ac:dyDescent="0.2">
      <c r="A20">
        <v>1991</v>
      </c>
      <c r="B20">
        <v>7</v>
      </c>
      <c r="C20" s="1">
        <f>NominalPrice!C20/Deflator!J20</f>
        <v>6.0206771992372989E-2</v>
      </c>
      <c r="D20" s="1">
        <f>NominalPrice!H20/Deflator!J20</f>
        <v>5.7961832371875556E-2</v>
      </c>
      <c r="E20" s="1">
        <f>NominalPrice!E20/Deflator!J20</f>
        <v>3.6527532882571094E-2</v>
      </c>
      <c r="F20" s="1">
        <f>NominalPrice!F20/Deflator!J20</f>
        <v>7.3766580286065433E-2</v>
      </c>
      <c r="G20" s="1">
        <f>NominalPrice!G20/Deflator!J20</f>
        <v>0.18340166230293833</v>
      </c>
      <c r="H20" s="1">
        <f>NominalPrice!H20/Deflator!J20</f>
        <v>5.7961832371875556E-2</v>
      </c>
      <c r="I20" s="1"/>
      <c r="J20" s="1"/>
    </row>
    <row r="21" spans="1:15" x14ac:dyDescent="0.2">
      <c r="A21">
        <v>1991</v>
      </c>
      <c r="B21">
        <v>8</v>
      </c>
      <c r="C21" s="1">
        <f>NominalPrice!C21/Deflator!J21</f>
        <v>6.0234647196600939E-2</v>
      </c>
      <c r="D21" s="1">
        <f>NominalPrice!H21/Deflator!J21</f>
        <v>5.8663578989402776E-2</v>
      </c>
      <c r="E21" s="1">
        <f>NominalPrice!E21/Deflator!J21</f>
        <v>3.7592306348075706E-2</v>
      </c>
      <c r="F21" s="1">
        <f>NominalPrice!F21/Deflator!J21</f>
        <v>7.3594729391033231E-2</v>
      </c>
      <c r="G21" s="1">
        <f>NominalPrice!G21/Deflator!J21</f>
        <v>0.18248437042372737</v>
      </c>
      <c r="H21" s="1">
        <f>NominalPrice!H21/Deflator!J21</f>
        <v>5.8663578989402776E-2</v>
      </c>
      <c r="I21" s="1"/>
      <c r="J21" s="1"/>
    </row>
    <row r="22" spans="1:15" x14ac:dyDescent="0.2">
      <c r="A22">
        <v>1991</v>
      </c>
      <c r="B22">
        <v>9</v>
      </c>
      <c r="C22" s="1">
        <f>NominalPrice!C22/Deflator!J22</f>
        <v>5.9774943631158761E-2</v>
      </c>
      <c r="D22" s="1">
        <f>NominalPrice!H22/Deflator!J22</f>
        <v>5.8238841221519788E-2</v>
      </c>
      <c r="E22" s="1">
        <f>NominalPrice!E22/Deflator!J22</f>
        <v>3.7628458912823778E-2</v>
      </c>
      <c r="F22" s="1">
        <f>NominalPrice!F22/Deflator!J22</f>
        <v>7.295423233162189E-2</v>
      </c>
      <c r="G22" s="1">
        <f>NominalPrice!G22/Deflator!J22</f>
        <v>0.17759294117661908</v>
      </c>
      <c r="H22" s="1">
        <f>NominalPrice!H22/Deflator!J22</f>
        <v>5.8238841221519788E-2</v>
      </c>
      <c r="I22" s="1"/>
      <c r="J22" s="1"/>
    </row>
    <row r="23" spans="1:15" x14ac:dyDescent="0.2">
      <c r="A23">
        <v>1991</v>
      </c>
      <c r="B23">
        <v>10</v>
      </c>
      <c r="C23" s="1">
        <f>NominalPrice!C23/Deflator!J23</f>
        <v>6.1708948975194508E-2</v>
      </c>
      <c r="D23" s="1">
        <f>NominalPrice!H23/Deflator!J23</f>
        <v>5.9751288908523034E-2</v>
      </c>
      <c r="E23" s="1">
        <f>NominalPrice!E23/Deflator!J23</f>
        <v>3.8239831841749221E-2</v>
      </c>
      <c r="F23" s="1">
        <f>NominalPrice!F23/Deflator!J23</f>
        <v>7.5258767929443485E-2</v>
      </c>
      <c r="G23" s="1">
        <f>NominalPrice!G23/Deflator!J23</f>
        <v>0.17893870735029466</v>
      </c>
      <c r="H23" s="1">
        <f>NominalPrice!H23/Deflator!J23</f>
        <v>5.9751288908523034E-2</v>
      </c>
      <c r="I23" s="1"/>
      <c r="J23" s="1"/>
    </row>
    <row r="24" spans="1:15" x14ac:dyDescent="0.2">
      <c r="A24">
        <v>1991</v>
      </c>
      <c r="B24">
        <v>11</v>
      </c>
      <c r="C24" s="1">
        <f>NominalPrice!C24/Deflator!J24</f>
        <v>6.2335013205872036E-2</v>
      </c>
      <c r="D24" s="1">
        <f>NominalPrice!H24/Deflator!J24</f>
        <v>6.0687824671380744E-2</v>
      </c>
      <c r="E24" s="1">
        <f>NominalPrice!E24/Deflator!J24</f>
        <v>3.7480415804824405E-2</v>
      </c>
      <c r="F24" s="1">
        <f>NominalPrice!F24/Deflator!J24</f>
        <v>7.7201694686301017E-2</v>
      </c>
      <c r="G24" s="1">
        <f>NominalPrice!G24/Deflator!J24</f>
        <v>0.17495020908652234</v>
      </c>
      <c r="H24" s="1">
        <f>NominalPrice!H24/Deflator!J24</f>
        <v>6.0687824671380744E-2</v>
      </c>
      <c r="I24" s="1"/>
      <c r="J24" s="1"/>
    </row>
    <row r="25" spans="1:15" x14ac:dyDescent="0.2">
      <c r="A25">
        <v>1991</v>
      </c>
      <c r="B25">
        <v>12</v>
      </c>
      <c r="C25" s="1">
        <f>NominalPrice!C25/Deflator!J25</f>
        <v>6.1773670961752937E-2</v>
      </c>
      <c r="D25" s="1">
        <f>NominalPrice!H25/Deflator!J25</f>
        <v>5.9845947377623505E-2</v>
      </c>
      <c r="E25" s="1">
        <f>NominalPrice!E25/Deflator!J25</f>
        <v>3.7093844222333069E-2</v>
      </c>
      <c r="F25" s="1">
        <f>NominalPrice!F25/Deflator!J25</f>
        <v>7.6361540626308455E-2</v>
      </c>
      <c r="G25" s="1">
        <f>NominalPrice!G25/Deflator!J25</f>
        <v>0.16793184825210386</v>
      </c>
      <c r="H25" s="1">
        <f>NominalPrice!H25/Deflator!J25</f>
        <v>5.9845947377623505E-2</v>
      </c>
      <c r="I25" s="1"/>
      <c r="J25" s="1"/>
    </row>
    <row r="26" spans="1:15" x14ac:dyDescent="0.2">
      <c r="A26">
        <v>1992</v>
      </c>
      <c r="B26">
        <v>1</v>
      </c>
      <c r="C26" s="1">
        <f>NominalPrice!C26/Deflator!J26</f>
        <v>6.2845555331902392E-2</v>
      </c>
      <c r="D26" s="1">
        <f>NominalPrice!H26/Deflator!J26</f>
        <v>6.1420497685473287E-2</v>
      </c>
      <c r="E26" s="1">
        <f>NominalPrice!E26/Deflator!J26</f>
        <v>3.7321384028680349E-2</v>
      </c>
      <c r="F26" s="1">
        <f>NominalPrice!F26/Deflator!J26</f>
        <v>7.6724708316122062E-2</v>
      </c>
      <c r="G26" s="1">
        <f>NominalPrice!G26/Deflator!J26</f>
        <v>0.16766545957468879</v>
      </c>
      <c r="H26" s="1">
        <f>NominalPrice!H26/Deflator!J26</f>
        <v>6.1420497685473287E-2</v>
      </c>
      <c r="I26" s="1"/>
      <c r="J26" s="1"/>
    </row>
    <row r="27" spans="1:15" x14ac:dyDescent="0.2">
      <c r="A27">
        <v>1992</v>
      </c>
      <c r="B27">
        <v>2</v>
      </c>
      <c r="C27" s="1">
        <f>NominalPrice!C27/Deflator!J27</f>
        <v>6.4065450910617106E-2</v>
      </c>
      <c r="D27" s="1">
        <f>NominalPrice!H27/Deflator!J27</f>
        <v>6.2094739324158592E-2</v>
      </c>
      <c r="E27" s="1">
        <f>NominalPrice!E27/Deflator!J27</f>
        <v>3.7247244137781355E-2</v>
      </c>
      <c r="F27" s="1">
        <f>NominalPrice!F27/Deflator!J27</f>
        <v>7.6967419423514871E-2</v>
      </c>
      <c r="G27" s="1">
        <f>NominalPrice!G27/Deflator!J27</f>
        <v>0.16812947953708571</v>
      </c>
      <c r="H27" s="1">
        <f>NominalPrice!H27/Deflator!J27</f>
        <v>6.2094739324158592E-2</v>
      </c>
      <c r="I27" s="1"/>
    </row>
    <row r="28" spans="1:15" x14ac:dyDescent="0.2">
      <c r="A28">
        <v>1992</v>
      </c>
      <c r="B28">
        <v>3</v>
      </c>
      <c r="C28" s="1">
        <f>NominalPrice!C28/Deflator!J28</f>
        <v>6.3300482066137073E-2</v>
      </c>
      <c r="D28" s="1">
        <f>NominalPrice!H28/Deflator!J28</f>
        <v>6.1374909623868303E-2</v>
      </c>
      <c r="E28" s="1">
        <f>NominalPrice!E28/Deflator!J28</f>
        <v>3.7114420741616555E-2</v>
      </c>
      <c r="F28" s="1">
        <f>NominalPrice!F28/Deflator!J28</f>
        <v>7.8313093163449796E-2</v>
      </c>
      <c r="G28" s="1">
        <f>NominalPrice!G28/Deflator!J28</f>
        <v>0.17136861585482324</v>
      </c>
      <c r="H28" s="1">
        <f>NominalPrice!H28/Deflator!J28</f>
        <v>6.1374909623868303E-2</v>
      </c>
      <c r="I28" s="1"/>
    </row>
    <row r="29" spans="1:15" x14ac:dyDescent="0.2">
      <c r="A29">
        <v>1992</v>
      </c>
      <c r="B29">
        <v>4</v>
      </c>
      <c r="C29" s="1">
        <f>NominalPrice!C29/Deflator!J29</f>
        <v>6.2451665728039424E-2</v>
      </c>
      <c r="D29" s="1">
        <f>NominalPrice!H29/Deflator!J29</f>
        <v>6.1012153663109824E-2</v>
      </c>
      <c r="E29" s="1">
        <f>NominalPrice!E29/Deflator!J29</f>
        <v>3.690371608452668E-2</v>
      </c>
      <c r="F29" s="1">
        <f>NominalPrice!F29/Deflator!J29</f>
        <v>7.7861213281235561E-2</v>
      </c>
      <c r="G29" s="1">
        <f>NominalPrice!G29/Deflator!J29</f>
        <v>0.17149169859989338</v>
      </c>
      <c r="H29" s="1">
        <f>NominalPrice!H29/Deflator!J29</f>
        <v>6.1012153663109824E-2</v>
      </c>
      <c r="I29" s="1"/>
      <c r="J29" s="119" t="s">
        <v>205</v>
      </c>
      <c r="K29" s="37"/>
      <c r="L29" s="37"/>
      <c r="M29" s="37"/>
      <c r="N29" s="37"/>
      <c r="O29" s="37"/>
    </row>
    <row r="30" spans="1:15" x14ac:dyDescent="0.2">
      <c r="A30">
        <v>1992</v>
      </c>
      <c r="B30">
        <v>5</v>
      </c>
      <c r="C30" s="1">
        <f>NominalPrice!C30/Deflator!J30</f>
        <v>6.174929533922708E-2</v>
      </c>
      <c r="D30" s="1">
        <f>NominalPrice!H30/Deflator!J30</f>
        <v>5.986044325010622E-2</v>
      </c>
      <c r="E30" s="1">
        <f>NominalPrice!E30/Deflator!J30</f>
        <v>3.6365938577765176E-2</v>
      </c>
      <c r="F30" s="1">
        <f>NominalPrice!F30/Deflator!J30</f>
        <v>7.6708968081458342E-2</v>
      </c>
      <c r="G30" s="1">
        <f>NominalPrice!G30/Deflator!J30</f>
        <v>0.1727826820238082</v>
      </c>
      <c r="H30" s="1">
        <f>NominalPrice!H30/Deflator!J30</f>
        <v>5.986044325010622E-2</v>
      </c>
      <c r="I30" s="1"/>
    </row>
    <row r="31" spans="1:15" x14ac:dyDescent="0.2">
      <c r="A31">
        <v>1992</v>
      </c>
      <c r="B31">
        <v>6</v>
      </c>
      <c r="C31" s="1">
        <f>NominalPrice!C31/Deflator!J31</f>
        <v>6.0773470549486633E-2</v>
      </c>
      <c r="D31" s="1">
        <f>NominalPrice!H31/Deflator!J31</f>
        <v>5.9178856544151781E-2</v>
      </c>
      <c r="E31" s="1">
        <f>NominalPrice!E31/Deflator!J31</f>
        <v>3.721942767454578E-2</v>
      </c>
      <c r="F31" s="1">
        <f>NominalPrice!F31/Deflator!J31</f>
        <v>7.4297696618297188E-2</v>
      </c>
      <c r="G31" s="1">
        <f>NominalPrice!G31/Deflator!J31</f>
        <v>0.17370266201553869</v>
      </c>
      <c r="H31" s="1">
        <f>NominalPrice!H31/Deflator!J31</f>
        <v>5.9178856544151781E-2</v>
      </c>
      <c r="I31" s="1"/>
      <c r="J31" s="48" t="s">
        <v>50</v>
      </c>
    </row>
    <row r="32" spans="1:15" x14ac:dyDescent="0.2">
      <c r="A32">
        <v>1992</v>
      </c>
      <c r="B32">
        <v>7</v>
      </c>
      <c r="C32" s="1">
        <f>NominalPrice!C32/Deflator!J32</f>
        <v>6.038891344586679E-2</v>
      </c>
      <c r="D32" s="1">
        <f>NominalPrice!H32/Deflator!J32</f>
        <v>5.8725440569196229E-2</v>
      </c>
      <c r="E32" s="1">
        <f>NominalPrice!E32/Deflator!J32</f>
        <v>3.7295459504306197E-2</v>
      </c>
      <c r="F32" s="1">
        <f>NominalPrice!F32/Deflator!J32</f>
        <v>7.3389501723203868E-2</v>
      </c>
      <c r="G32" s="1">
        <f>NominalPrice!G32/Deflator!J32</f>
        <v>0.17488787121579849</v>
      </c>
      <c r="H32" s="1">
        <f>NominalPrice!H32/Deflator!J32</f>
        <v>5.8725440569196229E-2</v>
      </c>
      <c r="I32" s="1"/>
      <c r="J32" s="48" t="s">
        <v>49</v>
      </c>
    </row>
    <row r="33" spans="1:16" x14ac:dyDescent="0.2">
      <c r="A33">
        <v>1992</v>
      </c>
      <c r="B33">
        <v>8</v>
      </c>
      <c r="C33" s="1">
        <f>NominalPrice!C33/Deflator!J33</f>
        <v>6.0435110201602041E-2</v>
      </c>
      <c r="D33" s="1">
        <f>NominalPrice!H33/Deflator!J33</f>
        <v>5.8777817248003107E-2</v>
      </c>
      <c r="E33" s="1">
        <f>NominalPrice!E33/Deflator!J33</f>
        <v>3.6797802130533373E-2</v>
      </c>
      <c r="F33" s="1">
        <f>NominalPrice!F33/Deflator!J33</f>
        <v>7.3386336770144014E-2</v>
      </c>
      <c r="G33" s="1">
        <f>NominalPrice!G33/Deflator!J33</f>
        <v>0.17479109869800952</v>
      </c>
      <c r="H33" s="1">
        <f>NominalPrice!H33/Deflator!J33</f>
        <v>5.8777817248003107E-2</v>
      </c>
      <c r="I33" s="1"/>
      <c r="J33" s="48" t="s">
        <v>206</v>
      </c>
    </row>
    <row r="34" spans="1:16" x14ac:dyDescent="0.2">
      <c r="A34">
        <v>1992</v>
      </c>
      <c r="B34">
        <v>9</v>
      </c>
      <c r="C34" s="1">
        <f>NominalPrice!C34/Deflator!J34</f>
        <v>5.9840890421540428E-2</v>
      </c>
      <c r="D34" s="1">
        <f>NominalPrice!H34/Deflator!J34</f>
        <v>5.8383724638212849E-2</v>
      </c>
      <c r="E34" s="1">
        <f>NominalPrice!E34/Deflator!J34</f>
        <v>3.7031203214692027E-2</v>
      </c>
      <c r="F34" s="1">
        <f>NominalPrice!F34/Deflator!J34</f>
        <v>7.3288009136902699E-2</v>
      </c>
      <c r="G34" s="1">
        <f>NominalPrice!G34/Deflator!J34</f>
        <v>0.17082737762906466</v>
      </c>
      <c r="H34" s="1">
        <f>NominalPrice!H34/Deflator!J34</f>
        <v>5.8383724638212849E-2</v>
      </c>
      <c r="I34" s="1"/>
      <c r="J34" s="48" t="s">
        <v>189</v>
      </c>
    </row>
    <row r="35" spans="1:16" x14ac:dyDescent="0.2">
      <c r="A35">
        <v>1992</v>
      </c>
      <c r="B35">
        <v>10</v>
      </c>
      <c r="C35" s="1">
        <f>NominalPrice!C35/Deflator!J35</f>
        <v>5.8430192213847085E-2</v>
      </c>
      <c r="D35" s="1">
        <f>NominalPrice!H35/Deflator!J35</f>
        <v>5.69122051895068E-2</v>
      </c>
      <c r="E35" s="1">
        <f>NominalPrice!E35/Deflator!J35</f>
        <v>3.3755121577574633E-2</v>
      </c>
      <c r="F35" s="1">
        <f>NominalPrice!F35/Deflator!J35</f>
        <v>7.2017461460802928E-2</v>
      </c>
      <c r="G35" s="1">
        <f>NominalPrice!G35/Deflator!J35</f>
        <v>0.16748295425535625</v>
      </c>
      <c r="H35" s="1">
        <f>NominalPrice!H35/Deflator!J35</f>
        <v>5.69122051895068E-2</v>
      </c>
      <c r="I35" s="1"/>
      <c r="J35" s="48" t="s">
        <v>207</v>
      </c>
    </row>
    <row r="36" spans="1:16" x14ac:dyDescent="0.2">
      <c r="A36">
        <v>1992</v>
      </c>
      <c r="B36">
        <v>11</v>
      </c>
      <c r="C36" s="1">
        <f>NominalPrice!C36/Deflator!J36</f>
        <v>5.9048116941756837E-2</v>
      </c>
      <c r="D36" s="1">
        <f>NominalPrice!H36/Deflator!J36</f>
        <v>5.7318690146779053E-2</v>
      </c>
      <c r="E36" s="1">
        <f>NominalPrice!E36/Deflator!J36</f>
        <v>3.5210287287718092E-2</v>
      </c>
      <c r="F36" s="1">
        <f>NominalPrice!F36/Deflator!J36</f>
        <v>7.4129436842738108E-2</v>
      </c>
      <c r="G36" s="1">
        <f>NominalPrice!G36/Deflator!J36</f>
        <v>0.16545508361868877</v>
      </c>
      <c r="H36" s="1">
        <f>NominalPrice!H36/Deflator!J36</f>
        <v>5.7318690146779053E-2</v>
      </c>
      <c r="I36" s="1"/>
      <c r="J36" s="87" t="s">
        <v>208</v>
      </c>
    </row>
    <row r="37" spans="1:16" x14ac:dyDescent="0.2">
      <c r="A37">
        <v>1992</v>
      </c>
      <c r="B37">
        <v>12</v>
      </c>
      <c r="C37" s="1">
        <f>NominalPrice!C37/Deflator!J37</f>
        <v>5.9140198680549858E-2</v>
      </c>
      <c r="D37" s="1">
        <f>NominalPrice!H37/Deflator!J37</f>
        <v>5.7840739307704531E-2</v>
      </c>
      <c r="E37" s="1">
        <f>NominalPrice!E37/Deflator!J37</f>
        <v>3.3194185679318686E-2</v>
      </c>
      <c r="F37" s="1">
        <f>NominalPrice!F37/Deflator!J37</f>
        <v>7.2993736323923156E-2</v>
      </c>
      <c r="G37" s="1">
        <f>NominalPrice!G37/Deflator!J37</f>
        <v>0.16053380594331643</v>
      </c>
      <c r="H37" s="1">
        <f>NominalPrice!H37/Deflator!J37</f>
        <v>5.7840739307704531E-2</v>
      </c>
      <c r="I37" s="1"/>
      <c r="J37" s="48" t="s">
        <v>217</v>
      </c>
    </row>
    <row r="38" spans="1:16" x14ac:dyDescent="0.2">
      <c r="A38">
        <v>1993</v>
      </c>
      <c r="B38">
        <v>1</v>
      </c>
      <c r="C38" s="1">
        <f>NominalPrice!C38/Deflator!J38</f>
        <v>5.771195589235803E-2</v>
      </c>
      <c r="D38" s="1">
        <f>NominalPrice!H38/Deflator!J38</f>
        <v>5.6002172252128453E-2</v>
      </c>
      <c r="E38" s="1">
        <f>NominalPrice!E38/Deflator!J38</f>
        <v>3.4055224951272924E-2</v>
      </c>
      <c r="F38" s="1">
        <f>NominalPrice!F38/Deflator!J38</f>
        <v>7.3170781420712247E-2</v>
      </c>
      <c r="G38" s="1">
        <f>NominalPrice!G38/Deflator!J38</f>
        <v>0.16143177285236512</v>
      </c>
      <c r="H38" s="1">
        <f>NominalPrice!H38/Deflator!J38</f>
        <v>5.6002172252128453E-2</v>
      </c>
      <c r="I38" s="1"/>
      <c r="J38" s="87" t="s">
        <v>210</v>
      </c>
    </row>
    <row r="39" spans="1:16" x14ac:dyDescent="0.2">
      <c r="A39">
        <v>1993</v>
      </c>
      <c r="B39">
        <v>2</v>
      </c>
      <c r="C39" s="1">
        <f>NominalPrice!C39/Deflator!J39</f>
        <v>5.9329214370810103E-2</v>
      </c>
      <c r="D39" s="1">
        <f>NominalPrice!H39/Deflator!J39</f>
        <v>5.7012663745187112E-2</v>
      </c>
      <c r="E39" s="1">
        <f>NominalPrice!E39/Deflator!J39</f>
        <v>3.3788825404451953E-2</v>
      </c>
      <c r="F39" s="1">
        <f>NominalPrice!F39/Deflator!J39</f>
        <v>7.3389045968557859E-2</v>
      </c>
      <c r="G39" s="1">
        <f>NominalPrice!G39/Deflator!J39</f>
        <v>0.16291396599433075</v>
      </c>
      <c r="H39" s="1">
        <f>NominalPrice!H39/Deflator!J39</f>
        <v>5.7012663745187112E-2</v>
      </c>
      <c r="I39" s="1"/>
      <c r="J39" s="87" t="s">
        <v>209</v>
      </c>
    </row>
    <row r="40" spans="1:16" x14ac:dyDescent="0.2">
      <c r="A40">
        <v>1993</v>
      </c>
      <c r="B40">
        <v>3</v>
      </c>
      <c r="C40" s="1">
        <f>NominalPrice!C40/Deflator!J40</f>
        <v>5.9167693608557302E-2</v>
      </c>
      <c r="D40" s="1">
        <f>NominalPrice!H40/Deflator!J40</f>
        <v>5.7123559601291153E-2</v>
      </c>
      <c r="E40" s="1">
        <f>NominalPrice!E40/Deflator!J40</f>
        <v>3.3968817029163413E-2</v>
      </c>
      <c r="F40" s="1">
        <f>NominalPrice!F40/Deflator!J40</f>
        <v>7.302975382762622E-2</v>
      </c>
      <c r="G40" s="1">
        <f>NominalPrice!G40/Deflator!J40</f>
        <v>0.16419632761061692</v>
      </c>
      <c r="H40" s="1">
        <f>NominalPrice!H40/Deflator!J40</f>
        <v>5.7123559601291153E-2</v>
      </c>
      <c r="I40" s="1"/>
      <c r="J40" s="409" t="s">
        <v>326</v>
      </c>
      <c r="K40" s="93"/>
      <c r="L40" s="93"/>
      <c r="M40" s="93"/>
      <c r="N40" s="93"/>
      <c r="O40" s="93"/>
      <c r="P40" s="93"/>
    </row>
    <row r="41" spans="1:16" x14ac:dyDescent="0.2">
      <c r="A41">
        <v>1993</v>
      </c>
      <c r="B41">
        <v>4</v>
      </c>
      <c r="C41" s="1">
        <f>NominalPrice!C41/Deflator!J41</f>
        <v>6.0597941266324479E-2</v>
      </c>
      <c r="D41" s="1">
        <f>NominalPrice!H41/Deflator!J41</f>
        <v>5.8573092217303613E-2</v>
      </c>
      <c r="E41" s="1">
        <f>NominalPrice!E41/Deflator!J41</f>
        <v>3.4157560506244827E-2</v>
      </c>
      <c r="F41" s="1">
        <f>NominalPrice!F41/Deflator!J41</f>
        <v>7.6178082226426969E-2</v>
      </c>
      <c r="G41" s="1">
        <f>NominalPrice!G41/Deflator!J41</f>
        <v>0.16461802194437031</v>
      </c>
      <c r="H41" s="1">
        <f>NominalPrice!H41/Deflator!J41</f>
        <v>5.8573092217303613E-2</v>
      </c>
      <c r="I41" s="1"/>
      <c r="J41" s="409" t="s">
        <v>327</v>
      </c>
      <c r="K41" s="93"/>
      <c r="L41" s="93"/>
      <c r="M41" s="93"/>
      <c r="N41" s="93"/>
      <c r="O41" s="93"/>
      <c r="P41" s="93"/>
    </row>
    <row r="42" spans="1:16" x14ac:dyDescent="0.2">
      <c r="A42">
        <v>1993</v>
      </c>
      <c r="B42">
        <v>5</v>
      </c>
      <c r="C42" s="1">
        <f>NominalPrice!C42/Deflator!J42</f>
        <v>6.0688303646159049E-2</v>
      </c>
      <c r="D42" s="1">
        <f>NominalPrice!H42/Deflator!J42</f>
        <v>5.8303798240161207E-2</v>
      </c>
      <c r="E42" s="1">
        <f>NominalPrice!E42/Deflator!J42</f>
        <v>3.6600998450014063E-2</v>
      </c>
      <c r="F42" s="1">
        <f>NominalPrice!F42/Deflator!J42</f>
        <v>7.5301506926543804E-2</v>
      </c>
      <c r="G42" s="1">
        <f>NominalPrice!G42/Deflator!J42</f>
        <v>0.16583944196117004</v>
      </c>
      <c r="H42" s="1">
        <f>NominalPrice!H42/Deflator!J42</f>
        <v>5.8303798240161207E-2</v>
      </c>
      <c r="I42" s="1"/>
      <c r="J42" s="242" t="s">
        <v>342</v>
      </c>
    </row>
    <row r="43" spans="1:16" x14ac:dyDescent="0.2">
      <c r="A43">
        <v>1993</v>
      </c>
      <c r="B43">
        <v>6</v>
      </c>
      <c r="C43" s="1">
        <f>NominalPrice!C43/Deflator!J43</f>
        <v>5.8627757018533309E-2</v>
      </c>
      <c r="D43" s="1">
        <f>NominalPrice!H43/Deflator!J43</f>
        <v>5.7114757469917184E-2</v>
      </c>
      <c r="E43" s="1">
        <f>NominalPrice!E43/Deflator!J43</f>
        <v>3.6935161937820933E-2</v>
      </c>
      <c r="F43" s="1">
        <f>NominalPrice!F43/Deflator!J43</f>
        <v>7.2423405317704456E-2</v>
      </c>
      <c r="G43" s="1">
        <f>NominalPrice!G43/Deflator!J43</f>
        <v>0.15965349977102</v>
      </c>
      <c r="H43" s="1">
        <f>NominalPrice!H43/Deflator!J43</f>
        <v>5.7114757469917184E-2</v>
      </c>
      <c r="I43" s="1"/>
      <c r="J43" s="242" t="s">
        <v>343</v>
      </c>
    </row>
    <row r="44" spans="1:16" x14ac:dyDescent="0.2">
      <c r="A44">
        <v>1993</v>
      </c>
      <c r="B44">
        <v>7</v>
      </c>
      <c r="C44" s="1">
        <f>NominalPrice!C44/Deflator!J44</f>
        <v>5.8804826979324855E-2</v>
      </c>
      <c r="D44" s="1">
        <f>NominalPrice!H44/Deflator!J44</f>
        <v>5.620017166545576E-2</v>
      </c>
      <c r="E44" s="1">
        <f>NominalPrice!E44/Deflator!J44</f>
        <v>3.625821396187081E-2</v>
      </c>
      <c r="F44" s="1">
        <f>NominalPrice!F44/Deflator!J44</f>
        <v>7.1691839581447939E-2</v>
      </c>
      <c r="G44" s="1">
        <f>NominalPrice!G44/Deflator!J44</f>
        <v>0.16545596880874555</v>
      </c>
      <c r="H44" s="1">
        <f>NominalPrice!H44/Deflator!J44</f>
        <v>5.620017166545576E-2</v>
      </c>
      <c r="I44" s="1"/>
      <c r="J44" s="1"/>
    </row>
    <row r="45" spans="1:16" x14ac:dyDescent="0.2">
      <c r="A45">
        <v>1993</v>
      </c>
      <c r="B45">
        <v>8</v>
      </c>
      <c r="C45" s="1">
        <f>NominalPrice!C45/Deflator!J45</f>
        <v>5.8807782463115729E-2</v>
      </c>
      <c r="D45" s="1">
        <f>NominalPrice!H45/Deflator!J45</f>
        <v>5.6882040258389562E-2</v>
      </c>
      <c r="E45" s="1">
        <f>NominalPrice!E45/Deflator!J45</f>
        <v>3.5853350526267348E-2</v>
      </c>
      <c r="F45" s="1">
        <f>NominalPrice!F45/Deflator!J45</f>
        <v>7.103983905794474E-2</v>
      </c>
      <c r="G45" s="1">
        <f>NominalPrice!G45/Deflator!J45</f>
        <v>0.16509084706567762</v>
      </c>
      <c r="H45" s="1">
        <f>NominalPrice!H45/Deflator!J45</f>
        <v>5.6882040258389562E-2</v>
      </c>
      <c r="I45" s="1"/>
      <c r="J45" s="1"/>
    </row>
    <row r="46" spans="1:16" x14ac:dyDescent="0.2">
      <c r="A46">
        <v>1993</v>
      </c>
      <c r="B46">
        <v>9</v>
      </c>
      <c r="C46" s="1">
        <f>NominalPrice!C46/Deflator!J46</f>
        <v>5.8311063257058329E-2</v>
      </c>
      <c r="D46" s="1">
        <f>NominalPrice!H46/Deflator!J46</f>
        <v>5.6480607323983842E-2</v>
      </c>
      <c r="E46" s="1">
        <f>NominalPrice!E46/Deflator!J46</f>
        <v>3.653591263617708E-2</v>
      </c>
      <c r="F46" s="1">
        <f>NominalPrice!F46/Deflator!J46</f>
        <v>7.1296538686291114E-2</v>
      </c>
      <c r="G46" s="1">
        <f>NominalPrice!G46/Deflator!J46</f>
        <v>0.16362251959078566</v>
      </c>
      <c r="H46" s="1">
        <f>NominalPrice!H46/Deflator!J46</f>
        <v>5.6480607323983842E-2</v>
      </c>
      <c r="I46" s="1"/>
      <c r="J46" s="1"/>
    </row>
    <row r="47" spans="1:16" x14ac:dyDescent="0.2">
      <c r="A47">
        <v>1993</v>
      </c>
      <c r="B47">
        <v>10</v>
      </c>
      <c r="C47" s="1">
        <f>NominalPrice!C47/Deflator!J47</f>
        <v>5.9452362141803182E-2</v>
      </c>
      <c r="D47" s="1">
        <f>NominalPrice!H47/Deflator!J47</f>
        <v>5.8033908157250534E-2</v>
      </c>
      <c r="E47" s="1">
        <f>NominalPrice!E47/Deflator!J47</f>
        <v>4.0940829087434946E-2</v>
      </c>
      <c r="F47" s="1">
        <f>NominalPrice!F47/Deflator!J47</f>
        <v>7.2727830453851561E-2</v>
      </c>
      <c r="G47" s="1">
        <f>NominalPrice!G47/Deflator!J47</f>
        <v>0.16511905185033648</v>
      </c>
      <c r="H47" s="1">
        <f>NominalPrice!H47/Deflator!J47</f>
        <v>5.8033908157250534E-2</v>
      </c>
      <c r="I47" s="1"/>
      <c r="J47" s="1"/>
    </row>
    <row r="48" spans="1:16" x14ac:dyDescent="0.2">
      <c r="A48">
        <v>1993</v>
      </c>
      <c r="B48">
        <v>11</v>
      </c>
      <c r="C48" s="1">
        <f>NominalPrice!C48/Deflator!J48</f>
        <v>6.0208815635853292E-2</v>
      </c>
      <c r="D48" s="1">
        <f>NominalPrice!H48/Deflator!J48</f>
        <v>5.859972481994364E-2</v>
      </c>
      <c r="E48" s="1">
        <f>NominalPrice!E48/Deflator!J48</f>
        <v>3.6025470321352358E-2</v>
      </c>
      <c r="F48" s="1">
        <f>NominalPrice!F48/Deflator!J48</f>
        <v>7.4707323806925255E-2</v>
      </c>
      <c r="G48" s="1">
        <f>NominalPrice!G48/Deflator!J48</f>
        <v>0.15547524669623775</v>
      </c>
      <c r="H48" s="1">
        <f>NominalPrice!H48/Deflator!J48</f>
        <v>5.859972481994364E-2</v>
      </c>
      <c r="I48" s="1"/>
      <c r="J48" s="1"/>
    </row>
    <row r="49" spans="1:10" x14ac:dyDescent="0.2">
      <c r="A49">
        <v>1993</v>
      </c>
      <c r="B49">
        <v>12</v>
      </c>
      <c r="C49" s="1">
        <f>NominalPrice!C49/Deflator!J49</f>
        <v>6.0192284889422146E-2</v>
      </c>
      <c r="D49" s="1">
        <f>NominalPrice!H49/Deflator!J49</f>
        <v>5.8384271330602186E-2</v>
      </c>
      <c r="E49" s="1">
        <f>NominalPrice!E49/Deflator!J49</f>
        <v>3.7981921093540288E-2</v>
      </c>
      <c r="F49" s="1">
        <f>NominalPrice!F49/Deflator!J49</f>
        <v>7.4697216978067305E-2</v>
      </c>
      <c r="G49" s="1">
        <f>NominalPrice!G49/Deflator!J49</f>
        <v>0.16107783374042436</v>
      </c>
      <c r="H49" s="1">
        <f>NominalPrice!H49/Deflator!J49</f>
        <v>5.8384271330602186E-2</v>
      </c>
      <c r="I49" s="1"/>
      <c r="J49" s="1"/>
    </row>
    <row r="50" spans="1:10" x14ac:dyDescent="0.2">
      <c r="A50">
        <v>1994</v>
      </c>
      <c r="B50">
        <v>1</v>
      </c>
      <c r="C50" s="1">
        <f>NominalPrice!C50/Deflator!J50</f>
        <v>6.0116208417180399E-2</v>
      </c>
      <c r="D50" s="1">
        <f>NominalPrice!H50/Deflator!J50</f>
        <v>5.7872343183769562E-2</v>
      </c>
      <c r="E50" s="1">
        <f>NominalPrice!E50/Deflator!J50</f>
        <v>3.6561721858387214E-2</v>
      </c>
      <c r="F50" s="1">
        <f>NominalPrice!F50/Deflator!J50</f>
        <v>7.4269080082512054E-2</v>
      </c>
      <c r="G50" s="1">
        <f>NominalPrice!G50/Deflator!J50</f>
        <v>0.16229796869822716</v>
      </c>
      <c r="H50" s="1">
        <f>NominalPrice!H50/Deflator!J50</f>
        <v>5.7872343183769562E-2</v>
      </c>
      <c r="I50" s="1"/>
      <c r="J50" s="1"/>
    </row>
    <row r="51" spans="1:10" x14ac:dyDescent="0.2">
      <c r="A51">
        <v>1994</v>
      </c>
      <c r="B51">
        <v>2</v>
      </c>
      <c r="C51" s="1">
        <f>NominalPrice!C51/Deflator!J51</f>
        <v>6.1183345761619407E-2</v>
      </c>
      <c r="D51" s="1">
        <f>NominalPrice!H51/Deflator!J51</f>
        <v>5.9087496479875358E-2</v>
      </c>
      <c r="E51" s="1">
        <f>NominalPrice!E51/Deflator!J51</f>
        <v>3.7120738177136868E-2</v>
      </c>
      <c r="F51" s="1">
        <f>NominalPrice!F51/Deflator!J51</f>
        <v>7.6211942575934971E-2</v>
      </c>
      <c r="G51" s="1">
        <f>NominalPrice!G51/Deflator!J51</f>
        <v>0.16496200278124984</v>
      </c>
      <c r="H51" s="1">
        <f>NominalPrice!H51/Deflator!J51</f>
        <v>5.9087496479875358E-2</v>
      </c>
      <c r="I51" s="1"/>
      <c r="J51" s="1"/>
    </row>
    <row r="52" spans="1:10" x14ac:dyDescent="0.2">
      <c r="A52">
        <v>1994</v>
      </c>
      <c r="B52">
        <v>3</v>
      </c>
      <c r="C52" s="1">
        <f>NominalPrice!C52/Deflator!J52</f>
        <v>6.0665125242721968E-2</v>
      </c>
      <c r="D52" s="1">
        <f>NominalPrice!H52/Deflator!J52</f>
        <v>5.8644553142272321E-2</v>
      </c>
      <c r="E52" s="1">
        <f>NominalPrice!E52/Deflator!J52</f>
        <v>3.5908881384871978E-2</v>
      </c>
      <c r="F52" s="1">
        <f>NominalPrice!F52/Deflator!J52</f>
        <v>7.7206918572689506E-2</v>
      </c>
      <c r="G52" s="1">
        <f>NominalPrice!G52/Deflator!J52</f>
        <v>0.16564095794983297</v>
      </c>
      <c r="H52" s="1">
        <f>NominalPrice!H52/Deflator!J52</f>
        <v>5.8644553142272321E-2</v>
      </c>
      <c r="I52" s="1"/>
      <c r="J52" s="1"/>
    </row>
    <row r="53" spans="1:10" x14ac:dyDescent="0.2">
      <c r="A53">
        <v>1994</v>
      </c>
      <c r="B53">
        <v>4</v>
      </c>
      <c r="C53" s="1">
        <f>NominalPrice!C53/Deflator!J53</f>
        <v>6.2855224685395672E-2</v>
      </c>
      <c r="D53" s="1">
        <f>NominalPrice!H53/Deflator!J53</f>
        <v>6.0806372509001727E-2</v>
      </c>
      <c r="E53" s="1">
        <f>NominalPrice!E53/Deflator!J53</f>
        <v>3.8238467214900616E-2</v>
      </c>
      <c r="F53" s="1">
        <f>NominalPrice!F53/Deflator!J53</f>
        <v>7.8923295269316171E-2</v>
      </c>
      <c r="G53" s="1">
        <f>NominalPrice!G53/Deflator!J53</f>
        <v>0.16526632136868982</v>
      </c>
      <c r="H53" s="1">
        <f>NominalPrice!H53/Deflator!J53</f>
        <v>6.0806372509001727E-2</v>
      </c>
      <c r="I53" s="1"/>
      <c r="J53" s="1"/>
    </row>
    <row r="54" spans="1:10" x14ac:dyDescent="0.2">
      <c r="A54">
        <v>1994</v>
      </c>
      <c r="B54">
        <v>5</v>
      </c>
      <c r="C54" s="1">
        <f>NominalPrice!C54/Deflator!J54</f>
        <v>6.2755966253497927E-2</v>
      </c>
      <c r="D54" s="1">
        <f>NominalPrice!H54/Deflator!J54</f>
        <v>6.1310958800283463E-2</v>
      </c>
      <c r="E54" s="1">
        <f>NominalPrice!E54/Deflator!J54</f>
        <v>3.8641853036151544E-2</v>
      </c>
      <c r="F54" s="1">
        <f>NominalPrice!F54/Deflator!J54</f>
        <v>7.7597299216749349E-2</v>
      </c>
      <c r="G54" s="1">
        <f>NominalPrice!G54/Deflator!J54</f>
        <v>0.16842075252387459</v>
      </c>
      <c r="H54" s="1">
        <f>NominalPrice!H54/Deflator!J54</f>
        <v>6.1310958800283463E-2</v>
      </c>
      <c r="I54" s="1"/>
      <c r="J54" s="1"/>
    </row>
    <row r="55" spans="1:10" x14ac:dyDescent="0.2">
      <c r="A55">
        <v>1994</v>
      </c>
      <c r="B55">
        <v>6</v>
      </c>
      <c r="C55" s="1">
        <f>NominalPrice!C55/Deflator!J55</f>
        <v>6.1647535062370577E-2</v>
      </c>
      <c r="D55" s="1">
        <f>NominalPrice!H55/Deflator!J55</f>
        <v>5.9851987143664458E-2</v>
      </c>
      <c r="E55" s="1">
        <f>NominalPrice!E55/Deflator!J55</f>
        <v>3.8361871853546788E-2</v>
      </c>
      <c r="F55" s="1">
        <f>NominalPrice!F55/Deflator!J55</f>
        <v>7.6374420036598223E-2</v>
      </c>
      <c r="G55" s="1">
        <f>NominalPrice!G55/Deflator!J55</f>
        <v>0.16761301604801296</v>
      </c>
      <c r="H55" s="1">
        <f>NominalPrice!H55/Deflator!J55</f>
        <v>5.9851987143664458E-2</v>
      </c>
      <c r="I55" s="1"/>
      <c r="J55" s="1"/>
    </row>
    <row r="56" spans="1:10" x14ac:dyDescent="0.2">
      <c r="A56">
        <v>1994</v>
      </c>
      <c r="B56">
        <v>7</v>
      </c>
      <c r="C56" s="1">
        <f>NominalPrice!C56/Deflator!J56</f>
        <v>5.7634173534359172E-2</v>
      </c>
      <c r="D56" s="1">
        <f>NominalPrice!H56/Deflator!J56</f>
        <v>5.5132030369452793E-2</v>
      </c>
      <c r="E56" s="1">
        <f>NominalPrice!E56/Deflator!J56</f>
        <v>3.4789994439148451E-2</v>
      </c>
      <c r="F56" s="1">
        <f>NominalPrice!F56/Deflator!J56</f>
        <v>7.1836540237938493E-2</v>
      </c>
      <c r="G56" s="1">
        <f>NominalPrice!G56/Deflator!J56</f>
        <v>0.16496731765483807</v>
      </c>
      <c r="H56" s="1">
        <f>NominalPrice!H56/Deflator!J56</f>
        <v>5.5132030369452793E-2</v>
      </c>
      <c r="I56" s="1"/>
      <c r="J56" s="1"/>
    </row>
    <row r="57" spans="1:10" x14ac:dyDescent="0.2">
      <c r="A57">
        <v>1994</v>
      </c>
      <c r="B57">
        <v>8</v>
      </c>
      <c r="C57" s="1">
        <f>NominalPrice!C57/Deflator!J57</f>
        <v>5.7637440361241847E-2</v>
      </c>
      <c r="D57" s="1">
        <f>NominalPrice!H57/Deflator!J57</f>
        <v>5.5541962004817785E-2</v>
      </c>
      <c r="E57" s="1">
        <f>NominalPrice!E57/Deflator!J57</f>
        <v>3.6357020081685953E-2</v>
      </c>
      <c r="F57" s="1">
        <f>NominalPrice!F57/Deflator!J57</f>
        <v>7.1906243233951159E-2</v>
      </c>
      <c r="G57" s="1">
        <f>NominalPrice!G57/Deflator!J57</f>
        <v>0.16596916760313718</v>
      </c>
      <c r="H57" s="1">
        <f>NominalPrice!H57/Deflator!J57</f>
        <v>5.5541962004817785E-2</v>
      </c>
      <c r="I57" s="1"/>
      <c r="J57" s="1"/>
    </row>
    <row r="58" spans="1:10" x14ac:dyDescent="0.2">
      <c r="A58">
        <v>1994</v>
      </c>
      <c r="B58">
        <v>9</v>
      </c>
      <c r="C58" s="1">
        <f>NominalPrice!C58/Deflator!J58</f>
        <v>5.6376230424180558E-2</v>
      </c>
      <c r="D58" s="1">
        <f>NominalPrice!H58/Deflator!J58</f>
        <v>5.4912550542401697E-2</v>
      </c>
      <c r="E58" s="1">
        <f>NominalPrice!E58/Deflator!J58</f>
        <v>3.232517212374314E-2</v>
      </c>
      <c r="F58" s="1">
        <f>NominalPrice!F58/Deflator!J58</f>
        <v>7.1558327680104492E-2</v>
      </c>
      <c r="G58" s="1">
        <f>NominalPrice!G58/Deflator!J58</f>
        <v>0.16336175703921502</v>
      </c>
      <c r="H58" s="1">
        <f>NominalPrice!H58/Deflator!J58</f>
        <v>5.4912550542401697E-2</v>
      </c>
      <c r="I58" s="1"/>
      <c r="J58" s="1"/>
    </row>
    <row r="59" spans="1:10" x14ac:dyDescent="0.2">
      <c r="A59">
        <v>1994</v>
      </c>
      <c r="B59">
        <v>10</v>
      </c>
      <c r="C59" s="1">
        <f>NominalPrice!C59/Deflator!J59</f>
        <v>5.788422085471346E-2</v>
      </c>
      <c r="D59" s="1">
        <f>NominalPrice!H59/Deflator!J59</f>
        <v>5.5466090469041392E-2</v>
      </c>
      <c r="E59" s="1">
        <f>NominalPrice!E59/Deflator!J59</f>
        <v>3.4493441625980927E-2</v>
      </c>
      <c r="F59" s="1">
        <f>NominalPrice!F59/Deflator!J59</f>
        <v>7.1945665845633333E-2</v>
      </c>
      <c r="G59" s="1">
        <f>NominalPrice!G59/Deflator!J59</f>
        <v>0.16236410056508133</v>
      </c>
      <c r="H59" s="1">
        <f>NominalPrice!H59/Deflator!J59</f>
        <v>5.5466090469041392E-2</v>
      </c>
      <c r="I59" s="1"/>
      <c r="J59" s="1"/>
    </row>
    <row r="60" spans="1:10" x14ac:dyDescent="0.2">
      <c r="A60">
        <v>1994</v>
      </c>
      <c r="B60">
        <v>11</v>
      </c>
      <c r="C60" s="1">
        <f>NominalPrice!C60/Deflator!J60</f>
        <v>5.7402566709975969E-2</v>
      </c>
      <c r="D60" s="1">
        <f>NominalPrice!H60/Deflator!J60</f>
        <v>5.5679788635009629E-2</v>
      </c>
      <c r="E60" s="1">
        <f>NominalPrice!E60/Deflator!J60</f>
        <v>3.4428842064455824E-2</v>
      </c>
      <c r="F60" s="1">
        <f>NominalPrice!F60/Deflator!J60</f>
        <v>7.3528016676034161E-2</v>
      </c>
      <c r="G60" s="1">
        <f>NominalPrice!G60/Deflator!J60</f>
        <v>0.16036655433801886</v>
      </c>
      <c r="H60" s="1">
        <f>NominalPrice!H60/Deflator!J60</f>
        <v>5.5679788635009629E-2</v>
      </c>
      <c r="I60" s="1"/>
      <c r="J60" s="1"/>
    </row>
    <row r="61" spans="1:10" x14ac:dyDescent="0.2">
      <c r="A61">
        <v>1994</v>
      </c>
      <c r="B61">
        <v>12</v>
      </c>
      <c r="C61" s="1">
        <f>NominalPrice!C61/Deflator!J61</f>
        <v>5.717583520418635E-2</v>
      </c>
      <c r="D61" s="1">
        <f>NominalPrice!H61/Deflator!J61</f>
        <v>5.5247619202380832E-2</v>
      </c>
      <c r="E61" s="1">
        <f>NominalPrice!E61/Deflator!J61</f>
        <v>3.4164690568718979E-2</v>
      </c>
      <c r="F61" s="1">
        <f>NominalPrice!F61/Deflator!J61</f>
        <v>7.3784400323787511E-2</v>
      </c>
      <c r="G61" s="1">
        <f>NominalPrice!G61/Deflator!J61</f>
        <v>0.15825665839022948</v>
      </c>
      <c r="H61" s="1">
        <f>NominalPrice!H61/Deflator!J61</f>
        <v>5.5247619202380832E-2</v>
      </c>
      <c r="I61" s="1"/>
      <c r="J61" s="1"/>
    </row>
    <row r="62" spans="1:10" x14ac:dyDescent="0.2">
      <c r="A62">
        <v>1995</v>
      </c>
      <c r="B62">
        <v>1</v>
      </c>
      <c r="C62" s="1">
        <f>NominalPrice!C62/Deflator!J62</f>
        <v>5.6931315774167136E-2</v>
      </c>
      <c r="D62" s="1">
        <f>NominalPrice!H62/Deflator!J62</f>
        <v>5.4865577456212525E-2</v>
      </c>
      <c r="E62" s="1">
        <f>NominalPrice!E62/Deflator!J62</f>
        <v>3.400565593677949E-2</v>
      </c>
      <c r="F62" s="1">
        <f>NominalPrice!F62/Deflator!J62</f>
        <v>7.043634175172675E-2</v>
      </c>
      <c r="G62" s="1">
        <f>NominalPrice!G62/Deflator!J62</f>
        <v>0.15352649735758764</v>
      </c>
      <c r="H62" s="1">
        <f>NominalPrice!H62/Deflator!J62</f>
        <v>5.4865577456212525E-2</v>
      </c>
      <c r="I62" s="1"/>
      <c r="J62" s="1"/>
    </row>
    <row r="63" spans="1:10" x14ac:dyDescent="0.2">
      <c r="A63">
        <v>1995</v>
      </c>
      <c r="B63">
        <v>2</v>
      </c>
      <c r="C63" s="1">
        <f>NominalPrice!C63/Deflator!J63</f>
        <v>5.8552585025616846E-2</v>
      </c>
      <c r="D63" s="1">
        <f>NominalPrice!H63/Deflator!J63</f>
        <v>5.6495423162843811E-2</v>
      </c>
      <c r="E63" s="1">
        <f>NominalPrice!E63/Deflator!J63</f>
        <v>3.3643041364496688E-2</v>
      </c>
      <c r="F63" s="1">
        <f>NominalPrice!F63/Deflator!J63</f>
        <v>6.9972507986511806E-2</v>
      </c>
      <c r="G63" s="1">
        <f>NominalPrice!G63/Deflator!J63</f>
        <v>0.15597554747091269</v>
      </c>
      <c r="H63" s="1">
        <f>NominalPrice!H63/Deflator!J63</f>
        <v>5.6495423162843811E-2</v>
      </c>
      <c r="I63" s="1"/>
      <c r="J63" s="1"/>
    </row>
    <row r="64" spans="1:10" x14ac:dyDescent="0.2">
      <c r="A64">
        <v>1995</v>
      </c>
      <c r="B64">
        <v>3</v>
      </c>
      <c r="C64" s="1">
        <f>NominalPrice!C64/Deflator!J64</f>
        <v>5.783797038904271E-2</v>
      </c>
      <c r="D64" s="1">
        <f>NominalPrice!H64/Deflator!J64</f>
        <v>5.5987744077853875E-2</v>
      </c>
      <c r="E64" s="1">
        <f>NominalPrice!E64/Deflator!J64</f>
        <v>3.3977569988250515E-2</v>
      </c>
      <c r="F64" s="1">
        <f>NominalPrice!F64/Deflator!J64</f>
        <v>7.1779481336497183E-2</v>
      </c>
      <c r="G64" s="1">
        <f>NominalPrice!G64/Deflator!J64</f>
        <v>0.15691360134453874</v>
      </c>
      <c r="H64" s="1">
        <f>NominalPrice!H64/Deflator!J64</f>
        <v>5.5987744077853875E-2</v>
      </c>
      <c r="I64" s="1"/>
      <c r="J64" s="1"/>
    </row>
    <row r="65" spans="1:10" x14ac:dyDescent="0.2">
      <c r="A65">
        <v>1995</v>
      </c>
      <c r="B65">
        <v>4</v>
      </c>
      <c r="C65" s="1">
        <f>NominalPrice!C65/Deflator!J65</f>
        <v>5.6688328228999545E-2</v>
      </c>
      <c r="D65" s="1">
        <f>NominalPrice!H65/Deflator!J65</f>
        <v>5.5081440369136279E-2</v>
      </c>
      <c r="E65" s="1">
        <f>NominalPrice!E65/Deflator!J65</f>
        <v>3.3469911972831758E-2</v>
      </c>
      <c r="F65" s="1">
        <f>NominalPrice!F65/Deflator!J65</f>
        <v>7.122458686184216E-2</v>
      </c>
      <c r="G65" s="1">
        <f>NominalPrice!G65/Deflator!J65</f>
        <v>0.15694004255199395</v>
      </c>
      <c r="H65" s="1">
        <f>NominalPrice!H65/Deflator!J65</f>
        <v>5.5081440369136279E-2</v>
      </c>
      <c r="I65" s="1"/>
      <c r="J65" s="1"/>
    </row>
    <row r="66" spans="1:10" x14ac:dyDescent="0.2">
      <c r="A66">
        <v>1995</v>
      </c>
      <c r="B66">
        <v>5</v>
      </c>
      <c r="C66" s="1">
        <f>NominalPrice!C66/Deflator!J66</f>
        <v>5.590714155771441E-2</v>
      </c>
      <c r="D66" s="1">
        <f>NominalPrice!H66/Deflator!J66</f>
        <v>5.4061921643546056E-2</v>
      </c>
      <c r="E66" s="1">
        <f>NominalPrice!E66/Deflator!J66</f>
        <v>3.3266350951916886E-2</v>
      </c>
      <c r="F66" s="1">
        <f>NominalPrice!F66/Deflator!J66</f>
        <v>6.8850710795714115E-2</v>
      </c>
      <c r="G66" s="1">
        <f>NominalPrice!G66/Deflator!J66</f>
        <v>0.1347973614262154</v>
      </c>
      <c r="H66" s="1">
        <f>NominalPrice!H66/Deflator!J66</f>
        <v>5.4061921643546056E-2</v>
      </c>
      <c r="I66" s="1"/>
      <c r="J66" s="1"/>
    </row>
    <row r="67" spans="1:10" x14ac:dyDescent="0.2">
      <c r="A67">
        <v>1995</v>
      </c>
      <c r="B67">
        <v>6</v>
      </c>
      <c r="C67" s="1">
        <f>NominalPrice!C67/Deflator!J67</f>
        <v>5.5088311505691531E-2</v>
      </c>
      <c r="D67" s="1">
        <f>NominalPrice!H67/Deflator!J67</f>
        <v>5.3304705473029575E-2</v>
      </c>
      <c r="E67" s="1">
        <f>NominalPrice!E67/Deflator!J67</f>
        <v>3.3281418392679264E-2</v>
      </c>
      <c r="F67" s="1">
        <f>NominalPrice!F67/Deflator!J67</f>
        <v>6.7765738410437246E-2</v>
      </c>
      <c r="G67" s="1">
        <f>NominalPrice!G67/Deflator!J67</f>
        <v>0.1545383583597558</v>
      </c>
      <c r="H67" s="1">
        <f>NominalPrice!H67/Deflator!J67</f>
        <v>5.3304705473029575E-2</v>
      </c>
      <c r="I67" s="1"/>
      <c r="J67" s="1"/>
    </row>
    <row r="68" spans="1:10" x14ac:dyDescent="0.2">
      <c r="A68">
        <v>1995</v>
      </c>
      <c r="B68">
        <v>7</v>
      </c>
      <c r="C68" s="1">
        <f>NominalPrice!C68/Deflator!J68</f>
        <v>5.5096290246940752E-2</v>
      </c>
      <c r="D68" s="1">
        <f>NominalPrice!H68/Deflator!J68</f>
        <v>5.2923235683620298E-2</v>
      </c>
      <c r="E68" s="1">
        <f>NominalPrice!E68/Deflator!J68</f>
        <v>3.3122869240942127E-2</v>
      </c>
      <c r="F68" s="1">
        <f>NominalPrice!F68/Deflator!J68</f>
        <v>6.7629932606876511E-2</v>
      </c>
      <c r="G68" s="1">
        <f>NominalPrice!G68/Deflator!J68</f>
        <v>0.15401436458521275</v>
      </c>
      <c r="H68" s="1">
        <f>NominalPrice!H68/Deflator!J68</f>
        <v>5.2923235683620298E-2</v>
      </c>
      <c r="I68" s="1"/>
      <c r="J68" s="1"/>
    </row>
    <row r="69" spans="1:10" x14ac:dyDescent="0.2">
      <c r="A69">
        <v>1995</v>
      </c>
      <c r="B69">
        <v>8</v>
      </c>
      <c r="C69" s="1">
        <f>NominalPrice!C69/Deflator!J69</f>
        <v>5.5343958731541229E-2</v>
      </c>
      <c r="D69" s="1">
        <f>NominalPrice!H69/Deflator!J69</f>
        <v>5.2968318517669991E-2</v>
      </c>
      <c r="E69" s="1">
        <f>NominalPrice!E69/Deflator!J69</f>
        <v>3.3222483484960159E-2</v>
      </c>
      <c r="F69" s="1">
        <f>NominalPrice!F69/Deflator!J69</f>
        <v>6.7598163255244287E-2</v>
      </c>
      <c r="G69" s="1">
        <f>NominalPrice!G69/Deflator!J69</f>
        <v>0.15616174773679897</v>
      </c>
      <c r="H69" s="1">
        <f>NominalPrice!H69/Deflator!J69</f>
        <v>5.2968318517669991E-2</v>
      </c>
      <c r="I69" s="1"/>
      <c r="J69" s="1"/>
    </row>
    <row r="70" spans="1:10" x14ac:dyDescent="0.2">
      <c r="A70">
        <v>1995</v>
      </c>
      <c r="B70">
        <v>9</v>
      </c>
      <c r="C70" s="1">
        <f>NominalPrice!C70/Deflator!J70</f>
        <v>5.4700459852009178E-2</v>
      </c>
      <c r="D70" s="1">
        <f>NominalPrice!H70/Deflator!J70</f>
        <v>5.2707092925768952E-2</v>
      </c>
      <c r="E70" s="1">
        <f>NominalPrice!E70/Deflator!J70</f>
        <v>3.2867414610777183E-2</v>
      </c>
      <c r="F70" s="1">
        <f>NominalPrice!F70/Deflator!J70</f>
        <v>6.7305954999581197E-2</v>
      </c>
      <c r="G70" s="1">
        <f>NominalPrice!G70/Deflator!J70</f>
        <v>0.15192193304370516</v>
      </c>
      <c r="H70" s="1">
        <f>NominalPrice!H70/Deflator!J70</f>
        <v>5.2707092925768952E-2</v>
      </c>
      <c r="I70" s="1"/>
      <c r="J70" s="1"/>
    </row>
    <row r="71" spans="1:10" x14ac:dyDescent="0.2">
      <c r="A71">
        <v>1995</v>
      </c>
      <c r="B71">
        <v>10</v>
      </c>
      <c r="C71" s="1">
        <f>NominalPrice!C71/Deflator!J71</f>
        <v>5.5095159226456775E-2</v>
      </c>
      <c r="D71" s="1">
        <f>NominalPrice!H71/Deflator!J71</f>
        <v>5.3233378817411608E-2</v>
      </c>
      <c r="E71" s="1">
        <f>NominalPrice!E71/Deflator!J71</f>
        <v>3.275121967036683E-2</v>
      </c>
      <c r="F71" s="1">
        <f>NominalPrice!F71/Deflator!J71</f>
        <v>6.7592626325200383E-2</v>
      </c>
      <c r="G71" s="1">
        <f>NominalPrice!G71/Deflator!J71</f>
        <v>0.15011875929206564</v>
      </c>
      <c r="H71" s="1">
        <f>NominalPrice!H71/Deflator!J71</f>
        <v>5.3233378817411608E-2</v>
      </c>
      <c r="I71" s="1"/>
      <c r="J71" s="1"/>
    </row>
    <row r="72" spans="1:10" x14ac:dyDescent="0.2">
      <c r="A72">
        <v>1995</v>
      </c>
      <c r="B72">
        <v>11</v>
      </c>
      <c r="C72" s="1">
        <f>NominalPrice!C72/Deflator!J72</f>
        <v>5.619992680108752E-2</v>
      </c>
      <c r="D72" s="1">
        <f>NominalPrice!H72/Deflator!J72</f>
        <v>5.4400369223940551E-2</v>
      </c>
      <c r="E72" s="1">
        <f>NominalPrice!E72/Deflator!J72</f>
        <v>3.2975519744853334E-2</v>
      </c>
      <c r="F72" s="1">
        <f>NominalPrice!F72/Deflator!J72</f>
        <v>6.9335398204312476E-2</v>
      </c>
      <c r="G72" s="1">
        <f>NominalPrice!G72/Deflator!J72</f>
        <v>0.14814893128252959</v>
      </c>
      <c r="H72" s="1">
        <f>NominalPrice!H72/Deflator!J72</f>
        <v>5.4400369223940551E-2</v>
      </c>
      <c r="I72" s="1"/>
      <c r="J72" s="1"/>
    </row>
    <row r="73" spans="1:10" x14ac:dyDescent="0.2">
      <c r="A73">
        <v>1995</v>
      </c>
      <c r="B73">
        <v>12</v>
      </c>
      <c r="C73" s="1">
        <f>NominalPrice!C73/Deflator!J73</f>
        <v>5.6474132015595285E-2</v>
      </c>
      <c r="D73" s="1">
        <f>NominalPrice!H73/Deflator!J73</f>
        <v>5.424924211503962E-2</v>
      </c>
      <c r="E73" s="1">
        <f>NominalPrice!E73/Deflator!J73</f>
        <v>3.288575418927861E-2</v>
      </c>
      <c r="F73" s="1">
        <f>NominalPrice!F73/Deflator!J73</f>
        <v>6.9769586199305372E-2</v>
      </c>
      <c r="G73" s="1">
        <f>NominalPrice!G73/Deflator!J73</f>
        <v>0.14641677419754165</v>
      </c>
      <c r="H73" s="1">
        <f>NominalPrice!H73/Deflator!J73</f>
        <v>5.424924211503962E-2</v>
      </c>
      <c r="I73" s="1"/>
      <c r="J73" s="1"/>
    </row>
    <row r="74" spans="1:10" x14ac:dyDescent="0.2">
      <c r="A74">
        <v>1996</v>
      </c>
      <c r="B74">
        <v>1</v>
      </c>
      <c r="C74" s="1">
        <f>NominalPrice!C74/Deflator!J74</f>
        <v>5.5103367682361813E-2</v>
      </c>
      <c r="D74" s="1">
        <f>NominalPrice!H74/Deflator!J74</f>
        <v>5.3275418002344498E-2</v>
      </c>
      <c r="E74" s="1">
        <f>NominalPrice!E74/Deflator!J74</f>
        <v>3.2373366780715049E-2</v>
      </c>
      <c r="F74" s="1">
        <f>NominalPrice!F74/Deflator!J74</f>
        <v>6.6437860949700139E-2</v>
      </c>
      <c r="G74" s="1">
        <f>NominalPrice!G74/Deflator!J74</f>
        <v>0.14189822325545778</v>
      </c>
      <c r="H74" s="1">
        <f>NominalPrice!H74/Deflator!J74</f>
        <v>5.3275418002344498E-2</v>
      </c>
      <c r="I74" s="1"/>
      <c r="J74" s="1"/>
    </row>
    <row r="75" spans="1:10" x14ac:dyDescent="0.2">
      <c r="A75">
        <v>1996</v>
      </c>
      <c r="B75">
        <v>2</v>
      </c>
      <c r="C75" s="1">
        <f>NominalPrice!C75/Deflator!J75</f>
        <v>5.6062560841334382E-2</v>
      </c>
      <c r="D75" s="1">
        <f>NominalPrice!H75/Deflator!J75</f>
        <v>5.4125200499198271E-2</v>
      </c>
      <c r="E75" s="1">
        <f>NominalPrice!E75/Deflator!J75</f>
        <v>3.2431182677819796E-2</v>
      </c>
      <c r="F75" s="1">
        <f>NominalPrice!F75/Deflator!J75</f>
        <v>6.7414533621497033E-2</v>
      </c>
      <c r="G75" s="1">
        <f>NominalPrice!G75/Deflator!J75</f>
        <v>0.14597352503141406</v>
      </c>
      <c r="H75" s="1">
        <f>NominalPrice!H75/Deflator!J75</f>
        <v>5.4125200499198271E-2</v>
      </c>
      <c r="I75" s="1"/>
      <c r="J75" s="1"/>
    </row>
    <row r="76" spans="1:10" x14ac:dyDescent="0.2">
      <c r="A76">
        <v>1996</v>
      </c>
      <c r="B76">
        <v>3</v>
      </c>
      <c r="C76" s="1">
        <f>NominalPrice!C76/Deflator!J76</f>
        <v>5.5858516483349711E-2</v>
      </c>
      <c r="D76" s="1">
        <f>NominalPrice!H76/Deflator!J76</f>
        <v>5.414230084841392E-2</v>
      </c>
      <c r="E76" s="1">
        <f>NominalPrice!E76/Deflator!J76</f>
        <v>3.1832056510395085E-2</v>
      </c>
      <c r="F76" s="1">
        <f>NominalPrice!F76/Deflator!J76</f>
        <v>6.7619135294515118E-2</v>
      </c>
      <c r="G76" s="1">
        <f>NominalPrice!G76/Deflator!J76</f>
        <v>0.14537341469261483</v>
      </c>
      <c r="H76" s="1">
        <f>NominalPrice!H76/Deflator!J76</f>
        <v>5.414230084841392E-2</v>
      </c>
      <c r="I76" s="1"/>
      <c r="J76" s="1"/>
    </row>
    <row r="77" spans="1:10" x14ac:dyDescent="0.2">
      <c r="A77">
        <v>1996</v>
      </c>
      <c r="B77">
        <v>4</v>
      </c>
      <c r="C77" s="1">
        <f>NominalPrice!C77/Deflator!J77</f>
        <v>5.4928061952965845E-2</v>
      </c>
      <c r="D77" s="1">
        <f>NominalPrice!H77/Deflator!J77</f>
        <v>5.3237220122257817E-2</v>
      </c>
      <c r="E77" s="1">
        <f>NominalPrice!E77/Deflator!J77</f>
        <v>3.1634701071052533E-2</v>
      </c>
      <c r="F77" s="1">
        <f>NominalPrice!F77/Deflator!J77</f>
        <v>6.8199122480723615E-2</v>
      </c>
      <c r="G77" s="1">
        <f>NominalPrice!G77/Deflator!J77</f>
        <v>0.14509936847803209</v>
      </c>
      <c r="H77" s="1">
        <f>NominalPrice!H77/Deflator!J77</f>
        <v>5.3237220122257817E-2</v>
      </c>
      <c r="I77" s="1"/>
      <c r="J77" s="1"/>
    </row>
    <row r="78" spans="1:10" x14ac:dyDescent="0.2">
      <c r="A78">
        <v>1996</v>
      </c>
      <c r="B78">
        <v>5</v>
      </c>
      <c r="C78" s="1">
        <f>NominalPrice!C78/Deflator!J78</f>
        <v>5.4504555602865358E-2</v>
      </c>
      <c r="D78" s="1">
        <f>NominalPrice!H78/Deflator!J78</f>
        <v>5.2696494678431544E-2</v>
      </c>
      <c r="E78" s="1">
        <f>NominalPrice!E78/Deflator!J78</f>
        <v>3.1802639120394986E-2</v>
      </c>
      <c r="F78" s="1">
        <f>NominalPrice!F78/Deflator!J78</f>
        <v>6.7041021144654309E-2</v>
      </c>
      <c r="G78" s="1">
        <f>NominalPrice!G78/Deflator!J78</f>
        <v>0.15094352368024649</v>
      </c>
      <c r="H78" s="1">
        <f>NominalPrice!H78/Deflator!J78</f>
        <v>5.2696494678431544E-2</v>
      </c>
      <c r="I78" s="1"/>
      <c r="J78" s="1"/>
    </row>
    <row r="79" spans="1:10" x14ac:dyDescent="0.2">
      <c r="A79">
        <v>1996</v>
      </c>
      <c r="B79">
        <v>6</v>
      </c>
      <c r="C79" s="1">
        <f>NominalPrice!C79/Deflator!J79</f>
        <v>5.3296388269819153E-2</v>
      </c>
      <c r="D79" s="1">
        <f>NominalPrice!H79/Deflator!J79</f>
        <v>5.1422355988907521E-2</v>
      </c>
      <c r="E79" s="1">
        <f>NominalPrice!E79/Deflator!J79</f>
        <v>3.1529259895247859E-2</v>
      </c>
      <c r="F79" s="1">
        <f>NominalPrice!F79/Deflator!J79</f>
        <v>6.5789375559092769E-2</v>
      </c>
      <c r="G79" s="1">
        <f>NominalPrice!G79/Deflator!J79</f>
        <v>0.1492866692731544</v>
      </c>
      <c r="H79" s="1">
        <f>NominalPrice!H79/Deflator!J79</f>
        <v>5.1422355988907521E-2</v>
      </c>
      <c r="I79" s="1"/>
      <c r="J79" s="1"/>
    </row>
    <row r="80" spans="1:10" x14ac:dyDescent="0.2">
      <c r="A80">
        <v>1996</v>
      </c>
      <c r="B80">
        <v>7</v>
      </c>
      <c r="C80" s="1">
        <f>NominalPrice!C80/Deflator!J80</f>
        <v>5.3184790969226063E-2</v>
      </c>
      <c r="D80" s="1">
        <f>NominalPrice!H80/Deflator!J80</f>
        <v>5.0872023107887791E-2</v>
      </c>
      <c r="E80" s="1">
        <f>NominalPrice!E80/Deflator!J80</f>
        <v>3.1911065993427981E-2</v>
      </c>
      <c r="F80" s="1">
        <f>NominalPrice!F80/Deflator!J80</f>
        <v>6.5239673593618638E-2</v>
      </c>
      <c r="G80" s="1">
        <f>NominalPrice!G80/Deflator!J80</f>
        <v>0.14978378554784127</v>
      </c>
      <c r="H80" s="1">
        <f>NominalPrice!H80/Deflator!J80</f>
        <v>5.0872023107887791E-2</v>
      </c>
      <c r="I80" s="1"/>
      <c r="J80" s="1"/>
    </row>
    <row r="81" spans="1:10" x14ac:dyDescent="0.2">
      <c r="A81">
        <v>1996</v>
      </c>
      <c r="B81">
        <v>8</v>
      </c>
      <c r="C81" s="1">
        <f>NominalPrice!C81/Deflator!J81</f>
        <v>5.3081366806469507E-2</v>
      </c>
      <c r="D81" s="1">
        <f>NominalPrice!H81/Deflator!J81</f>
        <v>5.0817026786588268E-2</v>
      </c>
      <c r="E81" s="1">
        <f>NominalPrice!E81/Deflator!J81</f>
        <v>3.287420241591657E-2</v>
      </c>
      <c r="F81" s="1">
        <f>NominalPrice!F81/Deflator!J81</f>
        <v>6.4929935122365515E-2</v>
      </c>
      <c r="G81" s="1">
        <f>NominalPrice!G81/Deflator!J81</f>
        <v>0.1479164607018896</v>
      </c>
      <c r="H81" s="1">
        <f>NominalPrice!H81/Deflator!J81</f>
        <v>5.0817026786588268E-2</v>
      </c>
      <c r="I81" s="1"/>
      <c r="J81" s="1"/>
    </row>
    <row r="82" spans="1:10" x14ac:dyDescent="0.2">
      <c r="A82">
        <v>1996</v>
      </c>
      <c r="B82">
        <v>9</v>
      </c>
      <c r="C82" s="1">
        <f>NominalPrice!C82/Deflator!J82</f>
        <v>5.2289971934572077E-2</v>
      </c>
      <c r="D82" s="1">
        <f>NominalPrice!H82/Deflator!J82</f>
        <v>5.0659716813060147E-2</v>
      </c>
      <c r="E82" s="1">
        <f>NominalPrice!E82/Deflator!J82</f>
        <v>3.2428292191735091E-2</v>
      </c>
      <c r="F82" s="1">
        <f>NominalPrice!F82/Deflator!J82</f>
        <v>6.4695386644481795E-2</v>
      </c>
      <c r="G82" s="1">
        <f>NominalPrice!G82/Deflator!J82</f>
        <v>0.1376294141242175</v>
      </c>
      <c r="H82" s="1">
        <f>NominalPrice!H82/Deflator!J82</f>
        <v>5.0659716813060147E-2</v>
      </c>
      <c r="I82" s="1"/>
      <c r="J82" s="1"/>
    </row>
    <row r="83" spans="1:10" x14ac:dyDescent="0.2">
      <c r="A83">
        <v>1996</v>
      </c>
      <c r="B83">
        <v>10</v>
      </c>
      <c r="C83" s="1">
        <f>NominalPrice!C83/Deflator!J83</f>
        <v>5.2649300115989756E-2</v>
      </c>
      <c r="D83" s="1">
        <f>NominalPrice!H83/Deflator!J83</f>
        <v>5.0947763909923865E-2</v>
      </c>
      <c r="E83" s="1">
        <f>NominalPrice!E83/Deflator!J83</f>
        <v>3.1607662927544605E-2</v>
      </c>
      <c r="F83" s="1">
        <f>NominalPrice!F83/Deflator!J83</f>
        <v>6.4932309117786538E-2</v>
      </c>
      <c r="G83" s="1">
        <f>NominalPrice!G83/Deflator!J83</f>
        <v>0.14538008491423685</v>
      </c>
      <c r="H83" s="1">
        <f>NominalPrice!H83/Deflator!J83</f>
        <v>5.0947763909923865E-2</v>
      </c>
      <c r="I83" s="1"/>
      <c r="J83" s="1"/>
    </row>
    <row r="84" spans="1:10" x14ac:dyDescent="0.2">
      <c r="A84">
        <v>1996</v>
      </c>
      <c r="B84">
        <v>11</v>
      </c>
      <c r="C84" s="1">
        <f>NominalPrice!C84/Deflator!J84</f>
        <v>5.3115321279830451E-2</v>
      </c>
      <c r="D84" s="1">
        <f>NominalPrice!H84/Deflator!J84</f>
        <v>5.144659333878944E-2</v>
      </c>
      <c r="E84" s="1">
        <f>NominalPrice!E84/Deflator!J84</f>
        <v>3.0781918272318038E-2</v>
      </c>
      <c r="F84" s="1">
        <f>NominalPrice!F84/Deflator!J84</f>
        <v>6.6044226327691219E-2</v>
      </c>
      <c r="G84" s="1">
        <f>NominalPrice!G84/Deflator!J84</f>
        <v>0.14281118770571408</v>
      </c>
      <c r="H84" s="1">
        <f>NominalPrice!H84/Deflator!J84</f>
        <v>5.144659333878944E-2</v>
      </c>
      <c r="I84" s="1"/>
      <c r="J84" s="1"/>
    </row>
    <row r="85" spans="1:10" x14ac:dyDescent="0.2">
      <c r="A85">
        <v>1996</v>
      </c>
      <c r="B85">
        <v>12</v>
      </c>
      <c r="C85" s="1">
        <f>NominalPrice!C85/Deflator!J85</f>
        <v>5.2808323073714511E-2</v>
      </c>
      <c r="D85" s="1">
        <f>NominalPrice!H85/Deflator!J85</f>
        <v>5.0614617717413005E-2</v>
      </c>
      <c r="E85" s="1">
        <f>NominalPrice!E85/Deflator!J85</f>
        <v>3.0755267966054912E-2</v>
      </c>
      <c r="F85" s="1">
        <f>NominalPrice!F85/Deflator!J85</f>
        <v>6.6024105587094761E-2</v>
      </c>
      <c r="G85" s="1">
        <f>NominalPrice!G85/Deflator!J85</f>
        <v>0.13877794211168185</v>
      </c>
      <c r="H85" s="1">
        <f>NominalPrice!H85/Deflator!J85</f>
        <v>5.0614617717413005E-2</v>
      </c>
      <c r="I85" s="1"/>
      <c r="J85" s="1"/>
    </row>
    <row r="86" spans="1:10" x14ac:dyDescent="0.2">
      <c r="A86">
        <v>1997</v>
      </c>
      <c r="B86">
        <v>1</v>
      </c>
      <c r="C86" s="1">
        <f>NominalPrice!C86/Deflator!J86</f>
        <v>5.2529736912829451E-2</v>
      </c>
      <c r="D86" s="1">
        <f>NominalPrice!H86/Deflator!J86</f>
        <v>5.0936294779199864E-2</v>
      </c>
      <c r="E86" s="1">
        <f>NominalPrice!E86/Deflator!J86</f>
        <v>3.0225244358240581E-2</v>
      </c>
      <c r="F86" s="1">
        <f>NominalPrice!F86/Deflator!J86</f>
        <v>6.4738508195092054E-2</v>
      </c>
      <c r="G86" s="1">
        <f>NominalPrice!G86/Deflator!J86</f>
        <v>0.13682247753388824</v>
      </c>
      <c r="H86" s="1">
        <f>NominalPrice!H86/Deflator!J86</f>
        <v>5.0936294779199864E-2</v>
      </c>
      <c r="I86" s="1"/>
      <c r="J86" s="1"/>
    </row>
    <row r="87" spans="1:10" x14ac:dyDescent="0.2">
      <c r="A87">
        <v>1997</v>
      </c>
      <c r="B87">
        <v>2</v>
      </c>
      <c r="C87" s="1">
        <f>NominalPrice!C87/Deflator!J87</f>
        <v>5.3410990495129852E-2</v>
      </c>
      <c r="D87" s="1">
        <f>NominalPrice!H87/Deflator!J87</f>
        <v>5.1862820380873816E-2</v>
      </c>
      <c r="E87" s="1">
        <f>NominalPrice!E87/Deflator!J87</f>
        <v>3.055603467168783E-2</v>
      </c>
      <c r="F87" s="1">
        <f>NominalPrice!F87/Deflator!J87</f>
        <v>6.561628725577294E-2</v>
      </c>
      <c r="G87" s="1">
        <f>NominalPrice!G87/Deflator!J87</f>
        <v>0.14012482017790917</v>
      </c>
      <c r="H87" s="1">
        <f>NominalPrice!H87/Deflator!J87</f>
        <v>5.1862820380873816E-2</v>
      </c>
      <c r="I87" s="1"/>
      <c r="J87" s="1"/>
    </row>
    <row r="88" spans="1:10" x14ac:dyDescent="0.2">
      <c r="A88">
        <v>1997</v>
      </c>
      <c r="B88">
        <v>3</v>
      </c>
      <c r="C88" s="1">
        <f>NominalPrice!C88/Deflator!J88</f>
        <v>5.2663785494911429E-2</v>
      </c>
      <c r="D88" s="1">
        <f>NominalPrice!H88/Deflator!J88</f>
        <v>5.0901002724052957E-2</v>
      </c>
      <c r="E88" s="1">
        <f>NominalPrice!E88/Deflator!J88</f>
        <v>2.9784828796987635E-2</v>
      </c>
      <c r="F88" s="1">
        <f>NominalPrice!F88/Deflator!J88</f>
        <v>6.5748109836507487E-2</v>
      </c>
      <c r="G88" s="1">
        <f>NominalPrice!G88/Deflator!J88</f>
        <v>0.13967811967849603</v>
      </c>
      <c r="H88" s="1">
        <f>NominalPrice!H88/Deflator!J88</f>
        <v>5.0901002724052957E-2</v>
      </c>
      <c r="I88" s="1"/>
      <c r="J88" s="1"/>
    </row>
    <row r="89" spans="1:10" x14ac:dyDescent="0.2">
      <c r="A89">
        <v>1997</v>
      </c>
      <c r="B89">
        <v>4</v>
      </c>
      <c r="C89" s="1">
        <f>NominalPrice!C89/Deflator!J89</f>
        <v>5.1996366620153306E-2</v>
      </c>
      <c r="D89" s="1">
        <f>NominalPrice!H89/Deflator!J89</f>
        <v>5.0382826576037446E-2</v>
      </c>
      <c r="E89" s="1">
        <f>NominalPrice!E89/Deflator!J89</f>
        <v>3.0113885954798893E-2</v>
      </c>
      <c r="F89" s="1">
        <f>NominalPrice!F89/Deflator!J89</f>
        <v>6.5561623514697784E-2</v>
      </c>
      <c r="G89" s="1">
        <f>NominalPrice!G89/Deflator!J89</f>
        <v>0.13895788676968535</v>
      </c>
      <c r="H89" s="1">
        <f>NominalPrice!H89/Deflator!J89</f>
        <v>5.0382826576037446E-2</v>
      </c>
      <c r="I89" s="1"/>
      <c r="J89" s="1"/>
    </row>
    <row r="90" spans="1:10" x14ac:dyDescent="0.2">
      <c r="A90">
        <v>1997</v>
      </c>
      <c r="B90">
        <v>5</v>
      </c>
      <c r="C90" s="1">
        <f>NominalPrice!C90/Deflator!J90</f>
        <v>5.2452246376009148E-2</v>
      </c>
      <c r="D90" s="1">
        <f>NominalPrice!H90/Deflator!J90</f>
        <v>5.0726259588806048E-2</v>
      </c>
      <c r="E90" s="1">
        <f>NominalPrice!E90/Deflator!J90</f>
        <v>3.0491149645995801E-2</v>
      </c>
      <c r="F90" s="1">
        <f>NominalPrice!F90/Deflator!J90</f>
        <v>6.501344328724433E-2</v>
      </c>
      <c r="G90" s="1">
        <f>NominalPrice!G90/Deflator!J90</f>
        <v>0.14296919120020476</v>
      </c>
      <c r="H90" s="1">
        <f>NominalPrice!H90/Deflator!J90</f>
        <v>5.0726259588806048E-2</v>
      </c>
      <c r="I90" s="1"/>
      <c r="J90" s="1"/>
    </row>
    <row r="91" spans="1:10" x14ac:dyDescent="0.2">
      <c r="A91">
        <v>1997</v>
      </c>
      <c r="B91">
        <v>6</v>
      </c>
      <c r="C91" s="1">
        <f>NominalPrice!C91/Deflator!J91</f>
        <v>5.1172598858636703E-2</v>
      </c>
      <c r="D91" s="1">
        <f>NominalPrice!H91/Deflator!J91</f>
        <v>4.9339538891824242E-2</v>
      </c>
      <c r="E91" s="1">
        <f>NominalPrice!E91/Deflator!J91</f>
        <v>3.0253359406357819E-2</v>
      </c>
      <c r="F91" s="1">
        <f>NominalPrice!F91/Deflator!J91</f>
        <v>6.3078952623317294E-2</v>
      </c>
      <c r="G91" s="1">
        <f>NominalPrice!G91/Deflator!J91</f>
        <v>0.14296189683235638</v>
      </c>
      <c r="H91" s="1">
        <f>NominalPrice!H91/Deflator!J91</f>
        <v>4.9339538891824242E-2</v>
      </c>
      <c r="I91" s="1"/>
      <c r="J91" s="1"/>
    </row>
    <row r="92" spans="1:10" x14ac:dyDescent="0.2">
      <c r="A92">
        <v>1997</v>
      </c>
      <c r="B92">
        <v>7</v>
      </c>
      <c r="C92" s="1">
        <f>NominalPrice!C92/Deflator!J92</f>
        <v>5.0718584394585306E-2</v>
      </c>
      <c r="D92" s="1">
        <f>NominalPrice!H92/Deflator!J92</f>
        <v>4.8883001514724425E-2</v>
      </c>
      <c r="E92" s="1">
        <f>NominalPrice!E92/Deflator!J92</f>
        <v>3.2792493547250758E-2</v>
      </c>
      <c r="F92" s="1">
        <f>NominalPrice!F92/Deflator!J92</f>
        <v>6.2581058797331016E-2</v>
      </c>
      <c r="G92" s="1">
        <f>NominalPrice!G92/Deflator!J92</f>
        <v>0.14341276055708019</v>
      </c>
      <c r="H92" s="1">
        <f>NominalPrice!H92/Deflator!J92</f>
        <v>4.8883001514724425E-2</v>
      </c>
      <c r="I92" s="1"/>
      <c r="J92" s="1"/>
    </row>
    <row r="93" spans="1:10" x14ac:dyDescent="0.2">
      <c r="A93">
        <v>1997</v>
      </c>
      <c r="B93">
        <v>8</v>
      </c>
      <c r="C93" s="1">
        <f>NominalPrice!C93/Deflator!J93</f>
        <v>5.1339980728961503E-2</v>
      </c>
      <c r="D93" s="1">
        <f>NominalPrice!H93/Deflator!J93</f>
        <v>4.978836508440139E-2</v>
      </c>
      <c r="E93" s="1">
        <f>NominalPrice!E93/Deflator!J93</f>
        <v>3.45239660267668E-2</v>
      </c>
      <c r="F93" s="1">
        <f>NominalPrice!F93/Deflator!J93</f>
        <v>6.2684730690617557E-2</v>
      </c>
      <c r="G93" s="1">
        <f>NominalPrice!G93/Deflator!J93</f>
        <v>0.14551962937100382</v>
      </c>
      <c r="H93" s="1">
        <f>NominalPrice!H93/Deflator!J93</f>
        <v>4.978836508440139E-2</v>
      </c>
      <c r="I93" s="1"/>
      <c r="J93" s="1"/>
    </row>
    <row r="94" spans="1:10" x14ac:dyDescent="0.2">
      <c r="A94">
        <v>1997</v>
      </c>
      <c r="B94">
        <v>9</v>
      </c>
      <c r="C94" s="1">
        <f>NominalPrice!C94/Deflator!J94</f>
        <v>5.0803672449332343E-2</v>
      </c>
      <c r="D94" s="1">
        <f>NominalPrice!H94/Deflator!J94</f>
        <v>4.9204316108671695E-2</v>
      </c>
      <c r="E94" s="1">
        <f>NominalPrice!E94/Deflator!J94</f>
        <v>3.1597977429932818E-2</v>
      </c>
      <c r="F94" s="1">
        <f>NominalPrice!F94/Deflator!J94</f>
        <v>6.2271775281838894E-2</v>
      </c>
      <c r="G94" s="1">
        <f>NominalPrice!G94/Deflator!J94</f>
        <v>0.14147264381392852</v>
      </c>
      <c r="H94" s="1">
        <f>NominalPrice!H94/Deflator!J94</f>
        <v>4.9204316108671695E-2</v>
      </c>
      <c r="I94" s="1"/>
      <c r="J94" s="1"/>
    </row>
    <row r="95" spans="1:10" x14ac:dyDescent="0.2">
      <c r="A95">
        <v>1997</v>
      </c>
      <c r="B95">
        <v>10</v>
      </c>
      <c r="C95" s="1">
        <f>NominalPrice!C95/Deflator!J95</f>
        <v>5.1447046359501029E-2</v>
      </c>
      <c r="D95" s="1">
        <f>NominalPrice!H95/Deflator!J95</f>
        <v>4.9959032248476379E-2</v>
      </c>
      <c r="E95" s="1">
        <f>NominalPrice!E95/Deflator!J95</f>
        <v>3.1009252362098644E-2</v>
      </c>
      <c r="F95" s="1">
        <f>NominalPrice!F95/Deflator!J95</f>
        <v>6.307461317342479E-2</v>
      </c>
      <c r="G95" s="1">
        <f>NominalPrice!G95/Deflator!J95</f>
        <v>0.14039622487811018</v>
      </c>
      <c r="H95" s="1">
        <f>NominalPrice!H95/Deflator!J95</f>
        <v>4.9959032248476379E-2</v>
      </c>
      <c r="I95" s="1"/>
      <c r="J95" s="1"/>
    </row>
    <row r="96" spans="1:10" x14ac:dyDescent="0.2">
      <c r="A96">
        <v>1997</v>
      </c>
      <c r="B96">
        <v>11</v>
      </c>
      <c r="C96" s="1">
        <f>NominalPrice!C96/Deflator!J96</f>
        <v>5.2219332146415914E-2</v>
      </c>
      <c r="D96" s="1">
        <f>NominalPrice!H96/Deflator!J96</f>
        <v>5.0652990528099871E-2</v>
      </c>
      <c r="E96" s="1">
        <f>NominalPrice!E96/Deflator!J96</f>
        <v>2.9888478748821848E-2</v>
      </c>
      <c r="F96" s="1">
        <f>NominalPrice!F96/Deflator!J96</f>
        <v>6.5231692580406397E-2</v>
      </c>
      <c r="G96" s="1">
        <f>NominalPrice!G96/Deflator!J96</f>
        <v>0.13963687876754599</v>
      </c>
      <c r="H96" s="1">
        <f>NominalPrice!H96/Deflator!J96</f>
        <v>5.0652990528099871E-2</v>
      </c>
      <c r="I96" s="1"/>
      <c r="J96" s="1"/>
    </row>
    <row r="97" spans="1:10" x14ac:dyDescent="0.2">
      <c r="A97">
        <v>1997</v>
      </c>
      <c r="B97">
        <v>12</v>
      </c>
      <c r="C97" s="1">
        <f>NominalPrice!C97/Deflator!J97</f>
        <v>5.2015858029146052E-2</v>
      </c>
      <c r="D97" s="1">
        <f>NominalPrice!H97/Deflator!J97</f>
        <v>5.0792971007743895E-2</v>
      </c>
      <c r="E97" s="1">
        <f>NominalPrice!E97/Deflator!J97</f>
        <v>3.0190024707447392E-2</v>
      </c>
      <c r="F97" s="1">
        <f>NominalPrice!F97/Deflator!J97</f>
        <v>6.4658065237833809E-2</v>
      </c>
      <c r="G97" s="1">
        <f>NominalPrice!G97/Deflator!J97</f>
        <v>0.13459710115030835</v>
      </c>
      <c r="H97" s="1">
        <f>NominalPrice!H97/Deflator!J97</f>
        <v>5.0792971007743895E-2</v>
      </c>
      <c r="I97" s="1"/>
      <c r="J97" s="1"/>
    </row>
    <row r="98" spans="1:10" x14ac:dyDescent="0.2">
      <c r="A98">
        <v>1998</v>
      </c>
      <c r="B98">
        <v>1</v>
      </c>
      <c r="C98" s="1">
        <f>NominalPrice!C98/Deflator!J98</f>
        <v>5.1653059579138828E-2</v>
      </c>
      <c r="D98" s="1">
        <f>NominalPrice!H98/Deflator!J98</f>
        <v>4.9665469098933476E-2</v>
      </c>
      <c r="E98" s="1">
        <f>NominalPrice!E98/Deflator!J98</f>
        <v>2.9815650499311463E-2</v>
      </c>
      <c r="F98" s="1">
        <f>NominalPrice!F98/Deflator!J98</f>
        <v>6.3740272773374559E-2</v>
      </c>
      <c r="G98" s="1">
        <f>NominalPrice!G98/Deflator!J98</f>
        <v>0.13187021968289539</v>
      </c>
      <c r="H98" s="1">
        <f>NominalPrice!H98/Deflator!J98</f>
        <v>4.9665469098933476E-2</v>
      </c>
      <c r="I98" s="1"/>
      <c r="J98" s="1"/>
    </row>
    <row r="99" spans="1:10" x14ac:dyDescent="0.2">
      <c r="A99">
        <v>1998</v>
      </c>
      <c r="B99">
        <v>2</v>
      </c>
      <c r="C99" s="1">
        <f>NominalPrice!C99/Deflator!J99</f>
        <v>5.2984312219251067E-2</v>
      </c>
      <c r="D99" s="1">
        <f>NominalPrice!H99/Deflator!J99</f>
        <v>5.0808339924257595E-2</v>
      </c>
      <c r="E99" s="1">
        <f>NominalPrice!E99/Deflator!J99</f>
        <v>3.0175441163276383E-2</v>
      </c>
      <c r="F99" s="1">
        <f>NominalPrice!F99/Deflator!J99</f>
        <v>6.4371343175818829E-2</v>
      </c>
      <c r="G99" s="1">
        <f>NominalPrice!G99/Deflator!J99</f>
        <v>0.13669606390720163</v>
      </c>
      <c r="H99" s="1">
        <f>NominalPrice!H99/Deflator!J99</f>
        <v>5.0808339924257595E-2</v>
      </c>
      <c r="I99" s="1"/>
      <c r="J99" s="1"/>
    </row>
    <row r="100" spans="1:10" x14ac:dyDescent="0.2">
      <c r="A100">
        <v>1998</v>
      </c>
      <c r="B100">
        <v>3</v>
      </c>
      <c r="C100" s="1">
        <f>NominalPrice!C100/Deflator!J100</f>
        <v>5.2567664010653888E-2</v>
      </c>
      <c r="D100" s="1">
        <f>NominalPrice!H100/Deflator!J100</f>
        <v>5.0747673333802132E-2</v>
      </c>
      <c r="E100" s="1">
        <f>NominalPrice!E100/Deflator!J100</f>
        <v>2.9862199527679177E-2</v>
      </c>
      <c r="F100" s="1">
        <f>NominalPrice!F100/Deflator!J100</f>
        <v>6.4473957992019923E-2</v>
      </c>
      <c r="G100" s="1">
        <f>NominalPrice!G100/Deflator!J100</f>
        <v>0.13755163813209476</v>
      </c>
      <c r="H100" s="1">
        <f>NominalPrice!H100/Deflator!J100</f>
        <v>5.0747673333802132E-2</v>
      </c>
      <c r="I100" s="1"/>
      <c r="J100" s="1"/>
    </row>
    <row r="101" spans="1:10" x14ac:dyDescent="0.2">
      <c r="A101">
        <v>1998</v>
      </c>
      <c r="B101">
        <v>4</v>
      </c>
      <c r="C101" s="1">
        <f>NominalPrice!C101/Deflator!J101</f>
        <v>5.1606091385094408E-2</v>
      </c>
      <c r="D101" s="1">
        <f>NominalPrice!H101/Deflator!J101</f>
        <v>5.0282738142165703E-2</v>
      </c>
      <c r="E101" s="1">
        <f>NominalPrice!E101/Deflator!J101</f>
        <v>2.9496707824313014E-2</v>
      </c>
      <c r="F101" s="1">
        <f>NominalPrice!F101/Deflator!J101</f>
        <v>6.3982340747423039E-2</v>
      </c>
      <c r="G101" s="1">
        <f>NominalPrice!G101/Deflator!J101</f>
        <v>0.13649422330732006</v>
      </c>
      <c r="H101" s="1">
        <f>NominalPrice!H101/Deflator!J101</f>
        <v>5.0282738142165703E-2</v>
      </c>
      <c r="I101" s="1"/>
      <c r="J101" s="1"/>
    </row>
    <row r="102" spans="1:10" x14ac:dyDescent="0.2">
      <c r="A102">
        <v>1998</v>
      </c>
      <c r="B102">
        <v>5</v>
      </c>
      <c r="C102" s="1">
        <f>NominalPrice!C102/Deflator!J102</f>
        <v>5.0897118710635958E-2</v>
      </c>
      <c r="D102" s="1">
        <f>NominalPrice!H102/Deflator!J102</f>
        <v>5.0249312001645161E-2</v>
      </c>
      <c r="E102" s="1">
        <f>NominalPrice!E102/Deflator!J102</f>
        <v>2.8834011969225297E-2</v>
      </c>
      <c r="F102" s="1">
        <f>NominalPrice!F102/Deflator!J102</f>
        <v>6.3424131437795073E-2</v>
      </c>
      <c r="G102" s="1">
        <f>NominalPrice!G102/Deflator!J102</f>
        <v>0.13731342150815931</v>
      </c>
      <c r="H102" s="1">
        <f>NominalPrice!H102/Deflator!J102</f>
        <v>5.0249312001645161E-2</v>
      </c>
      <c r="I102" s="1"/>
      <c r="J102" s="1"/>
    </row>
    <row r="103" spans="1:10" x14ac:dyDescent="0.2">
      <c r="A103">
        <v>1998</v>
      </c>
      <c r="B103">
        <v>6</v>
      </c>
      <c r="C103" s="1">
        <f>NominalPrice!C103/Deflator!J103</f>
        <v>4.9960127755308247E-2</v>
      </c>
      <c r="D103" s="1">
        <f>NominalPrice!H103/Deflator!J103</f>
        <v>4.9080476899891166E-2</v>
      </c>
      <c r="E103" s="1">
        <f>NominalPrice!E103/Deflator!J103</f>
        <v>3.3139377980852792E-2</v>
      </c>
      <c r="F103" s="1">
        <f>NominalPrice!F103/Deflator!J103</f>
        <v>6.1337370559296632E-2</v>
      </c>
      <c r="G103" s="1">
        <f>NominalPrice!G103/Deflator!J103</f>
        <v>0.13782119681117735</v>
      </c>
      <c r="H103" s="1">
        <f>NominalPrice!H103/Deflator!J103</f>
        <v>4.9080476899891166E-2</v>
      </c>
      <c r="I103" s="1"/>
      <c r="J103" s="1"/>
    </row>
    <row r="104" spans="1:10" x14ac:dyDescent="0.2">
      <c r="A104">
        <v>1998</v>
      </c>
      <c r="B104">
        <v>7</v>
      </c>
      <c r="C104" s="1">
        <f>NominalPrice!C104/Deflator!J104</f>
        <v>4.9484254472979258E-2</v>
      </c>
      <c r="D104" s="1">
        <f>NominalPrice!H104/Deflator!J104</f>
        <v>4.7641216387107763E-2</v>
      </c>
      <c r="E104" s="1">
        <f>NominalPrice!E104/Deflator!J104</f>
        <v>3.3680981933471597E-2</v>
      </c>
      <c r="F104" s="1">
        <f>NominalPrice!F104/Deflator!J104</f>
        <v>6.0881322229643813E-2</v>
      </c>
      <c r="G104" s="1">
        <f>NominalPrice!G104/Deflator!J104</f>
        <v>0.13842273295281796</v>
      </c>
      <c r="H104" s="1">
        <f>NominalPrice!H104/Deflator!J104</f>
        <v>4.7641216387107763E-2</v>
      </c>
      <c r="I104" s="1"/>
      <c r="J104" s="1"/>
    </row>
    <row r="105" spans="1:10" x14ac:dyDescent="0.2">
      <c r="A105">
        <v>1998</v>
      </c>
      <c r="B105">
        <v>8</v>
      </c>
      <c r="C105" s="1">
        <f>NominalPrice!C105/Deflator!J105</f>
        <v>4.9792120530288878E-2</v>
      </c>
      <c r="D105" s="1">
        <f>NominalPrice!H105/Deflator!J105</f>
        <v>4.8441531343205578E-2</v>
      </c>
      <c r="E105" s="1">
        <f>NominalPrice!E105/Deflator!J105</f>
        <v>3.1912227344736595E-2</v>
      </c>
      <c r="F105" s="1">
        <f>NominalPrice!F105/Deflator!J105</f>
        <v>6.1167471117872234E-2</v>
      </c>
      <c r="G105" s="1">
        <f>NominalPrice!G105/Deflator!J105</f>
        <v>0.14080388462004667</v>
      </c>
      <c r="H105" s="1">
        <f>NominalPrice!H105/Deflator!J105</f>
        <v>4.8441531343205578E-2</v>
      </c>
      <c r="I105" s="1"/>
      <c r="J105" s="1"/>
    </row>
    <row r="106" spans="1:10" x14ac:dyDescent="0.2">
      <c r="A106">
        <v>1998</v>
      </c>
      <c r="B106">
        <v>9</v>
      </c>
      <c r="C106" s="1">
        <f>NominalPrice!C106/Deflator!J106</f>
        <v>4.958280946710842E-2</v>
      </c>
      <c r="D106" s="1">
        <f>NominalPrice!H106/Deflator!J106</f>
        <v>4.852539153449259E-2</v>
      </c>
      <c r="E106" s="1">
        <f>NominalPrice!E106/Deflator!J106</f>
        <v>3.1544574368131913E-2</v>
      </c>
      <c r="F106" s="1">
        <f>NominalPrice!F106/Deflator!J106</f>
        <v>6.1035428206681813E-2</v>
      </c>
      <c r="G106" s="1">
        <f>NominalPrice!G106/Deflator!J106</f>
        <v>0.13855012660107821</v>
      </c>
      <c r="H106" s="1">
        <f>NominalPrice!H106/Deflator!J106</f>
        <v>4.852539153449259E-2</v>
      </c>
      <c r="I106" s="1"/>
      <c r="J106" s="1"/>
    </row>
    <row r="107" spans="1:10" x14ac:dyDescent="0.2">
      <c r="A107">
        <v>1998</v>
      </c>
      <c r="B107">
        <v>10</v>
      </c>
      <c r="C107" s="1">
        <f>NominalPrice!C107/Deflator!J107</f>
        <v>4.9869052802247314E-2</v>
      </c>
      <c r="D107" s="1">
        <f>NominalPrice!H107/Deflator!J107</f>
        <v>4.8578792127929718E-2</v>
      </c>
      <c r="E107" s="1">
        <f>NominalPrice!E107/Deflator!J107</f>
        <v>2.9204759760319977E-2</v>
      </c>
      <c r="F107" s="1">
        <f>NominalPrice!F107/Deflator!J107</f>
        <v>6.1457724465130883E-2</v>
      </c>
      <c r="G107" s="1">
        <f>NominalPrice!G107/Deflator!J107</f>
        <v>0.13517052648898398</v>
      </c>
      <c r="H107" s="1">
        <f>NominalPrice!H107/Deflator!J107</f>
        <v>4.8578792127929718E-2</v>
      </c>
      <c r="I107" s="1"/>
      <c r="J107" s="1"/>
    </row>
    <row r="108" spans="1:10" x14ac:dyDescent="0.2">
      <c r="A108">
        <v>1998</v>
      </c>
      <c r="B108">
        <v>11</v>
      </c>
      <c r="C108" s="1">
        <f>NominalPrice!C108/Deflator!J108</f>
        <v>5.0590609026245251E-2</v>
      </c>
      <c r="D108" s="1">
        <f>NominalPrice!H108/Deflator!J108</f>
        <v>4.8991070566406128E-2</v>
      </c>
      <c r="E108" s="1">
        <f>NominalPrice!E108/Deflator!J108</f>
        <v>2.8683633643191795E-2</v>
      </c>
      <c r="F108" s="1">
        <f>NominalPrice!F108/Deflator!J108</f>
        <v>6.3107607830012194E-2</v>
      </c>
      <c r="G108" s="1">
        <f>NominalPrice!G108/Deflator!J108</f>
        <v>0.13541215467626871</v>
      </c>
      <c r="H108" s="1">
        <f>NominalPrice!H108/Deflator!J108</f>
        <v>4.8991070566406128E-2</v>
      </c>
      <c r="I108" s="1"/>
      <c r="J108" s="1"/>
    </row>
    <row r="109" spans="1:10" x14ac:dyDescent="0.2">
      <c r="A109">
        <v>1998</v>
      </c>
      <c r="B109">
        <v>12</v>
      </c>
      <c r="C109" s="1">
        <f>NominalPrice!C109/Deflator!J109</f>
        <v>4.9565667292053861E-2</v>
      </c>
      <c r="D109" s="1">
        <f>NominalPrice!H109/Deflator!J109</f>
        <v>4.8071630408141407E-2</v>
      </c>
      <c r="E109" s="1">
        <f>NominalPrice!E109/Deflator!J109</f>
        <v>2.9250122979139873E-2</v>
      </c>
      <c r="F109" s="1">
        <f>NominalPrice!F109/Deflator!J109</f>
        <v>6.2955920385702177E-2</v>
      </c>
      <c r="G109" s="1">
        <f>NominalPrice!G109/Deflator!J109</f>
        <v>0.13556162132056052</v>
      </c>
      <c r="H109" s="1">
        <f>NominalPrice!H109/Deflator!J109</f>
        <v>4.8071630408141407E-2</v>
      </c>
      <c r="I109" s="1"/>
      <c r="J109" s="1"/>
    </row>
    <row r="110" spans="1:10" x14ac:dyDescent="0.2">
      <c r="A110">
        <v>1999</v>
      </c>
      <c r="B110">
        <v>1</v>
      </c>
      <c r="C110" s="1">
        <f>NominalPrice!C110/Deflator!J110</f>
        <v>5.0095569991489779E-2</v>
      </c>
      <c r="D110" s="1">
        <f>NominalPrice!H110/Deflator!J110</f>
        <v>4.9079666827054558E-2</v>
      </c>
      <c r="E110" s="1">
        <f>NominalPrice!E110/Deflator!J110</f>
        <v>2.9051145166532705E-2</v>
      </c>
      <c r="F110" s="1">
        <f>NominalPrice!F110/Deflator!J110</f>
        <v>6.2316014434847918E-2</v>
      </c>
      <c r="G110" s="1">
        <f>NominalPrice!G110/Deflator!J110</f>
        <v>0.13429120188532465</v>
      </c>
      <c r="H110" s="1">
        <f>NominalPrice!H110/Deflator!J110</f>
        <v>4.9079666827054558E-2</v>
      </c>
      <c r="I110" s="1"/>
      <c r="J110" s="1"/>
    </row>
    <row r="111" spans="1:10" x14ac:dyDescent="0.2">
      <c r="A111">
        <v>1999</v>
      </c>
      <c r="B111">
        <v>2</v>
      </c>
      <c r="C111" s="1">
        <f>NominalPrice!C111/Deflator!J111</f>
        <v>5.1125104751594229E-2</v>
      </c>
      <c r="D111" s="1">
        <f>NominalPrice!H111/Deflator!J111</f>
        <v>4.983953981921195E-2</v>
      </c>
      <c r="E111" s="1">
        <f>NominalPrice!E111/Deflator!J111</f>
        <v>3.0050308763112214E-2</v>
      </c>
      <c r="F111" s="1">
        <f>NominalPrice!F111/Deflator!J111</f>
        <v>6.3875442670243518E-2</v>
      </c>
      <c r="G111" s="1">
        <f>NominalPrice!G111/Deflator!J111</f>
        <v>0.13885036174622956</v>
      </c>
      <c r="H111" s="1">
        <f>NominalPrice!H111/Deflator!J111</f>
        <v>4.983953981921195E-2</v>
      </c>
      <c r="I111" s="1"/>
      <c r="J111" s="1"/>
    </row>
    <row r="112" spans="1:10" x14ac:dyDescent="0.2">
      <c r="A112">
        <v>1999</v>
      </c>
      <c r="B112">
        <v>3</v>
      </c>
      <c r="C112" s="1">
        <f>NominalPrice!C112/Deflator!J112</f>
        <v>5.1231342817201875E-2</v>
      </c>
      <c r="D112" s="1">
        <f>NominalPrice!H112/Deflator!J112</f>
        <v>4.9821445033309493E-2</v>
      </c>
      <c r="E112" s="1">
        <f>NominalPrice!E112/Deflator!J112</f>
        <v>2.8940133849566348E-2</v>
      </c>
      <c r="F112" s="1">
        <f>NominalPrice!F112/Deflator!J112</f>
        <v>6.3571966244357403E-2</v>
      </c>
      <c r="G112" s="1">
        <f>NominalPrice!G112/Deflator!J112</f>
        <v>0.14033015611914987</v>
      </c>
      <c r="H112" s="1">
        <f>NominalPrice!H112/Deflator!J112</f>
        <v>4.9821445033309493E-2</v>
      </c>
      <c r="I112" s="1"/>
      <c r="J112" s="1"/>
    </row>
    <row r="113" spans="1:10" x14ac:dyDescent="0.2">
      <c r="A113">
        <v>1999</v>
      </c>
      <c r="B113">
        <v>4</v>
      </c>
      <c r="C113" s="1">
        <f>NominalPrice!C113/Deflator!J113</f>
        <v>4.9641869453992529E-2</v>
      </c>
      <c r="D113" s="1">
        <f>NominalPrice!H113/Deflator!J113</f>
        <v>4.8565454824976512E-2</v>
      </c>
      <c r="E113" s="1">
        <f>NominalPrice!E113/Deflator!J113</f>
        <v>2.979989100180722E-2</v>
      </c>
      <c r="F113" s="1">
        <f>NominalPrice!F113/Deflator!J113</f>
        <v>6.2262422072845824E-2</v>
      </c>
      <c r="G113" s="1">
        <f>NominalPrice!G113/Deflator!J113</f>
        <v>0.13727047681107055</v>
      </c>
      <c r="H113" s="1">
        <f>NominalPrice!H113/Deflator!J113</f>
        <v>4.8565454824976512E-2</v>
      </c>
      <c r="I113" s="1"/>
      <c r="J113" s="1"/>
    </row>
    <row r="114" spans="1:10" x14ac:dyDescent="0.2">
      <c r="A114">
        <v>1999</v>
      </c>
      <c r="B114">
        <v>5</v>
      </c>
      <c r="C114" s="1">
        <f>NominalPrice!C114/Deflator!J114</f>
        <v>5.0201696908264717E-2</v>
      </c>
      <c r="D114" s="1">
        <f>NominalPrice!H114/Deflator!J114</f>
        <v>4.9005363177346044E-2</v>
      </c>
      <c r="E114" s="1">
        <f>NominalPrice!E114/Deflator!J114</f>
        <v>3.813454379218284E-2</v>
      </c>
      <c r="F114" s="1">
        <f>NominalPrice!F114/Deflator!J114</f>
        <v>6.1677227987522586E-2</v>
      </c>
      <c r="G114" s="1">
        <f>NominalPrice!G114/Deflator!J114</f>
        <v>0.14277778316989601</v>
      </c>
      <c r="H114" s="1">
        <f>NominalPrice!H114/Deflator!J114</f>
        <v>4.9005363177346044E-2</v>
      </c>
      <c r="I114" s="1"/>
      <c r="J114" s="1"/>
    </row>
    <row r="115" spans="1:10" x14ac:dyDescent="0.2">
      <c r="A115">
        <v>1999</v>
      </c>
      <c r="B115">
        <v>6</v>
      </c>
      <c r="C115" s="1">
        <f>NominalPrice!C115/Deflator!J115</f>
        <v>4.8914752810132731E-2</v>
      </c>
      <c r="D115" s="1">
        <f>NominalPrice!H115/Deflator!J115</f>
        <v>4.7894385730155038E-2</v>
      </c>
      <c r="E115" s="1">
        <f>NominalPrice!E115/Deflator!J115</f>
        <v>3.0464017351488099E-2</v>
      </c>
      <c r="F115" s="1">
        <f>NominalPrice!F115/Deflator!J115</f>
        <v>6.0603070276766979E-2</v>
      </c>
      <c r="G115" s="1">
        <f>NominalPrice!G115/Deflator!J115</f>
        <v>0.14418595058225875</v>
      </c>
      <c r="H115" s="1">
        <f>NominalPrice!H115/Deflator!J115</f>
        <v>4.7894385730155038E-2</v>
      </c>
      <c r="I115" s="1"/>
      <c r="J115" s="1"/>
    </row>
    <row r="116" spans="1:10" x14ac:dyDescent="0.2">
      <c r="A116">
        <v>1999</v>
      </c>
      <c r="B116">
        <v>7</v>
      </c>
      <c r="C116" s="1">
        <f>NominalPrice!C116/Deflator!J116</f>
        <v>4.8522108272656503E-2</v>
      </c>
      <c r="D116" s="1">
        <f>NominalPrice!H116/Deflator!J116</f>
        <v>4.6901455618044492E-2</v>
      </c>
      <c r="E116" s="1">
        <f>NominalPrice!E116/Deflator!J116</f>
        <v>2.9720217179994866E-2</v>
      </c>
      <c r="F116" s="1">
        <f>NominalPrice!F116/Deflator!J116</f>
        <v>6.0111365396403008E-2</v>
      </c>
      <c r="G116" s="1">
        <f>NominalPrice!G116/Deflator!J116</f>
        <v>0.14476633834534394</v>
      </c>
      <c r="H116" s="1">
        <f>NominalPrice!H116/Deflator!J116</f>
        <v>4.6901455618044492E-2</v>
      </c>
      <c r="I116" s="1"/>
      <c r="J116" s="1"/>
    </row>
    <row r="117" spans="1:10" x14ac:dyDescent="0.2">
      <c r="A117">
        <v>1999</v>
      </c>
      <c r="B117">
        <v>8</v>
      </c>
      <c r="C117" s="1">
        <f>NominalPrice!C117/Deflator!J117</f>
        <v>4.8757746865298032E-2</v>
      </c>
      <c r="D117" s="1">
        <f>NominalPrice!H117/Deflator!J117</f>
        <v>4.7524914607380855E-2</v>
      </c>
      <c r="E117" s="1">
        <f>NominalPrice!E117/Deflator!J117</f>
        <v>4.3347886138075081E-2</v>
      </c>
      <c r="F117" s="1">
        <f>NominalPrice!F117/Deflator!J117</f>
        <v>5.9522778302331804E-2</v>
      </c>
      <c r="G117" s="1">
        <f>NominalPrice!G117/Deflator!J117</f>
        <v>0.14500491871962345</v>
      </c>
      <c r="H117" s="1">
        <f>NominalPrice!H117/Deflator!J117</f>
        <v>4.7524914607380855E-2</v>
      </c>
      <c r="I117" s="1"/>
      <c r="J117" s="1"/>
    </row>
    <row r="118" spans="1:10" x14ac:dyDescent="0.2">
      <c r="A118">
        <v>1999</v>
      </c>
      <c r="B118">
        <v>9</v>
      </c>
      <c r="C118" s="1">
        <f>NominalPrice!C118/Deflator!J118</f>
        <v>4.8317763353826468E-2</v>
      </c>
      <c r="D118" s="1">
        <f>NominalPrice!H118/Deflator!J118</f>
        <v>4.6899085820973997E-2</v>
      </c>
      <c r="E118" s="1">
        <f>NominalPrice!E118/Deflator!J118</f>
        <v>6.1553377045584716E-2</v>
      </c>
      <c r="F118" s="1">
        <f>NominalPrice!F118/Deflator!J118</f>
        <v>5.9325546562449823E-2</v>
      </c>
      <c r="G118" s="1">
        <f>NominalPrice!G118/Deflator!J118</f>
        <v>0.14094120204625654</v>
      </c>
      <c r="H118" s="1">
        <f>NominalPrice!H118/Deflator!J118</f>
        <v>4.6899085820973997E-2</v>
      </c>
      <c r="I118" s="1"/>
      <c r="J118" s="1"/>
    </row>
    <row r="119" spans="1:10" x14ac:dyDescent="0.2">
      <c r="A119">
        <v>1999</v>
      </c>
      <c r="B119">
        <v>10</v>
      </c>
      <c r="C119" s="1">
        <f>NominalPrice!C119/Deflator!J119</f>
        <v>4.8629564504341354E-2</v>
      </c>
      <c r="D119" s="1">
        <f>NominalPrice!H119/Deflator!J119</f>
        <v>4.7630563594708408E-2</v>
      </c>
      <c r="E119" s="1">
        <f>NominalPrice!E119/Deflator!J119</f>
        <v>3.1457493969363808E-2</v>
      </c>
      <c r="F119" s="1">
        <f>NominalPrice!F119/Deflator!J119</f>
        <v>6.0113159585153807E-2</v>
      </c>
      <c r="G119" s="1">
        <f>NominalPrice!G119/Deflator!J119</f>
        <v>0.13915473717170018</v>
      </c>
      <c r="H119" s="1">
        <f>NominalPrice!H119/Deflator!J119</f>
        <v>4.7630563594708408E-2</v>
      </c>
      <c r="I119" s="1"/>
      <c r="J119" s="1"/>
    </row>
    <row r="120" spans="1:10" x14ac:dyDescent="0.2">
      <c r="A120">
        <v>1999</v>
      </c>
      <c r="B120">
        <v>11</v>
      </c>
      <c r="C120" s="1">
        <f>NominalPrice!C120/Deflator!J120</f>
        <v>4.9430850539571816E-2</v>
      </c>
      <c r="D120" s="1">
        <f>NominalPrice!H120/Deflator!J120</f>
        <v>4.8396562186529921E-2</v>
      </c>
      <c r="E120" s="1">
        <f>NominalPrice!E120/Deflator!J120</f>
        <v>3.2341915980361131E-2</v>
      </c>
      <c r="F120" s="1">
        <f>NominalPrice!F120/Deflator!J120</f>
        <v>6.1885794973852014E-2</v>
      </c>
      <c r="G120" s="1">
        <f>NominalPrice!G120/Deflator!J120</f>
        <v>0.13739832627654031</v>
      </c>
      <c r="H120" s="1">
        <f>NominalPrice!H120/Deflator!J120</f>
        <v>4.8396562186529921E-2</v>
      </c>
      <c r="I120" s="1"/>
      <c r="J120" s="1"/>
    </row>
    <row r="121" spans="1:10" x14ac:dyDescent="0.2">
      <c r="A121">
        <v>1999</v>
      </c>
      <c r="B121">
        <v>12</v>
      </c>
      <c r="C121" s="1">
        <f>NominalPrice!C121/Deflator!J121</f>
        <v>4.9089127413563319E-2</v>
      </c>
      <c r="D121" s="1">
        <f>NominalPrice!H121/Deflator!J121</f>
        <v>4.7658767561510398E-2</v>
      </c>
      <c r="E121" s="1">
        <f>NominalPrice!E121/Deflator!J121</f>
        <v>2.8764419848904783E-2</v>
      </c>
      <c r="F121" s="1">
        <f>NominalPrice!F121/Deflator!J121</f>
        <v>6.1857569317635148E-2</v>
      </c>
      <c r="G121" s="1">
        <f>NominalPrice!G121/Deflator!J121</f>
        <v>0.13395814987876592</v>
      </c>
      <c r="H121" s="1">
        <f>NominalPrice!H121/Deflator!J121</f>
        <v>4.7658767561510398E-2</v>
      </c>
      <c r="I121" s="1"/>
      <c r="J121" s="1"/>
    </row>
    <row r="122" spans="1:10" x14ac:dyDescent="0.2">
      <c r="A122">
        <v>2000</v>
      </c>
      <c r="B122">
        <v>1</v>
      </c>
      <c r="C122" s="1">
        <f>NominalPrice!C122/Deflator!J122</f>
        <v>4.9782317078801763E-2</v>
      </c>
      <c r="D122" s="1">
        <f>NominalPrice!H122/Deflator!J122</f>
        <v>4.8738278713187179E-2</v>
      </c>
      <c r="E122" s="1">
        <f>NominalPrice!E122/Deflator!J122</f>
        <v>2.9483113046477792E-2</v>
      </c>
      <c r="F122" s="1">
        <f>NominalPrice!F122/Deflator!J122</f>
        <v>6.2133575781830291E-2</v>
      </c>
      <c r="G122" s="1">
        <f>NominalPrice!G122/Deflator!J122</f>
        <v>0.13274722190607252</v>
      </c>
      <c r="H122" s="1">
        <f>NominalPrice!H122/Deflator!J122</f>
        <v>4.8738278713187179E-2</v>
      </c>
      <c r="I122" s="1"/>
      <c r="J122" s="1"/>
    </row>
    <row r="123" spans="1:10" x14ac:dyDescent="0.2">
      <c r="A123">
        <v>2000</v>
      </c>
      <c r="B123">
        <v>2</v>
      </c>
      <c r="C123" s="1">
        <f>NominalPrice!C123/Deflator!J123</f>
        <v>5.1530777713141185E-2</v>
      </c>
      <c r="D123" s="1">
        <f>NominalPrice!H123/Deflator!J123</f>
        <v>5.0427667291364942E-2</v>
      </c>
      <c r="E123" s="1">
        <f>NominalPrice!E123/Deflator!J123</f>
        <v>3.2064064736837095E-2</v>
      </c>
      <c r="F123" s="1">
        <f>NominalPrice!F123/Deflator!J123</f>
        <v>6.1509494599177351E-2</v>
      </c>
      <c r="G123" s="1">
        <f>NominalPrice!G123/Deflator!J123</f>
        <v>0.13555712804293296</v>
      </c>
      <c r="H123" s="1">
        <f>NominalPrice!H123/Deflator!J123</f>
        <v>5.0427667291364942E-2</v>
      </c>
      <c r="I123" s="1"/>
      <c r="J123" s="1"/>
    </row>
    <row r="124" spans="1:10" x14ac:dyDescent="0.2">
      <c r="A124">
        <v>2000</v>
      </c>
      <c r="B124">
        <v>3</v>
      </c>
      <c r="C124" s="1">
        <f>NominalPrice!C124/Deflator!J124</f>
        <v>5.0232402034926842E-2</v>
      </c>
      <c r="D124" s="1">
        <f>NominalPrice!H124/Deflator!J124</f>
        <v>4.8872078672407643E-2</v>
      </c>
      <c r="E124" s="1">
        <f>NominalPrice!E124/Deflator!J124</f>
        <v>3.0226302803770352E-2</v>
      </c>
      <c r="F124" s="1">
        <f>NominalPrice!F124/Deflator!J124</f>
        <v>6.2764366273813432E-2</v>
      </c>
      <c r="G124" s="1">
        <f>NominalPrice!G124/Deflator!J124</f>
        <v>0.13768421057766717</v>
      </c>
      <c r="H124" s="1">
        <f>NominalPrice!H124/Deflator!J124</f>
        <v>4.8872078672407643E-2</v>
      </c>
      <c r="I124" s="1"/>
      <c r="J124" s="1"/>
    </row>
    <row r="125" spans="1:10" x14ac:dyDescent="0.2">
      <c r="A125">
        <v>2000</v>
      </c>
      <c r="B125">
        <v>4</v>
      </c>
      <c r="C125" s="1">
        <f>NominalPrice!C125/Deflator!J125</f>
        <v>4.9772946620822704E-2</v>
      </c>
      <c r="D125" s="1">
        <f>NominalPrice!H125/Deflator!J125</f>
        <v>4.9076986670951332E-2</v>
      </c>
      <c r="E125" s="1">
        <f>NominalPrice!E125/Deflator!J125</f>
        <v>3.3878932963576774E-2</v>
      </c>
      <c r="F125" s="1">
        <f>NominalPrice!F125/Deflator!J125</f>
        <v>6.2214673305973314E-2</v>
      </c>
      <c r="G125" s="1">
        <f>NominalPrice!G125/Deflator!J125</f>
        <v>0.13788991683301574</v>
      </c>
      <c r="H125" s="1">
        <f>NominalPrice!H125/Deflator!J125</f>
        <v>4.9076986670951332E-2</v>
      </c>
      <c r="I125" s="1"/>
      <c r="J125" s="1"/>
    </row>
    <row r="126" spans="1:10" x14ac:dyDescent="0.2">
      <c r="A126">
        <v>2000</v>
      </c>
      <c r="B126">
        <v>5</v>
      </c>
      <c r="C126" s="1">
        <f>NominalPrice!C126/Deflator!J126</f>
        <v>4.9502533283252423E-2</v>
      </c>
      <c r="D126" s="1">
        <f>NominalPrice!H126/Deflator!J126</f>
        <v>4.8380714765149671E-2</v>
      </c>
      <c r="E126" s="1">
        <f>NominalPrice!E126/Deflator!J126</f>
        <v>3.1127531092919724E-2</v>
      </c>
      <c r="F126" s="1">
        <f>NominalPrice!F126/Deflator!J126</f>
        <v>6.1064263450297925E-2</v>
      </c>
      <c r="G126" s="1">
        <f>NominalPrice!G126/Deflator!J126</f>
        <v>0.13926556226102854</v>
      </c>
      <c r="H126" s="1">
        <f>NominalPrice!H126/Deflator!J126</f>
        <v>4.8380714765149671E-2</v>
      </c>
      <c r="I126" s="1"/>
      <c r="J126" s="1"/>
    </row>
    <row r="127" spans="1:10" x14ac:dyDescent="0.2">
      <c r="A127">
        <v>2000</v>
      </c>
      <c r="B127">
        <v>6</v>
      </c>
      <c r="C127" s="1">
        <f>NominalPrice!C127/Deflator!J127</f>
        <v>4.9383390528917707E-2</v>
      </c>
      <c r="D127" s="1">
        <f>NominalPrice!H127/Deflator!J127</f>
        <v>4.883903480858498E-2</v>
      </c>
      <c r="E127" s="1">
        <f>NominalPrice!E127/Deflator!J127</f>
        <v>3.7078299132754976E-2</v>
      </c>
      <c r="F127" s="1">
        <f>NominalPrice!F127/Deflator!J127</f>
        <v>6.0283912644257961E-2</v>
      </c>
      <c r="G127" s="1">
        <f>NominalPrice!G127/Deflator!J127</f>
        <v>0.14112101134948346</v>
      </c>
      <c r="H127" s="1">
        <f>NominalPrice!H127/Deflator!J127</f>
        <v>4.883903480858498E-2</v>
      </c>
      <c r="I127" s="1"/>
      <c r="J127" s="1"/>
    </row>
    <row r="128" spans="1:10" x14ac:dyDescent="0.2">
      <c r="A128">
        <v>2000</v>
      </c>
      <c r="B128">
        <v>7</v>
      </c>
      <c r="C128" s="1">
        <f>NominalPrice!C128/Deflator!J128</f>
        <v>5.0384442553876037E-2</v>
      </c>
      <c r="D128" s="1">
        <f>NominalPrice!H128/Deflator!J128</f>
        <v>4.8076435001676056E-2</v>
      </c>
      <c r="E128" s="1">
        <f>NominalPrice!E128/Deflator!J128</f>
        <v>3.9896794052316831E-2</v>
      </c>
      <c r="F128" s="1">
        <f>NominalPrice!F128/Deflator!J128</f>
        <v>6.1228855704619875E-2</v>
      </c>
      <c r="G128" s="1">
        <f>NominalPrice!G128/Deflator!J128</f>
        <v>0.14177488157491261</v>
      </c>
      <c r="H128" s="1">
        <f>NominalPrice!H128/Deflator!J128</f>
        <v>4.8076435001676056E-2</v>
      </c>
      <c r="I128" s="1"/>
      <c r="J128" s="1"/>
    </row>
    <row r="129" spans="1:14" x14ac:dyDescent="0.2">
      <c r="A129">
        <v>2000</v>
      </c>
      <c r="B129">
        <v>8</v>
      </c>
      <c r="C129" s="1">
        <f>NominalPrice!C129/Deflator!J129</f>
        <v>5.0530063051497279E-2</v>
      </c>
      <c r="D129" s="1">
        <f>NominalPrice!H129/Deflator!J129</f>
        <v>4.9246418505656364E-2</v>
      </c>
      <c r="E129" s="1">
        <f>NominalPrice!E129/Deflator!J129</f>
        <v>3.6358334499503119E-2</v>
      </c>
      <c r="F129" s="1">
        <f>NominalPrice!F129/Deflator!J129</f>
        <v>6.1249446274150104E-2</v>
      </c>
      <c r="G129" s="1">
        <f>NominalPrice!G129/Deflator!J129</f>
        <v>0.14103356838297901</v>
      </c>
      <c r="H129" s="1">
        <f>NominalPrice!H129/Deflator!J129</f>
        <v>4.9246418505656364E-2</v>
      </c>
      <c r="I129" s="1"/>
      <c r="J129" s="1"/>
    </row>
    <row r="130" spans="1:14" x14ac:dyDescent="0.2">
      <c r="A130">
        <v>2000</v>
      </c>
      <c r="B130">
        <v>9</v>
      </c>
      <c r="C130" s="1">
        <f>NominalPrice!C130/Deflator!J130</f>
        <v>4.8238235250551029E-2</v>
      </c>
      <c r="D130" s="1">
        <f>NominalPrice!H130/Deflator!J130</f>
        <v>4.6624547779051749E-2</v>
      </c>
      <c r="E130" s="1">
        <f>NominalPrice!E130/Deflator!J130</f>
        <v>4.0697990653472876E-2</v>
      </c>
      <c r="F130" s="1">
        <f>NominalPrice!F130/Deflator!J130</f>
        <v>5.906771983474908E-2</v>
      </c>
      <c r="G130" s="1">
        <f>NominalPrice!G130/Deflator!J130</f>
        <v>0.14221467699126594</v>
      </c>
      <c r="H130" s="1">
        <f>NominalPrice!H130/Deflator!J130</f>
        <v>4.6624547779051749E-2</v>
      </c>
      <c r="I130" s="1"/>
      <c r="J130" s="1"/>
    </row>
    <row r="131" spans="1:14" x14ac:dyDescent="0.2">
      <c r="A131">
        <v>2000</v>
      </c>
      <c r="B131">
        <v>10</v>
      </c>
      <c r="C131" s="1">
        <f>NominalPrice!C131/Deflator!J131</f>
        <v>4.8624738548962466E-2</v>
      </c>
      <c r="D131" s="1">
        <f>NominalPrice!H131/Deflator!J131</f>
        <v>4.7417142369116816E-2</v>
      </c>
      <c r="E131" s="1">
        <f>NominalPrice!E131/Deflator!J131</f>
        <v>4.2968850891626366E-2</v>
      </c>
      <c r="F131" s="1">
        <f>NominalPrice!F131/Deflator!J131</f>
        <v>5.9652058256545126E-2</v>
      </c>
      <c r="G131" s="1">
        <f>NominalPrice!G131/Deflator!J131</f>
        <v>0.13619202321068349</v>
      </c>
      <c r="H131" s="1">
        <f>NominalPrice!H131/Deflator!J131</f>
        <v>4.7417142369116816E-2</v>
      </c>
      <c r="I131" s="1"/>
      <c r="J131" s="1"/>
    </row>
    <row r="132" spans="1:14" x14ac:dyDescent="0.2">
      <c r="A132">
        <v>2000</v>
      </c>
      <c r="B132">
        <v>11</v>
      </c>
      <c r="C132" s="1">
        <f>NominalPrice!C132/Deflator!J132</f>
        <v>4.9175493511227152E-2</v>
      </c>
      <c r="D132" s="1">
        <f>NominalPrice!H132/Deflator!J132</f>
        <v>4.8018847216098351E-2</v>
      </c>
      <c r="E132" s="1">
        <f>NominalPrice!E132/Deflator!J132</f>
        <v>3.0993741853528309E-2</v>
      </c>
      <c r="F132" s="1">
        <f>NominalPrice!F132/Deflator!J132</f>
        <v>6.1375223133686332E-2</v>
      </c>
      <c r="G132" s="1">
        <f>NominalPrice!G132/Deflator!J132</f>
        <v>0.12670362014557185</v>
      </c>
      <c r="H132" s="1">
        <f>NominalPrice!H132/Deflator!J132</f>
        <v>4.8018847216098351E-2</v>
      </c>
      <c r="I132" s="1"/>
      <c r="J132" s="1"/>
    </row>
    <row r="133" spans="1:14" x14ac:dyDescent="0.2">
      <c r="A133">
        <v>2000</v>
      </c>
      <c r="B133">
        <v>12</v>
      </c>
      <c r="C133" s="1">
        <f>NominalPrice!C133/Deflator!J133</f>
        <v>4.9153990136713524E-2</v>
      </c>
      <c r="D133" s="1">
        <f>NominalPrice!H133/Deflator!J133</f>
        <v>4.794666528788992E-2</v>
      </c>
      <c r="E133" s="1">
        <f>NominalPrice!E133/Deflator!J133</f>
        <v>2.9418977188049745E-2</v>
      </c>
      <c r="F133" s="1">
        <f>NominalPrice!F133/Deflator!J133</f>
        <v>6.0542577375429348E-2</v>
      </c>
      <c r="G133" s="1">
        <f>NominalPrice!G133/Deflator!J133</f>
        <v>0.13074668457905878</v>
      </c>
      <c r="H133" s="1">
        <f>NominalPrice!H133/Deflator!J133</f>
        <v>4.794666528788992E-2</v>
      </c>
      <c r="I133" s="1"/>
      <c r="J133" s="1"/>
    </row>
    <row r="134" spans="1:14" x14ac:dyDescent="0.2">
      <c r="A134">
        <v>2001</v>
      </c>
      <c r="B134">
        <v>1</v>
      </c>
      <c r="C134" s="1">
        <f>NominalPrice!C134/Deflator!J134</f>
        <v>5.0736622939456535E-2</v>
      </c>
      <c r="D134" s="1">
        <f>NominalPrice!H134/Deflator!J134</f>
        <v>4.9807283597020968E-2</v>
      </c>
      <c r="E134" s="1">
        <f>NominalPrice!E134/Deflator!J134</f>
        <v>3.9541350034237997E-2</v>
      </c>
      <c r="F134" s="1">
        <f>NominalPrice!F134/Deflator!J134</f>
        <v>6.0109721865264976E-2</v>
      </c>
      <c r="G134" s="1">
        <f>NominalPrice!G134/Deflator!J134</f>
        <v>0.1300921887405819</v>
      </c>
      <c r="H134" s="1">
        <f>NominalPrice!H134/Deflator!J134</f>
        <v>4.9807283597020968E-2</v>
      </c>
      <c r="I134" s="1"/>
      <c r="J134" s="1"/>
    </row>
    <row r="135" spans="1:14" x14ac:dyDescent="0.2">
      <c r="A135">
        <v>2001</v>
      </c>
      <c r="B135">
        <v>2</v>
      </c>
      <c r="C135" s="1">
        <f>NominalPrice!C135/Deflator!J135</f>
        <v>5.1385158010938979E-2</v>
      </c>
      <c r="D135" s="1">
        <f>NominalPrice!H135/Deflator!J135</f>
        <v>5.0450334759011652E-2</v>
      </c>
      <c r="E135" s="1">
        <f>NominalPrice!E135/Deflator!J135</f>
        <v>3.0619137663735724E-2</v>
      </c>
      <c r="F135" s="1">
        <f>NominalPrice!F135/Deflator!J135</f>
        <v>6.1581311692385558E-2</v>
      </c>
      <c r="G135" s="1">
        <f>NominalPrice!G135/Deflator!J135</f>
        <v>0.13269166133065441</v>
      </c>
      <c r="H135" s="1">
        <f>NominalPrice!H135/Deflator!J135</f>
        <v>5.0450334759011652E-2</v>
      </c>
      <c r="I135" s="1"/>
      <c r="J135" s="1"/>
    </row>
    <row r="136" spans="1:14" x14ac:dyDescent="0.2">
      <c r="A136">
        <v>2001</v>
      </c>
      <c r="B136">
        <v>3</v>
      </c>
      <c r="C136" s="1">
        <f>NominalPrice!C136/Deflator!J136</f>
        <v>5.0769126843003852E-2</v>
      </c>
      <c r="D136" s="1">
        <f>NominalPrice!H136/Deflator!J136</f>
        <v>4.9829113620982378E-2</v>
      </c>
      <c r="E136" s="1">
        <f>NominalPrice!E136/Deflator!J136</f>
        <v>3.0562416963880967E-2</v>
      </c>
      <c r="F136" s="1">
        <f>NominalPrice!F136/Deflator!J136</f>
        <v>6.2766984755977653E-2</v>
      </c>
      <c r="G136" s="1">
        <f>NominalPrice!G136/Deflator!J136</f>
        <v>0.13419655512337039</v>
      </c>
      <c r="H136" s="1">
        <f>NominalPrice!H136/Deflator!J136</f>
        <v>4.9829113620982378E-2</v>
      </c>
      <c r="I136" s="1"/>
      <c r="J136" s="1"/>
      <c r="K136" s="4"/>
      <c r="L136" s="4"/>
      <c r="M136" s="4"/>
      <c r="N136" s="4"/>
    </row>
    <row r="137" spans="1:14" x14ac:dyDescent="0.2">
      <c r="A137">
        <v>2001</v>
      </c>
      <c r="B137">
        <v>4</v>
      </c>
      <c r="C137" s="1">
        <f>NominalPrice!C137/Deflator!J137</f>
        <v>5.2839782868076335E-2</v>
      </c>
      <c r="D137" s="1">
        <f>NominalPrice!H137/Deflator!J137</f>
        <v>5.2341386419051554E-2</v>
      </c>
      <c r="E137" s="1">
        <f>NominalPrice!E137/Deflator!J137</f>
        <v>3.9150613738013318E-2</v>
      </c>
      <c r="F137" s="1">
        <f>NominalPrice!F137/Deflator!J137</f>
        <v>6.4521993532156902E-2</v>
      </c>
      <c r="G137" s="1">
        <f>NominalPrice!G137/Deflator!J137</f>
        <v>0.13876484817570611</v>
      </c>
      <c r="H137" s="1">
        <f>NominalPrice!H137/Deflator!J137</f>
        <v>5.2341386419051554E-2</v>
      </c>
      <c r="I137" s="1"/>
      <c r="J137" s="1"/>
    </row>
    <row r="138" spans="1:14" x14ac:dyDescent="0.2">
      <c r="A138">
        <v>2001</v>
      </c>
      <c r="B138">
        <v>5</v>
      </c>
      <c r="C138" s="1">
        <f>NominalPrice!C138/Deflator!J138</f>
        <v>5.2491529636269629E-2</v>
      </c>
      <c r="D138" s="1">
        <f>NominalPrice!H138/Deflator!J138</f>
        <v>5.1040662344473471E-2</v>
      </c>
      <c r="E138" s="1">
        <f>NominalPrice!E138/Deflator!J138</f>
        <v>3.4135641534510465E-2</v>
      </c>
      <c r="F138" s="1">
        <f>NominalPrice!F138/Deflator!J138</f>
        <v>6.3645617524290099E-2</v>
      </c>
      <c r="G138" s="1">
        <f>NominalPrice!G138/Deflator!J138</f>
        <v>0.14087088805184136</v>
      </c>
      <c r="H138" s="1">
        <f>NominalPrice!H138/Deflator!J138</f>
        <v>5.1040662344473471E-2</v>
      </c>
      <c r="I138" s="1"/>
      <c r="J138" s="1"/>
    </row>
    <row r="139" spans="1:14" x14ac:dyDescent="0.2">
      <c r="A139">
        <v>2001</v>
      </c>
      <c r="B139">
        <v>6</v>
      </c>
      <c r="C139" s="1">
        <f>NominalPrice!C139/Deflator!J139</f>
        <v>5.1483041208742551E-2</v>
      </c>
      <c r="D139" s="1">
        <f>NominalPrice!H139/Deflator!J139</f>
        <v>5.0719059521196139E-2</v>
      </c>
      <c r="E139" s="1">
        <f>NominalPrice!E139/Deflator!J139</f>
        <v>3.6246380221072676E-2</v>
      </c>
      <c r="F139" s="1">
        <f>NominalPrice!F139/Deflator!J139</f>
        <v>6.2011012059492568E-2</v>
      </c>
      <c r="G139" s="1">
        <f>NominalPrice!G139/Deflator!J139</f>
        <v>0.13990443573189157</v>
      </c>
      <c r="H139" s="1">
        <f>NominalPrice!H139/Deflator!J139</f>
        <v>5.0719059521196139E-2</v>
      </c>
      <c r="I139" s="1"/>
      <c r="J139" s="1"/>
    </row>
    <row r="140" spans="1:14" x14ac:dyDescent="0.2">
      <c r="A140">
        <v>2001</v>
      </c>
      <c r="B140">
        <v>7</v>
      </c>
      <c r="C140" s="1">
        <f>NominalPrice!C140/Deflator!J140</f>
        <v>5.16654370285035E-2</v>
      </c>
      <c r="D140" s="1">
        <f>NominalPrice!H140/Deflator!J140</f>
        <v>5.0282737325575526E-2</v>
      </c>
      <c r="E140" s="1">
        <f>NominalPrice!E140/Deflator!J140</f>
        <v>3.5149494092251703E-2</v>
      </c>
      <c r="F140" s="1">
        <f>NominalPrice!F140/Deflator!J140</f>
        <v>6.2128333896351542E-2</v>
      </c>
      <c r="G140" s="1">
        <f>NominalPrice!G140/Deflator!J140</f>
        <v>0.14028308870897313</v>
      </c>
      <c r="H140" s="1">
        <f>NominalPrice!H140/Deflator!J140</f>
        <v>5.0282737325575526E-2</v>
      </c>
      <c r="I140" s="1"/>
      <c r="J140" s="1"/>
    </row>
    <row r="141" spans="1:14" x14ac:dyDescent="0.2">
      <c r="A141">
        <v>2001</v>
      </c>
      <c r="B141">
        <v>8</v>
      </c>
      <c r="C141" s="1">
        <f>NominalPrice!C141/Deflator!J141</f>
        <v>5.1631701707485697E-2</v>
      </c>
      <c r="D141" s="1">
        <f>NominalPrice!H141/Deflator!J141</f>
        <v>5.0595238909158305E-2</v>
      </c>
      <c r="E141" s="1">
        <f>NominalPrice!E141/Deflator!J141</f>
        <v>3.8181145369665714E-2</v>
      </c>
      <c r="F141" s="1">
        <f>NominalPrice!F141/Deflator!J141</f>
        <v>6.20618074119869E-2</v>
      </c>
      <c r="G141" s="1">
        <f>NominalPrice!G141/Deflator!J141</f>
        <v>0.14221179876619203</v>
      </c>
      <c r="H141" s="1">
        <f>NominalPrice!H141/Deflator!J141</f>
        <v>5.0595238909158305E-2</v>
      </c>
      <c r="I141" s="1"/>
      <c r="J141" s="1"/>
    </row>
    <row r="142" spans="1:14" x14ac:dyDescent="0.2">
      <c r="A142">
        <v>2001</v>
      </c>
      <c r="B142">
        <v>9</v>
      </c>
      <c r="C142" s="1">
        <f>NominalPrice!C142/Deflator!J142</f>
        <v>5.0840577025317892E-2</v>
      </c>
      <c r="D142" s="1">
        <f>NominalPrice!H142/Deflator!J142</f>
        <v>4.9846970627633852E-2</v>
      </c>
      <c r="E142" s="1">
        <f>NominalPrice!E142/Deflator!J142</f>
        <v>3.4742431563135667E-2</v>
      </c>
      <c r="F142" s="1">
        <f>NominalPrice!F142/Deflator!J142</f>
        <v>6.1558988188187731E-2</v>
      </c>
      <c r="G142" s="1">
        <f>NominalPrice!G142/Deflator!J142</f>
        <v>0.13937278369782344</v>
      </c>
      <c r="H142" s="1">
        <f>NominalPrice!H142/Deflator!J142</f>
        <v>4.9846970627633852E-2</v>
      </c>
      <c r="I142" s="1"/>
      <c r="J142" s="1"/>
    </row>
    <row r="143" spans="1:14" x14ac:dyDescent="0.2">
      <c r="A143">
        <v>2001</v>
      </c>
      <c r="B143">
        <v>10</v>
      </c>
      <c r="C143" s="1">
        <f>NominalPrice!C143/Deflator!J143</f>
        <v>5.2599396580358414E-2</v>
      </c>
      <c r="D143" s="1">
        <f>NominalPrice!H143/Deflator!J143</f>
        <v>5.1653430149496644E-2</v>
      </c>
      <c r="E143" s="1">
        <f>NominalPrice!E143/Deflator!J143</f>
        <v>3.3525550890034998E-2</v>
      </c>
      <c r="F143" s="1">
        <f>NominalPrice!F143/Deflator!J143</f>
        <v>6.32443490759413E-2</v>
      </c>
      <c r="G143" s="1">
        <f>NominalPrice!G143/Deflator!J143</f>
        <v>0.13673801616017842</v>
      </c>
      <c r="H143" s="1">
        <f>NominalPrice!H143/Deflator!J143</f>
        <v>5.1653430149496644E-2</v>
      </c>
      <c r="I143" s="1"/>
      <c r="J143" s="1"/>
    </row>
    <row r="144" spans="1:14" x14ac:dyDescent="0.2">
      <c r="A144">
        <v>2001</v>
      </c>
      <c r="B144">
        <v>11</v>
      </c>
      <c r="C144" s="1">
        <f>NominalPrice!C144/Deflator!J144</f>
        <v>5.3079270551801977E-2</v>
      </c>
      <c r="D144" s="1">
        <f>NominalPrice!H144/Deflator!J144</f>
        <v>5.2269203734053603E-2</v>
      </c>
      <c r="E144" s="1">
        <f>NominalPrice!E144/Deflator!J144</f>
        <v>3.3003880987751498E-2</v>
      </c>
      <c r="F144" s="1">
        <f>NominalPrice!F144/Deflator!J144</f>
        <v>6.4371141469938317E-2</v>
      </c>
      <c r="G144" s="1">
        <f>NominalPrice!G144/Deflator!J144</f>
        <v>0.1379346549473984</v>
      </c>
      <c r="H144" s="1">
        <f>NominalPrice!H144/Deflator!J144</f>
        <v>5.2269203734053603E-2</v>
      </c>
      <c r="I144" s="1"/>
      <c r="J144" s="1"/>
    </row>
    <row r="145" spans="1:10" x14ac:dyDescent="0.2">
      <c r="A145">
        <v>2001</v>
      </c>
      <c r="B145">
        <v>12</v>
      </c>
      <c r="C145" s="1">
        <f>NominalPrice!C145/Deflator!J145</f>
        <v>5.2031346644187342E-2</v>
      </c>
      <c r="D145" s="1">
        <f>NominalPrice!H145/Deflator!J145</f>
        <v>5.0624706126467994E-2</v>
      </c>
      <c r="E145" s="1">
        <f>NominalPrice!E145/Deflator!J145</f>
        <v>4.1739059093410635E-2</v>
      </c>
      <c r="F145" s="1">
        <f>NominalPrice!F145/Deflator!J145</f>
        <v>6.4590262904698451E-2</v>
      </c>
      <c r="G145" s="1">
        <f>NominalPrice!G145/Deflator!J145</f>
        <v>0.13542938778067412</v>
      </c>
      <c r="H145" s="1">
        <f>NominalPrice!H145/Deflator!J145</f>
        <v>5.0624706126467994E-2</v>
      </c>
      <c r="I145" s="1"/>
      <c r="J145" s="1"/>
    </row>
    <row r="146" spans="1:10" x14ac:dyDescent="0.2">
      <c r="A146">
        <f t="shared" ref="A146:A209" si="0">A134+1</f>
        <v>2002</v>
      </c>
      <c r="B146">
        <f t="shared" ref="B146:B209" si="1">B134</f>
        <v>1</v>
      </c>
      <c r="C146" s="1">
        <f>NominalPrice!C146/Deflator!J146</f>
        <v>5.6908688698493685E-2</v>
      </c>
      <c r="D146" s="1">
        <f>NominalPrice!H146/Deflator!J146</f>
        <v>5.6580514371219887E-2</v>
      </c>
      <c r="E146" s="1">
        <f>NominalPrice!E146/Deflator!J146</f>
        <v>3.6596551142788175E-2</v>
      </c>
      <c r="F146" s="1">
        <f>NominalPrice!F146/Deflator!J146</f>
        <v>6.7347444976696202E-2</v>
      </c>
      <c r="G146" s="1">
        <f>NominalPrice!G146/Deflator!J146</f>
        <v>0.13439159262956171</v>
      </c>
      <c r="H146" s="1">
        <f>NominalPrice!H146/Deflator!J146</f>
        <v>5.6580514371219887E-2</v>
      </c>
      <c r="I146" s="1"/>
      <c r="J146" s="1"/>
    </row>
    <row r="147" spans="1:10" x14ac:dyDescent="0.2">
      <c r="A147">
        <f t="shared" si="0"/>
        <v>2002</v>
      </c>
      <c r="B147">
        <f t="shared" si="1"/>
        <v>2</v>
      </c>
      <c r="C147" s="1">
        <f>NominalPrice!C147/Deflator!J147</f>
        <v>5.7348213651976773E-2</v>
      </c>
      <c r="D147" s="1">
        <f>NominalPrice!H147/Deflator!J147</f>
        <v>5.6450264812695924E-2</v>
      </c>
      <c r="E147" s="1">
        <f>NominalPrice!E147/Deflator!J147</f>
        <v>3.6073207070779448E-2</v>
      </c>
      <c r="F147" s="1">
        <f>NominalPrice!F147/Deflator!J147</f>
        <v>6.8619013604739099E-2</v>
      </c>
      <c r="G147" s="1">
        <f>NominalPrice!G147/Deflator!J147</f>
        <v>0.13735809174891805</v>
      </c>
      <c r="H147" s="1">
        <f>NominalPrice!H147/Deflator!J147</f>
        <v>5.6450264812695924E-2</v>
      </c>
      <c r="I147" s="1"/>
      <c r="J147" s="1"/>
    </row>
    <row r="148" spans="1:10" x14ac:dyDescent="0.2">
      <c r="A148">
        <f t="shared" si="0"/>
        <v>2002</v>
      </c>
      <c r="B148">
        <f t="shared" si="1"/>
        <v>3</v>
      </c>
      <c r="C148" s="1">
        <f>NominalPrice!C148/Deflator!J148</f>
        <v>5.7383495864687023E-2</v>
      </c>
      <c r="D148" s="1">
        <f>NominalPrice!H148/Deflator!J148</f>
        <v>5.6347219622584682E-2</v>
      </c>
      <c r="E148" s="1">
        <f>NominalPrice!E148/Deflator!J148</f>
        <v>3.7426730015530374E-2</v>
      </c>
      <c r="F148" s="1">
        <f>NominalPrice!F148/Deflator!J148</f>
        <v>6.8259221504629888E-2</v>
      </c>
      <c r="G148" s="1">
        <f>NominalPrice!G148/Deflator!J148</f>
        <v>0.13959405310650624</v>
      </c>
      <c r="H148" s="1">
        <f>NominalPrice!H148/Deflator!J148</f>
        <v>5.6347219622584682E-2</v>
      </c>
      <c r="I148" s="1"/>
      <c r="J148" s="1"/>
    </row>
    <row r="149" spans="1:10" x14ac:dyDescent="0.2">
      <c r="A149">
        <f t="shared" si="0"/>
        <v>2002</v>
      </c>
      <c r="B149">
        <f t="shared" si="1"/>
        <v>4</v>
      </c>
      <c r="C149" s="1">
        <f>NominalPrice!C149/Deflator!J149</f>
        <v>5.5670824330771286E-2</v>
      </c>
      <c r="D149" s="1">
        <f>NominalPrice!H149/Deflator!J149</f>
        <v>5.4574640720257014E-2</v>
      </c>
      <c r="E149" s="1">
        <f>NominalPrice!E149/Deflator!J149</f>
        <v>4.4196066619495565E-2</v>
      </c>
      <c r="F149" s="1">
        <f>NominalPrice!F149/Deflator!J149</f>
        <v>6.7058592308685952E-2</v>
      </c>
      <c r="G149" s="1">
        <f>NominalPrice!G149/Deflator!J149</f>
        <v>0.13946744099103689</v>
      </c>
      <c r="H149" s="1">
        <f>NominalPrice!H149/Deflator!J149</f>
        <v>5.4574640720257014E-2</v>
      </c>
      <c r="I149" s="1"/>
      <c r="J149" s="1"/>
    </row>
    <row r="150" spans="1:10" x14ac:dyDescent="0.2">
      <c r="A150">
        <f t="shared" si="0"/>
        <v>2002</v>
      </c>
      <c r="B150">
        <f t="shared" si="1"/>
        <v>5</v>
      </c>
      <c r="C150" s="1">
        <f>NominalPrice!C150/Deflator!J150</f>
        <v>5.5588241297156032E-2</v>
      </c>
      <c r="D150" s="1">
        <f>NominalPrice!H150/Deflator!J150</f>
        <v>5.4541563672223924E-2</v>
      </c>
      <c r="E150" s="1">
        <f>NominalPrice!E150/Deflator!J150</f>
        <v>3.6093611105538055E-2</v>
      </c>
      <c r="F150" s="1">
        <f>NominalPrice!F150/Deflator!J150</f>
        <v>6.6023603388019741E-2</v>
      </c>
      <c r="G150" s="1">
        <f>NominalPrice!G150/Deflator!J150</f>
        <v>0.14038762421786741</v>
      </c>
      <c r="H150" s="1">
        <f>NominalPrice!H150/Deflator!J150</f>
        <v>5.4541563672223924E-2</v>
      </c>
      <c r="I150" s="1"/>
      <c r="J150" s="1"/>
    </row>
    <row r="151" spans="1:10" x14ac:dyDescent="0.2">
      <c r="A151">
        <f t="shared" si="0"/>
        <v>2002</v>
      </c>
      <c r="B151">
        <f t="shared" si="1"/>
        <v>6</v>
      </c>
      <c r="C151" s="1">
        <f>NominalPrice!C151/Deflator!J151</f>
        <v>5.4299425172517228E-2</v>
      </c>
      <c r="D151" s="1">
        <f>NominalPrice!H151/Deflator!J151</f>
        <v>5.339539302217397E-2</v>
      </c>
      <c r="E151" s="1">
        <f>NominalPrice!E151/Deflator!J151</f>
        <v>3.5193816128375993E-2</v>
      </c>
      <c r="F151" s="1">
        <f>NominalPrice!F151/Deflator!J151</f>
        <v>6.4890657016533668E-2</v>
      </c>
      <c r="G151" s="1">
        <f>NominalPrice!G151/Deflator!J151</f>
        <v>0.14117819365915696</v>
      </c>
      <c r="H151" s="1">
        <f>NominalPrice!H151/Deflator!J151</f>
        <v>5.339539302217397E-2</v>
      </c>
      <c r="I151" s="1"/>
      <c r="J151" s="1"/>
    </row>
    <row r="152" spans="1:10" x14ac:dyDescent="0.2">
      <c r="A152">
        <f t="shared" si="0"/>
        <v>2002</v>
      </c>
      <c r="B152">
        <f t="shared" si="1"/>
        <v>7</v>
      </c>
      <c r="C152" s="1">
        <f>NominalPrice!C152/Deflator!J152</f>
        <v>5.4358699999798844E-2</v>
      </c>
      <c r="D152" s="1">
        <f>NominalPrice!H152/Deflator!J152</f>
        <v>5.2673758548726073E-2</v>
      </c>
      <c r="E152" s="1">
        <f>NominalPrice!E152/Deflator!J152</f>
        <v>3.6300837682563022E-2</v>
      </c>
      <c r="F152" s="1">
        <f>NominalPrice!F152/Deflator!J152</f>
        <v>6.4830126662302007E-2</v>
      </c>
      <c r="G152" s="1">
        <f>NominalPrice!G152/Deflator!J152</f>
        <v>0.14080700518271094</v>
      </c>
      <c r="H152" s="1">
        <f>NominalPrice!H152/Deflator!J152</f>
        <v>5.2673758548726073E-2</v>
      </c>
      <c r="I152" s="1"/>
      <c r="J152" s="1"/>
    </row>
    <row r="153" spans="1:10" x14ac:dyDescent="0.2">
      <c r="A153">
        <f t="shared" si="0"/>
        <v>2002</v>
      </c>
      <c r="B153">
        <f t="shared" si="1"/>
        <v>8</v>
      </c>
      <c r="C153" s="1">
        <f>NominalPrice!C153/Deflator!J153</f>
        <v>5.4229675968880516E-2</v>
      </c>
      <c r="D153" s="1">
        <f>NominalPrice!H153/Deflator!J153</f>
        <v>5.3345128502613831E-2</v>
      </c>
      <c r="E153" s="1">
        <f>NominalPrice!E153/Deflator!J153</f>
        <v>3.6037341501178641E-2</v>
      </c>
      <c r="F153" s="1">
        <f>NominalPrice!F153/Deflator!J153</f>
        <v>6.4385572511434036E-2</v>
      </c>
      <c r="G153" s="1">
        <f>NominalPrice!G153/Deflator!J153</f>
        <v>0.14053695093585478</v>
      </c>
      <c r="H153" s="1">
        <f>NominalPrice!H153/Deflator!J153</f>
        <v>5.3345128502613831E-2</v>
      </c>
      <c r="I153" s="1"/>
      <c r="J153" s="1"/>
    </row>
    <row r="154" spans="1:10" x14ac:dyDescent="0.2">
      <c r="A154">
        <f t="shared" si="0"/>
        <v>2002</v>
      </c>
      <c r="B154">
        <f t="shared" si="1"/>
        <v>9</v>
      </c>
      <c r="C154" s="1">
        <f>NominalPrice!C154/Deflator!J154</f>
        <v>5.4837281309697741E-2</v>
      </c>
      <c r="D154" s="1">
        <f>NominalPrice!H154/Deflator!J154</f>
        <v>5.3597863406608562E-2</v>
      </c>
      <c r="E154" s="1">
        <f>NominalPrice!E154/Deflator!J154</f>
        <v>3.9333323531283867E-2</v>
      </c>
      <c r="F154" s="1">
        <f>NominalPrice!F154/Deflator!J154</f>
        <v>6.5193028372604545E-2</v>
      </c>
      <c r="G154" s="1">
        <f>NominalPrice!G154/Deflator!J154</f>
        <v>0.13799349879121134</v>
      </c>
      <c r="H154" s="1">
        <f>NominalPrice!H154/Deflator!J154</f>
        <v>5.3597863406608562E-2</v>
      </c>
      <c r="I154" s="1"/>
      <c r="J154" s="1"/>
    </row>
    <row r="155" spans="1:10" x14ac:dyDescent="0.2">
      <c r="A155">
        <f t="shared" si="0"/>
        <v>2002</v>
      </c>
      <c r="B155">
        <f t="shared" si="1"/>
        <v>10</v>
      </c>
      <c r="C155" s="1">
        <f>NominalPrice!C155/Deflator!J155</f>
        <v>5.4694118055839597E-2</v>
      </c>
      <c r="D155" s="1">
        <f>NominalPrice!H155/Deflator!J155</f>
        <v>5.3241704614945019E-2</v>
      </c>
      <c r="E155" s="1">
        <f>NominalPrice!E155/Deflator!J155</f>
        <v>4.2730485759336023E-2</v>
      </c>
      <c r="F155" s="1">
        <f>NominalPrice!F155/Deflator!J155</f>
        <v>6.512327922972859E-2</v>
      </c>
      <c r="G155" s="1">
        <f>NominalPrice!G155/Deflator!J155</f>
        <v>0.13876132163163254</v>
      </c>
      <c r="H155" s="1">
        <f>NominalPrice!H155/Deflator!J155</f>
        <v>5.3241704614945019E-2</v>
      </c>
      <c r="I155" s="1"/>
      <c r="J155" s="1"/>
    </row>
    <row r="156" spans="1:10" x14ac:dyDescent="0.2">
      <c r="A156">
        <f t="shared" si="0"/>
        <v>2002</v>
      </c>
      <c r="B156">
        <f t="shared" si="1"/>
        <v>11</v>
      </c>
      <c r="C156" s="1">
        <f>NominalPrice!C156/Deflator!J156</f>
        <v>5.5878263002610493E-2</v>
      </c>
      <c r="D156" s="1">
        <f>NominalPrice!H156/Deflator!J156</f>
        <v>5.4753543738393737E-2</v>
      </c>
      <c r="E156" s="1">
        <f>NominalPrice!E156/Deflator!J156</f>
        <v>3.6127616240324928E-2</v>
      </c>
      <c r="F156" s="1">
        <f>NominalPrice!F156/Deflator!J156</f>
        <v>6.6563037096466118E-2</v>
      </c>
      <c r="G156" s="1">
        <f>NominalPrice!G156/Deflator!J156</f>
        <v>0.13651106058075099</v>
      </c>
      <c r="H156" s="1">
        <f>NominalPrice!H156/Deflator!J156</f>
        <v>5.4753543738393737E-2</v>
      </c>
      <c r="I156" s="1"/>
      <c r="J156" s="1"/>
    </row>
    <row r="157" spans="1:10" x14ac:dyDescent="0.2">
      <c r="A157">
        <f t="shared" si="0"/>
        <v>2002</v>
      </c>
      <c r="B157">
        <f t="shared" si="1"/>
        <v>12</v>
      </c>
      <c r="C157" s="1">
        <f>NominalPrice!C157/Deflator!J157</f>
        <v>5.6099077345671509E-2</v>
      </c>
      <c r="D157" s="1">
        <f>NominalPrice!H157/Deflator!J157</f>
        <v>5.5056765017468721E-2</v>
      </c>
      <c r="E157" s="1">
        <f>NominalPrice!E157/Deflator!J157</f>
        <v>3.4967218166318356E-2</v>
      </c>
      <c r="F157" s="1">
        <f>NominalPrice!F157/Deflator!J157</f>
        <v>6.7034903149432445E-2</v>
      </c>
      <c r="G157" s="1">
        <f>NominalPrice!G157/Deflator!J157</f>
        <v>0.13376081716065313</v>
      </c>
      <c r="H157" s="1">
        <f>NominalPrice!H157/Deflator!J157</f>
        <v>5.5056765017468721E-2</v>
      </c>
      <c r="I157" s="1"/>
      <c r="J157" s="1"/>
    </row>
    <row r="158" spans="1:10" x14ac:dyDescent="0.2">
      <c r="A158">
        <f t="shared" si="0"/>
        <v>2003</v>
      </c>
      <c r="B158">
        <f t="shared" si="1"/>
        <v>1</v>
      </c>
      <c r="C158" s="1">
        <f>NominalPrice!C158/Deflator!J158</f>
        <v>5.2860588114786007E-2</v>
      </c>
      <c r="D158" s="1">
        <f>NominalPrice!H158/Deflator!J158</f>
        <v>5.2374568111247667E-2</v>
      </c>
      <c r="E158" s="1">
        <f>NominalPrice!E158/Deflator!J158</f>
        <v>3.2450886015126273E-2</v>
      </c>
      <c r="F158" s="1">
        <f>NominalPrice!F158/Deflator!J158</f>
        <v>6.2367080862087525E-2</v>
      </c>
      <c r="G158" s="1">
        <f>NominalPrice!G158/Deflator!J158</f>
        <v>0.13124778619110086</v>
      </c>
      <c r="H158" s="1">
        <f>NominalPrice!H158/Deflator!J158</f>
        <v>5.2374568111247667E-2</v>
      </c>
      <c r="I158" s="1"/>
      <c r="J158" s="1"/>
    </row>
    <row r="159" spans="1:10" x14ac:dyDescent="0.2">
      <c r="A159">
        <f t="shared" si="0"/>
        <v>2003</v>
      </c>
      <c r="B159">
        <f t="shared" si="1"/>
        <v>2</v>
      </c>
      <c r="C159" s="1">
        <f>NominalPrice!C159/Deflator!J159</f>
        <v>5.3748010368329636E-2</v>
      </c>
      <c r="D159" s="1">
        <f>NominalPrice!H159/Deflator!J159</f>
        <v>5.2700258132903167E-2</v>
      </c>
      <c r="E159" s="1">
        <f>NominalPrice!E159/Deflator!J159</f>
        <v>3.2339272428977009E-2</v>
      </c>
      <c r="F159" s="1">
        <f>NominalPrice!F159/Deflator!J159</f>
        <v>6.2464947840880927E-2</v>
      </c>
      <c r="G159" s="1">
        <f>NominalPrice!G159/Deflator!J159</f>
        <v>0.13174216431906843</v>
      </c>
      <c r="H159" s="1">
        <f>NominalPrice!H159/Deflator!J159</f>
        <v>5.2700258132903167E-2</v>
      </c>
      <c r="I159" s="1"/>
      <c r="J159" s="1"/>
    </row>
    <row r="160" spans="1:10" x14ac:dyDescent="0.2">
      <c r="A160">
        <f t="shared" si="0"/>
        <v>2003</v>
      </c>
      <c r="B160">
        <f t="shared" si="1"/>
        <v>3</v>
      </c>
      <c r="C160" s="1">
        <f>NominalPrice!C160/Deflator!J160</f>
        <v>5.2175555089922804E-2</v>
      </c>
      <c r="D160" s="1">
        <f>NominalPrice!H160/Deflator!J160</f>
        <v>5.1698170018310077E-2</v>
      </c>
      <c r="E160" s="1">
        <f>NominalPrice!E160/Deflator!J160</f>
        <v>3.3871869486679557E-2</v>
      </c>
      <c r="F160" s="1">
        <f>NominalPrice!F160/Deflator!J160</f>
        <v>6.3556607528034118E-2</v>
      </c>
      <c r="G160" s="1">
        <f>NominalPrice!G160/Deflator!J160</f>
        <v>0.13326342721581333</v>
      </c>
      <c r="H160" s="1">
        <f>NominalPrice!H160/Deflator!J160</f>
        <v>5.1698170018310077E-2</v>
      </c>
      <c r="I160" s="1"/>
      <c r="J160" s="1"/>
    </row>
    <row r="161" spans="1:10" x14ac:dyDescent="0.2">
      <c r="A161">
        <f t="shared" si="0"/>
        <v>2003</v>
      </c>
      <c r="B161">
        <f t="shared" si="1"/>
        <v>4</v>
      </c>
      <c r="C161" s="1">
        <f>NominalPrice!C161/Deflator!J161</f>
        <v>5.5770235838038341E-2</v>
      </c>
      <c r="D161" s="1">
        <f>NominalPrice!H161/Deflator!J161</f>
        <v>5.5000327686323035E-2</v>
      </c>
      <c r="E161" s="1">
        <f>NominalPrice!E161/Deflator!J161</f>
        <v>3.5429070797797259E-2</v>
      </c>
      <c r="F161" s="1">
        <f>NominalPrice!F161/Deflator!J161</f>
        <v>6.6225776253259067E-2</v>
      </c>
      <c r="G161" s="1">
        <f>NominalPrice!G161/Deflator!J161</f>
        <v>0.13718813256522969</v>
      </c>
      <c r="H161" s="1">
        <f>NominalPrice!H161/Deflator!J161</f>
        <v>5.5000327686323035E-2</v>
      </c>
      <c r="I161" s="1"/>
      <c r="J161" s="1"/>
    </row>
    <row r="162" spans="1:10" x14ac:dyDescent="0.2">
      <c r="A162">
        <f t="shared" si="0"/>
        <v>2003</v>
      </c>
      <c r="B162">
        <f t="shared" si="1"/>
        <v>5</v>
      </c>
      <c r="C162" s="1">
        <f>NominalPrice!C162/Deflator!J162</f>
        <v>5.5169404862328943E-2</v>
      </c>
      <c r="D162" s="1">
        <f>NominalPrice!H162/Deflator!J162</f>
        <v>5.355847658019957E-2</v>
      </c>
      <c r="E162" s="1">
        <f>NominalPrice!E162/Deflator!J162</f>
        <v>3.6695625707739335E-2</v>
      </c>
      <c r="F162" s="1">
        <f>NominalPrice!F162/Deflator!J162</f>
        <v>6.5103496748106143E-2</v>
      </c>
      <c r="G162" s="1">
        <f>NominalPrice!G162/Deflator!J162</f>
        <v>0.13855261902640356</v>
      </c>
      <c r="H162" s="1">
        <f>NominalPrice!H162/Deflator!J162</f>
        <v>5.355847658019957E-2</v>
      </c>
      <c r="I162" s="1"/>
      <c r="J162" s="1"/>
    </row>
    <row r="163" spans="1:10" x14ac:dyDescent="0.2">
      <c r="A163">
        <f t="shared" si="0"/>
        <v>2003</v>
      </c>
      <c r="B163">
        <f t="shared" si="1"/>
        <v>6</v>
      </c>
      <c r="C163" s="1">
        <f>NominalPrice!C163/Deflator!J163</f>
        <v>5.4476509841321519E-2</v>
      </c>
      <c r="D163" s="1">
        <f>NominalPrice!H163/Deflator!J163</f>
        <v>5.338597459739531E-2</v>
      </c>
      <c r="E163" s="1">
        <f>NominalPrice!E163/Deflator!J163</f>
        <v>3.6679939994764529E-2</v>
      </c>
      <c r="F163" s="1">
        <f>NominalPrice!F163/Deflator!J163</f>
        <v>6.4574343159286354E-2</v>
      </c>
      <c r="G163" s="1">
        <f>NominalPrice!G163/Deflator!J163</f>
        <v>0.14093578149062377</v>
      </c>
      <c r="H163" s="1">
        <f>NominalPrice!H163/Deflator!J163</f>
        <v>5.338597459739531E-2</v>
      </c>
      <c r="I163" s="1"/>
      <c r="J163" s="1"/>
    </row>
    <row r="164" spans="1:10" x14ac:dyDescent="0.2">
      <c r="A164">
        <f t="shared" si="0"/>
        <v>2003</v>
      </c>
      <c r="B164">
        <f t="shared" si="1"/>
        <v>7</v>
      </c>
      <c r="C164" s="1">
        <f>NominalPrice!C164/Deflator!J164</f>
        <v>5.4594601135436412E-2</v>
      </c>
      <c r="D164" s="1">
        <f>NominalPrice!H164/Deflator!J164</f>
        <v>5.2532249108669826E-2</v>
      </c>
      <c r="E164" s="1">
        <f>NominalPrice!E164/Deflator!J164</f>
        <v>3.8643423956152251E-2</v>
      </c>
      <c r="F164" s="1">
        <f>NominalPrice!F164/Deflator!J164</f>
        <v>6.4293365108062453E-2</v>
      </c>
      <c r="G164" s="1">
        <f>NominalPrice!G164/Deflator!J164</f>
        <v>0.14031477329402614</v>
      </c>
      <c r="H164" s="1">
        <f>NominalPrice!H164/Deflator!J164</f>
        <v>5.2532249108669826E-2</v>
      </c>
      <c r="I164" s="1"/>
      <c r="J164" s="1"/>
    </row>
    <row r="165" spans="1:10" x14ac:dyDescent="0.2">
      <c r="A165">
        <f t="shared" si="0"/>
        <v>2003</v>
      </c>
      <c r="B165">
        <f t="shared" si="1"/>
        <v>8</v>
      </c>
      <c r="C165" s="1">
        <f>NominalPrice!C165/Deflator!J165</f>
        <v>5.5460690654957269E-2</v>
      </c>
      <c r="D165" s="1">
        <f>NominalPrice!H165/Deflator!J165</f>
        <v>5.2818966488945192E-2</v>
      </c>
      <c r="E165" s="1">
        <f>NominalPrice!E165/Deflator!J165</f>
        <v>3.5960588057466804E-2</v>
      </c>
      <c r="F165" s="1">
        <f>NominalPrice!F165/Deflator!J165</f>
        <v>6.3983970398928683E-2</v>
      </c>
      <c r="G165" s="1">
        <f>NominalPrice!G165/Deflator!J165</f>
        <v>0.14001827726370908</v>
      </c>
      <c r="H165" s="1">
        <f>NominalPrice!H165/Deflator!J165</f>
        <v>5.2818966488945192E-2</v>
      </c>
      <c r="I165" s="1"/>
      <c r="J165" s="1"/>
    </row>
    <row r="166" spans="1:10" x14ac:dyDescent="0.2">
      <c r="A166">
        <f t="shared" si="0"/>
        <v>2003</v>
      </c>
      <c r="B166">
        <f t="shared" si="1"/>
        <v>9</v>
      </c>
      <c r="C166" s="1">
        <f>NominalPrice!C166/Deflator!J166</f>
        <v>5.3928662414572164E-2</v>
      </c>
      <c r="D166" s="1">
        <f>NominalPrice!H166/Deflator!J166</f>
        <v>5.2903072619227012E-2</v>
      </c>
      <c r="E166" s="1">
        <f>NominalPrice!E166/Deflator!J166</f>
        <v>3.8733594453561469E-2</v>
      </c>
      <c r="F166" s="1">
        <f>NominalPrice!F166/Deflator!J166</f>
        <v>6.3822089880983798E-2</v>
      </c>
      <c r="G166" s="1">
        <f>NominalPrice!G166/Deflator!J166</f>
        <v>0.13784397780413499</v>
      </c>
      <c r="H166" s="1">
        <f>NominalPrice!H166/Deflator!J166</f>
        <v>5.2903072619227012E-2</v>
      </c>
      <c r="I166" s="1"/>
      <c r="J166" s="1"/>
    </row>
    <row r="167" spans="1:10" x14ac:dyDescent="0.2">
      <c r="A167">
        <f t="shared" si="0"/>
        <v>2003</v>
      </c>
      <c r="B167">
        <f t="shared" si="1"/>
        <v>10</v>
      </c>
      <c r="C167" s="1">
        <f>NominalPrice!C167/Deflator!J167</f>
        <v>5.4443198511472404E-2</v>
      </c>
      <c r="D167" s="1">
        <f>NominalPrice!H167/Deflator!J167</f>
        <v>5.2825556916813468E-2</v>
      </c>
      <c r="E167" s="1">
        <f>NominalPrice!E167/Deflator!J167</f>
        <v>3.6198584173516436E-2</v>
      </c>
      <c r="F167" s="1">
        <f>NominalPrice!F167/Deflator!J167</f>
        <v>6.4492863053920435E-2</v>
      </c>
      <c r="G167" s="1">
        <f>NominalPrice!G167/Deflator!J167</f>
        <v>0.13727139790345783</v>
      </c>
      <c r="H167" s="1">
        <f>NominalPrice!H167/Deflator!J167</f>
        <v>5.2825556916813468E-2</v>
      </c>
      <c r="I167" s="1"/>
      <c r="J167" s="1"/>
    </row>
    <row r="168" spans="1:10" x14ac:dyDescent="0.2">
      <c r="A168">
        <f t="shared" si="0"/>
        <v>2003</v>
      </c>
      <c r="B168">
        <f t="shared" si="1"/>
        <v>11</v>
      </c>
      <c r="C168" s="1">
        <f>NominalPrice!C168/Deflator!J168</f>
        <v>5.4793027603846578E-2</v>
      </c>
      <c r="D168" s="1">
        <f>NominalPrice!H168/Deflator!J168</f>
        <v>5.3535868586208457E-2</v>
      </c>
      <c r="E168" s="1">
        <f>NominalPrice!E168/Deflator!J168</f>
        <v>3.4664206496347064E-2</v>
      </c>
      <c r="F168" s="1">
        <f>NominalPrice!F168/Deflator!J168</f>
        <v>6.5625241861241593E-2</v>
      </c>
      <c r="G168" s="1">
        <f>NominalPrice!G168/Deflator!J168</f>
        <v>0.13740208220759559</v>
      </c>
      <c r="H168" s="1">
        <f>NominalPrice!H168/Deflator!J168</f>
        <v>5.3535868586208457E-2</v>
      </c>
      <c r="I168" s="1"/>
      <c r="J168" s="1"/>
    </row>
    <row r="169" spans="1:10" x14ac:dyDescent="0.2">
      <c r="A169">
        <f t="shared" si="0"/>
        <v>2003</v>
      </c>
      <c r="B169">
        <f t="shared" si="1"/>
        <v>12</v>
      </c>
      <c r="C169" s="1">
        <f>NominalPrice!C169/Deflator!J169</f>
        <v>5.515178737254163E-2</v>
      </c>
      <c r="D169" s="1">
        <f>NominalPrice!H169/Deflator!J169</f>
        <v>5.3949482721444758E-2</v>
      </c>
      <c r="E169" s="1">
        <f>NominalPrice!E169/Deflator!J169</f>
        <v>3.4788017412624606E-2</v>
      </c>
      <c r="F169" s="1">
        <f>NominalPrice!F169/Deflator!J169</f>
        <v>6.5712009404316873E-2</v>
      </c>
      <c r="G169" s="1">
        <f>NominalPrice!G169/Deflator!J169</f>
        <v>0.13443568217716331</v>
      </c>
      <c r="H169" s="1">
        <f>NominalPrice!H169/Deflator!J169</f>
        <v>5.3949482721444758E-2</v>
      </c>
      <c r="I169" s="1"/>
      <c r="J169" s="1"/>
    </row>
    <row r="170" spans="1:10" x14ac:dyDescent="0.2">
      <c r="A170">
        <f t="shared" si="0"/>
        <v>2004</v>
      </c>
      <c r="B170">
        <f t="shared" si="1"/>
        <v>1</v>
      </c>
      <c r="C170" s="1">
        <f>NominalPrice!C170/Deflator!J170</f>
        <v>5.8102409349733028E-2</v>
      </c>
      <c r="D170" s="1">
        <f>NominalPrice!H170/Deflator!J170</f>
        <v>5.7250151269883282E-2</v>
      </c>
      <c r="E170" s="1">
        <f>NominalPrice!E170/Deflator!J170</f>
        <v>3.8242953669283451E-2</v>
      </c>
      <c r="F170" s="1">
        <f>NominalPrice!F170/Deflator!J170</f>
        <v>6.8040625464159885E-2</v>
      </c>
      <c r="G170" s="1">
        <f>NominalPrice!G170/Deflator!J170</f>
        <v>0.13276311027298168</v>
      </c>
      <c r="H170" s="1">
        <f>NominalPrice!H170/Deflator!J170</f>
        <v>5.7250151269883282E-2</v>
      </c>
      <c r="I170" s="1"/>
      <c r="J170" s="1"/>
    </row>
    <row r="171" spans="1:10" x14ac:dyDescent="0.2">
      <c r="A171">
        <f t="shared" si="0"/>
        <v>2004</v>
      </c>
      <c r="B171">
        <f t="shared" si="1"/>
        <v>2</v>
      </c>
      <c r="C171" s="1">
        <f>NominalPrice!C171/Deflator!J171</f>
        <v>5.9168326841690669E-2</v>
      </c>
      <c r="D171" s="1">
        <f>NominalPrice!H171/Deflator!J171</f>
        <v>5.6864843303954249E-2</v>
      </c>
      <c r="E171" s="1">
        <f>NominalPrice!E171/Deflator!J171</f>
        <v>3.7694536203132505E-2</v>
      </c>
      <c r="F171" s="1">
        <f>NominalPrice!F171/Deflator!J171</f>
        <v>6.8609632159439785E-2</v>
      </c>
      <c r="G171" s="1">
        <f>NominalPrice!G171/Deflator!J171</f>
        <v>0.13720175224362519</v>
      </c>
      <c r="H171" s="1">
        <f>NominalPrice!H171/Deflator!J171</f>
        <v>5.6864843303954249E-2</v>
      </c>
      <c r="I171" s="1"/>
      <c r="J171" s="1"/>
    </row>
    <row r="172" spans="1:10" x14ac:dyDescent="0.2">
      <c r="A172">
        <f t="shared" si="0"/>
        <v>2004</v>
      </c>
      <c r="B172">
        <f t="shared" si="1"/>
        <v>3</v>
      </c>
      <c r="C172" s="1">
        <f>NominalPrice!C172/Deflator!J172</f>
        <v>5.7872069321428229E-2</v>
      </c>
      <c r="D172" s="1">
        <f>NominalPrice!H172/Deflator!J172</f>
        <v>5.6447089312042224E-2</v>
      </c>
      <c r="E172" s="1">
        <f>NominalPrice!E172/Deflator!J172</f>
        <v>3.7624341123202343E-2</v>
      </c>
      <c r="F172" s="1">
        <f>NominalPrice!F172/Deflator!J172</f>
        <v>6.8594439936312909E-2</v>
      </c>
      <c r="G172" s="1">
        <f>NominalPrice!G172/Deflator!J172</f>
        <v>0.13722041088566372</v>
      </c>
      <c r="H172" s="1">
        <f>NominalPrice!H172/Deflator!J172</f>
        <v>5.6447089312042224E-2</v>
      </c>
      <c r="I172" s="1"/>
      <c r="J172" s="1"/>
    </row>
    <row r="173" spans="1:10" x14ac:dyDescent="0.2">
      <c r="A173">
        <f t="shared" si="0"/>
        <v>2004</v>
      </c>
      <c r="B173">
        <f t="shared" si="1"/>
        <v>4</v>
      </c>
      <c r="C173" s="1">
        <f>NominalPrice!C173/Deflator!J173</f>
        <v>5.7375639573740755E-2</v>
      </c>
      <c r="D173" s="1">
        <f>NominalPrice!H173/Deflator!J173</f>
        <v>5.6736986285881919E-2</v>
      </c>
      <c r="E173" s="1">
        <f>NominalPrice!E173/Deflator!J173</f>
        <v>3.8557533616782304E-2</v>
      </c>
      <c r="F173" s="1">
        <f>NominalPrice!F173/Deflator!J173</f>
        <v>6.8638948067507533E-2</v>
      </c>
      <c r="G173" s="1">
        <f>NominalPrice!G173/Deflator!J173</f>
        <v>0.1367137094328589</v>
      </c>
      <c r="H173" s="1">
        <f>NominalPrice!H173/Deflator!J173</f>
        <v>5.6736986285881919E-2</v>
      </c>
      <c r="I173" s="1"/>
      <c r="J173" s="1"/>
    </row>
    <row r="174" spans="1:10" x14ac:dyDescent="0.2">
      <c r="A174">
        <f t="shared" si="0"/>
        <v>2004</v>
      </c>
      <c r="B174">
        <f t="shared" si="1"/>
        <v>5</v>
      </c>
      <c r="C174" s="1">
        <f>NominalPrice!C174/Deflator!J174</f>
        <v>5.7051689450337985E-2</v>
      </c>
      <c r="D174" s="1">
        <f>NominalPrice!H174/Deflator!J174</f>
        <v>5.6032692784514136E-2</v>
      </c>
      <c r="E174" s="1">
        <f>NominalPrice!E174/Deflator!J174</f>
        <v>3.17330270441002E-2</v>
      </c>
      <c r="F174" s="1">
        <f>NominalPrice!F174/Deflator!J174</f>
        <v>6.7108184188297601E-2</v>
      </c>
      <c r="G174" s="1">
        <f>NominalPrice!G174/Deflator!J174</f>
        <v>0.13840535019549963</v>
      </c>
      <c r="H174" s="1">
        <f>NominalPrice!H174/Deflator!J174</f>
        <v>5.6032692784514136E-2</v>
      </c>
      <c r="I174" s="1"/>
      <c r="J174" s="1"/>
    </row>
    <row r="175" spans="1:10" x14ac:dyDescent="0.2">
      <c r="A175">
        <f t="shared" si="0"/>
        <v>2004</v>
      </c>
      <c r="B175">
        <f t="shared" si="1"/>
        <v>6</v>
      </c>
      <c r="C175" s="1">
        <f>NominalPrice!C175/Deflator!J175</f>
        <v>5.6121288232343428E-2</v>
      </c>
      <c r="D175" s="1">
        <f>NominalPrice!H175/Deflator!J175</f>
        <v>5.5026177552387534E-2</v>
      </c>
      <c r="E175" s="1">
        <f>NominalPrice!E175/Deflator!J175</f>
        <v>3.7907093795115164E-2</v>
      </c>
      <c r="F175" s="1">
        <f>NominalPrice!F175/Deflator!J175</f>
        <v>6.5591437526176813E-2</v>
      </c>
      <c r="G175" s="1">
        <f>NominalPrice!G175/Deflator!J175</f>
        <v>0.14027659802711323</v>
      </c>
      <c r="H175" s="1">
        <f>NominalPrice!H175/Deflator!J175</f>
        <v>5.5026177552387534E-2</v>
      </c>
      <c r="I175" s="1"/>
      <c r="J175" s="1"/>
    </row>
    <row r="176" spans="1:10" x14ac:dyDescent="0.2">
      <c r="A176">
        <f t="shared" si="0"/>
        <v>2004</v>
      </c>
      <c r="B176">
        <f t="shared" si="1"/>
        <v>7</v>
      </c>
      <c r="C176" s="1">
        <f>NominalPrice!C176/Deflator!J176</f>
        <v>5.5820435485585206E-2</v>
      </c>
      <c r="D176" s="1">
        <f>NominalPrice!H176/Deflator!J176</f>
        <v>5.4518178948236462E-2</v>
      </c>
      <c r="E176" s="1">
        <f>NominalPrice!E176/Deflator!J176</f>
        <v>4.5040656174298581E-2</v>
      </c>
      <c r="F176" s="1">
        <f>NominalPrice!F176/Deflator!J176</f>
        <v>6.544055513931997E-2</v>
      </c>
      <c r="G176" s="1">
        <f>NominalPrice!G176/Deflator!J176</f>
        <v>0.13948334755709937</v>
      </c>
      <c r="H176" s="1">
        <f>NominalPrice!H176/Deflator!J176</f>
        <v>5.4518178948236462E-2</v>
      </c>
      <c r="I176" s="1"/>
      <c r="J176" s="1"/>
    </row>
    <row r="177" spans="1:10" x14ac:dyDescent="0.2">
      <c r="A177">
        <f t="shared" si="0"/>
        <v>2004</v>
      </c>
      <c r="B177">
        <f t="shared" si="1"/>
        <v>8</v>
      </c>
      <c r="C177" s="1">
        <f>NominalPrice!C177/Deflator!J177</f>
        <v>5.6268020160123264E-2</v>
      </c>
      <c r="D177" s="1">
        <f>NominalPrice!H177/Deflator!J177</f>
        <v>5.5184583325287688E-2</v>
      </c>
      <c r="E177" s="1">
        <f>NominalPrice!E177/Deflator!J177</f>
        <v>3.7885017070990082E-2</v>
      </c>
      <c r="F177" s="1">
        <f>NominalPrice!F177/Deflator!J177</f>
        <v>6.5727991430587912E-2</v>
      </c>
      <c r="G177" s="1">
        <f>NominalPrice!G177/Deflator!J177</f>
        <v>0.14314625514289803</v>
      </c>
      <c r="H177" s="1">
        <f>NominalPrice!H177/Deflator!J177</f>
        <v>5.5184583325287688E-2</v>
      </c>
      <c r="I177" s="1"/>
      <c r="J177" s="1"/>
    </row>
    <row r="178" spans="1:10" x14ac:dyDescent="0.2">
      <c r="A178">
        <f t="shared" si="0"/>
        <v>2004</v>
      </c>
      <c r="B178">
        <f t="shared" si="1"/>
        <v>9</v>
      </c>
      <c r="C178" s="1">
        <f>NominalPrice!C178/Deflator!J178</f>
        <v>5.6641687491168692E-2</v>
      </c>
      <c r="D178" s="1">
        <f>NominalPrice!H178/Deflator!J178</f>
        <v>5.5024936456529568E-2</v>
      </c>
      <c r="E178" s="1">
        <f>NominalPrice!E178/Deflator!J178</f>
        <v>3.8288066380661512E-2</v>
      </c>
      <c r="F178" s="1">
        <f>NominalPrice!F178/Deflator!J178</f>
        <v>6.5535484191197438E-2</v>
      </c>
      <c r="G178" s="1">
        <f>NominalPrice!G178/Deflator!J178</f>
        <v>0.1403433467333299</v>
      </c>
      <c r="H178" s="1">
        <f>NominalPrice!H178/Deflator!J178</f>
        <v>5.5024936456529568E-2</v>
      </c>
      <c r="I178" s="1"/>
      <c r="J178" s="1"/>
    </row>
    <row r="179" spans="1:10" x14ac:dyDescent="0.2">
      <c r="A179">
        <f t="shared" si="0"/>
        <v>2004</v>
      </c>
      <c r="B179">
        <f t="shared" si="1"/>
        <v>10</v>
      </c>
      <c r="C179" s="1">
        <f>NominalPrice!C179/Deflator!J179</f>
        <v>5.6063652138214966E-2</v>
      </c>
      <c r="D179" s="1">
        <f>NominalPrice!H179/Deflator!J179</f>
        <v>5.5098745334831854E-2</v>
      </c>
      <c r="E179" s="1">
        <f>NominalPrice!E179/Deflator!J179</f>
        <v>3.809636361197475E-2</v>
      </c>
      <c r="F179" s="1">
        <f>NominalPrice!F179/Deflator!J179</f>
        <v>6.5765984448293943E-2</v>
      </c>
      <c r="G179" s="1">
        <f>NominalPrice!G179/Deflator!J179</f>
        <v>0.14187524380680674</v>
      </c>
      <c r="H179" s="1">
        <f>NominalPrice!H179/Deflator!J179</f>
        <v>5.5098745334831854E-2</v>
      </c>
      <c r="I179" s="1"/>
      <c r="J179" s="1"/>
    </row>
    <row r="180" spans="1:10" x14ac:dyDescent="0.2">
      <c r="A180">
        <f t="shared" si="0"/>
        <v>2004</v>
      </c>
      <c r="B180">
        <f t="shared" si="1"/>
        <v>11</v>
      </c>
      <c r="C180" s="1">
        <f>NominalPrice!C180/Deflator!J180</f>
        <v>5.6722820581034061E-2</v>
      </c>
      <c r="D180" s="1">
        <f>NominalPrice!H180/Deflator!J180</f>
        <v>5.5292832407181476E-2</v>
      </c>
      <c r="E180" s="1">
        <f>NominalPrice!E180/Deflator!J180</f>
        <v>3.744749010150767E-2</v>
      </c>
      <c r="F180" s="1">
        <f>NominalPrice!F180/Deflator!J180</f>
        <v>6.6721941251730199E-2</v>
      </c>
      <c r="G180" s="1">
        <f>NominalPrice!G180/Deflator!J180</f>
        <v>0.13873671296089307</v>
      </c>
      <c r="H180" s="1">
        <f>NominalPrice!H180/Deflator!J180</f>
        <v>5.5292832407181476E-2</v>
      </c>
      <c r="I180" s="1"/>
      <c r="J180" s="1"/>
    </row>
    <row r="181" spans="1:10" x14ac:dyDescent="0.2">
      <c r="A181">
        <f t="shared" si="0"/>
        <v>2004</v>
      </c>
      <c r="B181">
        <f t="shared" si="1"/>
        <v>12</v>
      </c>
      <c r="C181" s="1">
        <f>NominalPrice!C181/Deflator!J181</f>
        <v>5.6125380449079415E-2</v>
      </c>
      <c r="D181" s="1">
        <f>NominalPrice!H181/Deflator!J181</f>
        <v>5.5113838544881805E-2</v>
      </c>
      <c r="E181" s="1">
        <f>NominalPrice!E181/Deflator!J181</f>
        <v>3.7046034592316861E-2</v>
      </c>
      <c r="F181" s="1">
        <f>NominalPrice!F181/Deflator!J181</f>
        <v>6.6716944845058579E-2</v>
      </c>
      <c r="G181" s="1">
        <f>NominalPrice!G181/Deflator!J181</f>
        <v>0.13417195694421927</v>
      </c>
      <c r="H181" s="1">
        <f>NominalPrice!H181/Deflator!J181</f>
        <v>5.5113838544881805E-2</v>
      </c>
      <c r="I181" s="1"/>
      <c r="J181" s="1"/>
    </row>
    <row r="182" spans="1:10" x14ac:dyDescent="0.2">
      <c r="A182">
        <f t="shared" si="0"/>
        <v>2005</v>
      </c>
      <c r="B182">
        <f t="shared" si="1"/>
        <v>1</v>
      </c>
      <c r="C182" s="1">
        <f>NominalPrice!C182/Deflator!J182</f>
        <v>5.554572768791325E-2</v>
      </c>
      <c r="D182" s="1">
        <f>NominalPrice!H182/Deflator!J182</f>
        <v>5.5014451352676415E-2</v>
      </c>
      <c r="E182" s="1">
        <f>NominalPrice!E182/Deflator!J182</f>
        <v>3.5653564553593489E-2</v>
      </c>
      <c r="F182" s="1">
        <f>NominalPrice!F182/Deflator!J182</f>
        <v>6.5771140594387961E-2</v>
      </c>
      <c r="G182" s="1">
        <f>NominalPrice!G182/Deflator!J182</f>
        <v>0.1300459590328433</v>
      </c>
      <c r="H182" s="1">
        <f>NominalPrice!H182/Deflator!J182</f>
        <v>5.5014451352676415E-2</v>
      </c>
      <c r="I182" s="1"/>
      <c r="J182" s="1"/>
    </row>
    <row r="183" spans="1:10" x14ac:dyDescent="0.2">
      <c r="A183">
        <f t="shared" si="0"/>
        <v>2005</v>
      </c>
      <c r="B183">
        <f t="shared" si="1"/>
        <v>2</v>
      </c>
      <c r="C183" s="1">
        <f>NominalPrice!C183/Deflator!J183</f>
        <v>5.6091729750947936E-2</v>
      </c>
      <c r="D183" s="1">
        <f>NominalPrice!H183/Deflator!J183</f>
        <v>5.545949232175653E-2</v>
      </c>
      <c r="E183" s="1">
        <f>NominalPrice!E183/Deflator!J183</f>
        <v>3.594576315642415E-2</v>
      </c>
      <c r="F183" s="1">
        <f>NominalPrice!F183/Deflator!J183</f>
        <v>6.5987798057626598E-2</v>
      </c>
      <c r="G183" s="1">
        <f>NominalPrice!G183/Deflator!J183</f>
        <v>0.13238532944951428</v>
      </c>
      <c r="H183" s="1">
        <f>NominalPrice!H183/Deflator!J183</f>
        <v>5.545949232175653E-2</v>
      </c>
      <c r="I183" s="1"/>
      <c r="J183" s="1"/>
    </row>
    <row r="184" spans="1:10" x14ac:dyDescent="0.2">
      <c r="A184">
        <f t="shared" si="0"/>
        <v>2005</v>
      </c>
      <c r="B184">
        <f t="shared" si="1"/>
        <v>3</v>
      </c>
      <c r="C184" s="1">
        <f>NominalPrice!C184/Deflator!J184</f>
        <v>5.5399430314686214E-2</v>
      </c>
      <c r="D184" s="1">
        <f>NominalPrice!H184/Deflator!J184</f>
        <v>5.4299439485829319E-2</v>
      </c>
      <c r="E184" s="1">
        <f>NominalPrice!E184/Deflator!J184</f>
        <v>3.5630892550607828E-2</v>
      </c>
      <c r="F184" s="1">
        <f>NominalPrice!F184/Deflator!J184</f>
        <v>6.6037920391637889E-2</v>
      </c>
      <c r="G184" s="1">
        <f>NominalPrice!G184/Deflator!J184</f>
        <v>0.13037729989031377</v>
      </c>
      <c r="H184" s="1">
        <f>NominalPrice!H184/Deflator!J184</f>
        <v>5.4299439485829319E-2</v>
      </c>
      <c r="I184" s="1"/>
      <c r="J184" s="1"/>
    </row>
    <row r="185" spans="1:10" x14ac:dyDescent="0.2">
      <c r="A185">
        <f t="shared" si="0"/>
        <v>2005</v>
      </c>
      <c r="B185">
        <f t="shared" si="1"/>
        <v>4</v>
      </c>
      <c r="C185" s="1">
        <f>NominalPrice!C185/Deflator!J185</f>
        <v>5.4479941246566736E-2</v>
      </c>
      <c r="D185" s="1">
        <f>NominalPrice!H185/Deflator!J185</f>
        <v>5.3541426946291111E-2</v>
      </c>
      <c r="E185" s="1">
        <f>NominalPrice!E185/Deflator!J185</f>
        <v>3.5044196568426125E-2</v>
      </c>
      <c r="F185" s="1">
        <f>NominalPrice!F185/Deflator!J185</f>
        <v>6.5356701730931027E-2</v>
      </c>
      <c r="G185" s="1">
        <f>NominalPrice!G185/Deflator!J185</f>
        <v>0.13137273484364781</v>
      </c>
      <c r="H185" s="1">
        <f>NominalPrice!H185/Deflator!J185</f>
        <v>5.3541426946291111E-2</v>
      </c>
      <c r="I185" s="1"/>
      <c r="J185" s="1"/>
    </row>
    <row r="186" spans="1:10" x14ac:dyDescent="0.2">
      <c r="A186">
        <f t="shared" si="0"/>
        <v>2005</v>
      </c>
      <c r="B186">
        <f t="shared" si="1"/>
        <v>5</v>
      </c>
      <c r="C186" s="1">
        <f>NominalPrice!C186/Deflator!J186</f>
        <v>5.4912224153734764E-2</v>
      </c>
      <c r="D186" s="1">
        <f>NominalPrice!H186/Deflator!J186</f>
        <v>5.3635602519364778E-2</v>
      </c>
      <c r="E186" s="1">
        <f>NominalPrice!E186/Deflator!J186</f>
        <v>3.5681716353103111E-2</v>
      </c>
      <c r="F186" s="1">
        <f>NominalPrice!F186/Deflator!J186</f>
        <v>6.5107207783808269E-2</v>
      </c>
      <c r="G186" s="1">
        <f>NominalPrice!G186/Deflator!J186</f>
        <v>0.13366042056761196</v>
      </c>
      <c r="H186" s="1">
        <f>NominalPrice!H186/Deflator!J186</f>
        <v>5.3635602519364778E-2</v>
      </c>
      <c r="I186" s="1"/>
      <c r="J186" s="1"/>
    </row>
    <row r="187" spans="1:10" x14ac:dyDescent="0.2">
      <c r="A187">
        <f t="shared" si="0"/>
        <v>2005</v>
      </c>
      <c r="B187">
        <f t="shared" si="1"/>
        <v>6</v>
      </c>
      <c r="C187" s="1">
        <f>NominalPrice!C187/Deflator!J187</f>
        <v>5.3821980077931028E-2</v>
      </c>
      <c r="D187" s="1">
        <f>NominalPrice!H187/Deflator!J187</f>
        <v>5.2668975922226316E-2</v>
      </c>
      <c r="E187" s="1">
        <f>NominalPrice!E187/Deflator!J187</f>
        <v>3.5726135087074479E-2</v>
      </c>
      <c r="F187" s="1">
        <f>NominalPrice!F187/Deflator!J187</f>
        <v>6.3622947881735961E-2</v>
      </c>
      <c r="G187" s="1">
        <f>NominalPrice!G187/Deflator!J187</f>
        <v>0.13456815658687274</v>
      </c>
      <c r="H187" s="1">
        <f>NominalPrice!H187/Deflator!J187</f>
        <v>5.2668975922226316E-2</v>
      </c>
      <c r="I187" s="1"/>
      <c r="J187" s="1"/>
    </row>
    <row r="188" spans="1:10" x14ac:dyDescent="0.2">
      <c r="A188">
        <f t="shared" si="0"/>
        <v>2005</v>
      </c>
      <c r="B188">
        <f t="shared" si="1"/>
        <v>7</v>
      </c>
      <c r="C188" s="1">
        <f>NominalPrice!C188/Deflator!J188</f>
        <v>5.3074721442194529E-2</v>
      </c>
      <c r="D188" s="1">
        <f>NominalPrice!H188/Deflator!J188</f>
        <v>5.1655266263093337E-2</v>
      </c>
      <c r="E188" s="1">
        <f>NominalPrice!E188/Deflator!J188</f>
        <v>3.5877850223268851E-2</v>
      </c>
      <c r="F188" s="1">
        <f>NominalPrice!F188/Deflator!J188</f>
        <v>6.283012215183012E-2</v>
      </c>
      <c r="G188" s="1">
        <f>NominalPrice!G188/Deflator!J188</f>
        <v>0.13346096129462562</v>
      </c>
      <c r="H188" s="1">
        <f>NominalPrice!H188/Deflator!J188</f>
        <v>5.1655266263093337E-2</v>
      </c>
      <c r="I188" s="1"/>
      <c r="J188" s="1"/>
    </row>
    <row r="189" spans="1:10" x14ac:dyDescent="0.2">
      <c r="A189">
        <f t="shared" si="0"/>
        <v>2005</v>
      </c>
      <c r="B189">
        <f t="shared" si="1"/>
        <v>8</v>
      </c>
      <c r="C189" s="1">
        <f>NominalPrice!C189/Deflator!J189</f>
        <v>5.3136361616578261E-2</v>
      </c>
      <c r="D189" s="1">
        <f>NominalPrice!H189/Deflator!J189</f>
        <v>5.1833605024096258E-2</v>
      </c>
      <c r="E189" s="1">
        <f>NominalPrice!E189/Deflator!J189</f>
        <v>4.0045853579960981E-2</v>
      </c>
      <c r="F189" s="1">
        <f>NominalPrice!F189/Deflator!J189</f>
        <v>6.2316691611199335E-2</v>
      </c>
      <c r="G189" s="1">
        <f>NominalPrice!G189/Deflator!J189</f>
        <v>0.13359054988339952</v>
      </c>
      <c r="H189" s="1">
        <f>NominalPrice!H189/Deflator!J189</f>
        <v>5.1833605024096258E-2</v>
      </c>
      <c r="I189" s="1"/>
      <c r="J189" s="1"/>
    </row>
    <row r="190" spans="1:10" x14ac:dyDescent="0.2">
      <c r="A190">
        <f t="shared" si="0"/>
        <v>2005</v>
      </c>
      <c r="B190">
        <f t="shared" si="1"/>
        <v>9</v>
      </c>
      <c r="C190" s="1">
        <f>NominalPrice!C190/Deflator!J190</f>
        <v>5.205613891284204E-2</v>
      </c>
      <c r="D190" s="1">
        <f>NominalPrice!H190/Deflator!J190</f>
        <v>5.080916901944986E-2</v>
      </c>
      <c r="E190" s="1">
        <f>NominalPrice!E190/Deflator!J190</f>
        <v>3.524002223388277E-2</v>
      </c>
      <c r="F190" s="1">
        <f>NominalPrice!F190/Deflator!J190</f>
        <v>6.1646594153852388E-2</v>
      </c>
      <c r="G190" s="1">
        <f>NominalPrice!G190/Deflator!J190</f>
        <v>0.12977696925989723</v>
      </c>
      <c r="H190" s="1">
        <f>NominalPrice!H190/Deflator!J190</f>
        <v>5.080916901944986E-2</v>
      </c>
      <c r="I190" s="1"/>
      <c r="J190" s="1"/>
    </row>
    <row r="191" spans="1:10" x14ac:dyDescent="0.2">
      <c r="A191">
        <f t="shared" si="0"/>
        <v>2005</v>
      </c>
      <c r="B191">
        <f t="shared" si="1"/>
        <v>10</v>
      </c>
      <c r="C191" s="1">
        <f>NominalPrice!C191/Deflator!J191</f>
        <v>5.3022472111521259E-2</v>
      </c>
      <c r="D191" s="1">
        <f>NominalPrice!H191/Deflator!J191</f>
        <v>5.158321098705354E-2</v>
      </c>
      <c r="E191" s="1">
        <f>NominalPrice!E191/Deflator!J191</f>
        <v>3.5477075766608156E-2</v>
      </c>
      <c r="F191" s="1">
        <f>NominalPrice!F191/Deflator!J191</f>
        <v>6.2263847624681019E-2</v>
      </c>
      <c r="G191" s="1">
        <f>NominalPrice!G191/Deflator!J191</f>
        <v>0.13125244121324212</v>
      </c>
      <c r="H191" s="1">
        <f>NominalPrice!H191/Deflator!J191</f>
        <v>5.158321098705354E-2</v>
      </c>
      <c r="I191" s="1"/>
      <c r="J191" s="1"/>
    </row>
    <row r="192" spans="1:10" x14ac:dyDescent="0.2">
      <c r="A192">
        <f t="shared" si="0"/>
        <v>2005</v>
      </c>
      <c r="B192">
        <f t="shared" si="1"/>
        <v>11</v>
      </c>
      <c r="C192" s="1">
        <f>NominalPrice!C192/Deflator!J192</f>
        <v>5.3982301980105882E-2</v>
      </c>
      <c r="D192" s="1">
        <f>NominalPrice!H192/Deflator!J192</f>
        <v>5.320704525475406E-2</v>
      </c>
      <c r="E192" s="1">
        <f>NominalPrice!E192/Deflator!J192</f>
        <v>3.5539233798430242E-2</v>
      </c>
      <c r="F192" s="1">
        <f>NominalPrice!F192/Deflator!J192</f>
        <v>6.3935448076860191E-2</v>
      </c>
      <c r="G192" s="1">
        <f>NominalPrice!G192/Deflator!J192</f>
        <v>0.12928936154949755</v>
      </c>
      <c r="H192" s="1">
        <f>NominalPrice!H192/Deflator!J192</f>
        <v>5.320704525475406E-2</v>
      </c>
      <c r="I192" s="1"/>
      <c r="J192" s="1"/>
    </row>
    <row r="193" spans="1:10" x14ac:dyDescent="0.2">
      <c r="A193">
        <f t="shared" si="0"/>
        <v>2005</v>
      </c>
      <c r="B193">
        <f t="shared" si="1"/>
        <v>12</v>
      </c>
      <c r="C193" s="1">
        <f>NominalPrice!C193/Deflator!J193</f>
        <v>5.3369827135260818E-2</v>
      </c>
      <c r="D193" s="1">
        <f>NominalPrice!H193/Deflator!J193</f>
        <v>5.2332677135596362E-2</v>
      </c>
      <c r="E193" s="1">
        <f>NominalPrice!E193/Deflator!J193</f>
        <v>3.534413527167006E-2</v>
      </c>
      <c r="F193" s="1">
        <f>NominalPrice!F193/Deflator!J193</f>
        <v>6.4244931491444182E-2</v>
      </c>
      <c r="G193" s="1">
        <f>NominalPrice!G193/Deflator!J193</f>
        <v>0.12583304101643486</v>
      </c>
      <c r="H193" s="1">
        <f>NominalPrice!H193/Deflator!J193</f>
        <v>5.2332677135596362E-2</v>
      </c>
      <c r="I193" s="1"/>
      <c r="J193" s="1"/>
    </row>
    <row r="194" spans="1:10" x14ac:dyDescent="0.2">
      <c r="A194">
        <f t="shared" si="0"/>
        <v>2006</v>
      </c>
      <c r="B194">
        <f t="shared" si="1"/>
        <v>1</v>
      </c>
      <c r="C194" s="1">
        <f>NominalPrice!C194/Deflator!J194</f>
        <v>6.0836814691377757E-2</v>
      </c>
      <c r="D194" s="1">
        <f>NominalPrice!H194/Deflator!J194</f>
        <v>6.0236759923986791E-2</v>
      </c>
      <c r="E194" s="1">
        <f>NominalPrice!E194/Deflator!J194</f>
        <v>4.2318550856242504E-2</v>
      </c>
      <c r="F194" s="1">
        <f>NominalPrice!F194/Deflator!J194</f>
        <v>7.0727333498388709E-2</v>
      </c>
      <c r="G194" s="1">
        <f>NominalPrice!G194/Deflator!J194</f>
        <v>0.13112200507592658</v>
      </c>
      <c r="H194" s="1">
        <f>NominalPrice!H194/Deflator!J194</f>
        <v>6.0236759923986791E-2</v>
      </c>
      <c r="I194" s="1"/>
      <c r="J194" s="1"/>
    </row>
    <row r="195" spans="1:10" x14ac:dyDescent="0.2">
      <c r="A195">
        <f t="shared" si="0"/>
        <v>2006</v>
      </c>
      <c r="B195">
        <f t="shared" si="1"/>
        <v>2</v>
      </c>
      <c r="C195" s="1">
        <f>NominalPrice!C195/Deflator!J195</f>
        <v>6.1664035250278942E-2</v>
      </c>
      <c r="D195" s="1">
        <f>NominalPrice!H195/Deflator!J195</f>
        <v>6.0706011006936254E-2</v>
      </c>
      <c r="E195" s="1">
        <f>NominalPrice!E195/Deflator!J195</f>
        <v>4.4835094594582153E-2</v>
      </c>
      <c r="F195" s="1">
        <f>NominalPrice!F195/Deflator!J195</f>
        <v>7.1199055346115994E-2</v>
      </c>
      <c r="G195" s="1">
        <f>NominalPrice!G195/Deflator!J195</f>
        <v>0.1375620977225824</v>
      </c>
      <c r="H195" s="1">
        <f>NominalPrice!H195/Deflator!J195</f>
        <v>6.0706011006936254E-2</v>
      </c>
      <c r="I195" s="1"/>
    </row>
    <row r="196" spans="1:10" x14ac:dyDescent="0.2">
      <c r="A196">
        <f t="shared" si="0"/>
        <v>2006</v>
      </c>
      <c r="B196">
        <f t="shared" si="1"/>
        <v>3</v>
      </c>
      <c r="C196" s="1">
        <f>NominalPrice!C196/Deflator!J196</f>
        <v>6.1234821414743998E-2</v>
      </c>
      <c r="D196" s="1">
        <f>NominalPrice!H196/Deflator!J196</f>
        <v>6.0290664079418112E-2</v>
      </c>
      <c r="E196" s="1">
        <f>NominalPrice!E196/Deflator!J196</f>
        <v>4.1661040513616132E-2</v>
      </c>
      <c r="F196" s="1">
        <f>NominalPrice!F196/Deflator!J196</f>
        <v>7.1369771234339185E-2</v>
      </c>
      <c r="G196" s="1">
        <f>NominalPrice!G196/Deflator!J196</f>
        <v>0.13282536306467321</v>
      </c>
      <c r="H196" s="1">
        <f>NominalPrice!H196/Deflator!J196</f>
        <v>6.0290664079418112E-2</v>
      </c>
      <c r="I196" s="1"/>
      <c r="J196" s="1"/>
    </row>
    <row r="197" spans="1:10" x14ac:dyDescent="0.2">
      <c r="A197">
        <f t="shared" si="0"/>
        <v>2006</v>
      </c>
      <c r="B197">
        <f t="shared" si="1"/>
        <v>4</v>
      </c>
      <c r="C197" s="1">
        <f>NominalPrice!C197/Deflator!J197</f>
        <v>6.0324792784109044E-2</v>
      </c>
      <c r="D197" s="1">
        <f>NominalPrice!H197/Deflator!J197</f>
        <v>5.9214625035446812E-2</v>
      </c>
      <c r="E197" s="1">
        <f>NominalPrice!E197/Deflator!J197</f>
        <v>4.1888348266508481E-2</v>
      </c>
      <c r="F197" s="1">
        <f>NominalPrice!F197/Deflator!J197</f>
        <v>7.045067479542598E-2</v>
      </c>
      <c r="G197" s="1">
        <f>NominalPrice!G197/Deflator!J197</f>
        <v>0.13496550215275718</v>
      </c>
      <c r="H197" s="1">
        <f>NominalPrice!H197/Deflator!J197</f>
        <v>5.9214625035446812E-2</v>
      </c>
      <c r="I197" s="1"/>
    </row>
    <row r="198" spans="1:10" x14ac:dyDescent="0.2">
      <c r="A198">
        <f t="shared" si="0"/>
        <v>2006</v>
      </c>
      <c r="B198">
        <f t="shared" si="1"/>
        <v>5</v>
      </c>
      <c r="C198" s="1">
        <f>NominalPrice!C198/Deflator!J198</f>
        <v>5.968263981646766E-2</v>
      </c>
      <c r="D198" s="1">
        <f>NominalPrice!H198/Deflator!J198</f>
        <v>5.8488966112937885E-2</v>
      </c>
      <c r="E198" s="1">
        <f>NominalPrice!E198/Deflator!J198</f>
        <v>4.1077661856914201E-2</v>
      </c>
      <c r="F198" s="1">
        <f>NominalPrice!F198/Deflator!J198</f>
        <v>6.9181388827644213E-2</v>
      </c>
      <c r="G198" s="1">
        <f>NominalPrice!G198/Deflator!J198</f>
        <v>0.13454560154702724</v>
      </c>
      <c r="H198" s="1">
        <f>NominalPrice!H198/Deflator!J198</f>
        <v>5.8488966112937885E-2</v>
      </c>
      <c r="I198" s="1"/>
      <c r="J198" s="1"/>
    </row>
    <row r="199" spans="1:10" x14ac:dyDescent="0.2">
      <c r="A199">
        <f t="shared" si="0"/>
        <v>2006</v>
      </c>
      <c r="B199">
        <f t="shared" si="1"/>
        <v>6</v>
      </c>
      <c r="C199" s="1">
        <f>NominalPrice!C199/Deflator!J199</f>
        <v>5.8899009501167866E-2</v>
      </c>
      <c r="D199" s="1">
        <f>NominalPrice!H199/Deflator!J199</f>
        <v>5.7634876711934284E-2</v>
      </c>
      <c r="E199" s="1">
        <f>NominalPrice!E199/Deflator!J199</f>
        <v>4.1317505715864303E-2</v>
      </c>
      <c r="F199" s="1">
        <f>NominalPrice!F199/Deflator!J199</f>
        <v>6.8221876591951044E-2</v>
      </c>
      <c r="G199" s="1">
        <f>NominalPrice!G199/Deflator!J199</f>
        <v>0.13557870701262886</v>
      </c>
      <c r="H199" s="1">
        <f>NominalPrice!H199/Deflator!J199</f>
        <v>5.7634876711934284E-2</v>
      </c>
      <c r="I199" s="1"/>
      <c r="J199" s="1"/>
    </row>
    <row r="200" spans="1:10" x14ac:dyDescent="0.2">
      <c r="A200">
        <f t="shared" si="0"/>
        <v>2006</v>
      </c>
      <c r="B200">
        <f t="shared" si="1"/>
        <v>7</v>
      </c>
      <c r="C200" s="1">
        <f>NominalPrice!C200/Deflator!J200</f>
        <v>5.8402385268393142E-2</v>
      </c>
      <c r="D200" s="1">
        <f>NominalPrice!H200/Deflator!J200</f>
        <v>5.7098350047876292E-2</v>
      </c>
      <c r="E200" s="1">
        <f>NominalPrice!E200/Deflator!J200</f>
        <v>4.0654821217554052E-2</v>
      </c>
      <c r="F200" s="1">
        <f>NominalPrice!F200/Deflator!J200</f>
        <v>6.7715648092362121E-2</v>
      </c>
      <c r="G200" s="1">
        <f>NominalPrice!G200/Deflator!J200</f>
        <v>0.13642388152578361</v>
      </c>
      <c r="H200" s="1">
        <f>NominalPrice!H200/Deflator!J200</f>
        <v>5.7098350047876292E-2</v>
      </c>
      <c r="I200" s="1"/>
      <c r="J200" s="1"/>
    </row>
    <row r="201" spans="1:10" x14ac:dyDescent="0.2">
      <c r="A201">
        <f t="shared" si="0"/>
        <v>2006</v>
      </c>
      <c r="B201">
        <f t="shared" si="1"/>
        <v>8</v>
      </c>
      <c r="C201" s="1">
        <f>NominalPrice!C201/Deflator!J201</f>
        <v>5.8873789863512202E-2</v>
      </c>
      <c r="D201" s="1">
        <f>NominalPrice!H201/Deflator!J201</f>
        <v>5.7618044789987818E-2</v>
      </c>
      <c r="E201" s="1">
        <f>NominalPrice!E201/Deflator!J201</f>
        <v>4.1116196548439843E-2</v>
      </c>
      <c r="F201" s="1">
        <f>NominalPrice!F201/Deflator!J201</f>
        <v>6.7610875585758165E-2</v>
      </c>
      <c r="G201" s="1">
        <f>NominalPrice!G201/Deflator!J201</f>
        <v>0.13561545134563963</v>
      </c>
      <c r="H201" s="1">
        <f>NominalPrice!H201/Deflator!J201</f>
        <v>5.7618044789987818E-2</v>
      </c>
      <c r="I201" s="1"/>
      <c r="J201" s="1"/>
    </row>
    <row r="202" spans="1:10" x14ac:dyDescent="0.2">
      <c r="A202">
        <f t="shared" si="0"/>
        <v>2006</v>
      </c>
      <c r="B202">
        <f t="shared" si="1"/>
        <v>9</v>
      </c>
      <c r="C202" s="1">
        <f>NominalPrice!C202/Deflator!J202</f>
        <v>5.8762423505707012E-2</v>
      </c>
      <c r="D202" s="1">
        <f>NominalPrice!H202/Deflator!J202</f>
        <v>5.7269913725099555E-2</v>
      </c>
      <c r="E202" s="1">
        <f>NominalPrice!E202/Deflator!J202</f>
        <v>4.0733849430994742E-2</v>
      </c>
      <c r="F202" s="1">
        <f>NominalPrice!F202/Deflator!J202</f>
        <v>6.8060629691475749E-2</v>
      </c>
      <c r="G202" s="1">
        <f>NominalPrice!G202/Deflator!J202</f>
        <v>0.13590924946190377</v>
      </c>
      <c r="H202" s="1">
        <f>NominalPrice!H202/Deflator!J202</f>
        <v>5.7269913725099555E-2</v>
      </c>
      <c r="I202" s="1"/>
      <c r="J202" s="1"/>
    </row>
    <row r="203" spans="1:10" x14ac:dyDescent="0.2">
      <c r="A203">
        <f t="shared" si="0"/>
        <v>2006</v>
      </c>
      <c r="B203">
        <f t="shared" si="1"/>
        <v>10</v>
      </c>
      <c r="C203" s="1">
        <f>NominalPrice!C203/Deflator!J203</f>
        <v>5.964473026044699E-2</v>
      </c>
      <c r="D203" s="1">
        <f>NominalPrice!H203/Deflator!J203</f>
        <v>5.8637217999322866E-2</v>
      </c>
      <c r="E203" s="1">
        <f>NominalPrice!E203/Deflator!J203</f>
        <v>4.1909854532208399E-2</v>
      </c>
      <c r="F203" s="1">
        <f>NominalPrice!F203/Deflator!J203</f>
        <v>6.8924897620446346E-2</v>
      </c>
      <c r="G203" s="1">
        <f>NominalPrice!G203/Deflator!J203</f>
        <v>0.1334854710387221</v>
      </c>
      <c r="H203" s="1">
        <f>NominalPrice!H203/Deflator!J203</f>
        <v>5.8637217999322866E-2</v>
      </c>
      <c r="I203" s="1"/>
      <c r="J203" s="1"/>
    </row>
    <row r="204" spans="1:10" x14ac:dyDescent="0.2">
      <c r="A204">
        <f t="shared" si="0"/>
        <v>2006</v>
      </c>
      <c r="B204">
        <f t="shared" si="1"/>
        <v>11</v>
      </c>
      <c r="C204" s="1">
        <f>NominalPrice!C204/Deflator!J204</f>
        <v>6.0730540282407951E-2</v>
      </c>
      <c r="D204" s="1">
        <f>NominalPrice!H204/Deflator!J204</f>
        <v>5.9551926118378673E-2</v>
      </c>
      <c r="E204" s="1">
        <f>NominalPrice!E204/Deflator!J204</f>
        <v>4.20114774758455E-2</v>
      </c>
      <c r="F204" s="1">
        <f>NominalPrice!F204/Deflator!J204</f>
        <v>7.0396586977389194E-2</v>
      </c>
      <c r="G204" s="1">
        <f>NominalPrice!G204/Deflator!J204</f>
        <v>0.13409519509707166</v>
      </c>
      <c r="H204" s="1">
        <f>NominalPrice!H204/Deflator!J204</f>
        <v>5.9551926118378673E-2</v>
      </c>
      <c r="I204" s="1"/>
      <c r="J204" s="1"/>
    </row>
    <row r="205" spans="1:10" x14ac:dyDescent="0.2">
      <c r="A205">
        <f t="shared" si="0"/>
        <v>2006</v>
      </c>
      <c r="B205">
        <f t="shared" si="1"/>
        <v>12</v>
      </c>
      <c r="C205" s="1">
        <f>NominalPrice!C205/Deflator!J205</f>
        <v>5.973612736865018E-2</v>
      </c>
      <c r="D205" s="1">
        <f>NominalPrice!H205/Deflator!J205</f>
        <v>5.8206580574935565E-2</v>
      </c>
      <c r="E205" s="1">
        <f>NominalPrice!E205/Deflator!J205</f>
        <v>4.0276726190114125E-2</v>
      </c>
      <c r="F205" s="1">
        <f>NominalPrice!F205/Deflator!J205</f>
        <v>7.0091952442606284E-2</v>
      </c>
      <c r="G205" s="1">
        <f>NominalPrice!G205/Deflator!J205</f>
        <v>0.1292781941358119</v>
      </c>
      <c r="H205" s="1">
        <f>NominalPrice!H205/Deflator!J205</f>
        <v>5.8206580574935565E-2</v>
      </c>
      <c r="I205" s="1"/>
      <c r="J205" s="1"/>
    </row>
    <row r="206" spans="1:10" x14ac:dyDescent="0.2">
      <c r="A206">
        <f t="shared" si="0"/>
        <v>2007</v>
      </c>
      <c r="B206">
        <f t="shared" si="1"/>
        <v>1</v>
      </c>
      <c r="C206" s="1">
        <f>NominalPrice!C206/Deflator!J206</f>
        <v>6.1960396496211025E-2</v>
      </c>
      <c r="D206" s="1">
        <f>NominalPrice!H206/Deflator!J206</f>
        <v>6.0826465249213917E-2</v>
      </c>
      <c r="E206" s="1">
        <f>NominalPrice!E206/Deflator!J206</f>
        <v>4.3664295162826952E-2</v>
      </c>
      <c r="F206" s="1">
        <f>NominalPrice!F206/Deflator!J206</f>
        <v>7.2787982698978335E-2</v>
      </c>
      <c r="G206" s="1">
        <f>NominalPrice!G206/Deflator!J206</f>
        <v>0.12907277416810095</v>
      </c>
      <c r="H206" s="1">
        <f>NominalPrice!H206/Deflator!J206</f>
        <v>6.0826465249213917E-2</v>
      </c>
      <c r="I206" s="1"/>
      <c r="J206" s="1"/>
    </row>
    <row r="207" spans="1:10" x14ac:dyDescent="0.2">
      <c r="A207">
        <f t="shared" si="0"/>
        <v>2007</v>
      </c>
      <c r="B207">
        <f t="shared" si="1"/>
        <v>2</v>
      </c>
      <c r="C207" s="1">
        <f>NominalPrice!C207/Deflator!J207</f>
        <v>6.362614378534702E-2</v>
      </c>
      <c r="D207" s="1">
        <f>NominalPrice!H207/Deflator!J207</f>
        <v>6.2317090582461487E-2</v>
      </c>
      <c r="E207" s="1">
        <f>NominalPrice!E207/Deflator!J207</f>
        <v>4.3218188961391311E-2</v>
      </c>
      <c r="F207" s="1">
        <f>NominalPrice!F207/Deflator!J207</f>
        <v>7.272211809458784E-2</v>
      </c>
      <c r="G207" s="1">
        <f>NominalPrice!G207/Deflator!J207</f>
        <v>0.13207019215511159</v>
      </c>
      <c r="H207" s="1">
        <f>NominalPrice!H207/Deflator!J207</f>
        <v>6.2317090582461487E-2</v>
      </c>
      <c r="I207" s="1"/>
      <c r="J207" s="1"/>
    </row>
    <row r="208" spans="1:10" x14ac:dyDescent="0.2">
      <c r="A208">
        <f t="shared" si="0"/>
        <v>2007</v>
      </c>
      <c r="B208">
        <f t="shared" si="1"/>
        <v>3</v>
      </c>
      <c r="C208" s="1">
        <f>NominalPrice!C208/Deflator!J208</f>
        <v>6.2963541287868741E-2</v>
      </c>
      <c r="D208" s="1">
        <f>NominalPrice!H208/Deflator!J208</f>
        <v>6.1970337362873537E-2</v>
      </c>
      <c r="E208" s="1">
        <f>NominalPrice!E208/Deflator!J208</f>
        <v>4.2868893876690427E-2</v>
      </c>
      <c r="F208" s="1">
        <f>NominalPrice!F208/Deflator!J208</f>
        <v>7.2313970920496004E-2</v>
      </c>
      <c r="G208" s="1">
        <f>NominalPrice!G208/Deflator!J208</f>
        <v>0.13263350658106621</v>
      </c>
      <c r="H208" s="1">
        <f>NominalPrice!H208/Deflator!J208</f>
        <v>6.1970337362873537E-2</v>
      </c>
      <c r="I208" s="1"/>
      <c r="J208" s="1"/>
    </row>
    <row r="209" spans="1:10" x14ac:dyDescent="0.2">
      <c r="A209">
        <f t="shared" si="0"/>
        <v>2007</v>
      </c>
      <c r="B209">
        <f t="shared" si="1"/>
        <v>4</v>
      </c>
      <c r="C209" s="1">
        <f>NominalPrice!C209/Deflator!J209</f>
        <v>6.1949380678897659E-2</v>
      </c>
      <c r="D209" s="1">
        <f>NominalPrice!H209/Deflator!J209</f>
        <v>6.0678676490700023E-2</v>
      </c>
      <c r="E209" s="1">
        <f>NominalPrice!E209/Deflator!J209</f>
        <v>4.2719370732111357E-2</v>
      </c>
      <c r="F209" s="1">
        <f>NominalPrice!F209/Deflator!J209</f>
        <v>7.1801723045728572E-2</v>
      </c>
      <c r="G209" s="1">
        <f>NominalPrice!G209/Deflator!J209</f>
        <v>0.13277050664870726</v>
      </c>
      <c r="H209" s="1">
        <f>NominalPrice!H209/Deflator!J209</f>
        <v>6.0678676490700023E-2</v>
      </c>
      <c r="I209" s="1"/>
    </row>
    <row r="210" spans="1:10" x14ac:dyDescent="0.2">
      <c r="A210">
        <f t="shared" ref="A210:A273" si="2">A198+1</f>
        <v>2007</v>
      </c>
      <c r="B210">
        <f t="shared" ref="B210:B273" si="3">B198</f>
        <v>5</v>
      </c>
      <c r="C210" s="1">
        <f>NominalPrice!C210/Deflator!J210</f>
        <v>6.1632475638031162E-2</v>
      </c>
      <c r="D210" s="1">
        <f>NominalPrice!H210/Deflator!J210</f>
        <v>6.023657317202287E-2</v>
      </c>
      <c r="E210" s="1">
        <f>NominalPrice!E210/Deflator!J210</f>
        <v>4.2911726366709736E-2</v>
      </c>
      <c r="F210" s="1">
        <f>NominalPrice!F210/Deflator!J210</f>
        <v>7.0688199504820554E-2</v>
      </c>
      <c r="G210" s="1">
        <f>NominalPrice!G210/Deflator!J210</f>
        <v>0.13415615785313229</v>
      </c>
      <c r="H210" s="1">
        <f>NominalPrice!H210/Deflator!J210</f>
        <v>6.023657317202287E-2</v>
      </c>
      <c r="I210" s="1"/>
      <c r="J210" s="1"/>
    </row>
    <row r="211" spans="1:10" x14ac:dyDescent="0.2">
      <c r="A211">
        <f t="shared" si="2"/>
        <v>2007</v>
      </c>
      <c r="B211">
        <f t="shared" si="3"/>
        <v>6</v>
      </c>
      <c r="C211" s="1">
        <f>NominalPrice!C211/Deflator!J211</f>
        <v>6.0976551569105024E-2</v>
      </c>
      <c r="D211" s="1">
        <f>NominalPrice!H211/Deflator!J211</f>
        <v>5.9271939039398827E-2</v>
      </c>
      <c r="E211" s="1">
        <f>NominalPrice!E211/Deflator!J211</f>
        <v>4.2855997521577663E-2</v>
      </c>
      <c r="F211" s="1">
        <f>NominalPrice!F211/Deflator!J211</f>
        <v>6.9872468464730123E-2</v>
      </c>
      <c r="G211" s="1">
        <f>NominalPrice!G211/Deflator!J211</f>
        <v>0.13343314628302858</v>
      </c>
      <c r="H211" s="1">
        <f>NominalPrice!H211/Deflator!J211</f>
        <v>5.9271939039398827E-2</v>
      </c>
      <c r="I211" s="1"/>
      <c r="J211" s="1"/>
    </row>
    <row r="212" spans="1:10" x14ac:dyDescent="0.2">
      <c r="A212">
        <f t="shared" si="2"/>
        <v>2007</v>
      </c>
      <c r="B212">
        <f t="shared" si="3"/>
        <v>7</v>
      </c>
      <c r="C212" s="1">
        <f>NominalPrice!C212/Deflator!J212</f>
        <v>6.0739299140499324E-2</v>
      </c>
      <c r="D212" s="1">
        <f>NominalPrice!H212/Deflator!J212</f>
        <v>5.890742663680601E-2</v>
      </c>
      <c r="E212" s="1">
        <f>NominalPrice!E212/Deflator!J212</f>
        <v>4.2586866728800007E-2</v>
      </c>
      <c r="F212" s="1">
        <f>NominalPrice!F212/Deflator!J212</f>
        <v>6.925514670393626E-2</v>
      </c>
      <c r="G212" s="1">
        <f>NominalPrice!G212/Deflator!J212</f>
        <v>0.1301933898270162</v>
      </c>
      <c r="H212" s="1">
        <f>NominalPrice!H212/Deflator!J212</f>
        <v>5.890742663680601E-2</v>
      </c>
      <c r="I212" s="1"/>
      <c r="J212" s="1"/>
    </row>
    <row r="213" spans="1:10" x14ac:dyDescent="0.2">
      <c r="A213">
        <f t="shared" si="2"/>
        <v>2007</v>
      </c>
      <c r="B213">
        <f t="shared" si="3"/>
        <v>8</v>
      </c>
      <c r="C213" s="1">
        <f>NominalPrice!C213/Deflator!J213</f>
        <v>6.0888966122484664E-2</v>
      </c>
      <c r="D213" s="1">
        <f>NominalPrice!H213/Deflator!J213</f>
        <v>5.9601809980830672E-2</v>
      </c>
      <c r="E213" s="1">
        <f>NominalPrice!E213/Deflator!J213</f>
        <v>4.3124561655249916E-2</v>
      </c>
      <c r="F213" s="1">
        <f>NominalPrice!F213/Deflator!J213</f>
        <v>6.9377521161316819E-2</v>
      </c>
      <c r="G213" s="1">
        <f>NominalPrice!G213/Deflator!J213</f>
        <v>0.13334645519377999</v>
      </c>
      <c r="H213" s="1">
        <f>NominalPrice!H213/Deflator!J213</f>
        <v>5.9601809980830672E-2</v>
      </c>
      <c r="I213" s="1"/>
      <c r="J213" s="1"/>
    </row>
    <row r="214" spans="1:10" x14ac:dyDescent="0.2">
      <c r="A214">
        <f t="shared" si="2"/>
        <v>2007</v>
      </c>
      <c r="B214">
        <f t="shared" si="3"/>
        <v>9</v>
      </c>
      <c r="C214" s="1">
        <f>NominalPrice!C214/Deflator!J214</f>
        <v>5.9910165526584201E-2</v>
      </c>
      <c r="D214" s="1">
        <f>NominalPrice!H214/Deflator!J214</f>
        <v>5.8258893717315227E-2</v>
      </c>
      <c r="E214" s="1">
        <f>NominalPrice!E214/Deflator!J214</f>
        <v>4.2181413537885272E-2</v>
      </c>
      <c r="F214" s="1">
        <f>NominalPrice!F214/Deflator!J214</f>
        <v>6.8934472702583766E-2</v>
      </c>
      <c r="G214" s="1">
        <f>NominalPrice!G214/Deflator!J214</f>
        <v>0.13170810113960607</v>
      </c>
      <c r="H214" s="1">
        <f>NominalPrice!H214/Deflator!J214</f>
        <v>5.8258893717315227E-2</v>
      </c>
      <c r="I214" s="1"/>
      <c r="J214" s="1"/>
    </row>
    <row r="215" spans="1:10" x14ac:dyDescent="0.2">
      <c r="A215">
        <f t="shared" si="2"/>
        <v>2007</v>
      </c>
      <c r="B215">
        <f t="shared" si="3"/>
        <v>10</v>
      </c>
      <c r="C215" s="1">
        <f>NominalPrice!C215/Deflator!J215</f>
        <v>6.0987661707749087E-2</v>
      </c>
      <c r="D215" s="1">
        <f>NominalPrice!H215/Deflator!J215</f>
        <v>5.9214888823639816E-2</v>
      </c>
      <c r="E215" s="1">
        <f>NominalPrice!E215/Deflator!J215</f>
        <v>4.2659600636770531E-2</v>
      </c>
      <c r="F215" s="1">
        <f>NominalPrice!F215/Deflator!J215</f>
        <v>6.9538588494196002E-2</v>
      </c>
      <c r="G215" s="1">
        <f>NominalPrice!G215/Deflator!J215</f>
        <v>0.13143162795632932</v>
      </c>
      <c r="H215" s="1">
        <f>NominalPrice!H215/Deflator!J215</f>
        <v>5.9214888823639816E-2</v>
      </c>
      <c r="I215" s="1"/>
      <c r="J215" s="1"/>
    </row>
    <row r="216" spans="1:10" x14ac:dyDescent="0.2">
      <c r="A216">
        <f t="shared" si="2"/>
        <v>2007</v>
      </c>
      <c r="B216">
        <f t="shared" si="3"/>
        <v>11</v>
      </c>
      <c r="C216" s="1">
        <f>NominalPrice!C216/Deflator!J216</f>
        <v>6.1282711709027958E-2</v>
      </c>
      <c r="D216" s="1">
        <f>NominalPrice!H216/Deflator!J216</f>
        <v>5.9411621399684013E-2</v>
      </c>
      <c r="E216" s="1">
        <f>NominalPrice!E216/Deflator!J216</f>
        <v>4.2024721090375458E-2</v>
      </c>
      <c r="F216" s="1">
        <f>NominalPrice!F216/Deflator!J216</f>
        <v>7.0272108648074497E-2</v>
      </c>
      <c r="G216" s="1">
        <f>NominalPrice!G216/Deflator!J216</f>
        <v>0.12940833320417292</v>
      </c>
      <c r="H216" s="1">
        <f>NominalPrice!H216/Deflator!J216</f>
        <v>5.9411621399684013E-2</v>
      </c>
      <c r="I216" s="1"/>
      <c r="J216" s="1"/>
    </row>
    <row r="217" spans="1:10" x14ac:dyDescent="0.2">
      <c r="A217">
        <f t="shared" si="2"/>
        <v>2007</v>
      </c>
      <c r="B217">
        <f t="shared" si="3"/>
        <v>12</v>
      </c>
      <c r="C217" s="1">
        <f>NominalPrice!C217/Deflator!J217</f>
        <v>6.0713779648165454E-2</v>
      </c>
      <c r="D217" s="1">
        <f>NominalPrice!H217/Deflator!J217</f>
        <v>5.919441347669805E-2</v>
      </c>
      <c r="E217" s="1">
        <f>NominalPrice!E217/Deflator!J217</f>
        <v>4.1859603198443375E-2</v>
      </c>
      <c r="F217" s="1">
        <f>NominalPrice!F217/Deflator!J217</f>
        <v>7.0759613922161249E-2</v>
      </c>
      <c r="G217" s="1">
        <f>NominalPrice!G217/Deflator!J217</f>
        <v>0.12743898119634531</v>
      </c>
      <c r="H217" s="1">
        <f>NominalPrice!H217/Deflator!J217</f>
        <v>5.919441347669805E-2</v>
      </c>
      <c r="I217" s="1"/>
      <c r="J217" s="1"/>
    </row>
    <row r="218" spans="1:10" x14ac:dyDescent="0.2">
      <c r="A218">
        <f t="shared" si="2"/>
        <v>2008</v>
      </c>
      <c r="B218">
        <f t="shared" si="3"/>
        <v>1</v>
      </c>
      <c r="C218" s="1">
        <f>NominalPrice!C218/Deflator!J218</f>
        <v>5.9840609603117149E-2</v>
      </c>
      <c r="D218" s="1">
        <f>NominalPrice!H218/Deflator!J218</f>
        <v>5.8186625531962022E-2</v>
      </c>
      <c r="E218" s="1">
        <f>NominalPrice!E218/Deflator!J218</f>
        <v>4.0979037728494844E-2</v>
      </c>
      <c r="F218" s="1">
        <f>NominalPrice!F218/Deflator!J218</f>
        <v>6.9543247195422736E-2</v>
      </c>
      <c r="G218" s="1">
        <f>NominalPrice!G218/Deflator!J218</f>
        <v>0.12504713068476506</v>
      </c>
      <c r="H218" s="1">
        <f>NominalPrice!H218/Deflator!J218</f>
        <v>5.8186625531962022E-2</v>
      </c>
      <c r="I218" s="1"/>
      <c r="J218" s="1"/>
    </row>
    <row r="219" spans="1:10" x14ac:dyDescent="0.2">
      <c r="A219">
        <f t="shared" si="2"/>
        <v>2008</v>
      </c>
      <c r="B219">
        <f t="shared" si="3"/>
        <v>2</v>
      </c>
      <c r="C219" s="1">
        <f>NominalPrice!C219/Deflator!J219</f>
        <v>6.1094253964219337E-2</v>
      </c>
      <c r="D219" s="1">
        <f>NominalPrice!H219/Deflator!J219</f>
        <v>5.9150707011941459E-2</v>
      </c>
      <c r="E219" s="1">
        <f>NominalPrice!E219/Deflator!J219</f>
        <v>4.0654158815213351E-2</v>
      </c>
      <c r="F219" s="1">
        <f>NominalPrice!F219/Deflator!J219</f>
        <v>7.0610964694322792E-2</v>
      </c>
      <c r="G219" s="1">
        <f>NominalPrice!G219/Deflator!J219</f>
        <v>0.12781307715986967</v>
      </c>
      <c r="H219" s="1">
        <f>NominalPrice!H219/Deflator!J219</f>
        <v>5.9150707011941459E-2</v>
      </c>
      <c r="I219" s="1"/>
      <c r="J219" s="1"/>
    </row>
    <row r="220" spans="1:10" x14ac:dyDescent="0.2">
      <c r="A220">
        <f t="shared" si="2"/>
        <v>2008</v>
      </c>
      <c r="B220">
        <f t="shared" si="3"/>
        <v>3</v>
      </c>
      <c r="C220" s="1">
        <f>NominalPrice!C220/Deflator!J220</f>
        <v>6.037283554088492E-2</v>
      </c>
      <c r="D220" s="1">
        <f>NominalPrice!H220/Deflator!J220</f>
        <v>5.8235688686024238E-2</v>
      </c>
      <c r="E220" s="1">
        <f>NominalPrice!E220/Deflator!J220</f>
        <v>4.0813363059005896E-2</v>
      </c>
      <c r="F220" s="1">
        <f>NominalPrice!F220/Deflator!J220</f>
        <v>6.9862322468510304E-2</v>
      </c>
      <c r="G220" s="1">
        <f>NominalPrice!G220/Deflator!J220</f>
        <v>0.12661636519280833</v>
      </c>
      <c r="H220" s="1">
        <f>NominalPrice!H220/Deflator!J220</f>
        <v>5.8235688686024238E-2</v>
      </c>
      <c r="I220" s="1"/>
      <c r="J220" s="1"/>
    </row>
    <row r="221" spans="1:10" x14ac:dyDescent="0.2">
      <c r="A221">
        <f t="shared" si="2"/>
        <v>2008</v>
      </c>
      <c r="B221">
        <f t="shared" si="3"/>
        <v>4</v>
      </c>
      <c r="C221" s="1">
        <f>NominalPrice!C221/Deflator!J221</f>
        <v>5.9476557211042273E-2</v>
      </c>
      <c r="D221" s="1">
        <f>NominalPrice!H221/Deflator!J221</f>
        <v>5.772053108858316E-2</v>
      </c>
      <c r="E221" s="1">
        <f>NominalPrice!E221/Deflator!J221</f>
        <v>4.1330943133420367E-2</v>
      </c>
      <c r="F221" s="1">
        <f>NominalPrice!F221/Deflator!J221</f>
        <v>6.8918874729586951E-2</v>
      </c>
      <c r="G221" s="1">
        <f>NominalPrice!G221/Deflator!J221</f>
        <v>0.12686811294828662</v>
      </c>
      <c r="H221" s="1">
        <f>NominalPrice!H221/Deflator!J221</f>
        <v>5.772053108858316E-2</v>
      </c>
      <c r="I221" s="1"/>
      <c r="J221" s="1"/>
    </row>
    <row r="222" spans="1:10" x14ac:dyDescent="0.2">
      <c r="A222">
        <f t="shared" si="2"/>
        <v>2008</v>
      </c>
      <c r="B222">
        <f t="shared" si="3"/>
        <v>5</v>
      </c>
      <c r="C222" s="1">
        <f>NominalPrice!C222/Deflator!J222</f>
        <v>5.9115288580744753E-2</v>
      </c>
      <c r="D222" s="1">
        <f>NominalPrice!H222/Deflator!J222</f>
        <v>5.7197041687627848E-2</v>
      </c>
      <c r="E222" s="1">
        <f>NominalPrice!E222/Deflator!J222</f>
        <v>4.0057856053067296E-2</v>
      </c>
      <c r="F222" s="1">
        <f>NominalPrice!F222/Deflator!J222</f>
        <v>6.7801132868953132E-2</v>
      </c>
      <c r="G222" s="1">
        <f>NominalPrice!G222/Deflator!J222</f>
        <v>0.12754110456636672</v>
      </c>
      <c r="H222" s="1">
        <f>NominalPrice!H222/Deflator!J222</f>
        <v>5.7197041687627848E-2</v>
      </c>
      <c r="I222" s="1"/>
      <c r="J222" s="1"/>
    </row>
    <row r="223" spans="1:10" x14ac:dyDescent="0.2">
      <c r="A223">
        <f t="shared" si="2"/>
        <v>2008</v>
      </c>
      <c r="B223">
        <f t="shared" si="3"/>
        <v>6</v>
      </c>
      <c r="C223" s="1">
        <f>NominalPrice!C223/Deflator!J223</f>
        <v>5.7676357110842402E-2</v>
      </c>
      <c r="D223" s="1">
        <f>NominalPrice!H223/Deflator!J223</f>
        <v>5.5950203884769678E-2</v>
      </c>
      <c r="E223" s="1">
        <f>NominalPrice!E223/Deflator!J223</f>
        <v>3.9625815896232895E-2</v>
      </c>
      <c r="F223" s="1">
        <f>NominalPrice!F223/Deflator!J223</f>
        <v>6.61019846953768E-2</v>
      </c>
      <c r="G223" s="1">
        <f>NominalPrice!G223/Deflator!J223</f>
        <v>0.12614145652077408</v>
      </c>
      <c r="H223" s="1">
        <f>NominalPrice!H223/Deflator!J223</f>
        <v>5.5950203884769678E-2</v>
      </c>
      <c r="I223" s="1"/>
      <c r="J223" s="1"/>
    </row>
    <row r="224" spans="1:10" x14ac:dyDescent="0.2">
      <c r="A224">
        <f t="shared" si="2"/>
        <v>2008</v>
      </c>
      <c r="B224">
        <f t="shared" si="3"/>
        <v>7</v>
      </c>
      <c r="C224" s="1">
        <f>NominalPrice!C224/Deflator!J224</f>
        <v>5.751777180462541E-2</v>
      </c>
      <c r="D224" s="1">
        <f>NominalPrice!H224/Deflator!J224</f>
        <v>5.6139359550321587E-2</v>
      </c>
      <c r="E224" s="1">
        <f>NominalPrice!E224/Deflator!J224</f>
        <v>4.0043279406325322E-2</v>
      </c>
      <c r="F224" s="1">
        <f>NominalPrice!F224/Deflator!J224</f>
        <v>6.5814747736067061E-2</v>
      </c>
      <c r="G224" s="1">
        <f>NominalPrice!G224/Deflator!J224</f>
        <v>0.12694489362496209</v>
      </c>
      <c r="H224" s="1">
        <f>NominalPrice!H224/Deflator!J224</f>
        <v>5.6139359550321587E-2</v>
      </c>
      <c r="I224" s="1"/>
      <c r="J224" s="1"/>
    </row>
    <row r="225" spans="1:10" x14ac:dyDescent="0.2">
      <c r="A225">
        <f t="shared" si="2"/>
        <v>2008</v>
      </c>
      <c r="B225">
        <f t="shared" si="3"/>
        <v>8</v>
      </c>
      <c r="C225" s="1">
        <f>NominalPrice!C225/Deflator!J225</f>
        <v>5.7595521374015579E-2</v>
      </c>
      <c r="D225" s="1">
        <f>NominalPrice!H225/Deflator!J225</f>
        <v>5.5949044428723414E-2</v>
      </c>
      <c r="E225" s="1">
        <f>NominalPrice!E225/Deflator!J225</f>
        <v>4.0012540582016212E-2</v>
      </c>
      <c r="F225" s="1">
        <f>NominalPrice!F225/Deflator!J225</f>
        <v>6.6050213341845257E-2</v>
      </c>
      <c r="G225" s="1">
        <f>NominalPrice!G225/Deflator!J225</f>
        <v>0.1273695028112414</v>
      </c>
      <c r="H225" s="1">
        <f>NominalPrice!H225/Deflator!J225</f>
        <v>5.5949044428723414E-2</v>
      </c>
      <c r="I225" s="1"/>
      <c r="J225" s="1"/>
    </row>
    <row r="226" spans="1:10" x14ac:dyDescent="0.2">
      <c r="A226">
        <f t="shared" si="2"/>
        <v>2008</v>
      </c>
      <c r="B226">
        <f t="shared" si="3"/>
        <v>9</v>
      </c>
      <c r="C226" s="1">
        <f>NominalPrice!C226/Deflator!J226</f>
        <v>5.7282199386522729E-2</v>
      </c>
      <c r="D226" s="1">
        <f>NominalPrice!H226/Deflator!J226</f>
        <v>5.5492688172278523E-2</v>
      </c>
      <c r="E226" s="1">
        <f>NominalPrice!E226/Deflator!J226</f>
        <v>3.9766549507667108E-2</v>
      </c>
      <c r="F226" s="1">
        <f>NominalPrice!F226/Deflator!J226</f>
        <v>6.5874074132888996E-2</v>
      </c>
      <c r="G226" s="1">
        <f>NominalPrice!G226/Deflator!J226</f>
        <v>0.12471603405368126</v>
      </c>
      <c r="H226" s="1">
        <f>NominalPrice!H226/Deflator!J226</f>
        <v>5.5492688172278523E-2</v>
      </c>
      <c r="I226" s="1"/>
      <c r="J226" s="1"/>
    </row>
    <row r="227" spans="1:10" x14ac:dyDescent="0.2">
      <c r="A227">
        <f t="shared" si="2"/>
        <v>2008</v>
      </c>
      <c r="B227">
        <f t="shared" si="3"/>
        <v>10</v>
      </c>
      <c r="C227" s="1">
        <f>NominalPrice!C227/Deflator!J227</f>
        <v>5.8811047437729788E-2</v>
      </c>
      <c r="D227" s="1">
        <f>NominalPrice!H227/Deflator!J227</f>
        <v>5.7120309007276084E-2</v>
      </c>
      <c r="E227" s="1">
        <f>NominalPrice!E227/Deflator!J227</f>
        <v>4.0558099640742827E-2</v>
      </c>
      <c r="F227" s="1">
        <f>NominalPrice!F227/Deflator!J227</f>
        <v>6.720943033181398E-2</v>
      </c>
      <c r="G227" s="1">
        <f>NominalPrice!G227/Deflator!J227</f>
        <v>0.12636911531302253</v>
      </c>
      <c r="H227" s="1">
        <f>NominalPrice!H227/Deflator!J227</f>
        <v>5.7120309007276084E-2</v>
      </c>
      <c r="I227" s="1"/>
      <c r="J227" s="1"/>
    </row>
    <row r="228" spans="1:10" x14ac:dyDescent="0.2">
      <c r="A228">
        <f t="shared" si="2"/>
        <v>2008</v>
      </c>
      <c r="B228">
        <f t="shared" si="3"/>
        <v>11</v>
      </c>
      <c r="C228" s="1">
        <f>NominalPrice!C228/Deflator!J228</f>
        <v>6.0705747486729564E-2</v>
      </c>
      <c r="D228" s="1">
        <f>NominalPrice!H228/Deflator!J228</f>
        <v>5.8614911597253253E-2</v>
      </c>
      <c r="E228" s="1">
        <f>NominalPrice!E228/Deflator!J228</f>
        <v>4.0187460449803189E-2</v>
      </c>
      <c r="F228" s="1">
        <f>NominalPrice!F228/Deflator!J228</f>
        <v>6.992613427099173E-2</v>
      </c>
      <c r="G228" s="1">
        <f>NominalPrice!G228/Deflator!J228</f>
        <v>0.12681973032705954</v>
      </c>
      <c r="H228" s="1">
        <f>NominalPrice!H228/Deflator!J228</f>
        <v>5.8614911597253253E-2</v>
      </c>
      <c r="I228" s="1"/>
      <c r="J228" s="1"/>
    </row>
    <row r="229" spans="1:10" x14ac:dyDescent="0.2">
      <c r="A229">
        <f t="shared" si="2"/>
        <v>2008</v>
      </c>
      <c r="B229">
        <f t="shared" si="3"/>
        <v>12</v>
      </c>
      <c r="C229" s="1">
        <f>NominalPrice!C229/Deflator!J229</f>
        <v>6.1105300096055533E-2</v>
      </c>
      <c r="D229" s="1">
        <f>NominalPrice!H229/Deflator!J229</f>
        <v>5.9105498056440699E-2</v>
      </c>
      <c r="E229" s="1">
        <f>NominalPrice!E229/Deflator!J229</f>
        <v>4.0580705310969814E-2</v>
      </c>
      <c r="F229" s="1">
        <f>NominalPrice!F229/Deflator!J229</f>
        <v>7.0294107809171114E-2</v>
      </c>
      <c r="G229" s="1">
        <f>NominalPrice!G229/Deflator!J229</f>
        <v>0.12719002479712255</v>
      </c>
      <c r="H229" s="1">
        <f>NominalPrice!H229/Deflator!J229</f>
        <v>5.9105498056440699E-2</v>
      </c>
      <c r="I229" s="1"/>
      <c r="J229" s="1"/>
    </row>
    <row r="230" spans="1:10" x14ac:dyDescent="0.2">
      <c r="A230">
        <f t="shared" si="2"/>
        <v>2009</v>
      </c>
      <c r="B230">
        <f t="shared" si="3"/>
        <v>1</v>
      </c>
      <c r="C230" s="1">
        <f>NominalPrice!C230/Deflator!J230</f>
        <v>7.0797874871568467E-2</v>
      </c>
      <c r="D230" s="1">
        <f>NominalPrice!H230/Deflator!J230</f>
        <v>6.9396082995712163E-2</v>
      </c>
      <c r="E230" s="1">
        <f>NominalPrice!E230/Deflator!J230</f>
        <v>5.0737885133871695E-2</v>
      </c>
      <c r="F230" s="1">
        <f>NominalPrice!F230/Deflator!J230</f>
        <v>8.0213679365993551E-2</v>
      </c>
      <c r="G230" s="1">
        <f>NominalPrice!G230/Deflator!J230</f>
        <v>0.11358893343257064</v>
      </c>
      <c r="H230" s="1">
        <f>NominalPrice!H230/Deflator!J230</f>
        <v>6.9396082995712163E-2</v>
      </c>
      <c r="I230" s="1"/>
      <c r="J230" s="1"/>
    </row>
    <row r="231" spans="1:10" x14ac:dyDescent="0.2">
      <c r="A231">
        <f t="shared" si="2"/>
        <v>2009</v>
      </c>
      <c r="B231">
        <f t="shared" si="3"/>
        <v>2</v>
      </c>
      <c r="C231" s="1">
        <f>NominalPrice!C231/Deflator!J231</f>
        <v>7.2047156119614361E-2</v>
      </c>
      <c r="D231" s="1">
        <f>NominalPrice!H231/Deflator!J231</f>
        <v>7.0649883484923376E-2</v>
      </c>
      <c r="E231" s="1">
        <f>NominalPrice!E231/Deflator!J231</f>
        <v>5.117132207833465E-2</v>
      </c>
      <c r="F231" s="1">
        <f>NominalPrice!F231/Deflator!J231</f>
        <v>7.9678871763104869E-2</v>
      </c>
      <c r="G231" s="1">
        <f>NominalPrice!G231/Deflator!J231</f>
        <v>0.1372639663201648</v>
      </c>
      <c r="H231" s="1">
        <f>NominalPrice!H231/Deflator!J231</f>
        <v>7.0649883484923376E-2</v>
      </c>
      <c r="I231" s="1"/>
      <c r="J231" s="1"/>
    </row>
    <row r="232" spans="1:10" x14ac:dyDescent="0.2">
      <c r="A232">
        <f t="shared" si="2"/>
        <v>2009</v>
      </c>
      <c r="B232">
        <f t="shared" si="3"/>
        <v>3</v>
      </c>
      <c r="C232" s="1">
        <f>NominalPrice!C232/Deflator!J232</f>
        <v>7.157021859340848E-2</v>
      </c>
      <c r="D232" s="1">
        <f>NominalPrice!H232/Deflator!J232</f>
        <v>6.9793061409940793E-2</v>
      </c>
      <c r="E232" s="1">
        <f>NominalPrice!E232/Deflator!J232</f>
        <v>5.1308554374384932E-2</v>
      </c>
      <c r="F232" s="1">
        <f>NominalPrice!F232/Deflator!J232</f>
        <v>7.9896189706636422E-2</v>
      </c>
      <c r="G232" s="1">
        <f>NominalPrice!G232/Deflator!J232</f>
        <v>0.13846452554470248</v>
      </c>
      <c r="H232" s="1">
        <f>NominalPrice!H232/Deflator!J232</f>
        <v>6.9793061409940793E-2</v>
      </c>
      <c r="I232" s="1"/>
      <c r="J232" s="1"/>
    </row>
    <row r="233" spans="1:10" x14ac:dyDescent="0.2">
      <c r="A233">
        <f t="shared" si="2"/>
        <v>2009</v>
      </c>
      <c r="B233">
        <f t="shared" si="3"/>
        <v>4</v>
      </c>
      <c r="C233" s="1">
        <f>NominalPrice!C233/Deflator!J233</f>
        <v>7.1091894285657944E-2</v>
      </c>
      <c r="D233" s="1">
        <f>NominalPrice!H233/Deflator!J233</f>
        <v>6.881417549714762E-2</v>
      </c>
      <c r="E233" s="1">
        <f>NominalPrice!E233/Deflator!J233</f>
        <v>5.1889475009081795E-2</v>
      </c>
      <c r="F233" s="1">
        <f>NominalPrice!F233/Deflator!J233</f>
        <v>7.9779614942611154E-2</v>
      </c>
      <c r="G233" s="1">
        <f>NominalPrice!G233/Deflator!J233</f>
        <v>0.13964167543669007</v>
      </c>
      <c r="H233" s="1">
        <f>NominalPrice!H233/Deflator!J233</f>
        <v>6.881417549714762E-2</v>
      </c>
      <c r="I233" s="1"/>
      <c r="J233" s="1"/>
    </row>
    <row r="234" spans="1:10" x14ac:dyDescent="0.2">
      <c r="A234">
        <f t="shared" si="2"/>
        <v>2009</v>
      </c>
      <c r="B234">
        <f t="shared" si="3"/>
        <v>5</v>
      </c>
      <c r="C234" s="1">
        <f>NominalPrice!C234/Deflator!J234</f>
        <v>6.520019460487049E-2</v>
      </c>
      <c r="D234" s="1">
        <f>NominalPrice!H234/Deflator!J234</f>
        <v>6.3150167617675904E-2</v>
      </c>
      <c r="E234" s="1">
        <f>NominalPrice!E234/Deflator!J234</f>
        <v>5.3954540633274463E-2</v>
      </c>
      <c r="F234" s="1">
        <f>NominalPrice!F234/Deflator!J234</f>
        <v>7.3581338534246907E-2</v>
      </c>
      <c r="G234" s="1">
        <f>NominalPrice!G234/Deflator!J234</f>
        <v>0.14181695591958504</v>
      </c>
      <c r="H234" s="1">
        <f>NominalPrice!H234/Deflator!J234</f>
        <v>6.3150167617675904E-2</v>
      </c>
      <c r="I234" s="1"/>
      <c r="J234" s="1"/>
    </row>
    <row r="235" spans="1:10" x14ac:dyDescent="0.2">
      <c r="A235">
        <f t="shared" si="2"/>
        <v>2009</v>
      </c>
      <c r="B235">
        <f t="shared" si="3"/>
        <v>6</v>
      </c>
      <c r="C235" s="1">
        <f>NominalPrice!C235/Deflator!J235</f>
        <v>6.2181549451802827E-2</v>
      </c>
      <c r="D235" s="1">
        <f>NominalPrice!H235/Deflator!J235</f>
        <v>6.0407611800319935E-2</v>
      </c>
      <c r="E235" s="1">
        <f>NominalPrice!E235/Deflator!J235</f>
        <v>5.4887640486743529E-2</v>
      </c>
      <c r="F235" s="1">
        <f>NominalPrice!F235/Deflator!J235</f>
        <v>7.1525513063688068E-2</v>
      </c>
      <c r="G235" s="1">
        <f>NominalPrice!G235/Deflator!J235</f>
        <v>0.14086494089088153</v>
      </c>
      <c r="H235" s="1">
        <f>NominalPrice!H235/Deflator!J235</f>
        <v>6.0407611800319935E-2</v>
      </c>
      <c r="I235" s="1"/>
      <c r="J235" s="1"/>
    </row>
    <row r="236" spans="1:10" x14ac:dyDescent="0.2">
      <c r="A236">
        <f t="shared" si="2"/>
        <v>2009</v>
      </c>
      <c r="B236">
        <f t="shared" si="3"/>
        <v>7</v>
      </c>
      <c r="C236" s="1">
        <f>NominalPrice!C236/Deflator!J236</f>
        <v>6.1761928015457296E-2</v>
      </c>
      <c r="D236" s="1">
        <f>NominalPrice!H236/Deflator!J236</f>
        <v>5.9834232200273854E-2</v>
      </c>
      <c r="E236" s="1">
        <f>NominalPrice!E236/Deflator!J236</f>
        <v>5.4306413152614585E-2</v>
      </c>
      <c r="F236" s="1">
        <f>NominalPrice!F236/Deflator!J236</f>
        <v>7.1701284933554349E-2</v>
      </c>
      <c r="G236" s="1">
        <f>NominalPrice!G236/Deflator!J236</f>
        <v>0.14175545019207181</v>
      </c>
      <c r="H236" s="1">
        <f>NominalPrice!H236/Deflator!J236</f>
        <v>5.9834232200273854E-2</v>
      </c>
      <c r="I236" s="1"/>
      <c r="J236" s="1"/>
    </row>
    <row r="237" spans="1:10" x14ac:dyDescent="0.2">
      <c r="A237">
        <f t="shared" si="2"/>
        <v>2009</v>
      </c>
      <c r="B237">
        <f t="shared" si="3"/>
        <v>8</v>
      </c>
      <c r="C237" s="1">
        <f>NominalPrice!C237/Deflator!J237</f>
        <v>6.2088580301578905E-2</v>
      </c>
      <c r="D237" s="1">
        <f>NominalPrice!H237/Deflator!J237</f>
        <v>6.0277826769323507E-2</v>
      </c>
      <c r="E237" s="1">
        <f>NominalPrice!E237/Deflator!J237</f>
        <v>5.4925756485186515E-2</v>
      </c>
      <c r="F237" s="1">
        <f>NominalPrice!F237/Deflator!J237</f>
        <v>7.1682362016379952E-2</v>
      </c>
      <c r="G237" s="1">
        <f>NominalPrice!G237/Deflator!J237</f>
        <v>0.14111739644043489</v>
      </c>
      <c r="H237" s="1">
        <f>NominalPrice!H237/Deflator!J237</f>
        <v>6.0277826769323507E-2</v>
      </c>
      <c r="I237" s="1"/>
      <c r="J237" s="1"/>
    </row>
    <row r="238" spans="1:10" x14ac:dyDescent="0.2">
      <c r="A238">
        <f t="shared" si="2"/>
        <v>2009</v>
      </c>
      <c r="B238">
        <f t="shared" si="3"/>
        <v>9</v>
      </c>
      <c r="C238" s="1">
        <f>NominalPrice!C238/Deflator!J238</f>
        <v>6.2036569728659195E-2</v>
      </c>
      <c r="D238" s="1">
        <f>NominalPrice!H238/Deflator!J238</f>
        <v>5.9310194610875284E-2</v>
      </c>
      <c r="E238" s="1">
        <f>NominalPrice!E238/Deflator!J238</f>
        <v>5.4133434615590913E-2</v>
      </c>
      <c r="F238" s="1">
        <f>NominalPrice!F238/Deflator!J238</f>
        <v>7.1808482297572307E-2</v>
      </c>
      <c r="G238" s="1">
        <f>NominalPrice!G238/Deflator!J238</f>
        <v>0.15200597747848918</v>
      </c>
      <c r="H238" s="1">
        <f>NominalPrice!H238/Deflator!J238</f>
        <v>5.9310194610875284E-2</v>
      </c>
      <c r="I238" s="1"/>
      <c r="J238" s="1"/>
    </row>
    <row r="239" spans="1:10" x14ac:dyDescent="0.2">
      <c r="A239">
        <f t="shared" si="2"/>
        <v>2009</v>
      </c>
      <c r="B239">
        <f t="shared" si="3"/>
        <v>10</v>
      </c>
      <c r="C239" s="1">
        <f>NominalPrice!C239/Deflator!J239</f>
        <v>6.248250937479502E-2</v>
      </c>
      <c r="D239" s="1">
        <f>NominalPrice!H239/Deflator!J239</f>
        <v>5.9662980533793451E-2</v>
      </c>
      <c r="E239" s="1">
        <f>NominalPrice!E239/Deflator!J239</f>
        <v>5.3878226079503114E-2</v>
      </c>
      <c r="F239" s="1">
        <f>NominalPrice!F239/Deflator!J239</f>
        <v>7.166040821452567E-2</v>
      </c>
      <c r="G239" s="1">
        <f>NominalPrice!G239/Deflator!J239</f>
        <v>0.15147683038099133</v>
      </c>
      <c r="H239" s="1">
        <f>NominalPrice!H239/Deflator!J239</f>
        <v>5.9662980533793451E-2</v>
      </c>
      <c r="I239" s="1"/>
      <c r="J239" s="1"/>
    </row>
    <row r="240" spans="1:10" x14ac:dyDescent="0.2">
      <c r="A240">
        <f t="shared" si="2"/>
        <v>2009</v>
      </c>
      <c r="B240">
        <f t="shared" si="3"/>
        <v>11</v>
      </c>
      <c r="C240" s="1">
        <f>NominalPrice!C240/Deflator!J240</f>
        <v>6.2973462871535713E-2</v>
      </c>
      <c r="D240" s="1">
        <f>NominalPrice!H240/Deflator!J240</f>
        <v>6.0184798601392302E-2</v>
      </c>
      <c r="E240" s="1">
        <f>NominalPrice!E240/Deflator!J240</f>
        <v>5.3025841460479443E-2</v>
      </c>
      <c r="F240" s="1">
        <f>NominalPrice!F240/Deflator!J240</f>
        <v>7.1582614294111446E-2</v>
      </c>
      <c r="G240" s="1">
        <f>NominalPrice!G240/Deflator!J240</f>
        <v>0.15057829130506542</v>
      </c>
      <c r="H240" s="1">
        <f>NominalPrice!H240/Deflator!J240</f>
        <v>6.0184798601392302E-2</v>
      </c>
      <c r="I240" s="1"/>
      <c r="J240" s="1"/>
    </row>
    <row r="241" spans="1:10" x14ac:dyDescent="0.2">
      <c r="A241">
        <f t="shared" si="2"/>
        <v>2009</v>
      </c>
      <c r="B241">
        <f t="shared" si="3"/>
        <v>12</v>
      </c>
      <c r="C241" s="1">
        <f>NominalPrice!C241/Deflator!J241</f>
        <v>6.2972919657669726E-2</v>
      </c>
      <c r="D241" s="1">
        <f>NominalPrice!H241/Deflator!J241</f>
        <v>5.9427173123687213E-2</v>
      </c>
      <c r="E241" s="1">
        <f>NominalPrice!E241/Deflator!J241</f>
        <v>5.5217186110870384E-2</v>
      </c>
      <c r="F241" s="1">
        <f>NominalPrice!F241/Deflator!J241</f>
        <v>7.1900578795464395E-2</v>
      </c>
      <c r="G241" s="1">
        <f>NominalPrice!G241/Deflator!J241</f>
        <v>0.14730741714166604</v>
      </c>
      <c r="H241" s="1">
        <f>NominalPrice!H241/Deflator!J241</f>
        <v>5.9427173123687213E-2</v>
      </c>
      <c r="I241" s="1"/>
      <c r="J241" s="1"/>
    </row>
    <row r="242" spans="1:10" x14ac:dyDescent="0.2">
      <c r="A242">
        <f t="shared" si="2"/>
        <v>2010</v>
      </c>
      <c r="B242">
        <f t="shared" si="3"/>
        <v>1</v>
      </c>
      <c r="C242" s="1">
        <f>NominalPrice!C242/Deflator!J242</f>
        <v>6.1873892986345852E-2</v>
      </c>
      <c r="D242" s="1">
        <f>NominalPrice!H242/Deflator!J242</f>
        <v>5.8317143848356602E-2</v>
      </c>
      <c r="E242" s="1">
        <f>NominalPrice!E242/Deflator!J242</f>
        <v>5.2355967223562457E-2</v>
      </c>
      <c r="F242" s="1">
        <f>NominalPrice!F242/Deflator!J242</f>
        <v>7.0566907864639677E-2</v>
      </c>
      <c r="G242" s="1">
        <f>NominalPrice!G242/Deflator!J242</f>
        <v>0.14446386798454128</v>
      </c>
      <c r="H242" s="1">
        <f>NominalPrice!H242/Deflator!J242</f>
        <v>5.8317143848356602E-2</v>
      </c>
      <c r="I242" s="1"/>
      <c r="J242" s="1"/>
    </row>
    <row r="243" spans="1:10" x14ac:dyDescent="0.2">
      <c r="A243">
        <f t="shared" si="2"/>
        <v>2010</v>
      </c>
      <c r="B243">
        <f t="shared" si="3"/>
        <v>2</v>
      </c>
      <c r="C243" s="1">
        <f>NominalPrice!C243/Deflator!J243</f>
        <v>6.2929430873960954E-2</v>
      </c>
      <c r="D243" s="1">
        <f>NominalPrice!H243/Deflator!J243</f>
        <v>5.9840180215947517E-2</v>
      </c>
      <c r="E243" s="1">
        <f>NominalPrice!E243/Deflator!J243</f>
        <v>5.2448044836980644E-2</v>
      </c>
      <c r="F243" s="1">
        <f>NominalPrice!F243/Deflator!J243</f>
        <v>7.0342868973515923E-2</v>
      </c>
      <c r="G243" s="1">
        <f>NominalPrice!G243/Deflator!J243</f>
        <v>0.1458266109757079</v>
      </c>
      <c r="H243" s="1">
        <f>NominalPrice!H243/Deflator!J243</f>
        <v>5.9840180215947517E-2</v>
      </c>
      <c r="I243" s="1"/>
      <c r="J243" s="1"/>
    </row>
    <row r="244" spans="1:10" x14ac:dyDescent="0.2">
      <c r="A244">
        <f t="shared" si="2"/>
        <v>2010</v>
      </c>
      <c r="B244">
        <f t="shared" si="3"/>
        <v>3</v>
      </c>
      <c r="C244" s="1">
        <f>NominalPrice!C244/Deflator!J244</f>
        <v>6.2480732249396286E-2</v>
      </c>
      <c r="D244" s="1">
        <f>NominalPrice!H244/Deflator!J244</f>
        <v>6.0157354297699826E-2</v>
      </c>
      <c r="E244" s="1">
        <f>NominalPrice!E244/Deflator!J244</f>
        <v>5.0912929532681395E-2</v>
      </c>
      <c r="F244" s="1">
        <f>NominalPrice!F244/Deflator!J244</f>
        <v>7.0081797824297951E-2</v>
      </c>
      <c r="G244" s="1">
        <f>NominalPrice!G244/Deflator!J244</f>
        <v>0.14684694866944734</v>
      </c>
      <c r="H244" s="1">
        <f>NominalPrice!H244/Deflator!J244</f>
        <v>6.0157354297699826E-2</v>
      </c>
      <c r="I244" s="1"/>
      <c r="J244" s="1"/>
    </row>
    <row r="245" spans="1:10" x14ac:dyDescent="0.2">
      <c r="A245">
        <f t="shared" si="2"/>
        <v>2010</v>
      </c>
      <c r="B245">
        <f t="shared" si="3"/>
        <v>4</v>
      </c>
      <c r="C245" s="1">
        <f>NominalPrice!C245/Deflator!J245</f>
        <v>6.1184356350768854E-2</v>
      </c>
      <c r="D245" s="1">
        <f>NominalPrice!H245/Deflator!J245</f>
        <v>5.8641306552431736E-2</v>
      </c>
      <c r="E245" s="1">
        <f>NominalPrice!E245/Deflator!J245</f>
        <v>5.0635251547873232E-2</v>
      </c>
      <c r="F245" s="1">
        <f>NominalPrice!F245/Deflator!J245</f>
        <v>7.0149357232272683E-2</v>
      </c>
      <c r="G245" s="1">
        <f>NominalPrice!G245/Deflator!J245</f>
        <v>0.1484989826817118</v>
      </c>
      <c r="H245" s="1">
        <f>NominalPrice!H245/Deflator!J245</f>
        <v>5.8641306552431736E-2</v>
      </c>
      <c r="I245" s="1"/>
      <c r="J245" s="1"/>
    </row>
    <row r="246" spans="1:10" x14ac:dyDescent="0.2">
      <c r="A246">
        <f t="shared" si="2"/>
        <v>2010</v>
      </c>
      <c r="B246">
        <f t="shared" si="3"/>
        <v>5</v>
      </c>
      <c r="C246" s="1">
        <f>NominalPrice!C246/Deflator!J246</f>
        <v>6.1532087588694689E-2</v>
      </c>
      <c r="D246" s="1">
        <f>NominalPrice!H246/Deflator!J246</f>
        <v>5.9605506390360323E-2</v>
      </c>
      <c r="E246" s="1">
        <f>NominalPrice!E246/Deflator!J246</f>
        <v>5.0212673968912963E-2</v>
      </c>
      <c r="F246" s="1">
        <f>NominalPrice!F246/Deflator!J246</f>
        <v>6.9898341941464742E-2</v>
      </c>
      <c r="G246" s="1">
        <f>NominalPrice!G246/Deflator!J246</f>
        <v>0.15074757490735888</v>
      </c>
      <c r="H246" s="1">
        <f>NominalPrice!H246/Deflator!J246</f>
        <v>5.9605506390360323E-2</v>
      </c>
      <c r="I246" s="1"/>
      <c r="J246" s="1"/>
    </row>
    <row r="247" spans="1:10" x14ac:dyDescent="0.2">
      <c r="A247">
        <f t="shared" si="2"/>
        <v>2010</v>
      </c>
      <c r="B247">
        <f t="shared" si="3"/>
        <v>6</v>
      </c>
      <c r="C247" s="1">
        <f>NominalPrice!C247/Deflator!J247</f>
        <v>6.0068775077150686E-2</v>
      </c>
      <c r="D247" s="1">
        <f>NominalPrice!H247/Deflator!J247</f>
        <v>5.8349002011267505E-2</v>
      </c>
      <c r="E247" s="1">
        <f>NominalPrice!E247/Deflator!J247</f>
        <v>5.1163162846944235E-2</v>
      </c>
      <c r="F247" s="1">
        <f>NominalPrice!F247/Deflator!J247</f>
        <v>7.0076211027732677E-2</v>
      </c>
      <c r="G247" s="1">
        <f>NominalPrice!G247/Deflator!J247</f>
        <v>0.15029294638759305</v>
      </c>
      <c r="H247" s="1">
        <f>NominalPrice!H247/Deflator!J247</f>
        <v>5.8349002011267505E-2</v>
      </c>
      <c r="I247" s="1"/>
      <c r="J247" s="1"/>
    </row>
    <row r="248" spans="1:10" x14ac:dyDescent="0.2">
      <c r="A248">
        <f t="shared" si="2"/>
        <v>2010</v>
      </c>
      <c r="B248">
        <f t="shared" si="3"/>
        <v>7</v>
      </c>
      <c r="C248" s="1">
        <f>NominalPrice!C248/Deflator!J248</f>
        <v>6.0070513204694628E-2</v>
      </c>
      <c r="D248" s="1">
        <f>NominalPrice!H248/Deflator!J248</f>
        <v>5.808698414339477E-2</v>
      </c>
      <c r="E248" s="1">
        <f>NominalPrice!E248/Deflator!J248</f>
        <v>5.307480563191716E-2</v>
      </c>
      <c r="F248" s="1">
        <f>NominalPrice!F248/Deflator!J248</f>
        <v>7.0032680906213424E-2</v>
      </c>
      <c r="G248" s="1">
        <f>NominalPrice!G248/Deflator!J248</f>
        <v>0.15039016442724487</v>
      </c>
      <c r="H248" s="1">
        <f>NominalPrice!H248/Deflator!J248</f>
        <v>5.808698414339477E-2</v>
      </c>
      <c r="I248" s="1"/>
      <c r="J248" s="1"/>
    </row>
    <row r="249" spans="1:10" x14ac:dyDescent="0.2">
      <c r="A249">
        <f t="shared" si="2"/>
        <v>2010</v>
      </c>
      <c r="B249">
        <f t="shared" si="3"/>
        <v>8</v>
      </c>
      <c r="C249" s="1">
        <f>NominalPrice!C249/Deflator!J249</f>
        <v>5.9469692764015696E-2</v>
      </c>
      <c r="D249" s="1">
        <f>NominalPrice!H249/Deflator!J249</f>
        <v>5.7896880009201242E-2</v>
      </c>
      <c r="E249" s="1">
        <f>NominalPrice!E249/Deflator!J249</f>
        <v>5.228833485377777E-2</v>
      </c>
      <c r="F249" s="1">
        <f>NominalPrice!F249/Deflator!J249</f>
        <v>7.0013133762454161E-2</v>
      </c>
      <c r="G249" s="1">
        <f>NominalPrice!G249/Deflator!J249</f>
        <v>0.14995911012673319</v>
      </c>
      <c r="H249" s="1">
        <f>NominalPrice!H249/Deflator!J249</f>
        <v>5.7896880009201242E-2</v>
      </c>
      <c r="I249" s="1"/>
      <c r="J249" s="1"/>
    </row>
    <row r="250" spans="1:10" x14ac:dyDescent="0.2">
      <c r="A250">
        <f t="shared" si="2"/>
        <v>2010</v>
      </c>
      <c r="B250">
        <f t="shared" si="3"/>
        <v>9</v>
      </c>
      <c r="C250" s="1">
        <f>NominalPrice!C250/Deflator!J250</f>
        <v>5.972024791083156E-2</v>
      </c>
      <c r="D250" s="1">
        <f>NominalPrice!H250/Deflator!J250</f>
        <v>5.7628325210809572E-2</v>
      </c>
      <c r="E250" s="1">
        <f>NominalPrice!E250/Deflator!J250</f>
        <v>5.2979408657171267E-2</v>
      </c>
      <c r="F250" s="1">
        <f>NominalPrice!F250/Deflator!J250</f>
        <v>6.9864623888660007E-2</v>
      </c>
      <c r="G250" s="1">
        <f>NominalPrice!G250/Deflator!J250</f>
        <v>0.14822852354357827</v>
      </c>
      <c r="H250" s="1">
        <f>NominalPrice!H250/Deflator!J250</f>
        <v>5.7628325210809572E-2</v>
      </c>
      <c r="I250" s="1"/>
      <c r="J250" s="1"/>
    </row>
    <row r="251" spans="1:10" x14ac:dyDescent="0.2">
      <c r="A251">
        <f t="shared" si="2"/>
        <v>2010</v>
      </c>
      <c r="B251">
        <f t="shared" si="3"/>
        <v>10</v>
      </c>
      <c r="C251" s="1">
        <f>NominalPrice!C251/Deflator!J251</f>
        <v>6.0643797589563661E-2</v>
      </c>
      <c r="D251" s="1">
        <f>NominalPrice!H251/Deflator!J251</f>
        <v>5.8650841523043895E-2</v>
      </c>
      <c r="E251" s="1">
        <f>NominalPrice!E251/Deflator!J251</f>
        <v>5.2221885428907447E-2</v>
      </c>
      <c r="F251" s="1">
        <f>NominalPrice!F251/Deflator!J251</f>
        <v>6.9696073840769798E-2</v>
      </c>
      <c r="G251" s="1">
        <f>NominalPrice!G251/Deflator!J251</f>
        <v>0.14750995825533747</v>
      </c>
      <c r="H251" s="1">
        <f>NominalPrice!H251/Deflator!J251</f>
        <v>5.8650841523043895E-2</v>
      </c>
      <c r="I251" s="1"/>
      <c r="J251" s="1"/>
    </row>
    <row r="252" spans="1:10" x14ac:dyDescent="0.2">
      <c r="A252">
        <f t="shared" si="2"/>
        <v>2010</v>
      </c>
      <c r="B252">
        <f t="shared" si="3"/>
        <v>11</v>
      </c>
      <c r="C252" s="1">
        <f>NominalPrice!C252/Deflator!J252</f>
        <v>6.1337383796088489E-2</v>
      </c>
      <c r="D252" s="1">
        <f>NominalPrice!H252/Deflator!J252</f>
        <v>5.9001383623998663E-2</v>
      </c>
      <c r="E252" s="1">
        <f>NominalPrice!E252/Deflator!J252</f>
        <v>5.0569334575919174E-2</v>
      </c>
      <c r="F252" s="1">
        <f>NominalPrice!F252/Deflator!J252</f>
        <v>6.9289816319851927E-2</v>
      </c>
      <c r="G252" s="1">
        <f>NominalPrice!G252/Deflator!J252</f>
        <v>0.14575507952820893</v>
      </c>
      <c r="H252" s="1">
        <f>NominalPrice!H252/Deflator!J252</f>
        <v>5.9001383623998663E-2</v>
      </c>
      <c r="I252" s="1"/>
      <c r="J252" s="1"/>
    </row>
    <row r="253" spans="1:10" x14ac:dyDescent="0.2">
      <c r="A253">
        <f t="shared" si="2"/>
        <v>2010</v>
      </c>
      <c r="B253">
        <f t="shared" si="3"/>
        <v>12</v>
      </c>
      <c r="C253" s="1">
        <f>NominalPrice!C253/Deflator!J253</f>
        <v>6.1410390672633035E-2</v>
      </c>
      <c r="D253" s="1">
        <f>NominalPrice!H253/Deflator!J253</f>
        <v>5.9075547096114345E-2</v>
      </c>
      <c r="E253" s="1">
        <f>NominalPrice!E253/Deflator!J253</f>
        <v>5.2582805301452901E-2</v>
      </c>
      <c r="F253" s="1">
        <f>NominalPrice!F253/Deflator!J253</f>
        <v>6.9660678232757373E-2</v>
      </c>
      <c r="G253" s="1">
        <f>NominalPrice!G253/Deflator!J253</f>
        <v>0.14377168182158906</v>
      </c>
      <c r="H253" s="1">
        <f>NominalPrice!H253/Deflator!J253</f>
        <v>5.9075547096114345E-2</v>
      </c>
      <c r="I253" s="1"/>
      <c r="J253" s="1"/>
    </row>
    <row r="254" spans="1:10" x14ac:dyDescent="0.2">
      <c r="A254">
        <f t="shared" si="2"/>
        <v>2011</v>
      </c>
      <c r="B254">
        <f t="shared" si="3"/>
        <v>1</v>
      </c>
      <c r="C254" s="1">
        <f>NominalPrice!C254/Deflator!J254</f>
        <v>5.7299917223400859E-2</v>
      </c>
      <c r="D254" s="1">
        <f>NominalPrice!H254/Deflator!J254</f>
        <v>5.5484754594506268E-2</v>
      </c>
      <c r="E254" s="1">
        <f>NominalPrice!E254/Deflator!J254</f>
        <v>4.7512217100387992E-2</v>
      </c>
      <c r="F254" s="1">
        <f>NominalPrice!F254/Deflator!J254</f>
        <v>6.6070250330452274E-2</v>
      </c>
      <c r="G254" s="1">
        <f>NominalPrice!G254/Deflator!J254</f>
        <v>0.13864938671527044</v>
      </c>
      <c r="H254" s="1">
        <f>NominalPrice!H254/Deflator!J254</f>
        <v>5.5484754594506268E-2</v>
      </c>
      <c r="I254" s="1"/>
      <c r="J254" s="1"/>
    </row>
    <row r="255" spans="1:10" x14ac:dyDescent="0.2">
      <c r="A255">
        <f t="shared" si="2"/>
        <v>2011</v>
      </c>
      <c r="B255">
        <f t="shared" si="3"/>
        <v>2</v>
      </c>
      <c r="C255" s="1">
        <f>NominalPrice!C255/Deflator!J255</f>
        <v>5.7720100755183391E-2</v>
      </c>
      <c r="D255" s="1">
        <f>NominalPrice!H255/Deflator!J255</f>
        <v>5.5316069712302754E-2</v>
      </c>
      <c r="E255" s="1">
        <f>NominalPrice!E255/Deflator!J255</f>
        <v>4.9380816776035598E-2</v>
      </c>
      <c r="F255" s="1">
        <f>NominalPrice!F255/Deflator!J255</f>
        <v>6.5552283038692719E-2</v>
      </c>
      <c r="G255" s="1">
        <f>NominalPrice!G255/Deflator!J255</f>
        <v>0.14022884112430087</v>
      </c>
      <c r="H255" s="1">
        <f>NominalPrice!H255/Deflator!J255</f>
        <v>5.5316069712302754E-2</v>
      </c>
      <c r="I255" s="1"/>
      <c r="J255" s="1"/>
    </row>
    <row r="256" spans="1:10" x14ac:dyDescent="0.2">
      <c r="A256">
        <f t="shared" si="2"/>
        <v>2011</v>
      </c>
      <c r="B256">
        <f t="shared" si="3"/>
        <v>3</v>
      </c>
      <c r="C256" s="1">
        <f>NominalPrice!C256/Deflator!J256</f>
        <v>5.7207146219503797E-2</v>
      </c>
      <c r="D256" s="1">
        <f>NominalPrice!H256/Deflator!J256</f>
        <v>5.4441786155915398E-2</v>
      </c>
      <c r="E256" s="1">
        <f>NominalPrice!E256/Deflator!J256</f>
        <v>4.9130051626728281E-2</v>
      </c>
      <c r="F256" s="1">
        <f>NominalPrice!F256/Deflator!J256</f>
        <v>6.5226453778431809E-2</v>
      </c>
      <c r="G256" s="1">
        <f>NominalPrice!G256/Deflator!J256</f>
        <v>0.14074987117936302</v>
      </c>
      <c r="H256" s="1">
        <f>NominalPrice!H256/Deflator!J256</f>
        <v>5.4441786155915398E-2</v>
      </c>
      <c r="I256" s="1"/>
      <c r="J256" s="1"/>
    </row>
    <row r="257" spans="1:10" x14ac:dyDescent="0.2">
      <c r="A257">
        <f t="shared" si="2"/>
        <v>2011</v>
      </c>
      <c r="B257">
        <f t="shared" si="3"/>
        <v>4</v>
      </c>
      <c r="C257" s="1">
        <f>NominalPrice!C257/Deflator!J257</f>
        <v>5.6539399720586053E-2</v>
      </c>
      <c r="D257" s="1">
        <f>NominalPrice!H257/Deflator!J257</f>
        <v>5.4039631749382783E-2</v>
      </c>
      <c r="E257" s="1">
        <f>NominalPrice!E257/Deflator!J257</f>
        <v>4.8855083847331449E-2</v>
      </c>
      <c r="F257" s="1">
        <f>NominalPrice!F257/Deflator!J257</f>
        <v>6.4654586549520721E-2</v>
      </c>
      <c r="G257" s="1">
        <f>NominalPrice!G257/Deflator!J257</f>
        <v>0.14130148125709352</v>
      </c>
      <c r="H257" s="1">
        <f>NominalPrice!H257/Deflator!J257</f>
        <v>5.4039631749382783E-2</v>
      </c>
      <c r="I257" s="1"/>
      <c r="J257" s="1"/>
    </row>
    <row r="258" spans="1:10" x14ac:dyDescent="0.2">
      <c r="A258">
        <f t="shared" si="2"/>
        <v>2011</v>
      </c>
      <c r="B258">
        <f t="shared" si="3"/>
        <v>5</v>
      </c>
      <c r="C258" s="1">
        <f>NominalPrice!C258/Deflator!J258</f>
        <v>5.5624195793745113E-2</v>
      </c>
      <c r="D258" s="1">
        <f>NominalPrice!H258/Deflator!J258</f>
        <v>5.3527069123932708E-2</v>
      </c>
      <c r="E258" s="1">
        <f>NominalPrice!E258/Deflator!J258</f>
        <v>4.7478563700568202E-2</v>
      </c>
      <c r="F258" s="1">
        <f>NominalPrice!F258/Deflator!J258</f>
        <v>6.4161516811991379E-2</v>
      </c>
      <c r="G258" s="1">
        <f>NominalPrice!G258/Deflator!J258</f>
        <v>0.14143526856105418</v>
      </c>
      <c r="H258" s="1">
        <f>NominalPrice!H258/Deflator!J258</f>
        <v>5.3527069123932708E-2</v>
      </c>
      <c r="I258" s="1"/>
      <c r="J258" s="1"/>
    </row>
    <row r="259" spans="1:10" x14ac:dyDescent="0.2">
      <c r="A259">
        <f t="shared" si="2"/>
        <v>2011</v>
      </c>
      <c r="B259">
        <f t="shared" si="3"/>
        <v>6</v>
      </c>
      <c r="C259" s="1">
        <f>NominalPrice!C259/Deflator!J259</f>
        <v>5.5386837902496398E-2</v>
      </c>
      <c r="D259" s="1">
        <f>NominalPrice!H259/Deflator!J259</f>
        <v>5.3218121837054252E-2</v>
      </c>
      <c r="E259" s="1">
        <f>NominalPrice!E259/Deflator!J259</f>
        <v>4.7806890716941837E-2</v>
      </c>
      <c r="F259" s="1">
        <f>NominalPrice!F259/Deflator!J259</f>
        <v>6.4345654506930014E-2</v>
      </c>
      <c r="G259" s="1">
        <f>NominalPrice!G259/Deflator!J259</f>
        <v>0.14313214275920025</v>
      </c>
      <c r="H259" s="1">
        <f>NominalPrice!H259/Deflator!J259</f>
        <v>5.3218121837054252E-2</v>
      </c>
      <c r="I259" s="1"/>
      <c r="J259" s="1"/>
    </row>
    <row r="260" spans="1:10" x14ac:dyDescent="0.2">
      <c r="A260">
        <f t="shared" si="2"/>
        <v>2011</v>
      </c>
      <c r="B260">
        <f t="shared" si="3"/>
        <v>7</v>
      </c>
      <c r="C260" s="1">
        <f>NominalPrice!C260/Deflator!J260</f>
        <v>5.4906559542150769E-2</v>
      </c>
      <c r="D260" s="1">
        <f>NominalPrice!H260/Deflator!J260</f>
        <v>5.2487903167069271E-2</v>
      </c>
      <c r="E260" s="1">
        <f>NominalPrice!E260/Deflator!J260</f>
        <v>4.7671648129863256E-2</v>
      </c>
      <c r="F260" s="1">
        <f>NominalPrice!F260/Deflator!J260</f>
        <v>6.42798153231776E-2</v>
      </c>
      <c r="G260" s="1">
        <f>NominalPrice!G260/Deflator!J260</f>
        <v>0.1443230817517778</v>
      </c>
      <c r="H260" s="1">
        <f>NominalPrice!H260/Deflator!J260</f>
        <v>5.2487903167069271E-2</v>
      </c>
      <c r="I260" s="1"/>
      <c r="J260" s="1"/>
    </row>
    <row r="261" spans="1:10" x14ac:dyDescent="0.2">
      <c r="A261">
        <f t="shared" si="2"/>
        <v>2011</v>
      </c>
      <c r="B261">
        <f t="shared" si="3"/>
        <v>8</v>
      </c>
      <c r="C261" s="1">
        <f>NominalPrice!C261/Deflator!J261</f>
        <v>5.4484997699594827E-2</v>
      </c>
      <c r="D261" s="1">
        <f>NominalPrice!H261/Deflator!J261</f>
        <v>5.2518893534877514E-2</v>
      </c>
      <c r="E261" s="1">
        <f>NominalPrice!E261/Deflator!J261</f>
        <v>4.8015543549812453E-2</v>
      </c>
      <c r="F261" s="1">
        <f>NominalPrice!F261/Deflator!J261</f>
        <v>6.4158152910340702E-2</v>
      </c>
      <c r="G261" s="1">
        <f>NominalPrice!G261/Deflator!J261</f>
        <v>0.14006405162213528</v>
      </c>
      <c r="H261" s="1">
        <f>NominalPrice!H261/Deflator!J261</f>
        <v>5.2518893534877514E-2</v>
      </c>
      <c r="I261" s="1"/>
      <c r="J261" s="1"/>
    </row>
    <row r="262" spans="1:10" x14ac:dyDescent="0.2">
      <c r="A262">
        <f t="shared" si="2"/>
        <v>2011</v>
      </c>
      <c r="B262">
        <f t="shared" si="3"/>
        <v>9</v>
      </c>
      <c r="C262" s="1">
        <f>NominalPrice!C262/Deflator!J262</f>
        <v>5.4228126579987462E-2</v>
      </c>
      <c r="D262" s="1">
        <f>NominalPrice!H262/Deflator!J262</f>
        <v>5.1964258177324044E-2</v>
      </c>
      <c r="E262" s="1">
        <f>NominalPrice!E262/Deflator!J262</f>
        <v>4.7344318148823547E-2</v>
      </c>
      <c r="F262" s="1">
        <f>NominalPrice!F262/Deflator!J262</f>
        <v>6.4014458904407212E-2</v>
      </c>
      <c r="G262" s="1">
        <f>NominalPrice!G262/Deflator!J262</f>
        <v>0.140638883556995</v>
      </c>
      <c r="H262" s="1">
        <f>NominalPrice!H262/Deflator!J262</f>
        <v>5.1964258177324044E-2</v>
      </c>
      <c r="I262" s="1"/>
      <c r="J262" s="1"/>
    </row>
    <row r="263" spans="1:10" x14ac:dyDescent="0.2">
      <c r="A263">
        <f t="shared" si="2"/>
        <v>2011</v>
      </c>
      <c r="B263">
        <f t="shared" si="3"/>
        <v>10</v>
      </c>
      <c r="C263" s="1">
        <f>NominalPrice!C263/Deflator!J263</f>
        <v>5.5713308873606121E-2</v>
      </c>
      <c r="D263" s="1">
        <f>NominalPrice!H263/Deflator!J263</f>
        <v>5.357845398313478E-2</v>
      </c>
      <c r="E263" s="1">
        <f>NominalPrice!E263/Deflator!J263</f>
        <v>4.7349131698926836E-2</v>
      </c>
      <c r="F263" s="1">
        <f>NominalPrice!F263/Deflator!J263</f>
        <v>6.4032886773378303E-2</v>
      </c>
      <c r="G263" s="1">
        <f>NominalPrice!G263/Deflator!J263</f>
        <v>0.13895934654350539</v>
      </c>
      <c r="H263" s="1">
        <f>NominalPrice!H263/Deflator!J263</f>
        <v>5.357845398313478E-2</v>
      </c>
      <c r="I263" s="1"/>
      <c r="J263" s="1"/>
    </row>
    <row r="264" spans="1:10" x14ac:dyDescent="0.2">
      <c r="A264">
        <f t="shared" si="2"/>
        <v>2011</v>
      </c>
      <c r="B264">
        <f t="shared" si="3"/>
        <v>11</v>
      </c>
      <c r="C264" s="1">
        <f>NominalPrice!C264/Deflator!J264</f>
        <v>5.6822843086551146E-2</v>
      </c>
      <c r="D264" s="1">
        <f>NominalPrice!H264/Deflator!J264</f>
        <v>5.4087123294539637E-2</v>
      </c>
      <c r="E264" s="1">
        <f>NominalPrice!E264/Deflator!J264</f>
        <v>4.7368957319951312E-2</v>
      </c>
      <c r="F264" s="1">
        <f>NominalPrice!F264/Deflator!J264</f>
        <v>6.4689733820127174E-2</v>
      </c>
      <c r="G264" s="1">
        <f>NominalPrice!G264/Deflator!J264</f>
        <v>0.13859113366603981</v>
      </c>
      <c r="H264" s="1">
        <f>NominalPrice!H264/Deflator!J264</f>
        <v>5.4087123294539637E-2</v>
      </c>
      <c r="I264" s="1"/>
      <c r="J264" s="1"/>
    </row>
    <row r="265" spans="1:10" x14ac:dyDescent="0.2">
      <c r="A265">
        <f t="shared" si="2"/>
        <v>2011</v>
      </c>
      <c r="B265">
        <f t="shared" si="3"/>
        <v>12</v>
      </c>
      <c r="C265" s="1">
        <f>NominalPrice!C265/Deflator!J265</f>
        <v>5.6583697180897001E-2</v>
      </c>
      <c r="D265" s="1">
        <f>NominalPrice!H265/Deflator!J265</f>
        <v>5.3966040218541324E-2</v>
      </c>
      <c r="E265" s="1">
        <f>NominalPrice!E265/Deflator!J265</f>
        <v>4.8733272900066751E-2</v>
      </c>
      <c r="F265" s="1">
        <f>NominalPrice!F265/Deflator!J265</f>
        <v>6.4805186483221103E-2</v>
      </c>
      <c r="G265" s="1">
        <f>NominalPrice!G265/Deflator!J265</f>
        <v>0.13687115048493331</v>
      </c>
      <c r="H265" s="1">
        <f>NominalPrice!H265/Deflator!J265</f>
        <v>5.3966040218541324E-2</v>
      </c>
      <c r="I265" s="1"/>
      <c r="J265" s="1"/>
    </row>
    <row r="266" spans="1:10" x14ac:dyDescent="0.2">
      <c r="A266">
        <f t="shared" si="2"/>
        <v>2012</v>
      </c>
      <c r="B266">
        <f t="shared" si="3"/>
        <v>1</v>
      </c>
      <c r="C266" s="1">
        <f>NominalPrice!C266/Deflator!J266</f>
        <v>5.5906108517539382E-2</v>
      </c>
      <c r="D266" s="1">
        <f>NominalPrice!H266/Deflator!J266</f>
        <v>5.3744567311077039E-2</v>
      </c>
      <c r="E266" s="1">
        <f>NominalPrice!E266/Deflator!J266</f>
        <v>4.6414076902174035E-2</v>
      </c>
      <c r="F266" s="1">
        <f>NominalPrice!F266/Deflator!J266</f>
        <v>6.4219343137095319E-2</v>
      </c>
      <c r="G266" s="1">
        <f>NominalPrice!G266/Deflator!J266</f>
        <v>0.1355592636089672</v>
      </c>
      <c r="H266" s="1">
        <f>NominalPrice!H266/Deflator!J266</f>
        <v>5.3744567311077039E-2</v>
      </c>
      <c r="I266" s="1"/>
      <c r="J266" s="1"/>
    </row>
    <row r="267" spans="1:10" x14ac:dyDescent="0.2">
      <c r="A267">
        <f t="shared" si="2"/>
        <v>2012</v>
      </c>
      <c r="B267">
        <f t="shared" si="3"/>
        <v>2</v>
      </c>
      <c r="C267" s="1">
        <f>NominalPrice!C267/Deflator!J267</f>
        <v>5.6752804501592015E-2</v>
      </c>
      <c r="D267" s="1">
        <f>NominalPrice!H267/Deflator!J267</f>
        <v>5.3538596153530363E-2</v>
      </c>
      <c r="E267" s="1">
        <f>NominalPrice!E267/Deflator!J267</f>
        <v>4.6174051686129508E-2</v>
      </c>
      <c r="F267" s="1">
        <f>NominalPrice!F267/Deflator!J267</f>
        <v>6.4038528888377161E-2</v>
      </c>
      <c r="G267" s="1">
        <f>NominalPrice!G267/Deflator!J267</f>
        <v>0.13989675977397045</v>
      </c>
      <c r="H267" s="1">
        <f>NominalPrice!H267/Deflator!J267</f>
        <v>5.3538596153530363E-2</v>
      </c>
      <c r="I267" s="1"/>
      <c r="J267" s="1"/>
    </row>
    <row r="268" spans="1:10" x14ac:dyDescent="0.2">
      <c r="A268">
        <f t="shared" si="2"/>
        <v>2012</v>
      </c>
      <c r="B268">
        <f t="shared" si="3"/>
        <v>3</v>
      </c>
      <c r="C268" s="1">
        <f>NominalPrice!C268/Deflator!J268</f>
        <v>5.574309579944612E-2</v>
      </c>
      <c r="D268" s="1">
        <f>NominalPrice!H268/Deflator!J268</f>
        <v>5.3104747651129665E-2</v>
      </c>
      <c r="E268" s="1">
        <f>NominalPrice!E268/Deflator!J268</f>
        <v>4.6222579320984218E-2</v>
      </c>
      <c r="F268" s="1">
        <f>NominalPrice!F268/Deflator!J268</f>
        <v>6.3583751249745163E-2</v>
      </c>
      <c r="G268" s="1">
        <f>NominalPrice!G268/Deflator!J268</f>
        <v>0.1371005815647878</v>
      </c>
      <c r="H268" s="1">
        <f>NominalPrice!H268/Deflator!J268</f>
        <v>5.3104747651129665E-2</v>
      </c>
      <c r="I268" s="1"/>
      <c r="J268" s="1"/>
    </row>
    <row r="269" spans="1:10" x14ac:dyDescent="0.2">
      <c r="A269">
        <f t="shared" si="2"/>
        <v>2012</v>
      </c>
      <c r="B269">
        <f t="shared" si="3"/>
        <v>4</v>
      </c>
      <c r="C269" s="1">
        <f>NominalPrice!C269/Deflator!J269</f>
        <v>5.4417577917713504E-2</v>
      </c>
      <c r="D269" s="1">
        <f>NominalPrice!H269/Deflator!J269</f>
        <v>5.1671255100929035E-2</v>
      </c>
      <c r="E269" s="1">
        <f>NominalPrice!E269/Deflator!J269</f>
        <v>4.5587464182238628E-2</v>
      </c>
      <c r="F269" s="1">
        <f>NominalPrice!F269/Deflator!J269</f>
        <v>6.3176976011443661E-2</v>
      </c>
      <c r="G269" s="1">
        <f>NominalPrice!G269/Deflator!J269</f>
        <v>0.13713002656431184</v>
      </c>
      <c r="H269" s="1">
        <f>NominalPrice!H269/Deflator!J269</f>
        <v>5.1671255100929035E-2</v>
      </c>
      <c r="I269" s="1"/>
      <c r="J269" s="1"/>
    </row>
    <row r="270" spans="1:10" x14ac:dyDescent="0.2">
      <c r="A270">
        <f t="shared" si="2"/>
        <v>2012</v>
      </c>
      <c r="B270">
        <f t="shared" si="3"/>
        <v>5</v>
      </c>
      <c r="C270" s="1">
        <f>NominalPrice!C270/Deflator!J270</f>
        <v>5.5471047749355691E-2</v>
      </c>
      <c r="D270" s="1">
        <f>NominalPrice!H270/Deflator!J270</f>
        <v>5.2796581775445432E-2</v>
      </c>
      <c r="E270" s="1">
        <f>NominalPrice!E270/Deflator!J270</f>
        <v>4.6673264654432799E-2</v>
      </c>
      <c r="F270" s="1">
        <f>NominalPrice!F270/Deflator!J270</f>
        <v>6.3237302315531832E-2</v>
      </c>
      <c r="G270" s="1">
        <f>NominalPrice!G270/Deflator!J270</f>
        <v>0.13910518587397339</v>
      </c>
      <c r="H270" s="1">
        <f>NominalPrice!H270/Deflator!J270</f>
        <v>5.2796581775445432E-2</v>
      </c>
      <c r="I270" s="1"/>
      <c r="J270" s="1"/>
    </row>
    <row r="271" spans="1:10" x14ac:dyDescent="0.2">
      <c r="A271">
        <f t="shared" si="2"/>
        <v>2012</v>
      </c>
      <c r="B271">
        <f t="shared" si="3"/>
        <v>6</v>
      </c>
      <c r="C271" s="1">
        <f>NominalPrice!C271/Deflator!J271</f>
        <v>5.4382096659046628E-2</v>
      </c>
      <c r="D271" s="1">
        <f>NominalPrice!H271/Deflator!J271</f>
        <v>5.2166106955116129E-2</v>
      </c>
      <c r="E271" s="1">
        <f>NominalPrice!E271/Deflator!J271</f>
        <v>4.5965939508106575E-2</v>
      </c>
      <c r="F271" s="1">
        <f>NominalPrice!F271/Deflator!J271</f>
        <v>6.3336555342756562E-2</v>
      </c>
      <c r="G271" s="1">
        <f>NominalPrice!G271/Deflator!J271</f>
        <v>0.1385344019459267</v>
      </c>
      <c r="H271" s="1">
        <f>NominalPrice!H271/Deflator!J271</f>
        <v>5.2166106955116129E-2</v>
      </c>
      <c r="I271" s="1"/>
      <c r="J271" s="1"/>
    </row>
    <row r="272" spans="1:10" x14ac:dyDescent="0.2">
      <c r="A272">
        <f t="shared" si="2"/>
        <v>2012</v>
      </c>
      <c r="B272">
        <f t="shared" si="3"/>
        <v>7</v>
      </c>
      <c r="C272" s="1">
        <f>NominalPrice!C272/Deflator!J272</f>
        <v>5.4379677909769518E-2</v>
      </c>
      <c r="D272" s="1">
        <f>NominalPrice!H272/Deflator!J272</f>
        <v>5.2130333152621097E-2</v>
      </c>
      <c r="E272" s="1">
        <f>NominalPrice!E272/Deflator!J272</f>
        <v>4.63245216435225E-2</v>
      </c>
      <c r="F272" s="1">
        <f>NominalPrice!F272/Deflator!J272</f>
        <v>6.3481733910250734E-2</v>
      </c>
      <c r="G272" s="1">
        <f>NominalPrice!G272/Deflator!J272</f>
        <v>0.14053430151846674</v>
      </c>
      <c r="H272" s="1">
        <f>NominalPrice!H272/Deflator!J272</f>
        <v>5.2130333152621097E-2</v>
      </c>
      <c r="I272" s="1"/>
      <c r="J272" s="1"/>
    </row>
    <row r="273" spans="1:10" x14ac:dyDescent="0.2">
      <c r="A273">
        <f t="shared" si="2"/>
        <v>2012</v>
      </c>
      <c r="B273">
        <f t="shared" si="3"/>
        <v>8</v>
      </c>
      <c r="C273" s="1">
        <f>NominalPrice!C273/Deflator!J273</f>
        <v>5.4175363140466073E-2</v>
      </c>
      <c r="D273" s="1">
        <f>NominalPrice!H273/Deflator!J273</f>
        <v>5.250369702015293E-2</v>
      </c>
      <c r="E273" s="1">
        <f>NominalPrice!E273/Deflator!J273</f>
        <v>4.6144001893128443E-2</v>
      </c>
      <c r="F273" s="1">
        <f>NominalPrice!F273/Deflator!J273</f>
        <v>6.3136793281926076E-2</v>
      </c>
      <c r="G273" s="1">
        <f>NominalPrice!G273/Deflator!J273</f>
        <v>0.14064296091625816</v>
      </c>
      <c r="H273" s="1">
        <f>NominalPrice!H273/Deflator!J273</f>
        <v>5.250369702015293E-2</v>
      </c>
      <c r="I273" s="1"/>
      <c r="J273" s="1"/>
    </row>
    <row r="274" spans="1:10" x14ac:dyDescent="0.2">
      <c r="A274">
        <f t="shared" ref="A274:A337" si="4">A262+1</f>
        <v>2012</v>
      </c>
      <c r="B274">
        <f t="shared" ref="B274:B337" si="5">B262</f>
        <v>9</v>
      </c>
      <c r="C274" s="1">
        <f>NominalPrice!C274/Deflator!J274</f>
        <v>5.3149755146752437E-2</v>
      </c>
      <c r="D274" s="1">
        <f>NominalPrice!H274/Deflator!J274</f>
        <v>5.0696015930088628E-2</v>
      </c>
      <c r="E274" s="1">
        <f>NominalPrice!E274/Deflator!J274</f>
        <v>4.489840350526355E-2</v>
      </c>
      <c r="F274" s="1">
        <f>NominalPrice!F274/Deflator!J274</f>
        <v>6.2849410250265997E-2</v>
      </c>
      <c r="G274" s="1">
        <f>NominalPrice!G274/Deflator!J274</f>
        <v>0.13735259102128991</v>
      </c>
      <c r="H274" s="1">
        <f>NominalPrice!H274/Deflator!J274</f>
        <v>5.0696015930088628E-2</v>
      </c>
      <c r="I274" s="1"/>
      <c r="J274" s="1"/>
    </row>
    <row r="275" spans="1:10" x14ac:dyDescent="0.2">
      <c r="A275">
        <f t="shared" si="4"/>
        <v>2012</v>
      </c>
      <c r="B275">
        <f t="shared" si="5"/>
        <v>10</v>
      </c>
      <c r="C275" s="1">
        <f>NominalPrice!C275/Deflator!J275</f>
        <v>5.4524552207091799E-2</v>
      </c>
      <c r="D275" s="1">
        <f>NominalPrice!H275/Deflator!J275</f>
        <v>5.1917397927603269E-2</v>
      </c>
      <c r="E275" s="1">
        <f>NominalPrice!E275/Deflator!J275</f>
        <v>4.575591743238213E-2</v>
      </c>
      <c r="F275" s="1">
        <f>NominalPrice!F275/Deflator!J275</f>
        <v>6.2781788835416741E-2</v>
      </c>
      <c r="G275" s="1">
        <f>NominalPrice!G275/Deflator!J275</f>
        <v>0.13790679384068891</v>
      </c>
      <c r="H275" s="1">
        <f>NominalPrice!H275/Deflator!J275</f>
        <v>5.1917397927603269E-2</v>
      </c>
      <c r="I275" s="1"/>
      <c r="J275" s="1"/>
    </row>
    <row r="276" spans="1:10" x14ac:dyDescent="0.2">
      <c r="A276">
        <f t="shared" si="4"/>
        <v>2012</v>
      </c>
      <c r="B276">
        <f t="shared" si="5"/>
        <v>11</v>
      </c>
      <c r="C276" s="1">
        <f>NominalPrice!C276/Deflator!J276</f>
        <v>5.5611877683235833E-2</v>
      </c>
      <c r="D276" s="1">
        <f>NominalPrice!H276/Deflator!J276</f>
        <v>5.2893311722513818E-2</v>
      </c>
      <c r="E276" s="1">
        <f>NominalPrice!E276/Deflator!J276</f>
        <v>4.6121363036397689E-2</v>
      </c>
      <c r="F276" s="1">
        <f>NominalPrice!F276/Deflator!J276</f>
        <v>6.329595680324325E-2</v>
      </c>
      <c r="G276" s="1">
        <f>NominalPrice!G276/Deflator!J276</f>
        <v>0.13670598659599809</v>
      </c>
      <c r="H276" s="1">
        <f>NominalPrice!H276/Deflator!J276</f>
        <v>5.2893311722513818E-2</v>
      </c>
      <c r="I276" s="1"/>
      <c r="J276" s="1"/>
    </row>
    <row r="277" spans="1:10" x14ac:dyDescent="0.2">
      <c r="A277">
        <f t="shared" si="4"/>
        <v>2012</v>
      </c>
      <c r="B277">
        <f t="shared" si="5"/>
        <v>12</v>
      </c>
      <c r="C277" s="1">
        <f>NominalPrice!C277/Deflator!J277</f>
        <v>5.5456620266773088E-2</v>
      </c>
      <c r="D277" s="1">
        <f>NominalPrice!H277/Deflator!J277</f>
        <v>5.2260177355594677E-2</v>
      </c>
      <c r="E277" s="1">
        <f>NominalPrice!E277/Deflator!J277</f>
        <v>4.5815359389691446E-2</v>
      </c>
      <c r="F277" s="1">
        <f>NominalPrice!F277/Deflator!J277</f>
        <v>6.3719873734013194E-2</v>
      </c>
      <c r="G277" s="1">
        <f>NominalPrice!G277/Deflator!J277</f>
        <v>0.13553424179771945</v>
      </c>
      <c r="H277" s="1">
        <f>NominalPrice!H277/Deflator!J277</f>
        <v>5.2260177355594677E-2</v>
      </c>
      <c r="I277" s="1"/>
      <c r="J277" s="1"/>
    </row>
    <row r="278" spans="1:10" x14ac:dyDescent="0.2">
      <c r="A278">
        <f t="shared" si="4"/>
        <v>2013</v>
      </c>
      <c r="B278">
        <f t="shared" si="5"/>
        <v>1</v>
      </c>
      <c r="C278" s="1">
        <f>NominalPrice!C278/Deflator!J278</f>
        <v>5.2573985196838681E-2</v>
      </c>
      <c r="D278" s="1">
        <f>NominalPrice!H278/Deflator!J278</f>
        <v>4.9993918936575045E-2</v>
      </c>
      <c r="E278" s="1">
        <f>NominalPrice!E278/Deflator!J278</f>
        <v>4.5574945479162278E-2</v>
      </c>
      <c r="F278" s="1">
        <f>NominalPrice!F278/Deflator!J278</f>
        <v>6.0745573126280462E-2</v>
      </c>
      <c r="G278" s="1">
        <f>NominalPrice!G278/Deflator!J278</f>
        <v>0.12998689679842107</v>
      </c>
      <c r="H278" s="1">
        <f>NominalPrice!H278/Deflator!J278</f>
        <v>4.9993918936575045E-2</v>
      </c>
      <c r="I278" s="1"/>
      <c r="J278" s="1"/>
    </row>
    <row r="279" spans="1:10" x14ac:dyDescent="0.2">
      <c r="A279">
        <f t="shared" si="4"/>
        <v>2013</v>
      </c>
      <c r="B279">
        <f t="shared" si="5"/>
        <v>2</v>
      </c>
      <c r="C279" s="1">
        <f>NominalPrice!C279/Deflator!J279</f>
        <v>5.3301595572597484E-2</v>
      </c>
      <c r="D279" s="1">
        <f>NominalPrice!H279/Deflator!J279</f>
        <v>5.0562083036940202E-2</v>
      </c>
      <c r="E279" s="1">
        <f>NominalPrice!E279/Deflator!J279</f>
        <v>4.3606058539114236E-2</v>
      </c>
      <c r="F279" s="1">
        <f>NominalPrice!F279/Deflator!J279</f>
        <v>6.0408031126320566E-2</v>
      </c>
      <c r="G279" s="1">
        <f>NominalPrice!G279/Deflator!J279</f>
        <v>0.13125140184036077</v>
      </c>
      <c r="H279" s="1">
        <f>NominalPrice!H279/Deflator!J279</f>
        <v>5.0562083036940202E-2</v>
      </c>
      <c r="I279" s="1"/>
      <c r="J279" s="1"/>
    </row>
    <row r="280" spans="1:10" x14ac:dyDescent="0.2">
      <c r="A280">
        <f t="shared" si="4"/>
        <v>2013</v>
      </c>
      <c r="B280">
        <f t="shared" si="5"/>
        <v>3</v>
      </c>
      <c r="C280" s="1">
        <f>NominalPrice!C280/Deflator!J280</f>
        <v>5.3360472822999473E-2</v>
      </c>
      <c r="D280" s="1">
        <f>NominalPrice!H280/Deflator!J280</f>
        <v>5.0464817476001934E-2</v>
      </c>
      <c r="E280" s="1">
        <f>NominalPrice!E280/Deflator!J280</f>
        <v>4.3203190881130504E-2</v>
      </c>
      <c r="F280" s="1">
        <f>NominalPrice!F280/Deflator!J280</f>
        <v>6.012892704641775E-2</v>
      </c>
      <c r="G280" s="1">
        <f>NominalPrice!G280/Deflator!J280</f>
        <v>0.13475723927988661</v>
      </c>
      <c r="H280" s="1">
        <f>NominalPrice!H280/Deflator!J280</f>
        <v>5.0464817476001934E-2</v>
      </c>
      <c r="I280" s="1"/>
      <c r="J280" s="1"/>
    </row>
    <row r="281" spans="1:10" x14ac:dyDescent="0.2">
      <c r="A281">
        <f t="shared" si="4"/>
        <v>2013</v>
      </c>
      <c r="B281">
        <f t="shared" si="5"/>
        <v>4</v>
      </c>
      <c r="C281" s="1">
        <f>NominalPrice!C281/Deflator!J281</f>
        <v>5.3086659151164929E-2</v>
      </c>
      <c r="D281" s="1">
        <f>NominalPrice!H281/Deflator!J281</f>
        <v>4.9802125123434571E-2</v>
      </c>
      <c r="E281" s="1">
        <f>NominalPrice!E281/Deflator!J281</f>
        <v>4.4204145178005284E-2</v>
      </c>
      <c r="F281" s="1">
        <f>NominalPrice!F281/Deflator!J281</f>
        <v>6.0143264814267419E-2</v>
      </c>
      <c r="G281" s="1">
        <f>NominalPrice!G281/Deflator!J281</f>
        <v>0.13371447376961604</v>
      </c>
      <c r="H281" s="1">
        <f>NominalPrice!H281/Deflator!J281</f>
        <v>4.9802125123434571E-2</v>
      </c>
      <c r="I281" s="1"/>
      <c r="J281" s="1"/>
    </row>
    <row r="282" spans="1:10" x14ac:dyDescent="0.2">
      <c r="A282">
        <f t="shared" si="4"/>
        <v>2013</v>
      </c>
      <c r="B282">
        <f t="shared" si="5"/>
        <v>5</v>
      </c>
      <c r="C282" s="1">
        <f>NominalPrice!C282/Deflator!J282</f>
        <v>5.2372370684639076E-2</v>
      </c>
      <c r="D282" s="1">
        <f>NominalPrice!H282/Deflator!J282</f>
        <v>4.9067430562869607E-2</v>
      </c>
      <c r="E282" s="1">
        <f>NominalPrice!E282/Deflator!J282</f>
        <v>4.4881581167596669E-2</v>
      </c>
      <c r="F282" s="1">
        <f>NominalPrice!F282/Deflator!J282</f>
        <v>5.9982706774895957E-2</v>
      </c>
      <c r="G282" s="1">
        <f>NominalPrice!G282/Deflator!J282</f>
        <v>0.13554712519711382</v>
      </c>
      <c r="H282" s="1">
        <f>NominalPrice!H282/Deflator!J282</f>
        <v>4.9067430562869607E-2</v>
      </c>
      <c r="I282" s="1"/>
      <c r="J282" s="1"/>
    </row>
    <row r="283" spans="1:10" x14ac:dyDescent="0.2">
      <c r="A283">
        <f t="shared" si="4"/>
        <v>2013</v>
      </c>
      <c r="B283">
        <f t="shared" si="5"/>
        <v>6</v>
      </c>
      <c r="C283" s="1">
        <f>NominalPrice!C283/Deflator!J283</f>
        <v>5.1426016142622648E-2</v>
      </c>
      <c r="D283" s="1">
        <f>NominalPrice!H283/Deflator!J283</f>
        <v>4.8918486984245647E-2</v>
      </c>
      <c r="E283" s="1">
        <f>NominalPrice!E283/Deflator!J283</f>
        <v>4.295395960197252E-2</v>
      </c>
      <c r="F283" s="1">
        <f>NominalPrice!F283/Deflator!J283</f>
        <v>5.9841719097219012E-2</v>
      </c>
      <c r="G283" s="1">
        <f>NominalPrice!G283/Deflator!J283</f>
        <v>0.13585226713008022</v>
      </c>
      <c r="H283" s="1">
        <f>NominalPrice!H283/Deflator!J283</f>
        <v>4.8918486984245647E-2</v>
      </c>
      <c r="I283" s="1"/>
      <c r="J283" s="1"/>
    </row>
    <row r="284" spans="1:10" x14ac:dyDescent="0.2">
      <c r="A284">
        <f t="shared" si="4"/>
        <v>2013</v>
      </c>
      <c r="B284">
        <f t="shared" si="5"/>
        <v>7</v>
      </c>
      <c r="C284" s="1">
        <f>NominalPrice!C284/Deflator!J284</f>
        <v>5.1355691609574948E-2</v>
      </c>
      <c r="D284" s="1">
        <f>NominalPrice!H284/Deflator!J284</f>
        <v>4.874745492240759E-2</v>
      </c>
      <c r="E284" s="1">
        <f>NominalPrice!E284/Deflator!J284</f>
        <v>4.3802744445432154E-2</v>
      </c>
      <c r="F284" s="1">
        <f>NominalPrice!F284/Deflator!J284</f>
        <v>5.9823061025319348E-2</v>
      </c>
      <c r="G284" s="1">
        <f>NominalPrice!G284/Deflator!J284</f>
        <v>0.13708839949594329</v>
      </c>
      <c r="H284" s="1">
        <f>NominalPrice!H284/Deflator!J284</f>
        <v>4.874745492240759E-2</v>
      </c>
      <c r="I284" s="1"/>
      <c r="J284" s="1"/>
    </row>
    <row r="285" spans="1:10" x14ac:dyDescent="0.2">
      <c r="A285">
        <f t="shared" si="4"/>
        <v>2013</v>
      </c>
      <c r="B285">
        <f t="shared" si="5"/>
        <v>8</v>
      </c>
      <c r="C285" s="1">
        <f>NominalPrice!C285/Deflator!J285</f>
        <v>5.0989966087223337E-2</v>
      </c>
      <c r="D285" s="1">
        <f>NominalPrice!H285/Deflator!J285</f>
        <v>4.8580193326628371E-2</v>
      </c>
      <c r="E285" s="1">
        <f>NominalPrice!E285/Deflator!J285</f>
        <v>4.4160227743032146E-2</v>
      </c>
      <c r="F285" s="1">
        <f>NominalPrice!F285/Deflator!J285</f>
        <v>5.9783080475399715E-2</v>
      </c>
      <c r="G285" s="1">
        <f>NominalPrice!G285/Deflator!J285</f>
        <v>0.13623624517703342</v>
      </c>
      <c r="H285" s="1">
        <f>NominalPrice!H285/Deflator!J285</f>
        <v>4.8580193326628371E-2</v>
      </c>
      <c r="I285" s="1"/>
      <c r="J285" s="1"/>
    </row>
    <row r="286" spans="1:10" x14ac:dyDescent="0.2">
      <c r="A286">
        <f t="shared" si="4"/>
        <v>2013</v>
      </c>
      <c r="B286">
        <f t="shared" si="5"/>
        <v>9</v>
      </c>
      <c r="C286" s="1">
        <f>NominalPrice!C286/Deflator!J286</f>
        <v>5.0753301735555575E-2</v>
      </c>
      <c r="D286" s="1">
        <f>NominalPrice!H286/Deflator!J286</f>
        <v>4.8380857232237687E-2</v>
      </c>
      <c r="E286" s="1">
        <f>NominalPrice!E286/Deflator!J286</f>
        <v>4.4060418341977409E-2</v>
      </c>
      <c r="F286" s="1">
        <f>NominalPrice!F286/Deflator!J286</f>
        <v>5.9717577941021421E-2</v>
      </c>
      <c r="G286" s="1">
        <f>NominalPrice!G286/Deflator!J286</f>
        <v>0.13428207011419035</v>
      </c>
      <c r="H286" s="1">
        <f>NominalPrice!H286/Deflator!J286</f>
        <v>4.8380857232237687E-2</v>
      </c>
      <c r="I286" s="1"/>
      <c r="J286" s="1"/>
    </row>
    <row r="287" spans="1:10" x14ac:dyDescent="0.2">
      <c r="A287">
        <f t="shared" si="4"/>
        <v>2013</v>
      </c>
      <c r="B287">
        <f t="shared" si="5"/>
        <v>10</v>
      </c>
      <c r="C287" s="1">
        <f>NominalPrice!C287/Deflator!J287</f>
        <v>5.1441280539964516E-2</v>
      </c>
      <c r="D287" s="1">
        <f>NominalPrice!H287/Deflator!J287</f>
        <v>4.8922492325190622E-2</v>
      </c>
      <c r="E287" s="1">
        <f>NominalPrice!E287/Deflator!J287</f>
        <v>4.4688943383776596E-2</v>
      </c>
      <c r="F287" s="1">
        <f>NominalPrice!F287/Deflator!J287</f>
        <v>5.9773058026394453E-2</v>
      </c>
      <c r="G287" s="1">
        <f>NominalPrice!G287/Deflator!J287</f>
        <v>0.13401939896190643</v>
      </c>
      <c r="H287" s="1">
        <f>NominalPrice!H287/Deflator!J287</f>
        <v>4.8922492325190622E-2</v>
      </c>
      <c r="I287" s="1"/>
      <c r="J287" s="1"/>
    </row>
    <row r="288" spans="1:10" x14ac:dyDescent="0.2">
      <c r="A288">
        <f t="shared" si="4"/>
        <v>2013</v>
      </c>
      <c r="B288">
        <f t="shared" si="5"/>
        <v>11</v>
      </c>
      <c r="C288" s="1">
        <f>NominalPrice!C288/Deflator!J288</f>
        <v>5.3170527583077332E-2</v>
      </c>
      <c r="D288" s="1">
        <f>NominalPrice!H288/Deflator!J288</f>
        <v>5.0864381681835609E-2</v>
      </c>
      <c r="E288" s="1">
        <f>NominalPrice!E288/Deflator!J288</f>
        <v>4.2812207029510184E-2</v>
      </c>
      <c r="F288" s="1">
        <f>NominalPrice!F288/Deflator!J288</f>
        <v>6.3135900461397526E-2</v>
      </c>
      <c r="G288" s="1">
        <f>NominalPrice!G288/Deflator!J288</f>
        <v>0.13266179638802217</v>
      </c>
      <c r="H288" s="1">
        <f>NominalPrice!H288/Deflator!J288</f>
        <v>5.0864381681835609E-2</v>
      </c>
      <c r="I288" s="1"/>
      <c r="J288" s="1"/>
    </row>
    <row r="289" spans="1:10" x14ac:dyDescent="0.2">
      <c r="A289">
        <f t="shared" si="4"/>
        <v>2013</v>
      </c>
      <c r="B289">
        <f t="shared" si="5"/>
        <v>12</v>
      </c>
      <c r="C289" s="1">
        <f>NominalPrice!C289/Deflator!J289</f>
        <v>5.3132851363700252E-2</v>
      </c>
      <c r="D289" s="1">
        <f>NominalPrice!H289/Deflator!J289</f>
        <v>5.0149538773771665E-2</v>
      </c>
      <c r="E289" s="1">
        <f>NominalPrice!E289/Deflator!J289</f>
        <v>4.3615850660868073E-2</v>
      </c>
      <c r="F289" s="1">
        <f>NominalPrice!F289/Deflator!J289</f>
        <v>6.3461089177621818E-2</v>
      </c>
      <c r="G289" s="1">
        <f>NominalPrice!G289/Deflator!J289</f>
        <v>0.13163974287724906</v>
      </c>
      <c r="H289" s="1">
        <f>NominalPrice!H289/Deflator!J289</f>
        <v>5.0149538773771665E-2</v>
      </c>
      <c r="I289" s="1"/>
      <c r="J289" s="1"/>
    </row>
    <row r="290" spans="1:10" x14ac:dyDescent="0.2">
      <c r="A290">
        <f t="shared" si="4"/>
        <v>2014</v>
      </c>
      <c r="B290">
        <f t="shared" si="5"/>
        <v>1</v>
      </c>
      <c r="C290" s="1">
        <f>NominalPrice!C290/Deflator!J290</f>
        <v>5.3626900296870464E-2</v>
      </c>
      <c r="D290" s="1">
        <f>NominalPrice!H290/Deflator!J290</f>
        <v>5.0339331358348088E-2</v>
      </c>
      <c r="E290" s="1">
        <f>NominalPrice!E290/Deflator!J290</f>
        <v>4.2882426639129743E-2</v>
      </c>
      <c r="F290" s="1">
        <f>NominalPrice!F290/Deflator!J290</f>
        <v>6.3566648175876192E-2</v>
      </c>
      <c r="G290" s="1">
        <f>NominalPrice!G290/Deflator!J290</f>
        <v>0.13026884612462838</v>
      </c>
      <c r="H290" s="1">
        <f>NominalPrice!H290/Deflator!J290</f>
        <v>5.0339331358348088E-2</v>
      </c>
      <c r="I290" s="1"/>
      <c r="J290" s="1"/>
    </row>
    <row r="291" spans="1:10" x14ac:dyDescent="0.2">
      <c r="A291">
        <f t="shared" si="4"/>
        <v>2014</v>
      </c>
      <c r="B291">
        <f t="shared" si="5"/>
        <v>2</v>
      </c>
      <c r="C291" s="1">
        <f>NominalPrice!C291/Deflator!J291</f>
        <v>5.4771974069764369E-2</v>
      </c>
      <c r="D291" s="1">
        <f>NominalPrice!H291/Deflator!J291</f>
        <v>5.1414410002280406E-2</v>
      </c>
      <c r="E291" s="1">
        <f>NominalPrice!E291/Deflator!J291</f>
        <v>4.3633086095187866E-2</v>
      </c>
      <c r="F291" s="1">
        <f>NominalPrice!F291/Deflator!J291</f>
        <v>6.3379545790713643E-2</v>
      </c>
      <c r="G291" s="1">
        <f>NominalPrice!G291/Deflator!J291</f>
        <v>0.13213481685177092</v>
      </c>
      <c r="H291" s="1">
        <f>NominalPrice!H291/Deflator!J291</f>
        <v>5.1414410002280406E-2</v>
      </c>
      <c r="I291" s="1"/>
      <c r="J291" s="1"/>
    </row>
    <row r="292" spans="1:10" x14ac:dyDescent="0.2">
      <c r="A292">
        <f t="shared" si="4"/>
        <v>2014</v>
      </c>
      <c r="B292">
        <f t="shared" si="5"/>
        <v>3</v>
      </c>
      <c r="C292" s="1">
        <f>NominalPrice!C292/Deflator!J292</f>
        <v>5.3885502978978483E-2</v>
      </c>
      <c r="D292" s="1">
        <f>NominalPrice!H292/Deflator!J292</f>
        <v>5.1163506432676586E-2</v>
      </c>
      <c r="E292" s="1">
        <f>NominalPrice!E292/Deflator!J292</f>
        <v>4.4129928169056115E-2</v>
      </c>
      <c r="F292" s="1">
        <f>NominalPrice!F292/Deflator!J292</f>
        <v>6.3655870111759313E-2</v>
      </c>
      <c r="G292" s="1">
        <f>NominalPrice!G292/Deflator!J292</f>
        <v>0.132546167612105</v>
      </c>
      <c r="H292" s="1">
        <f>NominalPrice!H292/Deflator!J292</f>
        <v>5.1163506432676586E-2</v>
      </c>
      <c r="I292" s="1"/>
      <c r="J292" s="1"/>
    </row>
    <row r="293" spans="1:10" x14ac:dyDescent="0.2">
      <c r="A293">
        <f t="shared" si="4"/>
        <v>2014</v>
      </c>
      <c r="B293">
        <f t="shared" si="5"/>
        <v>4</v>
      </c>
      <c r="C293" s="1">
        <f>NominalPrice!C293/Deflator!J293</f>
        <v>5.3755969452115818E-2</v>
      </c>
      <c r="D293" s="1">
        <f>NominalPrice!H293/Deflator!J293</f>
        <v>5.0489536819385408E-2</v>
      </c>
      <c r="E293" s="1">
        <f>NominalPrice!E293/Deflator!J293</f>
        <v>4.5502686534095463E-2</v>
      </c>
      <c r="F293" s="1">
        <f>NominalPrice!F293/Deflator!J293</f>
        <v>6.3556605394476953E-2</v>
      </c>
      <c r="G293" s="1">
        <f>NominalPrice!G293/Deflator!J293</f>
        <v>0.13326189599309657</v>
      </c>
      <c r="H293" s="1">
        <f>NominalPrice!H293/Deflator!J293</f>
        <v>5.0489536819385408E-2</v>
      </c>
      <c r="I293" s="1"/>
      <c r="J293" s="1"/>
    </row>
    <row r="294" spans="1:10" x14ac:dyDescent="0.2">
      <c r="A294">
        <f t="shared" si="4"/>
        <v>2014</v>
      </c>
      <c r="B294">
        <f t="shared" si="5"/>
        <v>5</v>
      </c>
      <c r="C294" s="1">
        <f>NominalPrice!C294/Deflator!J294</f>
        <v>5.2637133853307046E-2</v>
      </c>
      <c r="D294" s="1">
        <f>NominalPrice!H294/Deflator!J294</f>
        <v>4.9963683098969688E-2</v>
      </c>
      <c r="E294" s="1">
        <f>NominalPrice!E294/Deflator!J294</f>
        <v>4.1223908748570862E-2</v>
      </c>
      <c r="F294" s="1">
        <f>NominalPrice!F294/Deflator!J294</f>
        <v>6.2288028239499776E-2</v>
      </c>
      <c r="G294" s="1">
        <f>NominalPrice!G294/Deflator!J294</f>
        <v>0.13346865659239621</v>
      </c>
      <c r="H294" s="1">
        <f>NominalPrice!H294/Deflator!J294</f>
        <v>4.9963683098969688E-2</v>
      </c>
      <c r="I294" s="1"/>
      <c r="J294" s="1"/>
    </row>
    <row r="295" spans="1:10" x14ac:dyDescent="0.2">
      <c r="A295">
        <f t="shared" si="4"/>
        <v>2014</v>
      </c>
      <c r="B295">
        <f t="shared" si="5"/>
        <v>6</v>
      </c>
      <c r="C295" s="1">
        <f>NominalPrice!C295/Deflator!J295</f>
        <v>5.1585856543379986E-2</v>
      </c>
      <c r="D295" s="1">
        <f>NominalPrice!H295/Deflator!J295</f>
        <v>4.9126106310996009E-2</v>
      </c>
      <c r="E295" s="1">
        <f>NominalPrice!E295/Deflator!J295</f>
        <v>4.3326832715227526E-2</v>
      </c>
      <c r="F295" s="1">
        <f>NominalPrice!F295/Deflator!J295</f>
        <v>6.1790373647967661E-2</v>
      </c>
      <c r="G295" s="1">
        <f>NominalPrice!G295/Deflator!J295</f>
        <v>0.13404699572303433</v>
      </c>
      <c r="H295" s="1">
        <f>NominalPrice!H295/Deflator!J295</f>
        <v>4.9126106310996009E-2</v>
      </c>
      <c r="I295" s="1"/>
      <c r="J295" s="1"/>
    </row>
    <row r="296" spans="1:10" x14ac:dyDescent="0.2">
      <c r="A296">
        <f t="shared" si="4"/>
        <v>2014</v>
      </c>
      <c r="B296">
        <f t="shared" si="5"/>
        <v>7</v>
      </c>
      <c r="C296" s="1">
        <f>NominalPrice!C296/Deflator!J296</f>
        <v>5.1162547017195442E-2</v>
      </c>
      <c r="D296" s="1">
        <f>NominalPrice!H296/Deflator!J296</f>
        <v>4.8731473043438438E-2</v>
      </c>
      <c r="E296" s="1">
        <f>NominalPrice!E296/Deflator!J296</f>
        <v>4.4461969886597459E-2</v>
      </c>
      <c r="F296" s="1">
        <f>NominalPrice!F296/Deflator!J296</f>
        <v>6.1682352309980183E-2</v>
      </c>
      <c r="G296" s="1">
        <f>NominalPrice!G296/Deflator!J296</f>
        <v>0.13503758170677457</v>
      </c>
      <c r="H296" s="1">
        <f>NominalPrice!H296/Deflator!J296</f>
        <v>4.8731473043438438E-2</v>
      </c>
      <c r="I296" s="1"/>
      <c r="J296" s="1"/>
    </row>
    <row r="297" spans="1:10" x14ac:dyDescent="0.2">
      <c r="A297">
        <f t="shared" si="4"/>
        <v>2014</v>
      </c>
      <c r="B297">
        <f t="shared" si="5"/>
        <v>8</v>
      </c>
      <c r="C297" s="1">
        <f>NominalPrice!C297/Deflator!J297</f>
        <v>5.1613724335103424E-2</v>
      </c>
      <c r="D297" s="1">
        <f>NominalPrice!H297/Deflator!J297</f>
        <v>4.9558537003797552E-2</v>
      </c>
      <c r="E297" s="1">
        <f>NominalPrice!E297/Deflator!J297</f>
        <v>4.2834479897727491E-2</v>
      </c>
      <c r="F297" s="1">
        <f>NominalPrice!F297/Deflator!J297</f>
        <v>6.179801986001774E-2</v>
      </c>
      <c r="G297" s="1">
        <f>NominalPrice!G297/Deflator!J297</f>
        <v>0.13640601549548245</v>
      </c>
      <c r="H297" s="1">
        <f>NominalPrice!H297/Deflator!J297</f>
        <v>4.9558537003797552E-2</v>
      </c>
      <c r="I297" s="1"/>
      <c r="J297" s="1"/>
    </row>
    <row r="298" spans="1:10" x14ac:dyDescent="0.2">
      <c r="A298">
        <f t="shared" si="4"/>
        <v>2014</v>
      </c>
      <c r="B298">
        <f t="shared" si="5"/>
        <v>9</v>
      </c>
      <c r="C298" s="1">
        <f>NominalPrice!C298/Deflator!J298</f>
        <v>5.1367742113496005E-2</v>
      </c>
      <c r="D298" s="1">
        <f>NominalPrice!H298/Deflator!J298</f>
        <v>4.9311301605951971E-2</v>
      </c>
      <c r="E298" s="1">
        <f>NominalPrice!E298/Deflator!J298</f>
        <v>4.3689945962896645E-2</v>
      </c>
      <c r="F298" s="1">
        <f>NominalPrice!F298/Deflator!J298</f>
        <v>6.1727872065465428E-2</v>
      </c>
      <c r="G298" s="1">
        <f>NominalPrice!G298/Deflator!J298</f>
        <v>0.13328695996001827</v>
      </c>
      <c r="H298" s="1">
        <f>NominalPrice!H298/Deflator!J298</f>
        <v>4.9311301605951971E-2</v>
      </c>
      <c r="I298" s="1"/>
      <c r="J298" s="1"/>
    </row>
    <row r="299" spans="1:10" x14ac:dyDescent="0.2">
      <c r="A299">
        <f t="shared" si="4"/>
        <v>2014</v>
      </c>
      <c r="B299">
        <f t="shared" si="5"/>
        <v>10</v>
      </c>
      <c r="C299" s="1">
        <f>NominalPrice!C299/Deflator!J299</f>
        <v>5.2117074170510556E-2</v>
      </c>
      <c r="D299" s="1">
        <f>NominalPrice!H299/Deflator!J299</f>
        <v>4.9683108755252892E-2</v>
      </c>
      <c r="E299" s="1">
        <f>NominalPrice!E299/Deflator!J299</f>
        <v>4.5495537704463282E-2</v>
      </c>
      <c r="F299" s="1">
        <f>NominalPrice!F299/Deflator!J299</f>
        <v>6.2164183682099153E-2</v>
      </c>
      <c r="G299" s="1">
        <f>NominalPrice!G299/Deflator!J299</f>
        <v>0.13293047550046883</v>
      </c>
      <c r="H299" s="1">
        <f>NominalPrice!H299/Deflator!J299</f>
        <v>4.9683108755252892E-2</v>
      </c>
      <c r="I299" s="1"/>
      <c r="J299" s="1"/>
    </row>
    <row r="300" spans="1:10" x14ac:dyDescent="0.2">
      <c r="A300">
        <f t="shared" si="4"/>
        <v>2014</v>
      </c>
      <c r="B300">
        <f t="shared" si="5"/>
        <v>11</v>
      </c>
      <c r="C300" s="1">
        <f>NominalPrice!C300/Deflator!J300</f>
        <v>5.3392361280710843E-2</v>
      </c>
      <c r="D300" s="1">
        <f>NominalPrice!H300/Deflator!J300</f>
        <v>5.1265118616755048E-2</v>
      </c>
      <c r="E300" s="1">
        <f>NominalPrice!E300/Deflator!J300</f>
        <v>4.3074380288635486E-2</v>
      </c>
      <c r="F300" s="1">
        <f>NominalPrice!F300/Deflator!J300</f>
        <v>6.3627599803421933E-2</v>
      </c>
      <c r="G300" s="1">
        <f>NominalPrice!G300/Deflator!J300</f>
        <v>0.13271268512701218</v>
      </c>
      <c r="H300" s="1">
        <f>NominalPrice!H300/Deflator!J300</f>
        <v>5.1265118616755048E-2</v>
      </c>
      <c r="I300" s="1"/>
      <c r="J300" s="1"/>
    </row>
    <row r="301" spans="1:10" x14ac:dyDescent="0.2">
      <c r="A301">
        <f t="shared" si="4"/>
        <v>2014</v>
      </c>
      <c r="B301">
        <f t="shared" si="5"/>
        <v>12</v>
      </c>
      <c r="C301" s="1">
        <f>NominalPrice!C301/Deflator!J301</f>
        <v>5.4002465482838539E-2</v>
      </c>
      <c r="D301" s="1">
        <f>NominalPrice!H301/Deflator!J301</f>
        <v>5.1453719755515312E-2</v>
      </c>
      <c r="E301" s="1">
        <f>NominalPrice!E301/Deflator!J301</f>
        <v>4.4698742858685359E-2</v>
      </c>
      <c r="F301" s="1">
        <f>NominalPrice!F301/Deflator!J301</f>
        <v>6.3887176244664542E-2</v>
      </c>
      <c r="G301" s="1">
        <f>NominalPrice!G301/Deflator!J301</f>
        <v>0.13230061453099368</v>
      </c>
      <c r="H301" s="1">
        <f>NominalPrice!H301/Deflator!J301</f>
        <v>5.1453719755515312E-2</v>
      </c>
      <c r="I301" s="1"/>
      <c r="J301" s="1"/>
    </row>
    <row r="302" spans="1:10" x14ac:dyDescent="0.2">
      <c r="A302">
        <f t="shared" si="4"/>
        <v>2015</v>
      </c>
      <c r="B302">
        <f t="shared" si="5"/>
        <v>1</v>
      </c>
      <c r="C302" s="1">
        <f>NominalPrice!C302/Deflator!J302</f>
        <v>5.2787915149381463E-2</v>
      </c>
      <c r="D302" s="1">
        <f>NominalPrice!H302/Deflator!J302</f>
        <v>5.0230184523086321E-2</v>
      </c>
      <c r="E302" s="1">
        <f>NominalPrice!E302/Deflator!J302</f>
        <v>4.3895187000680354E-2</v>
      </c>
      <c r="F302" s="1">
        <f>NominalPrice!F302/Deflator!J302</f>
        <v>6.3083190610778439E-2</v>
      </c>
      <c r="G302" s="1">
        <f>NominalPrice!G302/Deflator!J302</f>
        <v>0.1305257507530263</v>
      </c>
      <c r="H302" s="1">
        <f>NominalPrice!H302/Deflator!J302</f>
        <v>5.0230184523086321E-2</v>
      </c>
      <c r="I302" s="1"/>
      <c r="J302" s="1"/>
    </row>
    <row r="303" spans="1:10" x14ac:dyDescent="0.2">
      <c r="A303">
        <f t="shared" si="4"/>
        <v>2015</v>
      </c>
      <c r="B303">
        <f t="shared" si="5"/>
        <v>2</v>
      </c>
      <c r="C303" s="1">
        <f>NominalPrice!C303/Deflator!J303</f>
        <v>5.3817252156302918E-2</v>
      </c>
      <c r="D303" s="1">
        <f>NominalPrice!H303/Deflator!J303</f>
        <v>5.1399936476218225E-2</v>
      </c>
      <c r="E303" s="1">
        <f>NominalPrice!E303/Deflator!J303</f>
        <v>4.3342443385952827E-2</v>
      </c>
      <c r="F303" s="1">
        <f>NominalPrice!F303/Deflator!J303</f>
        <v>6.3141566659104253E-2</v>
      </c>
      <c r="G303" s="1">
        <f>NominalPrice!G303/Deflator!J303</f>
        <v>0.13218955553874392</v>
      </c>
      <c r="H303" s="1">
        <f>NominalPrice!H303/Deflator!J303</f>
        <v>5.1399936476218225E-2</v>
      </c>
      <c r="I303" s="1"/>
      <c r="J303" s="1"/>
    </row>
    <row r="304" spans="1:10" x14ac:dyDescent="0.2">
      <c r="A304">
        <f t="shared" si="4"/>
        <v>2015</v>
      </c>
      <c r="B304">
        <f t="shared" si="5"/>
        <v>3</v>
      </c>
      <c r="C304" s="1">
        <f>NominalPrice!C304/Deflator!J304</f>
        <v>5.3599253150983364E-2</v>
      </c>
      <c r="D304" s="1">
        <f>NominalPrice!H304/Deflator!J304</f>
        <v>5.1518908771444862E-2</v>
      </c>
      <c r="E304" s="1">
        <f>NominalPrice!E304/Deflator!J304</f>
        <v>4.3007444546307505E-2</v>
      </c>
      <c r="F304" s="1">
        <f>NominalPrice!F304/Deflator!J304</f>
        <v>6.259532175354679E-2</v>
      </c>
      <c r="G304" s="1">
        <f>NominalPrice!G304/Deflator!J304</f>
        <v>0.13194432641597012</v>
      </c>
      <c r="H304" s="1">
        <f>NominalPrice!H304/Deflator!J304</f>
        <v>5.1518908771444862E-2</v>
      </c>
      <c r="I304" s="1"/>
      <c r="J304" s="1"/>
    </row>
    <row r="305" spans="1:10" x14ac:dyDescent="0.2">
      <c r="A305">
        <f t="shared" si="4"/>
        <v>2015</v>
      </c>
      <c r="B305">
        <f t="shared" si="5"/>
        <v>4</v>
      </c>
      <c r="C305" s="1">
        <f>NominalPrice!C305/Deflator!J305</f>
        <v>5.1951564804896454E-2</v>
      </c>
      <c r="D305" s="1">
        <f>NominalPrice!H305/Deflator!J305</f>
        <v>4.9419034739029838E-2</v>
      </c>
      <c r="E305" s="1">
        <f>NominalPrice!E305/Deflator!J305</f>
        <v>4.2371374359960176E-2</v>
      </c>
      <c r="F305" s="1">
        <f>NominalPrice!F305/Deflator!J305</f>
        <v>6.2091434837245052E-2</v>
      </c>
      <c r="G305" s="1">
        <f>NominalPrice!G305/Deflator!J305</f>
        <v>0.1323053629121568</v>
      </c>
      <c r="H305" s="1">
        <f>NominalPrice!H305/Deflator!J305</f>
        <v>4.9419034739029838E-2</v>
      </c>
      <c r="I305" s="1"/>
      <c r="J305" s="1"/>
    </row>
    <row r="306" spans="1:10" x14ac:dyDescent="0.2">
      <c r="A306">
        <f t="shared" si="4"/>
        <v>2015</v>
      </c>
      <c r="B306">
        <f t="shared" si="5"/>
        <v>5</v>
      </c>
      <c r="C306" s="1">
        <f>NominalPrice!C306/Deflator!J306</f>
        <v>5.1642972974800853E-2</v>
      </c>
      <c r="D306" s="1">
        <f>NominalPrice!H306/Deflator!J306</f>
        <v>4.9447587696800695E-2</v>
      </c>
      <c r="E306" s="1">
        <f>NominalPrice!E306/Deflator!J306</f>
        <v>4.2128025786636818E-2</v>
      </c>
      <c r="F306" s="1">
        <f>NominalPrice!F306/Deflator!J306</f>
        <v>6.1473713985430022E-2</v>
      </c>
      <c r="G306" s="1">
        <f>NominalPrice!G306/Deflator!J306</f>
        <v>0.13310320580860791</v>
      </c>
      <c r="H306" s="1">
        <f>NominalPrice!H306/Deflator!J306</f>
        <v>4.9447587696800695E-2</v>
      </c>
      <c r="I306" s="1"/>
      <c r="J306" s="1"/>
    </row>
    <row r="307" spans="1:10" x14ac:dyDescent="0.2">
      <c r="A307">
        <f t="shared" si="4"/>
        <v>2015</v>
      </c>
      <c r="B307">
        <f t="shared" si="5"/>
        <v>6</v>
      </c>
      <c r="C307" s="1">
        <f>NominalPrice!C307/Deflator!J307</f>
        <v>5.0994290124615586E-2</v>
      </c>
      <c r="D307" s="1">
        <f>NominalPrice!H307/Deflator!J307</f>
        <v>4.8999654729189872E-2</v>
      </c>
      <c r="E307" s="1">
        <f>NominalPrice!E307/Deflator!J307</f>
        <v>4.4256439716236447E-2</v>
      </c>
      <c r="F307" s="1">
        <f>NominalPrice!F307/Deflator!J307</f>
        <v>6.1021254357817585E-2</v>
      </c>
      <c r="G307" s="1">
        <f>NominalPrice!G307/Deflator!J307</f>
        <v>0.13365509634106712</v>
      </c>
      <c r="H307" s="1">
        <f>NominalPrice!H307/Deflator!J307</f>
        <v>4.8999654729189872E-2</v>
      </c>
      <c r="I307" s="1"/>
      <c r="J307" s="1"/>
    </row>
    <row r="308" spans="1:10" x14ac:dyDescent="0.2">
      <c r="A308">
        <f t="shared" si="4"/>
        <v>2015</v>
      </c>
      <c r="B308">
        <f t="shared" si="5"/>
        <v>7</v>
      </c>
      <c r="C308" s="1">
        <f>NominalPrice!C308/Deflator!J308</f>
        <v>5.074316497080316E-2</v>
      </c>
      <c r="D308" s="1">
        <f>NominalPrice!H308/Deflator!J308</f>
        <v>4.8404233863845895E-2</v>
      </c>
      <c r="E308" s="1">
        <f>NominalPrice!E308/Deflator!J308</f>
        <v>4.3134894140216144E-2</v>
      </c>
      <c r="F308" s="1">
        <f>NominalPrice!F308/Deflator!J308</f>
        <v>6.0980937767436495E-2</v>
      </c>
      <c r="G308" s="1">
        <f>NominalPrice!G308/Deflator!J308</f>
        <v>0.13472265945112802</v>
      </c>
      <c r="H308" s="1">
        <f>NominalPrice!H308/Deflator!J308</f>
        <v>4.8404233863845895E-2</v>
      </c>
      <c r="I308" s="1"/>
      <c r="J308" s="1"/>
    </row>
    <row r="309" spans="1:10" x14ac:dyDescent="0.2">
      <c r="A309">
        <f t="shared" si="4"/>
        <v>2015</v>
      </c>
      <c r="B309">
        <f t="shared" si="5"/>
        <v>8</v>
      </c>
      <c r="C309" s="1">
        <f>NominalPrice!C309/Deflator!J309</f>
        <v>5.0935860013405686E-2</v>
      </c>
      <c r="D309" s="1">
        <f>NominalPrice!H309/Deflator!J309</f>
        <v>4.9021603730644715E-2</v>
      </c>
      <c r="E309" s="1">
        <f>NominalPrice!E309/Deflator!J309</f>
        <v>4.6605475962061146E-2</v>
      </c>
      <c r="F309" s="1">
        <f>NominalPrice!F309/Deflator!J309</f>
        <v>6.1126467482864717E-2</v>
      </c>
      <c r="G309" s="1">
        <f>NominalPrice!G309/Deflator!J309</f>
        <v>0.13383743775359835</v>
      </c>
      <c r="H309" s="1">
        <f>NominalPrice!H309/Deflator!J309</f>
        <v>4.9021603730644715E-2</v>
      </c>
      <c r="I309" s="1"/>
      <c r="J309" s="1"/>
    </row>
    <row r="310" spans="1:10" x14ac:dyDescent="0.2">
      <c r="A310">
        <f t="shared" si="4"/>
        <v>2015</v>
      </c>
      <c r="B310">
        <f t="shared" si="5"/>
        <v>9</v>
      </c>
      <c r="C310" s="1">
        <f>NominalPrice!C310/Deflator!J310</f>
        <v>5.09825770882706E-2</v>
      </c>
      <c r="D310" s="1">
        <f>NominalPrice!H310/Deflator!J310</f>
        <v>4.8934289381322923E-2</v>
      </c>
      <c r="E310" s="1">
        <f>NominalPrice!E310/Deflator!J310</f>
        <v>4.587811714716096E-2</v>
      </c>
      <c r="F310" s="1">
        <f>NominalPrice!F310/Deflator!J310</f>
        <v>6.1139976313569329E-2</v>
      </c>
      <c r="G310" s="1">
        <f>NominalPrice!G310/Deflator!J310</f>
        <v>0.13317570019587918</v>
      </c>
      <c r="H310" s="1">
        <f>NominalPrice!H310/Deflator!J310</f>
        <v>4.8934289381322923E-2</v>
      </c>
      <c r="I310" s="1"/>
      <c r="J310" s="1"/>
    </row>
    <row r="311" spans="1:10" x14ac:dyDescent="0.2">
      <c r="A311">
        <f t="shared" si="4"/>
        <v>2015</v>
      </c>
      <c r="B311">
        <f t="shared" si="5"/>
        <v>10</v>
      </c>
      <c r="C311" s="1">
        <f>NominalPrice!C311/Deflator!J311</f>
        <v>5.134811673320365E-2</v>
      </c>
      <c r="D311" s="1">
        <f>NominalPrice!H311/Deflator!J311</f>
        <v>4.8908219669101916E-2</v>
      </c>
      <c r="E311" s="1">
        <f>NominalPrice!E311/Deflator!J311</f>
        <v>4.4533419455671408E-2</v>
      </c>
      <c r="F311" s="1">
        <f>NominalPrice!F311/Deflator!J311</f>
        <v>6.1342140049472908E-2</v>
      </c>
      <c r="G311" s="1">
        <f>NominalPrice!G311/Deflator!J311</f>
        <v>0.13239539056875976</v>
      </c>
      <c r="H311" s="1">
        <f>NominalPrice!H311/Deflator!J311</f>
        <v>4.8908219669101916E-2</v>
      </c>
      <c r="I311" s="1"/>
      <c r="J311" s="1"/>
    </row>
    <row r="312" spans="1:10" x14ac:dyDescent="0.2">
      <c r="A312">
        <f t="shared" si="4"/>
        <v>2015</v>
      </c>
      <c r="B312">
        <f t="shared" si="5"/>
        <v>11</v>
      </c>
      <c r="C312" s="1">
        <f>NominalPrice!C312/Deflator!J312</f>
        <v>5.1791868376686138E-2</v>
      </c>
      <c r="D312" s="1">
        <f>NominalPrice!H312/Deflator!J312</f>
        <v>4.9563607766327782E-2</v>
      </c>
      <c r="E312" s="1">
        <f>NominalPrice!E312/Deflator!J312</f>
        <v>4.2226540232204374E-2</v>
      </c>
      <c r="F312" s="1">
        <f>NominalPrice!F312/Deflator!J312</f>
        <v>6.2013331320093013E-2</v>
      </c>
      <c r="G312" s="1">
        <f>NominalPrice!G312/Deflator!J312</f>
        <v>0.13128611625687689</v>
      </c>
      <c r="H312" s="1">
        <f>NominalPrice!H312/Deflator!J312</f>
        <v>4.9563607766327782E-2</v>
      </c>
      <c r="I312" s="1"/>
      <c r="J312" s="1"/>
    </row>
    <row r="313" spans="1:10" x14ac:dyDescent="0.2">
      <c r="A313">
        <f t="shared" si="4"/>
        <v>2015</v>
      </c>
      <c r="B313">
        <f t="shared" si="5"/>
        <v>12</v>
      </c>
      <c r="C313" s="1">
        <f>NominalPrice!C313/Deflator!J313</f>
        <v>5.2154625397617671E-2</v>
      </c>
      <c r="D313" s="1">
        <f>NominalPrice!H313/Deflator!J313</f>
        <v>5.0148817430098046E-2</v>
      </c>
      <c r="E313" s="1">
        <f>NominalPrice!E313/Deflator!J313</f>
        <v>4.3512281174229873E-2</v>
      </c>
      <c r="F313" s="1">
        <f>NominalPrice!F313/Deflator!J313</f>
        <v>6.2687891978560395E-2</v>
      </c>
      <c r="G313" s="1">
        <f>NominalPrice!G313/Deflator!J313</f>
        <v>0.12938389485134322</v>
      </c>
      <c r="H313" s="1">
        <f>NominalPrice!H313/Deflator!J313</f>
        <v>5.0148817430098046E-2</v>
      </c>
      <c r="I313" s="1"/>
      <c r="J313" s="1"/>
    </row>
    <row r="314" spans="1:10" x14ac:dyDescent="0.2">
      <c r="A314">
        <f t="shared" si="4"/>
        <v>2016</v>
      </c>
      <c r="B314">
        <f t="shared" si="5"/>
        <v>1</v>
      </c>
      <c r="C314" s="1">
        <f>NominalPrice!C314/Deflator!J314</f>
        <v>5.0201238312308848E-2</v>
      </c>
      <c r="D314" s="1">
        <f>NominalPrice!H314/Deflator!J314</f>
        <v>4.7966942788801432E-2</v>
      </c>
      <c r="E314" s="1">
        <f>NominalPrice!E314/Deflator!J314</f>
        <v>4.3141052268408628E-2</v>
      </c>
      <c r="F314" s="1">
        <f>NominalPrice!F314/Deflator!J314</f>
        <v>6.0728093314614318E-2</v>
      </c>
      <c r="G314" s="1">
        <f>NominalPrice!G314/Deflator!J314</f>
        <v>0.12641779171541226</v>
      </c>
      <c r="H314" s="1">
        <f>NominalPrice!H314/Deflator!J314</f>
        <v>4.7966942788801432E-2</v>
      </c>
      <c r="I314" s="1"/>
      <c r="J314" s="1"/>
    </row>
    <row r="315" spans="1:10" x14ac:dyDescent="0.2">
      <c r="A315">
        <f t="shared" si="4"/>
        <v>2016</v>
      </c>
      <c r="B315">
        <f t="shared" si="5"/>
        <v>2</v>
      </c>
      <c r="C315" s="1">
        <f>NominalPrice!C315/Deflator!J315</f>
        <v>5.2213688842617172E-2</v>
      </c>
      <c r="D315" s="1">
        <f>NominalPrice!H315/Deflator!J315</f>
        <v>4.9709254339391176E-2</v>
      </c>
      <c r="E315" s="1">
        <f>NominalPrice!E315/Deflator!J315</f>
        <v>4.2068194995513231E-2</v>
      </c>
      <c r="F315" s="1">
        <f>NominalPrice!F315/Deflator!J315</f>
        <v>6.104404781777583E-2</v>
      </c>
      <c r="G315" s="1">
        <f>NominalPrice!G315/Deflator!J315</f>
        <v>0.12885853455377025</v>
      </c>
      <c r="H315" s="1">
        <f>NominalPrice!H315/Deflator!J315</f>
        <v>4.9709254339391176E-2</v>
      </c>
      <c r="I315" s="1"/>
      <c r="J315" s="1"/>
    </row>
    <row r="316" spans="1:10" x14ac:dyDescent="0.2">
      <c r="A316">
        <f t="shared" si="4"/>
        <v>2016</v>
      </c>
      <c r="B316">
        <f t="shared" si="5"/>
        <v>3</v>
      </c>
      <c r="C316" s="1">
        <f>NominalPrice!C316/Deflator!J316</f>
        <v>5.1613943167592269E-2</v>
      </c>
      <c r="D316" s="1">
        <f>NominalPrice!H316/Deflator!J316</f>
        <v>4.901782449059823E-2</v>
      </c>
      <c r="E316" s="1">
        <f>NominalPrice!E316/Deflator!J316</f>
        <v>4.3995192558471619E-2</v>
      </c>
      <c r="F316" s="1">
        <f>NominalPrice!F316/Deflator!J316</f>
        <v>6.1149433747485861E-2</v>
      </c>
      <c r="G316" s="1">
        <f>NominalPrice!G316/Deflator!J316</f>
        <v>0.12961177109819055</v>
      </c>
      <c r="H316" s="1">
        <f>NominalPrice!H316/Deflator!J316</f>
        <v>4.901782449059823E-2</v>
      </c>
      <c r="I316" s="1"/>
      <c r="J316" s="1"/>
    </row>
    <row r="317" spans="1:10" x14ac:dyDescent="0.2">
      <c r="A317">
        <f t="shared" si="4"/>
        <v>2016</v>
      </c>
      <c r="B317">
        <f t="shared" si="5"/>
        <v>4</v>
      </c>
      <c r="C317" s="1">
        <f>NominalPrice!C317/Deflator!J317</f>
        <v>5.0390045719156125E-2</v>
      </c>
      <c r="D317" s="1">
        <f>NominalPrice!H317/Deflator!J317</f>
        <v>4.8057312610270325E-2</v>
      </c>
      <c r="E317" s="1">
        <f>NominalPrice!E317/Deflator!J317</f>
        <v>4.2542294429778457E-2</v>
      </c>
      <c r="F317" s="1">
        <f>NominalPrice!F317/Deflator!J317</f>
        <v>6.0535135210536065E-2</v>
      </c>
      <c r="G317" s="1">
        <f>NominalPrice!G317/Deflator!J317</f>
        <v>0.12991223172054348</v>
      </c>
      <c r="H317" s="1">
        <f>NominalPrice!H317/Deflator!J317</f>
        <v>4.8057312610270325E-2</v>
      </c>
      <c r="I317" s="1"/>
      <c r="J317" s="1"/>
    </row>
    <row r="318" spans="1:10" x14ac:dyDescent="0.2">
      <c r="A318">
        <f t="shared" si="4"/>
        <v>2016</v>
      </c>
      <c r="B318">
        <f t="shared" si="5"/>
        <v>5</v>
      </c>
      <c r="C318" s="1">
        <f>NominalPrice!C318/Deflator!J318</f>
        <v>5.0210295338606339E-2</v>
      </c>
      <c r="D318" s="1">
        <f>NominalPrice!H318/Deflator!J318</f>
        <v>4.7915846974289751E-2</v>
      </c>
      <c r="E318" s="1">
        <f>NominalPrice!E318/Deflator!J318</f>
        <v>4.365799598344669E-2</v>
      </c>
      <c r="F318" s="1">
        <f>NominalPrice!F318/Deflator!J318</f>
        <v>5.9822831314690871E-2</v>
      </c>
      <c r="G318" s="1">
        <f>NominalPrice!G318/Deflator!J318</f>
        <v>0.1315002568512583</v>
      </c>
      <c r="H318" s="1">
        <f>NominalPrice!H318/Deflator!J318</f>
        <v>4.7915846974289751E-2</v>
      </c>
      <c r="I318" s="1"/>
      <c r="J318" s="1"/>
    </row>
    <row r="319" spans="1:10" x14ac:dyDescent="0.2">
      <c r="A319">
        <f t="shared" si="4"/>
        <v>2016</v>
      </c>
      <c r="B319">
        <f t="shared" si="5"/>
        <v>6</v>
      </c>
      <c r="C319" s="1">
        <f>NominalPrice!C319/Deflator!J319</f>
        <v>4.9374337106386224E-2</v>
      </c>
      <c r="D319" s="1">
        <f>NominalPrice!H319/Deflator!J319</f>
        <v>4.7347676770851957E-2</v>
      </c>
      <c r="E319" s="1">
        <f>NominalPrice!E319/Deflator!J319</f>
        <v>4.2104729326922864E-2</v>
      </c>
      <c r="F319" s="1">
        <f>NominalPrice!F319/Deflator!J319</f>
        <v>5.9203262787409373E-2</v>
      </c>
      <c r="G319" s="1">
        <f>NominalPrice!G319/Deflator!J319</f>
        <v>0.13107306480971576</v>
      </c>
      <c r="H319" s="1">
        <f>NominalPrice!H319/Deflator!J319</f>
        <v>4.7347676770851957E-2</v>
      </c>
      <c r="I319" s="1"/>
      <c r="J319" s="1"/>
    </row>
    <row r="320" spans="1:10" x14ac:dyDescent="0.2">
      <c r="A320">
        <f t="shared" si="4"/>
        <v>2016</v>
      </c>
      <c r="B320">
        <f t="shared" si="5"/>
        <v>7</v>
      </c>
      <c r="C320" s="1">
        <f>NominalPrice!C320/Deflator!J320</f>
        <v>4.8780842198901261E-2</v>
      </c>
      <c r="D320" s="1">
        <f>NominalPrice!H320/Deflator!J320</f>
        <v>4.6763885132943266E-2</v>
      </c>
      <c r="E320" s="1">
        <f>NominalPrice!E320/Deflator!J320</f>
        <v>4.3317461156746652E-2</v>
      </c>
      <c r="F320" s="1">
        <f>NominalPrice!F320/Deflator!J320</f>
        <v>5.9195604213266258E-2</v>
      </c>
      <c r="G320" s="1">
        <f>NominalPrice!G320/Deflator!J320</f>
        <v>0.13225330143888828</v>
      </c>
      <c r="H320" s="1">
        <f>NominalPrice!H320/Deflator!J320</f>
        <v>4.6763885132943266E-2</v>
      </c>
      <c r="I320" s="1"/>
      <c r="J320" s="1"/>
    </row>
    <row r="321" spans="1:10" x14ac:dyDescent="0.2">
      <c r="A321">
        <f t="shared" si="4"/>
        <v>2016</v>
      </c>
      <c r="B321">
        <f t="shared" si="5"/>
        <v>8</v>
      </c>
      <c r="C321" s="1">
        <f>NominalPrice!C321/Deflator!J321</f>
        <v>4.8943226246560903E-2</v>
      </c>
      <c r="D321" s="1">
        <f>NominalPrice!H321/Deflator!J321</f>
        <v>4.7104782651341784E-2</v>
      </c>
      <c r="E321" s="1">
        <f>NominalPrice!E321/Deflator!J321</f>
        <v>4.2198356839932338E-2</v>
      </c>
      <c r="F321" s="1">
        <f>NominalPrice!F321/Deflator!J321</f>
        <v>5.9158684477075348E-2</v>
      </c>
      <c r="G321" s="1">
        <f>NominalPrice!G321/Deflator!J321</f>
        <v>0.13182408039673796</v>
      </c>
      <c r="H321" s="1">
        <f>NominalPrice!H321/Deflator!J321</f>
        <v>4.7104782651341784E-2</v>
      </c>
      <c r="I321" s="1"/>
      <c r="J321" s="1"/>
    </row>
    <row r="322" spans="1:10" x14ac:dyDescent="0.2">
      <c r="A322">
        <f t="shared" si="4"/>
        <v>2016</v>
      </c>
      <c r="B322">
        <f t="shared" si="5"/>
        <v>9</v>
      </c>
      <c r="C322" s="1">
        <f>NominalPrice!C322/Deflator!J322</f>
        <v>4.8440868972652151E-2</v>
      </c>
      <c r="D322" s="1">
        <f>NominalPrice!H322/Deflator!J322</f>
        <v>4.6740940444369244E-2</v>
      </c>
      <c r="E322" s="1">
        <f>NominalPrice!E322/Deflator!J322</f>
        <v>4.2839213094200433E-2</v>
      </c>
      <c r="F322" s="1">
        <f>NominalPrice!F322/Deflator!J322</f>
        <v>5.9003953089591062E-2</v>
      </c>
      <c r="G322" s="1">
        <f>NominalPrice!G322/Deflator!J322</f>
        <v>0.12606284250135061</v>
      </c>
      <c r="H322" s="1">
        <f>NominalPrice!H322/Deflator!J322</f>
        <v>4.6740940444369244E-2</v>
      </c>
      <c r="I322" s="1"/>
      <c r="J322" s="1"/>
    </row>
    <row r="323" spans="1:10" x14ac:dyDescent="0.2">
      <c r="A323">
        <f t="shared" si="4"/>
        <v>2016</v>
      </c>
      <c r="B323">
        <f t="shared" si="5"/>
        <v>10</v>
      </c>
      <c r="C323" s="1">
        <f>NominalPrice!C323/Deflator!J323</f>
        <v>4.9277353401863275E-2</v>
      </c>
      <c r="D323" s="1">
        <f>NominalPrice!H323/Deflator!J323</f>
        <v>4.7108177286509671E-2</v>
      </c>
      <c r="E323" s="1">
        <f>NominalPrice!E323/Deflator!J323</f>
        <v>4.1420971612450626E-2</v>
      </c>
      <c r="F323" s="1">
        <f>NominalPrice!F323/Deflator!J323</f>
        <v>5.9091627202222559E-2</v>
      </c>
      <c r="G323" s="1">
        <f>NominalPrice!G323/Deflator!J323</f>
        <v>0.12705277429773396</v>
      </c>
      <c r="H323" s="1">
        <f>NominalPrice!H323/Deflator!J323</f>
        <v>4.7108177286509671E-2</v>
      </c>
      <c r="I323" s="1"/>
      <c r="J323" s="1"/>
    </row>
    <row r="324" spans="1:10" x14ac:dyDescent="0.2">
      <c r="A324">
        <f t="shared" si="4"/>
        <v>2016</v>
      </c>
      <c r="B324">
        <f t="shared" si="5"/>
        <v>11</v>
      </c>
      <c r="C324" s="1">
        <f>NominalPrice!C324/Deflator!J324</f>
        <v>5.0056971694323132E-2</v>
      </c>
      <c r="D324" s="1">
        <f>NominalPrice!H324/Deflator!J324</f>
        <v>4.7676333966164365E-2</v>
      </c>
      <c r="E324" s="1">
        <f>NominalPrice!E324/Deflator!J324</f>
        <v>4.1008044916634748E-2</v>
      </c>
      <c r="F324" s="1">
        <f>NominalPrice!F324/Deflator!J324</f>
        <v>6.0025446518831405E-2</v>
      </c>
      <c r="G324" s="1">
        <f>NominalPrice!G324/Deflator!J324</f>
        <v>0.12719631171614246</v>
      </c>
      <c r="H324" s="1">
        <f>NominalPrice!H324/Deflator!J324</f>
        <v>4.7676333966164365E-2</v>
      </c>
      <c r="I324" s="1"/>
      <c r="J324" s="1"/>
    </row>
    <row r="325" spans="1:10" x14ac:dyDescent="0.2">
      <c r="A325">
        <f t="shared" si="4"/>
        <v>2016</v>
      </c>
      <c r="B325">
        <f t="shared" si="5"/>
        <v>12</v>
      </c>
      <c r="C325" s="1">
        <f>NominalPrice!C325/Deflator!J325</f>
        <v>4.9916902418481367E-2</v>
      </c>
      <c r="D325" s="1">
        <f>NominalPrice!H325/Deflator!J325</f>
        <v>4.750960374599339E-2</v>
      </c>
      <c r="E325" s="1">
        <f>NominalPrice!E325/Deflator!J325</f>
        <v>4.1866421871885919E-2</v>
      </c>
      <c r="F325" s="1">
        <f>NominalPrice!F325/Deflator!J325</f>
        <v>6.0207581575090749E-2</v>
      </c>
      <c r="G325" s="1">
        <f>NominalPrice!G325/Deflator!J325</f>
        <v>0.12402254473089787</v>
      </c>
      <c r="H325" s="1">
        <f>NominalPrice!H325/Deflator!J325</f>
        <v>4.750960374599339E-2</v>
      </c>
      <c r="I325" s="1"/>
      <c r="J325" s="1"/>
    </row>
    <row r="326" spans="1:10" x14ac:dyDescent="0.2">
      <c r="A326">
        <f t="shared" si="4"/>
        <v>2017</v>
      </c>
      <c r="B326">
        <f t="shared" si="5"/>
        <v>1</v>
      </c>
      <c r="C326" s="1">
        <f>NominalPrice!C326/Deflator!J326</f>
        <v>4.615610709559808E-2</v>
      </c>
      <c r="D326" s="1">
        <f>NominalPrice!H326/Deflator!J326</f>
        <v>4.9046222079073103E-2</v>
      </c>
      <c r="E326" s="1">
        <f>NominalPrice!E326/Deflator!J326</f>
        <v>3.6834160980857962E-2</v>
      </c>
      <c r="F326" s="1">
        <f>NominalPrice!F326/Deflator!J326</f>
        <v>5.7528038180678427E-2</v>
      </c>
      <c r="G326" s="1">
        <f>NominalPrice!G326/Deflator!J326</f>
        <v>0</v>
      </c>
      <c r="H326" s="1">
        <f>NominalPrice!H326/Deflator!J326</f>
        <v>4.9046222079073103E-2</v>
      </c>
      <c r="I326" s="1"/>
      <c r="J326" s="1"/>
    </row>
    <row r="327" spans="1:10" x14ac:dyDescent="0.2">
      <c r="A327">
        <f t="shared" si="4"/>
        <v>2017</v>
      </c>
      <c r="B327">
        <f t="shared" si="5"/>
        <v>2</v>
      </c>
      <c r="C327" s="1">
        <f>NominalPrice!C327/Deflator!J327</f>
        <v>4.8576401720763211E-2</v>
      </c>
      <c r="D327" s="1">
        <f>NominalPrice!H327/Deflator!J327</f>
        <v>5.1153040985346808E-2</v>
      </c>
      <c r="E327" s="1">
        <f>NominalPrice!E327/Deflator!J327</f>
        <v>3.8129125168152631E-2</v>
      </c>
      <c r="F327" s="1">
        <f>NominalPrice!F327/Deflator!J327</f>
        <v>5.9524977975421028E-2</v>
      </c>
      <c r="G327" s="1">
        <f>NominalPrice!G327/Deflator!J327</f>
        <v>0</v>
      </c>
      <c r="H327" s="1">
        <f>NominalPrice!H327/Deflator!J327</f>
        <v>5.1153040985346808E-2</v>
      </c>
      <c r="I327" s="1"/>
      <c r="J327" s="1"/>
    </row>
    <row r="328" spans="1:10" x14ac:dyDescent="0.2">
      <c r="A328">
        <f t="shared" si="4"/>
        <v>2017</v>
      </c>
      <c r="B328">
        <f t="shared" si="5"/>
        <v>3</v>
      </c>
      <c r="C328" s="1">
        <f>NominalPrice!C328/Deflator!J328</f>
        <v>4.8448159436791427E-2</v>
      </c>
      <c r="D328" s="1">
        <f>NominalPrice!H328/Deflator!J328</f>
        <v>5.1108327498227357E-2</v>
      </c>
      <c r="E328" s="1">
        <f>NominalPrice!E328/Deflator!J328</f>
        <v>3.8821663076177168E-2</v>
      </c>
      <c r="F328" s="1">
        <f>NominalPrice!F328/Deflator!J328</f>
        <v>5.9553209420967042E-2</v>
      </c>
      <c r="G328" s="1">
        <f>NominalPrice!G328/Deflator!J328</f>
        <v>0</v>
      </c>
      <c r="H328" s="1">
        <f>NominalPrice!H328/Deflator!J328</f>
        <v>5.1108327498227357E-2</v>
      </c>
      <c r="I328" s="1"/>
      <c r="J328" s="1"/>
    </row>
    <row r="329" spans="1:10" x14ac:dyDescent="0.2">
      <c r="A329">
        <f t="shared" si="4"/>
        <v>2017</v>
      </c>
      <c r="B329">
        <f t="shared" si="5"/>
        <v>4</v>
      </c>
      <c r="C329" s="1">
        <f>NominalPrice!C329/Deflator!J329</f>
        <v>4.8004193065914989E-2</v>
      </c>
      <c r="D329" s="1">
        <f>NominalPrice!H329/Deflator!J329</f>
        <v>5.0312965743102726E-2</v>
      </c>
      <c r="E329" s="1">
        <f>NominalPrice!E329/Deflator!J329</f>
        <v>3.6617483462623425E-2</v>
      </c>
      <c r="F329" s="1">
        <f>NominalPrice!F329/Deflator!J329</f>
        <v>5.857291072407092E-2</v>
      </c>
      <c r="G329" s="1">
        <f>NominalPrice!G329/Deflator!J329</f>
        <v>0</v>
      </c>
      <c r="H329" s="1">
        <f>NominalPrice!H329/Deflator!J329</f>
        <v>5.0312965743102726E-2</v>
      </c>
      <c r="I329" s="1"/>
      <c r="J329" s="1"/>
    </row>
    <row r="330" spans="1:10" x14ac:dyDescent="0.2">
      <c r="A330">
        <f t="shared" si="4"/>
        <v>2017</v>
      </c>
      <c r="B330">
        <f t="shared" si="5"/>
        <v>5</v>
      </c>
      <c r="C330" s="1">
        <f>NominalPrice!C330/Deflator!J330</f>
        <v>4.7380835578881786E-2</v>
      </c>
      <c r="D330" s="1">
        <f>NominalPrice!H330/Deflator!J330</f>
        <v>4.9657880026170928E-2</v>
      </c>
      <c r="E330" s="1">
        <f>NominalPrice!E330/Deflator!J330</f>
        <v>3.9286500503352785E-2</v>
      </c>
      <c r="F330" s="1">
        <f>NominalPrice!F330/Deflator!J330</f>
        <v>5.7835984594594519E-2</v>
      </c>
      <c r="G330" s="1">
        <f>NominalPrice!G330/Deflator!J330</f>
        <v>0</v>
      </c>
      <c r="H330" s="1">
        <f>NominalPrice!H330/Deflator!J330</f>
        <v>4.9657880026170928E-2</v>
      </c>
      <c r="I330" s="1"/>
      <c r="J330" s="1"/>
    </row>
    <row r="331" spans="1:10" x14ac:dyDescent="0.2">
      <c r="A331">
        <f t="shared" si="4"/>
        <v>2017</v>
      </c>
      <c r="B331">
        <f t="shared" si="5"/>
        <v>6</v>
      </c>
      <c r="C331" s="1">
        <f>NominalPrice!C331/Deflator!J331</f>
        <v>4.673030320199853E-2</v>
      </c>
      <c r="D331" s="1">
        <f>NominalPrice!H331/Deflator!J331</f>
        <v>5.0125881407722256E-2</v>
      </c>
      <c r="E331" s="1">
        <f>NominalPrice!E331/Deflator!J331</f>
        <v>3.9192358212686559E-2</v>
      </c>
      <c r="F331" s="1">
        <f>NominalPrice!F331/Deflator!J331</f>
        <v>5.752668101983139E-2</v>
      </c>
      <c r="G331" s="1">
        <f>NominalPrice!G331/Deflator!J331</f>
        <v>0</v>
      </c>
      <c r="H331" s="1">
        <f>NominalPrice!H331/Deflator!J331</f>
        <v>5.0125881407722256E-2</v>
      </c>
      <c r="I331" s="1"/>
      <c r="J331" s="1"/>
    </row>
    <row r="332" spans="1:10" x14ac:dyDescent="0.2">
      <c r="A332">
        <f t="shared" si="4"/>
        <v>2017</v>
      </c>
      <c r="B332">
        <f t="shared" si="5"/>
        <v>7</v>
      </c>
      <c r="C332" s="1">
        <f>NominalPrice!C332/Deflator!J332</f>
        <v>4.6405514843612911E-2</v>
      </c>
      <c r="D332" s="1">
        <f>NominalPrice!H332/Deflator!J332</f>
        <v>4.9553814062558633E-2</v>
      </c>
      <c r="E332" s="1">
        <f>NominalPrice!E332/Deflator!J332</f>
        <v>3.8143041019861136E-2</v>
      </c>
      <c r="F332" s="1">
        <f>NominalPrice!F332/Deflator!J332</f>
        <v>5.7580109752291636E-2</v>
      </c>
      <c r="G332" s="1">
        <f>NominalPrice!G332/Deflator!J332</f>
        <v>0</v>
      </c>
      <c r="H332" s="1">
        <f>NominalPrice!H332/Deflator!J332</f>
        <v>4.9553814062558633E-2</v>
      </c>
      <c r="I332" s="1"/>
      <c r="J332" s="1"/>
    </row>
    <row r="333" spans="1:10" x14ac:dyDescent="0.2">
      <c r="A333">
        <f t="shared" si="4"/>
        <v>2017</v>
      </c>
      <c r="B333">
        <f t="shared" si="5"/>
        <v>8</v>
      </c>
      <c r="C333" s="1">
        <f>NominalPrice!C333/Deflator!J333</f>
        <v>4.6250238667815302E-2</v>
      </c>
      <c r="D333" s="1">
        <f>NominalPrice!H333/Deflator!J333</f>
        <v>4.8688337626369121E-2</v>
      </c>
      <c r="E333" s="1">
        <f>NominalPrice!E333/Deflator!J333</f>
        <v>3.8575437318266931E-2</v>
      </c>
      <c r="F333" s="1">
        <f>NominalPrice!F333/Deflator!J333</f>
        <v>5.7245548572669926E-2</v>
      </c>
      <c r="G333" s="1">
        <f>NominalPrice!G333/Deflator!J333</f>
        <v>0</v>
      </c>
      <c r="H333" s="1">
        <f>NominalPrice!H333/Deflator!J333</f>
        <v>4.8688337626369121E-2</v>
      </c>
      <c r="I333" s="1"/>
      <c r="J333" s="1"/>
    </row>
    <row r="334" spans="1:10" x14ac:dyDescent="0.2">
      <c r="A334">
        <f t="shared" si="4"/>
        <v>2017</v>
      </c>
      <c r="B334">
        <f t="shared" si="5"/>
        <v>9</v>
      </c>
      <c r="C334" s="1">
        <f>NominalPrice!C334/Deflator!J334</f>
        <v>4.5908025885231414E-2</v>
      </c>
      <c r="D334" s="1">
        <f>NominalPrice!H334/Deflator!J334</f>
        <v>4.6898969102922163E-2</v>
      </c>
      <c r="E334" s="1">
        <f>NominalPrice!E334/Deflator!J334</f>
        <v>3.6753741625954253E-2</v>
      </c>
      <c r="F334" s="1">
        <f>NominalPrice!F334/Deflator!J334</f>
        <v>5.7020849559032263E-2</v>
      </c>
      <c r="G334" s="1">
        <f>NominalPrice!G334/Deflator!J334</f>
        <v>0</v>
      </c>
      <c r="H334" s="1">
        <f>NominalPrice!H334/Deflator!J334</f>
        <v>4.6898969102922163E-2</v>
      </c>
      <c r="I334" s="1"/>
      <c r="J334" s="1"/>
    </row>
    <row r="335" spans="1:10" x14ac:dyDescent="0.2">
      <c r="A335">
        <f t="shared" si="4"/>
        <v>2017</v>
      </c>
      <c r="B335">
        <f t="shared" si="5"/>
        <v>10</v>
      </c>
      <c r="C335" s="1">
        <f>NominalPrice!C335/Deflator!J335</f>
        <v>4.7010267339771324E-2</v>
      </c>
      <c r="D335" s="1">
        <f>NominalPrice!H335/Deflator!J335</f>
        <v>4.8510016888547398E-2</v>
      </c>
      <c r="E335" s="1">
        <f>NominalPrice!E335/Deflator!J335</f>
        <v>3.6996657904288105E-2</v>
      </c>
      <c r="F335" s="1">
        <f>NominalPrice!F335/Deflator!J335</f>
        <v>5.7110860323113292E-2</v>
      </c>
      <c r="G335" s="1">
        <f>NominalPrice!G335/Deflator!J335</f>
        <v>0</v>
      </c>
      <c r="H335" s="1">
        <f>NominalPrice!H335/Deflator!J335</f>
        <v>4.8510016888547398E-2</v>
      </c>
      <c r="I335" s="1"/>
      <c r="J335" s="1"/>
    </row>
    <row r="336" spans="1:10" x14ac:dyDescent="0.2">
      <c r="A336">
        <f t="shared" si="4"/>
        <v>2017</v>
      </c>
      <c r="B336">
        <f t="shared" si="5"/>
        <v>11</v>
      </c>
      <c r="C336" s="1">
        <f>NominalPrice!C336/Deflator!J336</f>
        <v>4.7617089707373113E-2</v>
      </c>
      <c r="D336" s="1">
        <f>NominalPrice!H336/Deflator!J336</f>
        <v>4.9479878590408817E-2</v>
      </c>
      <c r="E336" s="1">
        <f>NominalPrice!E336/Deflator!J336</f>
        <v>3.8344189060239689E-2</v>
      </c>
      <c r="F336" s="1">
        <f>NominalPrice!F336/Deflator!J336</f>
        <v>5.7964850281883244E-2</v>
      </c>
      <c r="G336" s="1">
        <f>NominalPrice!G336/Deflator!J336</f>
        <v>0</v>
      </c>
      <c r="H336" s="1">
        <f>NominalPrice!H336/Deflator!J336</f>
        <v>4.9479878590408817E-2</v>
      </c>
      <c r="I336" s="1"/>
      <c r="J336" s="1"/>
    </row>
    <row r="337" spans="1:10" x14ac:dyDescent="0.2">
      <c r="A337">
        <f t="shared" si="4"/>
        <v>2017</v>
      </c>
      <c r="B337">
        <f t="shared" si="5"/>
        <v>12</v>
      </c>
      <c r="C337" s="1">
        <f>NominalPrice!C337/Deflator!J337</f>
        <v>4.7533751403202415E-2</v>
      </c>
      <c r="D337" s="1">
        <f>NominalPrice!H337/Deflator!J337</f>
        <v>4.8859753666866727E-2</v>
      </c>
      <c r="E337" s="1">
        <f>NominalPrice!E337/Deflator!J337</f>
        <v>3.7432768384021771E-2</v>
      </c>
      <c r="F337" s="1">
        <f>NominalPrice!F337/Deflator!J337</f>
        <v>5.8673115614754842E-2</v>
      </c>
      <c r="G337" s="1">
        <f>NominalPrice!G337/Deflator!J337</f>
        <v>0</v>
      </c>
      <c r="H337" s="1">
        <f>NominalPrice!H337/Deflator!J337</f>
        <v>4.8859753666866727E-2</v>
      </c>
      <c r="I337" s="1"/>
      <c r="J337" s="1"/>
    </row>
    <row r="338" spans="1:10" x14ac:dyDescent="0.2">
      <c r="A338">
        <f t="shared" ref="A338:A401" si="6">A326+1</f>
        <v>2018</v>
      </c>
      <c r="B338">
        <f t="shared" ref="B338:B401" si="7">B326</f>
        <v>1</v>
      </c>
      <c r="C338" s="1">
        <f>NominalPrice!C338/Deflator!J338</f>
        <v>4.7797917764843753E-2</v>
      </c>
      <c r="D338" s="1">
        <f>NominalPrice!H338/Deflator!J338</f>
        <v>4.9199985080548479E-2</v>
      </c>
      <c r="E338" s="1">
        <f>NominalPrice!E338/Deflator!J338</f>
        <v>3.8762671629693234E-2</v>
      </c>
      <c r="F338" s="1">
        <f>NominalPrice!F338/Deflator!J338</f>
        <v>5.8109354712544595E-2</v>
      </c>
      <c r="G338" s="1">
        <f>NominalPrice!G338/Deflator!J338</f>
        <v>0</v>
      </c>
      <c r="H338" s="1">
        <f>NominalPrice!H338/Deflator!J338</f>
        <v>4.9199985080548479E-2</v>
      </c>
      <c r="I338" s="1"/>
      <c r="J338" s="1"/>
    </row>
    <row r="339" spans="1:10" x14ac:dyDescent="0.2">
      <c r="A339">
        <f t="shared" si="6"/>
        <v>2018</v>
      </c>
      <c r="B339">
        <f t="shared" si="7"/>
        <v>2</v>
      </c>
      <c r="C339" s="1">
        <f>NominalPrice!C339/Deflator!J339</f>
        <v>4.8771652380737086E-2</v>
      </c>
      <c r="D339" s="1">
        <f>NominalPrice!H339/Deflator!J339</f>
        <v>5.0677885290692899E-2</v>
      </c>
      <c r="E339" s="1">
        <f>NominalPrice!E339/Deflator!J339</f>
        <v>3.8116524619621714E-2</v>
      </c>
      <c r="F339" s="1">
        <f>NominalPrice!F339/Deflator!J339</f>
        <v>5.8173332000860167E-2</v>
      </c>
      <c r="G339" s="1">
        <f>NominalPrice!G339/Deflator!J339</f>
        <v>0</v>
      </c>
      <c r="H339" s="1">
        <f>NominalPrice!H339/Deflator!J339</f>
        <v>5.0677885290692899E-2</v>
      </c>
      <c r="I339" s="1"/>
      <c r="J339" s="1"/>
    </row>
    <row r="340" spans="1:10" x14ac:dyDescent="0.2">
      <c r="A340">
        <f t="shared" si="6"/>
        <v>2018</v>
      </c>
      <c r="B340">
        <f t="shared" si="7"/>
        <v>3</v>
      </c>
      <c r="C340" s="1">
        <f>NominalPrice!C340/Deflator!J340</f>
        <v>4.791801953437879E-2</v>
      </c>
      <c r="D340" s="1">
        <f>NominalPrice!H340/Deflator!J340</f>
        <v>5.0013945885044771E-2</v>
      </c>
      <c r="E340" s="1">
        <f>NominalPrice!E340/Deflator!J340</f>
        <v>3.8922501573747825E-2</v>
      </c>
      <c r="F340" s="1">
        <f>NominalPrice!F340/Deflator!J340</f>
        <v>5.8257016850712079E-2</v>
      </c>
      <c r="G340" s="1">
        <f>NominalPrice!G340/Deflator!J340</f>
        <v>0</v>
      </c>
      <c r="H340" s="1">
        <f>NominalPrice!H340/Deflator!J340</f>
        <v>5.0013945885044771E-2</v>
      </c>
      <c r="I340" s="1"/>
      <c r="J340" s="1"/>
    </row>
    <row r="341" spans="1:10" x14ac:dyDescent="0.2">
      <c r="A341">
        <f t="shared" si="6"/>
        <v>2018</v>
      </c>
      <c r="B341">
        <f t="shared" si="7"/>
        <v>4</v>
      </c>
      <c r="C341" s="1">
        <f>NominalPrice!C341/Deflator!J341</f>
        <v>4.7545637491077486E-2</v>
      </c>
      <c r="D341" s="1">
        <f>NominalPrice!H341/Deflator!J341</f>
        <v>4.8970372577506902E-2</v>
      </c>
      <c r="E341" s="1">
        <f>NominalPrice!E341/Deflator!J341</f>
        <v>3.7990972349325525E-2</v>
      </c>
      <c r="F341" s="1">
        <f>NominalPrice!F341/Deflator!J341</f>
        <v>5.8067348053830486E-2</v>
      </c>
      <c r="G341" s="1">
        <f>NominalPrice!G341/Deflator!J341</f>
        <v>0</v>
      </c>
      <c r="H341" s="1">
        <f>NominalPrice!H341/Deflator!J341</f>
        <v>4.8970372577506902E-2</v>
      </c>
      <c r="I341" s="1"/>
      <c r="J341" s="1"/>
    </row>
    <row r="342" spans="1:10" x14ac:dyDescent="0.2">
      <c r="A342">
        <f t="shared" si="6"/>
        <v>2018</v>
      </c>
      <c r="B342">
        <f t="shared" si="7"/>
        <v>5</v>
      </c>
      <c r="C342" s="1">
        <f>NominalPrice!C342/Deflator!J342</f>
        <v>4.7244445294775984E-2</v>
      </c>
      <c r="D342" s="1">
        <f>NominalPrice!H342/Deflator!J342</f>
        <v>4.9308761994819664E-2</v>
      </c>
      <c r="E342" s="1">
        <f>NominalPrice!E342/Deflator!J342</f>
        <v>3.794205281142491E-2</v>
      </c>
      <c r="F342" s="1">
        <f>NominalPrice!F342/Deflator!J342</f>
        <v>5.742193350307391E-2</v>
      </c>
      <c r="G342" s="1">
        <f>NominalPrice!G342/Deflator!J342</f>
        <v>0</v>
      </c>
      <c r="H342" s="1">
        <f>NominalPrice!H342/Deflator!J342</f>
        <v>4.9308761994819664E-2</v>
      </c>
      <c r="I342" s="1"/>
      <c r="J342" s="1"/>
    </row>
    <row r="343" spans="1:10" x14ac:dyDescent="0.2">
      <c r="A343">
        <f t="shared" si="6"/>
        <v>2018</v>
      </c>
      <c r="B343">
        <f t="shared" si="7"/>
        <v>6</v>
      </c>
      <c r="C343" s="1">
        <f>NominalPrice!C343/Deflator!J343</f>
        <v>4.6407812454980851E-2</v>
      </c>
      <c r="D343" s="1">
        <f>NominalPrice!H343/Deflator!J343</f>
        <v>4.8867140022332445E-2</v>
      </c>
      <c r="E343" s="1">
        <f>NominalPrice!E343/Deflator!J343</f>
        <v>3.7781032487048907E-2</v>
      </c>
      <c r="F343" s="1">
        <f>NominalPrice!F343/Deflator!J343</f>
        <v>5.6717995435060266E-2</v>
      </c>
      <c r="G343" s="1">
        <f>NominalPrice!G343/Deflator!J343</f>
        <v>0</v>
      </c>
      <c r="H343" s="1">
        <f>NominalPrice!H343/Deflator!J343</f>
        <v>4.8867140022332445E-2</v>
      </c>
      <c r="I343" s="1"/>
      <c r="J343" s="1"/>
    </row>
    <row r="344" spans="1:10" x14ac:dyDescent="0.2">
      <c r="A344">
        <f t="shared" si="6"/>
        <v>2018</v>
      </c>
      <c r="B344">
        <f t="shared" si="7"/>
        <v>7</v>
      </c>
      <c r="C344" s="1">
        <f>NominalPrice!C344/Deflator!J344</f>
        <v>4.5785530354108296E-2</v>
      </c>
      <c r="D344" s="1">
        <f>NominalPrice!H344/Deflator!J344</f>
        <v>4.7616109511083818E-2</v>
      </c>
      <c r="E344" s="1">
        <f>NominalPrice!E344/Deflator!J344</f>
        <v>3.6720022794048915E-2</v>
      </c>
      <c r="F344" s="1">
        <f>NominalPrice!F344/Deflator!J344</f>
        <v>5.6438501798870909E-2</v>
      </c>
      <c r="G344" s="1">
        <f>NominalPrice!G344/Deflator!J344</f>
        <v>0</v>
      </c>
      <c r="H344" s="1">
        <f>NominalPrice!H344/Deflator!J344</f>
        <v>4.7616109511083818E-2</v>
      </c>
      <c r="I344" s="1"/>
      <c r="J344" s="1"/>
    </row>
    <row r="345" spans="1:10" x14ac:dyDescent="0.2">
      <c r="A345">
        <f t="shared" si="6"/>
        <v>2018</v>
      </c>
      <c r="B345">
        <f t="shared" si="7"/>
        <v>8</v>
      </c>
      <c r="C345" s="1">
        <f>NominalPrice!C345/Deflator!J345</f>
        <v>4.596398702107727E-2</v>
      </c>
      <c r="D345" s="1">
        <f>NominalPrice!H345/Deflator!J345</f>
        <v>4.8483953922140756E-2</v>
      </c>
      <c r="E345" s="1">
        <f>NominalPrice!E345/Deflator!J345</f>
        <v>3.7235275180163757E-2</v>
      </c>
      <c r="F345" s="1">
        <f>NominalPrice!F345/Deflator!J345</f>
        <v>5.6413929397802771E-2</v>
      </c>
      <c r="G345" s="1">
        <f>NominalPrice!G345/Deflator!J345</f>
        <v>0</v>
      </c>
      <c r="H345" s="1">
        <f>NominalPrice!H345/Deflator!J345</f>
        <v>4.8483953922140756E-2</v>
      </c>
      <c r="I345" s="1"/>
      <c r="J345" s="1"/>
    </row>
    <row r="346" spans="1:10" x14ac:dyDescent="0.2">
      <c r="A346">
        <f t="shared" si="6"/>
        <v>2018</v>
      </c>
      <c r="B346">
        <f t="shared" si="7"/>
        <v>9</v>
      </c>
      <c r="C346" s="1">
        <f>NominalPrice!C346/Deflator!J346</f>
        <v>4.5591911223936361E-2</v>
      </c>
      <c r="D346" s="1">
        <f>NominalPrice!H346/Deflator!J346</f>
        <v>4.7142360567468788E-2</v>
      </c>
      <c r="E346" s="1">
        <f>NominalPrice!E346/Deflator!J346</f>
        <v>3.7120751264649428E-2</v>
      </c>
      <c r="F346" s="1">
        <f>NominalPrice!F346/Deflator!J346</f>
        <v>5.767354951756741E-2</v>
      </c>
      <c r="G346" s="1">
        <f>NominalPrice!G346/Deflator!J346</f>
        <v>0</v>
      </c>
      <c r="H346" s="1">
        <f>NominalPrice!H346/Deflator!J346</f>
        <v>4.7142360567468788E-2</v>
      </c>
      <c r="I346" s="1"/>
      <c r="J346" s="1"/>
    </row>
    <row r="347" spans="1:10" x14ac:dyDescent="0.2">
      <c r="A347">
        <f t="shared" si="6"/>
        <v>2018</v>
      </c>
      <c r="B347">
        <f t="shared" si="7"/>
        <v>10</v>
      </c>
      <c r="C347" s="1">
        <f>NominalPrice!C347/Deflator!J347</f>
        <v>4.6556915103299151E-2</v>
      </c>
      <c r="D347" s="1">
        <f>NominalPrice!H347/Deflator!J347</f>
        <v>4.8932893501237654E-2</v>
      </c>
      <c r="E347" s="1">
        <f>NominalPrice!E347/Deflator!J347</f>
        <v>3.879943888885018E-2</v>
      </c>
      <c r="F347" s="1">
        <f>NominalPrice!F347/Deflator!J347</f>
        <v>5.6990191701003778E-2</v>
      </c>
      <c r="G347" s="1">
        <f>NominalPrice!G347/Deflator!J347</f>
        <v>0</v>
      </c>
      <c r="H347" s="1">
        <f>NominalPrice!H347/Deflator!J347</f>
        <v>4.8932893501237654E-2</v>
      </c>
      <c r="I347" s="1"/>
      <c r="J347" s="1"/>
    </row>
    <row r="348" spans="1:10" x14ac:dyDescent="0.2">
      <c r="A348">
        <f t="shared" si="6"/>
        <v>2018</v>
      </c>
      <c r="B348">
        <f t="shared" si="7"/>
        <v>11</v>
      </c>
      <c r="C348" s="1">
        <f>NominalPrice!C348/Deflator!J348</f>
        <v>4.7567804873458311E-2</v>
      </c>
      <c r="D348" s="1">
        <f>NominalPrice!H348/Deflator!J348</f>
        <v>5.0085156821615524E-2</v>
      </c>
      <c r="E348" s="1">
        <f>NominalPrice!E348/Deflator!J348</f>
        <v>3.8608926418463342E-2</v>
      </c>
      <c r="F348" s="1">
        <f>NominalPrice!F348/Deflator!J348</f>
        <v>5.7743266683454975E-2</v>
      </c>
      <c r="G348" s="1">
        <f>NominalPrice!G348/Deflator!J348</f>
        <v>0</v>
      </c>
      <c r="H348" s="1">
        <f>NominalPrice!H348/Deflator!J348</f>
        <v>5.0085156821615524E-2</v>
      </c>
      <c r="I348" s="1"/>
      <c r="J348" s="1"/>
    </row>
    <row r="349" spans="1:10" x14ac:dyDescent="0.2">
      <c r="A349">
        <f t="shared" si="6"/>
        <v>2018</v>
      </c>
      <c r="B349">
        <f t="shared" si="7"/>
        <v>12</v>
      </c>
      <c r="C349" s="1">
        <f>NominalPrice!C349/Deflator!J349</f>
        <v>4.8145327189520061E-2</v>
      </c>
      <c r="D349" s="1">
        <f>NominalPrice!H349/Deflator!J349</f>
        <v>5.0483746937113265E-2</v>
      </c>
      <c r="E349" s="1">
        <f>NominalPrice!E349/Deflator!J349</f>
        <v>3.8310603989011462E-2</v>
      </c>
      <c r="F349" s="1">
        <f>NominalPrice!F349/Deflator!J349</f>
        <v>5.8720567579619645E-2</v>
      </c>
      <c r="G349" s="1">
        <f>NominalPrice!G349/Deflator!J349</f>
        <v>0</v>
      </c>
      <c r="H349" s="1">
        <f>NominalPrice!H349/Deflator!J349</f>
        <v>5.0483746937113265E-2</v>
      </c>
      <c r="I349" s="1"/>
      <c r="J349" s="1"/>
    </row>
    <row r="350" spans="1:10" x14ac:dyDescent="0.2">
      <c r="A350">
        <f t="shared" si="6"/>
        <v>2019</v>
      </c>
      <c r="B350">
        <f t="shared" si="7"/>
        <v>1</v>
      </c>
      <c r="C350" s="1">
        <f>NominalPrice!C350/Deflator!J350</f>
        <v>4.4397095281232361E-2</v>
      </c>
      <c r="D350" s="1">
        <f>NominalPrice!H350/Deflator!J350</f>
        <v>4.6321753837781955E-2</v>
      </c>
      <c r="E350" s="1">
        <f>NominalPrice!E350/Deflator!J350</f>
        <v>3.8917674552218715E-2</v>
      </c>
      <c r="F350" s="1">
        <f>NominalPrice!F350/Deflator!J350</f>
        <v>5.4175755675696581E-2</v>
      </c>
      <c r="G350" s="1">
        <f>NominalPrice!G350/Deflator!J350</f>
        <v>0</v>
      </c>
      <c r="H350" s="1">
        <f>NominalPrice!H350/Deflator!J350</f>
        <v>4.6321753837781955E-2</v>
      </c>
      <c r="I350" s="1"/>
      <c r="J350" s="1"/>
    </row>
    <row r="351" spans="1:10" x14ac:dyDescent="0.2">
      <c r="A351">
        <f t="shared" si="6"/>
        <v>2019</v>
      </c>
      <c r="B351">
        <f t="shared" si="7"/>
        <v>2</v>
      </c>
      <c r="C351" s="1">
        <f>NominalPrice!C351/Deflator!J351</f>
        <v>4.4945547729354704E-2</v>
      </c>
      <c r="D351" s="1">
        <f>NominalPrice!H351/Deflator!J351</f>
        <v>4.734538085179392E-2</v>
      </c>
      <c r="E351" s="1">
        <f>NominalPrice!E351/Deflator!J351</f>
        <v>3.4556379056620644E-2</v>
      </c>
      <c r="F351" s="1">
        <f>NominalPrice!F351/Deflator!J351</f>
        <v>5.384191084002065E-2</v>
      </c>
      <c r="G351" s="1">
        <f>NominalPrice!G351/Deflator!J351</f>
        <v>0</v>
      </c>
      <c r="H351" s="1">
        <f>NominalPrice!H351/Deflator!J351</f>
        <v>4.734538085179392E-2</v>
      </c>
      <c r="I351" s="1"/>
      <c r="J351" s="1"/>
    </row>
    <row r="352" spans="1:10" x14ac:dyDescent="0.2">
      <c r="A352">
        <f t="shared" si="6"/>
        <v>2019</v>
      </c>
      <c r="B352">
        <f t="shared" si="7"/>
        <v>3</v>
      </c>
      <c r="C352" s="1">
        <f>NominalPrice!C352/Deflator!J352</f>
        <v>4.4351713169692338E-2</v>
      </c>
      <c r="D352" s="1">
        <f>NominalPrice!H352/Deflator!J352</f>
        <v>4.6330880289415892E-2</v>
      </c>
      <c r="E352" s="1">
        <f>NominalPrice!E352/Deflator!J352</f>
        <v>3.3742155657174727E-2</v>
      </c>
      <c r="F352" s="1">
        <f>NominalPrice!F352/Deflator!J352</f>
        <v>5.3874653545556928E-2</v>
      </c>
      <c r="G352" s="1">
        <f>NominalPrice!G352/Deflator!J352</f>
        <v>0</v>
      </c>
      <c r="H352" s="1">
        <f>NominalPrice!H352/Deflator!J352</f>
        <v>4.6330880289415892E-2</v>
      </c>
      <c r="I352" s="1"/>
      <c r="J352" s="1"/>
    </row>
    <row r="353" spans="1:10" x14ac:dyDescent="0.2">
      <c r="A353">
        <f t="shared" si="6"/>
        <v>2019</v>
      </c>
      <c r="B353">
        <f t="shared" si="7"/>
        <v>4</v>
      </c>
      <c r="C353" s="1">
        <f>NominalPrice!C353/Deflator!J353</f>
        <v>4.6433246683242446E-2</v>
      </c>
      <c r="D353" s="1">
        <f>NominalPrice!H353/Deflator!J353</f>
        <v>4.8744601356634006E-2</v>
      </c>
      <c r="E353" s="1">
        <f>NominalPrice!E353/Deflator!J353</f>
        <v>3.6373021915396431E-2</v>
      </c>
      <c r="F353" s="1">
        <f>NominalPrice!F353/Deflator!J353</f>
        <v>5.5758211328294865E-2</v>
      </c>
      <c r="G353" s="1">
        <f>NominalPrice!G353/Deflator!J353</f>
        <v>0</v>
      </c>
      <c r="H353" s="1">
        <f>NominalPrice!H353/Deflator!J353</f>
        <v>4.8744601356634006E-2</v>
      </c>
      <c r="I353" s="1"/>
      <c r="J353" s="1"/>
    </row>
    <row r="354" spans="1:10" x14ac:dyDescent="0.2">
      <c r="A354">
        <f t="shared" si="6"/>
        <v>2019</v>
      </c>
      <c r="B354">
        <f t="shared" si="7"/>
        <v>5</v>
      </c>
      <c r="C354" s="1">
        <f>NominalPrice!C354/Deflator!J354</f>
        <v>4.5663182803765884E-2</v>
      </c>
      <c r="D354" s="1">
        <f>NominalPrice!H354/Deflator!J354</f>
        <v>4.7452274203977081E-2</v>
      </c>
      <c r="E354" s="1">
        <f>NominalPrice!E354/Deflator!J354</f>
        <v>3.5966790002303899E-2</v>
      </c>
      <c r="F354" s="1">
        <f>NominalPrice!F354/Deflator!J354</f>
        <v>5.4725848990518015E-2</v>
      </c>
      <c r="G354" s="1">
        <f>NominalPrice!G354/Deflator!J354</f>
        <v>0</v>
      </c>
      <c r="H354" s="1">
        <f>NominalPrice!H354/Deflator!J354</f>
        <v>4.7452274203977081E-2</v>
      </c>
      <c r="I354" s="1"/>
      <c r="J354" s="1"/>
    </row>
    <row r="355" spans="1:10" x14ac:dyDescent="0.2">
      <c r="A355">
        <f t="shared" si="6"/>
        <v>2019</v>
      </c>
      <c r="B355">
        <f t="shared" si="7"/>
        <v>6</v>
      </c>
      <c r="C355" s="1">
        <f>NominalPrice!C355/Deflator!J355</f>
        <v>4.4733156504960035E-2</v>
      </c>
      <c r="D355" s="1">
        <f>NominalPrice!H355/Deflator!J355</f>
        <v>4.6985375695847063E-2</v>
      </c>
      <c r="E355" s="1">
        <f>NominalPrice!E355/Deflator!J355</f>
        <v>3.6076384277549077E-2</v>
      </c>
      <c r="F355" s="1">
        <f>NominalPrice!F355/Deflator!J355</f>
        <v>5.4341531684977289E-2</v>
      </c>
      <c r="G355" s="1">
        <f>NominalPrice!G355/Deflator!J355</f>
        <v>0</v>
      </c>
      <c r="H355" s="1">
        <f>NominalPrice!H355/Deflator!J355</f>
        <v>4.6985375695847063E-2</v>
      </c>
      <c r="I355" s="1"/>
      <c r="J355" s="1"/>
    </row>
    <row r="356" spans="1:10" x14ac:dyDescent="0.2">
      <c r="A356">
        <f t="shared" si="6"/>
        <v>2019</v>
      </c>
      <c r="B356">
        <f t="shared" si="7"/>
        <v>7</v>
      </c>
      <c r="C356" s="1">
        <f>NominalPrice!C356/Deflator!J356</f>
        <v>4.4599287387699943E-2</v>
      </c>
      <c r="D356" s="1">
        <f>NominalPrice!H356/Deflator!J356</f>
        <v>4.7013317796394179E-2</v>
      </c>
      <c r="E356" s="1">
        <f>NominalPrice!E356/Deflator!J356</f>
        <v>3.8053118045355834E-2</v>
      </c>
      <c r="F356" s="1">
        <f>NominalPrice!F356/Deflator!J356</f>
        <v>5.4220849486924787E-2</v>
      </c>
      <c r="G356" s="1">
        <f>NominalPrice!G356/Deflator!J356</f>
        <v>0</v>
      </c>
      <c r="H356" s="1">
        <f>NominalPrice!H356/Deflator!J356</f>
        <v>4.7013317796394179E-2</v>
      </c>
      <c r="I356" s="1"/>
      <c r="J356" s="1"/>
    </row>
    <row r="357" spans="1:10" x14ac:dyDescent="0.2">
      <c r="A357">
        <f t="shared" si="6"/>
        <v>2019</v>
      </c>
      <c r="B357">
        <f t="shared" si="7"/>
        <v>8</v>
      </c>
      <c r="C357" s="1">
        <f>NominalPrice!C357/Deflator!J357</f>
        <v>4.4769251367807253E-2</v>
      </c>
      <c r="D357" s="1">
        <f>NominalPrice!H357/Deflator!J357</f>
        <v>4.7792214655772013E-2</v>
      </c>
      <c r="E357" s="1">
        <f>NominalPrice!E357/Deflator!J357</f>
        <v>3.6032332792436929E-2</v>
      </c>
      <c r="F357" s="1">
        <f>NominalPrice!F357/Deflator!J357</f>
        <v>5.4291759033981521E-2</v>
      </c>
      <c r="G357" s="1">
        <f>NominalPrice!G357/Deflator!J357</f>
        <v>0</v>
      </c>
      <c r="H357" s="1">
        <f>NominalPrice!H357/Deflator!J357</f>
        <v>4.7792214655772013E-2</v>
      </c>
      <c r="I357" s="1"/>
      <c r="J357" s="1"/>
    </row>
    <row r="358" spans="1:10" x14ac:dyDescent="0.2">
      <c r="A358">
        <f t="shared" si="6"/>
        <v>2019</v>
      </c>
      <c r="B358">
        <f t="shared" si="7"/>
        <v>9</v>
      </c>
      <c r="C358" s="1">
        <f>NominalPrice!C358/Deflator!J358</f>
        <v>4.389111955905628E-2</v>
      </c>
      <c r="D358" s="1">
        <f>NominalPrice!H358/Deflator!J358</f>
        <v>4.5830322645190193E-2</v>
      </c>
      <c r="E358" s="1">
        <f>NominalPrice!E358/Deflator!J358</f>
        <v>3.6993458285698264E-2</v>
      </c>
      <c r="F358" s="1">
        <f>NominalPrice!F358/Deflator!J358</f>
        <v>5.4378343181997392E-2</v>
      </c>
      <c r="G358" s="1">
        <f>NominalPrice!G358/Deflator!J358</f>
        <v>0</v>
      </c>
      <c r="H358" s="1">
        <f>NominalPrice!H358/Deflator!J358</f>
        <v>4.5830322645190193E-2</v>
      </c>
      <c r="I358" s="1"/>
      <c r="J358" s="1"/>
    </row>
    <row r="359" spans="1:10" x14ac:dyDescent="0.2">
      <c r="A359">
        <f t="shared" si="6"/>
        <v>2019</v>
      </c>
      <c r="B359">
        <f t="shared" si="7"/>
        <v>10</v>
      </c>
      <c r="C359" s="1">
        <f>NominalPrice!C359/Deflator!J359</f>
        <v>4.4996699799340158E-2</v>
      </c>
      <c r="D359" s="1">
        <f>NominalPrice!H359/Deflator!J359</f>
        <v>4.7150417460725687E-2</v>
      </c>
      <c r="E359" s="1">
        <f>NominalPrice!E359/Deflator!J359</f>
        <v>3.5999080985903965E-2</v>
      </c>
      <c r="F359" s="1">
        <f>NominalPrice!F359/Deflator!J359</f>
        <v>5.4142302731277493E-2</v>
      </c>
      <c r="G359" s="1">
        <f>NominalPrice!G359/Deflator!J359</f>
        <v>0</v>
      </c>
      <c r="H359" s="1">
        <f>NominalPrice!H359/Deflator!J359</f>
        <v>4.7150417460725687E-2</v>
      </c>
      <c r="I359" s="1"/>
      <c r="J359" s="1"/>
    </row>
    <row r="360" spans="1:10" x14ac:dyDescent="0.2">
      <c r="A360">
        <f t="shared" si="6"/>
        <v>2019</v>
      </c>
      <c r="B360">
        <f t="shared" si="7"/>
        <v>11</v>
      </c>
      <c r="C360" s="1">
        <f>NominalPrice!C360/Deflator!J360</f>
        <v>4.5072817276527531E-2</v>
      </c>
      <c r="D360" s="1">
        <f>NominalPrice!H360/Deflator!J360</f>
        <v>4.7398928002610856E-2</v>
      </c>
      <c r="E360" s="1">
        <f>NominalPrice!E360/Deflator!J360</f>
        <v>3.62653554886826E-2</v>
      </c>
      <c r="F360" s="1">
        <f>NominalPrice!F360/Deflator!J360</f>
        <v>5.4432393993307925E-2</v>
      </c>
      <c r="G360" s="1">
        <f>NominalPrice!G360/Deflator!J360</f>
        <v>0</v>
      </c>
      <c r="H360" s="1">
        <f>NominalPrice!H360/Deflator!J360</f>
        <v>4.7398928002610856E-2</v>
      </c>
      <c r="I360" s="1"/>
      <c r="J360" s="1"/>
    </row>
    <row r="361" spans="1:10" x14ac:dyDescent="0.2">
      <c r="A361">
        <f t="shared" si="6"/>
        <v>2019</v>
      </c>
      <c r="B361">
        <f t="shared" si="7"/>
        <v>12</v>
      </c>
      <c r="C361" s="1">
        <f>NominalPrice!C361/Deflator!J361</f>
        <v>4.5980772853835415E-2</v>
      </c>
      <c r="D361" s="1">
        <f>NominalPrice!H361/Deflator!J361</f>
        <v>4.8176137512005453E-2</v>
      </c>
      <c r="E361" s="1">
        <f>NominalPrice!E361/Deflator!J361</f>
        <v>3.609751791976569E-2</v>
      </c>
      <c r="F361" s="1">
        <f>NominalPrice!F361/Deflator!J361</f>
        <v>5.5486543339893855E-2</v>
      </c>
      <c r="G361" s="1">
        <f>NominalPrice!G361/Deflator!J361</f>
        <v>0</v>
      </c>
      <c r="H361" s="1">
        <f>NominalPrice!H361/Deflator!J361</f>
        <v>4.8176137512005453E-2</v>
      </c>
      <c r="I361" s="1"/>
      <c r="J361" s="1"/>
    </row>
    <row r="362" spans="1:10" x14ac:dyDescent="0.2">
      <c r="A362">
        <f t="shared" si="6"/>
        <v>2020</v>
      </c>
      <c r="B362">
        <f t="shared" si="7"/>
        <v>1</v>
      </c>
      <c r="C362" s="1">
        <f>NominalPrice!C362/Deflator!J362</f>
        <v>4.152017419416739E-2</v>
      </c>
      <c r="D362" s="1">
        <f>NominalPrice!H362/Deflator!J362</f>
        <v>4.3757722410049063E-2</v>
      </c>
      <c r="E362" s="1">
        <f>NominalPrice!E362/Deflator!J362</f>
        <v>3.127926904819206E-2</v>
      </c>
      <c r="F362" s="1">
        <f>NominalPrice!F362/Deflator!J362</f>
        <v>4.965024542783239E-2</v>
      </c>
      <c r="G362" s="1">
        <f>NominalPrice!G362/Deflator!J362</f>
        <v>0</v>
      </c>
      <c r="H362" s="1">
        <f>NominalPrice!H362/Deflator!J362</f>
        <v>4.3757722410049063E-2</v>
      </c>
      <c r="I362" s="1"/>
      <c r="J362" s="1"/>
    </row>
    <row r="363" spans="1:10" x14ac:dyDescent="0.2">
      <c r="A363">
        <f t="shared" si="6"/>
        <v>2020</v>
      </c>
      <c r="B363">
        <f t="shared" si="7"/>
        <v>2</v>
      </c>
      <c r="C363" s="1">
        <f>NominalPrice!C363/Deflator!J363</f>
        <v>4.577449095666343E-2</v>
      </c>
      <c r="D363" s="1">
        <f>NominalPrice!H363/Deflator!J363</f>
        <v>4.786080113448983E-2</v>
      </c>
      <c r="E363" s="1">
        <f>NominalPrice!E363/Deflator!J363</f>
        <v>3.372524540433796E-2</v>
      </c>
      <c r="F363" s="1">
        <f>NominalPrice!F363/Deflator!J363</f>
        <v>5.4438223828171831E-2</v>
      </c>
      <c r="G363" s="1">
        <f>NominalPrice!G363/Deflator!J363</f>
        <v>0</v>
      </c>
      <c r="H363" s="1">
        <f>NominalPrice!H363/Deflator!J363</f>
        <v>4.786080113448983E-2</v>
      </c>
      <c r="I363" s="1"/>
      <c r="J363" s="1"/>
    </row>
    <row r="364" spans="1:10" x14ac:dyDescent="0.2">
      <c r="A364">
        <f t="shared" si="6"/>
        <v>2020</v>
      </c>
      <c r="B364">
        <f t="shared" si="7"/>
        <v>3</v>
      </c>
      <c r="C364" s="1">
        <f>NominalPrice!C364/Deflator!J364</f>
        <v>4.5860794651545855E-2</v>
      </c>
      <c r="D364" s="1">
        <f>NominalPrice!H364/Deflator!J364</f>
        <v>4.8140227418412423E-2</v>
      </c>
      <c r="E364" s="1">
        <f>NominalPrice!E364/Deflator!J364</f>
        <v>3.578334123006667E-2</v>
      </c>
      <c r="F364" s="1">
        <f>NominalPrice!F364/Deflator!J364</f>
        <v>5.4405513243109556E-2</v>
      </c>
      <c r="G364" s="1">
        <f>NominalPrice!G364/Deflator!J364</f>
        <v>0</v>
      </c>
      <c r="H364" s="1">
        <f>NominalPrice!H364/Deflator!J364</f>
        <v>4.8140227418412423E-2</v>
      </c>
      <c r="I364" s="1"/>
      <c r="J364" s="1"/>
    </row>
    <row r="365" spans="1:10" x14ac:dyDescent="0.2">
      <c r="A365">
        <f t="shared" si="6"/>
        <v>2020</v>
      </c>
      <c r="B365">
        <f t="shared" si="7"/>
        <v>4</v>
      </c>
      <c r="C365" s="1">
        <f>NominalPrice!C365/Deflator!J365</f>
        <v>4.5582753619569899E-2</v>
      </c>
      <c r="D365" s="1">
        <f>NominalPrice!H365/Deflator!J365</f>
        <v>4.7355875161725028E-2</v>
      </c>
      <c r="E365" s="1">
        <f>NominalPrice!E365/Deflator!J365</f>
        <v>3.6423367801770322E-2</v>
      </c>
      <c r="F365" s="1">
        <f>NominalPrice!F365/Deflator!J365</f>
        <v>5.3976619987397036E-2</v>
      </c>
      <c r="G365" s="1">
        <f>NominalPrice!G365/Deflator!J365</f>
        <v>0</v>
      </c>
      <c r="H365" s="1">
        <f>NominalPrice!H365/Deflator!J365</f>
        <v>4.7355875161725028E-2</v>
      </c>
      <c r="I365" s="1"/>
      <c r="J365" s="1"/>
    </row>
    <row r="366" spans="1:10" x14ac:dyDescent="0.2">
      <c r="A366">
        <f t="shared" si="6"/>
        <v>2020</v>
      </c>
      <c r="B366">
        <f t="shared" si="7"/>
        <v>5</v>
      </c>
      <c r="C366" s="1">
        <f>NominalPrice!C366/Deflator!J366</f>
        <v>4.5916887825336872E-2</v>
      </c>
      <c r="D366" s="1">
        <f>NominalPrice!H366/Deflator!J366</f>
        <v>4.7929616547084192E-2</v>
      </c>
      <c r="E366" s="1">
        <f>NominalPrice!E366/Deflator!J366</f>
        <v>3.5198125614007335E-2</v>
      </c>
      <c r="F366" s="1">
        <f>NominalPrice!F366/Deflator!J366</f>
        <v>5.3923090350573577E-2</v>
      </c>
      <c r="G366" s="1">
        <f>NominalPrice!G366/Deflator!J366</f>
        <v>0</v>
      </c>
      <c r="H366" s="1">
        <f>NominalPrice!H366/Deflator!J366</f>
        <v>4.7929616547084192E-2</v>
      </c>
      <c r="I366" s="1"/>
      <c r="J366" s="1"/>
    </row>
    <row r="367" spans="1:10" x14ac:dyDescent="0.2">
      <c r="A367">
        <f t="shared" si="6"/>
        <v>2020</v>
      </c>
      <c r="B367">
        <f t="shared" si="7"/>
        <v>6</v>
      </c>
      <c r="C367" s="1">
        <f>NominalPrice!C367/Deflator!J367</f>
        <v>3.4742033592667365E-2</v>
      </c>
      <c r="D367" s="1">
        <f>NominalPrice!H367/Deflator!J367</f>
        <v>3.7177456660157232E-2</v>
      </c>
      <c r="E367" s="1">
        <f>NominalPrice!E367/Deflator!J367</f>
        <v>2.6038969729659009E-2</v>
      </c>
      <c r="F367" s="1">
        <f>NominalPrice!F367/Deflator!J367</f>
        <v>4.3409478560951453E-2</v>
      </c>
      <c r="G367" s="1">
        <f>NominalPrice!G367/Deflator!J367</f>
        <v>0</v>
      </c>
      <c r="H367" s="1">
        <f>NominalPrice!H367/Deflator!J367</f>
        <v>3.7177456660157232E-2</v>
      </c>
      <c r="I367" s="1"/>
      <c r="J367" s="1"/>
    </row>
    <row r="368" spans="1:10" x14ac:dyDescent="0.2">
      <c r="A368">
        <f t="shared" si="6"/>
        <v>2020</v>
      </c>
      <c r="B368">
        <f t="shared" si="7"/>
        <v>7</v>
      </c>
      <c r="C368" s="1">
        <f>NominalPrice!C368/Deflator!J368</f>
        <v>3.4121232388317178E-2</v>
      </c>
      <c r="D368" s="1">
        <f>NominalPrice!H368/Deflator!J368</f>
        <v>3.6501036028543293E-2</v>
      </c>
      <c r="E368" s="1">
        <f>NominalPrice!E368/Deflator!J368</f>
        <v>2.8039482272094567E-2</v>
      </c>
      <c r="F368" s="1">
        <f>NominalPrice!F368/Deflator!J368</f>
        <v>4.3431437772441364E-2</v>
      </c>
      <c r="G368" s="1">
        <f>NominalPrice!G368/Deflator!J368</f>
        <v>0</v>
      </c>
      <c r="H368" s="1">
        <f>NominalPrice!H368/Deflator!J368</f>
        <v>3.6501036028543293E-2</v>
      </c>
      <c r="I368" s="1"/>
      <c r="J368" s="1"/>
    </row>
    <row r="369" spans="1:10" x14ac:dyDescent="0.2">
      <c r="A369">
        <f t="shared" si="6"/>
        <v>2020</v>
      </c>
      <c r="B369">
        <f t="shared" si="7"/>
        <v>8</v>
      </c>
      <c r="C369" s="1">
        <f>NominalPrice!C369/Deflator!J369</f>
        <v>3.3524744419136804E-2</v>
      </c>
      <c r="D369" s="1">
        <f>NominalPrice!H369/Deflator!J369</f>
        <v>3.5464088449292989E-2</v>
      </c>
      <c r="E369" s="1">
        <f>NominalPrice!E369/Deflator!J369</f>
        <v>2.6332330813684218E-2</v>
      </c>
      <c r="F369" s="1">
        <f>NominalPrice!F369/Deflator!J369</f>
        <v>4.3307496494272728E-2</v>
      </c>
      <c r="G369" s="1">
        <f>NominalPrice!G369/Deflator!J369</f>
        <v>0</v>
      </c>
      <c r="H369" s="1">
        <f>NominalPrice!H369/Deflator!J369</f>
        <v>3.5464088449292989E-2</v>
      </c>
      <c r="I369" s="1"/>
      <c r="J369" s="1"/>
    </row>
    <row r="370" spans="1:10" x14ac:dyDescent="0.2">
      <c r="A370">
        <f t="shared" si="6"/>
        <v>2020</v>
      </c>
      <c r="B370">
        <f t="shared" si="7"/>
        <v>9</v>
      </c>
      <c r="C370" s="1">
        <f>NominalPrice!C370/Deflator!J370</f>
        <v>4.1487194810219785E-2</v>
      </c>
      <c r="D370" s="1">
        <f>NominalPrice!H370/Deflator!J370</f>
        <v>4.3333195330046072E-2</v>
      </c>
      <c r="E370" s="1">
        <f>NominalPrice!E370/Deflator!J370</f>
        <v>3.2880388561748415E-2</v>
      </c>
      <c r="F370" s="1">
        <f>NominalPrice!F370/Deflator!J370</f>
        <v>5.0477178654369195E-2</v>
      </c>
      <c r="G370" s="1">
        <f>NominalPrice!G370/Deflator!J370</f>
        <v>0</v>
      </c>
      <c r="H370" s="1">
        <f>NominalPrice!H370/Deflator!J370</f>
        <v>4.3333195330046072E-2</v>
      </c>
      <c r="I370" s="1"/>
      <c r="J370" s="1"/>
    </row>
    <row r="371" spans="1:10" x14ac:dyDescent="0.2">
      <c r="A371">
        <f t="shared" si="6"/>
        <v>2020</v>
      </c>
      <c r="B371">
        <f t="shared" si="7"/>
        <v>10</v>
      </c>
      <c r="C371" s="1">
        <f>NominalPrice!C371/Deflator!J371</f>
        <v>4.1929860553876909E-2</v>
      </c>
      <c r="D371" s="1">
        <f>NominalPrice!H371/Deflator!J371</f>
        <v>4.4287826194009221E-2</v>
      </c>
      <c r="E371" s="1">
        <f>NominalPrice!E371/Deflator!J371</f>
        <v>3.2686719609361696E-2</v>
      </c>
      <c r="F371" s="1">
        <f>NominalPrice!F371/Deflator!J371</f>
        <v>5.0564775437505781E-2</v>
      </c>
      <c r="G371" s="1">
        <f>NominalPrice!G371/Deflator!J371</f>
        <v>0</v>
      </c>
      <c r="H371" s="1">
        <f>NominalPrice!H371/Deflator!J371</f>
        <v>4.4287826194009221E-2</v>
      </c>
      <c r="I371" s="1"/>
      <c r="J371" s="1"/>
    </row>
    <row r="372" spans="1:10" x14ac:dyDescent="0.2">
      <c r="A372">
        <f t="shared" si="6"/>
        <v>2020</v>
      </c>
      <c r="B372">
        <f t="shared" si="7"/>
        <v>11</v>
      </c>
      <c r="C372" s="1">
        <f>NominalPrice!C372/Deflator!J372</f>
        <v>4.1822777813280546E-2</v>
      </c>
      <c r="D372" s="1">
        <f>NominalPrice!H372/Deflator!J372</f>
        <v>4.3585121145576076E-2</v>
      </c>
      <c r="E372" s="1">
        <f>NominalPrice!E372/Deflator!J372</f>
        <v>3.341569434707245E-2</v>
      </c>
      <c r="F372" s="1">
        <f>NominalPrice!F372/Deflator!J372</f>
        <v>5.077310889105497E-2</v>
      </c>
      <c r="G372" s="1">
        <f>NominalPrice!G372/Deflator!J372</f>
        <v>0</v>
      </c>
      <c r="H372" s="1">
        <f>NominalPrice!H372/Deflator!J372</f>
        <v>4.3585121145576076E-2</v>
      </c>
      <c r="I372" s="1"/>
      <c r="J372" s="1"/>
    </row>
    <row r="373" spans="1:10" x14ac:dyDescent="0.2">
      <c r="A373">
        <f t="shared" si="6"/>
        <v>2020</v>
      </c>
      <c r="B373">
        <f t="shared" si="7"/>
        <v>12</v>
      </c>
      <c r="C373" s="1">
        <f>NominalPrice!C373/Deflator!J373</f>
        <v>4.2826617657513791E-2</v>
      </c>
      <c r="D373" s="1">
        <f>NominalPrice!H373/Deflator!J373</f>
        <v>4.5139208119391129E-2</v>
      </c>
      <c r="E373" s="1">
        <f>NominalPrice!E373/Deflator!J373</f>
        <v>3.2509354414381748E-2</v>
      </c>
      <c r="F373" s="1">
        <f>NominalPrice!F373/Deflator!J373</f>
        <v>5.1279198926593855E-2</v>
      </c>
      <c r="G373" s="1">
        <f>NominalPrice!G373/Deflator!J373</f>
        <v>0</v>
      </c>
      <c r="H373" s="1">
        <f>NominalPrice!H373/Deflator!J373</f>
        <v>4.5139208119391129E-2</v>
      </c>
      <c r="I373" s="1"/>
      <c r="J373" s="1"/>
    </row>
    <row r="374" spans="1:10" x14ac:dyDescent="0.2">
      <c r="A374">
        <f t="shared" si="6"/>
        <v>2021</v>
      </c>
      <c r="B374">
        <f t="shared" si="7"/>
        <v>1</v>
      </c>
      <c r="C374" s="1">
        <f>NominalPrice!C374/Deflator!J374</f>
        <v>4.5699558516499789E-2</v>
      </c>
      <c r="D374" s="1">
        <f>NominalPrice!H374/Deflator!J374</f>
        <v>4.7304681568536837E-2</v>
      </c>
      <c r="E374" s="1">
        <f>NominalPrice!E374/Deflator!J374</f>
        <v>3.6340399770866984E-2</v>
      </c>
      <c r="F374" s="1">
        <f>NominalPrice!F374/Deflator!J374</f>
        <v>5.4699898349336661E-2</v>
      </c>
      <c r="G374" s="1">
        <f>NominalPrice!G374/Deflator!J374</f>
        <v>0</v>
      </c>
      <c r="H374" s="1">
        <f>NominalPrice!H374/Deflator!J374</f>
        <v>4.7304681568536837E-2</v>
      </c>
      <c r="I374" s="1"/>
      <c r="J374" s="1"/>
    </row>
    <row r="375" spans="1:10" x14ac:dyDescent="0.2">
      <c r="A375">
        <f t="shared" si="6"/>
        <v>2021</v>
      </c>
      <c r="B375">
        <f t="shared" si="7"/>
        <v>2</v>
      </c>
      <c r="C375" s="1">
        <f>NominalPrice!C375/Deflator!J375</f>
        <v>4.7046579648363084E-2</v>
      </c>
      <c r="D375" s="1">
        <f>NominalPrice!H375/Deflator!J375</f>
        <v>4.9337482172945507E-2</v>
      </c>
      <c r="E375" s="1">
        <f>NominalPrice!E375/Deflator!J375</f>
        <v>3.57652865311478E-2</v>
      </c>
      <c r="F375" s="1">
        <f>NominalPrice!F375/Deflator!J375</f>
        <v>5.4716827676214136E-2</v>
      </c>
      <c r="G375" s="1">
        <f>NominalPrice!G375/Deflator!J375</f>
        <v>0</v>
      </c>
      <c r="H375" s="1">
        <f>NominalPrice!H375/Deflator!J375</f>
        <v>4.9337482172945507E-2</v>
      </c>
      <c r="I375" s="1"/>
      <c r="J375" s="1"/>
    </row>
    <row r="376" spans="1:10" x14ac:dyDescent="0.2">
      <c r="A376">
        <f t="shared" si="6"/>
        <v>2021</v>
      </c>
      <c r="B376">
        <f t="shared" si="7"/>
        <v>3</v>
      </c>
      <c r="C376" s="1">
        <f>NominalPrice!C376/Deflator!J376</f>
        <v>4.6294660837152377E-2</v>
      </c>
      <c r="D376" s="1">
        <f>NominalPrice!H376/Deflator!J376</f>
        <v>4.8043785321613644E-2</v>
      </c>
      <c r="E376" s="1">
        <f>NominalPrice!E376/Deflator!J376</f>
        <v>3.4556776889346073E-2</v>
      </c>
      <c r="F376" s="1">
        <f>NominalPrice!F376/Deflator!J376</f>
        <v>5.4592817471768605E-2</v>
      </c>
      <c r="G376" s="1">
        <f>NominalPrice!G376/Deflator!J376</f>
        <v>0</v>
      </c>
      <c r="H376" s="1">
        <f>NominalPrice!H376/Deflator!J376</f>
        <v>4.8043785321613644E-2</v>
      </c>
      <c r="I376" s="1"/>
      <c r="J376" s="1"/>
    </row>
    <row r="377" spans="1:10" x14ac:dyDescent="0.2">
      <c r="A377">
        <f t="shared" si="6"/>
        <v>2021</v>
      </c>
      <c r="B377">
        <f t="shared" si="7"/>
        <v>4</v>
      </c>
      <c r="C377" s="1">
        <f>NominalPrice!C377/Deflator!J377</f>
        <v>4.5430006312605686E-2</v>
      </c>
      <c r="D377" s="1">
        <f>NominalPrice!H377/Deflator!J377</f>
        <v>4.7257801204759579E-2</v>
      </c>
      <c r="E377" s="1">
        <f>NominalPrice!E377/Deflator!J377</f>
        <v>3.4021048252133111E-2</v>
      </c>
      <c r="F377" s="1">
        <f>NominalPrice!F377/Deflator!J377</f>
        <v>5.3754044988704813E-2</v>
      </c>
      <c r="G377" s="1">
        <f>NominalPrice!G377/Deflator!J377</f>
        <v>0</v>
      </c>
      <c r="H377" s="1">
        <f>NominalPrice!H377/Deflator!J377</f>
        <v>4.7257801204759579E-2</v>
      </c>
      <c r="I377" s="1"/>
      <c r="J377" s="1"/>
    </row>
    <row r="378" spans="1:10" x14ac:dyDescent="0.2">
      <c r="A378">
        <f t="shared" si="6"/>
        <v>2021</v>
      </c>
      <c r="B378">
        <f t="shared" si="7"/>
        <v>5</v>
      </c>
      <c r="C378" s="1">
        <f>NominalPrice!C378/Deflator!J378</f>
        <v>4.4653705105594597E-2</v>
      </c>
      <c r="D378" s="1">
        <f>NominalPrice!H378/Deflator!J378</f>
        <v>4.6512819128682138E-2</v>
      </c>
      <c r="E378" s="1">
        <f>NominalPrice!E378/Deflator!J378</f>
        <v>3.2776368250867507E-2</v>
      </c>
      <c r="F378" s="1">
        <f>NominalPrice!F378/Deflator!J378</f>
        <v>5.2882667379542933E-2</v>
      </c>
      <c r="G378" s="1">
        <f>NominalPrice!G378/Deflator!J378</f>
        <v>0</v>
      </c>
      <c r="H378" s="1">
        <f>NominalPrice!H378/Deflator!J378</f>
        <v>4.6512819128682138E-2</v>
      </c>
      <c r="I378" s="1"/>
      <c r="J378" s="1"/>
    </row>
    <row r="379" spans="1:10" x14ac:dyDescent="0.2">
      <c r="A379">
        <f t="shared" si="6"/>
        <v>2021</v>
      </c>
      <c r="B379">
        <f t="shared" si="7"/>
        <v>6</v>
      </c>
      <c r="C379" s="1">
        <f>NominalPrice!C379/Deflator!J379</f>
        <v>4.3369348463935094E-2</v>
      </c>
      <c r="D379" s="1">
        <f>NominalPrice!H379/Deflator!J379</f>
        <v>4.5907268712300872E-2</v>
      </c>
      <c r="E379" s="1">
        <f>NominalPrice!E379/Deflator!J379</f>
        <v>3.3002577460610173E-2</v>
      </c>
      <c r="F379" s="1">
        <f>NominalPrice!F379/Deflator!J379</f>
        <v>5.2137375745790061E-2</v>
      </c>
      <c r="G379" s="1">
        <f>NominalPrice!G379/Deflator!J379</f>
        <v>0</v>
      </c>
      <c r="H379" s="1">
        <f>NominalPrice!H379/Deflator!J379</f>
        <v>4.5907268712300872E-2</v>
      </c>
      <c r="I379" s="1"/>
      <c r="J379" s="1"/>
    </row>
    <row r="380" spans="1:10" x14ac:dyDescent="0.2">
      <c r="A380">
        <f t="shared" si="6"/>
        <v>2021</v>
      </c>
      <c r="B380">
        <f t="shared" si="7"/>
        <v>7</v>
      </c>
      <c r="C380" s="1">
        <f>NominalPrice!C380/Deflator!J380</f>
        <v>4.2967063252825191E-2</v>
      </c>
      <c r="D380" s="1">
        <f>NominalPrice!H380/Deflator!J380</f>
        <v>4.6079954825636357E-2</v>
      </c>
      <c r="E380" s="1">
        <f>NominalPrice!E380/Deflator!J380</f>
        <v>3.286246999457134E-2</v>
      </c>
      <c r="F380" s="1">
        <f>NominalPrice!F380/Deflator!J380</f>
        <v>5.1839661404838235E-2</v>
      </c>
      <c r="G380" s="1">
        <f>NominalPrice!G380/Deflator!J380</f>
        <v>0</v>
      </c>
      <c r="H380" s="1">
        <f>NominalPrice!H380/Deflator!J380</f>
        <v>4.6079954825636357E-2</v>
      </c>
      <c r="I380" s="1"/>
      <c r="J380" s="1"/>
    </row>
    <row r="381" spans="1:10" x14ac:dyDescent="0.2">
      <c r="A381">
        <f t="shared" si="6"/>
        <v>2021</v>
      </c>
      <c r="B381">
        <f t="shared" si="7"/>
        <v>8</v>
      </c>
      <c r="C381" s="1">
        <f>NominalPrice!C381/Deflator!J381</f>
        <v>4.2497712519535553E-2</v>
      </c>
      <c r="D381" s="1">
        <f>NominalPrice!H381/Deflator!J381</f>
        <v>4.4826034416631418E-2</v>
      </c>
      <c r="E381" s="1">
        <f>NominalPrice!E381/Deflator!J381</f>
        <v>3.2488092405981633E-2</v>
      </c>
      <c r="F381" s="1">
        <f>NominalPrice!F381/Deflator!J381</f>
        <v>5.1672105262553274E-2</v>
      </c>
      <c r="G381" s="1">
        <f>NominalPrice!G381/Deflator!J381</f>
        <v>0</v>
      </c>
      <c r="H381" s="1">
        <f>NominalPrice!H381/Deflator!J381</f>
        <v>4.4826034416631418E-2</v>
      </c>
      <c r="I381" s="1"/>
      <c r="J381" s="1"/>
    </row>
    <row r="382" spans="1:10" x14ac:dyDescent="0.2">
      <c r="A382">
        <f t="shared" si="6"/>
        <v>2021</v>
      </c>
      <c r="B382">
        <f t="shared" si="7"/>
        <v>9</v>
      </c>
      <c r="C382" s="1">
        <f>NominalPrice!C382/Deflator!J382</f>
        <v>4.8087512909323817E-2</v>
      </c>
      <c r="D382" s="1">
        <f>NominalPrice!H382/Deflator!J382</f>
        <v>5.0159822395980477E-2</v>
      </c>
      <c r="E382" s="1">
        <f>NominalPrice!E382/Deflator!J382</f>
        <v>3.7092858413322868E-2</v>
      </c>
      <c r="F382" s="1">
        <f>NominalPrice!F382/Deflator!J382</f>
        <v>5.7572330274248858E-2</v>
      </c>
      <c r="G382" s="1">
        <f>NominalPrice!G382/Deflator!J382</f>
        <v>0</v>
      </c>
      <c r="H382" s="1">
        <f>NominalPrice!H382/Deflator!J382</f>
        <v>5.0159822395980477E-2</v>
      </c>
      <c r="I382" s="1"/>
      <c r="J382" s="1"/>
    </row>
    <row r="383" spans="1:10" x14ac:dyDescent="0.2">
      <c r="A383">
        <f t="shared" si="6"/>
        <v>2021</v>
      </c>
      <c r="B383">
        <f t="shared" si="7"/>
        <v>10</v>
      </c>
      <c r="C383" s="1">
        <f>NominalPrice!C383/Deflator!J383</f>
        <v>4.8434388685447846E-2</v>
      </c>
      <c r="D383" s="1">
        <f>NominalPrice!H383/Deflator!J383</f>
        <v>5.0918828224836184E-2</v>
      </c>
      <c r="E383" s="1">
        <f>NominalPrice!E383/Deflator!J383</f>
        <v>3.7056299630864598E-2</v>
      </c>
      <c r="F383" s="1">
        <f>NominalPrice!F383/Deflator!J383</f>
        <v>5.7241835472804627E-2</v>
      </c>
      <c r="G383" s="1">
        <f>NominalPrice!G383/Deflator!J383</f>
        <v>0</v>
      </c>
      <c r="H383" s="1">
        <f>NominalPrice!H383/Deflator!J383</f>
        <v>5.0918828224836184E-2</v>
      </c>
      <c r="I383" s="1"/>
      <c r="J383" s="1"/>
    </row>
    <row r="384" spans="1:10" x14ac:dyDescent="0.2">
      <c r="A384">
        <f t="shared" si="6"/>
        <v>2021</v>
      </c>
      <c r="B384">
        <f t="shared" si="7"/>
        <v>11</v>
      </c>
      <c r="C384" s="1">
        <f>NominalPrice!C384/Deflator!J384</f>
        <v>4.9240753552331755E-2</v>
      </c>
      <c r="D384" s="1">
        <f>NominalPrice!H384/Deflator!J384</f>
        <v>5.1047775890486681E-2</v>
      </c>
      <c r="E384" s="1">
        <f>NominalPrice!E384/Deflator!J384</f>
        <v>3.789146048694244E-2</v>
      </c>
      <c r="F384" s="1">
        <f>NominalPrice!F384/Deflator!J384</f>
        <v>5.7566548749146934E-2</v>
      </c>
      <c r="G384" s="1">
        <f>NominalPrice!G384/Deflator!J384</f>
        <v>0</v>
      </c>
      <c r="H384" s="1">
        <f>NominalPrice!H384/Deflator!J384</f>
        <v>5.1047775890486681E-2</v>
      </c>
      <c r="I384" s="1"/>
      <c r="J384" s="1"/>
    </row>
    <row r="385" spans="1:10" x14ac:dyDescent="0.2">
      <c r="A385">
        <f t="shared" si="6"/>
        <v>2021</v>
      </c>
      <c r="B385">
        <f t="shared" si="7"/>
        <v>12</v>
      </c>
      <c r="C385" s="1">
        <f>NominalPrice!C385/Deflator!J385</f>
        <v>4.8669916951782473E-2</v>
      </c>
      <c r="D385" s="1">
        <f>NominalPrice!H385/Deflator!J385</f>
        <v>5.1093294587834452E-2</v>
      </c>
      <c r="E385" s="1">
        <f>NominalPrice!E385/Deflator!J385</f>
        <v>3.7352361429107771E-2</v>
      </c>
      <c r="F385" s="1">
        <f>NominalPrice!F385/Deflator!J385</f>
        <v>5.7963246253996119E-2</v>
      </c>
      <c r="G385" s="1">
        <f>NominalPrice!G385/Deflator!J385</f>
        <v>0</v>
      </c>
      <c r="H385" s="1">
        <f>NominalPrice!H385/Deflator!J385</f>
        <v>5.1093294587834452E-2</v>
      </c>
      <c r="I385" s="1"/>
      <c r="J385" s="1"/>
    </row>
    <row r="386" spans="1:10" x14ac:dyDescent="0.2">
      <c r="A386">
        <f t="shared" si="6"/>
        <v>2022</v>
      </c>
      <c r="B386">
        <f t="shared" si="7"/>
        <v>1</v>
      </c>
      <c r="C386" s="1">
        <f>NominalPrice!C386/Deflator!J386</f>
        <v>4.3474297197641246E-2</v>
      </c>
      <c r="D386" s="1">
        <f>NominalPrice!H386/Deflator!J386</f>
        <v>4.5419706388021307E-2</v>
      </c>
      <c r="E386" s="1">
        <f>NominalPrice!E386/Deflator!J386</f>
        <v>3.1596306298198901E-2</v>
      </c>
      <c r="F386" s="1">
        <f>NominalPrice!F386/Deflator!J386</f>
        <v>5.9339756932077874E-2</v>
      </c>
      <c r="G386" s="1">
        <f>NominalPrice!G386/Deflator!J386</f>
        <v>0</v>
      </c>
      <c r="H386" s="1">
        <f>NominalPrice!H386/Deflator!J386</f>
        <v>4.5419706388021307E-2</v>
      </c>
      <c r="I386" s="1"/>
      <c r="J386" s="1"/>
    </row>
    <row r="387" spans="1:10" x14ac:dyDescent="0.2">
      <c r="A387">
        <f t="shared" si="6"/>
        <v>2022</v>
      </c>
      <c r="B387">
        <f t="shared" si="7"/>
        <v>2</v>
      </c>
      <c r="C387" s="1">
        <f>NominalPrice!C387/Deflator!J387</f>
        <v>4.5758012920831044E-2</v>
      </c>
      <c r="D387" s="1">
        <f>NominalPrice!H387/Deflator!J387</f>
        <v>4.8321179600436984E-2</v>
      </c>
      <c r="E387" s="1">
        <f>NominalPrice!E387/Deflator!J387</f>
        <v>3.1896908071156388E-2</v>
      </c>
      <c r="F387" s="1">
        <f>NominalPrice!F387/Deflator!J387</f>
        <v>5.7804899549754978E-2</v>
      </c>
      <c r="G387" s="1">
        <f>NominalPrice!G387/Deflator!J387</f>
        <v>0</v>
      </c>
      <c r="H387" s="1">
        <f>NominalPrice!H387/Deflator!J387</f>
        <v>4.8321179600436984E-2</v>
      </c>
      <c r="I387" s="1"/>
      <c r="J387" s="1"/>
    </row>
    <row r="388" spans="1:10" x14ac:dyDescent="0.2">
      <c r="A388">
        <f t="shared" si="6"/>
        <v>2022</v>
      </c>
      <c r="B388">
        <f t="shared" si="7"/>
        <v>3</v>
      </c>
      <c r="C388" s="1">
        <f>NominalPrice!C388/Deflator!J388</f>
        <v>4.4460799850734506E-2</v>
      </c>
      <c r="D388" s="1">
        <f>NominalPrice!H388/Deflator!J388</f>
        <v>4.6974373093169347E-2</v>
      </c>
      <c r="E388" s="1">
        <f>NominalPrice!E388/Deflator!J388</f>
        <v>3.0304167970197797E-2</v>
      </c>
      <c r="F388" s="1">
        <f>NominalPrice!F388/Deflator!J388</f>
        <v>5.7386518112452274E-2</v>
      </c>
      <c r="G388" s="1">
        <f>NominalPrice!G388/Deflator!J388</f>
        <v>0</v>
      </c>
      <c r="H388" s="1">
        <f>NominalPrice!H388/Deflator!J388</f>
        <v>4.6974373093169347E-2</v>
      </c>
      <c r="I388" s="1"/>
      <c r="J388" s="1"/>
    </row>
    <row r="389" spans="1:10" x14ac:dyDescent="0.2">
      <c r="A389">
        <f t="shared" si="6"/>
        <v>2022</v>
      </c>
      <c r="B389">
        <f t="shared" si="7"/>
        <v>4</v>
      </c>
      <c r="C389" s="1">
        <f>NominalPrice!C389/Deflator!J389</f>
        <v>4.8435425003639336E-2</v>
      </c>
      <c r="D389" s="1">
        <f>NominalPrice!H389/Deflator!J389</f>
        <v>5.13747416536431E-2</v>
      </c>
      <c r="E389" s="1">
        <f>NominalPrice!E389/Deflator!J389</f>
        <v>3.473522591877249E-2</v>
      </c>
      <c r="F389" s="1">
        <f>NominalPrice!F389/Deflator!J389</f>
        <v>6.1857100854217438E-2</v>
      </c>
      <c r="G389" s="1">
        <f>NominalPrice!G389/Deflator!J389</f>
        <v>0</v>
      </c>
      <c r="H389" s="1">
        <f>NominalPrice!H389/Deflator!J389</f>
        <v>5.13747416536431E-2</v>
      </c>
      <c r="I389" s="1"/>
      <c r="J389" s="1"/>
    </row>
    <row r="390" spans="1:10" x14ac:dyDescent="0.2">
      <c r="A390">
        <f t="shared" si="6"/>
        <v>2022</v>
      </c>
      <c r="B390">
        <f t="shared" si="7"/>
        <v>5</v>
      </c>
      <c r="C390" s="1">
        <f>NominalPrice!C390/Deflator!J390</f>
        <v>4.7103204388744872E-2</v>
      </c>
      <c r="D390" s="1">
        <f>NominalPrice!H390/Deflator!J390</f>
        <v>4.9011812268975184E-2</v>
      </c>
      <c r="E390" s="1">
        <f>NominalPrice!E390/Deflator!J390</f>
        <v>3.2964467648416242E-2</v>
      </c>
      <c r="F390" s="1">
        <f>NominalPrice!F390/Deflator!J390</f>
        <v>6.0372903895772212E-2</v>
      </c>
      <c r="G390" s="1">
        <f>NominalPrice!G390/Deflator!J390</f>
        <v>0</v>
      </c>
      <c r="H390" s="1">
        <f>NominalPrice!H390/Deflator!J390</f>
        <v>4.9011812268975184E-2</v>
      </c>
      <c r="I390" s="1"/>
      <c r="J390" s="1"/>
    </row>
    <row r="391" spans="1:10" x14ac:dyDescent="0.2">
      <c r="A391">
        <f t="shared" si="6"/>
        <v>2022</v>
      </c>
      <c r="B391">
        <f t="shared" si="7"/>
        <v>6</v>
      </c>
      <c r="C391" s="1">
        <f>NominalPrice!C391/Deflator!J391</f>
        <v>4.5909554411989212E-2</v>
      </c>
      <c r="D391" s="1">
        <f>NominalPrice!H391/Deflator!J391</f>
        <v>4.8178163852869681E-2</v>
      </c>
      <c r="E391" s="1">
        <f>NominalPrice!E391/Deflator!J391</f>
        <v>3.2462368079243936E-2</v>
      </c>
      <c r="F391" s="1">
        <f>NominalPrice!F391/Deflator!J391</f>
        <v>5.8913346053629655E-2</v>
      </c>
      <c r="G391" s="1">
        <f>NominalPrice!G391/Deflator!J391</f>
        <v>0</v>
      </c>
      <c r="H391" s="1">
        <f>NominalPrice!H391/Deflator!J391</f>
        <v>4.8178163852869681E-2</v>
      </c>
      <c r="I391" s="1"/>
      <c r="J391" s="1"/>
    </row>
    <row r="392" spans="1:10" x14ac:dyDescent="0.2">
      <c r="A392">
        <f t="shared" si="6"/>
        <v>2022</v>
      </c>
      <c r="B392">
        <f t="shared" si="7"/>
        <v>7</v>
      </c>
      <c r="C392" s="1">
        <f>NominalPrice!C392/Deflator!J392</f>
        <v>4.5091564474983761E-2</v>
      </c>
      <c r="D392" s="1">
        <f>NominalPrice!H392/Deflator!J392</f>
        <v>4.7290908719189791E-2</v>
      </c>
      <c r="E392" s="1">
        <f>NominalPrice!E392/Deflator!J392</f>
        <v>3.2579576431936833E-2</v>
      </c>
      <c r="F392" s="1">
        <f>NominalPrice!F392/Deflator!J392</f>
        <v>5.8665193769762453E-2</v>
      </c>
      <c r="G392" s="1">
        <f>NominalPrice!G392/Deflator!J392</f>
        <v>0</v>
      </c>
      <c r="H392" s="1">
        <f>NominalPrice!H392/Deflator!J392</f>
        <v>4.7290908719189791E-2</v>
      </c>
      <c r="I392" s="1"/>
      <c r="J392" s="1"/>
    </row>
    <row r="393" spans="1:10" x14ac:dyDescent="0.2">
      <c r="A393">
        <f t="shared" si="6"/>
        <v>2022</v>
      </c>
      <c r="B393">
        <f t="shared" si="7"/>
        <v>8</v>
      </c>
      <c r="C393" s="1">
        <f>NominalPrice!C393/Deflator!J393</f>
        <v>4.5294972389471028E-2</v>
      </c>
      <c r="D393" s="1">
        <f>NominalPrice!H393/Deflator!J393</f>
        <v>4.8130858464269663E-2</v>
      </c>
      <c r="E393" s="1">
        <f>NominalPrice!E393/Deflator!J393</f>
        <v>3.3633458555942367E-2</v>
      </c>
      <c r="F393" s="1">
        <f>NominalPrice!F393/Deflator!J393</f>
        <v>5.8516272214988715E-2</v>
      </c>
      <c r="G393" s="1">
        <f>NominalPrice!G393/Deflator!J393</f>
        <v>0</v>
      </c>
      <c r="H393" s="1">
        <f>NominalPrice!H393/Deflator!J393</f>
        <v>4.8130858464269663E-2</v>
      </c>
      <c r="I393" s="1"/>
      <c r="J393" s="1"/>
    </row>
    <row r="394" spans="1:10" x14ac:dyDescent="0.2">
      <c r="A394">
        <f t="shared" si="6"/>
        <v>2022</v>
      </c>
      <c r="B394">
        <f t="shared" si="7"/>
        <v>9</v>
      </c>
      <c r="C394" s="1">
        <f>NominalPrice!C394/Deflator!J394</f>
        <v>4.4955301043221742E-2</v>
      </c>
      <c r="D394" s="1">
        <f>NominalPrice!H394/Deflator!J394</f>
        <v>4.6703517762135299E-2</v>
      </c>
      <c r="E394" s="1">
        <f>NominalPrice!E394/Deflator!J394</f>
        <v>3.5223530070792125E-2</v>
      </c>
      <c r="F394" s="1">
        <f>NominalPrice!F394/Deflator!J394</f>
        <v>5.9101739597123878E-2</v>
      </c>
      <c r="G394" s="1">
        <f>NominalPrice!G394/Deflator!J394</f>
        <v>0</v>
      </c>
      <c r="H394" s="1">
        <f>NominalPrice!H394/Deflator!J394</f>
        <v>4.6703517762135299E-2</v>
      </c>
      <c r="I394" s="1"/>
      <c r="J394" s="1"/>
    </row>
    <row r="395" spans="1:10" x14ac:dyDescent="0.2">
      <c r="A395">
        <f t="shared" si="6"/>
        <v>2022</v>
      </c>
      <c r="B395">
        <f t="shared" si="7"/>
        <v>10</v>
      </c>
      <c r="C395" s="1">
        <f>NominalPrice!C395/Deflator!J395</f>
        <v>4.6740569796889266E-2</v>
      </c>
      <c r="D395" s="1">
        <f>NominalPrice!H395/Deflator!J395</f>
        <v>4.8529538569620785E-2</v>
      </c>
      <c r="E395" s="1">
        <f>NominalPrice!E395/Deflator!J395</f>
        <v>3.3188854855053115E-2</v>
      </c>
      <c r="F395" s="1">
        <f>NominalPrice!F395/Deflator!J395</f>
        <v>5.9392549143804325E-2</v>
      </c>
      <c r="G395" s="1">
        <f>NominalPrice!G395/Deflator!J395</f>
        <v>0</v>
      </c>
      <c r="H395" s="1">
        <f>NominalPrice!H395/Deflator!J395</f>
        <v>4.8529538569620785E-2</v>
      </c>
      <c r="I395" s="1"/>
      <c r="J395" s="1"/>
    </row>
    <row r="396" spans="1:10" x14ac:dyDescent="0.2">
      <c r="A396">
        <f t="shared" si="6"/>
        <v>2022</v>
      </c>
      <c r="B396">
        <f t="shared" si="7"/>
        <v>11</v>
      </c>
      <c r="C396" s="1">
        <f>NominalPrice!C396/Deflator!J396</f>
        <v>4.7232805486132103E-2</v>
      </c>
      <c r="D396" s="1">
        <f>NominalPrice!H396/Deflator!J396</f>
        <v>4.9358247344344776E-2</v>
      </c>
      <c r="E396" s="1">
        <f>NominalPrice!E396/Deflator!J396</f>
        <v>3.3535924852992907E-2</v>
      </c>
      <c r="F396" s="1">
        <f>NominalPrice!F396/Deflator!J396</f>
        <v>6.0027917794271322E-2</v>
      </c>
      <c r="G396" s="1">
        <f>NominalPrice!G396/Deflator!J396</f>
        <v>0</v>
      </c>
      <c r="H396" s="1">
        <f>NominalPrice!H396/Deflator!J396</f>
        <v>4.9358247344344776E-2</v>
      </c>
      <c r="I396" s="1"/>
      <c r="J396" s="1"/>
    </row>
    <row r="397" spans="1:10" x14ac:dyDescent="0.2">
      <c r="A397">
        <f t="shared" si="6"/>
        <v>2022</v>
      </c>
      <c r="B397">
        <f t="shared" si="7"/>
        <v>12</v>
      </c>
      <c r="C397" s="1">
        <f>NominalPrice!C397/Deflator!J397</f>
        <v>4.6733493174851752E-2</v>
      </c>
      <c r="D397" s="1">
        <f>NominalPrice!H397/Deflator!J397</f>
        <v>4.8178903869961723E-2</v>
      </c>
      <c r="E397" s="1">
        <f>NominalPrice!E397/Deflator!J397</f>
        <v>3.3712547210610518E-2</v>
      </c>
      <c r="F397" s="1">
        <f>NominalPrice!F397/Deflator!J397</f>
        <v>6.1424081576990398E-2</v>
      </c>
      <c r="G397" s="1">
        <f>NominalPrice!G397/Deflator!J397</f>
        <v>0</v>
      </c>
      <c r="H397" s="1">
        <f>NominalPrice!H397/Deflator!J397</f>
        <v>4.8178903869961723E-2</v>
      </c>
      <c r="I397" s="1"/>
      <c r="J397" s="1"/>
    </row>
    <row r="398" spans="1:10" x14ac:dyDescent="0.2">
      <c r="A398">
        <f t="shared" si="6"/>
        <v>2023</v>
      </c>
      <c r="B398">
        <f t="shared" si="7"/>
        <v>1</v>
      </c>
      <c r="C398" s="1">
        <f>NominalPrice!C398/Deflator!J398</f>
        <v>5.1094347587209162E-2</v>
      </c>
      <c r="D398" s="1">
        <f>NominalPrice!H398/Deflator!J398</f>
        <v>5.1880819627951887E-2</v>
      </c>
      <c r="E398" s="1">
        <f>NominalPrice!E398/Deflator!J398</f>
        <v>3.5655381048020615E-2</v>
      </c>
      <c r="F398" s="1">
        <f>NominalPrice!F398/Deflator!J398</f>
        <v>6.672382609801468E-2</v>
      </c>
      <c r="G398" s="1">
        <f>NominalPrice!G398/Deflator!J398</f>
        <v>0</v>
      </c>
      <c r="H398" s="1">
        <f>NominalPrice!H398/Deflator!J398</f>
        <v>5.1880819627951887E-2</v>
      </c>
      <c r="I398" s="1"/>
      <c r="J398" s="1"/>
    </row>
    <row r="399" spans="1:10" x14ac:dyDescent="0.2">
      <c r="A399">
        <f t="shared" si="6"/>
        <v>2023</v>
      </c>
      <c r="B399">
        <f t="shared" si="7"/>
        <v>2</v>
      </c>
      <c r="C399" s="1">
        <f>NominalPrice!C399/Deflator!J399</f>
        <v>5.1854334206052254E-2</v>
      </c>
      <c r="D399" s="1">
        <f>NominalPrice!H399/Deflator!J399</f>
        <v>5.3981468673819921E-2</v>
      </c>
      <c r="E399" s="1">
        <f>NominalPrice!E399/Deflator!J399</f>
        <v>3.8681993056813871E-2</v>
      </c>
      <c r="F399" s="1">
        <f>NominalPrice!F399/Deflator!J399</f>
        <v>6.670887108964782E-2</v>
      </c>
      <c r="G399" s="1">
        <f>NominalPrice!G399/Deflator!J399</f>
        <v>0</v>
      </c>
      <c r="H399" s="1">
        <f>NominalPrice!H399/Deflator!J399</f>
        <v>5.3981468673819921E-2</v>
      </c>
      <c r="I399" s="1"/>
      <c r="J399" s="1"/>
    </row>
    <row r="400" spans="1:10" x14ac:dyDescent="0.2">
      <c r="A400">
        <f t="shared" si="6"/>
        <v>2023</v>
      </c>
      <c r="B400">
        <f t="shared" si="7"/>
        <v>3</v>
      </c>
      <c r="C400" s="1">
        <f>NominalPrice!C400/Deflator!J400</f>
        <v>5.0886702679541047E-2</v>
      </c>
      <c r="D400" s="1">
        <f>NominalPrice!H400/Deflator!J400</f>
        <v>5.3332036804524231E-2</v>
      </c>
      <c r="E400" s="1">
        <f>NominalPrice!E400/Deflator!J400</f>
        <v>3.5962060597071618E-2</v>
      </c>
      <c r="F400" s="1">
        <f>NominalPrice!F400/Deflator!J400</f>
        <v>6.6074097372408866E-2</v>
      </c>
      <c r="G400" s="1">
        <f>NominalPrice!G400/Deflator!J400</f>
        <v>0</v>
      </c>
      <c r="H400" s="1">
        <f>NominalPrice!H400/Deflator!J400</f>
        <v>5.3332036804524231E-2</v>
      </c>
      <c r="I400" s="1"/>
      <c r="J400" s="1"/>
    </row>
    <row r="401" spans="1:10" x14ac:dyDescent="0.2">
      <c r="A401">
        <f t="shared" si="6"/>
        <v>2023</v>
      </c>
      <c r="B401">
        <f t="shared" si="7"/>
        <v>4</v>
      </c>
      <c r="C401" s="1">
        <f>NominalPrice!C401/Deflator!J401</f>
        <v>5.3490413653048532E-2</v>
      </c>
      <c r="D401" s="1">
        <f>NominalPrice!H401/Deflator!J401</f>
        <v>5.5258094146898112E-2</v>
      </c>
      <c r="E401" s="1">
        <f>NominalPrice!E401/Deflator!J401</f>
        <v>3.727835356209179E-2</v>
      </c>
      <c r="F401" s="1">
        <f>NominalPrice!F401/Deflator!J401</f>
        <v>7.1337731894873607E-2</v>
      </c>
      <c r="G401" s="1">
        <f>NominalPrice!G401/Deflator!J401</f>
        <v>0</v>
      </c>
      <c r="H401" s="1">
        <f>NominalPrice!H401/Deflator!J401</f>
        <v>5.5258094146898112E-2</v>
      </c>
      <c r="I401" s="1"/>
      <c r="J401" s="1"/>
    </row>
    <row r="402" spans="1:10" x14ac:dyDescent="0.2">
      <c r="A402">
        <f t="shared" ref="A402:A465" si="8">A390+1</f>
        <v>2023</v>
      </c>
      <c r="B402">
        <f t="shared" ref="B402:B465" si="9">B390</f>
        <v>5</v>
      </c>
      <c r="C402" s="1">
        <f>NominalPrice!C402/Deflator!J402</f>
        <v>5.2405610796995447E-2</v>
      </c>
      <c r="D402" s="1">
        <f>NominalPrice!H402/Deflator!J402</f>
        <v>5.3952793576936837E-2</v>
      </c>
      <c r="E402" s="1">
        <f>NominalPrice!E402/Deflator!J402</f>
        <v>4.1221667243295998E-2</v>
      </c>
      <c r="F402" s="1">
        <f>NominalPrice!F402/Deflator!J402</f>
        <v>7.0121838118540877E-2</v>
      </c>
      <c r="G402" s="1">
        <f>NominalPrice!G402/Deflator!J402</f>
        <v>0</v>
      </c>
      <c r="H402" s="1">
        <f>NominalPrice!H402/Deflator!J402</f>
        <v>5.3952793576936837E-2</v>
      </c>
      <c r="I402" s="1"/>
      <c r="J402" s="1"/>
    </row>
    <row r="403" spans="1:10" x14ac:dyDescent="0.2">
      <c r="A403">
        <f t="shared" si="8"/>
        <v>2023</v>
      </c>
      <c r="B403">
        <f t="shared" si="9"/>
        <v>6</v>
      </c>
      <c r="C403" s="1">
        <f>NominalPrice!C403/Deflator!J403</f>
        <v>5.1103219982201888E-2</v>
      </c>
      <c r="D403" s="1">
        <f>NominalPrice!H403/Deflator!J403</f>
        <v>5.2819733792185644E-2</v>
      </c>
      <c r="E403" s="1">
        <f>NominalPrice!E403/Deflator!J403</f>
        <v>4.1490934713439731E-2</v>
      </c>
      <c r="F403" s="1">
        <f>NominalPrice!F403/Deflator!J403</f>
        <v>6.8651750409035317E-2</v>
      </c>
      <c r="G403" s="1">
        <f>NominalPrice!G403/Deflator!J403</f>
        <v>0</v>
      </c>
      <c r="H403" s="1">
        <f>NominalPrice!H403/Deflator!J403</f>
        <v>5.2819733792185644E-2</v>
      </c>
      <c r="I403" s="1"/>
      <c r="J403" s="1"/>
    </row>
    <row r="404" spans="1:10" x14ac:dyDescent="0.2">
      <c r="A404">
        <f t="shared" si="8"/>
        <v>2023</v>
      </c>
      <c r="B404">
        <f t="shared" si="9"/>
        <v>7</v>
      </c>
      <c r="C404" s="1">
        <f>NominalPrice!C404/Deflator!J404</f>
        <v>5.0777378102311602E-2</v>
      </c>
      <c r="D404" s="1">
        <f>NominalPrice!H404/Deflator!J404</f>
        <v>5.2122589207389575E-2</v>
      </c>
      <c r="E404" s="1">
        <f>NominalPrice!E404/Deflator!J404</f>
        <v>4.2059178969228818E-2</v>
      </c>
      <c r="F404" s="1">
        <f>NominalPrice!F404/Deflator!J404</f>
        <v>6.8293131144885694E-2</v>
      </c>
      <c r="G404" s="1">
        <f>NominalPrice!G404/Deflator!J404</f>
        <v>0</v>
      </c>
      <c r="H404" s="1">
        <f>NominalPrice!H404/Deflator!J404</f>
        <v>5.2122589207389575E-2</v>
      </c>
      <c r="I404" s="1"/>
      <c r="J404" s="1"/>
    </row>
    <row r="405" spans="1:10" x14ac:dyDescent="0.2">
      <c r="A405">
        <f t="shared" si="8"/>
        <v>2023</v>
      </c>
      <c r="B405">
        <f t="shared" si="9"/>
        <v>8</v>
      </c>
      <c r="C405" s="1">
        <f>NominalPrice!C405/Deflator!J405</f>
        <v>5.0812709326813137E-2</v>
      </c>
      <c r="D405" s="1">
        <f>NominalPrice!H405/Deflator!J405</f>
        <v>5.2405618458787322E-2</v>
      </c>
      <c r="E405" s="1">
        <f>NominalPrice!E405/Deflator!J405</f>
        <v>4.219411260622262E-2</v>
      </c>
      <c r="F405" s="1">
        <f>NominalPrice!F405/Deflator!J405</f>
        <v>6.8129205708396465E-2</v>
      </c>
      <c r="G405" s="1">
        <f>NominalPrice!G405/Deflator!J405</f>
        <v>0</v>
      </c>
      <c r="H405" s="1">
        <f>NominalPrice!H405/Deflator!J405</f>
        <v>5.2405618458787322E-2</v>
      </c>
      <c r="I405" s="1"/>
      <c r="J405" s="1"/>
    </row>
    <row r="406" spans="1:10" x14ac:dyDescent="0.2">
      <c r="A406">
        <f t="shared" si="8"/>
        <v>2023</v>
      </c>
      <c r="B406">
        <f t="shared" si="9"/>
        <v>9</v>
      </c>
      <c r="C406" s="1">
        <f>NominalPrice!C406/Deflator!J406</f>
        <v>5.0599324329271514E-2</v>
      </c>
      <c r="D406" s="1">
        <f>NominalPrice!H406/Deflator!J406</f>
        <v>5.2052077861641947E-2</v>
      </c>
      <c r="E406" s="1">
        <f>NominalPrice!E406/Deflator!J406</f>
        <v>4.284198466724163E-2</v>
      </c>
      <c r="F406" s="1">
        <f>NominalPrice!F406/Deflator!J406</f>
        <v>6.8221708810844953E-2</v>
      </c>
      <c r="G406" s="1">
        <f>NominalPrice!G406/Deflator!J406</f>
        <v>0</v>
      </c>
      <c r="H406" s="1">
        <f>NominalPrice!H406/Deflator!J406</f>
        <v>5.2052077861641947E-2</v>
      </c>
      <c r="I406" s="1"/>
      <c r="J406" s="1"/>
    </row>
    <row r="407" spans="1:10" x14ac:dyDescent="0.2">
      <c r="A407">
        <f t="shared" si="8"/>
        <v>2023</v>
      </c>
      <c r="B407">
        <f t="shared" si="9"/>
        <v>10</v>
      </c>
      <c r="C407" s="1">
        <f>NominalPrice!C407/Deflator!J407</f>
        <v>5.1267105291373079E-2</v>
      </c>
      <c r="D407" s="1">
        <f>NominalPrice!H407/Deflator!J407</f>
        <v>5.2782740743016025E-2</v>
      </c>
      <c r="E407" s="1">
        <f>NominalPrice!E407/Deflator!J407</f>
        <v>4.1756377948357334E-2</v>
      </c>
      <c r="F407" s="1">
        <f>NominalPrice!F407/Deflator!J407</f>
        <v>6.8577159948277608E-2</v>
      </c>
      <c r="G407" s="1">
        <f>NominalPrice!G407/Deflator!J407</f>
        <v>0</v>
      </c>
      <c r="H407" s="1">
        <f>NominalPrice!H407/Deflator!J407</f>
        <v>5.2782740743016025E-2</v>
      </c>
      <c r="I407" s="1"/>
      <c r="J407" s="1"/>
    </row>
    <row r="408" spans="1:10" x14ac:dyDescent="0.2">
      <c r="A408">
        <f t="shared" si="8"/>
        <v>2023</v>
      </c>
      <c r="B408">
        <f t="shared" si="9"/>
        <v>11</v>
      </c>
      <c r="C408" s="1">
        <f>NominalPrice!C408/Deflator!J408</f>
        <v>5.1834718673348823E-2</v>
      </c>
      <c r="D408" s="1">
        <f>NominalPrice!H408/Deflator!J408</f>
        <v>5.3388606147153329E-2</v>
      </c>
      <c r="E408" s="1">
        <f>NominalPrice!E408/Deflator!J408</f>
        <v>4.0451031854551421E-2</v>
      </c>
      <c r="F408" s="1">
        <f>NominalPrice!F408/Deflator!J408</f>
        <v>6.9830543130689871E-2</v>
      </c>
      <c r="G408" s="1">
        <f>NominalPrice!G408/Deflator!J408</f>
        <v>0</v>
      </c>
      <c r="H408" s="1">
        <f>NominalPrice!H408/Deflator!J408</f>
        <v>5.3388606147153329E-2</v>
      </c>
      <c r="I408" s="1"/>
      <c r="J408" s="1"/>
    </row>
    <row r="409" spans="1:10" x14ac:dyDescent="0.2">
      <c r="A409">
        <f t="shared" si="8"/>
        <v>2023</v>
      </c>
      <c r="B409">
        <f t="shared" si="9"/>
        <v>12</v>
      </c>
      <c r="C409" s="1">
        <f>NominalPrice!C409/Deflator!J409</f>
        <v>5.1792820810617514E-2</v>
      </c>
      <c r="D409" s="1">
        <f>NominalPrice!H409/Deflator!J409</f>
        <v>5.3250802248658032E-2</v>
      </c>
      <c r="E409" s="1">
        <f>NominalPrice!E409/Deflator!J409</f>
        <v>4.0625929783125771E-2</v>
      </c>
      <c r="F409" s="1">
        <f>NominalPrice!F409/Deflator!J409</f>
        <v>7.0022779202506602E-2</v>
      </c>
      <c r="G409" s="1">
        <f>NominalPrice!G409/Deflator!J409</f>
        <v>0</v>
      </c>
      <c r="H409" s="1">
        <f>NominalPrice!H409/Deflator!J409</f>
        <v>5.3250802248658032E-2</v>
      </c>
      <c r="I409" s="1"/>
      <c r="J409" s="1"/>
    </row>
    <row r="410" spans="1:10" x14ac:dyDescent="0.2">
      <c r="A410">
        <f t="shared" si="8"/>
        <v>2024</v>
      </c>
      <c r="B410">
        <f t="shared" si="9"/>
        <v>1</v>
      </c>
      <c r="C410" s="1">
        <f>NominalPrice!C410/Deflator!J410</f>
        <v>5.1087740359386506E-2</v>
      </c>
      <c r="D410" s="1">
        <f>NominalPrice!H410/Deflator!J410</f>
        <v>5.3196561256170241E-2</v>
      </c>
      <c r="E410" s="1">
        <f>NominalPrice!E410/Deflator!J410</f>
        <v>4.0866895081058847E-2</v>
      </c>
      <c r="F410" s="1">
        <f>NominalPrice!F410/Deflator!J410</f>
        <v>6.8440967996721724E-2</v>
      </c>
      <c r="G410" s="1">
        <f>NominalPrice!G410/Deflator!J410</f>
        <v>0</v>
      </c>
      <c r="H410" s="1">
        <f>NominalPrice!H410/Deflator!J410</f>
        <v>5.3196561256170241E-2</v>
      </c>
      <c r="I410" s="1"/>
      <c r="J410" s="1"/>
    </row>
    <row r="411" spans="1:10" x14ac:dyDescent="0.2">
      <c r="A411">
        <f t="shared" si="8"/>
        <v>2024</v>
      </c>
      <c r="B411">
        <f t="shared" si="9"/>
        <v>2</v>
      </c>
      <c r="C411" s="1">
        <f>NominalPrice!C411/Deflator!J411</f>
        <v>5.2254398549593767E-2</v>
      </c>
      <c r="D411" s="1">
        <f>NominalPrice!H411/Deflator!J411</f>
        <v>5.4233815467933634E-2</v>
      </c>
      <c r="E411" s="1">
        <f>NominalPrice!E411/Deflator!J411</f>
        <v>4.0444293650162735E-2</v>
      </c>
      <c r="F411" s="1">
        <f>NominalPrice!F411/Deflator!J411</f>
        <v>6.9142696220139993E-2</v>
      </c>
      <c r="G411" s="1">
        <f>NominalPrice!G411/Deflator!J411</f>
        <v>0</v>
      </c>
      <c r="H411" s="1">
        <f>NominalPrice!H411/Deflator!J411</f>
        <v>5.4233815467933634E-2</v>
      </c>
      <c r="I411" s="1"/>
      <c r="J411" s="1"/>
    </row>
    <row r="412" spans="1:10" x14ac:dyDescent="0.2">
      <c r="A412">
        <f t="shared" si="8"/>
        <v>2024</v>
      </c>
      <c r="B412">
        <f t="shared" si="9"/>
        <v>3</v>
      </c>
      <c r="C412" s="1">
        <f>NominalPrice!C412/Deflator!J412</f>
        <v>5.1792429731994216E-2</v>
      </c>
      <c r="D412" s="1">
        <f>NominalPrice!H412/Deflator!J412</f>
        <v>5.3857586215430867E-2</v>
      </c>
      <c r="E412" s="1">
        <f>NominalPrice!E412/Deflator!J412</f>
        <v>4.0311929042407137E-2</v>
      </c>
      <c r="F412" s="1">
        <f>NominalPrice!F412/Deflator!J412</f>
        <v>6.9376480236996718E-2</v>
      </c>
      <c r="G412" s="1">
        <f>NominalPrice!G412/Deflator!J412</f>
        <v>0</v>
      </c>
      <c r="H412" s="1">
        <f>NominalPrice!H412/Deflator!J412</f>
        <v>5.3857586215430867E-2</v>
      </c>
      <c r="I412" s="1"/>
      <c r="J412" s="1"/>
    </row>
    <row r="413" spans="1:10" x14ac:dyDescent="0.2">
      <c r="A413">
        <f t="shared" si="8"/>
        <v>2024</v>
      </c>
      <c r="B413">
        <f t="shared" si="9"/>
        <v>4</v>
      </c>
      <c r="C413" s="1">
        <f>NominalPrice!C413/Deflator!J413</f>
        <v>5.1420095735751431E-2</v>
      </c>
      <c r="D413" s="1">
        <f>NominalPrice!H413/Deflator!J413</f>
        <v>5.3529677177750486E-2</v>
      </c>
      <c r="E413" s="1">
        <f>NominalPrice!E413/Deflator!J413</f>
        <v>4.1194545917288557E-2</v>
      </c>
      <c r="F413" s="1">
        <f>NominalPrice!F413/Deflator!J413</f>
        <v>6.9263527056592306E-2</v>
      </c>
      <c r="G413" s="1">
        <f>NominalPrice!G413/Deflator!J413</f>
        <v>0</v>
      </c>
      <c r="H413" s="1">
        <f>NominalPrice!H413/Deflator!J413</f>
        <v>5.3529677177750486E-2</v>
      </c>
      <c r="I413" s="1"/>
      <c r="J413" s="1"/>
    </row>
    <row r="414" spans="1:10" x14ac:dyDescent="0.2">
      <c r="A414">
        <f t="shared" si="8"/>
        <v>2024</v>
      </c>
      <c r="B414">
        <f t="shared" si="9"/>
        <v>5</v>
      </c>
      <c r="C414" s="1">
        <f>NominalPrice!C414/Deflator!J414</f>
        <v>5.1212910109035802E-2</v>
      </c>
      <c r="D414" s="1">
        <f>NominalPrice!H414/Deflator!J414</f>
        <v>5.3261969785895091E-2</v>
      </c>
      <c r="E414" s="1">
        <f>NominalPrice!E414/Deflator!J414</f>
        <v>4.074335081575501E-2</v>
      </c>
      <c r="F414" s="1">
        <f>NominalPrice!F414/Deflator!J414</f>
        <v>6.8384326591925504E-2</v>
      </c>
      <c r="G414" s="1">
        <f>NominalPrice!G414/Deflator!J414</f>
        <v>0</v>
      </c>
      <c r="H414" s="1">
        <f>NominalPrice!H414/Deflator!J414</f>
        <v>5.3261969785895091E-2</v>
      </c>
      <c r="I414" s="1"/>
      <c r="J414" s="1"/>
    </row>
    <row r="415" spans="1:10" x14ac:dyDescent="0.2">
      <c r="A415">
        <f t="shared" si="8"/>
        <v>2024</v>
      </c>
      <c r="B415">
        <f t="shared" si="9"/>
        <v>6</v>
      </c>
      <c r="C415" s="1">
        <f>NominalPrice!C415/Deflator!J415</f>
        <v>4.9954452440157095E-2</v>
      </c>
      <c r="D415" s="1">
        <f>NominalPrice!H415/Deflator!J415</f>
        <v>5.2158340487764951E-2</v>
      </c>
      <c r="E415" s="1">
        <f>NominalPrice!E415/Deflator!J415</f>
        <v>4.1021230033995548E-2</v>
      </c>
      <c r="F415" s="1">
        <f>NominalPrice!F415/Deflator!J415</f>
        <v>6.6969825506791925E-2</v>
      </c>
      <c r="G415" s="1">
        <f>NominalPrice!G415/Deflator!J415</f>
        <v>0</v>
      </c>
      <c r="H415" s="1">
        <f>NominalPrice!H415/Deflator!J415</f>
        <v>5.2158340487764951E-2</v>
      </c>
      <c r="I415" s="1"/>
      <c r="J415" s="1"/>
    </row>
    <row r="416" spans="1:10" x14ac:dyDescent="0.2">
      <c r="A416">
        <f t="shared" si="8"/>
        <v>2024</v>
      </c>
      <c r="B416">
        <f t="shared" si="9"/>
        <v>7</v>
      </c>
      <c r="C416" s="1">
        <f>NominalPrice!C416/Deflator!J416</f>
        <v>4.9667348239523172E-2</v>
      </c>
      <c r="D416" s="1">
        <f>NominalPrice!H416/Deflator!J416</f>
        <v>5.1502498979831585E-2</v>
      </c>
      <c r="E416" s="1">
        <f>NominalPrice!E416/Deflator!J416</f>
        <v>4.1609357940472887E-2</v>
      </c>
      <c r="F416" s="1">
        <f>NominalPrice!F416/Deflator!J416</f>
        <v>6.6662153808515673E-2</v>
      </c>
      <c r="G416" s="1">
        <f>NominalPrice!G416/Deflator!J416</f>
        <v>0</v>
      </c>
      <c r="H416" s="1">
        <f>NominalPrice!H416/Deflator!J416</f>
        <v>5.1502498979831585E-2</v>
      </c>
      <c r="I416" s="1"/>
      <c r="J416" s="1"/>
    </row>
    <row r="417" spans="1:10" x14ac:dyDescent="0.2">
      <c r="A417">
        <f t="shared" si="8"/>
        <v>2024</v>
      </c>
      <c r="B417">
        <f t="shared" si="9"/>
        <v>8</v>
      </c>
      <c r="C417" s="1">
        <f>NominalPrice!C417/Deflator!J417</f>
        <v>4.9746409040225432E-2</v>
      </c>
      <c r="D417" s="1">
        <f>NominalPrice!H417/Deflator!J417</f>
        <v>5.1828525652126534E-2</v>
      </c>
      <c r="E417" s="1">
        <f>NominalPrice!E417/Deflator!J417</f>
        <v>4.1780224052707739E-2</v>
      </c>
      <c r="F417" s="1">
        <f>NominalPrice!F417/Deflator!J417</f>
        <v>6.6561687727477573E-2</v>
      </c>
      <c r="G417" s="1">
        <f>NominalPrice!G417/Deflator!J417</f>
        <v>0</v>
      </c>
      <c r="H417" s="1">
        <f>NominalPrice!H417/Deflator!J417</f>
        <v>5.1828525652126534E-2</v>
      </c>
      <c r="I417" s="1"/>
      <c r="J417" s="1"/>
    </row>
    <row r="418" spans="1:10" x14ac:dyDescent="0.2">
      <c r="A418">
        <f t="shared" si="8"/>
        <v>2024</v>
      </c>
      <c r="B418">
        <f t="shared" si="9"/>
        <v>9</v>
      </c>
      <c r="C418" s="1">
        <f>NominalPrice!C418/Deflator!J418</f>
        <v>4.9587858924377344E-2</v>
      </c>
      <c r="D418" s="1">
        <f>NominalPrice!H418/Deflator!J418</f>
        <v>5.1531208767661776E-2</v>
      </c>
      <c r="E418" s="1">
        <f>NominalPrice!E418/Deflator!J418</f>
        <v>4.2464864573808513E-2</v>
      </c>
      <c r="F418" s="1">
        <f>NominalPrice!F418/Deflator!J418</f>
        <v>6.6719817225031397E-2</v>
      </c>
      <c r="G418" s="1">
        <f>NominalPrice!G418/Deflator!J418</f>
        <v>0</v>
      </c>
      <c r="H418" s="1">
        <f>NominalPrice!H418/Deflator!J418</f>
        <v>5.1531208767661776E-2</v>
      </c>
      <c r="I418" s="1"/>
      <c r="J418" s="1"/>
    </row>
    <row r="419" spans="1:10" x14ac:dyDescent="0.2">
      <c r="A419">
        <f t="shared" si="8"/>
        <v>2024</v>
      </c>
      <c r="B419">
        <f t="shared" si="9"/>
        <v>10</v>
      </c>
      <c r="C419" s="1">
        <f>NominalPrice!C419/Deflator!J419</f>
        <v>5.0290604474437353E-2</v>
      </c>
      <c r="D419" s="1">
        <f>NominalPrice!H419/Deflator!J419</f>
        <v>5.230480847272799E-2</v>
      </c>
      <c r="E419" s="1">
        <f>NominalPrice!E419/Deflator!J419</f>
        <v>4.1428613763527931E-2</v>
      </c>
      <c r="F419" s="1">
        <f>NominalPrice!F419/Deflator!J419</f>
        <v>6.7131935665635814E-2</v>
      </c>
      <c r="G419" s="1">
        <f>NominalPrice!G419/Deflator!J419</f>
        <v>0</v>
      </c>
      <c r="H419" s="1">
        <f>NominalPrice!H419/Deflator!J419</f>
        <v>5.230480847272799E-2</v>
      </c>
      <c r="I419" s="1"/>
      <c r="J419" s="1"/>
    </row>
    <row r="420" spans="1:10" x14ac:dyDescent="0.2">
      <c r="A420">
        <f t="shared" si="8"/>
        <v>2024</v>
      </c>
      <c r="B420">
        <f t="shared" si="9"/>
        <v>11</v>
      </c>
      <c r="C420" s="1">
        <f>NominalPrice!C420/Deflator!J420</f>
        <v>5.0883438340812825E-2</v>
      </c>
      <c r="D420" s="1">
        <f>NominalPrice!H420/Deflator!J420</f>
        <v>5.2942678145212481E-2</v>
      </c>
      <c r="E420" s="1">
        <f>NominalPrice!E420/Deflator!J420</f>
        <v>4.0161953716766521E-2</v>
      </c>
      <c r="F420" s="1">
        <f>NominalPrice!F420/Deflator!J420</f>
        <v>6.8407345686058524E-2</v>
      </c>
      <c r="G420" s="1">
        <f>NominalPrice!G420/Deflator!J420</f>
        <v>0</v>
      </c>
      <c r="H420" s="1">
        <f>NominalPrice!H420/Deflator!J420</f>
        <v>5.2942678145212481E-2</v>
      </c>
      <c r="I420" s="1"/>
      <c r="J420" s="1"/>
    </row>
    <row r="421" spans="1:10" x14ac:dyDescent="0.2">
      <c r="A421">
        <f t="shared" si="8"/>
        <v>2024</v>
      </c>
      <c r="B421">
        <f t="shared" si="9"/>
        <v>12</v>
      </c>
      <c r="C421" s="1">
        <f>NominalPrice!C421/Deflator!J421</f>
        <v>5.0858968918237484E-2</v>
      </c>
      <c r="D421" s="1">
        <f>NominalPrice!H421/Deflator!J421</f>
        <v>5.2823328227440298E-2</v>
      </c>
      <c r="E421" s="1">
        <f>NominalPrice!E421/Deflator!J421</f>
        <v>4.0348818544739685E-2</v>
      </c>
      <c r="F421" s="1">
        <f>NominalPrice!F421/Deflator!J421</f>
        <v>6.8618140619036316E-2</v>
      </c>
      <c r="G421" s="1">
        <f>NominalPrice!G421/Deflator!J421</f>
        <v>0</v>
      </c>
      <c r="H421" s="1">
        <f>NominalPrice!H421/Deflator!J421</f>
        <v>5.2823328227440298E-2</v>
      </c>
      <c r="I421" s="1"/>
      <c r="J421" s="1"/>
    </row>
    <row r="422" spans="1:10" x14ac:dyDescent="0.2">
      <c r="A422">
        <f t="shared" si="8"/>
        <v>2025</v>
      </c>
      <c r="B422">
        <f t="shared" si="9"/>
        <v>1</v>
      </c>
      <c r="C422" s="1">
        <f>NominalPrice!C422/Deflator!J422</f>
        <v>4.7300065516416641E-2</v>
      </c>
      <c r="D422" s="1">
        <f>NominalPrice!H422/Deflator!J422</f>
        <v>4.9872884092570617E-2</v>
      </c>
      <c r="E422" s="1">
        <f>NominalPrice!E422/Deflator!J422</f>
        <v>3.691386177705934E-2</v>
      </c>
      <c r="F422" s="1">
        <f>NominalPrice!F422/Deflator!J422</f>
        <v>6.6842218383710933E-2</v>
      </c>
      <c r="G422" s="1">
        <f>NominalPrice!G422/Deflator!J422</f>
        <v>0</v>
      </c>
      <c r="H422" s="1">
        <f>NominalPrice!H422/Deflator!J422</f>
        <v>4.9872884092570617E-2</v>
      </c>
      <c r="I422" s="1"/>
      <c r="J422" s="1"/>
    </row>
    <row r="423" spans="1:10" x14ac:dyDescent="0.2">
      <c r="A423">
        <f t="shared" si="8"/>
        <v>2025</v>
      </c>
      <c r="B423">
        <f t="shared" si="9"/>
        <v>2</v>
      </c>
      <c r="C423" s="1">
        <f>NominalPrice!C423/Deflator!J423</f>
        <v>4.8380841123920111E-2</v>
      </c>
      <c r="D423" s="1">
        <f>NominalPrice!H423/Deflator!J423</f>
        <v>5.0845976946093503E-2</v>
      </c>
      <c r="E423" s="1">
        <f>NominalPrice!E423/Deflator!J423</f>
        <v>3.6532602097247888E-2</v>
      </c>
      <c r="F423" s="1">
        <f>NominalPrice!F423/Deflator!J423</f>
        <v>6.7528411748105074E-2</v>
      </c>
      <c r="G423" s="1">
        <f>NominalPrice!G423/Deflator!J423</f>
        <v>0</v>
      </c>
      <c r="H423" s="1">
        <f>NominalPrice!H423/Deflator!J423</f>
        <v>5.0845976946093503E-2</v>
      </c>
      <c r="I423" s="1"/>
      <c r="J423" s="1"/>
    </row>
    <row r="424" spans="1:10" x14ac:dyDescent="0.2">
      <c r="A424">
        <f t="shared" si="8"/>
        <v>2025</v>
      </c>
      <c r="B424">
        <f t="shared" si="9"/>
        <v>3</v>
      </c>
      <c r="C424" s="1">
        <f>NominalPrice!C424/Deflator!J424</f>
        <v>4.7956270587055899E-2</v>
      </c>
      <c r="D424" s="1">
        <f>NominalPrice!H424/Deflator!J424</f>
        <v>5.0496569803495754E-2</v>
      </c>
      <c r="E424" s="1">
        <f>NominalPrice!E424/Deflator!J424</f>
        <v>3.6415433806096117E-2</v>
      </c>
      <c r="F424" s="1">
        <f>NominalPrice!F424/Deflator!J424</f>
        <v>6.7761192800864872E-2</v>
      </c>
      <c r="G424" s="1">
        <f>NominalPrice!G424/Deflator!J424</f>
        <v>0</v>
      </c>
      <c r="H424" s="1">
        <f>NominalPrice!H424/Deflator!J424</f>
        <v>5.0496569803495754E-2</v>
      </c>
      <c r="I424" s="1"/>
      <c r="J424" s="1"/>
    </row>
    <row r="425" spans="1:10" x14ac:dyDescent="0.2">
      <c r="A425">
        <f t="shared" si="8"/>
        <v>2025</v>
      </c>
      <c r="B425">
        <f t="shared" si="9"/>
        <v>4</v>
      </c>
      <c r="C425" s="1">
        <f>NominalPrice!C425/Deflator!J425</f>
        <v>4.7615446216519072E-2</v>
      </c>
      <c r="D425" s="1">
        <f>NominalPrice!H425/Deflator!J425</f>
        <v>5.0193268595206557E-2</v>
      </c>
      <c r="E425" s="1">
        <f>NominalPrice!E425/Deflator!J425</f>
        <v>3.7215811067314059E-2</v>
      </c>
      <c r="F425" s="1">
        <f>NominalPrice!F425/Deflator!J425</f>
        <v>6.7656455897575851E-2</v>
      </c>
      <c r="G425" s="1">
        <f>NominalPrice!G425/Deflator!J425</f>
        <v>0</v>
      </c>
      <c r="H425" s="1">
        <f>NominalPrice!H425/Deflator!J425</f>
        <v>5.0193268595206557E-2</v>
      </c>
      <c r="I425" s="1"/>
      <c r="J425" s="1"/>
    </row>
    <row r="426" spans="1:10" x14ac:dyDescent="0.2">
      <c r="A426">
        <f t="shared" si="8"/>
        <v>2025</v>
      </c>
      <c r="B426">
        <f t="shared" si="9"/>
        <v>5</v>
      </c>
      <c r="C426" s="1">
        <f>NominalPrice!C426/Deflator!J426</f>
        <v>4.7426501873841717E-2</v>
      </c>
      <c r="D426" s="1">
        <f>NominalPrice!H426/Deflator!J426</f>
        <v>4.9945312853797212E-2</v>
      </c>
      <c r="E426" s="1">
        <f>NominalPrice!E426/Deflator!J426</f>
        <v>3.6810453839333533E-2</v>
      </c>
      <c r="F426" s="1">
        <f>NominalPrice!F426/Deflator!J426</f>
        <v>6.6801755555724887E-2</v>
      </c>
      <c r="G426" s="1">
        <f>NominalPrice!G426/Deflator!J426</f>
        <v>0</v>
      </c>
      <c r="H426" s="1">
        <f>NominalPrice!H426/Deflator!J426</f>
        <v>4.9945312853797212E-2</v>
      </c>
      <c r="I426" s="1"/>
      <c r="J426" s="1"/>
    </row>
    <row r="427" spans="1:10" x14ac:dyDescent="0.2">
      <c r="A427">
        <f t="shared" si="8"/>
        <v>2025</v>
      </c>
      <c r="B427">
        <f t="shared" si="9"/>
        <v>6</v>
      </c>
      <c r="C427" s="1">
        <f>NominalPrice!C427/Deflator!J427</f>
        <v>4.6261140187230571E-2</v>
      </c>
      <c r="D427" s="1">
        <f>NominalPrice!H427/Deflator!J427</f>
        <v>4.8910462620452691E-2</v>
      </c>
      <c r="E427" s="1">
        <f>NominalPrice!E427/Deflator!J427</f>
        <v>3.7061551727265302E-2</v>
      </c>
      <c r="F427" s="1">
        <f>NominalPrice!F427/Deflator!J427</f>
        <v>6.5420063337833304E-2</v>
      </c>
      <c r="G427" s="1">
        <f>NominalPrice!G427/Deflator!J427</f>
        <v>0</v>
      </c>
      <c r="H427" s="1">
        <f>NominalPrice!H427/Deflator!J427</f>
        <v>4.8910462620452691E-2</v>
      </c>
      <c r="I427" s="1"/>
      <c r="J427" s="1"/>
    </row>
    <row r="428" spans="1:10" x14ac:dyDescent="0.2">
      <c r="A428">
        <f t="shared" si="8"/>
        <v>2025</v>
      </c>
      <c r="B428">
        <f t="shared" si="9"/>
        <v>7</v>
      </c>
      <c r="C428" s="1">
        <f>NominalPrice!C428/Deflator!J428</f>
        <v>4.5994385970683338E-2</v>
      </c>
      <c r="D428" s="1">
        <f>NominalPrice!H428/Deflator!J428</f>
        <v>4.8294539583703167E-2</v>
      </c>
      <c r="E428" s="1">
        <f>NominalPrice!E428/Deflator!J428</f>
        <v>3.7592192581174792E-2</v>
      </c>
      <c r="F428" s="1">
        <f>NominalPrice!F428/Deflator!J428</f>
        <v>6.5118270365654707E-2</v>
      </c>
      <c r="G428" s="1">
        <f>NominalPrice!G428/Deflator!J428</f>
        <v>0</v>
      </c>
      <c r="H428" s="1">
        <f>NominalPrice!H428/Deflator!J428</f>
        <v>4.8294539583703167E-2</v>
      </c>
      <c r="I428" s="1"/>
      <c r="J428" s="1"/>
    </row>
    <row r="429" spans="1:10" x14ac:dyDescent="0.2">
      <c r="A429">
        <f t="shared" si="8"/>
        <v>2025</v>
      </c>
      <c r="B429">
        <f t="shared" si="9"/>
        <v>8</v>
      </c>
      <c r="C429" s="1">
        <f>NominalPrice!C429/Deflator!J429</f>
        <v>4.6068640063652813E-2</v>
      </c>
      <c r="D429" s="1">
        <f>NominalPrice!H429/Deflator!J429</f>
        <v>4.8601355995110555E-2</v>
      </c>
      <c r="E429" s="1">
        <f>NominalPrice!E429/Deflator!J429</f>
        <v>3.7747414562690061E-2</v>
      </c>
      <c r="F429" s="1">
        <f>NominalPrice!F429/Deflator!J429</f>
        <v>6.5021598835161704E-2</v>
      </c>
      <c r="G429" s="1">
        <f>NominalPrice!G429/Deflator!J429</f>
        <v>0</v>
      </c>
      <c r="H429" s="1">
        <f>NominalPrice!H429/Deflator!J429</f>
        <v>4.8601355995110555E-2</v>
      </c>
      <c r="I429" s="1"/>
      <c r="J429" s="1"/>
    </row>
    <row r="430" spans="1:10" x14ac:dyDescent="0.2">
      <c r="A430">
        <f t="shared" si="8"/>
        <v>2025</v>
      </c>
      <c r="B430">
        <f t="shared" si="9"/>
        <v>9</v>
      </c>
      <c r="C430" s="1">
        <f>NominalPrice!C430/Deflator!J430</f>
        <v>4.5926410190803631E-2</v>
      </c>
      <c r="D430" s="1">
        <f>NominalPrice!H430/Deflator!J430</f>
        <v>4.8327390915368959E-2</v>
      </c>
      <c r="E430" s="1">
        <f>NominalPrice!E430/Deflator!J430</f>
        <v>3.8369812536105205E-2</v>
      </c>
      <c r="F430" s="1">
        <f>NominalPrice!F430/Deflator!J430</f>
        <v>6.518259625622827E-2</v>
      </c>
      <c r="G430" s="1">
        <f>NominalPrice!G430/Deflator!J430</f>
        <v>0</v>
      </c>
      <c r="H430" s="1">
        <f>NominalPrice!H430/Deflator!J430</f>
        <v>4.8327390915368959E-2</v>
      </c>
      <c r="I430" s="1"/>
      <c r="J430" s="1"/>
    </row>
    <row r="431" spans="1:10" x14ac:dyDescent="0.2">
      <c r="A431">
        <f t="shared" si="8"/>
        <v>2025</v>
      </c>
      <c r="B431">
        <f t="shared" si="9"/>
        <v>10</v>
      </c>
      <c r="C431" s="1">
        <f>NominalPrice!C431/Deflator!J431</f>
        <v>4.6582956900144093E-2</v>
      </c>
      <c r="D431" s="1">
        <f>NominalPrice!H431/Deflator!J431</f>
        <v>4.9058886733859344E-2</v>
      </c>
      <c r="E431" s="1">
        <f>NominalPrice!E431/Deflator!J431</f>
        <v>3.7438064560891167E-2</v>
      </c>
      <c r="F431" s="1">
        <f>NominalPrice!F431/Deflator!J431</f>
        <v>6.5593231863479831E-2</v>
      </c>
      <c r="G431" s="1">
        <f>NominalPrice!G431/Deflator!J431</f>
        <v>0</v>
      </c>
      <c r="H431" s="1">
        <f>NominalPrice!H431/Deflator!J431</f>
        <v>4.9058886733859344E-2</v>
      </c>
      <c r="I431" s="1"/>
      <c r="J431" s="1"/>
    </row>
    <row r="432" spans="1:10" x14ac:dyDescent="0.2">
      <c r="A432">
        <f t="shared" si="8"/>
        <v>2025</v>
      </c>
      <c r="B432">
        <f t="shared" si="9"/>
        <v>11</v>
      </c>
      <c r="C432" s="1">
        <f>NominalPrice!C432/Deflator!J432</f>
        <v>4.7135522669447989E-2</v>
      </c>
      <c r="D432" s="1">
        <f>NominalPrice!H432/Deflator!J432</f>
        <v>4.9660794075236117E-2</v>
      </c>
      <c r="E432" s="1">
        <f>NominalPrice!E432/Deflator!J432</f>
        <v>3.6296061230734401E-2</v>
      </c>
      <c r="F432" s="1">
        <f>NominalPrice!F432/Deflator!J432</f>
        <v>6.6844284626046649E-2</v>
      </c>
      <c r="G432" s="1">
        <f>NominalPrice!G432/Deflator!J432</f>
        <v>0</v>
      </c>
      <c r="H432" s="1">
        <f>NominalPrice!H432/Deflator!J432</f>
        <v>4.9660794075236117E-2</v>
      </c>
      <c r="I432" s="1"/>
      <c r="J432" s="1"/>
    </row>
    <row r="433" spans="1:10" x14ac:dyDescent="0.2">
      <c r="A433">
        <f t="shared" si="8"/>
        <v>2025</v>
      </c>
      <c r="B433">
        <f t="shared" si="9"/>
        <v>12</v>
      </c>
      <c r="C433" s="1">
        <f>NominalPrice!C433/Deflator!J433</f>
        <v>4.7111933950496107E-2</v>
      </c>
      <c r="D433" s="1">
        <f>NominalPrice!H433/Deflator!J433</f>
        <v>4.9547873294005847E-2</v>
      </c>
      <c r="E433" s="1">
        <f>NominalPrice!E433/Deflator!J433</f>
        <v>3.6464225562852136E-2</v>
      </c>
      <c r="F433" s="1">
        <f>NominalPrice!F433/Deflator!J433</f>
        <v>6.7048951378696417E-2</v>
      </c>
      <c r="G433" s="1">
        <f>NominalPrice!G433/Deflator!J433</f>
        <v>0</v>
      </c>
      <c r="H433" s="1">
        <f>NominalPrice!H433/Deflator!J433</f>
        <v>4.9547873294005847E-2</v>
      </c>
      <c r="I433" s="1"/>
      <c r="J433" s="1"/>
    </row>
    <row r="434" spans="1:10" x14ac:dyDescent="0.2">
      <c r="A434">
        <f t="shared" si="8"/>
        <v>2026</v>
      </c>
      <c r="B434">
        <f t="shared" si="9"/>
        <v>1</v>
      </c>
      <c r="C434" s="1">
        <f>NominalPrice!C434/Deflator!J434</f>
        <v>4.6108128095319174E-2</v>
      </c>
      <c r="D434" s="1">
        <f>NominalPrice!H434/Deflator!J434</f>
        <v>4.882393507464463E-2</v>
      </c>
      <c r="E434" s="1">
        <f>NominalPrice!E434/Deflator!J434</f>
        <v>3.5777890182232742E-2</v>
      </c>
      <c r="F434" s="1">
        <f>NominalPrice!F434/Deflator!J434</f>
        <v>6.5399665146871039E-2</v>
      </c>
      <c r="G434" s="1">
        <f>NominalPrice!G434/Deflator!J434</f>
        <v>0</v>
      </c>
      <c r="H434" s="1">
        <f>NominalPrice!H434/Deflator!J434</f>
        <v>4.882393507464463E-2</v>
      </c>
      <c r="I434" s="1"/>
      <c r="J434" s="1"/>
    </row>
    <row r="435" spans="1:10" x14ac:dyDescent="0.2">
      <c r="A435">
        <f t="shared" si="8"/>
        <v>2026</v>
      </c>
      <c r="B435">
        <f t="shared" si="9"/>
        <v>2</v>
      </c>
      <c r="C435" s="1">
        <f>NominalPrice!C435/Deflator!J435</f>
        <v>4.7162968634080316E-2</v>
      </c>
      <c r="D435" s="1">
        <f>NominalPrice!H435/Deflator!J435</f>
        <v>4.9777933397420891E-2</v>
      </c>
      <c r="E435" s="1">
        <f>NominalPrice!E435/Deflator!J435</f>
        <v>3.5409339191925439E-2</v>
      </c>
      <c r="F435" s="1">
        <f>NominalPrice!F435/Deflator!J435</f>
        <v>6.607287057525929E-2</v>
      </c>
      <c r="G435" s="1">
        <f>NominalPrice!G435/Deflator!J435</f>
        <v>0</v>
      </c>
      <c r="H435" s="1">
        <f>NominalPrice!H435/Deflator!J435</f>
        <v>4.9777933397420891E-2</v>
      </c>
      <c r="I435" s="1"/>
      <c r="J435" s="1"/>
    </row>
    <row r="436" spans="1:10" x14ac:dyDescent="0.2">
      <c r="A436">
        <f t="shared" si="8"/>
        <v>2026</v>
      </c>
      <c r="B436">
        <f t="shared" si="9"/>
        <v>3</v>
      </c>
      <c r="C436" s="1">
        <f>NominalPrice!C436/Deflator!J436</f>
        <v>4.6756376624866272E-2</v>
      </c>
      <c r="D436" s="1">
        <f>NominalPrice!H436/Deflator!J436</f>
        <v>4.9443575720147598E-2</v>
      </c>
      <c r="E436" s="1">
        <f>NominalPrice!E436/Deflator!J436</f>
        <v>3.5301278177772115E-2</v>
      </c>
      <c r="F436" s="1">
        <f>NominalPrice!F436/Deflator!J436</f>
        <v>6.6310974378351997E-2</v>
      </c>
      <c r="G436" s="1">
        <f>NominalPrice!G436/Deflator!J436</f>
        <v>0</v>
      </c>
      <c r="H436" s="1">
        <f>NominalPrice!H436/Deflator!J436</f>
        <v>4.9443575720147598E-2</v>
      </c>
      <c r="I436" s="1"/>
      <c r="J436" s="1"/>
    </row>
    <row r="437" spans="1:10" x14ac:dyDescent="0.2">
      <c r="A437">
        <f t="shared" si="8"/>
        <v>2026</v>
      </c>
      <c r="B437">
        <f t="shared" si="9"/>
        <v>4</v>
      </c>
      <c r="C437" s="1">
        <f>NominalPrice!C437/Deflator!J437</f>
        <v>4.6434041867670264E-2</v>
      </c>
      <c r="D437" s="1">
        <f>NominalPrice!H437/Deflator!J437</f>
        <v>4.9157145390962262E-2</v>
      </c>
      <c r="E437" s="1">
        <f>NominalPrice!E437/Deflator!J437</f>
        <v>3.608490901644755E-2</v>
      </c>
      <c r="F437" s="1">
        <f>NominalPrice!F437/Deflator!J437</f>
        <v>6.6222686500175265E-2</v>
      </c>
      <c r="G437" s="1">
        <f>NominalPrice!G437/Deflator!J437</f>
        <v>0</v>
      </c>
      <c r="H437" s="1">
        <f>NominalPrice!H437/Deflator!J437</f>
        <v>4.9157145390962262E-2</v>
      </c>
      <c r="I437" s="1"/>
      <c r="J437" s="1"/>
    </row>
    <row r="438" spans="1:10" x14ac:dyDescent="0.2">
      <c r="A438">
        <f t="shared" si="8"/>
        <v>2026</v>
      </c>
      <c r="B438">
        <f t="shared" si="9"/>
        <v>5</v>
      </c>
      <c r="C438" s="1">
        <f>NominalPrice!C438/Deflator!J438</f>
        <v>4.6256634718270871E-2</v>
      </c>
      <c r="D438" s="1">
        <f>NominalPrice!H438/Deflator!J438</f>
        <v>4.8921551939037654E-2</v>
      </c>
      <c r="E438" s="1">
        <f>NominalPrice!E438/Deflator!J438</f>
        <v>3.5697155335296903E-2</v>
      </c>
      <c r="F438" s="1">
        <f>NominalPrice!F438/Deflator!J438</f>
        <v>6.5395782051085233E-2</v>
      </c>
      <c r="G438" s="1">
        <f>NominalPrice!G438/Deflator!J438</f>
        <v>0</v>
      </c>
      <c r="H438" s="1">
        <f>NominalPrice!H438/Deflator!J438</f>
        <v>4.8921551939037654E-2</v>
      </c>
      <c r="I438" s="1"/>
      <c r="J438" s="1"/>
    </row>
    <row r="439" spans="1:10" x14ac:dyDescent="0.2">
      <c r="A439">
        <f t="shared" si="8"/>
        <v>2026</v>
      </c>
      <c r="B439">
        <f t="shared" si="9"/>
        <v>6</v>
      </c>
      <c r="C439" s="1">
        <f>NominalPrice!C439/Deflator!J439</f>
        <v>4.5120187380795797E-2</v>
      </c>
      <c r="D439" s="1">
        <f>NominalPrice!H439/Deflator!J439</f>
        <v>4.7908092528193454E-2</v>
      </c>
      <c r="E439" s="1">
        <f>NominalPrice!E439/Deflator!J439</f>
        <v>3.5940793161806449E-2</v>
      </c>
      <c r="F439" s="1">
        <f>NominalPrice!F439/Deflator!J439</f>
        <v>6.4043409315970107E-2</v>
      </c>
      <c r="G439" s="1">
        <f>NominalPrice!G439/Deflator!J439</f>
        <v>0</v>
      </c>
      <c r="H439" s="1">
        <f>NominalPrice!H439/Deflator!J439</f>
        <v>4.7908092528193454E-2</v>
      </c>
      <c r="I439" s="1"/>
      <c r="J439" s="1"/>
    </row>
    <row r="440" spans="1:10" x14ac:dyDescent="0.2">
      <c r="A440">
        <f t="shared" si="8"/>
        <v>2026</v>
      </c>
      <c r="B440">
        <f t="shared" si="9"/>
        <v>7</v>
      </c>
      <c r="C440" s="1">
        <f>NominalPrice!C440/Deflator!J440</f>
        <v>4.4854761336939136E-2</v>
      </c>
      <c r="D440" s="1">
        <f>NominalPrice!H440/Deflator!J440</f>
        <v>4.7299255175669304E-2</v>
      </c>
      <c r="E440" s="1">
        <f>NominalPrice!E440/Deflator!J440</f>
        <v>3.6451120082615411E-2</v>
      </c>
      <c r="F440" s="1">
        <f>NominalPrice!F440/Deflator!J440</f>
        <v>6.3740505357753038E-2</v>
      </c>
      <c r="G440" s="1">
        <f>NominalPrice!G440/Deflator!J440</f>
        <v>0</v>
      </c>
      <c r="H440" s="1">
        <f>NominalPrice!H440/Deflator!J440</f>
        <v>4.7299255175669304E-2</v>
      </c>
      <c r="I440" s="1"/>
      <c r="J440" s="1"/>
    </row>
    <row r="441" spans="1:10" x14ac:dyDescent="0.2">
      <c r="A441">
        <f t="shared" si="8"/>
        <v>2026</v>
      </c>
      <c r="B441">
        <f t="shared" si="9"/>
        <v>8</v>
      </c>
      <c r="C441" s="1">
        <f>NominalPrice!C441/Deflator!J441</f>
        <v>4.4919842329163934E-2</v>
      </c>
      <c r="D441" s="1">
        <f>NominalPrice!H441/Deflator!J441</f>
        <v>4.759197901575174E-2</v>
      </c>
      <c r="E441" s="1">
        <f>NominalPrice!E441/Deflator!J441</f>
        <v>3.6595656131246178E-2</v>
      </c>
      <c r="F441" s="1">
        <f>NominalPrice!F441/Deflator!J441</f>
        <v>6.3635490546123538E-2</v>
      </c>
      <c r="G441" s="1">
        <f>NominalPrice!G441/Deflator!J441</f>
        <v>0</v>
      </c>
      <c r="H441" s="1">
        <f>NominalPrice!H441/Deflator!J441</f>
        <v>4.759197901575174E-2</v>
      </c>
      <c r="I441" s="1"/>
      <c r="J441" s="1"/>
    </row>
    <row r="442" spans="1:10" x14ac:dyDescent="0.2">
      <c r="A442">
        <f t="shared" si="8"/>
        <v>2026</v>
      </c>
      <c r="B442">
        <f t="shared" si="9"/>
        <v>9</v>
      </c>
      <c r="C442" s="1">
        <f>NominalPrice!C442/Deflator!J442</f>
        <v>4.4774193153110237E-2</v>
      </c>
      <c r="D442" s="1">
        <f>NominalPrice!H442/Deflator!J442</f>
        <v>4.7316342226248774E-2</v>
      </c>
      <c r="E442" s="1">
        <f>NominalPrice!E442/Deflator!J442</f>
        <v>3.7193276754782963E-2</v>
      </c>
      <c r="F442" s="1">
        <f>NominalPrice!F442/Deflator!J442</f>
        <v>6.3783132397641593E-2</v>
      </c>
      <c r="G442" s="1">
        <f>NominalPrice!G442/Deflator!J442</f>
        <v>0</v>
      </c>
      <c r="H442" s="1">
        <f>NominalPrice!H442/Deflator!J442</f>
        <v>4.7316342226248774E-2</v>
      </c>
      <c r="I442" s="1"/>
      <c r="J442" s="1"/>
    </row>
    <row r="443" spans="1:10" x14ac:dyDescent="0.2">
      <c r="A443">
        <f t="shared" si="8"/>
        <v>2026</v>
      </c>
      <c r="B443">
        <f t="shared" si="9"/>
        <v>10</v>
      </c>
      <c r="C443" s="1">
        <f>NominalPrice!C443/Deflator!J443</f>
        <v>4.5408749911650795E-2</v>
      </c>
      <c r="D443" s="1">
        <f>NominalPrice!H443/Deflator!J443</f>
        <v>4.8026698117314442E-2</v>
      </c>
      <c r="E443" s="1">
        <f>NominalPrice!E443/Deflator!J443</f>
        <v>3.6285689410825397E-2</v>
      </c>
      <c r="F443" s="1">
        <f>NominalPrice!F443/Deflator!J443</f>
        <v>6.4177152584222102E-2</v>
      </c>
      <c r="G443" s="1">
        <f>NominalPrice!G443/Deflator!J443</f>
        <v>0</v>
      </c>
      <c r="H443" s="1">
        <f>NominalPrice!H443/Deflator!J443</f>
        <v>4.8026698117314442E-2</v>
      </c>
      <c r="I443" s="1"/>
      <c r="J443" s="1"/>
    </row>
    <row r="444" spans="1:10" x14ac:dyDescent="0.2">
      <c r="A444">
        <f t="shared" si="8"/>
        <v>2026</v>
      </c>
      <c r="B444">
        <f t="shared" si="9"/>
        <v>11</v>
      </c>
      <c r="C444" s="1">
        <f>NominalPrice!C444/Deflator!J444</f>
        <v>4.5943157200495972E-2</v>
      </c>
      <c r="D444" s="1">
        <f>NominalPrice!H444/Deflator!J444</f>
        <v>4.8611465710321031E-2</v>
      </c>
      <c r="E444" s="1">
        <f>NominalPrice!E444/Deflator!J444</f>
        <v>3.5175599224095459E-2</v>
      </c>
      <c r="F444" s="1">
        <f>NominalPrice!F444/Deflator!J444</f>
        <v>6.5395175565359343E-2</v>
      </c>
      <c r="G444" s="1">
        <f>NominalPrice!G444/Deflator!J444</f>
        <v>0</v>
      </c>
      <c r="H444" s="1">
        <f>NominalPrice!H444/Deflator!J444</f>
        <v>4.8611465710321031E-2</v>
      </c>
      <c r="I444" s="1"/>
      <c r="J444" s="1"/>
    </row>
    <row r="445" spans="1:10" x14ac:dyDescent="0.2">
      <c r="A445">
        <f t="shared" si="8"/>
        <v>2026</v>
      </c>
      <c r="B445">
        <f t="shared" si="9"/>
        <v>12</v>
      </c>
      <c r="C445" s="1">
        <f>NominalPrice!C445/Deflator!J445</f>
        <v>4.5917707918570978E-2</v>
      </c>
      <c r="D445" s="1">
        <f>NominalPrice!H445/Deflator!J445</f>
        <v>4.8498335558043143E-2</v>
      </c>
      <c r="E445" s="1">
        <f>NominalPrice!E445/Deflator!J445</f>
        <v>3.5336681276661001E-2</v>
      </c>
      <c r="F445" s="1">
        <f>NominalPrice!F445/Deflator!J445</f>
        <v>6.5591895236947917E-2</v>
      </c>
      <c r="G445" s="1">
        <f>NominalPrice!G445/Deflator!J445</f>
        <v>0</v>
      </c>
      <c r="H445" s="1">
        <f>NominalPrice!H445/Deflator!J445</f>
        <v>4.8498335558043143E-2</v>
      </c>
      <c r="I445" s="1"/>
      <c r="J445" s="1"/>
    </row>
    <row r="446" spans="1:10" x14ac:dyDescent="0.2">
      <c r="A446">
        <f t="shared" si="8"/>
        <v>2027</v>
      </c>
      <c r="B446">
        <f t="shared" si="9"/>
        <v>1</v>
      </c>
      <c r="C446" s="1">
        <f>NominalPrice!C446/Deflator!J446</f>
        <v>4.5331241038834215E-2</v>
      </c>
      <c r="D446" s="1">
        <f>NominalPrice!H446/Deflator!J446</f>
        <v>4.8173878497737285E-2</v>
      </c>
      <c r="E446" s="1">
        <f>NominalPrice!E446/Deflator!J446</f>
        <v>3.5067608348029307E-2</v>
      </c>
      <c r="F446" s="1">
        <f>NominalPrice!F446/Deflator!J446</f>
        <v>6.4367412088225398E-2</v>
      </c>
      <c r="G446" s="1">
        <f>NominalPrice!G446/Deflator!J446</f>
        <v>0</v>
      </c>
      <c r="H446" s="1">
        <f>NominalPrice!H446/Deflator!J446</f>
        <v>4.8173878497737285E-2</v>
      </c>
      <c r="I446" s="1"/>
      <c r="J446" s="1"/>
    </row>
    <row r="447" spans="1:10" x14ac:dyDescent="0.2">
      <c r="A447">
        <f t="shared" si="8"/>
        <v>2027</v>
      </c>
      <c r="B447">
        <f t="shared" si="9"/>
        <v>2</v>
      </c>
      <c r="C447" s="1">
        <f>NominalPrice!C447/Deflator!J447</f>
        <v>4.6368224810284756E-2</v>
      </c>
      <c r="D447" s="1">
        <f>NominalPrice!H447/Deflator!J447</f>
        <v>4.9115086550091266E-2</v>
      </c>
      <c r="E447" s="1">
        <f>NominalPrice!E447/Deflator!J447</f>
        <v>3.4706311528108796E-2</v>
      </c>
      <c r="F447" s="1">
        <f>NominalPrice!F447/Deflator!J447</f>
        <v>6.5029874689443282E-2</v>
      </c>
      <c r="G447" s="1">
        <f>NominalPrice!G447/Deflator!J447</f>
        <v>0</v>
      </c>
      <c r="H447" s="1">
        <f>NominalPrice!H447/Deflator!J447</f>
        <v>4.9115086550091266E-2</v>
      </c>
      <c r="I447" s="1"/>
      <c r="J447" s="1"/>
    </row>
    <row r="448" spans="1:10" x14ac:dyDescent="0.2">
      <c r="A448">
        <f t="shared" si="8"/>
        <v>2027</v>
      </c>
      <c r="B448">
        <f t="shared" si="9"/>
        <v>3</v>
      </c>
      <c r="C448" s="1">
        <f>NominalPrice!C448/Deflator!J448</f>
        <v>4.5969036979154436E-2</v>
      </c>
      <c r="D448" s="1">
        <f>NominalPrice!H448/Deflator!J448</f>
        <v>4.8785767762230869E-2</v>
      </c>
      <c r="E448" s="1">
        <f>NominalPrice!E448/Deflator!J448</f>
        <v>3.4600811999057624E-2</v>
      </c>
      <c r="F448" s="1">
        <f>NominalPrice!F448/Deflator!J448</f>
        <v>6.5265004583725458E-2</v>
      </c>
      <c r="G448" s="1">
        <f>NominalPrice!G448/Deflator!J448</f>
        <v>0</v>
      </c>
      <c r="H448" s="1">
        <f>NominalPrice!H448/Deflator!J448</f>
        <v>4.8785767762230869E-2</v>
      </c>
      <c r="I448" s="1"/>
      <c r="J448" s="1"/>
    </row>
    <row r="449" spans="1:10" x14ac:dyDescent="0.2">
      <c r="A449">
        <f t="shared" si="8"/>
        <v>2027</v>
      </c>
      <c r="B449">
        <f t="shared" si="9"/>
        <v>4</v>
      </c>
      <c r="C449" s="1">
        <f>NominalPrice!C449/Deflator!J449</f>
        <v>4.5653383485215006E-2</v>
      </c>
      <c r="D449" s="1">
        <f>NominalPrice!H449/Deflator!J449</f>
        <v>4.8504479846183626E-2</v>
      </c>
      <c r="E449" s="1">
        <f>NominalPrice!E449/Deflator!J449</f>
        <v>3.5369864704032083E-2</v>
      </c>
      <c r="F449" s="1">
        <f>NominalPrice!F449/Deflator!J449</f>
        <v>6.5179898835906955E-2</v>
      </c>
      <c r="G449" s="1">
        <f>NominalPrice!G449/Deflator!J449</f>
        <v>0</v>
      </c>
      <c r="H449" s="1">
        <f>NominalPrice!H449/Deflator!J449</f>
        <v>4.8504479846183626E-2</v>
      </c>
      <c r="I449" s="1"/>
      <c r="J449" s="1"/>
    </row>
    <row r="450" spans="1:10" x14ac:dyDescent="0.2">
      <c r="A450">
        <f t="shared" si="8"/>
        <v>2027</v>
      </c>
      <c r="B450">
        <f t="shared" si="9"/>
        <v>5</v>
      </c>
      <c r="C450" s="1">
        <f>NominalPrice!C450/Deflator!J450</f>
        <v>4.5480939985979699E-2</v>
      </c>
      <c r="D450" s="1">
        <f>NominalPrice!H450/Deflator!J450</f>
        <v>4.8274117108034809E-2</v>
      </c>
      <c r="E450" s="1">
        <f>NominalPrice!E450/Deflator!J450</f>
        <v>3.4991318738592903E-2</v>
      </c>
      <c r="F450" s="1">
        <f>NominalPrice!F450/Deflator!J450</f>
        <v>6.4368819147780851E-2</v>
      </c>
      <c r="G450" s="1">
        <f>NominalPrice!G450/Deflator!J450</f>
        <v>0</v>
      </c>
      <c r="H450" s="1">
        <f>NominalPrice!H450/Deflator!J450</f>
        <v>4.8274117108034809E-2</v>
      </c>
      <c r="I450" s="1"/>
      <c r="J450" s="1"/>
    </row>
    <row r="451" spans="1:10" x14ac:dyDescent="0.2">
      <c r="A451">
        <f t="shared" si="8"/>
        <v>2027</v>
      </c>
      <c r="B451">
        <f t="shared" si="9"/>
        <v>6</v>
      </c>
      <c r="C451" s="1">
        <f>NominalPrice!C451/Deflator!J451</f>
        <v>4.4366172866752165E-2</v>
      </c>
      <c r="D451" s="1">
        <f>NominalPrice!H451/Deflator!J451</f>
        <v>4.7276864739741485E-2</v>
      </c>
      <c r="E451" s="1">
        <f>NominalPrice!E451/Deflator!J451</f>
        <v>3.5232221892040887E-2</v>
      </c>
      <c r="F451" s="1">
        <f>NominalPrice!F451/Deflator!J451</f>
        <v>6.3041410514217536E-2</v>
      </c>
      <c r="G451" s="1">
        <f>NominalPrice!G451/Deflator!J451</f>
        <v>0</v>
      </c>
      <c r="H451" s="1">
        <f>NominalPrice!H451/Deflator!J451</f>
        <v>4.7276864739741485E-2</v>
      </c>
      <c r="I451" s="1"/>
      <c r="J451" s="1"/>
    </row>
    <row r="452" spans="1:10" x14ac:dyDescent="0.2">
      <c r="A452">
        <f t="shared" si="8"/>
        <v>2027</v>
      </c>
      <c r="B452">
        <f t="shared" si="9"/>
        <v>7</v>
      </c>
      <c r="C452" s="1">
        <f>NominalPrice!C452/Deflator!J452</f>
        <v>4.4107567980762666E-2</v>
      </c>
      <c r="D452" s="1">
        <f>NominalPrice!H452/Deflator!J452</f>
        <v>4.6678573921811961E-2</v>
      </c>
      <c r="E452" s="1">
        <f>NominalPrice!E452/Deflator!J452</f>
        <v>3.5734420434859741E-2</v>
      </c>
      <c r="F452" s="1">
        <f>NominalPrice!F452/Deflator!J452</f>
        <v>6.2746639328514014E-2</v>
      </c>
      <c r="G452" s="1">
        <f>NominalPrice!G452/Deflator!J452</f>
        <v>0</v>
      </c>
      <c r="H452" s="1">
        <f>NominalPrice!H452/Deflator!J452</f>
        <v>4.6678573921811961E-2</v>
      </c>
      <c r="I452" s="1"/>
      <c r="J452" s="1"/>
    </row>
    <row r="453" spans="1:10" x14ac:dyDescent="0.2">
      <c r="A453">
        <f t="shared" si="8"/>
        <v>2027</v>
      </c>
      <c r="B453">
        <f t="shared" si="9"/>
        <v>8</v>
      </c>
      <c r="C453" s="1">
        <f>NominalPrice!C453/Deflator!J453</f>
        <v>4.4172948850295379E-2</v>
      </c>
      <c r="D453" s="1">
        <f>NominalPrice!H453/Deflator!J453</f>
        <v>4.6968928115651509E-2</v>
      </c>
      <c r="E453" s="1">
        <f>NominalPrice!E453/Deflator!J453</f>
        <v>3.5877238708942778E-2</v>
      </c>
      <c r="F453" s="1">
        <f>NominalPrice!F453/Deflator!J453</f>
        <v>6.2645224710253883E-2</v>
      </c>
      <c r="G453" s="1">
        <f>NominalPrice!G453/Deflator!J453</f>
        <v>0</v>
      </c>
      <c r="H453" s="1">
        <f>NominalPrice!H453/Deflator!J453</f>
        <v>4.6968928115651509E-2</v>
      </c>
      <c r="I453" s="1"/>
      <c r="J453" s="1"/>
    </row>
    <row r="454" spans="1:10" x14ac:dyDescent="0.2">
      <c r="A454">
        <f t="shared" si="8"/>
        <v>2027</v>
      </c>
      <c r="B454">
        <f t="shared" si="9"/>
        <v>9</v>
      </c>
      <c r="C454" s="1">
        <f>NominalPrice!C454/Deflator!J454</f>
        <v>4.4029421459191816E-2</v>
      </c>
      <c r="D454" s="1">
        <f>NominalPrice!H454/Deflator!J454</f>
        <v>4.6696581697068786E-2</v>
      </c>
      <c r="E454" s="1">
        <f>NominalPrice!E454/Deflator!J454</f>
        <v>3.6462878898169883E-2</v>
      </c>
      <c r="F454" s="1">
        <f>NominalPrice!F454/Deflator!J454</f>
        <v>6.2790141256045567E-2</v>
      </c>
      <c r="G454" s="1">
        <f>NominalPrice!G454/Deflator!J454</f>
        <v>0</v>
      </c>
      <c r="H454" s="1">
        <f>NominalPrice!H454/Deflator!J454</f>
        <v>4.6696581697068786E-2</v>
      </c>
      <c r="I454" s="1"/>
      <c r="J454" s="1"/>
    </row>
    <row r="455" spans="1:10" x14ac:dyDescent="0.2">
      <c r="A455">
        <f t="shared" si="8"/>
        <v>2027</v>
      </c>
      <c r="B455">
        <f t="shared" si="9"/>
        <v>10</v>
      </c>
      <c r="C455" s="1">
        <f>NominalPrice!C455/Deflator!J455</f>
        <v>4.4651719680602178E-2</v>
      </c>
      <c r="D455" s="1">
        <f>NominalPrice!H455/Deflator!J455</f>
        <v>4.7395825147889967E-2</v>
      </c>
      <c r="E455" s="1">
        <f>NominalPrice!E455/Deflator!J455</f>
        <v>3.5571757690094193E-2</v>
      </c>
      <c r="F455" s="1">
        <f>NominalPrice!F455/Deflator!J455</f>
        <v>6.317561724946838E-2</v>
      </c>
      <c r="G455" s="1">
        <f>NominalPrice!G455/Deflator!J455</f>
        <v>0</v>
      </c>
      <c r="H455" s="1">
        <f>NominalPrice!H455/Deflator!J455</f>
        <v>4.7395825147889967E-2</v>
      </c>
      <c r="I455" s="1"/>
      <c r="J455" s="1"/>
    </row>
    <row r="456" spans="1:10" x14ac:dyDescent="0.2">
      <c r="A456">
        <f t="shared" si="8"/>
        <v>2027</v>
      </c>
      <c r="B456">
        <f t="shared" si="9"/>
        <v>11</v>
      </c>
      <c r="C456" s="1">
        <f>NominalPrice!C456/Deflator!J456</f>
        <v>4.5175265714359467E-2</v>
      </c>
      <c r="D456" s="1">
        <f>NominalPrice!H456/Deflator!J456</f>
        <v>4.7970838609805715E-2</v>
      </c>
      <c r="E456" s="1">
        <f>NominalPrice!E456/Deflator!J456</f>
        <v>3.4482018980226944E-2</v>
      </c>
      <c r="F456" s="1">
        <f>NominalPrice!F456/Deflator!J456</f>
        <v>6.4371850678081224E-2</v>
      </c>
      <c r="G456" s="1">
        <f>NominalPrice!G456/Deflator!J456</f>
        <v>0</v>
      </c>
      <c r="H456" s="1">
        <f>NominalPrice!H456/Deflator!J456</f>
        <v>4.7970838609805715E-2</v>
      </c>
      <c r="I456" s="1"/>
      <c r="J456" s="1"/>
    </row>
    <row r="457" spans="1:10" x14ac:dyDescent="0.2">
      <c r="A457">
        <f t="shared" si="8"/>
        <v>2027</v>
      </c>
      <c r="B457">
        <f t="shared" si="9"/>
        <v>12</v>
      </c>
      <c r="C457" s="1">
        <f>NominalPrice!C457/Deflator!J457</f>
        <v>4.5148438010429233E-2</v>
      </c>
      <c r="D457" s="1">
        <f>NominalPrice!H457/Deflator!J457</f>
        <v>4.7857287340861705E-2</v>
      </c>
      <c r="E457" s="1">
        <f>NominalPrice!E457/Deflator!J457</f>
        <v>3.4638540986527508E-2</v>
      </c>
      <c r="F457" s="1">
        <f>NominalPrice!F457/Deflator!J457</f>
        <v>6.4562912585388987E-2</v>
      </c>
      <c r="G457" s="1">
        <f>NominalPrice!G457/Deflator!J457</f>
        <v>0</v>
      </c>
      <c r="H457" s="1">
        <f>NominalPrice!H457/Deflator!J457</f>
        <v>4.7857287340861705E-2</v>
      </c>
      <c r="I457" s="1"/>
      <c r="J457" s="1"/>
    </row>
    <row r="458" spans="1:10" x14ac:dyDescent="0.2">
      <c r="A458">
        <f t="shared" si="8"/>
        <v>2028</v>
      </c>
      <c r="B458">
        <f t="shared" si="9"/>
        <v>1</v>
      </c>
      <c r="C458" s="1">
        <f>NominalPrice!C458/Deflator!J458</f>
        <v>4.4391415067918383E-2</v>
      </c>
      <c r="D458" s="1">
        <f>NominalPrice!H458/Deflator!J458</f>
        <v>4.7370664823608147E-2</v>
      </c>
      <c r="E458" s="1">
        <f>NominalPrice!E458/Deflator!J458</f>
        <v>3.4318061819231881E-2</v>
      </c>
      <c r="F458" s="1">
        <f>NominalPrice!F458/Deflator!J458</f>
        <v>6.316065790417294E-2</v>
      </c>
      <c r="G458" s="1">
        <f>NominalPrice!G458/Deflator!J458</f>
        <v>0</v>
      </c>
      <c r="H458" s="1">
        <f>NominalPrice!H458/Deflator!J458</f>
        <v>4.7370664823608147E-2</v>
      </c>
      <c r="I458" s="1"/>
      <c r="J458" s="1"/>
    </row>
    <row r="459" spans="1:10" x14ac:dyDescent="0.2">
      <c r="A459">
        <f t="shared" si="8"/>
        <v>2028</v>
      </c>
      <c r="B459">
        <f t="shared" si="9"/>
        <v>2</v>
      </c>
      <c r="C459" s="1">
        <f>NominalPrice!C459/Deflator!J459</f>
        <v>4.540281186158824E-2</v>
      </c>
      <c r="D459" s="1">
        <f>NominalPrice!H459/Deflator!J459</f>
        <v>4.8291831993744157E-2</v>
      </c>
      <c r="E459" s="1">
        <f>NominalPrice!E459/Deflator!J459</f>
        <v>3.396142978775276E-2</v>
      </c>
      <c r="F459" s="1">
        <f>NominalPrice!F459/Deflator!J459</f>
        <v>6.3804956094884402E-2</v>
      </c>
      <c r="G459" s="1">
        <f>NominalPrice!G459/Deflator!J459</f>
        <v>0</v>
      </c>
      <c r="H459" s="1">
        <f>NominalPrice!H459/Deflator!J459</f>
        <v>4.8291831993744157E-2</v>
      </c>
      <c r="I459" s="1"/>
      <c r="J459" s="1"/>
    </row>
    <row r="460" spans="1:10" x14ac:dyDescent="0.2">
      <c r="A460">
        <f t="shared" si="8"/>
        <v>2028</v>
      </c>
      <c r="B460">
        <f t="shared" si="9"/>
        <v>3</v>
      </c>
      <c r="C460" s="1">
        <f>NominalPrice!C460/Deflator!J460</f>
        <v>4.5006622798784909E-2</v>
      </c>
      <c r="D460" s="1">
        <f>NominalPrice!H460/Deflator!J460</f>
        <v>4.7962371718349592E-2</v>
      </c>
      <c r="E460" s="1">
        <f>NominalPrice!E460/Deflator!J460</f>
        <v>3.3854198408742216E-2</v>
      </c>
      <c r="F460" s="1">
        <f>NominalPrice!F460/Deflator!J460</f>
        <v>6.4028099192674964E-2</v>
      </c>
      <c r="G460" s="1">
        <f>NominalPrice!G460/Deflator!J460</f>
        <v>0</v>
      </c>
      <c r="H460" s="1">
        <f>NominalPrice!H460/Deflator!J460</f>
        <v>4.7962371718349592E-2</v>
      </c>
      <c r="I460" s="1"/>
      <c r="J460" s="1"/>
    </row>
    <row r="461" spans="1:10" x14ac:dyDescent="0.2">
      <c r="A461">
        <f t="shared" si="8"/>
        <v>2028</v>
      </c>
      <c r="B461">
        <f t="shared" si="9"/>
        <v>4</v>
      </c>
      <c r="C461" s="1">
        <f>NominalPrice!C461/Deflator!J461</f>
        <v>4.4692492200177444E-2</v>
      </c>
      <c r="D461" s="1">
        <f>NominalPrice!H461/Deflator!J461</f>
        <v>4.7680405648808745E-2</v>
      </c>
      <c r="E461" s="1">
        <f>NominalPrice!E461/Deflator!J461</f>
        <v>3.4602719025323955E-2</v>
      </c>
      <c r="F461" s="1">
        <f>NominalPrice!F461/Deflator!J461</f>
        <v>6.3937330784366295E-2</v>
      </c>
      <c r="G461" s="1">
        <f>NominalPrice!G461/Deflator!J461</f>
        <v>0</v>
      </c>
      <c r="H461" s="1">
        <f>NominalPrice!H461/Deflator!J461</f>
        <v>4.7680405648808745E-2</v>
      </c>
      <c r="I461" s="1"/>
      <c r="J461" s="1"/>
    </row>
    <row r="462" spans="1:10" x14ac:dyDescent="0.2">
      <c r="A462">
        <f t="shared" si="8"/>
        <v>2028</v>
      </c>
      <c r="B462">
        <f t="shared" si="9"/>
        <v>5</v>
      </c>
      <c r="C462" s="1">
        <f>NominalPrice!C462/Deflator!J462</f>
        <v>4.4518188782755548E-2</v>
      </c>
      <c r="D462" s="1">
        <f>NominalPrice!H462/Deflator!J462</f>
        <v>4.7448105983167087E-2</v>
      </c>
      <c r="E462" s="1">
        <f>NominalPrice!E462/Deflator!J462</f>
        <v>3.4228162845086757E-2</v>
      </c>
      <c r="F462" s="1">
        <f>NominalPrice!F462/Deflator!J462</f>
        <v>6.3133928360848413E-2</v>
      </c>
      <c r="G462" s="1">
        <f>NominalPrice!G462/Deflator!J462</f>
        <v>0</v>
      </c>
      <c r="H462" s="1">
        <f>NominalPrice!H462/Deflator!J462</f>
        <v>4.7448105983167087E-2</v>
      </c>
      <c r="I462" s="1"/>
      <c r="J462" s="1"/>
    </row>
    <row r="463" spans="1:10" x14ac:dyDescent="0.2">
      <c r="A463">
        <f t="shared" si="8"/>
        <v>2028</v>
      </c>
      <c r="B463">
        <f t="shared" si="9"/>
        <v>6</v>
      </c>
      <c r="C463" s="1">
        <f>NominalPrice!C463/Deflator!J463</f>
        <v>4.3421944950199479E-2</v>
      </c>
      <c r="D463" s="1">
        <f>NominalPrice!H463/Deflator!J463</f>
        <v>4.6462487761159924E-2</v>
      </c>
      <c r="E463" s="1">
        <f>NominalPrice!E463/Deflator!J463</f>
        <v>3.445978490229816E-2</v>
      </c>
      <c r="F463" s="1">
        <f>NominalPrice!F463/Deflator!J463</f>
        <v>6.1824760595551011E-2</v>
      </c>
      <c r="G463" s="1">
        <f>NominalPrice!G463/Deflator!J463</f>
        <v>0</v>
      </c>
      <c r="H463" s="1">
        <f>NominalPrice!H463/Deflator!J463</f>
        <v>4.6462487761159924E-2</v>
      </c>
      <c r="I463" s="1"/>
      <c r="J463" s="1"/>
    </row>
    <row r="464" spans="1:10" x14ac:dyDescent="0.2">
      <c r="A464">
        <f t="shared" si="8"/>
        <v>2028</v>
      </c>
      <c r="B464">
        <f t="shared" si="9"/>
        <v>7</v>
      </c>
      <c r="C464" s="1">
        <f>NominalPrice!C464/Deflator!J464</f>
        <v>4.3164345252557274E-2</v>
      </c>
      <c r="D464" s="1">
        <f>NominalPrice!H464/Deflator!J464</f>
        <v>4.5869722366562352E-2</v>
      </c>
      <c r="E464" s="1">
        <f>NominalPrice!E464/Deflator!J464</f>
        <v>3.4947330943031964E-2</v>
      </c>
      <c r="F464" s="1">
        <f>NominalPrice!F464/Deflator!J464</f>
        <v>6.1529265668438526E-2</v>
      </c>
      <c r="G464" s="1">
        <f>NominalPrice!G464/Deflator!J464</f>
        <v>0</v>
      </c>
      <c r="H464" s="1">
        <f>NominalPrice!H464/Deflator!J464</f>
        <v>4.5869722366562352E-2</v>
      </c>
      <c r="I464" s="1"/>
      <c r="J464" s="1"/>
    </row>
    <row r="465" spans="1:10" x14ac:dyDescent="0.2">
      <c r="A465">
        <f t="shared" si="8"/>
        <v>2028</v>
      </c>
      <c r="B465">
        <f t="shared" si="9"/>
        <v>8</v>
      </c>
      <c r="C465" s="1">
        <f>NominalPrice!C465/Deflator!J465</f>
        <v>4.3224357978264773E-2</v>
      </c>
      <c r="D465" s="1">
        <f>NominalPrice!H465/Deflator!J465</f>
        <v>4.6150806486733933E-2</v>
      </c>
      <c r="E465" s="1">
        <f>NominalPrice!E465/Deflator!J465</f>
        <v>3.5083781171558866E-2</v>
      </c>
      <c r="F465" s="1">
        <f>NominalPrice!F465/Deflator!J465</f>
        <v>6.1424177050176026E-2</v>
      </c>
      <c r="G465" s="1">
        <f>NominalPrice!G465/Deflator!J465</f>
        <v>0</v>
      </c>
      <c r="H465" s="1">
        <f>NominalPrice!H465/Deflator!J465</f>
        <v>4.6150806486733933E-2</v>
      </c>
      <c r="I465" s="1"/>
      <c r="J465" s="1"/>
    </row>
    <row r="466" spans="1:10" x14ac:dyDescent="0.2">
      <c r="A466">
        <f t="shared" ref="A466:A529" si="10">A454+1</f>
        <v>2028</v>
      </c>
      <c r="B466">
        <f t="shared" ref="B466:B529" si="11">B454</f>
        <v>9</v>
      </c>
      <c r="C466" s="1">
        <f>NominalPrice!C466/Deflator!J466</f>
        <v>4.3080840926947792E-2</v>
      </c>
      <c r="D466" s="1">
        <f>NominalPrice!H466/Deflator!J466</f>
        <v>4.5879932473793565E-2</v>
      </c>
      <c r="E466" s="1">
        <f>NominalPrice!E466/Deflator!J466</f>
        <v>3.5653927132059775E-2</v>
      </c>
      <c r="F466" s="1">
        <f>NominalPrice!F466/Deflator!J466</f>
        <v>6.1561879351947409E-2</v>
      </c>
      <c r="G466" s="1">
        <f>NominalPrice!G466/Deflator!J466</f>
        <v>0</v>
      </c>
      <c r="H466" s="1">
        <f>NominalPrice!H466/Deflator!J466</f>
        <v>4.5879932473793565E-2</v>
      </c>
      <c r="I466" s="1"/>
      <c r="J466" s="1"/>
    </row>
    <row r="467" spans="1:10" x14ac:dyDescent="0.2">
      <c r="A467">
        <f t="shared" si="10"/>
        <v>2028</v>
      </c>
      <c r="B467">
        <f t="shared" si="11"/>
        <v>10</v>
      </c>
      <c r="C467" s="1">
        <f>NominalPrice!C467/Deflator!J467</f>
        <v>4.3687302502650419E-2</v>
      </c>
      <c r="D467" s="1">
        <f>NominalPrice!H467/Deflator!J467</f>
        <v>4.6564357553115859E-2</v>
      </c>
      <c r="E467" s="1">
        <f>NominalPrice!E467/Deflator!J467</f>
        <v>3.4780641653802451E-2</v>
      </c>
      <c r="F467" s="1">
        <f>NominalPrice!F467/Deflator!J467</f>
        <v>6.1936370264973478E-2</v>
      </c>
      <c r="G467" s="1">
        <f>NominalPrice!G467/Deflator!J467</f>
        <v>0</v>
      </c>
      <c r="H467" s="1">
        <f>NominalPrice!H467/Deflator!J467</f>
        <v>4.6564357553115859E-2</v>
      </c>
      <c r="I467" s="1"/>
      <c r="J467" s="1"/>
    </row>
    <row r="468" spans="1:10" x14ac:dyDescent="0.2">
      <c r="A468">
        <f t="shared" si="10"/>
        <v>2028</v>
      </c>
      <c r="B468">
        <f t="shared" si="11"/>
        <v>11</v>
      </c>
      <c r="C468" s="1">
        <f>NominalPrice!C468/Deflator!J468</f>
        <v>4.4197354785842809E-2</v>
      </c>
      <c r="D468" s="1">
        <f>NominalPrice!H468/Deflator!J468</f>
        <v>4.7126952774037251E-2</v>
      </c>
      <c r="E468" s="1">
        <f>NominalPrice!E468/Deflator!J468</f>
        <v>3.3713471377171018E-2</v>
      </c>
      <c r="F468" s="1">
        <f>NominalPrice!F468/Deflator!J468</f>
        <v>6.310601746966879E-2</v>
      </c>
      <c r="G468" s="1">
        <f>NominalPrice!G468/Deflator!J468</f>
        <v>0</v>
      </c>
      <c r="H468" s="1">
        <f>NominalPrice!H468/Deflator!J468</f>
        <v>4.7126952774037251E-2</v>
      </c>
      <c r="I468" s="1"/>
      <c r="J468" s="1"/>
    </row>
    <row r="469" spans="1:10" x14ac:dyDescent="0.2">
      <c r="A469">
        <f t="shared" si="10"/>
        <v>2028</v>
      </c>
      <c r="B469">
        <f t="shared" si="11"/>
        <v>12</v>
      </c>
      <c r="C469" s="1">
        <f>NominalPrice!C469/Deflator!J469</f>
        <v>4.4169180672676257E-2</v>
      </c>
      <c r="D469" s="1">
        <f>NominalPrice!H469/Deflator!J469</f>
        <v>4.7013347814576202E-2</v>
      </c>
      <c r="E469" s="1">
        <f>NominalPrice!E469/Deflator!J469</f>
        <v>3.3865027196665197E-2</v>
      </c>
      <c r="F469" s="1">
        <f>NominalPrice!F469/Deflator!J469</f>
        <v>6.3290560824573752E-2</v>
      </c>
      <c r="G469" s="1">
        <f>NominalPrice!G469/Deflator!J469</f>
        <v>0</v>
      </c>
      <c r="H469" s="1">
        <f>NominalPrice!H469/Deflator!J469</f>
        <v>4.7013347814576202E-2</v>
      </c>
      <c r="I469" s="1"/>
      <c r="J469" s="1"/>
    </row>
    <row r="470" spans="1:10" x14ac:dyDescent="0.2">
      <c r="A470">
        <f t="shared" si="10"/>
        <v>2029</v>
      </c>
      <c r="B470">
        <f t="shared" si="11"/>
        <v>1</v>
      </c>
      <c r="C470" s="1">
        <f>NominalPrice!C470/Deflator!J470</f>
        <v>4.3426745428250924E-2</v>
      </c>
      <c r="D470" s="1">
        <f>NominalPrice!H470/Deflator!J470</f>
        <v>4.653334367103542E-2</v>
      </c>
      <c r="E470" s="1">
        <f>NominalPrice!E470/Deflator!J470</f>
        <v>3.3550289361621979E-2</v>
      </c>
      <c r="F470" s="1">
        <f>NominalPrice!F470/Deflator!J470</f>
        <v>6.1913328837385574E-2</v>
      </c>
      <c r="G470" s="1">
        <f>NominalPrice!G470/Deflator!J470</f>
        <v>0</v>
      </c>
      <c r="H470" s="1">
        <f>NominalPrice!H470/Deflator!J470</f>
        <v>4.653334367103542E-2</v>
      </c>
      <c r="I470" s="1"/>
      <c r="J470" s="1"/>
    </row>
    <row r="471" spans="1:10" x14ac:dyDescent="0.2">
      <c r="A471">
        <f t="shared" si="10"/>
        <v>2029</v>
      </c>
      <c r="B471">
        <f t="shared" si="11"/>
        <v>2</v>
      </c>
      <c r="C471" s="1">
        <f>NominalPrice!C471/Deflator!J471</f>
        <v>4.4416084241073246E-2</v>
      </c>
      <c r="D471" s="1">
        <f>NominalPrice!H471/Deflator!J471</f>
        <v>4.7438143624405578E-2</v>
      </c>
      <c r="E471" s="1">
        <f>NominalPrice!E471/Deflator!J471</f>
        <v>3.3201576699212462E-2</v>
      </c>
      <c r="F471" s="1">
        <f>NominalPrice!F471/Deflator!J471</f>
        <v>6.2544791399605462E-2</v>
      </c>
      <c r="G471" s="1">
        <f>NominalPrice!G471/Deflator!J471</f>
        <v>0</v>
      </c>
      <c r="H471" s="1">
        <f>NominalPrice!H471/Deflator!J471</f>
        <v>4.7438143624405578E-2</v>
      </c>
      <c r="I471" s="1"/>
      <c r="J471" s="1"/>
    </row>
    <row r="472" spans="1:10" x14ac:dyDescent="0.2">
      <c r="A472">
        <f t="shared" si="10"/>
        <v>2029</v>
      </c>
      <c r="B472">
        <f t="shared" si="11"/>
        <v>3</v>
      </c>
      <c r="C472" s="1">
        <f>NominalPrice!C472/Deflator!J472</f>
        <v>4.4029112225869346E-2</v>
      </c>
      <c r="D472" s="1">
        <f>NominalPrice!H472/Deflator!J472</f>
        <v>4.7115156749912589E-2</v>
      </c>
      <c r="E472" s="1">
        <f>NominalPrice!E472/Deflator!J472</f>
        <v>3.3097200633425597E-2</v>
      </c>
      <c r="F472" s="1">
        <f>NominalPrice!F472/Deflator!J472</f>
        <v>6.2764392329209329E-2</v>
      </c>
      <c r="G472" s="1">
        <f>NominalPrice!G472/Deflator!J472</f>
        <v>0</v>
      </c>
      <c r="H472" s="1">
        <f>NominalPrice!H472/Deflator!J472</f>
        <v>4.7115156749912589E-2</v>
      </c>
      <c r="I472" s="1"/>
      <c r="J472" s="1"/>
    </row>
    <row r="473" spans="1:10" x14ac:dyDescent="0.2">
      <c r="A473">
        <f t="shared" si="10"/>
        <v>2029</v>
      </c>
      <c r="B473">
        <f t="shared" si="11"/>
        <v>4</v>
      </c>
      <c r="C473" s="1">
        <f>NominalPrice!C473/Deflator!J473</f>
        <v>4.3721306709225201E-2</v>
      </c>
      <c r="D473" s="1">
        <f>NominalPrice!H473/Deflator!J473</f>
        <v>4.6837638303813288E-2</v>
      </c>
      <c r="E473" s="1">
        <f>NominalPrice!E473/Deflator!J473</f>
        <v>3.3828598922094263E-2</v>
      </c>
      <c r="F473" s="1">
        <f>NominalPrice!F473/Deflator!J473</f>
        <v>6.2674702079263941E-2</v>
      </c>
      <c r="G473" s="1">
        <f>NominalPrice!G473/Deflator!J473</f>
        <v>0</v>
      </c>
      <c r="H473" s="1">
        <f>NominalPrice!H473/Deflator!J473</f>
        <v>4.6837638303813288E-2</v>
      </c>
      <c r="I473" s="1"/>
      <c r="J473" s="1"/>
    </row>
    <row r="474" spans="1:10" x14ac:dyDescent="0.2">
      <c r="A474">
        <f t="shared" si="10"/>
        <v>2029</v>
      </c>
      <c r="B474">
        <f t="shared" si="11"/>
        <v>5</v>
      </c>
      <c r="C474" s="1">
        <f>NominalPrice!C474/Deflator!J474</f>
        <v>4.3550876505176569E-2</v>
      </c>
      <c r="D474" s="1">
        <f>NominalPrice!H474/Deflator!J474</f>
        <v>4.6609536151926617E-2</v>
      </c>
      <c r="E474" s="1">
        <f>NominalPrice!E474/Deflator!J474</f>
        <v>3.346248790195766E-2</v>
      </c>
      <c r="F474" s="1">
        <f>NominalPrice!F474/Deflator!J474</f>
        <v>6.1887286718095375E-2</v>
      </c>
      <c r="G474" s="1">
        <f>NominalPrice!G474/Deflator!J474</f>
        <v>0</v>
      </c>
      <c r="H474" s="1">
        <f>NominalPrice!H474/Deflator!J474</f>
        <v>4.6609536151926617E-2</v>
      </c>
      <c r="I474" s="1"/>
      <c r="J474" s="1"/>
    </row>
    <row r="475" spans="1:10" x14ac:dyDescent="0.2">
      <c r="A475">
        <f t="shared" si="10"/>
        <v>2029</v>
      </c>
      <c r="B475">
        <f t="shared" si="11"/>
        <v>6</v>
      </c>
      <c r="C475" s="1">
        <f>NominalPrice!C475/Deflator!J475</f>
        <v>4.247866390428634E-2</v>
      </c>
      <c r="D475" s="1">
        <f>NominalPrice!H475/Deflator!J475</f>
        <v>4.5641564441641552E-2</v>
      </c>
      <c r="E475" s="1">
        <f>NominalPrice!E475/Deflator!J475</f>
        <v>3.3689096393307992E-2</v>
      </c>
      <c r="F475" s="1">
        <f>NominalPrice!F475/Deflator!J475</f>
        <v>6.0604271545770277E-2</v>
      </c>
      <c r="G475" s="1">
        <f>NominalPrice!G475/Deflator!J475</f>
        <v>0</v>
      </c>
      <c r="H475" s="1">
        <f>NominalPrice!H475/Deflator!J475</f>
        <v>4.5641564441641552E-2</v>
      </c>
      <c r="I475" s="1"/>
      <c r="J475" s="1"/>
    </row>
    <row r="476" spans="1:10" x14ac:dyDescent="0.2">
      <c r="A476">
        <f t="shared" si="10"/>
        <v>2029</v>
      </c>
      <c r="B476">
        <f t="shared" si="11"/>
        <v>7</v>
      </c>
      <c r="C476" s="1">
        <f>NominalPrice!C476/Deflator!J476</f>
        <v>4.2227230884485163E-2</v>
      </c>
      <c r="D476" s="1">
        <f>NominalPrice!H476/Deflator!J476</f>
        <v>4.505988130004536E-2</v>
      </c>
      <c r="E476" s="1">
        <f>NominalPrice!E476/Deflator!J476</f>
        <v>3.4166200274518735E-2</v>
      </c>
      <c r="F476" s="1">
        <f>NominalPrice!F476/Deflator!J476</f>
        <v>6.0315425154297789E-2</v>
      </c>
      <c r="G476" s="1">
        <f>NominalPrice!G476/Deflator!J476</f>
        <v>0</v>
      </c>
      <c r="H476" s="1">
        <f>NominalPrice!H476/Deflator!J476</f>
        <v>4.505988130004536E-2</v>
      </c>
      <c r="I476" s="1"/>
      <c r="J476" s="1"/>
    </row>
    <row r="477" spans="1:10" x14ac:dyDescent="0.2">
      <c r="A477">
        <f t="shared" si="10"/>
        <v>2029</v>
      </c>
      <c r="B477">
        <f t="shared" si="11"/>
        <v>8</v>
      </c>
      <c r="C477" s="1">
        <f>NominalPrice!C477/Deflator!J477</f>
        <v>4.2286550685270978E-2</v>
      </c>
      <c r="D477" s="1">
        <f>NominalPrice!H477/Deflator!J477</f>
        <v>4.5336656783255096E-2</v>
      </c>
      <c r="E477" s="1">
        <f>NominalPrice!E477/Deflator!J477</f>
        <v>3.4300095386012738E-2</v>
      </c>
      <c r="F477" s="1">
        <f>NominalPrice!F477/Deflator!J477</f>
        <v>6.0213278272505791E-2</v>
      </c>
      <c r="G477" s="1">
        <f>NominalPrice!G477/Deflator!J477</f>
        <v>0</v>
      </c>
      <c r="H477" s="1">
        <f>NominalPrice!H477/Deflator!J477</f>
        <v>4.5336656783255096E-2</v>
      </c>
      <c r="I477" s="1"/>
      <c r="J477" s="1"/>
    </row>
    <row r="478" spans="1:10" x14ac:dyDescent="0.2">
      <c r="A478">
        <f t="shared" si="10"/>
        <v>2029</v>
      </c>
      <c r="B478">
        <f t="shared" si="11"/>
        <v>9</v>
      </c>
      <c r="C478" s="1">
        <f>NominalPrice!C478/Deflator!J478</f>
        <v>4.2146610592021655E-2</v>
      </c>
      <c r="D478" s="1">
        <f>NominalPrice!H478/Deflator!J478</f>
        <v>4.5071056590264967E-2</v>
      </c>
      <c r="E478" s="1">
        <f>NominalPrice!E478/Deflator!J478</f>
        <v>3.485788875502923E-2</v>
      </c>
      <c r="F478" s="1">
        <f>NominalPrice!F478/Deflator!J478</f>
        <v>6.0348929159579213E-2</v>
      </c>
      <c r="G478" s="1">
        <f>NominalPrice!G478/Deflator!J478</f>
        <v>0</v>
      </c>
      <c r="H478" s="1">
        <f>NominalPrice!H478/Deflator!J478</f>
        <v>4.5071056590264967E-2</v>
      </c>
      <c r="I478" s="1"/>
      <c r="J478" s="1"/>
    </row>
    <row r="479" spans="1:10" x14ac:dyDescent="0.2">
      <c r="A479">
        <f t="shared" si="10"/>
        <v>2029</v>
      </c>
      <c r="B479">
        <f t="shared" si="11"/>
        <v>10</v>
      </c>
      <c r="C479" s="1">
        <f>NominalPrice!C479/Deflator!J479</f>
        <v>4.2740378811666001E-2</v>
      </c>
      <c r="D479" s="1">
        <f>NominalPrice!H479/Deflator!J479</f>
        <v>4.5743905334293046E-2</v>
      </c>
      <c r="E479" s="1">
        <f>NominalPrice!E479/Deflator!J479</f>
        <v>3.4004465402285952E-2</v>
      </c>
      <c r="F479" s="1">
        <f>NominalPrice!F479/Deflator!J479</f>
        <v>6.0716692240796052E-2</v>
      </c>
      <c r="G479" s="1">
        <f>NominalPrice!G479/Deflator!J479</f>
        <v>0</v>
      </c>
      <c r="H479" s="1">
        <f>NominalPrice!H479/Deflator!J479</f>
        <v>4.5743905334293046E-2</v>
      </c>
      <c r="I479" s="1"/>
      <c r="J479" s="1"/>
    </row>
    <row r="480" spans="1:10" x14ac:dyDescent="0.2">
      <c r="A480">
        <f t="shared" si="10"/>
        <v>2029</v>
      </c>
      <c r="B480">
        <f t="shared" si="11"/>
        <v>11</v>
      </c>
      <c r="C480" s="1">
        <f>NominalPrice!C480/Deflator!J480</f>
        <v>4.3239703756064854E-2</v>
      </c>
      <c r="D480" s="1">
        <f>NominalPrice!H480/Deflator!J480</f>
        <v>4.6296939025753624E-2</v>
      </c>
      <c r="E480" s="1">
        <f>NominalPrice!E480/Deflator!J480</f>
        <v>3.2961360527746328E-2</v>
      </c>
      <c r="F480" s="1">
        <f>NominalPrice!F480/Deflator!J480</f>
        <v>6.1863775604731337E-2</v>
      </c>
      <c r="G480" s="1">
        <f>NominalPrice!G480/Deflator!J480</f>
        <v>0</v>
      </c>
      <c r="H480" s="1">
        <f>NominalPrice!H480/Deflator!J480</f>
        <v>4.6296939025753624E-2</v>
      </c>
      <c r="I480" s="1"/>
      <c r="J480" s="1"/>
    </row>
    <row r="481" spans="1:10" x14ac:dyDescent="0.2">
      <c r="A481">
        <f t="shared" si="10"/>
        <v>2029</v>
      </c>
      <c r="B481">
        <f t="shared" si="11"/>
        <v>12</v>
      </c>
      <c r="C481" s="1">
        <f>NominalPrice!C481/Deflator!J481</f>
        <v>4.3212168845000377E-2</v>
      </c>
      <c r="D481" s="1">
        <f>NominalPrice!H481/Deflator!J481</f>
        <v>4.618536562385489E-2</v>
      </c>
      <c r="E481" s="1">
        <f>NominalPrice!E481/Deflator!J481</f>
        <v>3.3109557319979679E-2</v>
      </c>
      <c r="F481" s="1">
        <f>NominalPrice!F481/Deflator!J481</f>
        <v>6.2044727484164522E-2</v>
      </c>
      <c r="G481" s="1">
        <f>NominalPrice!G481/Deflator!J481</f>
        <v>0</v>
      </c>
      <c r="H481" s="1">
        <f>NominalPrice!H481/Deflator!J481</f>
        <v>4.618536562385489E-2</v>
      </c>
      <c r="I481" s="1"/>
      <c r="J481" s="1"/>
    </row>
    <row r="482" spans="1:10" x14ac:dyDescent="0.2">
      <c r="A482">
        <f t="shared" si="10"/>
        <v>2030</v>
      </c>
      <c r="B482">
        <f t="shared" si="11"/>
        <v>1</v>
      </c>
      <c r="C482" s="1">
        <f>NominalPrice!C482/Deflator!J482</f>
        <v>4.2485731906242573E-2</v>
      </c>
      <c r="D482" s="1">
        <f>NominalPrice!H482/Deflator!J482</f>
        <v>4.5713720445769747E-2</v>
      </c>
      <c r="E482" s="1">
        <f>NominalPrice!E482/Deflator!J482</f>
        <v>3.2801772790590371E-2</v>
      </c>
      <c r="F482" s="1">
        <f>NominalPrice!F482/Deflator!J482</f>
        <v>6.0694479681452057E-2</v>
      </c>
      <c r="G482" s="1">
        <f>NominalPrice!G482/Deflator!J482</f>
        <v>0</v>
      </c>
      <c r="H482" s="1">
        <f>NominalPrice!H482/Deflator!J482</f>
        <v>4.5713720445769747E-2</v>
      </c>
      <c r="I482" s="1"/>
      <c r="J482" s="1"/>
    </row>
    <row r="483" spans="1:10" x14ac:dyDescent="0.2">
      <c r="A483">
        <f t="shared" si="10"/>
        <v>2030</v>
      </c>
      <c r="B483">
        <f t="shared" si="11"/>
        <v>2</v>
      </c>
      <c r="C483" s="1">
        <f>NominalPrice!C483/Deflator!J483</f>
        <v>4.3453249855229491E-2</v>
      </c>
      <c r="D483" s="1">
        <f>NominalPrice!H483/Deflator!J483</f>
        <v>4.6602172903600247E-2</v>
      </c>
      <c r="E483" s="1">
        <f>NominalPrice!E483/Deflator!J483</f>
        <v>3.2460553976202969E-2</v>
      </c>
      <c r="F483" s="1">
        <f>NominalPrice!F483/Deflator!J483</f>
        <v>6.1312970764227037E-2</v>
      </c>
      <c r="G483" s="1">
        <f>NominalPrice!G483/Deflator!J483</f>
        <v>0</v>
      </c>
      <c r="H483" s="1">
        <f>NominalPrice!H483/Deflator!J483</f>
        <v>4.6602172903600247E-2</v>
      </c>
      <c r="I483" s="1"/>
      <c r="J483" s="1"/>
    </row>
    <row r="484" spans="1:10" x14ac:dyDescent="0.2">
      <c r="A484">
        <f t="shared" si="10"/>
        <v>2030</v>
      </c>
      <c r="B484">
        <f t="shared" si="11"/>
        <v>3</v>
      </c>
      <c r="C484" s="1">
        <f>NominalPrice!C484/Deflator!J484</f>
        <v>4.3074062696599663E-2</v>
      </c>
      <c r="D484" s="1">
        <f>NominalPrice!H484/Deflator!J484</f>
        <v>4.6284229043669259E-2</v>
      </c>
      <c r="E484" s="1">
        <f>NominalPrice!E484/Deflator!J484</f>
        <v>3.2358053905762095E-2</v>
      </c>
      <c r="F484" s="1">
        <f>NominalPrice!F484/Deflator!J484</f>
        <v>6.1527384218963969E-2</v>
      </c>
      <c r="G484" s="1">
        <f>NominalPrice!G484/Deflator!J484</f>
        <v>0</v>
      </c>
      <c r="H484" s="1">
        <f>NominalPrice!H484/Deflator!J484</f>
        <v>4.6284229043669259E-2</v>
      </c>
      <c r="I484" s="1"/>
      <c r="J484" s="1"/>
    </row>
    <row r="485" spans="1:10" x14ac:dyDescent="0.2">
      <c r="A485">
        <f t="shared" si="10"/>
        <v>2030</v>
      </c>
      <c r="B485">
        <f t="shared" si="11"/>
        <v>4</v>
      </c>
      <c r="C485" s="1">
        <f>NominalPrice!C485/Deflator!J485</f>
        <v>4.2772295106939216E-2</v>
      </c>
      <c r="D485" s="1">
        <f>NominalPrice!H485/Deflator!J485</f>
        <v>4.6010917793374878E-2</v>
      </c>
      <c r="E485" s="1">
        <f>NominalPrice!E485/Deflator!J485</f>
        <v>3.3072624243441533E-2</v>
      </c>
      <c r="F485" s="1">
        <f>NominalPrice!F485/Deflator!J485</f>
        <v>6.1438544101371451E-2</v>
      </c>
      <c r="G485" s="1">
        <f>NominalPrice!G485/Deflator!J485</f>
        <v>0</v>
      </c>
      <c r="H485" s="1">
        <f>NominalPrice!H485/Deflator!J485</f>
        <v>4.6010917793374878E-2</v>
      </c>
      <c r="I485" s="1"/>
      <c r="J485" s="1"/>
    </row>
    <row r="486" spans="1:10" x14ac:dyDescent="0.2">
      <c r="A486">
        <f t="shared" si="10"/>
        <v>2030</v>
      </c>
      <c r="B486">
        <f t="shared" si="11"/>
        <v>5</v>
      </c>
      <c r="C486" s="1">
        <f>NominalPrice!C486/Deflator!J486</f>
        <v>4.2604697982135266E-2</v>
      </c>
      <c r="D486" s="1">
        <f>NominalPrice!H486/Deflator!J486</f>
        <v>4.5785910871470305E-2</v>
      </c>
      <c r="E486" s="1">
        <f>NominalPrice!E486/Deflator!J486</f>
        <v>3.2714029618620952E-2</v>
      </c>
      <c r="F486" s="1">
        <f>NominalPrice!F486/Deflator!J486</f>
        <v>6.066542575595326E-2</v>
      </c>
      <c r="G486" s="1">
        <f>NominalPrice!G486/Deflator!J486</f>
        <v>0</v>
      </c>
      <c r="H486" s="1">
        <f>NominalPrice!H486/Deflator!J486</f>
        <v>4.5785910871470305E-2</v>
      </c>
      <c r="I486" s="1"/>
      <c r="J486" s="1"/>
    </row>
    <row r="487" spans="1:10" x14ac:dyDescent="0.2">
      <c r="A487">
        <f t="shared" si="10"/>
        <v>2030</v>
      </c>
      <c r="B487">
        <f t="shared" si="11"/>
        <v>6</v>
      </c>
      <c r="C487" s="1">
        <f>NominalPrice!C487/Deflator!J487</f>
        <v>4.1555175381306257E-2</v>
      </c>
      <c r="D487" s="1">
        <f>NominalPrice!H487/Deflator!J487</f>
        <v>4.4834391526990335E-2</v>
      </c>
      <c r="E487" s="1">
        <f>NominalPrice!E487/Deflator!J487</f>
        <v>3.2935090277270068E-2</v>
      </c>
      <c r="F487" s="1">
        <f>NominalPrice!F487/Deflator!J487</f>
        <v>5.940687710124324E-2</v>
      </c>
      <c r="G487" s="1">
        <f>NominalPrice!G487/Deflator!J487</f>
        <v>0</v>
      </c>
      <c r="H487" s="1">
        <f>NominalPrice!H487/Deflator!J487</f>
        <v>4.4834391526990335E-2</v>
      </c>
      <c r="I487" s="1"/>
      <c r="J487" s="1"/>
    </row>
    <row r="488" spans="1:10" x14ac:dyDescent="0.2">
      <c r="A488">
        <f t="shared" si="10"/>
        <v>2030</v>
      </c>
      <c r="B488">
        <f t="shared" si="11"/>
        <v>7</v>
      </c>
      <c r="C488" s="1">
        <f>NominalPrice!C488/Deflator!J488</f>
        <v>4.1308584958180856E-2</v>
      </c>
      <c r="D488" s="1">
        <f>NominalPrice!H488/Deflator!J488</f>
        <v>4.4262327316061958E-2</v>
      </c>
      <c r="E488" s="1">
        <f>NominalPrice!E488/Deflator!J488</f>
        <v>3.3401011745611241E-2</v>
      </c>
      <c r="F488" s="1">
        <f>NominalPrice!F488/Deflator!J488</f>
        <v>5.9122845133530805E-2</v>
      </c>
      <c r="G488" s="1">
        <f>NominalPrice!G488/Deflator!J488</f>
        <v>0</v>
      </c>
      <c r="H488" s="1">
        <f>NominalPrice!H488/Deflator!J488</f>
        <v>4.4262327316061958E-2</v>
      </c>
      <c r="I488" s="1"/>
      <c r="J488" s="1"/>
    </row>
    <row r="489" spans="1:10" x14ac:dyDescent="0.2">
      <c r="A489">
        <f t="shared" si="10"/>
        <v>2030</v>
      </c>
      <c r="B489">
        <f t="shared" si="11"/>
        <v>8</v>
      </c>
      <c r="C489" s="1">
        <f>NominalPrice!C489/Deflator!J489</f>
        <v>4.1366168726423846E-2</v>
      </c>
      <c r="D489" s="1">
        <f>NominalPrice!H489/Deflator!J489</f>
        <v>4.4533724252112661E-2</v>
      </c>
      <c r="E489" s="1">
        <f>NominalPrice!E489/Deflator!J489</f>
        <v>3.3531546976376642E-2</v>
      </c>
      <c r="F489" s="1">
        <f>NominalPrice!F489/Deflator!J489</f>
        <v>5.9022082233010073E-2</v>
      </c>
      <c r="G489" s="1">
        <f>NominalPrice!G489/Deflator!J489</f>
        <v>0</v>
      </c>
      <c r="H489" s="1">
        <f>NominalPrice!H489/Deflator!J489</f>
        <v>4.4533724252112661E-2</v>
      </c>
      <c r="I489" s="1"/>
      <c r="J489" s="1"/>
    </row>
    <row r="490" spans="1:10" x14ac:dyDescent="0.2">
      <c r="A490">
        <f t="shared" si="10"/>
        <v>2030</v>
      </c>
      <c r="B490">
        <f t="shared" si="11"/>
        <v>9</v>
      </c>
      <c r="C490" s="1">
        <f>NominalPrice!C490/Deflator!J490</f>
        <v>4.1229058999736876E-2</v>
      </c>
      <c r="D490" s="1">
        <f>NominalPrice!H490/Deflator!J490</f>
        <v>4.4272596571120065E-2</v>
      </c>
      <c r="E490" s="1">
        <f>NominalPrice!E490/Deflator!J490</f>
        <v>3.4076663995750288E-2</v>
      </c>
      <c r="F490" s="1">
        <f>NominalPrice!F490/Deflator!J490</f>
        <v>5.9154740379186707E-2</v>
      </c>
      <c r="G490" s="1">
        <f>NominalPrice!G490/Deflator!J490</f>
        <v>0</v>
      </c>
      <c r="H490" s="1">
        <f>NominalPrice!H490/Deflator!J490</f>
        <v>4.4272596571120065E-2</v>
      </c>
      <c r="I490" s="1"/>
      <c r="J490" s="1"/>
    </row>
    <row r="491" spans="1:10" x14ac:dyDescent="0.2">
      <c r="A491">
        <f t="shared" si="10"/>
        <v>2030</v>
      </c>
      <c r="B491">
        <f t="shared" si="11"/>
        <v>10</v>
      </c>
      <c r="C491" s="1">
        <f>NominalPrice!C491/Deflator!J491</f>
        <v>4.1809884808667694E-2</v>
      </c>
      <c r="D491" s="1">
        <f>NominalPrice!H491/Deflator!J491</f>
        <v>4.4933508431083784E-2</v>
      </c>
      <c r="E491" s="1">
        <f>NominalPrice!E491/Deflator!J491</f>
        <v>3.3242354756856524E-2</v>
      </c>
      <c r="F491" s="1">
        <f>NominalPrice!F491/Deflator!J491</f>
        <v>5.9515203653257853E-2</v>
      </c>
      <c r="G491" s="1">
        <f>NominalPrice!G491/Deflator!J491</f>
        <v>0</v>
      </c>
      <c r="H491" s="1">
        <f>NominalPrice!H491/Deflator!J491</f>
        <v>4.4933508431083784E-2</v>
      </c>
      <c r="I491" s="1"/>
      <c r="J491" s="1"/>
    </row>
    <row r="492" spans="1:10" x14ac:dyDescent="0.2">
      <c r="A492">
        <f t="shared" si="10"/>
        <v>2030</v>
      </c>
      <c r="B492">
        <f t="shared" si="11"/>
        <v>11</v>
      </c>
      <c r="C492" s="1">
        <f>NominalPrice!C492/Deflator!J492</f>
        <v>4.2298422603265447E-2</v>
      </c>
      <c r="D492" s="1">
        <f>NominalPrice!H492/Deflator!J492</f>
        <v>4.5476834457635319E-2</v>
      </c>
      <c r="E492" s="1">
        <f>NominalPrice!E492/Deflator!J492</f>
        <v>3.2222691693923312E-2</v>
      </c>
      <c r="F492" s="1">
        <f>NominalPrice!F492/Deflator!J492</f>
        <v>6.0639707840998106E-2</v>
      </c>
      <c r="G492" s="1">
        <f>NominalPrice!G492/Deflator!J492</f>
        <v>0</v>
      </c>
      <c r="H492" s="1">
        <f>NominalPrice!H492/Deflator!J492</f>
        <v>4.5476834457635319E-2</v>
      </c>
      <c r="I492" s="1"/>
      <c r="J492" s="1"/>
    </row>
    <row r="493" spans="1:10" x14ac:dyDescent="0.2">
      <c r="A493">
        <f t="shared" si="10"/>
        <v>2030</v>
      </c>
      <c r="B493">
        <f t="shared" si="11"/>
        <v>12</v>
      </c>
      <c r="C493" s="1">
        <f>NominalPrice!C493/Deflator!J493</f>
        <v>4.2271834757586044E-2</v>
      </c>
      <c r="D493" s="1">
        <f>NominalPrice!H493/Deflator!J493</f>
        <v>4.5367610589721948E-2</v>
      </c>
      <c r="E493" s="1">
        <f>NominalPrice!E493/Deflator!J493</f>
        <v>3.2367833580682952E-2</v>
      </c>
      <c r="F493" s="1">
        <f>NominalPrice!F493/Deflator!J493</f>
        <v>6.0817579503605668E-2</v>
      </c>
      <c r="G493" s="1">
        <f>NominalPrice!G493/Deflator!J493</f>
        <v>0</v>
      </c>
      <c r="H493" s="1">
        <f>NominalPrice!H493/Deflator!J493</f>
        <v>4.5367610589721948E-2</v>
      </c>
      <c r="I493" s="1"/>
      <c r="J493" s="1"/>
    </row>
    <row r="494" spans="1:10" x14ac:dyDescent="0.2">
      <c r="A494">
        <f t="shared" si="10"/>
        <v>2031</v>
      </c>
      <c r="B494">
        <f t="shared" si="11"/>
        <v>1</v>
      </c>
      <c r="C494" s="1">
        <f>NominalPrice!C494/Deflator!J494</f>
        <v>4.1561526859608344E-2</v>
      </c>
      <c r="D494" s="1">
        <f>NominalPrice!H494/Deflator!J494</f>
        <v>4.4904663308500639E-2</v>
      </c>
      <c r="E494" s="1">
        <f>NominalPrice!E494/Deflator!J494</f>
        <v>3.2067191855562345E-2</v>
      </c>
      <c r="F494" s="1">
        <f>NominalPrice!F494/Deflator!J494</f>
        <v>5.9494497211543679E-2</v>
      </c>
      <c r="G494" s="1">
        <f>NominalPrice!G494/Deflator!J494</f>
        <v>0</v>
      </c>
      <c r="H494" s="1">
        <f>NominalPrice!H494/Deflator!J494</f>
        <v>4.4904663308500639E-2</v>
      </c>
      <c r="I494" s="1"/>
      <c r="J494" s="1"/>
    </row>
    <row r="495" spans="1:10" x14ac:dyDescent="0.2">
      <c r="A495">
        <f t="shared" si="10"/>
        <v>2031</v>
      </c>
      <c r="B495">
        <f t="shared" si="11"/>
        <v>2</v>
      </c>
      <c r="C495" s="1">
        <f>NominalPrice!C495/Deflator!J495</f>
        <v>4.2508561669447331E-2</v>
      </c>
      <c r="D495" s="1">
        <f>NominalPrice!H495/Deflator!J495</f>
        <v>4.5777998548155861E-2</v>
      </c>
      <c r="E495" s="1">
        <f>NominalPrice!E495/Deflator!J495</f>
        <v>3.1734035208662602E-2</v>
      </c>
      <c r="F495" s="1">
        <f>NominalPrice!F495/Deflator!J495</f>
        <v>6.0101557008234517E-2</v>
      </c>
      <c r="G495" s="1">
        <f>NominalPrice!G495/Deflator!J495</f>
        <v>0</v>
      </c>
      <c r="H495" s="1">
        <f>NominalPrice!H495/Deflator!J495</f>
        <v>4.5777998548155861E-2</v>
      </c>
      <c r="I495" s="1"/>
      <c r="J495" s="1"/>
    </row>
    <row r="496" spans="1:10" x14ac:dyDescent="0.2">
      <c r="A496">
        <f t="shared" si="10"/>
        <v>2031</v>
      </c>
      <c r="B496">
        <f t="shared" si="11"/>
        <v>3</v>
      </c>
      <c r="C496" s="1">
        <f>NominalPrice!C496/Deflator!J496</f>
        <v>4.2138066587565727E-2</v>
      </c>
      <c r="D496" s="1">
        <f>NominalPrice!H496/Deflator!J496</f>
        <v>4.5466161464944713E-2</v>
      </c>
      <c r="E496" s="1">
        <f>NominalPrice!E496/Deflator!J496</f>
        <v>3.1634165894263364E-2</v>
      </c>
      <c r="F496" s="1">
        <f>NominalPrice!F496/Deflator!J496</f>
        <v>6.0312375936455033E-2</v>
      </c>
      <c r="G496" s="1">
        <f>NominalPrice!G496/Deflator!J496</f>
        <v>0</v>
      </c>
      <c r="H496" s="1">
        <f>NominalPrice!H496/Deflator!J496</f>
        <v>4.5466161464944713E-2</v>
      </c>
      <c r="I496" s="1"/>
      <c r="J496" s="1"/>
    </row>
    <row r="497" spans="1:10" x14ac:dyDescent="0.2">
      <c r="A497">
        <f t="shared" si="10"/>
        <v>2031</v>
      </c>
      <c r="B497">
        <f t="shared" si="11"/>
        <v>4</v>
      </c>
      <c r="C497" s="1">
        <f>NominalPrice!C497/Deflator!J497</f>
        <v>4.1843502856938546E-2</v>
      </c>
      <c r="D497" s="1">
        <f>NominalPrice!H497/Deflator!J497</f>
        <v>4.5198379258858223E-2</v>
      </c>
      <c r="E497" s="1">
        <f>NominalPrice!E497/Deflator!J497</f>
        <v>3.2333249987774003E-2</v>
      </c>
      <c r="F497" s="1">
        <f>NominalPrice!F497/Deflator!J497</f>
        <v>6.0226220664581755E-2</v>
      </c>
      <c r="G497" s="1">
        <f>NominalPrice!G497/Deflator!J497</f>
        <v>0</v>
      </c>
      <c r="H497" s="1">
        <f>NominalPrice!H497/Deflator!J497</f>
        <v>4.5198379258858223E-2</v>
      </c>
      <c r="I497" s="1"/>
      <c r="J497" s="1"/>
    </row>
    <row r="498" spans="1:10" x14ac:dyDescent="0.2">
      <c r="A498">
        <f t="shared" si="10"/>
        <v>2031</v>
      </c>
      <c r="B498">
        <f t="shared" si="11"/>
        <v>5</v>
      </c>
      <c r="C498" s="1">
        <f>NominalPrice!C498/Deflator!J498</f>
        <v>4.168037738655548E-2</v>
      </c>
      <c r="D498" s="1">
        <f>NominalPrice!H498/Deflator!J498</f>
        <v>4.4978244059179426E-2</v>
      </c>
      <c r="E498" s="1">
        <f>NominalPrice!E498/Deflator!J498</f>
        <v>3.1983310807502344E-2</v>
      </c>
      <c r="F498" s="1">
        <f>NominalPrice!F498/Deflator!J498</f>
        <v>5.9469545264258496E-2</v>
      </c>
      <c r="G498" s="1">
        <f>NominalPrice!G498/Deflator!J498</f>
        <v>0</v>
      </c>
      <c r="H498" s="1">
        <f>NominalPrice!H498/Deflator!J498</f>
        <v>4.4978244059179426E-2</v>
      </c>
      <c r="I498" s="1"/>
      <c r="J498" s="1"/>
    </row>
    <row r="499" spans="1:10" x14ac:dyDescent="0.2">
      <c r="A499">
        <f t="shared" si="10"/>
        <v>2031</v>
      </c>
      <c r="B499">
        <f t="shared" si="11"/>
        <v>6</v>
      </c>
      <c r="C499" s="1">
        <f>NominalPrice!C499/Deflator!J499</f>
        <v>4.0654431923185574E-2</v>
      </c>
      <c r="D499" s="1">
        <f>NominalPrice!H499/Deflator!J499</f>
        <v>4.4044384371991305E-2</v>
      </c>
      <c r="E499" s="1">
        <f>NominalPrice!E499/Deflator!J499</f>
        <v>3.2200073273019145E-2</v>
      </c>
      <c r="F499" s="1">
        <f>NominalPrice!F499/Deflator!J499</f>
        <v>5.8236962697667143E-2</v>
      </c>
      <c r="G499" s="1">
        <f>NominalPrice!G499/Deflator!J499</f>
        <v>0</v>
      </c>
      <c r="H499" s="1">
        <f>NominalPrice!H499/Deflator!J499</f>
        <v>4.4044384371991305E-2</v>
      </c>
      <c r="I499" s="1"/>
      <c r="J499" s="1"/>
    </row>
    <row r="500" spans="1:10" x14ac:dyDescent="0.2">
      <c r="A500">
        <f t="shared" si="10"/>
        <v>2031</v>
      </c>
      <c r="B500">
        <f t="shared" si="11"/>
        <v>7</v>
      </c>
      <c r="C500" s="1">
        <f>NominalPrice!C500/Deflator!J500</f>
        <v>4.0413957073491061E-2</v>
      </c>
      <c r="D500" s="1">
        <f>NominalPrice!H500/Deflator!J500</f>
        <v>4.3483229289478204E-2</v>
      </c>
      <c r="E500" s="1">
        <f>NominalPrice!E500/Deflator!J500</f>
        <v>3.2656219318815238E-2</v>
      </c>
      <c r="F500" s="1">
        <f>NominalPrice!F500/Deflator!J500</f>
        <v>5.79596292798003E-2</v>
      </c>
      <c r="G500" s="1">
        <f>NominalPrice!G500/Deflator!J500</f>
        <v>0</v>
      </c>
      <c r="H500" s="1">
        <f>NominalPrice!H500/Deflator!J500</f>
        <v>4.3483229289478204E-2</v>
      </c>
      <c r="I500" s="1"/>
      <c r="J500" s="1"/>
    </row>
    <row r="501" spans="1:10" x14ac:dyDescent="0.2">
      <c r="A501">
        <f t="shared" si="10"/>
        <v>2031</v>
      </c>
      <c r="B501">
        <f t="shared" si="11"/>
        <v>8</v>
      </c>
      <c r="C501" s="1">
        <f>NominalPrice!C501/Deflator!J501</f>
        <v>4.0471133534775439E-2</v>
      </c>
      <c r="D501" s="1">
        <f>NominalPrice!H501/Deflator!J501</f>
        <v>4.3750756991840951E-2</v>
      </c>
      <c r="E501" s="1">
        <f>NominalPrice!E501/Deflator!J501</f>
        <v>3.278452410465902E-2</v>
      </c>
      <c r="F501" s="1">
        <f>NominalPrice!F501/Deflator!J501</f>
        <v>5.7862049510439946E-2</v>
      </c>
      <c r="G501" s="1">
        <f>NominalPrice!G501/Deflator!J501</f>
        <v>0</v>
      </c>
      <c r="H501" s="1">
        <f>NominalPrice!H501/Deflator!J501</f>
        <v>4.3750756991840951E-2</v>
      </c>
      <c r="I501" s="1"/>
      <c r="J501" s="1"/>
    </row>
    <row r="502" spans="1:10" x14ac:dyDescent="0.2">
      <c r="A502">
        <f t="shared" si="10"/>
        <v>2031</v>
      </c>
      <c r="B502">
        <f t="shared" si="11"/>
        <v>9</v>
      </c>
      <c r="C502" s="1">
        <f>NominalPrice!C502/Deflator!J502</f>
        <v>4.0337708913537829E-2</v>
      </c>
      <c r="D502" s="1">
        <f>NominalPrice!H502/Deflator!J502</f>
        <v>4.3494995026761019E-2</v>
      </c>
      <c r="E502" s="1">
        <f>NominalPrice!E502/Deflator!J502</f>
        <v>3.3318090339351271E-2</v>
      </c>
      <c r="F502" s="1">
        <f>NominalPrice!F502/Deflator!J502</f>
        <v>5.7993133313029487E-2</v>
      </c>
      <c r="G502" s="1">
        <f>NominalPrice!G502/Deflator!J502</f>
        <v>0</v>
      </c>
      <c r="H502" s="1">
        <f>NominalPrice!H502/Deflator!J502</f>
        <v>4.3494995026761019E-2</v>
      </c>
      <c r="I502" s="1"/>
      <c r="J502" s="1"/>
    </row>
    <row r="503" spans="1:10" x14ac:dyDescent="0.2">
      <c r="A503">
        <f t="shared" si="10"/>
        <v>2031</v>
      </c>
      <c r="B503">
        <f t="shared" si="11"/>
        <v>10</v>
      </c>
      <c r="C503" s="1">
        <f>NominalPrice!C503/Deflator!J503</f>
        <v>4.0906767043636126E-2</v>
      </c>
      <c r="D503" s="1">
        <f>NominalPrice!H503/Deflator!J503</f>
        <v>4.4145150626428376E-2</v>
      </c>
      <c r="E503" s="1">
        <f>NominalPrice!E503/Deflator!J503</f>
        <v>3.2502980765523347E-2</v>
      </c>
      <c r="F503" s="1">
        <f>NominalPrice!F503/Deflator!J503</f>
        <v>5.8347644314244496E-2</v>
      </c>
      <c r="G503" s="1">
        <f>NominalPrice!G503/Deflator!J503</f>
        <v>0</v>
      </c>
      <c r="H503" s="1">
        <f>NominalPrice!H503/Deflator!J503</f>
        <v>4.4145150626428376E-2</v>
      </c>
      <c r="I503" s="1"/>
      <c r="J503" s="1"/>
    </row>
    <row r="504" spans="1:10" x14ac:dyDescent="0.2">
      <c r="A504">
        <f t="shared" si="10"/>
        <v>2031</v>
      </c>
      <c r="B504">
        <f t="shared" si="11"/>
        <v>11</v>
      </c>
      <c r="C504" s="1">
        <f>NominalPrice!C504/Deflator!J504</f>
        <v>4.1385750695247768E-2</v>
      </c>
      <c r="D504" s="1">
        <f>NominalPrice!H504/Deflator!J504</f>
        <v>4.4680022046166348E-2</v>
      </c>
      <c r="E504" s="1">
        <f>NominalPrice!E504/Deflator!J504</f>
        <v>3.1506757168966455E-2</v>
      </c>
      <c r="F504" s="1">
        <f>NominalPrice!F504/Deflator!J504</f>
        <v>5.945152261469526E-2</v>
      </c>
      <c r="G504" s="1">
        <f>NominalPrice!G504/Deflator!J504</f>
        <v>0</v>
      </c>
      <c r="H504" s="1">
        <f>NominalPrice!H504/Deflator!J504</f>
        <v>4.4680022046166348E-2</v>
      </c>
      <c r="I504" s="1"/>
      <c r="J504" s="1"/>
    </row>
    <row r="505" spans="1:10" x14ac:dyDescent="0.2">
      <c r="A505">
        <f t="shared" si="10"/>
        <v>2031</v>
      </c>
      <c r="B505">
        <f t="shared" si="11"/>
        <v>12</v>
      </c>
      <c r="C505" s="1">
        <f>NominalPrice!C505/Deflator!J505</f>
        <v>4.1360960240899552E-2</v>
      </c>
      <c r="D505" s="1">
        <f>NominalPrice!H505/Deflator!J505</f>
        <v>4.4574030688444725E-2</v>
      </c>
      <c r="E505" s="1">
        <f>NominalPrice!E505/Deflator!J505</f>
        <v>3.1649610630763415E-2</v>
      </c>
      <c r="F505" s="1">
        <f>NominalPrice!F505/Deflator!J505</f>
        <v>5.9627673173701892E-2</v>
      </c>
      <c r="G505" s="1">
        <f>NominalPrice!G505/Deflator!J505</f>
        <v>0</v>
      </c>
      <c r="H505" s="1">
        <f>NominalPrice!H505/Deflator!J505</f>
        <v>4.4574030688444725E-2</v>
      </c>
      <c r="I505" s="1"/>
      <c r="J505" s="1"/>
    </row>
    <row r="506" spans="1:10" x14ac:dyDescent="0.2">
      <c r="A506">
        <f t="shared" si="10"/>
        <v>2032</v>
      </c>
      <c r="B506">
        <f t="shared" si="11"/>
        <v>1</v>
      </c>
      <c r="C506" s="1">
        <f>NominalPrice!C506/Deflator!J506</f>
        <v>4.0667513913129692E-2</v>
      </c>
      <c r="D506" s="1">
        <f>NominalPrice!H506/Deflator!J506</f>
        <v>4.4120869334902814E-2</v>
      </c>
      <c r="E506" s="1">
        <f>NominalPrice!E506/Deflator!J506</f>
        <v>3.1356839601569035E-2</v>
      </c>
      <c r="F506" s="1">
        <f>NominalPrice!F506/Deflator!J506</f>
        <v>5.8332708877762311E-2</v>
      </c>
      <c r="G506" s="1">
        <f>NominalPrice!G506/Deflator!J506</f>
        <v>0</v>
      </c>
      <c r="H506" s="1">
        <f>NominalPrice!H506/Deflator!J506</f>
        <v>4.4120869334902814E-2</v>
      </c>
      <c r="I506" s="1"/>
      <c r="J506" s="1"/>
    </row>
    <row r="507" spans="1:10" x14ac:dyDescent="0.2">
      <c r="A507">
        <f t="shared" si="10"/>
        <v>2032</v>
      </c>
      <c r="B507">
        <f t="shared" si="11"/>
        <v>2</v>
      </c>
      <c r="C507" s="1">
        <f>NominalPrice!C507/Deflator!J507</f>
        <v>4.1594395274077739E-2</v>
      </c>
      <c r="D507" s="1">
        <f>NominalPrice!H507/Deflator!J507</f>
        <v>4.4979196391397337E-2</v>
      </c>
      <c r="E507" s="1">
        <f>NominalPrice!E507/Deflator!J507</f>
        <v>3.1031225548154146E-2</v>
      </c>
      <c r="F507" s="1">
        <f>NominalPrice!F507/Deflator!J507</f>
        <v>5.8928222821730651E-2</v>
      </c>
      <c r="G507" s="1">
        <f>NominalPrice!G507/Deflator!J507</f>
        <v>0</v>
      </c>
      <c r="H507" s="1">
        <f>NominalPrice!H507/Deflator!J507</f>
        <v>4.4979196391397337E-2</v>
      </c>
      <c r="I507" s="1"/>
      <c r="J507" s="1"/>
    </row>
    <row r="508" spans="1:10" x14ac:dyDescent="0.2">
      <c r="A508">
        <f t="shared" si="10"/>
        <v>2032</v>
      </c>
      <c r="B508">
        <f t="shared" si="11"/>
        <v>3</v>
      </c>
      <c r="C508" s="1">
        <f>NominalPrice!C508/Deflator!J508</f>
        <v>4.123197838149939E-2</v>
      </c>
      <c r="D508" s="1">
        <f>NominalPrice!H508/Deflator!J508</f>
        <v>4.4672920445827539E-2</v>
      </c>
      <c r="E508" s="1">
        <f>NominalPrice!E508/Deflator!J508</f>
        <v>3.093365094287942E-2</v>
      </c>
      <c r="F508" s="1">
        <f>NominalPrice!F508/Deflator!J508</f>
        <v>5.9135084540577865E-2</v>
      </c>
      <c r="G508" s="1">
        <f>NominalPrice!G508/Deflator!J508</f>
        <v>0</v>
      </c>
      <c r="H508" s="1">
        <f>NominalPrice!H508/Deflator!J508</f>
        <v>4.4672920445827539E-2</v>
      </c>
      <c r="I508" s="1"/>
      <c r="J508" s="1"/>
    </row>
    <row r="509" spans="1:10" x14ac:dyDescent="0.2">
      <c r="A509">
        <f t="shared" si="10"/>
        <v>2032</v>
      </c>
      <c r="B509">
        <f t="shared" si="11"/>
        <v>4</v>
      </c>
      <c r="C509" s="1">
        <f>NominalPrice!C509/Deflator!J509</f>
        <v>4.094472420126602E-2</v>
      </c>
      <c r="D509" s="1">
        <f>NominalPrice!H509/Deflator!J509</f>
        <v>4.4410868375051281E-2</v>
      </c>
      <c r="E509" s="1">
        <f>NominalPrice!E509/Deflator!J509</f>
        <v>3.1618007706392524E-2</v>
      </c>
      <c r="F509" s="1">
        <f>NominalPrice!F509/Deflator!J509</f>
        <v>5.9052018047491064E-2</v>
      </c>
      <c r="G509" s="1">
        <f>NominalPrice!G509/Deflator!J509</f>
        <v>0</v>
      </c>
      <c r="H509" s="1">
        <f>NominalPrice!H509/Deflator!J509</f>
        <v>4.4410868375051281E-2</v>
      </c>
      <c r="I509" s="1"/>
      <c r="J509" s="1"/>
    </row>
    <row r="510" spans="1:10" x14ac:dyDescent="0.2">
      <c r="A510">
        <f t="shared" si="10"/>
        <v>2032</v>
      </c>
      <c r="B510">
        <f t="shared" si="11"/>
        <v>5</v>
      </c>
      <c r="C510" s="1">
        <f>NominalPrice!C510/Deflator!J510</f>
        <v>4.0785782163421019E-2</v>
      </c>
      <c r="D510" s="1">
        <f>NominalPrice!H510/Deflator!J510</f>
        <v>4.4195305070231505E-2</v>
      </c>
      <c r="E510" s="1">
        <f>NominalPrice!E510/Deflator!J510</f>
        <v>3.1276330641694959E-2</v>
      </c>
      <c r="F510" s="1">
        <f>NominalPrice!F510/Deflator!J510</f>
        <v>5.8311066777230532E-2</v>
      </c>
      <c r="G510" s="1">
        <f>NominalPrice!G510/Deflator!J510</f>
        <v>0</v>
      </c>
      <c r="H510" s="1">
        <f>NominalPrice!H510/Deflator!J510</f>
        <v>4.4195305070231505E-2</v>
      </c>
      <c r="I510" s="1"/>
      <c r="J510" s="1"/>
    </row>
    <row r="511" spans="1:10" x14ac:dyDescent="0.2">
      <c r="A511">
        <f t="shared" si="10"/>
        <v>2032</v>
      </c>
      <c r="B511">
        <f t="shared" si="11"/>
        <v>6</v>
      </c>
      <c r="C511" s="1">
        <f>NominalPrice!C511/Deflator!J511</f>
        <v>3.9781866853488321E-2</v>
      </c>
      <c r="D511" s="1">
        <f>NominalPrice!H511/Deflator!J511</f>
        <v>4.3277712075819728E-2</v>
      </c>
      <c r="E511" s="1">
        <f>NominalPrice!E511/Deflator!J511</f>
        <v>3.148830960763447E-2</v>
      </c>
      <c r="F511" s="1">
        <f>NominalPrice!F511/Deflator!J511</f>
        <v>5.7102509598843214E-2</v>
      </c>
      <c r="G511" s="1">
        <f>NominalPrice!G511/Deflator!J511</f>
        <v>0</v>
      </c>
      <c r="H511" s="1">
        <f>NominalPrice!H511/Deflator!J511</f>
        <v>4.3277712075819728E-2</v>
      </c>
      <c r="I511" s="1"/>
      <c r="J511" s="1"/>
    </row>
    <row r="512" spans="1:10" x14ac:dyDescent="0.2">
      <c r="A512">
        <f t="shared" si="10"/>
        <v>2032</v>
      </c>
      <c r="B512">
        <f t="shared" si="11"/>
        <v>7</v>
      </c>
      <c r="C512" s="1">
        <f>NominalPrice!C512/Deflator!J512</f>
        <v>3.9546422121512763E-2</v>
      </c>
      <c r="D512" s="1">
        <f>NominalPrice!H512/Deflator!J512</f>
        <v>4.2726183177720291E-2</v>
      </c>
      <c r="E512" s="1">
        <f>NominalPrice!E512/Deflator!J512</f>
        <v>3.1934266877483714E-2</v>
      </c>
      <c r="F512" s="1">
        <f>NominalPrice!F512/Deflator!J512</f>
        <v>5.6830390097518342E-2</v>
      </c>
      <c r="G512" s="1">
        <f>NominalPrice!G512/Deflator!J512</f>
        <v>0</v>
      </c>
      <c r="H512" s="1">
        <f>NominalPrice!H512/Deflator!J512</f>
        <v>4.2726183177720291E-2</v>
      </c>
      <c r="I512" s="1"/>
      <c r="J512" s="1"/>
    </row>
    <row r="513" spans="1:10" x14ac:dyDescent="0.2">
      <c r="A513">
        <f t="shared" si="10"/>
        <v>2032</v>
      </c>
      <c r="B513">
        <f t="shared" si="11"/>
        <v>8</v>
      </c>
      <c r="C513" s="1">
        <f>NominalPrice!C513/Deflator!J513</f>
        <v>3.9601779777231574E-2</v>
      </c>
      <c r="D513" s="1">
        <f>NominalPrice!H513/Deflator!J513</f>
        <v>4.2988411182269183E-2</v>
      </c>
      <c r="E513" s="1">
        <f>NominalPrice!E513/Deflator!J513</f>
        <v>3.2059256348117668E-2</v>
      </c>
      <c r="F513" s="1">
        <f>NominalPrice!F513/Deflator!J513</f>
        <v>5.6733864188028338E-2</v>
      </c>
      <c r="G513" s="1">
        <f>NominalPrice!G513/Deflator!J513</f>
        <v>0</v>
      </c>
      <c r="H513" s="1">
        <f>NominalPrice!H513/Deflator!J513</f>
        <v>4.2988411182269183E-2</v>
      </c>
      <c r="I513" s="1"/>
      <c r="J513" s="1"/>
    </row>
    <row r="514" spans="1:10" x14ac:dyDescent="0.2">
      <c r="A514">
        <f t="shared" si="10"/>
        <v>2032</v>
      </c>
      <c r="B514">
        <f t="shared" si="11"/>
        <v>9</v>
      </c>
      <c r="C514" s="1">
        <f>NominalPrice!C514/Deflator!J514</f>
        <v>3.9470638680383786E-2</v>
      </c>
      <c r="D514" s="1">
        <f>NominalPrice!H514/Deflator!J514</f>
        <v>4.2736475055880477E-2</v>
      </c>
      <c r="E514" s="1">
        <f>NominalPrice!E514/Deflator!J514</f>
        <v>3.2580538035191814E-2</v>
      </c>
      <c r="F514" s="1">
        <f>NominalPrice!F514/Deflator!J514</f>
        <v>5.6861552918057563E-2</v>
      </c>
      <c r="G514" s="1">
        <f>NominalPrice!G514/Deflator!J514</f>
        <v>0</v>
      </c>
      <c r="H514" s="1">
        <f>NominalPrice!H514/Deflator!J514</f>
        <v>4.2736475055880477E-2</v>
      </c>
      <c r="I514" s="1"/>
      <c r="J514" s="1"/>
    </row>
    <row r="515" spans="1:10" x14ac:dyDescent="0.2">
      <c r="A515">
        <f t="shared" si="10"/>
        <v>2032</v>
      </c>
      <c r="B515">
        <f t="shared" si="11"/>
        <v>10</v>
      </c>
      <c r="C515" s="1">
        <f>NominalPrice!C515/Deflator!J515</f>
        <v>4.0026597169614188E-2</v>
      </c>
      <c r="D515" s="1">
        <f>NominalPrice!H515/Deflator!J515</f>
        <v>4.3374352289904862E-2</v>
      </c>
      <c r="E515" s="1">
        <f>NominalPrice!E515/Deflator!J515</f>
        <v>3.1782783397418246E-2</v>
      </c>
      <c r="F515" s="1">
        <f>NominalPrice!F515/Deflator!J515</f>
        <v>5.7207906603829926E-2</v>
      </c>
      <c r="G515" s="1">
        <f>NominalPrice!G515/Deflator!J515</f>
        <v>0</v>
      </c>
      <c r="H515" s="1">
        <f>NominalPrice!H515/Deflator!J515</f>
        <v>4.3374352289904862E-2</v>
      </c>
      <c r="I515" s="1"/>
      <c r="J515" s="1"/>
    </row>
    <row r="516" spans="1:10" x14ac:dyDescent="0.2">
      <c r="A516">
        <f t="shared" si="10"/>
        <v>2032</v>
      </c>
      <c r="B516">
        <f t="shared" si="11"/>
        <v>11</v>
      </c>
      <c r="C516" s="1">
        <f>NominalPrice!C516/Deflator!J516</f>
        <v>4.0494141996511517E-2</v>
      </c>
      <c r="D516" s="1">
        <f>NominalPrice!H516/Deflator!J516</f>
        <v>4.3898656546424372E-2</v>
      </c>
      <c r="E516" s="1">
        <f>NominalPrice!E516/Deflator!J516</f>
        <v>3.0807772196477328E-2</v>
      </c>
      <c r="F516" s="1">
        <f>NominalPrice!F516/Deflator!J516</f>
        <v>5.8288591661611641E-2</v>
      </c>
      <c r="G516" s="1">
        <f>NominalPrice!G516/Deflator!J516</f>
        <v>0</v>
      </c>
      <c r="H516" s="1">
        <f>NominalPrice!H516/Deflator!J516</f>
        <v>4.3898656546424372E-2</v>
      </c>
      <c r="I516" s="1"/>
      <c r="J516" s="1"/>
    </row>
    <row r="517" spans="1:10" x14ac:dyDescent="0.2">
      <c r="A517">
        <f t="shared" si="10"/>
        <v>2032</v>
      </c>
      <c r="B517">
        <f t="shared" si="11"/>
        <v>12</v>
      </c>
      <c r="C517" s="1">
        <f>NominalPrice!C517/Deflator!J517</f>
        <v>4.0468488635133366E-2</v>
      </c>
      <c r="D517" s="1">
        <f>NominalPrice!H517/Deflator!J517</f>
        <v>4.3793007015798288E-2</v>
      </c>
      <c r="E517" s="1">
        <f>NominalPrice!E517/Deflator!J517</f>
        <v>3.0946388137753886E-2</v>
      </c>
      <c r="F517" s="1">
        <f>NominalPrice!F517/Deflator!J517</f>
        <v>5.8459278501791341E-2</v>
      </c>
      <c r="G517" s="1">
        <f>NominalPrice!G517/Deflator!J517</f>
        <v>0</v>
      </c>
      <c r="H517" s="1">
        <f>NominalPrice!H517/Deflator!J517</f>
        <v>4.3793007015798288E-2</v>
      </c>
      <c r="I517" s="1"/>
      <c r="J517" s="1"/>
    </row>
    <row r="518" spans="1:10" x14ac:dyDescent="0.2">
      <c r="A518">
        <f t="shared" si="10"/>
        <v>2033</v>
      </c>
      <c r="B518">
        <f t="shared" si="11"/>
        <v>1</v>
      </c>
      <c r="C518" s="1">
        <f>NominalPrice!C518/Deflator!J518</f>
        <v>3.9788393407994123E-2</v>
      </c>
      <c r="D518" s="1">
        <f>NominalPrice!H518/Deflator!J518</f>
        <v>4.3346029980654045E-2</v>
      </c>
      <c r="E518" s="1">
        <f>NominalPrice!E518/Deflator!J518</f>
        <v>3.0658880193632301E-2</v>
      </c>
      <c r="F518" s="1">
        <f>NominalPrice!F518/Deflator!J518</f>
        <v>5.7187372160245983E-2</v>
      </c>
      <c r="G518" s="1">
        <f>NominalPrice!G518/Deflator!J518</f>
        <v>0</v>
      </c>
      <c r="H518" s="1">
        <f>NominalPrice!H518/Deflator!J518</f>
        <v>4.3346029980654045E-2</v>
      </c>
      <c r="I518" s="1"/>
      <c r="J518" s="1"/>
    </row>
    <row r="519" spans="1:10" x14ac:dyDescent="0.2">
      <c r="A519">
        <f t="shared" si="10"/>
        <v>2033</v>
      </c>
      <c r="B519">
        <f t="shared" si="11"/>
        <v>2</v>
      </c>
      <c r="C519" s="1">
        <f>NominalPrice!C519/Deflator!J519</f>
        <v>4.0694654067798902E-2</v>
      </c>
      <c r="D519" s="1">
        <f>NominalPrice!H519/Deflator!J519</f>
        <v>4.4188649112281965E-2</v>
      </c>
      <c r="E519" s="1">
        <f>NominalPrice!E519/Deflator!J519</f>
        <v>3.0340078405794967E-2</v>
      </c>
      <c r="F519" s="1">
        <f>NominalPrice!F519/Deflator!J519</f>
        <v>5.7770364319617386E-2</v>
      </c>
      <c r="G519" s="1">
        <f>NominalPrice!G519/Deflator!J519</f>
        <v>0</v>
      </c>
      <c r="H519" s="1">
        <f>NominalPrice!H519/Deflator!J519</f>
        <v>4.4188649112281965E-2</v>
      </c>
      <c r="I519" s="1"/>
      <c r="J519" s="1"/>
    </row>
    <row r="520" spans="1:10" x14ac:dyDescent="0.2">
      <c r="A520">
        <f t="shared" si="10"/>
        <v>2033</v>
      </c>
      <c r="B520">
        <f t="shared" si="11"/>
        <v>3</v>
      </c>
      <c r="C520" s="1">
        <f>NominalPrice!C520/Deflator!J520</f>
        <v>4.0339609182804034E-2</v>
      </c>
      <c r="D520" s="1">
        <f>NominalPrice!H520/Deflator!J520</f>
        <v>4.3887247562593608E-2</v>
      </c>
      <c r="E520" s="1">
        <f>NominalPrice!E520/Deflator!J520</f>
        <v>3.0244326506257267E-2</v>
      </c>
      <c r="F520" s="1">
        <f>NominalPrice!F520/Deflator!J520</f>
        <v>5.7972489577585072E-2</v>
      </c>
      <c r="G520" s="1">
        <f>NominalPrice!G520/Deflator!J520</f>
        <v>0</v>
      </c>
      <c r="H520" s="1">
        <f>NominalPrice!H520/Deflator!J520</f>
        <v>4.3887247562593608E-2</v>
      </c>
      <c r="I520" s="1"/>
      <c r="J520" s="1"/>
    </row>
    <row r="521" spans="1:10" x14ac:dyDescent="0.2">
      <c r="A521">
        <f t="shared" si="10"/>
        <v>2033</v>
      </c>
      <c r="B521">
        <f t="shared" si="11"/>
        <v>4</v>
      </c>
      <c r="C521" s="1">
        <f>NominalPrice!C521/Deflator!J521</f>
        <v>4.005701410153218E-2</v>
      </c>
      <c r="D521" s="1">
        <f>NominalPrice!H521/Deflator!J521</f>
        <v>4.3628107537382561E-2</v>
      </c>
      <c r="E521" s="1">
        <f>NominalPrice!E521/Deflator!J521</f>
        <v>3.0912230890808429E-2</v>
      </c>
      <c r="F521" s="1">
        <f>NominalPrice!F521/Deflator!J521</f>
        <v>5.7888804839026753E-2</v>
      </c>
      <c r="G521" s="1">
        <f>NominalPrice!G521/Deflator!J521</f>
        <v>0</v>
      </c>
      <c r="H521" s="1">
        <f>NominalPrice!H521/Deflator!J521</f>
        <v>4.3628107537382561E-2</v>
      </c>
      <c r="I521" s="1"/>
      <c r="J521" s="1"/>
    </row>
    <row r="522" spans="1:10" x14ac:dyDescent="0.2">
      <c r="A522">
        <f t="shared" si="10"/>
        <v>2033</v>
      </c>
      <c r="B522">
        <f t="shared" si="11"/>
        <v>5</v>
      </c>
      <c r="C522" s="1">
        <f>NominalPrice!C522/Deflator!J522</f>
        <v>3.9899952402148324E-2</v>
      </c>
      <c r="D522" s="1">
        <f>NominalPrice!H522/Deflator!J522</f>
        <v>4.3414640080994472E-2</v>
      </c>
      <c r="E522" s="1">
        <f>NominalPrice!E522/Deflator!J522</f>
        <v>3.057698092663641E-2</v>
      </c>
      <c r="F522" s="1">
        <f>NominalPrice!F522/Deflator!J522</f>
        <v>5.7160205998062812E-2</v>
      </c>
      <c r="G522" s="1">
        <f>NominalPrice!G522/Deflator!J522</f>
        <v>0</v>
      </c>
      <c r="H522" s="1">
        <f>NominalPrice!H522/Deflator!J522</f>
        <v>4.3414640080994472E-2</v>
      </c>
      <c r="I522" s="1"/>
      <c r="J522" s="1"/>
    </row>
    <row r="523" spans="1:10" x14ac:dyDescent="0.2">
      <c r="A523">
        <f t="shared" si="10"/>
        <v>2033</v>
      </c>
      <c r="B523">
        <f t="shared" si="11"/>
        <v>6</v>
      </c>
      <c r="C523" s="1">
        <f>NominalPrice!C523/Deflator!J523</f>
        <v>3.891663968848897E-2</v>
      </c>
      <c r="D523" s="1">
        <f>NominalPrice!H523/Deflator!J523</f>
        <v>4.251194290558781E-2</v>
      </c>
      <c r="E523" s="1">
        <f>NominalPrice!E523/Deflator!J523</f>
        <v>3.0783269557492995E-2</v>
      </c>
      <c r="F523" s="1">
        <f>NominalPrice!F523/Deflator!J523</f>
        <v>5.5973773450186282E-2</v>
      </c>
      <c r="G523" s="1">
        <f>NominalPrice!G523/Deflator!J523</f>
        <v>0</v>
      </c>
      <c r="H523" s="1">
        <f>NominalPrice!H523/Deflator!J523</f>
        <v>4.251194290558781E-2</v>
      </c>
      <c r="I523" s="1"/>
      <c r="J523" s="1"/>
    </row>
    <row r="524" spans="1:10" x14ac:dyDescent="0.2">
      <c r="A524">
        <f t="shared" si="10"/>
        <v>2033</v>
      </c>
      <c r="B524">
        <f t="shared" si="11"/>
        <v>7</v>
      </c>
      <c r="C524" s="1">
        <f>NominalPrice!C524/Deflator!J524</f>
        <v>3.8685078364623329E-2</v>
      </c>
      <c r="D524" s="1">
        <f>NominalPrice!H524/Deflator!J524</f>
        <v>4.1968830552050591E-2</v>
      </c>
      <c r="E524" s="1">
        <f>NominalPrice!E524/Deflator!J524</f>
        <v>3.1218243087218742E-2</v>
      </c>
      <c r="F524" s="1">
        <f>NominalPrice!F524/Deflator!J524</f>
        <v>5.5705251152798979E-2</v>
      </c>
      <c r="G524" s="1">
        <f>NominalPrice!G524/Deflator!J524</f>
        <v>0</v>
      </c>
      <c r="H524" s="1">
        <f>NominalPrice!H524/Deflator!J524</f>
        <v>4.1968830552050591E-2</v>
      </c>
      <c r="I524" s="1"/>
      <c r="J524" s="1"/>
    </row>
    <row r="525" spans="1:10" x14ac:dyDescent="0.2">
      <c r="A525">
        <f t="shared" si="10"/>
        <v>2033</v>
      </c>
      <c r="B525">
        <f t="shared" si="11"/>
        <v>8</v>
      </c>
      <c r="C525" s="1">
        <f>NominalPrice!C525/Deflator!J525</f>
        <v>3.8738110307995947E-2</v>
      </c>
      <c r="D525" s="1">
        <f>NominalPrice!H525/Deflator!J525</f>
        <v>4.2225189565979579E-2</v>
      </c>
      <c r="E525" s="1">
        <f>NominalPrice!E525/Deflator!J525</f>
        <v>3.1339523984808458E-2</v>
      </c>
      <c r="F525" s="1">
        <f>NominalPrice!F525/Deflator!J525</f>
        <v>5.5609028521255967E-2</v>
      </c>
      <c r="G525" s="1">
        <f>NominalPrice!G525/Deflator!J525</f>
        <v>0</v>
      </c>
      <c r="H525" s="1">
        <f>NominalPrice!H525/Deflator!J525</f>
        <v>4.2225189565979579E-2</v>
      </c>
      <c r="I525" s="1"/>
      <c r="J525" s="1"/>
    </row>
    <row r="526" spans="1:10" x14ac:dyDescent="0.2">
      <c r="A526">
        <f t="shared" si="10"/>
        <v>2033</v>
      </c>
      <c r="B526">
        <f t="shared" si="11"/>
        <v>9</v>
      </c>
      <c r="C526" s="1">
        <f>NominalPrice!C526/Deflator!J526</f>
        <v>3.8608430617451964E-2</v>
      </c>
      <c r="D526" s="1">
        <f>NominalPrice!H526/Deflator!J526</f>
        <v>4.1976205712984709E-2</v>
      </c>
      <c r="E526" s="1">
        <f>NominalPrice!E526/Deflator!J526</f>
        <v>3.1847949139214911E-2</v>
      </c>
      <c r="F526" s="1">
        <f>NominalPrice!F526/Deflator!J526</f>
        <v>5.5732166670705068E-2</v>
      </c>
      <c r="G526" s="1">
        <f>NominalPrice!G526/Deflator!J526</f>
        <v>0</v>
      </c>
      <c r="H526" s="1">
        <f>NominalPrice!H526/Deflator!J526</f>
        <v>4.1976205712984709E-2</v>
      </c>
      <c r="I526" s="1"/>
      <c r="J526" s="1"/>
    </row>
    <row r="527" spans="1:10" x14ac:dyDescent="0.2">
      <c r="A527">
        <f t="shared" si="10"/>
        <v>2033</v>
      </c>
      <c r="B527">
        <f t="shared" si="11"/>
        <v>10</v>
      </c>
      <c r="C527" s="1">
        <f>NominalPrice!C527/Deflator!J527</f>
        <v>3.9150742788475315E-2</v>
      </c>
      <c r="D527" s="1">
        <f>NominalPrice!H527/Deflator!J527</f>
        <v>4.2601101144600445E-2</v>
      </c>
      <c r="E527" s="1">
        <f>NominalPrice!E527/Deflator!J527</f>
        <v>3.1066940684000031E-2</v>
      </c>
      <c r="F527" s="1">
        <f>NominalPrice!F527/Deflator!J527</f>
        <v>5.6069490273519318E-2</v>
      </c>
      <c r="G527" s="1">
        <f>NominalPrice!G527/Deflator!J527</f>
        <v>0</v>
      </c>
      <c r="H527" s="1">
        <f>NominalPrice!H527/Deflator!J527</f>
        <v>4.2601101144600445E-2</v>
      </c>
      <c r="I527" s="1"/>
      <c r="J527" s="1"/>
    </row>
    <row r="528" spans="1:10" x14ac:dyDescent="0.2">
      <c r="A528">
        <f t="shared" si="10"/>
        <v>2033</v>
      </c>
      <c r="B528">
        <f t="shared" si="11"/>
        <v>11</v>
      </c>
      <c r="C528" s="1">
        <f>NominalPrice!C528/Deflator!J528</f>
        <v>3.9606386739316435E-2</v>
      </c>
      <c r="D528" s="1">
        <f>NominalPrice!H528/Deflator!J528</f>
        <v>4.3114240358173427E-2</v>
      </c>
      <c r="E528" s="1">
        <f>NominalPrice!E528/Deflator!J528</f>
        <v>3.0112619822706365E-2</v>
      </c>
      <c r="F528" s="1">
        <f>NominalPrice!F528/Deflator!J528</f>
        <v>5.7126261156402292E-2</v>
      </c>
      <c r="G528" s="1">
        <f>NominalPrice!G528/Deflator!J528</f>
        <v>0</v>
      </c>
      <c r="H528" s="1">
        <f>NominalPrice!H528/Deflator!J528</f>
        <v>4.3114240358173427E-2</v>
      </c>
      <c r="I528" s="1"/>
      <c r="J528" s="1"/>
    </row>
    <row r="529" spans="1:14" x14ac:dyDescent="0.2">
      <c r="A529">
        <f t="shared" si="10"/>
        <v>2033</v>
      </c>
      <c r="B529">
        <f t="shared" si="11"/>
        <v>12</v>
      </c>
      <c r="C529" s="1">
        <f>NominalPrice!C529/Deflator!J529</f>
        <v>3.9579199854469477E-2</v>
      </c>
      <c r="D529" s="1">
        <f>NominalPrice!H529/Deflator!J529</f>
        <v>4.3008201150717573E-2</v>
      </c>
      <c r="E529" s="1">
        <f>NominalPrice!E529/Deflator!J529</f>
        <v>3.0246506298715569E-2</v>
      </c>
      <c r="F529" s="1">
        <f>NominalPrice!F529/Deflator!J529</f>
        <v>5.7290510507975415E-2</v>
      </c>
      <c r="G529" s="1">
        <f>NominalPrice!G529/Deflator!J529</f>
        <v>0</v>
      </c>
      <c r="H529" s="1">
        <f>NominalPrice!H529/Deflator!J529</f>
        <v>4.3008201150717573E-2</v>
      </c>
      <c r="I529" s="1"/>
      <c r="J529" s="1"/>
      <c r="N529">
        <f>+P530</f>
        <v>0</v>
      </c>
    </row>
    <row r="530" spans="1:14" x14ac:dyDescent="0.2">
      <c r="A530">
        <f t="shared" ref="A530:A593" si="12">A518+1</f>
        <v>2034</v>
      </c>
      <c r="B530">
        <f t="shared" ref="B530:B593" si="13">B518</f>
        <v>1</v>
      </c>
      <c r="C530" s="1">
        <f>NominalPrice!C530/Deflator!J530</f>
        <v>3.8911794088968103E-2</v>
      </c>
      <c r="D530" s="1">
        <f>NominalPrice!H530/Deflator!J530</f>
        <v>4.2566766916433948E-2</v>
      </c>
      <c r="E530" s="1">
        <f>NominalPrice!E530/Deflator!J530</f>
        <v>2.9963763766295164E-2</v>
      </c>
      <c r="F530" s="1">
        <f>NominalPrice!F530/Deflator!J530</f>
        <v>5.604078479860812E-2</v>
      </c>
      <c r="G530" s="1">
        <f>NominalPrice!G530/Deflator!J530</f>
        <v>0</v>
      </c>
      <c r="H530" s="1">
        <f>NominalPrice!H530/Deflator!J530</f>
        <v>4.2566766916433948E-2</v>
      </c>
      <c r="I530" s="1"/>
      <c r="J530" s="1"/>
    </row>
    <row r="531" spans="1:14" x14ac:dyDescent="0.2">
      <c r="A531">
        <f t="shared" si="12"/>
        <v>2034</v>
      </c>
      <c r="B531">
        <f t="shared" si="13"/>
        <v>2</v>
      </c>
      <c r="C531" s="1">
        <f>NominalPrice!C531/Deflator!J531</f>
        <v>3.9795687197798739E-2</v>
      </c>
      <c r="D531" s="1">
        <f>NominalPrice!H531/Deflator!J531</f>
        <v>4.3391619457367719E-2</v>
      </c>
      <c r="E531" s="1">
        <f>NominalPrice!E531/Deflator!J531</f>
        <v>2.9650400962082307E-2</v>
      </c>
      <c r="F531" s="1">
        <f>NominalPrice!F531/Deflator!J531</f>
        <v>5.6608672442834594E-2</v>
      </c>
      <c r="G531" s="1">
        <f>NominalPrice!G531/Deflator!J531</f>
        <v>0</v>
      </c>
      <c r="H531" s="1">
        <f>NominalPrice!H531/Deflator!J531</f>
        <v>4.3391619457367719E-2</v>
      </c>
      <c r="I531" s="1"/>
      <c r="J531" s="1"/>
    </row>
    <row r="532" spans="1:14" x14ac:dyDescent="0.2">
      <c r="A532">
        <f t="shared" si="12"/>
        <v>2034</v>
      </c>
      <c r="B532">
        <f t="shared" si="13"/>
        <v>3</v>
      </c>
      <c r="C532" s="1">
        <f>NominalPrice!C532/Deflator!J532</f>
        <v>3.9445998127836182E-2</v>
      </c>
      <c r="D532" s="1">
        <f>NominalPrice!H532/Deflator!J532</f>
        <v>4.3092937000048723E-2</v>
      </c>
      <c r="E532" s="1">
        <f>NominalPrice!E532/Deflator!J532</f>
        <v>2.9554962026910929E-2</v>
      </c>
      <c r="F532" s="1">
        <f>NominalPrice!F532/Deflator!J532</f>
        <v>5.6803151411621122E-2</v>
      </c>
      <c r="G532" s="1">
        <f>NominalPrice!G532/Deflator!J532</f>
        <v>0</v>
      </c>
      <c r="H532" s="1">
        <f>NominalPrice!H532/Deflator!J532</f>
        <v>4.3092937000048723E-2</v>
      </c>
      <c r="I532" s="1"/>
      <c r="J532" s="1"/>
    </row>
    <row r="533" spans="1:14" x14ac:dyDescent="0.2">
      <c r="A533">
        <f t="shared" si="12"/>
        <v>2034</v>
      </c>
      <c r="B533">
        <f t="shared" si="13"/>
        <v>4</v>
      </c>
      <c r="C533" s="1">
        <f>NominalPrice!C533/Deflator!J533</f>
        <v>3.9166923876999174E-2</v>
      </c>
      <c r="D533" s="1">
        <f>NominalPrice!H533/Deflator!J533</f>
        <v>4.2835491276400808E-2</v>
      </c>
      <c r="E533" s="1">
        <f>NominalPrice!E533/Deflator!J533</f>
        <v>3.0205530217843678E-2</v>
      </c>
      <c r="F533" s="1">
        <f>NominalPrice!F533/Deflator!J533</f>
        <v>5.6717187932448086E-2</v>
      </c>
      <c r="G533" s="1">
        <f>NominalPrice!G533/Deflator!J533</f>
        <v>0</v>
      </c>
      <c r="H533" s="1">
        <f>NominalPrice!H533/Deflator!J533</f>
        <v>4.2835491276400808E-2</v>
      </c>
      <c r="I533" s="1"/>
      <c r="J533" s="1"/>
    </row>
    <row r="534" spans="1:14" x14ac:dyDescent="0.2">
      <c r="A534">
        <f t="shared" si="12"/>
        <v>2034</v>
      </c>
      <c r="B534">
        <f t="shared" si="13"/>
        <v>5</v>
      </c>
      <c r="C534" s="1">
        <f>NominalPrice!C534/Deflator!J534</f>
        <v>3.9010610365727519E-2</v>
      </c>
      <c r="D534" s="1">
        <f>NominalPrice!H534/Deflator!J534</f>
        <v>4.2622906302411313E-2</v>
      </c>
      <c r="E534" s="1">
        <f>NominalPrice!E534/Deflator!J534</f>
        <v>2.9875844790068974E-2</v>
      </c>
      <c r="F534" s="1">
        <f>NominalPrice!F534/Deflator!J534</f>
        <v>5.5999399419831973E-2</v>
      </c>
      <c r="G534" s="1">
        <f>NominalPrice!G534/Deflator!J534</f>
        <v>0</v>
      </c>
      <c r="H534" s="1">
        <f>NominalPrice!H534/Deflator!J534</f>
        <v>4.2622906302411313E-2</v>
      </c>
      <c r="I534" s="1"/>
      <c r="J534" s="1"/>
    </row>
    <row r="535" spans="1:14" x14ac:dyDescent="0.2">
      <c r="A535">
        <f t="shared" si="12"/>
        <v>2034</v>
      </c>
      <c r="B535">
        <f t="shared" si="13"/>
        <v>6</v>
      </c>
      <c r="C535" s="1">
        <f>NominalPrice!C535/Deflator!J535</f>
        <v>3.8046353876277722E-2</v>
      </c>
      <c r="D535" s="1">
        <f>NominalPrice!H535/Deflator!J535</f>
        <v>4.1733532811545314E-2</v>
      </c>
      <c r="E535" s="1">
        <f>NominalPrice!E535/Deflator!J535</f>
        <v>3.0075141497972906E-2</v>
      </c>
      <c r="F535" s="1">
        <f>NominalPrice!F535/Deflator!J535</f>
        <v>5.4832937385790148E-2</v>
      </c>
      <c r="G535" s="1">
        <f>NominalPrice!G535/Deflator!J535</f>
        <v>0</v>
      </c>
      <c r="H535" s="1">
        <f>NominalPrice!H535/Deflator!J535</f>
        <v>4.1733532811545314E-2</v>
      </c>
      <c r="I535" s="1"/>
      <c r="J535" s="1"/>
    </row>
    <row r="536" spans="1:14" x14ac:dyDescent="0.2">
      <c r="A536">
        <f t="shared" si="12"/>
        <v>2034</v>
      </c>
      <c r="B536">
        <f t="shared" si="13"/>
        <v>7</v>
      </c>
      <c r="C536" s="1">
        <f>NominalPrice!C536/Deflator!J536</f>
        <v>3.7817166043888566E-2</v>
      </c>
      <c r="D536" s="1">
        <f>NominalPrice!H536/Deflator!J536</f>
        <v>4.1197309479343233E-2</v>
      </c>
      <c r="E536" s="1">
        <f>NominalPrice!E536/Deflator!J536</f>
        <v>3.0497847037805233E-2</v>
      </c>
      <c r="F536" s="1">
        <f>NominalPrice!F536/Deflator!J536</f>
        <v>5.4565840897024508E-2</v>
      </c>
      <c r="G536" s="1">
        <f>NominalPrice!G536/Deflator!J536</f>
        <v>0</v>
      </c>
      <c r="H536" s="1">
        <f>NominalPrice!H536/Deflator!J536</f>
        <v>4.1197309479343233E-2</v>
      </c>
      <c r="I536" s="1"/>
      <c r="J536" s="1"/>
    </row>
    <row r="537" spans="1:14" x14ac:dyDescent="0.2">
      <c r="A537">
        <f t="shared" si="12"/>
        <v>2034</v>
      </c>
      <c r="B537">
        <f t="shared" si="13"/>
        <v>8</v>
      </c>
      <c r="C537" s="1">
        <f>NominalPrice!C537/Deflator!J537</f>
        <v>3.7866265465990326E-2</v>
      </c>
      <c r="D537" s="1">
        <f>NominalPrice!H537/Deflator!J537</f>
        <v>4.1445953779646723E-2</v>
      </c>
      <c r="E537" s="1">
        <f>NominalPrice!E537/Deflator!J537</f>
        <v>3.0614111798568381E-2</v>
      </c>
      <c r="F537" s="1">
        <f>NominalPrice!F537/Deflator!J537</f>
        <v>5.4467641224640859E-2</v>
      </c>
      <c r="G537" s="1">
        <f>NominalPrice!G537/Deflator!J537</f>
        <v>0</v>
      </c>
      <c r="H537" s="1">
        <f>NominalPrice!H537/Deflator!J537</f>
        <v>4.1445953779646723E-2</v>
      </c>
      <c r="I537" s="1"/>
      <c r="J537" s="1"/>
    </row>
    <row r="538" spans="1:14" x14ac:dyDescent="0.2">
      <c r="A538">
        <f t="shared" si="12"/>
        <v>2034</v>
      </c>
      <c r="B538">
        <f t="shared" si="13"/>
        <v>9</v>
      </c>
      <c r="C538" s="1">
        <f>NominalPrice!C538/Deflator!J538</f>
        <v>3.7736928395454929E-2</v>
      </c>
      <c r="D538" s="1">
        <f>NominalPrice!H538/Deflator!J538</f>
        <v>4.1198752470404165E-2</v>
      </c>
      <c r="E538" s="1">
        <f>NominalPrice!E538/Deflator!J538</f>
        <v>3.1108644984069077E-2</v>
      </c>
      <c r="F538" s="1">
        <f>NominalPrice!F538/Deflator!J538</f>
        <v>5.458452593236978E-2</v>
      </c>
      <c r="G538" s="1">
        <f>NominalPrice!G538/Deflator!J538</f>
        <v>0</v>
      </c>
      <c r="H538" s="1">
        <f>NominalPrice!H538/Deflator!J538</f>
        <v>4.1198752470404165E-2</v>
      </c>
      <c r="I538" s="1"/>
      <c r="J538" s="1"/>
    </row>
    <row r="539" spans="1:14" x14ac:dyDescent="0.2">
      <c r="A539">
        <f t="shared" si="12"/>
        <v>2034</v>
      </c>
      <c r="B539">
        <f t="shared" si="13"/>
        <v>10</v>
      </c>
      <c r="C539" s="1">
        <f>NominalPrice!C539/Deflator!J539</f>
        <v>3.8264560324224005E-2</v>
      </c>
      <c r="D539" s="1">
        <f>NominalPrice!H539/Deflator!J539</f>
        <v>4.1809409400198567E-2</v>
      </c>
      <c r="E539" s="1">
        <f>NominalPrice!E539/Deflator!J539</f>
        <v>3.0343832611350534E-2</v>
      </c>
      <c r="F539" s="1">
        <f>NominalPrice!F539/Deflator!J539</f>
        <v>5.4911403679357915E-2</v>
      </c>
      <c r="G539" s="1">
        <f>NominalPrice!G539/Deflator!J539</f>
        <v>0</v>
      </c>
      <c r="H539" s="1">
        <f>NominalPrice!H539/Deflator!J539</f>
        <v>4.1809409400198567E-2</v>
      </c>
      <c r="I539" s="1"/>
      <c r="J539" s="1"/>
    </row>
    <row r="540" spans="1:14" x14ac:dyDescent="0.2">
      <c r="A540">
        <f t="shared" si="12"/>
        <v>2034</v>
      </c>
      <c r="B540">
        <f t="shared" si="13"/>
        <v>11</v>
      </c>
      <c r="C540" s="1">
        <f>NominalPrice!C540/Deflator!J540</f>
        <v>3.8707458864406651E-2</v>
      </c>
      <c r="D540" s="1">
        <f>NominalPrice!H540/Deflator!J540</f>
        <v>4.2310354316767496E-2</v>
      </c>
      <c r="E540" s="1">
        <f>NominalPrice!E540/Deflator!J540</f>
        <v>2.9409876622778101E-2</v>
      </c>
      <c r="F540" s="1">
        <f>NominalPrice!F540/Deflator!J540</f>
        <v>5.594283281910678E-2</v>
      </c>
      <c r="G540" s="1">
        <f>NominalPrice!G540/Deflator!J540</f>
        <v>0</v>
      </c>
      <c r="H540" s="1">
        <f>NominalPrice!H540/Deflator!J540</f>
        <v>4.2310354316767496E-2</v>
      </c>
      <c r="I540" s="1"/>
      <c r="J540" s="1"/>
    </row>
    <row r="541" spans="1:14" x14ac:dyDescent="0.2">
      <c r="A541">
        <f t="shared" si="12"/>
        <v>2034</v>
      </c>
      <c r="B541">
        <f t="shared" si="13"/>
        <v>12</v>
      </c>
      <c r="C541" s="1">
        <f>NominalPrice!C541/Deflator!J541</f>
        <v>3.8678752719647422E-2</v>
      </c>
      <c r="D541" s="1">
        <f>NominalPrice!H541/Deflator!J541</f>
        <v>4.2203961249360621E-2</v>
      </c>
      <c r="E541" s="1">
        <f>NominalPrice!E541/Deflator!J541</f>
        <v>2.953900706701066E-2</v>
      </c>
      <c r="F541" s="1">
        <f>NominalPrice!F541/Deflator!J541</f>
        <v>5.6100581027111823E-2</v>
      </c>
      <c r="G541" s="1">
        <f>NominalPrice!G541/Deflator!J541</f>
        <v>0</v>
      </c>
      <c r="H541" s="1">
        <f>NominalPrice!H541/Deflator!J541</f>
        <v>4.2203961249360621E-2</v>
      </c>
      <c r="I541" s="1"/>
      <c r="J541" s="1"/>
    </row>
    <row r="542" spans="1:14" x14ac:dyDescent="0.2">
      <c r="A542">
        <f t="shared" si="12"/>
        <v>2035</v>
      </c>
      <c r="B542">
        <f t="shared" si="13"/>
        <v>1</v>
      </c>
      <c r="C542" s="1">
        <f>NominalPrice!C542/Deflator!J542</f>
        <v>3.8024339443796018E-2</v>
      </c>
      <c r="D542" s="1">
        <f>NominalPrice!H542/Deflator!J542</f>
        <v>4.1768374594698954E-2</v>
      </c>
      <c r="E542" s="1">
        <f>NominalPrice!E542/Deflator!J542</f>
        <v>2.9261191878939684E-2</v>
      </c>
      <c r="F542" s="1">
        <f>NominalPrice!F542/Deflator!J542</f>
        <v>5.4873649885808673E-2</v>
      </c>
      <c r="G542" s="1">
        <f>NominalPrice!G542/Deflator!J542</f>
        <v>0</v>
      </c>
      <c r="H542" s="1">
        <f>NominalPrice!H542/Deflator!J542</f>
        <v>4.1768374594698954E-2</v>
      </c>
      <c r="I542" s="1"/>
      <c r="J542" s="1"/>
    </row>
    <row r="543" spans="1:14" x14ac:dyDescent="0.2">
      <c r="A543">
        <f t="shared" si="12"/>
        <v>2035</v>
      </c>
      <c r="B543">
        <f t="shared" si="13"/>
        <v>2</v>
      </c>
      <c r="C543" s="1">
        <f>NominalPrice!C543/Deflator!J543</f>
        <v>3.8886223086584577E-2</v>
      </c>
      <c r="D543" s="1">
        <f>NominalPrice!H543/Deflator!J543</f>
        <v>4.2575729749594837E-2</v>
      </c>
      <c r="E543" s="1">
        <f>NominalPrice!E543/Deflator!J543</f>
        <v>2.8953798648385303E-2</v>
      </c>
      <c r="F543" s="1">
        <f>NominalPrice!F543/Deflator!J543</f>
        <v>5.5427072526517976E-2</v>
      </c>
      <c r="G543" s="1">
        <f>NominalPrice!G543/Deflator!J543</f>
        <v>0</v>
      </c>
      <c r="H543" s="1">
        <f>NominalPrice!H543/Deflator!J543</f>
        <v>4.2575729749594837E-2</v>
      </c>
      <c r="I543" s="1"/>
      <c r="J543" s="1"/>
    </row>
    <row r="544" spans="1:14" x14ac:dyDescent="0.2">
      <c r="A544">
        <f t="shared" si="12"/>
        <v>2035</v>
      </c>
      <c r="B544">
        <f t="shared" si="13"/>
        <v>3</v>
      </c>
      <c r="C544" s="1">
        <f>NominalPrice!C544/Deflator!J544</f>
        <v>3.8542662686410038E-2</v>
      </c>
      <c r="D544" s="1">
        <f>NominalPrice!H544/Deflator!J544</f>
        <v>4.2280619839802407E-2</v>
      </c>
      <c r="E544" s="1">
        <f>NominalPrice!E544/Deflator!J544</f>
        <v>2.8859207083497689E-2</v>
      </c>
      <c r="F544" s="1">
        <f>NominalPrice!F544/Deflator!J544</f>
        <v>5.5614804068628856E-2</v>
      </c>
      <c r="G544" s="1">
        <f>NominalPrice!G544/Deflator!J544</f>
        <v>0</v>
      </c>
      <c r="H544" s="1">
        <f>NominalPrice!H544/Deflator!J544</f>
        <v>4.2280619839802407E-2</v>
      </c>
      <c r="I544" s="1"/>
      <c r="J544" s="1"/>
    </row>
    <row r="545" spans="1:10" x14ac:dyDescent="0.2">
      <c r="A545">
        <f t="shared" si="12"/>
        <v>2035</v>
      </c>
      <c r="B545">
        <f t="shared" si="13"/>
        <v>4</v>
      </c>
      <c r="C545" s="1">
        <f>NominalPrice!C545/Deflator!J545</f>
        <v>3.826829524761885E-2</v>
      </c>
      <c r="D545" s="1">
        <f>NominalPrice!H545/Deflator!J545</f>
        <v>4.2026177534732111E-2</v>
      </c>
      <c r="E545" s="1">
        <f>NominalPrice!E545/Deflator!J545</f>
        <v>2.9493162252988297E-2</v>
      </c>
      <c r="F545" s="1">
        <f>NominalPrice!F545/Deflator!J545</f>
        <v>5.5528195250616176E-2</v>
      </c>
      <c r="G545" s="1">
        <f>NominalPrice!G545/Deflator!J545</f>
        <v>0</v>
      </c>
      <c r="H545" s="1">
        <f>NominalPrice!H545/Deflator!J545</f>
        <v>4.2026177534732111E-2</v>
      </c>
      <c r="I545" s="1"/>
      <c r="J545" s="1"/>
    </row>
    <row r="546" spans="1:10" x14ac:dyDescent="0.2">
      <c r="A546">
        <f t="shared" si="12"/>
        <v>2035</v>
      </c>
      <c r="B546">
        <f t="shared" si="13"/>
        <v>5</v>
      </c>
      <c r="C546" s="1">
        <f>NominalPrice!C546/Deflator!J546</f>
        <v>3.811403597126746E-2</v>
      </c>
      <c r="D546" s="1">
        <f>NominalPrice!H546/Deflator!J546</f>
        <v>4.1815928075421192E-2</v>
      </c>
      <c r="E546" s="1">
        <f>NominalPrice!E546/Deflator!J546</f>
        <v>2.9170079520870189E-2</v>
      </c>
      <c r="F546" s="1">
        <f>NominalPrice!F546/Deflator!J546</f>
        <v>5.4823250271468962E-2</v>
      </c>
      <c r="G546" s="1">
        <f>NominalPrice!G546/Deflator!J546</f>
        <v>0</v>
      </c>
      <c r="H546" s="1">
        <f>NominalPrice!H546/Deflator!J546</f>
        <v>4.1815928075421192E-2</v>
      </c>
      <c r="I546" s="1"/>
      <c r="J546" s="1"/>
    </row>
    <row r="547" spans="1:10" x14ac:dyDescent="0.2">
      <c r="A547">
        <f t="shared" si="12"/>
        <v>2035</v>
      </c>
      <c r="B547">
        <f t="shared" si="13"/>
        <v>6</v>
      </c>
      <c r="C547" s="1">
        <f>NominalPrice!C547/Deflator!J547</f>
        <v>3.7170648422737894E-2</v>
      </c>
      <c r="D547" s="1">
        <f>NominalPrice!H547/Deflator!J547</f>
        <v>4.0941969533309641E-2</v>
      </c>
      <c r="E547" s="1">
        <f>NominalPrice!E547/Deflator!J547</f>
        <v>2.9363647227624787E-2</v>
      </c>
      <c r="F547" s="1">
        <f>NominalPrice!F547/Deflator!J547</f>
        <v>5.3679420901022262E-2</v>
      </c>
      <c r="G547" s="1">
        <f>NominalPrice!G547/Deflator!J547</f>
        <v>0</v>
      </c>
      <c r="H547" s="1">
        <f>NominalPrice!H547/Deflator!J547</f>
        <v>4.0941969533309641E-2</v>
      </c>
      <c r="I547" s="1"/>
      <c r="J547" s="1"/>
    </row>
    <row r="548" spans="1:10" x14ac:dyDescent="0.2">
      <c r="A548">
        <f t="shared" si="12"/>
        <v>2035</v>
      </c>
      <c r="B548">
        <f t="shared" si="13"/>
        <v>7</v>
      </c>
      <c r="C548" s="1">
        <f>NominalPrice!C548/Deflator!J548</f>
        <v>3.6945367520220991E-2</v>
      </c>
      <c r="D548" s="1">
        <f>NominalPrice!H548/Deflator!J548</f>
        <v>4.0414420077271883E-2</v>
      </c>
      <c r="E548" s="1">
        <f>NominalPrice!E548/Deflator!J548</f>
        <v>2.9775250027051836E-2</v>
      </c>
      <c r="F548" s="1">
        <f>NominalPrice!F548/Deflator!J548</f>
        <v>5.3415965084969201E-2</v>
      </c>
      <c r="G548" s="1">
        <f>NominalPrice!G548/Deflator!J548</f>
        <v>0</v>
      </c>
      <c r="H548" s="1">
        <f>NominalPrice!H548/Deflator!J548</f>
        <v>4.0414420077271883E-2</v>
      </c>
      <c r="I548" s="1"/>
      <c r="J548" s="1"/>
    </row>
    <row r="549" spans="1:10" x14ac:dyDescent="0.2">
      <c r="A549">
        <f t="shared" si="12"/>
        <v>2035</v>
      </c>
      <c r="B549">
        <f t="shared" si="13"/>
        <v>8</v>
      </c>
      <c r="C549" s="1">
        <f>NominalPrice!C549/Deflator!J549</f>
        <v>3.6991882420192655E-2</v>
      </c>
      <c r="D549" s="1">
        <f>NominalPrice!H549/Deflator!J549</f>
        <v>4.0656742738447424E-2</v>
      </c>
      <c r="E549" s="1">
        <f>NominalPrice!E549/Deflator!J549</f>
        <v>2.9887586427523032E-2</v>
      </c>
      <c r="F549" s="1">
        <f>NominalPrice!F549/Deflator!J549</f>
        <v>5.3317741058050865E-2</v>
      </c>
      <c r="G549" s="1">
        <f>NominalPrice!G549/Deflator!J549</f>
        <v>0</v>
      </c>
      <c r="H549" s="1">
        <f>NominalPrice!H549/Deflator!J549</f>
        <v>4.0656742738447424E-2</v>
      </c>
      <c r="I549" s="1"/>
      <c r="J549" s="1"/>
    </row>
    <row r="550" spans="1:10" x14ac:dyDescent="0.2">
      <c r="A550">
        <f t="shared" si="12"/>
        <v>2035</v>
      </c>
      <c r="B550">
        <f t="shared" si="13"/>
        <v>9</v>
      </c>
      <c r="C550" s="1">
        <f>NominalPrice!C550/Deflator!J550</f>
        <v>3.6864154427964153E-2</v>
      </c>
      <c r="D550" s="1">
        <f>NominalPrice!H550/Deflator!J550</f>
        <v>4.0412738532418155E-2</v>
      </c>
      <c r="E550" s="1">
        <f>NominalPrice!E550/Deflator!J550</f>
        <v>3.0369248696382748E-2</v>
      </c>
      <c r="F550" s="1">
        <f>NominalPrice!F550/Deflator!J550</f>
        <v>5.3430161635771009E-2</v>
      </c>
      <c r="G550" s="1">
        <f>NominalPrice!G550/Deflator!J550</f>
        <v>0</v>
      </c>
      <c r="H550" s="1">
        <f>NominalPrice!H550/Deflator!J550</f>
        <v>4.0412738532418155E-2</v>
      </c>
      <c r="I550" s="1"/>
      <c r="J550" s="1"/>
    </row>
    <row r="551" spans="1:10" x14ac:dyDescent="0.2">
      <c r="A551">
        <f t="shared" si="12"/>
        <v>2035</v>
      </c>
      <c r="B551">
        <f t="shared" si="13"/>
        <v>10</v>
      </c>
      <c r="C551" s="1">
        <f>NominalPrice!C551/Deflator!J551</f>
        <v>3.737801779305347E-2</v>
      </c>
      <c r="D551" s="1">
        <f>NominalPrice!H551/Deflator!J551</f>
        <v>4.1010027293082854E-2</v>
      </c>
      <c r="E551" s="1">
        <f>NominalPrice!E551/Deflator!J551</f>
        <v>2.9621373845477601E-2</v>
      </c>
      <c r="F551" s="1">
        <f>NominalPrice!F551/Deflator!J551</f>
        <v>5.3747875286670042E-2</v>
      </c>
      <c r="G551" s="1">
        <f>NominalPrice!G551/Deflator!J551</f>
        <v>0</v>
      </c>
      <c r="H551" s="1">
        <f>NominalPrice!H551/Deflator!J551</f>
        <v>4.1010027293082854E-2</v>
      </c>
      <c r="I551" s="1"/>
      <c r="J551" s="1"/>
    </row>
    <row r="552" spans="1:10" x14ac:dyDescent="0.2">
      <c r="A552">
        <f t="shared" si="12"/>
        <v>2035</v>
      </c>
      <c r="B552">
        <f t="shared" si="13"/>
        <v>11</v>
      </c>
      <c r="C552" s="1">
        <f>NominalPrice!C552/Deflator!J552</f>
        <v>3.7809272423717157E-2</v>
      </c>
      <c r="D552" s="1">
        <f>NominalPrice!H552/Deflator!J552</f>
        <v>4.149987686285192E-2</v>
      </c>
      <c r="E552" s="1">
        <f>NominalPrice!E552/Deflator!J552</f>
        <v>2.8708604758847161E-2</v>
      </c>
      <c r="F552" s="1">
        <f>NominalPrice!F552/Deflator!J552</f>
        <v>5.475544713811499E-2</v>
      </c>
      <c r="G552" s="1">
        <f>NominalPrice!G552/Deflator!J552</f>
        <v>0</v>
      </c>
      <c r="H552" s="1">
        <f>NominalPrice!H552/Deflator!J552</f>
        <v>4.149987686285192E-2</v>
      </c>
      <c r="I552" s="1"/>
      <c r="J552" s="1"/>
    </row>
    <row r="553" spans="1:10" x14ac:dyDescent="0.2">
      <c r="A553">
        <f t="shared" si="12"/>
        <v>2035</v>
      </c>
      <c r="B553">
        <f t="shared" si="13"/>
        <v>12</v>
      </c>
      <c r="C553" s="1">
        <f>NominalPrice!C553/Deflator!J553</f>
        <v>3.7780040827565781E-2</v>
      </c>
      <c r="D553" s="1">
        <f>NominalPrice!H553/Deflator!J553</f>
        <v>4.1394216259794982E-2</v>
      </c>
      <c r="E553" s="1">
        <f>NominalPrice!E553/Deflator!J553</f>
        <v>2.8833746715659608E-2</v>
      </c>
      <c r="F553" s="1">
        <f>NominalPrice!F553/Deflator!J553</f>
        <v>5.4908115370099028E-2</v>
      </c>
      <c r="G553" s="1">
        <f>NominalPrice!G553/Deflator!J553</f>
        <v>0</v>
      </c>
      <c r="H553" s="1">
        <f>NominalPrice!H553/Deflator!J553</f>
        <v>4.1394216259794982E-2</v>
      </c>
      <c r="I553" s="1"/>
      <c r="J553" s="1"/>
    </row>
    <row r="554" spans="1:10" x14ac:dyDescent="0.2">
      <c r="A554">
        <f t="shared" si="12"/>
        <v>2036</v>
      </c>
      <c r="B554">
        <f t="shared" si="13"/>
        <v>1</v>
      </c>
      <c r="C554" s="1">
        <f>NominalPrice!C554/Deflator!J554</f>
        <v>3.714000285667271E-2</v>
      </c>
      <c r="D554" s="1">
        <f>NominalPrice!H554/Deflator!J554</f>
        <v>4.0966071277589389E-2</v>
      </c>
      <c r="E554" s="1">
        <f>NominalPrice!E554/Deflator!J554</f>
        <v>2.8561926088220786E-2</v>
      </c>
      <c r="F554" s="1">
        <f>NominalPrice!F554/Deflator!J554</f>
        <v>5.3706063226740652E-2</v>
      </c>
      <c r="G554" s="1">
        <f>NominalPrice!G554/Deflator!J554</f>
        <v>0</v>
      </c>
      <c r="H554" s="1">
        <f>NominalPrice!H554/Deflator!J554</f>
        <v>4.0966071277589389E-2</v>
      </c>
      <c r="I554" s="1"/>
      <c r="J554" s="1"/>
    </row>
    <row r="555" spans="1:10" x14ac:dyDescent="0.2">
      <c r="A555">
        <f t="shared" si="12"/>
        <v>2036</v>
      </c>
      <c r="B555">
        <f t="shared" si="13"/>
        <v>2</v>
      </c>
      <c r="C555" s="1">
        <f>NominalPrice!C555/Deflator!J555</f>
        <v>3.7979878175633183E-2</v>
      </c>
      <c r="D555" s="1">
        <f>NominalPrice!H555/Deflator!J555</f>
        <v>4.1755759848159643E-2</v>
      </c>
      <c r="E555" s="1">
        <f>NominalPrice!E555/Deflator!J555</f>
        <v>2.8260417810333172E-2</v>
      </c>
      <c r="F555" s="1">
        <f>NominalPrice!F555/Deflator!J555</f>
        <v>5.4244906066296034E-2</v>
      </c>
      <c r="G555" s="1">
        <f>NominalPrice!G555/Deflator!J555</f>
        <v>0</v>
      </c>
      <c r="H555" s="1">
        <f>NominalPrice!H555/Deflator!J555</f>
        <v>4.1755759848159643E-2</v>
      </c>
      <c r="I555" s="1"/>
      <c r="J555" s="1"/>
    </row>
    <row r="556" spans="1:10" x14ac:dyDescent="0.2">
      <c r="A556">
        <f t="shared" si="12"/>
        <v>2036</v>
      </c>
      <c r="B556">
        <f t="shared" si="13"/>
        <v>3</v>
      </c>
      <c r="C556" s="1">
        <f>NominalPrice!C556/Deflator!J556</f>
        <v>3.7642430612553596E-2</v>
      </c>
      <c r="D556" s="1">
        <f>NominalPrice!H556/Deflator!J556</f>
        <v>4.1464246381291543E-2</v>
      </c>
      <c r="E556" s="1">
        <f>NominalPrice!E556/Deflator!J556</f>
        <v>2.8166673737104176E-2</v>
      </c>
      <c r="F556" s="1">
        <f>NominalPrice!F556/Deflator!J556</f>
        <v>5.442589407805045E-2</v>
      </c>
      <c r="G556" s="1">
        <f>NominalPrice!G556/Deflator!J556</f>
        <v>0</v>
      </c>
      <c r="H556" s="1">
        <f>NominalPrice!H556/Deflator!J556</f>
        <v>4.1464246381291543E-2</v>
      </c>
      <c r="I556" s="1"/>
      <c r="J556" s="1"/>
    </row>
    <row r="557" spans="1:10" x14ac:dyDescent="0.2">
      <c r="A557">
        <f t="shared" si="12"/>
        <v>2036</v>
      </c>
      <c r="B557">
        <f t="shared" si="13"/>
        <v>4</v>
      </c>
      <c r="C557" s="1">
        <f>NominalPrice!C557/Deflator!J557</f>
        <v>3.7373701419543305E-2</v>
      </c>
      <c r="D557" s="1">
        <f>NominalPrice!H557/Deflator!J557</f>
        <v>4.1213867745708031E-2</v>
      </c>
      <c r="E557" s="1">
        <f>NominalPrice!E557/Deflator!J557</f>
        <v>2.8784822791456072E-2</v>
      </c>
      <c r="F557" s="1">
        <f>NominalPrice!F557/Deflator!J557</f>
        <v>5.4340017062267106E-2</v>
      </c>
      <c r="G557" s="1">
        <f>NominalPrice!G557/Deflator!J557</f>
        <v>0</v>
      </c>
      <c r="H557" s="1">
        <f>NominalPrice!H557/Deflator!J557</f>
        <v>4.1213867745708031E-2</v>
      </c>
      <c r="I557" s="1"/>
      <c r="J557" s="1"/>
    </row>
    <row r="558" spans="1:10" x14ac:dyDescent="0.2">
      <c r="A558">
        <f t="shared" si="12"/>
        <v>2036</v>
      </c>
      <c r="B558">
        <f t="shared" si="13"/>
        <v>5</v>
      </c>
      <c r="C558" s="1">
        <f>NominalPrice!C558/Deflator!J558</f>
        <v>3.7222128418982828E-2</v>
      </c>
      <c r="D558" s="1">
        <f>NominalPrice!H558/Deflator!J558</f>
        <v>4.1006668777526852E-2</v>
      </c>
      <c r="E558" s="1">
        <f>NominalPrice!E558/Deflator!J558</f>
        <v>2.8468796045314219E-2</v>
      </c>
      <c r="F558" s="1">
        <f>NominalPrice!F558/Deflator!J558</f>
        <v>5.3648830555810295E-2</v>
      </c>
      <c r="G558" s="1">
        <f>NominalPrice!G558/Deflator!J558</f>
        <v>0</v>
      </c>
      <c r="H558" s="1">
        <f>NominalPrice!H558/Deflator!J558</f>
        <v>4.1006668777526852E-2</v>
      </c>
      <c r="I558" s="1"/>
      <c r="J558" s="1"/>
    </row>
    <row r="559" spans="1:10" x14ac:dyDescent="0.2">
      <c r="A559">
        <f t="shared" si="12"/>
        <v>2036</v>
      </c>
      <c r="B559">
        <f t="shared" si="13"/>
        <v>6</v>
      </c>
      <c r="C559" s="1">
        <f>NominalPrice!C559/Deflator!J559</f>
        <v>3.6299655682629182E-2</v>
      </c>
      <c r="D559" s="1">
        <f>NominalPrice!H559/Deflator!J559</f>
        <v>4.0148339299044218E-2</v>
      </c>
      <c r="E559" s="1">
        <f>NominalPrice!E559/Deflator!J559</f>
        <v>2.8656793266166946E-2</v>
      </c>
      <c r="F559" s="1">
        <f>NominalPrice!F559/Deflator!J559</f>
        <v>5.2527823563332854E-2</v>
      </c>
      <c r="G559" s="1">
        <f>NominalPrice!G559/Deflator!J559</f>
        <v>0</v>
      </c>
      <c r="H559" s="1">
        <f>NominalPrice!H559/Deflator!J559</f>
        <v>4.0148339299044218E-2</v>
      </c>
      <c r="I559" s="1"/>
      <c r="J559" s="1"/>
    </row>
    <row r="560" spans="1:10" x14ac:dyDescent="0.2">
      <c r="A560">
        <f t="shared" si="12"/>
        <v>2036</v>
      </c>
      <c r="B560">
        <f t="shared" si="13"/>
        <v>7</v>
      </c>
      <c r="C560" s="1">
        <f>NominalPrice!C560/Deflator!J560</f>
        <v>3.6078402602440537E-2</v>
      </c>
      <c r="D560" s="1">
        <f>NominalPrice!H560/Deflator!J560</f>
        <v>3.9629641844158528E-2</v>
      </c>
      <c r="E560" s="1">
        <f>NominalPrice!E560/Deflator!J560</f>
        <v>2.9057480221281094E-2</v>
      </c>
      <c r="F560" s="1">
        <f>NominalPrice!F560/Deflator!J560</f>
        <v>5.22682073237404E-2</v>
      </c>
      <c r="G560" s="1">
        <f>NominalPrice!G560/Deflator!J560</f>
        <v>0</v>
      </c>
      <c r="H560" s="1">
        <f>NominalPrice!H560/Deflator!J560</f>
        <v>3.9629641844158528E-2</v>
      </c>
      <c r="I560" s="1"/>
      <c r="J560" s="1"/>
    </row>
    <row r="561" spans="1:10" x14ac:dyDescent="0.2">
      <c r="A561">
        <f t="shared" si="12"/>
        <v>2036</v>
      </c>
      <c r="B561">
        <f t="shared" si="13"/>
        <v>8</v>
      </c>
      <c r="C561" s="1">
        <f>NominalPrice!C561/Deflator!J561</f>
        <v>3.6122713822475137E-2</v>
      </c>
      <c r="D561" s="1">
        <f>NominalPrice!H561/Deflator!J561</f>
        <v>3.986603161250532E-2</v>
      </c>
      <c r="E561" s="1">
        <f>NominalPrice!E561/Deflator!J561</f>
        <v>2.9166210635155638E-2</v>
      </c>
      <c r="F561" s="1">
        <f>NominalPrice!F561/Deflator!J561</f>
        <v>5.217048761494452E-2</v>
      </c>
      <c r="G561" s="1">
        <f>NominalPrice!G561/Deflator!J561</f>
        <v>0</v>
      </c>
      <c r="H561" s="1">
        <f>NominalPrice!H561/Deflator!J561</f>
        <v>3.986603161250532E-2</v>
      </c>
      <c r="I561" s="1"/>
      <c r="J561" s="1"/>
    </row>
    <row r="562" spans="1:10" x14ac:dyDescent="0.2">
      <c r="A562">
        <f t="shared" si="12"/>
        <v>2036</v>
      </c>
      <c r="B562">
        <f t="shared" si="13"/>
        <v>9</v>
      </c>
      <c r="C562" s="1">
        <f>NominalPrice!C562/Deflator!J562</f>
        <v>3.5997049630196121E-2</v>
      </c>
      <c r="D562" s="1">
        <f>NominalPrice!H562/Deflator!J562</f>
        <v>3.9625741103801786E-2</v>
      </c>
      <c r="E562" s="1">
        <f>NominalPrice!E562/Deflator!J562</f>
        <v>2.9635475684245093E-2</v>
      </c>
      <c r="F562" s="1">
        <f>NominalPrice!F562/Deflator!J562</f>
        <v>5.2279127917109813E-2</v>
      </c>
      <c r="G562" s="1">
        <f>NominalPrice!G562/Deflator!J562</f>
        <v>0</v>
      </c>
      <c r="H562" s="1">
        <f>NominalPrice!H562/Deflator!J562</f>
        <v>3.9625741103801786E-2</v>
      </c>
      <c r="I562" s="1"/>
      <c r="J562" s="1"/>
    </row>
    <row r="563" spans="1:10" x14ac:dyDescent="0.2">
      <c r="A563">
        <f t="shared" si="12"/>
        <v>2036</v>
      </c>
      <c r="B563">
        <f t="shared" si="13"/>
        <v>10</v>
      </c>
      <c r="C563" s="1">
        <f>NominalPrice!C563/Deflator!J563</f>
        <v>3.649795107619145E-2</v>
      </c>
      <c r="D563" s="1">
        <f>NominalPrice!H563/Deflator!J563</f>
        <v>4.0210434244023666E-2</v>
      </c>
      <c r="E563" s="1">
        <f>NominalPrice!E563/Deflator!J563</f>
        <v>2.890497778870936E-2</v>
      </c>
      <c r="F563" s="1">
        <f>NominalPrice!F563/Deflator!J563</f>
        <v>5.2588736350127924E-2</v>
      </c>
      <c r="G563" s="1">
        <f>NominalPrice!G563/Deflator!J563</f>
        <v>0</v>
      </c>
      <c r="H563" s="1">
        <f>NominalPrice!H563/Deflator!J563</f>
        <v>4.0210434244023666E-2</v>
      </c>
      <c r="I563" s="1"/>
      <c r="J563" s="1"/>
    </row>
    <row r="564" spans="1:10" x14ac:dyDescent="0.2">
      <c r="A564">
        <f t="shared" si="12"/>
        <v>2036</v>
      </c>
      <c r="B564">
        <f t="shared" si="13"/>
        <v>11</v>
      </c>
      <c r="C564" s="1">
        <f>NominalPrice!C564/Deflator!J564</f>
        <v>3.6918152379527933E-2</v>
      </c>
      <c r="D564" s="1">
        <f>NominalPrice!H564/Deflator!J564</f>
        <v>4.0689741663394889E-2</v>
      </c>
      <c r="E564" s="1">
        <f>NominalPrice!E564/Deflator!J564</f>
        <v>2.8013601634719974E-2</v>
      </c>
      <c r="F564" s="1">
        <f>NominalPrice!F564/Deflator!J564</f>
        <v>5.3573273492984359E-2</v>
      </c>
      <c r="G564" s="1">
        <f>NominalPrice!G564/Deflator!J564</f>
        <v>0</v>
      </c>
      <c r="H564" s="1">
        <f>NominalPrice!H564/Deflator!J564</f>
        <v>4.0689741663394889E-2</v>
      </c>
      <c r="I564" s="1"/>
      <c r="J564" s="1"/>
    </row>
    <row r="565" spans="1:10" x14ac:dyDescent="0.2">
      <c r="A565">
        <f t="shared" si="12"/>
        <v>2036</v>
      </c>
      <c r="B565">
        <f t="shared" si="13"/>
        <v>12</v>
      </c>
      <c r="C565" s="1">
        <f>NominalPrice!C565/Deflator!J565</f>
        <v>3.6888359085967923E-2</v>
      </c>
      <c r="D565" s="1">
        <f>NominalPrice!H565/Deflator!J565</f>
        <v>4.0584767728333866E-2</v>
      </c>
      <c r="E565" s="1">
        <f>NominalPrice!E565/Deflator!J565</f>
        <v>2.8134760172744477E-2</v>
      </c>
      <c r="F565" s="1">
        <f>NominalPrice!F565/Deflator!J565</f>
        <v>5.3720824273459318E-2</v>
      </c>
      <c r="G565" s="1">
        <f>NominalPrice!G565/Deflator!J565</f>
        <v>0</v>
      </c>
      <c r="H565" s="1">
        <f>NominalPrice!H565/Deflator!J565</f>
        <v>4.0584767728333866E-2</v>
      </c>
      <c r="I565" s="1"/>
      <c r="J565" s="1"/>
    </row>
    <row r="566" spans="1:10" x14ac:dyDescent="0.2">
      <c r="A566">
        <f t="shared" si="12"/>
        <v>2037</v>
      </c>
      <c r="B566">
        <f t="shared" si="13"/>
        <v>1</v>
      </c>
      <c r="C566" s="1">
        <f>NominalPrice!C566/Deflator!J566</f>
        <v>3.6261838459432948E-2</v>
      </c>
      <c r="D566" s="1">
        <f>NominalPrice!H566/Deflator!J566</f>
        <v>4.0163235240893019E-2</v>
      </c>
      <c r="E566" s="1">
        <f>NominalPrice!E566/Deflator!J566</f>
        <v>2.7868307981576079E-2</v>
      </c>
      <c r="F566" s="1">
        <f>NominalPrice!F566/Deflator!J566</f>
        <v>5.2542462278625142E-2</v>
      </c>
      <c r="G566" s="1">
        <f>NominalPrice!G566/Deflator!J566</f>
        <v>0</v>
      </c>
      <c r="H566" s="1">
        <f>NominalPrice!H566/Deflator!J566</f>
        <v>4.0163235240893019E-2</v>
      </c>
      <c r="I566" s="1"/>
      <c r="J566" s="1"/>
    </row>
    <row r="567" spans="1:10" x14ac:dyDescent="0.2">
      <c r="A567">
        <f t="shared" si="12"/>
        <v>2037</v>
      </c>
      <c r="B567">
        <f t="shared" si="13"/>
        <v>2</v>
      </c>
      <c r="C567" s="1">
        <f>NominalPrice!C567/Deflator!J567</f>
        <v>3.7081255828300227E-2</v>
      </c>
      <c r="D567" s="1">
        <f>NominalPrice!H567/Deflator!J567</f>
        <v>4.0936786159711372E-2</v>
      </c>
      <c r="E567" s="1">
        <f>NominalPrice!E567/Deflator!J567</f>
        <v>2.7573676070180339E-2</v>
      </c>
      <c r="F567" s="1">
        <f>NominalPrice!F567/Deflator!J567</f>
        <v>5.3068772741898362E-2</v>
      </c>
      <c r="G567" s="1">
        <f>NominalPrice!G567/Deflator!J567</f>
        <v>0</v>
      </c>
      <c r="H567" s="1">
        <f>NominalPrice!H567/Deflator!J567</f>
        <v>4.0936786159711372E-2</v>
      </c>
      <c r="I567" s="1"/>
      <c r="J567" s="1"/>
    </row>
    <row r="568" spans="1:10" x14ac:dyDescent="0.2">
      <c r="A568">
        <f t="shared" si="12"/>
        <v>2037</v>
      </c>
      <c r="B568">
        <f t="shared" si="13"/>
        <v>3</v>
      </c>
      <c r="C568" s="1">
        <f>NominalPrice!C568/Deflator!J568</f>
        <v>3.6751310431043085E-2</v>
      </c>
      <c r="D568" s="1">
        <f>NominalPrice!H568/Deflator!J568</f>
        <v>4.065045712588617E-2</v>
      </c>
      <c r="E568" s="1">
        <f>NominalPrice!E568/Deflator!J568</f>
        <v>2.7481849588203162E-2</v>
      </c>
      <c r="F568" s="1">
        <f>NominalPrice!F568/Deflator!J568</f>
        <v>5.3245138257335199E-2</v>
      </c>
      <c r="G568" s="1">
        <f>NominalPrice!G568/Deflator!J568</f>
        <v>0</v>
      </c>
      <c r="H568" s="1">
        <f>NominalPrice!H568/Deflator!J568</f>
        <v>4.065045712588617E-2</v>
      </c>
      <c r="I568" s="1"/>
      <c r="J568" s="1"/>
    </row>
    <row r="569" spans="1:10" x14ac:dyDescent="0.2">
      <c r="A569">
        <f t="shared" si="12"/>
        <v>2037</v>
      </c>
      <c r="B569">
        <f t="shared" si="13"/>
        <v>4</v>
      </c>
      <c r="C569" s="1">
        <f>NominalPrice!C569/Deflator!J569</f>
        <v>3.6487196090530291E-2</v>
      </c>
      <c r="D569" s="1">
        <f>NominalPrice!H569/Deflator!J569</f>
        <v>4.0403058167131328E-2</v>
      </c>
      <c r="E569" s="1">
        <f>NominalPrice!E569/Deflator!J569</f>
        <v>2.8083624888755383E-2</v>
      </c>
      <c r="F569" s="1">
        <f>NominalPrice!F569/Deflator!J569</f>
        <v>5.3158579314863071E-2</v>
      </c>
      <c r="G569" s="1">
        <f>NominalPrice!G569/Deflator!J569</f>
        <v>0</v>
      </c>
      <c r="H569" s="1">
        <f>NominalPrice!H569/Deflator!J569</f>
        <v>4.0403058167131328E-2</v>
      </c>
      <c r="I569" s="1"/>
      <c r="J569" s="1"/>
    </row>
    <row r="570" spans="1:10" x14ac:dyDescent="0.2">
      <c r="A570">
        <f t="shared" si="12"/>
        <v>2037</v>
      </c>
      <c r="B570">
        <f t="shared" si="13"/>
        <v>5</v>
      </c>
      <c r="C570" s="1">
        <f>NominalPrice!C570/Deflator!J570</f>
        <v>3.6337695707658518E-2</v>
      </c>
      <c r="D570" s="1">
        <f>NominalPrice!H570/Deflator!J570</f>
        <v>4.0198250998722367E-2</v>
      </c>
      <c r="E570" s="1">
        <f>NominalPrice!E570/Deflator!J570</f>
        <v>2.7774132699908829E-2</v>
      </c>
      <c r="F570" s="1">
        <f>NominalPrice!F570/Deflator!J570</f>
        <v>5.2480221157613575E-2</v>
      </c>
      <c r="G570" s="1">
        <f>NominalPrice!G570/Deflator!J570</f>
        <v>0</v>
      </c>
      <c r="H570" s="1">
        <f>NominalPrice!H570/Deflator!J570</f>
        <v>4.0198250998722367E-2</v>
      </c>
      <c r="I570" s="1"/>
      <c r="J570" s="1"/>
    </row>
    <row r="571" spans="1:10" x14ac:dyDescent="0.2">
      <c r="A571">
        <f t="shared" si="12"/>
        <v>2037</v>
      </c>
      <c r="B571">
        <f t="shared" si="13"/>
        <v>6</v>
      </c>
      <c r="C571" s="1">
        <f>NominalPrice!C571/Deflator!J571</f>
        <v>3.5435929571762205E-2</v>
      </c>
      <c r="D571" s="1">
        <f>NominalPrice!H571/Deflator!J571</f>
        <v>3.9355496584222716E-2</v>
      </c>
      <c r="E571" s="1">
        <f>NominalPrice!E571/Deflator!J571</f>
        <v>2.7956586266379251E-2</v>
      </c>
      <c r="F571" s="1">
        <f>NominalPrice!F571/Deflator!J571</f>
        <v>5.1381874870235572E-2</v>
      </c>
      <c r="G571" s="1">
        <f>NominalPrice!G571/Deflator!J571</f>
        <v>0</v>
      </c>
      <c r="H571" s="1">
        <f>NominalPrice!H571/Deflator!J571</f>
        <v>3.9355496584222716E-2</v>
      </c>
      <c r="I571" s="1"/>
      <c r="J571" s="1"/>
    </row>
    <row r="572" spans="1:10" x14ac:dyDescent="0.2">
      <c r="A572">
        <f t="shared" si="12"/>
        <v>2037</v>
      </c>
      <c r="B572">
        <f t="shared" si="13"/>
        <v>7</v>
      </c>
      <c r="C572" s="1">
        <f>NominalPrice!C572/Deflator!J572</f>
        <v>3.5219056909464155E-2</v>
      </c>
      <c r="D572" s="1">
        <f>NominalPrice!H572/Deflator!J572</f>
        <v>3.8846067074828912E-2</v>
      </c>
      <c r="E572" s="1">
        <f>NominalPrice!E572/Deflator!J572</f>
        <v>2.8346771112393764E-2</v>
      </c>
      <c r="F572" s="1">
        <f>NominalPrice!F572/Deflator!J572</f>
        <v>5.1126638925656463E-2</v>
      </c>
      <c r="G572" s="1">
        <f>NominalPrice!G572/Deflator!J572</f>
        <v>0</v>
      </c>
      <c r="H572" s="1">
        <f>NominalPrice!H572/Deflator!J572</f>
        <v>3.8846067074828912E-2</v>
      </c>
      <c r="I572" s="1"/>
      <c r="J572" s="1"/>
    </row>
    <row r="573" spans="1:10" x14ac:dyDescent="0.2">
      <c r="A573">
        <f t="shared" si="12"/>
        <v>2037</v>
      </c>
      <c r="B573">
        <f t="shared" si="13"/>
        <v>8</v>
      </c>
      <c r="C573" s="1">
        <f>NominalPrice!C573/Deflator!J573</f>
        <v>3.5261165639303163E-2</v>
      </c>
      <c r="D573" s="1">
        <f>NominalPrice!H573/Deflator!J573</f>
        <v>3.9076511678510395E-2</v>
      </c>
      <c r="E573" s="1">
        <f>NominalPrice!E573/Deflator!J573</f>
        <v>2.8451916575297696E-2</v>
      </c>
      <c r="F573" s="1">
        <f>NominalPrice!F573/Deflator!J573</f>
        <v>5.1029393482822337E-2</v>
      </c>
      <c r="G573" s="1">
        <f>NominalPrice!G573/Deflator!J573</f>
        <v>0</v>
      </c>
      <c r="H573" s="1">
        <f>NominalPrice!H573/Deflator!J573</f>
        <v>3.9076511678510395E-2</v>
      </c>
      <c r="I573" s="1"/>
      <c r="J573" s="1"/>
    </row>
    <row r="574" spans="1:10" x14ac:dyDescent="0.2">
      <c r="A574">
        <f t="shared" si="12"/>
        <v>2037</v>
      </c>
      <c r="B574">
        <f t="shared" si="13"/>
        <v>9</v>
      </c>
      <c r="C574" s="1">
        <f>NominalPrice!C574/Deflator!J574</f>
        <v>3.5137276778487617E-2</v>
      </c>
      <c r="D574" s="1">
        <f>NominalPrice!H574/Deflator!J574</f>
        <v>3.8839629384988188E-2</v>
      </c>
      <c r="E574" s="1">
        <f>NominalPrice!E574/Deflator!J574</f>
        <v>2.8908683858831042E-2</v>
      </c>
      <c r="F574" s="1">
        <f>NominalPrice!F574/Deflator!J574</f>
        <v>5.1133879473486403E-2</v>
      </c>
      <c r="G574" s="1">
        <f>NominalPrice!G574/Deflator!J574</f>
        <v>0</v>
      </c>
      <c r="H574" s="1">
        <f>NominalPrice!H574/Deflator!J574</f>
        <v>3.8839629384988188E-2</v>
      </c>
      <c r="I574" s="1"/>
      <c r="J574" s="1"/>
    </row>
    <row r="575" spans="1:10" x14ac:dyDescent="0.2">
      <c r="A575">
        <f t="shared" si="12"/>
        <v>2037</v>
      </c>
      <c r="B575">
        <f t="shared" si="13"/>
        <v>10</v>
      </c>
      <c r="C575" s="1">
        <f>NominalPrice!C575/Deflator!J575</f>
        <v>3.5624926042297278E-2</v>
      </c>
      <c r="D575" s="1">
        <f>NominalPrice!H575/Deflator!J575</f>
        <v>3.9411297824475278E-2</v>
      </c>
      <c r="E575" s="1">
        <f>NominalPrice!E575/Deflator!J575</f>
        <v>2.8195081293900564E-2</v>
      </c>
      <c r="F575" s="1">
        <f>NominalPrice!F575/Deflator!J575</f>
        <v>5.1434845342247862E-2</v>
      </c>
      <c r="G575" s="1">
        <f>NominalPrice!G575/Deflator!J575</f>
        <v>0</v>
      </c>
      <c r="H575" s="1">
        <f>NominalPrice!H575/Deflator!J575</f>
        <v>3.9411297824475278E-2</v>
      </c>
      <c r="I575" s="1"/>
      <c r="J575" s="1"/>
    </row>
    <row r="576" spans="1:10" x14ac:dyDescent="0.2">
      <c r="A576">
        <f t="shared" si="12"/>
        <v>2037</v>
      </c>
      <c r="B576">
        <f t="shared" si="13"/>
        <v>11</v>
      </c>
      <c r="C576" s="1">
        <f>NominalPrice!C576/Deflator!J576</f>
        <v>3.6033655592584916E-2</v>
      </c>
      <c r="D576" s="1">
        <f>NominalPrice!H576/Deflator!J576</f>
        <v>3.9879507329773987E-2</v>
      </c>
      <c r="E576" s="1">
        <f>NominalPrice!E576/Deflator!J576</f>
        <v>2.7324519783581514E-2</v>
      </c>
      <c r="F576" s="1">
        <f>NominalPrice!F576/Deflator!J576</f>
        <v>5.2395714306564992E-2</v>
      </c>
      <c r="G576" s="1">
        <f>NominalPrice!G576/Deflator!J576</f>
        <v>0</v>
      </c>
      <c r="H576" s="1">
        <f>NominalPrice!H576/Deflator!J576</f>
        <v>3.9879507329773987E-2</v>
      </c>
      <c r="I576" s="1"/>
      <c r="J576" s="1"/>
    </row>
    <row r="577" spans="1:10" x14ac:dyDescent="0.2">
      <c r="A577">
        <f t="shared" si="12"/>
        <v>2037</v>
      </c>
      <c r="B577">
        <f t="shared" si="13"/>
        <v>12</v>
      </c>
      <c r="C577" s="1">
        <f>NominalPrice!C577/Deflator!J577</f>
        <v>3.6003362962059346E-2</v>
      </c>
      <c r="D577" s="1">
        <f>NominalPrice!H577/Deflator!J577</f>
        <v>3.9775283458740228E-2</v>
      </c>
      <c r="E577" s="1">
        <f>NominalPrice!E577/Deflator!J577</f>
        <v>2.7441773398535187E-2</v>
      </c>
      <c r="F577" s="1">
        <f>NominalPrice!F577/Deflator!J577</f>
        <v>5.2538251591986371E-2</v>
      </c>
      <c r="G577" s="1">
        <f>NominalPrice!G577/Deflator!J577</f>
        <v>0</v>
      </c>
      <c r="H577" s="1">
        <f>NominalPrice!H577/Deflator!J577</f>
        <v>3.9775283458740228E-2</v>
      </c>
      <c r="I577" s="1"/>
      <c r="J577" s="1"/>
    </row>
    <row r="578" spans="1:10" x14ac:dyDescent="0.2">
      <c r="A578">
        <f t="shared" si="12"/>
        <v>2038</v>
      </c>
      <c r="B578">
        <f t="shared" si="13"/>
        <v>1</v>
      </c>
      <c r="C578" s="1">
        <f>NominalPrice!C578/Deflator!J578</f>
        <v>3.5390732475604945E-2</v>
      </c>
      <c r="D578" s="1">
        <f>NominalPrice!H578/Deflator!J578</f>
        <v>3.9360889831360497E-2</v>
      </c>
      <c r="E578" s="1">
        <f>NominalPrice!E578/Deflator!J578</f>
        <v>2.7181007988746526E-2</v>
      </c>
      <c r="F578" s="1">
        <f>NominalPrice!F578/Deflator!J578</f>
        <v>5.138417283178049E-2</v>
      </c>
      <c r="G578" s="1">
        <f>NominalPrice!G578/Deflator!J578</f>
        <v>0</v>
      </c>
      <c r="H578" s="1">
        <f>NominalPrice!H578/Deflator!J578</f>
        <v>3.9360889831360497E-2</v>
      </c>
      <c r="I578" s="1"/>
      <c r="J578" s="1"/>
    </row>
    <row r="579" spans="1:10" x14ac:dyDescent="0.2">
      <c r="A579">
        <f t="shared" si="12"/>
        <v>2038</v>
      </c>
      <c r="B579">
        <f t="shared" si="13"/>
        <v>2</v>
      </c>
      <c r="C579" s="1">
        <f>NominalPrice!C579/Deflator!J579</f>
        <v>3.6189522397958022E-2</v>
      </c>
      <c r="D579" s="1">
        <f>NominalPrice!H579/Deflator!J579</f>
        <v>4.0117942231260507E-2</v>
      </c>
      <c r="E579" s="1">
        <f>NominalPrice!E579/Deflator!J579</f>
        <v>2.6892941763190407E-2</v>
      </c>
      <c r="F579" s="1">
        <f>NominalPrice!F579/Deflator!J579</f>
        <v>5.1897528768500498E-2</v>
      </c>
      <c r="G579" s="1">
        <f>NominalPrice!G579/Deflator!J579</f>
        <v>0</v>
      </c>
      <c r="H579" s="1">
        <f>NominalPrice!H579/Deflator!J579</f>
        <v>4.0117942231260507E-2</v>
      </c>
      <c r="I579" s="1"/>
      <c r="J579" s="1"/>
    </row>
    <row r="580" spans="1:10" x14ac:dyDescent="0.2">
      <c r="A580">
        <f t="shared" si="12"/>
        <v>2038</v>
      </c>
      <c r="B580">
        <f t="shared" si="13"/>
        <v>3</v>
      </c>
      <c r="C580" s="1">
        <f>NominalPrice!C580/Deflator!J580</f>
        <v>3.5866495809320172E-2</v>
      </c>
      <c r="D580" s="1">
        <f>NominalPrice!H580/Deflator!J580</f>
        <v>3.9836212363083316E-2</v>
      </c>
      <c r="E580" s="1">
        <f>NominalPrice!E580/Deflator!J580</f>
        <v>2.6802623220817168E-2</v>
      </c>
      <c r="F580" s="1">
        <f>NominalPrice!F580/Deflator!J580</f>
        <v>5.2068527249119749E-2</v>
      </c>
      <c r="G580" s="1">
        <f>NominalPrice!G580/Deflator!J580</f>
        <v>0</v>
      </c>
      <c r="H580" s="1">
        <f>NominalPrice!H580/Deflator!J580</f>
        <v>3.9836212363083316E-2</v>
      </c>
      <c r="I580" s="1"/>
      <c r="J580" s="1"/>
    </row>
    <row r="581" spans="1:10" x14ac:dyDescent="0.2">
      <c r="A581">
        <f t="shared" si="12"/>
        <v>2038</v>
      </c>
      <c r="B581">
        <f t="shared" si="13"/>
        <v>4</v>
      </c>
      <c r="C581" s="1">
        <f>NominalPrice!C581/Deflator!J581</f>
        <v>3.5607848273257907E-2</v>
      </c>
      <c r="D581" s="1">
        <f>NominalPrice!H581/Deflator!J581</f>
        <v>3.9592777143943561E-2</v>
      </c>
      <c r="E581" s="1">
        <f>NominalPrice!E581/Deflator!J581</f>
        <v>2.7388839309000448E-2</v>
      </c>
      <c r="F581" s="1">
        <f>NominalPrice!F581/Deflator!J581</f>
        <v>5.1982578974341546E-2</v>
      </c>
      <c r="G581" s="1">
        <f>NominalPrice!G581/Deflator!J581</f>
        <v>0</v>
      </c>
      <c r="H581" s="1">
        <f>NominalPrice!H581/Deflator!J581</f>
        <v>3.9592777143943561E-2</v>
      </c>
      <c r="I581" s="1"/>
      <c r="J581" s="1"/>
    </row>
    <row r="582" spans="1:10" x14ac:dyDescent="0.2">
      <c r="A582">
        <f t="shared" si="12"/>
        <v>2038</v>
      </c>
      <c r="B582">
        <f t="shared" si="13"/>
        <v>5</v>
      </c>
      <c r="C582" s="1">
        <f>NominalPrice!C582/Deflator!J582</f>
        <v>3.5460999985741287E-2</v>
      </c>
      <c r="D582" s="1">
        <f>NominalPrice!H582/Deflator!J582</f>
        <v>3.9391021097648721E-2</v>
      </c>
      <c r="E582" s="1">
        <f>NominalPrice!E582/Deflator!J582</f>
        <v>2.7086277599449534E-2</v>
      </c>
      <c r="F582" s="1">
        <f>NominalPrice!F582/Deflator!J582</f>
        <v>5.1317851698175099E-2</v>
      </c>
      <c r="G582" s="1">
        <f>NominalPrice!G582/Deflator!J582</f>
        <v>0</v>
      </c>
      <c r="H582" s="1">
        <f>NominalPrice!H582/Deflator!J582</f>
        <v>3.9391021097648721E-2</v>
      </c>
      <c r="I582" s="1"/>
      <c r="J582" s="1"/>
    </row>
    <row r="583" spans="1:10" x14ac:dyDescent="0.2">
      <c r="A583">
        <f t="shared" si="12"/>
        <v>2038</v>
      </c>
      <c r="B583">
        <f t="shared" si="13"/>
        <v>6</v>
      </c>
      <c r="C583" s="1">
        <f>NominalPrice!C583/Deflator!J583</f>
        <v>3.4580315746397597E-2</v>
      </c>
      <c r="D583" s="1">
        <f>NominalPrice!H583/Deflator!J583</f>
        <v>3.8564438094007593E-2</v>
      </c>
      <c r="E583" s="1">
        <f>NominalPrice!E583/Deflator!J583</f>
        <v>2.726368078890383E-2</v>
      </c>
      <c r="F583" s="1">
        <f>NominalPrice!F583/Deflator!J583</f>
        <v>5.0242852479028689E-2</v>
      </c>
      <c r="G583" s="1">
        <f>NominalPrice!G583/Deflator!J583</f>
        <v>0</v>
      </c>
      <c r="H583" s="1">
        <f>NominalPrice!H583/Deflator!J583</f>
        <v>3.8564438094007593E-2</v>
      </c>
      <c r="I583" s="1"/>
      <c r="J583" s="1"/>
    </row>
    <row r="584" spans="1:10" x14ac:dyDescent="0.2">
      <c r="A584">
        <f t="shared" si="12"/>
        <v>2038</v>
      </c>
      <c r="B584">
        <f t="shared" si="13"/>
        <v>7</v>
      </c>
      <c r="C584" s="1">
        <f>NominalPrice!C584/Deflator!J584</f>
        <v>3.4367963409871111E-2</v>
      </c>
      <c r="D584" s="1">
        <f>NominalPrice!H584/Deflator!J584</f>
        <v>3.8064455114011068E-2</v>
      </c>
      <c r="E584" s="1">
        <f>NominalPrice!E584/Deflator!J584</f>
        <v>2.7643618855909664E-2</v>
      </c>
      <c r="F584" s="1">
        <f>NominalPrice!F584/Deflator!J584</f>
        <v>4.9992232831703752E-2</v>
      </c>
      <c r="G584" s="1">
        <f>NominalPrice!G584/Deflator!J584</f>
        <v>0</v>
      </c>
      <c r="H584" s="1">
        <f>NominalPrice!H584/Deflator!J584</f>
        <v>3.8064455114011068E-2</v>
      </c>
      <c r="I584" s="1"/>
      <c r="J584" s="1"/>
    </row>
    <row r="585" spans="1:10" x14ac:dyDescent="0.2">
      <c r="A585">
        <f t="shared" si="12"/>
        <v>2038</v>
      </c>
      <c r="B585">
        <f t="shared" si="13"/>
        <v>8</v>
      </c>
      <c r="C585" s="1">
        <f>NominalPrice!C585/Deflator!J585</f>
        <v>3.4408536065022845E-2</v>
      </c>
      <c r="D585" s="1">
        <f>NominalPrice!H585/Deflator!J585</f>
        <v>3.8289686028966201E-2</v>
      </c>
      <c r="E585" s="1">
        <f>NominalPrice!E585/Deflator!J585</f>
        <v>2.7745738057761243E-2</v>
      </c>
      <c r="F585" s="1">
        <f>NominalPrice!F585/Deflator!J585</f>
        <v>4.9896393219232248E-2</v>
      </c>
      <c r="G585" s="1">
        <f>NominalPrice!G585/Deflator!J585</f>
        <v>0</v>
      </c>
      <c r="H585" s="1">
        <f>NominalPrice!H585/Deflator!J585</f>
        <v>3.8289686028966201E-2</v>
      </c>
      <c r="I585" s="1"/>
      <c r="J585" s="1"/>
    </row>
    <row r="586" spans="1:10" x14ac:dyDescent="0.2">
      <c r="A586">
        <f t="shared" si="12"/>
        <v>2038</v>
      </c>
      <c r="B586">
        <f t="shared" si="13"/>
        <v>9</v>
      </c>
      <c r="C586" s="1">
        <f>NominalPrice!C586/Deflator!J586</f>
        <v>3.4286985229609851E-2</v>
      </c>
      <c r="D586" s="1">
        <f>NominalPrice!H586/Deflator!J586</f>
        <v>3.8056843514045868E-2</v>
      </c>
      <c r="E586" s="1">
        <f>NominalPrice!E586/Deflator!J586</f>
        <v>2.8190627621739565E-2</v>
      </c>
      <c r="F586" s="1">
        <f>NominalPrice!F586/Deflator!J586</f>
        <v>4.9997600314672368E-2</v>
      </c>
      <c r="G586" s="1">
        <f>NominalPrice!G586/Deflator!J586</f>
        <v>0</v>
      </c>
      <c r="H586" s="1">
        <f>NominalPrice!H586/Deflator!J586</f>
        <v>3.8056843514045868E-2</v>
      </c>
      <c r="I586" s="1"/>
      <c r="J586" s="1"/>
    </row>
    <row r="587" spans="1:10" x14ac:dyDescent="0.2">
      <c r="A587">
        <f t="shared" si="12"/>
        <v>2038</v>
      </c>
      <c r="B587">
        <f t="shared" si="13"/>
        <v>10</v>
      </c>
      <c r="C587" s="1">
        <f>NominalPrice!C587/Deflator!J587</f>
        <v>3.4762167974831774E-2</v>
      </c>
      <c r="D587" s="1">
        <f>NominalPrice!H587/Deflator!J587</f>
        <v>3.8616250720455311E-2</v>
      </c>
      <c r="E587" s="1">
        <f>NominalPrice!E587/Deflator!J587</f>
        <v>2.7494223447912827E-2</v>
      </c>
      <c r="F587" s="1">
        <f>NominalPrice!F587/Deflator!J587</f>
        <v>5.0290914959192731E-2</v>
      </c>
      <c r="G587" s="1">
        <f>NominalPrice!G587/Deflator!J587</f>
        <v>0</v>
      </c>
      <c r="H587" s="1">
        <f>NominalPrice!H587/Deflator!J587</f>
        <v>3.8616250720455311E-2</v>
      </c>
      <c r="I587" s="1"/>
      <c r="J587" s="1"/>
    </row>
    <row r="588" spans="1:10" x14ac:dyDescent="0.2">
      <c r="A588">
        <f t="shared" si="12"/>
        <v>2038</v>
      </c>
      <c r="B588">
        <f t="shared" si="13"/>
        <v>11</v>
      </c>
      <c r="C588" s="1">
        <f>NominalPrice!C588/Deflator!J588</f>
        <v>3.5160198583039343E-2</v>
      </c>
      <c r="D588" s="1">
        <f>NominalPrice!H588/Deflator!J588</f>
        <v>3.907412549822762E-2</v>
      </c>
      <c r="E588" s="1">
        <f>NominalPrice!E588/Deflator!J588</f>
        <v>2.6644695325229811E-2</v>
      </c>
      <c r="F588" s="1">
        <f>NominalPrice!F588/Deflator!J588</f>
        <v>5.1229247628414798E-2</v>
      </c>
      <c r="G588" s="1">
        <f>NominalPrice!G588/Deflator!J588</f>
        <v>0</v>
      </c>
      <c r="H588" s="1">
        <f>NominalPrice!H588/Deflator!J588</f>
        <v>3.907412549822762E-2</v>
      </c>
      <c r="I588" s="1"/>
      <c r="J588" s="1"/>
    </row>
    <row r="589" spans="1:10" x14ac:dyDescent="0.2">
      <c r="A589">
        <f t="shared" si="12"/>
        <v>2038</v>
      </c>
      <c r="B589">
        <f t="shared" si="13"/>
        <v>12</v>
      </c>
      <c r="C589" s="1">
        <f>NominalPrice!C589/Deflator!J589</f>
        <v>3.5129718665562561E-2</v>
      </c>
      <c r="D589" s="1">
        <f>NominalPrice!H589/Deflator!J589</f>
        <v>3.8970984116145677E-2</v>
      </c>
      <c r="E589" s="1">
        <f>NominalPrice!E589/Deflator!J589</f>
        <v>2.6758329742314697E-2</v>
      </c>
      <c r="F589" s="1">
        <f>NominalPrice!F589/Deflator!J589</f>
        <v>5.1367264106562747E-2</v>
      </c>
      <c r="G589" s="1">
        <f>NominalPrice!G589/Deflator!J589</f>
        <v>0</v>
      </c>
      <c r="H589" s="1">
        <f>NominalPrice!H589/Deflator!J589</f>
        <v>3.8970984116145677E-2</v>
      </c>
      <c r="I589" s="1"/>
      <c r="J589" s="1"/>
    </row>
    <row r="590" spans="1:10" x14ac:dyDescent="0.2">
      <c r="A590">
        <f t="shared" si="12"/>
        <v>2039</v>
      </c>
      <c r="B590">
        <f t="shared" si="13"/>
        <v>1</v>
      </c>
      <c r="C590" s="1">
        <f>NominalPrice!C590/Deflator!J590</f>
        <v>3.4530884437374336E-2</v>
      </c>
      <c r="D590" s="1">
        <f>NominalPrice!H590/Deflator!J590</f>
        <v>3.8563775450148087E-2</v>
      </c>
      <c r="E590" s="1">
        <f>NominalPrice!E590/Deflator!J590</f>
        <v>2.6503237807435742E-2</v>
      </c>
      <c r="F590" s="1">
        <f>NominalPrice!F590/Deflator!J590</f>
        <v>5.0237351661648791E-2</v>
      </c>
      <c r="G590" s="1">
        <f>NominalPrice!G590/Deflator!J590</f>
        <v>0</v>
      </c>
      <c r="H590" s="1">
        <f>NominalPrice!H590/Deflator!J590</f>
        <v>3.8563775450148087E-2</v>
      </c>
      <c r="I590" s="1"/>
      <c r="J590" s="1"/>
    </row>
    <row r="591" spans="1:10" x14ac:dyDescent="0.2">
      <c r="A591">
        <f t="shared" si="12"/>
        <v>2039</v>
      </c>
      <c r="B591">
        <f t="shared" si="13"/>
        <v>2</v>
      </c>
      <c r="C591" s="1">
        <f>NominalPrice!C591/Deflator!J591</f>
        <v>3.5309179579654022E-2</v>
      </c>
      <c r="D591" s="1">
        <f>NominalPrice!H591/Deflator!J591</f>
        <v>3.9304285911046968E-2</v>
      </c>
      <c r="E591" s="1">
        <f>NominalPrice!E591/Deflator!J591</f>
        <v>2.6221547032842442E-2</v>
      </c>
      <c r="F591" s="1">
        <f>NominalPrice!F591/Deflator!J591</f>
        <v>5.0737687544403588E-2</v>
      </c>
      <c r="G591" s="1">
        <f>NominalPrice!G591/Deflator!J591</f>
        <v>0</v>
      </c>
      <c r="H591" s="1">
        <f>NominalPrice!H591/Deflator!J591</f>
        <v>3.9304285911046968E-2</v>
      </c>
      <c r="I591" s="1"/>
      <c r="J591" s="1"/>
    </row>
    <row r="592" spans="1:10" x14ac:dyDescent="0.2">
      <c r="A592">
        <f t="shared" si="12"/>
        <v>2039</v>
      </c>
      <c r="B592">
        <f t="shared" si="13"/>
        <v>3</v>
      </c>
      <c r="C592" s="1">
        <f>NominalPrice!C592/Deflator!J592</f>
        <v>3.4992844299667099E-2</v>
      </c>
      <c r="D592" s="1">
        <f>NominalPrice!H592/Deflator!J592</f>
        <v>3.9026968881146436E-2</v>
      </c>
      <c r="E592" s="1">
        <f>NominalPrice!E592/Deflator!J592</f>
        <v>2.6132612115605001E-2</v>
      </c>
      <c r="F592" s="1">
        <f>NominalPrice!F592/Deflator!J592</f>
        <v>5.0903167405499002E-2</v>
      </c>
      <c r="G592" s="1">
        <f>NominalPrice!G592/Deflator!J592</f>
        <v>0</v>
      </c>
      <c r="H592" s="1">
        <f>NominalPrice!H592/Deflator!J592</f>
        <v>3.9026968881146436E-2</v>
      </c>
      <c r="I592" s="1"/>
      <c r="J592" s="1"/>
    </row>
    <row r="593" spans="1:10" x14ac:dyDescent="0.2">
      <c r="A593">
        <f t="shared" si="12"/>
        <v>2039</v>
      </c>
      <c r="B593">
        <f t="shared" si="13"/>
        <v>4</v>
      </c>
      <c r="C593" s="1">
        <f>NominalPrice!C593/Deflator!J593</f>
        <v>3.4739144464647598E-2</v>
      </c>
      <c r="D593" s="1">
        <f>NominalPrice!H593/Deflator!J593</f>
        <v>3.8786968723994175E-2</v>
      </c>
      <c r="E593" s="1">
        <f>NominalPrice!E593/Deflator!J593</f>
        <v>2.6703134323313466E-2</v>
      </c>
      <c r="F593" s="1">
        <f>NominalPrice!F593/Deflator!J593</f>
        <v>5.081716422807861E-2</v>
      </c>
      <c r="G593" s="1">
        <f>NominalPrice!G593/Deflator!J593</f>
        <v>0</v>
      </c>
      <c r="H593" s="1">
        <f>NominalPrice!H593/Deflator!J593</f>
        <v>3.8786968723994175E-2</v>
      </c>
      <c r="I593" s="1"/>
      <c r="J593" s="1"/>
    </row>
    <row r="594" spans="1:10" x14ac:dyDescent="0.2">
      <c r="A594">
        <f t="shared" ref="A594:A657" si="14">A582+1</f>
        <v>2039</v>
      </c>
      <c r="B594">
        <f t="shared" ref="B594:B657" si="15">B582</f>
        <v>5</v>
      </c>
      <c r="C594" s="1">
        <f>NominalPrice!C594/Deflator!J594</f>
        <v>3.4594473863005772E-2</v>
      </c>
      <c r="D594" s="1">
        <f>NominalPrice!H594/Deflator!J594</f>
        <v>3.8587751846160721E-2</v>
      </c>
      <c r="E594" s="1">
        <f>NominalPrice!E594/Deflator!J594</f>
        <v>2.6407075132184106E-2</v>
      </c>
      <c r="F594" s="1">
        <f>NominalPrice!F594/Deflator!J594</f>
        <v>5.0165302475078145E-2</v>
      </c>
      <c r="G594" s="1">
        <f>NominalPrice!G594/Deflator!J594</f>
        <v>0</v>
      </c>
      <c r="H594" s="1">
        <f>NominalPrice!H594/Deflator!J594</f>
        <v>3.8587751846160721E-2</v>
      </c>
      <c r="I594" s="1"/>
      <c r="J594" s="1"/>
    </row>
    <row r="595" spans="1:10" x14ac:dyDescent="0.2">
      <c r="A595">
        <f t="shared" si="14"/>
        <v>2039</v>
      </c>
      <c r="B595">
        <f t="shared" si="15"/>
        <v>6</v>
      </c>
      <c r="C595" s="1">
        <f>NominalPrice!C595/Deflator!J595</f>
        <v>3.373370759440493E-2</v>
      </c>
      <c r="D595" s="1">
        <f>NominalPrice!H595/Deflator!J595</f>
        <v>3.777623019167152E-2</v>
      </c>
      <c r="E595" s="1">
        <f>NominalPrice!E595/Deflator!J595</f>
        <v>2.6578767269470765E-2</v>
      </c>
      <c r="F595" s="1">
        <f>NominalPrice!F595/Deflator!J595</f>
        <v>4.9112113716708636E-2</v>
      </c>
      <c r="G595" s="1">
        <f>NominalPrice!G595/Deflator!J595</f>
        <v>0</v>
      </c>
      <c r="H595" s="1">
        <f>NominalPrice!H595/Deflator!J595</f>
        <v>3.777623019167152E-2</v>
      </c>
      <c r="I595" s="1"/>
      <c r="J595" s="1"/>
    </row>
    <row r="596" spans="1:10" x14ac:dyDescent="0.2">
      <c r="A596">
        <f t="shared" si="14"/>
        <v>2039</v>
      </c>
      <c r="B596">
        <f t="shared" si="15"/>
        <v>7</v>
      </c>
      <c r="C596" s="1">
        <f>NominalPrice!C596/Deflator!J596</f>
        <v>3.35248267186294E-2</v>
      </c>
      <c r="D596" s="1">
        <f>NominalPrice!H596/Deflator!J596</f>
        <v>3.7284545071241938E-2</v>
      </c>
      <c r="E596" s="1">
        <f>NominalPrice!E596/Deflator!J596</f>
        <v>2.6947772064087341E-2</v>
      </c>
      <c r="F596" s="1">
        <f>NominalPrice!F596/Deflator!J596</f>
        <v>4.8864616542189279E-2</v>
      </c>
      <c r="G596" s="1">
        <f>NominalPrice!G596/Deflator!J596</f>
        <v>0</v>
      </c>
      <c r="H596" s="1">
        <f>NominalPrice!H596/Deflator!J596</f>
        <v>3.7284545071241938E-2</v>
      </c>
      <c r="I596" s="1"/>
      <c r="J596" s="1"/>
    </row>
    <row r="597" spans="1:10" x14ac:dyDescent="0.2">
      <c r="A597">
        <f t="shared" si="14"/>
        <v>2039</v>
      </c>
      <c r="B597">
        <f t="shared" si="15"/>
        <v>8</v>
      </c>
      <c r="C597" s="1">
        <f>NominalPrice!C597/Deflator!J597</f>
        <v>3.356266526954553E-2</v>
      </c>
      <c r="D597" s="1">
        <f>NominalPrice!H597/Deflator!J597</f>
        <v>3.7503218291352225E-2</v>
      </c>
      <c r="E597" s="1">
        <f>NominalPrice!E597/Deflator!J597</f>
        <v>2.7045919572350665E-2</v>
      </c>
      <c r="F597" s="1">
        <f>NominalPrice!F597/Deflator!J597</f>
        <v>4.8768412171451232E-2</v>
      </c>
      <c r="G597" s="1">
        <f>NominalPrice!G597/Deflator!J597</f>
        <v>0</v>
      </c>
      <c r="H597" s="1">
        <f>NominalPrice!H597/Deflator!J597</f>
        <v>3.7503218291352225E-2</v>
      </c>
      <c r="I597" s="1"/>
      <c r="J597" s="1"/>
    </row>
    <row r="598" spans="1:10" x14ac:dyDescent="0.2">
      <c r="A598">
        <f t="shared" si="14"/>
        <v>2039</v>
      </c>
      <c r="B598">
        <f t="shared" si="15"/>
        <v>9</v>
      </c>
      <c r="C598" s="1">
        <f>NominalPrice!C598/Deflator!J598</f>
        <v>3.3442493022690596E-2</v>
      </c>
      <c r="D598" s="1">
        <f>NominalPrice!H598/Deflator!J598</f>
        <v>3.7273364459376859E-2</v>
      </c>
      <c r="E598" s="1">
        <f>NominalPrice!E598/Deflator!J598</f>
        <v>2.747826541314731E-2</v>
      </c>
      <c r="F598" s="1">
        <f>NominalPrice!F598/Deflator!J598</f>
        <v>4.8864979564890408E-2</v>
      </c>
      <c r="G598" s="1">
        <f>NominalPrice!G598/Deflator!J598</f>
        <v>0</v>
      </c>
      <c r="H598" s="1">
        <f>NominalPrice!H598/Deflator!J598</f>
        <v>3.7273364459376859E-2</v>
      </c>
      <c r="I598" s="1"/>
      <c r="J598" s="1"/>
    </row>
    <row r="599" spans="1:10" x14ac:dyDescent="0.2">
      <c r="A599">
        <f t="shared" si="14"/>
        <v>2039</v>
      </c>
      <c r="B599">
        <f t="shared" si="15"/>
        <v>10</v>
      </c>
      <c r="C599" s="1">
        <f>NominalPrice!C599/Deflator!J599</f>
        <v>3.3904464002939387E-2</v>
      </c>
      <c r="D599" s="1">
        <f>NominalPrice!H599/Deflator!J599</f>
        <v>3.7819573014883479E-2</v>
      </c>
      <c r="E599" s="1">
        <f>NominalPrice!E599/Deflator!J599</f>
        <v>2.6798267102454924E-2</v>
      </c>
      <c r="F599" s="1">
        <f>NominalPrice!F599/Deflator!J599</f>
        <v>4.9149463594924711E-2</v>
      </c>
      <c r="G599" s="1">
        <f>NominalPrice!G599/Deflator!J599</f>
        <v>0</v>
      </c>
      <c r="H599" s="1">
        <f>NominalPrice!H599/Deflator!J599</f>
        <v>3.7819573014883479E-2</v>
      </c>
      <c r="I599" s="1"/>
      <c r="J599" s="1"/>
    </row>
    <row r="600" spans="1:10" x14ac:dyDescent="0.2">
      <c r="A600">
        <f t="shared" si="14"/>
        <v>2039</v>
      </c>
      <c r="B600">
        <f t="shared" si="15"/>
        <v>11</v>
      </c>
      <c r="C600" s="1">
        <f>NominalPrice!C600/Deflator!J600</f>
        <v>3.4291250020281619E-2</v>
      </c>
      <c r="D600" s="1">
        <f>NominalPrice!H600/Deflator!J600</f>
        <v>3.826641270863438E-2</v>
      </c>
      <c r="E600" s="1">
        <f>NominalPrice!E600/Deflator!J600</f>
        <v>2.5969164682182435E-2</v>
      </c>
      <c r="F600" s="1">
        <f>NominalPrice!F600/Deflator!J600</f>
        <v>5.0064420260541621E-2</v>
      </c>
      <c r="G600" s="1">
        <f>NominalPrice!G600/Deflator!J600</f>
        <v>0</v>
      </c>
      <c r="H600" s="1">
        <f>NominalPrice!H600/Deflator!J600</f>
        <v>3.826641270863438E-2</v>
      </c>
      <c r="I600" s="1"/>
      <c r="J600" s="1"/>
    </row>
    <row r="601" spans="1:10" x14ac:dyDescent="0.2">
      <c r="A601">
        <f t="shared" si="14"/>
        <v>2039</v>
      </c>
      <c r="B601">
        <f t="shared" si="15"/>
        <v>12</v>
      </c>
      <c r="C601" s="1">
        <f>NominalPrice!C601/Deflator!J601</f>
        <v>3.426006505876629E-2</v>
      </c>
      <c r="D601" s="1">
        <f>NominalPrice!H601/Deflator!J601</f>
        <v>3.8163778901659583E-2</v>
      </c>
      <c r="E601" s="1">
        <f>NominalPrice!E601/Deflator!J601</f>
        <v>2.6078808014757638E-2</v>
      </c>
      <c r="F601" s="1">
        <f>NominalPrice!F601/Deflator!J601</f>
        <v>5.0197161875228491E-2</v>
      </c>
      <c r="G601" s="1">
        <f>NominalPrice!G601/Deflator!J601</f>
        <v>0</v>
      </c>
      <c r="H601" s="1">
        <f>NominalPrice!H601/Deflator!J601</f>
        <v>3.8163778901659583E-2</v>
      </c>
      <c r="I601" s="1"/>
      <c r="J601" s="1"/>
    </row>
    <row r="602" spans="1:10" x14ac:dyDescent="0.2">
      <c r="A602">
        <f t="shared" si="14"/>
        <v>2040</v>
      </c>
      <c r="B602">
        <f t="shared" si="15"/>
        <v>1</v>
      </c>
      <c r="C602" s="1">
        <f>NominalPrice!C602/Deflator!J602</f>
        <v>3.3674844755424357E-2</v>
      </c>
      <c r="D602" s="1">
        <f>NominalPrice!H602/Deflator!J602</f>
        <v>3.7763647246530238E-2</v>
      </c>
      <c r="E602" s="1">
        <f>NominalPrice!E602/Deflator!J602</f>
        <v>2.5829265594307069E-2</v>
      </c>
      <c r="F602" s="1">
        <f>NominalPrice!F602/Deflator!J602</f>
        <v>4.9091223179228219E-2</v>
      </c>
      <c r="G602" s="1">
        <f>NominalPrice!G602/Deflator!J602</f>
        <v>0</v>
      </c>
      <c r="H602" s="1">
        <f>NominalPrice!H602/Deflator!J602</f>
        <v>3.7763647246530238E-2</v>
      </c>
      <c r="I602" s="1"/>
      <c r="J602" s="1"/>
    </row>
    <row r="603" spans="1:10" x14ac:dyDescent="0.2">
      <c r="A603">
        <f t="shared" si="14"/>
        <v>2040</v>
      </c>
      <c r="B603">
        <f t="shared" si="15"/>
        <v>2</v>
      </c>
      <c r="C603" s="1">
        <f>NominalPrice!C603/Deflator!J603</f>
        <v>3.4431649630513372E-2</v>
      </c>
      <c r="D603" s="1">
        <f>NominalPrice!H603/Deflator!J603</f>
        <v>3.8486338970581783E-2</v>
      </c>
      <c r="E603" s="1">
        <f>NominalPrice!E603/Deflator!J603</f>
        <v>2.5553108495354013E-2</v>
      </c>
      <c r="F603" s="1">
        <f>NominalPrice!F603/Deflator!J603</f>
        <v>4.957698245963723E-2</v>
      </c>
      <c r="G603" s="1">
        <f>NominalPrice!G603/Deflator!J603</f>
        <v>0</v>
      </c>
      <c r="H603" s="1">
        <f>NominalPrice!H603/Deflator!J603</f>
        <v>3.8486338970581783E-2</v>
      </c>
      <c r="I603" s="1"/>
      <c r="J603" s="1"/>
    </row>
    <row r="604" spans="1:10" x14ac:dyDescent="0.2">
      <c r="A604">
        <f t="shared" si="14"/>
        <v>2040</v>
      </c>
      <c r="B604">
        <f t="shared" si="15"/>
        <v>3</v>
      </c>
      <c r="C604" s="1">
        <f>NominalPrice!C604/Deflator!J604</f>
        <v>3.4121451962759758E-2</v>
      </c>
      <c r="D604" s="1">
        <f>NominalPrice!H604/Deflator!J604</f>
        <v>3.8212862153108894E-2</v>
      </c>
      <c r="E604" s="1">
        <f>NominalPrice!E604/Deflator!J604</f>
        <v>2.546515392649518E-2</v>
      </c>
      <c r="F604" s="1">
        <f>NominalPrice!F604/Deflator!J604</f>
        <v>4.9736163494252091E-2</v>
      </c>
      <c r="G604" s="1">
        <f>NominalPrice!G604/Deflator!J604</f>
        <v>0</v>
      </c>
      <c r="H604" s="1">
        <f>NominalPrice!H604/Deflator!J604</f>
        <v>3.8212862153108894E-2</v>
      </c>
      <c r="I604" s="1"/>
      <c r="J604" s="1"/>
    </row>
    <row r="605" spans="1:10" x14ac:dyDescent="0.2">
      <c r="A605">
        <f t="shared" si="14"/>
        <v>2040</v>
      </c>
      <c r="B605">
        <f t="shared" si="15"/>
        <v>4</v>
      </c>
      <c r="C605" s="1">
        <f>NominalPrice!C605/Deflator!J605</f>
        <v>3.3873666990142319E-2</v>
      </c>
      <c r="D605" s="1">
        <f>NominalPrice!H605/Deflator!J605</f>
        <v>3.797741685445765E-2</v>
      </c>
      <c r="E605" s="1">
        <f>NominalPrice!E605/Deflator!J605</f>
        <v>2.6020794914043306E-2</v>
      </c>
      <c r="F605" s="1">
        <f>NominalPrice!F605/Deflator!J605</f>
        <v>4.9651541640639223E-2</v>
      </c>
      <c r="G605" s="1">
        <f>NominalPrice!G605/Deflator!J605</f>
        <v>0</v>
      </c>
      <c r="H605" s="1">
        <f>NominalPrice!H605/Deflator!J605</f>
        <v>3.797741685445765E-2</v>
      </c>
      <c r="I605" s="1"/>
      <c r="J605" s="1"/>
    </row>
    <row r="606" spans="1:10" x14ac:dyDescent="0.2">
      <c r="A606">
        <f t="shared" si="14"/>
        <v>2040</v>
      </c>
      <c r="B606">
        <f t="shared" si="15"/>
        <v>5</v>
      </c>
      <c r="C606" s="1">
        <f>NominalPrice!C606/Deflator!J606</f>
        <v>3.3732189841132146E-2</v>
      </c>
      <c r="D606" s="1">
        <f>NominalPrice!H606/Deflator!J606</f>
        <v>3.778189784686143E-2</v>
      </c>
      <c r="E606" s="1">
        <f>NominalPrice!E606/Deflator!J606</f>
        <v>2.5731987477160816E-2</v>
      </c>
      <c r="F606" s="1">
        <f>NominalPrice!F606/Deflator!J606</f>
        <v>4.9014035089174672E-2</v>
      </c>
      <c r="G606" s="1">
        <f>NominalPrice!G606/Deflator!J606</f>
        <v>0</v>
      </c>
      <c r="H606" s="1">
        <f>NominalPrice!H606/Deflator!J606</f>
        <v>3.778189784686143E-2</v>
      </c>
      <c r="I606" s="1"/>
      <c r="J606" s="1"/>
    </row>
    <row r="607" spans="1:10" x14ac:dyDescent="0.2">
      <c r="A607">
        <f t="shared" si="14"/>
        <v>2040</v>
      </c>
      <c r="B607">
        <f t="shared" si="15"/>
        <v>6</v>
      </c>
      <c r="C607" s="1">
        <f>NominalPrice!C607/Deflator!J607</f>
        <v>3.2892408470069419E-2</v>
      </c>
      <c r="D607" s="1">
        <f>NominalPrice!H607/Deflator!J607</f>
        <v>3.6986795107142194E-2</v>
      </c>
      <c r="E607" s="1">
        <f>NominalPrice!E607/Deflator!J607</f>
        <v>2.5898920201445741E-2</v>
      </c>
      <c r="F607" s="1">
        <f>NominalPrice!F607/Deflator!J607</f>
        <v>4.7984330638659832E-2</v>
      </c>
      <c r="G607" s="1">
        <f>NominalPrice!G607/Deflator!J607</f>
        <v>0</v>
      </c>
      <c r="H607" s="1">
        <f>NominalPrice!H607/Deflator!J607</f>
        <v>3.6986795107142194E-2</v>
      </c>
      <c r="I607" s="1"/>
      <c r="J607" s="1"/>
    </row>
    <row r="608" spans="1:10" x14ac:dyDescent="0.2">
      <c r="A608">
        <f t="shared" si="14"/>
        <v>2040</v>
      </c>
      <c r="B608">
        <f t="shared" si="15"/>
        <v>7</v>
      </c>
      <c r="C608" s="1">
        <f>NominalPrice!C608/Deflator!J608</f>
        <v>3.2688270990154297E-2</v>
      </c>
      <c r="D608" s="1">
        <f>NominalPrice!H608/Deflator!J608</f>
        <v>3.6504864680885381E-2</v>
      </c>
      <c r="E608" s="1">
        <f>NominalPrice!E608/Deflator!J608</f>
        <v>2.6258112068108713E-2</v>
      </c>
      <c r="F608" s="1">
        <f>NominalPrice!F608/Deflator!J608</f>
        <v>4.7741836289522749E-2</v>
      </c>
      <c r="G608" s="1">
        <f>NominalPrice!G608/Deflator!J608</f>
        <v>0</v>
      </c>
      <c r="H608" s="1">
        <f>NominalPrice!H608/Deflator!J608</f>
        <v>3.6504864680885381E-2</v>
      </c>
      <c r="I608" s="1"/>
      <c r="J608" s="1"/>
    </row>
    <row r="609" spans="1:10" x14ac:dyDescent="0.2">
      <c r="A609">
        <f t="shared" si="14"/>
        <v>2040</v>
      </c>
      <c r="B609">
        <f t="shared" si="15"/>
        <v>8</v>
      </c>
      <c r="C609" s="1">
        <f>NominalPrice!C609/Deflator!J609</f>
        <v>3.2724650528867853E-2</v>
      </c>
      <c r="D609" s="1">
        <f>NominalPrice!H609/Deflator!J609</f>
        <v>3.6718387445773784E-2</v>
      </c>
      <c r="E609" s="1">
        <f>NominalPrice!E609/Deflator!J609</f>
        <v>2.6353333156388728E-2</v>
      </c>
      <c r="F609" s="1">
        <f>NominalPrice!F609/Deflator!J609</f>
        <v>4.7647092871688196E-2</v>
      </c>
      <c r="G609" s="1">
        <f>NominalPrice!G609/Deflator!J609</f>
        <v>0</v>
      </c>
      <c r="H609" s="1">
        <f>NominalPrice!H609/Deflator!J609</f>
        <v>3.6718387445773784E-2</v>
      </c>
      <c r="I609" s="1"/>
      <c r="J609" s="1"/>
    </row>
    <row r="610" spans="1:10" x14ac:dyDescent="0.2">
      <c r="A610">
        <f t="shared" si="14"/>
        <v>2040</v>
      </c>
      <c r="B610">
        <f t="shared" si="15"/>
        <v>9</v>
      </c>
      <c r="C610" s="1">
        <f>NominalPrice!C610/Deflator!J610</f>
        <v>3.2607165026051287E-2</v>
      </c>
      <c r="D610" s="1">
        <f>NominalPrice!H610/Deflator!J610</f>
        <v>3.6492992579894398E-2</v>
      </c>
      <c r="E610" s="1">
        <f>NominalPrice!E610/Deflator!J610</f>
        <v>2.6774349909122887E-2</v>
      </c>
      <c r="F610" s="1">
        <f>NominalPrice!F610/Deflator!J610</f>
        <v>4.7740980479975555E-2</v>
      </c>
      <c r="G610" s="1">
        <f>NominalPrice!G610/Deflator!J610</f>
        <v>0</v>
      </c>
      <c r="H610" s="1">
        <f>NominalPrice!H610/Deflator!J610</f>
        <v>3.6492992579894398E-2</v>
      </c>
      <c r="I610" s="1"/>
      <c r="J610" s="1"/>
    </row>
    <row r="611" spans="1:10" x14ac:dyDescent="0.2">
      <c r="A611">
        <f t="shared" si="14"/>
        <v>2040</v>
      </c>
      <c r="B611">
        <f t="shared" si="15"/>
        <v>10</v>
      </c>
      <c r="C611" s="1">
        <f>NominalPrice!C611/Deflator!J611</f>
        <v>3.3057206404978258E-2</v>
      </c>
      <c r="D611" s="1">
        <f>NominalPrice!H611/Deflator!J611</f>
        <v>3.7027328102331517E-2</v>
      </c>
      <c r="E611" s="1">
        <f>NominalPrice!E611/Deflator!J611</f>
        <v>2.6111462805583182E-2</v>
      </c>
      <c r="F611" s="1">
        <f>NominalPrice!F611/Deflator!J611</f>
        <v>4.8018353577228064E-2</v>
      </c>
      <c r="G611" s="1">
        <f>NominalPrice!G611/Deflator!J611</f>
        <v>0</v>
      </c>
      <c r="H611" s="1">
        <f>NominalPrice!H611/Deflator!J611</f>
        <v>3.7027328102331517E-2</v>
      </c>
      <c r="I611" s="1"/>
      <c r="J611" s="1"/>
    </row>
    <row r="612" spans="1:10" x14ac:dyDescent="0.2">
      <c r="A612">
        <f t="shared" si="14"/>
        <v>2040</v>
      </c>
      <c r="B612">
        <f t="shared" si="15"/>
        <v>11</v>
      </c>
      <c r="C612" s="1">
        <f>NominalPrice!C612/Deflator!J612</f>
        <v>3.3434007006093183E-2</v>
      </c>
      <c r="D612" s="1">
        <f>NominalPrice!H612/Deflator!J612</f>
        <v>3.7464449035870713E-2</v>
      </c>
      <c r="E612" s="1">
        <f>NominalPrice!E612/Deflator!J612</f>
        <v>2.5303367155777533E-2</v>
      </c>
      <c r="F612" s="1">
        <f>NominalPrice!F612/Deflator!J612</f>
        <v>4.8911785870153192E-2</v>
      </c>
      <c r="G612" s="1">
        <f>NominalPrice!G612/Deflator!J612</f>
        <v>0</v>
      </c>
      <c r="H612" s="1">
        <f>NominalPrice!H612/Deflator!J612</f>
        <v>3.7464449035870713E-2</v>
      </c>
      <c r="I612" s="1"/>
      <c r="J612" s="1"/>
    </row>
    <row r="613" spans="1:10" x14ac:dyDescent="0.2">
      <c r="A613">
        <f t="shared" si="14"/>
        <v>2040</v>
      </c>
      <c r="B613">
        <f t="shared" si="15"/>
        <v>12</v>
      </c>
      <c r="C613" s="1">
        <f>NominalPrice!C613/Deflator!J613</f>
        <v>3.3403259257825217E-2</v>
      </c>
      <c r="D613" s="1">
        <f>NominalPrice!H613/Deflator!J613</f>
        <v>3.7363583195913923E-2</v>
      </c>
      <c r="E613" s="1">
        <f>NominalPrice!E613/Deflator!J613</f>
        <v>2.54099390059912E-2</v>
      </c>
      <c r="F613" s="1">
        <f>NominalPrice!F613/Deflator!J613</f>
        <v>4.9040968712269782E-2</v>
      </c>
      <c r="G613" s="1">
        <f>NominalPrice!G613/Deflator!J613</f>
        <v>0</v>
      </c>
      <c r="H613" s="1">
        <f>NominalPrice!H613/Deflator!J613</f>
        <v>3.7363583195913923E-2</v>
      </c>
      <c r="I613" s="1"/>
      <c r="J613" s="1"/>
    </row>
    <row r="614" spans="1:10" x14ac:dyDescent="0.2">
      <c r="A614">
        <f t="shared" si="14"/>
        <v>2041</v>
      </c>
      <c r="B614">
        <f t="shared" si="15"/>
        <v>1</v>
      </c>
      <c r="C614" s="1">
        <f>NominalPrice!C614/Deflator!J614</f>
        <v>3.2832212124231104E-2</v>
      </c>
      <c r="D614" s="1">
        <f>NominalPrice!H614/Deflator!J614</f>
        <v>3.6971320421780786E-2</v>
      </c>
      <c r="E614" s="1">
        <f>NominalPrice!E614/Deflator!J614</f>
        <v>2.5166442307241823E-2</v>
      </c>
      <c r="F614" s="1">
        <f>NominalPrice!F614/Deflator!J614</f>
        <v>4.7959827496371406E-2</v>
      </c>
      <c r="G614" s="1">
        <f>NominalPrice!G614/Deflator!J614</f>
        <v>0</v>
      </c>
      <c r="H614" s="1">
        <f>NominalPrice!H614/Deflator!J614</f>
        <v>3.6971320421780786E-2</v>
      </c>
      <c r="I614" s="1"/>
      <c r="J614" s="1"/>
    </row>
    <row r="615" spans="1:10" x14ac:dyDescent="0.2">
      <c r="A615">
        <f t="shared" si="14"/>
        <v>2041</v>
      </c>
      <c r="B615">
        <f t="shared" si="15"/>
        <v>2</v>
      </c>
      <c r="C615" s="1">
        <f>NominalPrice!C615/Deflator!J615</f>
        <v>3.3570554749337088E-2</v>
      </c>
      <c r="D615" s="1">
        <f>NominalPrice!H615/Deflator!J615</f>
        <v>3.7679382323996521E-2</v>
      </c>
      <c r="E615" s="1">
        <f>NominalPrice!E615/Deflator!J615</f>
        <v>2.4897724148554925E-2</v>
      </c>
      <c r="F615" s="1">
        <f>NominalPrice!F615/Deflator!J615</f>
        <v>4.8435076881509262E-2</v>
      </c>
      <c r="G615" s="1">
        <f>NominalPrice!G615/Deflator!J615</f>
        <v>0</v>
      </c>
      <c r="H615" s="1">
        <f>NominalPrice!H615/Deflator!J615</f>
        <v>3.7679382323996521E-2</v>
      </c>
      <c r="I615" s="1"/>
      <c r="J615" s="1"/>
    </row>
    <row r="616" spans="1:10" x14ac:dyDescent="0.2">
      <c r="A616">
        <f t="shared" si="14"/>
        <v>2041</v>
      </c>
      <c r="B616">
        <f t="shared" si="15"/>
        <v>3</v>
      </c>
      <c r="C616" s="1">
        <f>NominalPrice!C616/Deflator!J616</f>
        <v>3.3268306770518015E-2</v>
      </c>
      <c r="D616" s="1">
        <f>NominalPrice!H616/Deflator!J616</f>
        <v>3.7411855518103006E-2</v>
      </c>
      <c r="E616" s="1">
        <f>NominalPrice!E616/Deflator!J616</f>
        <v>2.4812168638531994E-2</v>
      </c>
      <c r="F616" s="1">
        <f>NominalPrice!F616/Deflator!J616</f>
        <v>4.859087195035449E-2</v>
      </c>
      <c r="G616" s="1">
        <f>NominalPrice!G616/Deflator!J616</f>
        <v>0</v>
      </c>
      <c r="H616" s="1">
        <f>NominalPrice!H616/Deflator!J616</f>
        <v>3.7411855518103006E-2</v>
      </c>
      <c r="I616" s="1"/>
      <c r="J616" s="1"/>
    </row>
    <row r="617" spans="1:10" x14ac:dyDescent="0.2">
      <c r="A617">
        <f t="shared" si="14"/>
        <v>2041</v>
      </c>
      <c r="B617">
        <f t="shared" si="15"/>
        <v>4</v>
      </c>
      <c r="C617" s="1">
        <f>NominalPrice!C617/Deflator!J617</f>
        <v>3.3025563869941647E-2</v>
      </c>
      <c r="D617" s="1">
        <f>NominalPrice!H617/Deflator!J617</f>
        <v>3.7180047124714698E-2</v>
      </c>
      <c r="E617" s="1">
        <f>NominalPrice!E617/Deflator!J617</f>
        <v>2.5352676324628193E-2</v>
      </c>
      <c r="F617" s="1">
        <f>NominalPrice!F617/Deflator!J617</f>
        <v>4.8506504733082989E-2</v>
      </c>
      <c r="G617" s="1">
        <f>NominalPrice!G617/Deflator!J617</f>
        <v>0</v>
      </c>
      <c r="H617" s="1">
        <f>NominalPrice!H617/Deflator!J617</f>
        <v>3.7180047124714698E-2</v>
      </c>
      <c r="I617" s="1"/>
      <c r="J617" s="1"/>
    </row>
    <row r="618" spans="1:10" x14ac:dyDescent="0.2">
      <c r="A618">
        <f t="shared" si="14"/>
        <v>2041</v>
      </c>
      <c r="B618">
        <f t="shared" si="15"/>
        <v>5</v>
      </c>
      <c r="C618" s="1">
        <f>NominalPrice!C618/Deflator!J618</f>
        <v>3.2886627931818957E-2</v>
      </c>
      <c r="D618" s="1">
        <f>NominalPrice!H618/Deflator!J618</f>
        <v>3.6987507406136162E-2</v>
      </c>
      <c r="E618" s="1">
        <f>NominalPrice!E618/Deflator!J618</f>
        <v>2.5070521319865088E-2</v>
      </c>
      <c r="F618" s="1">
        <f>NominalPrice!F618/Deflator!J618</f>
        <v>4.7882242596459929E-2</v>
      </c>
      <c r="G618" s="1">
        <f>NominalPrice!G618/Deflator!J618</f>
        <v>0</v>
      </c>
      <c r="H618" s="1">
        <f>NominalPrice!H618/Deflator!J618</f>
        <v>3.6987507406136162E-2</v>
      </c>
      <c r="I618" s="1"/>
      <c r="J618" s="1"/>
    </row>
    <row r="619" spans="1:10" x14ac:dyDescent="0.2">
      <c r="A619">
        <f t="shared" si="14"/>
        <v>2041</v>
      </c>
      <c r="B619">
        <f t="shared" si="15"/>
        <v>6</v>
      </c>
      <c r="C619" s="1">
        <f>NominalPrice!C619/Deflator!J619</f>
        <v>3.2067000219794688E-2</v>
      </c>
      <c r="D619" s="1">
        <f>NominalPrice!H619/Deflator!J619</f>
        <v>3.6208109334149682E-2</v>
      </c>
      <c r="E619" s="1">
        <f>NominalPrice!E619/Deflator!J619</f>
        <v>2.5232457000128179E-2</v>
      </c>
      <c r="F619" s="1">
        <f>NominalPrice!F619/Deflator!J619</f>
        <v>4.6875003929275072E-2</v>
      </c>
      <c r="G619" s="1">
        <f>NominalPrice!G619/Deflator!J619</f>
        <v>0</v>
      </c>
      <c r="H619" s="1">
        <f>NominalPrice!H619/Deflator!J619</f>
        <v>3.6208109334149682E-2</v>
      </c>
      <c r="I619" s="1"/>
      <c r="J619" s="1"/>
    </row>
    <row r="620" spans="1:10" x14ac:dyDescent="0.2">
      <c r="A620">
        <f t="shared" si="14"/>
        <v>2041</v>
      </c>
      <c r="B620">
        <f t="shared" si="15"/>
        <v>7</v>
      </c>
      <c r="C620" s="1">
        <f>NominalPrice!C620/Deflator!J620</f>
        <v>3.1867223428569888E-2</v>
      </c>
      <c r="D620" s="1">
        <f>NominalPrice!H620/Deflator!J620</f>
        <v>3.5735470556467724E-2</v>
      </c>
      <c r="E620" s="1">
        <f>NominalPrice!E620/Deflator!J620</f>
        <v>2.5581794010423382E-2</v>
      </c>
      <c r="F620" s="1">
        <f>NominalPrice!F620/Deflator!J620</f>
        <v>4.6637000555873755E-2</v>
      </c>
      <c r="G620" s="1">
        <f>NominalPrice!G620/Deflator!J620</f>
        <v>0</v>
      </c>
      <c r="H620" s="1">
        <f>NominalPrice!H620/Deflator!J620</f>
        <v>3.5735470556467724E-2</v>
      </c>
      <c r="I620" s="1"/>
      <c r="J620" s="1"/>
    </row>
    <row r="621" spans="1:10" x14ac:dyDescent="0.2">
      <c r="A621">
        <f t="shared" si="14"/>
        <v>2041</v>
      </c>
      <c r="B621">
        <f t="shared" si="15"/>
        <v>8</v>
      </c>
      <c r="C621" s="1">
        <f>NominalPrice!C621/Deflator!J621</f>
        <v>3.1901980409545443E-2</v>
      </c>
      <c r="D621" s="1">
        <f>NominalPrice!H621/Deflator!J621</f>
        <v>3.5943694419503097E-2</v>
      </c>
      <c r="E621" s="1">
        <f>NominalPrice!E621/Deflator!J621</f>
        <v>2.5673992111142855E-2</v>
      </c>
      <c r="F621" s="1">
        <f>NominalPrice!F621/Deflator!J621</f>
        <v>4.6543415582021144E-2</v>
      </c>
      <c r="G621" s="1">
        <f>NominalPrice!G621/Deflator!J621</f>
        <v>0</v>
      </c>
      <c r="H621" s="1">
        <f>NominalPrice!H621/Deflator!J621</f>
        <v>3.5943694419503097E-2</v>
      </c>
      <c r="I621" s="1"/>
      <c r="J621" s="1"/>
    </row>
    <row r="622" spans="1:10" x14ac:dyDescent="0.2">
      <c r="A622">
        <f t="shared" si="14"/>
        <v>2041</v>
      </c>
      <c r="B622">
        <f t="shared" si="15"/>
        <v>9</v>
      </c>
      <c r="C622" s="1">
        <f>NominalPrice!C622/Deflator!J622</f>
        <v>3.1786870956535235E-2</v>
      </c>
      <c r="D622" s="1">
        <f>NominalPrice!H622/Deflator!J622</f>
        <v>3.5722406057461027E-2</v>
      </c>
      <c r="E622" s="1">
        <f>NominalPrice!E622/Deflator!J622</f>
        <v>2.6083681983785273E-2</v>
      </c>
      <c r="F622" s="1">
        <f>NominalPrice!F622/Deflator!J622</f>
        <v>4.6634281264075872E-2</v>
      </c>
      <c r="G622" s="1">
        <f>NominalPrice!G622/Deflator!J622</f>
        <v>0</v>
      </c>
      <c r="H622" s="1">
        <f>NominalPrice!H622/Deflator!J622</f>
        <v>3.5722406057461027E-2</v>
      </c>
      <c r="I622" s="1"/>
      <c r="J622" s="1"/>
    </row>
    <row r="623" spans="1:10" x14ac:dyDescent="0.2">
      <c r="A623">
        <f t="shared" si="14"/>
        <v>2041</v>
      </c>
      <c r="B623">
        <f t="shared" si="15"/>
        <v>10</v>
      </c>
      <c r="C623" s="1">
        <f>NominalPrice!C623/Deflator!J623</f>
        <v>3.2225053042359765E-2</v>
      </c>
      <c r="D623" s="1">
        <f>NominalPrice!H623/Deflator!J623</f>
        <v>3.6244853812388039E-2</v>
      </c>
      <c r="E623" s="1">
        <f>NominalPrice!E623/Deflator!J623</f>
        <v>2.543747022222595E-2</v>
      </c>
      <c r="F623" s="1">
        <f>NominalPrice!F623/Deflator!J623</f>
        <v>4.6904441902681844E-2</v>
      </c>
      <c r="G623" s="1">
        <f>NominalPrice!G623/Deflator!J623</f>
        <v>0</v>
      </c>
      <c r="H623" s="1">
        <f>NominalPrice!H623/Deflator!J623</f>
        <v>3.6244853812388039E-2</v>
      </c>
      <c r="I623" s="1"/>
      <c r="J623" s="1"/>
    </row>
    <row r="624" spans="1:10" x14ac:dyDescent="0.2">
      <c r="A624">
        <f t="shared" si="14"/>
        <v>2041</v>
      </c>
      <c r="B624">
        <f t="shared" si="15"/>
        <v>11</v>
      </c>
      <c r="C624" s="1">
        <f>NominalPrice!C624/Deflator!J624</f>
        <v>3.2591880625468063E-2</v>
      </c>
      <c r="D624" s="1">
        <f>NominalPrice!H624/Deflator!J624</f>
        <v>3.6672188522393054E-2</v>
      </c>
      <c r="E624" s="1">
        <f>NominalPrice!E624/Deflator!J624</f>
        <v>2.4649864337983315E-2</v>
      </c>
      <c r="F624" s="1">
        <f>NominalPrice!F624/Deflator!J624</f>
        <v>4.7776433671728465E-2</v>
      </c>
      <c r="G624" s="1">
        <f>NominalPrice!G624/Deflator!J624</f>
        <v>0</v>
      </c>
      <c r="H624" s="1">
        <f>NominalPrice!H624/Deflator!J624</f>
        <v>3.6672188522393054E-2</v>
      </c>
      <c r="I624" s="1"/>
      <c r="J624" s="1"/>
    </row>
    <row r="625" spans="1:10" x14ac:dyDescent="0.2">
      <c r="A625">
        <f t="shared" si="14"/>
        <v>2041</v>
      </c>
      <c r="B625">
        <f t="shared" si="15"/>
        <v>12</v>
      </c>
      <c r="C625" s="1">
        <f>NominalPrice!C625/Deflator!J625</f>
        <v>3.2561484199866188E-2</v>
      </c>
      <c r="D625" s="1">
        <f>NominalPrice!H625/Deflator!J625</f>
        <v>3.6572980418664122E-2</v>
      </c>
      <c r="E625" s="1">
        <f>NominalPrice!E625/Deflator!J625</f>
        <v>2.4753362112659525E-2</v>
      </c>
      <c r="F625" s="1">
        <f>NominalPrice!F625/Deflator!J625</f>
        <v>4.7901995394495536E-2</v>
      </c>
      <c r="G625" s="1">
        <f>NominalPrice!G625/Deflator!J625</f>
        <v>0</v>
      </c>
      <c r="H625" s="1">
        <f>NominalPrice!H625/Deflator!J625</f>
        <v>3.6572980418664122E-2</v>
      </c>
      <c r="I625" s="1"/>
      <c r="J625" s="1"/>
    </row>
    <row r="626" spans="1:10" x14ac:dyDescent="0.2">
      <c r="A626">
        <f t="shared" si="14"/>
        <v>2042</v>
      </c>
      <c r="B626">
        <f t="shared" si="15"/>
        <v>1</v>
      </c>
      <c r="C626" s="1">
        <f>NominalPrice!C626/Deflator!J626</f>
        <v>3.2004465470833653E-2</v>
      </c>
      <c r="D626" s="1">
        <f>NominalPrice!H626/Deflator!J626</f>
        <v>3.6188608255732668E-2</v>
      </c>
      <c r="E626" s="1">
        <f>NominalPrice!E626/Deflator!J626</f>
        <v>2.4515879762364301E-2</v>
      </c>
      <c r="F626" s="1">
        <f>NominalPrice!F626/Deflator!J626</f>
        <v>4.6845433449362248E-2</v>
      </c>
      <c r="G626" s="1">
        <f>NominalPrice!G626/Deflator!J626</f>
        <v>0</v>
      </c>
      <c r="H626" s="1">
        <f>NominalPrice!H626/Deflator!J626</f>
        <v>3.6188608255732668E-2</v>
      </c>
      <c r="I626" s="1"/>
      <c r="J626" s="1"/>
    </row>
    <row r="627" spans="1:10" x14ac:dyDescent="0.2">
      <c r="A627">
        <f t="shared" si="14"/>
        <v>2042</v>
      </c>
      <c r="B627">
        <f t="shared" si="15"/>
        <v>2</v>
      </c>
      <c r="C627" s="1">
        <f>NominalPrice!C627/Deflator!J627</f>
        <v>3.2723959347439387E-2</v>
      </c>
      <c r="D627" s="1">
        <f>NominalPrice!H627/Deflator!J627</f>
        <v>3.6881416103400608E-2</v>
      </c>
      <c r="E627" s="1">
        <f>NominalPrice!E627/Deflator!J627</f>
        <v>2.4253934580057195E-2</v>
      </c>
      <c r="F627" s="1">
        <f>NominalPrice!F627/Deflator!J627</f>
        <v>4.7309301528627723E-2</v>
      </c>
      <c r="G627" s="1">
        <f>NominalPrice!G627/Deflator!J627</f>
        <v>0</v>
      </c>
      <c r="H627" s="1">
        <f>NominalPrice!H627/Deflator!J627</f>
        <v>3.6881416103400608E-2</v>
      </c>
      <c r="I627" s="1"/>
      <c r="J627" s="1"/>
    </row>
    <row r="628" spans="1:10" x14ac:dyDescent="0.2">
      <c r="A628">
        <f t="shared" si="14"/>
        <v>2042</v>
      </c>
      <c r="B628">
        <f t="shared" si="15"/>
        <v>3</v>
      </c>
      <c r="C628" s="1">
        <f>NominalPrice!C628/Deflator!J628</f>
        <v>3.2429186530381439E-2</v>
      </c>
      <c r="D628" s="1">
        <f>NominalPrice!H628/Deflator!J628</f>
        <v>3.6619388879116477E-2</v>
      </c>
      <c r="E628" s="1">
        <f>NominalPrice!E628/Deflator!J628</f>
        <v>2.4170481712083861E-2</v>
      </c>
      <c r="F628" s="1">
        <f>NominalPrice!F628/Deflator!J628</f>
        <v>4.7461260249067473E-2</v>
      </c>
      <c r="G628" s="1">
        <f>NominalPrice!G628/Deflator!J628</f>
        <v>0</v>
      </c>
      <c r="H628" s="1">
        <f>NominalPrice!H628/Deflator!J628</f>
        <v>3.6619388879116477E-2</v>
      </c>
      <c r="I628" s="1"/>
      <c r="J628" s="1"/>
    </row>
    <row r="629" spans="1:10" x14ac:dyDescent="0.2">
      <c r="A629">
        <f t="shared" si="14"/>
        <v>2042</v>
      </c>
      <c r="B629">
        <f t="shared" si="15"/>
        <v>4</v>
      </c>
      <c r="C629" s="1">
        <f>NominalPrice!C629/Deflator!J629</f>
        <v>3.2192583089086242E-2</v>
      </c>
      <c r="D629" s="1">
        <f>NominalPrice!H629/Deflator!J629</f>
        <v>3.6392509697779601E-2</v>
      </c>
      <c r="E629" s="1">
        <f>NominalPrice!E629/Deflator!J629</f>
        <v>2.469702379455211E-2</v>
      </c>
      <c r="F629" s="1">
        <f>NominalPrice!F629/Deflator!J629</f>
        <v>4.737887907697149E-2</v>
      </c>
      <c r="G629" s="1">
        <f>NominalPrice!G629/Deflator!J629</f>
        <v>0</v>
      </c>
      <c r="H629" s="1">
        <f>NominalPrice!H629/Deflator!J629</f>
        <v>3.6392509697779601E-2</v>
      </c>
      <c r="I629" s="1"/>
      <c r="J629" s="1"/>
    </row>
    <row r="630" spans="1:10" x14ac:dyDescent="0.2">
      <c r="A630">
        <f t="shared" si="14"/>
        <v>2042</v>
      </c>
      <c r="B630">
        <f t="shared" si="15"/>
        <v>5</v>
      </c>
      <c r="C630" s="1">
        <f>NominalPrice!C630/Deflator!J630</f>
        <v>3.205695152655081E-2</v>
      </c>
      <c r="D630" s="1">
        <f>NominalPrice!H630/Deflator!J630</f>
        <v>3.6203822533173211E-2</v>
      </c>
      <c r="E630" s="1">
        <f>NominalPrice!E630/Deflator!J630</f>
        <v>2.4422013381016277E-2</v>
      </c>
      <c r="F630" s="1">
        <f>NominalPrice!F630/Deflator!J630</f>
        <v>4.6768837444319297E-2</v>
      </c>
      <c r="G630" s="1">
        <f>NominalPrice!G630/Deflator!J630</f>
        <v>0</v>
      </c>
      <c r="H630" s="1">
        <f>NominalPrice!H630/Deflator!J630</f>
        <v>3.6203822533173211E-2</v>
      </c>
      <c r="I630" s="1"/>
      <c r="J630" s="1"/>
    </row>
    <row r="631" spans="1:10" x14ac:dyDescent="0.2">
      <c r="A631">
        <f t="shared" si="14"/>
        <v>2042</v>
      </c>
      <c r="B631">
        <f t="shared" si="15"/>
        <v>6</v>
      </c>
      <c r="C631" s="1">
        <f>NominalPrice!C631/Deflator!J631</f>
        <v>3.1257878024233923E-2</v>
      </c>
      <c r="D631" s="1">
        <f>NominalPrice!H631/Deflator!J631</f>
        <v>3.5440797991187427E-2</v>
      </c>
      <c r="E631" s="1">
        <f>NominalPrice!E631/Deflator!J631</f>
        <v>2.4579662965510257E-2</v>
      </c>
      <c r="F631" s="1">
        <f>NominalPrice!F631/Deflator!J631</f>
        <v>4.5784838937752412E-2</v>
      </c>
      <c r="G631" s="1">
        <f>NominalPrice!G631/Deflator!J631</f>
        <v>0</v>
      </c>
      <c r="H631" s="1">
        <f>NominalPrice!H631/Deflator!J631</f>
        <v>3.5440797991187427E-2</v>
      </c>
      <c r="I631" s="1"/>
      <c r="J631" s="1"/>
    </row>
    <row r="632" spans="1:10" x14ac:dyDescent="0.2">
      <c r="A632">
        <f t="shared" si="14"/>
        <v>2042</v>
      </c>
      <c r="B632">
        <f t="shared" si="15"/>
        <v>7</v>
      </c>
      <c r="C632" s="1">
        <f>NominalPrice!C632/Deflator!J632</f>
        <v>3.1062924300265322E-2</v>
      </c>
      <c r="D632" s="1">
        <f>NominalPrice!H632/Deflator!J632</f>
        <v>3.4977930039847623E-2</v>
      </c>
      <c r="E632" s="1">
        <f>NominalPrice!E632/Deflator!J632</f>
        <v>2.4919787521331529E-2</v>
      </c>
      <c r="F632" s="1">
        <f>NominalPrice!F632/Deflator!J632</f>
        <v>4.5552051457507188E-2</v>
      </c>
      <c r="G632" s="1">
        <f>NominalPrice!G632/Deflator!J632</f>
        <v>0</v>
      </c>
      <c r="H632" s="1">
        <f>NominalPrice!H632/Deflator!J632</f>
        <v>3.4977930039847623E-2</v>
      </c>
      <c r="I632" s="1"/>
      <c r="J632" s="1"/>
    </row>
    <row r="633" spans="1:10" x14ac:dyDescent="0.2">
      <c r="A633">
        <f t="shared" si="14"/>
        <v>2042</v>
      </c>
      <c r="B633">
        <f t="shared" si="15"/>
        <v>8</v>
      </c>
      <c r="C633" s="1">
        <f>NominalPrice!C633/Deflator!J633</f>
        <v>3.1096593616301606E-2</v>
      </c>
      <c r="D633" s="1">
        <f>NominalPrice!H633/Deflator!J633</f>
        <v>3.5181501783194263E-2</v>
      </c>
      <c r="E633" s="1">
        <f>NominalPrice!E633/Deflator!J633</f>
        <v>2.5009430477522496E-2</v>
      </c>
      <c r="F633" s="1">
        <f>NominalPrice!F633/Deflator!J633</f>
        <v>4.5460335985600286E-2</v>
      </c>
      <c r="G633" s="1">
        <f>NominalPrice!G633/Deflator!J633</f>
        <v>0</v>
      </c>
      <c r="H633" s="1">
        <f>NominalPrice!H633/Deflator!J633</f>
        <v>3.5181501783194263E-2</v>
      </c>
      <c r="I633" s="1"/>
      <c r="J633" s="1"/>
    </row>
    <row r="634" spans="1:10" x14ac:dyDescent="0.2">
      <c r="A634">
        <f t="shared" si="14"/>
        <v>2042</v>
      </c>
      <c r="B634">
        <f t="shared" si="15"/>
        <v>9</v>
      </c>
      <c r="C634" s="1">
        <f>NominalPrice!C634/Deflator!J634</f>
        <v>3.0984176565217788E-2</v>
      </c>
      <c r="D634" s="1">
        <f>NominalPrice!H634/Deflator!J634</f>
        <v>3.4964664825883618E-2</v>
      </c>
      <c r="E634" s="1">
        <f>NominalPrice!E634/Deflator!J634</f>
        <v>2.5408340510053234E-2</v>
      </c>
      <c r="F634" s="1">
        <f>NominalPrice!F634/Deflator!J634</f>
        <v>4.5548773170063561E-2</v>
      </c>
      <c r="G634" s="1">
        <f>NominalPrice!G634/Deflator!J634</f>
        <v>0</v>
      </c>
      <c r="H634" s="1">
        <f>NominalPrice!H634/Deflator!J634</f>
        <v>3.4964664825883618E-2</v>
      </c>
      <c r="I634" s="1"/>
      <c r="J634" s="1"/>
    </row>
    <row r="635" spans="1:10" x14ac:dyDescent="0.2">
      <c r="A635">
        <f t="shared" si="14"/>
        <v>2042</v>
      </c>
      <c r="B635">
        <f t="shared" si="15"/>
        <v>10</v>
      </c>
      <c r="C635" s="1">
        <f>NominalPrice!C635/Deflator!J635</f>
        <v>3.1411162843856776E-2</v>
      </c>
      <c r="D635" s="1">
        <f>NominalPrice!H635/Deflator!J635</f>
        <v>3.5475882883256593E-2</v>
      </c>
      <c r="E635" s="1">
        <f>NominalPrice!E635/Deflator!J635</f>
        <v>2.4778756962849126E-2</v>
      </c>
      <c r="F635" s="1">
        <f>NominalPrice!F635/Deflator!J635</f>
        <v>4.5812454698993171E-2</v>
      </c>
      <c r="G635" s="1">
        <f>NominalPrice!G635/Deflator!J635</f>
        <v>0</v>
      </c>
      <c r="H635" s="1">
        <f>NominalPrice!H635/Deflator!J635</f>
        <v>3.5475882883256593E-2</v>
      </c>
      <c r="I635" s="1"/>
      <c r="J635" s="1"/>
    </row>
    <row r="636" spans="1:10" x14ac:dyDescent="0.2">
      <c r="A636">
        <f t="shared" si="14"/>
        <v>2042</v>
      </c>
      <c r="B636">
        <f t="shared" si="15"/>
        <v>11</v>
      </c>
      <c r="C636" s="1">
        <f>NominalPrice!C636/Deflator!J636</f>
        <v>3.176849677535077E-2</v>
      </c>
      <c r="D636" s="1">
        <f>NominalPrice!H636/Deflator!J636</f>
        <v>3.589389264343041E-2</v>
      </c>
      <c r="E636" s="1">
        <f>NominalPrice!E636/Deflator!J636</f>
        <v>2.4011373439784597E-2</v>
      </c>
      <c r="F636" s="1">
        <f>NominalPrice!F636/Deflator!J636</f>
        <v>4.6663809324207314E-2</v>
      </c>
      <c r="G636" s="1">
        <f>NominalPrice!G636/Deflator!J636</f>
        <v>0</v>
      </c>
      <c r="H636" s="1">
        <f>NominalPrice!H636/Deflator!J636</f>
        <v>3.589389264343041E-2</v>
      </c>
      <c r="I636" s="1"/>
      <c r="J636" s="1"/>
    </row>
    <row r="637" spans="1:10" x14ac:dyDescent="0.2">
      <c r="A637">
        <f t="shared" si="14"/>
        <v>2042</v>
      </c>
      <c r="B637">
        <f t="shared" si="15"/>
        <v>12</v>
      </c>
      <c r="C637" s="1">
        <f>NominalPrice!C637/Deflator!J637</f>
        <v>3.1738515229501899E-2</v>
      </c>
      <c r="D637" s="1">
        <f>NominalPrice!H637/Deflator!J637</f>
        <v>3.5796391862192696E-2</v>
      </c>
      <c r="E637" s="1">
        <f>NominalPrice!E637/Deflator!J637</f>
        <v>2.4111922166776E-2</v>
      </c>
      <c r="F637" s="1">
        <f>NominalPrice!F637/Deflator!J637</f>
        <v>4.6785926530567498E-2</v>
      </c>
      <c r="G637" s="1">
        <f>NominalPrice!G637/Deflator!J637</f>
        <v>0</v>
      </c>
      <c r="H637" s="1">
        <f>NominalPrice!H637/Deflator!J637</f>
        <v>3.5796391862192696E-2</v>
      </c>
      <c r="I637" s="1"/>
      <c r="J637" s="1"/>
    </row>
    <row r="638" spans="1:10" x14ac:dyDescent="0.2">
      <c r="A638">
        <f t="shared" si="14"/>
        <v>2043</v>
      </c>
      <c r="B638">
        <f t="shared" si="15"/>
        <v>1</v>
      </c>
      <c r="C638" s="1">
        <f>NominalPrice!C638/Deflator!J638</f>
        <v>3.1195228541330999E-2</v>
      </c>
      <c r="D638" s="1">
        <f>NominalPrice!H638/Deflator!J638</f>
        <v>3.5419788327214922E-2</v>
      </c>
      <c r="E638" s="1">
        <f>NominalPrice!E638/Deflator!J638</f>
        <v>2.3880328717809773E-2</v>
      </c>
      <c r="F638" s="1">
        <f>NominalPrice!F638/Deflator!J638</f>
        <v>4.5753473630890114E-2</v>
      </c>
      <c r="G638" s="1">
        <f>NominalPrice!G638/Deflator!J638</f>
        <v>0</v>
      </c>
      <c r="H638" s="1">
        <f>NominalPrice!H638/Deflator!J638</f>
        <v>3.5419788327214922E-2</v>
      </c>
      <c r="I638" s="1"/>
      <c r="J638" s="1"/>
    </row>
    <row r="639" spans="1:10" x14ac:dyDescent="0.2">
      <c r="A639">
        <f t="shared" si="14"/>
        <v>2043</v>
      </c>
      <c r="B639">
        <f t="shared" si="15"/>
        <v>2</v>
      </c>
      <c r="C639" s="1">
        <f>NominalPrice!C639/Deflator!J639</f>
        <v>3.1896268769687396E-2</v>
      </c>
      <c r="D639" s="1">
        <f>NominalPrice!H639/Deflator!J639</f>
        <v>3.6097582053151493E-2</v>
      </c>
      <c r="E639" s="1">
        <f>NominalPrice!E639/Deflator!J639</f>
        <v>2.3624980784262263E-2</v>
      </c>
      <c r="F639" s="1">
        <f>NominalPrice!F639/Deflator!J639</f>
        <v>4.6206150697489297E-2</v>
      </c>
      <c r="G639" s="1">
        <f>NominalPrice!G639/Deflator!J639</f>
        <v>0</v>
      </c>
      <c r="H639" s="1">
        <f>NominalPrice!H639/Deflator!J639</f>
        <v>3.6097582053151493E-2</v>
      </c>
      <c r="I639" s="1"/>
      <c r="J639" s="1"/>
    </row>
    <row r="640" spans="1:10" x14ac:dyDescent="0.2">
      <c r="A640">
        <f t="shared" si="14"/>
        <v>2043</v>
      </c>
      <c r="B640">
        <f t="shared" si="15"/>
        <v>3</v>
      </c>
      <c r="C640" s="1">
        <f>NominalPrice!C640/Deflator!J640</f>
        <v>3.1608560336264739E-2</v>
      </c>
      <c r="D640" s="1">
        <f>NominalPrice!H640/Deflator!J640</f>
        <v>3.5840679912784126E-2</v>
      </c>
      <c r="E640" s="1">
        <f>NominalPrice!E640/Deflator!J640</f>
        <v>2.3543400534601518E-2</v>
      </c>
      <c r="F640" s="1">
        <f>NominalPrice!F640/Deflator!J640</f>
        <v>4.6353992172971696E-2</v>
      </c>
      <c r="G640" s="1">
        <f>NominalPrice!G640/Deflator!J640</f>
        <v>0</v>
      </c>
      <c r="H640" s="1">
        <f>NominalPrice!H640/Deflator!J640</f>
        <v>3.5840679912784126E-2</v>
      </c>
      <c r="I640" s="1"/>
      <c r="J640" s="1"/>
    </row>
    <row r="641" spans="1:10" x14ac:dyDescent="0.2">
      <c r="A641">
        <f t="shared" si="14"/>
        <v>2043</v>
      </c>
      <c r="B641">
        <f t="shared" si="15"/>
        <v>4</v>
      </c>
      <c r="C641" s="1">
        <f>NominalPrice!C641/Deflator!J641</f>
        <v>3.1377656381870976E-2</v>
      </c>
      <c r="D641" s="1">
        <f>NominalPrice!H641/Deflator!J641</f>
        <v>3.561829860219877E-2</v>
      </c>
      <c r="E641" s="1">
        <f>NominalPrice!E641/Deflator!J641</f>
        <v>2.4056061312734557E-2</v>
      </c>
      <c r="F641" s="1">
        <f>NominalPrice!F641/Deflator!J641</f>
        <v>4.6273108518878531E-2</v>
      </c>
      <c r="G641" s="1">
        <f>NominalPrice!G641/Deflator!J641</f>
        <v>0</v>
      </c>
      <c r="H641" s="1">
        <f>NominalPrice!H641/Deflator!J641</f>
        <v>3.561829860219877E-2</v>
      </c>
      <c r="I641" s="1"/>
      <c r="J641" s="1"/>
    </row>
    <row r="642" spans="1:10" x14ac:dyDescent="0.2">
      <c r="A642">
        <f t="shared" si="14"/>
        <v>2043</v>
      </c>
      <c r="B642">
        <f t="shared" si="15"/>
        <v>5</v>
      </c>
      <c r="C642" s="1">
        <f>NominalPrice!C642/Deflator!J642</f>
        <v>3.124523986276383E-2</v>
      </c>
      <c r="D642" s="1">
        <f>NominalPrice!H642/Deflator!J642</f>
        <v>3.5433377934878378E-2</v>
      </c>
      <c r="E642" s="1">
        <f>NominalPrice!E642/Deflator!J642</f>
        <v>2.3788022014898658E-2</v>
      </c>
      <c r="F642" s="1">
        <f>NominalPrice!F642/Deflator!J642</f>
        <v>4.5676985380294625E-2</v>
      </c>
      <c r="G642" s="1">
        <f>NominalPrice!G642/Deflator!J642</f>
        <v>0</v>
      </c>
      <c r="H642" s="1">
        <f>NominalPrice!H642/Deflator!J642</f>
        <v>3.5433377934878378E-2</v>
      </c>
      <c r="I642" s="1"/>
      <c r="J642" s="1"/>
    </row>
    <row r="643" spans="1:10" x14ac:dyDescent="0.2">
      <c r="A643">
        <f t="shared" si="14"/>
        <v>2043</v>
      </c>
      <c r="B643">
        <f t="shared" si="15"/>
        <v>6</v>
      </c>
      <c r="C643" s="1">
        <f>NominalPrice!C643/Deflator!J643</f>
        <v>3.0466188992254221E-2</v>
      </c>
      <c r="D643" s="1">
        <f>NominalPrice!H643/Deflator!J643</f>
        <v>3.4686351302271781E-2</v>
      </c>
      <c r="E643" s="1">
        <f>NominalPrice!E643/Deflator!J643</f>
        <v>2.394141350767744E-2</v>
      </c>
      <c r="F643" s="1">
        <f>NominalPrice!F643/Deflator!J643</f>
        <v>4.4715649853269826E-2</v>
      </c>
      <c r="G643" s="1">
        <f>NominalPrice!G643/Deflator!J643</f>
        <v>0</v>
      </c>
      <c r="H643" s="1">
        <f>NominalPrice!H643/Deflator!J643</f>
        <v>3.4686351302271781E-2</v>
      </c>
      <c r="I643" s="1"/>
      <c r="J643" s="1"/>
    </row>
    <row r="644" spans="1:10" x14ac:dyDescent="0.2">
      <c r="A644">
        <f t="shared" si="14"/>
        <v>2043</v>
      </c>
      <c r="B644">
        <f t="shared" si="15"/>
        <v>7</v>
      </c>
      <c r="C644" s="1">
        <f>NominalPrice!C644/Deflator!J644</f>
        <v>3.0275991107218091E-2</v>
      </c>
      <c r="D644" s="1">
        <f>NominalPrice!H644/Deflator!J644</f>
        <v>3.4233131005547299E-2</v>
      </c>
      <c r="E644" s="1">
        <f>NominalPrice!E644/Deflator!J644</f>
        <v>2.4272560378752864E-2</v>
      </c>
      <c r="F644" s="1">
        <f>NominalPrice!F644/Deflator!J644</f>
        <v>4.4488031273173023E-2</v>
      </c>
      <c r="G644" s="1">
        <f>NominalPrice!G644/Deflator!J644</f>
        <v>0</v>
      </c>
      <c r="H644" s="1">
        <f>NominalPrice!H644/Deflator!J644</f>
        <v>3.4233131005547299E-2</v>
      </c>
      <c r="I644" s="1"/>
      <c r="J644" s="1"/>
    </row>
    <row r="645" spans="1:10" x14ac:dyDescent="0.2">
      <c r="A645">
        <f t="shared" si="14"/>
        <v>2043</v>
      </c>
      <c r="B645">
        <f t="shared" si="15"/>
        <v>8</v>
      </c>
      <c r="C645" s="1">
        <f>NominalPrice!C645/Deflator!J645</f>
        <v>3.03086565646709E-2</v>
      </c>
      <c r="D645" s="1">
        <f>NominalPrice!H645/Deflator!J645</f>
        <v>3.443219658846345E-2</v>
      </c>
      <c r="E645" s="1">
        <f>NominalPrice!E645/Deflator!J645</f>
        <v>2.4359753811811935E-2</v>
      </c>
      <c r="F645" s="1">
        <f>NominalPrice!F645/Deflator!J645</f>
        <v>4.4398237078736184E-2</v>
      </c>
      <c r="G645" s="1">
        <f>NominalPrice!G645/Deflator!J645</f>
        <v>0</v>
      </c>
      <c r="H645" s="1">
        <f>NominalPrice!H645/Deflator!J645</f>
        <v>3.443219658846345E-2</v>
      </c>
      <c r="I645" s="1"/>
      <c r="J645" s="1"/>
    </row>
    <row r="646" spans="1:10" x14ac:dyDescent="0.2">
      <c r="A646">
        <f t="shared" si="14"/>
        <v>2043</v>
      </c>
      <c r="B646">
        <f t="shared" si="15"/>
        <v>9</v>
      </c>
      <c r="C646" s="1">
        <f>NominalPrice!C646/Deflator!J646</f>
        <v>3.0198755482575421E-2</v>
      </c>
      <c r="D646" s="1">
        <f>NominalPrice!H646/Deflator!J646</f>
        <v>3.4219601117056964E-2</v>
      </c>
      <c r="E646" s="1">
        <f>NominalPrice!E646/Deflator!J646</f>
        <v>2.4748028769565271E-2</v>
      </c>
      <c r="F646" s="1">
        <f>NominalPrice!F646/Deflator!J646</f>
        <v>4.448411830603579E-2</v>
      </c>
      <c r="G646" s="1">
        <f>NominalPrice!G646/Deflator!J646</f>
        <v>0</v>
      </c>
      <c r="H646" s="1">
        <f>NominalPrice!H646/Deflator!J646</f>
        <v>3.4219601117056964E-2</v>
      </c>
      <c r="I646" s="1"/>
      <c r="J646" s="1"/>
    </row>
    <row r="647" spans="1:10" x14ac:dyDescent="0.2">
      <c r="A647">
        <f t="shared" si="14"/>
        <v>2043</v>
      </c>
      <c r="B647">
        <f t="shared" si="15"/>
        <v>10</v>
      </c>
      <c r="C647" s="1">
        <f>NominalPrice!C647/Deflator!J647</f>
        <v>3.0614637340253503E-2</v>
      </c>
      <c r="D647" s="1">
        <f>NominalPrice!H647/Deflator!J647</f>
        <v>3.4719607264715506E-2</v>
      </c>
      <c r="E647" s="1">
        <f>NominalPrice!E647/Deflator!J647</f>
        <v>2.4134585547295858E-2</v>
      </c>
      <c r="F647" s="1">
        <f>NominalPrice!F647/Deflator!J647</f>
        <v>4.4741226328660587E-2</v>
      </c>
      <c r="G647" s="1">
        <f>NominalPrice!G647/Deflator!J647</f>
        <v>0</v>
      </c>
      <c r="H647" s="1">
        <f>NominalPrice!H647/Deflator!J647</f>
        <v>3.4719607264715506E-2</v>
      </c>
      <c r="I647" s="1"/>
      <c r="J647" s="1"/>
    </row>
    <row r="648" spans="1:10" x14ac:dyDescent="0.2">
      <c r="A648">
        <f t="shared" si="14"/>
        <v>2043</v>
      </c>
      <c r="B648">
        <f t="shared" si="15"/>
        <v>11</v>
      </c>
      <c r="C648" s="1">
        <f>NominalPrice!C648/Deflator!J648</f>
        <v>3.0962653590958115E-2</v>
      </c>
      <c r="D648" s="1">
        <f>NominalPrice!H648/Deflator!J648</f>
        <v>3.5128414995645438E-2</v>
      </c>
      <c r="E648" s="1">
        <f>NominalPrice!E648/Deflator!J648</f>
        <v>2.3386957973214311E-2</v>
      </c>
      <c r="F648" s="1">
        <f>NominalPrice!F648/Deflator!J648</f>
        <v>4.5572296436628523E-2</v>
      </c>
      <c r="G648" s="1">
        <f>NominalPrice!G648/Deflator!J648</f>
        <v>0</v>
      </c>
      <c r="H648" s="1">
        <f>NominalPrice!H648/Deflator!J648</f>
        <v>3.5128414995645438E-2</v>
      </c>
      <c r="I648" s="1"/>
      <c r="J648" s="1"/>
    </row>
    <row r="649" spans="1:10" x14ac:dyDescent="0.2">
      <c r="A649">
        <f t="shared" si="14"/>
        <v>2043</v>
      </c>
      <c r="B649">
        <f t="shared" si="15"/>
        <v>12</v>
      </c>
      <c r="C649" s="1">
        <f>NominalPrice!C649/Deflator!J649</f>
        <v>3.0933269994468163E-2</v>
      </c>
      <c r="D649" s="1">
        <f>NominalPrice!H649/Deflator!J649</f>
        <v>3.503280941783863E-2</v>
      </c>
      <c r="E649" s="1">
        <f>NominalPrice!E649/Deflator!J649</f>
        <v>2.3484768510627665E-2</v>
      </c>
      <c r="F649" s="1">
        <f>NominalPrice!F649/Deflator!J649</f>
        <v>4.569131707528324E-2</v>
      </c>
      <c r="G649" s="1">
        <f>NominalPrice!G649/Deflator!J649</f>
        <v>0</v>
      </c>
      <c r="H649" s="1">
        <f>NominalPrice!H649/Deflator!J649</f>
        <v>3.503280941783863E-2</v>
      </c>
      <c r="I649" s="1"/>
      <c r="J649" s="1"/>
    </row>
    <row r="650" spans="1:10" x14ac:dyDescent="0.2">
      <c r="A650">
        <f t="shared" si="14"/>
        <v>2044</v>
      </c>
      <c r="B650">
        <f t="shared" si="15"/>
        <v>1</v>
      </c>
      <c r="C650" s="1">
        <f>NominalPrice!C650/Deflator!J650</f>
        <v>3.0403756341064101E-2</v>
      </c>
      <c r="D650" s="1">
        <f>NominalPrice!H650/Deflator!J650</f>
        <v>3.4664226980186737E-2</v>
      </c>
      <c r="E650" s="1">
        <f>NominalPrice!E650/Deflator!J650</f>
        <v>2.3259190556078311E-2</v>
      </c>
      <c r="F650" s="1">
        <f>NominalPrice!F650/Deflator!J650</f>
        <v>4.4683003675716822E-2</v>
      </c>
      <c r="G650" s="1">
        <f>NominalPrice!G650/Deflator!J650</f>
        <v>0</v>
      </c>
      <c r="H650" s="1">
        <f>NominalPrice!H650/Deflator!J650</f>
        <v>3.4664226980186737E-2</v>
      </c>
      <c r="I650" s="1"/>
      <c r="J650" s="1"/>
    </row>
    <row r="651" spans="1:10" x14ac:dyDescent="0.2">
      <c r="A651">
        <f t="shared" si="14"/>
        <v>2044</v>
      </c>
      <c r="B651">
        <f t="shared" si="15"/>
        <v>2</v>
      </c>
      <c r="C651" s="1">
        <f>NominalPrice!C651/Deflator!J651</f>
        <v>3.1085958058752829E-2</v>
      </c>
      <c r="D651" s="1">
        <f>NominalPrice!H651/Deflator!J651</f>
        <v>3.5326366752717601E-2</v>
      </c>
      <c r="E651" s="1">
        <f>NominalPrice!E651/Deflator!J651</f>
        <v>2.3009705641764334E-2</v>
      </c>
      <c r="F651" s="1">
        <f>NominalPrice!F651/Deflator!J651</f>
        <v>4.5123562620229797E-2</v>
      </c>
      <c r="G651" s="1">
        <f>NominalPrice!G651/Deflator!J651</f>
        <v>0</v>
      </c>
      <c r="H651" s="1">
        <f>NominalPrice!H651/Deflator!J651</f>
        <v>3.5326366752717601E-2</v>
      </c>
      <c r="I651" s="1"/>
      <c r="J651" s="1"/>
    </row>
    <row r="652" spans="1:10" x14ac:dyDescent="0.2">
      <c r="A652">
        <f t="shared" si="14"/>
        <v>2044</v>
      </c>
      <c r="B652">
        <f t="shared" si="15"/>
        <v>3</v>
      </c>
      <c r="C652" s="1">
        <f>NominalPrice!C652/Deflator!J652</f>
        <v>3.0804833343520677E-2</v>
      </c>
      <c r="D652" s="1">
        <f>NominalPrice!H652/Deflator!J652</f>
        <v>3.5074127337585879E-2</v>
      </c>
      <c r="E652" s="1">
        <f>NominalPrice!E652/Deflator!J652</f>
        <v>2.292971007437394E-2</v>
      </c>
      <c r="F652" s="1">
        <f>NominalPrice!F652/Deflator!J652</f>
        <v>4.5266874301831711E-2</v>
      </c>
      <c r="G652" s="1">
        <f>NominalPrice!G652/Deflator!J652</f>
        <v>0</v>
      </c>
      <c r="H652" s="1">
        <f>NominalPrice!H652/Deflator!J652</f>
        <v>3.5074127337585879E-2</v>
      </c>
      <c r="I652" s="1"/>
      <c r="J652" s="1"/>
    </row>
    <row r="653" spans="1:10" x14ac:dyDescent="0.2">
      <c r="A653">
        <f t="shared" si="14"/>
        <v>2044</v>
      </c>
      <c r="B653">
        <f t="shared" si="15"/>
        <v>4</v>
      </c>
      <c r="C653" s="1">
        <f>NominalPrice!C653/Deflator!J653</f>
        <v>3.0580196180311662E-2</v>
      </c>
      <c r="D653" s="1">
        <f>NominalPrice!H653/Deflator!J653</f>
        <v>3.4856953057223576E-2</v>
      </c>
      <c r="E653" s="1">
        <f>NominalPrice!E653/Deflator!J653</f>
        <v>2.3429310658157902E-2</v>
      </c>
      <c r="F653" s="1">
        <f>NominalPrice!F653/Deflator!J653</f>
        <v>4.5188471973251688E-2</v>
      </c>
      <c r="G653" s="1">
        <f>NominalPrice!G653/Deflator!J653</f>
        <v>0</v>
      </c>
      <c r="H653" s="1">
        <f>NominalPrice!H653/Deflator!J653</f>
        <v>3.4856953057223576E-2</v>
      </c>
      <c r="I653" s="1"/>
      <c r="J653" s="1"/>
    </row>
    <row r="654" spans="1:10" x14ac:dyDescent="0.2">
      <c r="A654">
        <f t="shared" si="14"/>
        <v>2044</v>
      </c>
      <c r="B654">
        <f t="shared" si="15"/>
        <v>5</v>
      </c>
      <c r="C654" s="1">
        <f>NominalPrice!C654/Deflator!J654</f>
        <v>3.0451537417729976E-2</v>
      </c>
      <c r="D654" s="1">
        <f>NominalPrice!H654/Deflator!J654</f>
        <v>3.4676431937779521E-2</v>
      </c>
      <c r="E654" s="1">
        <f>NominalPrice!E654/Deflator!J654</f>
        <v>2.3168553343157816E-2</v>
      </c>
      <c r="F654" s="1">
        <f>NominalPrice!F654/Deflator!J654</f>
        <v>4.4606896706265269E-2</v>
      </c>
      <c r="G654" s="1">
        <f>NominalPrice!G654/Deflator!J654</f>
        <v>0</v>
      </c>
      <c r="H654" s="1">
        <f>NominalPrice!H654/Deflator!J654</f>
        <v>3.4676431937779521E-2</v>
      </c>
      <c r="I654" s="1"/>
      <c r="J654" s="1"/>
    </row>
    <row r="655" spans="1:10" x14ac:dyDescent="0.2">
      <c r="A655">
        <f t="shared" si="14"/>
        <v>2044</v>
      </c>
      <c r="B655">
        <f t="shared" si="15"/>
        <v>6</v>
      </c>
      <c r="C655" s="1">
        <f>NominalPrice!C655/Deflator!J655</f>
        <v>2.9692537647425511E-2</v>
      </c>
      <c r="D655" s="1">
        <f>NominalPrice!H655/Deflator!J655</f>
        <v>3.394566249014494E-2</v>
      </c>
      <c r="E655" s="1">
        <f>NominalPrice!E655/Deflator!J655</f>
        <v>2.3318155603573677E-2</v>
      </c>
      <c r="F655" s="1">
        <f>NominalPrice!F655/Deflator!J655</f>
        <v>4.3668467087240349E-2</v>
      </c>
      <c r="G655" s="1">
        <f>NominalPrice!G655/Deflator!J655</f>
        <v>0</v>
      </c>
      <c r="H655" s="1">
        <f>NominalPrice!H655/Deflator!J655</f>
        <v>3.394566249014494E-2</v>
      </c>
      <c r="I655" s="1"/>
      <c r="J655" s="1"/>
    </row>
    <row r="656" spans="1:10" x14ac:dyDescent="0.2">
      <c r="A656">
        <f t="shared" si="14"/>
        <v>2044</v>
      </c>
      <c r="B656">
        <f t="shared" si="15"/>
        <v>7</v>
      </c>
      <c r="C656" s="1">
        <f>NominalPrice!C656/Deflator!J656</f>
        <v>2.9507321790992195E-2</v>
      </c>
      <c r="D656" s="1">
        <f>NominalPrice!H656/Deflator!J656</f>
        <v>3.3502293005588019E-2</v>
      </c>
      <c r="E656" s="1">
        <f>NominalPrice!E656/Deflator!J656</f>
        <v>2.364080378174566E-2</v>
      </c>
      <c r="F656" s="1">
        <f>NominalPrice!F656/Deflator!J656</f>
        <v>4.344640312037408E-2</v>
      </c>
      <c r="G656" s="1">
        <f>NominalPrice!G656/Deflator!J656</f>
        <v>0</v>
      </c>
      <c r="H656" s="1">
        <f>NominalPrice!H656/Deflator!J656</f>
        <v>3.3502293005588019E-2</v>
      </c>
      <c r="I656" s="1"/>
      <c r="J656" s="1"/>
    </row>
    <row r="657" spans="1:10" x14ac:dyDescent="0.2">
      <c r="A657">
        <f t="shared" si="14"/>
        <v>2044</v>
      </c>
      <c r="B657">
        <f t="shared" si="15"/>
        <v>8</v>
      </c>
      <c r="C657" s="1">
        <f>NominalPrice!C657/Deflator!J657</f>
        <v>2.9539239968700389E-2</v>
      </c>
      <c r="D657" s="1">
        <f>NominalPrice!H657/Deflator!J657</f>
        <v>3.3697202372357779E-2</v>
      </c>
      <c r="E657" s="1">
        <f>NominalPrice!E657/Deflator!J657</f>
        <v>2.3725793684955636E-2</v>
      </c>
      <c r="F657" s="1">
        <f>NominalPrice!F657/Deflator!J657</f>
        <v>4.3358831781366319E-2</v>
      </c>
      <c r="G657" s="1">
        <f>NominalPrice!G657/Deflator!J657</f>
        <v>0</v>
      </c>
      <c r="H657" s="1">
        <f>NominalPrice!H657/Deflator!J657</f>
        <v>3.3697202372357779E-2</v>
      </c>
      <c r="I657" s="1"/>
      <c r="J657" s="1"/>
    </row>
    <row r="658" spans="1:10" x14ac:dyDescent="0.2">
      <c r="A658">
        <f t="shared" ref="A658:A721" si="16">A646+1</f>
        <v>2044</v>
      </c>
      <c r="B658">
        <f t="shared" ref="B658:B721" si="17">B646</f>
        <v>9</v>
      </c>
      <c r="C658" s="1">
        <f>NominalPrice!C658/Deflator!J658</f>
        <v>2.9432170617254109E-2</v>
      </c>
      <c r="D658" s="1">
        <f>NominalPrice!H658/Deflator!J658</f>
        <v>3.3489192528779882E-2</v>
      </c>
      <c r="E658" s="1">
        <f>NominalPrice!E658/Deflator!J658</f>
        <v>2.4103998041080304E-2</v>
      </c>
      <c r="F658" s="1">
        <f>NominalPrice!F658/Deflator!J658</f>
        <v>4.3442764112382272E-2</v>
      </c>
      <c r="G658" s="1">
        <f>NominalPrice!G658/Deflator!J658</f>
        <v>0</v>
      </c>
      <c r="H658" s="1">
        <f>NominalPrice!H658/Deflator!J658</f>
        <v>3.3489192528779882E-2</v>
      </c>
      <c r="I658" s="1"/>
      <c r="J658" s="1"/>
    </row>
    <row r="659" spans="1:10" x14ac:dyDescent="0.2">
      <c r="A659">
        <f t="shared" si="16"/>
        <v>2044</v>
      </c>
      <c r="B659">
        <f t="shared" si="17"/>
        <v>10</v>
      </c>
      <c r="C659" s="1">
        <f>NominalPrice!C659/Deflator!J659</f>
        <v>2.9837506604620301E-2</v>
      </c>
      <c r="D659" s="1">
        <f>NominalPrice!H659/Deflator!J659</f>
        <v>3.3978538866056902E-2</v>
      </c>
      <c r="E659" s="1">
        <f>NominalPrice!E659/Deflator!J659</f>
        <v>2.3506527549058652E-2</v>
      </c>
      <c r="F659" s="1">
        <f>NominalPrice!F659/Deflator!J659</f>
        <v>4.3693869667448114E-2</v>
      </c>
      <c r="G659" s="1">
        <f>NominalPrice!G659/Deflator!J659</f>
        <v>0</v>
      </c>
      <c r="H659" s="1">
        <f>NominalPrice!H659/Deflator!J659</f>
        <v>3.3978538866056902E-2</v>
      </c>
      <c r="I659" s="1"/>
      <c r="J659" s="1"/>
    </row>
    <row r="660" spans="1:10" x14ac:dyDescent="0.2">
      <c r="A660">
        <f t="shared" si="16"/>
        <v>2044</v>
      </c>
      <c r="B660">
        <f t="shared" si="17"/>
        <v>11</v>
      </c>
      <c r="C660" s="1">
        <f>NominalPrice!C660/Deflator!J660</f>
        <v>3.0176836769265688E-2</v>
      </c>
      <c r="D660" s="1">
        <f>NominalPrice!H660/Deflator!J660</f>
        <v>3.4378789525061161E-2</v>
      </c>
      <c r="E660" s="1">
        <f>NominalPrice!E660/Deflator!J660</f>
        <v>2.2778467360535171E-2</v>
      </c>
      <c r="F660" s="1">
        <f>NominalPrice!F660/Deflator!J660</f>
        <v>4.4505703443398839E-2</v>
      </c>
      <c r="G660" s="1">
        <f>NominalPrice!G660/Deflator!J660</f>
        <v>0</v>
      </c>
      <c r="H660" s="1">
        <f>NominalPrice!H660/Deflator!J660</f>
        <v>3.4378789525061161E-2</v>
      </c>
      <c r="I660" s="1"/>
      <c r="J660" s="1"/>
    </row>
    <row r="661" spans="1:10" x14ac:dyDescent="0.2">
      <c r="A661">
        <f t="shared" si="16"/>
        <v>2044</v>
      </c>
      <c r="B661">
        <f t="shared" si="17"/>
        <v>12</v>
      </c>
      <c r="C661" s="1">
        <f>NominalPrice!C661/Deflator!J661</f>
        <v>3.0148514328848106E-2</v>
      </c>
      <c r="D661" s="1">
        <f>NominalPrice!H661/Deflator!J661</f>
        <v>3.4285582826829142E-2</v>
      </c>
      <c r="E661" s="1">
        <f>NominalPrice!E661/Deflator!J661</f>
        <v>2.2873972335227411E-2</v>
      </c>
      <c r="F661" s="1">
        <f>NominalPrice!F661/Deflator!J661</f>
        <v>4.4622405314842413E-2</v>
      </c>
      <c r="G661" s="1">
        <f>NominalPrice!G661/Deflator!J661</f>
        <v>0</v>
      </c>
      <c r="H661" s="1">
        <f>NominalPrice!H661/Deflator!J661</f>
        <v>3.4285582826829142E-2</v>
      </c>
      <c r="I661" s="1"/>
      <c r="J661" s="1"/>
    </row>
    <row r="662" spans="1:10" x14ac:dyDescent="0.2">
      <c r="A662">
        <f t="shared" si="16"/>
        <v>2045</v>
      </c>
      <c r="B662">
        <f t="shared" si="17"/>
        <v>1</v>
      </c>
      <c r="C662" s="1">
        <f>NominalPrice!C662/Deflator!J662</f>
        <v>2.9632712650934027E-2</v>
      </c>
      <c r="D662" s="1">
        <f>NominalPrice!H662/Deflator!J662</f>
        <v>3.3925180942411086E-2</v>
      </c>
      <c r="E662" s="1">
        <f>NominalPrice!E662/Deflator!J662</f>
        <v>2.2654474230730977E-2</v>
      </c>
      <c r="F662" s="1">
        <f>NominalPrice!F662/Deflator!J662</f>
        <v>4.3638090845913177E-2</v>
      </c>
      <c r="G662" s="1">
        <f>NominalPrice!G662/Deflator!J662</f>
        <v>0</v>
      </c>
      <c r="H662" s="1">
        <f>NominalPrice!H662/Deflator!J662</f>
        <v>3.3925180942411086E-2</v>
      </c>
      <c r="I662" s="1"/>
      <c r="J662" s="1"/>
    </row>
    <row r="663" spans="1:10" x14ac:dyDescent="0.2">
      <c r="A663">
        <f t="shared" si="16"/>
        <v>2045</v>
      </c>
      <c r="B663">
        <f t="shared" si="17"/>
        <v>2</v>
      </c>
      <c r="C663" s="1">
        <f>NominalPrice!C663/Deflator!J663</f>
        <v>3.0298857651946235E-2</v>
      </c>
      <c r="D663" s="1">
        <f>NominalPrice!H663/Deflator!J663</f>
        <v>3.4574623378615374E-2</v>
      </c>
      <c r="E663" s="1">
        <f>NominalPrice!E663/Deflator!J663</f>
        <v>2.241239589536238E-2</v>
      </c>
      <c r="F663" s="1">
        <f>NominalPrice!F663/Deflator!J663</f>
        <v>4.4070156755531539E-2</v>
      </c>
      <c r="G663" s="1">
        <f>NominalPrice!G663/Deflator!J663</f>
        <v>0</v>
      </c>
      <c r="H663" s="1">
        <f>NominalPrice!H663/Deflator!J663</f>
        <v>3.4574623378615374E-2</v>
      </c>
      <c r="I663" s="1"/>
      <c r="J663" s="1"/>
    </row>
    <row r="664" spans="1:10" x14ac:dyDescent="0.2">
      <c r="A664">
        <f t="shared" si="16"/>
        <v>2045</v>
      </c>
      <c r="B664">
        <f t="shared" si="17"/>
        <v>3</v>
      </c>
      <c r="C664" s="1">
        <f>NominalPrice!C664/Deflator!J664</f>
        <v>3.0025747840694967E-2</v>
      </c>
      <c r="D664" s="1">
        <f>NominalPrice!H664/Deflator!J664</f>
        <v>3.4328776916718935E-2</v>
      </c>
      <c r="E664" s="1">
        <f>NominalPrice!E664/Deflator!J664</f>
        <v>2.2335144027957794E-2</v>
      </c>
      <c r="F664" s="1">
        <f>NominalPrice!F664/Deflator!J664</f>
        <v>4.4211443317759003E-2</v>
      </c>
      <c r="G664" s="1">
        <f>NominalPrice!G664/Deflator!J664</f>
        <v>0</v>
      </c>
      <c r="H664" s="1">
        <f>NominalPrice!H664/Deflator!J664</f>
        <v>3.4328776916718935E-2</v>
      </c>
      <c r="I664" s="1"/>
      <c r="J664" s="1"/>
    </row>
    <row r="665" spans="1:10" x14ac:dyDescent="0.2">
      <c r="A665">
        <f t="shared" si="16"/>
        <v>2045</v>
      </c>
      <c r="B665">
        <f t="shared" si="17"/>
        <v>4</v>
      </c>
      <c r="C665" s="1">
        <f>NominalPrice!C665/Deflator!J665</f>
        <v>2.9806442932918599E-2</v>
      </c>
      <c r="D665" s="1">
        <f>NominalPrice!H665/Deflator!J665</f>
        <v>3.4115818234842589E-2</v>
      </c>
      <c r="E665" s="1">
        <f>NominalPrice!E665/Deflator!J665</f>
        <v>2.2821522747732335E-2</v>
      </c>
      <c r="F665" s="1">
        <f>NominalPrice!F665/Deflator!J665</f>
        <v>4.4134352165530633E-2</v>
      </c>
      <c r="G665" s="1">
        <f>NominalPrice!G665/Deflator!J665</f>
        <v>0</v>
      </c>
      <c r="H665" s="1">
        <f>NominalPrice!H665/Deflator!J665</f>
        <v>3.4115818234842589E-2</v>
      </c>
      <c r="I665" s="1"/>
      <c r="J665" s="1"/>
    </row>
    <row r="666" spans="1:10" x14ac:dyDescent="0.2">
      <c r="A666">
        <f t="shared" si="16"/>
        <v>2045</v>
      </c>
      <c r="B666">
        <f t="shared" si="17"/>
        <v>5</v>
      </c>
      <c r="C666" s="1">
        <f>NominalPrice!C666/Deflator!J666</f>
        <v>2.9680831639496606E-2</v>
      </c>
      <c r="D666" s="1">
        <f>NominalPrice!H666/Deflator!J666</f>
        <v>3.3938897650775977E-2</v>
      </c>
      <c r="E666" s="1">
        <f>NominalPrice!E666/Deflator!J666</f>
        <v>2.2567371747810944E-2</v>
      </c>
      <c r="F666" s="1">
        <f>NominalPrice!F666/Deflator!J666</f>
        <v>4.3566038237909485E-2</v>
      </c>
      <c r="G666" s="1">
        <f>NominalPrice!G666/Deflator!J666</f>
        <v>0</v>
      </c>
      <c r="H666" s="1">
        <f>NominalPrice!H666/Deflator!J666</f>
        <v>3.3938897650775977E-2</v>
      </c>
      <c r="I666" s="1"/>
      <c r="J666" s="1"/>
    </row>
    <row r="667" spans="1:10" x14ac:dyDescent="0.2">
      <c r="A667">
        <f t="shared" si="16"/>
        <v>2045</v>
      </c>
      <c r="B667">
        <f t="shared" si="17"/>
        <v>6</v>
      </c>
      <c r="C667" s="1">
        <f>NominalPrice!C667/Deflator!J667</f>
        <v>2.8941075109700422E-2</v>
      </c>
      <c r="D667" s="1">
        <f>NominalPrice!H667/Deflator!J667</f>
        <v>3.3223709445742711E-2</v>
      </c>
      <c r="E667" s="1">
        <f>NominalPrice!E667/Deflator!J667</f>
        <v>2.2713118410168216E-2</v>
      </c>
      <c r="F667" s="1">
        <f>NominalPrice!F667/Deflator!J667</f>
        <v>4.264955535767103E-2</v>
      </c>
      <c r="G667" s="1">
        <f>NominalPrice!G667/Deflator!J667</f>
        <v>0</v>
      </c>
      <c r="H667" s="1">
        <f>NominalPrice!H667/Deflator!J667</f>
        <v>3.3223709445742711E-2</v>
      </c>
      <c r="I667" s="1"/>
      <c r="J667" s="1"/>
    </row>
    <row r="668" spans="1:10" x14ac:dyDescent="0.2">
      <c r="A668">
        <f t="shared" si="16"/>
        <v>2045</v>
      </c>
      <c r="B668">
        <f t="shared" si="17"/>
        <v>7</v>
      </c>
      <c r="C668" s="1">
        <f>NominalPrice!C668/Deflator!J668</f>
        <v>2.8760759465192839E-2</v>
      </c>
      <c r="D668" s="1">
        <f>NominalPrice!H668/Deflator!J668</f>
        <v>3.2790012050234102E-2</v>
      </c>
      <c r="E668" s="1">
        <f>NominalPrice!E668/Deflator!J668</f>
        <v>2.3027565158604435E-2</v>
      </c>
      <c r="F668" s="1">
        <f>NominalPrice!F668/Deflator!J668</f>
        <v>4.243298666567015E-2</v>
      </c>
      <c r="G668" s="1">
        <f>NominalPrice!G668/Deflator!J668</f>
        <v>0</v>
      </c>
      <c r="H668" s="1">
        <f>NominalPrice!H668/Deflator!J668</f>
        <v>3.2790012050234102E-2</v>
      </c>
      <c r="I668" s="1"/>
      <c r="J668" s="1"/>
    </row>
    <row r="669" spans="1:10" x14ac:dyDescent="0.2">
      <c r="A669">
        <f t="shared" si="16"/>
        <v>2045</v>
      </c>
      <c r="B669">
        <f t="shared" si="17"/>
        <v>8</v>
      </c>
      <c r="C669" s="1">
        <f>NominalPrice!C669/Deflator!J669</f>
        <v>2.8792034762646954E-2</v>
      </c>
      <c r="D669" s="1">
        <f>NominalPrice!H669/Deflator!J669</f>
        <v>3.2980966152629951E-2</v>
      </c>
      <c r="E669" s="1">
        <f>NominalPrice!E669/Deflator!J669</f>
        <v>2.3110482620213521E-2</v>
      </c>
      <c r="F669" s="1">
        <f>NominalPrice!F669/Deflator!J669</f>
        <v>4.23477001987346E-2</v>
      </c>
      <c r="G669" s="1">
        <f>NominalPrice!G669/Deflator!J669</f>
        <v>0</v>
      </c>
      <c r="H669" s="1">
        <f>NominalPrice!H669/Deflator!J669</f>
        <v>3.2980966152629951E-2</v>
      </c>
      <c r="I669" s="1"/>
      <c r="J669" s="1"/>
    </row>
    <row r="670" spans="1:10" x14ac:dyDescent="0.2">
      <c r="A670">
        <f t="shared" si="16"/>
        <v>2045</v>
      </c>
      <c r="B670">
        <f t="shared" si="17"/>
        <v>9</v>
      </c>
      <c r="C670" s="1">
        <f>NominalPrice!C670/Deflator!J670</f>
        <v>2.8687865092646682E-2</v>
      </c>
      <c r="D670" s="1">
        <f>NominalPrice!H670/Deflator!J670</f>
        <v>3.2777596172521573E-2</v>
      </c>
      <c r="E670" s="1">
        <f>NominalPrice!E670/Deflator!J670</f>
        <v>2.3479035110324842E-2</v>
      </c>
      <c r="F670" s="1">
        <f>NominalPrice!F670/Deflator!J670</f>
        <v>4.2429958195197334E-2</v>
      </c>
      <c r="G670" s="1">
        <f>NominalPrice!G670/Deflator!J670</f>
        <v>0</v>
      </c>
      <c r="H670" s="1">
        <f>NominalPrice!H670/Deflator!J670</f>
        <v>3.2777596172521573E-2</v>
      </c>
      <c r="I670" s="1"/>
      <c r="J670" s="1"/>
    </row>
    <row r="671" spans="1:10" x14ac:dyDescent="0.2">
      <c r="A671">
        <f t="shared" si="16"/>
        <v>2045</v>
      </c>
      <c r="B671">
        <f t="shared" si="17"/>
        <v>10</v>
      </c>
      <c r="C671" s="1">
        <f>NominalPrice!C671/Deflator!J671</f>
        <v>2.9083098506060556E-2</v>
      </c>
      <c r="D671" s="1">
        <f>NominalPrice!H671/Deflator!J671</f>
        <v>3.3256713745046775E-2</v>
      </c>
      <c r="E671" s="1">
        <f>NominalPrice!E671/Deflator!J671</f>
        <v>2.28971721411684E-2</v>
      </c>
      <c r="F671" s="1">
        <f>NominalPrice!F671/Deflator!J671</f>
        <v>4.2675426611966182E-2</v>
      </c>
      <c r="G671" s="1">
        <f>NominalPrice!G671/Deflator!J671</f>
        <v>0</v>
      </c>
      <c r="H671" s="1">
        <f>NominalPrice!H671/Deflator!J671</f>
        <v>3.3256713745046775E-2</v>
      </c>
      <c r="I671" s="1"/>
      <c r="J671" s="1"/>
    </row>
    <row r="672" spans="1:10" x14ac:dyDescent="0.2">
      <c r="A672">
        <f t="shared" si="16"/>
        <v>2045</v>
      </c>
      <c r="B672">
        <f t="shared" si="17"/>
        <v>11</v>
      </c>
      <c r="C672" s="1">
        <f>NominalPrice!C672/Deflator!J672</f>
        <v>2.9413825406559853E-2</v>
      </c>
      <c r="D672" s="1">
        <f>NominalPrice!H672/Deflator!J672</f>
        <v>3.3648434567111411E-2</v>
      </c>
      <c r="E672" s="1">
        <f>NominalPrice!E672/Deflator!J672</f>
        <v>2.2187967461475114E-2</v>
      </c>
      <c r="F672" s="1">
        <f>NominalPrice!F672/Deflator!J672</f>
        <v>4.3468302683368619E-2</v>
      </c>
      <c r="G672" s="1">
        <f>NominalPrice!G672/Deflator!J672</f>
        <v>0</v>
      </c>
      <c r="H672" s="1">
        <f>NominalPrice!H672/Deflator!J672</f>
        <v>3.3648434567111411E-2</v>
      </c>
      <c r="I672" s="1"/>
      <c r="J672" s="1"/>
    </row>
    <row r="673" spans="1:10" x14ac:dyDescent="0.2">
      <c r="A673">
        <f t="shared" si="16"/>
        <v>2045</v>
      </c>
      <c r="B673">
        <f t="shared" si="17"/>
        <v>12</v>
      </c>
      <c r="C673" s="1">
        <f>NominalPrice!C673/Deflator!J673</f>
        <v>2.9386141984044527E-2</v>
      </c>
      <c r="D673" s="1">
        <f>NominalPrice!H673/Deflator!J673</f>
        <v>3.3557119934585003E-2</v>
      </c>
      <c r="E673" s="1">
        <f>NominalPrice!E673/Deflator!J673</f>
        <v>2.2280938140840485E-2</v>
      </c>
      <c r="F673" s="1">
        <f>NominalPrice!F673/Deflator!J673</f>
        <v>4.3582169951168363E-2</v>
      </c>
      <c r="G673" s="1">
        <f>NominalPrice!G673/Deflator!J673</f>
        <v>0</v>
      </c>
      <c r="H673" s="1">
        <f>NominalPrice!H673/Deflator!J673</f>
        <v>3.3557119934585003E-2</v>
      </c>
      <c r="I673" s="1"/>
      <c r="J673" s="1"/>
    </row>
    <row r="674" spans="1:10" x14ac:dyDescent="0.2">
      <c r="A674">
        <f t="shared" si="16"/>
        <v>2046</v>
      </c>
      <c r="B674">
        <f t="shared" si="17"/>
        <v>1</v>
      </c>
      <c r="C674" s="1">
        <f>NominalPrice!C674/Deflator!J674</f>
        <v>2.888322498097352E-2</v>
      </c>
      <c r="D674" s="1">
        <f>NominalPrice!H674/Deflator!J674</f>
        <v>3.3204193244324554E-2</v>
      </c>
      <c r="E674" s="1">
        <f>NominalPrice!E674/Deflator!J674</f>
        <v>2.2067009668412282E-2</v>
      </c>
      <c r="F674" s="1">
        <f>NominalPrice!F674/Deflator!J674</f>
        <v>4.2620567859567811E-2</v>
      </c>
      <c r="G674" s="1">
        <f>NominalPrice!G674/Deflator!J674</f>
        <v>0</v>
      </c>
      <c r="H674" s="1">
        <f>NominalPrice!H674/Deflator!J674</f>
        <v>3.3204193244324554E-2</v>
      </c>
      <c r="I674" s="1"/>
      <c r="J674" s="1"/>
    </row>
    <row r="675" spans="1:10" x14ac:dyDescent="0.2">
      <c r="A675">
        <f t="shared" si="16"/>
        <v>2046</v>
      </c>
      <c r="B675">
        <f t="shared" si="17"/>
        <v>2</v>
      </c>
      <c r="C675" s="1">
        <f>NominalPrice!C675/Deflator!J675</f>
        <v>2.9532462295504169E-2</v>
      </c>
      <c r="D675" s="1">
        <f>NominalPrice!H675/Deflator!J675</f>
        <v>3.3839765751640626E-2</v>
      </c>
      <c r="E675" s="1">
        <f>NominalPrice!E675/Deflator!J675</f>
        <v>2.1831165053492137E-2</v>
      </c>
      <c r="F675" s="1">
        <f>NominalPrice!F675/Deflator!J675</f>
        <v>4.304247292608971E-2</v>
      </c>
      <c r="G675" s="1">
        <f>NominalPrice!G675/Deflator!J675</f>
        <v>0</v>
      </c>
      <c r="H675" s="1">
        <f>NominalPrice!H675/Deflator!J675</f>
        <v>3.3839765751640626E-2</v>
      </c>
      <c r="I675" s="1"/>
      <c r="J675" s="1"/>
    </row>
    <row r="676" spans="1:10" x14ac:dyDescent="0.2">
      <c r="A676">
        <f t="shared" si="16"/>
        <v>2046</v>
      </c>
      <c r="B676">
        <f t="shared" si="17"/>
        <v>3</v>
      </c>
      <c r="C676" s="1">
        <f>NominalPrice!C676/Deflator!J676</f>
        <v>2.9266293521240702E-2</v>
      </c>
      <c r="D676" s="1">
        <f>NominalPrice!H676/Deflator!J676</f>
        <v>3.3599182288070795E-2</v>
      </c>
      <c r="E676" s="1">
        <f>NominalPrice!E676/Deflator!J676</f>
        <v>2.1755941015880239E-2</v>
      </c>
      <c r="F676" s="1">
        <f>NominalPrice!F676/Deflator!J676</f>
        <v>4.3180513261083804E-2</v>
      </c>
      <c r="G676" s="1">
        <f>NominalPrice!G676/Deflator!J676</f>
        <v>0</v>
      </c>
      <c r="H676" s="1">
        <f>NominalPrice!H676/Deflator!J676</f>
        <v>3.3599182288070795E-2</v>
      </c>
      <c r="I676" s="1"/>
      <c r="J676" s="1"/>
    </row>
    <row r="677" spans="1:10" x14ac:dyDescent="0.2">
      <c r="A677">
        <f t="shared" si="16"/>
        <v>2046</v>
      </c>
      <c r="B677">
        <f t="shared" si="17"/>
        <v>4</v>
      </c>
      <c r="C677" s="1">
        <f>NominalPrice!C677/Deflator!J677</f>
        <v>2.9052685834702583E-2</v>
      </c>
      <c r="D677" s="1">
        <f>NominalPrice!H677/Deflator!J677</f>
        <v>3.3390922330874033E-2</v>
      </c>
      <c r="E677" s="1">
        <f>NominalPrice!E677/Deflator!J677</f>
        <v>2.2229821749305354E-2</v>
      </c>
      <c r="F677" s="1">
        <f>NominalPrice!F677/Deflator!J677</f>
        <v>4.3105442654484183E-2</v>
      </c>
      <c r="G677" s="1">
        <f>NominalPrice!G677/Deflator!J677</f>
        <v>0</v>
      </c>
      <c r="H677" s="1">
        <f>NominalPrice!H677/Deflator!J677</f>
        <v>3.3390922330874033E-2</v>
      </c>
      <c r="I677" s="1"/>
      <c r="J677" s="1"/>
    </row>
    <row r="678" spans="1:10" x14ac:dyDescent="0.2">
      <c r="A678">
        <f t="shared" si="16"/>
        <v>2046</v>
      </c>
      <c r="B678">
        <f t="shared" si="17"/>
        <v>5</v>
      </c>
      <c r="C678" s="1">
        <f>NominalPrice!C678/Deflator!J678</f>
        <v>2.8930422781775364E-2</v>
      </c>
      <c r="D678" s="1">
        <f>NominalPrice!H678/Deflator!J678</f>
        <v>3.3217958154468562E-2</v>
      </c>
      <c r="E678" s="1">
        <f>NominalPrice!E678/Deflator!J678</f>
        <v>2.1982390693150267E-2</v>
      </c>
      <c r="F678" s="1">
        <f>NominalPrice!F678/Deflator!J678</f>
        <v>4.2550630481240935E-2</v>
      </c>
      <c r="G678" s="1">
        <f>NominalPrice!G678/Deflator!J678</f>
        <v>0</v>
      </c>
      <c r="H678" s="1">
        <f>NominalPrice!H678/Deflator!J678</f>
        <v>3.3217958154468562E-2</v>
      </c>
      <c r="I678" s="1"/>
      <c r="J678" s="1"/>
    </row>
    <row r="679" spans="1:10" x14ac:dyDescent="0.2">
      <c r="A679">
        <f t="shared" si="16"/>
        <v>2046</v>
      </c>
      <c r="B679">
        <f t="shared" si="17"/>
        <v>6</v>
      </c>
      <c r="C679" s="1">
        <f>NominalPrice!C679/Deflator!J679</f>
        <v>2.8209424845682982E-2</v>
      </c>
      <c r="D679" s="1">
        <f>NominalPrice!H679/Deflator!J679</f>
        <v>3.2518026289734589E-2</v>
      </c>
      <c r="E679" s="1">
        <f>NominalPrice!E679/Deflator!J679</f>
        <v>2.2124402998655094E-2</v>
      </c>
      <c r="F679" s="1">
        <f>NominalPrice!F679/Deflator!J679</f>
        <v>4.1655590493803928E-2</v>
      </c>
      <c r="G679" s="1">
        <f>NominalPrice!G679/Deflator!J679</f>
        <v>0</v>
      </c>
      <c r="H679" s="1">
        <f>NominalPrice!H679/Deflator!J679</f>
        <v>3.2518026289734589E-2</v>
      </c>
      <c r="I679" s="1"/>
      <c r="J679" s="1"/>
    </row>
    <row r="680" spans="1:10" x14ac:dyDescent="0.2">
      <c r="A680">
        <f t="shared" si="16"/>
        <v>2046</v>
      </c>
      <c r="B680">
        <f t="shared" si="17"/>
        <v>7</v>
      </c>
      <c r="C680" s="1">
        <f>NominalPrice!C680/Deflator!J680</f>
        <v>2.803377107558289E-2</v>
      </c>
      <c r="D680" s="1">
        <f>NominalPrice!H680/Deflator!J680</f>
        <v>3.2093659119254762E-2</v>
      </c>
      <c r="E680" s="1">
        <f>NominalPrice!E680/Deflator!J680</f>
        <v>2.2430782117377725E-2</v>
      </c>
      <c r="F680" s="1">
        <f>NominalPrice!F680/Deflator!J680</f>
        <v>4.1444221841751741E-2</v>
      </c>
      <c r="G680" s="1">
        <f>NominalPrice!G680/Deflator!J680</f>
        <v>0</v>
      </c>
      <c r="H680" s="1">
        <f>NominalPrice!H680/Deflator!J680</f>
        <v>3.2093659119254762E-2</v>
      </c>
      <c r="I680" s="1"/>
      <c r="J680" s="1"/>
    </row>
    <row r="681" spans="1:10" x14ac:dyDescent="0.2">
      <c r="A681">
        <f t="shared" si="16"/>
        <v>2046</v>
      </c>
      <c r="B681">
        <f t="shared" si="17"/>
        <v>8</v>
      </c>
      <c r="C681" s="1">
        <f>NominalPrice!C681/Deflator!J681</f>
        <v>2.8064388006176461E-2</v>
      </c>
      <c r="D681" s="1">
        <f>NominalPrice!H681/Deflator!J681</f>
        <v>3.2280710019584644E-2</v>
      </c>
      <c r="E681" s="1">
        <f>NominalPrice!E681/Deflator!J681</f>
        <v>2.2511656716343375E-2</v>
      </c>
      <c r="F681" s="1">
        <f>NominalPrice!F681/Deflator!J681</f>
        <v>4.1361117511331938E-2</v>
      </c>
      <c r="G681" s="1">
        <f>NominalPrice!G681/Deflator!J681</f>
        <v>0</v>
      </c>
      <c r="H681" s="1">
        <f>NominalPrice!H681/Deflator!J681</f>
        <v>3.2280710019584644E-2</v>
      </c>
      <c r="I681" s="1"/>
      <c r="J681" s="1"/>
    </row>
    <row r="682" spans="1:10" x14ac:dyDescent="0.2">
      <c r="A682">
        <f t="shared" si="16"/>
        <v>2046</v>
      </c>
      <c r="B682">
        <f t="shared" si="17"/>
        <v>9</v>
      </c>
      <c r="C682" s="1">
        <f>NominalPrice!C682/Deflator!J682</f>
        <v>2.7963016524340759E-2</v>
      </c>
      <c r="D682" s="1">
        <f>NominalPrice!H682/Deflator!J682</f>
        <v>3.2081847963398073E-2</v>
      </c>
      <c r="E682" s="1">
        <f>NominalPrice!E682/Deflator!J682</f>
        <v>2.2870794890973847E-2</v>
      </c>
      <c r="F682" s="1">
        <f>NominalPrice!F682/Deflator!J682</f>
        <v>4.1441704490016572E-2</v>
      </c>
      <c r="G682" s="1">
        <f>NominalPrice!G682/Deflator!J682</f>
        <v>0</v>
      </c>
      <c r="H682" s="1">
        <f>NominalPrice!H682/Deflator!J682</f>
        <v>3.2081847963398073E-2</v>
      </c>
      <c r="I682" s="1"/>
      <c r="J682" s="1"/>
    </row>
    <row r="683" spans="1:10" x14ac:dyDescent="0.2">
      <c r="A683">
        <f t="shared" si="16"/>
        <v>2046</v>
      </c>
      <c r="B683">
        <f t="shared" si="17"/>
        <v>10</v>
      </c>
      <c r="C683" s="1">
        <f>NominalPrice!C683/Deflator!J683</f>
        <v>2.8348370578357901E-2</v>
      </c>
      <c r="D683" s="1">
        <f>NominalPrice!H683/Deflator!J683</f>
        <v>3.2550918370242675E-2</v>
      </c>
      <c r="E683" s="1">
        <f>NominalPrice!E683/Deflator!J683</f>
        <v>2.230408957891291E-2</v>
      </c>
      <c r="F683" s="1">
        <f>NominalPrice!F683/Deflator!J683</f>
        <v>4.1681612774684358E-2</v>
      </c>
      <c r="G683" s="1">
        <f>NominalPrice!G683/Deflator!J683</f>
        <v>0</v>
      </c>
      <c r="H683" s="1">
        <f>NominalPrice!H683/Deflator!J683</f>
        <v>3.2550918370242675E-2</v>
      </c>
      <c r="I683" s="1"/>
      <c r="J683" s="1"/>
    </row>
    <row r="684" spans="1:10" x14ac:dyDescent="0.2">
      <c r="A684">
        <f t="shared" si="16"/>
        <v>2046</v>
      </c>
      <c r="B684">
        <f t="shared" si="17"/>
        <v>11</v>
      </c>
      <c r="C684" s="1">
        <f>NominalPrice!C684/Deflator!J684</f>
        <v>2.8670902213647063E-2</v>
      </c>
      <c r="D684" s="1">
        <f>NominalPrice!H684/Deflator!J684</f>
        <v>3.2934509527296284E-2</v>
      </c>
      <c r="E684" s="1">
        <f>NominalPrice!E684/Deflator!J684</f>
        <v>2.1613375263829285E-2</v>
      </c>
      <c r="F684" s="1">
        <f>NominalPrice!F684/Deflator!J684</f>
        <v>4.2456261353895818E-2</v>
      </c>
      <c r="G684" s="1">
        <f>NominalPrice!G684/Deflator!J684</f>
        <v>0</v>
      </c>
      <c r="H684" s="1">
        <f>NominalPrice!H684/Deflator!J684</f>
        <v>3.2934509527296284E-2</v>
      </c>
      <c r="I684" s="1"/>
      <c r="J684" s="1"/>
    </row>
    <row r="685" spans="1:10" x14ac:dyDescent="0.2">
      <c r="A685">
        <f t="shared" si="16"/>
        <v>2046</v>
      </c>
      <c r="B685">
        <f t="shared" si="17"/>
        <v>12</v>
      </c>
      <c r="C685" s="1">
        <f>NominalPrice!C685/Deflator!J685</f>
        <v>2.8643991156969684E-2</v>
      </c>
      <c r="D685" s="1">
        <f>NominalPrice!H685/Deflator!J685</f>
        <v>3.284521621138381E-2</v>
      </c>
      <c r="E685" s="1">
        <f>NominalPrice!E685/Deflator!J685</f>
        <v>2.1703993747466153E-2</v>
      </c>
      <c r="F685" s="1">
        <f>NominalPrice!F685/Deflator!J685</f>
        <v>4.2567586237082101E-2</v>
      </c>
      <c r="G685" s="1">
        <f>NominalPrice!G685/Deflator!J685</f>
        <v>0</v>
      </c>
      <c r="H685" s="1">
        <f>NominalPrice!H685/Deflator!J685</f>
        <v>3.284521621138381E-2</v>
      </c>
      <c r="I685" s="1"/>
      <c r="J685" s="1"/>
    </row>
    <row r="686" spans="1:10" x14ac:dyDescent="0.2">
      <c r="A686">
        <f t="shared" si="16"/>
        <v>2047</v>
      </c>
      <c r="B686">
        <f t="shared" si="17"/>
        <v>1</v>
      </c>
      <c r="C686" s="1">
        <f>NominalPrice!C686/Deflator!J686</f>
        <v>2.8153888781076133E-2</v>
      </c>
      <c r="D686" s="1">
        <f>NominalPrice!H686/Deflator!J686</f>
        <v>3.2499907646756608E-2</v>
      </c>
      <c r="E686" s="1">
        <f>NominalPrice!E686/Deflator!J686</f>
        <v>2.1495691332383972E-2</v>
      </c>
      <c r="F686" s="1">
        <f>NominalPrice!F686/Deflator!J686</f>
        <v>4.1628537702874918E-2</v>
      </c>
      <c r="G686" s="1">
        <f>NominalPrice!G686/Deflator!J686</f>
        <v>0</v>
      </c>
      <c r="H686" s="1">
        <f>NominalPrice!H686/Deflator!J686</f>
        <v>3.2499907646756608E-2</v>
      </c>
      <c r="I686" s="1"/>
      <c r="J686" s="1"/>
    </row>
    <row r="687" spans="1:10" x14ac:dyDescent="0.2">
      <c r="A687">
        <f t="shared" si="16"/>
        <v>2047</v>
      </c>
      <c r="B687">
        <f t="shared" si="17"/>
        <v>2</v>
      </c>
      <c r="C687" s="1">
        <f>NominalPrice!C687/Deflator!J687</f>
        <v>2.8786745790683039E-2</v>
      </c>
      <c r="D687" s="1">
        <f>NominalPrice!H687/Deflator!J687</f>
        <v>3.3122014974043545E-2</v>
      </c>
      <c r="E687" s="1">
        <f>NominalPrice!E687/Deflator!J687</f>
        <v>2.126596290613058E-2</v>
      </c>
      <c r="F687" s="1">
        <f>NominalPrice!F687/Deflator!J687</f>
        <v>4.2040642603429552E-2</v>
      </c>
      <c r="G687" s="1">
        <f>NominalPrice!G687/Deflator!J687</f>
        <v>0</v>
      </c>
      <c r="H687" s="1">
        <f>NominalPrice!H687/Deflator!J687</f>
        <v>3.3122014974043545E-2</v>
      </c>
      <c r="I687" s="1"/>
      <c r="J687" s="1"/>
    </row>
    <row r="688" spans="1:10" x14ac:dyDescent="0.2">
      <c r="A688">
        <f t="shared" si="16"/>
        <v>2047</v>
      </c>
      <c r="B688">
        <f t="shared" si="17"/>
        <v>3</v>
      </c>
      <c r="C688" s="1">
        <f>NominalPrice!C688/Deflator!J688</f>
        <v>2.8527333038217348E-2</v>
      </c>
      <c r="D688" s="1">
        <f>NominalPrice!H688/Deflator!J688</f>
        <v>3.2886574773689982E-2</v>
      </c>
      <c r="E688" s="1">
        <f>NominalPrice!E688/Deflator!J688</f>
        <v>2.1192712444073562E-2</v>
      </c>
      <c r="F688" s="1">
        <f>NominalPrice!F688/Deflator!J688</f>
        <v>4.2175521834587559E-2</v>
      </c>
      <c r="G688" s="1">
        <f>NominalPrice!G688/Deflator!J688</f>
        <v>0</v>
      </c>
      <c r="H688" s="1">
        <f>NominalPrice!H688/Deflator!J688</f>
        <v>3.2886574773689982E-2</v>
      </c>
      <c r="I688" s="1"/>
      <c r="J688" s="1"/>
    </row>
    <row r="689" spans="1:10" x14ac:dyDescent="0.2">
      <c r="A689">
        <f t="shared" si="16"/>
        <v>2047</v>
      </c>
      <c r="B689">
        <f t="shared" si="17"/>
        <v>4</v>
      </c>
      <c r="C689" s="1">
        <f>NominalPrice!C689/Deflator!J689</f>
        <v>2.8319110822551775E-2</v>
      </c>
      <c r="D689" s="1">
        <f>NominalPrice!H689/Deflator!J689</f>
        <v>3.2682722555373599E-2</v>
      </c>
      <c r="E689" s="1">
        <f>NominalPrice!E689/Deflator!J689</f>
        <v>2.1654318981963926E-2</v>
      </c>
      <c r="F689" s="1">
        <f>NominalPrice!F689/Deflator!J689</f>
        <v>4.2102186504359491E-2</v>
      </c>
      <c r="G689" s="1">
        <f>NominalPrice!G689/Deflator!J689</f>
        <v>0</v>
      </c>
      <c r="H689" s="1">
        <f>NominalPrice!H689/Deflator!J689</f>
        <v>3.2682722555373599E-2</v>
      </c>
      <c r="I689" s="1"/>
      <c r="J689" s="1"/>
    </row>
    <row r="690" spans="1:10" x14ac:dyDescent="0.2">
      <c r="A690">
        <f t="shared" si="16"/>
        <v>2047</v>
      </c>
      <c r="B690">
        <f t="shared" si="17"/>
        <v>5</v>
      </c>
      <c r="C690" s="1">
        <f>NominalPrice!C690/Deflator!J690</f>
        <v>2.81999570415142E-2</v>
      </c>
      <c r="D690" s="1">
        <f>NominalPrice!H690/Deflator!J690</f>
        <v>3.2513452377353126E-2</v>
      </c>
      <c r="E690" s="1">
        <f>NominalPrice!E690/Deflator!J690</f>
        <v>2.1413310432752439E-2</v>
      </c>
      <c r="F690" s="1">
        <f>NominalPrice!F690/Deflator!J690</f>
        <v>4.1560319935256135E-2</v>
      </c>
      <c r="G690" s="1">
        <f>NominalPrice!G690/Deflator!J690</f>
        <v>0</v>
      </c>
      <c r="H690" s="1">
        <f>NominalPrice!H690/Deflator!J690</f>
        <v>3.2513452377353126E-2</v>
      </c>
      <c r="I690" s="1"/>
      <c r="J690" s="1"/>
    </row>
    <row r="691" spans="1:10" x14ac:dyDescent="0.2">
      <c r="A691">
        <f t="shared" si="16"/>
        <v>2047</v>
      </c>
      <c r="B691">
        <f t="shared" si="17"/>
        <v>6</v>
      </c>
      <c r="C691" s="1">
        <f>NominalPrice!C691/Deflator!J691</f>
        <v>2.7497186467250755E-2</v>
      </c>
      <c r="D691" s="1">
        <f>NominalPrice!H691/Deflator!J691</f>
        <v>3.1828391521218594E-2</v>
      </c>
      <c r="E691" s="1">
        <f>NominalPrice!E691/Deflator!J691</f>
        <v>2.1551664230332581E-2</v>
      </c>
      <c r="F691" s="1">
        <f>NominalPrice!F691/Deflator!J691</f>
        <v>4.0686144645158039E-2</v>
      </c>
      <c r="G691" s="1">
        <f>NominalPrice!G691/Deflator!J691</f>
        <v>0</v>
      </c>
      <c r="H691" s="1">
        <f>NominalPrice!H691/Deflator!J691</f>
        <v>3.1828391521218594E-2</v>
      </c>
      <c r="I691" s="1"/>
      <c r="J691" s="1"/>
    </row>
    <row r="692" spans="1:10" x14ac:dyDescent="0.2">
      <c r="A692">
        <f t="shared" si="16"/>
        <v>2047</v>
      </c>
      <c r="B692">
        <f t="shared" si="17"/>
        <v>7</v>
      </c>
      <c r="C692" s="1">
        <f>NominalPrice!C692/Deflator!J692</f>
        <v>2.732597433743892E-2</v>
      </c>
      <c r="D692" s="1">
        <f>NominalPrice!H692/Deflator!J692</f>
        <v>3.14130319236334E-2</v>
      </c>
      <c r="E692" s="1">
        <f>NominalPrice!E692/Deflator!J692</f>
        <v>2.1850117403135926E-2</v>
      </c>
      <c r="F692" s="1">
        <f>NominalPrice!F692/Deflator!J692</f>
        <v>4.0479705064299085E-2</v>
      </c>
      <c r="G692" s="1">
        <f>NominalPrice!G692/Deflator!J692</f>
        <v>0</v>
      </c>
      <c r="H692" s="1">
        <f>NominalPrice!H692/Deflator!J692</f>
        <v>3.14130319236334E-2</v>
      </c>
      <c r="I692" s="1"/>
      <c r="J692" s="1"/>
    </row>
    <row r="693" spans="1:10" x14ac:dyDescent="0.2">
      <c r="A693">
        <f t="shared" si="16"/>
        <v>2047</v>
      </c>
      <c r="B693">
        <f t="shared" si="17"/>
        <v>8</v>
      </c>
      <c r="C693" s="1">
        <f>NominalPrice!C693/Deflator!J693</f>
        <v>2.735581798044608E-2</v>
      </c>
      <c r="D693" s="1">
        <f>NominalPrice!H693/Deflator!J693</f>
        <v>3.1596115623362654E-2</v>
      </c>
      <c r="E693" s="1">
        <f>NominalPrice!E693/Deflator!J693</f>
        <v>2.1928898187334359E-2</v>
      </c>
      <c r="F693" s="1">
        <f>NominalPrice!F693/Deflator!J693</f>
        <v>4.0398534391144762E-2</v>
      </c>
      <c r="G693" s="1">
        <f>NominalPrice!G693/Deflator!J693</f>
        <v>0</v>
      </c>
      <c r="H693" s="1">
        <f>NominalPrice!H693/Deflator!J693</f>
        <v>3.1596115623362654E-2</v>
      </c>
      <c r="I693" s="1"/>
      <c r="J693" s="1"/>
    </row>
    <row r="694" spans="1:10" x14ac:dyDescent="0.2">
      <c r="A694">
        <f t="shared" si="16"/>
        <v>2047</v>
      </c>
      <c r="B694">
        <f t="shared" si="17"/>
        <v>9</v>
      </c>
      <c r="C694" s="1">
        <f>NominalPrice!C694/Deflator!J694</f>
        <v>2.7256942802589147E-2</v>
      </c>
      <c r="D694" s="1">
        <f>NominalPrice!H694/Deflator!J694</f>
        <v>3.1401398219212485E-2</v>
      </c>
      <c r="E694" s="1">
        <f>NominalPrice!E694/Deflator!J694</f>
        <v>2.2278687768338225E-2</v>
      </c>
      <c r="F694" s="1">
        <f>NominalPrice!F694/Deflator!J694</f>
        <v>4.0477152155446311E-2</v>
      </c>
      <c r="G694" s="1">
        <f>NominalPrice!G694/Deflator!J694</f>
        <v>0</v>
      </c>
      <c r="H694" s="1">
        <f>NominalPrice!H694/Deflator!J694</f>
        <v>3.1401398219212485E-2</v>
      </c>
      <c r="I694" s="1"/>
      <c r="J694" s="1"/>
    </row>
    <row r="695" spans="1:10" x14ac:dyDescent="0.2">
      <c r="A695">
        <f t="shared" si="16"/>
        <v>2047</v>
      </c>
      <c r="B695">
        <f t="shared" si="17"/>
        <v>10</v>
      </c>
      <c r="C695" s="1">
        <f>NominalPrice!C695/Deflator!J695</f>
        <v>2.7632533325310064E-2</v>
      </c>
      <c r="D695" s="1">
        <f>NominalPrice!H695/Deflator!J695</f>
        <v>3.1860481411285377E-2</v>
      </c>
      <c r="E695" s="1">
        <f>NominalPrice!E695/Deflator!J695</f>
        <v>2.1726627883305039E-2</v>
      </c>
      <c r="F695" s="1">
        <f>NominalPrice!F695/Deflator!J695</f>
        <v>4.0711427625057833E-2</v>
      </c>
      <c r="G695" s="1">
        <f>NominalPrice!G695/Deflator!J695</f>
        <v>0</v>
      </c>
      <c r="H695" s="1">
        <f>NominalPrice!H695/Deflator!J695</f>
        <v>3.1860481411285377E-2</v>
      </c>
      <c r="I695" s="1"/>
      <c r="J695" s="1"/>
    </row>
    <row r="696" spans="1:10" x14ac:dyDescent="0.2">
      <c r="A696">
        <f t="shared" si="16"/>
        <v>2047</v>
      </c>
      <c r="B696">
        <f t="shared" si="17"/>
        <v>11</v>
      </c>
      <c r="C696" s="1">
        <f>NominalPrice!C696/Deflator!J696</f>
        <v>2.7947031530133146E-2</v>
      </c>
      <c r="D696" s="1">
        <f>NominalPrice!H696/Deflator!J696</f>
        <v>3.2236064210472273E-2</v>
      </c>
      <c r="E696" s="1">
        <f>NominalPrice!E696/Deflator!J696</f>
        <v>2.105388002547497E-2</v>
      </c>
      <c r="F696" s="1">
        <f>NominalPrice!F696/Deflator!J696</f>
        <v>4.1468210052888949E-2</v>
      </c>
      <c r="G696" s="1">
        <f>NominalPrice!G696/Deflator!J696</f>
        <v>0</v>
      </c>
      <c r="H696" s="1">
        <f>NominalPrice!H696/Deflator!J696</f>
        <v>3.2236064210472273E-2</v>
      </c>
      <c r="I696" s="1"/>
      <c r="J696" s="1"/>
    </row>
    <row r="697" spans="1:10" x14ac:dyDescent="0.2">
      <c r="A697">
        <f t="shared" si="16"/>
        <v>2047</v>
      </c>
      <c r="B697">
        <f t="shared" si="17"/>
        <v>12</v>
      </c>
      <c r="C697" s="1">
        <f>NominalPrice!C697/Deflator!J697</f>
        <v>2.7921109616369993E-2</v>
      </c>
      <c r="D697" s="1">
        <f>NominalPrice!H697/Deflator!J697</f>
        <v>3.2149021147038173E-2</v>
      </c>
      <c r="E697" s="1">
        <f>NominalPrice!E697/Deflator!J697</f>
        <v>2.1142387224935864E-2</v>
      </c>
      <c r="F697" s="1">
        <f>NominalPrice!F697/Deflator!J697</f>
        <v>4.1577405340517189E-2</v>
      </c>
      <c r="G697" s="1">
        <f>NominalPrice!G697/Deflator!J697</f>
        <v>0</v>
      </c>
      <c r="H697" s="1">
        <f>NominalPrice!H697/Deflator!J697</f>
        <v>3.2149021147038173E-2</v>
      </c>
      <c r="I697" s="1"/>
      <c r="J697" s="1"/>
    </row>
    <row r="698" spans="1:10" x14ac:dyDescent="0.2">
      <c r="A698">
        <f t="shared" si="16"/>
        <v>2048</v>
      </c>
      <c r="B698">
        <f t="shared" si="17"/>
        <v>1</v>
      </c>
      <c r="C698" s="1">
        <f>NominalPrice!C698/Deflator!J698</f>
        <v>2.7443730546297347E-2</v>
      </c>
      <c r="D698" s="1">
        <f>NominalPrice!H698/Deflator!J698</f>
        <v>3.1811442987591379E-2</v>
      </c>
      <c r="E698" s="1">
        <f>NominalPrice!E698/Deflator!J698</f>
        <v>2.093974543111797E-2</v>
      </c>
      <c r="F698" s="1">
        <f>NominalPrice!F698/Deflator!J698</f>
        <v>4.0660725912231889E-2</v>
      </c>
      <c r="G698" s="1">
        <f>NominalPrice!G698/Deflator!J698</f>
        <v>0</v>
      </c>
      <c r="H698" s="1">
        <f>NominalPrice!H698/Deflator!J698</f>
        <v>3.1811442987591379E-2</v>
      </c>
      <c r="I698" s="1"/>
      <c r="J698" s="1"/>
    </row>
    <row r="699" spans="1:10" x14ac:dyDescent="0.2">
      <c r="A699">
        <f t="shared" si="16"/>
        <v>2048</v>
      </c>
      <c r="B699">
        <f t="shared" si="17"/>
        <v>2</v>
      </c>
      <c r="C699" s="1">
        <f>NominalPrice!C699/Deflator!J699</f>
        <v>2.8060126558965764E-2</v>
      </c>
      <c r="D699" s="1">
        <f>NominalPrice!H699/Deflator!J699</f>
        <v>3.2419796811300007E-2</v>
      </c>
      <c r="E699" s="1">
        <f>NominalPrice!E699/Deflator!J699</f>
        <v>2.0715591063772038E-2</v>
      </c>
      <c r="F699" s="1">
        <f>NominalPrice!F699/Deflator!J699</f>
        <v>4.1062521549404957E-2</v>
      </c>
      <c r="G699" s="1">
        <f>NominalPrice!G699/Deflator!J699</f>
        <v>0</v>
      </c>
      <c r="H699" s="1">
        <f>NominalPrice!H699/Deflator!J699</f>
        <v>3.2419796811300007E-2</v>
      </c>
      <c r="I699" s="1"/>
      <c r="J699" s="1"/>
    </row>
    <row r="700" spans="1:10" x14ac:dyDescent="0.2">
      <c r="A700">
        <f t="shared" si="16"/>
        <v>2048</v>
      </c>
      <c r="B700">
        <f t="shared" si="17"/>
        <v>3</v>
      </c>
      <c r="C700" s="1">
        <f>NominalPrice!C700/Deflator!J700</f>
        <v>2.7806784001961082E-2</v>
      </c>
      <c r="D700" s="1">
        <f>NominalPrice!H700/Deflator!J700</f>
        <v>3.2188795118931322E-2</v>
      </c>
      <c r="E700" s="1">
        <f>NominalPrice!E700/Deflator!J700</f>
        <v>2.0643881663429092E-2</v>
      </c>
      <c r="F700" s="1">
        <f>NominalPrice!F700/Deflator!J700</f>
        <v>4.1193554907314009E-2</v>
      </c>
      <c r="G700" s="1">
        <f>NominalPrice!G700/Deflator!J700</f>
        <v>0</v>
      </c>
      <c r="H700" s="1">
        <f>NominalPrice!H700/Deflator!J700</f>
        <v>3.2188795118931322E-2</v>
      </c>
      <c r="I700" s="1"/>
      <c r="J700" s="1"/>
    </row>
    <row r="701" spans="1:10" x14ac:dyDescent="0.2">
      <c r="A701">
        <f t="shared" si="16"/>
        <v>2048</v>
      </c>
      <c r="B701">
        <f t="shared" si="17"/>
        <v>4</v>
      </c>
      <c r="C701" s="1">
        <f>NominalPrice!C701/Deflator!J701</f>
        <v>2.7604246161108788E-2</v>
      </c>
      <c r="D701" s="1">
        <f>NominalPrice!H701/Deflator!J701</f>
        <v>3.1989760775316033E-2</v>
      </c>
      <c r="E701" s="1">
        <f>NominalPrice!E701/Deflator!J701</f>
        <v>2.1093858717429467E-2</v>
      </c>
      <c r="F701" s="1">
        <f>NominalPrice!F701/Deflator!J701</f>
        <v>4.1122560248610732E-2</v>
      </c>
      <c r="G701" s="1">
        <f>NominalPrice!G701/Deflator!J701</f>
        <v>0</v>
      </c>
      <c r="H701" s="1">
        <f>NominalPrice!H701/Deflator!J701</f>
        <v>3.1989760775316033E-2</v>
      </c>
      <c r="I701" s="1"/>
      <c r="J701" s="1"/>
    </row>
    <row r="702" spans="1:10" x14ac:dyDescent="0.2">
      <c r="A702">
        <f t="shared" si="16"/>
        <v>2048</v>
      </c>
      <c r="B702">
        <f t="shared" si="17"/>
        <v>5</v>
      </c>
      <c r="C702" s="1">
        <f>NominalPrice!C702/Deflator!J702</f>
        <v>2.7488349555921526E-2</v>
      </c>
      <c r="D702" s="1">
        <f>NominalPrice!H702/Deflator!J702</f>
        <v>3.1824368268848061E-2</v>
      </c>
      <c r="E702" s="1">
        <f>NominalPrice!E702/Deflator!J702</f>
        <v>2.0859277207189178E-2</v>
      </c>
      <c r="F702" s="1">
        <f>NominalPrice!F702/Deflator!J702</f>
        <v>4.0593669971803643E-2</v>
      </c>
      <c r="G702" s="1">
        <f>NominalPrice!G702/Deflator!J702</f>
        <v>0</v>
      </c>
      <c r="H702" s="1">
        <f>NominalPrice!H702/Deflator!J702</f>
        <v>3.1824368268848061E-2</v>
      </c>
      <c r="I702" s="1"/>
      <c r="J702" s="1"/>
    </row>
    <row r="703" spans="1:10" x14ac:dyDescent="0.2">
      <c r="A703">
        <f t="shared" si="16"/>
        <v>2048</v>
      </c>
      <c r="B703">
        <f t="shared" si="17"/>
        <v>6</v>
      </c>
      <c r="C703" s="1">
        <f>NominalPrice!C703/Deflator!J703</f>
        <v>2.6803457183742937E-2</v>
      </c>
      <c r="D703" s="1">
        <f>NominalPrice!H703/Deflator!J703</f>
        <v>3.1153994124923177E-2</v>
      </c>
      <c r="E703" s="1">
        <f>NominalPrice!E703/Deflator!J703</f>
        <v>2.099416431658753E-2</v>
      </c>
      <c r="F703" s="1">
        <f>NominalPrice!F703/Deflator!J703</f>
        <v>3.9740040958537358E-2</v>
      </c>
      <c r="G703" s="1">
        <f>NominalPrice!G703/Deflator!J703</f>
        <v>0</v>
      </c>
      <c r="H703" s="1">
        <f>NominalPrice!H703/Deflator!J703</f>
        <v>3.1153994124923177E-2</v>
      </c>
      <c r="I703" s="1"/>
      <c r="J703" s="1"/>
    </row>
    <row r="704" spans="1:10" x14ac:dyDescent="0.2">
      <c r="A704">
        <f t="shared" si="16"/>
        <v>2048</v>
      </c>
      <c r="B704">
        <f t="shared" si="17"/>
        <v>7</v>
      </c>
      <c r="C704" s="1">
        <f>NominalPrice!C704/Deflator!J704</f>
        <v>2.6636634675413932E-2</v>
      </c>
      <c r="D704" s="1">
        <f>NominalPrice!H704/Deflator!J704</f>
        <v>3.0747516305128158E-2</v>
      </c>
      <c r="E704" s="1">
        <f>NominalPrice!E704/Deflator!J704</f>
        <v>2.1284953093111469E-2</v>
      </c>
      <c r="F704" s="1">
        <f>NominalPrice!F704/Deflator!J704</f>
        <v>3.9538505907495608E-2</v>
      </c>
      <c r="G704" s="1">
        <f>NominalPrice!G704/Deflator!J704</f>
        <v>0</v>
      </c>
      <c r="H704" s="1">
        <f>NominalPrice!H704/Deflator!J704</f>
        <v>3.0747516305128158E-2</v>
      </c>
      <c r="I704" s="1"/>
      <c r="J704" s="1"/>
    </row>
    <row r="705" spans="1:10" x14ac:dyDescent="0.2">
      <c r="A705">
        <f t="shared" si="16"/>
        <v>2048</v>
      </c>
      <c r="B705">
        <f t="shared" si="17"/>
        <v>8</v>
      </c>
      <c r="C705" s="1">
        <f>NominalPrice!C705/Deflator!J705</f>
        <v>2.6665856013115004E-2</v>
      </c>
      <c r="D705" s="1">
        <f>NominalPrice!H705/Deflator!J705</f>
        <v>3.0926872605514071E-2</v>
      </c>
      <c r="E705" s="1">
        <f>NominalPrice!E705/Deflator!J705</f>
        <v>2.1361800752254044E-2</v>
      </c>
      <c r="F705" s="1">
        <f>NominalPrice!F705/Deflator!J705</f>
        <v>3.94594157238288E-2</v>
      </c>
      <c r="G705" s="1">
        <f>NominalPrice!G705/Deflator!J705</f>
        <v>0</v>
      </c>
      <c r="H705" s="1">
        <f>NominalPrice!H705/Deflator!J705</f>
        <v>3.0926872605514071E-2</v>
      </c>
      <c r="I705" s="1"/>
      <c r="J705" s="1"/>
    </row>
    <row r="706" spans="1:10" x14ac:dyDescent="0.2">
      <c r="A706">
        <f t="shared" si="16"/>
        <v>2048</v>
      </c>
      <c r="B706">
        <f t="shared" si="17"/>
        <v>9</v>
      </c>
      <c r="C706" s="1">
        <f>NominalPrice!C706/Deflator!J706</f>
        <v>2.6569700791928007E-2</v>
      </c>
      <c r="D706" s="1">
        <f>NominalPrice!H706/Deflator!J706</f>
        <v>3.0736541162543689E-2</v>
      </c>
      <c r="E706" s="1">
        <f>NominalPrice!E706/Deflator!J706</f>
        <v>2.1702729242113597E-2</v>
      </c>
      <c r="F706" s="1">
        <f>NominalPrice!F706/Deflator!J706</f>
        <v>3.9536542430421061E-2</v>
      </c>
      <c r="G706" s="1">
        <f>NominalPrice!G706/Deflator!J706</f>
        <v>0</v>
      </c>
      <c r="H706" s="1">
        <f>NominalPrice!H706/Deflator!J706</f>
        <v>3.0736541162543689E-2</v>
      </c>
      <c r="I706" s="1"/>
      <c r="J706" s="1"/>
    </row>
    <row r="707" spans="1:10" x14ac:dyDescent="0.2">
      <c r="A707">
        <f t="shared" si="16"/>
        <v>2048</v>
      </c>
      <c r="B707">
        <f t="shared" si="17"/>
        <v>10</v>
      </c>
      <c r="C707" s="1">
        <f>NominalPrice!C707/Deflator!J707</f>
        <v>2.6936160349890183E-2</v>
      </c>
      <c r="D707" s="1">
        <f>NominalPrice!H707/Deflator!J707</f>
        <v>3.1186296715090166E-2</v>
      </c>
      <c r="E707" s="1">
        <f>NominalPrice!E707/Deflator!J707</f>
        <v>2.116520780482873E-2</v>
      </c>
      <c r="F707" s="1">
        <f>NominalPrice!F707/Deflator!J707</f>
        <v>3.9765874224995203E-2</v>
      </c>
      <c r="G707" s="1">
        <f>NominalPrice!G707/Deflator!J707</f>
        <v>0</v>
      </c>
      <c r="H707" s="1">
        <f>NominalPrice!H707/Deflator!J707</f>
        <v>3.1186296715090166E-2</v>
      </c>
      <c r="I707" s="1"/>
      <c r="J707" s="1"/>
    </row>
    <row r="708" spans="1:10" x14ac:dyDescent="0.2">
      <c r="A708">
        <f t="shared" si="16"/>
        <v>2048</v>
      </c>
      <c r="B708">
        <f t="shared" si="17"/>
        <v>11</v>
      </c>
      <c r="C708" s="1">
        <f>NominalPrice!C708/Deflator!J708</f>
        <v>2.724294986051666E-2</v>
      </c>
      <c r="D708" s="1">
        <f>NominalPrice!H708/Deflator!J708</f>
        <v>3.155418336711463E-2</v>
      </c>
      <c r="E708" s="1">
        <f>NominalPrice!E708/Deflator!J708</f>
        <v>2.0510007273978784E-2</v>
      </c>
      <c r="F708" s="1">
        <f>NominalPrice!F708/Deflator!J708</f>
        <v>4.0505402510403146E-2</v>
      </c>
      <c r="G708" s="1">
        <f>NominalPrice!G708/Deflator!J708</f>
        <v>0</v>
      </c>
      <c r="H708" s="1">
        <f>NominalPrice!H708/Deflator!J708</f>
        <v>3.155418336711463E-2</v>
      </c>
      <c r="I708" s="1"/>
      <c r="J708" s="1"/>
    </row>
    <row r="709" spans="1:10" x14ac:dyDescent="0.2">
      <c r="A709">
        <f t="shared" si="16"/>
        <v>2048</v>
      </c>
      <c r="B709">
        <f t="shared" si="17"/>
        <v>12</v>
      </c>
      <c r="C709" s="1">
        <f>NominalPrice!C709/Deflator!J709</f>
        <v>2.7217748038727438E-2</v>
      </c>
      <c r="D709" s="1">
        <f>NominalPrice!H709/Deflator!J709</f>
        <v>3.1469059002123781E-2</v>
      </c>
      <c r="E709" s="1">
        <f>NominalPrice!E709/Deflator!J709</f>
        <v>2.0596278841034051E-2</v>
      </c>
      <c r="F709" s="1">
        <f>NominalPrice!F709/Deflator!J709</f>
        <v>4.0612162522224528E-2</v>
      </c>
      <c r="G709" s="1">
        <f>NominalPrice!G709/Deflator!J709</f>
        <v>0</v>
      </c>
      <c r="H709" s="1">
        <f>NominalPrice!H709/Deflator!J709</f>
        <v>3.1469059002123781E-2</v>
      </c>
      <c r="I709" s="1"/>
      <c r="J709" s="1"/>
    </row>
    <row r="710" spans="1:10" x14ac:dyDescent="0.2">
      <c r="A710">
        <f t="shared" si="16"/>
        <v>2049</v>
      </c>
      <c r="B710">
        <f t="shared" si="17"/>
        <v>1</v>
      </c>
      <c r="C710" s="1">
        <f>NominalPrice!C710/Deflator!J710</f>
        <v>2.6752369966298657E-2</v>
      </c>
      <c r="D710" s="1">
        <f>NominalPrice!H710/Deflator!J710</f>
        <v>3.1138592009957281E-2</v>
      </c>
      <c r="E710" s="1">
        <f>NominalPrice!E710/Deflator!J710</f>
        <v>2.0398852475679088E-2</v>
      </c>
      <c r="F710" s="1">
        <f>NominalPrice!F710/Deflator!J710</f>
        <v>3.9716727690599612E-2</v>
      </c>
      <c r="G710" s="1">
        <f>NominalPrice!G710/Deflator!J710</f>
        <v>0</v>
      </c>
      <c r="H710" s="1">
        <f>NominalPrice!H710/Deflator!J710</f>
        <v>3.1138592009957281E-2</v>
      </c>
      <c r="I710" s="1"/>
      <c r="J710" s="1"/>
    </row>
    <row r="711" spans="1:10" x14ac:dyDescent="0.2">
      <c r="A711">
        <f t="shared" si="16"/>
        <v>2049</v>
      </c>
      <c r="B711">
        <f t="shared" si="17"/>
        <v>2</v>
      </c>
      <c r="C711" s="1">
        <f>NominalPrice!C711/Deflator!J711</f>
        <v>2.7354093182171708E-2</v>
      </c>
      <c r="D711" s="1">
        <f>NominalPrice!H711/Deflator!J711</f>
        <v>3.1735070815267302E-2</v>
      </c>
      <c r="E711" s="1">
        <f>NominalPrice!E711/Deflator!J711</f>
        <v>2.0181119320731512E-2</v>
      </c>
      <c r="F711" s="1">
        <f>NominalPrice!F711/Deflator!J711</f>
        <v>4.0110449376830122E-2</v>
      </c>
      <c r="G711" s="1">
        <f>NominalPrice!G711/Deflator!J711</f>
        <v>0</v>
      </c>
      <c r="H711" s="1">
        <f>NominalPrice!H711/Deflator!J711</f>
        <v>3.1735070815267302E-2</v>
      </c>
      <c r="I711" s="1"/>
      <c r="J711" s="1"/>
    </row>
    <row r="712" spans="1:10" x14ac:dyDescent="0.2">
      <c r="A712">
        <f t="shared" si="16"/>
        <v>2049</v>
      </c>
      <c r="B712">
        <f t="shared" si="17"/>
        <v>3</v>
      </c>
      <c r="C712" s="1">
        <f>NominalPrice!C712/Deflator!J712</f>
        <v>2.710796947602025E-2</v>
      </c>
      <c r="D712" s="1">
        <f>NominalPrice!H712/Deflator!J712</f>
        <v>3.1509929522541946E-2</v>
      </c>
      <c r="E712" s="1">
        <f>NominalPrice!E712/Deflator!J712</f>
        <v>2.011188652055193E-2</v>
      </c>
      <c r="F712" s="1">
        <f>NominalPrice!F712/Deflator!J712</f>
        <v>4.0239698031908445E-2</v>
      </c>
      <c r="G712" s="1">
        <f>NominalPrice!G712/Deflator!J712</f>
        <v>0</v>
      </c>
      <c r="H712" s="1">
        <f>NominalPrice!H712/Deflator!J712</f>
        <v>3.1509929522541946E-2</v>
      </c>
      <c r="I712" s="1"/>
      <c r="J712" s="1"/>
    </row>
    <row r="713" spans="1:10" x14ac:dyDescent="0.2">
      <c r="A713">
        <f t="shared" si="16"/>
        <v>2049</v>
      </c>
      <c r="B713">
        <f t="shared" si="17"/>
        <v>4</v>
      </c>
      <c r="C713" s="1">
        <f>NominalPrice!C713/Deflator!J713</f>
        <v>2.6910580140859907E-2</v>
      </c>
      <c r="D713" s="1">
        <f>NominalPrice!H713/Deflator!J713</f>
        <v>3.1315160925068482E-2</v>
      </c>
      <c r="E713" s="1">
        <f>NominalPrice!E713/Deflator!J713</f>
        <v>2.0550312297433506E-2</v>
      </c>
      <c r="F713" s="1">
        <f>NominalPrice!F713/Deflator!J713</f>
        <v>4.0170434630635916E-2</v>
      </c>
      <c r="G713" s="1">
        <f>NominalPrice!G713/Deflator!J713</f>
        <v>0</v>
      </c>
      <c r="H713" s="1">
        <f>NominalPrice!H713/Deflator!J713</f>
        <v>3.1315160925068482E-2</v>
      </c>
      <c r="I713" s="1"/>
      <c r="J713" s="1"/>
    </row>
    <row r="714" spans="1:10" x14ac:dyDescent="0.2">
      <c r="A714">
        <f t="shared" si="16"/>
        <v>2049</v>
      </c>
      <c r="B714">
        <f t="shared" si="17"/>
        <v>5</v>
      </c>
      <c r="C714" s="1">
        <f>NominalPrice!C714/Deflator!J714</f>
        <v>2.6797846643733941E-2</v>
      </c>
      <c r="D714" s="1">
        <f>NominalPrice!H714/Deflator!J714</f>
        <v>3.1153547717614898E-2</v>
      </c>
      <c r="E714" s="1">
        <f>NominalPrice!E714/Deflator!J714</f>
        <v>2.0321965634234024E-2</v>
      </c>
      <c r="F714" s="1">
        <f>NominalPrice!F714/Deflator!J714</f>
        <v>3.9654160986113504E-2</v>
      </c>
      <c r="G714" s="1">
        <f>NominalPrice!G714/Deflator!J714</f>
        <v>0</v>
      </c>
      <c r="H714" s="1">
        <f>NominalPrice!H714/Deflator!J714</f>
        <v>3.1153547717614898E-2</v>
      </c>
      <c r="I714" s="1"/>
      <c r="J714" s="1"/>
    </row>
    <row r="715" spans="1:10" x14ac:dyDescent="0.2">
      <c r="A715">
        <f t="shared" si="16"/>
        <v>2049</v>
      </c>
      <c r="B715">
        <f t="shared" si="17"/>
        <v>6</v>
      </c>
      <c r="C715" s="1">
        <f>NominalPrice!C715/Deflator!J715</f>
        <v>2.6130547805799608E-2</v>
      </c>
      <c r="D715" s="1">
        <f>NominalPrice!H715/Deflator!J715</f>
        <v>3.0497758465186743E-2</v>
      </c>
      <c r="E715" s="1">
        <f>NominalPrice!E715/Deflator!J715</f>
        <v>2.0453682808762485E-2</v>
      </c>
      <c r="F715" s="1">
        <f>NominalPrice!F715/Deflator!J715</f>
        <v>3.8820866692129592E-2</v>
      </c>
      <c r="G715" s="1">
        <f>NominalPrice!G715/Deflator!J715</f>
        <v>0</v>
      </c>
      <c r="H715" s="1">
        <f>NominalPrice!H715/Deflator!J715</f>
        <v>3.0497758465186743E-2</v>
      </c>
      <c r="I715" s="1"/>
      <c r="J715" s="1"/>
    </row>
    <row r="716" spans="1:10" x14ac:dyDescent="0.2">
      <c r="A716">
        <f t="shared" si="16"/>
        <v>2049</v>
      </c>
      <c r="B716">
        <f t="shared" si="17"/>
        <v>7</v>
      </c>
      <c r="C716" s="1">
        <f>NominalPrice!C716/Deflator!J716</f>
        <v>2.5968365494342432E-2</v>
      </c>
      <c r="D716" s="1">
        <f>NominalPrice!H716/Deflator!J716</f>
        <v>3.010036679298839E-2</v>
      </c>
      <c r="E716" s="1">
        <f>NominalPrice!E716/Deflator!J716</f>
        <v>2.0737346413157987E-2</v>
      </c>
      <c r="F716" s="1">
        <f>NominalPrice!F716/Deflator!J716</f>
        <v>3.862466547017096E-2</v>
      </c>
      <c r="G716" s="1">
        <f>NominalPrice!G716/Deflator!J716</f>
        <v>0</v>
      </c>
      <c r="H716" s="1">
        <f>NominalPrice!H716/Deflator!J716</f>
        <v>3.010036679298839E-2</v>
      </c>
      <c r="I716" s="1"/>
      <c r="J716" s="1"/>
    </row>
    <row r="717" spans="1:10" x14ac:dyDescent="0.2">
      <c r="A717">
        <f t="shared" si="16"/>
        <v>2049</v>
      </c>
      <c r="B717">
        <f t="shared" si="17"/>
        <v>8</v>
      </c>
      <c r="C717" s="1">
        <f>NominalPrice!C717/Deflator!J717</f>
        <v>2.5997327903178161E-2</v>
      </c>
      <c r="D717" s="1">
        <f>NominalPrice!H717/Deflator!J717</f>
        <v>3.0276500380718979E-2</v>
      </c>
      <c r="E717" s="1">
        <f>NominalPrice!E717/Deflator!J717</f>
        <v>2.0812596598940736E-2</v>
      </c>
      <c r="F717" s="1">
        <f>NominalPrice!F717/Deflator!J717</f>
        <v>3.8548106381840939E-2</v>
      </c>
      <c r="G717" s="1">
        <f>NominalPrice!G717/Deflator!J717</f>
        <v>0</v>
      </c>
      <c r="H717" s="1">
        <f>NominalPrice!H717/Deflator!J717</f>
        <v>3.0276500380718979E-2</v>
      </c>
      <c r="I717" s="1"/>
      <c r="J717" s="1"/>
    </row>
    <row r="718" spans="1:10" x14ac:dyDescent="0.2">
      <c r="A718">
        <f t="shared" si="16"/>
        <v>2049</v>
      </c>
      <c r="B718">
        <f t="shared" si="17"/>
        <v>9</v>
      </c>
      <c r="C718" s="1">
        <f>NominalPrice!C718/Deflator!J718</f>
        <v>2.5903962918882771E-2</v>
      </c>
      <c r="D718" s="1">
        <f>NominalPrice!H718/Deflator!J718</f>
        <v>3.0090612403555393E-2</v>
      </c>
      <c r="E718" s="1">
        <f>NominalPrice!E718/Deflator!J718</f>
        <v>2.1145069779854087E-2</v>
      </c>
      <c r="F718" s="1">
        <f>NominalPrice!F718/Deflator!J718</f>
        <v>3.8624017816756048E-2</v>
      </c>
      <c r="G718" s="1">
        <f>NominalPrice!G718/Deflator!J718</f>
        <v>0</v>
      </c>
      <c r="H718" s="1">
        <f>NominalPrice!H718/Deflator!J718</f>
        <v>3.0090612403555393E-2</v>
      </c>
      <c r="I718" s="1"/>
      <c r="J718" s="1"/>
    </row>
    <row r="719" spans="1:10" x14ac:dyDescent="0.2">
      <c r="A719">
        <f t="shared" si="16"/>
        <v>2049</v>
      </c>
      <c r="B719">
        <f t="shared" si="17"/>
        <v>10</v>
      </c>
      <c r="C719" s="1">
        <f>NominalPrice!C719/Deflator!J719</f>
        <v>2.6261524749014508E-2</v>
      </c>
      <c r="D719" s="1">
        <f>NominalPrice!H719/Deflator!J719</f>
        <v>3.0531246960452289E-2</v>
      </c>
      <c r="E719" s="1">
        <f>NominalPrice!E719/Deflator!J719</f>
        <v>2.0621583460716398E-2</v>
      </c>
      <c r="F719" s="1">
        <f>NominalPrice!F719/Deflator!J719</f>
        <v>3.8848477199959715E-2</v>
      </c>
      <c r="G719" s="1">
        <f>NominalPrice!G719/Deflator!J719</f>
        <v>0</v>
      </c>
      <c r="H719" s="1">
        <f>NominalPrice!H719/Deflator!J719</f>
        <v>3.0531246960452289E-2</v>
      </c>
      <c r="I719" s="1"/>
      <c r="J719" s="1"/>
    </row>
    <row r="720" spans="1:10" x14ac:dyDescent="0.2">
      <c r="A720">
        <f t="shared" si="16"/>
        <v>2049</v>
      </c>
      <c r="B720">
        <f t="shared" si="17"/>
        <v>11</v>
      </c>
      <c r="C720" s="1">
        <f>NominalPrice!C720/Deflator!J720</f>
        <v>2.6560937973892168E-2</v>
      </c>
      <c r="D720" s="1">
        <f>NominalPrice!H720/Deflator!J720</f>
        <v>3.0891763984981876E-2</v>
      </c>
      <c r="E720" s="1">
        <f>NominalPrice!E720/Deflator!J720</f>
        <v>1.9983442966833083E-2</v>
      </c>
      <c r="F720" s="1">
        <f>NominalPrice!F720/Deflator!J720</f>
        <v>3.9571402692505891E-2</v>
      </c>
      <c r="G720" s="1">
        <f>NominalPrice!G720/Deflator!J720</f>
        <v>0</v>
      </c>
      <c r="H720" s="1">
        <f>NominalPrice!H720/Deflator!J720</f>
        <v>3.0891763984981876E-2</v>
      </c>
      <c r="I720" s="1"/>
      <c r="J720" s="1"/>
    </row>
    <row r="721" spans="1:10" x14ac:dyDescent="0.2">
      <c r="A721">
        <f t="shared" si="16"/>
        <v>2049</v>
      </c>
      <c r="B721">
        <f t="shared" si="17"/>
        <v>12</v>
      </c>
      <c r="C721" s="1">
        <f>NominalPrice!C721/Deflator!J721</f>
        <v>2.6536700078163965E-2</v>
      </c>
      <c r="D721" s="1">
        <f>NominalPrice!H721/Deflator!J721</f>
        <v>3.0808813266283742E-2</v>
      </c>
      <c r="E721" s="1">
        <f>NominalPrice!E721/Deflator!J721</f>
        <v>2.0067751471086095E-2</v>
      </c>
      <c r="F721" s="1">
        <f>NominalPrice!F721/Deflator!J721</f>
        <v>3.9676198864821016E-2</v>
      </c>
      <c r="G721" s="1">
        <f>NominalPrice!G721/Deflator!J721</f>
        <v>0</v>
      </c>
      <c r="H721" s="1">
        <f>NominalPrice!H721/Deflator!J721</f>
        <v>3.0808813266283742E-2</v>
      </c>
      <c r="I721" s="1"/>
      <c r="J721" s="1"/>
    </row>
    <row r="722" spans="1:10" x14ac:dyDescent="0.2">
      <c r="A722">
        <f t="shared" ref="A722:A769" si="18">A710+1</f>
        <v>2050</v>
      </c>
      <c r="B722">
        <f t="shared" ref="B722:B769" si="19">B710</f>
        <v>1</v>
      </c>
      <c r="C722" s="1">
        <f>NominalPrice!C722/Deflator!J722</f>
        <v>2.6083347481817246E-2</v>
      </c>
      <c r="D722" s="1">
        <f>NominalPrice!H722/Deflator!J722</f>
        <v>3.0485724679010551E-2</v>
      </c>
      <c r="E722" s="1">
        <f>NominalPrice!E722/Deflator!J722</f>
        <v>1.9875681413814794E-2</v>
      </c>
      <c r="F722" s="1">
        <f>NominalPrice!F722/Deflator!J722</f>
        <v>3.8801966895416193E-2</v>
      </c>
      <c r="G722" s="1">
        <f>NominalPrice!G722/Deflator!J722</f>
        <v>0</v>
      </c>
      <c r="H722" s="1">
        <f>NominalPrice!H722/Deflator!J722</f>
        <v>3.0485724679010551E-2</v>
      </c>
      <c r="I722" s="1"/>
      <c r="J722" s="1"/>
    </row>
    <row r="723" spans="1:10" x14ac:dyDescent="0.2">
      <c r="A723">
        <f t="shared" si="18"/>
        <v>2050</v>
      </c>
      <c r="B723">
        <f t="shared" si="19"/>
        <v>2</v>
      </c>
      <c r="C723" s="1">
        <f>NominalPrice!C723/Deflator!J723</f>
        <v>2.6670386927135133E-2</v>
      </c>
      <c r="D723" s="1">
        <f>NominalPrice!H723/Deflator!J723</f>
        <v>3.1070121582141848E-2</v>
      </c>
      <c r="E723" s="1">
        <f>NominalPrice!E723/Deflator!J723</f>
        <v>1.9663800930752564E-2</v>
      </c>
      <c r="F723" s="1">
        <f>NominalPrice!F723/Deflator!J723</f>
        <v>3.9187155318789371E-2</v>
      </c>
      <c r="G723" s="1">
        <f>NominalPrice!G723/Deflator!J723</f>
        <v>0</v>
      </c>
      <c r="H723" s="1">
        <f>NominalPrice!H723/Deflator!J723</f>
        <v>3.1070121582141848E-2</v>
      </c>
      <c r="I723" s="1"/>
      <c r="J723" s="1"/>
    </row>
    <row r="724" spans="1:10" x14ac:dyDescent="0.2">
      <c r="A724">
        <f t="shared" si="18"/>
        <v>2050</v>
      </c>
      <c r="B724">
        <f t="shared" si="19"/>
        <v>3</v>
      </c>
      <c r="C724" s="1">
        <f>NominalPrice!C724/Deflator!J724</f>
        <v>2.6430817349370646E-2</v>
      </c>
      <c r="D724" s="1">
        <f>NominalPrice!H724/Deflator!J724</f>
        <v>3.0850167330172481E-2</v>
      </c>
      <c r="E724" s="1">
        <f>NominalPrice!E724/Deflator!J724</f>
        <v>1.9596641144022889E-2</v>
      </c>
      <c r="F724" s="1">
        <f>NominalPrice!F724/Deflator!J724</f>
        <v>3.9314027294184664E-2</v>
      </c>
      <c r="G724" s="1">
        <f>NominalPrice!G724/Deflator!J724</f>
        <v>0</v>
      </c>
      <c r="H724" s="1">
        <f>NominalPrice!H724/Deflator!J724</f>
        <v>3.0850167330172481E-2</v>
      </c>
      <c r="I724" s="1"/>
      <c r="J724" s="1"/>
    </row>
    <row r="725" spans="1:10" x14ac:dyDescent="0.2">
      <c r="A725">
        <f t="shared" si="18"/>
        <v>2050</v>
      </c>
      <c r="B725">
        <f t="shared" si="19"/>
        <v>4</v>
      </c>
      <c r="C725" s="1">
        <f>NominalPrice!C725/Deflator!J725</f>
        <v>2.623869529301083E-2</v>
      </c>
      <c r="D725" s="1">
        <f>NominalPrice!H725/Deflator!J725</f>
        <v>3.0659870076498029E-2</v>
      </c>
      <c r="E725" s="1">
        <f>NominalPrice!E725/Deflator!J725</f>
        <v>2.0024091736396868E-2</v>
      </c>
      <c r="F725" s="1">
        <f>NominalPrice!F725/Deflator!J725</f>
        <v>3.9246860590454208E-2</v>
      </c>
      <c r="G725" s="1">
        <f>NominalPrice!G725/Deflator!J725</f>
        <v>0</v>
      </c>
      <c r="H725" s="1">
        <f>NominalPrice!H725/Deflator!J725</f>
        <v>3.0659870076498029E-2</v>
      </c>
      <c r="I725" s="1"/>
      <c r="J725" s="1"/>
    </row>
    <row r="726" spans="1:10" x14ac:dyDescent="0.2">
      <c r="A726">
        <f t="shared" si="18"/>
        <v>2050</v>
      </c>
      <c r="B726">
        <f t="shared" si="19"/>
        <v>5</v>
      </c>
      <c r="C726" s="1">
        <f>NominalPrice!C726/Deflator!J726</f>
        <v>2.6129118281545273E-2</v>
      </c>
      <c r="D726" s="1">
        <f>NominalPrice!H726/Deflator!J726</f>
        <v>3.0502037776178784E-2</v>
      </c>
      <c r="E726" s="1">
        <f>NominalPrice!E726/Deflator!J726</f>
        <v>1.9801851277823537E-2</v>
      </c>
      <c r="F726" s="1">
        <f>NominalPrice!F726/Deflator!J726</f>
        <v>3.8742963646963974E-2</v>
      </c>
      <c r="G726" s="1">
        <f>NominalPrice!G726/Deflator!J726</f>
        <v>0</v>
      </c>
      <c r="H726" s="1">
        <f>NominalPrice!H726/Deflator!J726</f>
        <v>3.0502037776178784E-2</v>
      </c>
      <c r="I726" s="1"/>
      <c r="J726" s="1"/>
    </row>
    <row r="727" spans="1:10" x14ac:dyDescent="0.2">
      <c r="A727">
        <f t="shared" si="18"/>
        <v>2050</v>
      </c>
      <c r="B727">
        <f t="shared" si="19"/>
        <v>6</v>
      </c>
      <c r="C727" s="1">
        <f>NominalPrice!C727/Deflator!J727</f>
        <v>2.5478758944029147E-2</v>
      </c>
      <c r="D727" s="1">
        <f>NominalPrice!H727/Deflator!J727</f>
        <v>2.9860299726041605E-2</v>
      </c>
      <c r="E727" s="1">
        <f>NominalPrice!E727/Deflator!J727</f>
        <v>1.9930422101153616E-2</v>
      </c>
      <c r="F727" s="1">
        <f>NominalPrice!F727/Deflator!J727</f>
        <v>3.792924506739212E-2</v>
      </c>
      <c r="G727" s="1">
        <f>NominalPrice!G727/Deflator!J727</f>
        <v>0</v>
      </c>
      <c r="H727" s="1">
        <f>NominalPrice!H727/Deflator!J727</f>
        <v>2.9860299726041605E-2</v>
      </c>
      <c r="I727" s="1"/>
      <c r="J727" s="1"/>
    </row>
    <row r="728" spans="1:10" x14ac:dyDescent="0.2">
      <c r="A728">
        <f t="shared" si="18"/>
        <v>2050</v>
      </c>
      <c r="B728">
        <f t="shared" si="19"/>
        <v>7</v>
      </c>
      <c r="C728" s="1">
        <f>NominalPrice!C728/Deflator!J728</f>
        <v>2.5320917660152927E-2</v>
      </c>
      <c r="D728" s="1">
        <f>NominalPrice!H728/Deflator!J728</f>
        <v>2.9471558346651633E-2</v>
      </c>
      <c r="E728" s="1">
        <f>NominalPrice!E728/Deflator!J728</f>
        <v>2.0207064739746552E-2</v>
      </c>
      <c r="F728" s="1">
        <f>NominalPrice!F728/Deflator!J728</f>
        <v>3.7737990707760759E-2</v>
      </c>
      <c r="G728" s="1">
        <f>NominalPrice!G728/Deflator!J728</f>
        <v>0</v>
      </c>
      <c r="H728" s="1">
        <f>NominalPrice!H728/Deflator!J728</f>
        <v>2.9471558346651633E-2</v>
      </c>
      <c r="I728" s="1"/>
      <c r="J728" s="1"/>
    </row>
    <row r="729" spans="1:10" x14ac:dyDescent="0.2">
      <c r="A729">
        <f t="shared" si="18"/>
        <v>2050</v>
      </c>
      <c r="B729">
        <f t="shared" si="19"/>
        <v>8</v>
      </c>
      <c r="C729" s="1">
        <f>NominalPrice!C729/Deflator!J729</f>
        <v>2.5349442326474545E-2</v>
      </c>
      <c r="D729" s="1">
        <f>NominalPrice!H729/Deflator!J729</f>
        <v>2.9644344965498989E-2</v>
      </c>
      <c r="E729" s="1">
        <f>NominalPrice!E729/Deflator!J729</f>
        <v>2.0280618172275028E-2</v>
      </c>
      <c r="F729" s="1">
        <f>NominalPrice!F729/Deflator!J729</f>
        <v>3.7663611609187991E-2</v>
      </c>
      <c r="G729" s="1">
        <f>NominalPrice!G729/Deflator!J729</f>
        <v>0</v>
      </c>
      <c r="H729" s="1">
        <f>NominalPrice!H729/Deflator!J729</f>
        <v>2.9644344965498989E-2</v>
      </c>
      <c r="I729" s="1"/>
      <c r="J729" s="1"/>
    </row>
    <row r="730" spans="1:10" x14ac:dyDescent="0.2">
      <c r="A730">
        <f t="shared" si="18"/>
        <v>2050</v>
      </c>
      <c r="B730">
        <f t="shared" si="19"/>
        <v>9</v>
      </c>
      <c r="C730" s="1">
        <f>NominalPrice!C730/Deflator!J730</f>
        <v>2.5258740783184595E-2</v>
      </c>
      <c r="D730" s="1">
        <f>NominalPrice!H730/Deflator!J730</f>
        <v>2.9462730923773398E-2</v>
      </c>
      <c r="E730" s="1">
        <f>NominalPrice!E730/Deflator!J730</f>
        <v>2.0604867842862567E-2</v>
      </c>
      <c r="F730" s="1">
        <f>NominalPrice!F730/Deflator!J730</f>
        <v>3.7738284247645172E-2</v>
      </c>
      <c r="G730" s="1">
        <f>NominalPrice!G730/Deflator!J730</f>
        <v>0</v>
      </c>
      <c r="H730" s="1">
        <f>NominalPrice!H730/Deflator!J730</f>
        <v>2.9462730923773398E-2</v>
      </c>
      <c r="I730" s="1"/>
      <c r="J730" s="1"/>
    </row>
    <row r="731" spans="1:10" x14ac:dyDescent="0.2">
      <c r="A731">
        <f t="shared" si="18"/>
        <v>2050</v>
      </c>
      <c r="B731">
        <f t="shared" si="19"/>
        <v>10</v>
      </c>
      <c r="C731" s="1">
        <f>NominalPrice!C731/Deflator!J731</f>
        <v>2.5607766721919192E-2</v>
      </c>
      <c r="D731" s="1">
        <f>NominalPrice!H731/Deflator!J731</f>
        <v>2.9894603384132808E-2</v>
      </c>
      <c r="E731" s="1">
        <f>NominalPrice!E731/Deflator!J731</f>
        <v>2.0095045866112184E-2</v>
      </c>
      <c r="F731" s="1">
        <f>NominalPrice!F731/Deflator!J731</f>
        <v>3.7958145242411111E-2</v>
      </c>
      <c r="G731" s="1">
        <f>NominalPrice!G731/Deflator!J731</f>
        <v>0</v>
      </c>
      <c r="H731" s="1">
        <f>NominalPrice!H731/Deflator!J731</f>
        <v>2.9894603384132808E-2</v>
      </c>
      <c r="I731" s="1"/>
      <c r="J731" s="1"/>
    </row>
    <row r="732" spans="1:10" x14ac:dyDescent="0.2">
      <c r="A732">
        <f t="shared" si="18"/>
        <v>2050</v>
      </c>
      <c r="B732">
        <f t="shared" si="19"/>
        <v>11</v>
      </c>
      <c r="C732" s="1">
        <f>NominalPrice!C732/Deflator!J732</f>
        <v>2.5900112762702317E-2</v>
      </c>
      <c r="D732" s="1">
        <f>NominalPrice!H732/Deflator!J732</f>
        <v>3.0248054161471662E-2</v>
      </c>
      <c r="E732" s="1">
        <f>NominalPrice!E732/Deflator!J732</f>
        <v>1.9473489780747266E-2</v>
      </c>
      <c r="F732" s="1">
        <f>NominalPrice!F732/Deflator!J732</f>
        <v>3.8665079594420566E-2</v>
      </c>
      <c r="G732" s="1">
        <f>NominalPrice!G732/Deflator!J732</f>
        <v>0</v>
      </c>
      <c r="H732" s="1">
        <f>NominalPrice!H732/Deflator!J732</f>
        <v>3.0248054161471662E-2</v>
      </c>
      <c r="I732" s="1"/>
      <c r="J732" s="1"/>
    </row>
    <row r="733" spans="1:10" x14ac:dyDescent="0.2">
      <c r="A733">
        <f t="shared" si="18"/>
        <v>2050</v>
      </c>
      <c r="B733">
        <f t="shared" si="19"/>
        <v>12</v>
      </c>
      <c r="C733" s="1">
        <f>NominalPrice!C733/Deflator!J733</f>
        <v>2.5876862868106421E-2</v>
      </c>
      <c r="D733" s="1">
        <f>NominalPrice!H733/Deflator!J733</f>
        <v>3.0167280736764248E-2</v>
      </c>
      <c r="E733" s="1">
        <f>NominalPrice!E733/Deflator!J733</f>
        <v>1.9555937769724873E-2</v>
      </c>
      <c r="F733" s="1">
        <f>NominalPrice!F733/Deflator!J733</f>
        <v>3.8768052324551501E-2</v>
      </c>
      <c r="G733" s="1">
        <f>NominalPrice!G733/Deflator!J733</f>
        <v>0</v>
      </c>
      <c r="H733" s="1">
        <f>NominalPrice!H733/Deflator!J733</f>
        <v>3.0167280736764248E-2</v>
      </c>
      <c r="I733" s="1"/>
      <c r="J733" s="1"/>
    </row>
    <row r="734" spans="1:10" x14ac:dyDescent="0.2">
      <c r="A734">
        <f t="shared" si="18"/>
        <v>2051</v>
      </c>
      <c r="B734">
        <f t="shared" si="19"/>
        <v>1</v>
      </c>
      <c r="C734" s="1">
        <f>NominalPrice!C734/Deflator!J734</f>
        <v>2.5435120818191232E-2</v>
      </c>
      <c r="D734" s="1">
        <f>NominalPrice!H734/Deflator!J734</f>
        <v>2.9851316394426626E-2</v>
      </c>
      <c r="E734" s="1">
        <f>NominalPrice!E734/Deflator!J734</f>
        <v>1.9369023633478911E-2</v>
      </c>
      <c r="F734" s="1">
        <f>NominalPrice!F734/Deflator!J734</f>
        <v>3.7914334286570428E-2</v>
      </c>
      <c r="G734" s="1">
        <f>NominalPrice!G734/Deflator!J734</f>
        <v>0</v>
      </c>
      <c r="H734" s="1">
        <f>NominalPrice!H734/Deflator!J734</f>
        <v>2.9851316394426626E-2</v>
      </c>
      <c r="I734" s="1"/>
      <c r="J734" s="1"/>
    </row>
    <row r="735" spans="1:10" x14ac:dyDescent="0.2">
      <c r="A735">
        <f t="shared" si="18"/>
        <v>2051</v>
      </c>
      <c r="B735">
        <f t="shared" si="19"/>
        <v>2</v>
      </c>
      <c r="C735" s="1">
        <f>NominalPrice!C735/Deflator!J735</f>
        <v>2.6007911021936381E-2</v>
      </c>
      <c r="D735" s="1">
        <f>NominalPrice!H735/Deflator!J735</f>
        <v>3.0423949648460083E-2</v>
      </c>
      <c r="E735" s="1">
        <f>NominalPrice!E735/Deflator!J735</f>
        <v>1.916279473608886E-2</v>
      </c>
      <c r="F735" s="1">
        <f>NominalPrice!F735/Deflator!J735</f>
        <v>3.8291211637893806E-2</v>
      </c>
      <c r="G735" s="1">
        <f>NominalPrice!G735/Deflator!J735</f>
        <v>0</v>
      </c>
      <c r="H735" s="1">
        <f>NominalPrice!H735/Deflator!J735</f>
        <v>3.0423949648460083E-2</v>
      </c>
      <c r="I735" s="1"/>
      <c r="J735" s="1"/>
    </row>
    <row r="736" spans="1:10" x14ac:dyDescent="0.2">
      <c r="A736">
        <f t="shared" si="18"/>
        <v>2051</v>
      </c>
      <c r="B736">
        <f t="shared" si="19"/>
        <v>3</v>
      </c>
      <c r="C736" s="1">
        <f>NominalPrice!C736/Deflator!J736</f>
        <v>2.5774661903557396E-2</v>
      </c>
      <c r="D736" s="1">
        <f>NominalPrice!H736/Deflator!J736</f>
        <v>3.0209003135296491E-2</v>
      </c>
      <c r="E736" s="1">
        <f>NominalPrice!E736/Deflator!J736</f>
        <v>1.9097620014028937E-2</v>
      </c>
      <c r="F736" s="1">
        <f>NominalPrice!F736/Deflator!J736</f>
        <v>3.8415733931020657E-2</v>
      </c>
      <c r="G736" s="1">
        <f>NominalPrice!G736/Deflator!J736</f>
        <v>0</v>
      </c>
      <c r="H736" s="1">
        <f>NominalPrice!H736/Deflator!J736</f>
        <v>3.0209003135296491E-2</v>
      </c>
      <c r="I736" s="1"/>
      <c r="J736" s="1"/>
    </row>
    <row r="737" spans="1:10" x14ac:dyDescent="0.2">
      <c r="A737">
        <f t="shared" si="18"/>
        <v>2051</v>
      </c>
      <c r="B737">
        <f t="shared" si="19"/>
        <v>4</v>
      </c>
      <c r="C737" s="1">
        <f>NominalPrice!C737/Deflator!J737</f>
        <v>2.5587669233327743E-2</v>
      </c>
      <c r="D737" s="1">
        <f>NominalPrice!H737/Deflator!J737</f>
        <v>3.0023083124108795E-2</v>
      </c>
      <c r="E737" s="1">
        <f>NominalPrice!E737/Deflator!J737</f>
        <v>1.9514460200264889E-2</v>
      </c>
      <c r="F737" s="1">
        <f>NominalPrice!F737/Deflator!J737</f>
        <v>3.8350641318127446E-2</v>
      </c>
      <c r="G737" s="1">
        <f>NominalPrice!G737/Deflator!J737</f>
        <v>0</v>
      </c>
      <c r="H737" s="1">
        <f>NominalPrice!H737/Deflator!J737</f>
        <v>3.0023083124108795E-2</v>
      </c>
      <c r="I737" s="1"/>
      <c r="J737" s="1"/>
    </row>
    <row r="738" spans="1:10" x14ac:dyDescent="0.2">
      <c r="A738">
        <f t="shared" si="18"/>
        <v>2051</v>
      </c>
      <c r="B738">
        <f t="shared" si="19"/>
        <v>5</v>
      </c>
      <c r="C738" s="1">
        <f>NominalPrice!C738/Deflator!J738</f>
        <v>2.5481144531919728E-2</v>
      </c>
      <c r="D738" s="1">
        <f>NominalPrice!H738/Deflator!J738</f>
        <v>2.9868919856925486E-2</v>
      </c>
      <c r="E738" s="1">
        <f>NominalPrice!E738/Deflator!J738</f>
        <v>1.9298128557153342E-2</v>
      </c>
      <c r="F738" s="1">
        <f>NominalPrice!F738/Deflator!J738</f>
        <v>3.7858746612221029E-2</v>
      </c>
      <c r="G738" s="1">
        <f>NominalPrice!G738/Deflator!J738</f>
        <v>0</v>
      </c>
      <c r="H738" s="1">
        <f>NominalPrice!H738/Deflator!J738</f>
        <v>2.9868919856925486E-2</v>
      </c>
      <c r="I738" s="1"/>
      <c r="J738" s="1"/>
    </row>
    <row r="739" spans="1:10" x14ac:dyDescent="0.2">
      <c r="A739">
        <f t="shared" si="18"/>
        <v>2051</v>
      </c>
      <c r="B739">
        <f t="shared" si="19"/>
        <v>6</v>
      </c>
      <c r="C739" s="1">
        <f>NominalPrice!C739/Deflator!J739</f>
        <v>2.4847324352346423E-2</v>
      </c>
      <c r="D739" s="1">
        <f>NominalPrice!H739/Deflator!J739</f>
        <v>2.9240985712671672E-2</v>
      </c>
      <c r="E739" s="1">
        <f>NominalPrice!E739/Deflator!J739</f>
        <v>1.9423750026631336E-2</v>
      </c>
      <c r="F739" s="1">
        <f>NominalPrice!F739/Deflator!J739</f>
        <v>3.7064212255044825E-2</v>
      </c>
      <c r="G739" s="1">
        <f>NominalPrice!G739/Deflator!J739</f>
        <v>0</v>
      </c>
      <c r="H739" s="1">
        <f>NominalPrice!H739/Deflator!J739</f>
        <v>2.9240985712671672E-2</v>
      </c>
      <c r="I739" s="1"/>
      <c r="J739" s="1"/>
    </row>
    <row r="740" spans="1:10" x14ac:dyDescent="0.2">
      <c r="A740">
        <f t="shared" si="18"/>
        <v>2051</v>
      </c>
      <c r="B740">
        <f t="shared" si="19"/>
        <v>7</v>
      </c>
      <c r="C740" s="1">
        <f>NominalPrice!C740/Deflator!J740</f>
        <v>2.4693763839896923E-2</v>
      </c>
      <c r="D740" s="1">
        <f>NominalPrice!H740/Deflator!J740</f>
        <v>2.8860738274256632E-2</v>
      </c>
      <c r="E740" s="1">
        <f>NominalPrice!E740/Deflator!J740</f>
        <v>1.9693654146801742E-2</v>
      </c>
      <c r="F740" s="1">
        <f>NominalPrice!F740/Deflator!J740</f>
        <v>3.6877870840211137E-2</v>
      </c>
      <c r="G740" s="1">
        <f>NominalPrice!G740/Deflator!J740</f>
        <v>0</v>
      </c>
      <c r="H740" s="1">
        <f>NominalPrice!H740/Deflator!J740</f>
        <v>2.8860738274256632E-2</v>
      </c>
      <c r="I740" s="1"/>
      <c r="J740" s="1"/>
    </row>
    <row r="741" spans="1:10" x14ac:dyDescent="0.2">
      <c r="A741">
        <f t="shared" si="18"/>
        <v>2051</v>
      </c>
      <c r="B741">
        <f t="shared" si="19"/>
        <v>8</v>
      </c>
      <c r="C741" s="1">
        <f>NominalPrice!C741/Deflator!J741</f>
        <v>2.4721952220096113E-2</v>
      </c>
      <c r="D741" s="1">
        <f>NominalPrice!H741/Deflator!J741</f>
        <v>2.903037850012042E-2</v>
      </c>
      <c r="E741" s="1">
        <f>NominalPrice!E741/Deflator!J741</f>
        <v>1.9765634768410176E-2</v>
      </c>
      <c r="F741" s="1">
        <f>NominalPrice!F741/Deflator!J741</f>
        <v>3.6805738158569135E-2</v>
      </c>
      <c r="G741" s="1">
        <f>NominalPrice!G741/Deflator!J741</f>
        <v>0</v>
      </c>
      <c r="H741" s="1">
        <f>NominalPrice!H741/Deflator!J741</f>
        <v>2.903037850012042E-2</v>
      </c>
      <c r="I741" s="1"/>
      <c r="J741" s="1"/>
    </row>
    <row r="742" spans="1:10" x14ac:dyDescent="0.2">
      <c r="A742">
        <f t="shared" si="18"/>
        <v>2051</v>
      </c>
      <c r="B742">
        <f t="shared" si="19"/>
        <v>9</v>
      </c>
      <c r="C742" s="1">
        <f>NominalPrice!C742/Deflator!J742</f>
        <v>2.4633792499130013E-2</v>
      </c>
      <c r="D742" s="1">
        <f>NominalPrice!H742/Deflator!J742</f>
        <v>2.8852873318593736E-2</v>
      </c>
      <c r="E742" s="1">
        <f>NominalPrice!E742/Deflator!J742</f>
        <v>2.0081892623993611E-2</v>
      </c>
      <c r="F742" s="1">
        <f>NominalPrice!F742/Deflator!J742</f>
        <v>3.6879154046460978E-2</v>
      </c>
      <c r="G742" s="1">
        <f>NominalPrice!G742/Deflator!J742</f>
        <v>0</v>
      </c>
      <c r="H742" s="1">
        <f>NominalPrice!H742/Deflator!J742</f>
        <v>2.8852873318593736E-2</v>
      </c>
      <c r="I742" s="1"/>
      <c r="J742" s="1"/>
    </row>
    <row r="743" spans="1:10" x14ac:dyDescent="0.2">
      <c r="A743">
        <f t="shared" si="18"/>
        <v>2051</v>
      </c>
      <c r="B743">
        <f t="shared" si="19"/>
        <v>10</v>
      </c>
      <c r="C743" s="1">
        <f>NominalPrice!C743/Deflator!J743</f>
        <v>2.497454190695967E-2</v>
      </c>
      <c r="D743" s="1">
        <f>NominalPrice!H743/Deflator!J743</f>
        <v>2.9276227185273777E-2</v>
      </c>
      <c r="E743" s="1">
        <f>NominalPrice!E743/Deflator!J743</f>
        <v>1.9585292062528962E-2</v>
      </c>
      <c r="F743" s="1">
        <f>NominalPrice!F743/Deflator!J743</f>
        <v>3.709454305137258E-2</v>
      </c>
      <c r="G743" s="1">
        <f>NominalPrice!G743/Deflator!J743</f>
        <v>0</v>
      </c>
      <c r="H743" s="1">
        <f>NominalPrice!H743/Deflator!J743</f>
        <v>2.9276227185273777E-2</v>
      </c>
      <c r="I743" s="1"/>
      <c r="J743" s="1"/>
    </row>
    <row r="744" spans="1:10" x14ac:dyDescent="0.2">
      <c r="A744">
        <f t="shared" si="18"/>
        <v>2051</v>
      </c>
      <c r="B744">
        <f t="shared" si="19"/>
        <v>11</v>
      </c>
      <c r="C744" s="1">
        <f>NominalPrice!C744/Deflator!J744</f>
        <v>2.5260070341935652E-2</v>
      </c>
      <c r="D744" s="1">
        <f>NominalPrice!H744/Deflator!J744</f>
        <v>2.9622849308133792E-2</v>
      </c>
      <c r="E744" s="1">
        <f>NominalPrice!E744/Deflator!J744</f>
        <v>1.8979812253163024E-2</v>
      </c>
      <c r="F744" s="1">
        <f>NominalPrice!F744/Deflator!J744</f>
        <v>3.7786009159707278E-2</v>
      </c>
      <c r="G744" s="1">
        <f>NominalPrice!G744/Deflator!J744</f>
        <v>0</v>
      </c>
      <c r="H744" s="1">
        <f>NominalPrice!H744/Deflator!J744</f>
        <v>2.9622849308133792E-2</v>
      </c>
      <c r="I744" s="1"/>
      <c r="J744" s="1"/>
    </row>
    <row r="745" spans="1:10" x14ac:dyDescent="0.2">
      <c r="A745">
        <f t="shared" si="18"/>
        <v>2051</v>
      </c>
      <c r="B745">
        <f t="shared" si="19"/>
        <v>12</v>
      </c>
      <c r="C745" s="1">
        <f>NominalPrice!C745/Deflator!J745</f>
        <v>2.5238040995748032E-2</v>
      </c>
      <c r="D745" s="1">
        <f>NominalPrice!H745/Deflator!J745</f>
        <v>2.9544501637335942E-2</v>
      </c>
      <c r="E745" s="1">
        <f>NominalPrice!E745/Deflator!J745</f>
        <v>1.9060657962129451E-2</v>
      </c>
      <c r="F745" s="1">
        <f>NominalPrice!F745/Deflator!J745</f>
        <v>3.7887610530982621E-2</v>
      </c>
      <c r="G745" s="1">
        <f>NominalPrice!G745/Deflator!J745</f>
        <v>0</v>
      </c>
      <c r="H745" s="1">
        <f>NominalPrice!H745/Deflator!J745</f>
        <v>2.9544501637335942E-2</v>
      </c>
      <c r="I745" s="1"/>
      <c r="J745" s="1"/>
    </row>
    <row r="746" spans="1:10" x14ac:dyDescent="0.2">
      <c r="A746">
        <f t="shared" si="18"/>
        <v>2052</v>
      </c>
      <c r="B746">
        <f t="shared" si="19"/>
        <v>1</v>
      </c>
      <c r="C746" s="1">
        <f>NominalPrice!C746/Deflator!J746</f>
        <v>2.4807967904485678E-2</v>
      </c>
      <c r="D746" s="1">
        <f>NominalPrice!H746/Deflator!J746</f>
        <v>2.9235960109176468E-2</v>
      </c>
      <c r="E746" s="1">
        <f>NominalPrice!E746/Deflator!J746</f>
        <v>1.8879058835909922E-2</v>
      </c>
      <c r="F746" s="1">
        <f>NominalPrice!F746/Deflator!J746</f>
        <v>3.7054421521047681E-2</v>
      </c>
      <c r="G746" s="1">
        <f>NominalPrice!G746/Deflator!J746</f>
        <v>0</v>
      </c>
      <c r="H746" s="1">
        <f>NominalPrice!H746/Deflator!J746</f>
        <v>2.9235960109176468E-2</v>
      </c>
      <c r="I746" s="1"/>
      <c r="J746" s="1"/>
    </row>
    <row r="747" spans="1:10" x14ac:dyDescent="0.2">
      <c r="A747">
        <f t="shared" si="18"/>
        <v>2052</v>
      </c>
      <c r="B747">
        <f t="shared" si="19"/>
        <v>2</v>
      </c>
      <c r="C747" s="1">
        <f>NominalPrice!C747/Deflator!J747</f>
        <v>2.5366603193559305E-2</v>
      </c>
      <c r="D747" s="1">
        <f>NominalPrice!H747/Deflator!J747</f>
        <v>2.9796751904546347E-2</v>
      </c>
      <c r="E747" s="1">
        <f>NominalPrice!E747/Deflator!J747</f>
        <v>1.8678023466649936E-2</v>
      </c>
      <c r="F747" s="1">
        <f>NominalPrice!F747/Deflator!J747</f>
        <v>3.7422704451813685E-2</v>
      </c>
      <c r="G747" s="1">
        <f>NominalPrice!G747/Deflator!J747</f>
        <v>0</v>
      </c>
      <c r="H747" s="1">
        <f>NominalPrice!H747/Deflator!J747</f>
        <v>2.9796751904546347E-2</v>
      </c>
      <c r="I747" s="1"/>
      <c r="J747" s="1"/>
    </row>
    <row r="748" spans="1:10" x14ac:dyDescent="0.2">
      <c r="A748">
        <f t="shared" si="18"/>
        <v>2052</v>
      </c>
      <c r="B748">
        <f t="shared" si="19"/>
        <v>3</v>
      </c>
      <c r="C748" s="1">
        <f>NominalPrice!C748/Deflator!J748</f>
        <v>2.5139017072909154E-2</v>
      </c>
      <c r="D748" s="1">
        <f>NominalPrice!H748/Deflator!J748</f>
        <v>2.9586132412685661E-2</v>
      </c>
      <c r="E748" s="1">
        <f>NominalPrice!E748/Deflator!J748</f>
        <v>1.8614431971760499E-2</v>
      </c>
      <c r="F748" s="1">
        <f>NominalPrice!F748/Deflator!J748</f>
        <v>3.75442702017625E-2</v>
      </c>
      <c r="G748" s="1">
        <f>NominalPrice!G748/Deflator!J748</f>
        <v>0</v>
      </c>
      <c r="H748" s="1">
        <f>NominalPrice!H748/Deflator!J748</f>
        <v>2.9586132412685661E-2</v>
      </c>
      <c r="I748" s="1"/>
      <c r="J748" s="1"/>
    </row>
    <row r="749" spans="1:10" x14ac:dyDescent="0.2">
      <c r="A749">
        <f t="shared" si="18"/>
        <v>2052</v>
      </c>
      <c r="B749">
        <f t="shared" si="19"/>
        <v>4</v>
      </c>
      <c r="C749" s="1">
        <f>NominalPrice!C749/Deflator!J749</f>
        <v>2.4957393431311935E-2</v>
      </c>
      <c r="D749" s="1">
        <f>NominalPrice!H749/Deflator!J749</f>
        <v>2.9404938308039221E-2</v>
      </c>
      <c r="E749" s="1">
        <f>NominalPrice!E749/Deflator!J749</f>
        <v>1.9021303022376805E-2</v>
      </c>
      <c r="F749" s="1">
        <f>NominalPrice!F749/Deflator!J749</f>
        <v>3.7481791837277047E-2</v>
      </c>
      <c r="G749" s="1">
        <f>NominalPrice!G749/Deflator!J749</f>
        <v>0</v>
      </c>
      <c r="H749" s="1">
        <f>NominalPrice!H749/Deflator!J749</f>
        <v>2.9404938308039221E-2</v>
      </c>
      <c r="I749" s="1"/>
      <c r="J749" s="1"/>
    </row>
    <row r="750" spans="1:10" x14ac:dyDescent="0.2">
      <c r="A750">
        <f t="shared" si="18"/>
        <v>2052</v>
      </c>
      <c r="B750">
        <f t="shared" si="19"/>
        <v>5</v>
      </c>
      <c r="C750" s="1">
        <f>NominalPrice!C750/Deflator!J750</f>
        <v>2.4854151835527458E-2</v>
      </c>
      <c r="D750" s="1">
        <f>NominalPrice!H750/Deflator!J750</f>
        <v>2.9254725006942262E-2</v>
      </c>
      <c r="E750" s="1">
        <f>NominalPrice!E750/Deflator!J750</f>
        <v>1.8810937284836977E-2</v>
      </c>
      <c r="F750" s="1">
        <f>NominalPrice!F750/Deflator!J750</f>
        <v>3.700202258386661E-2</v>
      </c>
      <c r="G750" s="1">
        <f>NominalPrice!G750/Deflator!J750</f>
        <v>0</v>
      </c>
      <c r="H750" s="1">
        <f>NominalPrice!H750/Deflator!J750</f>
        <v>2.9254725006942262E-2</v>
      </c>
      <c r="I750" s="1"/>
      <c r="J750" s="1"/>
    </row>
    <row r="751" spans="1:10" x14ac:dyDescent="0.2">
      <c r="A751">
        <f t="shared" si="18"/>
        <v>2052</v>
      </c>
      <c r="B751">
        <f t="shared" si="19"/>
        <v>6</v>
      </c>
      <c r="C751" s="1">
        <f>NominalPrice!C751/Deflator!J751</f>
        <v>2.4236404408677092E-2</v>
      </c>
      <c r="D751" s="1">
        <f>NominalPrice!H751/Deflator!J751</f>
        <v>2.8640266611930934E-2</v>
      </c>
      <c r="E751" s="1">
        <f>NominalPrice!E751/Deflator!J751</f>
        <v>1.8933759921241806E-2</v>
      </c>
      <c r="F751" s="1">
        <f>NominalPrice!F751/Deflator!J751</f>
        <v>3.6226180928691509E-2</v>
      </c>
      <c r="G751" s="1">
        <f>NominalPrice!G751/Deflator!J751</f>
        <v>0</v>
      </c>
      <c r="H751" s="1">
        <f>NominalPrice!H751/Deflator!J751</f>
        <v>2.8640266611930934E-2</v>
      </c>
      <c r="I751" s="1"/>
      <c r="J751" s="1"/>
    </row>
    <row r="752" spans="1:10" x14ac:dyDescent="0.2">
      <c r="A752">
        <f t="shared" si="18"/>
        <v>2052</v>
      </c>
      <c r="B752">
        <f t="shared" si="19"/>
        <v>7</v>
      </c>
      <c r="C752" s="1">
        <f>NominalPrice!C752/Deflator!J752</f>
        <v>2.4087011008806305E-2</v>
      </c>
      <c r="D752" s="1">
        <f>NominalPrice!H752/Deflator!J752</f>
        <v>2.826829036999047E-2</v>
      </c>
      <c r="E752" s="1">
        <f>NominalPrice!E752/Deflator!J752</f>
        <v>1.9197167393268245E-2</v>
      </c>
      <c r="F752" s="1">
        <f>NominalPrice!F752/Deflator!J752</f>
        <v>3.604463863672331E-2</v>
      </c>
      <c r="G752" s="1">
        <f>NominalPrice!G752/Deflator!J752</f>
        <v>0</v>
      </c>
      <c r="H752" s="1">
        <f>NominalPrice!H752/Deflator!J752</f>
        <v>2.826829036999047E-2</v>
      </c>
      <c r="I752" s="1"/>
      <c r="J752" s="1"/>
    </row>
    <row r="753" spans="1:10" x14ac:dyDescent="0.2">
      <c r="A753">
        <f t="shared" si="18"/>
        <v>2052</v>
      </c>
      <c r="B753">
        <f t="shared" si="19"/>
        <v>8</v>
      </c>
      <c r="C753" s="1">
        <f>NominalPrice!C753/Deflator!J753</f>
        <v>2.4114909710047622E-2</v>
      </c>
      <c r="D753" s="1">
        <f>NominalPrice!H753/Deflator!J753</f>
        <v>2.8434923376955131E-2</v>
      </c>
      <c r="E753" s="1">
        <f>NominalPrice!E753/Deflator!J753</f>
        <v>1.9267655294600904E-2</v>
      </c>
      <c r="F753" s="1">
        <f>NominalPrice!F753/Deflator!J753</f>
        <v>3.597473685591282E-2</v>
      </c>
      <c r="G753" s="1">
        <f>NominalPrice!G753/Deflator!J753</f>
        <v>0</v>
      </c>
      <c r="H753" s="1">
        <f>NominalPrice!H753/Deflator!J753</f>
        <v>2.8434923376955131E-2</v>
      </c>
      <c r="I753" s="1"/>
      <c r="J753" s="1"/>
    </row>
    <row r="754" spans="1:10" x14ac:dyDescent="0.2">
      <c r="A754">
        <f t="shared" si="18"/>
        <v>2052</v>
      </c>
      <c r="B754">
        <f t="shared" si="19"/>
        <v>9</v>
      </c>
      <c r="C754" s="1">
        <f>NominalPrice!C754/Deflator!J754</f>
        <v>2.4029414322400407E-2</v>
      </c>
      <c r="D754" s="1">
        <f>NominalPrice!H754/Deflator!J754</f>
        <v>2.8261646664413321E-2</v>
      </c>
      <c r="E754" s="1">
        <f>NominalPrice!E754/Deflator!J754</f>
        <v>1.9576352291468865E-2</v>
      </c>
      <c r="F754" s="1">
        <f>NominalPrice!F754/Deflator!J754</f>
        <v>3.6047244606078117E-2</v>
      </c>
      <c r="G754" s="1">
        <f>NominalPrice!G754/Deflator!J754</f>
        <v>0</v>
      </c>
      <c r="H754" s="1">
        <f>NominalPrice!H754/Deflator!J754</f>
        <v>2.8261646664413321E-2</v>
      </c>
      <c r="I754" s="1"/>
      <c r="J754" s="1"/>
    </row>
    <row r="755" spans="1:10" x14ac:dyDescent="0.2">
      <c r="A755">
        <f t="shared" si="18"/>
        <v>2052</v>
      </c>
      <c r="B755">
        <f t="shared" si="19"/>
        <v>10</v>
      </c>
      <c r="C755" s="1">
        <f>NominalPrice!C755/Deflator!J755</f>
        <v>2.4362312834903373E-2</v>
      </c>
      <c r="D755" s="1">
        <f>NominalPrice!H755/Deflator!J755</f>
        <v>2.8676924962860832E-2</v>
      </c>
      <c r="E755" s="1">
        <f>NominalPrice!E755/Deflator!J755</f>
        <v>1.909265220092379E-2</v>
      </c>
      <c r="F755" s="1">
        <f>NominalPrice!F755/Deflator!J755</f>
        <v>3.6258532811151531E-2</v>
      </c>
      <c r="G755" s="1">
        <f>NominalPrice!G755/Deflator!J755</f>
        <v>0</v>
      </c>
      <c r="H755" s="1">
        <f>NominalPrice!H755/Deflator!J755</f>
        <v>2.8676924962860832E-2</v>
      </c>
      <c r="I755" s="1"/>
      <c r="J755" s="1"/>
    </row>
    <row r="756" spans="1:10" x14ac:dyDescent="0.2">
      <c r="A756">
        <f t="shared" si="18"/>
        <v>2052</v>
      </c>
      <c r="B756">
        <f t="shared" si="19"/>
        <v>11</v>
      </c>
      <c r="C756" s="1">
        <f>NominalPrice!C756/Deflator!J756</f>
        <v>2.4641314211231238E-2</v>
      </c>
      <c r="D756" s="1">
        <f>NominalPrice!H756/Deflator!J756</f>
        <v>2.9017007831416392E-2</v>
      </c>
      <c r="E756" s="1">
        <f>NominalPrice!E756/Deflator!J756</f>
        <v>1.8502757099068842E-2</v>
      </c>
      <c r="F756" s="1">
        <f>NominalPrice!F756/Deflator!J756</f>
        <v>3.693512326906985E-2</v>
      </c>
      <c r="G756" s="1">
        <f>NominalPrice!G756/Deflator!J756</f>
        <v>0</v>
      </c>
      <c r="H756" s="1">
        <f>NominalPrice!H756/Deflator!J756</f>
        <v>2.9017007831416392E-2</v>
      </c>
      <c r="I756" s="1"/>
      <c r="J756" s="1"/>
    </row>
    <row r="757" spans="1:10" x14ac:dyDescent="0.2">
      <c r="A757">
        <f t="shared" si="18"/>
        <v>2052</v>
      </c>
      <c r="B757">
        <f t="shared" si="19"/>
        <v>12</v>
      </c>
      <c r="C757" s="1">
        <f>NominalPrice!C757/Deflator!J757</f>
        <v>2.4620124897715076E-2</v>
      </c>
      <c r="D757" s="1">
        <f>NominalPrice!H757/Deflator!J757</f>
        <v>2.8940615646938707E-2</v>
      </c>
      <c r="E757" s="1">
        <f>NominalPrice!E757/Deflator!J757</f>
        <v>1.858179749637049E-2</v>
      </c>
      <c r="F757" s="1">
        <f>NominalPrice!F757/Deflator!J757</f>
        <v>3.7034888624758816E-2</v>
      </c>
      <c r="G757" s="1">
        <f>NominalPrice!G757/Deflator!J757</f>
        <v>0</v>
      </c>
      <c r="H757" s="1">
        <f>NominalPrice!H757/Deflator!J757</f>
        <v>2.8940615646938707E-2</v>
      </c>
      <c r="I757" s="1"/>
      <c r="J757" s="1"/>
    </row>
    <row r="758" spans="1:10" x14ac:dyDescent="0.2">
      <c r="A758">
        <f t="shared" si="18"/>
        <v>2053</v>
      </c>
      <c r="B758">
        <f t="shared" si="19"/>
        <v>1</v>
      </c>
      <c r="C758" s="1">
        <f>NominalPrice!C758/Deflator!J758</f>
        <v>2.4200749627272887E-2</v>
      </c>
      <c r="D758" s="1">
        <f>NominalPrice!H758/Deflator!J758</f>
        <v>2.8638579615835987E-2</v>
      </c>
      <c r="E758" s="1">
        <f>NominalPrice!E758/Deflator!J758</f>
        <v>1.8404888535571956E-2</v>
      </c>
      <c r="F758" s="1">
        <f>NominalPrice!F758/Deflator!J758</f>
        <v>3.6220703497475519E-2</v>
      </c>
      <c r="G758" s="1">
        <f>NominalPrice!G758/Deflator!J758</f>
        <v>0</v>
      </c>
      <c r="H758" s="1">
        <f>NominalPrice!H758/Deflator!J758</f>
        <v>2.8638579615835987E-2</v>
      </c>
      <c r="I758" s="1"/>
      <c r="J758" s="1"/>
    </row>
    <row r="759" spans="1:10" x14ac:dyDescent="0.2">
      <c r="A759">
        <f t="shared" si="18"/>
        <v>2053</v>
      </c>
      <c r="B759">
        <f t="shared" si="19"/>
        <v>2</v>
      </c>
      <c r="C759" s="1">
        <f>NominalPrice!C759/Deflator!J759</f>
        <v>2.4746667149891849E-2</v>
      </c>
      <c r="D759" s="1">
        <f>NominalPrice!H759/Deflator!J759</f>
        <v>2.9189040098859982E-2</v>
      </c>
      <c r="E759" s="1">
        <f>NominalPrice!E759/Deflator!J759</f>
        <v>1.8209605733057226E-2</v>
      </c>
      <c r="F759" s="1">
        <f>NominalPrice!F759/Deflator!J759</f>
        <v>3.6582113061008899E-2</v>
      </c>
      <c r="G759" s="1">
        <f>NominalPrice!G759/Deflator!J759</f>
        <v>0</v>
      </c>
      <c r="H759" s="1">
        <f>NominalPrice!H759/Deflator!J759</f>
        <v>2.9189040098859982E-2</v>
      </c>
      <c r="I759" s="1"/>
      <c r="J759" s="1"/>
    </row>
    <row r="760" spans="1:10" x14ac:dyDescent="0.2">
      <c r="A760">
        <f t="shared" si="18"/>
        <v>2053</v>
      </c>
      <c r="B760">
        <f t="shared" si="19"/>
        <v>3</v>
      </c>
      <c r="C760" s="1">
        <f>NominalPrice!C760/Deflator!J760</f>
        <v>2.4525646790694817E-2</v>
      </c>
      <c r="D760" s="1">
        <f>NominalPrice!H760/Deflator!J760</f>
        <v>2.8983902475590382E-2</v>
      </c>
      <c r="E760" s="1">
        <f>NominalPrice!E760/Deflator!J760</f>
        <v>1.8148351784492124E-2</v>
      </c>
      <c r="F760" s="1">
        <f>NominalPrice!F760/Deflator!J760</f>
        <v>3.6702450326524264E-2</v>
      </c>
      <c r="G760" s="1">
        <f>NominalPrice!G760/Deflator!J760</f>
        <v>0</v>
      </c>
      <c r="H760" s="1">
        <f>NominalPrice!H760/Deflator!J760</f>
        <v>2.8983902475590382E-2</v>
      </c>
      <c r="I760" s="1"/>
      <c r="J760" s="1"/>
    </row>
    <row r="761" spans="1:10" x14ac:dyDescent="0.2">
      <c r="A761">
        <f t="shared" si="18"/>
        <v>2053</v>
      </c>
      <c r="B761">
        <f t="shared" si="19"/>
        <v>4</v>
      </c>
      <c r="C761" s="1">
        <f>NominalPrice!C761/Deflator!J761</f>
        <v>2.4348669073926622E-2</v>
      </c>
      <c r="D761" s="1">
        <f>NominalPrice!H761/Deflator!J761</f>
        <v>2.8806650333989339E-2</v>
      </c>
      <c r="E761" s="1">
        <f>NominalPrice!E761/Deflator!J761</f>
        <v>1.8545198682158859E-2</v>
      </c>
      <c r="F761" s="1">
        <f>NominalPrice!F761/Deflator!J761</f>
        <v>3.6641695598617727E-2</v>
      </c>
      <c r="G761" s="1">
        <f>NominalPrice!G761/Deflator!J761</f>
        <v>0</v>
      </c>
      <c r="H761" s="1">
        <f>NominalPrice!H761/Deflator!J761</f>
        <v>2.8806650333989339E-2</v>
      </c>
      <c r="I761" s="1"/>
      <c r="J761" s="1"/>
    </row>
    <row r="762" spans="1:10" x14ac:dyDescent="0.2">
      <c r="A762">
        <f t="shared" si="18"/>
        <v>2053</v>
      </c>
      <c r="B762">
        <f t="shared" si="19"/>
        <v>5</v>
      </c>
      <c r="C762" s="1">
        <f>NominalPrice!C762/Deflator!J762</f>
        <v>2.4248290620933598E-2</v>
      </c>
      <c r="D762" s="1">
        <f>NominalPrice!H762/Deflator!J762</f>
        <v>2.8659901146107135E-2</v>
      </c>
      <c r="E762" s="1">
        <f>NominalPrice!E762/Deflator!J762</f>
        <v>1.8340359372946945E-2</v>
      </c>
      <c r="F762" s="1">
        <f>NominalPrice!F762/Deflator!J762</f>
        <v>3.6173194330484347E-2</v>
      </c>
      <c r="G762" s="1">
        <f>NominalPrice!G762/Deflator!J762</f>
        <v>0</v>
      </c>
      <c r="H762" s="1">
        <f>NominalPrice!H762/Deflator!J762</f>
        <v>2.8659901146107135E-2</v>
      </c>
      <c r="I762" s="1"/>
      <c r="J762" s="1"/>
    </row>
    <row r="763" spans="1:10" x14ac:dyDescent="0.2">
      <c r="A763">
        <f t="shared" si="18"/>
        <v>2053</v>
      </c>
      <c r="B763">
        <f t="shared" si="19"/>
        <v>6</v>
      </c>
      <c r="C763" s="1">
        <f>NominalPrice!C763/Deflator!J763</f>
        <v>2.3646017792892726E-2</v>
      </c>
      <c r="D763" s="1">
        <f>NominalPrice!H763/Deflator!J763</f>
        <v>2.8058429874509159E-2</v>
      </c>
      <c r="E763" s="1">
        <f>NominalPrice!E763/Deflator!J763</f>
        <v>1.8460434210520776E-2</v>
      </c>
      <c r="F763" s="1">
        <f>NominalPrice!F763/Deflator!J763</f>
        <v>3.5415354196148073E-2</v>
      </c>
      <c r="G763" s="1">
        <f>NominalPrice!G763/Deflator!J763</f>
        <v>0</v>
      </c>
      <c r="H763" s="1">
        <f>NominalPrice!H763/Deflator!J763</f>
        <v>2.8058429874509159E-2</v>
      </c>
      <c r="I763" s="1"/>
      <c r="J763" s="1"/>
    </row>
    <row r="764" spans="1:10" x14ac:dyDescent="0.2">
      <c r="A764">
        <f t="shared" si="18"/>
        <v>2053</v>
      </c>
      <c r="B764">
        <f t="shared" si="19"/>
        <v>7</v>
      </c>
      <c r="C764" s="1">
        <f>NominalPrice!C764/Deflator!J764</f>
        <v>2.3500827359194693E-2</v>
      </c>
      <c r="D764" s="1">
        <f>NominalPrice!H764/Deflator!J764</f>
        <v>2.769467489064803E-2</v>
      </c>
      <c r="E764" s="1">
        <f>NominalPrice!E764/Deflator!J764</f>
        <v>1.8717705814427544E-2</v>
      </c>
      <c r="F764" s="1">
        <f>NominalPrice!F764/Deflator!J764</f>
        <v>3.5238720672461261E-2</v>
      </c>
      <c r="G764" s="1">
        <f>NominalPrice!G764/Deflator!J764</f>
        <v>0</v>
      </c>
      <c r="H764" s="1">
        <f>NominalPrice!H764/Deflator!J764</f>
        <v>2.769467489064803E-2</v>
      </c>
      <c r="I764" s="1"/>
      <c r="J764" s="1"/>
    </row>
    <row r="765" spans="1:10" x14ac:dyDescent="0.2">
      <c r="A765">
        <f t="shared" si="18"/>
        <v>2053</v>
      </c>
      <c r="B765">
        <f t="shared" si="19"/>
        <v>8</v>
      </c>
      <c r="C765" s="1">
        <f>NominalPrice!C765/Deflator!J765</f>
        <v>2.3528591514582319E-2</v>
      </c>
      <c r="D765" s="1">
        <f>NominalPrice!H765/Deflator!J765</f>
        <v>2.7858571193713821E-2</v>
      </c>
      <c r="E765" s="1">
        <f>NominalPrice!E765/Deflator!J765</f>
        <v>1.878686792163739E-2</v>
      </c>
      <c r="F765" s="1">
        <f>NominalPrice!F765/Deflator!J765</f>
        <v>3.5171195601064395E-2</v>
      </c>
      <c r="G765" s="1">
        <f>NominalPrice!G765/Deflator!J765</f>
        <v>0</v>
      </c>
      <c r="H765" s="1">
        <f>NominalPrice!H765/Deflator!J765</f>
        <v>2.7858571193713821E-2</v>
      </c>
      <c r="I765" s="1"/>
      <c r="J765" s="1"/>
    </row>
    <row r="766" spans="1:10" x14ac:dyDescent="0.2">
      <c r="A766">
        <f t="shared" si="18"/>
        <v>2053</v>
      </c>
      <c r="B766">
        <f t="shared" si="19"/>
        <v>9</v>
      </c>
      <c r="C766" s="1">
        <f>NominalPrice!C766/Deflator!J766</f>
        <v>2.3445620182815902E-2</v>
      </c>
      <c r="D766" s="1">
        <f>NominalPrice!H766/Deflator!J766</f>
        <v>2.7689332629877706E-2</v>
      </c>
      <c r="E766" s="1">
        <f>NominalPrice!E766/Deflator!J766</f>
        <v>1.9088224568607225E-2</v>
      </c>
      <c r="F766" s="1">
        <f>NominalPrice!F766/Deflator!J766</f>
        <v>3.5242753254576632E-2</v>
      </c>
      <c r="G766" s="1">
        <f>NominalPrice!G766/Deflator!J766</f>
        <v>0</v>
      </c>
      <c r="H766" s="1">
        <f>NominalPrice!H766/Deflator!J766</f>
        <v>2.7689332629877706E-2</v>
      </c>
      <c r="I766" s="1"/>
      <c r="J766" s="1"/>
    </row>
    <row r="767" spans="1:10" x14ac:dyDescent="0.2">
      <c r="A767">
        <f t="shared" si="18"/>
        <v>2053</v>
      </c>
      <c r="B767">
        <f t="shared" si="19"/>
        <v>10</v>
      </c>
      <c r="C767" s="1">
        <f>NominalPrice!C767/Deflator!J767</f>
        <v>2.3770876602496559E-2</v>
      </c>
      <c r="D767" s="1">
        <f>NominalPrice!H767/Deflator!J767</f>
        <v>2.8096728085623954E-2</v>
      </c>
      <c r="E767" s="1">
        <f>NominalPrice!E767/Deflator!J767</f>
        <v>1.8616934367635174E-2</v>
      </c>
      <c r="F767" s="1">
        <f>NominalPrice!F767/Deflator!J767</f>
        <v>3.5449990630799781E-2</v>
      </c>
      <c r="G767" s="1">
        <f>NominalPrice!G767/Deflator!J767</f>
        <v>0</v>
      </c>
      <c r="H767" s="1">
        <f>NominalPrice!H767/Deflator!J767</f>
        <v>2.8096728085623954E-2</v>
      </c>
      <c r="I767" s="1"/>
      <c r="J767" s="1"/>
    </row>
    <row r="768" spans="1:10" x14ac:dyDescent="0.2">
      <c r="A768">
        <f t="shared" si="18"/>
        <v>2053</v>
      </c>
      <c r="B768">
        <f t="shared" si="19"/>
        <v>11</v>
      </c>
      <c r="C768" s="1">
        <f>NominalPrice!C768/Deflator!J768</f>
        <v>2.4043550808862162E-2</v>
      </c>
      <c r="D768" s="1">
        <f>NominalPrice!H768/Deflator!J768</f>
        <v>2.8430457779809709E-2</v>
      </c>
      <c r="E768" s="1">
        <f>NominalPrice!E768/Deflator!J768</f>
        <v>1.8042071975034248E-2</v>
      </c>
      <c r="F768" s="1">
        <f>NominalPrice!F768/Deflator!J768</f>
        <v>3.6112163510011085E-2</v>
      </c>
      <c r="G768" s="1">
        <f>NominalPrice!G768/Deflator!J768</f>
        <v>0</v>
      </c>
      <c r="H768" s="1">
        <f>NominalPrice!H768/Deflator!J768</f>
        <v>2.8430457779809709E-2</v>
      </c>
      <c r="I768" s="1"/>
      <c r="J768" s="1"/>
    </row>
    <row r="769" spans="1:28" x14ac:dyDescent="0.2">
      <c r="A769">
        <f t="shared" si="18"/>
        <v>2053</v>
      </c>
      <c r="B769">
        <f t="shared" si="19"/>
        <v>12</v>
      </c>
      <c r="C769" s="1">
        <f>NominalPrice!C769/Deflator!J769</f>
        <v>2.4023418647041231E-2</v>
      </c>
      <c r="D769" s="1">
        <f>NominalPrice!H769/Deflator!J769</f>
        <v>2.8356250874587239E-2</v>
      </c>
      <c r="E769" s="1">
        <f>NominalPrice!E769/Deflator!J769</f>
        <v>1.8119554062198416E-2</v>
      </c>
      <c r="F769" s="1">
        <f>NominalPrice!F769/Deflator!J769</f>
        <v>3.6210524630289023E-2</v>
      </c>
      <c r="G769" s="1">
        <f>NominalPrice!G769/Deflator!J769</f>
        <v>0</v>
      </c>
      <c r="H769" s="1">
        <f>NominalPrice!H769/Deflator!J769</f>
        <v>2.8356250874587239E-2</v>
      </c>
      <c r="I769" s="1"/>
      <c r="J769" s="1"/>
    </row>
    <row r="770" spans="1:28" x14ac:dyDescent="0.2">
      <c r="C770" s="1"/>
      <c r="D770" s="1"/>
      <c r="E770" s="1"/>
      <c r="F770" s="1"/>
      <c r="G770" s="1"/>
      <c r="H770" s="1"/>
      <c r="I770" s="1"/>
      <c r="J770" s="1"/>
    </row>
    <row r="773" spans="1:28" x14ac:dyDescent="0.2">
      <c r="U773" s="48"/>
    </row>
    <row r="774" spans="1:28" x14ac:dyDescent="0.2">
      <c r="K774" s="48" t="s">
        <v>204</v>
      </c>
    </row>
    <row r="776" spans="1:28" x14ac:dyDescent="0.2">
      <c r="C776" s="37" t="str">
        <f t="shared" ref="C776:H776" si="20">+C1</f>
        <v>PriceCom</v>
      </c>
      <c r="D776" s="37" t="str">
        <f t="shared" si="20"/>
        <v>PriceInd</v>
      </c>
      <c r="E776" s="37" t="str">
        <f t="shared" si="20"/>
        <v>PricePho</v>
      </c>
      <c r="F776" s="37" t="str">
        <f t="shared" si="20"/>
        <v>PriceRes</v>
      </c>
      <c r="G776" s="37" t="str">
        <f t="shared" si="20"/>
        <v>PriceSL</v>
      </c>
      <c r="H776" s="37" t="str">
        <f t="shared" si="20"/>
        <v>PriceSPA</v>
      </c>
      <c r="I776" s="37"/>
      <c r="K776" s="37" t="s">
        <v>11</v>
      </c>
      <c r="L776" s="37" t="s">
        <v>12</v>
      </c>
      <c r="M776" s="37" t="s">
        <v>13</v>
      </c>
      <c r="N776" s="37" t="s">
        <v>14</v>
      </c>
      <c r="O776" s="37" t="s">
        <v>15</v>
      </c>
      <c r="P776" s="37" t="s">
        <v>16</v>
      </c>
    </row>
    <row r="777" spans="1:28" x14ac:dyDescent="0.2">
      <c r="B777">
        <v>1990</v>
      </c>
      <c r="C777" s="1">
        <f t="shared" ref="C777:H777" si="21">((AVERAGE(C2:C13))*1000)/1000</f>
        <v>6.2696319300875367E-2</v>
      </c>
      <c r="D777" s="1">
        <f t="shared" si="21"/>
        <v>6.0521730170227606E-2</v>
      </c>
      <c r="E777" s="1">
        <f t="shared" si="21"/>
        <v>4.0291627677965076E-2</v>
      </c>
      <c r="F777" s="1">
        <f t="shared" si="21"/>
        <v>7.7517723002353545E-2</v>
      </c>
      <c r="G777" s="1">
        <f t="shared" si="21"/>
        <v>0.17838113470988579</v>
      </c>
      <c r="H777" s="1">
        <f t="shared" si="21"/>
        <v>6.0521730170227606E-2</v>
      </c>
      <c r="I777" s="35"/>
      <c r="J777">
        <v>1990</v>
      </c>
      <c r="K777" s="133">
        <f t="shared" ref="K777:P777" si="22">C777*1000</f>
        <v>62.696319300875366</v>
      </c>
      <c r="L777" s="133">
        <f t="shared" si="22"/>
        <v>60.521730170227606</v>
      </c>
      <c r="M777" s="133">
        <f t="shared" si="22"/>
        <v>40.291627677965074</v>
      </c>
      <c r="N777" s="133">
        <f t="shared" si="22"/>
        <v>77.517723002353549</v>
      </c>
      <c r="O777" s="133">
        <f t="shared" si="22"/>
        <v>178.3811347098858</v>
      </c>
      <c r="P777" s="133">
        <f t="shared" si="22"/>
        <v>60.521730170227606</v>
      </c>
      <c r="AB777" s="45" t="s">
        <v>353</v>
      </c>
    </row>
    <row r="778" spans="1:28" x14ac:dyDescent="0.2">
      <c r="B778">
        <f>+B777+1</f>
        <v>1991</v>
      </c>
      <c r="C778" s="1">
        <f t="shared" ref="C778:H778" si="23">((AVERAGE(C14:C25))*1000)/1000</f>
        <v>6.1554389776261653E-2</v>
      </c>
      <c r="D778" s="1">
        <f t="shared" si="23"/>
        <v>5.9801032483482952E-2</v>
      </c>
      <c r="E778" s="1">
        <f t="shared" si="23"/>
        <v>3.8312395822015143E-2</v>
      </c>
      <c r="F778" s="1">
        <f t="shared" si="23"/>
        <v>7.5778233702451972E-2</v>
      </c>
      <c r="G778" s="1">
        <f t="shared" si="23"/>
        <v>0.17600213047637095</v>
      </c>
      <c r="H778" s="1">
        <f t="shared" si="23"/>
        <v>5.9801032483482952E-2</v>
      </c>
      <c r="I778" s="35"/>
      <c r="J778">
        <v>1991</v>
      </c>
      <c r="K778" s="133">
        <f t="shared" ref="K778:K810" si="24">C778*1000</f>
        <v>61.554389776261651</v>
      </c>
      <c r="L778" s="133">
        <f t="shared" ref="L778:L810" si="25">D778*1000</f>
        <v>59.801032483482949</v>
      </c>
      <c r="M778" s="133">
        <f t="shared" ref="M778:M810" si="26">E778*1000</f>
        <v>38.312395822015141</v>
      </c>
      <c r="N778" s="133">
        <f t="shared" ref="N778:N810" si="27">F778*1000</f>
        <v>75.778233702451971</v>
      </c>
      <c r="O778" s="133">
        <f t="shared" ref="O778:O810" si="28">G778*1000</f>
        <v>176.00213047637095</v>
      </c>
      <c r="P778" s="133">
        <f t="shared" ref="P778:P810" si="29">H778*1000</f>
        <v>59.801032483482949</v>
      </c>
      <c r="Q778" s="133"/>
    </row>
    <row r="779" spans="1:28" x14ac:dyDescent="0.2">
      <c r="B779">
        <f t="shared" ref="B779:B820" si="30">+B778+1</f>
        <v>1992</v>
      </c>
      <c r="C779" s="1">
        <f t="shared" ref="C779:H779" si="31">((AVERAGE(C26:C37))*1000)/1000</f>
        <v>6.1039111819214391E-2</v>
      </c>
      <c r="D779" s="1">
        <f t="shared" si="31"/>
        <v>5.9408351432522544E-2</v>
      </c>
      <c r="E779" s="1">
        <f t="shared" si="31"/>
        <v>3.6288015886588247E-2</v>
      </c>
      <c r="F779" s="1">
        <f t="shared" si="31"/>
        <v>7.5006465095149383E-2</v>
      </c>
      <c r="G779" s="1">
        <f t="shared" si="31"/>
        <v>0.16992656574717269</v>
      </c>
      <c r="H779" s="1">
        <f t="shared" si="31"/>
        <v>5.9408351432522544E-2</v>
      </c>
      <c r="I779" s="35"/>
      <c r="J779">
        <v>1992</v>
      </c>
      <c r="K779" s="133">
        <f t="shared" si="24"/>
        <v>61.039111819214391</v>
      </c>
      <c r="L779" s="133">
        <f t="shared" si="25"/>
        <v>59.408351432522544</v>
      </c>
      <c r="M779" s="133">
        <f t="shared" si="26"/>
        <v>36.288015886588248</v>
      </c>
      <c r="N779" s="133">
        <f t="shared" si="27"/>
        <v>75.00646509514938</v>
      </c>
      <c r="O779" s="133">
        <f t="shared" si="28"/>
        <v>169.92656574717267</v>
      </c>
      <c r="P779" s="133">
        <f t="shared" si="29"/>
        <v>59.408351432522544</v>
      </c>
      <c r="Q779" s="133"/>
    </row>
    <row r="780" spans="1:28" x14ac:dyDescent="0.2">
      <c r="B780">
        <f t="shared" si="30"/>
        <v>1993</v>
      </c>
      <c r="C780" s="1">
        <f t="shared" ref="C780:H780" si="32">((AVERAGE(C38:C49))*1000)/1000</f>
        <v>5.9325000097443327E-2</v>
      </c>
      <c r="D780" s="1">
        <f t="shared" si="32"/>
        <v>5.7392563923467858E-2</v>
      </c>
      <c r="E780" s="1">
        <f t="shared" si="32"/>
        <v>3.6091857158800915E-2</v>
      </c>
      <c r="F780" s="1">
        <f t="shared" si="32"/>
        <v>7.3304430354341629E-2</v>
      </c>
      <c r="G780" s="1">
        <f t="shared" si="32"/>
        <v>0.1628745414905067</v>
      </c>
      <c r="H780" s="1">
        <f t="shared" si="32"/>
        <v>5.7392563923467858E-2</v>
      </c>
      <c r="I780" s="35"/>
      <c r="J780">
        <v>1993</v>
      </c>
      <c r="K780" s="133">
        <f t="shared" si="24"/>
        <v>59.325000097443329</v>
      </c>
      <c r="L780" s="133">
        <f t="shared" si="25"/>
        <v>57.392563923467861</v>
      </c>
      <c r="M780" s="133">
        <f t="shared" si="26"/>
        <v>36.091857158800913</v>
      </c>
      <c r="N780" s="133">
        <f t="shared" si="27"/>
        <v>73.304430354341633</v>
      </c>
      <c r="O780" s="133">
        <f t="shared" si="28"/>
        <v>162.87454149050672</v>
      </c>
      <c r="P780" s="133">
        <f t="shared" si="29"/>
        <v>57.392563923467861</v>
      </c>
      <c r="Q780" s="133"/>
    </row>
    <row r="781" spans="1:28" x14ac:dyDescent="0.2">
      <c r="B781">
        <f t="shared" si="30"/>
        <v>1994</v>
      </c>
      <c r="C781" s="1">
        <f t="shared" ref="C781:H781" si="33">((AVERAGE(C50:C61))*1000)/1000</f>
        <v>5.9444489375953619E-2</v>
      </c>
      <c r="D781" s="1">
        <f t="shared" si="33"/>
        <v>5.7462812706830929E-2</v>
      </c>
      <c r="E781" s="1">
        <f t="shared" si="33"/>
        <v>3.5949391202394022E-2</v>
      </c>
      <c r="F781" s="1">
        <f t="shared" si="33"/>
        <v>7.4595179145937454E-2</v>
      </c>
      <c r="G781" s="1">
        <f t="shared" si="33"/>
        <v>0.16412388124670058</v>
      </c>
      <c r="H781" s="1">
        <f t="shared" si="33"/>
        <v>5.7462812706830929E-2</v>
      </c>
      <c r="I781" s="35"/>
      <c r="J781">
        <v>1994</v>
      </c>
      <c r="K781" s="133">
        <f t="shared" si="24"/>
        <v>59.444489375953616</v>
      </c>
      <c r="L781" s="133">
        <f t="shared" si="25"/>
        <v>57.462812706830931</v>
      </c>
      <c r="M781" s="133">
        <f t="shared" si="26"/>
        <v>35.949391202394025</v>
      </c>
      <c r="N781" s="133">
        <f t="shared" si="27"/>
        <v>74.59517914593745</v>
      </c>
      <c r="O781" s="133">
        <f t="shared" si="28"/>
        <v>164.12388124670056</v>
      </c>
      <c r="P781" s="133">
        <f t="shared" si="29"/>
        <v>57.462812706830931</v>
      </c>
      <c r="Q781" s="133"/>
    </row>
    <row r="782" spans="1:28" x14ac:dyDescent="0.2">
      <c r="B782">
        <f t="shared" si="30"/>
        <v>1995</v>
      </c>
      <c r="C782" s="1">
        <f t="shared" ref="C782:H782" si="34">((AVERAGE(C62:C73))*1000)/1000</f>
        <v>5.6159631612905249E-2</v>
      </c>
      <c r="D782" s="1">
        <f t="shared" si="34"/>
        <v>5.4189870788839432E-2</v>
      </c>
      <c r="E782" s="1">
        <f t="shared" si="34"/>
        <v>3.3289100795677734E-2</v>
      </c>
      <c r="F782" s="1">
        <f t="shared" si="34"/>
        <v>6.9105085727770785E-2</v>
      </c>
      <c r="G782" s="1">
        <f t="shared" si="34"/>
        <v>0.1516228265540715</v>
      </c>
      <c r="H782" s="1">
        <f t="shared" si="34"/>
        <v>5.4189870788839432E-2</v>
      </c>
      <c r="I782" s="35"/>
      <c r="J782">
        <v>1995</v>
      </c>
      <c r="K782" s="133">
        <f t="shared" si="24"/>
        <v>56.159631612905251</v>
      </c>
      <c r="L782" s="133">
        <f t="shared" si="25"/>
        <v>54.189870788839436</v>
      </c>
      <c r="M782" s="133">
        <f t="shared" si="26"/>
        <v>33.289100795677733</v>
      </c>
      <c r="N782" s="133">
        <f t="shared" si="27"/>
        <v>69.105085727770785</v>
      </c>
      <c r="O782" s="133">
        <f t="shared" si="28"/>
        <v>151.62282655407151</v>
      </c>
      <c r="P782" s="133">
        <f t="shared" si="29"/>
        <v>54.189870788839436</v>
      </c>
      <c r="Q782" s="133"/>
    </row>
    <row r="783" spans="1:28" x14ac:dyDescent="0.2">
      <c r="B783">
        <f t="shared" si="30"/>
        <v>1996</v>
      </c>
      <c r="C783" s="1">
        <f t="shared" ref="C783:H783" si="35">((AVERAGE(C74:C85))*1000)/1000</f>
        <v>5.3906877084374888E-2</v>
      </c>
      <c r="D783" s="1">
        <f t="shared" si="35"/>
        <v>5.2021394317768012E-2</v>
      </c>
      <c r="E783" s="1">
        <f t="shared" si="35"/>
        <v>3.1830134651885209E-2</v>
      </c>
      <c r="F783" s="1">
        <f t="shared" si="35"/>
        <v>6.6197223786935142E-2</v>
      </c>
      <c r="G783" s="1">
        <f t="shared" si="35"/>
        <v>0.14507279995970843</v>
      </c>
      <c r="H783" s="1">
        <f t="shared" si="35"/>
        <v>5.2021394317768012E-2</v>
      </c>
      <c r="I783" s="35"/>
      <c r="J783">
        <v>1996</v>
      </c>
      <c r="K783" s="133">
        <f t="shared" si="24"/>
        <v>53.906877084374891</v>
      </c>
      <c r="L783" s="133">
        <f t="shared" si="25"/>
        <v>52.021394317768014</v>
      </c>
      <c r="M783" s="133">
        <f t="shared" si="26"/>
        <v>31.83013465188521</v>
      </c>
      <c r="N783" s="133">
        <f t="shared" si="27"/>
        <v>66.19722378693514</v>
      </c>
      <c r="O783" s="133">
        <f t="shared" si="28"/>
        <v>145.07279995970842</v>
      </c>
      <c r="P783" s="133">
        <f t="shared" si="29"/>
        <v>52.021394317768014</v>
      </c>
      <c r="Q783" s="133"/>
    </row>
    <row r="784" spans="1:28" x14ac:dyDescent="0.2">
      <c r="B784">
        <f t="shared" si="30"/>
        <v>1997</v>
      </c>
      <c r="C784" s="1">
        <f t="shared" ref="C784:H784" si="36">((AVERAGE(C86:C97))*1000)/1000</f>
        <v>5.1897516572134345E-2</v>
      </c>
      <c r="D784" s="1">
        <f t="shared" si="36"/>
        <v>5.028578495274267E-2</v>
      </c>
      <c r="E784" s="1">
        <f t="shared" si="36"/>
        <v>3.0952224638032235E-2</v>
      </c>
      <c r="F784" s="1">
        <f t="shared" si="36"/>
        <v>6.4188238372840364E-2</v>
      </c>
      <c r="G784" s="1">
        <f t="shared" si="36"/>
        <v>0.1405458025608764</v>
      </c>
      <c r="H784" s="1">
        <f t="shared" si="36"/>
        <v>5.028578495274267E-2</v>
      </c>
      <c r="I784" s="35"/>
      <c r="J784">
        <v>1997</v>
      </c>
      <c r="K784" s="133">
        <f t="shared" si="24"/>
        <v>51.897516572134343</v>
      </c>
      <c r="L784" s="133">
        <f t="shared" si="25"/>
        <v>50.285784952742667</v>
      </c>
      <c r="M784" s="133">
        <f t="shared" si="26"/>
        <v>30.952224638032234</v>
      </c>
      <c r="N784" s="133">
        <f t="shared" si="27"/>
        <v>64.18823837284036</v>
      </c>
      <c r="O784" s="133">
        <f t="shared" si="28"/>
        <v>140.54580256087641</v>
      </c>
      <c r="P784" s="133">
        <f t="shared" si="29"/>
        <v>50.285784952742667</v>
      </c>
      <c r="Q784" s="133"/>
    </row>
    <row r="785" spans="2:17" x14ac:dyDescent="0.2">
      <c r="B785">
        <f t="shared" si="30"/>
        <v>1998</v>
      </c>
      <c r="C785" s="1">
        <f t="shared" ref="C785:H785" si="37">((AVERAGE(C98:C109))*1000)/1000</f>
        <v>5.0712740604250441E-2</v>
      </c>
      <c r="D785" s="1">
        <f t="shared" si="37"/>
        <v>4.925697014733154E-2</v>
      </c>
      <c r="E785" s="1">
        <f t="shared" si="37"/>
        <v>3.0466640749470825E-2</v>
      </c>
      <c r="F785" s="1">
        <f t="shared" si="37"/>
        <v>6.2661240910064267E-2</v>
      </c>
      <c r="G785" s="1">
        <f t="shared" si="37"/>
        <v>0.13680565083405039</v>
      </c>
      <c r="H785" s="1">
        <f t="shared" si="37"/>
        <v>4.925697014733154E-2</v>
      </c>
      <c r="I785" s="35"/>
      <c r="J785">
        <v>1998</v>
      </c>
      <c r="K785" s="133">
        <f t="shared" si="24"/>
        <v>50.712740604250442</v>
      </c>
      <c r="L785" s="133">
        <f t="shared" si="25"/>
        <v>49.256970147331543</v>
      </c>
      <c r="M785" s="133">
        <f t="shared" si="26"/>
        <v>30.466640749470827</v>
      </c>
      <c r="N785" s="133">
        <f t="shared" si="27"/>
        <v>62.661240910064265</v>
      </c>
      <c r="O785" s="133">
        <f t="shared" si="28"/>
        <v>136.8056508340504</v>
      </c>
      <c r="P785" s="133">
        <f t="shared" si="29"/>
        <v>49.256970147331543</v>
      </c>
      <c r="Q785" s="133"/>
    </row>
    <row r="786" spans="2:17" x14ac:dyDescent="0.2">
      <c r="B786">
        <f t="shared" si="30"/>
        <v>1999</v>
      </c>
      <c r="C786" s="1">
        <f t="shared" ref="C786:H786" si="38">((AVERAGE(C110:C121))*1000)/1000</f>
        <v>4.9496458140161119E-2</v>
      </c>
      <c r="D786" s="1">
        <f t="shared" si="38"/>
        <v>4.8268100400100149E-2</v>
      </c>
      <c r="E786" s="1">
        <f t="shared" si="38"/>
        <v>3.4468779173914485E-2</v>
      </c>
      <c r="F786" s="1">
        <f t="shared" si="38"/>
        <v>6.1426863152034161E-2</v>
      </c>
      <c r="G786" s="1">
        <f t="shared" si="38"/>
        <v>0.13991080022934663</v>
      </c>
      <c r="H786" s="1">
        <f t="shared" si="38"/>
        <v>4.8268100400100149E-2</v>
      </c>
      <c r="I786" s="35"/>
      <c r="J786">
        <v>1999</v>
      </c>
      <c r="K786" s="133">
        <f t="shared" si="24"/>
        <v>49.496458140161117</v>
      </c>
      <c r="L786" s="133">
        <f t="shared" si="25"/>
        <v>48.268100400100145</v>
      </c>
      <c r="M786" s="133">
        <f t="shared" si="26"/>
        <v>34.468779173914484</v>
      </c>
      <c r="N786" s="133">
        <f t="shared" si="27"/>
        <v>61.426863152034159</v>
      </c>
      <c r="O786" s="133">
        <f t="shared" si="28"/>
        <v>139.91080022934662</v>
      </c>
      <c r="P786" s="133">
        <f t="shared" si="29"/>
        <v>48.268100400100145</v>
      </c>
      <c r="Q786" s="133"/>
    </row>
    <row r="787" spans="2:17" x14ac:dyDescent="0.2">
      <c r="B787">
        <f t="shared" si="30"/>
        <v>2000</v>
      </c>
      <c r="C787" s="1">
        <f t="shared" ref="C787:H787" si="39">((AVERAGE(C122:C133))*1000)/1000</f>
        <v>4.9692610859390841E-2</v>
      </c>
      <c r="D787" s="1">
        <f t="shared" si="39"/>
        <v>4.8472068090094585E-2</v>
      </c>
      <c r="E787" s="1">
        <f t="shared" si="39"/>
        <v>3.4516077742902829E-2</v>
      </c>
      <c r="F787" s="1">
        <f t="shared" si="39"/>
        <v>6.1090513886210854E-2</v>
      </c>
      <c r="G787" s="1">
        <f t="shared" si="39"/>
        <v>0.13691087548788933</v>
      </c>
      <c r="H787" s="1">
        <f t="shared" si="39"/>
        <v>4.8472068090094585E-2</v>
      </c>
      <c r="I787" s="35"/>
      <c r="J787">
        <v>2000</v>
      </c>
      <c r="K787" s="133">
        <f t="shared" si="24"/>
        <v>49.69261085939084</v>
      </c>
      <c r="L787" s="133">
        <f t="shared" si="25"/>
        <v>48.472068090094588</v>
      </c>
      <c r="M787" s="133">
        <f t="shared" si="26"/>
        <v>34.51607774290283</v>
      </c>
      <c r="N787" s="133">
        <f t="shared" si="27"/>
        <v>61.090513886210857</v>
      </c>
      <c r="O787" s="133">
        <f t="shared" si="28"/>
        <v>136.91087548788931</v>
      </c>
      <c r="P787" s="133">
        <f t="shared" si="29"/>
        <v>48.472068090094588</v>
      </c>
      <c r="Q787" s="133"/>
    </row>
    <row r="788" spans="2:17" x14ac:dyDescent="0.2">
      <c r="B788">
        <f t="shared" si="30"/>
        <v>2001</v>
      </c>
      <c r="C788" s="1">
        <f t="shared" ref="C788:H788" si="40">((AVERAGE(C134:C145))*1000)/1000</f>
        <v>5.1796082587011884E-2</v>
      </c>
      <c r="D788" s="1">
        <f t="shared" si="40"/>
        <v>5.078834392784351E-2</v>
      </c>
      <c r="E788" s="1">
        <f t="shared" si="40"/>
        <v>3.5549758512641777E-2</v>
      </c>
      <c r="F788" s="1">
        <f t="shared" si="40"/>
        <v>6.271596036472267E-2</v>
      </c>
      <c r="G788" s="1">
        <f t="shared" si="40"/>
        <v>0.1373741922679404</v>
      </c>
      <c r="H788" s="1">
        <f t="shared" si="40"/>
        <v>5.078834392784351E-2</v>
      </c>
      <c r="I788" s="35"/>
      <c r="J788">
        <v>2001</v>
      </c>
      <c r="K788" s="133">
        <f t="shared" si="24"/>
        <v>51.796082587011881</v>
      </c>
      <c r="L788" s="133">
        <f t="shared" si="25"/>
        <v>50.788343927843513</v>
      </c>
      <c r="M788" s="133">
        <f t="shared" si="26"/>
        <v>35.54975851264178</v>
      </c>
      <c r="N788" s="133">
        <f t="shared" si="27"/>
        <v>62.715960364722669</v>
      </c>
      <c r="O788" s="133">
        <f t="shared" si="28"/>
        <v>137.3741922679404</v>
      </c>
      <c r="P788" s="133">
        <f t="shared" si="29"/>
        <v>50.788343927843513</v>
      </c>
      <c r="Q788" s="133"/>
    </row>
    <row r="789" spans="2:17" x14ac:dyDescent="0.2">
      <c r="B789">
        <f t="shared" si="30"/>
        <v>2002</v>
      </c>
      <c r="C789" s="1">
        <f t="shared" ref="C789:H789" si="41">((AVERAGE(C146:C157))*1000)/1000</f>
        <v>5.5608000391508393E-2</v>
      </c>
      <c r="D789" s="1">
        <f t="shared" si="41"/>
        <v>5.4546530004159273E-2</v>
      </c>
      <c r="E789" s="1">
        <f t="shared" si="41"/>
        <v>3.7589733746959376E-2</v>
      </c>
      <c r="F789" s="1">
        <f t="shared" si="41"/>
        <v>6.6277373318439359E-2</v>
      </c>
      <c r="G789" s="1">
        <f t="shared" si="41"/>
        <v>0.13839563755298842</v>
      </c>
      <c r="H789" s="1">
        <f t="shared" si="41"/>
        <v>5.4546530004159273E-2</v>
      </c>
      <c r="I789" s="35"/>
      <c r="J789">
        <v>2002</v>
      </c>
      <c r="K789" s="133">
        <f t="shared" si="24"/>
        <v>55.608000391508391</v>
      </c>
      <c r="L789" s="133">
        <f t="shared" si="25"/>
        <v>54.546530004159273</v>
      </c>
      <c r="M789" s="133">
        <f t="shared" si="26"/>
        <v>37.589733746959375</v>
      </c>
      <c r="N789" s="133">
        <f t="shared" si="27"/>
        <v>66.277373318439359</v>
      </c>
      <c r="O789" s="133">
        <f t="shared" si="28"/>
        <v>138.39563755298843</v>
      </c>
      <c r="P789" s="133">
        <f t="shared" si="29"/>
        <v>54.546530004159273</v>
      </c>
      <c r="Q789" s="133"/>
    </row>
    <row r="790" spans="2:17" x14ac:dyDescent="0.2">
      <c r="B790">
        <f t="shared" si="30"/>
        <v>2003</v>
      </c>
      <c r="C790" s="1">
        <f t="shared" ref="C790:H790" si="42">((AVERAGE(C158:C169))*1000)/1000</f>
        <v>5.4381022650629489E-2</v>
      </c>
      <c r="D790" s="1">
        <f t="shared" si="42"/>
        <v>5.3106914297307288E-2</v>
      </c>
      <c r="E790" s="1">
        <f t="shared" si="42"/>
        <v>3.5537923248396046E-2</v>
      </c>
      <c r="F790" s="1">
        <f t="shared" si="42"/>
        <v>6.4351816008258997E-2</v>
      </c>
      <c r="G790" s="1">
        <f t="shared" si="42"/>
        <v>0.13668467512152721</v>
      </c>
      <c r="H790" s="1">
        <f t="shared" si="42"/>
        <v>5.3106914297307288E-2</v>
      </c>
      <c r="I790" s="35"/>
      <c r="J790">
        <v>2003</v>
      </c>
      <c r="K790" s="133">
        <f t="shared" si="24"/>
        <v>54.38102265062949</v>
      </c>
      <c r="L790" s="133">
        <f t="shared" si="25"/>
        <v>53.106914297307291</v>
      </c>
      <c r="M790" s="133">
        <f t="shared" si="26"/>
        <v>35.537923248396048</v>
      </c>
      <c r="N790" s="133">
        <f t="shared" si="27"/>
        <v>64.351816008258993</v>
      </c>
      <c r="O790" s="133">
        <f t="shared" si="28"/>
        <v>136.68467512152722</v>
      </c>
      <c r="P790" s="133">
        <f t="shared" si="29"/>
        <v>53.106914297307291</v>
      </c>
      <c r="Q790" s="133"/>
    </row>
    <row r="791" spans="2:17" x14ac:dyDescent="0.2">
      <c r="B791">
        <f t="shared" si="30"/>
        <v>2004</v>
      </c>
      <c r="C791" s="1">
        <f t="shared" ref="C791:H791" si="43">((AVERAGE(C170:C181))*1000)/1000</f>
        <v>5.6944451589539979E-2</v>
      </c>
      <c r="D791" s="1">
        <f t="shared" si="43"/>
        <v>5.571592129380102E-2</v>
      </c>
      <c r="E791" s="1">
        <f t="shared" si="43"/>
        <v>3.7963592781947116E-2</v>
      </c>
      <c r="F791" s="1">
        <f t="shared" si="43"/>
        <v>6.6874347387340216E-2</v>
      </c>
      <c r="G791" s="1">
        <f t="shared" si="43"/>
        <v>0.13836148285024907</v>
      </c>
      <c r="H791" s="1">
        <f t="shared" si="43"/>
        <v>5.571592129380102E-2</v>
      </c>
      <c r="I791" s="35"/>
      <c r="J791">
        <v>2004</v>
      </c>
      <c r="K791" s="133">
        <f t="shared" si="24"/>
        <v>56.94445158953998</v>
      </c>
      <c r="L791" s="133">
        <f t="shared" si="25"/>
        <v>55.715921293801017</v>
      </c>
      <c r="M791" s="133">
        <f t="shared" si="26"/>
        <v>37.963592781947114</v>
      </c>
      <c r="N791" s="133">
        <f t="shared" si="27"/>
        <v>66.874347387340222</v>
      </c>
      <c r="O791" s="133">
        <f t="shared" si="28"/>
        <v>138.36148285024908</v>
      </c>
      <c r="P791" s="133">
        <f t="shared" si="29"/>
        <v>55.715921293801017</v>
      </c>
      <c r="Q791" s="133"/>
    </row>
    <row r="792" spans="2:17" x14ac:dyDescent="0.2">
      <c r="B792">
        <f t="shared" si="30"/>
        <v>2005</v>
      </c>
      <c r="C792" s="1">
        <f t="shared" ref="C792:H792" si="44">((AVERAGE(C182:C193))*1000)/1000</f>
        <v>5.4074404702523567E-2</v>
      </c>
      <c r="D792" s="1">
        <f t="shared" si="44"/>
        <v>5.3003363519348999E-2</v>
      </c>
      <c r="E792" s="1">
        <f t="shared" si="44"/>
        <v>3.5933869928587527E-2</v>
      </c>
      <c r="F792" s="1">
        <f t="shared" si="44"/>
        <v>6.4093445962499593E-2</v>
      </c>
      <c r="G792" s="1">
        <f t="shared" si="44"/>
        <v>0.13130110204899173</v>
      </c>
      <c r="H792" s="1">
        <f t="shared" si="44"/>
        <v>5.3003363519348999E-2</v>
      </c>
      <c r="I792" s="35"/>
      <c r="J792">
        <v>2005</v>
      </c>
      <c r="K792" s="133">
        <f t="shared" si="24"/>
        <v>54.074404702523566</v>
      </c>
      <c r="L792" s="133">
        <f t="shared" si="25"/>
        <v>53.003363519349001</v>
      </c>
      <c r="M792" s="133">
        <f t="shared" si="26"/>
        <v>35.933869928587526</v>
      </c>
      <c r="N792" s="133">
        <f t="shared" si="27"/>
        <v>64.093445962499587</v>
      </c>
      <c r="O792" s="133">
        <f t="shared" si="28"/>
        <v>131.30110204899174</v>
      </c>
      <c r="P792" s="133">
        <f t="shared" si="29"/>
        <v>53.003363519349001</v>
      </c>
      <c r="Q792" s="133"/>
    </row>
    <row r="793" spans="2:17" x14ac:dyDescent="0.2">
      <c r="B793">
        <f t="shared" si="30"/>
        <v>2006</v>
      </c>
      <c r="C793" s="1">
        <f t="shared" ref="C793:H793" si="45">((AVERAGE(C194:C205))*1000)/1000</f>
        <v>5.9899342500605239E-2</v>
      </c>
      <c r="D793" s="1">
        <f t="shared" si="45"/>
        <v>5.8746161343855074E-2</v>
      </c>
      <c r="E793" s="1">
        <f t="shared" si="45"/>
        <v>4.1650093933240366E-2</v>
      </c>
      <c r="F793" s="1">
        <f t="shared" si="45"/>
        <v>6.9495890891991915E-2</v>
      </c>
      <c r="G793" s="1">
        <f t="shared" si="45"/>
        <v>0.134283893265044</v>
      </c>
      <c r="H793" s="1">
        <f t="shared" si="45"/>
        <v>5.8746161343855074E-2</v>
      </c>
      <c r="I793" s="35"/>
      <c r="J793">
        <v>2006</v>
      </c>
      <c r="K793" s="133">
        <f t="shared" si="24"/>
        <v>59.899342500605236</v>
      </c>
      <c r="L793" s="133">
        <f t="shared" si="25"/>
        <v>58.746161343855071</v>
      </c>
      <c r="M793" s="133">
        <f t="shared" si="26"/>
        <v>41.650093933240363</v>
      </c>
      <c r="N793" s="133">
        <f t="shared" si="27"/>
        <v>69.49589089199192</v>
      </c>
      <c r="O793" s="133">
        <f t="shared" si="28"/>
        <v>134.28389326504401</v>
      </c>
      <c r="P793" s="133">
        <f t="shared" si="29"/>
        <v>58.746161343855071</v>
      </c>
      <c r="Q793" s="133"/>
    </row>
    <row r="794" spans="2:17" x14ac:dyDescent="0.2">
      <c r="B794">
        <f t="shared" si="30"/>
        <v>2007</v>
      </c>
      <c r="C794" s="1">
        <f t="shared" ref="C794:H794" si="46">((AVERAGE(C206:C217))*1000)/1000</f>
        <v>6.1469256109164282E-2</v>
      </c>
      <c r="D794" s="1">
        <f t="shared" si="46"/>
        <v>5.999084466097037E-2</v>
      </c>
      <c r="E794" s="1">
        <f t="shared" si="46"/>
        <v>4.2722936622402667E-2</v>
      </c>
      <c r="F794" s="1">
        <f t="shared" si="46"/>
        <v>7.0693659530134165E-2</v>
      </c>
      <c r="G794" s="1">
        <f t="shared" si="46"/>
        <v>0.1314719310171997</v>
      </c>
      <c r="H794" s="1">
        <f t="shared" si="46"/>
        <v>5.999084466097037E-2</v>
      </c>
      <c r="I794" s="35"/>
      <c r="J794">
        <v>2007</v>
      </c>
      <c r="K794" s="133">
        <f t="shared" si="24"/>
        <v>61.469256109164284</v>
      </c>
      <c r="L794" s="133">
        <f t="shared" si="25"/>
        <v>59.990844660970367</v>
      </c>
      <c r="M794" s="133">
        <f t="shared" si="26"/>
        <v>42.722936622402671</v>
      </c>
      <c r="N794" s="133">
        <f t="shared" si="27"/>
        <v>70.69365953013417</v>
      </c>
      <c r="O794" s="133">
        <f t="shared" si="28"/>
        <v>131.47193101719969</v>
      </c>
      <c r="P794" s="133">
        <f t="shared" si="29"/>
        <v>59.990844660970367</v>
      </c>
      <c r="Q794" s="133"/>
    </row>
    <row r="795" spans="2:17" x14ac:dyDescent="0.2">
      <c r="B795">
        <f t="shared" si="30"/>
        <v>2008</v>
      </c>
      <c r="C795" s="1">
        <f t="shared" ref="C795:H795" si="47">((AVERAGE(C218:C229))*1000)/1000</f>
        <v>5.9216124133044119E-2</v>
      </c>
      <c r="D795" s="1">
        <f t="shared" si="47"/>
        <v>5.7405217391933487E-2</v>
      </c>
      <c r="E795" s="1">
        <f t="shared" si="47"/>
        <v>4.0384150798579925E-2</v>
      </c>
      <c r="F795" s="1">
        <f t="shared" si="47"/>
        <v>6.8167269522912577E-2</v>
      </c>
      <c r="G795" s="1">
        <f t="shared" si="47"/>
        <v>0.12661971233332997</v>
      </c>
      <c r="H795" s="1">
        <f t="shared" si="47"/>
        <v>5.7405217391933487E-2</v>
      </c>
      <c r="I795" s="35"/>
      <c r="J795">
        <v>2008</v>
      </c>
      <c r="K795" s="133">
        <f t="shared" si="24"/>
        <v>59.216124133044119</v>
      </c>
      <c r="L795" s="133">
        <f t="shared" si="25"/>
        <v>57.40521739193349</v>
      </c>
      <c r="M795" s="133">
        <f t="shared" si="26"/>
        <v>40.384150798579924</v>
      </c>
      <c r="N795" s="133">
        <f t="shared" si="27"/>
        <v>68.167269522912576</v>
      </c>
      <c r="O795" s="133">
        <f t="shared" si="28"/>
        <v>126.61971233332997</v>
      </c>
      <c r="P795" s="133">
        <f t="shared" si="29"/>
        <v>57.40521739193349</v>
      </c>
      <c r="Q795" s="133"/>
    </row>
    <row r="796" spans="2:17" x14ac:dyDescent="0.2">
      <c r="B796">
        <f t="shared" si="30"/>
        <v>2009</v>
      </c>
      <c r="C796" s="1">
        <f t="shared" ref="C796:H796" si="48">((AVERAGE(C230:C241))*1000)/1000</f>
        <v>6.5600404823051545E-2</v>
      </c>
      <c r="D796" s="1">
        <f t="shared" si="48"/>
        <v>6.340901572042211E-2</v>
      </c>
      <c r="E796" s="1">
        <f t="shared" si="48"/>
        <v>5.3286356301661335E-2</v>
      </c>
      <c r="F796" s="1">
        <f t="shared" si="48"/>
        <v>7.4584244827324092E-2</v>
      </c>
      <c r="G796" s="1">
        <f t="shared" si="48"/>
        <v>0.14132353004027612</v>
      </c>
      <c r="H796" s="1">
        <f t="shared" si="48"/>
        <v>6.340901572042211E-2</v>
      </c>
      <c r="I796" s="35"/>
      <c r="J796">
        <v>2009</v>
      </c>
      <c r="K796" s="133">
        <f t="shared" si="24"/>
        <v>65.600404823051548</v>
      </c>
      <c r="L796" s="133">
        <f t="shared" si="25"/>
        <v>63.409015720422111</v>
      </c>
      <c r="M796" s="133">
        <f t="shared" si="26"/>
        <v>53.286356301661336</v>
      </c>
      <c r="N796" s="133">
        <f t="shared" si="27"/>
        <v>74.584244827324099</v>
      </c>
      <c r="O796" s="133">
        <f t="shared" si="28"/>
        <v>141.32353004027613</v>
      </c>
      <c r="P796" s="133">
        <f t="shared" si="29"/>
        <v>63.409015720422111</v>
      </c>
      <c r="Q796" s="133"/>
    </row>
    <row r="797" spans="2:17" x14ac:dyDescent="0.2">
      <c r="B797">
        <f t="shared" si="30"/>
        <v>2010</v>
      </c>
      <c r="C797" s="1">
        <f t="shared" ref="C797:H797" si="49">((AVERAGE(C242:C253))*1000)/1000</f>
        <v>6.1060108422012017E-2</v>
      </c>
      <c r="D797" s="1">
        <f t="shared" si="49"/>
        <v>5.877087124355216E-2</v>
      </c>
      <c r="E797" s="1">
        <f t="shared" si="49"/>
        <v>5.1787050367175048E-2</v>
      </c>
      <c r="F797" s="1">
        <f t="shared" si="49"/>
        <v>6.9972707651219199E-2</v>
      </c>
      <c r="G797" s="1">
        <f t="shared" si="49"/>
        <v>0.1476909541090877</v>
      </c>
      <c r="H797" s="1">
        <f t="shared" si="49"/>
        <v>5.877087124355216E-2</v>
      </c>
      <c r="I797" s="35"/>
      <c r="J797">
        <v>2010</v>
      </c>
      <c r="K797" s="133">
        <f t="shared" si="24"/>
        <v>61.060108422012014</v>
      </c>
      <c r="L797" s="133">
        <f t="shared" si="25"/>
        <v>58.770871243552158</v>
      </c>
      <c r="M797" s="133">
        <f t="shared" si="26"/>
        <v>51.787050367175048</v>
      </c>
      <c r="N797" s="133">
        <f t="shared" si="27"/>
        <v>69.972707651219196</v>
      </c>
      <c r="O797" s="133">
        <f t="shared" si="28"/>
        <v>147.6909541090877</v>
      </c>
      <c r="P797" s="133">
        <f t="shared" si="29"/>
        <v>58.770871243552158</v>
      </c>
      <c r="Q797" s="133"/>
    </row>
    <row r="798" spans="2:17" x14ac:dyDescent="0.2">
      <c r="B798">
        <f t="shared" si="30"/>
        <v>2011</v>
      </c>
      <c r="C798" s="1">
        <f t="shared" ref="C798:H798" si="50">((AVERAGE(C254:C265))*1000)/1000</f>
        <v>5.6043094214808575E-2</v>
      </c>
      <c r="D798" s="1">
        <f t="shared" si="50"/>
        <v>5.3719175462381738E-2</v>
      </c>
      <c r="E798" s="1">
        <f t="shared" si="50"/>
        <v>4.8053874626286464E-2</v>
      </c>
      <c r="F798" s="1">
        <f t="shared" si="50"/>
        <v>6.4665914935889246E-2</v>
      </c>
      <c r="G798" s="1">
        <f t="shared" si="50"/>
        <v>0.14041205326847242</v>
      </c>
      <c r="H798" s="1">
        <f t="shared" si="50"/>
        <v>5.3719175462381738E-2</v>
      </c>
      <c r="I798" s="35"/>
      <c r="J798">
        <v>2011</v>
      </c>
      <c r="K798" s="133">
        <f t="shared" si="24"/>
        <v>56.043094214808576</v>
      </c>
      <c r="L798" s="133">
        <f t="shared" si="25"/>
        <v>53.719175462381735</v>
      </c>
      <c r="M798" s="133">
        <f t="shared" si="26"/>
        <v>48.053874626286465</v>
      </c>
      <c r="N798" s="133">
        <f t="shared" si="27"/>
        <v>64.665914935889248</v>
      </c>
      <c r="O798" s="133">
        <f t="shared" si="28"/>
        <v>140.41205326847242</v>
      </c>
      <c r="P798" s="133">
        <f t="shared" si="29"/>
        <v>53.719175462381735</v>
      </c>
      <c r="Q798" s="133"/>
    </row>
    <row r="799" spans="2:17" x14ac:dyDescent="0.2">
      <c r="B799">
        <f t="shared" si="30"/>
        <v>2012</v>
      </c>
      <c r="C799" s="1">
        <f t="shared" ref="C799:H799" si="51">((AVERAGE(C266:C277))*1000)/1000</f>
        <v>5.4997548124898515E-2</v>
      </c>
      <c r="D799" s="1">
        <f t="shared" si="51"/>
        <v>5.2451899004650172E-2</v>
      </c>
      <c r="E799" s="1">
        <f t="shared" si="51"/>
        <v>4.6008078596204295E-2</v>
      </c>
      <c r="F799" s="1">
        <f t="shared" si="51"/>
        <v>6.3404834480005487E-2</v>
      </c>
      <c r="G799" s="1">
        <f t="shared" si="51"/>
        <v>0.13800025791852988</v>
      </c>
      <c r="H799" s="1">
        <f t="shared" si="51"/>
        <v>5.2451899004650172E-2</v>
      </c>
      <c r="I799" s="35"/>
      <c r="J799">
        <v>2012</v>
      </c>
      <c r="K799" s="133">
        <f t="shared" si="24"/>
        <v>54.997548124898515</v>
      </c>
      <c r="L799" s="133">
        <f t="shared" si="25"/>
        <v>52.451899004650173</v>
      </c>
      <c r="M799" s="133">
        <f t="shared" si="26"/>
        <v>46.008078596204292</v>
      </c>
      <c r="N799" s="133">
        <f t="shared" si="27"/>
        <v>63.404834480005483</v>
      </c>
      <c r="O799" s="133">
        <f t="shared" si="28"/>
        <v>138.00025791852988</v>
      </c>
      <c r="P799" s="133">
        <f t="shared" si="29"/>
        <v>52.451899004650173</v>
      </c>
      <c r="Q799" s="133"/>
    </row>
    <row r="800" spans="2:17" x14ac:dyDescent="0.2">
      <c r="B800">
        <f t="shared" si="30"/>
        <v>2013</v>
      </c>
      <c r="C800" s="1">
        <f t="shared" ref="C800:H800" si="52">((AVERAGE(C278:C289))*1000)/1000</f>
        <v>5.2247059874163199E-2</v>
      </c>
      <c r="D800" s="1">
        <f t="shared" si="52"/>
        <v>4.953781503184488E-2</v>
      </c>
      <c r="E800" s="1">
        <f t="shared" si="52"/>
        <v>4.3963689370964835E-2</v>
      </c>
      <c r="F800" s="1">
        <f t="shared" si="52"/>
        <v>6.0578665757712952E-2</v>
      </c>
      <c r="G800" s="1">
        <f t="shared" si="52"/>
        <v>0.1339197547524853</v>
      </c>
      <c r="H800" s="1">
        <f t="shared" si="52"/>
        <v>4.953781503184488E-2</v>
      </c>
      <c r="I800" s="35"/>
      <c r="J800">
        <v>2013</v>
      </c>
      <c r="K800" s="133">
        <f t="shared" si="24"/>
        <v>52.247059874163199</v>
      </c>
      <c r="L800" s="133">
        <f t="shared" si="25"/>
        <v>49.537815031844879</v>
      </c>
      <c r="M800" s="133">
        <f t="shared" si="26"/>
        <v>43.963689370964836</v>
      </c>
      <c r="N800" s="133">
        <f t="shared" si="27"/>
        <v>60.578665757712955</v>
      </c>
      <c r="O800" s="133">
        <f t="shared" si="28"/>
        <v>133.91975475248529</v>
      </c>
      <c r="P800" s="133">
        <f t="shared" si="29"/>
        <v>49.537815031844879</v>
      </c>
      <c r="Q800" s="133"/>
    </row>
    <row r="801" spans="2:17" x14ac:dyDescent="0.2">
      <c r="B801">
        <f t="shared" si="30"/>
        <v>2014</v>
      </c>
      <c r="C801" s="1">
        <f t="shared" ref="C801:H801" si="53">((AVERAGE(C290:C301))*1000)/1000</f>
        <v>5.282660429952258E-2</v>
      </c>
      <c r="D801" s="1">
        <f t="shared" si="53"/>
        <v>5.0208319400280615E-2</v>
      </c>
      <c r="E801" s="1">
        <f t="shared" si="53"/>
        <v>4.3746160458356109E-2</v>
      </c>
      <c r="F801" s="1">
        <f t="shared" si="53"/>
        <v>6.2760356277161894E-2</v>
      </c>
      <c r="G801" s="1">
        <f t="shared" si="53"/>
        <v>0.13320014260148177</v>
      </c>
      <c r="H801" s="1">
        <f t="shared" si="53"/>
        <v>5.0208319400280615E-2</v>
      </c>
      <c r="I801" s="35"/>
      <c r="J801">
        <v>2014</v>
      </c>
      <c r="K801" s="133">
        <f t="shared" si="24"/>
        <v>52.826604299522579</v>
      </c>
      <c r="L801" s="133">
        <f t="shared" si="25"/>
        <v>50.208319400280615</v>
      </c>
      <c r="M801" s="133">
        <f t="shared" si="26"/>
        <v>43.746160458356108</v>
      </c>
      <c r="N801" s="133">
        <f t="shared" si="27"/>
        <v>62.760356277161897</v>
      </c>
      <c r="O801" s="133">
        <f t="shared" si="28"/>
        <v>133.20014260148179</v>
      </c>
      <c r="P801" s="133">
        <f t="shared" si="29"/>
        <v>50.208319400280615</v>
      </c>
      <c r="Q801" s="133"/>
    </row>
    <row r="802" spans="2:17" x14ac:dyDescent="0.2">
      <c r="B802">
        <f t="shared" si="30"/>
        <v>2015</v>
      </c>
      <c r="C802" s="1">
        <f t="shared" ref="C802:H802" si="54">((AVERAGE(C302:C313))*1000)/1000</f>
        <v>5.1895788411747301E-2</v>
      </c>
      <c r="D802" s="1">
        <f t="shared" si="54"/>
        <v>4.9666339898092597E-2</v>
      </c>
      <c r="E802" s="1">
        <f t="shared" si="54"/>
        <v>4.3740970242276501E-2</v>
      </c>
      <c r="F802" s="1">
        <f t="shared" si="54"/>
        <v>6.1891435592993253E-2</v>
      </c>
      <c r="G802" s="1">
        <f t="shared" si="54"/>
        <v>0.13237704140392978</v>
      </c>
      <c r="H802" s="1">
        <f t="shared" si="54"/>
        <v>4.9666339898092597E-2</v>
      </c>
      <c r="I802" s="35"/>
      <c r="J802">
        <v>2015</v>
      </c>
      <c r="K802" s="133">
        <f t="shared" si="24"/>
        <v>51.895788411747304</v>
      </c>
      <c r="L802" s="133">
        <f t="shared" si="25"/>
        <v>49.666339898092595</v>
      </c>
      <c r="M802" s="133">
        <f t="shared" si="26"/>
        <v>43.740970242276504</v>
      </c>
      <c r="N802" s="133">
        <f t="shared" si="27"/>
        <v>61.891435592993254</v>
      </c>
      <c r="O802" s="133">
        <f t="shared" si="28"/>
        <v>132.37704140392978</v>
      </c>
      <c r="P802" s="133">
        <f t="shared" si="29"/>
        <v>49.666339898092595</v>
      </c>
      <c r="Q802" s="133"/>
    </row>
    <row r="803" spans="2:17" x14ac:dyDescent="0.2">
      <c r="B803">
        <f t="shared" si="30"/>
        <v>2016</v>
      </c>
      <c r="C803" s="1">
        <f t="shared" ref="C803:H803" si="55">((AVERAGE(C314:C325))*1000)/1000</f>
        <v>4.9951642784954078E-2</v>
      </c>
      <c r="D803" s="1">
        <f t="shared" si="55"/>
        <v>4.7743215100127058E-2</v>
      </c>
      <c r="E803" s="1">
        <f t="shared" si="55"/>
        <v>4.251332742119935E-2</v>
      </c>
      <c r="F803" s="1">
        <f t="shared" si="55"/>
        <v>5.9930475105715815E-2</v>
      </c>
      <c r="G803" s="1">
        <f t="shared" si="55"/>
        <v>0.12881545881922013</v>
      </c>
      <c r="H803" s="1">
        <f t="shared" si="55"/>
        <v>4.7743215100127058E-2</v>
      </c>
      <c r="I803" s="35"/>
      <c r="J803">
        <v>2016</v>
      </c>
      <c r="K803" s="133">
        <f t="shared" si="24"/>
        <v>49.951642784954082</v>
      </c>
      <c r="L803" s="133">
        <f t="shared" si="25"/>
        <v>47.74321510012706</v>
      </c>
      <c r="M803" s="133">
        <f t="shared" si="26"/>
        <v>42.513327421199349</v>
      </c>
      <c r="N803" s="133">
        <f t="shared" si="27"/>
        <v>59.930475105715814</v>
      </c>
      <c r="O803" s="133">
        <f t="shared" si="28"/>
        <v>128.81545881922014</v>
      </c>
      <c r="P803" s="133">
        <f t="shared" si="29"/>
        <v>47.74321510012706</v>
      </c>
      <c r="Q803" s="133"/>
    </row>
    <row r="804" spans="2:17" x14ac:dyDescent="0.2">
      <c r="B804">
        <f t="shared" si="30"/>
        <v>2017</v>
      </c>
      <c r="C804" s="1">
        <f t="shared" ref="C804:H804" si="56">((AVERAGE(C326:C337))*1000)/1000</f>
        <v>4.7168407328912872E-2</v>
      </c>
      <c r="D804" s="1">
        <f t="shared" si="56"/>
        <v>4.9449590639776338E-2</v>
      </c>
      <c r="E804" s="1">
        <f t="shared" si="56"/>
        <v>3.7927260559706868E-2</v>
      </c>
      <c r="F804" s="1">
        <f t="shared" si="56"/>
        <v>5.801142800160905E-2</v>
      </c>
      <c r="G804" s="1">
        <f t="shared" si="56"/>
        <v>0</v>
      </c>
      <c r="H804" s="1">
        <f t="shared" si="56"/>
        <v>4.9449590639776338E-2</v>
      </c>
      <c r="I804" s="274"/>
      <c r="J804">
        <v>2017</v>
      </c>
      <c r="K804" s="275">
        <f t="shared" si="24"/>
        <v>47.16840732891287</v>
      </c>
      <c r="L804" s="275">
        <f t="shared" si="25"/>
        <v>49.449590639776339</v>
      </c>
      <c r="M804" s="275">
        <f t="shared" si="26"/>
        <v>37.927260559706866</v>
      </c>
      <c r="N804" s="275">
        <f t="shared" si="27"/>
        <v>58.011428001609048</v>
      </c>
      <c r="O804" s="275">
        <f t="shared" si="28"/>
        <v>0</v>
      </c>
      <c r="P804" s="275">
        <f t="shared" si="29"/>
        <v>49.449590639776339</v>
      </c>
    </row>
    <row r="805" spans="2:17" ht="13.5" thickBot="1" x14ac:dyDescent="0.25">
      <c r="B805">
        <f t="shared" si="30"/>
        <v>2018</v>
      </c>
      <c r="C805" s="21">
        <f t="shared" ref="C805:H805" si="57">((AVERAGE(C338:C349))*1000)/1000</f>
        <v>4.7108080057182783E-2</v>
      </c>
      <c r="D805" s="1">
        <f t="shared" si="57"/>
        <v>4.9148526009300413E-2</v>
      </c>
      <c r="E805" s="1">
        <f t="shared" si="57"/>
        <v>3.8025897833837433E-2</v>
      </c>
      <c r="F805" s="1">
        <f t="shared" si="57"/>
        <v>5.7560582269533422E-2</v>
      </c>
      <c r="G805" s="1">
        <f t="shared" si="57"/>
        <v>0</v>
      </c>
      <c r="H805" s="1">
        <f t="shared" si="57"/>
        <v>4.9148526009300413E-2</v>
      </c>
      <c r="I805" s="274"/>
      <c r="J805">
        <v>2018</v>
      </c>
      <c r="K805" s="275">
        <f t="shared" si="24"/>
        <v>47.108080057182782</v>
      </c>
      <c r="L805" s="275">
        <f t="shared" si="25"/>
        <v>49.148526009300411</v>
      </c>
      <c r="M805" s="275">
        <f t="shared" si="26"/>
        <v>38.025897833837433</v>
      </c>
      <c r="N805" s="275">
        <f t="shared" si="27"/>
        <v>57.56058226953342</v>
      </c>
      <c r="O805" s="275">
        <f t="shared" si="28"/>
        <v>0</v>
      </c>
      <c r="P805" s="275">
        <f t="shared" si="29"/>
        <v>49.148526009300411</v>
      </c>
    </row>
    <row r="806" spans="2:17" x14ac:dyDescent="0.2">
      <c r="B806">
        <f t="shared" si="30"/>
        <v>2019</v>
      </c>
      <c r="C806" s="1">
        <f t="shared" ref="C806:H806" si="58">((AVERAGE(C350:C361))*1000)/1000</f>
        <v>4.4986157534709525E-2</v>
      </c>
      <c r="D806" s="1">
        <f t="shared" si="58"/>
        <v>4.7211800359012353E-2</v>
      </c>
      <c r="E806" s="1">
        <f t="shared" si="58"/>
        <v>3.6256105748258903E-2</v>
      </c>
      <c r="F806" s="1">
        <f t="shared" si="58"/>
        <v>5.4472508652703949E-2</v>
      </c>
      <c r="G806" s="1">
        <f t="shared" si="58"/>
        <v>0</v>
      </c>
      <c r="H806" s="1">
        <f t="shared" si="58"/>
        <v>4.7211800359012353E-2</v>
      </c>
      <c r="I806" s="274"/>
      <c r="J806">
        <v>2019</v>
      </c>
      <c r="K806" s="275">
        <f t="shared" si="24"/>
        <v>44.986157534709527</v>
      </c>
      <c r="L806" s="275">
        <f t="shared" si="25"/>
        <v>47.211800359012351</v>
      </c>
      <c r="M806" s="275">
        <f t="shared" si="26"/>
        <v>36.256105748258904</v>
      </c>
      <c r="N806" s="275">
        <f t="shared" si="27"/>
        <v>54.472508652703951</v>
      </c>
      <c r="O806" s="275">
        <f t="shared" si="28"/>
        <v>0</v>
      </c>
      <c r="P806" s="275">
        <f t="shared" si="29"/>
        <v>47.211800359012351</v>
      </c>
    </row>
    <row r="807" spans="2:17" ht="13.5" thickBot="1" x14ac:dyDescent="0.25">
      <c r="B807" s="20">
        <f t="shared" si="30"/>
        <v>2020</v>
      </c>
      <c r="C807" s="21">
        <f t="shared" ref="C807:H807" si="59">((AVERAGE(C362:C373))*1000)/1000</f>
        <v>4.125913020685798E-2</v>
      </c>
      <c r="D807" s="21">
        <f t="shared" si="59"/>
        <v>4.3377681216564712E-2</v>
      </c>
      <c r="E807" s="21">
        <f t="shared" si="59"/>
        <v>3.2026024070531373E-2</v>
      </c>
      <c r="F807" s="21">
        <f t="shared" si="59"/>
        <v>4.9969697297856136E-2</v>
      </c>
      <c r="G807" s="21">
        <f t="shared" si="59"/>
        <v>0</v>
      </c>
      <c r="H807" s="21">
        <f t="shared" si="59"/>
        <v>4.3377681216564712E-2</v>
      </c>
      <c r="I807" s="276"/>
      <c r="J807" s="20">
        <v>2020</v>
      </c>
      <c r="K807" s="228">
        <f t="shared" si="24"/>
        <v>41.259130206857982</v>
      </c>
      <c r="L807" s="228">
        <f t="shared" si="25"/>
        <v>43.37768121656471</v>
      </c>
      <c r="M807" s="228">
        <f t="shared" si="26"/>
        <v>32.026024070531371</v>
      </c>
      <c r="N807" s="228">
        <f t="shared" si="27"/>
        <v>49.969697297856136</v>
      </c>
      <c r="O807" s="228">
        <f t="shared" si="28"/>
        <v>0</v>
      </c>
      <c r="P807" s="228">
        <f t="shared" si="29"/>
        <v>43.37768121656471</v>
      </c>
    </row>
    <row r="808" spans="2:17" x14ac:dyDescent="0.2">
      <c r="B808">
        <f t="shared" si="30"/>
        <v>2021</v>
      </c>
      <c r="C808" s="1">
        <f t="shared" ref="C808:H808" si="60">((AVERAGE(C374:C385))*1000)/1000</f>
        <v>4.6032600562949777E-2</v>
      </c>
      <c r="D808" s="1">
        <f t="shared" si="60"/>
        <v>4.8207462370853681E-2</v>
      </c>
      <c r="E808" s="1">
        <f t="shared" si="60"/>
        <v>3.5100499959646855E-2</v>
      </c>
      <c r="F808" s="1">
        <f t="shared" si="60"/>
        <v>5.4719946585745437E-2</v>
      </c>
      <c r="G808" s="1">
        <f t="shared" si="60"/>
        <v>0</v>
      </c>
      <c r="H808" s="1">
        <f t="shared" si="60"/>
        <v>4.8207462370853681E-2</v>
      </c>
      <c r="I808" s="36"/>
      <c r="J808">
        <v>2021</v>
      </c>
      <c r="K808" s="133">
        <f t="shared" si="24"/>
        <v>46.032600562949774</v>
      </c>
      <c r="L808" s="133">
        <f t="shared" si="25"/>
        <v>48.207462370853683</v>
      </c>
      <c r="M808" s="133">
        <f t="shared" si="26"/>
        <v>35.100499959646854</v>
      </c>
      <c r="N808" s="133">
        <f t="shared" si="27"/>
        <v>54.71994658574544</v>
      </c>
      <c r="O808" s="133">
        <f t="shared" si="28"/>
        <v>0</v>
      </c>
      <c r="P808" s="133">
        <f t="shared" si="29"/>
        <v>48.207462370853683</v>
      </c>
    </row>
    <row r="809" spans="2:17" x14ac:dyDescent="0.2">
      <c r="B809">
        <f t="shared" si="30"/>
        <v>2022</v>
      </c>
      <c r="C809" s="1">
        <f t="shared" ref="C809:H809" si="61">((AVERAGE(C386:C397))*1000)/1000</f>
        <v>4.5932500011594157E-2</v>
      </c>
      <c r="D809" s="1">
        <f t="shared" si="61"/>
        <v>4.8122662632219794E-2</v>
      </c>
      <c r="E809" s="1">
        <f t="shared" si="61"/>
        <v>3.2986111330276131E-2</v>
      </c>
      <c r="F809" s="1">
        <f t="shared" si="61"/>
        <v>5.9400189957903797E-2</v>
      </c>
      <c r="G809" s="1">
        <f t="shared" si="61"/>
        <v>0</v>
      </c>
      <c r="H809" s="1">
        <f t="shared" si="61"/>
        <v>4.8122662632219794E-2</v>
      </c>
      <c r="I809" s="36"/>
      <c r="J809">
        <v>2022</v>
      </c>
      <c r="K809" s="133">
        <f t="shared" si="24"/>
        <v>45.932500011594158</v>
      </c>
      <c r="L809" s="133">
        <f t="shared" si="25"/>
        <v>48.122662632219793</v>
      </c>
      <c r="M809" s="133">
        <f t="shared" si="26"/>
        <v>32.986111330276131</v>
      </c>
      <c r="N809" s="133">
        <f t="shared" si="27"/>
        <v>59.400189957903798</v>
      </c>
      <c r="O809" s="133">
        <f t="shared" si="28"/>
        <v>0</v>
      </c>
      <c r="P809" s="133">
        <f t="shared" si="29"/>
        <v>48.122662632219793</v>
      </c>
    </row>
    <row r="810" spans="2:17" x14ac:dyDescent="0.2">
      <c r="B810">
        <f t="shared" si="30"/>
        <v>2023</v>
      </c>
      <c r="C810" s="1">
        <f t="shared" ref="C810:H810" si="62">((AVERAGE(C398:C409))*1000)/1000</f>
        <v>5.1493223786565345E-2</v>
      </c>
      <c r="D810" s="1">
        <f t="shared" si="62"/>
        <v>5.3102281774080239E-2</v>
      </c>
      <c r="E810" s="1">
        <f t="shared" si="62"/>
        <v>4.001825050412177E-2</v>
      </c>
      <c r="F810" s="1">
        <f t="shared" si="62"/>
        <v>6.855772024401019E-2</v>
      </c>
      <c r="G810" s="1">
        <f t="shared" si="62"/>
        <v>0</v>
      </c>
      <c r="H810" s="1">
        <f t="shared" si="62"/>
        <v>5.3102281774080239E-2</v>
      </c>
      <c r="I810" s="36"/>
      <c r="J810">
        <v>2023</v>
      </c>
      <c r="K810" s="133">
        <f t="shared" si="24"/>
        <v>51.493223786565345</v>
      </c>
      <c r="L810" s="133">
        <f t="shared" si="25"/>
        <v>53.10228177408024</v>
      </c>
      <c r="M810" s="133">
        <f t="shared" si="26"/>
        <v>40.018250504121774</v>
      </c>
      <c r="N810" s="133">
        <f t="shared" si="27"/>
        <v>68.557720244010184</v>
      </c>
      <c r="O810" s="133">
        <f t="shared" si="28"/>
        <v>0</v>
      </c>
      <c r="P810" s="133">
        <f t="shared" si="29"/>
        <v>53.10228177408024</v>
      </c>
    </row>
    <row r="811" spans="2:17" x14ac:dyDescent="0.2">
      <c r="B811">
        <f t="shared" si="30"/>
        <v>2024</v>
      </c>
      <c r="C811" s="1">
        <f t="shared" ref="C811:H811" si="63">((AVERAGE(C410:C421))*1000)/1000</f>
        <v>5.0729721238627699E-2</v>
      </c>
      <c r="D811" s="1">
        <f t="shared" si="63"/>
        <v>5.2764249886328829E-2</v>
      </c>
      <c r="E811" s="1">
        <f t="shared" si="63"/>
        <v>4.1031339761057592E-2</v>
      </c>
      <c r="F811" s="1">
        <f t="shared" si="63"/>
        <v>6.7973242028410305E-2</v>
      </c>
      <c r="G811" s="1">
        <f t="shared" si="63"/>
        <v>0</v>
      </c>
      <c r="H811" s="1">
        <f t="shared" si="63"/>
        <v>5.2764249886328829E-2</v>
      </c>
      <c r="J811">
        <v>2024</v>
      </c>
      <c r="K811" s="133">
        <f t="shared" ref="K811:K820" si="64">C811*1000</f>
        <v>50.729721238627697</v>
      </c>
      <c r="L811" s="133">
        <f t="shared" ref="L811:L820" si="65">D811*1000</f>
        <v>52.764249886328827</v>
      </c>
      <c r="M811" s="133">
        <f t="shared" ref="M811:M820" si="66">E811*1000</f>
        <v>41.031339761057595</v>
      </c>
      <c r="N811" s="133">
        <f t="shared" ref="N811:N820" si="67">F811*1000</f>
        <v>67.973242028410311</v>
      </c>
      <c r="O811" s="133">
        <f t="shared" ref="O811:O820" si="68">G811*1000</f>
        <v>0</v>
      </c>
      <c r="P811" s="133">
        <f t="shared" ref="P811:P820" si="69">H811*1000</f>
        <v>52.764249886328827</v>
      </c>
    </row>
    <row r="812" spans="2:17" x14ac:dyDescent="0.2">
      <c r="B812">
        <f t="shared" si="30"/>
        <v>2025</v>
      </c>
      <c r="C812" s="1">
        <f t="shared" ref="C812:H812" si="70">((AVERAGE(C422:C433))*1000)/1000</f>
        <v>4.6980009604184331E-2</v>
      </c>
      <c r="D812" s="1">
        <f t="shared" si="70"/>
        <v>4.9479609625741695E-2</v>
      </c>
      <c r="E812" s="1">
        <f t="shared" si="70"/>
        <v>3.7071457112397004E-2</v>
      </c>
      <c r="F812" s="1">
        <f t="shared" si="70"/>
        <v>6.6401585920756859E-2</v>
      </c>
      <c r="G812" s="1">
        <f t="shared" si="70"/>
        <v>0</v>
      </c>
      <c r="H812" s="1">
        <f t="shared" si="70"/>
        <v>4.9479609625741695E-2</v>
      </c>
      <c r="J812">
        <v>2025</v>
      </c>
      <c r="K812" s="133">
        <f t="shared" si="64"/>
        <v>46.980009604184332</v>
      </c>
      <c r="L812" s="133">
        <f t="shared" si="65"/>
        <v>49.479609625741695</v>
      </c>
      <c r="M812" s="133">
        <f t="shared" si="66"/>
        <v>37.071457112397006</v>
      </c>
      <c r="N812" s="133">
        <f t="shared" si="67"/>
        <v>66.401585920756858</v>
      </c>
      <c r="O812" s="133">
        <f t="shared" si="68"/>
        <v>0</v>
      </c>
      <c r="P812" s="133">
        <f t="shared" si="69"/>
        <v>49.479609625741695</v>
      </c>
    </row>
    <row r="813" spans="2:17" x14ac:dyDescent="0.2">
      <c r="B813">
        <f t="shared" si="30"/>
        <v>2026</v>
      </c>
      <c r="C813" s="1">
        <f t="shared" ref="C813:H813" si="71">((AVERAGE(C434:C445))*1000)/1000</f>
        <v>4.5804729097577816E-2</v>
      </c>
      <c r="D813" s="1">
        <f t="shared" si="71"/>
        <v>4.8448025821146247E-2</v>
      </c>
      <c r="E813" s="1">
        <f t="shared" si="71"/>
        <v>3.5937448995475636E-2</v>
      </c>
      <c r="F813" s="1">
        <f t="shared" si="71"/>
        <v>6.4980728304646698E-2</v>
      </c>
      <c r="G813" s="1">
        <f t="shared" si="71"/>
        <v>0</v>
      </c>
      <c r="H813" s="1">
        <f t="shared" si="71"/>
        <v>4.8448025821146247E-2</v>
      </c>
      <c r="J813">
        <v>2026</v>
      </c>
      <c r="K813" s="133">
        <f t="shared" si="64"/>
        <v>45.80472909757782</v>
      </c>
      <c r="L813" s="133">
        <f t="shared" si="65"/>
        <v>48.448025821146246</v>
      </c>
      <c r="M813" s="133">
        <f t="shared" si="66"/>
        <v>35.937448995475634</v>
      </c>
      <c r="N813" s="133">
        <f t="shared" si="67"/>
        <v>64.980728304646703</v>
      </c>
      <c r="O813" s="133">
        <f t="shared" si="68"/>
        <v>0</v>
      </c>
      <c r="P813" s="133">
        <f t="shared" si="69"/>
        <v>48.448025821146246</v>
      </c>
    </row>
    <row r="814" spans="2:17" x14ac:dyDescent="0.2">
      <c r="B814">
        <f t="shared" si="30"/>
        <v>2027</v>
      </c>
      <c r="C814" s="1">
        <f t="shared" ref="C814:H814" si="72">((AVERAGE(C446:C457))*1000)/1000</f>
        <v>4.5037863405155087E-2</v>
      </c>
      <c r="D814" s="1">
        <f t="shared" si="72"/>
        <v>4.780818577809242E-2</v>
      </c>
      <c r="E814" s="1">
        <f t="shared" si="72"/>
        <v>3.5227916075723557E-2</v>
      </c>
      <c r="F814" s="1">
        <f t="shared" si="72"/>
        <v>6.3962067138920956E-2</v>
      </c>
      <c r="G814" s="1">
        <f t="shared" si="72"/>
        <v>0</v>
      </c>
      <c r="H814" s="1">
        <f t="shared" si="72"/>
        <v>4.780818577809242E-2</v>
      </c>
      <c r="J814">
        <v>2027</v>
      </c>
      <c r="K814" s="133">
        <f t="shared" si="64"/>
        <v>45.037863405155086</v>
      </c>
      <c r="L814" s="133">
        <f t="shared" si="65"/>
        <v>47.808185778092422</v>
      </c>
      <c r="M814" s="133">
        <f t="shared" si="66"/>
        <v>35.227916075723556</v>
      </c>
      <c r="N814" s="133">
        <f t="shared" si="67"/>
        <v>63.962067138920958</v>
      </c>
      <c r="O814" s="133">
        <f t="shared" si="68"/>
        <v>0</v>
      </c>
      <c r="P814" s="133">
        <f t="shared" si="69"/>
        <v>47.808185778092422</v>
      </c>
    </row>
    <row r="815" spans="2:17" x14ac:dyDescent="0.2">
      <c r="B815">
        <f t="shared" si="30"/>
        <v>2028</v>
      </c>
      <c r="C815" s="1">
        <f t="shared" ref="C815:H815" si="73">((AVERAGE(C458:C469))*1000)/1000</f>
        <v>4.4079738148363606E-2</v>
      </c>
      <c r="D815" s="1">
        <f t="shared" si="73"/>
        <v>4.6985082283138066E-2</v>
      </c>
      <c r="E815" s="1">
        <f t="shared" si="73"/>
        <v>3.4455711355227084E-2</v>
      </c>
      <c r="F815" s="1">
        <f t="shared" si="73"/>
        <v>6.2728166963522999E-2</v>
      </c>
      <c r="G815" s="1">
        <f t="shared" si="73"/>
        <v>0</v>
      </c>
      <c r="H815" s="1">
        <f t="shared" si="73"/>
        <v>4.6985082283138066E-2</v>
      </c>
      <c r="J815">
        <v>2028</v>
      </c>
      <c r="K815" s="133">
        <f t="shared" si="64"/>
        <v>44.079738148363603</v>
      </c>
      <c r="L815" s="133">
        <f t="shared" si="65"/>
        <v>46.985082283138063</v>
      </c>
      <c r="M815" s="133">
        <f t="shared" si="66"/>
        <v>34.455711355227081</v>
      </c>
      <c r="N815" s="133">
        <f t="shared" si="67"/>
        <v>62.728166963523002</v>
      </c>
      <c r="O815" s="133">
        <f t="shared" si="68"/>
        <v>0</v>
      </c>
      <c r="P815" s="133">
        <f t="shared" si="69"/>
        <v>46.985082283138063</v>
      </c>
    </row>
    <row r="816" spans="2:17" x14ac:dyDescent="0.2">
      <c r="B816">
        <f t="shared" si="30"/>
        <v>2029</v>
      </c>
      <c r="C816" s="1">
        <f t="shared" ref="C816:H816" si="74">((AVERAGE(C470:C481))*1000)/1000</f>
        <v>4.3122952715699214E-2</v>
      </c>
      <c r="D816" s="1">
        <f t="shared" si="74"/>
        <v>4.6155765633350165E-2</v>
      </c>
      <c r="E816" s="1">
        <f t="shared" si="74"/>
        <v>3.3685734798099387E-2</v>
      </c>
      <c r="F816" s="1">
        <f t="shared" si="74"/>
        <v>6.1490966735450396E-2</v>
      </c>
      <c r="G816" s="1">
        <f t="shared" si="74"/>
        <v>0</v>
      </c>
      <c r="H816" s="1">
        <f t="shared" si="74"/>
        <v>4.6155765633350165E-2</v>
      </c>
      <c r="J816">
        <v>2029</v>
      </c>
      <c r="K816" s="133">
        <f t="shared" si="64"/>
        <v>43.122952715699213</v>
      </c>
      <c r="L816" s="133">
        <f t="shared" si="65"/>
        <v>46.155765633350164</v>
      </c>
      <c r="M816" s="133">
        <f t="shared" si="66"/>
        <v>33.685734798099389</v>
      </c>
      <c r="N816" s="133">
        <f t="shared" si="67"/>
        <v>61.490966735450399</v>
      </c>
      <c r="O816" s="133">
        <f t="shared" si="68"/>
        <v>0</v>
      </c>
      <c r="P816" s="133">
        <f t="shared" si="69"/>
        <v>46.155765633350164</v>
      </c>
    </row>
    <row r="817" spans="2:16" x14ac:dyDescent="0.2">
      <c r="B817">
        <f t="shared" si="30"/>
        <v>2030</v>
      </c>
      <c r="C817" s="1">
        <f t="shared" ref="C817:H817" si="75">((AVERAGE(C482:C493))*1000)/1000</f>
        <v>4.2185763981859435E-2</v>
      </c>
      <c r="D817" s="1">
        <f t="shared" si="75"/>
        <v>4.5339828683550881E-2</v>
      </c>
      <c r="E817" s="1">
        <f t="shared" si="75"/>
        <v>3.2932018963424077E-2</v>
      </c>
      <c r="F817" s="1">
        <f t="shared" si="75"/>
        <v>6.0276486697233365E-2</v>
      </c>
      <c r="G817" s="1">
        <f t="shared" si="75"/>
        <v>0</v>
      </c>
      <c r="H817" s="1">
        <f t="shared" si="75"/>
        <v>4.5339828683550881E-2</v>
      </c>
      <c r="J817">
        <v>2030</v>
      </c>
      <c r="K817" s="133">
        <f t="shared" si="64"/>
        <v>42.185763981859438</v>
      </c>
      <c r="L817" s="133">
        <f t="shared" si="65"/>
        <v>45.339828683550884</v>
      </c>
      <c r="M817" s="133">
        <f t="shared" si="66"/>
        <v>32.932018963424078</v>
      </c>
      <c r="N817" s="133">
        <f t="shared" si="67"/>
        <v>60.276486697233366</v>
      </c>
      <c r="O817" s="133">
        <f t="shared" si="68"/>
        <v>0</v>
      </c>
      <c r="P817" s="133">
        <f t="shared" si="69"/>
        <v>45.339828683550884</v>
      </c>
    </row>
    <row r="818" spans="2:16" x14ac:dyDescent="0.2">
      <c r="B818">
        <f t="shared" si="30"/>
        <v>2031</v>
      </c>
      <c r="C818" s="1">
        <f t="shared" ref="C818:H818" si="76">((AVERAGE(C494:C505))*1000)/1000</f>
        <v>4.1271895398740731E-2</v>
      </c>
      <c r="D818" s="1">
        <f t="shared" si="76"/>
        <v>4.4541501306729146E-2</v>
      </c>
      <c r="E818" s="1">
        <f t="shared" si="76"/>
        <v>3.2197517446238548E-2</v>
      </c>
      <c r="F818" s="1">
        <f t="shared" si="76"/>
        <v>5.9090234249054324E-2</v>
      </c>
      <c r="G818" s="1">
        <f t="shared" si="76"/>
        <v>0</v>
      </c>
      <c r="H818" s="1">
        <f t="shared" si="76"/>
        <v>4.4541501306729146E-2</v>
      </c>
      <c r="J818">
        <v>2031</v>
      </c>
      <c r="K818" s="133">
        <f t="shared" si="64"/>
        <v>41.271895398740732</v>
      </c>
      <c r="L818" s="133">
        <f t="shared" si="65"/>
        <v>44.541501306729145</v>
      </c>
      <c r="M818" s="133">
        <f t="shared" si="66"/>
        <v>32.19751744623855</v>
      </c>
      <c r="N818" s="133">
        <f t="shared" si="67"/>
        <v>59.090234249054326</v>
      </c>
      <c r="O818" s="133">
        <f t="shared" si="68"/>
        <v>0</v>
      </c>
      <c r="P818" s="133">
        <f t="shared" si="69"/>
        <v>44.541501306729145</v>
      </c>
    </row>
    <row r="819" spans="2:16" x14ac:dyDescent="0.2">
      <c r="B819">
        <f t="shared" si="30"/>
        <v>2032</v>
      </c>
      <c r="C819" s="1">
        <f t="shared" ref="C819:H819" si="77">((AVERAGE(C506:C517))*1000)/1000</f>
        <v>4.0384527430605784E-2</v>
      </c>
      <c r="D819" s="1">
        <f t="shared" si="77"/>
        <v>4.376449641343564E-2</v>
      </c>
      <c r="E819" s="1">
        <f t="shared" si="77"/>
        <v>3.1484614086730603E-2</v>
      </c>
      <c r="F819" s="1">
        <f t="shared" si="77"/>
        <v>5.7936932886206056E-2</v>
      </c>
      <c r="G819" s="1">
        <f t="shared" si="77"/>
        <v>0</v>
      </c>
      <c r="H819" s="1">
        <f t="shared" si="77"/>
        <v>4.376449641343564E-2</v>
      </c>
      <c r="J819">
        <v>2032</v>
      </c>
      <c r="K819" s="133">
        <f t="shared" si="64"/>
        <v>40.384527430605786</v>
      </c>
      <c r="L819" s="133">
        <f t="shared" si="65"/>
        <v>43.764496413435637</v>
      </c>
      <c r="M819" s="133">
        <f t="shared" si="66"/>
        <v>31.484614086730602</v>
      </c>
      <c r="N819" s="133">
        <f t="shared" si="67"/>
        <v>57.936932886206058</v>
      </c>
      <c r="O819" s="133">
        <f t="shared" si="68"/>
        <v>0</v>
      </c>
      <c r="P819" s="133">
        <f t="shared" si="69"/>
        <v>43.764496413435637</v>
      </c>
    </row>
    <row r="820" spans="2:16" x14ac:dyDescent="0.2">
      <c r="B820">
        <f t="shared" si="30"/>
        <v>2033</v>
      </c>
      <c r="C820" s="1">
        <f t="shared" ref="C820:H820" si="78">((AVERAGE(C518:C529))*1000)/1000</f>
        <v>3.9505350960258249E-2</v>
      </c>
      <c r="D820" s="1">
        <f t="shared" si="78"/>
        <v>4.2989198805333396E-2</v>
      </c>
      <c r="E820" s="1">
        <f t="shared" si="78"/>
        <v>3.0778962458107198E-2</v>
      </c>
      <c r="F820" s="1">
        <f t="shared" si="78"/>
        <v>5.6790476552281782E-2</v>
      </c>
      <c r="G820" s="1">
        <f t="shared" si="78"/>
        <v>0</v>
      </c>
      <c r="H820" s="1">
        <f t="shared" si="78"/>
        <v>4.2989198805333396E-2</v>
      </c>
      <c r="J820">
        <v>2033</v>
      </c>
      <c r="K820" s="133">
        <f t="shared" si="64"/>
        <v>39.505350960258248</v>
      </c>
      <c r="L820" s="133">
        <f t="shared" si="65"/>
        <v>42.989198805333395</v>
      </c>
      <c r="M820" s="133">
        <f t="shared" si="66"/>
        <v>30.778962458107198</v>
      </c>
      <c r="N820" s="133">
        <f t="shared" si="67"/>
        <v>56.790476552281781</v>
      </c>
      <c r="O820" s="133">
        <f t="shared" si="68"/>
        <v>0</v>
      </c>
      <c r="P820" s="133">
        <f t="shared" si="69"/>
        <v>42.989198805333395</v>
      </c>
    </row>
    <row r="821" spans="2:16" x14ac:dyDescent="0.2">
      <c r="C821" s="1"/>
      <c r="D821" s="1"/>
      <c r="E821" s="1"/>
      <c r="F821" s="1"/>
      <c r="G821" s="1"/>
      <c r="H821" s="1"/>
      <c r="K821" s="133"/>
      <c r="L821" s="133"/>
      <c r="M821" s="133"/>
      <c r="N821" s="133"/>
      <c r="O821" s="133"/>
      <c r="P821" s="133"/>
    </row>
    <row r="822" spans="2:16" x14ac:dyDescent="0.2">
      <c r="D822" s="64"/>
      <c r="E822" s="64"/>
      <c r="F822" s="64"/>
      <c r="G822" s="64"/>
      <c r="H822" s="64"/>
      <c r="K822" s="133"/>
      <c r="L822" s="133"/>
      <c r="M822" s="133"/>
      <c r="N822" s="133"/>
      <c r="O822" s="133"/>
      <c r="P822" s="133"/>
    </row>
    <row r="823" spans="2:16" x14ac:dyDescent="0.2">
      <c r="B823">
        <f>+B796</f>
        <v>2009</v>
      </c>
      <c r="C823" s="65">
        <f t="shared" ref="C823:H824" si="79">+C796/C795-1</f>
        <v>0.10781321444921854</v>
      </c>
      <c r="D823" s="65">
        <f t="shared" si="79"/>
        <v>0.10458628329020603</v>
      </c>
      <c r="E823" s="65">
        <f t="shared" si="79"/>
        <v>0.31948685927388887</v>
      </c>
      <c r="F823" s="65">
        <f t="shared" si="79"/>
        <v>9.4135724510054253E-2</v>
      </c>
      <c r="G823" s="65">
        <f t="shared" si="79"/>
        <v>0.1161258182946896</v>
      </c>
      <c r="H823" s="65">
        <f t="shared" si="79"/>
        <v>0.10458628329020603</v>
      </c>
      <c r="K823" s="133"/>
      <c r="L823" s="133"/>
      <c r="M823" s="133"/>
      <c r="N823" s="133"/>
      <c r="O823" s="133"/>
      <c r="P823" s="133"/>
    </row>
    <row r="824" spans="2:16" x14ac:dyDescent="0.2">
      <c r="B824">
        <f t="shared" ref="B824:B847" si="80">+B797</f>
        <v>2010</v>
      </c>
      <c r="C824" s="65">
        <f t="shared" si="79"/>
        <v>-6.9211408272347952E-2</v>
      </c>
      <c r="D824" s="65">
        <f t="shared" si="79"/>
        <v>-7.3146451244726518E-2</v>
      </c>
      <c r="E824" s="65">
        <f t="shared" si="79"/>
        <v>-2.8136769682627794E-2</v>
      </c>
      <c r="F824" s="65">
        <f t="shared" si="79"/>
        <v>-6.182991041581809E-2</v>
      </c>
      <c r="G824" s="65">
        <f t="shared" si="79"/>
        <v>4.5055653980599741E-2</v>
      </c>
      <c r="H824" s="65">
        <f t="shared" si="79"/>
        <v>-7.3146451244726518E-2</v>
      </c>
      <c r="K824" s="133"/>
      <c r="L824" s="133"/>
      <c r="M824" s="133"/>
      <c r="N824" s="133"/>
      <c r="O824" s="133"/>
      <c r="P824" s="133"/>
    </row>
    <row r="825" spans="2:16" x14ac:dyDescent="0.2">
      <c r="B825">
        <f t="shared" si="80"/>
        <v>2011</v>
      </c>
      <c r="C825" s="65">
        <f t="shared" ref="C825:H825" si="81">+C798/C797-1</f>
        <v>-8.2165170302822776E-2</v>
      </c>
      <c r="D825" s="65">
        <f t="shared" si="81"/>
        <v>-8.5955774932035767E-2</v>
      </c>
      <c r="E825" s="65">
        <f t="shared" si="81"/>
        <v>-7.2087050998657309E-2</v>
      </c>
      <c r="F825" s="65">
        <f t="shared" si="81"/>
        <v>-7.5840894163790251E-2</v>
      </c>
      <c r="G825" s="65">
        <f t="shared" si="81"/>
        <v>-4.9284676130123217E-2</v>
      </c>
      <c r="H825" s="65">
        <f t="shared" si="81"/>
        <v>-8.5955774932035767E-2</v>
      </c>
    </row>
    <row r="826" spans="2:16" x14ac:dyDescent="0.2">
      <c r="B826">
        <f t="shared" si="80"/>
        <v>2012</v>
      </c>
      <c r="C826" s="65">
        <f t="shared" ref="C826:H826" si="82">+C799/C798-1</f>
        <v>-1.8656109277310207E-2</v>
      </c>
      <c r="D826" s="65">
        <f t="shared" si="82"/>
        <v>-2.3590765249533852E-2</v>
      </c>
      <c r="E826" s="65">
        <f t="shared" si="82"/>
        <v>-4.2572967237132553E-2</v>
      </c>
      <c r="F826" s="65">
        <f t="shared" si="82"/>
        <v>-1.9501470861952752E-2</v>
      </c>
      <c r="G826" s="65">
        <f t="shared" si="82"/>
        <v>-1.7176554959502766E-2</v>
      </c>
      <c r="H826" s="65">
        <f t="shared" si="82"/>
        <v>-2.3590765249533852E-2</v>
      </c>
    </row>
    <row r="827" spans="2:16" x14ac:dyDescent="0.2">
      <c r="B827">
        <f t="shared" si="80"/>
        <v>2013</v>
      </c>
      <c r="C827" s="65">
        <f t="shared" ref="C827:H827" si="83">+C800/C799-1</f>
        <v>-5.001110675859588E-2</v>
      </c>
      <c r="D827" s="65">
        <f t="shared" si="83"/>
        <v>-5.5557263475759844E-2</v>
      </c>
      <c r="E827" s="65">
        <f t="shared" si="83"/>
        <v>-4.4435440201324172E-2</v>
      </c>
      <c r="F827" s="65">
        <f t="shared" si="83"/>
        <v>-4.4573394843949288E-2</v>
      </c>
      <c r="G827" s="65">
        <f t="shared" si="83"/>
        <v>-2.9568808258703116E-2</v>
      </c>
      <c r="H827" s="65">
        <f t="shared" si="83"/>
        <v>-5.5557263475759844E-2</v>
      </c>
    </row>
    <row r="828" spans="2:16" x14ac:dyDescent="0.2">
      <c r="B828">
        <f t="shared" si="80"/>
        <v>2014</v>
      </c>
      <c r="C828" s="65">
        <f t="shared" ref="C828:H828" si="84">+C801/C800-1</f>
        <v>1.1092383509334613E-2</v>
      </c>
      <c r="D828" s="65">
        <f t="shared" si="84"/>
        <v>1.3535202713416128E-2</v>
      </c>
      <c r="E828" s="65">
        <f t="shared" si="84"/>
        <v>-4.9479221539671103E-3</v>
      </c>
      <c r="F828" s="65">
        <f t="shared" si="84"/>
        <v>3.6014172517016219E-2</v>
      </c>
      <c r="G828" s="65">
        <f t="shared" si="84"/>
        <v>-5.3734578019017931E-3</v>
      </c>
      <c r="H828" s="65">
        <f t="shared" si="84"/>
        <v>1.3535202713416128E-2</v>
      </c>
    </row>
    <row r="829" spans="2:16" x14ac:dyDescent="0.2">
      <c r="B829">
        <f t="shared" si="80"/>
        <v>2015</v>
      </c>
      <c r="C829" s="65">
        <f t="shared" ref="C829:H829" si="85">+C802/C801-1</f>
        <v>-1.7620210500331024E-2</v>
      </c>
      <c r="D829" s="65">
        <f t="shared" si="85"/>
        <v>-1.079461548726901E-2</v>
      </c>
      <c r="E829" s="65">
        <f t="shared" si="85"/>
        <v>-1.1864392269467228E-4</v>
      </c>
      <c r="F829" s="65">
        <f t="shared" si="85"/>
        <v>-1.384505658845081E-2</v>
      </c>
      <c r="G829" s="65">
        <f t="shared" si="85"/>
        <v>-6.1794318044734453E-3</v>
      </c>
      <c r="H829" s="65">
        <f t="shared" si="85"/>
        <v>-1.079461548726901E-2</v>
      </c>
    </row>
    <row r="830" spans="2:16" x14ac:dyDescent="0.2">
      <c r="B830">
        <f t="shared" si="80"/>
        <v>2016</v>
      </c>
      <c r="C830" s="171">
        <f t="shared" ref="C830:H830" si="86">+C803/C802-1</f>
        <v>-3.7462493321580248E-2</v>
      </c>
      <c r="D830" s="171">
        <f t="shared" si="86"/>
        <v>-3.8720888269831888E-2</v>
      </c>
      <c r="E830" s="171">
        <f t="shared" si="86"/>
        <v>-2.8066200047172529E-2</v>
      </c>
      <c r="F830" s="171">
        <f t="shared" si="86"/>
        <v>-3.1683874650654253E-2</v>
      </c>
      <c r="G830" s="171">
        <f t="shared" si="86"/>
        <v>-2.6904835966547913E-2</v>
      </c>
      <c r="H830" s="171">
        <f t="shared" si="86"/>
        <v>-3.8720888269831888E-2</v>
      </c>
    </row>
    <row r="831" spans="2:16" x14ac:dyDescent="0.2">
      <c r="B831">
        <f t="shared" si="80"/>
        <v>2017</v>
      </c>
      <c r="C831" s="171">
        <f t="shared" ref="C831:H831" si="87">+C804/C803-1</f>
        <v>-5.5718597044410845E-2</v>
      </c>
      <c r="D831" s="171">
        <f t="shared" si="87"/>
        <v>3.5740691867329533E-2</v>
      </c>
      <c r="E831" s="171">
        <f t="shared" si="87"/>
        <v>-0.10787362786394439</v>
      </c>
      <c r="F831" s="171">
        <f t="shared" si="87"/>
        <v>-3.2021222937439031E-2</v>
      </c>
      <c r="G831" s="171"/>
      <c r="H831" s="171">
        <f t="shared" si="87"/>
        <v>3.5740691867329533E-2</v>
      </c>
    </row>
    <row r="832" spans="2:16" x14ac:dyDescent="0.2">
      <c r="B832">
        <f t="shared" si="80"/>
        <v>2018</v>
      </c>
      <c r="C832" s="171">
        <f t="shared" ref="C832:H832" si="88">+C805/C804-1</f>
        <v>-1.2789762289283635E-3</v>
      </c>
      <c r="D832" s="171">
        <f t="shared" si="88"/>
        <v>-6.0883139087860583E-3</v>
      </c>
      <c r="E832" s="171">
        <f t="shared" si="88"/>
        <v>2.6006959815958464E-3</v>
      </c>
      <c r="F832" s="171">
        <f t="shared" si="88"/>
        <v>-7.7716709897767133E-3</v>
      </c>
      <c r="G832" s="171"/>
      <c r="H832" s="171">
        <f t="shared" si="88"/>
        <v>-6.0883139087860583E-3</v>
      </c>
    </row>
    <row r="833" spans="2:9" x14ac:dyDescent="0.2">
      <c r="B833">
        <f t="shared" si="80"/>
        <v>2019</v>
      </c>
      <c r="C833" s="171">
        <f t="shared" ref="C833:H833" si="89">+C806/C805-1</f>
        <v>-4.5043706300437858E-2</v>
      </c>
      <c r="D833" s="171">
        <f t="shared" si="89"/>
        <v>-3.9405569353627601E-2</v>
      </c>
      <c r="E833" s="171">
        <f t="shared" si="89"/>
        <v>-4.65417567078108E-2</v>
      </c>
      <c r="F833" s="171">
        <f t="shared" si="89"/>
        <v>-5.3649103172189072E-2</v>
      </c>
      <c r="G833" s="171"/>
      <c r="H833" s="171">
        <f t="shared" si="89"/>
        <v>-3.9405569353627601E-2</v>
      </c>
    </row>
    <row r="834" spans="2:9" ht="13.5" thickBot="1" x14ac:dyDescent="0.25">
      <c r="B834" s="20">
        <f t="shared" si="80"/>
        <v>2020</v>
      </c>
      <c r="C834" s="138">
        <f t="shared" ref="C834:H834" si="90">+C807/C806-1</f>
        <v>-8.2848314505988174E-2</v>
      </c>
      <c r="D834" s="138">
        <f t="shared" si="90"/>
        <v>-8.1211034387417502E-2</v>
      </c>
      <c r="E834" s="138">
        <f t="shared" si="90"/>
        <v>-0.11667225672549419</v>
      </c>
      <c r="F834" s="138">
        <f t="shared" si="90"/>
        <v>-8.2662088936568567E-2</v>
      </c>
      <c r="G834" s="138"/>
      <c r="H834" s="138">
        <f t="shared" si="90"/>
        <v>-8.1211034387417502E-2</v>
      </c>
      <c r="I834" s="20"/>
    </row>
    <row r="835" spans="2:9" x14ac:dyDescent="0.2">
      <c r="B835">
        <f t="shared" si="80"/>
        <v>2021</v>
      </c>
      <c r="C835" s="65">
        <f t="shared" ref="C835:H835" si="91">+C808/C807-1</f>
        <v>0.11569488576611731</v>
      </c>
      <c r="D835" s="65">
        <f t="shared" si="91"/>
        <v>0.11134253880875056</v>
      </c>
      <c r="E835" s="65">
        <f t="shared" si="91"/>
        <v>9.5999299892628676E-2</v>
      </c>
      <c r="F835" s="65">
        <f t="shared" si="91"/>
        <v>9.506259883013346E-2</v>
      </c>
      <c r="G835" s="65"/>
      <c r="H835" s="65">
        <f t="shared" si="91"/>
        <v>0.11134253880875056</v>
      </c>
    </row>
    <row r="836" spans="2:9" x14ac:dyDescent="0.2">
      <c r="B836">
        <f t="shared" si="80"/>
        <v>2022</v>
      </c>
      <c r="C836" s="65">
        <f t="shared" ref="C836:H836" si="92">+C809/C808-1</f>
        <v>-2.1745578162314372E-3</v>
      </c>
      <c r="D836" s="65">
        <f t="shared" si="92"/>
        <v>-1.7590583379297753E-3</v>
      </c>
      <c r="E836" s="65">
        <f t="shared" si="92"/>
        <v>-6.0238134265937049E-2</v>
      </c>
      <c r="F836" s="65">
        <f t="shared" si="92"/>
        <v>8.5530846869970478E-2</v>
      </c>
      <c r="G836" s="65"/>
      <c r="H836" s="65">
        <f t="shared" si="92"/>
        <v>-1.7590583379297753E-3</v>
      </c>
    </row>
    <row r="837" spans="2:9" x14ac:dyDescent="0.2">
      <c r="B837">
        <f t="shared" si="80"/>
        <v>2023</v>
      </c>
      <c r="C837" s="65">
        <f t="shared" ref="C837:H837" si="93">+C810/C809-1</f>
        <v>0.12106294613982627</v>
      </c>
      <c r="D837" s="65">
        <f t="shared" si="93"/>
        <v>0.10347763131723342</v>
      </c>
      <c r="E837" s="65">
        <f t="shared" si="93"/>
        <v>0.21318484932751769</v>
      </c>
      <c r="F837" s="65">
        <f t="shared" si="93"/>
        <v>0.1541666835172788</v>
      </c>
      <c r="G837" s="65"/>
      <c r="H837" s="65">
        <f t="shared" si="93"/>
        <v>0.10347763131723342</v>
      </c>
    </row>
    <row r="838" spans="2:9" x14ac:dyDescent="0.2">
      <c r="B838">
        <f t="shared" si="80"/>
        <v>2024</v>
      </c>
      <c r="C838" s="65">
        <f t="shared" ref="C838:F847" si="94">+C811/C810-1</f>
        <v>-1.4827243116536937E-2</v>
      </c>
      <c r="D838" s="65">
        <f t="shared" si="94"/>
        <v>-6.3656753807593836E-3</v>
      </c>
      <c r="E838" s="65">
        <f t="shared" si="94"/>
        <v>2.5315680824964604E-2</v>
      </c>
      <c r="F838" s="65">
        <f t="shared" si="94"/>
        <v>-8.5253449723767805E-3</v>
      </c>
      <c r="G838" s="65"/>
      <c r="H838" s="65">
        <f t="shared" ref="H838:H847" si="95">+H811/H810-1</f>
        <v>-6.3656753807593836E-3</v>
      </c>
    </row>
    <row r="839" spans="2:9" x14ac:dyDescent="0.2">
      <c r="B839">
        <f t="shared" si="80"/>
        <v>2025</v>
      </c>
      <c r="C839" s="65">
        <f t="shared" si="94"/>
        <v>-7.3915478794079892E-2</v>
      </c>
      <c r="D839" s="65">
        <f t="shared" si="94"/>
        <v>-6.225124525911585E-2</v>
      </c>
      <c r="E839" s="65">
        <f t="shared" si="94"/>
        <v>-9.6508733853698625E-2</v>
      </c>
      <c r="F839" s="65">
        <f t="shared" si="94"/>
        <v>-2.3121688193076806E-2</v>
      </c>
      <c r="G839" s="65"/>
      <c r="H839" s="65">
        <f t="shared" si="95"/>
        <v>-6.225124525911585E-2</v>
      </c>
    </row>
    <row r="840" spans="2:9" x14ac:dyDescent="0.2">
      <c r="B840">
        <f t="shared" si="80"/>
        <v>2026</v>
      </c>
      <c r="C840" s="65">
        <f t="shared" si="94"/>
        <v>-2.5016608478978242E-2</v>
      </c>
      <c r="D840" s="65">
        <f t="shared" si="94"/>
        <v>-2.0848664983378673E-2</v>
      </c>
      <c r="E840" s="65">
        <f t="shared" si="94"/>
        <v>-3.0589790778473236E-2</v>
      </c>
      <c r="F840" s="65">
        <f t="shared" si="94"/>
        <v>-2.1397946997919637E-2</v>
      </c>
      <c r="G840" s="65"/>
      <c r="H840" s="65">
        <f t="shared" si="95"/>
        <v>-2.0848664983378673E-2</v>
      </c>
    </row>
    <row r="841" spans="2:9" x14ac:dyDescent="0.2">
      <c r="B841">
        <f t="shared" si="80"/>
        <v>2027</v>
      </c>
      <c r="C841" s="65">
        <f t="shared" si="94"/>
        <v>-1.6742063702397947E-2</v>
      </c>
      <c r="D841" s="65">
        <f t="shared" si="94"/>
        <v>-1.3206730970130809E-2</v>
      </c>
      <c r="E841" s="65">
        <f t="shared" si="94"/>
        <v>-1.9743552744698301E-2</v>
      </c>
      <c r="F841" s="65">
        <f t="shared" si="94"/>
        <v>-1.5676358088047126E-2</v>
      </c>
      <c r="G841" s="65"/>
      <c r="H841" s="65">
        <f t="shared" si="95"/>
        <v>-1.3206730970130809E-2</v>
      </c>
    </row>
    <row r="842" spans="2:9" x14ac:dyDescent="0.2">
      <c r="B842">
        <f t="shared" si="80"/>
        <v>2028</v>
      </c>
      <c r="C842" s="65">
        <f t="shared" si="94"/>
        <v>-2.1273772429484583E-2</v>
      </c>
      <c r="D842" s="65">
        <f t="shared" si="94"/>
        <v>-1.7216790002759996E-2</v>
      </c>
      <c r="E842" s="65">
        <f t="shared" si="94"/>
        <v>-2.1920249805199798E-2</v>
      </c>
      <c r="F842" s="65">
        <f t="shared" si="94"/>
        <v>-1.9291124108262725E-2</v>
      </c>
      <c r="G842" s="65"/>
      <c r="H842" s="65">
        <f t="shared" si="95"/>
        <v>-1.7216790002759996E-2</v>
      </c>
    </row>
    <row r="843" spans="2:9" x14ac:dyDescent="0.2">
      <c r="B843">
        <f t="shared" si="80"/>
        <v>2029</v>
      </c>
      <c r="C843" s="65">
        <f t="shared" si="94"/>
        <v>-2.170578757623387E-2</v>
      </c>
      <c r="D843" s="65">
        <f t="shared" si="94"/>
        <v>-1.7650637382953471E-2</v>
      </c>
      <c r="E843" s="65">
        <f t="shared" si="94"/>
        <v>-2.2346848369766414E-2</v>
      </c>
      <c r="F843" s="65">
        <f t="shared" si="94"/>
        <v>-1.9723200724039103E-2</v>
      </c>
      <c r="G843" s="65"/>
      <c r="H843" s="65">
        <f t="shared" si="95"/>
        <v>-1.7650637382953471E-2</v>
      </c>
    </row>
    <row r="844" spans="2:9" x14ac:dyDescent="0.2">
      <c r="B844">
        <f t="shared" si="80"/>
        <v>2030</v>
      </c>
      <c r="C844" s="65">
        <f t="shared" si="94"/>
        <v>-2.1732944402450216E-2</v>
      </c>
      <c r="D844" s="65">
        <f t="shared" si="94"/>
        <v>-1.7677898711092377E-2</v>
      </c>
      <c r="E844" s="65">
        <f t="shared" si="94"/>
        <v>-2.2374926335816059E-2</v>
      </c>
      <c r="F844" s="65">
        <f t="shared" si="94"/>
        <v>-1.975054390414821E-2</v>
      </c>
      <c r="G844" s="65"/>
      <c r="H844" s="65">
        <f t="shared" si="95"/>
        <v>-1.7677898711092377E-2</v>
      </c>
    </row>
    <row r="845" spans="2:9" x14ac:dyDescent="0.2">
      <c r="B845">
        <f t="shared" si="80"/>
        <v>2031</v>
      </c>
      <c r="C845" s="65">
        <f t="shared" si="94"/>
        <v>-2.1662961550528825E-2</v>
      </c>
      <c r="D845" s="65">
        <f t="shared" si="94"/>
        <v>-1.7607639905162786E-2</v>
      </c>
      <c r="E845" s="65">
        <f t="shared" si="94"/>
        <v>-2.2303567783114153E-2</v>
      </c>
      <c r="F845" s="65">
        <f t="shared" si="94"/>
        <v>-1.9680185644155856E-2</v>
      </c>
      <c r="G845" s="65"/>
      <c r="H845" s="65">
        <f t="shared" si="95"/>
        <v>-1.7607639905162786E-2</v>
      </c>
    </row>
    <row r="846" spans="2:9" x14ac:dyDescent="0.2">
      <c r="B846">
        <f t="shared" si="80"/>
        <v>2032</v>
      </c>
      <c r="C846" s="65">
        <f t="shared" si="94"/>
        <v>-2.1500538309709438E-2</v>
      </c>
      <c r="D846" s="65">
        <f t="shared" si="94"/>
        <v>-1.7444515126303517E-2</v>
      </c>
      <c r="E846" s="65">
        <f t="shared" si="94"/>
        <v>-2.2141562954296368E-2</v>
      </c>
      <c r="F846" s="65">
        <f t="shared" si="94"/>
        <v>-1.9517630578131051E-2</v>
      </c>
      <c r="G846" s="65"/>
      <c r="H846" s="65">
        <f t="shared" si="95"/>
        <v>-1.7444515126303517E-2</v>
      </c>
    </row>
    <row r="847" spans="2:9" x14ac:dyDescent="0.2">
      <c r="B847">
        <f t="shared" si="80"/>
        <v>2033</v>
      </c>
      <c r="C847" s="65">
        <f t="shared" si="94"/>
        <v>-2.1770131441014251E-2</v>
      </c>
      <c r="D847" s="65">
        <f t="shared" si="94"/>
        <v>-1.7715218307966851E-2</v>
      </c>
      <c r="E847" s="65">
        <f t="shared" si="94"/>
        <v>-2.2412586245445065E-2</v>
      </c>
      <c r="F847" s="65">
        <f t="shared" si="94"/>
        <v>-1.9788005281122345E-2</v>
      </c>
      <c r="G847" s="65"/>
      <c r="H847" s="65">
        <f t="shared" si="95"/>
        <v>-1.7715218307966851E-2</v>
      </c>
    </row>
    <row r="848" spans="2:9" x14ac:dyDescent="0.2">
      <c r="C848" s="52"/>
      <c r="D848" s="52"/>
      <c r="E848" s="52"/>
      <c r="F848" s="52"/>
      <c r="G848" s="52"/>
      <c r="H848" s="52"/>
    </row>
    <row r="849" spans="3:8" x14ac:dyDescent="0.2">
      <c r="C849" s="52"/>
      <c r="D849" s="52"/>
      <c r="E849" s="52"/>
      <c r="F849" s="52"/>
      <c r="G849" s="52"/>
      <c r="H849" s="52"/>
    </row>
  </sheetData>
  <phoneticPr fontId="0" type="noConversion"/>
  <pageMargins left="0.25" right="0.26" top="1" bottom="1" header="0.5" footer="0.5"/>
  <pageSetup scale="66" orientation="landscape" r:id="rId1"/>
  <headerFooter alignWithMargins="0"/>
  <customProperties>
    <customPr name="_pios_id" r:id="rId2"/>
    <customPr name="EpmWorksheetKeyString_GUID" r:id="rId3"/>
  </customProperties>
  <ignoredErrors>
    <ignoredError sqref="C810"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2"/>
  </sheetPr>
  <dimension ref="A1:AE2068"/>
  <sheetViews>
    <sheetView showGridLines="0" tabSelected="1" zoomScale="85" zoomScaleNormal="85" workbookViewId="0">
      <pane xSplit="2" ySplit="1" topLeftCell="C2" activePane="bottomRight" state="frozen"/>
      <selection activeCell="D40" sqref="D40"/>
      <selection pane="topRight" activeCell="D40" sqref="D40"/>
      <selection pane="bottomLeft" activeCell="D40" sqref="D40"/>
      <selection pane="bottomRight" activeCell="I3" sqref="I3"/>
    </sheetView>
  </sheetViews>
  <sheetFormatPr defaultRowHeight="12.75" x14ac:dyDescent="0.2"/>
  <cols>
    <col min="1" max="2" width="9.140625" customWidth="1"/>
    <col min="3" max="3" width="14.5703125" bestFit="1" customWidth="1"/>
    <col min="4" max="4" width="11.5703125" bestFit="1" customWidth="1"/>
    <col min="5" max="5" width="11.85546875" customWidth="1"/>
    <col min="6" max="6" width="14.5703125" bestFit="1" customWidth="1"/>
    <col min="7" max="7" width="13.5703125" bestFit="1" customWidth="1"/>
    <col min="8" max="8" width="15.140625" bestFit="1" customWidth="1"/>
    <col min="9" max="9" width="13.42578125" customWidth="1"/>
    <col min="10" max="10" width="15.28515625" customWidth="1"/>
    <col min="11" max="16" width="13.42578125" customWidth="1"/>
    <col min="18" max="18" width="8.85546875" customWidth="1"/>
  </cols>
  <sheetData>
    <row r="1" spans="1:16" s="4" customFormat="1" ht="15" x14ac:dyDescent="0.25">
      <c r="A1" s="4" t="s">
        <v>0</v>
      </c>
      <c r="B1" s="4" t="s">
        <v>1</v>
      </c>
      <c r="C1" s="4" t="s">
        <v>22</v>
      </c>
      <c r="D1" s="4" t="s">
        <v>17</v>
      </c>
      <c r="E1" s="4" t="s">
        <v>18</v>
      </c>
      <c r="F1" s="4" t="s">
        <v>19</v>
      </c>
      <c r="G1" s="4" t="s">
        <v>20</v>
      </c>
      <c r="H1" s="4" t="s">
        <v>21</v>
      </c>
      <c r="J1" s="286" t="s">
        <v>244</v>
      </c>
      <c r="K1" s="287"/>
      <c r="L1" s="287"/>
    </row>
    <row r="2" spans="1:16" x14ac:dyDescent="0.2">
      <c r="A2">
        <v>1990</v>
      </c>
      <c r="B2">
        <v>1</v>
      </c>
      <c r="C2" s="1">
        <v>0</v>
      </c>
      <c r="D2" s="1">
        <v>0</v>
      </c>
      <c r="E2" s="1">
        <v>0</v>
      </c>
      <c r="F2" s="1">
        <v>0</v>
      </c>
      <c r="G2" s="1">
        <v>0</v>
      </c>
      <c r="H2" s="1">
        <v>0</v>
      </c>
      <c r="I2" s="1"/>
      <c r="J2" s="1"/>
      <c r="K2" s="1"/>
      <c r="L2" s="1"/>
      <c r="M2" s="1"/>
      <c r="N2" s="1"/>
      <c r="O2" s="1"/>
      <c r="P2" s="1"/>
    </row>
    <row r="3" spans="1:16" x14ac:dyDescent="0.2">
      <c r="A3">
        <v>1990</v>
      </c>
      <c r="B3">
        <v>2</v>
      </c>
      <c r="C3" s="1">
        <v>0</v>
      </c>
      <c r="D3" s="1">
        <v>0</v>
      </c>
      <c r="E3" s="1">
        <v>0</v>
      </c>
      <c r="F3" s="1">
        <v>0</v>
      </c>
      <c r="G3" s="1">
        <v>0</v>
      </c>
      <c r="H3" s="1">
        <v>0</v>
      </c>
      <c r="I3" s="1"/>
      <c r="J3" s="1"/>
      <c r="K3" s="1"/>
      <c r="L3" s="1"/>
      <c r="M3" s="1"/>
      <c r="N3" s="1"/>
      <c r="O3" s="1"/>
      <c r="P3" s="1"/>
    </row>
    <row r="4" spans="1:16" x14ac:dyDescent="0.2">
      <c r="A4">
        <v>1990</v>
      </c>
      <c r="B4">
        <v>3</v>
      </c>
      <c r="C4" s="1">
        <v>0</v>
      </c>
      <c r="D4" s="1">
        <v>0</v>
      </c>
      <c r="E4" s="1">
        <v>0</v>
      </c>
      <c r="F4" s="1">
        <v>0</v>
      </c>
      <c r="G4" s="1">
        <v>0</v>
      </c>
      <c r="H4" s="1">
        <v>0</v>
      </c>
      <c r="I4" s="1"/>
      <c r="J4" s="1"/>
      <c r="K4" s="1"/>
      <c r="L4" s="1"/>
      <c r="M4" s="1"/>
      <c r="N4" s="1"/>
      <c r="O4" s="1"/>
      <c r="P4" s="1"/>
    </row>
    <row r="5" spans="1:16" x14ac:dyDescent="0.2">
      <c r="A5">
        <v>1990</v>
      </c>
      <c r="B5">
        <v>4</v>
      </c>
      <c r="C5" s="1">
        <v>0</v>
      </c>
      <c r="D5" s="1">
        <v>0</v>
      </c>
      <c r="E5" s="1">
        <v>0</v>
      </c>
      <c r="F5" s="1">
        <v>0</v>
      </c>
      <c r="G5" s="1">
        <v>0</v>
      </c>
      <c r="H5" s="1">
        <v>0</v>
      </c>
      <c r="I5" s="1"/>
      <c r="J5" s="1"/>
      <c r="K5" s="1"/>
      <c r="L5" s="1"/>
      <c r="M5" s="1"/>
      <c r="N5" s="1"/>
      <c r="O5" s="1"/>
      <c r="P5" s="1"/>
    </row>
    <row r="6" spans="1:16" x14ac:dyDescent="0.2">
      <c r="A6">
        <v>1990</v>
      </c>
      <c r="B6">
        <v>5</v>
      </c>
      <c r="C6" s="1">
        <v>0</v>
      </c>
      <c r="D6" s="1">
        <v>0</v>
      </c>
      <c r="E6" s="1">
        <v>0</v>
      </c>
      <c r="F6" s="1">
        <v>0</v>
      </c>
      <c r="G6" s="1">
        <v>0</v>
      </c>
      <c r="H6" s="1">
        <v>0</v>
      </c>
      <c r="I6" s="1"/>
      <c r="J6" s="1"/>
      <c r="K6" s="1"/>
      <c r="L6" s="1"/>
      <c r="M6" s="1"/>
      <c r="N6" s="1"/>
      <c r="O6" s="1"/>
      <c r="P6" s="1"/>
    </row>
    <row r="7" spans="1:16" x14ac:dyDescent="0.2">
      <c r="A7">
        <v>1990</v>
      </c>
      <c r="B7">
        <v>6</v>
      </c>
      <c r="C7" s="1">
        <v>0</v>
      </c>
      <c r="D7" s="1">
        <v>0</v>
      </c>
      <c r="E7" s="1">
        <v>0</v>
      </c>
      <c r="F7" s="1">
        <v>0</v>
      </c>
      <c r="G7" s="1">
        <v>0</v>
      </c>
      <c r="H7" s="1">
        <v>0</v>
      </c>
      <c r="I7" s="1"/>
      <c r="J7" s="1"/>
      <c r="K7" s="1"/>
      <c r="L7" s="1"/>
      <c r="M7" s="1"/>
      <c r="N7" s="1"/>
      <c r="O7" s="1"/>
      <c r="P7" s="1"/>
    </row>
    <row r="8" spans="1:16" x14ac:dyDescent="0.2">
      <c r="A8">
        <v>1990</v>
      </c>
      <c r="B8">
        <v>7</v>
      </c>
      <c r="C8" s="1">
        <v>0</v>
      </c>
      <c r="D8" s="1">
        <v>0</v>
      </c>
      <c r="E8" s="1">
        <v>0</v>
      </c>
      <c r="F8" s="1">
        <v>0</v>
      </c>
      <c r="G8" s="1">
        <v>0</v>
      </c>
      <c r="H8" s="1">
        <v>0</v>
      </c>
      <c r="I8" s="1"/>
      <c r="J8" s="1"/>
      <c r="K8" s="1"/>
      <c r="L8" s="1"/>
      <c r="M8" s="1"/>
      <c r="N8" s="1"/>
      <c r="O8" s="1"/>
      <c r="P8" s="1"/>
    </row>
    <row r="9" spans="1:16" x14ac:dyDescent="0.2">
      <c r="A9">
        <v>1990</v>
      </c>
      <c r="B9">
        <v>8</v>
      </c>
      <c r="C9" s="1">
        <v>0</v>
      </c>
      <c r="D9" s="1">
        <v>0</v>
      </c>
      <c r="E9" s="1">
        <v>0</v>
      </c>
      <c r="F9" s="1">
        <v>0</v>
      </c>
      <c r="G9" s="1">
        <v>0</v>
      </c>
      <c r="H9" s="1">
        <v>0</v>
      </c>
      <c r="I9" s="1"/>
      <c r="J9" s="1"/>
      <c r="K9" s="1"/>
      <c r="L9" s="1"/>
      <c r="M9" s="1"/>
      <c r="N9" s="1"/>
      <c r="O9" s="1"/>
      <c r="P9" s="1"/>
    </row>
    <row r="10" spans="1:16" x14ac:dyDescent="0.2">
      <c r="A10">
        <v>1990</v>
      </c>
      <c r="B10">
        <v>9</v>
      </c>
      <c r="C10" s="1">
        <v>0</v>
      </c>
      <c r="D10" s="1">
        <v>0</v>
      </c>
      <c r="E10" s="1">
        <v>0</v>
      </c>
      <c r="F10" s="1">
        <v>0</v>
      </c>
      <c r="G10" s="1">
        <v>0</v>
      </c>
      <c r="H10" s="1">
        <v>0</v>
      </c>
      <c r="I10" s="1"/>
      <c r="J10" s="1"/>
      <c r="K10" s="1"/>
      <c r="L10" s="1"/>
      <c r="M10" s="1"/>
      <c r="N10" s="1"/>
      <c r="O10" s="1"/>
      <c r="P10" s="1"/>
    </row>
    <row r="11" spans="1:16" x14ac:dyDescent="0.2">
      <c r="A11">
        <v>1990</v>
      </c>
      <c r="B11">
        <v>10</v>
      </c>
      <c r="C11" s="1">
        <v>0</v>
      </c>
      <c r="D11" s="1">
        <v>0</v>
      </c>
      <c r="E11" s="1">
        <v>0</v>
      </c>
      <c r="F11" s="1">
        <v>0</v>
      </c>
      <c r="G11" s="1">
        <v>0</v>
      </c>
      <c r="H11" s="1">
        <v>0</v>
      </c>
      <c r="I11" s="1"/>
      <c r="J11" s="1"/>
      <c r="K11" s="1"/>
      <c r="L11" s="1"/>
      <c r="M11" s="1"/>
      <c r="N11" s="1"/>
      <c r="O11" s="1"/>
      <c r="P11" s="1"/>
    </row>
    <row r="12" spans="1:16" x14ac:dyDescent="0.2">
      <c r="A12">
        <v>1990</v>
      </c>
      <c r="B12">
        <v>11</v>
      </c>
      <c r="C12" s="1">
        <v>0</v>
      </c>
      <c r="D12" s="1">
        <v>0</v>
      </c>
      <c r="E12" s="1">
        <v>0</v>
      </c>
      <c r="F12" s="1">
        <v>0</v>
      </c>
      <c r="G12" s="1">
        <v>0</v>
      </c>
      <c r="H12" s="1">
        <v>0</v>
      </c>
      <c r="I12" s="1"/>
      <c r="J12" s="1"/>
      <c r="K12" s="1"/>
      <c r="L12" s="1"/>
      <c r="M12" s="1"/>
      <c r="N12" s="1"/>
      <c r="O12" s="1"/>
      <c r="P12" s="1"/>
    </row>
    <row r="13" spans="1:16" x14ac:dyDescent="0.2">
      <c r="A13">
        <v>1990</v>
      </c>
      <c r="B13">
        <v>12</v>
      </c>
      <c r="C13" s="1">
        <v>0</v>
      </c>
      <c r="D13" s="1">
        <v>0</v>
      </c>
      <c r="E13" s="1">
        <v>0</v>
      </c>
      <c r="F13" s="1">
        <v>0</v>
      </c>
      <c r="G13" s="1">
        <v>0</v>
      </c>
      <c r="H13" s="1">
        <v>0</v>
      </c>
      <c r="I13" s="1"/>
      <c r="J13" s="1"/>
      <c r="K13" s="1"/>
      <c r="L13" s="1"/>
      <c r="M13" s="1"/>
      <c r="N13" s="1"/>
      <c r="O13" s="1"/>
      <c r="P13" s="1"/>
    </row>
    <row r="14" spans="1:16" x14ac:dyDescent="0.2">
      <c r="A14">
        <v>1991</v>
      </c>
      <c r="B14">
        <v>1</v>
      </c>
      <c r="C14" s="1">
        <f>AVERAGE(RealPrice!C2:C13)</f>
        <v>6.2696319300875367E-2</v>
      </c>
      <c r="D14" s="1">
        <f>AVERAGE(RealPrice!D2:D13)</f>
        <v>6.0521730170227606E-2</v>
      </c>
      <c r="E14" s="1">
        <f>AVERAGE(RealPrice!E2:E13)</f>
        <v>4.0291627677965076E-2</v>
      </c>
      <c r="F14" s="1">
        <f>AVERAGE(RealPrice!F2:F13)</f>
        <v>7.7517723002353545E-2</v>
      </c>
      <c r="G14" s="1">
        <f>AVERAGE(RealPrice!G2:G13)</f>
        <v>0.17838113470988579</v>
      </c>
      <c r="H14" s="1">
        <f>AVERAGE(RealPrice!H2:H13)</f>
        <v>6.0521730170227606E-2</v>
      </c>
      <c r="I14" s="1"/>
      <c r="J14" s="1"/>
      <c r="K14" s="1"/>
      <c r="L14" s="1"/>
      <c r="M14" s="1"/>
      <c r="N14" s="1"/>
      <c r="O14" s="1"/>
      <c r="P14" s="1"/>
    </row>
    <row r="15" spans="1:16" x14ac:dyDescent="0.2">
      <c r="A15">
        <v>1991</v>
      </c>
      <c r="B15">
        <v>2</v>
      </c>
      <c r="C15" s="1">
        <f>AVERAGE(RealPrice!C3:C14)</f>
        <v>6.2590497030675832E-2</v>
      </c>
      <c r="D15" s="1">
        <f>AVERAGE(RealPrice!D3:D14)</f>
        <v>6.0530358081934625E-2</v>
      </c>
      <c r="E15" s="1">
        <f>AVERAGE(RealPrice!E3:E14)</f>
        <v>3.9770091882527177E-2</v>
      </c>
      <c r="F15" s="1">
        <f>AVERAGE(RealPrice!F3:F14)</f>
        <v>7.7592660215712914E-2</v>
      </c>
      <c r="G15" s="1">
        <f>AVERAGE(RealPrice!G3:G14)</f>
        <v>0.17830608243180854</v>
      </c>
      <c r="H15" s="1">
        <f>AVERAGE(RealPrice!H3:H14)</f>
        <v>6.0530358081934625E-2</v>
      </c>
      <c r="I15" s="1"/>
      <c r="J15" s="1"/>
      <c r="K15" s="1"/>
      <c r="L15" s="1"/>
      <c r="M15" s="1"/>
      <c r="N15" s="1"/>
      <c r="O15" s="1"/>
      <c r="P15" s="1"/>
    </row>
    <row r="16" spans="1:16" x14ac:dyDescent="0.2">
      <c r="A16">
        <v>1991</v>
      </c>
      <c r="B16">
        <v>3</v>
      </c>
      <c r="C16" s="1">
        <f>AVERAGE(RealPrice!C4:C15)</f>
        <v>6.2642206946884368E-2</v>
      </c>
      <c r="D16" s="1">
        <f>AVERAGE(RealPrice!D4:D15)</f>
        <v>6.0589608700698357E-2</v>
      </c>
      <c r="E16" s="1">
        <f>AVERAGE(RealPrice!E4:E15)</f>
        <v>3.9806937426535356E-2</v>
      </c>
      <c r="F16" s="1">
        <f>AVERAGE(RealPrice!F4:F15)</f>
        <v>7.7500740345102653E-2</v>
      </c>
      <c r="G16" s="1">
        <f>AVERAGE(RealPrice!G4:G15)</f>
        <v>0.1780206387193258</v>
      </c>
      <c r="H16" s="1">
        <f>AVERAGE(RealPrice!H4:H15)</f>
        <v>6.0589608700698357E-2</v>
      </c>
      <c r="I16" s="1"/>
      <c r="J16" s="1"/>
      <c r="K16" s="1"/>
      <c r="L16" s="1"/>
      <c r="M16" s="1"/>
      <c r="N16" s="1"/>
      <c r="O16" s="1"/>
      <c r="P16" s="1"/>
    </row>
    <row r="17" spans="1:16" x14ac:dyDescent="0.2">
      <c r="A17">
        <v>1991</v>
      </c>
      <c r="B17">
        <v>4</v>
      </c>
      <c r="C17" s="1">
        <f>AVERAGE(RealPrice!C5:C16)</f>
        <v>6.270564443593997E-2</v>
      </c>
      <c r="D17" s="1">
        <f>AVERAGE(RealPrice!D5:D16)</f>
        <v>6.0669813689679351E-2</v>
      </c>
      <c r="E17" s="1">
        <f>AVERAGE(RealPrice!E5:E16)</f>
        <v>3.9916684426814793E-2</v>
      </c>
      <c r="F17" s="1">
        <f>AVERAGE(RealPrice!F5:F16)</f>
        <v>7.7398188343201516E-2</v>
      </c>
      <c r="G17" s="1">
        <f>AVERAGE(RealPrice!G5:G16)</f>
        <v>0.1777706266662118</v>
      </c>
      <c r="H17" s="1">
        <f>AVERAGE(RealPrice!H5:H16)</f>
        <v>6.0669813689679351E-2</v>
      </c>
      <c r="I17" s="1"/>
      <c r="J17" s="1"/>
      <c r="K17" s="1"/>
      <c r="L17" s="1"/>
      <c r="M17" s="1"/>
      <c r="N17" s="1"/>
      <c r="O17" s="1"/>
      <c r="P17" s="1"/>
    </row>
    <row r="18" spans="1:16" x14ac:dyDescent="0.2">
      <c r="A18">
        <v>1991</v>
      </c>
      <c r="B18">
        <v>5</v>
      </c>
      <c r="C18" s="1">
        <f>AVERAGE(RealPrice!C6:C17)</f>
        <v>6.2556375581171553E-2</v>
      </c>
      <c r="D18" s="1">
        <f>AVERAGE(RealPrice!D6:D17)</f>
        <v>6.0555477911671374E-2</v>
      </c>
      <c r="E18" s="1">
        <f>AVERAGE(RealPrice!E6:E17)</f>
        <v>3.9881199293860324E-2</v>
      </c>
      <c r="F18" s="1">
        <f>AVERAGE(RealPrice!F6:F17)</f>
        <v>7.7108368669172159E-2</v>
      </c>
      <c r="G18" s="1">
        <f>AVERAGE(RealPrice!G6:G17)</f>
        <v>0.17751915512200322</v>
      </c>
      <c r="H18" s="1">
        <f>AVERAGE(RealPrice!H6:H17)</f>
        <v>6.0555477911671374E-2</v>
      </c>
      <c r="I18" s="1"/>
      <c r="J18" s="1"/>
      <c r="K18" s="1"/>
      <c r="L18" s="1"/>
      <c r="M18" s="1"/>
      <c r="N18" s="1"/>
      <c r="O18" s="1"/>
      <c r="P18" s="1"/>
    </row>
    <row r="19" spans="1:16" x14ac:dyDescent="0.2">
      <c r="A19">
        <v>1991</v>
      </c>
      <c r="B19">
        <v>6</v>
      </c>
      <c r="C19" s="1">
        <f>AVERAGE(RealPrice!C7:C18)</f>
        <v>6.2350527885431307E-2</v>
      </c>
      <c r="D19" s="1">
        <f>AVERAGE(RealPrice!D7:D18)</f>
        <v>6.0386081402696558E-2</v>
      </c>
      <c r="E19" s="1">
        <f>AVERAGE(RealPrice!E7:E18)</f>
        <v>3.9859576178295275E-2</v>
      </c>
      <c r="F19" s="1">
        <f>AVERAGE(RealPrice!F7:F18)</f>
        <v>7.6809739917508113E-2</v>
      </c>
      <c r="G19" s="1">
        <f>AVERAGE(RealPrice!G7:G18)</f>
        <v>0.17725966137946056</v>
      </c>
      <c r="H19" s="1">
        <f>AVERAGE(RealPrice!H7:H18)</f>
        <v>6.0386081402696558E-2</v>
      </c>
      <c r="I19" s="1"/>
      <c r="J19" s="1"/>
      <c r="K19" s="1"/>
      <c r="L19" s="1"/>
      <c r="M19" s="1"/>
      <c r="N19" s="1"/>
      <c r="O19" s="1"/>
      <c r="P19" s="1"/>
    </row>
    <row r="20" spans="1:16" x14ac:dyDescent="0.2">
      <c r="A20">
        <v>1991</v>
      </c>
      <c r="B20">
        <v>7</v>
      </c>
      <c r="C20" s="1">
        <f>AVERAGE(RealPrice!C8:C19)</f>
        <v>6.2226314077023955E-2</v>
      </c>
      <c r="D20" s="1">
        <f>AVERAGE(RealPrice!D8:D19)</f>
        <v>6.0291807442064922E-2</v>
      </c>
      <c r="E20" s="1">
        <f>AVERAGE(RealPrice!E8:E19)</f>
        <v>4.0170852083746836E-2</v>
      </c>
      <c r="F20" s="1">
        <f>AVERAGE(RealPrice!F8:F19)</f>
        <v>7.663783868677268E-2</v>
      </c>
      <c r="G20" s="1">
        <f>AVERAGE(RealPrice!G8:G19)</f>
        <v>0.17703279304921019</v>
      </c>
      <c r="H20" s="1">
        <f>AVERAGE(RealPrice!H8:H19)</f>
        <v>6.0291807442064922E-2</v>
      </c>
      <c r="I20" s="1"/>
      <c r="J20" s="1"/>
      <c r="K20" s="1"/>
      <c r="L20" s="1"/>
      <c r="M20" s="1"/>
      <c r="N20" s="1"/>
      <c r="O20" s="1"/>
      <c r="P20" s="1"/>
    </row>
    <row r="21" spans="1:16" x14ac:dyDescent="0.2">
      <c r="A21">
        <v>1991</v>
      </c>
      <c r="B21">
        <v>8</v>
      </c>
      <c r="C21" s="1">
        <f>AVERAGE(RealPrice!C9:C20)</f>
        <v>6.2076318854176193E-2</v>
      </c>
      <c r="D21" s="1">
        <f>AVERAGE(RealPrice!D9:D20)</f>
        <v>6.01261305852041E-2</v>
      </c>
      <c r="E21" s="1">
        <f>AVERAGE(RealPrice!E9:E20)</f>
        <v>3.9429478775752043E-2</v>
      </c>
      <c r="F21" s="1">
        <f>AVERAGE(RealPrice!F9:F20)</f>
        <v>7.6446341876261967E-2</v>
      </c>
      <c r="G21" s="1">
        <f>AVERAGE(RealPrice!G9:G20)</f>
        <v>0.17683531888852511</v>
      </c>
      <c r="H21" s="1">
        <f>AVERAGE(RealPrice!H9:H20)</f>
        <v>6.01261305852041E-2</v>
      </c>
      <c r="I21" s="1"/>
      <c r="J21" s="1"/>
      <c r="K21" s="1"/>
      <c r="L21" s="1"/>
      <c r="M21" s="1"/>
      <c r="N21" s="1"/>
      <c r="O21" s="1"/>
      <c r="P21" s="1"/>
    </row>
    <row r="22" spans="1:16" x14ac:dyDescent="0.2">
      <c r="A22">
        <v>1991</v>
      </c>
      <c r="B22">
        <v>9</v>
      </c>
      <c r="C22" s="1">
        <f>AVERAGE(RealPrice!C10:C21)</f>
        <v>6.1936592412218376E-2</v>
      </c>
      <c r="D22" s="1">
        <f>AVERAGE(RealPrice!D10:D21)</f>
        <v>6.0076410064495905E-2</v>
      </c>
      <c r="E22" s="1">
        <f>AVERAGE(RealPrice!E10:E21)</f>
        <v>3.9228578226816718E-2</v>
      </c>
      <c r="F22" s="1">
        <f>AVERAGE(RealPrice!F10:F21)</f>
        <v>7.6298923934954091E-2</v>
      </c>
      <c r="G22" s="1">
        <f>AVERAGE(RealPrice!G10:G21)</f>
        <v>0.17673446457656697</v>
      </c>
      <c r="H22" s="1">
        <f>AVERAGE(RealPrice!H10:H21)</f>
        <v>6.0076410064495905E-2</v>
      </c>
      <c r="I22" s="1"/>
      <c r="J22" s="1"/>
      <c r="K22" s="1"/>
      <c r="L22" s="1"/>
      <c r="M22" s="1"/>
      <c r="N22" s="1"/>
      <c r="O22" s="1"/>
      <c r="P22" s="1"/>
    </row>
    <row r="23" spans="1:16" x14ac:dyDescent="0.2">
      <c r="A23">
        <v>1991</v>
      </c>
      <c r="B23">
        <v>10</v>
      </c>
      <c r="C23" s="1">
        <f>AVERAGE(RealPrice!C11:C22)</f>
        <v>6.1833444127177402E-2</v>
      </c>
      <c r="D23" s="1">
        <f>AVERAGE(RealPrice!D11:D22)</f>
        <v>6.0017848296879346E-2</v>
      </c>
      <c r="E23" s="1">
        <f>AVERAGE(RealPrice!E11:E22)</f>
        <v>3.9116623681902392E-2</v>
      </c>
      <c r="F23" s="1">
        <f>AVERAGE(RealPrice!F11:F22)</f>
        <v>7.6167660886225355E-2</v>
      </c>
      <c r="G23" s="1">
        <f>AVERAGE(RealPrice!G11:G22)</f>
        <v>0.17669491167430693</v>
      </c>
      <c r="H23" s="1">
        <f>AVERAGE(RealPrice!H11:H22)</f>
        <v>6.0017848296879346E-2</v>
      </c>
      <c r="I23" s="1"/>
      <c r="J23" s="1"/>
      <c r="K23" s="1"/>
      <c r="L23" s="1"/>
      <c r="M23" s="1"/>
      <c r="N23" s="1"/>
      <c r="O23" s="1"/>
      <c r="P23" s="1"/>
    </row>
    <row r="24" spans="1:16" x14ac:dyDescent="0.2">
      <c r="A24">
        <v>1991</v>
      </c>
      <c r="B24">
        <v>11</v>
      </c>
      <c r="C24" s="1">
        <f>AVERAGE(RealPrice!C12:C23)</f>
        <v>6.1758003710369831E-2</v>
      </c>
      <c r="D24" s="1">
        <f>AVERAGE(RealPrice!D12:D23)</f>
        <v>5.9955643404384806E-2</v>
      </c>
      <c r="E24" s="1">
        <f>AVERAGE(RealPrice!E12:E23)</f>
        <v>3.8980357954649471E-2</v>
      </c>
      <c r="F24" s="1">
        <f>AVERAGE(RealPrice!F12:F23)</f>
        <v>7.6095643040951913E-2</v>
      </c>
      <c r="G24" s="1">
        <f>AVERAGE(RealPrice!G12:G23)</f>
        <v>0.17672299106787984</v>
      </c>
      <c r="H24" s="1">
        <f>AVERAGE(RealPrice!H12:H23)</f>
        <v>5.9955643404384806E-2</v>
      </c>
      <c r="I24" s="1"/>
      <c r="J24" s="1"/>
      <c r="K24" s="1"/>
      <c r="L24" s="1"/>
      <c r="M24" s="1"/>
      <c r="N24" s="1"/>
      <c r="O24" s="1"/>
      <c r="P24" s="1"/>
    </row>
    <row r="25" spans="1:16" x14ac:dyDescent="0.2">
      <c r="A25">
        <v>1991</v>
      </c>
      <c r="B25">
        <v>12</v>
      </c>
      <c r="C25" s="1">
        <f>AVERAGE(RealPrice!C13:C24)</f>
        <v>6.1696856995485792E-2</v>
      </c>
      <c r="D25" s="1">
        <f>AVERAGE(RealPrice!D13:D24)</f>
        <v>5.9950739815039795E-2</v>
      </c>
      <c r="E25" s="1">
        <f>AVERAGE(RealPrice!E13:E24)</f>
        <v>3.8673408411896038E-2</v>
      </c>
      <c r="F25" s="1">
        <f>AVERAGE(RealPrice!F13:F24)</f>
        <v>7.598975098398239E-2</v>
      </c>
      <c r="G25" s="1">
        <f>AVERAGE(RealPrice!G13:G24)</f>
        <v>0.17669038140081886</v>
      </c>
      <c r="H25" s="1">
        <f>AVERAGE(RealPrice!H13:H24)</f>
        <v>5.9950739815039795E-2</v>
      </c>
      <c r="I25" s="1"/>
      <c r="J25" s="1"/>
      <c r="K25" s="1"/>
      <c r="L25" s="1"/>
      <c r="M25" s="1"/>
      <c r="N25" s="1"/>
      <c r="O25" s="1"/>
      <c r="P25" s="1"/>
    </row>
    <row r="26" spans="1:16" x14ac:dyDescent="0.2">
      <c r="A26">
        <v>1992</v>
      </c>
      <c r="B26">
        <v>1</v>
      </c>
      <c r="C26" s="1">
        <f>AVERAGE(RealPrice!C14:C25)</f>
        <v>6.1554389776261653E-2</v>
      </c>
      <c r="D26" s="1">
        <f>AVERAGE(RealPrice!D14:D25)</f>
        <v>5.9801032483482952E-2</v>
      </c>
      <c r="E26" s="1">
        <f>AVERAGE(RealPrice!E14:E25)</f>
        <v>3.8312395822015143E-2</v>
      </c>
      <c r="F26" s="1">
        <f>AVERAGE(RealPrice!F14:F25)</f>
        <v>7.5778233702451972E-2</v>
      </c>
      <c r="G26" s="1">
        <f>AVERAGE(RealPrice!G14:G25)</f>
        <v>0.17600213047637095</v>
      </c>
      <c r="H26" s="1">
        <f>AVERAGE(RealPrice!H14:H25)</f>
        <v>5.9801032483482952E-2</v>
      </c>
      <c r="I26" s="1"/>
      <c r="J26" s="1"/>
      <c r="K26" s="1"/>
      <c r="L26" s="1"/>
      <c r="M26" s="1"/>
      <c r="N26" s="1"/>
      <c r="O26" s="1"/>
      <c r="P26" s="1"/>
    </row>
    <row r="27" spans="1:16" x14ac:dyDescent="0.2">
      <c r="A27">
        <v>1992</v>
      </c>
      <c r="B27">
        <v>2</v>
      </c>
      <c r="C27" s="1">
        <f>AVERAGE(RealPrice!C15:C26)</f>
        <v>6.1619413872644128E-2</v>
      </c>
      <c r="D27" s="1">
        <f>AVERAGE(RealPrice!D15:D26)</f>
        <v>5.988631115154236E-2</v>
      </c>
      <c r="E27" s="1">
        <f>AVERAGE(RealPrice!E15:E26)</f>
        <v>3.8232149377265372E-2</v>
      </c>
      <c r="F27" s="1">
        <f>AVERAGE(RealPrice!F15:F26)</f>
        <v>7.5703206124852609E-2</v>
      </c>
      <c r="G27" s="1">
        <f>AVERAGE(RealPrice!G15:G26)</f>
        <v>0.17565596168766853</v>
      </c>
      <c r="H27" s="1">
        <f>AVERAGE(RealPrice!H15:H26)</f>
        <v>5.988631115154236E-2</v>
      </c>
      <c r="I27" s="1"/>
      <c r="J27" s="108"/>
      <c r="K27" s="1"/>
      <c r="L27" s="1"/>
      <c r="M27" s="1"/>
      <c r="N27" s="1"/>
      <c r="O27" s="1"/>
      <c r="P27" s="1"/>
    </row>
    <row r="28" spans="1:16" ht="13.5" thickBot="1" x14ac:dyDescent="0.25">
      <c r="A28">
        <v>1992</v>
      </c>
      <c r="B28">
        <v>3</v>
      </c>
      <c r="C28" s="1">
        <f>AVERAGE(RealPrice!C16:C27)</f>
        <v>6.1627097756342793E-2</v>
      </c>
      <c r="D28" s="1">
        <f>AVERAGE(RealPrice!D16:D27)</f>
        <v>5.9912887274224669E-2</v>
      </c>
      <c r="E28" s="1">
        <f>AVERAGE(RealPrice!E16:E27)</f>
        <v>3.8104426986401457E-2</v>
      </c>
      <c r="F28" s="1">
        <f>AVERAGE(RealPrice!F16:F27)</f>
        <v>7.5579976823733186E-2</v>
      </c>
      <c r="G28" s="1">
        <f>AVERAGE(RealPrice!G16:G27)</f>
        <v>0.1752383061468924</v>
      </c>
      <c r="H28" s="1">
        <f>AVERAGE(RealPrice!H16:H27)</f>
        <v>5.9912887274224669E-2</v>
      </c>
      <c r="I28" s="1"/>
      <c r="J28" s="245" t="str">
        <f>RealPrice!J29</f>
        <v>Major Changes to Rates, in addition to annual Clause Rate updates</v>
      </c>
      <c r="K28" s="21"/>
      <c r="L28" s="21"/>
      <c r="M28" s="21"/>
      <c r="N28" s="1"/>
      <c r="O28" s="1"/>
      <c r="P28" s="1"/>
    </row>
    <row r="29" spans="1:16" x14ac:dyDescent="0.2">
      <c r="A29">
        <v>1992</v>
      </c>
      <c r="B29">
        <v>4</v>
      </c>
      <c r="C29" s="1">
        <f>AVERAGE(RealPrice!C17:C28)</f>
        <v>6.1608208188725928E-2</v>
      </c>
      <c r="D29" s="1">
        <f>AVERAGE(RealPrice!D17:D28)</f>
        <v>5.9895504910435243E-2</v>
      </c>
      <c r="E29" s="1">
        <f>AVERAGE(RealPrice!E17:E28)</f>
        <v>3.8001901730802895E-2</v>
      </c>
      <c r="F29" s="1">
        <f>AVERAGE(RealPrice!F17:F28)</f>
        <v>7.5579887670250825E-2</v>
      </c>
      <c r="G29" s="1">
        <f>AVERAGE(RealPrice!G17:G28)</f>
        <v>0.17503242027209445</v>
      </c>
      <c r="H29" s="1">
        <f>AVERAGE(RealPrice!H17:H28)</f>
        <v>5.9895504910435243E-2</v>
      </c>
      <c r="I29" s="1"/>
      <c r="J29" s="87"/>
    </row>
    <row r="30" spans="1:16" x14ac:dyDescent="0.2">
      <c r="A30">
        <v>1992</v>
      </c>
      <c r="B30">
        <v>5</v>
      </c>
      <c r="C30" s="1">
        <f>AVERAGE(RealPrice!C18:C29)</f>
        <v>6.1681534596495918E-2</v>
      </c>
      <c r="D30" s="1">
        <f>AVERAGE(RealPrice!D18:D29)</f>
        <v>5.99358403548515E-2</v>
      </c>
      <c r="E30" s="1">
        <f>AVERAGE(RealPrice!E18:E29)</f>
        <v>3.7900039650991292E-2</v>
      </c>
      <c r="F30" s="1">
        <f>AVERAGE(RealPrice!F18:F29)</f>
        <v>7.5667983293627714E-2</v>
      </c>
      <c r="G30" s="1">
        <f>AVERAGE(RealPrice!G18:G29)</f>
        <v>0.17468976730590421</v>
      </c>
      <c r="H30" s="1">
        <f>AVERAGE(RealPrice!H18:H29)</f>
        <v>5.99358403548515E-2</v>
      </c>
      <c r="I30" s="1"/>
      <c r="J30" s="87" t="str">
        <f>RealPrice!J31</f>
        <v>First Base Rate Case since 1992, approved 1993</v>
      </c>
    </row>
    <row r="31" spans="1:16" x14ac:dyDescent="0.2">
      <c r="A31">
        <v>1992</v>
      </c>
      <c r="B31">
        <v>6</v>
      </c>
      <c r="C31" s="1">
        <f>AVERAGE(RealPrice!C19:C30)</f>
        <v>6.1761504796952117E-2</v>
      </c>
      <c r="D31" s="1">
        <f>AVERAGE(RealPrice!D19:D30)</f>
        <v>5.9967302022890002E-2</v>
      </c>
      <c r="E31" s="1">
        <f>AVERAGE(RealPrice!E19:E30)</f>
        <v>3.7726068754237653E-2</v>
      </c>
      <c r="F31" s="1">
        <f>AVERAGE(RealPrice!F19:F30)</f>
        <v>7.5826749586354339E-2</v>
      </c>
      <c r="G31" s="1">
        <f>AVERAGE(RealPrice!G19:G30)</f>
        <v>0.17453050959722152</v>
      </c>
      <c r="H31" s="1">
        <f>AVERAGE(RealPrice!H19:H30)</f>
        <v>5.9967302022890002E-2</v>
      </c>
      <c r="I31" s="1"/>
      <c r="J31" s="87" t="str">
        <f>RealPrice!J32</f>
        <v>Rate Case approved May 2009</v>
      </c>
    </row>
    <row r="32" spans="1:16" x14ac:dyDescent="0.2">
      <c r="A32">
        <v>1992</v>
      </c>
      <c r="B32">
        <v>7</v>
      </c>
      <c r="C32" s="1">
        <f>AVERAGE(RealPrice!C20:C31)</f>
        <v>6.1768326324030169E-2</v>
      </c>
      <c r="D32" s="1">
        <f>AVERAGE(RealPrice!D20:D31)</f>
        <v>6.0007576135932779E-2</v>
      </c>
      <c r="E32" s="1">
        <f>AVERAGE(RealPrice!E20:E31)</f>
        <v>3.7227876771441099E-2</v>
      </c>
      <c r="F32" s="1">
        <f>AVERAGE(RealPrice!F20:F31)</f>
        <v>7.5834220344570935E-2</v>
      </c>
      <c r="G32" s="1">
        <f>AVERAGE(RealPrice!G20:G31)</f>
        <v>0.17420336134983697</v>
      </c>
      <c r="H32" s="1">
        <f>AVERAGE(RealPrice!H20:H31)</f>
        <v>6.0007576135932779E-2</v>
      </c>
      <c r="I32" s="1"/>
      <c r="J32" s="87" t="str">
        <f>RealPrice!J33</f>
        <v>Rate Case approved November 2013 with step increases each November 2014, 2015, 2016…Then, rates across the board increased in mid-January 2017 (GBRA, Generation Base Rate Adjustment)</v>
      </c>
      <c r="K32" s="1"/>
      <c r="L32" s="1"/>
      <c r="M32" s="1"/>
      <c r="N32" s="1"/>
      <c r="O32" s="1"/>
      <c r="P32" s="1"/>
    </row>
    <row r="33" spans="1:16" x14ac:dyDescent="0.2">
      <c r="A33">
        <v>1992</v>
      </c>
      <c r="B33">
        <v>8</v>
      </c>
      <c r="C33" s="1">
        <f>AVERAGE(RealPrice!C21:C32)</f>
        <v>6.1783504778487985E-2</v>
      </c>
      <c r="D33" s="1">
        <f>AVERAGE(RealPrice!D21:D32)</f>
        <v>6.0071210152376181E-2</v>
      </c>
      <c r="E33" s="1">
        <f>AVERAGE(RealPrice!E21:E32)</f>
        <v>3.7291870656585693E-2</v>
      </c>
      <c r="F33" s="1">
        <f>AVERAGE(RealPrice!F21:F32)</f>
        <v>7.5802797130999147E-2</v>
      </c>
      <c r="G33" s="1">
        <f>AVERAGE(RealPrice!G21:G32)</f>
        <v>0.17349387875924197</v>
      </c>
      <c r="H33" s="1">
        <f>AVERAGE(RealPrice!H21:H32)</f>
        <v>6.0071210152376181E-2</v>
      </c>
      <c r="I33" s="1"/>
      <c r="J33" s="87" t="str">
        <f>RealPrice!J34</f>
        <v>Polk Conversion rates began mid-January 2018</v>
      </c>
      <c r="K33" s="1"/>
      <c r="L33" s="1"/>
      <c r="M33" s="1"/>
      <c r="N33" s="1"/>
      <c r="O33" s="1"/>
      <c r="P33" s="1"/>
    </row>
    <row r="34" spans="1:16" x14ac:dyDescent="0.2">
      <c r="A34">
        <v>1992</v>
      </c>
      <c r="B34">
        <v>9</v>
      </c>
      <c r="C34" s="1">
        <f>AVERAGE(RealPrice!C22:C33)</f>
        <v>6.1800210028904755E-2</v>
      </c>
      <c r="D34" s="1">
        <f>AVERAGE(RealPrice!D22:D33)</f>
        <v>6.0080730007259546E-2</v>
      </c>
      <c r="E34" s="1">
        <f>AVERAGE(RealPrice!E22:E33)</f>
        <v>3.7225661971790495E-2</v>
      </c>
      <c r="F34" s="1">
        <f>AVERAGE(RealPrice!F22:F33)</f>
        <v>7.5785431079258378E-2</v>
      </c>
      <c r="G34" s="1">
        <f>AVERAGE(RealPrice!G22:G33)</f>
        <v>0.17285277278209885</v>
      </c>
      <c r="H34" s="1">
        <f>AVERAGE(RealPrice!H22:H33)</f>
        <v>6.0080730007259546E-2</v>
      </c>
      <c r="I34" s="1"/>
      <c r="J34" s="87" t="str">
        <f>RealPrice!J35</f>
        <v>SoBRA (Tranche 1) to began in September 2018…(SoBRA, Solar Base Rate Adjustment) SoBRA 1 rates were based off of Fcst18 Billing Determinants</v>
      </c>
      <c r="K34" s="1"/>
      <c r="L34" s="1"/>
      <c r="M34" s="1"/>
      <c r="N34" s="1"/>
      <c r="O34" s="1"/>
      <c r="P34" s="1"/>
    </row>
    <row r="35" spans="1:16" x14ac:dyDescent="0.2">
      <c r="A35">
        <v>1992</v>
      </c>
      <c r="B35">
        <v>10</v>
      </c>
      <c r="C35" s="1">
        <f>AVERAGE(RealPrice!C23:C34)</f>
        <v>6.1805705594769889E-2</v>
      </c>
      <c r="D35" s="1">
        <f>AVERAGE(RealPrice!D23:D34)</f>
        <v>6.0092803625317291E-2</v>
      </c>
      <c r="E35" s="1">
        <f>AVERAGE(RealPrice!E23:E34)</f>
        <v>3.7175890663612841E-2</v>
      </c>
      <c r="F35" s="1">
        <f>AVERAGE(RealPrice!F23:F34)</f>
        <v>7.5813245813031796E-2</v>
      </c>
      <c r="G35" s="1">
        <f>AVERAGE(RealPrice!G23:G34)</f>
        <v>0.17228897581980263</v>
      </c>
      <c r="H35" s="1">
        <f>AVERAGE(RealPrice!H23:H34)</f>
        <v>6.0092803625317291E-2</v>
      </c>
      <c r="I35" s="1"/>
      <c r="J35" s="87" t="str">
        <f>RealPrice!J36</f>
        <v>SoBRA (Tranche 2) was netted with Storm Refund and Tax Reform and began in January 2019…SoBRA 2, Tax Reform and Storm Refund netted using Fcst19 Billing Determinants</v>
      </c>
      <c r="K35" s="1"/>
      <c r="L35" s="1"/>
      <c r="M35" s="1"/>
      <c r="N35" s="1"/>
      <c r="O35" s="1"/>
      <c r="P35" s="1"/>
    </row>
    <row r="36" spans="1:16" x14ac:dyDescent="0.2">
      <c r="A36">
        <v>1992</v>
      </c>
      <c r="B36">
        <v>11</v>
      </c>
      <c r="C36" s="1">
        <f>AVERAGE(RealPrice!C24:C35)</f>
        <v>6.1532475864657592E-2</v>
      </c>
      <c r="D36" s="1">
        <f>AVERAGE(RealPrice!D24:D35)</f>
        <v>5.9856213315399275E-2</v>
      </c>
      <c r="E36" s="1">
        <f>AVERAGE(RealPrice!E24:E35)</f>
        <v>3.680216480826496E-2</v>
      </c>
      <c r="F36" s="1">
        <f>AVERAGE(RealPrice!F24:F35)</f>
        <v>7.5543136940645073E-2</v>
      </c>
      <c r="G36" s="1">
        <f>AVERAGE(RealPrice!G24:G35)</f>
        <v>0.17133432972855775</v>
      </c>
      <c r="H36" s="1">
        <f>AVERAGE(RealPrice!H24:H35)</f>
        <v>5.9856213315399275E-2</v>
      </c>
      <c r="I36" s="1"/>
      <c r="J36" s="87" t="str">
        <f>RealPrice!J38</f>
        <v>SoBRA (Tranche 3) will use Fcst20 Billing Determinants, aiming to go into effect January 2020, net of SoBRA Tranche 1 True-Up of about $1 million, plus $3 milion refund for not meeting SoBRA 2 deadline</v>
      </c>
      <c r="K36" s="1"/>
      <c r="L36" s="1"/>
      <c r="M36" s="1"/>
      <c r="N36" s="1"/>
      <c r="O36" s="1"/>
      <c r="P36" s="1"/>
    </row>
    <row r="37" spans="1:16" x14ac:dyDescent="0.2">
      <c r="A37">
        <v>1992</v>
      </c>
      <c r="B37">
        <v>12</v>
      </c>
      <c r="C37" s="1">
        <f>AVERAGE(RealPrice!C25:C36)</f>
        <v>6.1258567842647972E-2</v>
      </c>
      <c r="D37" s="1">
        <f>AVERAGE(RealPrice!D25:D36)</f>
        <v>5.9575452105015782E-2</v>
      </c>
      <c r="E37" s="1">
        <f>AVERAGE(RealPrice!E25:E36)</f>
        <v>3.6612987431839432E-2</v>
      </c>
      <c r="F37" s="1">
        <f>AVERAGE(RealPrice!F25:F36)</f>
        <v>7.5287115453681497E-2</v>
      </c>
      <c r="G37" s="1">
        <f>AVERAGE(RealPrice!G25:G36)</f>
        <v>0.17054306927290494</v>
      </c>
      <c r="H37" s="1">
        <f>AVERAGE(RealPrice!H25:H36)</f>
        <v>5.9575452105015782E-2</v>
      </c>
      <c r="I37" s="1"/>
      <c r="J37" s="87" t="str">
        <f>RealPrice!J39</f>
        <v>Storm Reserve Credit to Customer is aiming to be a one-time refund of $11.5 million (not sure yet how this will be handled…but, aims to happen in Jan 2020)</v>
      </c>
      <c r="K37" s="1"/>
      <c r="L37" s="1"/>
      <c r="M37" s="1"/>
      <c r="N37" s="1"/>
      <c r="O37" s="1"/>
      <c r="P37" s="1"/>
    </row>
    <row r="38" spans="1:16" x14ac:dyDescent="0.2">
      <c r="A38">
        <v>1993</v>
      </c>
      <c r="B38">
        <v>1</v>
      </c>
      <c r="C38" s="1">
        <f>AVERAGE(RealPrice!C26:C37)</f>
        <v>6.1039111819214391E-2</v>
      </c>
      <c r="D38" s="1">
        <f>AVERAGE(RealPrice!D26:D37)</f>
        <v>5.9408351432522544E-2</v>
      </c>
      <c r="E38" s="1">
        <f>AVERAGE(RealPrice!E26:E37)</f>
        <v>3.6288015886588247E-2</v>
      </c>
      <c r="F38" s="1">
        <f>AVERAGE(RealPrice!F26:F37)</f>
        <v>7.5006465095149383E-2</v>
      </c>
      <c r="G38" s="1">
        <f>AVERAGE(RealPrice!G26:G37)</f>
        <v>0.16992656574717269</v>
      </c>
      <c r="H38" s="1">
        <f>AVERAGE(RealPrice!H26:H37)</f>
        <v>5.9408351432522544E-2</v>
      </c>
      <c r="I38" s="1"/>
      <c r="J38" s="87" t="s">
        <v>245</v>
      </c>
      <c r="K38" s="1"/>
      <c r="L38" s="1"/>
      <c r="M38" s="1"/>
      <c r="N38" s="1"/>
      <c r="O38" s="1"/>
      <c r="P38" s="1"/>
    </row>
    <row r="39" spans="1:16" x14ac:dyDescent="0.2">
      <c r="A39">
        <v>1993</v>
      </c>
      <c r="B39">
        <v>2</v>
      </c>
      <c r="C39" s="1">
        <f>AVERAGE(RealPrice!C27:C38)</f>
        <v>6.0611311865919032E-2</v>
      </c>
      <c r="D39" s="1">
        <f>AVERAGE(RealPrice!D27:D38)</f>
        <v>5.8956824313077145E-2</v>
      </c>
      <c r="E39" s="1">
        <f>AVERAGE(RealPrice!E27:E38)</f>
        <v>3.6015835963470959E-2</v>
      </c>
      <c r="F39" s="1">
        <f>AVERAGE(RealPrice!F27:F38)</f>
        <v>7.4710304520531887E-2</v>
      </c>
      <c r="G39" s="1">
        <f>AVERAGE(RealPrice!G27:G38)</f>
        <v>0.16940709185364569</v>
      </c>
      <c r="H39" s="1">
        <f>AVERAGE(RealPrice!H27:H38)</f>
        <v>5.8956824313077145E-2</v>
      </c>
      <c r="I39" s="1"/>
      <c r="J39" s="410" t="s">
        <v>354</v>
      </c>
      <c r="K39" s="1"/>
      <c r="L39" s="1"/>
      <c r="M39" s="1"/>
      <c r="N39" s="1"/>
      <c r="O39" s="1"/>
      <c r="P39" s="1"/>
    </row>
    <row r="40" spans="1:16" x14ac:dyDescent="0.2">
      <c r="A40">
        <v>1993</v>
      </c>
      <c r="B40">
        <v>3</v>
      </c>
      <c r="C40" s="1">
        <f>AVERAGE(RealPrice!C28:C39)</f>
        <v>6.0216625487601781E-2</v>
      </c>
      <c r="D40" s="1">
        <f>AVERAGE(RealPrice!D28:D39)</f>
        <v>5.853331801482952E-2</v>
      </c>
      <c r="E40" s="1">
        <f>AVERAGE(RealPrice!E28:E39)</f>
        <v>3.5727634402360174E-2</v>
      </c>
      <c r="F40" s="1">
        <f>AVERAGE(RealPrice!F28:F39)</f>
        <v>7.4412106732618805E-2</v>
      </c>
      <c r="G40" s="1">
        <f>AVERAGE(RealPrice!G28:G39)</f>
        <v>0.16897246572508282</v>
      </c>
      <c r="H40" s="1">
        <f>AVERAGE(RealPrice!H28:H39)</f>
        <v>5.853331801482952E-2</v>
      </c>
      <c r="I40" s="1"/>
      <c r="J40" s="45" t="s">
        <v>306</v>
      </c>
      <c r="K40" s="1"/>
      <c r="L40" s="1"/>
      <c r="M40" s="1"/>
      <c r="N40" s="1"/>
      <c r="O40" s="1"/>
      <c r="P40" s="1"/>
    </row>
    <row r="41" spans="1:16" x14ac:dyDescent="0.2">
      <c r="A41">
        <v>1993</v>
      </c>
      <c r="B41">
        <v>4</v>
      </c>
      <c r="C41" s="1">
        <f>AVERAGE(RealPrice!C29:C40)</f>
        <v>5.9872226449470128E-2</v>
      </c>
      <c r="D41" s="1">
        <f>AVERAGE(RealPrice!D29:D40)</f>
        <v>5.8179038846281422E-2</v>
      </c>
      <c r="E41" s="1">
        <f>AVERAGE(RealPrice!E29:E40)</f>
        <v>3.5465500759655745E-2</v>
      </c>
      <c r="F41" s="1">
        <f>AVERAGE(RealPrice!F29:F40)</f>
        <v>7.3971828454633515E-2</v>
      </c>
      <c r="G41" s="1">
        <f>AVERAGE(RealPrice!G29:G40)</f>
        <v>0.16837477503806561</v>
      </c>
      <c r="H41" s="1">
        <f>AVERAGE(RealPrice!H29:H40)</f>
        <v>5.8179038846281422E-2</v>
      </c>
      <c r="I41" s="1"/>
      <c r="J41" s="410" t="s">
        <v>355</v>
      </c>
      <c r="K41" s="1"/>
      <c r="L41" s="1"/>
      <c r="M41" s="1"/>
      <c r="N41" s="1"/>
      <c r="O41" s="1"/>
      <c r="P41" s="1"/>
    </row>
    <row r="42" spans="1:16" x14ac:dyDescent="0.2">
      <c r="A42">
        <v>1993</v>
      </c>
      <c r="B42">
        <v>5</v>
      </c>
      <c r="C42" s="1">
        <f>AVERAGE(RealPrice!C30:C41)</f>
        <v>5.9717749410993892E-2</v>
      </c>
      <c r="D42" s="1">
        <f>AVERAGE(RealPrice!D30:D41)</f>
        <v>5.7975783725797571E-2</v>
      </c>
      <c r="E42" s="1">
        <f>AVERAGE(RealPrice!E30:E41)</f>
        <v>3.5236654461465594E-2</v>
      </c>
      <c r="F42" s="1">
        <f>AVERAGE(RealPrice!F30:F41)</f>
        <v>7.3831567533399464E-2</v>
      </c>
      <c r="G42" s="1">
        <f>AVERAGE(RealPrice!G30:G41)</f>
        <v>0.16780196865010533</v>
      </c>
      <c r="H42" s="1">
        <f>AVERAGE(RealPrice!H30:H41)</f>
        <v>5.7975783725797571E-2</v>
      </c>
      <c r="I42" s="1"/>
      <c r="J42" s="410" t="s">
        <v>360</v>
      </c>
    </row>
    <row r="43" spans="1:16" x14ac:dyDescent="0.2">
      <c r="A43">
        <v>1993</v>
      </c>
      <c r="B43">
        <v>6</v>
      </c>
      <c r="C43" s="1">
        <f>AVERAGE(RealPrice!C31:C42)</f>
        <v>5.9629333436571556E-2</v>
      </c>
      <c r="D43" s="1">
        <f>AVERAGE(RealPrice!D31:D42)</f>
        <v>5.7846063308302158E-2</v>
      </c>
      <c r="E43" s="1">
        <f>AVERAGE(RealPrice!E31:E42)</f>
        <v>3.5256242784153007E-2</v>
      </c>
      <c r="F43" s="1">
        <f>AVERAGE(RealPrice!F31:F42)</f>
        <v>7.3714279103823249E-2</v>
      </c>
      <c r="G43" s="1">
        <f>AVERAGE(RealPrice!G31:G42)</f>
        <v>0.16722336531155216</v>
      </c>
      <c r="H43" s="1">
        <f>AVERAGE(RealPrice!H31:H42)</f>
        <v>5.7846063308302158E-2</v>
      </c>
      <c r="I43" s="1"/>
      <c r="J43" s="410" t="s">
        <v>356</v>
      </c>
      <c r="K43" s="1"/>
      <c r="L43" s="1"/>
      <c r="M43" s="1"/>
      <c r="N43" s="1"/>
      <c r="O43" s="1"/>
      <c r="P43" s="1"/>
    </row>
    <row r="44" spans="1:16" x14ac:dyDescent="0.2">
      <c r="A44">
        <v>1993</v>
      </c>
      <c r="B44">
        <v>7</v>
      </c>
      <c r="C44" s="1">
        <f>AVERAGE(RealPrice!C32:C43)</f>
        <v>5.9450523975658774E-2</v>
      </c>
      <c r="D44" s="1">
        <f>AVERAGE(RealPrice!D32:D43)</f>
        <v>5.7674055052115945E-2</v>
      </c>
      <c r="E44" s="1">
        <f>AVERAGE(RealPrice!E32:E43)</f>
        <v>3.5232553972759269E-2</v>
      </c>
      <c r="F44" s="1">
        <f>AVERAGE(RealPrice!F32:F43)</f>
        <v>7.3558088162107196E-2</v>
      </c>
      <c r="G44" s="1">
        <f>AVERAGE(RealPrice!G32:G43)</f>
        <v>0.16605260179117556</v>
      </c>
      <c r="H44" s="1">
        <f>AVERAGE(RealPrice!H32:H43)</f>
        <v>5.7674055052115945E-2</v>
      </c>
      <c r="I44" s="1"/>
      <c r="J44" s="410" t="s">
        <v>357</v>
      </c>
      <c r="K44" s="1"/>
      <c r="L44" s="1"/>
      <c r="M44" s="1"/>
      <c r="N44" s="1"/>
      <c r="O44" s="1"/>
      <c r="P44" s="1"/>
    </row>
    <row r="45" spans="1:16" x14ac:dyDescent="0.2">
      <c r="A45">
        <v>1993</v>
      </c>
      <c r="B45">
        <v>8</v>
      </c>
      <c r="C45" s="1">
        <f>AVERAGE(RealPrice!C33:C44)</f>
        <v>5.931851677011362E-2</v>
      </c>
      <c r="D45" s="1">
        <f>AVERAGE(RealPrice!D33:D44)</f>
        <v>5.7463615976804237E-2</v>
      </c>
      <c r="E45" s="1">
        <f>AVERAGE(RealPrice!E33:E44)</f>
        <v>3.5146116844222981E-2</v>
      </c>
      <c r="F45" s="1">
        <f>AVERAGE(RealPrice!F33:F44)</f>
        <v>7.3416616316960864E-2</v>
      </c>
      <c r="G45" s="1">
        <f>AVERAGE(RealPrice!G33:G44)</f>
        <v>0.1652666099239212</v>
      </c>
      <c r="H45" s="1">
        <f>AVERAGE(RealPrice!H33:H44)</f>
        <v>5.7463615976804237E-2</v>
      </c>
      <c r="I45" s="1"/>
      <c r="J45" s="410" t="s">
        <v>361</v>
      </c>
      <c r="K45" s="1"/>
      <c r="L45" s="1"/>
      <c r="M45" s="1"/>
      <c r="N45" s="1"/>
      <c r="O45" s="1"/>
      <c r="P45" s="1"/>
    </row>
    <row r="46" spans="1:16" x14ac:dyDescent="0.2">
      <c r="A46">
        <v>1993</v>
      </c>
      <c r="B46">
        <v>9</v>
      </c>
      <c r="C46" s="1">
        <f>AVERAGE(RealPrice!C34:C45)</f>
        <v>5.918290612523975E-2</v>
      </c>
      <c r="D46" s="1">
        <f>AVERAGE(RealPrice!D34:D45)</f>
        <v>5.730563456100312E-2</v>
      </c>
      <c r="E46" s="1">
        <f>AVERAGE(RealPrice!E34:E45)</f>
        <v>3.5067412543867478E-2</v>
      </c>
      <c r="F46" s="1">
        <f>AVERAGE(RealPrice!F34:F45)</f>
        <v>7.322107484094427E-2</v>
      </c>
      <c r="G46" s="1">
        <f>AVERAGE(RealPrice!G34:G45)</f>
        <v>0.16445825562122685</v>
      </c>
      <c r="H46" s="1">
        <f>AVERAGE(RealPrice!H34:H45)</f>
        <v>5.730563456100312E-2</v>
      </c>
      <c r="I46" s="1"/>
      <c r="J46" s="1" t="s">
        <v>359</v>
      </c>
      <c r="K46" s="1"/>
      <c r="L46" s="1"/>
      <c r="M46" s="1"/>
      <c r="N46" s="1"/>
      <c r="O46" s="1"/>
      <c r="P46" s="1"/>
    </row>
    <row r="47" spans="1:16" x14ac:dyDescent="0.2">
      <c r="A47">
        <v>1993</v>
      </c>
      <c r="B47">
        <v>10</v>
      </c>
      <c r="C47" s="1">
        <f>AVERAGE(RealPrice!C35:C46)</f>
        <v>5.9055420528199586E-2</v>
      </c>
      <c r="D47" s="1">
        <f>AVERAGE(RealPrice!D35:D46)</f>
        <v>5.7147041451484026E-2</v>
      </c>
      <c r="E47" s="1">
        <f>AVERAGE(RealPrice!E35:E46)</f>
        <v>3.5026138328991228E-2</v>
      </c>
      <c r="F47" s="1">
        <f>AVERAGE(RealPrice!F35:F46)</f>
        <v>7.3055118970059965E-2</v>
      </c>
      <c r="G47" s="1">
        <f>AVERAGE(RealPrice!G35:G46)</f>
        <v>0.16385785078470358</v>
      </c>
      <c r="H47" s="1">
        <f>AVERAGE(RealPrice!H35:H46)</f>
        <v>5.7147041451484026E-2</v>
      </c>
      <c r="I47" s="1"/>
      <c r="J47" s="410" t="s">
        <v>358</v>
      </c>
      <c r="K47" s="1"/>
      <c r="L47" s="1"/>
      <c r="M47" s="1"/>
      <c r="N47" s="1"/>
      <c r="O47" s="1"/>
      <c r="P47" s="1"/>
    </row>
    <row r="48" spans="1:16" x14ac:dyDescent="0.2">
      <c r="A48">
        <v>1993</v>
      </c>
      <c r="B48">
        <v>11</v>
      </c>
      <c r="C48" s="1">
        <f>AVERAGE(RealPrice!C36:C47)</f>
        <v>5.9140601355529253E-2</v>
      </c>
      <c r="D48" s="1">
        <f>AVERAGE(RealPrice!D36:D47)</f>
        <v>5.7240516698796005E-2</v>
      </c>
      <c r="E48" s="1">
        <f>AVERAGE(RealPrice!E36:E47)</f>
        <v>3.5624947288146254E-2</v>
      </c>
      <c r="F48" s="1">
        <f>AVERAGE(RealPrice!F36:F47)</f>
        <v>7.3114316386147349E-2</v>
      </c>
      <c r="G48" s="1">
        <f>AVERAGE(RealPrice!G36:G47)</f>
        <v>0.16366085891761861</v>
      </c>
      <c r="H48" s="1">
        <f>AVERAGE(RealPrice!H36:H47)</f>
        <v>5.7240516698796005E-2</v>
      </c>
      <c r="I48" s="1"/>
      <c r="J48" s="1"/>
      <c r="K48" s="1"/>
      <c r="L48" s="1"/>
      <c r="M48" s="1"/>
      <c r="N48" s="1"/>
      <c r="O48" s="1"/>
      <c r="P48" s="1"/>
    </row>
    <row r="49" spans="1:16" x14ac:dyDescent="0.2">
      <c r="A49">
        <v>1993</v>
      </c>
      <c r="B49">
        <v>12</v>
      </c>
      <c r="C49" s="1">
        <f>AVERAGE(RealPrice!C37:C48)</f>
        <v>5.923732624670397E-2</v>
      </c>
      <c r="D49" s="1">
        <f>AVERAGE(RealPrice!D37:D48)</f>
        <v>5.7347269588226384E-2</v>
      </c>
      <c r="E49" s="1">
        <f>AVERAGE(RealPrice!E37:E48)</f>
        <v>3.5692879207615776E-2</v>
      </c>
      <c r="F49" s="1">
        <f>AVERAGE(RealPrice!F37:F48)</f>
        <v>7.3162473633162944E-2</v>
      </c>
      <c r="G49" s="1">
        <f>AVERAGE(RealPrice!G37:G48)</f>
        <v>0.1628292058407477</v>
      </c>
      <c r="H49" s="1">
        <f>AVERAGE(RealPrice!H37:H48)</f>
        <v>5.7347269588226384E-2</v>
      </c>
      <c r="I49" s="1"/>
      <c r="J49" s="1"/>
      <c r="K49" s="1"/>
      <c r="L49" s="1"/>
      <c r="M49" s="1"/>
      <c r="N49" s="1"/>
      <c r="O49" s="1"/>
      <c r="P49" s="1"/>
    </row>
    <row r="50" spans="1:16" x14ac:dyDescent="0.2">
      <c r="A50">
        <v>1994</v>
      </c>
      <c r="B50">
        <v>1</v>
      </c>
      <c r="C50" s="1">
        <f>AVERAGE(RealPrice!C38:C49)</f>
        <v>5.9325000097443327E-2</v>
      </c>
      <c r="D50" s="1">
        <f>AVERAGE(RealPrice!D38:D49)</f>
        <v>5.7392563923467858E-2</v>
      </c>
      <c r="E50" s="1">
        <f>AVERAGE(RealPrice!E38:E49)</f>
        <v>3.6091857158800915E-2</v>
      </c>
      <c r="F50" s="1">
        <f>AVERAGE(RealPrice!F38:F49)</f>
        <v>7.3304430354341629E-2</v>
      </c>
      <c r="G50" s="1">
        <f>AVERAGE(RealPrice!G38:G49)</f>
        <v>0.1628745414905067</v>
      </c>
      <c r="H50" s="1">
        <f>AVERAGE(RealPrice!H38:H49)</f>
        <v>5.7392563923467858E-2</v>
      </c>
      <c r="I50" s="1"/>
      <c r="J50" s="1"/>
      <c r="K50" s="1"/>
      <c r="L50" s="1"/>
      <c r="M50" s="1"/>
      <c r="N50" s="1"/>
      <c r="O50" s="1"/>
      <c r="P50" s="1"/>
    </row>
    <row r="51" spans="1:16" x14ac:dyDescent="0.2">
      <c r="A51">
        <v>1994</v>
      </c>
      <c r="B51">
        <v>2</v>
      </c>
      <c r="C51" s="1">
        <f>AVERAGE(RealPrice!C39:C50)</f>
        <v>5.9525354474511849E-2</v>
      </c>
      <c r="D51" s="1">
        <f>AVERAGE(RealPrice!D39:D50)</f>
        <v>5.7548411501104624E-2</v>
      </c>
      <c r="E51" s="1">
        <f>AVERAGE(RealPrice!E39:E50)</f>
        <v>3.630073190106043E-2</v>
      </c>
      <c r="F51" s="1">
        <f>AVERAGE(RealPrice!F39:F50)</f>
        <v>7.3395955242824953E-2</v>
      </c>
      <c r="G51" s="1">
        <f>AVERAGE(RealPrice!G39:G50)</f>
        <v>0.16294672447766187</v>
      </c>
      <c r="H51" s="1">
        <f>AVERAGE(RealPrice!H39:H50)</f>
        <v>5.7548411501104624E-2</v>
      </c>
      <c r="I51" s="1"/>
      <c r="J51" s="1"/>
      <c r="K51" s="1"/>
      <c r="L51" s="1"/>
      <c r="M51" s="1"/>
      <c r="N51" s="1"/>
      <c r="O51" s="1"/>
      <c r="P51" s="1"/>
    </row>
    <row r="52" spans="1:16" x14ac:dyDescent="0.2">
      <c r="A52">
        <v>1994</v>
      </c>
      <c r="B52">
        <v>3</v>
      </c>
      <c r="C52" s="1">
        <f>AVERAGE(RealPrice!C40:C51)</f>
        <v>5.9679865423745961E-2</v>
      </c>
      <c r="D52" s="1">
        <f>AVERAGE(RealPrice!D40:D51)</f>
        <v>5.7721314228995298E-2</v>
      </c>
      <c r="E52" s="1">
        <f>AVERAGE(RealPrice!E40:E51)</f>
        <v>3.6578391298784173E-2</v>
      </c>
      <c r="F52" s="1">
        <f>AVERAGE(RealPrice!F40:F51)</f>
        <v>7.3631196626773046E-2</v>
      </c>
      <c r="G52" s="1">
        <f>AVERAGE(RealPrice!G40:G51)</f>
        <v>0.16311739420990512</v>
      </c>
      <c r="H52" s="1">
        <f>AVERAGE(RealPrice!H40:H51)</f>
        <v>5.7721314228995298E-2</v>
      </c>
      <c r="I52" s="1"/>
      <c r="J52" s="1"/>
      <c r="K52" s="1"/>
      <c r="L52" s="1"/>
      <c r="M52" s="1"/>
      <c r="N52" s="1"/>
      <c r="O52" s="1"/>
      <c r="P52" s="1"/>
    </row>
    <row r="53" spans="1:16" x14ac:dyDescent="0.2">
      <c r="A53">
        <v>1994</v>
      </c>
      <c r="B53">
        <v>4</v>
      </c>
      <c r="C53" s="1">
        <f>AVERAGE(RealPrice!C41:C52)</f>
        <v>5.9804651393259668E-2</v>
      </c>
      <c r="D53" s="1">
        <f>AVERAGE(RealPrice!D41:D52)</f>
        <v>5.7848063690743724E-2</v>
      </c>
      <c r="E53" s="1">
        <f>AVERAGE(RealPrice!E41:E52)</f>
        <v>3.674006332842656E-2</v>
      </c>
      <c r="F53" s="1">
        <f>AVERAGE(RealPrice!F41:F52)</f>
        <v>7.397929368886165E-2</v>
      </c>
      <c r="G53" s="1">
        <f>AVERAGE(RealPrice!G41:G52)</f>
        <v>0.16323778007150647</v>
      </c>
      <c r="H53" s="1">
        <f>AVERAGE(RealPrice!H41:H52)</f>
        <v>5.7848063690743724E-2</v>
      </c>
      <c r="I53" s="1"/>
      <c r="J53" s="1"/>
      <c r="K53" s="1"/>
      <c r="L53" s="1"/>
      <c r="M53" s="1"/>
      <c r="N53" s="1"/>
      <c r="O53" s="1"/>
      <c r="P53" s="1"/>
    </row>
    <row r="54" spans="1:16" x14ac:dyDescent="0.2">
      <c r="A54">
        <v>1994</v>
      </c>
      <c r="B54">
        <v>5</v>
      </c>
      <c r="C54" s="1">
        <f>AVERAGE(RealPrice!C42:C53)</f>
        <v>5.9992758344848941E-2</v>
      </c>
      <c r="D54" s="1">
        <f>AVERAGE(RealPrice!D42:D53)</f>
        <v>5.8034170381718576E-2</v>
      </c>
      <c r="E54" s="1">
        <f>AVERAGE(RealPrice!E42:E53)</f>
        <v>3.7080138887481205E-2</v>
      </c>
      <c r="F54" s="1">
        <f>AVERAGE(RealPrice!F42:F53)</f>
        <v>7.4208061442435747E-2</v>
      </c>
      <c r="G54" s="1">
        <f>AVERAGE(RealPrice!G42:G53)</f>
        <v>0.1632918050235331</v>
      </c>
      <c r="H54" s="1">
        <f>AVERAGE(RealPrice!H42:H53)</f>
        <v>5.8034170381718576E-2</v>
      </c>
      <c r="I54" s="1"/>
      <c r="J54" s="1"/>
      <c r="K54" s="1"/>
      <c r="L54" s="1"/>
      <c r="M54" s="1"/>
      <c r="N54" s="1"/>
      <c r="O54" s="1"/>
      <c r="P54" s="1"/>
    </row>
    <row r="55" spans="1:16" x14ac:dyDescent="0.2">
      <c r="A55">
        <v>1994</v>
      </c>
      <c r="B55">
        <v>6</v>
      </c>
      <c r="C55" s="1">
        <f>AVERAGE(RealPrice!C43:C54)</f>
        <v>6.0165063562127169E-2</v>
      </c>
      <c r="D55" s="1">
        <f>AVERAGE(RealPrice!D43:D54)</f>
        <v>5.8284767095062091E-2</v>
      </c>
      <c r="E55" s="1">
        <f>AVERAGE(RealPrice!E43:E54)</f>
        <v>3.7250210102992662E-2</v>
      </c>
      <c r="F55" s="1">
        <f>AVERAGE(RealPrice!F43:F54)</f>
        <v>7.4399377466619523E-2</v>
      </c>
      <c r="G55" s="1">
        <f>AVERAGE(RealPrice!G43:G54)</f>
        <v>0.16350691423709182</v>
      </c>
      <c r="H55" s="1">
        <f>AVERAGE(RealPrice!H43:H54)</f>
        <v>5.8284767095062091E-2</v>
      </c>
      <c r="I55" s="1"/>
      <c r="J55" s="1"/>
      <c r="K55" s="1"/>
      <c r="L55" s="1"/>
      <c r="M55" s="1"/>
      <c r="N55" s="1"/>
      <c r="O55" s="1"/>
      <c r="P55" s="1"/>
    </row>
    <row r="56" spans="1:16" x14ac:dyDescent="0.2">
      <c r="A56">
        <v>1994</v>
      </c>
      <c r="B56">
        <v>7</v>
      </c>
      <c r="C56" s="1">
        <f>AVERAGE(RealPrice!C44:C55)</f>
        <v>6.0416711732446948E-2</v>
      </c>
      <c r="D56" s="1">
        <f>AVERAGE(RealPrice!D44:D55)</f>
        <v>5.8512869567874375E-2</v>
      </c>
      <c r="E56" s="1">
        <f>AVERAGE(RealPrice!E44:E55)</f>
        <v>3.7369102595969809E-2</v>
      </c>
      <c r="F56" s="1">
        <f>AVERAGE(RealPrice!F44:F55)</f>
        <v>7.4728628693194007E-2</v>
      </c>
      <c r="G56" s="1">
        <f>AVERAGE(RealPrice!G44:G55)</f>
        <v>0.16417020726017453</v>
      </c>
      <c r="H56" s="1">
        <f>AVERAGE(RealPrice!H44:H55)</f>
        <v>5.8512869567874375E-2</v>
      </c>
      <c r="I56" s="1"/>
      <c r="J56" s="1"/>
      <c r="K56" s="1"/>
      <c r="L56" s="1"/>
      <c r="M56" s="1"/>
      <c r="N56" s="1"/>
      <c r="O56" s="1"/>
      <c r="P56" s="1"/>
    </row>
    <row r="57" spans="1:16" x14ac:dyDescent="0.2">
      <c r="A57">
        <v>1994</v>
      </c>
      <c r="B57">
        <v>8</v>
      </c>
      <c r="C57" s="1">
        <f>AVERAGE(RealPrice!C45:C56)</f>
        <v>6.0319157278699805E-2</v>
      </c>
      <c r="D57" s="1">
        <f>AVERAGE(RealPrice!D45:D56)</f>
        <v>5.8423857793207447E-2</v>
      </c>
      <c r="E57" s="1">
        <f>AVERAGE(RealPrice!E45:E56)</f>
        <v>3.724675096907628E-2</v>
      </c>
      <c r="F57" s="1">
        <f>AVERAGE(RealPrice!F45:F56)</f>
        <v>7.4740687081234894E-2</v>
      </c>
      <c r="G57" s="1">
        <f>AVERAGE(RealPrice!G45:G56)</f>
        <v>0.16412948633068228</v>
      </c>
      <c r="H57" s="1">
        <f>AVERAGE(RealPrice!H45:H56)</f>
        <v>5.8423857793207447E-2</v>
      </c>
      <c r="I57" s="1"/>
      <c r="J57" s="1"/>
      <c r="K57" s="1"/>
      <c r="L57" s="1"/>
      <c r="M57" s="1"/>
      <c r="N57" s="1"/>
      <c r="O57" s="1"/>
      <c r="P57" s="1"/>
    </row>
    <row r="58" spans="1:16" x14ac:dyDescent="0.2">
      <c r="A58">
        <v>1994</v>
      </c>
      <c r="B58">
        <v>9</v>
      </c>
      <c r="C58" s="1">
        <f>AVERAGE(RealPrice!C46:C57)</f>
        <v>6.0221628770210318E-2</v>
      </c>
      <c r="D58" s="1">
        <f>AVERAGE(RealPrice!D46:D57)</f>
        <v>5.8312184605409802E-2</v>
      </c>
      <c r="E58" s="1">
        <f>AVERAGE(RealPrice!E46:E57)</f>
        <v>3.7288723432027833E-2</v>
      </c>
      <c r="F58" s="1">
        <f>AVERAGE(RealPrice!F46:F57)</f>
        <v>7.4812887429235433E-2</v>
      </c>
      <c r="G58" s="1">
        <f>AVERAGE(RealPrice!G46:G57)</f>
        <v>0.16420267970880389</v>
      </c>
      <c r="H58" s="1">
        <f>AVERAGE(RealPrice!H46:H57)</f>
        <v>5.8312184605409802E-2</v>
      </c>
      <c r="I58" s="1"/>
      <c r="J58" s="1"/>
      <c r="K58" s="1"/>
      <c r="L58" s="1"/>
      <c r="M58" s="1"/>
      <c r="N58" s="1"/>
      <c r="O58" s="1"/>
      <c r="P58" s="1"/>
    </row>
    <row r="59" spans="1:16" x14ac:dyDescent="0.2">
      <c r="A59">
        <v>1994</v>
      </c>
      <c r="B59">
        <v>10</v>
      </c>
      <c r="C59" s="1">
        <f>AVERAGE(RealPrice!C47:C58)</f>
        <v>6.006039270080385E-2</v>
      </c>
      <c r="D59" s="1">
        <f>AVERAGE(RealPrice!D47:D58)</f>
        <v>5.8181513206944625E-2</v>
      </c>
      <c r="E59" s="1">
        <f>AVERAGE(RealPrice!E47:E58)</f>
        <v>3.6937828389325009E-2</v>
      </c>
      <c r="F59" s="1">
        <f>AVERAGE(RealPrice!F47:F58)</f>
        <v>7.4834703178719875E-2</v>
      </c>
      <c r="G59" s="1">
        <f>AVERAGE(RealPrice!G47:G58)</f>
        <v>0.16418094949617298</v>
      </c>
      <c r="H59" s="1">
        <f>AVERAGE(RealPrice!H47:H58)</f>
        <v>5.8181513206944625E-2</v>
      </c>
      <c r="I59" s="1"/>
      <c r="J59" s="1"/>
      <c r="K59" s="1"/>
      <c r="L59" s="1"/>
      <c r="M59" s="1"/>
      <c r="N59" s="1"/>
      <c r="O59" s="1"/>
      <c r="P59" s="1"/>
    </row>
    <row r="60" spans="1:16" x14ac:dyDescent="0.2">
      <c r="A60">
        <v>1994</v>
      </c>
      <c r="B60">
        <v>11</v>
      </c>
      <c r="C60" s="1">
        <f>AVERAGE(RealPrice!C48:C59)</f>
        <v>5.9929714260213041E-2</v>
      </c>
      <c r="D60" s="1">
        <f>AVERAGE(RealPrice!D48:D59)</f>
        <v>5.7967528399593869E-2</v>
      </c>
      <c r="E60" s="1">
        <f>AVERAGE(RealPrice!E48:E59)</f>
        <v>3.6400546100870512E-2</v>
      </c>
      <c r="F60" s="1">
        <f>AVERAGE(RealPrice!F48:F59)</f>
        <v>7.4769522794701684E-2</v>
      </c>
      <c r="G60" s="1">
        <f>AVERAGE(RealPrice!G48:G59)</f>
        <v>0.16395137022240175</v>
      </c>
      <c r="H60" s="1">
        <f>AVERAGE(RealPrice!H48:H59)</f>
        <v>5.7967528399593869E-2</v>
      </c>
      <c r="I60" s="1"/>
      <c r="J60" s="1"/>
      <c r="K60" s="1"/>
      <c r="L60" s="1"/>
      <c r="M60" s="1"/>
      <c r="N60" s="1"/>
      <c r="O60" s="1"/>
      <c r="P60" s="1"/>
    </row>
    <row r="61" spans="1:16" x14ac:dyDescent="0.2">
      <c r="A61">
        <v>1994</v>
      </c>
      <c r="B61">
        <v>12</v>
      </c>
      <c r="C61" s="1">
        <f>AVERAGE(RealPrice!C49:C60)</f>
        <v>5.9695860183056594E-2</v>
      </c>
      <c r="D61" s="1">
        <f>AVERAGE(RealPrice!D49:D60)</f>
        <v>5.772420038418271E-2</v>
      </c>
      <c r="E61" s="1">
        <f>AVERAGE(RealPrice!E49:E60)</f>
        <v>3.6267493746129136E-2</v>
      </c>
      <c r="F61" s="1">
        <f>AVERAGE(RealPrice!F49:F60)</f>
        <v>7.4671247200460769E-2</v>
      </c>
      <c r="G61" s="1">
        <f>AVERAGE(RealPrice!G49:G60)</f>
        <v>0.16435897919255016</v>
      </c>
      <c r="H61" s="1">
        <f>AVERAGE(RealPrice!H49:H60)</f>
        <v>5.772420038418271E-2</v>
      </c>
      <c r="I61" s="1"/>
      <c r="J61" s="1"/>
      <c r="K61" s="1"/>
      <c r="L61" s="1"/>
      <c r="M61" s="1"/>
      <c r="N61" s="1"/>
      <c r="O61" s="1"/>
      <c r="P61" s="1"/>
    </row>
    <row r="62" spans="1:16" x14ac:dyDescent="0.2">
      <c r="A62">
        <v>1995</v>
      </c>
      <c r="B62">
        <v>1</v>
      </c>
      <c r="C62" s="1">
        <f>AVERAGE(RealPrice!C50:C61)</f>
        <v>5.9444489375953619E-2</v>
      </c>
      <c r="D62" s="1">
        <f>AVERAGE(RealPrice!D50:D61)</f>
        <v>5.7462812706830929E-2</v>
      </c>
      <c r="E62" s="1">
        <f>AVERAGE(RealPrice!E50:E61)</f>
        <v>3.5949391202394022E-2</v>
      </c>
      <c r="F62" s="1">
        <f>AVERAGE(RealPrice!F50:F61)</f>
        <v>7.4595179145937454E-2</v>
      </c>
      <c r="G62" s="1">
        <f>AVERAGE(RealPrice!G50:G61)</f>
        <v>0.16412388124670058</v>
      </c>
      <c r="H62" s="1">
        <f>AVERAGE(RealPrice!H50:H61)</f>
        <v>5.7462812706830929E-2</v>
      </c>
      <c r="I62" s="1"/>
      <c r="J62" s="1"/>
      <c r="K62" s="1"/>
      <c r="L62" s="1"/>
      <c r="M62" s="1"/>
      <c r="N62" s="1"/>
      <c r="O62" s="1"/>
      <c r="P62" s="1"/>
    </row>
    <row r="63" spans="1:16" x14ac:dyDescent="0.2">
      <c r="A63">
        <v>1995</v>
      </c>
      <c r="B63">
        <v>2</v>
      </c>
      <c r="C63" s="1">
        <f>AVERAGE(RealPrice!C51:C62)</f>
        <v>5.9179081655702508E-2</v>
      </c>
      <c r="D63" s="1">
        <f>AVERAGE(RealPrice!D51:D62)</f>
        <v>5.7212248896201183E-2</v>
      </c>
      <c r="E63" s="1">
        <f>AVERAGE(RealPrice!E51:E62)</f>
        <v>3.5736385708926711E-2</v>
      </c>
      <c r="F63" s="1">
        <f>AVERAGE(RealPrice!F51:F62)</f>
        <v>7.4275784285038685E-2</v>
      </c>
      <c r="G63" s="1">
        <f>AVERAGE(RealPrice!G51:G62)</f>
        <v>0.16339292530164728</v>
      </c>
      <c r="H63" s="1">
        <f>AVERAGE(RealPrice!H51:H62)</f>
        <v>5.7212248896201183E-2</v>
      </c>
      <c r="I63" s="1"/>
      <c r="J63" s="1"/>
      <c r="K63" s="1"/>
      <c r="L63" s="1"/>
      <c r="M63" s="1"/>
      <c r="N63" s="1"/>
      <c r="O63" s="1"/>
      <c r="P63" s="1"/>
    </row>
    <row r="64" spans="1:16" x14ac:dyDescent="0.2">
      <c r="A64">
        <v>1995</v>
      </c>
      <c r="B64">
        <v>3</v>
      </c>
      <c r="C64" s="1">
        <f>AVERAGE(RealPrice!C52:C63)</f>
        <v>5.8959851594368957E-2</v>
      </c>
      <c r="D64" s="1">
        <f>AVERAGE(RealPrice!D52:D63)</f>
        <v>5.6996242786448541E-2</v>
      </c>
      <c r="E64" s="1">
        <f>AVERAGE(RealPrice!E52:E63)</f>
        <v>3.5446577641206699E-2</v>
      </c>
      <c r="F64" s="1">
        <f>AVERAGE(RealPrice!F52:F63)</f>
        <v>7.375583140258675E-2</v>
      </c>
      <c r="G64" s="1">
        <f>AVERAGE(RealPrice!G52:G63)</f>
        <v>0.16264405402578586</v>
      </c>
      <c r="H64" s="1">
        <f>AVERAGE(RealPrice!H52:H63)</f>
        <v>5.6996242786448541E-2</v>
      </c>
      <c r="I64" s="1"/>
      <c r="J64" s="1"/>
      <c r="K64" s="1"/>
      <c r="L64" s="1"/>
      <c r="M64" s="1"/>
      <c r="N64" s="1"/>
      <c r="O64" s="1"/>
      <c r="P64" s="1"/>
    </row>
    <row r="65" spans="1:16" x14ac:dyDescent="0.2">
      <c r="A65">
        <v>1995</v>
      </c>
      <c r="B65">
        <v>4</v>
      </c>
      <c r="C65" s="1">
        <f>AVERAGE(RealPrice!C53:C64)</f>
        <v>5.8724255356562359E-2</v>
      </c>
      <c r="D65" s="1">
        <f>AVERAGE(RealPrice!D53:D64)</f>
        <v>5.6774842031080332E-2</v>
      </c>
      <c r="E65" s="1">
        <f>AVERAGE(RealPrice!E53:E64)</f>
        <v>3.5285635024821578E-2</v>
      </c>
      <c r="F65" s="1">
        <f>AVERAGE(RealPrice!F53:F64)</f>
        <v>7.330354496623738E-2</v>
      </c>
      <c r="G65" s="1">
        <f>AVERAGE(RealPrice!G53:G64)</f>
        <v>0.16191677430867804</v>
      </c>
      <c r="H65" s="1">
        <f>AVERAGE(RealPrice!H53:H64)</f>
        <v>5.6774842031080332E-2</v>
      </c>
      <c r="I65" s="1"/>
      <c r="J65" s="1"/>
      <c r="K65" s="1"/>
      <c r="L65" s="1"/>
      <c r="M65" s="1"/>
      <c r="N65" s="1"/>
      <c r="O65" s="1"/>
      <c r="P65" s="1"/>
    </row>
    <row r="66" spans="1:16" x14ac:dyDescent="0.2">
      <c r="A66">
        <v>1995</v>
      </c>
      <c r="B66">
        <v>5</v>
      </c>
      <c r="C66" s="1">
        <f>AVERAGE(RealPrice!C54:C65)</f>
        <v>5.8210347318529337E-2</v>
      </c>
      <c r="D66" s="1">
        <f>AVERAGE(RealPrice!D54:D65)</f>
        <v>5.6297764352758219E-2</v>
      </c>
      <c r="E66" s="1">
        <f>AVERAGE(RealPrice!E54:E65)</f>
        <v>3.4888255421315843E-2</v>
      </c>
      <c r="F66" s="1">
        <f>AVERAGE(RealPrice!F54:F65)</f>
        <v>7.2661985932281223E-2</v>
      </c>
      <c r="G66" s="1">
        <f>AVERAGE(RealPrice!G54:G65)</f>
        <v>0.16122291774062</v>
      </c>
      <c r="H66" s="1">
        <f>AVERAGE(RealPrice!H54:H65)</f>
        <v>5.6297764352758219E-2</v>
      </c>
      <c r="I66" s="1"/>
      <c r="J66" s="1"/>
      <c r="K66" s="1"/>
      <c r="L66" s="1"/>
      <c r="M66" s="1"/>
      <c r="N66" s="1"/>
      <c r="O66" s="1"/>
      <c r="P66" s="1"/>
    </row>
    <row r="67" spans="1:16" x14ac:dyDescent="0.2">
      <c r="A67">
        <v>1995</v>
      </c>
      <c r="B67">
        <v>6</v>
      </c>
      <c r="C67" s="1">
        <f>AVERAGE(RealPrice!C55:C66)</f>
        <v>5.7639611927214042E-2</v>
      </c>
      <c r="D67" s="1">
        <f>AVERAGE(RealPrice!D55:D66)</f>
        <v>5.5693677923030094E-2</v>
      </c>
      <c r="E67" s="1">
        <f>AVERAGE(RealPrice!E55:E66)</f>
        <v>3.4440296914296287E-2</v>
      </c>
      <c r="F67" s="1">
        <f>AVERAGE(RealPrice!F55:F66)</f>
        <v>7.1933103563861608E-2</v>
      </c>
      <c r="G67" s="1">
        <f>AVERAGE(RealPrice!G55:G66)</f>
        <v>0.15842096848248174</v>
      </c>
      <c r="H67" s="1">
        <f>AVERAGE(RealPrice!H55:H66)</f>
        <v>5.5693677923030094E-2</v>
      </c>
      <c r="I67" s="1"/>
      <c r="J67" s="1"/>
      <c r="K67" s="1"/>
      <c r="L67" s="1"/>
      <c r="M67" s="1"/>
      <c r="N67" s="1"/>
      <c r="O67" s="1"/>
      <c r="P67" s="1"/>
    </row>
    <row r="68" spans="1:16" x14ac:dyDescent="0.2">
      <c r="A68">
        <v>1995</v>
      </c>
      <c r="B68">
        <v>7</v>
      </c>
      <c r="C68" s="1">
        <f>AVERAGE(RealPrice!C56:C67)</f>
        <v>5.7093009964157448E-2</v>
      </c>
      <c r="D68" s="1">
        <f>AVERAGE(RealPrice!D56:D67)</f>
        <v>5.514807111714385E-2</v>
      </c>
      <c r="E68" s="1">
        <f>AVERAGE(RealPrice!E56:E67)</f>
        <v>3.4016925792557322E-2</v>
      </c>
      <c r="F68" s="1">
        <f>AVERAGE(RealPrice!F56:F67)</f>
        <v>7.121571342834819E-2</v>
      </c>
      <c r="G68" s="1">
        <f>AVERAGE(RealPrice!G56:G67)</f>
        <v>0.15733141367512701</v>
      </c>
      <c r="H68" s="1">
        <f>AVERAGE(RealPrice!H56:H67)</f>
        <v>5.514807111714385E-2</v>
      </c>
      <c r="I68" s="1"/>
      <c r="J68" s="1"/>
      <c r="K68" s="1"/>
      <c r="L68" s="1"/>
      <c r="M68" s="1"/>
      <c r="N68" s="1"/>
      <c r="O68" s="1"/>
      <c r="P68" s="1"/>
    </row>
    <row r="69" spans="1:16" x14ac:dyDescent="0.2">
      <c r="A69">
        <v>1995</v>
      </c>
      <c r="B69">
        <v>8</v>
      </c>
      <c r="C69" s="1">
        <f>AVERAGE(RealPrice!C57:C68)</f>
        <v>5.6881519690205912E-2</v>
      </c>
      <c r="D69" s="1">
        <f>AVERAGE(RealPrice!D57:D68)</f>
        <v>5.4964004893324481E-2</v>
      </c>
      <c r="E69" s="1">
        <f>AVERAGE(RealPrice!E57:E68)</f>
        <v>3.3877998692706801E-2</v>
      </c>
      <c r="F69" s="1">
        <f>AVERAGE(RealPrice!F57:F68)</f>
        <v>7.086516279242637E-2</v>
      </c>
      <c r="G69" s="1">
        <f>AVERAGE(RealPrice!G57:G68)</f>
        <v>0.15641866758599157</v>
      </c>
      <c r="H69" s="1">
        <f>AVERAGE(RealPrice!H57:H68)</f>
        <v>5.4964004893324481E-2</v>
      </c>
      <c r="I69" s="1"/>
      <c r="J69" s="1"/>
      <c r="K69" s="1"/>
      <c r="L69" s="1"/>
      <c r="M69" s="1"/>
      <c r="N69" s="1"/>
      <c r="O69" s="1"/>
      <c r="P69" s="1"/>
    </row>
    <row r="70" spans="1:16" x14ac:dyDescent="0.2">
      <c r="A70">
        <v>1995</v>
      </c>
      <c r="B70">
        <v>9</v>
      </c>
      <c r="C70" s="1">
        <f>AVERAGE(RealPrice!C58:C69)</f>
        <v>5.6690396221064199E-2</v>
      </c>
      <c r="D70" s="1">
        <f>AVERAGE(RealPrice!D58:D69)</f>
        <v>5.4749534602728848E-2</v>
      </c>
      <c r="E70" s="1">
        <f>AVERAGE(RealPrice!E58:E69)</f>
        <v>3.3616787309646318E-2</v>
      </c>
      <c r="F70" s="1">
        <f>AVERAGE(RealPrice!F58:F69)</f>
        <v>7.0506156127534123E-2</v>
      </c>
      <c r="G70" s="1">
        <f>AVERAGE(RealPrice!G58:G69)</f>
        <v>0.15560138259713005</v>
      </c>
      <c r="H70" s="1">
        <f>AVERAGE(RealPrice!H58:H69)</f>
        <v>5.4749534602728848E-2</v>
      </c>
      <c r="I70" s="1"/>
      <c r="J70" s="1"/>
      <c r="K70" s="1"/>
      <c r="L70" s="1"/>
      <c r="M70" s="1"/>
      <c r="N70" s="1"/>
      <c r="O70" s="1"/>
      <c r="P70" s="1"/>
    </row>
    <row r="71" spans="1:16" x14ac:dyDescent="0.2">
      <c r="A71">
        <v>1995</v>
      </c>
      <c r="B71">
        <v>10</v>
      </c>
      <c r="C71" s="1">
        <f>AVERAGE(RealPrice!C59:C70)</f>
        <v>5.6550748673383257E-2</v>
      </c>
      <c r="D71" s="1">
        <f>AVERAGE(RealPrice!D59:D70)</f>
        <v>5.4565746468009435E-2</v>
      </c>
      <c r="E71" s="1">
        <f>AVERAGE(RealPrice!E59:E70)</f>
        <v>3.366197418356582E-2</v>
      </c>
      <c r="F71" s="1">
        <f>AVERAGE(RealPrice!F59:F70)</f>
        <v>7.0151791737490518E-2</v>
      </c>
      <c r="G71" s="1">
        <f>AVERAGE(RealPrice!G59:G70)</f>
        <v>0.15464806393083755</v>
      </c>
      <c r="H71" s="1">
        <f>AVERAGE(RealPrice!H59:H70)</f>
        <v>5.4565746468009435E-2</v>
      </c>
      <c r="I71" s="1"/>
      <c r="J71" s="1"/>
      <c r="K71" s="1"/>
      <c r="L71" s="1"/>
      <c r="M71" s="1"/>
      <c r="N71" s="1"/>
      <c r="O71" s="1"/>
      <c r="P71" s="1"/>
    </row>
    <row r="72" spans="1:16" x14ac:dyDescent="0.2">
      <c r="A72">
        <v>1995</v>
      </c>
      <c r="B72">
        <v>11</v>
      </c>
      <c r="C72" s="1">
        <f>AVERAGE(RealPrice!C60:C71)</f>
        <v>5.6318326871028536E-2</v>
      </c>
      <c r="D72" s="1">
        <f>AVERAGE(RealPrice!D60:D71)</f>
        <v>5.4379687163706947E-2</v>
      </c>
      <c r="E72" s="1">
        <f>AVERAGE(RealPrice!E60:E71)</f>
        <v>3.351678902059798E-2</v>
      </c>
      <c r="F72" s="1">
        <f>AVERAGE(RealPrice!F60:F71)</f>
        <v>6.9789038444121113E-2</v>
      </c>
      <c r="G72" s="1">
        <f>AVERAGE(RealPrice!G60:G71)</f>
        <v>0.15362761882475293</v>
      </c>
      <c r="H72" s="1">
        <f>AVERAGE(RealPrice!H60:H71)</f>
        <v>5.4379687163706947E-2</v>
      </c>
      <c r="I72" s="1"/>
      <c r="J72" s="1"/>
      <c r="K72" s="1"/>
      <c r="L72" s="1"/>
      <c r="M72" s="1"/>
      <c r="N72" s="1"/>
      <c r="O72" s="1"/>
      <c r="P72" s="1"/>
    </row>
    <row r="73" spans="1:16" x14ac:dyDescent="0.2">
      <c r="A73">
        <v>1995</v>
      </c>
      <c r="B73">
        <v>12</v>
      </c>
      <c r="C73" s="1">
        <f>AVERAGE(RealPrice!C61:C72)</f>
        <v>5.6218106878621173E-2</v>
      </c>
      <c r="D73" s="1">
        <f>AVERAGE(RealPrice!D61:D72)</f>
        <v>5.4273068879451193E-2</v>
      </c>
      <c r="E73" s="1">
        <f>AVERAGE(RealPrice!E61:E72)</f>
        <v>3.339567882729777E-2</v>
      </c>
      <c r="F73" s="1">
        <f>AVERAGE(RealPrice!F61:F72)</f>
        <v>6.9439653571477633E-2</v>
      </c>
      <c r="G73" s="1">
        <f>AVERAGE(RealPrice!G61:G72)</f>
        <v>0.15260948357012882</v>
      </c>
      <c r="H73" s="1">
        <f>AVERAGE(RealPrice!H61:H72)</f>
        <v>5.4273068879451193E-2</v>
      </c>
      <c r="I73" s="1"/>
      <c r="J73" s="1"/>
      <c r="K73" s="1"/>
      <c r="L73" s="1"/>
      <c r="M73" s="1"/>
      <c r="N73" s="1"/>
      <c r="O73" s="1"/>
      <c r="P73" s="1"/>
    </row>
    <row r="74" spans="1:16" x14ac:dyDescent="0.2">
      <c r="A74">
        <v>1996</v>
      </c>
      <c r="B74">
        <v>1</v>
      </c>
      <c r="C74" s="1">
        <f>AVERAGE(RealPrice!C62:C73)</f>
        <v>5.6159631612905249E-2</v>
      </c>
      <c r="D74" s="1">
        <f>AVERAGE(RealPrice!D62:D73)</f>
        <v>5.4189870788839432E-2</v>
      </c>
      <c r="E74" s="1">
        <f>AVERAGE(RealPrice!E62:E73)</f>
        <v>3.3289100795677734E-2</v>
      </c>
      <c r="F74" s="1">
        <f>AVERAGE(RealPrice!F62:F73)</f>
        <v>6.9105085727770785E-2</v>
      </c>
      <c r="G74" s="1">
        <f>AVERAGE(RealPrice!G62:G73)</f>
        <v>0.1516228265540715</v>
      </c>
      <c r="H74" s="1">
        <f>AVERAGE(RealPrice!H62:H73)</f>
        <v>5.4189870788839432E-2</v>
      </c>
      <c r="I74" s="1"/>
      <c r="J74" s="1"/>
      <c r="K74" s="1"/>
      <c r="L74" s="1"/>
      <c r="M74" s="1"/>
      <c r="N74" s="1"/>
      <c r="O74" s="1"/>
      <c r="P74" s="1"/>
    </row>
    <row r="75" spans="1:16" x14ac:dyDescent="0.2">
      <c r="A75">
        <v>1996</v>
      </c>
      <c r="B75">
        <v>2</v>
      </c>
      <c r="C75" s="1">
        <f>AVERAGE(RealPrice!C63:C74)</f>
        <v>5.60073026052548E-2</v>
      </c>
      <c r="D75" s="1">
        <f>AVERAGE(RealPrice!D63:D74)</f>
        <v>5.4057357501017089E-2</v>
      </c>
      <c r="E75" s="1">
        <f>AVERAGE(RealPrice!E63:E74)</f>
        <v>3.3153076699339028E-2</v>
      </c>
      <c r="F75" s="1">
        <f>AVERAGE(RealPrice!F63:F74)</f>
        <v>6.8771878994268565E-2</v>
      </c>
      <c r="G75" s="1">
        <f>AVERAGE(RealPrice!G63:G74)</f>
        <v>0.15065380371222736</v>
      </c>
      <c r="H75" s="1">
        <f>AVERAGE(RealPrice!H63:H74)</f>
        <v>5.4057357501017089E-2</v>
      </c>
      <c r="I75" s="1"/>
      <c r="J75" s="1"/>
      <c r="K75" s="1"/>
      <c r="L75" s="1"/>
      <c r="M75" s="1"/>
      <c r="N75" s="1"/>
      <c r="O75" s="1"/>
      <c r="P75" s="1"/>
    </row>
    <row r="76" spans="1:16" x14ac:dyDescent="0.2">
      <c r="A76">
        <v>1996</v>
      </c>
      <c r="B76">
        <v>3</v>
      </c>
      <c r="C76" s="1">
        <f>AVERAGE(RealPrice!C64:C75)</f>
        <v>5.5799800589897926E-2</v>
      </c>
      <c r="D76" s="1">
        <f>AVERAGE(RealPrice!D64:D75)</f>
        <v>5.3859838945713286E-2</v>
      </c>
      <c r="E76" s="1">
        <f>AVERAGE(RealPrice!E64:E75)</f>
        <v>3.3052088475449298E-2</v>
      </c>
      <c r="F76" s="1">
        <f>AVERAGE(RealPrice!F64:F75)</f>
        <v>6.8558714463850687E-2</v>
      </c>
      <c r="G76" s="1">
        <f>AVERAGE(RealPrice!G64:G75)</f>
        <v>0.14982030184226913</v>
      </c>
      <c r="H76" s="1">
        <f>AVERAGE(RealPrice!H64:H75)</f>
        <v>5.3859838945713286E-2</v>
      </c>
      <c r="I76" s="1"/>
      <c r="J76" s="1"/>
      <c r="K76" s="1"/>
      <c r="L76" s="1"/>
      <c r="M76" s="1"/>
      <c r="N76" s="1"/>
      <c r="O76" s="1"/>
      <c r="P76" s="1"/>
    </row>
    <row r="77" spans="1:16" x14ac:dyDescent="0.2">
      <c r="A77">
        <v>1996</v>
      </c>
      <c r="B77">
        <v>4</v>
      </c>
      <c r="C77" s="1">
        <f>AVERAGE(RealPrice!C65:C76)</f>
        <v>5.5634846097756846E-2</v>
      </c>
      <c r="D77" s="1">
        <f>AVERAGE(RealPrice!D65:D76)</f>
        <v>5.3706052009926626E-2</v>
      </c>
      <c r="E77" s="1">
        <f>AVERAGE(RealPrice!E65:E76)</f>
        <v>3.2873295685628016E-2</v>
      </c>
      <c r="F77" s="1">
        <f>AVERAGE(RealPrice!F65:F76)</f>
        <v>6.8212018960352186E-2</v>
      </c>
      <c r="G77" s="1">
        <f>AVERAGE(RealPrice!G65:G76)</f>
        <v>0.14885861962127547</v>
      </c>
      <c r="H77" s="1">
        <f>AVERAGE(RealPrice!H65:H76)</f>
        <v>5.3706052009926626E-2</v>
      </c>
      <c r="I77" s="1"/>
      <c r="J77" s="1"/>
      <c r="K77" s="1"/>
      <c r="L77" s="1"/>
      <c r="M77" s="1"/>
      <c r="N77" s="1"/>
      <c r="O77" s="1"/>
      <c r="P77" s="1"/>
    </row>
    <row r="78" spans="1:16" x14ac:dyDescent="0.2">
      <c r="A78">
        <v>1996</v>
      </c>
      <c r="B78">
        <v>5</v>
      </c>
      <c r="C78" s="1">
        <f>AVERAGE(RealPrice!C66:C77)</f>
        <v>5.5488157241420706E-2</v>
      </c>
      <c r="D78" s="1">
        <f>AVERAGE(RealPrice!D66:D77)</f>
        <v>5.3552366989353423E-2</v>
      </c>
      <c r="E78" s="1">
        <f>AVERAGE(RealPrice!E66:E77)</f>
        <v>3.272036144381308E-2</v>
      </c>
      <c r="F78" s="1">
        <f>AVERAGE(RealPrice!F66:F77)</f>
        <v>6.7959896928592292E-2</v>
      </c>
      <c r="G78" s="1">
        <f>AVERAGE(RealPrice!G66:G77)</f>
        <v>0.14787189678177864</v>
      </c>
      <c r="H78" s="1">
        <f>AVERAGE(RealPrice!H66:H77)</f>
        <v>5.3552366989353423E-2</v>
      </c>
      <c r="I78" s="1"/>
      <c r="J78" s="1"/>
      <c r="K78" s="1"/>
      <c r="L78" s="1"/>
      <c r="M78" s="1"/>
      <c r="N78" s="1"/>
      <c r="O78" s="1"/>
      <c r="P78" s="1"/>
    </row>
    <row r="79" spans="1:16" x14ac:dyDescent="0.2">
      <c r="A79">
        <v>1996</v>
      </c>
      <c r="B79">
        <v>6</v>
      </c>
      <c r="C79" s="1">
        <f>AVERAGE(RealPrice!C67:C78)</f>
        <v>5.5371275078516607E-2</v>
      </c>
      <c r="D79" s="1">
        <f>AVERAGE(RealPrice!D67:D78)</f>
        <v>5.3438581408927217E-2</v>
      </c>
      <c r="E79" s="1">
        <f>AVERAGE(RealPrice!E67:E78)</f>
        <v>3.2598385457852909E-2</v>
      </c>
      <c r="F79" s="1">
        <f>AVERAGE(RealPrice!F67:F78)</f>
        <v>6.780908945767064E-2</v>
      </c>
      <c r="G79" s="1">
        <f>AVERAGE(RealPrice!G67:G78)</f>
        <v>0.14921741030294791</v>
      </c>
      <c r="H79" s="1">
        <f>AVERAGE(RealPrice!H67:H78)</f>
        <v>5.3438581408927217E-2</v>
      </c>
      <c r="I79" s="1"/>
      <c r="J79" s="1"/>
      <c r="K79" s="1"/>
      <c r="L79" s="1"/>
      <c r="M79" s="1"/>
      <c r="N79" s="1"/>
      <c r="O79" s="1"/>
      <c r="P79" s="1"/>
    </row>
    <row r="80" spans="1:16" x14ac:dyDescent="0.2">
      <c r="A80">
        <v>1996</v>
      </c>
      <c r="B80">
        <v>7</v>
      </c>
      <c r="C80" s="1">
        <f>AVERAGE(RealPrice!C68:C79)</f>
        <v>5.5221948142193923E-2</v>
      </c>
      <c r="D80" s="1">
        <f>AVERAGE(RealPrice!D68:D79)</f>
        <v>5.3281718951917051E-2</v>
      </c>
      <c r="E80" s="1">
        <f>AVERAGE(RealPrice!E68:E79)</f>
        <v>3.2452372249733637E-2</v>
      </c>
      <c r="F80" s="1">
        <f>AVERAGE(RealPrice!F68:F79)</f>
        <v>6.7644392553391941E-2</v>
      </c>
      <c r="G80" s="1">
        <f>AVERAGE(RealPrice!G68:G79)</f>
        <v>0.14877976954573113</v>
      </c>
      <c r="H80" s="1">
        <f>AVERAGE(RealPrice!H68:H79)</f>
        <v>5.3281718951917051E-2</v>
      </c>
      <c r="I80" s="1"/>
      <c r="J80" s="1"/>
      <c r="K80" s="1"/>
      <c r="L80" s="1"/>
      <c r="M80" s="1"/>
      <c r="N80" s="1"/>
      <c r="O80" s="1"/>
      <c r="P80" s="1"/>
    </row>
    <row r="81" spans="1:16" x14ac:dyDescent="0.2">
      <c r="A81">
        <v>1996</v>
      </c>
      <c r="B81">
        <v>8</v>
      </c>
      <c r="C81" s="1">
        <f>AVERAGE(RealPrice!C69:C80)</f>
        <v>5.5062656535717687E-2</v>
      </c>
      <c r="D81" s="1">
        <f>AVERAGE(RealPrice!D69:D80)</f>
        <v>5.3110784570606001E-2</v>
      </c>
      <c r="E81" s="1">
        <f>AVERAGE(RealPrice!E69:E80)</f>
        <v>3.2351388645774116E-2</v>
      </c>
      <c r="F81" s="1">
        <f>AVERAGE(RealPrice!F69:F80)</f>
        <v>6.7445204302287107E-2</v>
      </c>
      <c r="G81" s="1">
        <f>AVERAGE(RealPrice!G69:G80)</f>
        <v>0.14842722129261685</v>
      </c>
      <c r="H81" s="1">
        <f>AVERAGE(RealPrice!H69:H80)</f>
        <v>5.3110784570606001E-2</v>
      </c>
      <c r="I81" s="1"/>
      <c r="J81" s="1"/>
      <c r="K81" s="1"/>
      <c r="L81" s="1"/>
      <c r="M81" s="1"/>
      <c r="N81" s="1"/>
      <c r="O81" s="1"/>
      <c r="P81" s="1"/>
    </row>
    <row r="82" spans="1:16" x14ac:dyDescent="0.2">
      <c r="A82">
        <v>1996</v>
      </c>
      <c r="B82">
        <v>9</v>
      </c>
      <c r="C82" s="1">
        <f>AVERAGE(RealPrice!C70:C81)</f>
        <v>5.4874107208628377E-2</v>
      </c>
      <c r="D82" s="1">
        <f>AVERAGE(RealPrice!D70:D81)</f>
        <v>5.293151025968252E-2</v>
      </c>
      <c r="E82" s="1">
        <f>AVERAGE(RealPrice!E70:E81)</f>
        <v>3.232236522335382E-2</v>
      </c>
      <c r="F82" s="1">
        <f>AVERAGE(RealPrice!F70:F81)</f>
        <v>6.7222851957880553E-2</v>
      </c>
      <c r="G82" s="1">
        <f>AVERAGE(RealPrice!G70:G81)</f>
        <v>0.14774011403970774</v>
      </c>
      <c r="H82" s="1">
        <f>AVERAGE(RealPrice!H70:H81)</f>
        <v>5.293151025968252E-2</v>
      </c>
      <c r="I82" s="1"/>
      <c r="J82" s="1"/>
      <c r="K82" s="1"/>
      <c r="L82" s="1"/>
      <c r="M82" s="1"/>
      <c r="N82" s="1"/>
      <c r="O82" s="1"/>
      <c r="P82" s="1"/>
    </row>
    <row r="83" spans="1:16" x14ac:dyDescent="0.2">
      <c r="A83">
        <v>1996</v>
      </c>
      <c r="B83">
        <v>10</v>
      </c>
      <c r="C83" s="1">
        <f>AVERAGE(RealPrice!C71:C82)</f>
        <v>5.467323321550862E-2</v>
      </c>
      <c r="D83" s="1">
        <f>AVERAGE(RealPrice!D71:D82)</f>
        <v>5.2760895583623457E-2</v>
      </c>
      <c r="E83" s="1">
        <f>AVERAGE(RealPrice!E71:E82)</f>
        <v>3.2285771688433641E-2</v>
      </c>
      <c r="F83" s="1">
        <f>AVERAGE(RealPrice!F71:F82)</f>
        <v>6.70053045949556E-2</v>
      </c>
      <c r="G83" s="1">
        <f>AVERAGE(RealPrice!G71:G82)</f>
        <v>0.1465490707964171</v>
      </c>
      <c r="H83" s="1">
        <f>AVERAGE(RealPrice!H71:H82)</f>
        <v>5.2760895583623457E-2</v>
      </c>
      <c r="I83" s="1"/>
      <c r="J83" s="1"/>
      <c r="K83" s="1"/>
      <c r="L83" s="1"/>
      <c r="M83" s="1"/>
      <c r="N83" s="1"/>
      <c r="O83" s="1"/>
      <c r="P83" s="1"/>
    </row>
    <row r="84" spans="1:16" x14ac:dyDescent="0.2">
      <c r="A84">
        <v>1996</v>
      </c>
      <c r="B84">
        <v>11</v>
      </c>
      <c r="C84" s="1">
        <f>AVERAGE(RealPrice!C72:C83)</f>
        <v>5.4469411622969706E-2</v>
      </c>
      <c r="D84" s="1">
        <f>AVERAGE(RealPrice!D72:D83)</f>
        <v>5.2570427674666138E-2</v>
      </c>
      <c r="E84" s="1">
        <f>AVERAGE(RealPrice!E72:E83)</f>
        <v>3.2190475293198462E-2</v>
      </c>
      <c r="F84" s="1">
        <f>AVERAGE(RealPrice!F72:F83)</f>
        <v>6.6783611494337786E-2</v>
      </c>
      <c r="G84" s="1">
        <f>AVERAGE(RealPrice!G72:G83)</f>
        <v>0.14615418126493135</v>
      </c>
      <c r="H84" s="1">
        <f>AVERAGE(RealPrice!H72:H83)</f>
        <v>5.2570427674666138E-2</v>
      </c>
      <c r="I84" s="1"/>
      <c r="J84" s="1"/>
      <c r="K84" s="1"/>
      <c r="L84" s="1"/>
      <c r="M84" s="1"/>
      <c r="N84" s="1"/>
      <c r="O84" s="1"/>
      <c r="P84" s="1"/>
    </row>
    <row r="85" spans="1:16" x14ac:dyDescent="0.2">
      <c r="A85">
        <v>1996</v>
      </c>
      <c r="B85">
        <v>12</v>
      </c>
      <c r="C85" s="1">
        <f>AVERAGE(RealPrice!C73:C84)</f>
        <v>5.4212361162864958E-2</v>
      </c>
      <c r="D85" s="1">
        <f>AVERAGE(RealPrice!D73:D84)</f>
        <v>5.2324279684236898E-2</v>
      </c>
      <c r="E85" s="1">
        <f>AVERAGE(RealPrice!E73:E84)</f>
        <v>3.2007675170487186E-2</v>
      </c>
      <c r="F85" s="1">
        <f>AVERAGE(RealPrice!F73:F84)</f>
        <v>6.6509347171286023E-2</v>
      </c>
      <c r="G85" s="1">
        <f>AVERAGE(RealPrice!G73:G84)</f>
        <v>0.14570936930019673</v>
      </c>
      <c r="H85" s="1">
        <f>AVERAGE(RealPrice!H73:H84)</f>
        <v>5.2324279684236898E-2</v>
      </c>
      <c r="I85" s="1"/>
      <c r="J85" s="1"/>
      <c r="K85" s="1"/>
      <c r="L85" s="1"/>
      <c r="M85" s="1"/>
      <c r="N85" s="1"/>
      <c r="O85" s="1"/>
      <c r="P85" s="1"/>
    </row>
    <row r="86" spans="1:16" x14ac:dyDescent="0.2">
      <c r="A86">
        <v>1997</v>
      </c>
      <c r="B86">
        <v>1</v>
      </c>
      <c r="C86" s="1">
        <f>AVERAGE(RealPrice!C74:C85)</f>
        <v>5.3906877084374888E-2</v>
      </c>
      <c r="D86" s="1">
        <f>AVERAGE(RealPrice!D74:D85)</f>
        <v>5.2021394317768012E-2</v>
      </c>
      <c r="E86" s="1">
        <f>AVERAGE(RealPrice!E74:E85)</f>
        <v>3.1830134651885209E-2</v>
      </c>
      <c r="F86" s="1">
        <f>AVERAGE(RealPrice!F74:F85)</f>
        <v>6.6197223786935142E-2</v>
      </c>
      <c r="G86" s="1">
        <f>AVERAGE(RealPrice!G74:G85)</f>
        <v>0.14507279995970843</v>
      </c>
      <c r="H86" s="1">
        <f>AVERAGE(RealPrice!H74:H85)</f>
        <v>5.2021394317768012E-2</v>
      </c>
      <c r="I86" s="1"/>
      <c r="J86" s="1"/>
      <c r="K86" s="1"/>
      <c r="L86" s="1"/>
      <c r="M86" s="1"/>
      <c r="N86" s="1"/>
      <c r="O86" s="1"/>
      <c r="P86" s="1"/>
    </row>
    <row r="87" spans="1:16" x14ac:dyDescent="0.2">
      <c r="A87">
        <v>1997</v>
      </c>
      <c r="B87">
        <v>2</v>
      </c>
      <c r="C87" s="1">
        <f>AVERAGE(RealPrice!C75:C86)</f>
        <v>5.369240785358053E-2</v>
      </c>
      <c r="D87" s="1">
        <f>AVERAGE(RealPrice!D75:D86)</f>
        <v>5.1826467382505959E-2</v>
      </c>
      <c r="E87" s="1">
        <f>AVERAGE(RealPrice!E75:E86)</f>
        <v>3.1651124450012343E-2</v>
      </c>
      <c r="F87" s="1">
        <f>AVERAGE(RealPrice!F75:F86)</f>
        <v>6.6055611057384458E-2</v>
      </c>
      <c r="G87" s="1">
        <f>AVERAGE(RealPrice!G75:G86)</f>
        <v>0.14464982114957761</v>
      </c>
      <c r="H87" s="1">
        <f>AVERAGE(RealPrice!H75:H86)</f>
        <v>5.1826467382505959E-2</v>
      </c>
      <c r="I87" s="1"/>
      <c r="J87" s="1"/>
      <c r="K87" s="1"/>
      <c r="L87" s="1"/>
      <c r="M87" s="1"/>
      <c r="N87" s="1"/>
      <c r="O87" s="1"/>
      <c r="P87" s="1"/>
    </row>
    <row r="88" spans="1:16" x14ac:dyDescent="0.2">
      <c r="A88">
        <v>1997</v>
      </c>
      <c r="B88">
        <v>3</v>
      </c>
      <c r="C88" s="1">
        <f>AVERAGE(RealPrice!C76:C87)</f>
        <v>5.3471443658063479E-2</v>
      </c>
      <c r="D88" s="1">
        <f>AVERAGE(RealPrice!D76:D87)</f>
        <v>5.1637935705978917E-2</v>
      </c>
      <c r="E88" s="1">
        <f>AVERAGE(RealPrice!E76:E87)</f>
        <v>3.1494862116168011E-2</v>
      </c>
      <c r="F88" s="1">
        <f>AVERAGE(RealPrice!F76:F87)</f>
        <v>6.590575719357411E-2</v>
      </c>
      <c r="G88" s="1">
        <f>AVERAGE(RealPrice!G76:G87)</f>
        <v>0.1441624290784522</v>
      </c>
      <c r="H88" s="1">
        <f>AVERAGE(RealPrice!H76:H87)</f>
        <v>5.1637935705978917E-2</v>
      </c>
      <c r="I88" s="1"/>
      <c r="J88" s="1"/>
      <c r="K88" s="1"/>
      <c r="L88" s="1"/>
      <c r="M88" s="1"/>
      <c r="N88" s="1"/>
      <c r="O88" s="1"/>
      <c r="P88" s="1"/>
    </row>
    <row r="89" spans="1:16" x14ac:dyDescent="0.2">
      <c r="A89">
        <v>1997</v>
      </c>
      <c r="B89">
        <v>4</v>
      </c>
      <c r="C89" s="1">
        <f>AVERAGE(RealPrice!C77:C88)</f>
        <v>5.3205216075693625E-2</v>
      </c>
      <c r="D89" s="1">
        <f>AVERAGE(RealPrice!D77:D88)</f>
        <v>5.1367827528948834E-2</v>
      </c>
      <c r="E89" s="1">
        <f>AVERAGE(RealPrice!E77:E88)</f>
        <v>3.1324259806717387E-2</v>
      </c>
      <c r="F89" s="1">
        <f>AVERAGE(RealPrice!F77:F88)</f>
        <v>6.5749838405406796E-2</v>
      </c>
      <c r="G89" s="1">
        <f>AVERAGE(RealPrice!G77:G88)</f>
        <v>0.14368782116060896</v>
      </c>
      <c r="H89" s="1">
        <f>AVERAGE(RealPrice!H77:H88)</f>
        <v>5.1367827528948834E-2</v>
      </c>
      <c r="I89" s="1"/>
      <c r="J89" s="1"/>
      <c r="K89" s="1"/>
      <c r="L89" s="1"/>
      <c r="M89" s="1"/>
      <c r="N89" s="1"/>
      <c r="O89" s="1"/>
      <c r="P89" s="1"/>
    </row>
    <row r="90" spans="1:16" x14ac:dyDescent="0.2">
      <c r="A90">
        <v>1997</v>
      </c>
      <c r="B90">
        <v>5</v>
      </c>
      <c r="C90" s="1">
        <f>AVERAGE(RealPrice!C78:C89)</f>
        <v>5.2960908131292582E-2</v>
      </c>
      <c r="D90" s="1">
        <f>AVERAGE(RealPrice!D78:D89)</f>
        <v>5.1129961400097144E-2</v>
      </c>
      <c r="E90" s="1">
        <f>AVERAGE(RealPrice!E78:E89)</f>
        <v>3.1197525213696255E-2</v>
      </c>
      <c r="F90" s="1">
        <f>AVERAGE(RealPrice!F78:F89)</f>
        <v>6.5530046824904653E-2</v>
      </c>
      <c r="G90" s="1">
        <f>AVERAGE(RealPrice!G78:G89)</f>
        <v>0.14317603101824672</v>
      </c>
      <c r="H90" s="1">
        <f>AVERAGE(RealPrice!H78:H89)</f>
        <v>5.1129961400097144E-2</v>
      </c>
      <c r="I90" s="1"/>
      <c r="J90" s="1"/>
      <c r="K90" s="1"/>
      <c r="L90" s="1"/>
      <c r="M90" s="1"/>
      <c r="N90" s="1"/>
      <c r="O90" s="1"/>
      <c r="P90" s="1"/>
    </row>
    <row r="91" spans="1:16" x14ac:dyDescent="0.2">
      <c r="A91">
        <v>1997</v>
      </c>
      <c r="B91">
        <v>6</v>
      </c>
      <c r="C91" s="1">
        <f>AVERAGE(RealPrice!C79:C90)</f>
        <v>5.2789882362387887E-2</v>
      </c>
      <c r="D91" s="1">
        <f>AVERAGE(RealPrice!D79:D90)</f>
        <v>5.0965775142628338E-2</v>
      </c>
      <c r="E91" s="1">
        <f>AVERAGE(RealPrice!E79:E90)</f>
        <v>3.1088234424162985E-2</v>
      </c>
      <c r="F91" s="1">
        <f>AVERAGE(RealPrice!F79:F90)</f>
        <v>6.5361082003453808E-2</v>
      </c>
      <c r="G91" s="1">
        <f>AVERAGE(RealPrice!G79:G90)</f>
        <v>0.14251150331157655</v>
      </c>
      <c r="H91" s="1">
        <f>AVERAGE(RealPrice!H79:H90)</f>
        <v>5.0965775142628338E-2</v>
      </c>
      <c r="I91" s="1"/>
      <c r="J91" s="1"/>
      <c r="K91" s="1"/>
      <c r="L91" s="1"/>
      <c r="M91" s="1"/>
      <c r="N91" s="1"/>
      <c r="O91" s="1"/>
      <c r="P91" s="1"/>
    </row>
    <row r="92" spans="1:16" x14ac:dyDescent="0.2">
      <c r="A92">
        <v>1997</v>
      </c>
      <c r="B92">
        <v>7</v>
      </c>
      <c r="C92" s="1">
        <f>AVERAGE(RealPrice!C80:C91)</f>
        <v>5.2612899911456013E-2</v>
      </c>
      <c r="D92" s="1">
        <f>AVERAGE(RealPrice!D80:D91)</f>
        <v>5.0792207051204741E-2</v>
      </c>
      <c r="E92" s="1">
        <f>AVERAGE(RealPrice!E80:E91)</f>
        <v>3.0981909383422147E-2</v>
      </c>
      <c r="F92" s="1">
        <f>AVERAGE(RealPrice!F80:F91)</f>
        <v>6.513521342547253E-2</v>
      </c>
      <c r="G92" s="1">
        <f>AVERAGE(RealPrice!G80:G91)</f>
        <v>0.14198443894151005</v>
      </c>
      <c r="H92" s="1">
        <f>AVERAGE(RealPrice!H80:H91)</f>
        <v>5.0792207051204741E-2</v>
      </c>
      <c r="I92" s="1"/>
      <c r="J92" s="1"/>
      <c r="K92" s="1"/>
      <c r="L92" s="1"/>
      <c r="M92" s="1"/>
      <c r="N92" s="1"/>
      <c r="O92" s="1"/>
      <c r="P92" s="1"/>
    </row>
    <row r="93" spans="1:16" x14ac:dyDescent="0.2">
      <c r="A93">
        <v>1997</v>
      </c>
      <c r="B93">
        <v>8</v>
      </c>
      <c r="C93" s="1">
        <f>AVERAGE(RealPrice!C81:C92)</f>
        <v>5.2407382696902621E-2</v>
      </c>
      <c r="D93" s="1">
        <f>AVERAGE(RealPrice!D81:D92)</f>
        <v>5.0626455251774456E-2</v>
      </c>
      <c r="E93" s="1">
        <f>AVERAGE(RealPrice!E81:E92)</f>
        <v>3.105536167957405E-2</v>
      </c>
      <c r="F93" s="1">
        <f>AVERAGE(RealPrice!F81:F92)</f>
        <v>6.4913662192448554E-2</v>
      </c>
      <c r="G93" s="1">
        <f>AVERAGE(RealPrice!G81:G92)</f>
        <v>0.14145352019227997</v>
      </c>
      <c r="H93" s="1">
        <f>AVERAGE(RealPrice!H81:H92)</f>
        <v>5.0626455251774456E-2</v>
      </c>
      <c r="I93" s="1"/>
      <c r="J93" s="1"/>
      <c r="K93" s="1"/>
      <c r="L93" s="1"/>
      <c r="M93" s="1"/>
      <c r="N93" s="1"/>
      <c r="O93" s="1"/>
      <c r="P93" s="1"/>
    </row>
    <row r="94" spans="1:16" x14ac:dyDescent="0.2">
      <c r="A94">
        <v>1997</v>
      </c>
      <c r="B94">
        <v>9</v>
      </c>
      <c r="C94" s="1">
        <f>AVERAGE(RealPrice!C82:C93)</f>
        <v>5.2262267190443634E-2</v>
      </c>
      <c r="D94" s="1">
        <f>AVERAGE(RealPrice!D82:D93)</f>
        <v>5.0540733443258899E-2</v>
      </c>
      <c r="E94" s="1">
        <f>AVERAGE(RealPrice!E82:E93)</f>
        <v>3.1192841980478236E-2</v>
      </c>
      <c r="F94" s="1">
        <f>AVERAGE(RealPrice!F82:F93)</f>
        <v>6.4726561823136228E-2</v>
      </c>
      <c r="G94" s="1">
        <f>AVERAGE(RealPrice!G82:G93)</f>
        <v>0.1412537842480395</v>
      </c>
      <c r="H94" s="1">
        <f>AVERAGE(RealPrice!H82:H93)</f>
        <v>5.0540733443258899E-2</v>
      </c>
      <c r="I94" s="1"/>
      <c r="J94" s="1"/>
      <c r="K94" s="1"/>
      <c r="L94" s="1"/>
      <c r="M94" s="1"/>
      <c r="N94" s="1"/>
      <c r="O94" s="1"/>
      <c r="P94" s="1"/>
    </row>
    <row r="95" spans="1:16" x14ac:dyDescent="0.2">
      <c r="A95">
        <v>1997</v>
      </c>
      <c r="B95">
        <v>10</v>
      </c>
      <c r="C95" s="1">
        <f>AVERAGE(RealPrice!C83:C94)</f>
        <v>5.2138408900006983E-2</v>
      </c>
      <c r="D95" s="1">
        <f>AVERAGE(RealPrice!D83:D94)</f>
        <v>5.0419450051226521E-2</v>
      </c>
      <c r="E95" s="1">
        <f>AVERAGE(RealPrice!E83:E94)</f>
        <v>3.1123649083661373E-2</v>
      </c>
      <c r="F95" s="1">
        <f>AVERAGE(RealPrice!F83:F94)</f>
        <v>6.4524594209582661E-2</v>
      </c>
      <c r="G95" s="1">
        <f>AVERAGE(RealPrice!G83:G94)</f>
        <v>0.14157405338884874</v>
      </c>
      <c r="H95" s="1">
        <f>AVERAGE(RealPrice!H83:H94)</f>
        <v>5.0419450051226521E-2</v>
      </c>
      <c r="I95" s="1"/>
      <c r="J95" s="1"/>
      <c r="K95" s="1"/>
      <c r="L95" s="1"/>
      <c r="M95" s="1"/>
      <c r="N95" s="1"/>
      <c r="O95" s="1"/>
      <c r="P95" s="1"/>
    </row>
    <row r="96" spans="1:16" x14ac:dyDescent="0.2">
      <c r="A96">
        <v>1997</v>
      </c>
      <c r="B96">
        <v>11</v>
      </c>
      <c r="C96" s="1">
        <f>AVERAGE(RealPrice!C84:C95)</f>
        <v>5.2038221086966256E-2</v>
      </c>
      <c r="D96" s="1">
        <f>AVERAGE(RealPrice!D84:D95)</f>
        <v>5.0337055746105898E-2</v>
      </c>
      <c r="E96" s="1">
        <f>AVERAGE(RealPrice!E84:E95)</f>
        <v>3.1073781536540879E-2</v>
      </c>
      <c r="F96" s="1">
        <f>AVERAGE(RealPrice!F84:F95)</f>
        <v>6.4369786214219168E-2</v>
      </c>
      <c r="G96" s="1">
        <f>AVERAGE(RealPrice!G84:G95)</f>
        <v>0.14115873171917151</v>
      </c>
      <c r="H96" s="1">
        <f>AVERAGE(RealPrice!H84:H95)</f>
        <v>5.0337055746105898E-2</v>
      </c>
      <c r="I96" s="1"/>
      <c r="J96" s="1"/>
      <c r="K96" s="1"/>
      <c r="L96" s="1"/>
      <c r="M96" s="1"/>
      <c r="N96" s="1"/>
      <c r="O96" s="1"/>
      <c r="P96" s="1"/>
    </row>
    <row r="97" spans="1:16" x14ac:dyDescent="0.2">
      <c r="A97">
        <v>1997</v>
      </c>
      <c r="B97">
        <v>12</v>
      </c>
      <c r="C97" s="1">
        <f>AVERAGE(RealPrice!C85:C96)</f>
        <v>5.1963555325848378E-2</v>
      </c>
      <c r="D97" s="1">
        <f>AVERAGE(RealPrice!D85:D96)</f>
        <v>5.0270922178548429E-2</v>
      </c>
      <c r="E97" s="1">
        <f>AVERAGE(RealPrice!E85:E96)</f>
        <v>3.099932824291619E-2</v>
      </c>
      <c r="F97" s="1">
        <f>AVERAGE(RealPrice!F85:F96)</f>
        <v>6.4302075068612116E-2</v>
      </c>
      <c r="G97" s="1">
        <f>AVERAGE(RealPrice!G85:G96)</f>
        <v>0.1408942059743242</v>
      </c>
      <c r="H97" s="1">
        <f>AVERAGE(RealPrice!H85:H96)</f>
        <v>5.0270922178548429E-2</v>
      </c>
      <c r="I97" s="1"/>
      <c r="J97" s="1"/>
      <c r="K97" s="1"/>
      <c r="L97" s="1"/>
      <c r="M97" s="1"/>
      <c r="N97" s="1"/>
      <c r="O97" s="1"/>
      <c r="P97" s="1"/>
    </row>
    <row r="98" spans="1:16" x14ac:dyDescent="0.2">
      <c r="A98">
        <v>1998</v>
      </c>
      <c r="B98">
        <v>1</v>
      </c>
      <c r="C98" s="1">
        <f>AVERAGE(RealPrice!C86:C97)</f>
        <v>5.1897516572134345E-2</v>
      </c>
      <c r="D98" s="1">
        <f>AVERAGE(RealPrice!D86:D97)</f>
        <v>5.028578495274267E-2</v>
      </c>
      <c r="E98" s="1">
        <f>AVERAGE(RealPrice!E86:E97)</f>
        <v>3.0952224638032235E-2</v>
      </c>
      <c r="F98" s="1">
        <f>AVERAGE(RealPrice!F86:F97)</f>
        <v>6.4188238372840364E-2</v>
      </c>
      <c r="G98" s="1">
        <f>AVERAGE(RealPrice!G86:G97)</f>
        <v>0.1405458025608764</v>
      </c>
      <c r="H98" s="1">
        <f>AVERAGE(RealPrice!H86:H97)</f>
        <v>5.028578495274267E-2</v>
      </c>
      <c r="I98" s="1"/>
      <c r="J98" s="1"/>
      <c r="K98" s="1"/>
      <c r="L98" s="1"/>
      <c r="M98" s="1"/>
      <c r="N98" s="1"/>
      <c r="O98" s="1"/>
      <c r="P98" s="1"/>
    </row>
    <row r="99" spans="1:16" x14ac:dyDescent="0.2">
      <c r="A99">
        <v>1998</v>
      </c>
      <c r="B99">
        <v>2</v>
      </c>
      <c r="C99" s="1">
        <f>AVERAGE(RealPrice!C87:C98)</f>
        <v>5.1824460127660121E-2</v>
      </c>
      <c r="D99" s="1">
        <f>AVERAGE(RealPrice!D87:D98)</f>
        <v>5.0179882812720462E-2</v>
      </c>
      <c r="E99" s="1">
        <f>AVERAGE(RealPrice!E87:E98)</f>
        <v>3.0918091816454805E-2</v>
      </c>
      <c r="F99" s="1">
        <f>AVERAGE(RealPrice!F87:F98)</f>
        <v>6.4105052087697248E-2</v>
      </c>
      <c r="G99" s="1">
        <f>AVERAGE(RealPrice!G87:G98)</f>
        <v>0.14013311440662699</v>
      </c>
      <c r="H99" s="1">
        <f>AVERAGE(RealPrice!H87:H98)</f>
        <v>5.0179882812720462E-2</v>
      </c>
      <c r="I99" s="1"/>
      <c r="J99" s="1"/>
      <c r="K99" s="1"/>
      <c r="L99" s="1"/>
      <c r="M99" s="1"/>
      <c r="N99" s="1"/>
      <c r="O99" s="1"/>
      <c r="P99" s="1"/>
    </row>
    <row r="100" spans="1:16" x14ac:dyDescent="0.2">
      <c r="A100">
        <v>1998</v>
      </c>
      <c r="B100">
        <v>3</v>
      </c>
      <c r="C100" s="1">
        <f>AVERAGE(RealPrice!C88:C99)</f>
        <v>5.1788903604670221E-2</v>
      </c>
      <c r="D100" s="1">
        <f>AVERAGE(RealPrice!D88:D99)</f>
        <v>5.0092009441335773E-2</v>
      </c>
      <c r="E100" s="1">
        <f>AVERAGE(RealPrice!E88:E99)</f>
        <v>3.0886375690753851E-2</v>
      </c>
      <c r="F100" s="1">
        <f>AVERAGE(RealPrice!F88:F99)</f>
        <v>6.4001306747701062E-2</v>
      </c>
      <c r="G100" s="1">
        <f>AVERAGE(RealPrice!G88:G99)</f>
        <v>0.13984738471740138</v>
      </c>
      <c r="H100" s="1">
        <f>AVERAGE(RealPrice!H88:H99)</f>
        <v>5.0092009441335773E-2</v>
      </c>
      <c r="I100" s="1"/>
      <c r="J100" s="1"/>
      <c r="K100" s="1"/>
      <c r="L100" s="1"/>
      <c r="M100" s="1"/>
      <c r="N100" s="1"/>
      <c r="O100" s="1"/>
      <c r="P100" s="1"/>
    </row>
    <row r="101" spans="1:16" x14ac:dyDescent="0.2">
      <c r="A101">
        <v>1998</v>
      </c>
      <c r="B101">
        <v>4</v>
      </c>
      <c r="C101" s="1">
        <f>AVERAGE(RealPrice!C89:C100)</f>
        <v>5.1780893480982103E-2</v>
      </c>
      <c r="D101" s="1">
        <f>AVERAGE(RealPrice!D89:D100)</f>
        <v>5.007923199214822E-2</v>
      </c>
      <c r="E101" s="1">
        <f>AVERAGE(RealPrice!E89:E100)</f>
        <v>3.0892823251644812E-2</v>
      </c>
      <c r="F101" s="1">
        <f>AVERAGE(RealPrice!F89:F100)</f>
        <v>6.38951274273271E-2</v>
      </c>
      <c r="G101" s="1">
        <f>AVERAGE(RealPrice!G89:G100)</f>
        <v>0.13967017792186795</v>
      </c>
      <c r="H101" s="1">
        <f>AVERAGE(RealPrice!H89:H100)</f>
        <v>5.007923199214822E-2</v>
      </c>
      <c r="I101" s="1"/>
      <c r="J101" s="1"/>
      <c r="K101" s="1"/>
      <c r="L101" s="1"/>
      <c r="M101" s="1"/>
      <c r="N101" s="1"/>
      <c r="O101" s="1"/>
      <c r="P101" s="1"/>
    </row>
    <row r="102" spans="1:16" x14ac:dyDescent="0.2">
      <c r="A102">
        <v>1998</v>
      </c>
      <c r="B102">
        <v>5</v>
      </c>
      <c r="C102" s="1">
        <f>AVERAGE(RealPrice!C90:C101)</f>
        <v>5.1748370544727189E-2</v>
      </c>
      <c r="D102" s="1">
        <f>AVERAGE(RealPrice!D90:D101)</f>
        <v>5.0070891289325563E-2</v>
      </c>
      <c r="E102" s="1">
        <f>AVERAGE(RealPrice!E90:E101)</f>
        <v>3.0841391740770992E-2</v>
      </c>
      <c r="F102" s="1">
        <f>AVERAGE(RealPrice!F90:F101)</f>
        <v>6.3763520530054199E-2</v>
      </c>
      <c r="G102" s="1">
        <f>AVERAGE(RealPrice!G90:G101)</f>
        <v>0.13946487263333751</v>
      </c>
      <c r="H102" s="1">
        <f>AVERAGE(RealPrice!H90:H101)</f>
        <v>5.0070891289325563E-2</v>
      </c>
      <c r="I102" s="1"/>
      <c r="J102" s="1"/>
      <c r="K102" s="1"/>
      <c r="L102" s="1"/>
      <c r="M102" s="1"/>
      <c r="N102" s="1"/>
      <c r="O102" s="1"/>
      <c r="P102" s="1"/>
    </row>
    <row r="103" spans="1:16" x14ac:dyDescent="0.2">
      <c r="A103">
        <v>1998</v>
      </c>
      <c r="B103">
        <v>6</v>
      </c>
      <c r="C103" s="1">
        <f>AVERAGE(RealPrice!C91:C102)</f>
        <v>5.1618776572612747E-2</v>
      </c>
      <c r="D103" s="1">
        <f>AVERAGE(RealPrice!D91:D102)</f>
        <v>5.0031145657062161E-2</v>
      </c>
      <c r="E103" s="1">
        <f>AVERAGE(RealPrice!E91:E102)</f>
        <v>3.0703296934373448E-2</v>
      </c>
      <c r="F103" s="1">
        <f>AVERAGE(RealPrice!F91:F102)</f>
        <v>6.3631077875933431E-2</v>
      </c>
      <c r="G103" s="1">
        <f>AVERAGE(RealPrice!G91:G102)</f>
        <v>0.13899355849233372</v>
      </c>
      <c r="H103" s="1">
        <f>AVERAGE(RealPrice!H91:H102)</f>
        <v>5.0031145657062161E-2</v>
      </c>
      <c r="I103" s="1"/>
      <c r="J103" s="1"/>
      <c r="K103" s="1"/>
      <c r="L103" s="1"/>
      <c r="M103" s="1"/>
      <c r="N103" s="1"/>
      <c r="O103" s="1"/>
      <c r="P103" s="1"/>
    </row>
    <row r="104" spans="1:16" x14ac:dyDescent="0.2">
      <c r="A104">
        <v>1998</v>
      </c>
      <c r="B104">
        <v>7</v>
      </c>
      <c r="C104" s="1">
        <f>AVERAGE(RealPrice!C92:C103)</f>
        <v>5.1517737314002034E-2</v>
      </c>
      <c r="D104" s="1">
        <f>AVERAGE(RealPrice!D92:D103)</f>
        <v>5.0009557157734412E-2</v>
      </c>
      <c r="E104" s="1">
        <f>AVERAGE(RealPrice!E92:E103)</f>
        <v>3.0943798482248031E-2</v>
      </c>
      <c r="F104" s="1">
        <f>AVERAGE(RealPrice!F92:F103)</f>
        <v>6.3485946037265054E-2</v>
      </c>
      <c r="G104" s="1">
        <f>AVERAGE(RealPrice!G92:G103)</f>
        <v>0.1385651668239021</v>
      </c>
      <c r="H104" s="1">
        <f>AVERAGE(RealPrice!H92:H103)</f>
        <v>5.0009557157734412E-2</v>
      </c>
      <c r="I104" s="1"/>
      <c r="J104" s="1"/>
      <c r="K104" s="1"/>
      <c r="L104" s="1"/>
      <c r="M104" s="1"/>
      <c r="N104" s="1"/>
      <c r="O104" s="1"/>
      <c r="P104" s="1"/>
    </row>
    <row r="105" spans="1:16" x14ac:dyDescent="0.2">
      <c r="A105">
        <v>1998</v>
      </c>
      <c r="B105">
        <v>8</v>
      </c>
      <c r="C105" s="1">
        <f>AVERAGE(RealPrice!C93:C104)</f>
        <v>5.1414876487201548E-2</v>
      </c>
      <c r="D105" s="1">
        <f>AVERAGE(RealPrice!D93:D104)</f>
        <v>4.9906075063766347E-2</v>
      </c>
      <c r="E105" s="1">
        <f>AVERAGE(RealPrice!E93:E104)</f>
        <v>3.1017839181099766E-2</v>
      </c>
      <c r="F105" s="1">
        <f>AVERAGE(RealPrice!F93:F104)</f>
        <v>6.3344301323291122E-2</v>
      </c>
      <c r="G105" s="1">
        <f>AVERAGE(RealPrice!G93:G104)</f>
        <v>0.13814933119021361</v>
      </c>
      <c r="H105" s="1">
        <f>AVERAGE(RealPrice!H93:H104)</f>
        <v>4.9906075063766347E-2</v>
      </c>
      <c r="I105" s="1"/>
      <c r="J105" s="1"/>
      <c r="K105" s="1"/>
      <c r="L105" s="1"/>
      <c r="M105" s="1"/>
      <c r="N105" s="1"/>
      <c r="O105" s="1"/>
      <c r="P105" s="1"/>
    </row>
    <row r="106" spans="1:16" x14ac:dyDescent="0.2">
      <c r="A106">
        <v>1998</v>
      </c>
      <c r="B106">
        <v>9</v>
      </c>
      <c r="C106" s="1">
        <f>AVERAGE(RealPrice!C94:C105)</f>
        <v>5.1285888137312163E-2</v>
      </c>
      <c r="D106" s="1">
        <f>AVERAGE(RealPrice!D94:D105)</f>
        <v>4.9793838918666705E-2</v>
      </c>
      <c r="E106" s="1">
        <f>AVERAGE(RealPrice!E94:E105)</f>
        <v>3.0800194290930585E-2</v>
      </c>
      <c r="F106" s="1">
        <f>AVERAGE(RealPrice!F94:F105)</f>
        <v>6.3217863025562343E-2</v>
      </c>
      <c r="G106" s="1">
        <f>AVERAGE(RealPrice!G94:G105)</f>
        <v>0.13775635246096718</v>
      </c>
      <c r="H106" s="1">
        <f>AVERAGE(RealPrice!H94:H105)</f>
        <v>4.9793838918666705E-2</v>
      </c>
      <c r="I106" s="1"/>
      <c r="J106" s="1"/>
      <c r="K106" s="1"/>
      <c r="L106" s="1"/>
      <c r="M106" s="1"/>
      <c r="N106" s="1"/>
      <c r="O106" s="1"/>
      <c r="P106" s="1"/>
    </row>
    <row r="107" spans="1:16" x14ac:dyDescent="0.2">
      <c r="A107">
        <v>1998</v>
      </c>
      <c r="B107">
        <v>10</v>
      </c>
      <c r="C107" s="1">
        <f>AVERAGE(RealPrice!C95:C106)</f>
        <v>5.1184149555460169E-2</v>
      </c>
      <c r="D107" s="1">
        <f>AVERAGE(RealPrice!D95:D106)</f>
        <v>4.973726187081845E-2</v>
      </c>
      <c r="E107" s="1">
        <f>AVERAGE(RealPrice!E95:E106)</f>
        <v>3.0795744035780507E-2</v>
      </c>
      <c r="F107" s="1">
        <f>AVERAGE(RealPrice!F95:F106)</f>
        <v>6.3114834102632592E-2</v>
      </c>
      <c r="G107" s="1">
        <f>AVERAGE(RealPrice!G95:G106)</f>
        <v>0.13751280935989632</v>
      </c>
      <c r="H107" s="1">
        <f>AVERAGE(RealPrice!H95:H106)</f>
        <v>4.973726187081845E-2</v>
      </c>
      <c r="I107" s="1"/>
      <c r="J107" s="1"/>
      <c r="K107" s="1"/>
      <c r="L107" s="1"/>
      <c r="M107" s="1"/>
      <c r="N107" s="1"/>
      <c r="O107" s="1"/>
      <c r="P107" s="1"/>
    </row>
    <row r="108" spans="1:16" x14ac:dyDescent="0.2">
      <c r="A108">
        <v>1998</v>
      </c>
      <c r="B108">
        <v>11</v>
      </c>
      <c r="C108" s="1">
        <f>AVERAGE(RealPrice!C96:C107)</f>
        <v>5.1052650092355691E-2</v>
      </c>
      <c r="D108" s="1">
        <f>AVERAGE(RealPrice!D96:D107)</f>
        <v>4.9622241860772888E-2</v>
      </c>
      <c r="E108" s="1">
        <f>AVERAGE(RealPrice!E96:E107)</f>
        <v>3.0645369652298957E-2</v>
      </c>
      <c r="F108" s="1">
        <f>AVERAGE(RealPrice!F96:F107)</f>
        <v>6.2980093376941423E-2</v>
      </c>
      <c r="G108" s="1">
        <f>AVERAGE(RealPrice!G96:G107)</f>
        <v>0.13707733449413581</v>
      </c>
      <c r="H108" s="1">
        <f>AVERAGE(RealPrice!H96:H107)</f>
        <v>4.9622241860772888E-2</v>
      </c>
      <c r="I108" s="1"/>
      <c r="J108" s="1"/>
      <c r="K108" s="1"/>
      <c r="L108" s="1"/>
      <c r="M108" s="1"/>
      <c r="N108" s="1"/>
      <c r="O108" s="1"/>
      <c r="P108" s="1"/>
    </row>
    <row r="109" spans="1:16" x14ac:dyDescent="0.2">
      <c r="A109">
        <v>1998</v>
      </c>
      <c r="B109">
        <v>12</v>
      </c>
      <c r="C109" s="1">
        <f>AVERAGE(RealPrice!C97:C108)</f>
        <v>5.0916923165674789E-2</v>
      </c>
      <c r="D109" s="1">
        <f>AVERAGE(RealPrice!D97:D108)</f>
        <v>4.9483748530631748E-2</v>
      </c>
      <c r="E109" s="1">
        <f>AVERAGE(RealPrice!E97:E108)</f>
        <v>3.0544965893496454E-2</v>
      </c>
      <c r="F109" s="1">
        <f>AVERAGE(RealPrice!F97:F108)</f>
        <v>6.2803086314408577E-2</v>
      </c>
      <c r="G109" s="1">
        <f>AVERAGE(RealPrice!G97:G108)</f>
        <v>0.13672527415319605</v>
      </c>
      <c r="H109" s="1">
        <f>AVERAGE(RealPrice!H97:H108)</f>
        <v>4.9483748530631748E-2</v>
      </c>
      <c r="I109" s="1"/>
      <c r="J109" s="1"/>
      <c r="K109" s="1"/>
      <c r="L109" s="1"/>
      <c r="M109" s="1"/>
      <c r="N109" s="1"/>
      <c r="O109" s="1"/>
      <c r="P109" s="1"/>
    </row>
    <row r="110" spans="1:16" x14ac:dyDescent="0.2">
      <c r="A110">
        <v>1999</v>
      </c>
      <c r="B110">
        <v>1</v>
      </c>
      <c r="C110" s="1">
        <f>AVERAGE(RealPrice!C98:C109)</f>
        <v>5.0712740604250441E-2</v>
      </c>
      <c r="D110" s="1">
        <f>AVERAGE(RealPrice!D98:D109)</f>
        <v>4.925697014733154E-2</v>
      </c>
      <c r="E110" s="1">
        <f>AVERAGE(RealPrice!E98:E109)</f>
        <v>3.0466640749470825E-2</v>
      </c>
      <c r="F110" s="1">
        <f>AVERAGE(RealPrice!F98:F109)</f>
        <v>6.2661240910064267E-2</v>
      </c>
      <c r="G110" s="1">
        <f>AVERAGE(RealPrice!G98:G109)</f>
        <v>0.13680565083405039</v>
      </c>
      <c r="H110" s="1">
        <f>AVERAGE(RealPrice!H98:H109)</f>
        <v>4.925697014733154E-2</v>
      </c>
      <c r="I110" s="1"/>
      <c r="J110" s="1"/>
      <c r="K110" s="1"/>
      <c r="L110" s="1"/>
      <c r="M110" s="1"/>
      <c r="N110" s="1"/>
      <c r="O110" s="1"/>
      <c r="P110" s="1"/>
    </row>
    <row r="111" spans="1:16" x14ac:dyDescent="0.2">
      <c r="A111">
        <v>1999</v>
      </c>
      <c r="B111">
        <v>2</v>
      </c>
      <c r="C111" s="1">
        <f>AVERAGE(RealPrice!C99:C110)</f>
        <v>5.0582949805279685E-2</v>
      </c>
      <c r="D111" s="1">
        <f>AVERAGE(RealPrice!D99:D110)</f>
        <v>4.9208153291341622E-2</v>
      </c>
      <c r="E111" s="1">
        <f>AVERAGE(RealPrice!E99:E110)</f>
        <v>3.0402931971739256E-2</v>
      </c>
      <c r="F111" s="1">
        <f>AVERAGE(RealPrice!F99:F110)</f>
        <v>6.254255271518705E-2</v>
      </c>
      <c r="G111" s="1">
        <f>AVERAGE(RealPrice!G99:G110)</f>
        <v>0.13700739935091949</v>
      </c>
      <c r="H111" s="1">
        <f>AVERAGE(RealPrice!H99:H110)</f>
        <v>4.9208153291341622E-2</v>
      </c>
      <c r="I111" s="1"/>
      <c r="J111" s="1"/>
      <c r="K111" s="1"/>
      <c r="L111" s="1"/>
      <c r="M111" s="1"/>
      <c r="N111" s="1"/>
      <c r="O111" s="1"/>
      <c r="P111" s="1"/>
    </row>
    <row r="112" spans="1:16" x14ac:dyDescent="0.2">
      <c r="A112">
        <v>1999</v>
      </c>
      <c r="B112">
        <v>3</v>
      </c>
      <c r="C112" s="1">
        <f>AVERAGE(RealPrice!C100:C111)</f>
        <v>5.0428015849641621E-2</v>
      </c>
      <c r="D112" s="1">
        <f>AVERAGE(RealPrice!D100:D111)</f>
        <v>4.9127419949254479E-2</v>
      </c>
      <c r="E112" s="1">
        <f>AVERAGE(RealPrice!E100:E111)</f>
        <v>3.0392504271725573E-2</v>
      </c>
      <c r="F112" s="1">
        <f>AVERAGE(RealPrice!F100:F111)</f>
        <v>6.250122767305577E-2</v>
      </c>
      <c r="G112" s="1">
        <f>AVERAGE(RealPrice!G100:G111)</f>
        <v>0.13718692417083847</v>
      </c>
      <c r="H112" s="1">
        <f>AVERAGE(RealPrice!H100:H111)</f>
        <v>4.9127419949254479E-2</v>
      </c>
      <c r="I112" s="1"/>
      <c r="J112" s="1"/>
      <c r="K112" s="1"/>
      <c r="L112" s="1"/>
      <c r="M112" s="1"/>
      <c r="N112" s="1"/>
      <c r="O112" s="1"/>
      <c r="P112" s="1"/>
    </row>
    <row r="113" spans="1:16" x14ac:dyDescent="0.2">
      <c r="A113">
        <v>1999</v>
      </c>
      <c r="B113">
        <v>4</v>
      </c>
      <c r="C113" s="1">
        <f>AVERAGE(RealPrice!C101:C112)</f>
        <v>5.0316655750187289E-2</v>
      </c>
      <c r="D113" s="1">
        <f>AVERAGE(RealPrice!D101:D112)</f>
        <v>4.9050234257546767E-2</v>
      </c>
      <c r="E113" s="1">
        <f>AVERAGE(RealPrice!E101:E112)</f>
        <v>3.0315665465216177E-2</v>
      </c>
      <c r="F113" s="1">
        <f>AVERAGE(RealPrice!F101:F112)</f>
        <v>6.2426061694083879E-2</v>
      </c>
      <c r="G113" s="1">
        <f>AVERAGE(RealPrice!G101:G112)</f>
        <v>0.1374184673364264</v>
      </c>
      <c r="H113" s="1">
        <f>AVERAGE(RealPrice!H101:H112)</f>
        <v>4.9050234257546767E-2</v>
      </c>
      <c r="I113" s="1"/>
      <c r="J113" s="1"/>
      <c r="K113" s="1"/>
      <c r="L113" s="1"/>
      <c r="M113" s="1"/>
      <c r="N113" s="1"/>
      <c r="O113" s="1"/>
      <c r="P113" s="1"/>
    </row>
    <row r="114" spans="1:16" x14ac:dyDescent="0.2">
      <c r="A114">
        <v>1999</v>
      </c>
      <c r="B114">
        <v>5</v>
      </c>
      <c r="C114" s="1">
        <f>AVERAGE(RealPrice!C102:C113)</f>
        <v>5.015297058926213E-2</v>
      </c>
      <c r="D114" s="1">
        <f>AVERAGE(RealPrice!D102:D113)</f>
        <v>4.8907127314447678E-2</v>
      </c>
      <c r="E114" s="1">
        <f>AVERAGE(RealPrice!E102:E113)</f>
        <v>3.0340930730007362E-2</v>
      </c>
      <c r="F114" s="1">
        <f>AVERAGE(RealPrice!F102:F113)</f>
        <v>6.2282735137869118E-2</v>
      </c>
      <c r="G114" s="1">
        <f>AVERAGE(RealPrice!G102:G113)</f>
        <v>0.13748315512840562</v>
      </c>
      <c r="H114" s="1">
        <f>AVERAGE(RealPrice!H102:H113)</f>
        <v>4.8907127314447678E-2</v>
      </c>
      <c r="I114" s="1"/>
      <c r="J114" s="1"/>
      <c r="K114" s="1"/>
      <c r="L114" s="1"/>
      <c r="M114" s="1"/>
      <c r="N114" s="1"/>
      <c r="O114" s="1"/>
      <c r="P114" s="1"/>
    </row>
    <row r="115" spans="1:16" x14ac:dyDescent="0.2">
      <c r="A115">
        <v>1999</v>
      </c>
      <c r="B115">
        <v>6</v>
      </c>
      <c r="C115" s="1">
        <f>AVERAGE(RealPrice!C103:C114)</f>
        <v>5.0095018772397859E-2</v>
      </c>
      <c r="D115" s="1">
        <f>AVERAGE(RealPrice!D103:D114)</f>
        <v>4.8803464912422739E-2</v>
      </c>
      <c r="E115" s="1">
        <f>AVERAGE(RealPrice!E103:E114)</f>
        <v>3.1115975048587156E-2</v>
      </c>
      <c r="F115" s="1">
        <f>AVERAGE(RealPrice!F103:F114)</f>
        <v>6.2137159850346423E-2</v>
      </c>
      <c r="G115" s="1">
        <f>AVERAGE(RealPrice!G103:G114)</f>
        <v>0.13793851860021702</v>
      </c>
      <c r="H115" s="1">
        <f>AVERAGE(RealPrice!H103:H114)</f>
        <v>4.8803464912422739E-2</v>
      </c>
      <c r="I115" s="1"/>
      <c r="J115" s="1"/>
      <c r="K115" s="1"/>
      <c r="L115" s="1"/>
      <c r="M115" s="1"/>
      <c r="N115" s="1"/>
      <c r="O115" s="1"/>
      <c r="P115" s="1"/>
    </row>
    <row r="116" spans="1:16" x14ac:dyDescent="0.2">
      <c r="A116">
        <v>1999</v>
      </c>
      <c r="B116">
        <v>7</v>
      </c>
      <c r="C116" s="1">
        <f>AVERAGE(RealPrice!C104:C115)</f>
        <v>5.0007904193633233E-2</v>
      </c>
      <c r="D116" s="1">
        <f>AVERAGE(RealPrice!D104:D115)</f>
        <v>4.8704623981611399E-2</v>
      </c>
      <c r="E116" s="1">
        <f>AVERAGE(RealPrice!E104:E115)</f>
        <v>3.0893028329473427E-2</v>
      </c>
      <c r="F116" s="1">
        <f>AVERAGE(RealPrice!F104:F115)</f>
        <v>6.2075968160135608E-2</v>
      </c>
      <c r="G116" s="1">
        <f>AVERAGE(RealPrice!G104:G115)</f>
        <v>0.13846891474780712</v>
      </c>
      <c r="H116" s="1">
        <f>AVERAGE(RealPrice!H104:H115)</f>
        <v>4.8704623981611399E-2</v>
      </c>
      <c r="I116" s="1"/>
      <c r="J116" s="1"/>
      <c r="K116" s="1"/>
      <c r="L116" s="1"/>
      <c r="M116" s="1"/>
      <c r="N116" s="1"/>
      <c r="O116" s="1"/>
      <c r="P116" s="1"/>
    </row>
    <row r="117" spans="1:16" x14ac:dyDescent="0.2">
      <c r="A117">
        <v>1999</v>
      </c>
      <c r="B117">
        <v>8</v>
      </c>
      <c r="C117" s="1">
        <f>AVERAGE(RealPrice!C105:C116)</f>
        <v>4.9927725343606337E-2</v>
      </c>
      <c r="D117" s="1">
        <f>AVERAGE(RealPrice!D105:D116)</f>
        <v>4.8642977250856125E-2</v>
      </c>
      <c r="E117" s="1">
        <f>AVERAGE(RealPrice!E105:E116)</f>
        <v>3.0562964600017034E-2</v>
      </c>
      <c r="F117" s="1">
        <f>AVERAGE(RealPrice!F105:F116)</f>
        <v>6.2011805090698896E-2</v>
      </c>
      <c r="G117" s="1">
        <f>AVERAGE(RealPrice!G105:G116)</f>
        <v>0.1389975485305176</v>
      </c>
      <c r="H117" s="1">
        <f>AVERAGE(RealPrice!H105:H116)</f>
        <v>4.8642977250856125E-2</v>
      </c>
      <c r="I117" s="1"/>
      <c r="J117" s="1"/>
      <c r="K117" s="1"/>
      <c r="L117" s="1"/>
      <c r="M117" s="1"/>
      <c r="N117" s="1"/>
      <c r="O117" s="1"/>
      <c r="P117" s="1"/>
    </row>
    <row r="118" spans="1:16" x14ac:dyDescent="0.2">
      <c r="A118">
        <v>1999</v>
      </c>
      <c r="B118">
        <v>9</v>
      </c>
      <c r="C118" s="1">
        <f>AVERAGE(RealPrice!C106:C117)</f>
        <v>4.9841527538190426E-2</v>
      </c>
      <c r="D118" s="1">
        <f>AVERAGE(RealPrice!D106:D117)</f>
        <v>4.8566592522870732E-2</v>
      </c>
      <c r="E118" s="1">
        <f>AVERAGE(RealPrice!E106:E117)</f>
        <v>3.1515936166128571E-2</v>
      </c>
      <c r="F118" s="1">
        <f>AVERAGE(RealPrice!F106:F117)</f>
        <v>6.1874747356070521E-2</v>
      </c>
      <c r="G118" s="1">
        <f>AVERAGE(RealPrice!G106:G117)</f>
        <v>0.13934763470548234</v>
      </c>
      <c r="H118" s="1">
        <f>AVERAGE(RealPrice!H106:H117)</f>
        <v>4.8566592522870732E-2</v>
      </c>
      <c r="I118" s="1"/>
      <c r="J118" s="1"/>
      <c r="K118" s="1"/>
      <c r="L118" s="1"/>
      <c r="M118" s="1"/>
      <c r="N118" s="1"/>
      <c r="O118" s="1"/>
      <c r="P118" s="1"/>
    </row>
    <row r="119" spans="1:16" x14ac:dyDescent="0.2">
      <c r="A119">
        <v>1999</v>
      </c>
      <c r="B119">
        <v>10</v>
      </c>
      <c r="C119" s="1">
        <f>AVERAGE(RealPrice!C107:C118)</f>
        <v>4.9736107028750275E-2</v>
      </c>
      <c r="D119" s="1">
        <f>AVERAGE(RealPrice!D107:D118)</f>
        <v>4.8431067046744186E-2</v>
      </c>
      <c r="E119" s="1">
        <f>AVERAGE(RealPrice!E107:E118)</f>
        <v>3.4016669722582972E-2</v>
      </c>
      <c r="F119" s="1">
        <f>AVERAGE(RealPrice!F107:F118)</f>
        <v>6.1732257219051172E-2</v>
      </c>
      <c r="G119" s="1">
        <f>AVERAGE(RealPrice!G107:G118)</f>
        <v>0.13954689099258052</v>
      </c>
      <c r="H119" s="1">
        <f>AVERAGE(RealPrice!H107:H118)</f>
        <v>4.8431067046744186E-2</v>
      </c>
      <c r="I119" s="1"/>
      <c r="J119" s="1"/>
      <c r="K119" s="1"/>
      <c r="L119" s="1"/>
      <c r="M119" s="1"/>
      <c r="N119" s="1"/>
      <c r="O119" s="1"/>
      <c r="P119" s="1"/>
    </row>
    <row r="120" spans="1:16" x14ac:dyDescent="0.2">
      <c r="A120">
        <v>1999</v>
      </c>
      <c r="B120">
        <v>11</v>
      </c>
      <c r="C120" s="1">
        <f>AVERAGE(RealPrice!C108:C119)</f>
        <v>4.9632816337258107E-2</v>
      </c>
      <c r="D120" s="1">
        <f>AVERAGE(RealPrice!D108:D119)</f>
        <v>4.8352048002309071E-2</v>
      </c>
      <c r="E120" s="1">
        <f>AVERAGE(RealPrice!E108:E119)</f>
        <v>3.4204397573336626E-2</v>
      </c>
      <c r="F120" s="1">
        <f>AVERAGE(RealPrice!F108:F119)</f>
        <v>6.162021014571975E-2</v>
      </c>
      <c r="G120" s="1">
        <f>AVERAGE(RealPrice!G108:G119)</f>
        <v>0.13987890854947355</v>
      </c>
      <c r="H120" s="1">
        <f>AVERAGE(RealPrice!H108:H119)</f>
        <v>4.8352048002309071E-2</v>
      </c>
      <c r="I120" s="1"/>
      <c r="J120" s="1"/>
      <c r="K120" s="1"/>
      <c r="L120" s="1"/>
      <c r="M120" s="1"/>
      <c r="N120" s="1"/>
      <c r="O120" s="1"/>
      <c r="P120" s="1"/>
    </row>
    <row r="121" spans="1:16" x14ac:dyDescent="0.2">
      <c r="A121">
        <v>1999</v>
      </c>
      <c r="B121">
        <v>12</v>
      </c>
      <c r="C121" s="1">
        <f>AVERAGE(RealPrice!C109:C120)</f>
        <v>4.9536169796702001E-2</v>
      </c>
      <c r="D121" s="1">
        <f>AVERAGE(RealPrice!D109:D120)</f>
        <v>4.830250563731938E-2</v>
      </c>
      <c r="E121" s="1">
        <f>AVERAGE(RealPrice!E109:E120)</f>
        <v>3.4509254434767413E-2</v>
      </c>
      <c r="F121" s="1">
        <f>AVERAGE(RealPrice!F109:F120)</f>
        <v>6.1518392407706408E-2</v>
      </c>
      <c r="G121" s="1">
        <f>AVERAGE(RealPrice!G109:G120)</f>
        <v>0.14004442284949617</v>
      </c>
      <c r="H121" s="1">
        <f>AVERAGE(RealPrice!H109:H120)</f>
        <v>4.830250563731938E-2</v>
      </c>
      <c r="I121" s="1"/>
      <c r="J121" s="1"/>
      <c r="K121" s="1"/>
      <c r="L121" s="1"/>
      <c r="M121" s="1"/>
      <c r="N121" s="1"/>
      <c r="O121" s="1"/>
      <c r="P121" s="1"/>
    </row>
    <row r="122" spans="1:16" x14ac:dyDescent="0.2">
      <c r="A122">
        <v>2000</v>
      </c>
      <c r="B122">
        <v>1</v>
      </c>
      <c r="C122" s="1">
        <f>AVERAGE(RealPrice!C110:C121)</f>
        <v>4.9496458140161119E-2</v>
      </c>
      <c r="D122" s="1">
        <f>AVERAGE(RealPrice!D110:D121)</f>
        <v>4.8268100400100149E-2</v>
      </c>
      <c r="E122" s="1">
        <f>AVERAGE(RealPrice!E110:E121)</f>
        <v>3.4468779173914485E-2</v>
      </c>
      <c r="F122" s="1">
        <f>AVERAGE(RealPrice!F110:F121)</f>
        <v>6.1426863152034161E-2</v>
      </c>
      <c r="G122" s="1">
        <f>AVERAGE(RealPrice!G110:G121)</f>
        <v>0.13991080022934663</v>
      </c>
      <c r="H122" s="1">
        <f>AVERAGE(RealPrice!H110:H121)</f>
        <v>4.8268100400100149E-2</v>
      </c>
      <c r="I122" s="1"/>
      <c r="J122" s="1"/>
      <c r="K122" s="1"/>
      <c r="L122" s="1"/>
      <c r="M122" s="1"/>
      <c r="N122" s="1"/>
      <c r="O122" s="1"/>
      <c r="P122" s="1"/>
    </row>
    <row r="123" spans="1:16" x14ac:dyDescent="0.2">
      <c r="A123">
        <v>2000</v>
      </c>
      <c r="B123">
        <v>2</v>
      </c>
      <c r="C123" s="1">
        <f>AVERAGE(RealPrice!C111:C122)</f>
        <v>4.9470353730770446E-2</v>
      </c>
      <c r="D123" s="1">
        <f>AVERAGE(RealPrice!D111:D122)</f>
        <v>4.8239651390611198E-2</v>
      </c>
      <c r="E123" s="1">
        <f>AVERAGE(RealPrice!E111:E122)</f>
        <v>3.4504776497243241E-2</v>
      </c>
      <c r="F123" s="1">
        <f>AVERAGE(RealPrice!F111:F122)</f>
        <v>6.141165993094936E-2</v>
      </c>
      <c r="G123" s="1">
        <f>AVERAGE(RealPrice!G111:G122)</f>
        <v>0.13978213523107563</v>
      </c>
      <c r="H123" s="1">
        <f>AVERAGE(RealPrice!H111:H122)</f>
        <v>4.8239651390611198E-2</v>
      </c>
      <c r="I123" s="1"/>
      <c r="J123" s="1"/>
      <c r="K123" s="1"/>
      <c r="L123" s="1"/>
      <c r="M123" s="1"/>
      <c r="N123" s="1"/>
      <c r="O123" s="1"/>
      <c r="P123" s="1"/>
    </row>
    <row r="124" spans="1:16" x14ac:dyDescent="0.2">
      <c r="A124">
        <v>2000</v>
      </c>
      <c r="B124">
        <v>3</v>
      </c>
      <c r="C124" s="1">
        <f>AVERAGE(RealPrice!C112:C123)</f>
        <v>4.9504159810899361E-2</v>
      </c>
      <c r="D124" s="1">
        <f>AVERAGE(RealPrice!D112:D123)</f>
        <v>4.8288662013290608E-2</v>
      </c>
      <c r="E124" s="1">
        <f>AVERAGE(RealPrice!E112:E123)</f>
        <v>3.4672589495053648E-2</v>
      </c>
      <c r="F124" s="1">
        <f>AVERAGE(RealPrice!F112:F123)</f>
        <v>6.1214497591693839E-2</v>
      </c>
      <c r="G124" s="1">
        <f>AVERAGE(RealPrice!G112:G123)</f>
        <v>0.13950769908913427</v>
      </c>
      <c r="H124" s="1">
        <f>AVERAGE(RealPrice!H112:H123)</f>
        <v>4.8288662013290608E-2</v>
      </c>
      <c r="I124" s="1"/>
      <c r="J124" s="1"/>
      <c r="K124" s="1"/>
      <c r="L124" s="1"/>
      <c r="M124" s="1"/>
      <c r="N124" s="1"/>
      <c r="O124" s="1"/>
      <c r="P124" s="1"/>
    </row>
    <row r="125" spans="1:16" x14ac:dyDescent="0.2">
      <c r="A125">
        <v>2000</v>
      </c>
      <c r="B125">
        <v>4</v>
      </c>
      <c r="C125" s="1">
        <f>AVERAGE(RealPrice!C113:C124)</f>
        <v>4.9420914745709775E-2</v>
      </c>
      <c r="D125" s="1">
        <f>AVERAGE(RealPrice!D113:D124)</f>
        <v>4.8209548149882125E-2</v>
      </c>
      <c r="E125" s="1">
        <f>AVERAGE(RealPrice!E113:E124)</f>
        <v>3.4779770241237316E-2</v>
      </c>
      <c r="F125" s="1">
        <f>AVERAGE(RealPrice!F113:F124)</f>
        <v>6.1147197594148502E-2</v>
      </c>
      <c r="G125" s="1">
        <f>AVERAGE(RealPrice!G113:G124)</f>
        <v>0.13928720362734401</v>
      </c>
      <c r="H125" s="1">
        <f>AVERAGE(RealPrice!H113:H124)</f>
        <v>4.8209548149882125E-2</v>
      </c>
      <c r="I125" s="1"/>
      <c r="J125" s="1"/>
      <c r="K125" s="1"/>
      <c r="L125" s="1"/>
      <c r="M125" s="1"/>
      <c r="N125" s="1"/>
      <c r="O125" s="1"/>
      <c r="P125" s="1"/>
    </row>
    <row r="126" spans="1:16" x14ac:dyDescent="0.2">
      <c r="A126">
        <v>2000</v>
      </c>
      <c r="B126">
        <v>5</v>
      </c>
      <c r="C126" s="1">
        <f>AVERAGE(RealPrice!C114:C125)</f>
        <v>4.9431837842945615E-2</v>
      </c>
      <c r="D126" s="1">
        <f>AVERAGE(RealPrice!D114:D125)</f>
        <v>4.8252175803713354E-2</v>
      </c>
      <c r="E126" s="1">
        <f>AVERAGE(RealPrice!E114:E125)</f>
        <v>3.5119690404718108E-2</v>
      </c>
      <c r="F126" s="1">
        <f>AVERAGE(RealPrice!F114:F125)</f>
        <v>6.114321853024246E-2</v>
      </c>
      <c r="G126" s="1">
        <f>AVERAGE(RealPrice!G114:G125)</f>
        <v>0.1393388236291728</v>
      </c>
      <c r="H126" s="1">
        <f>AVERAGE(RealPrice!H114:H125)</f>
        <v>4.8252175803713354E-2</v>
      </c>
      <c r="I126" s="1"/>
      <c r="J126" s="1"/>
      <c r="K126" s="1"/>
      <c r="L126" s="1"/>
      <c r="M126" s="1"/>
      <c r="N126" s="1"/>
      <c r="O126" s="1"/>
      <c r="P126" s="1"/>
    </row>
    <row r="127" spans="1:16" x14ac:dyDescent="0.2">
      <c r="A127">
        <v>2000</v>
      </c>
      <c r="B127">
        <v>6</v>
      </c>
      <c r="C127" s="1">
        <f>AVERAGE(RealPrice!C115:C126)</f>
        <v>4.9373574207527922E-2</v>
      </c>
      <c r="D127" s="1">
        <f>AVERAGE(RealPrice!D115:D126)</f>
        <v>4.8200121769363662E-2</v>
      </c>
      <c r="E127" s="1">
        <f>AVERAGE(RealPrice!E115:E126)</f>
        <v>3.4535772679779517E-2</v>
      </c>
      <c r="F127" s="1">
        <f>AVERAGE(RealPrice!F115:F126)</f>
        <v>6.1092138152140402E-2</v>
      </c>
      <c r="G127" s="1">
        <f>AVERAGE(RealPrice!G115:G126)</f>
        <v>0.13904613855343384</v>
      </c>
      <c r="H127" s="1">
        <f>AVERAGE(RealPrice!H115:H126)</f>
        <v>4.8200121769363662E-2</v>
      </c>
      <c r="I127" s="1"/>
      <c r="J127" s="1"/>
      <c r="K127" s="1"/>
      <c r="L127" s="1"/>
      <c r="M127" s="1"/>
      <c r="N127" s="1"/>
      <c r="O127" s="1"/>
      <c r="P127" s="1"/>
    </row>
    <row r="128" spans="1:16" x14ac:dyDescent="0.2">
      <c r="A128">
        <v>2000</v>
      </c>
      <c r="B128">
        <v>7</v>
      </c>
      <c r="C128" s="1">
        <f>AVERAGE(RealPrice!C116:C127)</f>
        <v>4.9412627350760012E-2</v>
      </c>
      <c r="D128" s="1">
        <f>AVERAGE(RealPrice!D116:D127)</f>
        <v>4.8278842525899486E-2</v>
      </c>
      <c r="E128" s="1">
        <f>AVERAGE(RealPrice!E116:E127)</f>
        <v>3.5086962828218424E-2</v>
      </c>
      <c r="F128" s="1">
        <f>AVERAGE(RealPrice!F116:F127)</f>
        <v>6.1065541682764651E-2</v>
      </c>
      <c r="G128" s="1">
        <f>AVERAGE(RealPrice!G116:G127)</f>
        <v>0.13879072695070255</v>
      </c>
      <c r="H128" s="1">
        <f>AVERAGE(RealPrice!H116:H127)</f>
        <v>4.8278842525899486E-2</v>
      </c>
      <c r="I128" s="1"/>
      <c r="J128" s="1"/>
      <c r="K128" s="1"/>
      <c r="L128" s="1"/>
      <c r="M128" s="1"/>
      <c r="N128" s="1"/>
      <c r="O128" s="1"/>
      <c r="P128" s="1"/>
    </row>
    <row r="129" spans="1:16" x14ac:dyDescent="0.2">
      <c r="A129">
        <v>2000</v>
      </c>
      <c r="B129">
        <v>8</v>
      </c>
      <c r="C129" s="1">
        <f>AVERAGE(RealPrice!C117:C128)</f>
        <v>4.9567821874194978E-2</v>
      </c>
      <c r="D129" s="1">
        <f>AVERAGE(RealPrice!D117:D128)</f>
        <v>4.8376757474535452E-2</v>
      </c>
      <c r="E129" s="1">
        <f>AVERAGE(RealPrice!E117:E128)</f>
        <v>3.5935010900911925E-2</v>
      </c>
      <c r="F129" s="1">
        <f>AVERAGE(RealPrice!F117:F128)</f>
        <v>6.1158665875116064E-2</v>
      </c>
      <c r="G129" s="1">
        <f>AVERAGE(RealPrice!G117:G128)</f>
        <v>0.13854143888649995</v>
      </c>
      <c r="H129" s="1">
        <f>AVERAGE(RealPrice!H117:H128)</f>
        <v>4.8376757474535452E-2</v>
      </c>
      <c r="I129" s="1"/>
      <c r="J129" s="1"/>
      <c r="K129" s="1"/>
      <c r="L129" s="1"/>
      <c r="M129" s="1"/>
      <c r="N129" s="1"/>
      <c r="O129" s="1"/>
      <c r="P129" s="1"/>
    </row>
    <row r="130" spans="1:16" x14ac:dyDescent="0.2">
      <c r="A130">
        <v>2000</v>
      </c>
      <c r="B130">
        <v>9</v>
      </c>
      <c r="C130" s="1">
        <f>AVERAGE(RealPrice!C118:C129)</f>
        <v>4.9715514889711578E-2</v>
      </c>
      <c r="D130" s="1">
        <f>AVERAGE(RealPrice!D118:D129)</f>
        <v>4.8520216132725065E-2</v>
      </c>
      <c r="E130" s="1">
        <f>AVERAGE(RealPrice!E118:E129)</f>
        <v>3.5352548264364257E-2</v>
      </c>
      <c r="F130" s="1">
        <f>AVERAGE(RealPrice!F118:F129)</f>
        <v>6.130255487276759E-2</v>
      </c>
      <c r="G130" s="1">
        <f>AVERAGE(RealPrice!G118:G129)</f>
        <v>0.13821049302511293</v>
      </c>
      <c r="H130" s="1">
        <f>AVERAGE(RealPrice!H118:H129)</f>
        <v>4.8520216132725065E-2</v>
      </c>
      <c r="I130" s="1"/>
      <c r="J130" s="1"/>
      <c r="K130" s="1"/>
      <c r="L130" s="1"/>
      <c r="M130" s="1"/>
      <c r="N130" s="1"/>
      <c r="O130" s="1"/>
      <c r="P130" s="1"/>
    </row>
    <row r="131" spans="1:16" x14ac:dyDescent="0.2">
      <c r="A131">
        <v>2000</v>
      </c>
      <c r="B131">
        <v>10</v>
      </c>
      <c r="C131" s="1">
        <f>AVERAGE(RealPrice!C119:C130)</f>
        <v>4.9708887547771953E-2</v>
      </c>
      <c r="D131" s="1">
        <f>AVERAGE(RealPrice!D119:D130)</f>
        <v>4.849733796256489E-2</v>
      </c>
      <c r="E131" s="1">
        <f>AVERAGE(RealPrice!E119:E130)</f>
        <v>3.3614599398354934E-2</v>
      </c>
      <c r="F131" s="1">
        <f>AVERAGE(RealPrice!F119:F130)</f>
        <v>6.1281069312125853E-2</v>
      </c>
      <c r="G131" s="1">
        <f>AVERAGE(RealPrice!G119:G130)</f>
        <v>0.13831661593719705</v>
      </c>
      <c r="H131" s="1">
        <f>AVERAGE(RealPrice!H119:H130)</f>
        <v>4.849733796256489E-2</v>
      </c>
      <c r="I131" s="1"/>
      <c r="J131" s="1"/>
      <c r="K131" s="1"/>
      <c r="L131" s="1"/>
      <c r="M131" s="1"/>
      <c r="N131" s="1"/>
      <c r="O131" s="1"/>
      <c r="P131" s="1"/>
    </row>
    <row r="132" spans="1:16" x14ac:dyDescent="0.2">
      <c r="A132">
        <v>2000</v>
      </c>
      <c r="B132">
        <v>11</v>
      </c>
      <c r="C132" s="1">
        <f>AVERAGE(RealPrice!C120:C131)</f>
        <v>4.9708485384823704E-2</v>
      </c>
      <c r="D132" s="1">
        <f>AVERAGE(RealPrice!D120:D131)</f>
        <v>4.8479552860432262E-2</v>
      </c>
      <c r="E132" s="1">
        <f>AVERAGE(RealPrice!E120:E131)</f>
        <v>3.4573879141876818E-2</v>
      </c>
      <c r="F132" s="1">
        <f>AVERAGE(RealPrice!F120:F131)</f>
        <v>6.1242644201408458E-2</v>
      </c>
      <c r="G132" s="1">
        <f>AVERAGE(RealPrice!G120:G131)</f>
        <v>0.13806972310711232</v>
      </c>
      <c r="H132" s="1">
        <f>AVERAGE(RealPrice!H120:H131)</f>
        <v>4.8479552860432262E-2</v>
      </c>
      <c r="I132" s="1"/>
      <c r="J132" s="1"/>
      <c r="K132" s="1"/>
      <c r="L132" s="1"/>
      <c r="M132" s="1"/>
      <c r="N132" s="1"/>
      <c r="O132" s="1"/>
      <c r="P132" s="1"/>
    </row>
    <row r="133" spans="1:16" x14ac:dyDescent="0.2">
      <c r="A133">
        <v>2000</v>
      </c>
      <c r="B133">
        <v>12</v>
      </c>
      <c r="C133" s="1">
        <f>AVERAGE(RealPrice!C121:C132)</f>
        <v>4.9687205632461658E-2</v>
      </c>
      <c r="D133" s="1">
        <f>AVERAGE(RealPrice!D121:D132)</f>
        <v>4.8448076612896296E-2</v>
      </c>
      <c r="E133" s="1">
        <f>AVERAGE(RealPrice!E121:E132)</f>
        <v>3.4461531297974086E-2</v>
      </c>
      <c r="F133" s="1">
        <f>AVERAGE(RealPrice!F121:F132)</f>
        <v>6.1200096548061335E-2</v>
      </c>
      <c r="G133" s="1">
        <f>AVERAGE(RealPrice!G121:G132)</f>
        <v>0.13717849759619827</v>
      </c>
      <c r="H133" s="1">
        <f>AVERAGE(RealPrice!H121:H132)</f>
        <v>4.8448076612896296E-2</v>
      </c>
      <c r="I133" s="1"/>
      <c r="J133" s="1"/>
      <c r="K133" s="1"/>
      <c r="L133" s="1"/>
      <c r="M133" s="1"/>
      <c r="N133" s="1"/>
      <c r="O133" s="1"/>
      <c r="P133" s="1"/>
    </row>
    <row r="134" spans="1:16" x14ac:dyDescent="0.2">
      <c r="A134">
        <v>2001</v>
      </c>
      <c r="B134">
        <v>1</v>
      </c>
      <c r="C134" s="1">
        <f>AVERAGE(RealPrice!C122:C133)</f>
        <v>4.9692610859390841E-2</v>
      </c>
      <c r="D134" s="1">
        <f>AVERAGE(RealPrice!D122:D133)</f>
        <v>4.8472068090094585E-2</v>
      </c>
      <c r="E134" s="1">
        <f>AVERAGE(RealPrice!E122:E133)</f>
        <v>3.4516077742902829E-2</v>
      </c>
      <c r="F134" s="1">
        <f>AVERAGE(RealPrice!F122:F133)</f>
        <v>6.1090513886210861E-2</v>
      </c>
      <c r="G134" s="1">
        <f>AVERAGE(RealPrice!G122:G133)</f>
        <v>0.13691087548788933</v>
      </c>
      <c r="H134" s="1">
        <f>AVERAGE(RealPrice!H122:H133)</f>
        <v>4.8472068090094585E-2</v>
      </c>
      <c r="I134" s="1"/>
      <c r="J134" s="1"/>
      <c r="K134" s="1"/>
      <c r="L134" s="1"/>
      <c r="M134" s="1"/>
      <c r="N134" s="1"/>
      <c r="O134" s="1"/>
      <c r="P134" s="1"/>
    </row>
    <row r="135" spans="1:16" x14ac:dyDescent="0.2">
      <c r="A135">
        <v>2001</v>
      </c>
      <c r="B135">
        <v>2</v>
      </c>
      <c r="C135" s="1">
        <f>AVERAGE(RealPrice!C123:C134)</f>
        <v>4.9772136347778745E-2</v>
      </c>
      <c r="D135" s="1">
        <f>AVERAGE(RealPrice!D123:D134)</f>
        <v>4.8561151830414061E-2</v>
      </c>
      <c r="E135" s="1">
        <f>AVERAGE(RealPrice!E123:E134)</f>
        <v>3.5354264158549517E-2</v>
      </c>
      <c r="F135" s="1">
        <f>AVERAGE(RealPrice!F123:F134)</f>
        <v>6.0921859393163739E-2</v>
      </c>
      <c r="G135" s="1">
        <f>AVERAGE(RealPrice!G123:G134)</f>
        <v>0.13668962272409843</v>
      </c>
      <c r="H135" s="1">
        <f>AVERAGE(RealPrice!H123:H134)</f>
        <v>4.8561151830414061E-2</v>
      </c>
      <c r="I135" s="1"/>
      <c r="J135" s="1"/>
      <c r="K135" s="1"/>
      <c r="L135" s="1"/>
      <c r="M135" s="1"/>
      <c r="N135" s="1"/>
      <c r="O135" s="1"/>
      <c r="P135" s="1"/>
    </row>
    <row r="136" spans="1:16" x14ac:dyDescent="0.2">
      <c r="A136">
        <v>2001</v>
      </c>
      <c r="B136">
        <v>3</v>
      </c>
      <c r="C136" s="1">
        <f>AVERAGE(RealPrice!C124:C135)</f>
        <v>4.9760001372595231E-2</v>
      </c>
      <c r="D136" s="1">
        <f>AVERAGE(RealPrice!D124:D135)</f>
        <v>4.8563040786051288E-2</v>
      </c>
      <c r="E136" s="1">
        <f>AVERAGE(RealPrice!E124:E135)</f>
        <v>3.5233853569124403E-2</v>
      </c>
      <c r="F136" s="1">
        <f>AVERAGE(RealPrice!F124:F135)</f>
        <v>6.0927844150931089E-2</v>
      </c>
      <c r="G136" s="1">
        <f>AVERAGE(RealPrice!G124:G135)</f>
        <v>0.13645083383140857</v>
      </c>
      <c r="H136" s="1">
        <f>AVERAGE(RealPrice!H124:H135)</f>
        <v>4.8563040786051288E-2</v>
      </c>
      <c r="I136" s="1"/>
      <c r="J136" s="1"/>
      <c r="K136" s="1"/>
      <c r="L136" s="1"/>
      <c r="M136" s="1"/>
      <c r="N136" s="1"/>
      <c r="O136" s="1"/>
      <c r="P136" s="1"/>
    </row>
    <row r="137" spans="1:16" x14ac:dyDescent="0.2">
      <c r="A137">
        <v>2001</v>
      </c>
      <c r="B137">
        <v>4</v>
      </c>
      <c r="C137" s="1">
        <f>AVERAGE(RealPrice!C125:C136)</f>
        <v>4.980472843993497E-2</v>
      </c>
      <c r="D137" s="1">
        <f>AVERAGE(RealPrice!D125:D136)</f>
        <v>4.8642793698432524E-2</v>
      </c>
      <c r="E137" s="1">
        <f>AVERAGE(RealPrice!E125:E136)</f>
        <v>3.5261863082466954E-2</v>
      </c>
      <c r="F137" s="1">
        <f>AVERAGE(RealPrice!F125:F136)</f>
        <v>6.0928062357778111E-2</v>
      </c>
      <c r="G137" s="1">
        <f>AVERAGE(RealPrice!G125:G136)</f>
        <v>0.13616019587688383</v>
      </c>
      <c r="H137" s="1">
        <f>AVERAGE(RealPrice!H125:H136)</f>
        <v>4.8642793698432524E-2</v>
      </c>
      <c r="I137" s="1"/>
      <c r="J137" s="1"/>
      <c r="K137" s="1"/>
      <c r="L137" s="1"/>
      <c r="M137" s="1"/>
      <c r="N137" s="1"/>
      <c r="O137" s="1"/>
      <c r="P137" s="1"/>
    </row>
    <row r="138" spans="1:16" x14ac:dyDescent="0.2">
      <c r="A138">
        <v>2001</v>
      </c>
      <c r="B138">
        <v>5</v>
      </c>
      <c r="C138" s="1">
        <f>AVERAGE(RealPrice!C126:C137)</f>
        <v>5.006029812720611E-2</v>
      </c>
      <c r="D138" s="1">
        <f>AVERAGE(RealPrice!D126:D137)</f>
        <v>4.8914827010774202E-2</v>
      </c>
      <c r="E138" s="1">
        <f>AVERAGE(RealPrice!E126:E137)</f>
        <v>3.5701169813669997E-2</v>
      </c>
      <c r="F138" s="1">
        <f>AVERAGE(RealPrice!F126:F137)</f>
        <v>6.1120339043293413E-2</v>
      </c>
      <c r="G138" s="1">
        <f>AVERAGE(RealPrice!G126:G137)</f>
        <v>0.13623310682210801</v>
      </c>
      <c r="H138" s="1">
        <f>AVERAGE(RealPrice!H126:H137)</f>
        <v>4.8914827010774202E-2</v>
      </c>
      <c r="I138" s="1"/>
      <c r="J138" s="1"/>
      <c r="K138" s="1"/>
      <c r="L138" s="1"/>
      <c r="M138" s="1"/>
      <c r="N138" s="1"/>
      <c r="O138" s="1"/>
      <c r="P138" s="1"/>
    </row>
    <row r="139" spans="1:16" x14ac:dyDescent="0.2">
      <c r="A139">
        <v>2001</v>
      </c>
      <c r="B139">
        <v>6</v>
      </c>
      <c r="C139" s="1">
        <f>AVERAGE(RealPrice!C127:C138)</f>
        <v>5.03093811566242E-2</v>
      </c>
      <c r="D139" s="1">
        <f>AVERAGE(RealPrice!D127:D138)</f>
        <v>4.9136489309051186E-2</v>
      </c>
      <c r="E139" s="1">
        <f>AVERAGE(RealPrice!E127:E138)</f>
        <v>3.5951845683802559E-2</v>
      </c>
      <c r="F139" s="1">
        <f>AVERAGE(RealPrice!F127:F138)</f>
        <v>6.1335451882792748E-2</v>
      </c>
      <c r="G139" s="1">
        <f>AVERAGE(RealPrice!G127:G138)</f>
        <v>0.13636688397134245</v>
      </c>
      <c r="H139" s="1">
        <f>AVERAGE(RealPrice!H127:H138)</f>
        <v>4.9136489309051186E-2</v>
      </c>
      <c r="I139" s="1"/>
      <c r="J139" s="1"/>
      <c r="K139" s="1"/>
      <c r="L139" s="1"/>
      <c r="M139" s="1"/>
      <c r="N139" s="1"/>
      <c r="O139" s="1"/>
      <c r="P139" s="1"/>
    </row>
    <row r="140" spans="1:16" x14ac:dyDescent="0.2">
      <c r="A140">
        <v>2001</v>
      </c>
      <c r="B140">
        <v>7</v>
      </c>
      <c r="C140" s="1">
        <f>AVERAGE(RealPrice!C128:C139)</f>
        <v>5.0484352046609615E-2</v>
      </c>
      <c r="D140" s="1">
        <f>AVERAGE(RealPrice!D128:D139)</f>
        <v>4.9293158035102119E-2</v>
      </c>
      <c r="E140" s="1">
        <f>AVERAGE(RealPrice!E128:E139)</f>
        <v>3.5882519107829032E-2</v>
      </c>
      <c r="F140" s="1">
        <f>AVERAGE(RealPrice!F128:F139)</f>
        <v>6.1479376834062301E-2</v>
      </c>
      <c r="G140" s="1">
        <f>AVERAGE(RealPrice!G128:G139)</f>
        <v>0.13626550266987644</v>
      </c>
      <c r="H140" s="1">
        <f>AVERAGE(RealPrice!H128:H139)</f>
        <v>4.9293158035102119E-2</v>
      </c>
      <c r="I140" s="1"/>
      <c r="J140" s="1"/>
      <c r="K140" s="1"/>
      <c r="L140" s="1"/>
      <c r="M140" s="1"/>
      <c r="N140" s="1"/>
      <c r="O140" s="1"/>
      <c r="P140" s="1"/>
    </row>
    <row r="141" spans="1:16" x14ac:dyDescent="0.2">
      <c r="A141">
        <v>2001</v>
      </c>
      <c r="B141">
        <v>8</v>
      </c>
      <c r="C141" s="1">
        <f>AVERAGE(RealPrice!C129:C140)</f>
        <v>5.0591101586161896E-2</v>
      </c>
      <c r="D141" s="1">
        <f>AVERAGE(RealPrice!D129:D140)</f>
        <v>4.9477016562093745E-2</v>
      </c>
      <c r="E141" s="1">
        <f>AVERAGE(RealPrice!E129:E140)</f>
        <v>3.5486910777823608E-2</v>
      </c>
      <c r="F141" s="1">
        <f>AVERAGE(RealPrice!F129:F140)</f>
        <v>6.1554333350039937E-2</v>
      </c>
      <c r="G141" s="1">
        <f>AVERAGE(RealPrice!G129:G140)</f>
        <v>0.13614118659771482</v>
      </c>
      <c r="H141" s="1">
        <f>AVERAGE(RealPrice!H129:H140)</f>
        <v>4.9477016562093745E-2</v>
      </c>
      <c r="I141" s="1"/>
      <c r="J141" s="1"/>
      <c r="K141" s="1"/>
      <c r="L141" s="1"/>
      <c r="M141" s="1"/>
      <c r="N141" s="1"/>
      <c r="O141" s="1"/>
      <c r="P141" s="1"/>
    </row>
    <row r="142" spans="1:16" x14ac:dyDescent="0.2">
      <c r="A142">
        <v>2001</v>
      </c>
      <c r="B142">
        <v>9</v>
      </c>
      <c r="C142" s="1">
        <f>AVERAGE(RealPrice!C130:C141)</f>
        <v>5.068290480749426E-2</v>
      </c>
      <c r="D142" s="1">
        <f>AVERAGE(RealPrice!D130:D141)</f>
        <v>4.9589418262385575E-2</v>
      </c>
      <c r="E142" s="1">
        <f>AVERAGE(RealPrice!E130:E141)</f>
        <v>3.5638811683670495E-2</v>
      </c>
      <c r="F142" s="1">
        <f>AVERAGE(RealPrice!F130:F141)</f>
        <v>6.1622030111526338E-2</v>
      </c>
      <c r="G142" s="1">
        <f>AVERAGE(RealPrice!G130:G141)</f>
        <v>0.13623937246298257</v>
      </c>
      <c r="H142" s="1">
        <f>AVERAGE(RealPrice!H130:H141)</f>
        <v>4.9589418262385575E-2</v>
      </c>
      <c r="I142" s="1"/>
      <c r="J142" s="1"/>
      <c r="K142" s="1"/>
      <c r="L142" s="1"/>
      <c r="M142" s="1"/>
      <c r="N142" s="1"/>
      <c r="O142" s="1"/>
      <c r="P142" s="1"/>
    </row>
    <row r="143" spans="1:16" x14ac:dyDescent="0.2">
      <c r="A143">
        <v>2001</v>
      </c>
      <c r="B143">
        <v>10</v>
      </c>
      <c r="C143" s="1">
        <f>AVERAGE(RealPrice!C131:C142)</f>
        <v>5.0899766622058168E-2</v>
      </c>
      <c r="D143" s="1">
        <f>AVERAGE(RealPrice!D131:D142)</f>
        <v>4.9857953499767411E-2</v>
      </c>
      <c r="E143" s="1">
        <f>AVERAGE(RealPrice!E131:E142)</f>
        <v>3.5142515092809058E-2</v>
      </c>
      <c r="F143" s="1">
        <f>AVERAGE(RealPrice!F131:F142)</f>
        <v>6.1829635807646222E-2</v>
      </c>
      <c r="G143" s="1">
        <f>AVERAGE(RealPrice!G131:G142)</f>
        <v>0.13600254802186237</v>
      </c>
      <c r="H143" s="1">
        <f>AVERAGE(RealPrice!H131:H142)</f>
        <v>4.9857953499767411E-2</v>
      </c>
      <c r="I143" s="1"/>
      <c r="J143" s="1"/>
      <c r="K143" s="1"/>
      <c r="L143" s="1"/>
      <c r="M143" s="1"/>
      <c r="N143" s="1"/>
      <c r="O143" s="1"/>
      <c r="P143" s="1"/>
    </row>
    <row r="144" spans="1:16" x14ac:dyDescent="0.2">
      <c r="A144">
        <v>2001</v>
      </c>
      <c r="B144">
        <v>11</v>
      </c>
      <c r="C144" s="1">
        <f>AVERAGE(RealPrice!C132:C143)</f>
        <v>5.1230988124674498E-2</v>
      </c>
      <c r="D144" s="1">
        <f>AVERAGE(RealPrice!D132:D143)</f>
        <v>5.0210977481465739E-2</v>
      </c>
      <c r="E144" s="1">
        <f>AVERAGE(RealPrice!E132:E143)</f>
        <v>3.4355573426009776E-2</v>
      </c>
      <c r="F144" s="1">
        <f>AVERAGE(RealPrice!F132:F143)</f>
        <v>6.2128993375929246E-2</v>
      </c>
      <c r="G144" s="1">
        <f>AVERAGE(RealPrice!G132:G143)</f>
        <v>0.13604804743432025</v>
      </c>
      <c r="H144" s="1">
        <f>AVERAGE(RealPrice!H132:H143)</f>
        <v>5.0210977481465739E-2</v>
      </c>
      <c r="I144" s="1"/>
      <c r="J144" s="1"/>
      <c r="K144" s="1"/>
      <c r="L144" s="1"/>
      <c r="M144" s="1"/>
      <c r="N144" s="1"/>
      <c r="O144" s="1"/>
      <c r="P144" s="1"/>
    </row>
    <row r="145" spans="1:16" x14ac:dyDescent="0.2">
      <c r="A145">
        <v>2001</v>
      </c>
      <c r="B145">
        <v>12</v>
      </c>
      <c r="C145" s="1">
        <f>AVERAGE(RealPrice!C133:C144)</f>
        <v>5.1556302878055738E-2</v>
      </c>
      <c r="D145" s="1">
        <f>AVERAGE(RealPrice!D133:D144)</f>
        <v>5.0565173857962005E-2</v>
      </c>
      <c r="E145" s="1">
        <f>AVERAGE(RealPrice!E133:E144)</f>
        <v>3.4523085020528373E-2</v>
      </c>
      <c r="F145" s="1">
        <f>AVERAGE(RealPrice!F133:F144)</f>
        <v>6.2378653237283567E-2</v>
      </c>
      <c r="G145" s="1">
        <f>AVERAGE(RealPrice!G133:G144)</f>
        <v>0.13698396700113913</v>
      </c>
      <c r="H145" s="1">
        <f>AVERAGE(RealPrice!H133:H144)</f>
        <v>5.0565173857962005E-2</v>
      </c>
      <c r="I145" s="1"/>
      <c r="J145" s="1"/>
      <c r="K145" s="1"/>
      <c r="L145" s="1"/>
      <c r="M145" s="1"/>
      <c r="N145" s="1"/>
      <c r="O145" s="1"/>
      <c r="P145" s="1"/>
    </row>
    <row r="146" spans="1:16" x14ac:dyDescent="0.2">
      <c r="A146">
        <f t="shared" ref="A146:A209" si="0">A134+1</f>
        <v>2002</v>
      </c>
      <c r="B146">
        <f t="shared" ref="B146:B209" si="1">B134</f>
        <v>1</v>
      </c>
      <c r="C146" s="1">
        <f>AVERAGE(RealPrice!C134:C145)</f>
        <v>5.1796082587011884E-2</v>
      </c>
      <c r="D146" s="1">
        <f>AVERAGE(RealPrice!D134:D145)</f>
        <v>5.078834392784351E-2</v>
      </c>
      <c r="E146" s="1">
        <f>AVERAGE(RealPrice!E134:E145)</f>
        <v>3.5549758512641777E-2</v>
      </c>
      <c r="F146" s="1">
        <f>AVERAGE(RealPrice!F134:F145)</f>
        <v>6.271596036472267E-2</v>
      </c>
      <c r="G146" s="1">
        <f>AVERAGE(RealPrice!G134:G145)</f>
        <v>0.1373741922679404</v>
      </c>
      <c r="H146" s="1">
        <f>AVERAGE(RealPrice!H134:H145)</f>
        <v>5.078834392784351E-2</v>
      </c>
      <c r="I146" s="1"/>
      <c r="J146" s="1"/>
      <c r="K146" s="1"/>
      <c r="L146" s="1"/>
      <c r="M146" s="1"/>
      <c r="N146" s="1"/>
      <c r="O146" s="1"/>
      <c r="P146" s="1"/>
    </row>
    <row r="147" spans="1:16" x14ac:dyDescent="0.2">
      <c r="A147">
        <f t="shared" si="0"/>
        <v>2002</v>
      </c>
      <c r="B147">
        <f t="shared" si="1"/>
        <v>2</v>
      </c>
      <c r="C147" s="1">
        <f>AVERAGE(RealPrice!C135:C146)</f>
        <v>5.2310421400264984E-2</v>
      </c>
      <c r="D147" s="1">
        <f>AVERAGE(RealPrice!D135:D146)</f>
        <v>5.1352779825693418E-2</v>
      </c>
      <c r="E147" s="1">
        <f>AVERAGE(RealPrice!E135:E146)</f>
        <v>3.5304358605020965E-2</v>
      </c>
      <c r="F147" s="1">
        <f>AVERAGE(RealPrice!F135:F146)</f>
        <v>6.3319103957341943E-2</v>
      </c>
      <c r="G147" s="1">
        <f>AVERAGE(RealPrice!G135:G146)</f>
        <v>0.1377324759253554</v>
      </c>
      <c r="H147" s="1">
        <f>AVERAGE(RealPrice!H135:H146)</f>
        <v>5.1352779825693418E-2</v>
      </c>
      <c r="I147" s="1"/>
      <c r="J147" s="1"/>
      <c r="K147" s="1"/>
      <c r="L147" s="1"/>
      <c r="M147" s="1"/>
      <c r="N147" s="1"/>
      <c r="O147" s="1"/>
      <c r="P147" s="1"/>
    </row>
    <row r="148" spans="1:16" x14ac:dyDescent="0.2">
      <c r="A148">
        <f t="shared" si="0"/>
        <v>2002</v>
      </c>
      <c r="B148">
        <f t="shared" si="1"/>
        <v>3</v>
      </c>
      <c r="C148" s="1">
        <f>AVERAGE(RealPrice!C136:C147)</f>
        <v>5.2807342703684791E-2</v>
      </c>
      <c r="D148" s="1">
        <f>AVERAGE(RealPrice!D136:D147)</f>
        <v>5.1852773996833773E-2</v>
      </c>
      <c r="E148" s="1">
        <f>AVERAGE(RealPrice!E136:E147)</f>
        <v>3.5758864388941269E-2</v>
      </c>
      <c r="F148" s="1">
        <f>AVERAGE(RealPrice!F136:F147)</f>
        <v>6.3905579116704733E-2</v>
      </c>
      <c r="G148" s="1">
        <f>AVERAGE(RealPrice!G136:G147)</f>
        <v>0.13812134512687738</v>
      </c>
      <c r="H148" s="1">
        <f>AVERAGE(RealPrice!H136:H147)</f>
        <v>5.1852773996833773E-2</v>
      </c>
      <c r="I148" s="1"/>
      <c r="J148" s="1"/>
      <c r="K148" s="1"/>
      <c r="L148" s="1"/>
      <c r="M148" s="1"/>
      <c r="N148" s="1"/>
      <c r="O148" s="1"/>
      <c r="P148" s="1"/>
    </row>
    <row r="149" spans="1:16" x14ac:dyDescent="0.2">
      <c r="A149">
        <f t="shared" si="0"/>
        <v>2002</v>
      </c>
      <c r="B149">
        <f t="shared" si="1"/>
        <v>4</v>
      </c>
      <c r="C149" s="1">
        <f>AVERAGE(RealPrice!C137:C148)</f>
        <v>5.3358540122158404E-2</v>
      </c>
      <c r="D149" s="1">
        <f>AVERAGE(RealPrice!D137:D148)</f>
        <v>5.2395949496967298E-2</v>
      </c>
      <c r="E149" s="1">
        <f>AVERAGE(RealPrice!E137:E148)</f>
        <v>3.6330890476578719E-2</v>
      </c>
      <c r="F149" s="1">
        <f>AVERAGE(RealPrice!F137:F148)</f>
        <v>6.4363265512425757E-2</v>
      </c>
      <c r="G149" s="1">
        <f>AVERAGE(RealPrice!G137:G148)</f>
        <v>0.13857113662547207</v>
      </c>
      <c r="H149" s="1">
        <f>AVERAGE(RealPrice!H137:H148)</f>
        <v>5.2395949496967298E-2</v>
      </c>
      <c r="I149" s="1"/>
      <c r="J149" s="1"/>
      <c r="K149" s="1"/>
      <c r="L149" s="1"/>
      <c r="M149" s="1"/>
      <c r="N149" s="1"/>
      <c r="O149" s="1"/>
      <c r="P149" s="1"/>
    </row>
    <row r="150" spans="1:16" x14ac:dyDescent="0.2">
      <c r="A150">
        <f t="shared" si="0"/>
        <v>2002</v>
      </c>
      <c r="B150">
        <f t="shared" si="1"/>
        <v>5</v>
      </c>
      <c r="C150" s="1">
        <f>AVERAGE(RealPrice!C138:C149)</f>
        <v>5.3594460244049652E-2</v>
      </c>
      <c r="D150" s="1">
        <f>AVERAGE(RealPrice!D138:D149)</f>
        <v>5.2582054022067753E-2</v>
      </c>
      <c r="E150" s="1">
        <f>AVERAGE(RealPrice!E138:E149)</f>
        <v>3.6751344883368904E-2</v>
      </c>
      <c r="F150" s="1">
        <f>AVERAGE(RealPrice!F138:F149)</f>
        <v>6.457464874380317E-2</v>
      </c>
      <c r="G150" s="1">
        <f>AVERAGE(RealPrice!G138:G149)</f>
        <v>0.13862968602674963</v>
      </c>
      <c r="H150" s="1">
        <f>AVERAGE(RealPrice!H138:H149)</f>
        <v>5.2582054022067753E-2</v>
      </c>
      <c r="I150" s="1"/>
      <c r="J150" s="1"/>
      <c r="K150" s="1"/>
      <c r="L150" s="1"/>
      <c r="M150" s="1"/>
      <c r="N150" s="1"/>
      <c r="O150" s="1"/>
      <c r="P150" s="1"/>
    </row>
    <row r="151" spans="1:16" x14ac:dyDescent="0.2">
      <c r="A151">
        <f t="shared" si="0"/>
        <v>2002</v>
      </c>
      <c r="B151">
        <f t="shared" si="1"/>
        <v>6</v>
      </c>
      <c r="C151" s="1">
        <f>AVERAGE(RealPrice!C139:C150)</f>
        <v>5.3852519549123512E-2</v>
      </c>
      <c r="D151" s="1">
        <f>AVERAGE(RealPrice!D139:D150)</f>
        <v>5.2873795799380292E-2</v>
      </c>
      <c r="E151" s="1">
        <f>AVERAGE(RealPrice!E139:E150)</f>
        <v>3.6914509014287875E-2</v>
      </c>
      <c r="F151" s="1">
        <f>AVERAGE(RealPrice!F139:F150)</f>
        <v>6.4772814232447309E-2</v>
      </c>
      <c r="G151" s="1">
        <f>AVERAGE(RealPrice!G139:G150)</f>
        <v>0.13858941404058514</v>
      </c>
      <c r="H151" s="1">
        <f>AVERAGE(RealPrice!H139:H150)</f>
        <v>5.2873795799380292E-2</v>
      </c>
      <c r="I151" s="1"/>
      <c r="J151" s="1"/>
      <c r="K151" s="1"/>
      <c r="L151" s="1"/>
      <c r="M151" s="1"/>
      <c r="N151" s="1"/>
      <c r="O151" s="1"/>
      <c r="P151" s="1"/>
    </row>
    <row r="152" spans="1:16" x14ac:dyDescent="0.2">
      <c r="A152">
        <f t="shared" si="0"/>
        <v>2002</v>
      </c>
      <c r="B152">
        <f t="shared" si="1"/>
        <v>7</v>
      </c>
      <c r="C152" s="1">
        <f>AVERAGE(RealPrice!C140:C151)</f>
        <v>5.4087218212771404E-2</v>
      </c>
      <c r="D152" s="1">
        <f>AVERAGE(RealPrice!D140:D151)</f>
        <v>5.3096823591128446E-2</v>
      </c>
      <c r="E152" s="1">
        <f>AVERAGE(RealPrice!E140:E151)</f>
        <v>3.6826795339896488E-2</v>
      </c>
      <c r="F152" s="1">
        <f>AVERAGE(RealPrice!F140:F151)</f>
        <v>6.5012784645534061E-2</v>
      </c>
      <c r="G152" s="1">
        <f>AVERAGE(RealPrice!G140:G151)</f>
        <v>0.13869556053452389</v>
      </c>
      <c r="H152" s="1">
        <f>AVERAGE(RealPrice!H140:H151)</f>
        <v>5.3096823591128446E-2</v>
      </c>
      <c r="I152" s="1"/>
      <c r="J152" s="1"/>
      <c r="K152" s="1"/>
      <c r="L152" s="1"/>
      <c r="M152" s="1"/>
      <c r="N152" s="1"/>
      <c r="O152" s="1"/>
      <c r="P152" s="1"/>
    </row>
    <row r="153" spans="1:16" x14ac:dyDescent="0.2">
      <c r="A153">
        <f t="shared" si="0"/>
        <v>2002</v>
      </c>
      <c r="B153">
        <f t="shared" si="1"/>
        <v>8</v>
      </c>
      <c r="C153" s="1">
        <f>AVERAGE(RealPrice!C141:C152)</f>
        <v>5.4311656793712672E-2</v>
      </c>
      <c r="D153" s="1">
        <f>AVERAGE(RealPrice!D141:D152)</f>
        <v>5.3296075359724325E-2</v>
      </c>
      <c r="E153" s="1">
        <f>AVERAGE(RealPrice!E141:E152)</f>
        <v>3.692274063908909E-2</v>
      </c>
      <c r="F153" s="1">
        <f>AVERAGE(RealPrice!F141:F152)</f>
        <v>6.5237934042696608E-2</v>
      </c>
      <c r="G153" s="1">
        <f>AVERAGE(RealPrice!G141:G152)</f>
        <v>0.13873922024066873</v>
      </c>
      <c r="H153" s="1">
        <f>AVERAGE(RealPrice!H141:H152)</f>
        <v>5.3296075359724325E-2</v>
      </c>
      <c r="I153" s="1"/>
      <c r="J153" s="1"/>
      <c r="K153" s="1"/>
      <c r="L153" s="1"/>
      <c r="M153" s="1"/>
      <c r="N153" s="1"/>
      <c r="O153" s="1"/>
      <c r="P153" s="1"/>
    </row>
    <row r="154" spans="1:16" x14ac:dyDescent="0.2">
      <c r="A154">
        <f t="shared" si="0"/>
        <v>2002</v>
      </c>
      <c r="B154">
        <f t="shared" si="1"/>
        <v>9</v>
      </c>
      <c r="C154" s="1">
        <f>AVERAGE(RealPrice!C142:C153)</f>
        <v>5.452815464882891E-2</v>
      </c>
      <c r="D154" s="1">
        <f>AVERAGE(RealPrice!D142:D153)</f>
        <v>5.352523282584562E-2</v>
      </c>
      <c r="E154" s="1">
        <f>AVERAGE(RealPrice!E142:E153)</f>
        <v>3.6744090316715175E-2</v>
      </c>
      <c r="F154" s="1">
        <f>AVERAGE(RealPrice!F142:F153)</f>
        <v>6.5431581134317199E-2</v>
      </c>
      <c r="G154" s="1">
        <f>AVERAGE(RealPrice!G142:G153)</f>
        <v>0.13859964958814061</v>
      </c>
      <c r="H154" s="1">
        <f>AVERAGE(RealPrice!H142:H153)</f>
        <v>5.352523282584562E-2</v>
      </c>
      <c r="I154" s="1"/>
      <c r="J154" s="1"/>
      <c r="K154" s="1"/>
      <c r="L154" s="1"/>
      <c r="M154" s="1"/>
      <c r="N154" s="1"/>
      <c r="O154" s="1"/>
      <c r="P154" s="1"/>
    </row>
    <row r="155" spans="1:16" x14ac:dyDescent="0.2">
      <c r="A155">
        <f t="shared" si="0"/>
        <v>2002</v>
      </c>
      <c r="B155">
        <f t="shared" si="1"/>
        <v>10</v>
      </c>
      <c r="C155" s="1">
        <f>AVERAGE(RealPrice!C143:C154)</f>
        <v>5.4861213339193915E-2</v>
      </c>
      <c r="D155" s="1">
        <f>AVERAGE(RealPrice!D143:D154)</f>
        <v>5.3837807224093509E-2</v>
      </c>
      <c r="E155" s="1">
        <f>AVERAGE(RealPrice!E143:E154)</f>
        <v>3.7126664647394191E-2</v>
      </c>
      <c r="F155" s="1">
        <f>AVERAGE(RealPrice!F143:F154)</f>
        <v>6.5734417816351934E-2</v>
      </c>
      <c r="G155" s="1">
        <f>AVERAGE(RealPrice!G143:G154)</f>
        <v>0.13848470917925623</v>
      </c>
      <c r="H155" s="1">
        <f>AVERAGE(RealPrice!H143:H154)</f>
        <v>5.3837807224093509E-2</v>
      </c>
      <c r="I155" s="1"/>
      <c r="J155" s="1"/>
      <c r="K155" s="1"/>
      <c r="L155" s="1"/>
      <c r="M155" s="1"/>
      <c r="N155" s="1"/>
      <c r="O155" s="1"/>
      <c r="P155" s="1"/>
    </row>
    <row r="156" spans="1:16" x14ac:dyDescent="0.2">
      <c r="A156">
        <f t="shared" si="0"/>
        <v>2002</v>
      </c>
      <c r="B156">
        <f t="shared" si="1"/>
        <v>11</v>
      </c>
      <c r="C156" s="1">
        <f>AVERAGE(RealPrice!C144:C155)</f>
        <v>5.5035773462150668E-2</v>
      </c>
      <c r="D156" s="1">
        <f>AVERAGE(RealPrice!D144:D155)</f>
        <v>5.3970163429547545E-2</v>
      </c>
      <c r="E156" s="1">
        <f>AVERAGE(RealPrice!E144:E155)</f>
        <v>3.7893742553169275E-2</v>
      </c>
      <c r="F156" s="1">
        <f>AVERAGE(RealPrice!F144:F155)</f>
        <v>6.5890995329167548E-2</v>
      </c>
      <c r="G156" s="1">
        <f>AVERAGE(RealPrice!G144:G155)</f>
        <v>0.1386533179685441</v>
      </c>
      <c r="H156" s="1">
        <f>AVERAGE(RealPrice!H144:H155)</f>
        <v>5.3970163429547545E-2</v>
      </c>
      <c r="I156" s="1"/>
      <c r="J156" s="1"/>
      <c r="K156" s="1"/>
      <c r="L156" s="1"/>
      <c r="M156" s="1"/>
      <c r="N156" s="1"/>
      <c r="O156" s="1"/>
      <c r="P156" s="1"/>
    </row>
    <row r="157" spans="1:16" x14ac:dyDescent="0.2">
      <c r="A157">
        <f t="shared" si="0"/>
        <v>2002</v>
      </c>
      <c r="B157">
        <f t="shared" si="1"/>
        <v>12</v>
      </c>
      <c r="C157" s="1">
        <f>AVERAGE(RealPrice!C145:C156)</f>
        <v>5.5269022833051379E-2</v>
      </c>
      <c r="D157" s="1">
        <f>AVERAGE(RealPrice!D145:D156)</f>
        <v>5.4177191763242545E-2</v>
      </c>
      <c r="E157" s="1">
        <f>AVERAGE(RealPrice!E145:E156)</f>
        <v>3.815405382421707E-2</v>
      </c>
      <c r="F157" s="1">
        <f>AVERAGE(RealPrice!F145:F156)</f>
        <v>6.6073653298044863E-2</v>
      </c>
      <c r="G157" s="1">
        <f>AVERAGE(RealPrice!G145:G156)</f>
        <v>0.13853468510465683</v>
      </c>
      <c r="H157" s="1">
        <f>AVERAGE(RealPrice!H145:H156)</f>
        <v>5.4177191763242545E-2</v>
      </c>
      <c r="I157" s="1"/>
      <c r="J157" s="1"/>
      <c r="K157" s="1"/>
      <c r="L157" s="1"/>
      <c r="M157" s="1"/>
      <c r="N157" s="1"/>
      <c r="O157" s="1"/>
      <c r="P157" s="1"/>
    </row>
    <row r="158" spans="1:16" x14ac:dyDescent="0.2">
      <c r="A158">
        <f t="shared" si="0"/>
        <v>2003</v>
      </c>
      <c r="B158">
        <f t="shared" si="1"/>
        <v>1</v>
      </c>
      <c r="C158" s="1">
        <f>AVERAGE(RealPrice!C146:C157)</f>
        <v>5.5608000391508393E-2</v>
      </c>
      <c r="D158" s="1">
        <f>AVERAGE(RealPrice!D146:D157)</f>
        <v>5.4546530004159273E-2</v>
      </c>
      <c r="E158" s="1">
        <f>AVERAGE(RealPrice!E146:E157)</f>
        <v>3.7589733746959376E-2</v>
      </c>
      <c r="F158" s="1">
        <f>AVERAGE(RealPrice!F146:F157)</f>
        <v>6.6277373318439359E-2</v>
      </c>
      <c r="G158" s="1">
        <f>AVERAGE(RealPrice!G146:G157)</f>
        <v>0.13839563755298842</v>
      </c>
      <c r="H158" s="1">
        <f>AVERAGE(RealPrice!H146:H157)</f>
        <v>5.4546530004159273E-2</v>
      </c>
      <c r="I158" s="1"/>
      <c r="J158" s="1"/>
      <c r="K158" s="1"/>
      <c r="L158" s="1"/>
      <c r="M158" s="1"/>
      <c r="N158" s="1"/>
      <c r="O158" s="1"/>
      <c r="P158" s="1"/>
    </row>
    <row r="159" spans="1:16" x14ac:dyDescent="0.2">
      <c r="A159">
        <f t="shared" si="0"/>
        <v>2003</v>
      </c>
      <c r="B159">
        <f t="shared" si="1"/>
        <v>2</v>
      </c>
      <c r="C159" s="1">
        <f>AVERAGE(RealPrice!C147:C158)</f>
        <v>5.5270658676199423E-2</v>
      </c>
      <c r="D159" s="1">
        <f>AVERAGE(RealPrice!D147:D158)</f>
        <v>5.4196034482494916E-2</v>
      </c>
      <c r="E159" s="1">
        <f>AVERAGE(RealPrice!E147:E158)</f>
        <v>3.7244261652987554E-2</v>
      </c>
      <c r="F159" s="1">
        <f>AVERAGE(RealPrice!F147:F158)</f>
        <v>6.5862342975555307E-2</v>
      </c>
      <c r="G159" s="1">
        <f>AVERAGE(RealPrice!G147:G158)</f>
        <v>0.13813365368311667</v>
      </c>
      <c r="H159" s="1">
        <f>AVERAGE(RealPrice!H147:H158)</f>
        <v>5.4196034482494916E-2</v>
      </c>
      <c r="I159" s="1"/>
      <c r="J159" s="1"/>
      <c r="K159" s="1"/>
      <c r="L159" s="1"/>
      <c r="M159" s="1"/>
      <c r="N159" s="1"/>
      <c r="O159" s="1"/>
      <c r="P159" s="1"/>
    </row>
    <row r="160" spans="1:16" x14ac:dyDescent="0.2">
      <c r="A160">
        <f t="shared" si="0"/>
        <v>2003</v>
      </c>
      <c r="B160">
        <f t="shared" si="1"/>
        <v>3</v>
      </c>
      <c r="C160" s="1">
        <f>AVERAGE(RealPrice!C148:C159)</f>
        <v>5.4970641735895491E-2</v>
      </c>
      <c r="D160" s="1">
        <f>AVERAGE(RealPrice!D148:D159)</f>
        <v>5.388353392584553E-2</v>
      </c>
      <c r="E160" s="1">
        <f>AVERAGE(RealPrice!E148:E159)</f>
        <v>3.6933100432837353E-2</v>
      </c>
      <c r="F160" s="1">
        <f>AVERAGE(RealPrice!F148:F159)</f>
        <v>6.5349504161900454E-2</v>
      </c>
      <c r="G160" s="1">
        <f>AVERAGE(RealPrice!G148:G159)</f>
        <v>0.13766565973062919</v>
      </c>
      <c r="H160" s="1">
        <f>AVERAGE(RealPrice!H148:H159)</f>
        <v>5.388353392584553E-2</v>
      </c>
      <c r="I160" s="1"/>
      <c r="J160" s="1"/>
      <c r="K160" s="1"/>
      <c r="L160" s="1"/>
      <c r="M160" s="1"/>
      <c r="N160" s="1"/>
      <c r="O160" s="1"/>
      <c r="P160" s="1"/>
    </row>
    <row r="161" spans="1:16" x14ac:dyDescent="0.2">
      <c r="A161">
        <f t="shared" si="0"/>
        <v>2003</v>
      </c>
      <c r="B161">
        <f t="shared" si="1"/>
        <v>4</v>
      </c>
      <c r="C161" s="1">
        <f>AVERAGE(RealPrice!C149:C160)</f>
        <v>5.4536646671331811E-2</v>
      </c>
      <c r="D161" s="1">
        <f>AVERAGE(RealPrice!D149:D160)</f>
        <v>5.3496113125489318E-2</v>
      </c>
      <c r="E161" s="1">
        <f>AVERAGE(RealPrice!E149:E160)</f>
        <v>3.6636862055433116E-2</v>
      </c>
      <c r="F161" s="1">
        <f>AVERAGE(RealPrice!F149:F160)</f>
        <v>6.4957619663850816E-2</v>
      </c>
      <c r="G161" s="1">
        <f>AVERAGE(RealPrice!G149:G160)</f>
        <v>0.13713810757307146</v>
      </c>
      <c r="H161" s="1">
        <f>AVERAGE(RealPrice!H149:H160)</f>
        <v>5.3496113125489318E-2</v>
      </c>
      <c r="I161" s="1"/>
      <c r="J161" s="1"/>
      <c r="K161" s="1"/>
      <c r="L161" s="1"/>
      <c r="M161" s="1"/>
      <c r="N161" s="1"/>
      <c r="O161" s="1"/>
      <c r="P161" s="1"/>
    </row>
    <row r="162" spans="1:16" x14ac:dyDescent="0.2">
      <c r="A162">
        <f t="shared" si="0"/>
        <v>2003</v>
      </c>
      <c r="B162">
        <f t="shared" si="1"/>
        <v>5</v>
      </c>
      <c r="C162" s="1">
        <f>AVERAGE(RealPrice!C150:C161)</f>
        <v>5.4544930963604056E-2</v>
      </c>
      <c r="D162" s="1">
        <f>AVERAGE(RealPrice!D150:D161)</f>
        <v>5.353158703932815E-2</v>
      </c>
      <c r="E162" s="1">
        <f>AVERAGE(RealPrice!E150:E161)</f>
        <v>3.5906279070291584E-2</v>
      </c>
      <c r="F162" s="1">
        <f>AVERAGE(RealPrice!F150:F161)</f>
        <v>6.488821832589857E-2</v>
      </c>
      <c r="G162" s="1">
        <f>AVERAGE(RealPrice!G150:G161)</f>
        <v>0.13694816520425421</v>
      </c>
      <c r="H162" s="1">
        <f>AVERAGE(RealPrice!H150:H161)</f>
        <v>5.353158703932815E-2</v>
      </c>
      <c r="I162" s="1"/>
      <c r="J162" s="1"/>
      <c r="K162" s="1"/>
      <c r="L162" s="1"/>
      <c r="M162" s="1"/>
      <c r="N162" s="1"/>
      <c r="O162" s="1"/>
      <c r="P162" s="1"/>
    </row>
    <row r="163" spans="1:16" x14ac:dyDescent="0.2">
      <c r="A163">
        <f t="shared" si="0"/>
        <v>2003</v>
      </c>
      <c r="B163">
        <f t="shared" si="1"/>
        <v>6</v>
      </c>
      <c r="C163" s="1">
        <f>AVERAGE(RealPrice!C151:C162)</f>
        <v>5.4510027927368469E-2</v>
      </c>
      <c r="D163" s="1">
        <f>AVERAGE(RealPrice!D151:D162)</f>
        <v>5.3449663114992781E-2</v>
      </c>
      <c r="E163" s="1">
        <f>AVERAGE(RealPrice!E151:E162)</f>
        <v>3.5956446953808355E-2</v>
      </c>
      <c r="F163" s="1">
        <f>AVERAGE(RealPrice!F151:F162)</f>
        <v>6.4811542772572436E-2</v>
      </c>
      <c r="G163" s="1">
        <f>AVERAGE(RealPrice!G151:G162)</f>
        <v>0.13679524810496554</v>
      </c>
      <c r="H163" s="1">
        <f>AVERAGE(RealPrice!H151:H162)</f>
        <v>5.3449663114992781E-2</v>
      </c>
      <c r="I163" s="1"/>
      <c r="J163" s="1"/>
      <c r="K163" s="1"/>
      <c r="L163" s="1"/>
      <c r="M163" s="1"/>
      <c r="N163" s="1"/>
      <c r="O163" s="1"/>
      <c r="P163" s="1"/>
    </row>
    <row r="164" spans="1:16" x14ac:dyDescent="0.2">
      <c r="A164">
        <f t="shared" si="0"/>
        <v>2003</v>
      </c>
      <c r="B164">
        <f t="shared" si="1"/>
        <v>7</v>
      </c>
      <c r="C164" s="1">
        <f>AVERAGE(RealPrice!C152:C163)</f>
        <v>5.4524784983102148E-2</v>
      </c>
      <c r="D164" s="1">
        <f>AVERAGE(RealPrice!D152:D163)</f>
        <v>5.3448878246261232E-2</v>
      </c>
      <c r="E164" s="1">
        <f>AVERAGE(RealPrice!E152:E163)</f>
        <v>3.6080290609340732E-2</v>
      </c>
      <c r="F164" s="1">
        <f>AVERAGE(RealPrice!F152:F163)</f>
        <v>6.4785183284468487E-2</v>
      </c>
      <c r="G164" s="1">
        <f>AVERAGE(RealPrice!G152:G163)</f>
        <v>0.13677504709092111</v>
      </c>
      <c r="H164" s="1">
        <f>AVERAGE(RealPrice!H152:H163)</f>
        <v>5.3448878246261232E-2</v>
      </c>
      <c r="I164" s="1"/>
      <c r="J164" s="1"/>
      <c r="K164" s="1"/>
      <c r="L164" s="1"/>
      <c r="M164" s="1"/>
      <c r="N164" s="1"/>
      <c r="O164" s="1"/>
      <c r="P164" s="1"/>
    </row>
    <row r="165" spans="1:16" x14ac:dyDescent="0.2">
      <c r="A165">
        <f t="shared" si="0"/>
        <v>2003</v>
      </c>
      <c r="B165">
        <f t="shared" si="1"/>
        <v>8</v>
      </c>
      <c r="C165" s="1">
        <f>AVERAGE(RealPrice!C153:C164)</f>
        <v>5.4544443411071959E-2</v>
      </c>
      <c r="D165" s="1">
        <f>AVERAGE(RealPrice!D153:D164)</f>
        <v>5.3437085792923215E-2</v>
      </c>
      <c r="E165" s="1">
        <f>AVERAGE(RealPrice!E153:E164)</f>
        <v>3.627550613213984E-2</v>
      </c>
      <c r="F165" s="1">
        <f>AVERAGE(RealPrice!F153:F164)</f>
        <v>6.474045315494853E-2</v>
      </c>
      <c r="G165" s="1">
        <f>AVERAGE(RealPrice!G153:G164)</f>
        <v>0.13673402776686405</v>
      </c>
      <c r="H165" s="1">
        <f>AVERAGE(RealPrice!H153:H164)</f>
        <v>5.3437085792923215E-2</v>
      </c>
      <c r="I165" s="1"/>
      <c r="J165" s="1"/>
      <c r="K165" s="1"/>
      <c r="L165" s="1"/>
      <c r="M165" s="1"/>
      <c r="N165" s="1"/>
      <c r="O165" s="1"/>
      <c r="P165" s="1"/>
    </row>
    <row r="166" spans="1:16" x14ac:dyDescent="0.2">
      <c r="A166">
        <f t="shared" si="0"/>
        <v>2003</v>
      </c>
      <c r="B166">
        <f t="shared" si="1"/>
        <v>9</v>
      </c>
      <c r="C166" s="1">
        <f>AVERAGE(RealPrice!C154:C165)</f>
        <v>5.4647027968245027E-2</v>
      </c>
      <c r="D166" s="1">
        <f>AVERAGE(RealPrice!D154:D165)</f>
        <v>5.3393238958450828E-2</v>
      </c>
      <c r="E166" s="1">
        <f>AVERAGE(RealPrice!E154:E165)</f>
        <v>3.6269110011830523E-2</v>
      </c>
      <c r="F166" s="1">
        <f>AVERAGE(RealPrice!F154:F165)</f>
        <v>6.4706986312239742E-2</v>
      </c>
      <c r="G166" s="1">
        <f>AVERAGE(RealPrice!G154:G165)</f>
        <v>0.13669080496085192</v>
      </c>
      <c r="H166" s="1">
        <f>AVERAGE(RealPrice!H154:H165)</f>
        <v>5.3393238958450828E-2</v>
      </c>
      <c r="I166" s="1"/>
      <c r="J166" s="1"/>
      <c r="K166" s="1"/>
      <c r="L166" s="1"/>
      <c r="M166" s="1"/>
      <c r="N166" s="1"/>
      <c r="O166" s="1"/>
      <c r="P166" s="1"/>
    </row>
    <row r="167" spans="1:16" x14ac:dyDescent="0.2">
      <c r="A167">
        <f t="shared" si="0"/>
        <v>2003</v>
      </c>
      <c r="B167">
        <f t="shared" si="1"/>
        <v>10</v>
      </c>
      <c r="C167" s="1">
        <f>AVERAGE(RealPrice!C155:C166)</f>
        <v>5.4571309726984561E-2</v>
      </c>
      <c r="D167" s="1">
        <f>AVERAGE(RealPrice!D155:D166)</f>
        <v>5.3335339726169023E-2</v>
      </c>
      <c r="E167" s="1">
        <f>AVERAGE(RealPrice!E155:E166)</f>
        <v>3.6219132588686982E-2</v>
      </c>
      <c r="F167" s="1">
        <f>AVERAGE(RealPrice!F155:F166)</f>
        <v>6.4592741437938014E-2</v>
      </c>
      <c r="G167" s="1">
        <f>AVERAGE(RealPrice!G155:G166)</f>
        <v>0.13667834487859554</v>
      </c>
      <c r="H167" s="1">
        <f>AVERAGE(RealPrice!H155:H166)</f>
        <v>5.3335339726169023E-2</v>
      </c>
      <c r="I167" s="1"/>
      <c r="J167" s="1"/>
      <c r="K167" s="1"/>
      <c r="L167" s="1"/>
      <c r="M167" s="1"/>
      <c r="N167" s="1"/>
      <c r="O167" s="1"/>
      <c r="P167" s="1"/>
    </row>
    <row r="168" spans="1:16" x14ac:dyDescent="0.2">
      <c r="A168">
        <f t="shared" si="0"/>
        <v>2003</v>
      </c>
      <c r="B168">
        <f t="shared" si="1"/>
        <v>11</v>
      </c>
      <c r="C168" s="1">
        <f>AVERAGE(RealPrice!C156:C167)</f>
        <v>5.4550399764953961E-2</v>
      </c>
      <c r="D168" s="1">
        <f>AVERAGE(RealPrice!D156:D167)</f>
        <v>5.3300660751324724E-2</v>
      </c>
      <c r="E168" s="1">
        <f>AVERAGE(RealPrice!E156:E167)</f>
        <v>3.5674807456535347E-2</v>
      </c>
      <c r="F168" s="1">
        <f>AVERAGE(RealPrice!F156:F167)</f>
        <v>6.4540206756620672E-2</v>
      </c>
      <c r="G168" s="1">
        <f>AVERAGE(RealPrice!G156:G167)</f>
        <v>0.13655418456791432</v>
      </c>
      <c r="H168" s="1">
        <f>AVERAGE(RealPrice!H156:H167)</f>
        <v>5.3300660751324724E-2</v>
      </c>
      <c r="I168" s="1"/>
      <c r="J168" s="1"/>
      <c r="K168" s="1"/>
      <c r="L168" s="1"/>
      <c r="M168" s="1"/>
      <c r="N168" s="1"/>
      <c r="O168" s="1"/>
      <c r="P168" s="1"/>
    </row>
    <row r="169" spans="1:16" x14ac:dyDescent="0.2">
      <c r="A169">
        <f t="shared" si="0"/>
        <v>2003</v>
      </c>
      <c r="B169">
        <f t="shared" si="1"/>
        <v>12</v>
      </c>
      <c r="C169" s="1">
        <f>AVERAGE(RealPrice!C157:C168)</f>
        <v>5.4459963481723626E-2</v>
      </c>
      <c r="D169" s="1">
        <f>AVERAGE(RealPrice!D157:D168)</f>
        <v>5.3199187821975948E-2</v>
      </c>
      <c r="E169" s="1">
        <f>AVERAGE(RealPrice!E157:E168)</f>
        <v>3.5552856644537195E-2</v>
      </c>
      <c r="F169" s="1">
        <f>AVERAGE(RealPrice!F157:F168)</f>
        <v>6.446205715368529E-2</v>
      </c>
      <c r="G169" s="1">
        <f>AVERAGE(RealPrice!G157:G168)</f>
        <v>0.13662843637015137</v>
      </c>
      <c r="H169" s="1">
        <f>AVERAGE(RealPrice!H157:H168)</f>
        <v>5.3199187821975948E-2</v>
      </c>
      <c r="I169" s="1"/>
      <c r="J169" s="1"/>
      <c r="K169" s="1"/>
      <c r="L169" s="1"/>
      <c r="M169" s="1"/>
      <c r="N169" s="1"/>
      <c r="O169" s="1"/>
      <c r="P169" s="1"/>
    </row>
    <row r="170" spans="1:16" x14ac:dyDescent="0.2">
      <c r="A170">
        <f t="shared" si="0"/>
        <v>2004</v>
      </c>
      <c r="B170">
        <f t="shared" si="1"/>
        <v>1</v>
      </c>
      <c r="C170" s="1">
        <f>AVERAGE(RealPrice!C158:C169)</f>
        <v>5.4381022650629489E-2</v>
      </c>
      <c r="D170" s="1">
        <f>AVERAGE(RealPrice!D158:D169)</f>
        <v>5.3106914297307288E-2</v>
      </c>
      <c r="E170" s="1">
        <f>AVERAGE(RealPrice!E158:E169)</f>
        <v>3.5537923248396046E-2</v>
      </c>
      <c r="F170" s="1">
        <f>AVERAGE(RealPrice!F158:F169)</f>
        <v>6.4351816008258997E-2</v>
      </c>
      <c r="G170" s="1">
        <f>AVERAGE(RealPrice!G158:G169)</f>
        <v>0.13668467512152721</v>
      </c>
      <c r="H170" s="1">
        <f>AVERAGE(RealPrice!H158:H169)</f>
        <v>5.3106914297307288E-2</v>
      </c>
      <c r="I170" s="1"/>
      <c r="J170" s="1"/>
      <c r="K170" s="1"/>
      <c r="L170" s="1"/>
      <c r="M170" s="1"/>
      <c r="N170" s="1"/>
      <c r="O170" s="1"/>
      <c r="P170" s="1"/>
    </row>
    <row r="171" spans="1:16" x14ac:dyDescent="0.2">
      <c r="A171">
        <f t="shared" si="0"/>
        <v>2004</v>
      </c>
      <c r="B171">
        <f t="shared" si="1"/>
        <v>2</v>
      </c>
      <c r="C171" s="1">
        <f>AVERAGE(RealPrice!C159:C170)</f>
        <v>5.4817841086875062E-2</v>
      </c>
      <c r="D171" s="1">
        <f>AVERAGE(RealPrice!D159:D170)</f>
        <v>5.3513212893860268E-2</v>
      </c>
      <c r="E171" s="1">
        <f>AVERAGE(RealPrice!E159:E170)</f>
        <v>3.6020595552909145E-2</v>
      </c>
      <c r="F171" s="1">
        <f>AVERAGE(RealPrice!F159:F170)</f>
        <v>6.4824611391765027E-2</v>
      </c>
      <c r="G171" s="1">
        <f>AVERAGE(RealPrice!G159:G170)</f>
        <v>0.13681095212835062</v>
      </c>
      <c r="H171" s="1">
        <f>AVERAGE(RealPrice!H159:H170)</f>
        <v>5.3513212893860268E-2</v>
      </c>
      <c r="I171" s="1"/>
      <c r="J171" s="1"/>
      <c r="K171" s="1"/>
      <c r="L171" s="1"/>
      <c r="M171" s="1"/>
      <c r="N171" s="1"/>
      <c r="O171" s="1"/>
      <c r="P171" s="1"/>
    </row>
    <row r="172" spans="1:16" x14ac:dyDescent="0.2">
      <c r="A172">
        <f t="shared" si="0"/>
        <v>2004</v>
      </c>
      <c r="B172">
        <f t="shared" si="1"/>
        <v>3</v>
      </c>
      <c r="C172" s="1">
        <f>AVERAGE(RealPrice!C160:C171)</f>
        <v>5.5269534126321816E-2</v>
      </c>
      <c r="D172" s="1">
        <f>AVERAGE(RealPrice!D160:D171)</f>
        <v>5.3860261658114521E-2</v>
      </c>
      <c r="E172" s="1">
        <f>AVERAGE(RealPrice!E160:E171)</f>
        <v>3.6466867534088766E-2</v>
      </c>
      <c r="F172" s="1">
        <f>AVERAGE(RealPrice!F160:F171)</f>
        <v>6.5336668418311608E-2</v>
      </c>
      <c r="G172" s="1">
        <f>AVERAGE(RealPrice!G160:G171)</f>
        <v>0.13726591778873035</v>
      </c>
      <c r="H172" s="1">
        <f>AVERAGE(RealPrice!H160:H171)</f>
        <v>5.3860261658114521E-2</v>
      </c>
      <c r="I172" s="1"/>
      <c r="J172" s="1"/>
      <c r="K172" s="1"/>
      <c r="L172" s="1"/>
      <c r="M172" s="1"/>
      <c r="N172" s="1"/>
      <c r="O172" s="1"/>
      <c r="P172" s="1"/>
    </row>
    <row r="173" spans="1:16" x14ac:dyDescent="0.2">
      <c r="A173">
        <f t="shared" si="0"/>
        <v>2004</v>
      </c>
      <c r="B173">
        <f t="shared" si="1"/>
        <v>4</v>
      </c>
      <c r="C173" s="1">
        <f>AVERAGE(RealPrice!C161:C172)</f>
        <v>5.5744243645613929E-2</v>
      </c>
      <c r="D173" s="1">
        <f>AVERAGE(RealPrice!D161:D172)</f>
        <v>5.4256004932592201E-2</v>
      </c>
      <c r="E173" s="1">
        <f>AVERAGE(RealPrice!E161:E172)</f>
        <v>3.6779573503799005E-2</v>
      </c>
      <c r="F173" s="1">
        <f>AVERAGE(RealPrice!F161:F172)</f>
        <v>6.5756487785668158E-2</v>
      </c>
      <c r="G173" s="1">
        <f>AVERAGE(RealPrice!G161:G172)</f>
        <v>0.13759566642788457</v>
      </c>
      <c r="H173" s="1">
        <f>AVERAGE(RealPrice!H161:H172)</f>
        <v>5.4256004932592201E-2</v>
      </c>
      <c r="I173" s="1"/>
      <c r="J173" s="1"/>
      <c r="K173" s="1"/>
      <c r="L173" s="1"/>
      <c r="M173" s="1"/>
      <c r="N173" s="1"/>
      <c r="O173" s="1"/>
      <c r="P173" s="1"/>
    </row>
    <row r="174" spans="1:16" x14ac:dyDescent="0.2">
      <c r="A174">
        <f t="shared" si="0"/>
        <v>2004</v>
      </c>
      <c r="B174">
        <f t="shared" si="1"/>
        <v>5</v>
      </c>
      <c r="C174" s="1">
        <f>AVERAGE(RealPrice!C162:C173)</f>
        <v>5.5878027290255795E-2</v>
      </c>
      <c r="D174" s="1">
        <f>AVERAGE(RealPrice!D162:D173)</f>
        <v>5.440072648255543E-2</v>
      </c>
      <c r="E174" s="1">
        <f>AVERAGE(RealPrice!E162:E173)</f>
        <v>3.7040278738714426E-2</v>
      </c>
      <c r="F174" s="1">
        <f>AVERAGE(RealPrice!F162:F173)</f>
        <v>6.5957585436855537E-2</v>
      </c>
      <c r="G174" s="1">
        <f>AVERAGE(RealPrice!G162:G173)</f>
        <v>0.13755613116685364</v>
      </c>
      <c r="H174" s="1">
        <f>AVERAGE(RealPrice!H162:H173)</f>
        <v>5.440072648255543E-2</v>
      </c>
      <c r="I174" s="1"/>
      <c r="J174" s="1"/>
      <c r="K174" s="1"/>
      <c r="L174" s="1"/>
      <c r="M174" s="1"/>
      <c r="N174" s="1"/>
      <c r="O174" s="1"/>
      <c r="P174" s="1"/>
    </row>
    <row r="175" spans="1:16" x14ac:dyDescent="0.2">
      <c r="A175">
        <f t="shared" si="0"/>
        <v>2004</v>
      </c>
      <c r="B175">
        <f t="shared" si="1"/>
        <v>6</v>
      </c>
      <c r="C175" s="1">
        <f>AVERAGE(RealPrice!C163:C174)</f>
        <v>5.6034884339256547E-2</v>
      </c>
      <c r="D175" s="1">
        <f>AVERAGE(RealPrice!D163:D174)</f>
        <v>5.4606911166248322E-2</v>
      </c>
      <c r="E175" s="1">
        <f>AVERAGE(RealPrice!E163:E174)</f>
        <v>3.6626728850077832E-2</v>
      </c>
      <c r="F175" s="1">
        <f>AVERAGE(RealPrice!F163:F174)</f>
        <v>6.6124642723538157E-2</v>
      </c>
      <c r="G175" s="1">
        <f>AVERAGE(RealPrice!G163:G174)</f>
        <v>0.13754385876427835</v>
      </c>
      <c r="H175" s="1">
        <f>AVERAGE(RealPrice!H163:H174)</f>
        <v>5.4606911166248322E-2</v>
      </c>
      <c r="I175" s="1"/>
      <c r="J175" s="1"/>
      <c r="K175" s="1"/>
      <c r="L175" s="1"/>
      <c r="M175" s="1"/>
      <c r="N175" s="1"/>
      <c r="O175" s="1"/>
      <c r="P175" s="1"/>
    </row>
    <row r="176" spans="1:16" x14ac:dyDescent="0.2">
      <c r="A176">
        <f t="shared" si="0"/>
        <v>2004</v>
      </c>
      <c r="B176">
        <f t="shared" si="1"/>
        <v>7</v>
      </c>
      <c r="C176" s="1">
        <f>AVERAGE(RealPrice!C164:C175)</f>
        <v>5.6171949205175049E-2</v>
      </c>
      <c r="D176" s="1">
        <f>AVERAGE(RealPrice!D164:D175)</f>
        <v>5.4743594745831015E-2</v>
      </c>
      <c r="E176" s="1">
        <f>AVERAGE(RealPrice!E164:E175)</f>
        <v>3.6728991666773715E-2</v>
      </c>
      <c r="F176" s="1">
        <f>AVERAGE(RealPrice!F164:F175)</f>
        <v>6.6209400587445691E-2</v>
      </c>
      <c r="G176" s="1">
        <f>AVERAGE(RealPrice!G164:G175)</f>
        <v>0.13748892680898578</v>
      </c>
      <c r="H176" s="1">
        <f>AVERAGE(RealPrice!H164:H175)</f>
        <v>5.4743594745831015E-2</v>
      </c>
      <c r="I176" s="1"/>
      <c r="J176" s="1"/>
      <c r="K176" s="1"/>
      <c r="L176" s="1"/>
      <c r="M176" s="1"/>
      <c r="N176" s="1"/>
      <c r="O176" s="1"/>
      <c r="P176" s="1"/>
    </row>
    <row r="177" spans="1:16" x14ac:dyDescent="0.2">
      <c r="A177">
        <f t="shared" si="0"/>
        <v>2004</v>
      </c>
      <c r="B177">
        <f t="shared" si="1"/>
        <v>8</v>
      </c>
      <c r="C177" s="1">
        <f>AVERAGE(RealPrice!C165:C176)</f>
        <v>5.6274102067687452E-2</v>
      </c>
      <c r="D177" s="1">
        <f>AVERAGE(RealPrice!D165:D176)</f>
        <v>5.4909088899128232E-2</v>
      </c>
      <c r="E177" s="1">
        <f>AVERAGE(RealPrice!E165:E176)</f>
        <v>3.7262094351619243E-2</v>
      </c>
      <c r="F177" s="1">
        <f>AVERAGE(RealPrice!F165:F176)</f>
        <v>6.6304999756717151E-2</v>
      </c>
      <c r="G177" s="1">
        <f>AVERAGE(RealPrice!G165:G176)</f>
        <v>0.13741964133090853</v>
      </c>
      <c r="H177" s="1">
        <f>AVERAGE(RealPrice!H165:H176)</f>
        <v>5.4909088899128232E-2</v>
      </c>
      <c r="I177" s="1"/>
      <c r="J177" s="1"/>
      <c r="K177" s="1"/>
      <c r="L177" s="1"/>
      <c r="M177" s="1"/>
      <c r="N177" s="1"/>
      <c r="O177" s="1"/>
      <c r="P177" s="1"/>
    </row>
    <row r="178" spans="1:16" x14ac:dyDescent="0.2">
      <c r="A178">
        <f t="shared" si="0"/>
        <v>2004</v>
      </c>
      <c r="B178">
        <f t="shared" si="1"/>
        <v>9</v>
      </c>
      <c r="C178" s="1">
        <f>AVERAGE(RealPrice!C166:C177)</f>
        <v>5.6341379526451275E-2</v>
      </c>
      <c r="D178" s="1">
        <f>AVERAGE(RealPrice!D166:D177)</f>
        <v>5.5106223635490108E-2</v>
      </c>
      <c r="E178" s="1">
        <f>AVERAGE(RealPrice!E166:E177)</f>
        <v>3.7422463436079516E-2</v>
      </c>
      <c r="F178" s="1">
        <f>AVERAGE(RealPrice!F166:F177)</f>
        <v>6.6450334842688766E-2</v>
      </c>
      <c r="G178" s="1">
        <f>AVERAGE(RealPrice!G166:G177)</f>
        <v>0.13768030615417429</v>
      </c>
      <c r="H178" s="1">
        <f>AVERAGE(RealPrice!H166:H177)</f>
        <v>5.5106223635490108E-2</v>
      </c>
      <c r="I178" s="1"/>
      <c r="J178" s="1"/>
      <c r="K178" s="1"/>
      <c r="L178" s="1"/>
      <c r="M178" s="1"/>
      <c r="N178" s="1"/>
      <c r="O178" s="1"/>
      <c r="P178" s="1"/>
    </row>
    <row r="179" spans="1:16" x14ac:dyDescent="0.2">
      <c r="A179">
        <f t="shared" si="0"/>
        <v>2004</v>
      </c>
      <c r="B179">
        <f t="shared" si="1"/>
        <v>10</v>
      </c>
      <c r="C179" s="1">
        <f>AVERAGE(RealPrice!C167:C178)</f>
        <v>5.656746494950099E-2</v>
      </c>
      <c r="D179" s="1">
        <f>AVERAGE(RealPrice!D167:D178)</f>
        <v>5.5283045621931981E-2</v>
      </c>
      <c r="E179" s="1">
        <f>AVERAGE(RealPrice!E167:E178)</f>
        <v>3.7385336096671183E-2</v>
      </c>
      <c r="F179" s="1">
        <f>AVERAGE(RealPrice!F167:F178)</f>
        <v>6.6593117701873233E-2</v>
      </c>
      <c r="G179" s="1">
        <f>AVERAGE(RealPrice!G167:G178)</f>
        <v>0.13788858689827385</v>
      </c>
      <c r="H179" s="1">
        <f>AVERAGE(RealPrice!H167:H178)</f>
        <v>5.5283045621931981E-2</v>
      </c>
      <c r="I179" s="1"/>
      <c r="J179" s="1"/>
      <c r="K179" s="1"/>
      <c r="L179" s="1"/>
      <c r="M179" s="1"/>
      <c r="N179" s="1"/>
      <c r="O179" s="1"/>
      <c r="P179" s="1"/>
    </row>
    <row r="180" spans="1:16" x14ac:dyDescent="0.2">
      <c r="A180">
        <f t="shared" si="0"/>
        <v>2004</v>
      </c>
      <c r="B180">
        <f t="shared" si="1"/>
        <v>11</v>
      </c>
      <c r="C180" s="1">
        <f>AVERAGE(RealPrice!C168:C179)</f>
        <v>5.6702502751729535E-2</v>
      </c>
      <c r="D180" s="1">
        <f>AVERAGE(RealPrice!D168:D179)</f>
        <v>5.5472477990100168E-2</v>
      </c>
      <c r="E180" s="1">
        <f>AVERAGE(RealPrice!E168:E179)</f>
        <v>3.7543484383209376E-2</v>
      </c>
      <c r="F180" s="1">
        <f>AVERAGE(RealPrice!F168:F179)</f>
        <v>6.669921115140437E-2</v>
      </c>
      <c r="G180" s="1">
        <f>AVERAGE(RealPrice!G168:G179)</f>
        <v>0.13827224072355293</v>
      </c>
      <c r="H180" s="1">
        <f>AVERAGE(RealPrice!H168:H179)</f>
        <v>5.5472477990100168E-2</v>
      </c>
      <c r="I180" s="1"/>
      <c r="J180" s="1"/>
      <c r="K180" s="1"/>
      <c r="L180" s="1"/>
      <c r="M180" s="1"/>
      <c r="N180" s="1"/>
      <c r="O180" s="1"/>
      <c r="P180" s="1"/>
    </row>
    <row r="181" spans="1:16" x14ac:dyDescent="0.2">
      <c r="A181">
        <f t="shared" si="0"/>
        <v>2004</v>
      </c>
      <c r="B181">
        <f t="shared" si="1"/>
        <v>12</v>
      </c>
      <c r="C181" s="1">
        <f>AVERAGE(RealPrice!C169:C180)</f>
        <v>5.686331883316182E-2</v>
      </c>
      <c r="D181" s="1">
        <f>AVERAGE(RealPrice!D169:D180)</f>
        <v>5.5618891641847933E-2</v>
      </c>
      <c r="E181" s="1">
        <f>AVERAGE(RealPrice!E169:E180)</f>
        <v>3.7775424683639432E-2</v>
      </c>
      <c r="F181" s="1">
        <f>AVERAGE(RealPrice!F169:F180)</f>
        <v>6.6790602767278426E-2</v>
      </c>
      <c r="G181" s="1">
        <f>AVERAGE(RealPrice!G169:G180)</f>
        <v>0.13838345995299439</v>
      </c>
      <c r="H181" s="1">
        <f>AVERAGE(RealPrice!H169:H180)</f>
        <v>5.5618891641847933E-2</v>
      </c>
      <c r="I181" s="1"/>
      <c r="J181" s="1"/>
      <c r="K181" s="1"/>
      <c r="L181" s="1"/>
      <c r="M181" s="1"/>
      <c r="N181" s="1"/>
      <c r="O181" s="1"/>
      <c r="P181" s="1"/>
    </row>
    <row r="182" spans="1:16" x14ac:dyDescent="0.2">
      <c r="A182">
        <f t="shared" si="0"/>
        <v>2005</v>
      </c>
      <c r="B182">
        <f t="shared" si="1"/>
        <v>1</v>
      </c>
      <c r="C182" s="1">
        <f>AVERAGE(RealPrice!C170:C181)</f>
        <v>5.6944451589539979E-2</v>
      </c>
      <c r="D182" s="1">
        <f>AVERAGE(RealPrice!D170:D181)</f>
        <v>5.571592129380102E-2</v>
      </c>
      <c r="E182" s="1">
        <f>AVERAGE(RealPrice!E170:E181)</f>
        <v>3.7963592781947116E-2</v>
      </c>
      <c r="F182" s="1">
        <f>AVERAGE(RealPrice!F170:F181)</f>
        <v>6.6874347387340216E-2</v>
      </c>
      <c r="G182" s="1">
        <f>AVERAGE(RealPrice!G170:G181)</f>
        <v>0.13836148285024907</v>
      </c>
      <c r="H182" s="1">
        <f>AVERAGE(RealPrice!H170:H181)</f>
        <v>5.571592129380102E-2</v>
      </c>
      <c r="I182" s="1"/>
      <c r="J182" s="1"/>
      <c r="K182" s="1"/>
      <c r="L182" s="1"/>
      <c r="M182" s="1"/>
      <c r="N182" s="1"/>
      <c r="O182" s="1"/>
      <c r="P182" s="1"/>
    </row>
    <row r="183" spans="1:16" x14ac:dyDescent="0.2">
      <c r="A183">
        <f t="shared" si="0"/>
        <v>2005</v>
      </c>
      <c r="B183">
        <f t="shared" si="1"/>
        <v>2</v>
      </c>
      <c r="C183" s="1">
        <f>AVERAGE(RealPrice!C171:C182)</f>
        <v>5.673139478438833E-2</v>
      </c>
      <c r="D183" s="1">
        <f>AVERAGE(RealPrice!D171:D182)</f>
        <v>5.552961296736713E-2</v>
      </c>
      <c r="E183" s="1">
        <f>AVERAGE(RealPrice!E171:E182)</f>
        <v>3.7747810355639622E-2</v>
      </c>
      <c r="F183" s="1">
        <f>AVERAGE(RealPrice!F171:F182)</f>
        <v>6.6685223648192557E-2</v>
      </c>
      <c r="G183" s="1">
        <f>AVERAGE(RealPrice!G171:G182)</f>
        <v>0.1381350535802375</v>
      </c>
      <c r="H183" s="1">
        <f>AVERAGE(RealPrice!H171:H182)</f>
        <v>5.552961296736713E-2</v>
      </c>
      <c r="I183" s="1"/>
      <c r="J183" s="1"/>
      <c r="K183" s="1"/>
      <c r="L183" s="1"/>
      <c r="M183" s="1"/>
      <c r="N183" s="1"/>
      <c r="O183" s="1"/>
      <c r="P183" s="1"/>
    </row>
    <row r="184" spans="1:16" x14ac:dyDescent="0.2">
      <c r="A184">
        <f t="shared" si="0"/>
        <v>2005</v>
      </c>
      <c r="B184">
        <f t="shared" si="1"/>
        <v>3</v>
      </c>
      <c r="C184" s="1">
        <f>AVERAGE(RealPrice!C172:C183)</f>
        <v>5.6475011693493095E-2</v>
      </c>
      <c r="D184" s="1">
        <f>AVERAGE(RealPrice!D172:D183)</f>
        <v>5.5412500385517295E-2</v>
      </c>
      <c r="E184" s="1">
        <f>AVERAGE(RealPrice!E172:E183)</f>
        <v>3.7602079268413927E-2</v>
      </c>
      <c r="F184" s="1">
        <f>AVERAGE(RealPrice!F172:F183)</f>
        <v>6.6466737473041451E-2</v>
      </c>
      <c r="G184" s="1">
        <f>AVERAGE(RealPrice!G172:G183)</f>
        <v>0.13773368501406164</v>
      </c>
      <c r="H184" s="1">
        <f>AVERAGE(RealPrice!H172:H183)</f>
        <v>5.5412500385517295E-2</v>
      </c>
      <c r="I184" s="1"/>
      <c r="J184" s="1"/>
      <c r="K184" s="1"/>
      <c r="L184" s="1"/>
      <c r="M184" s="1"/>
      <c r="N184" s="1"/>
      <c r="O184" s="1"/>
      <c r="P184" s="1"/>
    </row>
    <row r="185" spans="1:16" x14ac:dyDescent="0.2">
      <c r="A185">
        <f t="shared" si="0"/>
        <v>2005</v>
      </c>
      <c r="B185">
        <f t="shared" si="1"/>
        <v>4</v>
      </c>
      <c r="C185" s="1">
        <f>AVERAGE(RealPrice!C173:C184)</f>
        <v>5.6268958442931255E-2</v>
      </c>
      <c r="D185" s="1">
        <f>AVERAGE(RealPrice!D173:D184)</f>
        <v>5.5233529566666217E-2</v>
      </c>
      <c r="E185" s="1">
        <f>AVERAGE(RealPrice!E173:E184)</f>
        <v>3.7435958554031049E-2</v>
      </c>
      <c r="F185" s="1">
        <f>AVERAGE(RealPrice!F173:F184)</f>
        <v>6.6253694177651853E-2</v>
      </c>
      <c r="G185" s="1">
        <f>AVERAGE(RealPrice!G173:G184)</f>
        <v>0.13716342576444915</v>
      </c>
      <c r="H185" s="1">
        <f>AVERAGE(RealPrice!H173:H184)</f>
        <v>5.5233529566666217E-2</v>
      </c>
      <c r="I185" s="1"/>
      <c r="J185" s="1"/>
      <c r="K185" s="1"/>
      <c r="L185" s="1"/>
      <c r="M185" s="1"/>
      <c r="N185" s="1"/>
      <c r="O185" s="1"/>
      <c r="P185" s="1"/>
    </row>
    <row r="186" spans="1:16" x14ac:dyDescent="0.2">
      <c r="A186">
        <f t="shared" si="0"/>
        <v>2005</v>
      </c>
      <c r="B186">
        <f t="shared" si="1"/>
        <v>5</v>
      </c>
      <c r="C186" s="1">
        <f>AVERAGE(RealPrice!C174:C185)</f>
        <v>5.602765024900009E-2</v>
      </c>
      <c r="D186" s="1">
        <f>AVERAGE(RealPrice!D174:D185)</f>
        <v>5.4967232955033661E-2</v>
      </c>
      <c r="E186" s="1">
        <f>AVERAGE(RealPrice!E174:E185)</f>
        <v>3.7143180466668035E-2</v>
      </c>
      <c r="F186" s="1">
        <f>AVERAGE(RealPrice!F174:F185)</f>
        <v>6.5980173649603832E-2</v>
      </c>
      <c r="G186" s="1">
        <f>AVERAGE(RealPrice!G174:G185)</f>
        <v>0.13671834454868154</v>
      </c>
      <c r="H186" s="1">
        <f>AVERAGE(RealPrice!H174:H185)</f>
        <v>5.4967232955033661E-2</v>
      </c>
      <c r="I186" s="1"/>
      <c r="J186" s="1"/>
      <c r="K186" s="1"/>
      <c r="L186" s="1"/>
      <c r="M186" s="1"/>
      <c r="N186" s="1"/>
      <c r="O186" s="1"/>
      <c r="P186" s="1"/>
    </row>
    <row r="187" spans="1:16" x14ac:dyDescent="0.2">
      <c r="A187">
        <f t="shared" si="0"/>
        <v>2005</v>
      </c>
      <c r="B187">
        <f t="shared" si="1"/>
        <v>6</v>
      </c>
      <c r="C187" s="1">
        <f>AVERAGE(RealPrice!C175:C186)</f>
        <v>5.5849361474283161E-2</v>
      </c>
      <c r="D187" s="1">
        <f>AVERAGE(RealPrice!D175:D186)</f>
        <v>5.4767475432937883E-2</v>
      </c>
      <c r="E187" s="1">
        <f>AVERAGE(RealPrice!E175:E186)</f>
        <v>3.7472237909084945E-2</v>
      </c>
      <c r="F187" s="1">
        <f>AVERAGE(RealPrice!F175:F186)</f>
        <v>6.5813425615896384E-2</v>
      </c>
      <c r="G187" s="1">
        <f>AVERAGE(RealPrice!G175:G186)</f>
        <v>0.13632293374635754</v>
      </c>
      <c r="H187" s="1">
        <f>AVERAGE(RealPrice!H175:H186)</f>
        <v>5.4767475432937883E-2</v>
      </c>
      <c r="I187" s="1"/>
      <c r="J187" s="1"/>
      <c r="K187" s="1"/>
      <c r="L187" s="1"/>
      <c r="M187" s="1"/>
      <c r="N187" s="1"/>
      <c r="O187" s="1"/>
      <c r="P187" s="1"/>
    </row>
    <row r="188" spans="1:16" x14ac:dyDescent="0.2">
      <c r="A188">
        <f t="shared" si="0"/>
        <v>2005</v>
      </c>
      <c r="B188">
        <f t="shared" si="1"/>
        <v>7</v>
      </c>
      <c r="C188" s="1">
        <f>AVERAGE(RealPrice!C176:C187)</f>
        <v>5.5657752461415466E-2</v>
      </c>
      <c r="D188" s="1">
        <f>AVERAGE(RealPrice!D176:D187)</f>
        <v>5.4571041963757783E-2</v>
      </c>
      <c r="E188" s="1">
        <f>AVERAGE(RealPrice!E176:E187)</f>
        <v>3.7290491350081556E-2</v>
      </c>
      <c r="F188" s="1">
        <f>AVERAGE(RealPrice!F176:F187)</f>
        <v>6.5649384812192971E-2</v>
      </c>
      <c r="G188" s="1">
        <f>AVERAGE(RealPrice!G176:G187)</f>
        <v>0.13584723029300419</v>
      </c>
      <c r="H188" s="1">
        <f>AVERAGE(RealPrice!H176:H187)</f>
        <v>5.4571041963757783E-2</v>
      </c>
      <c r="I188" s="1"/>
      <c r="J188" s="1"/>
      <c r="K188" s="1"/>
      <c r="L188" s="1"/>
      <c r="M188" s="1"/>
      <c r="N188" s="1"/>
      <c r="O188" s="1"/>
      <c r="P188" s="1"/>
    </row>
    <row r="189" spans="1:16" x14ac:dyDescent="0.2">
      <c r="A189">
        <f t="shared" si="0"/>
        <v>2005</v>
      </c>
      <c r="B189">
        <f t="shared" si="1"/>
        <v>8</v>
      </c>
      <c r="C189" s="1">
        <f>AVERAGE(RealPrice!C177:C188)</f>
        <v>5.5428942957799571E-2</v>
      </c>
      <c r="D189" s="1">
        <f>AVERAGE(RealPrice!D177:D188)</f>
        <v>5.4332465906662519E-2</v>
      </c>
      <c r="E189" s="1">
        <f>AVERAGE(RealPrice!E177:E188)</f>
        <v>3.6526924187495736E-2</v>
      </c>
      <c r="F189" s="1">
        <f>AVERAGE(RealPrice!F177:F188)</f>
        <v>6.5431848729902167E-2</v>
      </c>
      <c r="G189" s="1">
        <f>AVERAGE(RealPrice!G177:G188)</f>
        <v>0.13534536477113138</v>
      </c>
      <c r="H189" s="1">
        <f>AVERAGE(RealPrice!H177:H188)</f>
        <v>5.4332465906662519E-2</v>
      </c>
      <c r="I189" s="1"/>
      <c r="J189" s="1"/>
      <c r="K189" s="1"/>
      <c r="L189" s="1"/>
      <c r="M189" s="1"/>
      <c r="N189" s="1"/>
      <c r="O189" s="1"/>
      <c r="P189" s="1"/>
    </row>
    <row r="190" spans="1:16" x14ac:dyDescent="0.2">
      <c r="A190">
        <f t="shared" si="0"/>
        <v>2005</v>
      </c>
      <c r="B190">
        <f t="shared" si="1"/>
        <v>9</v>
      </c>
      <c r="C190" s="1">
        <f>AVERAGE(RealPrice!C178:C189)</f>
        <v>5.5167971412504159E-2</v>
      </c>
      <c r="D190" s="1">
        <f>AVERAGE(RealPrice!D178:D189)</f>
        <v>5.4053217714896566E-2</v>
      </c>
      <c r="E190" s="1">
        <f>AVERAGE(RealPrice!E178:E189)</f>
        <v>3.6706993896576653E-2</v>
      </c>
      <c r="F190" s="1">
        <f>AVERAGE(RealPrice!F178:F189)</f>
        <v>6.5147573744953113E-2</v>
      </c>
      <c r="G190" s="1">
        <f>AVERAGE(RealPrice!G178:G189)</f>
        <v>0.13454905599950651</v>
      </c>
      <c r="H190" s="1">
        <f>AVERAGE(RealPrice!H178:H189)</f>
        <v>5.4053217714896566E-2</v>
      </c>
      <c r="I190" s="1"/>
      <c r="J190" s="1"/>
      <c r="K190" s="1"/>
      <c r="L190" s="1"/>
      <c r="M190" s="1"/>
      <c r="N190" s="1"/>
      <c r="O190" s="1"/>
      <c r="P190" s="1"/>
    </row>
    <row r="191" spans="1:16" x14ac:dyDescent="0.2">
      <c r="A191">
        <f t="shared" si="0"/>
        <v>2005</v>
      </c>
      <c r="B191">
        <f t="shared" si="1"/>
        <v>10</v>
      </c>
      <c r="C191" s="1">
        <f>AVERAGE(RealPrice!C179:C190)</f>
        <v>5.4785842364310271E-2</v>
      </c>
      <c r="D191" s="1">
        <f>AVERAGE(RealPrice!D179:D190)</f>
        <v>5.3701903761806585E-2</v>
      </c>
      <c r="E191" s="1">
        <f>AVERAGE(RealPrice!E179:E190)</f>
        <v>3.6452990217678428E-2</v>
      </c>
      <c r="F191" s="1">
        <f>AVERAGE(RealPrice!F179:F190)</f>
        <v>6.4823499575174359E-2</v>
      </c>
      <c r="G191" s="1">
        <f>AVERAGE(RealPrice!G179:G190)</f>
        <v>0.1336685245433871</v>
      </c>
      <c r="H191" s="1">
        <f>AVERAGE(RealPrice!H179:H190)</f>
        <v>5.3701903761806585E-2</v>
      </c>
      <c r="I191" s="1"/>
      <c r="J191" s="1"/>
      <c r="K191" s="1"/>
      <c r="L191" s="1"/>
      <c r="M191" s="1"/>
      <c r="N191" s="1"/>
      <c r="O191" s="1"/>
      <c r="P191" s="1"/>
    </row>
    <row r="192" spans="1:16" x14ac:dyDescent="0.2">
      <c r="A192">
        <f t="shared" si="0"/>
        <v>2005</v>
      </c>
      <c r="B192">
        <f t="shared" si="1"/>
        <v>11</v>
      </c>
      <c r="C192" s="1">
        <f>AVERAGE(RealPrice!C180:C191)</f>
        <v>5.4532410695419122E-2</v>
      </c>
      <c r="D192" s="1">
        <f>AVERAGE(RealPrice!D180:D191)</f>
        <v>5.3408942566158392E-2</v>
      </c>
      <c r="E192" s="1">
        <f>AVERAGE(RealPrice!E180:E191)</f>
        <v>3.623471623056454E-2</v>
      </c>
      <c r="F192" s="1">
        <f>AVERAGE(RealPrice!F180:F191)</f>
        <v>6.453165483987329E-2</v>
      </c>
      <c r="G192" s="1">
        <f>AVERAGE(RealPrice!G180:G191)</f>
        <v>0.13278329099392341</v>
      </c>
      <c r="H192" s="1">
        <f>AVERAGE(RealPrice!H180:H191)</f>
        <v>5.3408942566158392E-2</v>
      </c>
      <c r="I192" s="1"/>
      <c r="J192" s="1"/>
      <c r="K192" s="1"/>
      <c r="L192" s="1"/>
      <c r="M192" s="1"/>
      <c r="N192" s="1"/>
      <c r="O192" s="1"/>
      <c r="P192" s="1"/>
    </row>
    <row r="193" spans="1:16" x14ac:dyDescent="0.2">
      <c r="A193">
        <f t="shared" si="0"/>
        <v>2005</v>
      </c>
      <c r="B193">
        <f t="shared" si="1"/>
        <v>12</v>
      </c>
      <c r="C193" s="1">
        <f>AVERAGE(RealPrice!C181:C192)</f>
        <v>5.4304034145341774E-2</v>
      </c>
      <c r="D193" s="1">
        <f>AVERAGE(RealPrice!D181:D192)</f>
        <v>5.3235126970122781E-2</v>
      </c>
      <c r="E193" s="1">
        <f>AVERAGE(RealPrice!E181:E192)</f>
        <v>3.6075694871974755E-2</v>
      </c>
      <c r="F193" s="1">
        <f>AVERAGE(RealPrice!F181:F192)</f>
        <v>6.4299447075300789E-2</v>
      </c>
      <c r="G193" s="1">
        <f>AVERAGE(RealPrice!G181:G192)</f>
        <v>0.13199601170964045</v>
      </c>
      <c r="H193" s="1">
        <f>AVERAGE(RealPrice!H181:H192)</f>
        <v>5.3235126970122781E-2</v>
      </c>
      <c r="I193" s="1"/>
      <c r="J193" s="1"/>
      <c r="K193" s="1"/>
      <c r="L193" s="1"/>
      <c r="M193" s="1"/>
      <c r="N193" s="1"/>
      <c r="O193" s="1"/>
      <c r="P193" s="1"/>
    </row>
    <row r="194" spans="1:16" x14ac:dyDescent="0.2">
      <c r="A194">
        <f t="shared" si="0"/>
        <v>2006</v>
      </c>
      <c r="B194">
        <f t="shared" si="1"/>
        <v>1</v>
      </c>
      <c r="C194" s="1">
        <f>AVERAGE(RealPrice!C182:C193)</f>
        <v>5.4074404702523567E-2</v>
      </c>
      <c r="D194" s="1">
        <f>AVERAGE(RealPrice!D182:D193)</f>
        <v>5.3003363519348999E-2</v>
      </c>
      <c r="E194" s="1">
        <f>AVERAGE(RealPrice!E182:E193)</f>
        <v>3.5933869928587527E-2</v>
      </c>
      <c r="F194" s="1">
        <f>AVERAGE(RealPrice!F182:F193)</f>
        <v>6.4093445962499593E-2</v>
      </c>
      <c r="G194" s="1">
        <f>AVERAGE(RealPrice!G182:G193)</f>
        <v>0.13130110204899173</v>
      </c>
      <c r="H194" s="1">
        <f>AVERAGE(RealPrice!H182:H193)</f>
        <v>5.3003363519348999E-2</v>
      </c>
      <c r="I194" s="1"/>
      <c r="J194" s="1"/>
      <c r="K194" s="1"/>
      <c r="L194" s="1"/>
      <c r="M194" s="1"/>
      <c r="N194" s="1"/>
      <c r="O194" s="1"/>
      <c r="P194" s="1"/>
    </row>
    <row r="195" spans="1:16" x14ac:dyDescent="0.2">
      <c r="A195">
        <f t="shared" si="0"/>
        <v>2006</v>
      </c>
      <c r="B195">
        <f t="shared" si="1"/>
        <v>2</v>
      </c>
      <c r="C195" s="1">
        <f>AVERAGE(RealPrice!C183:C194)</f>
        <v>5.4515328619478942E-2</v>
      </c>
      <c r="D195" s="1">
        <f>AVERAGE(RealPrice!D183:D194)</f>
        <v>5.3438555900291528E-2</v>
      </c>
      <c r="E195" s="1">
        <f>AVERAGE(RealPrice!E183:E194)</f>
        <v>3.6489285453808279E-2</v>
      </c>
      <c r="F195" s="1">
        <f>AVERAGE(RealPrice!F183:F194)</f>
        <v>6.4506462037832987E-2</v>
      </c>
      <c r="G195" s="1">
        <f>AVERAGE(RealPrice!G183:G194)</f>
        <v>0.131390772552582</v>
      </c>
      <c r="H195" s="1">
        <f>AVERAGE(RealPrice!H183:H194)</f>
        <v>5.3438555900291528E-2</v>
      </c>
      <c r="I195" s="1"/>
      <c r="J195" s="1"/>
      <c r="K195" s="1"/>
      <c r="L195" s="1"/>
      <c r="M195" s="1"/>
      <c r="N195" s="1"/>
      <c r="O195" s="1"/>
      <c r="P195" s="1"/>
    </row>
    <row r="196" spans="1:16" x14ac:dyDescent="0.2">
      <c r="A196">
        <f t="shared" si="0"/>
        <v>2006</v>
      </c>
      <c r="B196">
        <f t="shared" si="1"/>
        <v>3</v>
      </c>
      <c r="C196" s="1">
        <f>AVERAGE(RealPrice!C184:C195)</f>
        <v>5.4979687411089863E-2</v>
      </c>
      <c r="D196" s="1">
        <f>AVERAGE(RealPrice!D184:D195)</f>
        <v>5.3875765790723167E-2</v>
      </c>
      <c r="E196" s="1">
        <f>AVERAGE(RealPrice!E184:E195)</f>
        <v>3.7230063073654777E-2</v>
      </c>
      <c r="F196" s="1">
        <f>AVERAGE(RealPrice!F184:F195)</f>
        <v>6.494073347854043E-2</v>
      </c>
      <c r="G196" s="1">
        <f>AVERAGE(RealPrice!G184:G195)</f>
        <v>0.13182216990867099</v>
      </c>
      <c r="H196" s="1">
        <f>AVERAGE(RealPrice!H184:H195)</f>
        <v>5.3875765790723167E-2</v>
      </c>
      <c r="I196" s="1"/>
      <c r="J196" s="1"/>
      <c r="K196" s="1"/>
      <c r="L196" s="1"/>
      <c r="M196" s="1"/>
      <c r="N196" s="1"/>
      <c r="O196" s="1"/>
      <c r="P196" s="1"/>
    </row>
    <row r="197" spans="1:16" x14ac:dyDescent="0.2">
      <c r="A197">
        <f t="shared" si="0"/>
        <v>2006</v>
      </c>
      <c r="B197">
        <f t="shared" si="1"/>
        <v>4</v>
      </c>
      <c r="C197" s="1">
        <f>AVERAGE(RealPrice!C185:C196)</f>
        <v>5.546597000276135E-2</v>
      </c>
      <c r="D197" s="1">
        <f>AVERAGE(RealPrice!D185:D196)</f>
        <v>5.4375034506855567E-2</v>
      </c>
      <c r="E197" s="1">
        <f>AVERAGE(RealPrice!E185:E196)</f>
        <v>3.7732575403905469E-2</v>
      </c>
      <c r="F197" s="1">
        <f>AVERAGE(RealPrice!F185:F196)</f>
        <v>6.5385054382098864E-2</v>
      </c>
      <c r="G197" s="1">
        <f>AVERAGE(RealPrice!G185:G196)</f>
        <v>0.13202617517320095</v>
      </c>
      <c r="H197" s="1">
        <f>AVERAGE(RealPrice!H185:H196)</f>
        <v>5.4375034506855567E-2</v>
      </c>
      <c r="I197" s="1"/>
      <c r="J197" s="1"/>
      <c r="K197" s="1"/>
      <c r="L197" s="1"/>
      <c r="M197" s="1"/>
      <c r="N197" s="1"/>
      <c r="O197" s="1"/>
      <c r="P197" s="1"/>
    </row>
    <row r="198" spans="1:16" x14ac:dyDescent="0.2">
      <c r="A198">
        <f t="shared" si="0"/>
        <v>2006</v>
      </c>
      <c r="B198">
        <f t="shared" si="1"/>
        <v>5</v>
      </c>
      <c r="C198" s="1">
        <f>AVERAGE(RealPrice!C186:C197)</f>
        <v>5.5953040964223204E-2</v>
      </c>
      <c r="D198" s="1">
        <f>AVERAGE(RealPrice!D186:D197)</f>
        <v>5.4847801014285207E-2</v>
      </c>
      <c r="E198" s="1">
        <f>AVERAGE(RealPrice!E186:E197)</f>
        <v>3.8302921378745663E-2</v>
      </c>
      <c r="F198" s="1">
        <f>AVERAGE(RealPrice!F186:F197)</f>
        <v>6.5809552137473443E-2</v>
      </c>
      <c r="G198" s="1">
        <f>AVERAGE(RealPrice!G186:G197)</f>
        <v>0.13232557244896007</v>
      </c>
      <c r="H198" s="1">
        <f>AVERAGE(RealPrice!H186:H197)</f>
        <v>5.4847801014285207E-2</v>
      </c>
      <c r="I198" s="1"/>
      <c r="J198" s="1"/>
      <c r="K198" s="1"/>
      <c r="L198" s="1"/>
      <c r="M198" s="1"/>
      <c r="N198" s="1"/>
      <c r="O198" s="1"/>
      <c r="P198" s="1"/>
    </row>
    <row r="199" spans="1:16" x14ac:dyDescent="0.2">
      <c r="A199">
        <f t="shared" si="0"/>
        <v>2006</v>
      </c>
      <c r="B199">
        <f t="shared" si="1"/>
        <v>6</v>
      </c>
      <c r="C199" s="1">
        <f>AVERAGE(RealPrice!C187:C198)</f>
        <v>5.6350575602784281E-2</v>
      </c>
      <c r="D199" s="1">
        <f>AVERAGE(RealPrice!D187:D198)</f>
        <v>5.5252247980416301E-2</v>
      </c>
      <c r="E199" s="1">
        <f>AVERAGE(RealPrice!E187:E198)</f>
        <v>3.875258350406325E-2</v>
      </c>
      <c r="F199" s="1">
        <f>AVERAGE(RealPrice!F187:F198)</f>
        <v>6.6149067224459776E-2</v>
      </c>
      <c r="G199" s="1">
        <f>AVERAGE(RealPrice!G187:G198)</f>
        <v>0.132399337530578</v>
      </c>
      <c r="H199" s="1">
        <f>AVERAGE(RealPrice!H187:H198)</f>
        <v>5.5252247980416301E-2</v>
      </c>
      <c r="I199" s="1"/>
      <c r="J199" s="1"/>
      <c r="K199" s="1"/>
      <c r="L199" s="1"/>
      <c r="M199" s="1"/>
      <c r="N199" s="1"/>
      <c r="O199" s="1"/>
      <c r="P199" s="1"/>
    </row>
    <row r="200" spans="1:16" x14ac:dyDescent="0.2">
      <c r="A200">
        <f t="shared" si="0"/>
        <v>2006</v>
      </c>
      <c r="B200">
        <f t="shared" si="1"/>
        <v>7</v>
      </c>
      <c r="C200" s="1">
        <f>AVERAGE(RealPrice!C188:C199)</f>
        <v>5.6773661388054016E-2</v>
      </c>
      <c r="D200" s="1">
        <f>AVERAGE(RealPrice!D188:D199)</f>
        <v>5.5666073046225291E-2</v>
      </c>
      <c r="E200" s="1">
        <f>AVERAGE(RealPrice!E188:E199)</f>
        <v>3.9218531056462398E-2</v>
      </c>
      <c r="F200" s="1">
        <f>AVERAGE(RealPrice!F188:F199)</f>
        <v>6.6532311283644355E-2</v>
      </c>
      <c r="G200" s="1">
        <f>AVERAGE(RealPrice!G188:G199)</f>
        <v>0.13248355006605769</v>
      </c>
      <c r="H200" s="1">
        <f>AVERAGE(RealPrice!H188:H199)</f>
        <v>5.5666073046225291E-2</v>
      </c>
      <c r="I200" s="1"/>
      <c r="J200" s="1"/>
      <c r="K200" s="1"/>
      <c r="L200" s="1"/>
      <c r="M200" s="1"/>
      <c r="N200" s="1"/>
      <c r="O200" s="1"/>
      <c r="P200" s="1"/>
    </row>
    <row r="201" spans="1:16" x14ac:dyDescent="0.2">
      <c r="A201">
        <f t="shared" si="0"/>
        <v>2006</v>
      </c>
      <c r="B201">
        <f t="shared" si="1"/>
        <v>8</v>
      </c>
      <c r="C201" s="1">
        <f>AVERAGE(RealPrice!C189:C200)</f>
        <v>5.721763337357056E-2</v>
      </c>
      <c r="D201" s="1">
        <f>AVERAGE(RealPrice!D189:D200)</f>
        <v>5.6119663361623877E-2</v>
      </c>
      <c r="E201" s="1">
        <f>AVERAGE(RealPrice!E189:E200)</f>
        <v>3.9616611972652836E-2</v>
      </c>
      <c r="F201" s="1">
        <f>AVERAGE(RealPrice!F189:F200)</f>
        <v>6.6939438445355354E-2</v>
      </c>
      <c r="G201" s="1">
        <f>AVERAGE(RealPrice!G189:G200)</f>
        <v>0.13273046008532088</v>
      </c>
      <c r="H201" s="1">
        <f>AVERAGE(RealPrice!H189:H200)</f>
        <v>5.6119663361623877E-2</v>
      </c>
      <c r="I201" s="1"/>
      <c r="J201" s="1"/>
      <c r="K201" s="1"/>
      <c r="L201" s="1"/>
      <c r="M201" s="1"/>
      <c r="N201" s="1"/>
      <c r="O201" s="1"/>
      <c r="P201" s="1"/>
    </row>
    <row r="202" spans="1:16" x14ac:dyDescent="0.2">
      <c r="A202">
        <f t="shared" si="0"/>
        <v>2006</v>
      </c>
      <c r="B202">
        <f t="shared" si="1"/>
        <v>9</v>
      </c>
      <c r="C202" s="1">
        <f>AVERAGE(RealPrice!C190:C201)</f>
        <v>5.7695752394148397E-2</v>
      </c>
      <c r="D202" s="1">
        <f>AVERAGE(RealPrice!D190:D201)</f>
        <v>5.6601700008781508E-2</v>
      </c>
      <c r="E202" s="1">
        <f>AVERAGE(RealPrice!E190:E201)</f>
        <v>3.9705807220026069E-2</v>
      </c>
      <c r="F202" s="1">
        <f>AVERAGE(RealPrice!F190:F201)</f>
        <v>6.738062044323527E-2</v>
      </c>
      <c r="G202" s="1">
        <f>AVERAGE(RealPrice!G190:G201)</f>
        <v>0.13289920187384088</v>
      </c>
      <c r="H202" s="1">
        <f>AVERAGE(RealPrice!H190:H201)</f>
        <v>5.6601700008781508E-2</v>
      </c>
      <c r="I202" s="1"/>
      <c r="J202" s="1"/>
      <c r="K202" s="1"/>
      <c r="L202" s="1"/>
      <c r="M202" s="1"/>
      <c r="N202" s="1"/>
      <c r="O202" s="1"/>
      <c r="P202" s="1"/>
    </row>
    <row r="203" spans="1:16" x14ac:dyDescent="0.2">
      <c r="A203">
        <f t="shared" si="0"/>
        <v>2006</v>
      </c>
      <c r="B203">
        <f t="shared" si="1"/>
        <v>10</v>
      </c>
      <c r="C203" s="1">
        <f>AVERAGE(RealPrice!C191:C202)</f>
        <v>5.8254609443553797E-2</v>
      </c>
      <c r="D203" s="1">
        <f>AVERAGE(RealPrice!D191:D202)</f>
        <v>5.7140095400918987E-2</v>
      </c>
      <c r="E203" s="1">
        <f>AVERAGE(RealPrice!E191:E202)</f>
        <v>4.0163626153118734E-2</v>
      </c>
      <c r="F203" s="1">
        <f>AVERAGE(RealPrice!F191:F202)</f>
        <v>6.7915123404703875E-2</v>
      </c>
      <c r="G203" s="1">
        <f>AVERAGE(RealPrice!G191:G202)</f>
        <v>0.13341022522400808</v>
      </c>
      <c r="H203" s="1">
        <f>AVERAGE(RealPrice!H191:H202)</f>
        <v>5.7140095400918987E-2</v>
      </c>
      <c r="I203" s="1"/>
      <c r="J203" s="1"/>
      <c r="K203" s="1"/>
      <c r="L203" s="1"/>
      <c r="M203" s="1"/>
      <c r="N203" s="1"/>
      <c r="O203" s="1"/>
      <c r="P203" s="1"/>
    </row>
    <row r="204" spans="1:16" x14ac:dyDescent="0.2">
      <c r="A204">
        <f t="shared" si="0"/>
        <v>2006</v>
      </c>
      <c r="B204">
        <f t="shared" si="1"/>
        <v>11</v>
      </c>
      <c r="C204" s="1">
        <f>AVERAGE(RealPrice!C192:C203)</f>
        <v>5.8806464289297623E-2</v>
      </c>
      <c r="D204" s="1">
        <f>AVERAGE(RealPrice!D192:D203)</f>
        <v>5.7727929318608096E-2</v>
      </c>
      <c r="E204" s="1">
        <f>AVERAGE(RealPrice!E192:E203)</f>
        <v>4.069969105025209E-2</v>
      </c>
      <c r="F204" s="1">
        <f>AVERAGE(RealPrice!F192:F203)</f>
        <v>6.8470210904350973E-2</v>
      </c>
      <c r="G204" s="1">
        <f>AVERAGE(RealPrice!G192:G203)</f>
        <v>0.13359631104279809</v>
      </c>
      <c r="H204" s="1">
        <f>AVERAGE(RealPrice!H192:H203)</f>
        <v>5.7727929318608096E-2</v>
      </c>
      <c r="I204" s="1"/>
      <c r="J204" s="1"/>
      <c r="K204" s="1"/>
      <c r="L204" s="1"/>
      <c r="M204" s="1"/>
      <c r="N204" s="1"/>
      <c r="O204" s="1"/>
      <c r="P204" s="1"/>
    </row>
    <row r="205" spans="1:16" x14ac:dyDescent="0.2">
      <c r="A205">
        <f t="shared" si="0"/>
        <v>2006</v>
      </c>
      <c r="B205">
        <f t="shared" si="1"/>
        <v>12</v>
      </c>
      <c r="C205" s="1">
        <f>AVERAGE(RealPrice!C193:C204)</f>
        <v>5.9368817481156126E-2</v>
      </c>
      <c r="D205" s="1">
        <f>AVERAGE(RealPrice!D193:D204)</f>
        <v>5.8256669390576804E-2</v>
      </c>
      <c r="E205" s="1">
        <f>AVERAGE(RealPrice!E193:E204)</f>
        <v>4.1239044690036697E-2</v>
      </c>
      <c r="F205" s="1">
        <f>AVERAGE(RealPrice!F193:F204)</f>
        <v>6.9008639146061743E-2</v>
      </c>
      <c r="G205" s="1">
        <f>AVERAGE(RealPrice!G193:G204)</f>
        <v>0.13399679717176258</v>
      </c>
      <c r="H205" s="1">
        <f>AVERAGE(RealPrice!H193:H204)</f>
        <v>5.8256669390576804E-2</v>
      </c>
      <c r="I205" s="1"/>
      <c r="J205" s="1"/>
      <c r="K205" s="1"/>
      <c r="L205" s="1"/>
      <c r="M205" s="1"/>
      <c r="N205" s="1"/>
      <c r="O205" s="1"/>
      <c r="P205" s="1"/>
    </row>
    <row r="206" spans="1:16" x14ac:dyDescent="0.2">
      <c r="A206">
        <f t="shared" si="0"/>
        <v>2007</v>
      </c>
      <c r="B206">
        <f t="shared" si="1"/>
        <v>1</v>
      </c>
      <c r="C206" s="1">
        <f>AVERAGE(RealPrice!C194:C205)</f>
        <v>5.9899342500605239E-2</v>
      </c>
      <c r="D206" s="1">
        <f>AVERAGE(RealPrice!D194:D205)</f>
        <v>5.8746161343855074E-2</v>
      </c>
      <c r="E206" s="1">
        <f>AVERAGE(RealPrice!E194:E205)</f>
        <v>4.1650093933240366E-2</v>
      </c>
      <c r="F206" s="1">
        <f>AVERAGE(RealPrice!F194:F205)</f>
        <v>6.9495890891991915E-2</v>
      </c>
      <c r="G206" s="1">
        <f>AVERAGE(RealPrice!G194:G205)</f>
        <v>0.134283893265044</v>
      </c>
      <c r="H206" s="1">
        <f>AVERAGE(RealPrice!H194:H205)</f>
        <v>5.8746161343855074E-2</v>
      </c>
      <c r="I206" s="1"/>
      <c r="J206" s="1"/>
      <c r="K206" s="1"/>
      <c r="L206" s="1"/>
      <c r="M206" s="1"/>
      <c r="N206" s="1"/>
      <c r="O206" s="1"/>
      <c r="P206" s="1"/>
    </row>
    <row r="207" spans="1:16" x14ac:dyDescent="0.2">
      <c r="A207">
        <f t="shared" si="0"/>
        <v>2007</v>
      </c>
      <c r="B207">
        <f t="shared" si="1"/>
        <v>2</v>
      </c>
      <c r="C207" s="1">
        <f>AVERAGE(RealPrice!C195:C206)</f>
        <v>5.9992974317674676E-2</v>
      </c>
      <c r="D207" s="1">
        <f>AVERAGE(RealPrice!D195:D206)</f>
        <v>5.8795303454290661E-2</v>
      </c>
      <c r="E207" s="1">
        <f>AVERAGE(RealPrice!E195:E206)</f>
        <v>4.1762239292122409E-2</v>
      </c>
      <c r="F207" s="1">
        <f>AVERAGE(RealPrice!F195:F206)</f>
        <v>6.9667611658707704E-2</v>
      </c>
      <c r="G207" s="1">
        <f>AVERAGE(RealPrice!G195:G206)</f>
        <v>0.13411312402272521</v>
      </c>
      <c r="H207" s="1">
        <f>AVERAGE(RealPrice!H195:H206)</f>
        <v>5.8795303454290661E-2</v>
      </c>
      <c r="I207" s="1"/>
      <c r="J207" s="1"/>
      <c r="K207" s="1"/>
      <c r="L207" s="1"/>
      <c r="M207" s="1"/>
      <c r="N207" s="1"/>
      <c r="O207" s="1"/>
      <c r="P207" s="1"/>
    </row>
    <row r="208" spans="1:16" x14ac:dyDescent="0.2">
      <c r="A208">
        <f t="shared" si="0"/>
        <v>2007</v>
      </c>
      <c r="B208">
        <f t="shared" si="1"/>
        <v>3</v>
      </c>
      <c r="C208" s="1">
        <f>AVERAGE(RealPrice!C196:C207)</f>
        <v>6.0156483362263674E-2</v>
      </c>
      <c r="D208" s="1">
        <f>AVERAGE(RealPrice!D196:D207)</f>
        <v>5.8929560085584427E-2</v>
      </c>
      <c r="E208" s="1">
        <f>AVERAGE(RealPrice!E196:E207)</f>
        <v>4.1627497156023166E-2</v>
      </c>
      <c r="F208" s="1">
        <f>AVERAGE(RealPrice!F196:F207)</f>
        <v>6.9794533554413701E-2</v>
      </c>
      <c r="G208" s="1">
        <f>AVERAGE(RealPrice!G196:G207)</f>
        <v>0.13365546522543598</v>
      </c>
      <c r="H208" s="1">
        <f>AVERAGE(RealPrice!H196:H207)</f>
        <v>5.8929560085584427E-2</v>
      </c>
      <c r="I208" s="1"/>
      <c r="J208" s="1"/>
      <c r="K208" s="1"/>
      <c r="L208" s="1"/>
      <c r="M208" s="1"/>
      <c r="N208" s="1"/>
      <c r="O208" s="1"/>
      <c r="P208" s="1"/>
    </row>
    <row r="209" spans="1:16" x14ac:dyDescent="0.2">
      <c r="A209">
        <f t="shared" si="0"/>
        <v>2007</v>
      </c>
      <c r="B209">
        <f t="shared" si="1"/>
        <v>4</v>
      </c>
      <c r="C209" s="1">
        <f>AVERAGE(RealPrice!C197:C208)</f>
        <v>6.0300543351690737E-2</v>
      </c>
      <c r="D209" s="1">
        <f>AVERAGE(RealPrice!D197:D208)</f>
        <v>5.9069532859205715E-2</v>
      </c>
      <c r="E209" s="1">
        <f>AVERAGE(RealPrice!E197:E208)</f>
        <v>4.1728151602946024E-2</v>
      </c>
      <c r="F209" s="1">
        <f>AVERAGE(RealPrice!F197:F208)</f>
        <v>6.9873216861593437E-2</v>
      </c>
      <c r="G209" s="1">
        <f>AVERAGE(RealPrice!G197:G208)</f>
        <v>0.13363947718513539</v>
      </c>
      <c r="H209" s="1">
        <f>AVERAGE(RealPrice!H197:H208)</f>
        <v>5.9069532859205715E-2</v>
      </c>
      <c r="I209" s="1"/>
      <c r="J209" s="1"/>
      <c r="K209" s="1"/>
      <c r="L209" s="1"/>
      <c r="M209" s="1"/>
      <c r="N209" s="1"/>
      <c r="O209" s="1"/>
      <c r="P209" s="1"/>
    </row>
    <row r="210" spans="1:16" x14ac:dyDescent="0.2">
      <c r="A210">
        <f t="shared" ref="A210:A273" si="2">A198+1</f>
        <v>2007</v>
      </c>
      <c r="B210">
        <f t="shared" ref="B210:B273" si="3">B198</f>
        <v>5</v>
      </c>
      <c r="C210" s="1">
        <f>AVERAGE(RealPrice!C198:C209)</f>
        <v>6.0435925676256448E-2</v>
      </c>
      <c r="D210" s="1">
        <f>AVERAGE(RealPrice!D198:D209)</f>
        <v>5.9191537147143487E-2</v>
      </c>
      <c r="E210" s="1">
        <f>AVERAGE(RealPrice!E198:E209)</f>
        <v>4.1797403475079598E-2</v>
      </c>
      <c r="F210" s="1">
        <f>AVERAGE(RealPrice!F198:F209)</f>
        <v>6.9985804215785319E-2</v>
      </c>
      <c r="G210" s="1">
        <f>AVERAGE(RealPrice!G198:G209)</f>
        <v>0.13345656089313124</v>
      </c>
      <c r="H210" s="1">
        <f>AVERAGE(RealPrice!H198:H209)</f>
        <v>5.9191537147143487E-2</v>
      </c>
      <c r="I210" s="1"/>
      <c r="J210" s="1"/>
      <c r="K210" s="1"/>
      <c r="L210" s="1"/>
      <c r="M210" s="1"/>
      <c r="N210" s="1"/>
      <c r="O210" s="1"/>
      <c r="P210" s="1"/>
    </row>
    <row r="211" spans="1:16" x14ac:dyDescent="0.2">
      <c r="A211">
        <f t="shared" si="2"/>
        <v>2007</v>
      </c>
      <c r="B211">
        <f t="shared" si="3"/>
        <v>6</v>
      </c>
      <c r="C211" s="1">
        <f>AVERAGE(RealPrice!C199:C210)</f>
        <v>6.0598411994720082E-2</v>
      </c>
      <c r="D211" s="1">
        <f>AVERAGE(RealPrice!D199:D210)</f>
        <v>5.9337171068733902E-2</v>
      </c>
      <c r="E211" s="1">
        <f>AVERAGE(RealPrice!E199:E210)</f>
        <v>4.1950242184229221E-2</v>
      </c>
      <c r="F211" s="1">
        <f>AVERAGE(RealPrice!F199:F210)</f>
        <v>7.0111371772216671E-2</v>
      </c>
      <c r="G211" s="1">
        <f>AVERAGE(RealPrice!G199:G210)</f>
        <v>0.13342410725197332</v>
      </c>
      <c r="H211" s="1">
        <f>AVERAGE(RealPrice!H199:H210)</f>
        <v>5.9337171068733902E-2</v>
      </c>
      <c r="I211" s="1"/>
      <c r="J211" s="1"/>
      <c r="K211" s="1"/>
      <c r="L211" s="1"/>
      <c r="M211" s="1"/>
      <c r="N211" s="1"/>
      <c r="O211" s="1"/>
      <c r="P211" s="1"/>
    </row>
    <row r="212" spans="1:16" x14ac:dyDescent="0.2">
      <c r="A212">
        <f t="shared" si="2"/>
        <v>2007</v>
      </c>
      <c r="B212">
        <f t="shared" si="3"/>
        <v>7</v>
      </c>
      <c r="C212" s="1">
        <f>AVERAGE(RealPrice!C200:C211)</f>
        <v>6.0771540500381506E-2</v>
      </c>
      <c r="D212" s="1">
        <f>AVERAGE(RealPrice!D200:D211)</f>
        <v>5.9473592929355952E-2</v>
      </c>
      <c r="E212" s="1">
        <f>AVERAGE(RealPrice!E200:E211)</f>
        <v>4.2078449834705343E-2</v>
      </c>
      <c r="F212" s="1">
        <f>AVERAGE(RealPrice!F200:F211)</f>
        <v>7.0248921094948277E-2</v>
      </c>
      <c r="G212" s="1">
        <f>AVERAGE(RealPrice!G200:G211)</f>
        <v>0.13324531052450661</v>
      </c>
      <c r="H212" s="1">
        <f>AVERAGE(RealPrice!H200:H211)</f>
        <v>5.9473592929355952E-2</v>
      </c>
      <c r="I212" s="1"/>
      <c r="J212" s="1"/>
      <c r="K212" s="1"/>
      <c r="L212" s="1"/>
      <c r="M212" s="1"/>
      <c r="N212" s="1"/>
      <c r="O212" s="1"/>
      <c r="P212" s="1"/>
    </row>
    <row r="213" spans="1:16" x14ac:dyDescent="0.2">
      <c r="A213">
        <f t="shared" si="2"/>
        <v>2007</v>
      </c>
      <c r="B213">
        <f t="shared" si="3"/>
        <v>8</v>
      </c>
      <c r="C213" s="1">
        <f>AVERAGE(RealPrice!C201:C212)</f>
        <v>6.0966283323057029E-2</v>
      </c>
      <c r="D213" s="1">
        <f>AVERAGE(RealPrice!D201:D212)</f>
        <v>5.9624349311766772E-2</v>
      </c>
      <c r="E213" s="1">
        <f>AVERAGE(RealPrice!E201:E212)</f>
        <v>4.2239453627309166E-2</v>
      </c>
      <c r="F213" s="1">
        <f>AVERAGE(RealPrice!F201:F212)</f>
        <v>7.037721264591279E-2</v>
      </c>
      <c r="G213" s="1">
        <f>AVERAGE(RealPrice!G201:G212)</f>
        <v>0.13272610288294268</v>
      </c>
      <c r="H213" s="1">
        <f>AVERAGE(RealPrice!H201:H212)</f>
        <v>5.9624349311766772E-2</v>
      </c>
      <c r="I213" s="1"/>
      <c r="J213" s="1"/>
      <c r="K213" s="1"/>
      <c r="L213" s="1"/>
      <c r="M213" s="1"/>
      <c r="N213" s="1"/>
      <c r="O213" s="1"/>
      <c r="P213" s="1"/>
    </row>
    <row r="214" spans="1:16" x14ac:dyDescent="0.2">
      <c r="A214">
        <f t="shared" si="2"/>
        <v>2007</v>
      </c>
      <c r="B214">
        <f t="shared" si="3"/>
        <v>9</v>
      </c>
      <c r="C214" s="1">
        <f>AVERAGE(RealPrice!C202:C213)</f>
        <v>6.1134214677971394E-2</v>
      </c>
      <c r="D214" s="1">
        <f>AVERAGE(RealPrice!D202:D213)</f>
        <v>5.9789663077670335E-2</v>
      </c>
      <c r="E214" s="1">
        <f>AVERAGE(RealPrice!E202:E213)</f>
        <v>4.2406817386210015E-2</v>
      </c>
      <c r="F214" s="1">
        <f>AVERAGE(RealPrice!F202:F213)</f>
        <v>7.0524433110542684E-2</v>
      </c>
      <c r="G214" s="1">
        <f>AVERAGE(RealPrice!G202:G213)</f>
        <v>0.13253701987028768</v>
      </c>
      <c r="H214" s="1">
        <f>AVERAGE(RealPrice!H202:H213)</f>
        <v>5.9789663077670335E-2</v>
      </c>
      <c r="I214" s="1"/>
      <c r="J214" s="1"/>
      <c r="K214" s="1"/>
      <c r="L214" s="1"/>
      <c r="M214" s="1"/>
      <c r="N214" s="1"/>
      <c r="O214" s="1"/>
      <c r="P214" s="1"/>
    </row>
    <row r="215" spans="1:16" x14ac:dyDescent="0.2">
      <c r="A215">
        <f t="shared" si="2"/>
        <v>2007</v>
      </c>
      <c r="B215">
        <f t="shared" si="3"/>
        <v>10</v>
      </c>
      <c r="C215" s="1">
        <f>AVERAGE(RealPrice!C203:C214)</f>
        <v>6.1229859846377827E-2</v>
      </c>
      <c r="D215" s="1">
        <f>AVERAGE(RealPrice!D203:D214)</f>
        <v>5.9872078077021634E-2</v>
      </c>
      <c r="E215" s="1">
        <f>AVERAGE(RealPrice!E203:E214)</f>
        <v>4.2527447728450886E-2</v>
      </c>
      <c r="F215" s="1">
        <f>AVERAGE(RealPrice!F203:F214)</f>
        <v>7.0597253361468354E-2</v>
      </c>
      <c r="G215" s="1">
        <f>AVERAGE(RealPrice!G203:G214)</f>
        <v>0.13218692417676289</v>
      </c>
      <c r="H215" s="1">
        <f>AVERAGE(RealPrice!H203:H214)</f>
        <v>5.9872078077021634E-2</v>
      </c>
      <c r="I215" s="1"/>
      <c r="J215" s="1"/>
      <c r="K215" s="1"/>
      <c r="L215" s="1"/>
      <c r="M215" s="1"/>
      <c r="N215" s="1"/>
      <c r="O215" s="1"/>
      <c r="P215" s="1"/>
    </row>
    <row r="216" spans="1:16" x14ac:dyDescent="0.2">
      <c r="A216">
        <f t="shared" si="2"/>
        <v>2007</v>
      </c>
      <c r="B216">
        <f t="shared" si="3"/>
        <v>11</v>
      </c>
      <c r="C216" s="1">
        <f>AVERAGE(RealPrice!C204:C215)</f>
        <v>6.1341770800319662E-2</v>
      </c>
      <c r="D216" s="1">
        <f>AVERAGE(RealPrice!D204:D215)</f>
        <v>5.9920217312381376E-2</v>
      </c>
      <c r="E216" s="1">
        <f>AVERAGE(RealPrice!E204:E215)</f>
        <v>4.2589926570497733E-2</v>
      </c>
      <c r="F216" s="1">
        <f>AVERAGE(RealPrice!F204:F215)</f>
        <v>7.0648394267614156E-2</v>
      </c>
      <c r="G216" s="1">
        <f>AVERAGE(RealPrice!G204:G215)</f>
        <v>0.13201577058656347</v>
      </c>
      <c r="H216" s="1">
        <f>AVERAGE(RealPrice!H204:H215)</f>
        <v>5.9920217312381376E-2</v>
      </c>
      <c r="I216" s="1"/>
      <c r="J216" s="1"/>
      <c r="K216" s="1"/>
      <c r="L216" s="1"/>
      <c r="M216" s="1"/>
      <c r="N216" s="1"/>
      <c r="O216" s="1"/>
      <c r="P216" s="1"/>
    </row>
    <row r="217" spans="1:16" x14ac:dyDescent="0.2">
      <c r="A217">
        <f t="shared" si="2"/>
        <v>2007</v>
      </c>
      <c r="B217">
        <f t="shared" si="3"/>
        <v>12</v>
      </c>
      <c r="C217" s="1">
        <f>AVERAGE(RealPrice!C205:C216)</f>
        <v>6.1387785085871338E-2</v>
      </c>
      <c r="D217" s="1">
        <f>AVERAGE(RealPrice!D205:D216)</f>
        <v>5.9908525252490158E-2</v>
      </c>
      <c r="E217" s="1">
        <f>AVERAGE(RealPrice!E205:E216)</f>
        <v>4.2591030205041902E-2</v>
      </c>
      <c r="F217" s="1">
        <f>AVERAGE(RealPrice!F205:F216)</f>
        <v>7.06380210735046E-2</v>
      </c>
      <c r="G217" s="1">
        <f>AVERAGE(RealPrice!G205:G216)</f>
        <v>0.13162519876215525</v>
      </c>
      <c r="H217" s="1">
        <f>AVERAGE(RealPrice!H205:H216)</f>
        <v>5.9908525252490158E-2</v>
      </c>
      <c r="I217" s="1"/>
      <c r="J217" s="1"/>
      <c r="K217" s="1"/>
      <c r="L217" s="1"/>
      <c r="M217" s="1"/>
      <c r="N217" s="1"/>
      <c r="O217" s="1"/>
      <c r="P217" s="1"/>
    </row>
    <row r="218" spans="1:16" x14ac:dyDescent="0.2">
      <c r="A218">
        <f t="shared" si="2"/>
        <v>2008</v>
      </c>
      <c r="B218">
        <f t="shared" si="3"/>
        <v>1</v>
      </c>
      <c r="C218" s="1">
        <f>AVERAGE(RealPrice!C206:C217)</f>
        <v>6.1469256109164282E-2</v>
      </c>
      <c r="D218" s="1">
        <f>AVERAGE(RealPrice!D206:D217)</f>
        <v>5.999084466097037E-2</v>
      </c>
      <c r="E218" s="1">
        <f>AVERAGE(RealPrice!E206:E217)</f>
        <v>4.2722936622402674E-2</v>
      </c>
      <c r="F218" s="1">
        <f>AVERAGE(RealPrice!F206:F217)</f>
        <v>7.0693659530134165E-2</v>
      </c>
      <c r="G218" s="1">
        <f>AVERAGE(RealPrice!G206:G217)</f>
        <v>0.1314719310171997</v>
      </c>
      <c r="H218" s="1">
        <f>AVERAGE(RealPrice!H206:H217)</f>
        <v>5.999084466097037E-2</v>
      </c>
      <c r="I218" s="1"/>
      <c r="J218" s="1"/>
      <c r="K218" s="1"/>
      <c r="L218" s="1"/>
      <c r="M218" s="1"/>
      <c r="N218" s="1"/>
      <c r="O218" s="1"/>
      <c r="P218" s="1"/>
    </row>
    <row r="219" spans="1:16" x14ac:dyDescent="0.2">
      <c r="A219">
        <f t="shared" si="2"/>
        <v>2008</v>
      </c>
      <c r="B219">
        <f t="shared" si="3"/>
        <v>2</v>
      </c>
      <c r="C219" s="1">
        <f>AVERAGE(RealPrice!C207:C218)</f>
        <v>6.1292607201406453E-2</v>
      </c>
      <c r="D219" s="1">
        <f>AVERAGE(RealPrice!D207:D218)</f>
        <v>5.9770858017866045E-2</v>
      </c>
      <c r="E219" s="1">
        <f>AVERAGE(RealPrice!E207:E218)</f>
        <v>4.2499165169541664E-2</v>
      </c>
      <c r="F219" s="1">
        <f>AVERAGE(RealPrice!F207:F218)</f>
        <v>7.0423264904837871E-2</v>
      </c>
      <c r="G219" s="1">
        <f>AVERAGE(RealPrice!G207:G218)</f>
        <v>0.13113646072692173</v>
      </c>
      <c r="H219" s="1">
        <f>AVERAGE(RealPrice!H207:H218)</f>
        <v>5.9770858017866045E-2</v>
      </c>
      <c r="I219" s="1"/>
      <c r="J219" s="1"/>
      <c r="K219" s="1"/>
      <c r="L219" s="1"/>
      <c r="M219" s="1"/>
      <c r="N219" s="1"/>
      <c r="O219" s="1"/>
      <c r="P219" s="1"/>
    </row>
    <row r="220" spans="1:16" x14ac:dyDescent="0.2">
      <c r="A220">
        <f t="shared" si="2"/>
        <v>2008</v>
      </c>
      <c r="B220">
        <f t="shared" si="3"/>
        <v>3</v>
      </c>
      <c r="C220" s="1">
        <f>AVERAGE(RealPrice!C208:C219)</f>
        <v>6.1081616382979147E-2</v>
      </c>
      <c r="D220" s="1">
        <f>AVERAGE(RealPrice!D208:D219)</f>
        <v>5.9506992720322706E-2</v>
      </c>
      <c r="E220" s="1">
        <f>AVERAGE(RealPrice!E208:E219)</f>
        <v>4.2285495990693506E-2</v>
      </c>
      <c r="F220" s="1">
        <f>AVERAGE(RealPrice!F208:F219)</f>
        <v>7.024733545481579E-2</v>
      </c>
      <c r="G220" s="1">
        <f>AVERAGE(RealPrice!G208:G219)</f>
        <v>0.13078170114398491</v>
      </c>
      <c r="H220" s="1">
        <f>AVERAGE(RealPrice!H208:H219)</f>
        <v>5.9506992720322706E-2</v>
      </c>
      <c r="I220" s="1"/>
      <c r="J220" s="1"/>
      <c r="K220" s="1"/>
      <c r="L220" s="1"/>
      <c r="M220" s="1"/>
      <c r="N220" s="1"/>
      <c r="O220" s="1"/>
      <c r="P220" s="1"/>
    </row>
    <row r="221" spans="1:16" x14ac:dyDescent="0.2">
      <c r="A221">
        <f t="shared" si="2"/>
        <v>2008</v>
      </c>
      <c r="B221">
        <f t="shared" si="3"/>
        <v>4</v>
      </c>
      <c r="C221" s="1">
        <f>AVERAGE(RealPrice!C209:C220)</f>
        <v>6.0865724237397147E-2</v>
      </c>
      <c r="D221" s="1">
        <f>AVERAGE(RealPrice!D209:D220)</f>
        <v>5.9195771997251935E-2</v>
      </c>
      <c r="E221" s="1">
        <f>AVERAGE(RealPrice!E209:E220)</f>
        <v>4.2114201755886455E-2</v>
      </c>
      <c r="F221" s="1">
        <f>AVERAGE(RealPrice!F209:F220)</f>
        <v>7.0043031417150306E-2</v>
      </c>
      <c r="G221" s="1">
        <f>AVERAGE(RealPrice!G209:G220)</f>
        <v>0.13028027269496342</v>
      </c>
      <c r="H221" s="1">
        <f>AVERAGE(RealPrice!H209:H220)</f>
        <v>5.9195771997251935E-2</v>
      </c>
      <c r="I221" s="1"/>
      <c r="J221" s="1"/>
      <c r="K221" s="1"/>
      <c r="L221" s="1"/>
      <c r="M221" s="1"/>
      <c r="N221" s="1"/>
      <c r="O221" s="1"/>
      <c r="P221" s="1"/>
    </row>
    <row r="222" spans="1:16" x14ac:dyDescent="0.2">
      <c r="A222">
        <f t="shared" si="2"/>
        <v>2008</v>
      </c>
      <c r="B222">
        <f t="shared" si="3"/>
        <v>5</v>
      </c>
      <c r="C222" s="1">
        <f>AVERAGE(RealPrice!C210:C221)</f>
        <v>6.0659655615075865E-2</v>
      </c>
      <c r="D222" s="1">
        <f>AVERAGE(RealPrice!D210:D221)</f>
        <v>5.8949259880408868E-2</v>
      </c>
      <c r="E222" s="1">
        <f>AVERAGE(RealPrice!E210:E221)</f>
        <v>4.1998499455995535E-2</v>
      </c>
      <c r="F222" s="1">
        <f>AVERAGE(RealPrice!F210:F221)</f>
        <v>6.9802794057471848E-2</v>
      </c>
      <c r="G222" s="1">
        <f>AVERAGE(RealPrice!G210:G221)</f>
        <v>0.12978840655326171</v>
      </c>
      <c r="H222" s="1">
        <f>AVERAGE(RealPrice!H210:H221)</f>
        <v>5.8949259880408868E-2</v>
      </c>
      <c r="I222" s="1"/>
      <c r="J222" s="1"/>
      <c r="K222" s="1"/>
      <c r="L222" s="1"/>
      <c r="M222" s="1"/>
      <c r="N222" s="1"/>
      <c r="O222" s="1"/>
      <c r="P222" s="1"/>
    </row>
    <row r="223" spans="1:16" x14ac:dyDescent="0.2">
      <c r="A223">
        <f t="shared" si="2"/>
        <v>2008</v>
      </c>
      <c r="B223">
        <f t="shared" si="3"/>
        <v>6</v>
      </c>
      <c r="C223" s="1">
        <f>AVERAGE(RealPrice!C211:C222)</f>
        <v>6.0449890026968676E-2</v>
      </c>
      <c r="D223" s="1">
        <f>AVERAGE(RealPrice!D211:D222)</f>
        <v>5.8695965590042615E-2</v>
      </c>
      <c r="E223" s="1">
        <f>AVERAGE(RealPrice!E211:E222)</f>
        <v>4.1760676929858666E-2</v>
      </c>
      <c r="F223" s="1">
        <f>AVERAGE(RealPrice!F211:F222)</f>
        <v>6.9562205171149555E-2</v>
      </c>
      <c r="G223" s="1">
        <f>AVERAGE(RealPrice!G211:G222)</f>
        <v>0.1292371521126979</v>
      </c>
      <c r="H223" s="1">
        <f>AVERAGE(RealPrice!H211:H222)</f>
        <v>5.8695965590042615E-2</v>
      </c>
      <c r="I223" s="1"/>
      <c r="J223" s="1"/>
      <c r="K223" s="1"/>
      <c r="L223" s="1"/>
      <c r="M223" s="1"/>
      <c r="N223" s="1"/>
      <c r="O223" s="1"/>
      <c r="P223" s="1"/>
    </row>
    <row r="224" spans="1:16" x14ac:dyDescent="0.2">
      <c r="A224">
        <f t="shared" si="2"/>
        <v>2008</v>
      </c>
      <c r="B224">
        <f t="shared" si="3"/>
        <v>7</v>
      </c>
      <c r="C224" s="1">
        <f>AVERAGE(RealPrice!C212:C223)</f>
        <v>6.0174873822113457E-2</v>
      </c>
      <c r="D224" s="1">
        <f>AVERAGE(RealPrice!D212:D223)</f>
        <v>5.8419154327156858E-2</v>
      </c>
      <c r="E224" s="1">
        <f>AVERAGE(RealPrice!E212:E223)</f>
        <v>4.1491495127746601E-2</v>
      </c>
      <c r="F224" s="1">
        <f>AVERAGE(RealPrice!F212:F223)</f>
        <v>6.92479981903701E-2</v>
      </c>
      <c r="G224" s="1">
        <f>AVERAGE(RealPrice!G212:G223)</f>
        <v>0.12862951129917671</v>
      </c>
      <c r="H224" s="1">
        <f>AVERAGE(RealPrice!H212:H223)</f>
        <v>5.8419154327156858E-2</v>
      </c>
      <c r="I224" s="1"/>
      <c r="J224" s="1"/>
      <c r="K224" s="1"/>
      <c r="L224" s="1"/>
      <c r="M224" s="1"/>
      <c r="N224" s="1"/>
      <c r="O224" s="1"/>
      <c r="P224" s="1"/>
    </row>
    <row r="225" spans="1:16" x14ac:dyDescent="0.2">
      <c r="A225">
        <f t="shared" si="2"/>
        <v>2008</v>
      </c>
      <c r="B225">
        <f t="shared" si="3"/>
        <v>8</v>
      </c>
      <c r="C225" s="1">
        <f>AVERAGE(RealPrice!C213:C224)</f>
        <v>5.9906413210790627E-2</v>
      </c>
      <c r="D225" s="1">
        <f>AVERAGE(RealPrice!D213:D224)</f>
        <v>5.818848206994981E-2</v>
      </c>
      <c r="E225" s="1">
        <f>AVERAGE(RealPrice!E213:E224)</f>
        <v>4.1279529517540374E-2</v>
      </c>
      <c r="F225" s="1">
        <f>AVERAGE(RealPrice!F213:F224)</f>
        <v>6.896129827638102E-2</v>
      </c>
      <c r="G225" s="1">
        <f>AVERAGE(RealPrice!G213:G224)</f>
        <v>0.12835880328233887</v>
      </c>
      <c r="H225" s="1">
        <f>AVERAGE(RealPrice!H213:H224)</f>
        <v>5.818848206994981E-2</v>
      </c>
      <c r="I225" s="1"/>
      <c r="J225" s="1"/>
      <c r="K225" s="1"/>
      <c r="L225" s="1"/>
      <c r="M225" s="1"/>
      <c r="N225" s="1"/>
      <c r="O225" s="1"/>
      <c r="P225" s="1"/>
    </row>
    <row r="226" spans="1:16" x14ac:dyDescent="0.2">
      <c r="A226">
        <f t="shared" si="2"/>
        <v>2008</v>
      </c>
      <c r="B226">
        <f t="shared" si="3"/>
        <v>9</v>
      </c>
      <c r="C226" s="1">
        <f>AVERAGE(RealPrice!C214:C225)</f>
        <v>5.963195948175154E-2</v>
      </c>
      <c r="D226" s="1">
        <f>AVERAGE(RealPrice!D214:D225)</f>
        <v>5.7884084940607546E-2</v>
      </c>
      <c r="E226" s="1">
        <f>AVERAGE(RealPrice!E214:E225)</f>
        <v>4.1020194428104229E-2</v>
      </c>
      <c r="F226" s="1">
        <f>AVERAGE(RealPrice!F214:F225)</f>
        <v>6.8684022624758381E-2</v>
      </c>
      <c r="G226" s="1">
        <f>AVERAGE(RealPrice!G214:G225)</f>
        <v>0.12786072391712733</v>
      </c>
      <c r="H226" s="1">
        <f>AVERAGE(RealPrice!H214:H225)</f>
        <v>5.7884084940607546E-2</v>
      </c>
      <c r="I226" s="1"/>
      <c r="J226" s="1"/>
      <c r="K226" s="1"/>
      <c r="L226" s="1"/>
      <c r="M226" s="1"/>
      <c r="N226" s="1"/>
      <c r="O226" s="1"/>
      <c r="P226" s="1"/>
    </row>
    <row r="227" spans="1:16" x14ac:dyDescent="0.2">
      <c r="A227">
        <f t="shared" si="2"/>
        <v>2008</v>
      </c>
      <c r="B227">
        <f t="shared" si="3"/>
        <v>10</v>
      </c>
      <c r="C227" s="1">
        <f>AVERAGE(RealPrice!C215:C226)</f>
        <v>5.9412962303413086E-2</v>
      </c>
      <c r="D227" s="1">
        <f>AVERAGE(RealPrice!D215:D226)</f>
        <v>5.7653567811854468E-2</v>
      </c>
      <c r="E227" s="1">
        <f>AVERAGE(RealPrice!E215:E226)</f>
        <v>4.081895575891939E-2</v>
      </c>
      <c r="F227" s="1">
        <f>AVERAGE(RealPrice!F215:F226)</f>
        <v>6.8428989410617161E-2</v>
      </c>
      <c r="G227" s="1">
        <f>AVERAGE(RealPrice!G215:G226)</f>
        <v>0.12727805165996689</v>
      </c>
      <c r="H227" s="1">
        <f>AVERAGE(RealPrice!H215:H226)</f>
        <v>5.7653567811854468E-2</v>
      </c>
      <c r="I227" s="1"/>
      <c r="J227" s="1"/>
      <c r="K227" s="1"/>
      <c r="L227" s="1"/>
      <c r="M227" s="1"/>
      <c r="N227" s="1"/>
      <c r="O227" s="1"/>
      <c r="P227" s="1"/>
    </row>
    <row r="228" spans="1:16" x14ac:dyDescent="0.2">
      <c r="A228">
        <f t="shared" si="2"/>
        <v>2008</v>
      </c>
      <c r="B228">
        <f t="shared" si="3"/>
        <v>11</v>
      </c>
      <c r="C228" s="1">
        <f>AVERAGE(RealPrice!C216:C227)</f>
        <v>5.9231577780911475E-2</v>
      </c>
      <c r="D228" s="1">
        <f>AVERAGE(RealPrice!D216:D227)</f>
        <v>5.7479019493824168E-2</v>
      </c>
      <c r="E228" s="1">
        <f>AVERAGE(RealPrice!E216:E227)</f>
        <v>4.0643830675917078E-2</v>
      </c>
      <c r="F228" s="1">
        <f>AVERAGE(RealPrice!F216:F227)</f>
        <v>6.8234892897085328E-2</v>
      </c>
      <c r="G228" s="1">
        <f>AVERAGE(RealPrice!G216:G227)</f>
        <v>0.12685617560635798</v>
      </c>
      <c r="H228" s="1">
        <f>AVERAGE(RealPrice!H216:H227)</f>
        <v>5.7479019493824168E-2</v>
      </c>
      <c r="I228" s="1"/>
      <c r="J228" s="1"/>
      <c r="K228" s="1"/>
      <c r="L228" s="1"/>
      <c r="M228" s="1"/>
      <c r="N228" s="1"/>
      <c r="O228" s="1"/>
      <c r="P228" s="1"/>
    </row>
    <row r="229" spans="1:16" x14ac:dyDescent="0.2">
      <c r="A229">
        <f t="shared" si="2"/>
        <v>2008</v>
      </c>
      <c r="B229">
        <f t="shared" si="3"/>
        <v>12</v>
      </c>
      <c r="C229" s="1">
        <f>AVERAGE(RealPrice!C217:C228)</f>
        <v>5.9183497429053274E-2</v>
      </c>
      <c r="D229" s="1">
        <f>AVERAGE(RealPrice!D217:D228)</f>
        <v>5.7412627010288271E-2</v>
      </c>
      <c r="E229" s="1">
        <f>AVERAGE(RealPrice!E217:E228)</f>
        <v>4.0490725622536056E-2</v>
      </c>
      <c r="F229" s="1">
        <f>AVERAGE(RealPrice!F217:F228)</f>
        <v>6.8206061698995082E-2</v>
      </c>
      <c r="G229" s="1">
        <f>AVERAGE(RealPrice!G217:G228)</f>
        <v>0.12664045869993187</v>
      </c>
      <c r="H229" s="1">
        <f>AVERAGE(RealPrice!H217:H228)</f>
        <v>5.7412627010288271E-2</v>
      </c>
      <c r="I229" s="1"/>
      <c r="J229" s="1"/>
      <c r="K229" s="1"/>
      <c r="L229" s="1"/>
      <c r="M229" s="1"/>
      <c r="N229" s="1"/>
      <c r="O229" s="1"/>
      <c r="P229" s="1"/>
    </row>
    <row r="230" spans="1:16" x14ac:dyDescent="0.2">
      <c r="A230">
        <f t="shared" si="2"/>
        <v>2009</v>
      </c>
      <c r="B230">
        <f t="shared" si="3"/>
        <v>1</v>
      </c>
      <c r="C230" s="1">
        <f>AVERAGE(RealPrice!C218:C229)</f>
        <v>5.9216124133044119E-2</v>
      </c>
      <c r="D230" s="1">
        <f>AVERAGE(RealPrice!D218:D229)</f>
        <v>5.7405217391933494E-2</v>
      </c>
      <c r="E230" s="1">
        <f>AVERAGE(RealPrice!E218:E229)</f>
        <v>4.0384150798579925E-2</v>
      </c>
      <c r="F230" s="1">
        <f>AVERAGE(RealPrice!F218:F229)</f>
        <v>6.8167269522912577E-2</v>
      </c>
      <c r="G230" s="1">
        <f>AVERAGE(RealPrice!G218:G229)</f>
        <v>0.12661971233332997</v>
      </c>
      <c r="H230" s="1">
        <f>AVERAGE(RealPrice!H218:H229)</f>
        <v>5.7405217391933494E-2</v>
      </c>
      <c r="I230" s="1"/>
      <c r="J230" s="1"/>
      <c r="K230" s="1"/>
      <c r="L230" s="1"/>
      <c r="M230" s="1"/>
      <c r="N230" s="1"/>
      <c r="O230" s="1"/>
      <c r="P230" s="1"/>
    </row>
    <row r="231" spans="1:16" x14ac:dyDescent="0.2">
      <c r="A231">
        <f t="shared" si="2"/>
        <v>2009</v>
      </c>
      <c r="B231">
        <f t="shared" si="3"/>
        <v>2</v>
      </c>
      <c r="C231" s="1">
        <f>AVERAGE(RealPrice!C219:C230)</f>
        <v>6.0129229572081722E-2</v>
      </c>
      <c r="D231" s="1">
        <f>AVERAGE(RealPrice!D219:D230)</f>
        <v>5.8339338847246014E-2</v>
      </c>
      <c r="E231" s="1">
        <f>AVERAGE(RealPrice!E219:E230)</f>
        <v>4.1197388082361328E-2</v>
      </c>
      <c r="F231" s="1">
        <f>AVERAGE(RealPrice!F219:F230)</f>
        <v>6.9056472203793462E-2</v>
      </c>
      <c r="G231" s="1">
        <f>AVERAGE(RealPrice!G219:G230)</f>
        <v>0.12566486256231379</v>
      </c>
      <c r="H231" s="1">
        <f>AVERAGE(RealPrice!H219:H230)</f>
        <v>5.8339338847246014E-2</v>
      </c>
      <c r="I231" s="1"/>
      <c r="J231" s="1"/>
      <c r="K231" s="1"/>
      <c r="L231" s="1"/>
      <c r="M231" s="1"/>
      <c r="N231" s="1"/>
      <c r="O231" s="1"/>
      <c r="P231" s="1"/>
    </row>
    <row r="232" spans="1:16" x14ac:dyDescent="0.2">
      <c r="A232">
        <f t="shared" si="2"/>
        <v>2009</v>
      </c>
      <c r="B232">
        <f t="shared" si="3"/>
        <v>3</v>
      </c>
      <c r="C232" s="1">
        <f>AVERAGE(RealPrice!C220:C231)</f>
        <v>6.1041971418364649E-2</v>
      </c>
      <c r="D232" s="1">
        <f>AVERAGE(RealPrice!D220:D231)</f>
        <v>5.9297603553327839E-2</v>
      </c>
      <c r="E232" s="1">
        <f>AVERAGE(RealPrice!E220:E231)</f>
        <v>4.2073818354288105E-2</v>
      </c>
      <c r="F232" s="1">
        <f>AVERAGE(RealPrice!F220:F231)</f>
        <v>6.9812131126191973E-2</v>
      </c>
      <c r="G232" s="1">
        <f>AVERAGE(RealPrice!G220:G231)</f>
        <v>0.12645243665900505</v>
      </c>
      <c r="H232" s="1">
        <f>AVERAGE(RealPrice!H220:H231)</f>
        <v>5.9297603553327839E-2</v>
      </c>
      <c r="I232" s="1"/>
      <c r="J232" s="1"/>
      <c r="K232" s="1"/>
      <c r="L232" s="1"/>
      <c r="M232" s="1"/>
      <c r="N232" s="1"/>
      <c r="O232" s="1"/>
      <c r="P232" s="1"/>
    </row>
    <row r="233" spans="1:16" x14ac:dyDescent="0.2">
      <c r="A233">
        <f t="shared" si="2"/>
        <v>2009</v>
      </c>
      <c r="B233">
        <f t="shared" si="3"/>
        <v>4</v>
      </c>
      <c r="C233" s="1">
        <f>AVERAGE(RealPrice!C221:C232)</f>
        <v>6.1975086672741604E-2</v>
      </c>
      <c r="D233" s="1">
        <f>AVERAGE(RealPrice!D221:D232)</f>
        <v>6.0260717946987556E-2</v>
      </c>
      <c r="E233" s="1">
        <f>AVERAGE(RealPrice!E221:E232)</f>
        <v>4.2948417630569689E-2</v>
      </c>
      <c r="F233" s="1">
        <f>AVERAGE(RealPrice!F221:F232)</f>
        <v>7.0648286729369139E-2</v>
      </c>
      <c r="G233" s="1">
        <f>AVERAGE(RealPrice!G221:G232)</f>
        <v>0.12743978335499623</v>
      </c>
      <c r="H233" s="1">
        <f>AVERAGE(RealPrice!H221:H232)</f>
        <v>6.0260717946987556E-2</v>
      </c>
      <c r="I233" s="1"/>
      <c r="J233" s="1"/>
      <c r="K233" s="1"/>
      <c r="L233" s="1"/>
      <c r="M233" s="1"/>
      <c r="N233" s="1"/>
      <c r="O233" s="1"/>
      <c r="P233" s="1"/>
    </row>
    <row r="234" spans="1:16" x14ac:dyDescent="0.2">
      <c r="A234">
        <f t="shared" si="2"/>
        <v>2009</v>
      </c>
      <c r="B234">
        <f t="shared" si="3"/>
        <v>5</v>
      </c>
      <c r="C234" s="1">
        <f>AVERAGE(RealPrice!C222:C233)</f>
        <v>6.2943031428959587E-2</v>
      </c>
      <c r="D234" s="1">
        <f>AVERAGE(RealPrice!D222:D233)</f>
        <v>6.1185188314367929E-2</v>
      </c>
      <c r="E234" s="1">
        <f>AVERAGE(RealPrice!E222:E233)</f>
        <v>4.3828295286874812E-2</v>
      </c>
      <c r="F234" s="1">
        <f>AVERAGE(RealPrice!F222:F233)</f>
        <v>7.155334841378784E-2</v>
      </c>
      <c r="G234" s="1">
        <f>AVERAGE(RealPrice!G222:G233)</f>
        <v>0.12850424689569651</v>
      </c>
      <c r="H234" s="1">
        <f>AVERAGE(RealPrice!H222:H233)</f>
        <v>6.1185188314367929E-2</v>
      </c>
      <c r="I234" s="1"/>
      <c r="J234" s="1"/>
      <c r="K234" s="1"/>
      <c r="L234" s="1"/>
      <c r="M234" s="1"/>
      <c r="N234" s="1"/>
      <c r="O234" s="1"/>
      <c r="P234" s="1"/>
    </row>
    <row r="235" spans="1:16" x14ac:dyDescent="0.2">
      <c r="A235">
        <f t="shared" si="2"/>
        <v>2009</v>
      </c>
      <c r="B235">
        <f t="shared" si="3"/>
        <v>6</v>
      </c>
      <c r="C235" s="1">
        <f>AVERAGE(RealPrice!C223:C234)</f>
        <v>6.3450106930970071E-2</v>
      </c>
      <c r="D235" s="1">
        <f>AVERAGE(RealPrice!D223:D234)</f>
        <v>6.1681282141871928E-2</v>
      </c>
      <c r="E235" s="1">
        <f>AVERAGE(RealPrice!E223:E234)</f>
        <v>4.4986352335225403E-2</v>
      </c>
      <c r="F235" s="1">
        <f>AVERAGE(RealPrice!F223:F234)</f>
        <v>7.2035032219228981E-2</v>
      </c>
      <c r="G235" s="1">
        <f>AVERAGE(RealPrice!G223:G234)</f>
        <v>0.12969390117513138</v>
      </c>
      <c r="H235" s="1">
        <f>AVERAGE(RealPrice!H223:H234)</f>
        <v>6.1681282141871928E-2</v>
      </c>
      <c r="I235" s="1"/>
      <c r="J235" s="1"/>
      <c r="K235" s="1"/>
      <c r="L235" s="1"/>
      <c r="M235" s="1"/>
      <c r="N235" s="1"/>
      <c r="O235" s="1"/>
      <c r="P235" s="1"/>
    </row>
    <row r="236" spans="1:16" x14ac:dyDescent="0.2">
      <c r="A236">
        <f t="shared" si="2"/>
        <v>2009</v>
      </c>
      <c r="B236">
        <f t="shared" si="3"/>
        <v>7</v>
      </c>
      <c r="C236" s="1">
        <f>AVERAGE(RealPrice!C224:C235)</f>
        <v>6.3825539626050101E-2</v>
      </c>
      <c r="D236" s="1">
        <f>AVERAGE(RealPrice!D224:D235)</f>
        <v>6.2052732801501115E-2</v>
      </c>
      <c r="E236" s="1">
        <f>AVERAGE(RealPrice!E224:E235)</f>
        <v>4.6258171051101298E-2</v>
      </c>
      <c r="F236" s="1">
        <f>AVERAGE(RealPrice!F224:F235)</f>
        <v>7.248699291658825E-2</v>
      </c>
      <c r="G236" s="1">
        <f>AVERAGE(RealPrice!G224:G235)</f>
        <v>0.13092085820597366</v>
      </c>
      <c r="H236" s="1">
        <f>AVERAGE(RealPrice!H224:H235)</f>
        <v>6.2052732801501115E-2</v>
      </c>
      <c r="I236" s="1"/>
      <c r="J236" s="1"/>
      <c r="K236" s="1"/>
      <c r="L236" s="1"/>
      <c r="M236" s="1"/>
      <c r="N236" s="1"/>
      <c r="O236" s="1"/>
      <c r="P236" s="1"/>
    </row>
    <row r="237" spans="1:16" x14ac:dyDescent="0.2">
      <c r="A237">
        <f t="shared" si="2"/>
        <v>2009</v>
      </c>
      <c r="B237">
        <f t="shared" si="3"/>
        <v>8</v>
      </c>
      <c r="C237" s="1">
        <f>AVERAGE(RealPrice!C225:C236)</f>
        <v>6.4179219310286098E-2</v>
      </c>
      <c r="D237" s="1">
        <f>AVERAGE(RealPrice!D225:D236)</f>
        <v>6.2360638855663807E-2</v>
      </c>
      <c r="E237" s="1">
        <f>AVERAGE(RealPrice!E225:E236)</f>
        <v>4.7446765529958725E-2</v>
      </c>
      <c r="F237" s="1">
        <f>AVERAGE(RealPrice!F225:F236)</f>
        <v>7.2977537683045518E-2</v>
      </c>
      <c r="G237" s="1">
        <f>AVERAGE(RealPrice!G225:G236)</f>
        <v>0.13215507125323278</v>
      </c>
      <c r="H237" s="1">
        <f>AVERAGE(RealPrice!H225:H236)</f>
        <v>6.2360638855663807E-2</v>
      </c>
      <c r="I237" s="1"/>
      <c r="J237" s="1"/>
      <c r="K237" s="1"/>
      <c r="L237" s="1"/>
      <c r="M237" s="1"/>
      <c r="N237" s="1"/>
      <c r="O237" s="1"/>
      <c r="P237" s="1"/>
    </row>
    <row r="238" spans="1:16" x14ac:dyDescent="0.2">
      <c r="A238">
        <f t="shared" si="2"/>
        <v>2009</v>
      </c>
      <c r="B238">
        <f t="shared" si="3"/>
        <v>9</v>
      </c>
      <c r="C238" s="1">
        <f>AVERAGE(RealPrice!C226:C237)</f>
        <v>6.4553640887583044E-2</v>
      </c>
      <c r="D238" s="1">
        <f>AVERAGE(RealPrice!D226:D237)</f>
        <v>6.2721370717380473E-2</v>
      </c>
      <c r="E238" s="1">
        <f>AVERAGE(RealPrice!E226:E237)</f>
        <v>4.8689533521889594E-2</v>
      </c>
      <c r="F238" s="1">
        <f>AVERAGE(RealPrice!F226:F237)</f>
        <v>7.344688340592341E-2</v>
      </c>
      <c r="G238" s="1">
        <f>AVERAGE(RealPrice!G226:G237)</f>
        <v>0.13330072905566556</v>
      </c>
      <c r="H238" s="1">
        <f>AVERAGE(RealPrice!H226:H237)</f>
        <v>6.2721370717380473E-2</v>
      </c>
      <c r="I238" s="1"/>
      <c r="J238" s="1"/>
      <c r="K238" s="1"/>
      <c r="L238" s="1"/>
      <c r="M238" s="1"/>
      <c r="N238" s="1"/>
      <c r="O238" s="1"/>
      <c r="P238" s="1"/>
    </row>
    <row r="239" spans="1:16" x14ac:dyDescent="0.2">
      <c r="A239">
        <f t="shared" si="2"/>
        <v>2009</v>
      </c>
      <c r="B239">
        <f t="shared" si="3"/>
        <v>10</v>
      </c>
      <c r="C239" s="1">
        <f>AVERAGE(RealPrice!C227:C238)</f>
        <v>6.4949838416094419E-2</v>
      </c>
      <c r="D239" s="1">
        <f>AVERAGE(RealPrice!D227:D238)</f>
        <v>6.3039496253930197E-2</v>
      </c>
      <c r="E239" s="1">
        <f>AVERAGE(RealPrice!E227:E238)</f>
        <v>4.9886773947549916E-2</v>
      </c>
      <c r="F239" s="1">
        <f>AVERAGE(RealPrice!F227:F238)</f>
        <v>7.3941417419647021E-2</v>
      </c>
      <c r="G239" s="1">
        <f>AVERAGE(RealPrice!G227:G238)</f>
        <v>0.13557489100773293</v>
      </c>
      <c r="H239" s="1">
        <f>AVERAGE(RealPrice!H227:H238)</f>
        <v>6.3039496253930197E-2</v>
      </c>
      <c r="I239" s="1"/>
      <c r="J239" s="1"/>
      <c r="K239" s="1"/>
      <c r="L239" s="1"/>
      <c r="M239" s="1"/>
      <c r="N239" s="1"/>
      <c r="O239" s="1"/>
      <c r="P239" s="1"/>
    </row>
    <row r="240" spans="1:16" x14ac:dyDescent="0.2">
      <c r="A240">
        <f t="shared" si="2"/>
        <v>2009</v>
      </c>
      <c r="B240">
        <f t="shared" si="3"/>
        <v>11</v>
      </c>
      <c r="C240" s="1">
        <f>AVERAGE(RealPrice!C228:C239)</f>
        <v>6.5255793577516513E-2</v>
      </c>
      <c r="D240" s="1">
        <f>AVERAGE(RealPrice!D228:D239)</f>
        <v>6.3251385547806654E-2</v>
      </c>
      <c r="E240" s="1">
        <f>AVERAGE(RealPrice!E228:E239)</f>
        <v>5.0996784484113274E-2</v>
      </c>
      <c r="F240" s="1">
        <f>AVERAGE(RealPrice!F228:F239)</f>
        <v>7.4312332243206339E-2</v>
      </c>
      <c r="G240" s="1">
        <f>AVERAGE(RealPrice!G228:G239)</f>
        <v>0.13766720059673029</v>
      </c>
      <c r="H240" s="1">
        <f>AVERAGE(RealPrice!H228:H239)</f>
        <v>6.3251385547806654E-2</v>
      </c>
      <c r="I240" s="1"/>
      <c r="J240" s="1"/>
      <c r="K240" s="1"/>
      <c r="L240" s="1"/>
      <c r="M240" s="1"/>
      <c r="N240" s="1"/>
      <c r="O240" s="1"/>
      <c r="P240" s="1"/>
    </row>
    <row r="241" spans="1:16" x14ac:dyDescent="0.2">
      <c r="A241">
        <f t="shared" si="2"/>
        <v>2009</v>
      </c>
      <c r="B241">
        <f t="shared" si="3"/>
        <v>12</v>
      </c>
      <c r="C241" s="1">
        <f>AVERAGE(RealPrice!C229:C240)</f>
        <v>6.5444769859583696E-2</v>
      </c>
      <c r="D241" s="1">
        <f>AVERAGE(RealPrice!D229:D240)</f>
        <v>6.3382209464818234E-2</v>
      </c>
      <c r="E241" s="1">
        <f>AVERAGE(RealPrice!E229:E240)</f>
        <v>5.2066649568336287E-2</v>
      </c>
      <c r="F241" s="1">
        <f>AVERAGE(RealPrice!F229:F240)</f>
        <v>7.445037224513297E-2</v>
      </c>
      <c r="G241" s="1">
        <f>AVERAGE(RealPrice!G229:G240)</f>
        <v>0.13964708067823081</v>
      </c>
      <c r="H241" s="1">
        <f>AVERAGE(RealPrice!H229:H240)</f>
        <v>6.3382209464818234E-2</v>
      </c>
      <c r="I241" s="1"/>
      <c r="J241" s="1"/>
      <c r="K241" s="1"/>
      <c r="L241" s="1"/>
      <c r="M241" s="1"/>
      <c r="N241" s="1"/>
      <c r="O241" s="1"/>
      <c r="P241" s="1"/>
    </row>
    <row r="242" spans="1:16" x14ac:dyDescent="0.2">
      <c r="A242">
        <f t="shared" si="2"/>
        <v>2010</v>
      </c>
      <c r="B242">
        <f t="shared" si="3"/>
        <v>1</v>
      </c>
      <c r="C242" s="1">
        <f>AVERAGE(RealPrice!C230:C241)</f>
        <v>6.5600404823051545E-2</v>
      </c>
      <c r="D242" s="1">
        <f>AVERAGE(RealPrice!D230:D241)</f>
        <v>6.340901572042211E-2</v>
      </c>
      <c r="E242" s="1">
        <f>AVERAGE(RealPrice!E230:E241)</f>
        <v>5.3286356301661335E-2</v>
      </c>
      <c r="F242" s="1">
        <f>AVERAGE(RealPrice!F230:F241)</f>
        <v>7.4584244827324092E-2</v>
      </c>
      <c r="G242" s="1">
        <f>AVERAGE(RealPrice!G230:G241)</f>
        <v>0.14132353004027612</v>
      </c>
      <c r="H242" s="1">
        <f>AVERAGE(RealPrice!H230:H241)</f>
        <v>6.340901572042211E-2</v>
      </c>
      <c r="I242" s="1"/>
      <c r="J242" s="1"/>
      <c r="K242" s="1"/>
      <c r="L242" s="1"/>
      <c r="M242" s="1"/>
      <c r="N242" s="1"/>
      <c r="O242" s="1"/>
      <c r="P242" s="1"/>
    </row>
    <row r="243" spans="1:16" x14ac:dyDescent="0.2">
      <c r="A243">
        <f t="shared" si="2"/>
        <v>2010</v>
      </c>
      <c r="B243">
        <f t="shared" si="3"/>
        <v>2</v>
      </c>
      <c r="C243" s="1">
        <f>AVERAGE(RealPrice!C231:C242)</f>
        <v>6.4856739665949653E-2</v>
      </c>
      <c r="D243" s="1">
        <f>AVERAGE(RealPrice!D231:D242)</f>
        <v>6.2485770791475818E-2</v>
      </c>
      <c r="E243" s="1">
        <f>AVERAGE(RealPrice!E231:E242)</f>
        <v>5.3421196475802228E-2</v>
      </c>
      <c r="F243" s="1">
        <f>AVERAGE(RealPrice!F231:F242)</f>
        <v>7.3780347202211272E-2</v>
      </c>
      <c r="G243" s="1">
        <f>AVERAGE(RealPrice!G231:G242)</f>
        <v>0.14389644125294029</v>
      </c>
      <c r="H243" s="1">
        <f>AVERAGE(RealPrice!H231:H242)</f>
        <v>6.2485770791475818E-2</v>
      </c>
      <c r="I243" s="1"/>
      <c r="J243" s="1"/>
      <c r="K243" s="1"/>
      <c r="L243" s="1"/>
      <c r="M243" s="1"/>
      <c r="N243" s="1"/>
      <c r="O243" s="1"/>
      <c r="P243" s="1"/>
    </row>
    <row r="244" spans="1:16" x14ac:dyDescent="0.2">
      <c r="A244">
        <f t="shared" si="2"/>
        <v>2010</v>
      </c>
      <c r="B244">
        <f t="shared" si="3"/>
        <v>3</v>
      </c>
      <c r="C244" s="1">
        <f>AVERAGE(RealPrice!C232:C243)</f>
        <v>6.4096929228811869E-2</v>
      </c>
      <c r="D244" s="1">
        <f>AVERAGE(RealPrice!D232:D243)</f>
        <v>6.1584962185727822E-2</v>
      </c>
      <c r="E244" s="1">
        <f>AVERAGE(RealPrice!E232:E243)</f>
        <v>5.3527590039022722E-2</v>
      </c>
      <c r="F244" s="1">
        <f>AVERAGE(RealPrice!F232:F243)</f>
        <v>7.3002346969745543E-2</v>
      </c>
      <c r="G244" s="1">
        <f>AVERAGE(RealPrice!G232:G243)</f>
        <v>0.14460999497423557</v>
      </c>
      <c r="H244" s="1">
        <f>AVERAGE(RealPrice!H232:H243)</f>
        <v>6.1584962185727822E-2</v>
      </c>
      <c r="I244" s="1"/>
      <c r="J244" s="1"/>
      <c r="K244" s="1"/>
      <c r="L244" s="1"/>
      <c r="M244" s="1"/>
      <c r="N244" s="1"/>
      <c r="O244" s="1"/>
      <c r="P244" s="1"/>
    </row>
    <row r="245" spans="1:16" x14ac:dyDescent="0.2">
      <c r="A245">
        <f t="shared" si="2"/>
        <v>2010</v>
      </c>
      <c r="B245">
        <f t="shared" si="3"/>
        <v>4</v>
      </c>
      <c r="C245" s="1">
        <f>AVERAGE(RealPrice!C233:C244)</f>
        <v>6.333947203347752E-2</v>
      </c>
      <c r="D245" s="1">
        <f>AVERAGE(RealPrice!D233:D244)</f>
        <v>6.0781986593041092E-2</v>
      </c>
      <c r="E245" s="1">
        <f>AVERAGE(RealPrice!E233:E244)</f>
        <v>5.3494621302214107E-2</v>
      </c>
      <c r="F245" s="1">
        <f>AVERAGE(RealPrice!F233:F244)</f>
        <v>7.2184480979550644E-2</v>
      </c>
      <c r="G245" s="1">
        <f>AVERAGE(RealPrice!G233:G244)</f>
        <v>0.14530853023463097</v>
      </c>
      <c r="H245" s="1">
        <f>AVERAGE(RealPrice!H233:H244)</f>
        <v>6.0781986593041092E-2</v>
      </c>
      <c r="I245" s="1"/>
      <c r="J245" s="1"/>
      <c r="K245" s="1"/>
      <c r="L245" s="1"/>
      <c r="M245" s="1"/>
      <c r="N245" s="1"/>
      <c r="O245" s="1"/>
      <c r="P245" s="1"/>
    </row>
    <row r="246" spans="1:16" x14ac:dyDescent="0.2">
      <c r="A246">
        <f t="shared" si="2"/>
        <v>2010</v>
      </c>
      <c r="B246">
        <f t="shared" si="3"/>
        <v>5</v>
      </c>
      <c r="C246" s="1">
        <f>AVERAGE(RealPrice!C234:C245)</f>
        <v>6.2513843872236755E-2</v>
      </c>
      <c r="D246" s="1">
        <f>AVERAGE(RealPrice!D234:D245)</f>
        <v>5.993424751431476E-2</v>
      </c>
      <c r="E246" s="1">
        <f>AVERAGE(RealPrice!E234:E245)</f>
        <v>5.3390102680446715E-2</v>
      </c>
      <c r="F246" s="1">
        <f>AVERAGE(RealPrice!F234:F245)</f>
        <v>7.1381959503689113E-2</v>
      </c>
      <c r="G246" s="1">
        <f>AVERAGE(RealPrice!G234:G245)</f>
        <v>0.14604663917171612</v>
      </c>
      <c r="H246" s="1">
        <f>AVERAGE(RealPrice!H234:H245)</f>
        <v>5.993424751431476E-2</v>
      </c>
      <c r="I246" s="1"/>
      <c r="J246" s="1"/>
      <c r="K246" s="1"/>
      <c r="L246" s="1"/>
      <c r="M246" s="1"/>
      <c r="N246" s="1"/>
      <c r="O246" s="1"/>
      <c r="P246" s="1"/>
    </row>
    <row r="247" spans="1:16" x14ac:dyDescent="0.2">
      <c r="A247">
        <f t="shared" si="2"/>
        <v>2010</v>
      </c>
      <c r="B247">
        <f t="shared" si="3"/>
        <v>6</v>
      </c>
      <c r="C247" s="1">
        <f>AVERAGE(RealPrice!C235:C246)</f>
        <v>6.2208168287555453E-2</v>
      </c>
      <c r="D247" s="1">
        <f>AVERAGE(RealPrice!D235:D246)</f>
        <v>5.9638859078705135E-2</v>
      </c>
      <c r="E247" s="1">
        <f>AVERAGE(RealPrice!E235:E246)</f>
        <v>5.3078280458416588E-2</v>
      </c>
      <c r="F247" s="1">
        <f>AVERAGE(RealPrice!F235:F246)</f>
        <v>7.1075043120957263E-2</v>
      </c>
      <c r="G247" s="1">
        <f>AVERAGE(RealPrice!G235:G246)</f>
        <v>0.14679085742069728</v>
      </c>
      <c r="H247" s="1">
        <f>AVERAGE(RealPrice!H235:H246)</f>
        <v>5.9638859078705135E-2</v>
      </c>
      <c r="I247" s="1"/>
      <c r="J247" s="1"/>
      <c r="K247" s="1"/>
      <c r="L247" s="1"/>
      <c r="M247" s="1"/>
      <c r="N247" s="1"/>
      <c r="O247" s="1"/>
      <c r="P247" s="1"/>
    </row>
    <row r="248" spans="1:16" x14ac:dyDescent="0.2">
      <c r="A248">
        <f t="shared" si="2"/>
        <v>2010</v>
      </c>
      <c r="B248">
        <f t="shared" si="3"/>
        <v>7</v>
      </c>
      <c r="C248" s="1">
        <f>AVERAGE(RealPrice!C236:C247)</f>
        <v>6.2032103756334424E-2</v>
      </c>
      <c r="D248" s="1">
        <f>AVERAGE(RealPrice!D236:D247)</f>
        <v>5.9467308262950762E-2</v>
      </c>
      <c r="E248" s="1">
        <f>AVERAGE(RealPrice!E236:E247)</f>
        <v>5.2767907321766651E-2</v>
      </c>
      <c r="F248" s="1">
        <f>AVERAGE(RealPrice!F236:F247)</f>
        <v>7.0954267951294309E-2</v>
      </c>
      <c r="G248" s="1">
        <f>AVERAGE(RealPrice!G236:G247)</f>
        <v>0.14757652454542322</v>
      </c>
      <c r="H248" s="1">
        <f>AVERAGE(RealPrice!H236:H247)</f>
        <v>5.9467308262950762E-2</v>
      </c>
      <c r="I248" s="1"/>
      <c r="J248" s="1"/>
      <c r="K248" s="1"/>
      <c r="L248" s="1"/>
      <c r="M248" s="1"/>
      <c r="N248" s="1"/>
      <c r="O248" s="1"/>
      <c r="P248" s="1"/>
    </row>
    <row r="249" spans="1:16" x14ac:dyDescent="0.2">
      <c r="A249">
        <f t="shared" si="2"/>
        <v>2010</v>
      </c>
      <c r="B249">
        <f t="shared" si="3"/>
        <v>8</v>
      </c>
      <c r="C249" s="1">
        <f>AVERAGE(RealPrice!C237:C248)</f>
        <v>6.1891152522104205E-2</v>
      </c>
      <c r="D249" s="1">
        <f>AVERAGE(RealPrice!D237:D248)</f>
        <v>5.9321704258210838E-2</v>
      </c>
      <c r="E249" s="1">
        <f>AVERAGE(RealPrice!E237:E248)</f>
        <v>5.2665273361708537E-2</v>
      </c>
      <c r="F249" s="1">
        <f>AVERAGE(RealPrice!F237:F248)</f>
        <v>7.081521761568256E-2</v>
      </c>
      <c r="G249" s="1">
        <f>AVERAGE(RealPrice!G237:G248)</f>
        <v>0.14829608406502098</v>
      </c>
      <c r="H249" s="1">
        <f>AVERAGE(RealPrice!H237:H248)</f>
        <v>5.9321704258210838E-2</v>
      </c>
      <c r="I249" s="1"/>
      <c r="J249" s="1"/>
      <c r="K249" s="1"/>
      <c r="L249" s="1"/>
      <c r="M249" s="1"/>
      <c r="N249" s="1"/>
      <c r="O249" s="1"/>
      <c r="P249" s="1"/>
    </row>
    <row r="250" spans="1:16" x14ac:dyDescent="0.2">
      <c r="A250">
        <f t="shared" si="2"/>
        <v>2010</v>
      </c>
      <c r="B250">
        <f t="shared" si="3"/>
        <v>9</v>
      </c>
      <c r="C250" s="1">
        <f>AVERAGE(RealPrice!C238:C249)</f>
        <v>6.167291189397394E-2</v>
      </c>
      <c r="D250" s="1">
        <f>AVERAGE(RealPrice!D238:D249)</f>
        <v>5.9123292028200637E-2</v>
      </c>
      <c r="E250" s="1">
        <f>AVERAGE(RealPrice!E238:E249)</f>
        <v>5.2445488225757807E-2</v>
      </c>
      <c r="F250" s="1">
        <f>AVERAGE(RealPrice!F238:F249)</f>
        <v>7.0676115261188763E-2</v>
      </c>
      <c r="G250" s="1">
        <f>AVERAGE(RealPrice!G238:G249)</f>
        <v>0.14903289353887919</v>
      </c>
      <c r="H250" s="1">
        <f>AVERAGE(RealPrice!H238:H249)</f>
        <v>5.9123292028200637E-2</v>
      </c>
      <c r="I250" s="1"/>
      <c r="J250" s="1"/>
      <c r="K250" s="1"/>
      <c r="L250" s="1"/>
      <c r="M250" s="1"/>
      <c r="N250" s="1"/>
      <c r="O250" s="1"/>
      <c r="P250" s="1"/>
    </row>
    <row r="251" spans="1:16" x14ac:dyDescent="0.2">
      <c r="A251">
        <f t="shared" si="2"/>
        <v>2010</v>
      </c>
      <c r="B251">
        <f t="shared" si="3"/>
        <v>10</v>
      </c>
      <c r="C251" s="1">
        <f>AVERAGE(RealPrice!C239:C250)</f>
        <v>6.1479885075821632E-2</v>
      </c>
      <c r="D251" s="1">
        <f>AVERAGE(RealPrice!D239:D250)</f>
        <v>5.8983136244861824E-2</v>
      </c>
      <c r="E251" s="1">
        <f>AVERAGE(RealPrice!E239:E250)</f>
        <v>5.2349319395889514E-2</v>
      </c>
      <c r="F251" s="1">
        <f>AVERAGE(RealPrice!F239:F250)</f>
        <v>7.0514127060446061E-2</v>
      </c>
      <c r="G251" s="1">
        <f>AVERAGE(RealPrice!G239:G250)</f>
        <v>0.14871810571096997</v>
      </c>
      <c r="H251" s="1">
        <f>AVERAGE(RealPrice!H239:H250)</f>
        <v>5.8983136244861824E-2</v>
      </c>
      <c r="I251" s="1"/>
      <c r="J251" s="1"/>
      <c r="K251" s="1"/>
      <c r="L251" s="1"/>
      <c r="M251" s="1"/>
      <c r="N251" s="1"/>
      <c r="O251" s="1"/>
      <c r="P251" s="1"/>
    </row>
    <row r="252" spans="1:16" x14ac:dyDescent="0.2">
      <c r="A252">
        <f t="shared" si="2"/>
        <v>2010</v>
      </c>
      <c r="B252">
        <f t="shared" si="3"/>
        <v>11</v>
      </c>
      <c r="C252" s="1">
        <f>AVERAGE(RealPrice!C240:C251)</f>
        <v>6.132665909371901E-2</v>
      </c>
      <c r="D252" s="1">
        <f>AVERAGE(RealPrice!D240:D251)</f>
        <v>5.8898791327299367E-2</v>
      </c>
      <c r="E252" s="1">
        <f>AVERAGE(RealPrice!E240:E251)</f>
        <v>5.221129100833987E-2</v>
      </c>
      <c r="F252" s="1">
        <f>AVERAGE(RealPrice!F240:F251)</f>
        <v>7.0350432529299747E-2</v>
      </c>
      <c r="G252" s="1">
        <f>AVERAGE(RealPrice!G240:G251)</f>
        <v>0.14838753303383215</v>
      </c>
      <c r="H252" s="1">
        <f>AVERAGE(RealPrice!H240:H251)</f>
        <v>5.8898791327299367E-2</v>
      </c>
      <c r="I252" s="1"/>
      <c r="J252" s="1"/>
      <c r="K252" s="1"/>
      <c r="L252" s="1"/>
      <c r="M252" s="1"/>
      <c r="N252" s="1"/>
      <c r="O252" s="1"/>
      <c r="P252" s="1"/>
    </row>
    <row r="253" spans="1:16" x14ac:dyDescent="0.2">
      <c r="A253">
        <f t="shared" si="2"/>
        <v>2010</v>
      </c>
      <c r="B253">
        <f t="shared" si="3"/>
        <v>12</v>
      </c>
      <c r="C253" s="1">
        <f>AVERAGE(RealPrice!C241:C252)</f>
        <v>6.1190319170765083E-2</v>
      </c>
      <c r="D253" s="1">
        <f>AVERAGE(RealPrice!D241:D252)</f>
        <v>5.8800173412516581E-2</v>
      </c>
      <c r="E253" s="1">
        <f>AVERAGE(RealPrice!E241:E252)</f>
        <v>5.2006582101293171E-2</v>
      </c>
      <c r="F253" s="1">
        <f>AVERAGE(RealPrice!F241:F252)</f>
        <v>7.0159366031444778E-2</v>
      </c>
      <c r="G253" s="1">
        <f>AVERAGE(RealPrice!G241:G252)</f>
        <v>0.14798559871909409</v>
      </c>
      <c r="H253" s="1">
        <f>AVERAGE(RealPrice!H241:H252)</f>
        <v>5.8800173412516581E-2</v>
      </c>
      <c r="I253" s="1"/>
      <c r="J253" s="1"/>
      <c r="K253" s="1"/>
      <c r="L253" s="1"/>
      <c r="M253" s="1"/>
      <c r="N253" s="1"/>
      <c r="O253" s="1"/>
      <c r="P253" s="1"/>
    </row>
    <row r="254" spans="1:16" x14ac:dyDescent="0.2">
      <c r="A254">
        <f t="shared" si="2"/>
        <v>2011</v>
      </c>
      <c r="B254">
        <f t="shared" si="3"/>
        <v>1</v>
      </c>
      <c r="C254" s="1">
        <f>AVERAGE(RealPrice!C242:C253)</f>
        <v>6.1060108422012017E-2</v>
      </c>
      <c r="D254" s="1">
        <f>AVERAGE(RealPrice!D242:D253)</f>
        <v>5.877087124355216E-2</v>
      </c>
      <c r="E254" s="1">
        <f>AVERAGE(RealPrice!E242:E253)</f>
        <v>5.1787050367175048E-2</v>
      </c>
      <c r="F254" s="1">
        <f>AVERAGE(RealPrice!F242:F253)</f>
        <v>6.9972707651219199E-2</v>
      </c>
      <c r="G254" s="1">
        <f>AVERAGE(RealPrice!G242:G253)</f>
        <v>0.1476909541090877</v>
      </c>
      <c r="H254" s="1">
        <f>AVERAGE(RealPrice!H242:H253)</f>
        <v>5.877087124355216E-2</v>
      </c>
      <c r="I254" s="1"/>
      <c r="J254" s="1"/>
      <c r="K254" s="1"/>
      <c r="L254" s="1"/>
      <c r="M254" s="1"/>
      <c r="N254" s="1"/>
      <c r="O254" s="1"/>
      <c r="P254" s="1"/>
    </row>
    <row r="255" spans="1:16" x14ac:dyDescent="0.2">
      <c r="A255">
        <f t="shared" si="2"/>
        <v>2011</v>
      </c>
      <c r="B255">
        <f t="shared" si="3"/>
        <v>2</v>
      </c>
      <c r="C255" s="1">
        <f>AVERAGE(RealPrice!C243:C254)</f>
        <v>6.0678943775099942E-2</v>
      </c>
      <c r="D255" s="1">
        <f>AVERAGE(RealPrice!D243:D254)</f>
        <v>5.8534838805731314E-2</v>
      </c>
      <c r="E255" s="1">
        <f>AVERAGE(RealPrice!E243:E254)</f>
        <v>5.1383404523577182E-2</v>
      </c>
      <c r="F255" s="1">
        <f>AVERAGE(RealPrice!F243:F254)</f>
        <v>6.9597986190036917E-2</v>
      </c>
      <c r="G255" s="1">
        <f>AVERAGE(RealPrice!G243:G254)</f>
        <v>0.14720641400331511</v>
      </c>
      <c r="H255" s="1">
        <f>AVERAGE(RealPrice!H243:H254)</f>
        <v>5.8534838805731314E-2</v>
      </c>
      <c r="I255" s="1"/>
      <c r="J255" s="1"/>
      <c r="K255" s="1"/>
      <c r="L255" s="1"/>
      <c r="M255" s="1"/>
      <c r="N255" s="1"/>
      <c r="O255" s="1"/>
      <c r="P255" s="1"/>
    </row>
    <row r="256" spans="1:16" x14ac:dyDescent="0.2">
      <c r="A256">
        <f t="shared" si="2"/>
        <v>2011</v>
      </c>
      <c r="B256">
        <f t="shared" si="3"/>
        <v>3</v>
      </c>
      <c r="C256" s="1">
        <f>AVERAGE(RealPrice!C244:C255)</f>
        <v>6.024483293186849E-2</v>
      </c>
      <c r="D256" s="1">
        <f>AVERAGE(RealPrice!D244:D255)</f>
        <v>5.8157829597094236E-2</v>
      </c>
      <c r="E256" s="1">
        <f>AVERAGE(RealPrice!E244:E255)</f>
        <v>5.1127802185165099E-2</v>
      </c>
      <c r="F256" s="1">
        <f>AVERAGE(RealPrice!F244:F255)</f>
        <v>6.9198770695468301E-2</v>
      </c>
      <c r="G256" s="1">
        <f>AVERAGE(RealPrice!G244:G255)</f>
        <v>0.14673993318236453</v>
      </c>
      <c r="H256" s="1">
        <f>AVERAGE(RealPrice!H244:H255)</f>
        <v>5.8157829597094236E-2</v>
      </c>
      <c r="I256" s="1"/>
      <c r="J256" s="1"/>
      <c r="K256" s="1"/>
      <c r="L256" s="1"/>
      <c r="M256" s="1"/>
      <c r="N256" s="1"/>
      <c r="O256" s="1"/>
      <c r="P256" s="1"/>
    </row>
    <row r="257" spans="1:16" x14ac:dyDescent="0.2">
      <c r="A257">
        <f t="shared" si="2"/>
        <v>2011</v>
      </c>
      <c r="B257">
        <f t="shared" si="3"/>
        <v>4</v>
      </c>
      <c r="C257" s="1">
        <f>AVERAGE(RealPrice!C245:C256)</f>
        <v>5.9805367429377455E-2</v>
      </c>
      <c r="D257" s="1">
        <f>AVERAGE(RealPrice!D245:D256)</f>
        <v>5.7681532251945548E-2</v>
      </c>
      <c r="E257" s="1">
        <f>AVERAGE(RealPrice!E245:E256)</f>
        <v>5.0979229026335664E-2</v>
      </c>
      <c r="F257" s="1">
        <f>AVERAGE(RealPrice!F245:F256)</f>
        <v>6.8794158691646137E-2</v>
      </c>
      <c r="G257" s="1">
        <f>AVERAGE(RealPrice!G245:G256)</f>
        <v>0.14623184339152417</v>
      </c>
      <c r="H257" s="1">
        <f>AVERAGE(RealPrice!H245:H256)</f>
        <v>5.7681532251945548E-2</v>
      </c>
      <c r="I257" s="1"/>
      <c r="J257" s="1"/>
      <c r="K257" s="1"/>
      <c r="L257" s="1"/>
      <c r="M257" s="1"/>
      <c r="N257" s="1"/>
      <c r="O257" s="1"/>
      <c r="P257" s="1"/>
    </row>
    <row r="258" spans="1:16" x14ac:dyDescent="0.2">
      <c r="A258">
        <f t="shared" si="2"/>
        <v>2011</v>
      </c>
      <c r="B258">
        <f t="shared" si="3"/>
        <v>5</v>
      </c>
      <c r="C258" s="1">
        <f>AVERAGE(RealPrice!C246:C257)</f>
        <v>5.9418287710195555E-2</v>
      </c>
      <c r="D258" s="1">
        <f>AVERAGE(RealPrice!D246:D257)</f>
        <v>5.7298059351691459E-2</v>
      </c>
      <c r="E258" s="1">
        <f>AVERAGE(RealPrice!E246:E257)</f>
        <v>5.0830881717957167E-2</v>
      </c>
      <c r="F258" s="1">
        <f>AVERAGE(RealPrice!F246:F257)</f>
        <v>6.8336261134750137E-2</v>
      </c>
      <c r="G258" s="1">
        <f>AVERAGE(RealPrice!G246:G257)</f>
        <v>0.14563205160613932</v>
      </c>
      <c r="H258" s="1">
        <f>AVERAGE(RealPrice!H246:H257)</f>
        <v>5.7298059351691459E-2</v>
      </c>
      <c r="I258" s="1"/>
      <c r="J258" s="1"/>
      <c r="K258" s="1"/>
      <c r="L258" s="1"/>
      <c r="M258" s="1"/>
      <c r="N258" s="1"/>
      <c r="O258" s="1"/>
      <c r="P258" s="1"/>
    </row>
    <row r="259" spans="1:16" x14ac:dyDescent="0.2">
      <c r="A259">
        <f t="shared" si="2"/>
        <v>2011</v>
      </c>
      <c r="B259">
        <f t="shared" si="3"/>
        <v>6</v>
      </c>
      <c r="C259" s="1">
        <f>AVERAGE(RealPrice!C247:C258)</f>
        <v>5.892596339394976E-2</v>
      </c>
      <c r="D259" s="1">
        <f>AVERAGE(RealPrice!D247:D258)</f>
        <v>5.6791522912822488E-2</v>
      </c>
      <c r="E259" s="1">
        <f>AVERAGE(RealPrice!E247:E258)</f>
        <v>5.0603039195595119E-2</v>
      </c>
      <c r="F259" s="1">
        <f>AVERAGE(RealPrice!F247:F258)</f>
        <v>6.7858192373960693E-2</v>
      </c>
      <c r="G259" s="1">
        <f>AVERAGE(RealPrice!G247:G258)</f>
        <v>0.14485602607728057</v>
      </c>
      <c r="H259" s="1">
        <f>AVERAGE(RealPrice!H247:H258)</f>
        <v>5.6791522912822488E-2</v>
      </c>
      <c r="I259" s="1"/>
      <c r="J259" s="1"/>
      <c r="K259" s="1"/>
      <c r="L259" s="1"/>
      <c r="M259" s="1"/>
      <c r="N259" s="1"/>
      <c r="O259" s="1"/>
      <c r="P259" s="1"/>
    </row>
    <row r="260" spans="1:16" x14ac:dyDescent="0.2">
      <c r="A260">
        <f t="shared" si="2"/>
        <v>2011</v>
      </c>
      <c r="B260">
        <f t="shared" si="3"/>
        <v>7</v>
      </c>
      <c r="C260" s="1">
        <f>AVERAGE(RealPrice!C248:C259)</f>
        <v>5.8535801962728569E-2</v>
      </c>
      <c r="D260" s="1">
        <f>AVERAGE(RealPrice!D248:D259)</f>
        <v>5.6363949564971379E-2</v>
      </c>
      <c r="E260" s="1">
        <f>AVERAGE(RealPrice!E248:E259)</f>
        <v>5.0323349851428258E-2</v>
      </c>
      <c r="F260" s="1">
        <f>AVERAGE(RealPrice!F248:F259)</f>
        <v>6.7380645997227137E-2</v>
      </c>
      <c r="G260" s="1">
        <f>AVERAGE(RealPrice!G248:G259)</f>
        <v>0.14425929244158123</v>
      </c>
      <c r="H260" s="1">
        <f>AVERAGE(RealPrice!H248:H259)</f>
        <v>5.6363949564971379E-2</v>
      </c>
      <c r="I260" s="1"/>
      <c r="J260" s="1"/>
      <c r="K260" s="1"/>
      <c r="L260" s="1"/>
      <c r="M260" s="1"/>
      <c r="N260" s="1"/>
      <c r="O260" s="1"/>
      <c r="P260" s="1"/>
    </row>
    <row r="261" spans="1:16" x14ac:dyDescent="0.2">
      <c r="A261">
        <f t="shared" si="2"/>
        <v>2011</v>
      </c>
      <c r="B261">
        <f t="shared" si="3"/>
        <v>8</v>
      </c>
      <c r="C261" s="1">
        <f>AVERAGE(RealPrice!C249:C260)</f>
        <v>5.8105472490849901E-2</v>
      </c>
      <c r="D261" s="1">
        <f>AVERAGE(RealPrice!D249:D260)</f>
        <v>5.5897359483610916E-2</v>
      </c>
      <c r="E261" s="1">
        <f>AVERAGE(RealPrice!E249:E260)</f>
        <v>4.98730867262571E-2</v>
      </c>
      <c r="F261" s="1">
        <f>AVERAGE(RealPrice!F249:F260)</f>
        <v>6.6901240531974146E-2</v>
      </c>
      <c r="G261" s="1">
        <f>AVERAGE(RealPrice!G249:G260)</f>
        <v>0.14375370221862557</v>
      </c>
      <c r="H261" s="1">
        <f>AVERAGE(RealPrice!H249:H260)</f>
        <v>5.5897359483610916E-2</v>
      </c>
      <c r="I261" s="1"/>
      <c r="J261" s="1"/>
      <c r="K261" s="1"/>
      <c r="L261" s="1"/>
      <c r="M261" s="1"/>
      <c r="N261" s="1"/>
      <c r="O261" s="1"/>
      <c r="P261" s="1"/>
    </row>
    <row r="262" spans="1:16" x14ac:dyDescent="0.2">
      <c r="A262">
        <f t="shared" si="2"/>
        <v>2011</v>
      </c>
      <c r="B262">
        <f t="shared" si="3"/>
        <v>9</v>
      </c>
      <c r="C262" s="1">
        <f>AVERAGE(RealPrice!C250:C261)</f>
        <v>5.76900812354815E-2</v>
      </c>
      <c r="D262" s="1">
        <f>AVERAGE(RealPrice!D250:D261)</f>
        <v>5.5449193944083937E-2</v>
      </c>
      <c r="E262" s="1">
        <f>AVERAGE(RealPrice!E250:E261)</f>
        <v>4.9517020784259985E-2</v>
      </c>
      <c r="F262" s="1">
        <f>AVERAGE(RealPrice!F250:F261)</f>
        <v>6.6413325460964692E-2</v>
      </c>
      <c r="G262" s="1">
        <f>AVERAGE(RealPrice!G250:G261)</f>
        <v>0.1429291140099091</v>
      </c>
      <c r="H262" s="1">
        <f>AVERAGE(RealPrice!H250:H261)</f>
        <v>5.5449193944083937E-2</v>
      </c>
      <c r="I262" s="1"/>
      <c r="J262" s="1"/>
      <c r="K262" s="1"/>
      <c r="L262" s="1"/>
      <c r="M262" s="1"/>
      <c r="N262" s="1"/>
      <c r="O262" s="1"/>
      <c r="P262" s="1"/>
    </row>
    <row r="263" spans="1:16" x14ac:dyDescent="0.2">
      <c r="A263">
        <f t="shared" si="2"/>
        <v>2011</v>
      </c>
      <c r="B263">
        <f t="shared" si="3"/>
        <v>10</v>
      </c>
      <c r="C263" s="1">
        <f>AVERAGE(RealPrice!C251:C262)</f>
        <v>5.7232404457911147E-2</v>
      </c>
      <c r="D263" s="1">
        <f>AVERAGE(RealPrice!D251:D262)</f>
        <v>5.4977188357960151E-2</v>
      </c>
      <c r="E263" s="1">
        <f>AVERAGE(RealPrice!E251:E262)</f>
        <v>4.9047429908564345E-2</v>
      </c>
      <c r="F263" s="1">
        <f>AVERAGE(RealPrice!F251:F262)</f>
        <v>6.5925811712276947E-2</v>
      </c>
      <c r="G263" s="1">
        <f>AVERAGE(RealPrice!G251:G262)</f>
        <v>0.14229664401102715</v>
      </c>
      <c r="H263" s="1">
        <f>AVERAGE(RealPrice!H251:H262)</f>
        <v>5.4977188357960151E-2</v>
      </c>
      <c r="I263" s="1"/>
      <c r="J263" s="1"/>
      <c r="K263" s="1"/>
      <c r="L263" s="1"/>
      <c r="M263" s="1"/>
      <c r="N263" s="1"/>
      <c r="O263" s="1"/>
      <c r="P263" s="1"/>
    </row>
    <row r="264" spans="1:16" x14ac:dyDescent="0.2">
      <c r="A264">
        <f t="shared" si="2"/>
        <v>2011</v>
      </c>
      <c r="B264">
        <f t="shared" si="3"/>
        <v>11</v>
      </c>
      <c r="C264" s="1">
        <f>AVERAGE(RealPrice!C252:C263)</f>
        <v>5.6821530398248027E-2</v>
      </c>
      <c r="D264" s="1">
        <f>AVERAGE(RealPrice!D252:D263)</f>
        <v>5.4554489396301059E-2</v>
      </c>
      <c r="E264" s="1">
        <f>AVERAGE(RealPrice!E252:E263)</f>
        <v>4.8641367097732625E-2</v>
      </c>
      <c r="F264" s="1">
        <f>AVERAGE(RealPrice!F252:F263)</f>
        <v>6.5453879456661007E-2</v>
      </c>
      <c r="G264" s="1">
        <f>AVERAGE(RealPrice!G252:G263)</f>
        <v>0.14158409303504113</v>
      </c>
      <c r="H264" s="1">
        <f>AVERAGE(RealPrice!H252:H263)</f>
        <v>5.4554489396301059E-2</v>
      </c>
      <c r="I264" s="1"/>
      <c r="J264" s="1"/>
      <c r="K264" s="1"/>
      <c r="L264" s="1"/>
      <c r="M264" s="1"/>
      <c r="N264" s="1"/>
      <c r="O264" s="1"/>
      <c r="P264" s="1"/>
    </row>
    <row r="265" spans="1:16" x14ac:dyDescent="0.2">
      <c r="A265">
        <f t="shared" si="2"/>
        <v>2011</v>
      </c>
      <c r="B265">
        <f t="shared" si="3"/>
        <v>12</v>
      </c>
      <c r="C265" s="1">
        <f>AVERAGE(RealPrice!C253:C264)</f>
        <v>5.6445318672453247E-2</v>
      </c>
      <c r="D265" s="1">
        <f>AVERAGE(RealPrice!D253:D264)</f>
        <v>5.4144967702179476E-2</v>
      </c>
      <c r="E265" s="1">
        <f>AVERAGE(RealPrice!E253:E264)</f>
        <v>4.8374668993068637E-2</v>
      </c>
      <c r="F265" s="1">
        <f>AVERAGE(RealPrice!F253:F264)</f>
        <v>6.5070539248350601E-2</v>
      </c>
      <c r="G265" s="1">
        <f>AVERAGE(RealPrice!G253:G264)</f>
        <v>0.14098709754652705</v>
      </c>
      <c r="H265" s="1">
        <f>AVERAGE(RealPrice!H253:H264)</f>
        <v>5.4144967702179476E-2</v>
      </c>
      <c r="I265" s="1"/>
      <c r="J265" s="1"/>
      <c r="K265" s="1"/>
      <c r="L265" s="1"/>
      <c r="M265" s="1"/>
      <c r="N265" s="1"/>
      <c r="O265" s="1"/>
      <c r="P265" s="1"/>
    </row>
    <row r="266" spans="1:16" x14ac:dyDescent="0.2">
      <c r="A266">
        <f t="shared" si="2"/>
        <v>2012</v>
      </c>
      <c r="B266">
        <f t="shared" si="3"/>
        <v>1</v>
      </c>
      <c r="C266" s="1">
        <f>AVERAGE(RealPrice!C254:C265)</f>
        <v>5.6043094214808575E-2</v>
      </c>
      <c r="D266" s="1">
        <f>AVERAGE(RealPrice!D254:D265)</f>
        <v>5.3719175462381731E-2</v>
      </c>
      <c r="E266" s="1">
        <f>AVERAGE(RealPrice!E254:E265)</f>
        <v>4.8053874626286464E-2</v>
      </c>
      <c r="F266" s="1">
        <f>AVERAGE(RealPrice!F254:F265)</f>
        <v>6.4665914935889246E-2</v>
      </c>
      <c r="G266" s="1">
        <f>AVERAGE(RealPrice!G254:G265)</f>
        <v>0.14041205326847242</v>
      </c>
      <c r="H266" s="1">
        <f>AVERAGE(RealPrice!H254:H265)</f>
        <v>5.3719175462381731E-2</v>
      </c>
      <c r="I266" s="1"/>
      <c r="J266" s="1"/>
      <c r="K266" s="1"/>
      <c r="L266" s="1"/>
      <c r="M266" s="1"/>
      <c r="N266" s="1"/>
      <c r="O266" s="1"/>
      <c r="P266" s="1"/>
    </row>
    <row r="267" spans="1:16" x14ac:dyDescent="0.2">
      <c r="A267">
        <f t="shared" si="2"/>
        <v>2012</v>
      </c>
      <c r="B267">
        <f t="shared" si="3"/>
        <v>2</v>
      </c>
      <c r="C267" s="1">
        <f>AVERAGE(RealPrice!C255:C266)</f>
        <v>5.5926943489320119E-2</v>
      </c>
      <c r="D267" s="1">
        <f>AVERAGE(RealPrice!D255:D266)</f>
        <v>5.3574159855429286E-2</v>
      </c>
      <c r="E267" s="1">
        <f>AVERAGE(RealPrice!E255:E266)</f>
        <v>4.7962362943101966E-2</v>
      </c>
      <c r="F267" s="1">
        <f>AVERAGE(RealPrice!F255:F266)</f>
        <v>6.4511672669776171E-2</v>
      </c>
      <c r="G267" s="1">
        <f>AVERAGE(RealPrice!G255:G266)</f>
        <v>0.1401545430096138</v>
      </c>
      <c r="H267" s="1">
        <f>AVERAGE(RealPrice!H255:H266)</f>
        <v>5.3574159855429286E-2</v>
      </c>
      <c r="I267" s="1"/>
      <c r="J267" s="1"/>
      <c r="K267" s="1"/>
      <c r="L267" s="1"/>
      <c r="M267" s="1"/>
      <c r="N267" s="1"/>
      <c r="O267" s="1"/>
      <c r="P267" s="1"/>
    </row>
    <row r="268" spans="1:16" x14ac:dyDescent="0.2">
      <c r="A268">
        <f t="shared" si="2"/>
        <v>2012</v>
      </c>
      <c r="B268">
        <f t="shared" si="3"/>
        <v>3</v>
      </c>
      <c r="C268" s="1">
        <f>AVERAGE(RealPrice!C256:C267)</f>
        <v>5.5846335468187513E-2</v>
      </c>
      <c r="D268" s="1">
        <f>AVERAGE(RealPrice!D256:D267)</f>
        <v>5.3426037058864922E-2</v>
      </c>
      <c r="E268" s="1">
        <f>AVERAGE(RealPrice!E256:E267)</f>
        <v>4.7695132518943133E-2</v>
      </c>
      <c r="F268" s="1">
        <f>AVERAGE(RealPrice!F256:F267)</f>
        <v>6.4385526490583211E-2</v>
      </c>
      <c r="G268" s="1">
        <f>AVERAGE(RealPrice!G256:G267)</f>
        <v>0.14012686956375292</v>
      </c>
      <c r="H268" s="1">
        <f>AVERAGE(RealPrice!H256:H267)</f>
        <v>5.3426037058864922E-2</v>
      </c>
      <c r="I268" s="1"/>
      <c r="J268" s="1"/>
      <c r="K268" s="1"/>
      <c r="L268" s="1"/>
      <c r="M268" s="1"/>
      <c r="N268" s="1"/>
      <c r="O268" s="1"/>
      <c r="P268" s="1"/>
    </row>
    <row r="269" spans="1:16" x14ac:dyDescent="0.2">
      <c r="A269">
        <f t="shared" si="2"/>
        <v>2012</v>
      </c>
      <c r="B269">
        <f t="shared" si="3"/>
        <v>4</v>
      </c>
      <c r="C269" s="1">
        <f>AVERAGE(RealPrice!C257:C268)</f>
        <v>5.572433126651604E-2</v>
      </c>
      <c r="D269" s="1">
        <f>AVERAGE(RealPrice!D257:D268)</f>
        <v>5.3314617183466119E-2</v>
      </c>
      <c r="E269" s="1">
        <f>AVERAGE(RealPrice!E257:E268)</f>
        <v>4.7452843160131118E-2</v>
      </c>
      <c r="F269" s="1">
        <f>AVERAGE(RealPrice!F257:F268)</f>
        <v>6.4248634613192648E-2</v>
      </c>
      <c r="G269" s="1">
        <f>AVERAGE(RealPrice!G257:G268)</f>
        <v>0.13982276209587166</v>
      </c>
      <c r="H269" s="1">
        <f>AVERAGE(RealPrice!H257:H268)</f>
        <v>5.3314617183466119E-2</v>
      </c>
      <c r="I269" s="1"/>
      <c r="J269" s="1"/>
      <c r="K269" s="1"/>
      <c r="L269" s="1"/>
      <c r="M269" s="1"/>
      <c r="N269" s="1"/>
      <c r="O269" s="1"/>
      <c r="P269" s="1"/>
    </row>
    <row r="270" spans="1:16" x14ac:dyDescent="0.2">
      <c r="A270">
        <f t="shared" si="2"/>
        <v>2012</v>
      </c>
      <c r="B270">
        <f t="shared" si="3"/>
        <v>5</v>
      </c>
      <c r="C270" s="1">
        <f>AVERAGE(RealPrice!C258:C269)</f>
        <v>5.5547512782943322E-2</v>
      </c>
      <c r="D270" s="1">
        <f>AVERAGE(RealPrice!D258:D269)</f>
        <v>5.3117252462761638E-2</v>
      </c>
      <c r="E270" s="1">
        <f>AVERAGE(RealPrice!E258:E269)</f>
        <v>4.7180541521373381E-2</v>
      </c>
      <c r="F270" s="1">
        <f>AVERAGE(RealPrice!F258:F269)</f>
        <v>6.4125500401686228E-2</v>
      </c>
      <c r="G270" s="1">
        <f>AVERAGE(RealPrice!G258:G269)</f>
        <v>0.1394751408714732</v>
      </c>
      <c r="H270" s="1">
        <f>AVERAGE(RealPrice!H258:H269)</f>
        <v>5.3117252462761638E-2</v>
      </c>
      <c r="I270" s="1"/>
      <c r="J270" s="1"/>
      <c r="K270" s="1"/>
      <c r="L270" s="1"/>
      <c r="M270" s="1"/>
      <c r="N270" s="1"/>
      <c r="O270" s="1"/>
      <c r="P270" s="1"/>
    </row>
    <row r="271" spans="1:16" x14ac:dyDescent="0.2">
      <c r="A271">
        <f t="shared" si="2"/>
        <v>2012</v>
      </c>
      <c r="B271">
        <f t="shared" si="3"/>
        <v>6</v>
      </c>
      <c r="C271" s="1">
        <f>AVERAGE(RealPrice!C259:C270)</f>
        <v>5.5534750445910878E-2</v>
      </c>
      <c r="D271" s="1">
        <f>AVERAGE(RealPrice!D259:D270)</f>
        <v>5.3056378517054366E-2</v>
      </c>
      <c r="E271" s="1">
        <f>AVERAGE(RealPrice!E259:E270)</f>
        <v>4.7113433267528766E-2</v>
      </c>
      <c r="F271" s="1">
        <f>AVERAGE(RealPrice!F259:F270)</f>
        <v>6.4048482526981268E-2</v>
      </c>
      <c r="G271" s="1">
        <f>AVERAGE(RealPrice!G259:G270)</f>
        <v>0.13928096731421649</v>
      </c>
      <c r="H271" s="1">
        <f>AVERAGE(RealPrice!H259:H270)</f>
        <v>5.3056378517054366E-2</v>
      </c>
      <c r="I271" s="1"/>
      <c r="J271" s="1"/>
      <c r="K271" s="1"/>
      <c r="L271" s="1"/>
      <c r="M271" s="1"/>
      <c r="N271" s="1"/>
      <c r="O271" s="1"/>
      <c r="P271" s="1"/>
    </row>
    <row r="272" spans="1:16" x14ac:dyDescent="0.2">
      <c r="A272">
        <f t="shared" si="2"/>
        <v>2012</v>
      </c>
      <c r="B272">
        <f t="shared" si="3"/>
        <v>7</v>
      </c>
      <c r="C272" s="1">
        <f>AVERAGE(RealPrice!C260:C271)</f>
        <v>5.5451022008956734E-2</v>
      </c>
      <c r="D272" s="1">
        <f>AVERAGE(RealPrice!D260:D271)</f>
        <v>5.2968710610226184E-2</v>
      </c>
      <c r="E272" s="1">
        <f>AVERAGE(RealPrice!E260:E271)</f>
        <v>4.6960020666792494E-2</v>
      </c>
      <c r="F272" s="1">
        <f>AVERAGE(RealPrice!F260:F271)</f>
        <v>6.3964390929966808E-2</v>
      </c>
      <c r="G272" s="1">
        <f>AVERAGE(RealPrice!G260:G271)</f>
        <v>0.13889782224644368</v>
      </c>
      <c r="H272" s="1">
        <f>AVERAGE(RealPrice!H260:H271)</f>
        <v>5.2968710610226184E-2</v>
      </c>
      <c r="I272" s="1"/>
      <c r="J272" s="1"/>
      <c r="K272" s="1"/>
      <c r="L272" s="1"/>
      <c r="M272" s="1"/>
      <c r="N272" s="1"/>
      <c r="O272" s="1"/>
      <c r="P272" s="1"/>
    </row>
    <row r="273" spans="1:16" x14ac:dyDescent="0.2">
      <c r="A273">
        <f t="shared" si="2"/>
        <v>2012</v>
      </c>
      <c r="B273">
        <f t="shared" si="3"/>
        <v>8</v>
      </c>
      <c r="C273" s="1">
        <f>AVERAGE(RealPrice!C261:C272)</f>
        <v>5.5407115206258288E-2</v>
      </c>
      <c r="D273" s="1">
        <f>AVERAGE(RealPrice!D261:D272)</f>
        <v>5.2938913109022163E-2</v>
      </c>
      <c r="E273" s="1">
        <f>AVERAGE(RealPrice!E261:E272)</f>
        <v>4.6847760126264099E-2</v>
      </c>
      <c r="F273" s="1">
        <f>AVERAGE(RealPrice!F261:F272)</f>
        <v>6.3897884145556236E-2</v>
      </c>
      <c r="G273" s="1">
        <f>AVERAGE(RealPrice!G261:G272)</f>
        <v>0.13858209056033441</v>
      </c>
      <c r="H273" s="1">
        <f>AVERAGE(RealPrice!H261:H272)</f>
        <v>5.2938913109022163E-2</v>
      </c>
      <c r="I273" s="1"/>
      <c r="J273" s="1"/>
      <c r="K273" s="1"/>
      <c r="L273" s="1"/>
      <c r="M273" s="1"/>
      <c r="N273" s="1"/>
      <c r="O273" s="1"/>
      <c r="P273" s="1"/>
    </row>
    <row r="274" spans="1:16" x14ac:dyDescent="0.2">
      <c r="A274">
        <f t="shared" ref="A274:A337" si="4">A262+1</f>
        <v>2012</v>
      </c>
      <c r="B274">
        <f t="shared" ref="B274:B337" si="5">B262</f>
        <v>9</v>
      </c>
      <c r="C274" s="1">
        <f>AVERAGE(RealPrice!C262:C273)</f>
        <v>5.5381312326330895E-2</v>
      </c>
      <c r="D274" s="1">
        <f>AVERAGE(RealPrice!D262:D273)</f>
        <v>5.2937646732795107E-2</v>
      </c>
      <c r="E274" s="1">
        <f>AVERAGE(RealPrice!E262:E273)</f>
        <v>4.6691798321540419E-2</v>
      </c>
      <c r="F274" s="1">
        <f>AVERAGE(RealPrice!F262:F273)</f>
        <v>6.3812770843188357E-2</v>
      </c>
      <c r="G274" s="1">
        <f>AVERAGE(RealPrice!G262:G273)</f>
        <v>0.13863033300151131</v>
      </c>
      <c r="H274" s="1">
        <f>AVERAGE(RealPrice!H262:H273)</f>
        <v>5.2937646732795107E-2</v>
      </c>
      <c r="I274" s="1"/>
      <c r="J274" s="1"/>
      <c r="K274" s="1"/>
      <c r="L274" s="1"/>
      <c r="M274" s="1"/>
      <c r="N274" s="1"/>
      <c r="O274" s="1"/>
      <c r="P274" s="1"/>
    </row>
    <row r="275" spans="1:16" x14ac:dyDescent="0.2">
      <c r="A275">
        <f t="shared" si="4"/>
        <v>2012</v>
      </c>
      <c r="B275">
        <f t="shared" si="5"/>
        <v>10</v>
      </c>
      <c r="C275" s="1">
        <f>AVERAGE(RealPrice!C263:C274)</f>
        <v>5.5291448040227974E-2</v>
      </c>
      <c r="D275" s="1">
        <f>AVERAGE(RealPrice!D263:D274)</f>
        <v>5.2831959878858838E-2</v>
      </c>
      <c r="E275" s="1">
        <f>AVERAGE(RealPrice!E263:E274)</f>
        <v>4.6487972101243759E-2</v>
      </c>
      <c r="F275" s="1">
        <f>AVERAGE(RealPrice!F263:F274)</f>
        <v>6.3715683455343244E-2</v>
      </c>
      <c r="G275" s="1">
        <f>AVERAGE(RealPrice!G263:G274)</f>
        <v>0.13835647529020254</v>
      </c>
      <c r="H275" s="1">
        <f>AVERAGE(RealPrice!H263:H274)</f>
        <v>5.2831959878858838E-2</v>
      </c>
      <c r="I275" s="1"/>
      <c r="J275" s="1"/>
      <c r="K275" s="1"/>
      <c r="L275" s="1"/>
      <c r="M275" s="1"/>
      <c r="N275" s="1"/>
      <c r="O275" s="1"/>
      <c r="P275" s="1"/>
    </row>
    <row r="276" spans="1:16" x14ac:dyDescent="0.2">
      <c r="A276">
        <f t="shared" si="4"/>
        <v>2012</v>
      </c>
      <c r="B276">
        <f t="shared" si="5"/>
        <v>11</v>
      </c>
      <c r="C276" s="1">
        <f>AVERAGE(RealPrice!C264:C275)</f>
        <v>5.5192384984685122E-2</v>
      </c>
      <c r="D276" s="1">
        <f>AVERAGE(RealPrice!D264:D275)</f>
        <v>5.2693538540897887E-2</v>
      </c>
      <c r="E276" s="1">
        <f>AVERAGE(RealPrice!E264:E275)</f>
        <v>4.6355204245698368E-2</v>
      </c>
      <c r="F276" s="1">
        <f>AVERAGE(RealPrice!F264:F275)</f>
        <v>6.361142529384646E-2</v>
      </c>
      <c r="G276" s="1">
        <f>AVERAGE(RealPrice!G264:G275)</f>
        <v>0.13826876256496784</v>
      </c>
      <c r="H276" s="1">
        <f>AVERAGE(RealPrice!H264:H275)</f>
        <v>5.2693538540897887E-2</v>
      </c>
      <c r="I276" s="1"/>
      <c r="J276" s="1"/>
      <c r="K276" s="1"/>
      <c r="L276" s="1"/>
      <c r="M276" s="1"/>
      <c r="N276" s="1"/>
      <c r="O276" s="1"/>
      <c r="P276" s="1"/>
    </row>
    <row r="277" spans="1:16" x14ac:dyDescent="0.2">
      <c r="A277">
        <f t="shared" si="4"/>
        <v>2012</v>
      </c>
      <c r="B277">
        <f t="shared" si="5"/>
        <v>12</v>
      </c>
      <c r="C277" s="1">
        <f>AVERAGE(RealPrice!C265:C276)</f>
        <v>5.5091471201075499E-2</v>
      </c>
      <c r="D277" s="1">
        <f>AVERAGE(RealPrice!D265:D276)</f>
        <v>5.2594054243229056E-2</v>
      </c>
      <c r="E277" s="1">
        <f>AVERAGE(RealPrice!E265:E276)</f>
        <v>4.6251238055402238E-2</v>
      </c>
      <c r="F277" s="1">
        <f>AVERAGE(RealPrice!F265:F276)</f>
        <v>6.3495277209106138E-2</v>
      </c>
      <c r="G277" s="1">
        <f>AVERAGE(RealPrice!G265:G276)</f>
        <v>0.13811166697579769</v>
      </c>
      <c r="H277" s="1">
        <f>AVERAGE(RealPrice!H265:H276)</f>
        <v>5.2594054243229056E-2</v>
      </c>
      <c r="I277" s="1"/>
      <c r="J277" s="1"/>
      <c r="K277" s="1"/>
      <c r="L277" s="1"/>
      <c r="M277" s="1"/>
      <c r="N277" s="1"/>
      <c r="O277" s="1"/>
      <c r="P277" s="1"/>
    </row>
    <row r="278" spans="1:16" x14ac:dyDescent="0.2">
      <c r="A278">
        <f t="shared" si="4"/>
        <v>2013</v>
      </c>
      <c r="B278">
        <f t="shared" si="5"/>
        <v>1</v>
      </c>
      <c r="C278" s="1">
        <f>AVERAGE(RealPrice!C266:C277)</f>
        <v>5.4997548124898515E-2</v>
      </c>
      <c r="D278" s="1">
        <f>AVERAGE(RealPrice!D266:D277)</f>
        <v>5.2451899004650172E-2</v>
      </c>
      <c r="E278" s="1">
        <f>AVERAGE(RealPrice!E266:E277)</f>
        <v>4.6008078596204295E-2</v>
      </c>
      <c r="F278" s="1">
        <f>AVERAGE(RealPrice!F266:F277)</f>
        <v>6.3404834480005487E-2</v>
      </c>
      <c r="G278" s="1">
        <f>AVERAGE(RealPrice!G266:G277)</f>
        <v>0.13800025791852988</v>
      </c>
      <c r="H278" s="1">
        <f>AVERAGE(RealPrice!H266:H277)</f>
        <v>5.2451899004650172E-2</v>
      </c>
      <c r="I278" s="1"/>
      <c r="J278" s="1"/>
      <c r="K278" s="1"/>
      <c r="L278" s="1"/>
      <c r="M278" s="1"/>
      <c r="N278" s="1"/>
      <c r="O278" s="1"/>
      <c r="P278" s="1"/>
    </row>
    <row r="279" spans="1:16" x14ac:dyDescent="0.2">
      <c r="A279">
        <f t="shared" si="4"/>
        <v>2013</v>
      </c>
      <c r="B279">
        <f t="shared" si="5"/>
        <v>2</v>
      </c>
      <c r="C279" s="1">
        <f>AVERAGE(RealPrice!C267:C278)</f>
        <v>5.4719871181506785E-2</v>
      </c>
      <c r="D279" s="1">
        <f>AVERAGE(RealPrice!D267:D278)</f>
        <v>5.2139344973441672E-2</v>
      </c>
      <c r="E279" s="1">
        <f>AVERAGE(RealPrice!E267:E278)</f>
        <v>4.5938150977619975E-2</v>
      </c>
      <c r="F279" s="1">
        <f>AVERAGE(RealPrice!F267:F278)</f>
        <v>6.3115353645770908E-2</v>
      </c>
      <c r="G279" s="1">
        <f>AVERAGE(RealPrice!G267:G278)</f>
        <v>0.13753589401765104</v>
      </c>
      <c r="H279" s="1">
        <f>AVERAGE(RealPrice!H267:H278)</f>
        <v>5.2139344973441672E-2</v>
      </c>
      <c r="I279" s="1"/>
      <c r="J279" s="1"/>
      <c r="K279" s="1"/>
      <c r="L279" s="1"/>
      <c r="M279" s="1"/>
      <c r="N279" s="1"/>
      <c r="O279" s="1"/>
      <c r="P279" s="1"/>
    </row>
    <row r="280" spans="1:16" x14ac:dyDescent="0.2">
      <c r="A280">
        <f t="shared" si="4"/>
        <v>2013</v>
      </c>
      <c r="B280">
        <f t="shared" si="5"/>
        <v>3</v>
      </c>
      <c r="C280" s="1">
        <f>AVERAGE(RealPrice!C268:C279)</f>
        <v>5.4432270437423901E-2</v>
      </c>
      <c r="D280" s="1">
        <f>AVERAGE(RealPrice!D268:D279)</f>
        <v>5.1891302213725822E-2</v>
      </c>
      <c r="E280" s="1">
        <f>AVERAGE(RealPrice!E268:E279)</f>
        <v>4.572415154870204E-2</v>
      </c>
      <c r="F280" s="1">
        <f>AVERAGE(RealPrice!F268:F279)</f>
        <v>6.2812812165599516E-2</v>
      </c>
      <c r="G280" s="1">
        <f>AVERAGE(RealPrice!G268:G279)</f>
        <v>0.13681544752318356</v>
      </c>
      <c r="H280" s="1">
        <f>AVERAGE(RealPrice!H268:H279)</f>
        <v>5.1891302213725822E-2</v>
      </c>
      <c r="I280" s="1"/>
      <c r="J280" s="1"/>
      <c r="K280" s="1"/>
      <c r="L280" s="1"/>
      <c r="M280" s="1"/>
      <c r="N280" s="1"/>
      <c r="O280" s="1"/>
      <c r="P280" s="1"/>
    </row>
    <row r="281" spans="1:16" x14ac:dyDescent="0.2">
      <c r="A281">
        <f t="shared" si="4"/>
        <v>2013</v>
      </c>
      <c r="B281">
        <f t="shared" si="5"/>
        <v>4</v>
      </c>
      <c r="C281" s="1">
        <f>AVERAGE(RealPrice!C269:C280)</f>
        <v>5.423371852272002E-2</v>
      </c>
      <c r="D281" s="1">
        <f>AVERAGE(RealPrice!D269:D280)</f>
        <v>5.1671308032465189E-2</v>
      </c>
      <c r="E281" s="1">
        <f>AVERAGE(RealPrice!E269:E280)</f>
        <v>4.5472535845380892E-2</v>
      </c>
      <c r="F281" s="1">
        <f>AVERAGE(RealPrice!F269:F280)</f>
        <v>6.2524910148655563E-2</v>
      </c>
      <c r="G281" s="1">
        <f>AVERAGE(RealPrice!G269:G280)</f>
        <v>0.13662016899944182</v>
      </c>
      <c r="H281" s="1">
        <f>AVERAGE(RealPrice!H269:H280)</f>
        <v>5.1671308032465189E-2</v>
      </c>
      <c r="I281" s="1"/>
      <c r="J281" s="1"/>
      <c r="K281" s="1"/>
      <c r="L281" s="1"/>
      <c r="M281" s="1"/>
      <c r="N281" s="1"/>
      <c r="O281" s="1"/>
      <c r="P281" s="1"/>
    </row>
    <row r="282" spans="1:16" x14ac:dyDescent="0.2">
      <c r="A282">
        <f t="shared" si="4"/>
        <v>2013</v>
      </c>
      <c r="B282">
        <f t="shared" si="5"/>
        <v>5</v>
      </c>
      <c r="C282" s="1">
        <f>AVERAGE(RealPrice!C270:C281)</f>
        <v>5.412280862550764E-2</v>
      </c>
      <c r="D282" s="1">
        <f>AVERAGE(RealPrice!D270:D281)</f>
        <v>5.1515547201007317E-2</v>
      </c>
      <c r="E282" s="1">
        <f>AVERAGE(RealPrice!E270:E281)</f>
        <v>4.5357259261694795E-2</v>
      </c>
      <c r="F282" s="1">
        <f>AVERAGE(RealPrice!F270:F281)</f>
        <v>6.2272100882224207E-2</v>
      </c>
      <c r="G282" s="1">
        <f>AVERAGE(RealPrice!G270:G281)</f>
        <v>0.13633553959988381</v>
      </c>
      <c r="H282" s="1">
        <f>AVERAGE(RealPrice!H270:H281)</f>
        <v>5.1515547201007317E-2</v>
      </c>
      <c r="I282" s="1"/>
      <c r="J282" s="1"/>
      <c r="K282" s="1"/>
      <c r="L282" s="1"/>
      <c r="M282" s="1"/>
      <c r="N282" s="1"/>
      <c r="O282" s="1"/>
      <c r="P282" s="1"/>
    </row>
    <row r="283" spans="1:16" x14ac:dyDescent="0.2">
      <c r="A283">
        <f t="shared" si="4"/>
        <v>2013</v>
      </c>
      <c r="B283">
        <f t="shared" si="5"/>
        <v>6</v>
      </c>
      <c r="C283" s="1">
        <f>AVERAGE(RealPrice!C271:C282)</f>
        <v>5.3864585536781251E-2</v>
      </c>
      <c r="D283" s="1">
        <f>AVERAGE(RealPrice!D271:D282)</f>
        <v>5.1204784599959328E-2</v>
      </c>
      <c r="E283" s="1">
        <f>AVERAGE(RealPrice!E271:E282)</f>
        <v>4.5207952304458447E-2</v>
      </c>
      <c r="F283" s="1">
        <f>AVERAGE(RealPrice!F271:F282)</f>
        <v>6.2000884587171214E-2</v>
      </c>
      <c r="G283" s="1">
        <f>AVERAGE(RealPrice!G271:G282)</f>
        <v>0.13603903454347885</v>
      </c>
      <c r="H283" s="1">
        <f>AVERAGE(RealPrice!H271:H282)</f>
        <v>5.1204784599959328E-2</v>
      </c>
      <c r="I283" s="1"/>
      <c r="J283" s="1"/>
      <c r="K283" s="1"/>
      <c r="L283" s="1"/>
      <c r="M283" s="1"/>
      <c r="N283" s="1"/>
      <c r="O283" s="1"/>
      <c r="P283" s="1"/>
    </row>
    <row r="284" spans="1:16" x14ac:dyDescent="0.2">
      <c r="A284">
        <f t="shared" si="4"/>
        <v>2013</v>
      </c>
      <c r="B284">
        <f t="shared" si="5"/>
        <v>7</v>
      </c>
      <c r="C284" s="1">
        <f>AVERAGE(RealPrice!C272:C283)</f>
        <v>5.3618245493745921E-2</v>
      </c>
      <c r="D284" s="1">
        <f>AVERAGE(RealPrice!D272:D283)</f>
        <v>5.0934149602386791E-2</v>
      </c>
      <c r="E284" s="1">
        <f>AVERAGE(RealPrice!E272:E283)</f>
        <v>4.4956953978947278E-2</v>
      </c>
      <c r="F284" s="1">
        <f>AVERAGE(RealPrice!F272:F283)</f>
        <v>6.1709648233376428E-2</v>
      </c>
      <c r="G284" s="1">
        <f>AVERAGE(RealPrice!G272:G283)</f>
        <v>0.13581552330882499</v>
      </c>
      <c r="H284" s="1">
        <f>AVERAGE(RealPrice!H272:H283)</f>
        <v>5.0934149602386791E-2</v>
      </c>
      <c r="I284" s="1"/>
      <c r="J284" s="1"/>
      <c r="K284" s="1"/>
      <c r="L284" s="1"/>
      <c r="M284" s="1"/>
      <c r="N284" s="1"/>
      <c r="O284" s="1"/>
      <c r="P284" s="1"/>
    </row>
    <row r="285" spans="1:16" x14ac:dyDescent="0.2">
      <c r="A285">
        <f t="shared" si="4"/>
        <v>2013</v>
      </c>
      <c r="B285">
        <f t="shared" si="5"/>
        <v>8</v>
      </c>
      <c r="C285" s="1">
        <f>AVERAGE(RealPrice!C273:C284)</f>
        <v>5.3366246635396387E-2</v>
      </c>
      <c r="D285" s="1">
        <f>AVERAGE(RealPrice!D273:D284)</f>
        <v>5.0652243083202327E-2</v>
      </c>
      <c r="E285" s="1">
        <f>AVERAGE(RealPrice!E273:E284)</f>
        <v>4.4746805879106406E-2</v>
      </c>
      <c r="F285" s="1">
        <f>AVERAGE(RealPrice!F273:F284)</f>
        <v>6.1404758826298811E-2</v>
      </c>
      <c r="G285" s="1">
        <f>AVERAGE(RealPrice!G273:G284)</f>
        <v>0.13552836480694805</v>
      </c>
      <c r="H285" s="1">
        <f>AVERAGE(RealPrice!H273:H284)</f>
        <v>5.0652243083202327E-2</v>
      </c>
      <c r="I285" s="1"/>
      <c r="J285" s="1"/>
      <c r="K285" s="1"/>
      <c r="L285" s="1"/>
      <c r="M285" s="1"/>
      <c r="N285" s="1"/>
      <c r="O285" s="1"/>
      <c r="P285" s="1"/>
    </row>
    <row r="286" spans="1:16" x14ac:dyDescent="0.2">
      <c r="A286">
        <f t="shared" si="4"/>
        <v>2013</v>
      </c>
      <c r="B286">
        <f t="shared" si="5"/>
        <v>9</v>
      </c>
      <c r="C286" s="1">
        <f>AVERAGE(RealPrice!C274:C285)</f>
        <v>5.3100796880959478E-2</v>
      </c>
      <c r="D286" s="1">
        <f>AVERAGE(RealPrice!D274:D285)</f>
        <v>5.0325284442075284E-2</v>
      </c>
      <c r="E286" s="1">
        <f>AVERAGE(RealPrice!E274:E285)</f>
        <v>4.4581491366598384E-2</v>
      </c>
      <c r="F286" s="1">
        <f>AVERAGE(RealPrice!F274:F285)</f>
        <v>6.1125282759088274E-2</v>
      </c>
      <c r="G286" s="1">
        <f>AVERAGE(RealPrice!G274:G285)</f>
        <v>0.13516113849534597</v>
      </c>
      <c r="H286" s="1">
        <f>AVERAGE(RealPrice!H274:H285)</f>
        <v>5.0325284442075284E-2</v>
      </c>
      <c r="I286" s="1"/>
      <c r="J286" s="1"/>
      <c r="K286" s="1"/>
      <c r="L286" s="1"/>
      <c r="M286" s="1"/>
      <c r="N286" s="1"/>
      <c r="O286" s="1"/>
      <c r="P286" s="1"/>
    </row>
    <row r="287" spans="1:16" x14ac:dyDescent="0.2">
      <c r="A287">
        <f t="shared" si="4"/>
        <v>2013</v>
      </c>
      <c r="B287">
        <f t="shared" si="5"/>
        <v>10</v>
      </c>
      <c r="C287" s="1">
        <f>AVERAGE(RealPrice!C275:C286)</f>
        <v>5.2901092430026414E-2</v>
      </c>
      <c r="D287" s="1">
        <f>AVERAGE(RealPrice!D275:D286)</f>
        <v>5.0132354550587704E-2</v>
      </c>
      <c r="E287" s="1">
        <f>AVERAGE(RealPrice!E275:E286)</f>
        <v>4.4511659269657868E-2</v>
      </c>
      <c r="F287" s="1">
        <f>AVERAGE(RealPrice!F275:F286)</f>
        <v>6.0864296733317891E-2</v>
      </c>
      <c r="G287" s="1">
        <f>AVERAGE(RealPrice!G275:G286)</f>
        <v>0.13490526175308767</v>
      </c>
      <c r="H287" s="1">
        <f>AVERAGE(RealPrice!H275:H286)</f>
        <v>5.0132354550587704E-2</v>
      </c>
      <c r="I287" s="1"/>
      <c r="J287" s="1"/>
      <c r="K287" s="1"/>
      <c r="L287" s="1"/>
      <c r="M287" s="1"/>
      <c r="N287" s="1"/>
      <c r="O287" s="1"/>
      <c r="P287" s="1"/>
    </row>
    <row r="288" spans="1:16" x14ac:dyDescent="0.2">
      <c r="A288">
        <f t="shared" si="4"/>
        <v>2013</v>
      </c>
      <c r="B288">
        <f t="shared" si="5"/>
        <v>11</v>
      </c>
      <c r="C288" s="1">
        <f>AVERAGE(RealPrice!C276:C287)</f>
        <v>5.264415312443247E-2</v>
      </c>
      <c r="D288" s="1">
        <f>AVERAGE(RealPrice!D276:D287)</f>
        <v>4.9882779083719984E-2</v>
      </c>
      <c r="E288" s="1">
        <f>AVERAGE(RealPrice!E276:E287)</f>
        <v>4.4422744765607404E-2</v>
      </c>
      <c r="F288" s="1">
        <f>AVERAGE(RealPrice!F276:F287)</f>
        <v>6.0613569165899377E-2</v>
      </c>
      <c r="G288" s="1">
        <f>AVERAGE(RealPrice!G276:G287)</f>
        <v>0.13458131217985581</v>
      </c>
      <c r="H288" s="1">
        <f>AVERAGE(RealPrice!H276:H287)</f>
        <v>4.9882779083719984E-2</v>
      </c>
      <c r="I288" s="1"/>
      <c r="J288" s="1"/>
      <c r="K288" s="1"/>
      <c r="L288" s="1"/>
      <c r="M288" s="1"/>
      <c r="N288" s="1"/>
      <c r="O288" s="1"/>
      <c r="P288" s="1"/>
    </row>
    <row r="289" spans="1:16" x14ac:dyDescent="0.2">
      <c r="A289">
        <f t="shared" si="4"/>
        <v>2013</v>
      </c>
      <c r="B289">
        <f t="shared" si="5"/>
        <v>12</v>
      </c>
      <c r="C289" s="1">
        <f>AVERAGE(RealPrice!C277:C288)</f>
        <v>5.2440707282752595E-2</v>
      </c>
      <c r="D289" s="1">
        <f>AVERAGE(RealPrice!D277:D288)</f>
        <v>4.9713701580330137E-2</v>
      </c>
      <c r="E289" s="1">
        <f>AVERAGE(RealPrice!E277:E288)</f>
        <v>4.4146981765033448E-2</v>
      </c>
      <c r="F289" s="1">
        <f>AVERAGE(RealPrice!F277:F288)</f>
        <v>6.0600231137412232E-2</v>
      </c>
      <c r="G289" s="1">
        <f>AVERAGE(RealPrice!G277:G288)</f>
        <v>0.13424429632919113</v>
      </c>
      <c r="H289" s="1">
        <f>AVERAGE(RealPrice!H277:H288)</f>
        <v>4.9713701580330137E-2</v>
      </c>
      <c r="I289" s="1"/>
      <c r="J289" s="1"/>
      <c r="K289" s="1"/>
      <c r="L289" s="1"/>
      <c r="M289" s="1"/>
      <c r="N289" s="1"/>
      <c r="O289" s="1"/>
      <c r="P289" s="1"/>
    </row>
    <row r="290" spans="1:16" x14ac:dyDescent="0.2">
      <c r="A290">
        <f t="shared" si="4"/>
        <v>2014</v>
      </c>
      <c r="B290">
        <f t="shared" si="5"/>
        <v>1</v>
      </c>
      <c r="C290" s="1">
        <f>AVERAGE(RealPrice!C278:C289)</f>
        <v>5.2247059874163199E-2</v>
      </c>
      <c r="D290" s="1">
        <f>AVERAGE(RealPrice!D278:D289)</f>
        <v>4.953781503184488E-2</v>
      </c>
      <c r="E290" s="1">
        <f>AVERAGE(RealPrice!E278:E289)</f>
        <v>4.3963689370964835E-2</v>
      </c>
      <c r="F290" s="1">
        <f>AVERAGE(RealPrice!F278:F289)</f>
        <v>6.0578665757712952E-2</v>
      </c>
      <c r="G290" s="1">
        <f>AVERAGE(RealPrice!G278:G289)</f>
        <v>0.1339197547524853</v>
      </c>
      <c r="H290" s="1">
        <f>AVERAGE(RealPrice!H278:H289)</f>
        <v>4.953781503184488E-2</v>
      </c>
      <c r="I290" s="1"/>
      <c r="J290" s="1"/>
      <c r="K290" s="1"/>
      <c r="L290" s="1"/>
      <c r="M290" s="1"/>
      <c r="N290" s="1"/>
      <c r="O290" s="1"/>
      <c r="P290" s="1"/>
    </row>
    <row r="291" spans="1:16" x14ac:dyDescent="0.2">
      <c r="A291">
        <f t="shared" si="4"/>
        <v>2014</v>
      </c>
      <c r="B291">
        <f t="shared" si="5"/>
        <v>2</v>
      </c>
      <c r="C291" s="1">
        <f>AVERAGE(RealPrice!C279:C290)</f>
        <v>5.2334802799165837E-2</v>
      </c>
      <c r="D291" s="1">
        <f>AVERAGE(RealPrice!D279:D290)</f>
        <v>4.9566599400325977E-2</v>
      </c>
      <c r="E291" s="1">
        <f>AVERAGE(RealPrice!E279:E290)</f>
        <v>4.3739312800962125E-2</v>
      </c>
      <c r="F291" s="1">
        <f>AVERAGE(RealPrice!F279:F290)</f>
        <v>6.0813755345179264E-2</v>
      </c>
      <c r="G291" s="1">
        <f>AVERAGE(RealPrice!G279:G290)</f>
        <v>0.13394325052966921</v>
      </c>
      <c r="H291" s="1">
        <f>AVERAGE(RealPrice!H279:H290)</f>
        <v>4.9566599400325977E-2</v>
      </c>
      <c r="I291" s="1"/>
      <c r="J291" s="1"/>
      <c r="K291" s="1"/>
      <c r="L291" s="1"/>
      <c r="M291" s="1"/>
      <c r="N291" s="1"/>
      <c r="O291" s="1"/>
      <c r="P291" s="1"/>
    </row>
    <row r="292" spans="1:16" x14ac:dyDescent="0.2">
      <c r="A292">
        <f t="shared" si="4"/>
        <v>2014</v>
      </c>
      <c r="B292">
        <f t="shared" si="5"/>
        <v>3</v>
      </c>
      <c r="C292" s="1">
        <f>AVERAGE(RealPrice!C280:C291)</f>
        <v>5.2457334340596413E-2</v>
      </c>
      <c r="D292" s="1">
        <f>AVERAGE(RealPrice!D280:D291)</f>
        <v>4.9637626647437649E-2</v>
      </c>
      <c r="E292" s="1">
        <f>AVERAGE(RealPrice!E280:E291)</f>
        <v>4.3741565097301593E-2</v>
      </c>
      <c r="F292" s="1">
        <f>AVERAGE(RealPrice!F280:F291)</f>
        <v>6.1061381567212025E-2</v>
      </c>
      <c r="G292" s="1">
        <f>AVERAGE(RealPrice!G280:G291)</f>
        <v>0.13401686844728672</v>
      </c>
      <c r="H292" s="1">
        <f>AVERAGE(RealPrice!H280:H291)</f>
        <v>4.9637626647437649E-2</v>
      </c>
      <c r="I292" s="1"/>
      <c r="J292" s="1"/>
      <c r="K292" s="1"/>
      <c r="L292" s="1"/>
      <c r="M292" s="1"/>
      <c r="N292" s="1"/>
      <c r="O292" s="1"/>
      <c r="P292" s="1"/>
    </row>
    <row r="293" spans="1:16" x14ac:dyDescent="0.2">
      <c r="A293">
        <f t="shared" si="4"/>
        <v>2014</v>
      </c>
      <c r="B293">
        <f t="shared" si="5"/>
        <v>4</v>
      </c>
      <c r="C293" s="1">
        <f>AVERAGE(RealPrice!C281:C292)</f>
        <v>5.250108685359467E-2</v>
      </c>
      <c r="D293" s="1">
        <f>AVERAGE(RealPrice!D281:D292)</f>
        <v>4.969585072716054E-2</v>
      </c>
      <c r="E293" s="1">
        <f>AVERAGE(RealPrice!E281:E292)</f>
        <v>4.3818793204628725E-2</v>
      </c>
      <c r="F293" s="1">
        <f>AVERAGE(RealPrice!F281:F292)</f>
        <v>6.1355293489323816E-2</v>
      </c>
      <c r="G293" s="1">
        <f>AVERAGE(RealPrice!G281:G292)</f>
        <v>0.13383261247497158</v>
      </c>
      <c r="H293" s="1">
        <f>AVERAGE(RealPrice!H281:H292)</f>
        <v>4.969585072716054E-2</v>
      </c>
      <c r="I293" s="1"/>
      <c r="J293" s="1"/>
      <c r="K293" s="1"/>
      <c r="L293" s="1"/>
      <c r="M293" s="1"/>
      <c r="N293" s="1"/>
      <c r="O293" s="1"/>
      <c r="P293" s="1"/>
    </row>
    <row r="294" spans="1:16" x14ac:dyDescent="0.2">
      <c r="A294">
        <f t="shared" si="4"/>
        <v>2014</v>
      </c>
      <c r="B294">
        <f t="shared" si="5"/>
        <v>5</v>
      </c>
      <c r="C294" s="1">
        <f>AVERAGE(RealPrice!C282:C293)</f>
        <v>5.2556862712007241E-2</v>
      </c>
      <c r="D294" s="1">
        <f>AVERAGE(RealPrice!D282:D293)</f>
        <v>4.9753135035156437E-2</v>
      </c>
      <c r="E294" s="1">
        <f>AVERAGE(RealPrice!E282:E293)</f>
        <v>4.3927004984302909E-2</v>
      </c>
      <c r="F294" s="1">
        <f>AVERAGE(RealPrice!F282:F293)</f>
        <v>6.1639738537674606E-2</v>
      </c>
      <c r="G294" s="1">
        <f>AVERAGE(RealPrice!G282:G293)</f>
        <v>0.13379489766026162</v>
      </c>
      <c r="H294" s="1">
        <f>AVERAGE(RealPrice!H282:H293)</f>
        <v>4.9753135035156437E-2</v>
      </c>
      <c r="I294" s="1"/>
      <c r="J294" s="1"/>
      <c r="K294" s="1"/>
      <c r="L294" s="1"/>
      <c r="M294" s="1"/>
      <c r="N294" s="1"/>
      <c r="O294" s="1"/>
      <c r="P294" s="1"/>
    </row>
    <row r="295" spans="1:16" x14ac:dyDescent="0.2">
      <c r="A295">
        <f t="shared" si="4"/>
        <v>2014</v>
      </c>
      <c r="B295">
        <f t="shared" si="5"/>
        <v>6</v>
      </c>
      <c r="C295" s="1">
        <f>AVERAGE(RealPrice!C283:C294)</f>
        <v>5.2578926309396229E-2</v>
      </c>
      <c r="D295" s="1">
        <f>AVERAGE(RealPrice!D283:D294)</f>
        <v>4.9827822746498114E-2</v>
      </c>
      <c r="E295" s="1">
        <f>AVERAGE(RealPrice!E283:E294)</f>
        <v>4.36221989493841E-2</v>
      </c>
      <c r="F295" s="1">
        <f>AVERAGE(RealPrice!F283:F294)</f>
        <v>6.1831848659724929E-2</v>
      </c>
      <c r="G295" s="1">
        <f>AVERAGE(RealPrice!G283:G294)</f>
        <v>0.13362169194320184</v>
      </c>
      <c r="H295" s="1">
        <f>AVERAGE(RealPrice!H283:H294)</f>
        <v>4.9827822746498114E-2</v>
      </c>
      <c r="I295" s="1"/>
      <c r="J295" s="1"/>
      <c r="K295" s="1"/>
      <c r="L295" s="1"/>
      <c r="M295" s="1"/>
      <c r="N295" s="1"/>
      <c r="O295" s="1"/>
      <c r="P295" s="1"/>
    </row>
    <row r="296" spans="1:16" x14ac:dyDescent="0.2">
      <c r="A296">
        <f t="shared" si="4"/>
        <v>2014</v>
      </c>
      <c r="B296">
        <f t="shared" si="5"/>
        <v>7</v>
      </c>
      <c r="C296" s="1">
        <f>AVERAGE(RealPrice!C284:C295)</f>
        <v>5.2592246342792671E-2</v>
      </c>
      <c r="D296" s="1">
        <f>AVERAGE(RealPrice!D284:D295)</f>
        <v>4.9845124357060643E-2</v>
      </c>
      <c r="E296" s="1">
        <f>AVERAGE(RealPrice!E284:E295)</f>
        <v>4.3653271708822015E-2</v>
      </c>
      <c r="F296" s="1">
        <f>AVERAGE(RealPrice!F284:F295)</f>
        <v>6.199423653895398E-2</v>
      </c>
      <c r="G296" s="1">
        <f>AVERAGE(RealPrice!G284:G295)</f>
        <v>0.13347125265928131</v>
      </c>
      <c r="H296" s="1">
        <f>AVERAGE(RealPrice!H284:H295)</f>
        <v>4.9845124357060643E-2</v>
      </c>
      <c r="I296" s="1"/>
      <c r="J296" s="1"/>
      <c r="K296" s="1"/>
      <c r="L296" s="1"/>
      <c r="M296" s="1"/>
      <c r="N296" s="1"/>
      <c r="O296" s="1"/>
      <c r="P296" s="1"/>
    </row>
    <row r="297" spans="1:16" x14ac:dyDescent="0.2">
      <c r="A297">
        <f t="shared" si="4"/>
        <v>2014</v>
      </c>
      <c r="B297">
        <f t="shared" si="5"/>
        <v>8</v>
      </c>
      <c r="C297" s="1">
        <f>AVERAGE(RealPrice!C285:C296)</f>
        <v>5.2576150960094388E-2</v>
      </c>
      <c r="D297" s="1">
        <f>AVERAGE(RealPrice!D285:D296)</f>
        <v>4.9843792533813207E-2</v>
      </c>
      <c r="E297" s="1">
        <f>AVERAGE(RealPrice!E285:E296)</f>
        <v>4.3708207162252453E-2</v>
      </c>
      <c r="F297" s="1">
        <f>AVERAGE(RealPrice!F285:F296)</f>
        <v>6.2149177479342392E-2</v>
      </c>
      <c r="G297" s="1">
        <f>AVERAGE(RealPrice!G285:G296)</f>
        <v>0.13330035117685063</v>
      </c>
      <c r="H297" s="1">
        <f>AVERAGE(RealPrice!H285:H296)</f>
        <v>4.9843792533813207E-2</v>
      </c>
      <c r="I297" s="1"/>
      <c r="J297" s="1"/>
      <c r="K297" s="1"/>
      <c r="L297" s="1"/>
      <c r="M297" s="1"/>
      <c r="N297" s="1"/>
      <c r="O297" s="1"/>
      <c r="P297" s="1"/>
    </row>
    <row r="298" spans="1:16" x14ac:dyDescent="0.2">
      <c r="A298">
        <f t="shared" si="4"/>
        <v>2014</v>
      </c>
      <c r="B298">
        <f t="shared" si="5"/>
        <v>9</v>
      </c>
      <c r="C298" s="1">
        <f>AVERAGE(RealPrice!C286:C297)</f>
        <v>5.2628130814084399E-2</v>
      </c>
      <c r="D298" s="1">
        <f>AVERAGE(RealPrice!D286:D297)</f>
        <v>4.9925321173577307E-2</v>
      </c>
      <c r="E298" s="1">
        <f>AVERAGE(RealPrice!E286:E297)</f>
        <v>4.3597728175143735E-2</v>
      </c>
      <c r="F298" s="1">
        <f>AVERAGE(RealPrice!F286:F297)</f>
        <v>6.2317089094727225E-2</v>
      </c>
      <c r="G298" s="1">
        <f>AVERAGE(RealPrice!G286:G297)</f>
        <v>0.13331449870338805</v>
      </c>
      <c r="H298" s="1">
        <f>AVERAGE(RealPrice!H286:H297)</f>
        <v>4.9925321173577307E-2</v>
      </c>
      <c r="I298" s="1"/>
      <c r="J298" s="1"/>
      <c r="K298" s="1"/>
      <c r="L298" s="1"/>
      <c r="M298" s="1"/>
      <c r="N298" s="1"/>
      <c r="O298" s="1"/>
      <c r="P298" s="1"/>
    </row>
    <row r="299" spans="1:16" x14ac:dyDescent="0.2">
      <c r="A299">
        <f t="shared" si="4"/>
        <v>2014</v>
      </c>
      <c r="B299">
        <f t="shared" si="5"/>
        <v>10</v>
      </c>
      <c r="C299" s="1">
        <f>AVERAGE(RealPrice!C287:C298)</f>
        <v>5.2679334178912768E-2</v>
      </c>
      <c r="D299" s="1">
        <f>AVERAGE(RealPrice!D287:D298)</f>
        <v>5.0002858204720169E-2</v>
      </c>
      <c r="E299" s="1">
        <f>AVERAGE(RealPrice!E287:E298)</f>
        <v>4.3566855476886997E-2</v>
      </c>
      <c r="F299" s="1">
        <f>AVERAGE(RealPrice!F287:F298)</f>
        <v>6.2484613605097571E-2</v>
      </c>
      <c r="G299" s="1">
        <f>AVERAGE(RealPrice!G287:G298)</f>
        <v>0.13323157285720702</v>
      </c>
      <c r="H299" s="1">
        <f>AVERAGE(RealPrice!H287:H298)</f>
        <v>5.0002858204720169E-2</v>
      </c>
      <c r="I299" s="1"/>
      <c r="J299" s="1"/>
      <c r="K299" s="1"/>
      <c r="L299" s="1"/>
      <c r="M299" s="1"/>
      <c r="N299" s="1"/>
      <c r="O299" s="1"/>
      <c r="P299" s="1"/>
    </row>
    <row r="300" spans="1:16" x14ac:dyDescent="0.2">
      <c r="A300">
        <f t="shared" si="4"/>
        <v>2014</v>
      </c>
      <c r="B300">
        <f t="shared" si="5"/>
        <v>11</v>
      </c>
      <c r="C300" s="1">
        <f>AVERAGE(RealPrice!C288:C299)</f>
        <v>5.2735650314791604E-2</v>
      </c>
      <c r="D300" s="1">
        <f>AVERAGE(RealPrice!D288:D299)</f>
        <v>5.0066242907225368E-2</v>
      </c>
      <c r="E300" s="1">
        <f>AVERAGE(RealPrice!E288:E299)</f>
        <v>4.3634071670277559E-2</v>
      </c>
      <c r="F300" s="1">
        <f>AVERAGE(RealPrice!F288:F299)</f>
        <v>6.2683874076406298E-2</v>
      </c>
      <c r="G300" s="1">
        <f>AVERAGE(RealPrice!G288:G299)</f>
        <v>0.13314082923542056</v>
      </c>
      <c r="H300" s="1">
        <f>AVERAGE(RealPrice!H288:H299)</f>
        <v>5.0066242907225368E-2</v>
      </c>
      <c r="I300" s="1"/>
      <c r="J300" s="1"/>
      <c r="K300" s="1"/>
      <c r="L300" s="1"/>
      <c r="M300" s="1"/>
      <c r="N300" s="1"/>
      <c r="O300" s="1"/>
      <c r="P300" s="1"/>
    </row>
    <row r="301" spans="1:16" x14ac:dyDescent="0.2">
      <c r="A301">
        <f t="shared" si="4"/>
        <v>2014</v>
      </c>
      <c r="B301">
        <f t="shared" si="5"/>
        <v>12</v>
      </c>
      <c r="C301" s="1">
        <f>AVERAGE(RealPrice!C289:C300)</f>
        <v>5.2754136456261057E-2</v>
      </c>
      <c r="D301" s="1">
        <f>AVERAGE(RealPrice!D289:D300)</f>
        <v>5.0099637651801983E-2</v>
      </c>
      <c r="E301" s="1">
        <f>AVERAGE(RealPrice!E289:E300)</f>
        <v>4.3655919441871333E-2</v>
      </c>
      <c r="F301" s="1">
        <f>AVERAGE(RealPrice!F289:F300)</f>
        <v>6.2724849021574991E-2</v>
      </c>
      <c r="G301" s="1">
        <f>AVERAGE(RealPrice!G289:G300)</f>
        <v>0.13314506996366973</v>
      </c>
      <c r="H301" s="1">
        <f>AVERAGE(RealPrice!H289:H300)</f>
        <v>5.0099637651801983E-2</v>
      </c>
      <c r="I301" s="1"/>
      <c r="J301" s="1"/>
      <c r="K301" s="1"/>
      <c r="L301" s="1"/>
      <c r="M301" s="1"/>
      <c r="N301" s="1"/>
      <c r="O301" s="1"/>
      <c r="P301" s="1"/>
    </row>
    <row r="302" spans="1:16" x14ac:dyDescent="0.2">
      <c r="A302">
        <f t="shared" si="4"/>
        <v>2015</v>
      </c>
      <c r="B302">
        <f t="shared" si="5"/>
        <v>1</v>
      </c>
      <c r="C302" s="1">
        <f>AVERAGE(RealPrice!C290:C301)</f>
        <v>5.282660429952258E-2</v>
      </c>
      <c r="D302" s="1">
        <f>AVERAGE(RealPrice!D290:D301)</f>
        <v>5.0208319400280615E-2</v>
      </c>
      <c r="E302" s="1">
        <f>AVERAGE(RealPrice!E290:E301)</f>
        <v>4.3746160458356109E-2</v>
      </c>
      <c r="F302" s="1">
        <f>AVERAGE(RealPrice!F290:F301)</f>
        <v>6.2760356277161894E-2</v>
      </c>
      <c r="G302" s="1">
        <f>AVERAGE(RealPrice!G290:G301)</f>
        <v>0.13320014260148177</v>
      </c>
      <c r="H302" s="1">
        <f>AVERAGE(RealPrice!H290:H301)</f>
        <v>5.0208319400280615E-2</v>
      </c>
      <c r="I302" s="1"/>
      <c r="J302" s="1"/>
      <c r="K302" s="1"/>
      <c r="L302" s="1"/>
      <c r="M302" s="1"/>
      <c r="N302" s="1"/>
      <c r="O302" s="1"/>
      <c r="P302" s="1"/>
    </row>
    <row r="303" spans="1:16" x14ac:dyDescent="0.2">
      <c r="A303">
        <f t="shared" si="4"/>
        <v>2015</v>
      </c>
      <c r="B303">
        <f t="shared" si="5"/>
        <v>2</v>
      </c>
      <c r="C303" s="1">
        <f>AVERAGE(RealPrice!C291:C302)</f>
        <v>5.2756688870565151E-2</v>
      </c>
      <c r="D303" s="1">
        <f>AVERAGE(RealPrice!D291:D302)</f>
        <v>5.0199223830675467E-2</v>
      </c>
      <c r="E303" s="1">
        <f>AVERAGE(RealPrice!E291:E302)</f>
        <v>4.3830557155151995E-2</v>
      </c>
      <c r="F303" s="1">
        <f>AVERAGE(RealPrice!F291:F302)</f>
        <v>6.2720068146737071E-2</v>
      </c>
      <c r="G303" s="1">
        <f>AVERAGE(RealPrice!G291:G302)</f>
        <v>0.13322155132051494</v>
      </c>
      <c r="H303" s="1">
        <f>AVERAGE(RealPrice!H291:H302)</f>
        <v>5.0199223830675467E-2</v>
      </c>
      <c r="I303" s="1"/>
      <c r="J303" s="1"/>
      <c r="K303" s="1"/>
      <c r="L303" s="1"/>
      <c r="M303" s="1"/>
      <c r="N303" s="1"/>
      <c r="O303" s="1"/>
      <c r="P303" s="1"/>
    </row>
    <row r="304" spans="1:16" x14ac:dyDescent="0.2">
      <c r="A304">
        <f t="shared" si="4"/>
        <v>2015</v>
      </c>
      <c r="B304">
        <f t="shared" si="5"/>
        <v>3</v>
      </c>
      <c r="C304" s="1">
        <f>AVERAGE(RealPrice!C292:C303)</f>
        <v>5.2677128711110043E-2</v>
      </c>
      <c r="D304" s="1">
        <f>AVERAGE(RealPrice!D292:D303)</f>
        <v>5.0198017703503621E-2</v>
      </c>
      <c r="E304" s="1">
        <f>AVERAGE(RealPrice!E292:E303)</f>
        <v>4.3806336929382406E-2</v>
      </c>
      <c r="F304" s="1">
        <f>AVERAGE(RealPrice!F292:F303)</f>
        <v>6.2700236552436284E-2</v>
      </c>
      <c r="G304" s="1">
        <f>AVERAGE(RealPrice!G292:G303)</f>
        <v>0.1332261128777627</v>
      </c>
      <c r="H304" s="1">
        <f>AVERAGE(RealPrice!H292:H303)</f>
        <v>5.0198017703503621E-2</v>
      </c>
      <c r="I304" s="1"/>
      <c r="J304" s="1"/>
      <c r="K304" s="1"/>
      <c r="L304" s="1"/>
      <c r="M304" s="1"/>
      <c r="N304" s="1"/>
      <c r="O304" s="1"/>
      <c r="P304" s="1"/>
    </row>
    <row r="305" spans="1:16" x14ac:dyDescent="0.2">
      <c r="A305">
        <f t="shared" si="4"/>
        <v>2015</v>
      </c>
      <c r="B305">
        <f t="shared" si="5"/>
        <v>4</v>
      </c>
      <c r="C305" s="1">
        <f>AVERAGE(RealPrice!C293:C304)</f>
        <v>5.2653274558777115E-2</v>
      </c>
      <c r="D305" s="1">
        <f>AVERAGE(RealPrice!D293:D304)</f>
        <v>5.0227634565067646E-2</v>
      </c>
      <c r="E305" s="1">
        <f>AVERAGE(RealPrice!E293:E304)</f>
        <v>4.3712796627486693E-2</v>
      </c>
      <c r="F305" s="1">
        <f>AVERAGE(RealPrice!F293:F304)</f>
        <v>6.2611857522585232E-2</v>
      </c>
      <c r="G305" s="1">
        <f>AVERAGE(RealPrice!G293:G304)</f>
        <v>0.13317595944475144</v>
      </c>
      <c r="H305" s="1">
        <f>AVERAGE(RealPrice!H293:H304)</f>
        <v>5.0227634565067646E-2</v>
      </c>
      <c r="I305" s="1"/>
      <c r="J305" s="1"/>
      <c r="K305" s="1"/>
      <c r="L305" s="1"/>
      <c r="M305" s="1"/>
      <c r="N305" s="1"/>
      <c r="O305" s="1"/>
      <c r="P305" s="1"/>
    </row>
    <row r="306" spans="1:16" x14ac:dyDescent="0.2">
      <c r="A306">
        <f t="shared" si="4"/>
        <v>2015</v>
      </c>
      <c r="B306">
        <f t="shared" si="5"/>
        <v>5</v>
      </c>
      <c r="C306" s="1">
        <f>AVERAGE(RealPrice!C294:C305)</f>
        <v>5.2502907504842176E-2</v>
      </c>
      <c r="D306" s="1">
        <f>AVERAGE(RealPrice!D294:D305)</f>
        <v>5.0138426058371349E-2</v>
      </c>
      <c r="E306" s="1">
        <f>AVERAGE(RealPrice!E294:E305)</f>
        <v>4.3451853946308745E-2</v>
      </c>
      <c r="F306" s="1">
        <f>AVERAGE(RealPrice!F294:F305)</f>
        <v>6.2489759976149251E-2</v>
      </c>
      <c r="G306" s="1">
        <f>AVERAGE(RealPrice!G294:G305)</f>
        <v>0.13309624835467318</v>
      </c>
      <c r="H306" s="1">
        <f>AVERAGE(RealPrice!H294:H305)</f>
        <v>5.0138426058371349E-2</v>
      </c>
      <c r="I306" s="1"/>
      <c r="J306" s="1"/>
      <c r="K306" s="1"/>
      <c r="L306" s="1"/>
      <c r="M306" s="1"/>
      <c r="N306" s="1"/>
      <c r="O306" s="1"/>
      <c r="P306" s="1"/>
    </row>
    <row r="307" spans="1:16" x14ac:dyDescent="0.2">
      <c r="A307">
        <f t="shared" si="4"/>
        <v>2015</v>
      </c>
      <c r="B307">
        <f t="shared" si="5"/>
        <v>6</v>
      </c>
      <c r="C307" s="1">
        <f>AVERAGE(RealPrice!C295:C306)</f>
        <v>5.2420060764966657E-2</v>
      </c>
      <c r="D307" s="1">
        <f>AVERAGE(RealPrice!D295:D306)</f>
        <v>5.0095418108190598E-2</v>
      </c>
      <c r="E307" s="1">
        <f>AVERAGE(RealPrice!E295:E306)</f>
        <v>4.3527197032814241E-2</v>
      </c>
      <c r="F307" s="1">
        <f>AVERAGE(RealPrice!F295:F306)</f>
        <v>6.2421900454976774E-2</v>
      </c>
      <c r="G307" s="1">
        <f>AVERAGE(RealPrice!G295:G306)</f>
        <v>0.13306579412269079</v>
      </c>
      <c r="H307" s="1">
        <f>AVERAGE(RealPrice!H295:H306)</f>
        <v>5.0095418108190598E-2</v>
      </c>
      <c r="I307" s="1"/>
      <c r="J307" s="1"/>
      <c r="K307" s="1"/>
      <c r="L307" s="1"/>
      <c r="M307" s="1"/>
      <c r="N307" s="1"/>
      <c r="O307" s="1"/>
      <c r="P307" s="1"/>
    </row>
    <row r="308" spans="1:16" x14ac:dyDescent="0.2">
      <c r="A308">
        <f t="shared" si="4"/>
        <v>2015</v>
      </c>
      <c r="B308">
        <f t="shared" si="5"/>
        <v>7</v>
      </c>
      <c r="C308" s="1">
        <f>AVERAGE(RealPrice!C296:C307)</f>
        <v>5.2370763563402943E-2</v>
      </c>
      <c r="D308" s="1">
        <f>AVERAGE(RealPrice!D296:D307)</f>
        <v>5.0084880476373418E-2</v>
      </c>
      <c r="E308" s="1">
        <f>AVERAGE(RealPrice!E296:E307)</f>
        <v>4.3604664282898324E-2</v>
      </c>
      <c r="F308" s="1">
        <f>AVERAGE(RealPrice!F296:F307)</f>
        <v>6.2357807180797593E-2</v>
      </c>
      <c r="G308" s="1">
        <f>AVERAGE(RealPrice!G296:G307)</f>
        <v>0.13303313584086018</v>
      </c>
      <c r="H308" s="1">
        <f>AVERAGE(RealPrice!H296:H307)</f>
        <v>5.0084880476373418E-2</v>
      </c>
      <c r="I308" s="1"/>
      <c r="J308" s="1"/>
      <c r="K308" s="1"/>
      <c r="L308" s="1"/>
      <c r="M308" s="1"/>
      <c r="N308" s="1"/>
      <c r="O308" s="1"/>
      <c r="P308" s="1"/>
    </row>
    <row r="309" spans="1:16" x14ac:dyDescent="0.2">
      <c r="A309">
        <f t="shared" si="4"/>
        <v>2015</v>
      </c>
      <c r="B309">
        <f t="shared" si="5"/>
        <v>8</v>
      </c>
      <c r="C309" s="1">
        <f>AVERAGE(RealPrice!C297:C308)</f>
        <v>5.2335815059536918E-2</v>
      </c>
      <c r="D309" s="1">
        <f>AVERAGE(RealPrice!D297:D308)</f>
        <v>5.0057610544740699E-2</v>
      </c>
      <c r="E309" s="1">
        <f>AVERAGE(RealPrice!E297:E308)</f>
        <v>4.3494074637366542E-2</v>
      </c>
      <c r="F309" s="1">
        <f>AVERAGE(RealPrice!F297:F308)</f>
        <v>6.2299355968918946E-2</v>
      </c>
      <c r="G309" s="1">
        <f>AVERAGE(RealPrice!G297:G308)</f>
        <v>0.13300689231955631</v>
      </c>
      <c r="H309" s="1">
        <f>AVERAGE(RealPrice!H297:H308)</f>
        <v>5.0057610544740699E-2</v>
      </c>
      <c r="I309" s="1"/>
      <c r="J309" s="1"/>
      <c r="K309" s="1"/>
      <c r="L309" s="1"/>
      <c r="M309" s="1"/>
      <c r="N309" s="1"/>
      <c r="O309" s="1"/>
      <c r="P309" s="1"/>
    </row>
    <row r="310" spans="1:16" x14ac:dyDescent="0.2">
      <c r="A310">
        <f t="shared" si="4"/>
        <v>2015</v>
      </c>
      <c r="B310">
        <f t="shared" si="5"/>
        <v>9</v>
      </c>
      <c r="C310" s="1">
        <f>AVERAGE(RealPrice!C298:C309)</f>
        <v>5.2279326366062112E-2</v>
      </c>
      <c r="D310" s="1">
        <f>AVERAGE(RealPrice!D298:D309)</f>
        <v>5.0012866105311297E-2</v>
      </c>
      <c r="E310" s="1">
        <f>AVERAGE(RealPrice!E298:E309)</f>
        <v>4.3808324309394353E-2</v>
      </c>
      <c r="F310" s="1">
        <f>AVERAGE(RealPrice!F298:F309)</f>
        <v>6.2243393270822872E-2</v>
      </c>
      <c r="G310" s="1">
        <f>AVERAGE(RealPrice!G298:G309)</f>
        <v>0.13279284417439929</v>
      </c>
      <c r="H310" s="1">
        <f>AVERAGE(RealPrice!H298:H309)</f>
        <v>5.0012866105311297E-2</v>
      </c>
      <c r="I310" s="1"/>
      <c r="J310" s="1"/>
      <c r="K310" s="1"/>
      <c r="L310" s="1"/>
      <c r="M310" s="1"/>
      <c r="N310" s="1"/>
      <c r="O310" s="1"/>
      <c r="P310" s="1"/>
    </row>
    <row r="311" spans="1:16" x14ac:dyDescent="0.2">
      <c r="A311">
        <f t="shared" si="4"/>
        <v>2015</v>
      </c>
      <c r="B311">
        <f t="shared" si="5"/>
        <v>10</v>
      </c>
      <c r="C311" s="1">
        <f>AVERAGE(RealPrice!C299:C310)</f>
        <v>5.2247229280626667E-2</v>
      </c>
      <c r="D311" s="1">
        <f>AVERAGE(RealPrice!D299:D310)</f>
        <v>4.9981448419925543E-2</v>
      </c>
      <c r="E311" s="1">
        <f>AVERAGE(RealPrice!E299:E310)</f>
        <v>4.3990671908083041E-2</v>
      </c>
      <c r="F311" s="1">
        <f>AVERAGE(RealPrice!F299:F310)</f>
        <v>6.219440195816487E-2</v>
      </c>
      <c r="G311" s="1">
        <f>AVERAGE(RealPrice!G299:G310)</f>
        <v>0.13278357252738771</v>
      </c>
      <c r="H311" s="1">
        <f>AVERAGE(RealPrice!H299:H310)</f>
        <v>4.9981448419925543E-2</v>
      </c>
      <c r="I311" s="1"/>
      <c r="J311" s="1"/>
      <c r="K311" s="1"/>
      <c r="L311" s="1"/>
      <c r="M311" s="1"/>
      <c r="N311" s="1"/>
      <c r="O311" s="1"/>
      <c r="P311" s="1"/>
    </row>
    <row r="312" spans="1:16" x14ac:dyDescent="0.2">
      <c r="A312">
        <f t="shared" si="4"/>
        <v>2015</v>
      </c>
      <c r="B312">
        <f t="shared" si="5"/>
        <v>11</v>
      </c>
      <c r="C312" s="1">
        <f>AVERAGE(RealPrice!C300:C311)</f>
        <v>5.2183149494184428E-2</v>
      </c>
      <c r="D312" s="1">
        <f>AVERAGE(RealPrice!D300:D311)</f>
        <v>4.9916874329412976E-2</v>
      </c>
      <c r="E312" s="1">
        <f>AVERAGE(RealPrice!E300:E311)</f>
        <v>4.3910495387350389E-2</v>
      </c>
      <c r="F312" s="1">
        <f>AVERAGE(RealPrice!F300:F311)</f>
        <v>6.2125898322112683E-2</v>
      </c>
      <c r="G312" s="1">
        <f>AVERAGE(RealPrice!G300:G311)</f>
        <v>0.13273898211641191</v>
      </c>
      <c r="H312" s="1">
        <f>AVERAGE(RealPrice!H300:H311)</f>
        <v>4.9916874329412976E-2</v>
      </c>
      <c r="I312" s="1"/>
      <c r="J312" s="1"/>
      <c r="K312" s="1"/>
      <c r="L312" s="1"/>
      <c r="M312" s="1"/>
      <c r="N312" s="1"/>
      <c r="O312" s="1"/>
      <c r="P312" s="1"/>
    </row>
    <row r="313" spans="1:16" x14ac:dyDescent="0.2">
      <c r="A313">
        <f t="shared" si="4"/>
        <v>2015</v>
      </c>
      <c r="B313">
        <f t="shared" si="5"/>
        <v>12</v>
      </c>
      <c r="C313" s="1">
        <f>AVERAGE(RealPrice!C301:C312)</f>
        <v>5.2049775085515698E-2</v>
      </c>
      <c r="D313" s="1">
        <f>AVERAGE(RealPrice!D301:D312)</f>
        <v>4.9775081758544025E-2</v>
      </c>
      <c r="E313" s="1">
        <f>AVERAGE(RealPrice!E301:E312)</f>
        <v>4.3839842049314459E-2</v>
      </c>
      <c r="F313" s="1">
        <f>AVERAGE(RealPrice!F301:F312)</f>
        <v>6.1991375948501931E-2</v>
      </c>
      <c r="G313" s="1">
        <f>AVERAGE(RealPrice!G301:G312)</f>
        <v>0.13262010137723398</v>
      </c>
      <c r="H313" s="1">
        <f>AVERAGE(RealPrice!H301:H312)</f>
        <v>4.9775081758544025E-2</v>
      </c>
      <c r="I313" s="1"/>
      <c r="J313" s="1"/>
      <c r="K313" s="1"/>
      <c r="L313" s="1"/>
      <c r="M313" s="1"/>
      <c r="N313" s="1"/>
      <c r="O313" s="1"/>
      <c r="P313" s="1"/>
    </row>
    <row r="314" spans="1:16" x14ac:dyDescent="0.2">
      <c r="A314">
        <f t="shared" si="4"/>
        <v>2016</v>
      </c>
      <c r="B314">
        <f t="shared" si="5"/>
        <v>1</v>
      </c>
      <c r="C314" s="1">
        <f>AVERAGE(RealPrice!C302:C313)</f>
        <v>5.1895788411747301E-2</v>
      </c>
      <c r="D314" s="1">
        <f>AVERAGE(RealPrice!D302:D313)</f>
        <v>4.9666339898092597E-2</v>
      </c>
      <c r="E314" s="1">
        <f>AVERAGE(RealPrice!E302:E313)</f>
        <v>4.3740970242276501E-2</v>
      </c>
      <c r="F314" s="1">
        <f>AVERAGE(RealPrice!F302:F313)</f>
        <v>6.1891435592993253E-2</v>
      </c>
      <c r="G314" s="1">
        <f>AVERAGE(RealPrice!G302:G313)</f>
        <v>0.13237704140392978</v>
      </c>
      <c r="H314" s="1">
        <f>AVERAGE(RealPrice!H302:H313)</f>
        <v>4.9666339898092597E-2</v>
      </c>
      <c r="I314" s="1"/>
      <c r="J314" s="1"/>
      <c r="K314" s="1"/>
      <c r="L314" s="1"/>
      <c r="M314" s="1"/>
      <c r="N314" s="1"/>
      <c r="O314" s="1"/>
      <c r="P314" s="1"/>
    </row>
    <row r="315" spans="1:16" x14ac:dyDescent="0.2">
      <c r="A315">
        <f t="shared" si="4"/>
        <v>2016</v>
      </c>
      <c r="B315">
        <f t="shared" si="5"/>
        <v>2</v>
      </c>
      <c r="C315" s="1">
        <f>AVERAGE(RealPrice!C303:C314)</f>
        <v>5.1680232008657907E-2</v>
      </c>
      <c r="D315" s="1">
        <f>AVERAGE(RealPrice!D303:D314)</f>
        <v>4.9477736420235514E-2</v>
      </c>
      <c r="E315" s="1">
        <f>AVERAGE(RealPrice!E303:E314)</f>
        <v>4.3678125681253864E-2</v>
      </c>
      <c r="F315" s="1">
        <f>AVERAGE(RealPrice!F303:F314)</f>
        <v>6.1695177484979567E-2</v>
      </c>
      <c r="G315" s="1">
        <f>AVERAGE(RealPrice!G303:G314)</f>
        <v>0.13203471148412863</v>
      </c>
      <c r="H315" s="1">
        <f>AVERAGE(RealPrice!H303:H314)</f>
        <v>4.9477736420235514E-2</v>
      </c>
      <c r="I315" s="1"/>
      <c r="J315" s="1"/>
      <c r="K315" s="1"/>
      <c r="L315" s="1"/>
      <c r="M315" s="1"/>
      <c r="N315" s="1"/>
      <c r="O315" s="1"/>
      <c r="P315" s="1"/>
    </row>
    <row r="316" spans="1:16" x14ac:dyDescent="0.2">
      <c r="A316">
        <f t="shared" si="4"/>
        <v>2016</v>
      </c>
      <c r="B316">
        <f t="shared" si="5"/>
        <v>3</v>
      </c>
      <c r="C316" s="1">
        <f>AVERAGE(RealPrice!C304:C315)</f>
        <v>5.1546601732517426E-2</v>
      </c>
      <c r="D316" s="1">
        <f>AVERAGE(RealPrice!D304:D315)</f>
        <v>4.9336846242166603E-2</v>
      </c>
      <c r="E316" s="1">
        <f>AVERAGE(RealPrice!E304:E315)</f>
        <v>4.357193831538389E-2</v>
      </c>
      <c r="F316" s="1">
        <f>AVERAGE(RealPrice!F304:F315)</f>
        <v>6.1520384248202199E-2</v>
      </c>
      <c r="G316" s="1">
        <f>AVERAGE(RealPrice!G304:G315)</f>
        <v>0.13175712640204751</v>
      </c>
      <c r="H316" s="1">
        <f>AVERAGE(RealPrice!H304:H315)</f>
        <v>4.9336846242166603E-2</v>
      </c>
      <c r="I316" s="1"/>
      <c r="J316" s="1"/>
      <c r="K316" s="1"/>
      <c r="L316" s="1"/>
      <c r="M316" s="1"/>
      <c r="N316" s="1"/>
      <c r="O316" s="1"/>
      <c r="P316" s="1"/>
    </row>
    <row r="317" spans="1:16" x14ac:dyDescent="0.2">
      <c r="A317">
        <f t="shared" si="4"/>
        <v>2016</v>
      </c>
      <c r="B317">
        <f t="shared" si="5"/>
        <v>4</v>
      </c>
      <c r="C317" s="1">
        <f>AVERAGE(RealPrice!C305:C316)</f>
        <v>5.1381159233901498E-2</v>
      </c>
      <c r="D317" s="1">
        <f>AVERAGE(RealPrice!D305:D316)</f>
        <v>4.912842255209604E-2</v>
      </c>
      <c r="E317" s="1">
        <f>AVERAGE(RealPrice!E305:E316)</f>
        <v>4.3654250649730907E-2</v>
      </c>
      <c r="F317" s="1">
        <f>AVERAGE(RealPrice!F305:F316)</f>
        <v>6.1399893581030464E-2</v>
      </c>
      <c r="G317" s="1">
        <f>AVERAGE(RealPrice!G305:G316)</f>
        <v>0.13156274679223254</v>
      </c>
      <c r="H317" s="1">
        <f>AVERAGE(RealPrice!H305:H316)</f>
        <v>4.912842255209604E-2</v>
      </c>
      <c r="I317" s="1"/>
      <c r="J317" s="1"/>
      <c r="K317" s="1"/>
      <c r="L317" s="1"/>
      <c r="M317" s="1"/>
      <c r="N317" s="1"/>
      <c r="O317" s="1"/>
      <c r="P317" s="1"/>
    </row>
    <row r="318" spans="1:16" x14ac:dyDescent="0.2">
      <c r="A318">
        <f t="shared" si="4"/>
        <v>2016</v>
      </c>
      <c r="B318">
        <f t="shared" si="5"/>
        <v>5</v>
      </c>
      <c r="C318" s="1">
        <f>AVERAGE(RealPrice!C306:C317)</f>
        <v>5.125103264342315E-2</v>
      </c>
      <c r="D318" s="1">
        <f>AVERAGE(RealPrice!D306:D317)</f>
        <v>4.9014945708032748E-2</v>
      </c>
      <c r="E318" s="1">
        <f>AVERAGE(RealPrice!E306:E317)</f>
        <v>4.3668493988882423E-2</v>
      </c>
      <c r="F318" s="1">
        <f>AVERAGE(RealPrice!F306:F317)</f>
        <v>6.1270201945471371E-2</v>
      </c>
      <c r="G318" s="1">
        <f>AVERAGE(RealPrice!G306:G317)</f>
        <v>0.13136331919293143</v>
      </c>
      <c r="H318" s="1">
        <f>AVERAGE(RealPrice!H306:H317)</f>
        <v>4.9014945708032748E-2</v>
      </c>
      <c r="I318" s="1"/>
      <c r="J318" s="1"/>
      <c r="K318" s="1"/>
      <c r="L318" s="1"/>
      <c r="M318" s="1"/>
      <c r="N318" s="1"/>
      <c r="O318" s="1"/>
      <c r="P318" s="1"/>
    </row>
    <row r="319" spans="1:16" x14ac:dyDescent="0.2">
      <c r="A319">
        <f t="shared" si="4"/>
        <v>2016</v>
      </c>
      <c r="B319">
        <f t="shared" si="5"/>
        <v>6</v>
      </c>
      <c r="C319" s="1">
        <f>AVERAGE(RealPrice!C307:C318)</f>
        <v>5.1131642840406943E-2</v>
      </c>
      <c r="D319" s="1">
        <f>AVERAGE(RealPrice!D307:D318)</f>
        <v>4.8887300647823505E-2</v>
      </c>
      <c r="E319" s="1">
        <f>AVERAGE(RealPrice!E307:E318)</f>
        <v>4.3795991505283259E-2</v>
      </c>
      <c r="F319" s="1">
        <f>AVERAGE(RealPrice!F307:F318)</f>
        <v>6.1132628389576449E-2</v>
      </c>
      <c r="G319" s="1">
        <f>AVERAGE(RealPrice!G307:G318)</f>
        <v>0.13122974011315228</v>
      </c>
      <c r="H319" s="1">
        <f>AVERAGE(RealPrice!H307:H318)</f>
        <v>4.8887300647823505E-2</v>
      </c>
      <c r="I319" s="1"/>
      <c r="J319" s="1"/>
      <c r="K319" s="1"/>
      <c r="L319" s="1"/>
      <c r="M319" s="1"/>
      <c r="N319" s="1"/>
      <c r="O319" s="1"/>
      <c r="P319" s="1"/>
    </row>
    <row r="320" spans="1:16" x14ac:dyDescent="0.2">
      <c r="A320">
        <f t="shared" si="4"/>
        <v>2016</v>
      </c>
      <c r="B320">
        <f t="shared" si="5"/>
        <v>7</v>
      </c>
      <c r="C320" s="1">
        <f>AVERAGE(RealPrice!C308:C319)</f>
        <v>5.0996646755554487E-2</v>
      </c>
      <c r="D320" s="1">
        <f>AVERAGE(RealPrice!D308:D319)</f>
        <v>4.874963581796201E-2</v>
      </c>
      <c r="E320" s="1">
        <f>AVERAGE(RealPrice!E308:E319)</f>
        <v>4.3616682306173792E-2</v>
      </c>
      <c r="F320" s="1">
        <f>AVERAGE(RealPrice!F308:F319)</f>
        <v>6.0981129092042445E-2</v>
      </c>
      <c r="G320" s="1">
        <f>AVERAGE(RealPrice!G308:G319)</f>
        <v>0.13101457081887299</v>
      </c>
      <c r="H320" s="1">
        <f>AVERAGE(RealPrice!H308:H319)</f>
        <v>4.874963581796201E-2</v>
      </c>
      <c r="I320" s="1"/>
      <c r="J320" s="1"/>
      <c r="K320" s="1"/>
      <c r="L320" s="1"/>
      <c r="M320" s="1"/>
      <c r="N320" s="1"/>
      <c r="O320" s="1"/>
      <c r="P320" s="1"/>
    </row>
    <row r="321" spans="1:16" x14ac:dyDescent="0.2">
      <c r="A321">
        <f t="shared" si="4"/>
        <v>2016</v>
      </c>
      <c r="B321">
        <f t="shared" si="5"/>
        <v>8</v>
      </c>
      <c r="C321" s="1">
        <f>AVERAGE(RealPrice!C309:C320)</f>
        <v>5.0833119857895986E-2</v>
      </c>
      <c r="D321" s="1">
        <f>AVERAGE(RealPrice!D309:D320)</f>
        <v>4.8612940090386796E-2</v>
      </c>
      <c r="E321" s="1">
        <f>AVERAGE(RealPrice!E309:E320)</f>
        <v>4.3631896224217988E-2</v>
      </c>
      <c r="F321" s="1">
        <f>AVERAGE(RealPrice!F309:F320)</f>
        <v>6.0832351295861592E-2</v>
      </c>
      <c r="G321" s="1">
        <f>AVERAGE(RealPrice!G309:G320)</f>
        <v>0.1308087909845197</v>
      </c>
      <c r="H321" s="1">
        <f>AVERAGE(RealPrice!H309:H320)</f>
        <v>4.8612940090386796E-2</v>
      </c>
      <c r="I321" s="1"/>
      <c r="J321" s="1"/>
      <c r="K321" s="1"/>
      <c r="L321" s="1"/>
      <c r="M321" s="1"/>
      <c r="N321" s="1"/>
      <c r="O321" s="1"/>
      <c r="P321" s="1"/>
    </row>
    <row r="322" spans="1:16" x14ac:dyDescent="0.2">
      <c r="A322">
        <f t="shared" si="4"/>
        <v>2016</v>
      </c>
      <c r="B322">
        <f t="shared" si="5"/>
        <v>9</v>
      </c>
      <c r="C322" s="1">
        <f>AVERAGE(RealPrice!C310:C321)</f>
        <v>5.0667067043992264E-2</v>
      </c>
      <c r="D322" s="1">
        <f>AVERAGE(RealPrice!D310:D321)</f>
        <v>4.8453205000444872E-2</v>
      </c>
      <c r="E322" s="1">
        <f>AVERAGE(RealPrice!E310:E321)</f>
        <v>4.3264636297373926E-2</v>
      </c>
      <c r="F322" s="1">
        <f>AVERAGE(RealPrice!F310:F321)</f>
        <v>6.0668369378712478E-2</v>
      </c>
      <c r="G322" s="1">
        <f>AVERAGE(RealPrice!G310:G321)</f>
        <v>0.1306410112047813</v>
      </c>
      <c r="H322" s="1">
        <f>AVERAGE(RealPrice!H310:H321)</f>
        <v>4.8453205000444872E-2</v>
      </c>
      <c r="I322" s="1"/>
      <c r="J322" s="1"/>
      <c r="K322" s="1"/>
      <c r="L322" s="1"/>
      <c r="M322" s="1"/>
      <c r="N322" s="1"/>
      <c r="O322" s="1"/>
      <c r="P322" s="1"/>
    </row>
    <row r="323" spans="1:16" x14ac:dyDescent="0.2">
      <c r="A323">
        <f t="shared" si="4"/>
        <v>2016</v>
      </c>
      <c r="B323">
        <f t="shared" si="5"/>
        <v>10</v>
      </c>
      <c r="C323" s="1">
        <f>AVERAGE(RealPrice!C311:C322)</f>
        <v>5.0455258034357388E-2</v>
      </c>
      <c r="D323" s="1">
        <f>AVERAGE(RealPrice!D311:D322)</f>
        <v>4.8270425922365412E-2</v>
      </c>
      <c r="E323" s="1">
        <f>AVERAGE(RealPrice!E311:E322)</f>
        <v>4.3011394292960553E-2</v>
      </c>
      <c r="F323" s="1">
        <f>AVERAGE(RealPrice!F311:F322)</f>
        <v>6.0490367443380953E-2</v>
      </c>
      <c r="G323" s="1">
        <f>AVERAGE(RealPrice!G311:G322)</f>
        <v>0.13004827306357061</v>
      </c>
      <c r="H323" s="1">
        <f>AVERAGE(RealPrice!H311:H322)</f>
        <v>4.8270425922365412E-2</v>
      </c>
      <c r="I323" s="1"/>
      <c r="J323" s="1"/>
      <c r="K323" s="1"/>
      <c r="L323" s="1"/>
      <c r="M323" s="1"/>
      <c r="N323" s="1"/>
      <c r="O323" s="1"/>
      <c r="P323" s="1"/>
    </row>
    <row r="324" spans="1:16" x14ac:dyDescent="0.2">
      <c r="A324">
        <f t="shared" si="4"/>
        <v>2016</v>
      </c>
      <c r="B324">
        <f t="shared" si="5"/>
        <v>11</v>
      </c>
      <c r="C324" s="1">
        <f>AVERAGE(RealPrice!C312:C323)</f>
        <v>5.028269442341237E-2</v>
      </c>
      <c r="D324" s="1">
        <f>AVERAGE(RealPrice!D312:D323)</f>
        <v>4.8120422390482719E-2</v>
      </c>
      <c r="E324" s="1">
        <f>AVERAGE(RealPrice!E312:E323)</f>
        <v>4.2752023639358816E-2</v>
      </c>
      <c r="F324" s="1">
        <f>AVERAGE(RealPrice!F312:F323)</f>
        <v>6.0302824706110092E-2</v>
      </c>
      <c r="G324" s="1">
        <f>AVERAGE(RealPrice!G312:G323)</f>
        <v>0.1296030550409851</v>
      </c>
      <c r="H324" s="1">
        <f>AVERAGE(RealPrice!H312:H323)</f>
        <v>4.8120422390482719E-2</v>
      </c>
      <c r="I324" s="1"/>
      <c r="J324" s="1"/>
      <c r="K324" s="1"/>
      <c r="L324" s="1"/>
      <c r="M324" s="1"/>
      <c r="N324" s="1"/>
      <c r="O324" s="1"/>
      <c r="P324" s="1"/>
    </row>
    <row r="325" spans="1:16" x14ac:dyDescent="0.2">
      <c r="A325">
        <f t="shared" si="4"/>
        <v>2016</v>
      </c>
      <c r="B325">
        <f t="shared" si="5"/>
        <v>12</v>
      </c>
      <c r="C325" s="1">
        <f>AVERAGE(RealPrice!C313:C324)</f>
        <v>5.0138119699882105E-2</v>
      </c>
      <c r="D325" s="1">
        <f>AVERAGE(RealPrice!D313:D324)</f>
        <v>4.7963149573802433E-2</v>
      </c>
      <c r="E325" s="1">
        <f>AVERAGE(RealPrice!E313:E324)</f>
        <v>4.2650482363061348E-2</v>
      </c>
      <c r="F325" s="1">
        <f>AVERAGE(RealPrice!F313:F324)</f>
        <v>6.0137167639338275E-2</v>
      </c>
      <c r="G325" s="1">
        <f>AVERAGE(RealPrice!G313:G324)</f>
        <v>0.12926223799592393</v>
      </c>
      <c r="H325" s="1">
        <f>AVERAGE(RealPrice!H313:H324)</f>
        <v>4.7963149573802433E-2</v>
      </c>
      <c r="I325" s="1"/>
      <c r="J325" s="1"/>
      <c r="K325" s="1"/>
      <c r="L325" s="1"/>
      <c r="M325" s="1"/>
      <c r="N325" s="1"/>
      <c r="O325" s="1"/>
      <c r="P325" s="1"/>
    </row>
    <row r="326" spans="1:16" x14ac:dyDescent="0.2">
      <c r="A326">
        <f t="shared" si="4"/>
        <v>2017</v>
      </c>
      <c r="B326">
        <f t="shared" si="5"/>
        <v>1</v>
      </c>
      <c r="C326" s="1">
        <f>AVERAGE(RealPrice!C314:C325)</f>
        <v>4.9951642784954085E-2</v>
      </c>
      <c r="D326" s="1">
        <f>AVERAGE(RealPrice!D314:D325)</f>
        <v>4.7743215100127058E-2</v>
      </c>
      <c r="E326" s="1">
        <f>AVERAGE(RealPrice!E314:E325)</f>
        <v>4.251332742119935E-2</v>
      </c>
      <c r="F326" s="1">
        <f>AVERAGE(RealPrice!F314:F325)</f>
        <v>5.9930475105715815E-2</v>
      </c>
      <c r="G326" s="1">
        <f>AVERAGE(RealPrice!G314:G325)</f>
        <v>0.12881545881922013</v>
      </c>
      <c r="H326" s="1">
        <f>AVERAGE(RealPrice!H314:H325)</f>
        <v>4.7743215100127058E-2</v>
      </c>
      <c r="I326" s="1"/>
      <c r="J326" s="1"/>
      <c r="K326" s="1"/>
      <c r="L326" s="1"/>
      <c r="M326" s="1"/>
      <c r="N326" s="1"/>
      <c r="O326" s="1"/>
      <c r="P326" s="1"/>
    </row>
    <row r="327" spans="1:16" x14ac:dyDescent="0.2">
      <c r="A327">
        <f t="shared" si="4"/>
        <v>2017</v>
      </c>
      <c r="B327">
        <f t="shared" si="5"/>
        <v>2</v>
      </c>
      <c r="C327" s="1">
        <f>AVERAGE(RealPrice!C315:C326)</f>
        <v>4.9614548516894848E-2</v>
      </c>
      <c r="D327" s="1">
        <f>AVERAGE(RealPrice!D315:D326)</f>
        <v>4.7833155040983011E-2</v>
      </c>
      <c r="E327" s="1">
        <f>AVERAGE(RealPrice!E315:E326)</f>
        <v>4.1987753147236795E-2</v>
      </c>
      <c r="F327" s="1">
        <f>AVERAGE(RealPrice!F315:F326)</f>
        <v>5.966380384455449E-2</v>
      </c>
      <c r="G327" s="1">
        <f>AVERAGE(RealPrice!G315:G326)</f>
        <v>0.11828064284293578</v>
      </c>
      <c r="H327" s="1">
        <f>AVERAGE(RealPrice!H315:H326)</f>
        <v>4.7833155040983011E-2</v>
      </c>
      <c r="I327" s="1"/>
      <c r="J327" s="1"/>
      <c r="K327" s="1"/>
      <c r="L327" s="1"/>
      <c r="M327" s="1"/>
      <c r="N327" s="1"/>
      <c r="O327" s="1"/>
      <c r="P327" s="1"/>
    </row>
    <row r="328" spans="1:16" x14ac:dyDescent="0.2">
      <c r="A328">
        <f t="shared" si="4"/>
        <v>2017</v>
      </c>
      <c r="B328">
        <f t="shared" si="5"/>
        <v>3</v>
      </c>
      <c r="C328" s="1">
        <f>AVERAGE(RealPrice!C316:C327)</f>
        <v>4.9311441256740356E-2</v>
      </c>
      <c r="D328" s="1">
        <f>AVERAGE(RealPrice!D316:D327)</f>
        <v>4.7953470594812662E-2</v>
      </c>
      <c r="E328" s="1">
        <f>AVERAGE(RealPrice!E316:E327)</f>
        <v>4.1659497328290072E-2</v>
      </c>
      <c r="F328" s="1">
        <f>AVERAGE(RealPrice!F316:F327)</f>
        <v>5.9537214691024916E-2</v>
      </c>
      <c r="G328" s="1">
        <f>AVERAGE(RealPrice!G316:G327)</f>
        <v>0.1075424316301216</v>
      </c>
      <c r="H328" s="1">
        <f>AVERAGE(RealPrice!H316:H327)</f>
        <v>4.7953470594812662E-2</v>
      </c>
      <c r="I328" s="1"/>
      <c r="J328" s="1"/>
      <c r="K328" s="1"/>
      <c r="L328" s="1"/>
      <c r="M328" s="1"/>
      <c r="N328" s="1"/>
      <c r="O328" s="1"/>
      <c r="P328" s="1"/>
    </row>
    <row r="329" spans="1:16" x14ac:dyDescent="0.2">
      <c r="A329">
        <f t="shared" si="4"/>
        <v>2017</v>
      </c>
      <c r="B329">
        <f t="shared" si="5"/>
        <v>4</v>
      </c>
      <c r="C329" s="1">
        <f>AVERAGE(RealPrice!C317:C328)</f>
        <v>4.9047625945840299E-2</v>
      </c>
      <c r="D329" s="1">
        <f>AVERAGE(RealPrice!D317:D328)</f>
        <v>4.8127679178781753E-2</v>
      </c>
      <c r="E329" s="1">
        <f>AVERAGE(RealPrice!E317:E328)</f>
        <v>4.1228369871432212E-2</v>
      </c>
      <c r="F329" s="1">
        <f>AVERAGE(RealPrice!F317:F328)</f>
        <v>5.940419599714835E-2</v>
      </c>
      <c r="G329" s="1">
        <f>AVERAGE(RealPrice!G317:G328)</f>
        <v>9.6741450705272389E-2</v>
      </c>
      <c r="H329" s="1">
        <f>AVERAGE(RealPrice!H317:H328)</f>
        <v>4.8127679178781753E-2</v>
      </c>
      <c r="I329" s="1"/>
      <c r="J329" s="1"/>
      <c r="K329" s="1"/>
      <c r="L329" s="1"/>
      <c r="M329" s="1"/>
      <c r="N329" s="1"/>
      <c r="O329" s="1"/>
      <c r="P329" s="1"/>
    </row>
    <row r="330" spans="1:16" x14ac:dyDescent="0.2">
      <c r="A330">
        <f t="shared" si="4"/>
        <v>2017</v>
      </c>
      <c r="B330">
        <f t="shared" si="5"/>
        <v>5</v>
      </c>
      <c r="C330" s="1">
        <f>AVERAGE(RealPrice!C318:C329)</f>
        <v>4.884880489140353E-2</v>
      </c>
      <c r="D330" s="1">
        <f>AVERAGE(RealPrice!D318:D329)</f>
        <v>4.8315650273184456E-2</v>
      </c>
      <c r="E330" s="1">
        <f>AVERAGE(RealPrice!E318:E329)</f>
        <v>4.0734635624169291E-2</v>
      </c>
      <c r="F330" s="1">
        <f>AVERAGE(RealPrice!F318:F329)</f>
        <v>5.9240677289942922E-2</v>
      </c>
      <c r="G330" s="1">
        <f>AVERAGE(RealPrice!G318:G329)</f>
        <v>8.5915431395227101E-2</v>
      </c>
      <c r="H330" s="1">
        <f>AVERAGE(RealPrice!H318:H329)</f>
        <v>4.8315650273184456E-2</v>
      </c>
      <c r="I330" s="1"/>
      <c r="J330" s="1"/>
      <c r="K330" s="1"/>
      <c r="L330" s="1"/>
      <c r="M330" s="1"/>
      <c r="N330" s="1"/>
      <c r="O330" s="1"/>
      <c r="P330" s="1"/>
    </row>
    <row r="331" spans="1:16" x14ac:dyDescent="0.2">
      <c r="A331">
        <f t="shared" si="4"/>
        <v>2017</v>
      </c>
      <c r="B331">
        <f t="shared" si="5"/>
        <v>6</v>
      </c>
      <c r="C331" s="1">
        <f>AVERAGE(RealPrice!C319:C330)</f>
        <v>4.8613016578093159E-2</v>
      </c>
      <c r="D331" s="1">
        <f>AVERAGE(RealPrice!D319:D330)</f>
        <v>4.8460819694174539E-2</v>
      </c>
      <c r="E331" s="1">
        <f>AVERAGE(RealPrice!E319:E330)</f>
        <v>4.0370344334161472E-2</v>
      </c>
      <c r="F331" s="1">
        <f>AVERAGE(RealPrice!F319:F330)</f>
        <v>5.9075106729934886E-2</v>
      </c>
      <c r="G331" s="1">
        <f>AVERAGE(RealPrice!G319:G330)</f>
        <v>7.4957076657622246E-2</v>
      </c>
      <c r="H331" s="1">
        <f>AVERAGE(RealPrice!H319:H330)</f>
        <v>4.8460819694174539E-2</v>
      </c>
      <c r="I331" s="1"/>
      <c r="J331" s="1"/>
      <c r="K331" s="1"/>
      <c r="L331" s="1"/>
      <c r="M331" s="1"/>
      <c r="N331" s="1"/>
      <c r="O331" s="1"/>
      <c r="P331" s="1"/>
    </row>
    <row r="332" spans="1:16" x14ac:dyDescent="0.2">
      <c r="A332">
        <f t="shared" si="4"/>
        <v>2017</v>
      </c>
      <c r="B332">
        <f t="shared" si="5"/>
        <v>7</v>
      </c>
      <c r="C332" s="1">
        <f>AVERAGE(RealPrice!C320:C331)</f>
        <v>4.839268041939418E-2</v>
      </c>
      <c r="D332" s="1">
        <f>AVERAGE(RealPrice!D320:D331)</f>
        <v>4.8692336747247073E-2</v>
      </c>
      <c r="E332" s="1">
        <f>AVERAGE(RealPrice!E320:E331)</f>
        <v>4.0127646741308441E-2</v>
      </c>
      <c r="F332" s="1">
        <f>AVERAGE(RealPrice!F320:F331)</f>
        <v>5.893539158263672E-2</v>
      </c>
      <c r="G332" s="1">
        <f>AVERAGE(RealPrice!G320:G331)</f>
        <v>6.403432125681259E-2</v>
      </c>
      <c r="H332" s="1">
        <f>AVERAGE(RealPrice!H320:H331)</f>
        <v>4.8692336747247073E-2</v>
      </c>
      <c r="I332" s="1"/>
      <c r="J332" s="1"/>
      <c r="K332" s="1"/>
      <c r="L332" s="1"/>
      <c r="M332" s="1"/>
      <c r="N332" s="1"/>
      <c r="O332" s="1"/>
      <c r="P332" s="1"/>
    </row>
    <row r="333" spans="1:16" x14ac:dyDescent="0.2">
      <c r="A333">
        <f t="shared" si="4"/>
        <v>2017</v>
      </c>
      <c r="B333">
        <f t="shared" si="5"/>
        <v>8</v>
      </c>
      <c r="C333" s="1">
        <f>AVERAGE(RealPrice!C321:C332)</f>
        <v>4.8194736473120142E-2</v>
      </c>
      <c r="D333" s="1">
        <f>AVERAGE(RealPrice!D321:D332)</f>
        <v>4.8924830824715021E-2</v>
      </c>
      <c r="E333" s="1">
        <f>AVERAGE(RealPrice!E321:E332)</f>
        <v>3.969644506323465E-2</v>
      </c>
      <c r="F333" s="1">
        <f>AVERAGE(RealPrice!F321:F332)</f>
        <v>5.8800767044222178E-2</v>
      </c>
      <c r="G333" s="1">
        <f>AVERAGE(RealPrice!G321:G332)</f>
        <v>5.3013212803571907E-2</v>
      </c>
      <c r="H333" s="1">
        <f>AVERAGE(RealPrice!H321:H332)</f>
        <v>4.8924830824715021E-2</v>
      </c>
      <c r="I333" s="1"/>
      <c r="J333" s="1"/>
      <c r="K333" s="1"/>
      <c r="L333" s="1"/>
      <c r="M333" s="1"/>
      <c r="N333" s="1"/>
      <c r="O333" s="1"/>
      <c r="P333" s="1"/>
    </row>
    <row r="334" spans="1:16" x14ac:dyDescent="0.2">
      <c r="A334">
        <f t="shared" si="4"/>
        <v>2017</v>
      </c>
      <c r="B334">
        <f t="shared" si="5"/>
        <v>9</v>
      </c>
      <c r="C334" s="1">
        <f>AVERAGE(RealPrice!C322:C333)</f>
        <v>4.7970320841558008E-2</v>
      </c>
      <c r="D334" s="1">
        <f>AVERAGE(RealPrice!D322:D333)</f>
        <v>4.9056793739300636E-2</v>
      </c>
      <c r="E334" s="1">
        <f>AVERAGE(RealPrice!E322:E333)</f>
        <v>3.9394535103095867E-2</v>
      </c>
      <c r="F334" s="1">
        <f>AVERAGE(RealPrice!F322:F333)</f>
        <v>5.8641339052188386E-2</v>
      </c>
      <c r="G334" s="1">
        <f>AVERAGE(RealPrice!G322:G333)</f>
        <v>4.2027872770510406E-2</v>
      </c>
      <c r="H334" s="1">
        <f>AVERAGE(RealPrice!H322:H333)</f>
        <v>4.9056793739300636E-2</v>
      </c>
      <c r="I334" s="1"/>
      <c r="J334" s="1"/>
      <c r="K334" s="1"/>
      <c r="L334" s="1"/>
      <c r="M334" s="1"/>
      <c r="N334" s="1"/>
      <c r="O334" s="1"/>
      <c r="P334" s="1"/>
    </row>
    <row r="335" spans="1:16" x14ac:dyDescent="0.2">
      <c r="A335">
        <f t="shared" si="4"/>
        <v>2017</v>
      </c>
      <c r="B335">
        <f t="shared" si="5"/>
        <v>10</v>
      </c>
      <c r="C335" s="1">
        <f>AVERAGE(RealPrice!C323:C334)</f>
        <v>4.7759250584272946E-2</v>
      </c>
      <c r="D335" s="1">
        <f>AVERAGE(RealPrice!D323:D334)</f>
        <v>4.906996279418005E-2</v>
      </c>
      <c r="E335" s="1">
        <f>AVERAGE(RealPrice!E323:E334)</f>
        <v>3.8887412480742019E-2</v>
      </c>
      <c r="F335" s="1">
        <f>AVERAGE(RealPrice!F323:F334)</f>
        <v>5.8476080424641828E-2</v>
      </c>
      <c r="G335" s="1">
        <f>AVERAGE(RealPrice!G323:G334)</f>
        <v>3.1522635895397853E-2</v>
      </c>
      <c r="H335" s="1">
        <f>AVERAGE(RealPrice!H323:H334)</f>
        <v>4.906996279418005E-2</v>
      </c>
      <c r="I335" s="1"/>
      <c r="J335" s="1"/>
      <c r="K335" s="1"/>
      <c r="L335" s="1"/>
      <c r="M335" s="1"/>
      <c r="N335" s="1"/>
      <c r="O335" s="1"/>
      <c r="P335" s="1"/>
    </row>
    <row r="336" spans="1:16" x14ac:dyDescent="0.2">
      <c r="A336">
        <f t="shared" si="4"/>
        <v>2017</v>
      </c>
      <c r="B336">
        <f t="shared" si="5"/>
        <v>11</v>
      </c>
      <c r="C336" s="1">
        <f>AVERAGE(RealPrice!C324:C335)</f>
        <v>4.7570326745765286E-2</v>
      </c>
      <c r="D336" s="1">
        <f>AVERAGE(RealPrice!D324:D335)</f>
        <v>4.9186782761016519E-2</v>
      </c>
      <c r="E336" s="1">
        <f>AVERAGE(RealPrice!E324:E335)</f>
        <v>3.8518719671728464E-2</v>
      </c>
      <c r="F336" s="1">
        <f>AVERAGE(RealPrice!F324:F335)</f>
        <v>5.8311016518049395E-2</v>
      </c>
      <c r="G336" s="1">
        <f>AVERAGE(RealPrice!G324:G335)</f>
        <v>2.0934904703920027E-2</v>
      </c>
      <c r="H336" s="1">
        <f>AVERAGE(RealPrice!H324:H335)</f>
        <v>4.9186782761016519E-2</v>
      </c>
      <c r="I336" s="1"/>
      <c r="J336" s="1"/>
      <c r="K336" s="1"/>
      <c r="L336" s="1"/>
      <c r="M336" s="1"/>
      <c r="N336" s="1"/>
      <c r="O336" s="1"/>
      <c r="P336" s="1"/>
    </row>
    <row r="337" spans="1:16" x14ac:dyDescent="0.2">
      <c r="A337">
        <f t="shared" si="4"/>
        <v>2017</v>
      </c>
      <c r="B337">
        <f t="shared" si="5"/>
        <v>12</v>
      </c>
      <c r="C337" s="1">
        <f>AVERAGE(RealPrice!C325:C336)</f>
        <v>4.7367003246852786E-2</v>
      </c>
      <c r="D337" s="1">
        <f>AVERAGE(RealPrice!D325:D336)</f>
        <v>4.9337078146370235E-2</v>
      </c>
      <c r="E337" s="1">
        <f>AVERAGE(RealPrice!E325:E336)</f>
        <v>3.8296731683695538E-2</v>
      </c>
      <c r="F337" s="1">
        <f>AVERAGE(RealPrice!F325:F336)</f>
        <v>5.8139300164970376E-2</v>
      </c>
      <c r="G337" s="1">
        <f>AVERAGE(RealPrice!G325:G336)</f>
        <v>1.0335212060908155E-2</v>
      </c>
      <c r="H337" s="1">
        <f>AVERAGE(RealPrice!H325:H336)</f>
        <v>4.9337078146370235E-2</v>
      </c>
      <c r="I337" s="1"/>
      <c r="J337" s="1"/>
      <c r="K337" s="1"/>
      <c r="L337" s="1"/>
      <c r="M337" s="1"/>
      <c r="N337" s="1"/>
      <c r="O337" s="1"/>
      <c r="P337" s="1"/>
    </row>
    <row r="338" spans="1:16" x14ac:dyDescent="0.2">
      <c r="A338">
        <f t="shared" ref="A338:A401" si="6">A326+1</f>
        <v>2018</v>
      </c>
      <c r="B338">
        <f t="shared" ref="B338:B401" si="7">B326</f>
        <v>1</v>
      </c>
      <c r="C338" s="1">
        <f>AVERAGE(RealPrice!C326:C337)</f>
        <v>4.7168407328912872E-2</v>
      </c>
      <c r="D338" s="1">
        <f>AVERAGE(RealPrice!D326:D337)</f>
        <v>4.9449590639776338E-2</v>
      </c>
      <c r="E338" s="1">
        <f>AVERAGE(RealPrice!E326:E337)</f>
        <v>3.7927260559706868E-2</v>
      </c>
      <c r="F338" s="1">
        <f>AVERAGE(RealPrice!F326:F337)</f>
        <v>5.801142800160905E-2</v>
      </c>
      <c r="G338" s="1">
        <f>AVERAGE(RealPrice!G326:G337)</f>
        <v>0</v>
      </c>
      <c r="H338" s="1">
        <f>AVERAGE(RealPrice!H326:H337)</f>
        <v>4.9449590639776338E-2</v>
      </c>
      <c r="I338" s="1"/>
      <c r="J338" s="1"/>
      <c r="K338" s="1"/>
      <c r="L338" s="1"/>
      <c r="M338" s="1"/>
      <c r="N338" s="1"/>
      <c r="O338" s="1"/>
      <c r="P338" s="1"/>
    </row>
    <row r="339" spans="1:16" x14ac:dyDescent="0.2">
      <c r="A339">
        <f t="shared" si="6"/>
        <v>2018</v>
      </c>
      <c r="B339">
        <f t="shared" si="7"/>
        <v>2</v>
      </c>
      <c r="C339" s="1">
        <f>AVERAGE(RealPrice!C327:C338)</f>
        <v>4.7305224884683354E-2</v>
      </c>
      <c r="D339" s="1">
        <f>AVERAGE(RealPrice!D327:D338)</f>
        <v>4.9462404223232621E-2</v>
      </c>
      <c r="E339" s="1">
        <f>AVERAGE(RealPrice!E327:E338)</f>
        <v>3.8087969780443133E-2</v>
      </c>
      <c r="F339" s="1">
        <f>AVERAGE(RealPrice!F327:F338)</f>
        <v>5.8059871045931223E-2</v>
      </c>
      <c r="G339" s="1">
        <f>AVERAGE(RealPrice!G327:G338)</f>
        <v>0</v>
      </c>
      <c r="H339" s="1">
        <f>AVERAGE(RealPrice!H327:H338)</f>
        <v>4.9462404223232621E-2</v>
      </c>
      <c r="I339" s="1"/>
      <c r="J339" s="1"/>
      <c r="K339" s="1"/>
      <c r="L339" s="1"/>
      <c r="M339" s="1"/>
      <c r="N339" s="1"/>
      <c r="O339" s="1"/>
      <c r="P339" s="1"/>
    </row>
    <row r="340" spans="1:16" x14ac:dyDescent="0.2">
      <c r="A340">
        <f t="shared" si="6"/>
        <v>2018</v>
      </c>
      <c r="B340">
        <f t="shared" si="7"/>
        <v>3</v>
      </c>
      <c r="C340" s="1">
        <f>AVERAGE(RealPrice!C328:C339)</f>
        <v>4.7321495773014505E-2</v>
      </c>
      <c r="D340" s="1">
        <f>AVERAGE(RealPrice!D328:D339)</f>
        <v>4.9422807915344792E-2</v>
      </c>
      <c r="E340" s="1">
        <f>AVERAGE(RealPrice!E328:E339)</f>
        <v>3.808691973473223E-2</v>
      </c>
      <c r="F340" s="1">
        <f>AVERAGE(RealPrice!F328:F339)</f>
        <v>5.7947233881384487E-2</v>
      </c>
      <c r="G340" s="1">
        <f>AVERAGE(RealPrice!G328:G339)</f>
        <v>0</v>
      </c>
      <c r="H340" s="1">
        <f>AVERAGE(RealPrice!H328:H339)</f>
        <v>4.9422807915344792E-2</v>
      </c>
      <c r="I340" s="1"/>
      <c r="J340" s="1"/>
      <c r="K340" s="1"/>
      <c r="L340" s="1"/>
      <c r="M340" s="1"/>
      <c r="N340" s="1"/>
      <c r="O340" s="1"/>
      <c r="P340" s="1"/>
    </row>
    <row r="341" spans="1:16" x14ac:dyDescent="0.2">
      <c r="A341">
        <f t="shared" si="6"/>
        <v>2018</v>
      </c>
      <c r="B341">
        <f t="shared" si="7"/>
        <v>4</v>
      </c>
      <c r="C341" s="1">
        <f>AVERAGE(RealPrice!C329:C340)</f>
        <v>4.7277317447813459E-2</v>
      </c>
      <c r="D341" s="1">
        <f>AVERAGE(RealPrice!D329:D340)</f>
        <v>4.9331609447579583E-2</v>
      </c>
      <c r="E341" s="1">
        <f>AVERAGE(RealPrice!E329:E340)</f>
        <v>3.8095322942863115E-2</v>
      </c>
      <c r="F341" s="1">
        <f>AVERAGE(RealPrice!F329:F340)</f>
        <v>5.7839217833863234E-2</v>
      </c>
      <c r="G341" s="1">
        <f>AVERAGE(RealPrice!G329:G340)</f>
        <v>0</v>
      </c>
      <c r="H341" s="1">
        <f>AVERAGE(RealPrice!H329:H340)</f>
        <v>4.9331609447579583E-2</v>
      </c>
      <c r="I341" s="1"/>
      <c r="J341" s="1"/>
      <c r="K341" s="1"/>
      <c r="L341" s="1"/>
      <c r="M341" s="1"/>
      <c r="N341" s="1"/>
      <c r="O341" s="1"/>
      <c r="P341" s="1"/>
    </row>
    <row r="342" spans="1:16" x14ac:dyDescent="0.2">
      <c r="A342">
        <f t="shared" si="6"/>
        <v>2018</v>
      </c>
      <c r="B342">
        <f t="shared" si="7"/>
        <v>5</v>
      </c>
      <c r="C342" s="1">
        <f>AVERAGE(RealPrice!C330:C341)</f>
        <v>4.7239104483243664E-2</v>
      </c>
      <c r="D342" s="1">
        <f>AVERAGE(RealPrice!D330:D341)</f>
        <v>4.921972668377992E-2</v>
      </c>
      <c r="E342" s="1">
        <f>AVERAGE(RealPrice!E330:E341)</f>
        <v>3.8209780350088297E-2</v>
      </c>
      <c r="F342" s="1">
        <f>AVERAGE(RealPrice!F330:F341)</f>
        <v>5.7797087611343202E-2</v>
      </c>
      <c r="G342" s="1">
        <f>AVERAGE(RealPrice!G330:G341)</f>
        <v>0</v>
      </c>
      <c r="H342" s="1">
        <f>AVERAGE(RealPrice!H330:H341)</f>
        <v>4.921972668377992E-2</v>
      </c>
      <c r="I342" s="1"/>
      <c r="J342" s="1"/>
      <c r="K342" s="1"/>
      <c r="L342" s="1"/>
      <c r="M342" s="1"/>
      <c r="N342" s="1"/>
      <c r="O342" s="1"/>
      <c r="P342" s="1"/>
    </row>
    <row r="343" spans="1:16" x14ac:dyDescent="0.2">
      <c r="A343">
        <f t="shared" si="6"/>
        <v>2018</v>
      </c>
      <c r="B343">
        <f t="shared" si="7"/>
        <v>6</v>
      </c>
      <c r="C343" s="1">
        <f>AVERAGE(RealPrice!C331:C342)</f>
        <v>4.722773862623484E-2</v>
      </c>
      <c r="D343" s="1">
        <f>AVERAGE(RealPrice!D331:D342)</f>
        <v>4.9190633514500648E-2</v>
      </c>
      <c r="E343" s="1">
        <f>AVERAGE(RealPrice!E331:E342)</f>
        <v>3.8097743042427641E-2</v>
      </c>
      <c r="F343" s="1">
        <f>AVERAGE(RealPrice!F331:F342)</f>
        <v>5.7762583353716486E-2</v>
      </c>
      <c r="G343" s="1">
        <f>AVERAGE(RealPrice!G331:G342)</f>
        <v>0</v>
      </c>
      <c r="H343" s="1">
        <f>AVERAGE(RealPrice!H331:H342)</f>
        <v>4.9190633514500648E-2</v>
      </c>
      <c r="I343" s="1"/>
      <c r="J343" s="1"/>
      <c r="K343" s="1"/>
      <c r="L343" s="1"/>
      <c r="M343" s="1"/>
      <c r="N343" s="1"/>
      <c r="O343" s="1"/>
      <c r="P343" s="1"/>
    </row>
    <row r="344" spans="1:16" x14ac:dyDescent="0.2">
      <c r="A344">
        <f t="shared" si="6"/>
        <v>2018</v>
      </c>
      <c r="B344">
        <f t="shared" si="7"/>
        <v>7</v>
      </c>
      <c r="C344" s="1">
        <f>AVERAGE(RealPrice!C332:C343)</f>
        <v>4.7200864397316696E-2</v>
      </c>
      <c r="D344" s="1">
        <f>AVERAGE(RealPrice!D332:D343)</f>
        <v>4.9085738399051504E-2</v>
      </c>
      <c r="E344" s="1">
        <f>AVERAGE(RealPrice!E332:E343)</f>
        <v>3.7980132565291168E-2</v>
      </c>
      <c r="F344" s="1">
        <f>AVERAGE(RealPrice!F332:F343)</f>
        <v>5.7695192888318897E-2</v>
      </c>
      <c r="G344" s="1">
        <f>AVERAGE(RealPrice!G332:G343)</f>
        <v>0</v>
      </c>
      <c r="H344" s="1">
        <f>AVERAGE(RealPrice!H332:H343)</f>
        <v>4.9085738399051504E-2</v>
      </c>
      <c r="I344" s="1"/>
      <c r="J344" s="1"/>
      <c r="K344" s="1"/>
      <c r="L344" s="1"/>
      <c r="M344" s="1"/>
      <c r="N344" s="1"/>
      <c r="O344" s="1"/>
      <c r="P344" s="1"/>
    </row>
    <row r="345" spans="1:16" x14ac:dyDescent="0.2">
      <c r="A345">
        <f t="shared" si="6"/>
        <v>2018</v>
      </c>
      <c r="B345">
        <f t="shared" si="7"/>
        <v>8</v>
      </c>
      <c r="C345" s="1">
        <f>AVERAGE(RealPrice!C333:C344)</f>
        <v>4.714919902319132E-2</v>
      </c>
      <c r="D345" s="1">
        <f>AVERAGE(RealPrice!D333:D344)</f>
        <v>4.8924263019761938E-2</v>
      </c>
      <c r="E345" s="1">
        <f>AVERAGE(RealPrice!E333:E344)</f>
        <v>3.7861547713140146E-2</v>
      </c>
      <c r="F345" s="1">
        <f>AVERAGE(RealPrice!F333:F344)</f>
        <v>5.7600058892200497E-2</v>
      </c>
      <c r="G345" s="1">
        <f>AVERAGE(RealPrice!G333:G344)</f>
        <v>0</v>
      </c>
      <c r="H345" s="1">
        <f>AVERAGE(RealPrice!H333:H344)</f>
        <v>4.8924263019761938E-2</v>
      </c>
      <c r="I345" s="1"/>
      <c r="J345" s="1"/>
      <c r="K345" s="1"/>
      <c r="L345" s="1"/>
      <c r="M345" s="1"/>
      <c r="N345" s="1"/>
      <c r="O345" s="1"/>
      <c r="P345" s="1"/>
    </row>
    <row r="346" spans="1:16" x14ac:dyDescent="0.2">
      <c r="A346">
        <f t="shared" si="6"/>
        <v>2018</v>
      </c>
      <c r="B346">
        <f t="shared" si="7"/>
        <v>9</v>
      </c>
      <c r="C346" s="1">
        <f>AVERAGE(RealPrice!C334:C345)</f>
        <v>4.712534471929649E-2</v>
      </c>
      <c r="D346" s="1">
        <f>AVERAGE(RealPrice!D334:D345)</f>
        <v>4.8907231044409576E-2</v>
      </c>
      <c r="E346" s="1">
        <f>AVERAGE(RealPrice!E334:E345)</f>
        <v>3.7749867534964877E-2</v>
      </c>
      <c r="F346" s="1">
        <f>AVERAGE(RealPrice!F334:F345)</f>
        <v>5.7530757294294903E-2</v>
      </c>
      <c r="G346" s="1">
        <f>AVERAGE(RealPrice!G334:G345)</f>
        <v>0</v>
      </c>
      <c r="H346" s="1">
        <f>AVERAGE(RealPrice!H334:H345)</f>
        <v>4.8907231044409576E-2</v>
      </c>
      <c r="I346" s="1"/>
      <c r="J346" s="1"/>
      <c r="K346" s="1"/>
      <c r="L346" s="1"/>
      <c r="M346" s="1"/>
      <c r="N346" s="1"/>
      <c r="O346" s="1"/>
      <c r="P346" s="1"/>
    </row>
    <row r="347" spans="1:16" x14ac:dyDescent="0.2">
      <c r="A347">
        <f t="shared" si="6"/>
        <v>2018</v>
      </c>
      <c r="B347">
        <f t="shared" si="7"/>
        <v>10</v>
      </c>
      <c r="C347" s="1">
        <f>AVERAGE(RealPrice!C335:C346)</f>
        <v>4.7099001830855226E-2</v>
      </c>
      <c r="D347" s="1">
        <f>AVERAGE(RealPrice!D335:D346)</f>
        <v>4.8927513666455119E-2</v>
      </c>
      <c r="E347" s="1">
        <f>AVERAGE(RealPrice!E335:E346)</f>
        <v>3.7780451671522809E-2</v>
      </c>
      <c r="F347" s="1">
        <f>AVERAGE(RealPrice!F335:F346)</f>
        <v>5.7585148957506167E-2</v>
      </c>
      <c r="G347" s="1">
        <f>AVERAGE(RealPrice!G335:G346)</f>
        <v>0</v>
      </c>
      <c r="H347" s="1">
        <f>AVERAGE(RealPrice!H335:H346)</f>
        <v>4.8927513666455119E-2</v>
      </c>
      <c r="I347" s="1"/>
      <c r="J347" s="1"/>
      <c r="K347" s="1"/>
      <c r="L347" s="1"/>
      <c r="M347" s="1"/>
      <c r="N347" s="1"/>
      <c r="O347" s="1"/>
      <c r="P347" s="1"/>
    </row>
    <row r="348" spans="1:16" x14ac:dyDescent="0.2">
      <c r="A348">
        <f t="shared" si="6"/>
        <v>2018</v>
      </c>
      <c r="B348">
        <f t="shared" si="7"/>
        <v>11</v>
      </c>
      <c r="C348" s="1">
        <f>AVERAGE(RealPrice!C336:C347)</f>
        <v>4.7061222477815891E-2</v>
      </c>
      <c r="D348" s="1">
        <f>AVERAGE(RealPrice!D336:D347)</f>
        <v>4.8962753384179304E-2</v>
      </c>
      <c r="E348" s="1">
        <f>AVERAGE(RealPrice!E336:E347)</f>
        <v>3.7930683420236318E-2</v>
      </c>
      <c r="F348" s="1">
        <f>AVERAGE(RealPrice!F336:F347)</f>
        <v>5.7575093238997045E-2</v>
      </c>
      <c r="G348" s="1">
        <f>AVERAGE(RealPrice!G336:G347)</f>
        <v>0</v>
      </c>
      <c r="H348" s="1">
        <f>AVERAGE(RealPrice!H336:H347)</f>
        <v>4.8962753384179304E-2</v>
      </c>
      <c r="I348" s="1"/>
      <c r="J348" s="1"/>
      <c r="K348" s="1"/>
      <c r="L348" s="1"/>
      <c r="M348" s="1"/>
      <c r="N348" s="1"/>
      <c r="O348" s="1"/>
      <c r="P348" s="1"/>
    </row>
    <row r="349" spans="1:16" x14ac:dyDescent="0.2">
      <c r="A349">
        <f t="shared" si="6"/>
        <v>2018</v>
      </c>
      <c r="B349">
        <f t="shared" si="7"/>
        <v>12</v>
      </c>
      <c r="C349" s="1">
        <f>AVERAGE(RealPrice!C337:C348)</f>
        <v>4.705711540832299E-2</v>
      </c>
      <c r="D349" s="1">
        <f>AVERAGE(RealPrice!D337:D348)</f>
        <v>4.9013193236779863E-2</v>
      </c>
      <c r="E349" s="1">
        <f>AVERAGE(RealPrice!E337:E348)</f>
        <v>3.7952744866754956E-2</v>
      </c>
      <c r="F349" s="1">
        <f>AVERAGE(RealPrice!F337:F348)</f>
        <v>5.7556627939128024E-2</v>
      </c>
      <c r="G349" s="1">
        <f>AVERAGE(RealPrice!G337:G348)</f>
        <v>0</v>
      </c>
      <c r="H349" s="1">
        <f>AVERAGE(RealPrice!H337:H348)</f>
        <v>4.9013193236779863E-2</v>
      </c>
      <c r="I349" s="1"/>
      <c r="J349" s="1"/>
      <c r="K349" s="1"/>
      <c r="L349" s="1"/>
      <c r="M349" s="1"/>
      <c r="N349" s="1"/>
      <c r="O349" s="1"/>
      <c r="P349" s="1"/>
    </row>
    <row r="350" spans="1:16" x14ac:dyDescent="0.2">
      <c r="A350">
        <f t="shared" si="6"/>
        <v>2019</v>
      </c>
      <c r="B350">
        <f t="shared" si="7"/>
        <v>1</v>
      </c>
      <c r="C350" s="1">
        <f>AVERAGE(RealPrice!C338:C349)</f>
        <v>4.7108080057182783E-2</v>
      </c>
      <c r="D350" s="1">
        <f>AVERAGE(RealPrice!D338:D349)</f>
        <v>4.9148526009300413E-2</v>
      </c>
      <c r="E350" s="1">
        <f>AVERAGE(RealPrice!E338:E349)</f>
        <v>3.8025897833837433E-2</v>
      </c>
      <c r="F350" s="1">
        <f>AVERAGE(RealPrice!F338:F349)</f>
        <v>5.7560582269533422E-2</v>
      </c>
      <c r="G350" s="1">
        <f>AVERAGE(RealPrice!G338:G349)</f>
        <v>0</v>
      </c>
      <c r="H350" s="1">
        <f>AVERAGE(RealPrice!H338:H349)</f>
        <v>4.9148526009300413E-2</v>
      </c>
      <c r="I350" s="1"/>
      <c r="J350" s="1"/>
      <c r="K350" s="1"/>
      <c r="L350" s="1"/>
      <c r="M350" s="1"/>
      <c r="N350" s="1"/>
      <c r="O350" s="1"/>
      <c r="P350" s="1"/>
    </row>
    <row r="351" spans="1:16" x14ac:dyDescent="0.2">
      <c r="A351">
        <f t="shared" si="6"/>
        <v>2019</v>
      </c>
      <c r="B351">
        <f t="shared" si="7"/>
        <v>2</v>
      </c>
      <c r="C351" s="1">
        <f>AVERAGE(RealPrice!C339:C350)</f>
        <v>4.6824678183548497E-2</v>
      </c>
      <c r="D351" s="1">
        <f>AVERAGE(RealPrice!D339:D350)</f>
        <v>4.8908673405736534E-2</v>
      </c>
      <c r="E351" s="1">
        <f>AVERAGE(RealPrice!E339:E350)</f>
        <v>3.8038814744047897E-2</v>
      </c>
      <c r="F351" s="1">
        <f>AVERAGE(RealPrice!F339:F350)</f>
        <v>5.7232782349796084E-2</v>
      </c>
      <c r="G351" s="1">
        <f>AVERAGE(RealPrice!G339:G350)</f>
        <v>0</v>
      </c>
      <c r="H351" s="1">
        <f>AVERAGE(RealPrice!H339:H350)</f>
        <v>4.8908673405736534E-2</v>
      </c>
      <c r="I351" s="1"/>
      <c r="J351" s="1"/>
      <c r="K351" s="1"/>
      <c r="L351" s="1"/>
      <c r="M351" s="1"/>
      <c r="N351" s="1"/>
      <c r="O351" s="1"/>
      <c r="P351" s="1"/>
    </row>
    <row r="352" spans="1:16" x14ac:dyDescent="0.2">
      <c r="A352">
        <f t="shared" si="6"/>
        <v>2019</v>
      </c>
      <c r="B352">
        <f t="shared" si="7"/>
        <v>3</v>
      </c>
      <c r="C352" s="1">
        <f>AVERAGE(RealPrice!C340:C351)</f>
        <v>4.6505836129266627E-2</v>
      </c>
      <c r="D352" s="1">
        <f>AVERAGE(RealPrice!D340:D351)</f>
        <v>4.8630964702494957E-2</v>
      </c>
      <c r="E352" s="1">
        <f>AVERAGE(RealPrice!E340:E351)</f>
        <v>3.774213594713114E-2</v>
      </c>
      <c r="F352" s="1">
        <f>AVERAGE(RealPrice!F340:F351)</f>
        <v>5.6871830586392787E-2</v>
      </c>
      <c r="G352" s="1">
        <f>AVERAGE(RealPrice!G340:G351)</f>
        <v>0</v>
      </c>
      <c r="H352" s="1">
        <f>AVERAGE(RealPrice!H340:H351)</f>
        <v>4.8630964702494957E-2</v>
      </c>
      <c r="I352" s="1"/>
      <c r="J352" s="1"/>
      <c r="K352" s="1"/>
      <c r="L352" s="1"/>
      <c r="M352" s="1"/>
      <c r="N352" s="1"/>
      <c r="O352" s="1"/>
      <c r="P352" s="1"/>
    </row>
    <row r="353" spans="1:16" x14ac:dyDescent="0.2">
      <c r="A353">
        <f t="shared" si="6"/>
        <v>2019</v>
      </c>
      <c r="B353">
        <f t="shared" si="7"/>
        <v>4</v>
      </c>
      <c r="C353" s="1">
        <f>AVERAGE(RealPrice!C341:C352)</f>
        <v>4.6208643932209421E-2</v>
      </c>
      <c r="D353" s="1">
        <f>AVERAGE(RealPrice!D341:D352)</f>
        <v>4.8324042569525882E-2</v>
      </c>
      <c r="E353" s="1">
        <f>AVERAGE(RealPrice!E341:E352)</f>
        <v>3.7310440454083382E-2</v>
      </c>
      <c r="F353" s="1">
        <f>AVERAGE(RealPrice!F341:F352)</f>
        <v>5.6506633644296533E-2</v>
      </c>
      <c r="G353" s="1">
        <f>AVERAGE(RealPrice!G341:G352)</f>
        <v>0</v>
      </c>
      <c r="H353" s="1">
        <f>AVERAGE(RealPrice!H341:H352)</f>
        <v>4.8324042569525882E-2</v>
      </c>
      <c r="I353" s="1"/>
      <c r="J353" s="1"/>
      <c r="K353" s="1"/>
      <c r="L353" s="1"/>
      <c r="M353" s="1"/>
      <c r="N353" s="1"/>
      <c r="O353" s="1"/>
      <c r="P353" s="1"/>
    </row>
    <row r="354" spans="1:16" x14ac:dyDescent="0.2">
      <c r="A354">
        <f t="shared" si="6"/>
        <v>2019</v>
      </c>
      <c r="B354">
        <f t="shared" si="7"/>
        <v>5</v>
      </c>
      <c r="C354" s="1">
        <f>AVERAGE(RealPrice!C342:C353)</f>
        <v>4.6115944698223187E-2</v>
      </c>
      <c r="D354" s="1">
        <f>AVERAGE(RealPrice!D342:D353)</f>
        <v>4.8305228301119808E-2</v>
      </c>
      <c r="E354" s="1">
        <f>AVERAGE(RealPrice!E342:E353)</f>
        <v>3.7175611251255951E-2</v>
      </c>
      <c r="F354" s="1">
        <f>AVERAGE(RealPrice!F342:F353)</f>
        <v>5.6314205583835229E-2</v>
      </c>
      <c r="G354" s="1">
        <f>AVERAGE(RealPrice!G342:G353)</f>
        <v>0</v>
      </c>
      <c r="H354" s="1">
        <f>AVERAGE(RealPrice!H342:H353)</f>
        <v>4.8305228301119808E-2</v>
      </c>
      <c r="I354" s="1"/>
      <c r="J354" s="1"/>
      <c r="K354" s="1"/>
      <c r="L354" s="1"/>
      <c r="M354" s="1"/>
      <c r="N354" s="1"/>
      <c r="O354" s="1"/>
      <c r="P354" s="1"/>
    </row>
    <row r="355" spans="1:16" x14ac:dyDescent="0.2">
      <c r="A355">
        <f t="shared" si="6"/>
        <v>2019</v>
      </c>
      <c r="B355">
        <f t="shared" si="7"/>
        <v>6</v>
      </c>
      <c r="C355" s="1">
        <f>AVERAGE(RealPrice!C343:C354)</f>
        <v>4.5984172823972345E-2</v>
      </c>
      <c r="D355" s="1">
        <f>AVERAGE(RealPrice!D343:D354)</f>
        <v>4.8150520985216265E-2</v>
      </c>
      <c r="E355" s="1">
        <f>AVERAGE(RealPrice!E343:E354)</f>
        <v>3.7011006017162534E-2</v>
      </c>
      <c r="F355" s="1">
        <f>AVERAGE(RealPrice!F343:F354)</f>
        <v>5.6089531874455568E-2</v>
      </c>
      <c r="G355" s="1">
        <f>AVERAGE(RealPrice!G343:G354)</f>
        <v>0</v>
      </c>
      <c r="H355" s="1">
        <f>AVERAGE(RealPrice!H343:H354)</f>
        <v>4.8150520985216265E-2</v>
      </c>
      <c r="I355" s="1"/>
      <c r="J355" s="1"/>
      <c r="K355" s="1"/>
      <c r="L355" s="1"/>
      <c r="M355" s="1"/>
      <c r="N355" s="1"/>
      <c r="O355" s="1"/>
      <c r="P355" s="1"/>
    </row>
    <row r="356" spans="1:16" x14ac:dyDescent="0.2">
      <c r="A356">
        <f t="shared" si="6"/>
        <v>2019</v>
      </c>
      <c r="B356">
        <f t="shared" si="7"/>
        <v>7</v>
      </c>
      <c r="C356" s="1">
        <f>AVERAGE(RealPrice!C344:C355)</f>
        <v>4.5844618161470597E-2</v>
      </c>
      <c r="D356" s="1">
        <f>AVERAGE(RealPrice!D344:D355)</f>
        <v>4.7993707291342474E-2</v>
      </c>
      <c r="E356" s="1">
        <f>AVERAGE(RealPrice!E344:E355)</f>
        <v>3.6868951999704212E-2</v>
      </c>
      <c r="F356" s="1">
        <f>AVERAGE(RealPrice!F344:F355)</f>
        <v>5.5891493228615315E-2</v>
      </c>
      <c r="G356" s="1">
        <f>AVERAGE(RealPrice!G344:G355)</f>
        <v>0</v>
      </c>
      <c r="H356" s="1">
        <f>AVERAGE(RealPrice!H344:H355)</f>
        <v>4.7993707291342474E-2</v>
      </c>
      <c r="I356" s="1"/>
      <c r="J356" s="1"/>
      <c r="K356" s="1"/>
      <c r="L356" s="1"/>
      <c r="M356" s="1"/>
      <c r="N356" s="1"/>
      <c r="O356" s="1"/>
      <c r="P356" s="1"/>
    </row>
    <row r="357" spans="1:16" x14ac:dyDescent="0.2">
      <c r="A357">
        <f t="shared" si="6"/>
        <v>2019</v>
      </c>
      <c r="B357">
        <f t="shared" si="7"/>
        <v>8</v>
      </c>
      <c r="C357" s="1">
        <f>AVERAGE(RealPrice!C345:C356)</f>
        <v>4.5745764580936564E-2</v>
      </c>
      <c r="D357" s="1">
        <f>AVERAGE(RealPrice!D345:D356)</f>
        <v>4.7943474648451674E-2</v>
      </c>
      <c r="E357" s="1">
        <f>AVERAGE(RealPrice!E345:E356)</f>
        <v>3.6980043270646454E-2</v>
      </c>
      <c r="F357" s="1">
        <f>AVERAGE(RealPrice!F345:F356)</f>
        <v>5.5706688869286473E-2</v>
      </c>
      <c r="G357" s="1">
        <f>AVERAGE(RealPrice!G345:G356)</f>
        <v>0</v>
      </c>
      <c r="H357" s="1">
        <f>AVERAGE(RealPrice!H345:H356)</f>
        <v>4.7943474648451674E-2</v>
      </c>
      <c r="I357" s="1"/>
      <c r="J357" s="1"/>
      <c r="K357" s="1"/>
      <c r="L357" s="1"/>
      <c r="M357" s="1"/>
      <c r="N357" s="1"/>
      <c r="O357" s="1"/>
      <c r="P357" s="1"/>
    </row>
    <row r="358" spans="1:16" x14ac:dyDescent="0.2">
      <c r="A358">
        <f t="shared" si="6"/>
        <v>2019</v>
      </c>
      <c r="B358">
        <f t="shared" si="7"/>
        <v>9</v>
      </c>
      <c r="C358" s="1">
        <f>AVERAGE(RealPrice!C346:C357)</f>
        <v>4.5646203276497405E-2</v>
      </c>
      <c r="D358" s="1">
        <f>AVERAGE(RealPrice!D346:D357)</f>
        <v>4.7885829709587609E-2</v>
      </c>
      <c r="E358" s="1">
        <f>AVERAGE(RealPrice!E346:E357)</f>
        <v>3.6879798071669224E-2</v>
      </c>
      <c r="F358" s="1">
        <f>AVERAGE(RealPrice!F346:F357)</f>
        <v>5.5529841338968038E-2</v>
      </c>
      <c r="G358" s="1">
        <f>AVERAGE(RealPrice!G346:G357)</f>
        <v>0</v>
      </c>
      <c r="H358" s="1">
        <f>AVERAGE(RealPrice!H346:H357)</f>
        <v>4.7885829709587609E-2</v>
      </c>
      <c r="I358" s="1"/>
      <c r="J358" s="1"/>
      <c r="K358" s="1"/>
      <c r="L358" s="1"/>
      <c r="M358" s="1"/>
      <c r="N358" s="1"/>
      <c r="O358" s="1"/>
      <c r="P358" s="1"/>
    </row>
    <row r="359" spans="1:16" x14ac:dyDescent="0.2">
      <c r="A359">
        <f t="shared" si="6"/>
        <v>2019</v>
      </c>
      <c r="B359">
        <f t="shared" si="7"/>
        <v>10</v>
      </c>
      <c r="C359" s="1">
        <f>AVERAGE(RealPrice!C347:C358)</f>
        <v>4.5504470637757401E-2</v>
      </c>
      <c r="D359" s="1">
        <f>AVERAGE(RealPrice!D347:D358)</f>
        <v>4.7776493216064392E-2</v>
      </c>
      <c r="E359" s="1">
        <f>AVERAGE(RealPrice!E347:E358)</f>
        <v>3.6869190323423291E-2</v>
      </c>
      <c r="F359" s="1">
        <f>AVERAGE(RealPrice!F347:F358)</f>
        <v>5.5255240811003858E-2</v>
      </c>
      <c r="G359" s="1">
        <f>AVERAGE(RealPrice!G347:G358)</f>
        <v>0</v>
      </c>
      <c r="H359" s="1">
        <f>AVERAGE(RealPrice!H347:H358)</f>
        <v>4.7776493216064392E-2</v>
      </c>
      <c r="I359" s="1"/>
      <c r="J359" s="1"/>
      <c r="K359" s="1"/>
      <c r="L359" s="1"/>
      <c r="M359" s="1"/>
      <c r="N359" s="1"/>
      <c r="O359" s="1"/>
      <c r="P359" s="1"/>
    </row>
    <row r="360" spans="1:16" x14ac:dyDescent="0.2">
      <c r="A360">
        <f t="shared" si="6"/>
        <v>2019</v>
      </c>
      <c r="B360">
        <f t="shared" si="7"/>
        <v>11</v>
      </c>
      <c r="C360" s="1">
        <f>AVERAGE(RealPrice!C348:C359)</f>
        <v>4.5374452695760813E-2</v>
      </c>
      <c r="D360" s="1">
        <f>AVERAGE(RealPrice!D348:D359)</f>
        <v>4.7627953546021728E-2</v>
      </c>
      <c r="E360" s="1">
        <f>AVERAGE(RealPrice!E348:E359)</f>
        <v>3.6635827164844446E-2</v>
      </c>
      <c r="F360" s="1">
        <f>AVERAGE(RealPrice!F348:F359)</f>
        <v>5.501791673019335E-2</v>
      </c>
      <c r="G360" s="1">
        <f>AVERAGE(RealPrice!G348:G359)</f>
        <v>0</v>
      </c>
      <c r="H360" s="1">
        <f>AVERAGE(RealPrice!H348:H359)</f>
        <v>4.7627953546021728E-2</v>
      </c>
      <c r="I360" s="1"/>
      <c r="J360" s="1"/>
      <c r="K360" s="1"/>
      <c r="L360" s="1"/>
      <c r="M360" s="1"/>
      <c r="N360" s="1"/>
      <c r="O360" s="1"/>
      <c r="P360" s="1"/>
    </row>
    <row r="361" spans="1:16" x14ac:dyDescent="0.2">
      <c r="A361">
        <f t="shared" si="6"/>
        <v>2019</v>
      </c>
      <c r="B361">
        <f t="shared" si="7"/>
        <v>12</v>
      </c>
      <c r="C361" s="1">
        <f>AVERAGE(RealPrice!C349:C360)</f>
        <v>4.5166537062683247E-2</v>
      </c>
      <c r="D361" s="1">
        <f>AVERAGE(RealPrice!D349:D360)</f>
        <v>4.7404101144438E-2</v>
      </c>
      <c r="E361" s="1">
        <f>AVERAGE(RealPrice!E349:E360)</f>
        <v>3.644052958736272E-2</v>
      </c>
      <c r="F361" s="1">
        <f>AVERAGE(RealPrice!F349:F360)</f>
        <v>5.4742010672681092E-2</v>
      </c>
      <c r="G361" s="1">
        <f>AVERAGE(RealPrice!G349:G360)</f>
        <v>0</v>
      </c>
      <c r="H361" s="1">
        <f>AVERAGE(RealPrice!H349:H360)</f>
        <v>4.7404101144438E-2</v>
      </c>
      <c r="I361" s="1"/>
      <c r="J361" s="1"/>
      <c r="K361" s="1"/>
      <c r="L361" s="1"/>
      <c r="M361" s="1"/>
      <c r="N361" s="1"/>
      <c r="O361" s="1"/>
      <c r="P361" s="1"/>
    </row>
    <row r="362" spans="1:16" x14ac:dyDescent="0.2">
      <c r="A362">
        <f t="shared" si="6"/>
        <v>2020</v>
      </c>
      <c r="B362">
        <f t="shared" si="7"/>
        <v>1</v>
      </c>
      <c r="C362" s="1">
        <f>AVERAGE(RealPrice!C350:C361)</f>
        <v>4.4986157534709525E-2</v>
      </c>
      <c r="D362" s="1">
        <f>AVERAGE(RealPrice!D350:D361)</f>
        <v>4.7211800359012353E-2</v>
      </c>
      <c r="E362" s="1">
        <f>AVERAGE(RealPrice!E350:E361)</f>
        <v>3.6256105748258903E-2</v>
      </c>
      <c r="F362" s="1">
        <f>AVERAGE(RealPrice!F350:F361)</f>
        <v>5.4472508652703949E-2</v>
      </c>
      <c r="G362" s="1">
        <f>AVERAGE(RealPrice!G350:G361)</f>
        <v>0</v>
      </c>
      <c r="H362" s="1">
        <f>AVERAGE(RealPrice!H350:H361)</f>
        <v>4.7211800359012353E-2</v>
      </c>
      <c r="I362" s="1"/>
      <c r="J362" s="1"/>
      <c r="K362" s="1"/>
      <c r="L362" s="1"/>
      <c r="M362" s="1"/>
      <c r="N362" s="1"/>
      <c r="O362" s="1"/>
      <c r="P362" s="1"/>
    </row>
    <row r="363" spans="1:16" x14ac:dyDescent="0.2">
      <c r="A363">
        <f t="shared" si="6"/>
        <v>2020</v>
      </c>
      <c r="B363">
        <f t="shared" si="7"/>
        <v>2</v>
      </c>
      <c r="C363" s="1">
        <f>AVERAGE(RealPrice!C351:C362)</f>
        <v>4.4746414110787447E-2</v>
      </c>
      <c r="D363" s="1">
        <f>AVERAGE(RealPrice!D351:D362)</f>
        <v>4.6998131073367949E-2</v>
      </c>
      <c r="E363" s="1">
        <f>AVERAGE(RealPrice!E351:E362)</f>
        <v>3.5619571956256681E-2</v>
      </c>
      <c r="F363" s="1">
        <f>AVERAGE(RealPrice!F351:F362)</f>
        <v>5.4095382798715265E-2</v>
      </c>
      <c r="G363" s="1">
        <f>AVERAGE(RealPrice!G351:G362)</f>
        <v>0</v>
      </c>
      <c r="H363" s="1">
        <f>AVERAGE(RealPrice!H351:H362)</f>
        <v>4.6998131073367949E-2</v>
      </c>
      <c r="I363" s="1"/>
      <c r="J363" s="1"/>
      <c r="K363" s="1"/>
      <c r="L363" s="1"/>
      <c r="M363" s="1"/>
      <c r="N363" s="1"/>
      <c r="O363" s="1"/>
      <c r="P363" s="1"/>
    </row>
    <row r="364" spans="1:16" x14ac:dyDescent="0.2">
      <c r="A364">
        <f t="shared" si="6"/>
        <v>2020</v>
      </c>
      <c r="B364">
        <f t="shared" si="7"/>
        <v>3</v>
      </c>
      <c r="C364" s="1">
        <f>AVERAGE(RealPrice!C352:C363)</f>
        <v>4.4815492713063176E-2</v>
      </c>
      <c r="D364" s="1">
        <f>AVERAGE(RealPrice!D352:D363)</f>
        <v>4.7041082763592618E-2</v>
      </c>
      <c r="E364" s="1">
        <f>AVERAGE(RealPrice!E352:E363)</f>
        <v>3.5550310818566452E-2</v>
      </c>
      <c r="F364" s="1">
        <f>AVERAGE(RealPrice!F352:F363)</f>
        <v>5.4145075547727857E-2</v>
      </c>
      <c r="G364" s="1">
        <f>AVERAGE(RealPrice!G352:G363)</f>
        <v>0</v>
      </c>
      <c r="H364" s="1">
        <f>AVERAGE(RealPrice!H352:H363)</f>
        <v>4.7041082763592618E-2</v>
      </c>
      <c r="I364" s="1"/>
      <c r="J364" s="1"/>
      <c r="K364" s="1"/>
      <c r="L364" s="1"/>
      <c r="M364" s="1"/>
      <c r="N364" s="1"/>
      <c r="O364" s="1"/>
      <c r="P364" s="1"/>
    </row>
    <row r="365" spans="1:16" x14ac:dyDescent="0.2">
      <c r="A365">
        <f t="shared" si="6"/>
        <v>2020</v>
      </c>
      <c r="B365">
        <f t="shared" si="7"/>
        <v>4</v>
      </c>
      <c r="C365" s="1">
        <f>AVERAGE(RealPrice!C353:C364)</f>
        <v>4.494124950321763E-2</v>
      </c>
      <c r="D365" s="1">
        <f>AVERAGE(RealPrice!D353:D364)</f>
        <v>4.7191861691008981E-2</v>
      </c>
      <c r="E365" s="1">
        <f>AVERAGE(RealPrice!E353:E364)</f>
        <v>3.5720409616307451E-2</v>
      </c>
      <c r="F365" s="1">
        <f>AVERAGE(RealPrice!F353:F364)</f>
        <v>5.4189313855857256E-2</v>
      </c>
      <c r="G365" s="1">
        <f>AVERAGE(RealPrice!G353:G364)</f>
        <v>0</v>
      </c>
      <c r="H365" s="1">
        <f>AVERAGE(RealPrice!H353:H364)</f>
        <v>4.7191861691008981E-2</v>
      </c>
      <c r="I365" s="1"/>
      <c r="J365" s="1"/>
      <c r="K365" s="1"/>
      <c r="L365" s="1"/>
      <c r="M365" s="1"/>
      <c r="N365" s="1"/>
      <c r="O365" s="1"/>
      <c r="P365" s="1"/>
    </row>
    <row r="366" spans="1:16" x14ac:dyDescent="0.2">
      <c r="A366">
        <f t="shared" si="6"/>
        <v>2020</v>
      </c>
      <c r="B366">
        <f t="shared" si="7"/>
        <v>5</v>
      </c>
      <c r="C366" s="1">
        <f>AVERAGE(RealPrice!C354:C365)</f>
        <v>4.4870375081244918E-2</v>
      </c>
      <c r="D366" s="1">
        <f>AVERAGE(RealPrice!D354:D365)</f>
        <v>4.7076134508099908E-2</v>
      </c>
      <c r="E366" s="1">
        <f>AVERAGE(RealPrice!E354:E365)</f>
        <v>3.5724605106838607E-2</v>
      </c>
      <c r="F366" s="1">
        <f>AVERAGE(RealPrice!F354:F365)</f>
        <v>5.4040847910782425E-2</v>
      </c>
      <c r="G366" s="1">
        <f>AVERAGE(RealPrice!G354:G365)</f>
        <v>0</v>
      </c>
      <c r="H366" s="1">
        <f>AVERAGE(RealPrice!H354:H365)</f>
        <v>4.7076134508099908E-2</v>
      </c>
      <c r="I366" s="1"/>
      <c r="J366" s="1"/>
      <c r="K366" s="1"/>
      <c r="L366" s="1"/>
      <c r="M366" s="1"/>
      <c r="N366" s="1"/>
      <c r="O366" s="1"/>
      <c r="P366" s="1"/>
    </row>
    <row r="367" spans="1:16" x14ac:dyDescent="0.2">
      <c r="A367">
        <f t="shared" si="6"/>
        <v>2020</v>
      </c>
      <c r="B367">
        <f t="shared" si="7"/>
        <v>6</v>
      </c>
      <c r="C367" s="1">
        <f>AVERAGE(RealPrice!C355:C366)</f>
        <v>4.4891517166375829E-2</v>
      </c>
      <c r="D367" s="1">
        <f>AVERAGE(RealPrice!D355:D366)</f>
        <v>4.7115913036692159E-2</v>
      </c>
      <c r="E367" s="1">
        <f>AVERAGE(RealPrice!E355:E366)</f>
        <v>3.566054974114722E-2</v>
      </c>
      <c r="F367" s="1">
        <f>AVERAGE(RealPrice!F355:F366)</f>
        <v>5.3973951357453719E-2</v>
      </c>
      <c r="G367" s="1">
        <f>AVERAGE(RealPrice!G355:G366)</f>
        <v>0</v>
      </c>
      <c r="H367" s="1">
        <f>AVERAGE(RealPrice!H355:H366)</f>
        <v>4.7115913036692159E-2</v>
      </c>
      <c r="I367" s="1"/>
      <c r="J367" s="1"/>
      <c r="K367" s="1"/>
      <c r="L367" s="1"/>
      <c r="M367" s="1"/>
      <c r="N367" s="1"/>
      <c r="O367" s="1"/>
      <c r="P367" s="1"/>
    </row>
    <row r="368" spans="1:16" x14ac:dyDescent="0.2">
      <c r="A368">
        <f t="shared" si="6"/>
        <v>2020</v>
      </c>
      <c r="B368">
        <f t="shared" si="7"/>
        <v>7</v>
      </c>
      <c r="C368" s="1">
        <f>AVERAGE(RealPrice!C356:C367)</f>
        <v>4.4058923590351441E-2</v>
      </c>
      <c r="D368" s="1">
        <f>AVERAGE(RealPrice!D356:D367)</f>
        <v>4.6298586450384677E-2</v>
      </c>
      <c r="E368" s="1">
        <f>AVERAGE(RealPrice!E356:E367)</f>
        <v>3.4824098528823046E-2</v>
      </c>
      <c r="F368" s="1">
        <f>AVERAGE(RealPrice!F356:F367)</f>
        <v>5.3062946930451556E-2</v>
      </c>
      <c r="G368" s="1">
        <f>AVERAGE(RealPrice!G356:G367)</f>
        <v>0</v>
      </c>
      <c r="H368" s="1">
        <f>AVERAGE(RealPrice!H356:H367)</f>
        <v>4.6298586450384677E-2</v>
      </c>
      <c r="I368" s="1"/>
      <c r="J368" s="1"/>
      <c r="K368" s="1"/>
      <c r="L368" s="1"/>
      <c r="M368" s="1"/>
      <c r="N368" s="1"/>
      <c r="O368" s="1"/>
      <c r="P368" s="1"/>
    </row>
    <row r="369" spans="1:16" x14ac:dyDescent="0.2">
      <c r="A369">
        <f t="shared" si="6"/>
        <v>2020</v>
      </c>
      <c r="B369">
        <f t="shared" si="7"/>
        <v>8</v>
      </c>
      <c r="C369" s="1">
        <f>AVERAGE(RealPrice!C357:C368)</f>
        <v>4.3185752340402887E-2</v>
      </c>
      <c r="D369" s="1">
        <f>AVERAGE(RealPrice!D357:D368)</f>
        <v>4.5422562969730435E-2</v>
      </c>
      <c r="E369" s="1">
        <f>AVERAGE(RealPrice!E357:E368)</f>
        <v>3.3989628881051275E-2</v>
      </c>
      <c r="F369" s="1">
        <f>AVERAGE(RealPrice!F357:F368)</f>
        <v>5.2163829287577956E-2</v>
      </c>
      <c r="G369" s="1">
        <f>AVERAGE(RealPrice!G357:G368)</f>
        <v>0</v>
      </c>
      <c r="H369" s="1">
        <f>AVERAGE(RealPrice!H357:H368)</f>
        <v>4.5422562969730435E-2</v>
      </c>
      <c r="I369" s="1"/>
      <c r="J369" s="1"/>
      <c r="K369" s="1"/>
      <c r="L369" s="1"/>
      <c r="M369" s="1"/>
      <c r="N369" s="1"/>
      <c r="O369" s="1"/>
      <c r="P369" s="1"/>
    </row>
    <row r="370" spans="1:16" x14ac:dyDescent="0.2">
      <c r="A370">
        <f t="shared" si="6"/>
        <v>2020</v>
      </c>
      <c r="B370">
        <f t="shared" si="7"/>
        <v>9</v>
      </c>
      <c r="C370" s="1">
        <f>AVERAGE(RealPrice!C358:C369)</f>
        <v>4.2248710094680349E-2</v>
      </c>
      <c r="D370" s="1">
        <f>AVERAGE(RealPrice!D358:D369)</f>
        <v>4.4395219119190511E-2</v>
      </c>
      <c r="E370" s="1">
        <f>AVERAGE(RealPrice!E358:E369)</f>
        <v>3.3181295382821885E-2</v>
      </c>
      <c r="F370" s="1">
        <f>AVERAGE(RealPrice!F358:F369)</f>
        <v>5.1248474075935552E-2</v>
      </c>
      <c r="G370" s="1">
        <f>AVERAGE(RealPrice!G358:G369)</f>
        <v>0</v>
      </c>
      <c r="H370" s="1">
        <f>AVERAGE(RealPrice!H358:H369)</f>
        <v>4.4395219119190511E-2</v>
      </c>
      <c r="I370" s="1"/>
      <c r="J370" s="1"/>
      <c r="K370" s="1"/>
      <c r="L370" s="1"/>
      <c r="M370" s="1"/>
      <c r="N370" s="1"/>
      <c r="O370" s="1"/>
      <c r="P370" s="1"/>
    </row>
    <row r="371" spans="1:16" x14ac:dyDescent="0.2">
      <c r="A371">
        <f t="shared" si="6"/>
        <v>2020</v>
      </c>
      <c r="B371">
        <f t="shared" si="7"/>
        <v>10</v>
      </c>
      <c r="C371" s="1">
        <f>AVERAGE(RealPrice!C359:C370)</f>
        <v>4.2048383032277308E-2</v>
      </c>
      <c r="D371" s="1">
        <f>AVERAGE(RealPrice!D359:D370)</f>
        <v>4.4187125176261832E-2</v>
      </c>
      <c r="E371" s="1">
        <f>AVERAGE(RealPrice!E359:E370)</f>
        <v>3.2838539572492734E-2</v>
      </c>
      <c r="F371" s="1">
        <f>AVERAGE(RealPrice!F359:F370)</f>
        <v>5.0923377031966532E-2</v>
      </c>
      <c r="G371" s="1">
        <f>AVERAGE(RealPrice!G359:G370)</f>
        <v>0</v>
      </c>
      <c r="H371" s="1">
        <f>AVERAGE(RealPrice!H359:H370)</f>
        <v>4.4187125176261832E-2</v>
      </c>
      <c r="I371" s="1"/>
      <c r="J371" s="1"/>
      <c r="K371" s="1"/>
      <c r="L371" s="1"/>
      <c r="M371" s="1"/>
      <c r="N371" s="1"/>
      <c r="O371" s="1"/>
      <c r="P371" s="1"/>
    </row>
    <row r="372" spans="1:16" x14ac:dyDescent="0.2">
      <c r="A372">
        <f t="shared" si="6"/>
        <v>2020</v>
      </c>
      <c r="B372">
        <f t="shared" si="7"/>
        <v>11</v>
      </c>
      <c r="C372" s="1">
        <f>AVERAGE(RealPrice!C360:C371)</f>
        <v>4.1792813095155368E-2</v>
      </c>
      <c r="D372" s="1">
        <f>AVERAGE(RealPrice!D360:D371)</f>
        <v>4.3948575904035475E-2</v>
      </c>
      <c r="E372" s="1">
        <f>AVERAGE(RealPrice!E360:E371)</f>
        <v>3.2562509457780886E-2</v>
      </c>
      <c r="F372" s="1">
        <f>AVERAGE(RealPrice!F360:F371)</f>
        <v>5.0625249757485558E-2</v>
      </c>
      <c r="G372" s="1">
        <f>AVERAGE(RealPrice!G360:G371)</f>
        <v>0</v>
      </c>
      <c r="H372" s="1">
        <f>AVERAGE(RealPrice!H360:H371)</f>
        <v>4.3948575904035475E-2</v>
      </c>
      <c r="I372" s="1"/>
      <c r="J372" s="1"/>
      <c r="K372" s="1"/>
      <c r="L372" s="1"/>
      <c r="M372" s="1"/>
      <c r="N372" s="1"/>
      <c r="O372" s="1"/>
      <c r="P372" s="1"/>
    </row>
    <row r="373" spans="1:16" x14ac:dyDescent="0.2">
      <c r="A373">
        <f t="shared" si="6"/>
        <v>2020</v>
      </c>
      <c r="B373">
        <f t="shared" si="7"/>
        <v>12</v>
      </c>
      <c r="C373" s="1">
        <f>AVERAGE(RealPrice!C361:C372)</f>
        <v>4.1521976473218127E-2</v>
      </c>
      <c r="D373" s="1">
        <f>AVERAGE(RealPrice!D361:D372)</f>
        <v>4.3630758665949253E-2</v>
      </c>
      <c r="E373" s="1">
        <f>AVERAGE(RealPrice!E361:E372)</f>
        <v>3.2325037695980031E-2</v>
      </c>
      <c r="F373" s="1">
        <f>AVERAGE(RealPrice!F361:F372)</f>
        <v>5.0320309332297815E-2</v>
      </c>
      <c r="G373" s="1">
        <f>AVERAGE(RealPrice!G361:G372)</f>
        <v>0</v>
      </c>
      <c r="H373" s="1">
        <f>AVERAGE(RealPrice!H361:H372)</f>
        <v>4.3630758665949253E-2</v>
      </c>
      <c r="I373" s="1"/>
      <c r="J373" s="1"/>
      <c r="K373" s="1"/>
      <c r="L373" s="1"/>
      <c r="M373" s="1"/>
      <c r="N373" s="1"/>
      <c r="O373" s="1"/>
      <c r="P373" s="1"/>
    </row>
    <row r="374" spans="1:16" x14ac:dyDescent="0.2">
      <c r="A374">
        <f t="shared" si="6"/>
        <v>2021</v>
      </c>
      <c r="B374">
        <f t="shared" si="7"/>
        <v>1</v>
      </c>
      <c r="C374" s="1">
        <f>AVERAGE(RealPrice!C362:C373)</f>
        <v>4.125913020685798E-2</v>
      </c>
      <c r="D374" s="1">
        <f>AVERAGE(RealPrice!D362:D373)</f>
        <v>4.3377681216564712E-2</v>
      </c>
      <c r="E374" s="1">
        <f>AVERAGE(RealPrice!E362:E373)</f>
        <v>3.2026024070531373E-2</v>
      </c>
      <c r="F374" s="1">
        <f>AVERAGE(RealPrice!F362:F373)</f>
        <v>4.9969697297856136E-2</v>
      </c>
      <c r="G374" s="1">
        <f>AVERAGE(RealPrice!G362:G373)</f>
        <v>0</v>
      </c>
      <c r="H374" s="1">
        <f>AVERAGE(RealPrice!H362:H373)</f>
        <v>4.3377681216564712E-2</v>
      </c>
      <c r="I374" s="1"/>
      <c r="J374" s="1"/>
      <c r="K374" s="1"/>
      <c r="L374" s="1"/>
      <c r="M374" s="1"/>
      <c r="N374" s="1"/>
      <c r="O374" s="1"/>
      <c r="P374" s="1"/>
    </row>
    <row r="375" spans="1:16" x14ac:dyDescent="0.2">
      <c r="A375">
        <f t="shared" si="6"/>
        <v>2021</v>
      </c>
      <c r="B375">
        <f t="shared" si="7"/>
        <v>2</v>
      </c>
      <c r="C375" s="1">
        <f>AVERAGE(RealPrice!C363:C374)</f>
        <v>4.160741223371902E-2</v>
      </c>
      <c r="D375" s="1">
        <f>AVERAGE(RealPrice!D363:D374)</f>
        <v>4.3673261146438692E-2</v>
      </c>
      <c r="E375" s="1">
        <f>AVERAGE(RealPrice!E363:E374)</f>
        <v>3.2447784964087623E-2</v>
      </c>
      <c r="F375" s="1">
        <f>AVERAGE(RealPrice!F363:F374)</f>
        <v>5.039050170798149E-2</v>
      </c>
      <c r="G375" s="1">
        <f>AVERAGE(RealPrice!G363:G374)</f>
        <v>0</v>
      </c>
      <c r="H375" s="1">
        <f>AVERAGE(RealPrice!H363:H374)</f>
        <v>4.3673261146438692E-2</v>
      </c>
      <c r="I375" s="1"/>
      <c r="J375" s="1"/>
      <c r="K375" s="1"/>
      <c r="L375" s="1"/>
      <c r="M375" s="1"/>
      <c r="N375" s="1"/>
      <c r="O375" s="1"/>
      <c r="P375" s="1"/>
    </row>
    <row r="376" spans="1:16" x14ac:dyDescent="0.2">
      <c r="A376">
        <f t="shared" si="6"/>
        <v>2021</v>
      </c>
      <c r="B376">
        <f t="shared" si="7"/>
        <v>3</v>
      </c>
      <c r="C376" s="1">
        <f>AVERAGE(RealPrice!C364:C375)</f>
        <v>4.1713419624693993E-2</v>
      </c>
      <c r="D376" s="1">
        <f>AVERAGE(RealPrice!D364:D375)</f>
        <v>4.3796317899643333E-2</v>
      </c>
      <c r="E376" s="1">
        <f>AVERAGE(RealPrice!E364:E375)</f>
        <v>3.2617788391321768E-2</v>
      </c>
      <c r="F376" s="1">
        <f>AVERAGE(RealPrice!F364:F375)</f>
        <v>5.0413718695318355E-2</v>
      </c>
      <c r="G376" s="1">
        <f>AVERAGE(RealPrice!G364:G375)</f>
        <v>0</v>
      </c>
      <c r="H376" s="1">
        <f>AVERAGE(RealPrice!H364:H375)</f>
        <v>4.3796317899643333E-2</v>
      </c>
      <c r="I376" s="1"/>
      <c r="J376" s="1"/>
      <c r="K376" s="1"/>
      <c r="L376" s="1"/>
      <c r="M376" s="1"/>
      <c r="N376" s="1"/>
      <c r="O376" s="1"/>
      <c r="P376" s="1"/>
    </row>
    <row r="377" spans="1:16" x14ac:dyDescent="0.2">
      <c r="A377">
        <f t="shared" si="6"/>
        <v>2021</v>
      </c>
      <c r="B377">
        <f t="shared" si="7"/>
        <v>4</v>
      </c>
      <c r="C377" s="1">
        <f>AVERAGE(RealPrice!C365:C376)</f>
        <v>4.1749575140161192E-2</v>
      </c>
      <c r="D377" s="1">
        <f>AVERAGE(RealPrice!D365:D376)</f>
        <v>4.3788281058243443E-2</v>
      </c>
      <c r="E377" s="1">
        <f>AVERAGE(RealPrice!E365:E376)</f>
        <v>3.2515574696261713E-2</v>
      </c>
      <c r="F377" s="1">
        <f>AVERAGE(RealPrice!F365:F376)</f>
        <v>5.0429327381039939E-2</v>
      </c>
      <c r="G377" s="1">
        <f>AVERAGE(RealPrice!G365:G376)</f>
        <v>0</v>
      </c>
      <c r="H377" s="1">
        <f>AVERAGE(RealPrice!H365:H376)</f>
        <v>4.3788281058243443E-2</v>
      </c>
      <c r="I377" s="1"/>
      <c r="J377" s="1"/>
      <c r="K377" s="1"/>
      <c r="L377" s="1"/>
      <c r="M377" s="1"/>
      <c r="N377" s="1"/>
      <c r="O377" s="1"/>
      <c r="P377" s="1"/>
    </row>
    <row r="378" spans="1:16" x14ac:dyDescent="0.2">
      <c r="A378">
        <f t="shared" si="6"/>
        <v>2021</v>
      </c>
      <c r="B378">
        <f t="shared" si="7"/>
        <v>5</v>
      </c>
      <c r="C378" s="1">
        <f>AVERAGE(RealPrice!C366:C377)</f>
        <v>4.1736846197914179E-2</v>
      </c>
      <c r="D378" s="1">
        <f>AVERAGE(RealPrice!D366:D377)</f>
        <v>4.3780108228496317E-2</v>
      </c>
      <c r="E378" s="1">
        <f>AVERAGE(RealPrice!E366:E377)</f>
        <v>3.2315381400458615E-2</v>
      </c>
      <c r="F378" s="1">
        <f>AVERAGE(RealPrice!F366:F377)</f>
        <v>5.0410779464482254E-2</v>
      </c>
      <c r="G378" s="1">
        <f>AVERAGE(RealPrice!G366:G377)</f>
        <v>0</v>
      </c>
      <c r="H378" s="1">
        <f>AVERAGE(RealPrice!H366:H377)</f>
        <v>4.3780108228496317E-2</v>
      </c>
      <c r="I378" s="1"/>
      <c r="J378" s="1"/>
      <c r="K378" s="1"/>
      <c r="L378" s="1"/>
      <c r="M378" s="1"/>
      <c r="N378" s="1"/>
      <c r="O378" s="1"/>
      <c r="P378" s="1"/>
    </row>
    <row r="379" spans="1:16" x14ac:dyDescent="0.2">
      <c r="A379">
        <f t="shared" si="6"/>
        <v>2021</v>
      </c>
      <c r="B379">
        <f t="shared" si="7"/>
        <v>6</v>
      </c>
      <c r="C379" s="1">
        <f>AVERAGE(RealPrice!C367:C378)</f>
        <v>4.163158097126899E-2</v>
      </c>
      <c r="D379" s="1">
        <f>AVERAGE(RealPrice!D367:D378)</f>
        <v>4.3662041776962812E-2</v>
      </c>
      <c r="E379" s="1">
        <f>AVERAGE(RealPrice!E367:E378)</f>
        <v>3.2113568286863625E-2</v>
      </c>
      <c r="F379" s="1">
        <f>AVERAGE(RealPrice!F367:F378)</f>
        <v>5.0324077550229711E-2</v>
      </c>
      <c r="G379" s="1">
        <f>AVERAGE(RealPrice!G367:G378)</f>
        <v>0</v>
      </c>
      <c r="H379" s="1">
        <f>AVERAGE(RealPrice!H367:H378)</f>
        <v>4.3662041776962812E-2</v>
      </c>
      <c r="I379" s="1"/>
      <c r="J379" s="1"/>
      <c r="K379" s="1"/>
      <c r="L379" s="1"/>
      <c r="M379" s="1"/>
      <c r="N379" s="1"/>
      <c r="O379" s="1"/>
      <c r="P379" s="1"/>
    </row>
    <row r="380" spans="1:16" x14ac:dyDescent="0.2">
      <c r="A380">
        <f t="shared" si="6"/>
        <v>2021</v>
      </c>
      <c r="B380">
        <f t="shared" si="7"/>
        <v>7</v>
      </c>
      <c r="C380" s="1">
        <f>AVERAGE(RealPrice!C368:C379)</f>
        <v>4.2350523877207967E-2</v>
      </c>
      <c r="D380" s="1">
        <f>AVERAGE(RealPrice!D368:D379)</f>
        <v>4.4389526114641448E-2</v>
      </c>
      <c r="E380" s="1">
        <f>AVERAGE(RealPrice!E368:E379)</f>
        <v>3.2693868931109558E-2</v>
      </c>
      <c r="F380" s="1">
        <f>AVERAGE(RealPrice!F368:F379)</f>
        <v>5.1051402315632925E-2</v>
      </c>
      <c r="G380" s="1">
        <f>AVERAGE(RealPrice!G368:G379)</f>
        <v>0</v>
      </c>
      <c r="H380" s="1">
        <f>AVERAGE(RealPrice!H368:H379)</f>
        <v>4.4389526114641448E-2</v>
      </c>
      <c r="I380" s="1"/>
      <c r="J380" s="1"/>
      <c r="K380" s="1"/>
      <c r="L380" s="1"/>
      <c r="M380" s="1"/>
      <c r="N380" s="1"/>
      <c r="O380" s="1"/>
      <c r="P380" s="1"/>
    </row>
    <row r="381" spans="1:16" x14ac:dyDescent="0.2">
      <c r="A381">
        <f t="shared" si="6"/>
        <v>2021</v>
      </c>
      <c r="B381">
        <f t="shared" si="7"/>
        <v>8</v>
      </c>
      <c r="C381" s="1">
        <f>AVERAGE(RealPrice!C369:C380)</f>
        <v>4.3087676449250302E-2</v>
      </c>
      <c r="D381" s="1">
        <f>AVERAGE(RealPrice!D369:D380)</f>
        <v>4.5187769347732533E-2</v>
      </c>
      <c r="E381" s="1">
        <f>AVERAGE(RealPrice!E369:E380)</f>
        <v>3.309578457464929E-2</v>
      </c>
      <c r="F381" s="1">
        <f>AVERAGE(RealPrice!F369:F380)</f>
        <v>5.1752087618332658E-2</v>
      </c>
      <c r="G381" s="1">
        <f>AVERAGE(RealPrice!G369:G380)</f>
        <v>0</v>
      </c>
      <c r="H381" s="1">
        <f>AVERAGE(RealPrice!H369:H380)</f>
        <v>4.5187769347732533E-2</v>
      </c>
      <c r="I381" s="1"/>
      <c r="J381" s="1"/>
      <c r="K381" s="1"/>
      <c r="L381" s="1"/>
      <c r="M381" s="1"/>
      <c r="N381" s="1"/>
      <c r="O381" s="1"/>
      <c r="P381" s="1"/>
    </row>
    <row r="382" spans="1:16" x14ac:dyDescent="0.2">
      <c r="A382">
        <f t="shared" si="6"/>
        <v>2021</v>
      </c>
      <c r="B382">
        <f t="shared" si="7"/>
        <v>9</v>
      </c>
      <c r="C382" s="1">
        <f>AVERAGE(RealPrice!C370:C381)</f>
        <v>4.38354237909502E-2</v>
      </c>
      <c r="D382" s="1">
        <f>AVERAGE(RealPrice!D370:D381)</f>
        <v>4.5967931511677412E-2</v>
      </c>
      <c r="E382" s="1">
        <f>AVERAGE(RealPrice!E370:E381)</f>
        <v>3.3608764707340748E-2</v>
      </c>
      <c r="F382" s="1">
        <f>AVERAGE(RealPrice!F370:F381)</f>
        <v>5.2449138349022706E-2</v>
      </c>
      <c r="G382" s="1">
        <f>AVERAGE(RealPrice!G370:G381)</f>
        <v>0</v>
      </c>
      <c r="H382" s="1">
        <f>AVERAGE(RealPrice!H370:H381)</f>
        <v>4.5967931511677412E-2</v>
      </c>
      <c r="I382" s="1"/>
      <c r="J382" s="1"/>
      <c r="K382" s="1"/>
      <c r="L382" s="1"/>
      <c r="M382" s="1"/>
      <c r="N382" s="1"/>
      <c r="O382" s="1"/>
      <c r="P382" s="1"/>
    </row>
    <row r="383" spans="1:16" x14ac:dyDescent="0.2">
      <c r="A383">
        <f t="shared" si="6"/>
        <v>2021</v>
      </c>
      <c r="B383">
        <f t="shared" si="7"/>
        <v>10</v>
      </c>
      <c r="C383" s="1">
        <f>AVERAGE(RealPrice!C371:C382)</f>
        <v>4.4385450299208866E-2</v>
      </c>
      <c r="D383" s="1">
        <f>AVERAGE(RealPrice!D371:D382)</f>
        <v>4.6536817100505279E-2</v>
      </c>
      <c r="E383" s="1">
        <f>AVERAGE(RealPrice!E371:E382)</f>
        <v>3.3959803861638611E-2</v>
      </c>
      <c r="F383" s="1">
        <f>AVERAGE(RealPrice!F371:F382)</f>
        <v>5.3040400984012692E-2</v>
      </c>
      <c r="G383" s="1">
        <f>AVERAGE(RealPrice!G371:G382)</f>
        <v>0</v>
      </c>
      <c r="H383" s="1">
        <f>AVERAGE(RealPrice!H371:H382)</f>
        <v>4.6536817100505279E-2</v>
      </c>
      <c r="I383" s="1"/>
      <c r="J383" s="1"/>
      <c r="K383" s="1"/>
      <c r="L383" s="1"/>
      <c r="M383" s="1"/>
      <c r="N383" s="1"/>
      <c r="O383" s="1"/>
      <c r="P383" s="1"/>
    </row>
    <row r="384" spans="1:16" x14ac:dyDescent="0.2">
      <c r="A384">
        <f t="shared" si="6"/>
        <v>2021</v>
      </c>
      <c r="B384">
        <f t="shared" si="7"/>
        <v>11</v>
      </c>
      <c r="C384" s="1">
        <f>AVERAGE(RealPrice!C372:C383)</f>
        <v>4.4927494310173115E-2</v>
      </c>
      <c r="D384" s="1">
        <f>AVERAGE(RealPrice!D372:D383)</f>
        <v>4.7089400603074184E-2</v>
      </c>
      <c r="E384" s="1">
        <f>AVERAGE(RealPrice!E372:E383)</f>
        <v>3.4323935530097195E-2</v>
      </c>
      <c r="F384" s="1">
        <f>AVERAGE(RealPrice!F372:F383)</f>
        <v>5.3596822653620924E-2</v>
      </c>
      <c r="G384" s="1">
        <f>AVERAGE(RealPrice!G372:G383)</f>
        <v>0</v>
      </c>
      <c r="H384" s="1">
        <f>AVERAGE(RealPrice!H372:H383)</f>
        <v>4.7089400603074184E-2</v>
      </c>
      <c r="I384" s="1"/>
      <c r="J384" s="1"/>
      <c r="K384" s="1"/>
      <c r="L384" s="1"/>
      <c r="M384" s="1"/>
      <c r="N384" s="1"/>
      <c r="O384" s="1"/>
      <c r="P384" s="1"/>
    </row>
    <row r="385" spans="1:16" x14ac:dyDescent="0.2">
      <c r="A385">
        <f t="shared" si="6"/>
        <v>2021</v>
      </c>
      <c r="B385">
        <f t="shared" si="7"/>
        <v>12</v>
      </c>
      <c r="C385" s="1">
        <f>AVERAGE(RealPrice!C373:C384)</f>
        <v>4.5545658955094048E-2</v>
      </c>
      <c r="D385" s="1">
        <f>AVERAGE(RealPrice!D373:D384)</f>
        <v>4.7711288498483412E-2</v>
      </c>
      <c r="E385" s="1">
        <f>AVERAGE(RealPrice!E373:E384)</f>
        <v>3.4696916041753019E-2</v>
      </c>
      <c r="F385" s="1">
        <f>AVERAGE(RealPrice!F373:F384)</f>
        <v>5.4162942641795254E-2</v>
      </c>
      <c r="G385" s="1">
        <f>AVERAGE(RealPrice!G373:G384)</f>
        <v>0</v>
      </c>
      <c r="H385" s="1">
        <f>AVERAGE(RealPrice!H373:H384)</f>
        <v>4.7711288498483412E-2</v>
      </c>
      <c r="I385" s="1"/>
      <c r="J385" s="1"/>
      <c r="K385" s="1"/>
      <c r="L385" s="1"/>
      <c r="M385" s="1"/>
      <c r="N385" s="1"/>
      <c r="O385" s="1"/>
      <c r="P385" s="1"/>
    </row>
    <row r="386" spans="1:16" x14ac:dyDescent="0.2">
      <c r="A386">
        <f t="shared" si="6"/>
        <v>2022</v>
      </c>
      <c r="B386">
        <f t="shared" si="7"/>
        <v>1</v>
      </c>
      <c r="C386" s="1">
        <f>AVERAGE(RealPrice!C374:C385)</f>
        <v>4.6032600562949777E-2</v>
      </c>
      <c r="D386" s="1">
        <f>AVERAGE(RealPrice!D374:D385)</f>
        <v>4.8207462370853681E-2</v>
      </c>
      <c r="E386" s="1">
        <f>AVERAGE(RealPrice!E374:E385)</f>
        <v>3.5100499959646855E-2</v>
      </c>
      <c r="F386" s="1">
        <f>AVERAGE(RealPrice!F374:F385)</f>
        <v>5.4719946585745437E-2</v>
      </c>
      <c r="G386" s="1">
        <f>AVERAGE(RealPrice!G374:G385)</f>
        <v>0</v>
      </c>
      <c r="H386" s="1">
        <f>AVERAGE(RealPrice!H374:H385)</f>
        <v>4.8207462370853681E-2</v>
      </c>
      <c r="I386" s="1"/>
      <c r="J386" s="1"/>
      <c r="K386" s="1"/>
      <c r="L386" s="1"/>
      <c r="M386" s="1"/>
      <c r="N386" s="1"/>
      <c r="O386" s="1"/>
      <c r="P386" s="1"/>
    </row>
    <row r="387" spans="1:16" x14ac:dyDescent="0.2">
      <c r="A387">
        <f t="shared" si="6"/>
        <v>2022</v>
      </c>
      <c r="B387">
        <f t="shared" si="7"/>
        <v>2</v>
      </c>
      <c r="C387" s="1">
        <f>AVERAGE(RealPrice!C375:C386)</f>
        <v>4.5847162119711571E-2</v>
      </c>
      <c r="D387" s="1">
        <f>AVERAGE(RealPrice!D375:D386)</f>
        <v>4.8050381105810717E-2</v>
      </c>
      <c r="E387" s="1">
        <f>AVERAGE(RealPrice!E375:E386)</f>
        <v>3.4705158836924516E-2</v>
      </c>
      <c r="F387" s="1">
        <f>AVERAGE(RealPrice!F375:F386)</f>
        <v>5.5106601467640536E-2</v>
      </c>
      <c r="G387" s="1">
        <f>AVERAGE(RealPrice!G375:G386)</f>
        <v>0</v>
      </c>
      <c r="H387" s="1">
        <f>AVERAGE(RealPrice!H375:H386)</f>
        <v>4.8050381105810717E-2</v>
      </c>
      <c r="I387" s="1"/>
      <c r="J387" s="1"/>
      <c r="K387" s="1"/>
      <c r="L387" s="1"/>
      <c r="M387" s="1"/>
      <c r="N387" s="1"/>
      <c r="O387" s="1"/>
      <c r="P387" s="1"/>
    </row>
    <row r="388" spans="1:16" x14ac:dyDescent="0.2">
      <c r="A388">
        <f t="shared" si="6"/>
        <v>2022</v>
      </c>
      <c r="B388">
        <f t="shared" si="7"/>
        <v>3</v>
      </c>
      <c r="C388" s="1">
        <f>AVERAGE(RealPrice!C376:C387)</f>
        <v>4.573978155908389E-2</v>
      </c>
      <c r="D388" s="1">
        <f>AVERAGE(RealPrice!D376:D387)</f>
        <v>4.7965689224768349E-2</v>
      </c>
      <c r="E388" s="1">
        <f>AVERAGE(RealPrice!E376:E387)</f>
        <v>3.4382793965258562E-2</v>
      </c>
      <c r="F388" s="1">
        <f>AVERAGE(RealPrice!F376:F387)</f>
        <v>5.5363940790435606E-2</v>
      </c>
      <c r="G388" s="1">
        <f>AVERAGE(RealPrice!G376:G387)</f>
        <v>0</v>
      </c>
      <c r="H388" s="1">
        <f>AVERAGE(RealPrice!H376:H387)</f>
        <v>4.7965689224768349E-2</v>
      </c>
      <c r="I388" s="1"/>
      <c r="J388" s="1"/>
      <c r="K388" s="1"/>
      <c r="L388" s="1"/>
      <c r="M388" s="1"/>
      <c r="N388" s="1"/>
      <c r="O388" s="1"/>
      <c r="P388" s="1"/>
    </row>
    <row r="389" spans="1:16" x14ac:dyDescent="0.2">
      <c r="A389">
        <f t="shared" si="6"/>
        <v>2022</v>
      </c>
      <c r="B389">
        <f t="shared" si="7"/>
        <v>4</v>
      </c>
      <c r="C389" s="1">
        <f>AVERAGE(RealPrice!C377:C388)</f>
        <v>4.5586959810215738E-2</v>
      </c>
      <c r="D389" s="1">
        <f>AVERAGE(RealPrice!D377:D388)</f>
        <v>4.7876571539064654E-2</v>
      </c>
      <c r="E389" s="1">
        <f>AVERAGE(RealPrice!E377:E388)</f>
        <v>3.4028409888662882E-2</v>
      </c>
      <c r="F389" s="1">
        <f>AVERAGE(RealPrice!F377:F388)</f>
        <v>5.5596749177159253E-2</v>
      </c>
      <c r="G389" s="1">
        <f>AVERAGE(RealPrice!G377:G388)</f>
        <v>0</v>
      </c>
      <c r="H389" s="1">
        <f>AVERAGE(RealPrice!H377:H388)</f>
        <v>4.7876571539064654E-2</v>
      </c>
      <c r="I389" s="1"/>
      <c r="J389" s="1"/>
      <c r="K389" s="1"/>
      <c r="L389" s="1"/>
      <c r="M389" s="1"/>
      <c r="N389" s="1"/>
      <c r="O389" s="1"/>
      <c r="P389" s="1"/>
    </row>
    <row r="390" spans="1:16" x14ac:dyDescent="0.2">
      <c r="A390">
        <f t="shared" si="6"/>
        <v>2022</v>
      </c>
      <c r="B390">
        <f t="shared" si="7"/>
        <v>5</v>
      </c>
      <c r="C390" s="1">
        <f>AVERAGE(RealPrice!C378:C389)</f>
        <v>4.5837411367801867E-2</v>
      </c>
      <c r="D390" s="1">
        <f>AVERAGE(RealPrice!D378:D389)</f>
        <v>4.8219649909804936E-2</v>
      </c>
      <c r="E390" s="1">
        <f>AVERAGE(RealPrice!E378:E389)</f>
        <v>3.4087924694216169E-2</v>
      </c>
      <c r="F390" s="1">
        <f>AVERAGE(RealPrice!F378:F389)</f>
        <v>5.6272003832618649E-2</v>
      </c>
      <c r="G390" s="1">
        <f>AVERAGE(RealPrice!G378:G389)</f>
        <v>0</v>
      </c>
      <c r="H390" s="1">
        <f>AVERAGE(RealPrice!H378:H389)</f>
        <v>4.8219649909804936E-2</v>
      </c>
      <c r="I390" s="1"/>
      <c r="J390" s="1"/>
      <c r="K390" s="1"/>
      <c r="L390" s="1"/>
      <c r="M390" s="1"/>
      <c r="N390" s="1"/>
      <c r="O390" s="1"/>
      <c r="P390" s="1"/>
    </row>
    <row r="391" spans="1:16" x14ac:dyDescent="0.2">
      <c r="A391">
        <f t="shared" si="6"/>
        <v>2022</v>
      </c>
      <c r="B391">
        <f t="shared" si="7"/>
        <v>6</v>
      </c>
      <c r="C391" s="1">
        <f>AVERAGE(RealPrice!C379:C390)</f>
        <v>4.6041536308064381E-2</v>
      </c>
      <c r="D391" s="1">
        <f>AVERAGE(RealPrice!D379:D390)</f>
        <v>4.8427899338162696E-2</v>
      </c>
      <c r="E391" s="1">
        <f>AVERAGE(RealPrice!E379:E390)</f>
        <v>3.4103599644011891E-2</v>
      </c>
      <c r="F391" s="1">
        <f>AVERAGE(RealPrice!F379:F390)</f>
        <v>5.6896190208971083E-2</v>
      </c>
      <c r="G391" s="1">
        <f>AVERAGE(RealPrice!G379:G390)</f>
        <v>0</v>
      </c>
      <c r="H391" s="1">
        <f>AVERAGE(RealPrice!H379:H390)</f>
        <v>4.8427899338162696E-2</v>
      </c>
      <c r="I391" s="1"/>
      <c r="J391" s="1"/>
      <c r="K391" s="1"/>
      <c r="L391" s="1"/>
      <c r="M391" s="1"/>
      <c r="N391" s="1"/>
      <c r="O391" s="1"/>
      <c r="P391" s="1"/>
    </row>
    <row r="392" spans="1:16" x14ac:dyDescent="0.2">
      <c r="A392">
        <f t="shared" si="6"/>
        <v>2022</v>
      </c>
      <c r="B392">
        <f t="shared" si="7"/>
        <v>7</v>
      </c>
      <c r="C392" s="1">
        <f>AVERAGE(RealPrice!C380:C391)</f>
        <v>4.6253220137068903E-2</v>
      </c>
      <c r="D392" s="1">
        <f>AVERAGE(RealPrice!D380:D391)</f>
        <v>4.8617140599876763E-2</v>
      </c>
      <c r="E392" s="1">
        <f>AVERAGE(RealPrice!E380:E391)</f>
        <v>3.4058582195564707E-2</v>
      </c>
      <c r="F392" s="1">
        <f>AVERAGE(RealPrice!F380:F391)</f>
        <v>5.7460854401291041E-2</v>
      </c>
      <c r="G392" s="1">
        <f>AVERAGE(RealPrice!G380:G391)</f>
        <v>0</v>
      </c>
      <c r="H392" s="1">
        <f>AVERAGE(RealPrice!H380:H391)</f>
        <v>4.8617140599876763E-2</v>
      </c>
      <c r="I392" s="1"/>
      <c r="J392" s="1"/>
      <c r="K392" s="1"/>
      <c r="L392" s="1"/>
      <c r="M392" s="1"/>
      <c r="N392" s="1"/>
      <c r="O392" s="1"/>
      <c r="P392" s="1"/>
    </row>
    <row r="393" spans="1:16" x14ac:dyDescent="0.2">
      <c r="A393">
        <f t="shared" si="6"/>
        <v>2022</v>
      </c>
      <c r="B393">
        <f t="shared" si="7"/>
        <v>8</v>
      </c>
      <c r="C393" s="1">
        <f>AVERAGE(RealPrice!C381:C392)</f>
        <v>4.6430261905582117E-2</v>
      </c>
      <c r="D393" s="1">
        <f>AVERAGE(RealPrice!D381:D392)</f>
        <v>4.8718053424339554E-2</v>
      </c>
      <c r="E393" s="1">
        <f>AVERAGE(RealPrice!E381:E392)</f>
        <v>3.4035007732011825E-2</v>
      </c>
      <c r="F393" s="1">
        <f>AVERAGE(RealPrice!F381:F392)</f>
        <v>5.8029648765034719E-2</v>
      </c>
      <c r="G393" s="1">
        <f>AVERAGE(RealPrice!G381:G392)</f>
        <v>0</v>
      </c>
      <c r="H393" s="1">
        <f>AVERAGE(RealPrice!H381:H392)</f>
        <v>4.8718053424339554E-2</v>
      </c>
      <c r="I393" s="1"/>
      <c r="J393" s="1"/>
      <c r="K393" s="1"/>
      <c r="L393" s="1"/>
      <c r="M393" s="1"/>
      <c r="N393" s="1"/>
      <c r="O393" s="1"/>
      <c r="P393" s="1"/>
    </row>
    <row r="394" spans="1:16" x14ac:dyDescent="0.2">
      <c r="A394">
        <f t="shared" si="6"/>
        <v>2022</v>
      </c>
      <c r="B394">
        <f t="shared" si="7"/>
        <v>9</v>
      </c>
      <c r="C394" s="1">
        <f>AVERAGE(RealPrice!C382:C393)</f>
        <v>4.6663366894743402E-2</v>
      </c>
      <c r="D394" s="1">
        <f>AVERAGE(RealPrice!D382:D393)</f>
        <v>4.89934554283094E-2</v>
      </c>
      <c r="E394" s="1">
        <f>AVERAGE(RealPrice!E382:E393)</f>
        <v>3.4130454911175216E-2</v>
      </c>
      <c r="F394" s="1">
        <f>AVERAGE(RealPrice!F382:F393)</f>
        <v>5.8599996011071E-2</v>
      </c>
      <c r="G394" s="1">
        <f>AVERAGE(RealPrice!G382:G393)</f>
        <v>0</v>
      </c>
      <c r="H394" s="1">
        <f>AVERAGE(RealPrice!H382:H393)</f>
        <v>4.89934554283094E-2</v>
      </c>
      <c r="I394" s="1"/>
      <c r="J394" s="1"/>
      <c r="K394" s="1"/>
      <c r="L394" s="1"/>
      <c r="M394" s="1"/>
      <c r="N394" s="1"/>
      <c r="O394" s="1"/>
      <c r="P394" s="1"/>
    </row>
    <row r="395" spans="1:16" x14ac:dyDescent="0.2">
      <c r="A395">
        <f t="shared" si="6"/>
        <v>2022</v>
      </c>
      <c r="B395">
        <f t="shared" si="7"/>
        <v>10</v>
      </c>
      <c r="C395" s="1">
        <f>AVERAGE(RealPrice!C383:C394)</f>
        <v>4.6402349239234898E-2</v>
      </c>
      <c r="D395" s="1">
        <f>AVERAGE(RealPrice!D383:D394)</f>
        <v>4.8705430042155634E-2</v>
      </c>
      <c r="E395" s="1">
        <f>AVERAGE(RealPrice!E383:E394)</f>
        <v>3.3974677549297651E-2</v>
      </c>
      <c r="F395" s="1">
        <f>AVERAGE(RealPrice!F383:F394)</f>
        <v>5.8727446787977255E-2</v>
      </c>
      <c r="G395" s="1">
        <f>AVERAGE(RealPrice!G383:G394)</f>
        <v>0</v>
      </c>
      <c r="H395" s="1">
        <f>AVERAGE(RealPrice!H383:H394)</f>
        <v>4.8705430042155634E-2</v>
      </c>
      <c r="I395" s="1"/>
      <c r="J395" s="1"/>
      <c r="K395" s="1"/>
      <c r="L395" s="1"/>
      <c r="M395" s="1"/>
      <c r="N395" s="1"/>
      <c r="O395" s="1"/>
      <c r="P395" s="1"/>
    </row>
    <row r="396" spans="1:16" x14ac:dyDescent="0.2">
      <c r="A396">
        <f t="shared" si="6"/>
        <v>2022</v>
      </c>
      <c r="B396">
        <f t="shared" si="7"/>
        <v>11</v>
      </c>
      <c r="C396" s="1">
        <f>AVERAGE(RealPrice!C384:C395)</f>
        <v>4.6261197665188346E-2</v>
      </c>
      <c r="D396" s="1">
        <f>AVERAGE(RealPrice!D384:D395)</f>
        <v>4.8506322570887689E-2</v>
      </c>
      <c r="E396" s="1">
        <f>AVERAGE(RealPrice!E384:E395)</f>
        <v>3.3652390484646702E-2</v>
      </c>
      <c r="F396" s="1">
        <f>AVERAGE(RealPrice!F384:F395)</f>
        <v>5.8906672927227233E-2</v>
      </c>
      <c r="G396" s="1">
        <f>AVERAGE(RealPrice!G384:G395)</f>
        <v>0</v>
      </c>
      <c r="H396" s="1">
        <f>AVERAGE(RealPrice!H384:H395)</f>
        <v>4.8506322570887689E-2</v>
      </c>
      <c r="I396" s="1"/>
      <c r="J396" s="1"/>
      <c r="K396" s="1"/>
      <c r="L396" s="1"/>
      <c r="M396" s="1"/>
      <c r="N396" s="1"/>
      <c r="O396" s="1"/>
      <c r="P396" s="1"/>
    </row>
    <row r="397" spans="1:16" x14ac:dyDescent="0.2">
      <c r="A397">
        <f t="shared" si="6"/>
        <v>2022</v>
      </c>
      <c r="B397">
        <f t="shared" si="7"/>
        <v>12</v>
      </c>
      <c r="C397" s="1">
        <f>AVERAGE(RealPrice!C385:C396)</f>
        <v>4.6093868659671709E-2</v>
      </c>
      <c r="D397" s="1">
        <f>AVERAGE(RealPrice!D385:D396)</f>
        <v>4.8365528525375866E-2</v>
      </c>
      <c r="E397" s="1">
        <f>AVERAGE(RealPrice!E385:E396)</f>
        <v>3.328942918181757E-2</v>
      </c>
      <c r="F397" s="1">
        <f>AVERAGE(RealPrice!F385:F396)</f>
        <v>5.9111787014320925E-2</v>
      </c>
      <c r="G397" s="1">
        <f>AVERAGE(RealPrice!G385:G396)</f>
        <v>0</v>
      </c>
      <c r="H397" s="1">
        <f>AVERAGE(RealPrice!H385:H396)</f>
        <v>4.8365528525375866E-2</v>
      </c>
      <c r="I397" s="1"/>
      <c r="J397" s="1"/>
      <c r="K397" s="1"/>
      <c r="L397" s="1"/>
      <c r="M397" s="1"/>
      <c r="N397" s="1"/>
      <c r="O397" s="1"/>
      <c r="P397" s="1"/>
    </row>
    <row r="398" spans="1:16" x14ac:dyDescent="0.2">
      <c r="A398">
        <f t="shared" si="6"/>
        <v>2023</v>
      </c>
      <c r="B398">
        <f t="shared" si="7"/>
        <v>1</v>
      </c>
      <c r="C398" s="1">
        <f>AVERAGE(RealPrice!C386:C397)</f>
        <v>4.5932500011594157E-2</v>
      </c>
      <c r="D398" s="1">
        <f>AVERAGE(RealPrice!D386:D397)</f>
        <v>4.8122662632219794E-2</v>
      </c>
      <c r="E398" s="1">
        <f>AVERAGE(RealPrice!E386:E397)</f>
        <v>3.2986111330276131E-2</v>
      </c>
      <c r="F398" s="1">
        <f>AVERAGE(RealPrice!F386:F397)</f>
        <v>5.9400189957903797E-2</v>
      </c>
      <c r="G398" s="1">
        <f>AVERAGE(RealPrice!G386:G397)</f>
        <v>0</v>
      </c>
      <c r="H398" s="1">
        <f>AVERAGE(RealPrice!H386:H397)</f>
        <v>4.8122662632219794E-2</v>
      </c>
      <c r="I398" s="1"/>
      <c r="J398" s="1"/>
      <c r="K398" s="1"/>
      <c r="L398" s="1"/>
      <c r="M398" s="1"/>
      <c r="N398" s="1"/>
      <c r="O398" s="1"/>
      <c r="P398" s="1"/>
    </row>
    <row r="399" spans="1:16" x14ac:dyDescent="0.2">
      <c r="A399">
        <f t="shared" si="6"/>
        <v>2023</v>
      </c>
      <c r="B399">
        <f t="shared" si="7"/>
        <v>2</v>
      </c>
      <c r="C399" s="1">
        <f>AVERAGE(RealPrice!C387:C398)</f>
        <v>4.6567504210724829E-2</v>
      </c>
      <c r="D399" s="1">
        <f>AVERAGE(RealPrice!D387:D398)</f>
        <v>4.8661088735547357E-2</v>
      </c>
      <c r="E399" s="1">
        <f>AVERAGE(RealPrice!E387:E398)</f>
        <v>3.3324367559427942E-2</v>
      </c>
      <c r="F399" s="1">
        <f>AVERAGE(RealPrice!F387:F398)</f>
        <v>6.0015529055065193E-2</v>
      </c>
      <c r="G399" s="1">
        <f>AVERAGE(RealPrice!G387:G398)</f>
        <v>0</v>
      </c>
      <c r="H399" s="1">
        <f>AVERAGE(RealPrice!H387:H398)</f>
        <v>4.8661088735547357E-2</v>
      </c>
      <c r="I399" s="1"/>
      <c r="J399" s="1"/>
      <c r="K399" s="1"/>
      <c r="L399" s="1"/>
      <c r="M399" s="1"/>
      <c r="N399" s="1"/>
      <c r="O399" s="1"/>
      <c r="P399" s="1"/>
    </row>
    <row r="400" spans="1:16" x14ac:dyDescent="0.2">
      <c r="A400">
        <f t="shared" si="6"/>
        <v>2023</v>
      </c>
      <c r="B400">
        <f t="shared" si="7"/>
        <v>3</v>
      </c>
      <c r="C400" s="1">
        <f>AVERAGE(RealPrice!C388:C399)</f>
        <v>4.7075530984493262E-2</v>
      </c>
      <c r="D400" s="1">
        <f>AVERAGE(RealPrice!D388:D399)</f>
        <v>4.9132779491662594E-2</v>
      </c>
      <c r="E400" s="1">
        <f>AVERAGE(RealPrice!E388:E399)</f>
        <v>3.3889791308232727E-2</v>
      </c>
      <c r="F400" s="1">
        <f>AVERAGE(RealPrice!F388:F399)</f>
        <v>6.0757526683389601E-2</v>
      </c>
      <c r="G400" s="1">
        <f>AVERAGE(RealPrice!G388:G399)</f>
        <v>0</v>
      </c>
      <c r="H400" s="1">
        <f>AVERAGE(RealPrice!H388:H399)</f>
        <v>4.9132779491662594E-2</v>
      </c>
      <c r="I400" s="1"/>
      <c r="J400" s="1"/>
      <c r="K400" s="1"/>
      <c r="L400" s="1"/>
      <c r="M400" s="1"/>
      <c r="N400" s="1"/>
      <c r="O400" s="1"/>
      <c r="P400" s="1"/>
    </row>
    <row r="401" spans="1:16" x14ac:dyDescent="0.2">
      <c r="A401">
        <f t="shared" si="6"/>
        <v>2023</v>
      </c>
      <c r="B401">
        <f t="shared" si="7"/>
        <v>4</v>
      </c>
      <c r="C401" s="1">
        <f>AVERAGE(RealPrice!C389:C400)</f>
        <v>4.7611022886893804E-2</v>
      </c>
      <c r="D401" s="1">
        <f>AVERAGE(RealPrice!D389:D400)</f>
        <v>4.9662584800942176E-2</v>
      </c>
      <c r="E401" s="1">
        <f>AVERAGE(RealPrice!E389:E400)</f>
        <v>3.4361282360472221E-2</v>
      </c>
      <c r="F401" s="1">
        <f>AVERAGE(RealPrice!F389:F400)</f>
        <v>6.1481491621719314E-2</v>
      </c>
      <c r="G401" s="1">
        <f>AVERAGE(RealPrice!G389:G400)</f>
        <v>0</v>
      </c>
      <c r="H401" s="1">
        <f>AVERAGE(RealPrice!H389:H400)</f>
        <v>4.9662584800942176E-2</v>
      </c>
      <c r="I401" s="1"/>
      <c r="J401" s="1"/>
      <c r="K401" s="1"/>
      <c r="L401" s="1"/>
      <c r="M401" s="1"/>
      <c r="N401" s="1"/>
      <c r="O401" s="1"/>
      <c r="P401" s="1"/>
    </row>
    <row r="402" spans="1:16" x14ac:dyDescent="0.2">
      <c r="A402">
        <f t="shared" ref="A402:A465" si="8">A390+1</f>
        <v>2023</v>
      </c>
      <c r="B402">
        <f t="shared" ref="B402:B465" si="9">B390</f>
        <v>5</v>
      </c>
      <c r="C402" s="1">
        <f>AVERAGE(RealPrice!C390:C401)</f>
        <v>4.8032271941011229E-2</v>
      </c>
      <c r="D402" s="1">
        <f>AVERAGE(RealPrice!D390:D401)</f>
        <v>4.9986197508713422E-2</v>
      </c>
      <c r="E402" s="1">
        <f>AVERAGE(RealPrice!E390:E401)</f>
        <v>3.4573209664082165E-2</v>
      </c>
      <c r="F402" s="1">
        <f>AVERAGE(RealPrice!F390:F401)</f>
        <v>6.2271544208440666E-2</v>
      </c>
      <c r="G402" s="1">
        <f>AVERAGE(RealPrice!G390:G401)</f>
        <v>0</v>
      </c>
      <c r="H402" s="1">
        <f>AVERAGE(RealPrice!H390:H401)</f>
        <v>4.9986197508713422E-2</v>
      </c>
      <c r="I402" s="1"/>
      <c r="J402" s="1"/>
      <c r="K402" s="1"/>
      <c r="L402" s="1"/>
      <c r="M402" s="1"/>
      <c r="N402" s="1"/>
      <c r="O402" s="1"/>
      <c r="P402" s="1"/>
    </row>
    <row r="403" spans="1:16" x14ac:dyDescent="0.2">
      <c r="A403">
        <f t="shared" si="8"/>
        <v>2023</v>
      </c>
      <c r="B403">
        <f t="shared" si="9"/>
        <v>6</v>
      </c>
      <c r="C403" s="1">
        <f>AVERAGE(RealPrice!C391:C402)</f>
        <v>4.847413914169877E-2</v>
      </c>
      <c r="D403" s="1">
        <f>AVERAGE(RealPrice!D391:D402)</f>
        <v>5.0397945951043556E-2</v>
      </c>
      <c r="E403" s="1">
        <f>AVERAGE(RealPrice!E391:E402)</f>
        <v>3.5261309630322139E-2</v>
      </c>
      <c r="F403" s="1">
        <f>AVERAGE(RealPrice!F391:F402)</f>
        <v>6.3083955393671384E-2</v>
      </c>
      <c r="G403" s="1">
        <f>AVERAGE(RealPrice!G391:G402)</f>
        <v>0</v>
      </c>
      <c r="H403" s="1">
        <f>AVERAGE(RealPrice!H391:H402)</f>
        <v>5.0397945951043556E-2</v>
      </c>
      <c r="I403" s="1"/>
      <c r="J403" s="1"/>
      <c r="K403" s="1"/>
      <c r="L403" s="1"/>
      <c r="M403" s="1"/>
      <c r="N403" s="1"/>
      <c r="O403" s="1"/>
      <c r="P403" s="1"/>
    </row>
    <row r="404" spans="1:16" x14ac:dyDescent="0.2">
      <c r="A404">
        <f t="shared" si="8"/>
        <v>2023</v>
      </c>
      <c r="B404">
        <f t="shared" si="9"/>
        <v>7</v>
      </c>
      <c r="C404" s="1">
        <f>AVERAGE(RealPrice!C392:C403)</f>
        <v>4.8906944605883157E-2</v>
      </c>
      <c r="D404" s="1">
        <f>AVERAGE(RealPrice!D392:D403)</f>
        <v>5.0784743445986553E-2</v>
      </c>
      <c r="E404" s="1">
        <f>AVERAGE(RealPrice!E392:E403)</f>
        <v>3.6013690183171791E-2</v>
      </c>
      <c r="F404" s="1">
        <f>AVERAGE(RealPrice!F392:F403)</f>
        <v>6.3895489089955182E-2</v>
      </c>
      <c r="G404" s="1">
        <f>AVERAGE(RealPrice!G392:G403)</f>
        <v>0</v>
      </c>
      <c r="H404" s="1">
        <f>AVERAGE(RealPrice!H392:H403)</f>
        <v>5.0784743445986553E-2</v>
      </c>
      <c r="I404" s="1"/>
      <c r="J404" s="1"/>
      <c r="K404" s="1"/>
      <c r="L404" s="1"/>
      <c r="M404" s="1"/>
      <c r="N404" s="1"/>
      <c r="O404" s="1"/>
      <c r="P404" s="1"/>
    </row>
    <row r="405" spans="1:16" x14ac:dyDescent="0.2">
      <c r="A405">
        <f t="shared" si="8"/>
        <v>2023</v>
      </c>
      <c r="B405">
        <f t="shared" si="9"/>
        <v>8</v>
      </c>
      <c r="C405" s="1">
        <f>AVERAGE(RealPrice!C393:C404)</f>
        <v>4.9380762408160479E-2</v>
      </c>
      <c r="D405" s="1">
        <f>AVERAGE(RealPrice!D393:D404)</f>
        <v>5.1187383486669867E-2</v>
      </c>
      <c r="E405" s="1">
        <f>AVERAGE(RealPrice!E393:E404)</f>
        <v>3.6803657061279464E-2</v>
      </c>
      <c r="F405" s="1">
        <f>AVERAGE(RealPrice!F393:F404)</f>
        <v>6.4697817204548785E-2</v>
      </c>
      <c r="G405" s="1">
        <f>AVERAGE(RealPrice!G393:G404)</f>
        <v>0</v>
      </c>
      <c r="H405" s="1">
        <f>AVERAGE(RealPrice!H393:H404)</f>
        <v>5.1187383486669867E-2</v>
      </c>
      <c r="I405" s="1"/>
      <c r="J405" s="1"/>
      <c r="K405" s="1"/>
      <c r="L405" s="1"/>
      <c r="M405" s="1"/>
      <c r="N405" s="1"/>
      <c r="O405" s="1"/>
      <c r="P405" s="1"/>
    </row>
    <row r="406" spans="1:16" x14ac:dyDescent="0.2">
      <c r="A406">
        <f t="shared" si="8"/>
        <v>2023</v>
      </c>
      <c r="B406">
        <f t="shared" si="9"/>
        <v>9</v>
      </c>
      <c r="C406" s="1">
        <f>AVERAGE(RealPrice!C394:C405)</f>
        <v>4.984057381960566E-2</v>
      </c>
      <c r="D406" s="1">
        <f>AVERAGE(RealPrice!D394:D405)</f>
        <v>5.1543613486213002E-2</v>
      </c>
      <c r="E406" s="1">
        <f>AVERAGE(RealPrice!E394:E405)</f>
        <v>3.7517044898802816E-2</v>
      </c>
      <c r="F406" s="1">
        <f>AVERAGE(RealPrice!F394:F405)</f>
        <v>6.5498894995666107E-2</v>
      </c>
      <c r="G406" s="1">
        <f>AVERAGE(RealPrice!G394:G405)</f>
        <v>0</v>
      </c>
      <c r="H406" s="1">
        <f>AVERAGE(RealPrice!H394:H405)</f>
        <v>5.1543613486213002E-2</v>
      </c>
      <c r="I406" s="1"/>
      <c r="J406" s="1"/>
      <c r="K406" s="1"/>
      <c r="L406" s="1"/>
      <c r="M406" s="1"/>
      <c r="N406" s="1"/>
      <c r="O406" s="1"/>
      <c r="P406" s="1"/>
    </row>
    <row r="407" spans="1:16" x14ac:dyDescent="0.2">
      <c r="A407">
        <f t="shared" si="8"/>
        <v>2023</v>
      </c>
      <c r="B407">
        <f t="shared" si="9"/>
        <v>10</v>
      </c>
      <c r="C407" s="1">
        <f>AVERAGE(RealPrice!C395:C406)</f>
        <v>5.031090909344315E-2</v>
      </c>
      <c r="D407" s="1">
        <f>AVERAGE(RealPrice!D395:D406)</f>
        <v>5.1989326827838557E-2</v>
      </c>
      <c r="E407" s="1">
        <f>AVERAGE(RealPrice!E395:E406)</f>
        <v>3.8151916115173608E-2</v>
      </c>
      <c r="F407" s="1">
        <f>AVERAGE(RealPrice!F395:F406)</f>
        <v>6.6258892430142852E-2</v>
      </c>
      <c r="G407" s="1">
        <f>AVERAGE(RealPrice!G395:G406)</f>
        <v>0</v>
      </c>
      <c r="H407" s="1">
        <f>AVERAGE(RealPrice!H395:H406)</f>
        <v>5.1989326827838557E-2</v>
      </c>
      <c r="I407" s="1"/>
      <c r="J407" s="1"/>
      <c r="K407" s="1"/>
      <c r="L407" s="1"/>
      <c r="M407" s="1"/>
      <c r="N407" s="1"/>
      <c r="O407" s="1"/>
      <c r="P407" s="1"/>
    </row>
    <row r="408" spans="1:16" x14ac:dyDescent="0.2">
      <c r="A408">
        <f t="shared" si="8"/>
        <v>2023</v>
      </c>
      <c r="B408">
        <f t="shared" si="9"/>
        <v>11</v>
      </c>
      <c r="C408" s="1">
        <f>AVERAGE(RealPrice!C396:C407)</f>
        <v>5.0688120384650127E-2</v>
      </c>
      <c r="D408" s="1">
        <f>AVERAGE(RealPrice!D396:D407)</f>
        <v>5.2343760342288159E-2</v>
      </c>
      <c r="E408" s="1">
        <f>AVERAGE(RealPrice!E396:E407)</f>
        <v>3.8865876372948964E-2</v>
      </c>
      <c r="F408" s="1">
        <f>AVERAGE(RealPrice!F396:F407)</f>
        <v>6.7024276663848956E-2</v>
      </c>
      <c r="G408" s="1">
        <f>AVERAGE(RealPrice!G396:G407)</f>
        <v>0</v>
      </c>
      <c r="H408" s="1">
        <f>AVERAGE(RealPrice!H396:H407)</f>
        <v>5.2343760342288159E-2</v>
      </c>
      <c r="I408" s="1"/>
      <c r="J408" s="1"/>
      <c r="K408" s="1"/>
      <c r="L408" s="1"/>
      <c r="M408" s="1"/>
      <c r="N408" s="1"/>
      <c r="O408" s="1"/>
      <c r="P408" s="1"/>
    </row>
    <row r="409" spans="1:16" x14ac:dyDescent="0.2">
      <c r="A409">
        <f t="shared" si="8"/>
        <v>2023</v>
      </c>
      <c r="B409">
        <f t="shared" si="9"/>
        <v>12</v>
      </c>
      <c r="C409" s="1">
        <f>AVERAGE(RealPrice!C397:C408)</f>
        <v>5.1071613150251528E-2</v>
      </c>
      <c r="D409" s="1">
        <f>AVERAGE(RealPrice!D397:D408)</f>
        <v>5.2679623575855539E-2</v>
      </c>
      <c r="E409" s="1">
        <f>AVERAGE(RealPrice!E397:E408)</f>
        <v>3.9442135289745502E-2</v>
      </c>
      <c r="F409" s="1">
        <f>AVERAGE(RealPrice!F397:F408)</f>
        <v>6.7841162108550512E-2</v>
      </c>
      <c r="G409" s="1">
        <f>AVERAGE(RealPrice!G397:G408)</f>
        <v>0</v>
      </c>
      <c r="H409" s="1">
        <f>AVERAGE(RealPrice!H397:H408)</f>
        <v>5.2679623575855539E-2</v>
      </c>
      <c r="I409" s="1"/>
      <c r="J409" s="1"/>
      <c r="K409" s="1"/>
      <c r="L409" s="1"/>
      <c r="M409" s="1"/>
      <c r="N409" s="1"/>
      <c r="O409" s="1"/>
      <c r="P409" s="1"/>
    </row>
    <row r="410" spans="1:16" x14ac:dyDescent="0.2">
      <c r="A410">
        <f t="shared" si="8"/>
        <v>2024</v>
      </c>
      <c r="B410">
        <f t="shared" si="9"/>
        <v>1</v>
      </c>
      <c r="C410" s="1">
        <f>AVERAGE(RealPrice!C398:C409)</f>
        <v>5.1493223786565345E-2</v>
      </c>
      <c r="D410" s="1">
        <f>AVERAGE(RealPrice!D398:D409)</f>
        <v>5.3102281774080239E-2</v>
      </c>
      <c r="E410" s="1">
        <f>AVERAGE(RealPrice!E398:E409)</f>
        <v>4.001825050412177E-2</v>
      </c>
      <c r="F410" s="1">
        <f>AVERAGE(RealPrice!F398:F409)</f>
        <v>6.855772024401019E-2</v>
      </c>
      <c r="G410" s="1">
        <f>AVERAGE(RealPrice!G398:G409)</f>
        <v>0</v>
      </c>
      <c r="H410" s="1">
        <f>AVERAGE(RealPrice!H398:H409)</f>
        <v>5.3102281774080239E-2</v>
      </c>
      <c r="I410" s="1"/>
      <c r="J410" s="1"/>
      <c r="K410" s="1"/>
      <c r="L410" s="1"/>
      <c r="M410" s="1"/>
      <c r="N410" s="1"/>
      <c r="O410" s="1"/>
      <c r="P410" s="1"/>
    </row>
    <row r="411" spans="1:16" x14ac:dyDescent="0.2">
      <c r="A411">
        <f t="shared" si="8"/>
        <v>2024</v>
      </c>
      <c r="B411">
        <f t="shared" si="9"/>
        <v>2</v>
      </c>
      <c r="C411" s="1">
        <f>AVERAGE(RealPrice!C399:C410)</f>
        <v>5.149267318424678E-2</v>
      </c>
      <c r="D411" s="1">
        <f>AVERAGE(RealPrice!D399:D410)</f>
        <v>5.3211926909765096E-2</v>
      </c>
      <c r="E411" s="1">
        <f>AVERAGE(RealPrice!E399:E410)</f>
        <v>4.0452543340208293E-2</v>
      </c>
      <c r="F411" s="1">
        <f>AVERAGE(RealPrice!F399:F410)</f>
        <v>6.8700815402235771E-2</v>
      </c>
      <c r="G411" s="1">
        <f>AVERAGE(RealPrice!G399:G410)</f>
        <v>0</v>
      </c>
      <c r="H411" s="1">
        <f>AVERAGE(RealPrice!H399:H410)</f>
        <v>5.3211926909765096E-2</v>
      </c>
      <c r="I411" s="1"/>
      <c r="J411" s="1"/>
      <c r="K411" s="1"/>
      <c r="L411" s="1"/>
      <c r="M411" s="1"/>
      <c r="N411" s="1"/>
      <c r="O411" s="1"/>
      <c r="P411" s="1"/>
    </row>
    <row r="412" spans="1:16" x14ac:dyDescent="0.2">
      <c r="A412">
        <f t="shared" si="8"/>
        <v>2024</v>
      </c>
      <c r="B412">
        <f t="shared" si="9"/>
        <v>3</v>
      </c>
      <c r="C412" s="1">
        <f>AVERAGE(RealPrice!C400:C411)</f>
        <v>5.1526011879541901E-2</v>
      </c>
      <c r="D412" s="1">
        <f>AVERAGE(RealPrice!D400:D411)</f>
        <v>5.3232955809274569E-2</v>
      </c>
      <c r="E412" s="1">
        <f>AVERAGE(RealPrice!E400:E411)</f>
        <v>4.0599401722987358E-2</v>
      </c>
      <c r="F412" s="1">
        <f>AVERAGE(RealPrice!F400:F411)</f>
        <v>6.8903634163110128E-2</v>
      </c>
      <c r="G412" s="1">
        <f>AVERAGE(RealPrice!G400:G411)</f>
        <v>0</v>
      </c>
      <c r="H412" s="1">
        <f>AVERAGE(RealPrice!H400:H411)</f>
        <v>5.3232955809274569E-2</v>
      </c>
      <c r="I412" s="1"/>
      <c r="J412" s="1"/>
      <c r="K412" s="1"/>
      <c r="L412" s="1"/>
      <c r="M412" s="1"/>
      <c r="N412" s="1"/>
      <c r="O412" s="1"/>
      <c r="P412" s="1"/>
    </row>
    <row r="413" spans="1:16" x14ac:dyDescent="0.2">
      <c r="A413">
        <f t="shared" si="8"/>
        <v>2024</v>
      </c>
      <c r="B413">
        <f t="shared" si="9"/>
        <v>4</v>
      </c>
      <c r="C413" s="1">
        <f>AVERAGE(RealPrice!C401:C412)</f>
        <v>5.1601489133913013E-2</v>
      </c>
      <c r="D413" s="1">
        <f>AVERAGE(RealPrice!D401:D412)</f>
        <v>5.3276751593516802E-2</v>
      </c>
      <c r="E413" s="1">
        <f>AVERAGE(RealPrice!E401:E412)</f>
        <v>4.0961890760098651E-2</v>
      </c>
      <c r="F413" s="1">
        <f>AVERAGE(RealPrice!F401:F412)</f>
        <v>6.9178832735159124E-2</v>
      </c>
      <c r="G413" s="1">
        <f>AVERAGE(RealPrice!G401:G412)</f>
        <v>0</v>
      </c>
      <c r="H413" s="1">
        <f>AVERAGE(RealPrice!H401:H412)</f>
        <v>5.3276751593516802E-2</v>
      </c>
      <c r="I413" s="1"/>
      <c r="J413" s="1"/>
      <c r="K413" s="1"/>
      <c r="L413" s="1"/>
      <c r="M413" s="1"/>
      <c r="N413" s="1"/>
      <c r="O413" s="1"/>
      <c r="P413" s="1"/>
    </row>
    <row r="414" spans="1:16" x14ac:dyDescent="0.2">
      <c r="A414">
        <f t="shared" si="8"/>
        <v>2024</v>
      </c>
      <c r="B414">
        <f t="shared" si="9"/>
        <v>5</v>
      </c>
      <c r="C414" s="1">
        <f>AVERAGE(RealPrice!C402:C413)</f>
        <v>5.1428962640804925E-2</v>
      </c>
      <c r="D414" s="1">
        <f>AVERAGE(RealPrice!D402:D413)</f>
        <v>5.3132716846087835E-2</v>
      </c>
      <c r="E414" s="1">
        <f>AVERAGE(RealPrice!E402:E413)</f>
        <v>4.1288240123031714E-2</v>
      </c>
      <c r="F414" s="1">
        <f>AVERAGE(RealPrice!F402:F413)</f>
        <v>6.9005982331969015E-2</v>
      </c>
      <c r="G414" s="1">
        <f>AVERAGE(RealPrice!G402:G413)</f>
        <v>0</v>
      </c>
      <c r="H414" s="1">
        <f>AVERAGE(RealPrice!H402:H413)</f>
        <v>5.3132716846087835E-2</v>
      </c>
      <c r="I414" s="1"/>
      <c r="J414" s="1"/>
      <c r="K414" s="1"/>
      <c r="L414" s="1"/>
      <c r="M414" s="1"/>
      <c r="N414" s="1"/>
      <c r="O414" s="1"/>
      <c r="P414" s="1"/>
    </row>
    <row r="415" spans="1:16" x14ac:dyDescent="0.2">
      <c r="A415">
        <f t="shared" si="8"/>
        <v>2024</v>
      </c>
      <c r="B415">
        <f t="shared" si="9"/>
        <v>6</v>
      </c>
      <c r="C415" s="1">
        <f>AVERAGE(RealPrice!C403:C414)</f>
        <v>5.1329570916808287E-2</v>
      </c>
      <c r="D415" s="1">
        <f>AVERAGE(RealPrice!D403:D414)</f>
        <v>5.3075148196834343E-2</v>
      </c>
      <c r="E415" s="1">
        <f>AVERAGE(RealPrice!E403:E414)</f>
        <v>4.1248380420736634E-2</v>
      </c>
      <c r="F415" s="1">
        <f>AVERAGE(RealPrice!F403:F414)</f>
        <v>6.8861189704751066E-2</v>
      </c>
      <c r="G415" s="1">
        <f>AVERAGE(RealPrice!G403:G414)</f>
        <v>0</v>
      </c>
      <c r="H415" s="1">
        <f>AVERAGE(RealPrice!H403:H414)</f>
        <v>5.3075148196834343E-2</v>
      </c>
      <c r="I415" s="1"/>
      <c r="J415" s="1"/>
      <c r="K415" s="1"/>
      <c r="L415" s="1"/>
      <c r="M415" s="1"/>
      <c r="N415" s="1"/>
      <c r="O415" s="1"/>
      <c r="P415" s="1"/>
    </row>
    <row r="416" spans="1:16" x14ac:dyDescent="0.2">
      <c r="A416">
        <f t="shared" si="8"/>
        <v>2024</v>
      </c>
      <c r="B416">
        <f t="shared" si="9"/>
        <v>7</v>
      </c>
      <c r="C416" s="1">
        <f>AVERAGE(RealPrice!C404:C415)</f>
        <v>5.1233840288304543E-2</v>
      </c>
      <c r="D416" s="1">
        <f>AVERAGE(RealPrice!D404:D415)</f>
        <v>5.3020032088132614E-2</v>
      </c>
      <c r="E416" s="1">
        <f>AVERAGE(RealPrice!E404:E415)</f>
        <v>4.1209238364116288E-2</v>
      </c>
      <c r="F416" s="1">
        <f>AVERAGE(RealPrice!F404:F415)</f>
        <v>6.8721029296230793E-2</v>
      </c>
      <c r="G416" s="1">
        <f>AVERAGE(RealPrice!G404:G415)</f>
        <v>0</v>
      </c>
      <c r="H416" s="1">
        <f>AVERAGE(RealPrice!H404:H415)</f>
        <v>5.3020032088132614E-2</v>
      </c>
      <c r="I416" s="1"/>
      <c r="J416" s="1"/>
      <c r="K416" s="1"/>
      <c r="L416" s="1"/>
      <c r="M416" s="1"/>
      <c r="N416" s="1"/>
      <c r="O416" s="1"/>
      <c r="P416" s="1"/>
    </row>
    <row r="417" spans="1:16" x14ac:dyDescent="0.2">
      <c r="A417">
        <f t="shared" si="8"/>
        <v>2024</v>
      </c>
      <c r="B417">
        <f t="shared" si="9"/>
        <v>8</v>
      </c>
      <c r="C417" s="1">
        <f>AVERAGE(RealPrice!C405:C416)</f>
        <v>5.1141337799738833E-2</v>
      </c>
      <c r="D417" s="1">
        <f>AVERAGE(RealPrice!D405:D416)</f>
        <v>5.2968357902502788E-2</v>
      </c>
      <c r="E417" s="1">
        <f>AVERAGE(RealPrice!E405:E416)</f>
        <v>4.1171753278386625E-2</v>
      </c>
      <c r="F417" s="1">
        <f>AVERAGE(RealPrice!F405:F416)</f>
        <v>6.8585114518199944E-2</v>
      </c>
      <c r="G417" s="1">
        <f>AVERAGE(RealPrice!G405:G416)</f>
        <v>0</v>
      </c>
      <c r="H417" s="1">
        <f>AVERAGE(RealPrice!H405:H416)</f>
        <v>5.2968357902502788E-2</v>
      </c>
      <c r="I417" s="1"/>
      <c r="J417" s="1"/>
      <c r="K417" s="1"/>
      <c r="L417" s="1"/>
      <c r="M417" s="1"/>
      <c r="N417" s="1"/>
      <c r="O417" s="1"/>
      <c r="P417" s="1"/>
    </row>
    <row r="418" spans="1:16" x14ac:dyDescent="0.2">
      <c r="A418">
        <f t="shared" si="8"/>
        <v>2024</v>
      </c>
      <c r="B418">
        <f t="shared" si="9"/>
        <v>9</v>
      </c>
      <c r="C418" s="1">
        <f>AVERAGE(RealPrice!C406:C417)</f>
        <v>5.105247944252319E-2</v>
      </c>
      <c r="D418" s="1">
        <f>AVERAGE(RealPrice!D406:D417)</f>
        <v>5.292026683528106E-2</v>
      </c>
      <c r="E418" s="1">
        <f>AVERAGE(RealPrice!E406:E417)</f>
        <v>4.1137262565593725E-2</v>
      </c>
      <c r="F418" s="1">
        <f>AVERAGE(RealPrice!F406:F417)</f>
        <v>6.8454488019790052E-2</v>
      </c>
      <c r="G418" s="1">
        <f>AVERAGE(RealPrice!G406:G417)</f>
        <v>0</v>
      </c>
      <c r="H418" s="1">
        <f>AVERAGE(RealPrice!H406:H417)</f>
        <v>5.292026683528106E-2</v>
      </c>
      <c r="I418" s="1"/>
      <c r="J418" s="1"/>
      <c r="K418" s="1"/>
      <c r="L418" s="1"/>
      <c r="M418" s="1"/>
      <c r="N418" s="1"/>
      <c r="O418" s="1"/>
      <c r="P418" s="1"/>
    </row>
    <row r="419" spans="1:16" x14ac:dyDescent="0.2">
      <c r="A419">
        <f t="shared" si="8"/>
        <v>2024</v>
      </c>
      <c r="B419">
        <f t="shared" si="9"/>
        <v>10</v>
      </c>
      <c r="C419" s="1">
        <f>AVERAGE(RealPrice!C407:C418)</f>
        <v>5.0968190658782005E-2</v>
      </c>
      <c r="D419" s="1">
        <f>AVERAGE(RealPrice!D407:D418)</f>
        <v>5.2876861077449377E-2</v>
      </c>
      <c r="E419" s="1">
        <f>AVERAGE(RealPrice!E407:E418)</f>
        <v>4.110583589114096E-2</v>
      </c>
      <c r="F419" s="1">
        <f>AVERAGE(RealPrice!F407:F418)</f>
        <v>6.8329330387638915E-2</v>
      </c>
      <c r="G419" s="1">
        <f>AVERAGE(RealPrice!G407:G418)</f>
        <v>0</v>
      </c>
      <c r="H419" s="1">
        <f>AVERAGE(RealPrice!H407:H418)</f>
        <v>5.2876861077449377E-2</v>
      </c>
      <c r="I419" s="1"/>
      <c r="J419" s="1"/>
      <c r="K419" s="1"/>
      <c r="L419" s="1"/>
      <c r="M419" s="1"/>
      <c r="N419" s="1"/>
      <c r="O419" s="1"/>
      <c r="P419" s="1"/>
    </row>
    <row r="420" spans="1:16" x14ac:dyDescent="0.2">
      <c r="A420">
        <f t="shared" si="8"/>
        <v>2024</v>
      </c>
      <c r="B420">
        <f t="shared" si="9"/>
        <v>11</v>
      </c>
      <c r="C420" s="1">
        <f>AVERAGE(RealPrice!C408:C419)</f>
        <v>5.0886815590704043E-2</v>
      </c>
      <c r="D420" s="1">
        <f>AVERAGE(RealPrice!D408:D419)</f>
        <v>5.2837033388258715E-2</v>
      </c>
      <c r="E420" s="1">
        <f>AVERAGE(RealPrice!E408:E419)</f>
        <v>4.1078522209071835E-2</v>
      </c>
      <c r="F420" s="1">
        <f>AVERAGE(RealPrice!F408:F419)</f>
        <v>6.8208895030752101E-2</v>
      </c>
      <c r="G420" s="1">
        <f>AVERAGE(RealPrice!G408:G419)</f>
        <v>0</v>
      </c>
      <c r="H420" s="1">
        <f>AVERAGE(RealPrice!H408:H419)</f>
        <v>5.2837033388258715E-2</v>
      </c>
      <c r="I420" s="1"/>
      <c r="J420" s="1"/>
      <c r="K420" s="1"/>
      <c r="L420" s="1"/>
      <c r="M420" s="1"/>
      <c r="N420" s="1"/>
      <c r="O420" s="1"/>
      <c r="P420" s="1"/>
    </row>
    <row r="421" spans="1:16" x14ac:dyDescent="0.2">
      <c r="A421">
        <f t="shared" si="8"/>
        <v>2024</v>
      </c>
      <c r="B421">
        <f t="shared" si="9"/>
        <v>12</v>
      </c>
      <c r="C421" s="1">
        <f>AVERAGE(RealPrice!C409:C420)</f>
        <v>5.0807542229659365E-2</v>
      </c>
      <c r="D421" s="1">
        <f>AVERAGE(RealPrice!D409:D420)</f>
        <v>5.2799872721430302E-2</v>
      </c>
      <c r="E421" s="1">
        <f>AVERAGE(RealPrice!E409:E420)</f>
        <v>4.1054432364256425E-2</v>
      </c>
      <c r="F421" s="1">
        <f>AVERAGE(RealPrice!F409:F420)</f>
        <v>6.8090295243699486E-2</v>
      </c>
      <c r="G421" s="1">
        <f>AVERAGE(RealPrice!G409:G420)</f>
        <v>0</v>
      </c>
      <c r="H421" s="1">
        <f>AVERAGE(RealPrice!H409:H420)</f>
        <v>5.2799872721430302E-2</v>
      </c>
      <c r="I421" s="1"/>
      <c r="J421" s="1"/>
      <c r="K421" s="1"/>
      <c r="L421" s="1"/>
      <c r="M421" s="1"/>
      <c r="N421" s="1"/>
      <c r="O421" s="1"/>
      <c r="P421" s="1"/>
    </row>
    <row r="422" spans="1:16" x14ac:dyDescent="0.2">
      <c r="A422">
        <f t="shared" si="8"/>
        <v>2025</v>
      </c>
      <c r="B422">
        <f t="shared" si="9"/>
        <v>1</v>
      </c>
      <c r="C422" s="1">
        <f>AVERAGE(RealPrice!C410:C421)</f>
        <v>5.0729721238627699E-2</v>
      </c>
      <c r="D422" s="1">
        <f>AVERAGE(RealPrice!D410:D421)</f>
        <v>5.2764249886328829E-2</v>
      </c>
      <c r="E422" s="1">
        <f>AVERAGE(RealPrice!E410:E421)</f>
        <v>4.1031339761057592E-2</v>
      </c>
      <c r="F422" s="1">
        <f>AVERAGE(RealPrice!F410:F421)</f>
        <v>6.7973242028410305E-2</v>
      </c>
      <c r="G422" s="1">
        <f>AVERAGE(RealPrice!G410:G421)</f>
        <v>0</v>
      </c>
      <c r="H422" s="1">
        <f>AVERAGE(RealPrice!H410:H421)</f>
        <v>5.2764249886328829E-2</v>
      </c>
      <c r="I422" s="1"/>
      <c r="J422" s="1"/>
      <c r="K422" s="1"/>
      <c r="L422" s="1"/>
      <c r="M422" s="1"/>
      <c r="N422" s="1"/>
      <c r="O422" s="1"/>
      <c r="P422" s="1"/>
    </row>
    <row r="423" spans="1:16" x14ac:dyDescent="0.2">
      <c r="A423">
        <f t="shared" si="8"/>
        <v>2025</v>
      </c>
      <c r="B423">
        <f t="shared" si="9"/>
        <v>2</v>
      </c>
      <c r="C423" s="1">
        <f>AVERAGE(RealPrice!C411:C422)</f>
        <v>5.0414081668380212E-2</v>
      </c>
      <c r="D423" s="1">
        <f>AVERAGE(RealPrice!D411:D422)</f>
        <v>5.2487276789362193E-2</v>
      </c>
      <c r="E423" s="1">
        <f>AVERAGE(RealPrice!E411:E422)</f>
        <v>4.070192031905763E-2</v>
      </c>
      <c r="F423" s="1">
        <f>AVERAGE(RealPrice!F411:F422)</f>
        <v>6.7840012893992732E-2</v>
      </c>
      <c r="G423" s="1">
        <f>AVERAGE(RealPrice!G411:G422)</f>
        <v>0</v>
      </c>
      <c r="H423" s="1">
        <f>AVERAGE(RealPrice!H411:H422)</f>
        <v>5.2487276789362193E-2</v>
      </c>
      <c r="I423" s="1"/>
      <c r="J423" s="1"/>
      <c r="K423" s="1"/>
      <c r="L423" s="1"/>
      <c r="M423" s="1"/>
      <c r="N423" s="1"/>
      <c r="O423" s="1"/>
      <c r="P423" s="1"/>
    </row>
    <row r="424" spans="1:16" x14ac:dyDescent="0.2">
      <c r="A424">
        <f t="shared" si="8"/>
        <v>2025</v>
      </c>
      <c r="B424">
        <f t="shared" si="9"/>
        <v>3</v>
      </c>
      <c r="C424" s="1">
        <f>AVERAGE(RealPrice!C412:C423)</f>
        <v>5.009128521624074E-2</v>
      </c>
      <c r="D424" s="1">
        <f>AVERAGE(RealPrice!D412:D423)</f>
        <v>5.2204956912542178E-2</v>
      </c>
      <c r="E424" s="1">
        <f>AVERAGE(RealPrice!E412:E423)</f>
        <v>4.0375946022981397E-2</v>
      </c>
      <c r="F424" s="1">
        <f>AVERAGE(RealPrice!F412:F423)</f>
        <v>6.7705489187989826E-2</v>
      </c>
      <c r="G424" s="1">
        <f>AVERAGE(RealPrice!G412:G423)</f>
        <v>0</v>
      </c>
      <c r="H424" s="1">
        <f>AVERAGE(RealPrice!H412:H423)</f>
        <v>5.2204956912542178E-2</v>
      </c>
      <c r="I424" s="1"/>
      <c r="J424" s="1"/>
      <c r="K424" s="1"/>
      <c r="L424" s="1"/>
      <c r="M424" s="1"/>
      <c r="N424" s="1"/>
      <c r="O424" s="1"/>
      <c r="P424" s="1"/>
    </row>
    <row r="425" spans="1:16" x14ac:dyDescent="0.2">
      <c r="A425">
        <f t="shared" si="8"/>
        <v>2025</v>
      </c>
      <c r="B425">
        <f t="shared" si="9"/>
        <v>4</v>
      </c>
      <c r="C425" s="1">
        <f>AVERAGE(RealPrice!C413:C424)</f>
        <v>4.9771605287495885E-2</v>
      </c>
      <c r="D425" s="1">
        <f>AVERAGE(RealPrice!D413:D424)</f>
        <v>5.1924872211547575E-2</v>
      </c>
      <c r="E425" s="1">
        <f>AVERAGE(RealPrice!E413:E424)</f>
        <v>4.005123808662215E-2</v>
      </c>
      <c r="F425" s="1">
        <f>AVERAGE(RealPrice!F413:F424)</f>
        <v>6.7570881901645494E-2</v>
      </c>
      <c r="G425" s="1">
        <f>AVERAGE(RealPrice!G413:G424)</f>
        <v>0</v>
      </c>
      <c r="H425" s="1">
        <f>AVERAGE(RealPrice!H413:H424)</f>
        <v>5.1924872211547575E-2</v>
      </c>
      <c r="I425" s="1"/>
      <c r="J425" s="1"/>
      <c r="K425" s="1"/>
      <c r="L425" s="1"/>
      <c r="M425" s="1"/>
      <c r="N425" s="1"/>
      <c r="O425" s="1"/>
      <c r="P425" s="1"/>
    </row>
    <row r="426" spans="1:16" x14ac:dyDescent="0.2">
      <c r="A426">
        <f t="shared" si="8"/>
        <v>2025</v>
      </c>
      <c r="B426">
        <f t="shared" si="9"/>
        <v>5</v>
      </c>
      <c r="C426" s="1">
        <f>AVERAGE(RealPrice!C414:C425)</f>
        <v>4.945455116089318E-2</v>
      </c>
      <c r="D426" s="1">
        <f>AVERAGE(RealPrice!D414:D425)</f>
        <v>5.1646838163002258E-2</v>
      </c>
      <c r="E426" s="1">
        <f>AVERAGE(RealPrice!E414:E425)</f>
        <v>3.9719676849124273E-2</v>
      </c>
      <c r="F426" s="1">
        <f>AVERAGE(RealPrice!F414:F425)</f>
        <v>6.7436959305060787E-2</v>
      </c>
      <c r="G426" s="1">
        <f>AVERAGE(RealPrice!G414:G425)</f>
        <v>0</v>
      </c>
      <c r="H426" s="1">
        <f>AVERAGE(RealPrice!H414:H425)</f>
        <v>5.1646838163002258E-2</v>
      </c>
      <c r="I426" s="1"/>
      <c r="J426" s="1"/>
      <c r="K426" s="1"/>
      <c r="L426" s="1"/>
      <c r="M426" s="1"/>
      <c r="N426" s="1"/>
      <c r="O426" s="1"/>
      <c r="P426" s="1"/>
    </row>
    <row r="427" spans="1:16" x14ac:dyDescent="0.2">
      <c r="A427">
        <f t="shared" si="8"/>
        <v>2025</v>
      </c>
      <c r="B427">
        <f t="shared" si="9"/>
        <v>6</v>
      </c>
      <c r="C427" s="1">
        <f>AVERAGE(RealPrice!C415:C426)</f>
        <v>4.9139017141293671E-2</v>
      </c>
      <c r="D427" s="1">
        <f>AVERAGE(RealPrice!D415:D426)</f>
        <v>5.1370450085327431E-2</v>
      </c>
      <c r="E427" s="1">
        <f>AVERAGE(RealPrice!E415:E426)</f>
        <v>3.939193543442248E-2</v>
      </c>
      <c r="F427" s="1">
        <f>AVERAGE(RealPrice!F415:F426)</f>
        <v>6.7305078385377401E-2</v>
      </c>
      <c r="G427" s="1">
        <f>AVERAGE(RealPrice!G415:G426)</f>
        <v>0</v>
      </c>
      <c r="H427" s="1">
        <f>AVERAGE(RealPrice!H415:H426)</f>
        <v>5.1370450085327431E-2</v>
      </c>
      <c r="I427" s="1"/>
      <c r="J427" s="1"/>
      <c r="K427" s="1"/>
      <c r="L427" s="1"/>
      <c r="M427" s="1"/>
      <c r="N427" s="1"/>
      <c r="O427" s="1"/>
      <c r="P427" s="1"/>
    </row>
    <row r="428" spans="1:16" x14ac:dyDescent="0.2">
      <c r="A428">
        <f t="shared" si="8"/>
        <v>2025</v>
      </c>
      <c r="B428">
        <f t="shared" si="9"/>
        <v>7</v>
      </c>
      <c r="C428" s="1">
        <f>AVERAGE(RealPrice!C416:C427)</f>
        <v>4.8831241120216473E-2</v>
      </c>
      <c r="D428" s="1">
        <f>AVERAGE(RealPrice!D416:D427)</f>
        <v>5.1099793596384752E-2</v>
      </c>
      <c r="E428" s="1">
        <f>AVERAGE(RealPrice!E416:E427)</f>
        <v>3.9061962242194957E-2</v>
      </c>
      <c r="F428" s="1">
        <f>AVERAGE(RealPrice!F416:F427)</f>
        <v>6.7175931537964181E-2</v>
      </c>
      <c r="G428" s="1">
        <f>AVERAGE(RealPrice!G416:G427)</f>
        <v>0</v>
      </c>
      <c r="H428" s="1">
        <f>AVERAGE(RealPrice!H416:H427)</f>
        <v>5.1099793596384752E-2</v>
      </c>
      <c r="I428" s="1"/>
      <c r="J428" s="1"/>
      <c r="K428" s="1"/>
      <c r="L428" s="1"/>
      <c r="M428" s="1"/>
      <c r="N428" s="1"/>
      <c r="O428" s="1"/>
      <c r="P428" s="1"/>
    </row>
    <row r="429" spans="1:16" x14ac:dyDescent="0.2">
      <c r="A429">
        <f t="shared" si="8"/>
        <v>2025</v>
      </c>
      <c r="B429">
        <f t="shared" si="9"/>
        <v>8</v>
      </c>
      <c r="C429" s="1">
        <f>AVERAGE(RealPrice!C417:C428)</f>
        <v>4.8525160931146484E-2</v>
      </c>
      <c r="D429" s="1">
        <f>AVERAGE(RealPrice!D417:D428)</f>
        <v>5.0832463646707383E-2</v>
      </c>
      <c r="E429" s="1">
        <f>AVERAGE(RealPrice!E417:E428)</f>
        <v>3.8727198462253455E-2</v>
      </c>
      <c r="F429" s="1">
        <f>AVERAGE(RealPrice!F417:F428)</f>
        <v>6.7047274584392427E-2</v>
      </c>
      <c r="G429" s="1">
        <f>AVERAGE(RealPrice!G417:G428)</f>
        <v>0</v>
      </c>
      <c r="H429" s="1">
        <f>AVERAGE(RealPrice!H417:H428)</f>
        <v>5.0832463646707383E-2</v>
      </c>
      <c r="I429" s="1"/>
      <c r="J429" s="1"/>
      <c r="K429" s="1"/>
      <c r="L429" s="1"/>
      <c r="M429" s="1"/>
      <c r="N429" s="1"/>
      <c r="O429" s="1"/>
      <c r="P429" s="1"/>
    </row>
    <row r="430" spans="1:16" x14ac:dyDescent="0.2">
      <c r="A430">
        <f t="shared" si="8"/>
        <v>2025</v>
      </c>
      <c r="B430">
        <f t="shared" si="9"/>
        <v>9</v>
      </c>
      <c r="C430" s="1">
        <f>AVERAGE(RealPrice!C418:C429)</f>
        <v>4.8218680183098779E-2</v>
      </c>
      <c r="D430" s="1">
        <f>AVERAGE(RealPrice!D418:D429)</f>
        <v>5.0563532841956055E-2</v>
      </c>
      <c r="E430" s="1">
        <f>AVERAGE(RealPrice!E418:E429)</f>
        <v>3.8391131004751979E-2</v>
      </c>
      <c r="F430" s="1">
        <f>AVERAGE(RealPrice!F418:F429)</f>
        <v>6.6918933843366113E-2</v>
      </c>
      <c r="G430" s="1">
        <f>AVERAGE(RealPrice!G418:G429)</f>
        <v>0</v>
      </c>
      <c r="H430" s="1">
        <f>AVERAGE(RealPrice!H418:H429)</f>
        <v>5.0563532841956055E-2</v>
      </c>
      <c r="I430" s="1"/>
      <c r="J430" s="1"/>
      <c r="K430" s="1"/>
      <c r="L430" s="1"/>
      <c r="M430" s="1"/>
      <c r="N430" s="1"/>
      <c r="O430" s="1"/>
      <c r="P430" s="1"/>
    </row>
    <row r="431" spans="1:16" x14ac:dyDescent="0.2">
      <c r="A431">
        <f t="shared" si="8"/>
        <v>2025</v>
      </c>
      <c r="B431">
        <f t="shared" si="9"/>
        <v>10</v>
      </c>
      <c r="C431" s="1">
        <f>AVERAGE(RealPrice!C419:C430)</f>
        <v>4.7913559455300958E-2</v>
      </c>
      <c r="D431" s="1">
        <f>AVERAGE(RealPrice!D419:D430)</f>
        <v>5.0296548020931649E-2</v>
      </c>
      <c r="E431" s="1">
        <f>AVERAGE(RealPrice!E419:E430)</f>
        <v>3.8049876668276701E-2</v>
      </c>
      <c r="F431" s="1">
        <f>AVERAGE(RealPrice!F419:F430)</f>
        <v>6.6790832095965855E-2</v>
      </c>
      <c r="G431" s="1">
        <f>AVERAGE(RealPrice!G419:G430)</f>
        <v>0</v>
      </c>
      <c r="H431" s="1">
        <f>AVERAGE(RealPrice!H419:H430)</f>
        <v>5.0296548020931649E-2</v>
      </c>
      <c r="I431" s="1"/>
      <c r="J431" s="1"/>
      <c r="K431" s="1"/>
      <c r="L431" s="1"/>
      <c r="M431" s="1"/>
      <c r="N431" s="1"/>
      <c r="O431" s="1"/>
      <c r="P431" s="1"/>
    </row>
    <row r="432" spans="1:16" x14ac:dyDescent="0.2">
      <c r="A432">
        <f t="shared" si="8"/>
        <v>2025</v>
      </c>
      <c r="B432">
        <f t="shared" si="9"/>
        <v>11</v>
      </c>
      <c r="C432" s="1">
        <f>AVERAGE(RealPrice!C420:C431)</f>
        <v>4.760458882410986E-2</v>
      </c>
      <c r="D432" s="1">
        <f>AVERAGE(RealPrice!D420:D431)</f>
        <v>5.00260545426926E-2</v>
      </c>
      <c r="E432" s="1">
        <f>AVERAGE(RealPrice!E420:E431)</f>
        <v>3.771733090139031E-2</v>
      </c>
      <c r="F432" s="1">
        <f>AVERAGE(RealPrice!F420:F431)</f>
        <v>6.6662606779119532E-2</v>
      </c>
      <c r="G432" s="1">
        <f>AVERAGE(RealPrice!G420:G431)</f>
        <v>0</v>
      </c>
      <c r="H432" s="1">
        <f>AVERAGE(RealPrice!H420:H431)</f>
        <v>5.00260545426926E-2</v>
      </c>
      <c r="I432" s="1"/>
      <c r="J432" s="1"/>
      <c r="K432" s="1"/>
      <c r="L432" s="1"/>
      <c r="M432" s="1"/>
      <c r="N432" s="1"/>
      <c r="O432" s="1"/>
      <c r="P432" s="1"/>
    </row>
    <row r="433" spans="1:16" x14ac:dyDescent="0.2">
      <c r="A433">
        <f t="shared" si="8"/>
        <v>2025</v>
      </c>
      <c r="B433">
        <f t="shared" si="9"/>
        <v>12</v>
      </c>
      <c r="C433" s="1">
        <f>AVERAGE(RealPrice!C421:C432)</f>
        <v>4.7292262518162771E-2</v>
      </c>
      <c r="D433" s="1">
        <f>AVERAGE(RealPrice!D421:D432)</f>
        <v>4.9752564203527909E-2</v>
      </c>
      <c r="E433" s="1">
        <f>AVERAGE(RealPrice!E421:E432)</f>
        <v>3.7395173194220963E-2</v>
      </c>
      <c r="F433" s="1">
        <f>AVERAGE(RealPrice!F421:F432)</f>
        <v>6.6532351690785196E-2</v>
      </c>
      <c r="G433" s="1">
        <f>AVERAGE(RealPrice!G421:G432)</f>
        <v>0</v>
      </c>
      <c r="H433" s="1">
        <f>AVERAGE(RealPrice!H421:H432)</f>
        <v>4.9752564203527909E-2</v>
      </c>
      <c r="I433" s="1"/>
      <c r="J433" s="1"/>
      <c r="K433" s="1"/>
      <c r="L433" s="1"/>
      <c r="M433" s="1"/>
      <c r="N433" s="1"/>
      <c r="O433" s="1"/>
      <c r="P433" s="1"/>
    </row>
    <row r="434" spans="1:16" x14ac:dyDescent="0.2">
      <c r="A434">
        <f t="shared" si="8"/>
        <v>2026</v>
      </c>
      <c r="B434">
        <f t="shared" si="9"/>
        <v>1</v>
      </c>
      <c r="C434" s="1">
        <f>AVERAGE(RealPrice!C422:C433)</f>
        <v>4.6980009604184331E-2</v>
      </c>
      <c r="D434" s="1">
        <f>AVERAGE(RealPrice!D422:D433)</f>
        <v>4.9479609625741695E-2</v>
      </c>
      <c r="E434" s="1">
        <f>AVERAGE(RealPrice!E422:E433)</f>
        <v>3.7071457112397004E-2</v>
      </c>
      <c r="F434" s="1">
        <f>AVERAGE(RealPrice!F422:F433)</f>
        <v>6.6401585920756859E-2</v>
      </c>
      <c r="G434" s="1">
        <f>AVERAGE(RealPrice!G422:G433)</f>
        <v>0</v>
      </c>
      <c r="H434" s="1">
        <f>AVERAGE(RealPrice!H422:H433)</f>
        <v>4.9479609625741695E-2</v>
      </c>
      <c r="I434" s="1"/>
      <c r="J434" s="1"/>
      <c r="K434" s="1"/>
      <c r="L434" s="1"/>
      <c r="M434" s="1"/>
      <c r="N434" s="1"/>
      <c r="O434" s="1"/>
      <c r="P434" s="1"/>
    </row>
    <row r="435" spans="1:16" x14ac:dyDescent="0.2">
      <c r="A435">
        <f t="shared" si="8"/>
        <v>2026</v>
      </c>
      <c r="B435">
        <f t="shared" si="9"/>
        <v>2</v>
      </c>
      <c r="C435" s="1">
        <f>AVERAGE(RealPrice!C423:C434)</f>
        <v>4.6880681485759544E-2</v>
      </c>
      <c r="D435" s="1">
        <f>AVERAGE(RealPrice!D423:D434)</f>
        <v>4.9392197207581201E-2</v>
      </c>
      <c r="E435" s="1">
        <f>AVERAGE(RealPrice!E423:E434)</f>
        <v>3.6976792812828119E-2</v>
      </c>
      <c r="F435" s="1">
        <f>AVERAGE(RealPrice!F423:F434)</f>
        <v>6.6281373151020215E-2</v>
      </c>
      <c r="G435" s="1">
        <f>AVERAGE(RealPrice!G423:G434)</f>
        <v>0</v>
      </c>
      <c r="H435" s="1">
        <f>AVERAGE(RealPrice!H423:H434)</f>
        <v>4.9392197207581201E-2</v>
      </c>
      <c r="I435" s="1"/>
      <c r="J435" s="1"/>
      <c r="K435" s="1"/>
      <c r="L435" s="1"/>
      <c r="M435" s="1"/>
      <c r="N435" s="1"/>
      <c r="O435" s="1"/>
      <c r="P435" s="1"/>
    </row>
    <row r="436" spans="1:16" x14ac:dyDescent="0.2">
      <c r="A436">
        <f t="shared" si="8"/>
        <v>2026</v>
      </c>
      <c r="B436">
        <f t="shared" si="9"/>
        <v>3</v>
      </c>
      <c r="C436" s="1">
        <f>AVERAGE(RealPrice!C424:C435)</f>
        <v>4.6779192111606228E-2</v>
      </c>
      <c r="D436" s="1">
        <f>AVERAGE(RealPrice!D424:D435)</f>
        <v>4.930319357852514E-2</v>
      </c>
      <c r="E436" s="1">
        <f>AVERAGE(RealPrice!E424:E435)</f>
        <v>3.6883187570717915E-2</v>
      </c>
      <c r="F436" s="1">
        <f>AVERAGE(RealPrice!F424:F435)</f>
        <v>6.6160078053283056E-2</v>
      </c>
      <c r="G436" s="1">
        <f>AVERAGE(RealPrice!G424:G435)</f>
        <v>0</v>
      </c>
      <c r="H436" s="1">
        <f>AVERAGE(RealPrice!H424:H435)</f>
        <v>4.930319357852514E-2</v>
      </c>
      <c r="I436" s="1"/>
      <c r="J436" s="1"/>
      <c r="K436" s="1"/>
      <c r="L436" s="1"/>
      <c r="M436" s="1"/>
      <c r="N436" s="1"/>
      <c r="O436" s="1"/>
      <c r="P436" s="1"/>
    </row>
    <row r="437" spans="1:16" x14ac:dyDescent="0.2">
      <c r="A437">
        <f t="shared" si="8"/>
        <v>2026</v>
      </c>
      <c r="B437">
        <f t="shared" si="9"/>
        <v>4</v>
      </c>
      <c r="C437" s="1">
        <f>AVERAGE(RealPrice!C425:C436)</f>
        <v>4.6679200948090423E-2</v>
      </c>
      <c r="D437" s="1">
        <f>AVERAGE(RealPrice!D425:D436)</f>
        <v>4.9215444071579462E-2</v>
      </c>
      <c r="E437" s="1">
        <f>AVERAGE(RealPrice!E425:E436)</f>
        <v>3.6790341268357583E-2</v>
      </c>
      <c r="F437" s="1">
        <f>AVERAGE(RealPrice!F425:F436)</f>
        <v>6.603922651807366E-2</v>
      </c>
      <c r="G437" s="1">
        <f>AVERAGE(RealPrice!G425:G436)</f>
        <v>0</v>
      </c>
      <c r="H437" s="1">
        <f>AVERAGE(RealPrice!H425:H436)</f>
        <v>4.9215444071579462E-2</v>
      </c>
      <c r="I437" s="1"/>
      <c r="J437" s="1"/>
      <c r="K437" s="1"/>
      <c r="L437" s="1"/>
      <c r="M437" s="1"/>
      <c r="N437" s="1"/>
      <c r="O437" s="1"/>
      <c r="P437" s="1"/>
    </row>
    <row r="438" spans="1:16" x14ac:dyDescent="0.2">
      <c r="A438">
        <f t="shared" si="8"/>
        <v>2026</v>
      </c>
      <c r="B438">
        <f t="shared" si="9"/>
        <v>5</v>
      </c>
      <c r="C438" s="1">
        <f>AVERAGE(RealPrice!C426:C437)</f>
        <v>4.6580750585686358E-2</v>
      </c>
      <c r="D438" s="1">
        <f>AVERAGE(RealPrice!D426:D437)</f>
        <v>4.9129100471225769E-2</v>
      </c>
      <c r="E438" s="1">
        <f>AVERAGE(RealPrice!E426:E437)</f>
        <v>3.6696099430785376E-2</v>
      </c>
      <c r="F438" s="1">
        <f>AVERAGE(RealPrice!F426:F437)</f>
        <v>6.5919745734956944E-2</v>
      </c>
      <c r="G438" s="1">
        <f>AVERAGE(RealPrice!G426:G437)</f>
        <v>0</v>
      </c>
      <c r="H438" s="1">
        <f>AVERAGE(RealPrice!H426:H437)</f>
        <v>4.9129100471225769E-2</v>
      </c>
      <c r="I438" s="1"/>
      <c r="J438" s="1"/>
      <c r="K438" s="1"/>
      <c r="L438" s="1"/>
      <c r="M438" s="1"/>
      <c r="N438" s="1"/>
      <c r="O438" s="1"/>
      <c r="P438" s="1"/>
    </row>
    <row r="439" spans="1:16" x14ac:dyDescent="0.2">
      <c r="A439">
        <f t="shared" si="8"/>
        <v>2026</v>
      </c>
      <c r="B439">
        <f t="shared" si="9"/>
        <v>6</v>
      </c>
      <c r="C439" s="1">
        <f>AVERAGE(RealPrice!C427:C438)</f>
        <v>4.6483261656055458E-2</v>
      </c>
      <c r="D439" s="1">
        <f>AVERAGE(RealPrice!D427:D438)</f>
        <v>4.9043787061662479E-2</v>
      </c>
      <c r="E439" s="1">
        <f>AVERAGE(RealPrice!E427:E438)</f>
        <v>3.6603324555448992E-2</v>
      </c>
      <c r="F439" s="1">
        <f>AVERAGE(RealPrice!F427:F438)</f>
        <v>6.5802581276236977E-2</v>
      </c>
      <c r="G439" s="1">
        <f>AVERAGE(RealPrice!G427:G438)</f>
        <v>0</v>
      </c>
      <c r="H439" s="1">
        <f>AVERAGE(RealPrice!H427:H438)</f>
        <v>4.9043787061662479E-2</v>
      </c>
      <c r="I439" s="1"/>
      <c r="J439" s="1"/>
      <c r="K439" s="1"/>
      <c r="L439" s="1"/>
      <c r="M439" s="1"/>
      <c r="N439" s="1"/>
      <c r="O439" s="1"/>
      <c r="P439" s="1"/>
    </row>
    <row r="440" spans="1:16" x14ac:dyDescent="0.2">
      <c r="A440">
        <f t="shared" si="8"/>
        <v>2026</v>
      </c>
      <c r="B440">
        <f t="shared" si="9"/>
        <v>7</v>
      </c>
      <c r="C440" s="1">
        <f>AVERAGE(RealPrice!C428:C439)</f>
        <v>4.6388182255519224E-2</v>
      </c>
      <c r="D440" s="1">
        <f>AVERAGE(RealPrice!D428:D439)</f>
        <v>4.8960256220640874E-2</v>
      </c>
      <c r="E440" s="1">
        <f>AVERAGE(RealPrice!E428:E439)</f>
        <v>3.6509928008327412E-2</v>
      </c>
      <c r="F440" s="1">
        <f>AVERAGE(RealPrice!F428:F439)</f>
        <v>6.5687860107748366E-2</v>
      </c>
      <c r="G440" s="1">
        <f>AVERAGE(RealPrice!G428:G439)</f>
        <v>0</v>
      </c>
      <c r="H440" s="1">
        <f>AVERAGE(RealPrice!H428:H439)</f>
        <v>4.8960256220640874E-2</v>
      </c>
      <c r="I440" s="1"/>
      <c r="J440" s="1"/>
      <c r="K440" s="1"/>
      <c r="L440" s="1"/>
      <c r="M440" s="1"/>
      <c r="N440" s="1"/>
      <c r="O440" s="1"/>
      <c r="P440" s="1"/>
    </row>
    <row r="441" spans="1:16" x14ac:dyDescent="0.2">
      <c r="A441">
        <f t="shared" si="8"/>
        <v>2026</v>
      </c>
      <c r="B441">
        <f t="shared" si="9"/>
        <v>8</v>
      </c>
      <c r="C441" s="1">
        <f>AVERAGE(RealPrice!C429:C440)</f>
        <v>4.6293213536040538E-2</v>
      </c>
      <c r="D441" s="1">
        <f>AVERAGE(RealPrice!D429:D440)</f>
        <v>4.8877315853304716E-2</v>
      </c>
      <c r="E441" s="1">
        <f>AVERAGE(RealPrice!E429:E440)</f>
        <v>3.6414838633447459E-2</v>
      </c>
      <c r="F441" s="1">
        <f>AVERAGE(RealPrice!F429:F440)</f>
        <v>6.5573046357089895E-2</v>
      </c>
      <c r="G441" s="1">
        <f>AVERAGE(RealPrice!G429:G440)</f>
        <v>0</v>
      </c>
      <c r="H441" s="1">
        <f>AVERAGE(RealPrice!H429:H440)</f>
        <v>4.8877315853304716E-2</v>
      </c>
      <c r="I441" s="1"/>
      <c r="J441" s="1"/>
      <c r="K441" s="1"/>
      <c r="L441" s="1"/>
      <c r="M441" s="1"/>
      <c r="N441" s="1"/>
      <c r="O441" s="1"/>
      <c r="P441" s="1"/>
    </row>
    <row r="442" spans="1:16" x14ac:dyDescent="0.2">
      <c r="A442">
        <f t="shared" si="8"/>
        <v>2026</v>
      </c>
      <c r="B442">
        <f t="shared" si="9"/>
        <v>9</v>
      </c>
      <c r="C442" s="1">
        <f>AVERAGE(RealPrice!C430:C441)</f>
        <v>4.619748039149979E-2</v>
      </c>
      <c r="D442" s="1">
        <f>AVERAGE(RealPrice!D430:D441)</f>
        <v>4.8793201105024823E-2</v>
      </c>
      <c r="E442" s="1">
        <f>AVERAGE(RealPrice!E430:E441)</f>
        <v>3.6318858764160473E-2</v>
      </c>
      <c r="F442" s="1">
        <f>AVERAGE(RealPrice!F430:F441)</f>
        <v>6.5457537333003385E-2</v>
      </c>
      <c r="G442" s="1">
        <f>AVERAGE(RealPrice!G430:G441)</f>
        <v>0</v>
      </c>
      <c r="H442" s="1">
        <f>AVERAGE(RealPrice!H430:H441)</f>
        <v>4.8793201105024823E-2</v>
      </c>
      <c r="I442" s="1"/>
      <c r="J442" s="1"/>
      <c r="K442" s="1"/>
      <c r="L442" s="1"/>
      <c r="M442" s="1"/>
      <c r="N442" s="1"/>
      <c r="O442" s="1"/>
      <c r="P442" s="1"/>
    </row>
    <row r="443" spans="1:16" x14ac:dyDescent="0.2">
      <c r="A443">
        <f t="shared" si="8"/>
        <v>2026</v>
      </c>
      <c r="B443">
        <f t="shared" si="9"/>
        <v>10</v>
      </c>
      <c r="C443" s="1">
        <f>AVERAGE(RealPrice!C431:C442)</f>
        <v>4.6101462305025348E-2</v>
      </c>
      <c r="D443" s="1">
        <f>AVERAGE(RealPrice!D431:D442)</f>
        <v>4.8708947047598129E-2</v>
      </c>
      <c r="E443" s="1">
        <f>AVERAGE(RealPrice!E431:E442)</f>
        <v>3.6220814115716947E-2</v>
      </c>
      <c r="F443" s="1">
        <f>AVERAGE(RealPrice!F431:F442)</f>
        <v>6.5340915344787823E-2</v>
      </c>
      <c r="G443" s="1">
        <f>AVERAGE(RealPrice!G431:G442)</f>
        <v>0</v>
      </c>
      <c r="H443" s="1">
        <f>AVERAGE(RealPrice!H431:H442)</f>
        <v>4.8708947047598129E-2</v>
      </c>
      <c r="I443" s="1"/>
      <c r="J443" s="1"/>
      <c r="K443" s="1"/>
      <c r="L443" s="1"/>
      <c r="M443" s="1"/>
      <c r="N443" s="1"/>
      <c r="O443" s="1"/>
      <c r="P443" s="1"/>
    </row>
    <row r="444" spans="1:16" x14ac:dyDescent="0.2">
      <c r="A444">
        <f t="shared" si="8"/>
        <v>2026</v>
      </c>
      <c r="B444">
        <f t="shared" si="9"/>
        <v>11</v>
      </c>
      <c r="C444" s="1">
        <f>AVERAGE(RealPrice!C432:C443)</f>
        <v>4.6003611722650904E-2</v>
      </c>
      <c r="D444" s="1">
        <f>AVERAGE(RealPrice!D432:D443)</f>
        <v>4.8622931329552727E-2</v>
      </c>
      <c r="E444" s="1">
        <f>AVERAGE(RealPrice!E432:E443)</f>
        <v>3.6124782853211468E-2</v>
      </c>
      <c r="F444" s="1">
        <f>AVERAGE(RealPrice!F432:F443)</f>
        <v>6.5222908738182997E-2</v>
      </c>
      <c r="G444" s="1">
        <f>AVERAGE(RealPrice!G432:G443)</f>
        <v>0</v>
      </c>
      <c r="H444" s="1">
        <f>AVERAGE(RealPrice!H432:H443)</f>
        <v>4.8622931329552727E-2</v>
      </c>
      <c r="I444" s="1"/>
      <c r="J444" s="1"/>
      <c r="K444" s="1"/>
      <c r="L444" s="1"/>
      <c r="M444" s="1"/>
      <c r="N444" s="1"/>
      <c r="O444" s="1"/>
      <c r="P444" s="1"/>
    </row>
    <row r="445" spans="1:16" x14ac:dyDescent="0.2">
      <c r="A445">
        <f t="shared" si="8"/>
        <v>2026</v>
      </c>
      <c r="B445">
        <f t="shared" si="9"/>
        <v>12</v>
      </c>
      <c r="C445" s="1">
        <f>AVERAGE(RealPrice!C433:C444)</f>
        <v>4.5904247933571569E-2</v>
      </c>
      <c r="D445" s="1">
        <f>AVERAGE(RealPrice!D433:D444)</f>
        <v>4.8535487299143136E-2</v>
      </c>
      <c r="E445" s="1">
        <f>AVERAGE(RealPrice!E433:E444)</f>
        <v>3.6031411019324895E-2</v>
      </c>
      <c r="F445" s="1">
        <f>AVERAGE(RealPrice!F433:F444)</f>
        <v>6.5102149649792398E-2</v>
      </c>
      <c r="G445" s="1">
        <f>AVERAGE(RealPrice!G433:G444)</f>
        <v>0</v>
      </c>
      <c r="H445" s="1">
        <f>AVERAGE(RealPrice!H433:H444)</f>
        <v>4.8535487299143136E-2</v>
      </c>
      <c r="I445" s="1"/>
      <c r="J445" s="1"/>
      <c r="K445" s="1"/>
      <c r="L445" s="1"/>
      <c r="M445" s="1"/>
      <c r="N445" s="1"/>
      <c r="O445" s="1"/>
      <c r="P445" s="1"/>
    </row>
    <row r="446" spans="1:16" x14ac:dyDescent="0.2">
      <c r="A446">
        <f t="shared" si="8"/>
        <v>2027</v>
      </c>
      <c r="B446">
        <f t="shared" si="9"/>
        <v>1</v>
      </c>
      <c r="C446" s="1">
        <f>AVERAGE(RealPrice!C434:C445)</f>
        <v>4.5804729097577816E-2</v>
      </c>
      <c r="D446" s="1">
        <f>AVERAGE(RealPrice!D434:D445)</f>
        <v>4.8448025821146247E-2</v>
      </c>
      <c r="E446" s="1">
        <f>AVERAGE(RealPrice!E434:E445)</f>
        <v>3.5937448995475636E-2</v>
      </c>
      <c r="F446" s="1">
        <f>AVERAGE(RealPrice!F434:F445)</f>
        <v>6.4980728304646698E-2</v>
      </c>
      <c r="G446" s="1">
        <f>AVERAGE(RealPrice!G434:G445)</f>
        <v>0</v>
      </c>
      <c r="H446" s="1">
        <f>AVERAGE(RealPrice!H434:H445)</f>
        <v>4.8448025821146247E-2</v>
      </c>
      <c r="I446" s="1"/>
      <c r="J446" s="1"/>
      <c r="K446" s="1"/>
      <c r="L446" s="1"/>
      <c r="M446" s="1"/>
      <c r="N446" s="1"/>
      <c r="O446" s="1"/>
      <c r="P446" s="1"/>
    </row>
    <row r="447" spans="1:16" x14ac:dyDescent="0.2">
      <c r="A447">
        <f t="shared" si="8"/>
        <v>2027</v>
      </c>
      <c r="B447">
        <f t="shared" si="9"/>
        <v>2</v>
      </c>
      <c r="C447" s="1">
        <f>AVERAGE(RealPrice!C435:C446)</f>
        <v>4.5739988509537401E-2</v>
      </c>
      <c r="D447" s="1">
        <f>AVERAGE(RealPrice!D435:D446)</f>
        <v>4.8393854439737295E-2</v>
      </c>
      <c r="E447" s="1">
        <f>AVERAGE(RealPrice!E435:E446)</f>
        <v>3.5878258842625348E-2</v>
      </c>
      <c r="F447" s="1">
        <f>AVERAGE(RealPrice!F435:F446)</f>
        <v>6.489470721642622E-2</v>
      </c>
      <c r="G447" s="1">
        <f>AVERAGE(RealPrice!G435:G446)</f>
        <v>0</v>
      </c>
      <c r="H447" s="1">
        <f>AVERAGE(RealPrice!H435:H446)</f>
        <v>4.8393854439737295E-2</v>
      </c>
      <c r="I447" s="1"/>
      <c r="J447" s="1"/>
      <c r="K447" s="1"/>
      <c r="L447" s="1"/>
      <c r="M447" s="1"/>
      <c r="N447" s="1"/>
      <c r="O447" s="1"/>
      <c r="P447" s="1"/>
    </row>
    <row r="448" spans="1:16" x14ac:dyDescent="0.2">
      <c r="A448">
        <f t="shared" si="8"/>
        <v>2027</v>
      </c>
      <c r="B448">
        <f t="shared" si="9"/>
        <v>3</v>
      </c>
      <c r="C448" s="1">
        <f>AVERAGE(RealPrice!C436:C447)</f>
        <v>4.5673759857554432E-2</v>
      </c>
      <c r="D448" s="1">
        <f>AVERAGE(RealPrice!D436:D447)</f>
        <v>4.8338617202459827E-2</v>
      </c>
      <c r="E448" s="1">
        <f>AVERAGE(RealPrice!E436:E447)</f>
        <v>3.5819673203973966E-2</v>
      </c>
      <c r="F448" s="1">
        <f>AVERAGE(RealPrice!F436:F447)</f>
        <v>6.4807790892608241E-2</v>
      </c>
      <c r="G448" s="1">
        <f>AVERAGE(RealPrice!G436:G447)</f>
        <v>0</v>
      </c>
      <c r="H448" s="1">
        <f>AVERAGE(RealPrice!H436:H447)</f>
        <v>4.8338617202459827E-2</v>
      </c>
      <c r="I448" s="1"/>
      <c r="J448" s="1"/>
      <c r="K448" s="1"/>
      <c r="L448" s="1"/>
      <c r="M448" s="1"/>
      <c r="N448" s="1"/>
      <c r="O448" s="1"/>
      <c r="P448" s="1"/>
    </row>
    <row r="449" spans="1:16" x14ac:dyDescent="0.2">
      <c r="A449">
        <f t="shared" si="8"/>
        <v>2027</v>
      </c>
      <c r="B449">
        <f t="shared" si="9"/>
        <v>4</v>
      </c>
      <c r="C449" s="1">
        <f>AVERAGE(RealPrice!C437:C448)</f>
        <v>4.560814822041178E-2</v>
      </c>
      <c r="D449" s="1">
        <f>AVERAGE(RealPrice!D437:D448)</f>
        <v>4.8283799872633433E-2</v>
      </c>
      <c r="E449" s="1">
        <f>AVERAGE(RealPrice!E437:E448)</f>
        <v>3.576130102241442E-2</v>
      </c>
      <c r="F449" s="1">
        <f>AVERAGE(RealPrice!F437:F448)</f>
        <v>6.4720626743056023E-2</v>
      </c>
      <c r="G449" s="1">
        <f>AVERAGE(RealPrice!G437:G448)</f>
        <v>0</v>
      </c>
      <c r="H449" s="1">
        <f>AVERAGE(RealPrice!H437:H448)</f>
        <v>4.8283799872633433E-2</v>
      </c>
      <c r="I449" s="1"/>
      <c r="J449" s="1"/>
      <c r="K449" s="1"/>
      <c r="L449" s="1"/>
      <c r="M449" s="1"/>
      <c r="N449" s="1"/>
      <c r="O449" s="1"/>
      <c r="P449" s="1"/>
    </row>
    <row r="450" spans="1:16" x14ac:dyDescent="0.2">
      <c r="A450">
        <f t="shared" si="8"/>
        <v>2027</v>
      </c>
      <c r="B450">
        <f t="shared" si="9"/>
        <v>5</v>
      </c>
      <c r="C450" s="1">
        <f>AVERAGE(RealPrice!C438:C449)</f>
        <v>4.5543093355207176E-2</v>
      </c>
      <c r="D450" s="1">
        <f>AVERAGE(RealPrice!D438:D449)</f>
        <v>4.8229411077235225E-2</v>
      </c>
      <c r="E450" s="1">
        <f>AVERAGE(RealPrice!E438:E449)</f>
        <v>3.5701713996379794E-2</v>
      </c>
      <c r="F450" s="1">
        <f>AVERAGE(RealPrice!F438:F449)</f>
        <v>6.4633727771033669E-2</v>
      </c>
      <c r="G450" s="1">
        <f>AVERAGE(RealPrice!G438:G449)</f>
        <v>0</v>
      </c>
      <c r="H450" s="1">
        <f>AVERAGE(RealPrice!H438:H449)</f>
        <v>4.8229411077235225E-2</v>
      </c>
      <c r="I450" s="1"/>
      <c r="J450" s="1"/>
      <c r="K450" s="1"/>
      <c r="L450" s="1"/>
      <c r="M450" s="1"/>
      <c r="N450" s="1"/>
      <c r="O450" s="1"/>
      <c r="P450" s="1"/>
    </row>
    <row r="451" spans="1:16" x14ac:dyDescent="0.2">
      <c r="A451">
        <f t="shared" si="8"/>
        <v>2027</v>
      </c>
      <c r="B451">
        <f t="shared" si="9"/>
        <v>6</v>
      </c>
      <c r="C451" s="1">
        <f>AVERAGE(RealPrice!C439:C450)</f>
        <v>4.5478452127516243E-2</v>
      </c>
      <c r="D451" s="1">
        <f>AVERAGE(RealPrice!D439:D450)</f>
        <v>4.8175458174651652E-2</v>
      </c>
      <c r="E451" s="1">
        <f>AVERAGE(RealPrice!E439:E450)</f>
        <v>3.5642894279987798E-2</v>
      </c>
      <c r="F451" s="1">
        <f>AVERAGE(RealPrice!F439:F450)</f>
        <v>6.4548147529091632E-2</v>
      </c>
      <c r="G451" s="1">
        <f>AVERAGE(RealPrice!G439:G450)</f>
        <v>0</v>
      </c>
      <c r="H451" s="1">
        <f>AVERAGE(RealPrice!H439:H450)</f>
        <v>4.8175458174651652E-2</v>
      </c>
      <c r="I451" s="1"/>
      <c r="J451" s="1"/>
      <c r="K451" s="1"/>
      <c r="L451" s="1"/>
      <c r="M451" s="1"/>
      <c r="N451" s="1"/>
      <c r="O451" s="1"/>
      <c r="P451" s="1"/>
    </row>
    <row r="452" spans="1:16" x14ac:dyDescent="0.2">
      <c r="A452">
        <f t="shared" si="8"/>
        <v>2027</v>
      </c>
      <c r="B452">
        <f t="shared" si="9"/>
        <v>7</v>
      </c>
      <c r="C452" s="1">
        <f>AVERAGE(RealPrice!C440:C451)</f>
        <v>4.5415617584679276E-2</v>
      </c>
      <c r="D452" s="1">
        <f>AVERAGE(RealPrice!D440:D451)</f>
        <v>4.8122855858947315E-2</v>
      </c>
      <c r="E452" s="1">
        <f>AVERAGE(RealPrice!E440:E451)</f>
        <v>3.5583846674174004E-2</v>
      </c>
      <c r="F452" s="1">
        <f>AVERAGE(RealPrice!F440:F451)</f>
        <v>6.4464647628945562E-2</v>
      </c>
      <c r="G452" s="1">
        <f>AVERAGE(RealPrice!G440:G451)</f>
        <v>0</v>
      </c>
      <c r="H452" s="1">
        <f>AVERAGE(RealPrice!H440:H451)</f>
        <v>4.8122855858947315E-2</v>
      </c>
      <c r="I452" s="1"/>
      <c r="J452" s="1"/>
      <c r="K452" s="1"/>
      <c r="L452" s="1"/>
      <c r="M452" s="1"/>
      <c r="N452" s="1"/>
      <c r="O452" s="1"/>
      <c r="P452" s="1"/>
    </row>
    <row r="453" spans="1:16" x14ac:dyDescent="0.2">
      <c r="A453">
        <f t="shared" si="8"/>
        <v>2027</v>
      </c>
      <c r="B453">
        <f t="shared" si="9"/>
        <v>8</v>
      </c>
      <c r="C453" s="1">
        <f>AVERAGE(RealPrice!C441:C452)</f>
        <v>4.5353351471664576E-2</v>
      </c>
      <c r="D453" s="1">
        <f>AVERAGE(RealPrice!D441:D452)</f>
        <v>4.8071132421125873E-2</v>
      </c>
      <c r="E453" s="1">
        <f>AVERAGE(RealPrice!E441:E452)</f>
        <v>3.5524121703527693E-2</v>
      </c>
      <c r="F453" s="1">
        <f>AVERAGE(RealPrice!F441:F452)</f>
        <v>6.4381825459842321E-2</v>
      </c>
      <c r="G453" s="1">
        <f>AVERAGE(RealPrice!G441:G452)</f>
        <v>0</v>
      </c>
      <c r="H453" s="1">
        <f>AVERAGE(RealPrice!H441:H452)</f>
        <v>4.8071132421125873E-2</v>
      </c>
      <c r="I453" s="1"/>
      <c r="J453" s="1"/>
      <c r="K453" s="1"/>
      <c r="L453" s="1"/>
      <c r="M453" s="1"/>
      <c r="N453" s="1"/>
      <c r="O453" s="1"/>
      <c r="P453" s="1"/>
    </row>
    <row r="454" spans="1:16" x14ac:dyDescent="0.2">
      <c r="A454">
        <f t="shared" si="8"/>
        <v>2027</v>
      </c>
      <c r="B454">
        <f t="shared" si="9"/>
        <v>9</v>
      </c>
      <c r="C454" s="1">
        <f>AVERAGE(RealPrice!C442:C453)</f>
        <v>4.5291110348425527E-2</v>
      </c>
      <c r="D454" s="1">
        <f>AVERAGE(RealPrice!D442:D453)</f>
        <v>4.8019211512784189E-2</v>
      </c>
      <c r="E454" s="1">
        <f>AVERAGE(RealPrice!E442:E453)</f>
        <v>3.5464253585002416E-2</v>
      </c>
      <c r="F454" s="1">
        <f>AVERAGE(RealPrice!F442:F453)</f>
        <v>6.4299303306853184E-2</v>
      </c>
      <c r="G454" s="1">
        <f>AVERAGE(RealPrice!G442:G453)</f>
        <v>0</v>
      </c>
      <c r="H454" s="1">
        <f>AVERAGE(RealPrice!H442:H453)</f>
        <v>4.8019211512784189E-2</v>
      </c>
      <c r="I454" s="1"/>
      <c r="J454" s="1"/>
      <c r="K454" s="1"/>
      <c r="L454" s="1"/>
      <c r="M454" s="1"/>
      <c r="N454" s="1"/>
      <c r="O454" s="1"/>
      <c r="P454" s="1"/>
    </row>
    <row r="455" spans="1:16" x14ac:dyDescent="0.2">
      <c r="A455">
        <f t="shared" si="8"/>
        <v>2027</v>
      </c>
      <c r="B455">
        <f t="shared" si="9"/>
        <v>10</v>
      </c>
      <c r="C455" s="1">
        <f>AVERAGE(RealPrice!C443:C454)</f>
        <v>4.5229046040598991E-2</v>
      </c>
      <c r="D455" s="1">
        <f>AVERAGE(RealPrice!D443:D454)</f>
        <v>4.7967564802019191E-2</v>
      </c>
      <c r="E455" s="1">
        <f>AVERAGE(RealPrice!E443:E454)</f>
        <v>3.5403387096951323E-2</v>
      </c>
      <c r="F455" s="1">
        <f>AVERAGE(RealPrice!F443:F454)</f>
        <v>6.4216554045053525E-2</v>
      </c>
      <c r="G455" s="1">
        <f>AVERAGE(RealPrice!G443:G454)</f>
        <v>0</v>
      </c>
      <c r="H455" s="1">
        <f>AVERAGE(RealPrice!H443:H454)</f>
        <v>4.7967564802019191E-2</v>
      </c>
      <c r="I455" s="1"/>
      <c r="J455" s="1"/>
      <c r="K455" s="1"/>
      <c r="L455" s="1"/>
      <c r="M455" s="1"/>
      <c r="N455" s="1"/>
      <c r="O455" s="1"/>
      <c r="P455" s="1"/>
    </row>
    <row r="456" spans="1:16" x14ac:dyDescent="0.2">
      <c r="A456">
        <f t="shared" si="8"/>
        <v>2027</v>
      </c>
      <c r="B456">
        <f t="shared" si="9"/>
        <v>11</v>
      </c>
      <c r="C456" s="1">
        <f>AVERAGE(RealPrice!C444:C455)</f>
        <v>4.5165960188011604E-2</v>
      </c>
      <c r="D456" s="1">
        <f>AVERAGE(RealPrice!D444:D455)</f>
        <v>4.7914992054567146E-2</v>
      </c>
      <c r="E456" s="1">
        <f>AVERAGE(RealPrice!E444:E455)</f>
        <v>3.5343892786890388E-2</v>
      </c>
      <c r="F456" s="1">
        <f>AVERAGE(RealPrice!F444:F455)</f>
        <v>6.4133092767157382E-2</v>
      </c>
      <c r="G456" s="1">
        <f>AVERAGE(RealPrice!G444:G455)</f>
        <v>0</v>
      </c>
      <c r="H456" s="1">
        <f>AVERAGE(RealPrice!H444:H455)</f>
        <v>4.7914992054567146E-2</v>
      </c>
      <c r="I456" s="1"/>
      <c r="J456" s="1"/>
      <c r="K456" s="1"/>
      <c r="L456" s="1"/>
      <c r="M456" s="1"/>
      <c r="N456" s="1"/>
      <c r="O456" s="1"/>
      <c r="P456" s="1"/>
    </row>
    <row r="457" spans="1:16" x14ac:dyDescent="0.2">
      <c r="A457">
        <f t="shared" si="8"/>
        <v>2027</v>
      </c>
      <c r="B457">
        <f t="shared" si="9"/>
        <v>12</v>
      </c>
      <c r="C457" s="1">
        <f>AVERAGE(RealPrice!C445:C456)</f>
        <v>4.5101969230833559E-2</v>
      </c>
      <c r="D457" s="1">
        <f>AVERAGE(RealPrice!D445:D456)</f>
        <v>4.7861606462857531E-2</v>
      </c>
      <c r="E457" s="1">
        <f>AVERAGE(RealPrice!E445:E456)</f>
        <v>3.5286094433234681E-2</v>
      </c>
      <c r="F457" s="1">
        <f>AVERAGE(RealPrice!F445:F456)</f>
        <v>6.4047815693217547E-2</v>
      </c>
      <c r="G457" s="1">
        <f>AVERAGE(RealPrice!G445:G456)</f>
        <v>0</v>
      </c>
      <c r="H457" s="1">
        <f>AVERAGE(RealPrice!H445:H456)</f>
        <v>4.7861606462857531E-2</v>
      </c>
      <c r="I457" s="1"/>
      <c r="J457" s="1"/>
      <c r="K457" s="1"/>
      <c r="L457" s="1"/>
      <c r="M457" s="1"/>
      <c r="N457" s="1"/>
      <c r="O457" s="1"/>
      <c r="P457" s="1"/>
    </row>
    <row r="458" spans="1:16" x14ac:dyDescent="0.2">
      <c r="A458">
        <f t="shared" si="8"/>
        <v>2028</v>
      </c>
      <c r="B458">
        <f t="shared" si="9"/>
        <v>1</v>
      </c>
      <c r="C458" s="1">
        <f>AVERAGE(RealPrice!C446:C457)</f>
        <v>4.5037863405155087E-2</v>
      </c>
      <c r="D458" s="1">
        <f>AVERAGE(RealPrice!D446:D457)</f>
        <v>4.780818577809242E-2</v>
      </c>
      <c r="E458" s="1">
        <f>AVERAGE(RealPrice!E446:E457)</f>
        <v>3.5227916075723557E-2</v>
      </c>
      <c r="F458" s="1">
        <f>AVERAGE(RealPrice!F446:F457)</f>
        <v>6.3962067138920956E-2</v>
      </c>
      <c r="G458" s="1">
        <f>AVERAGE(RealPrice!G446:G457)</f>
        <v>0</v>
      </c>
      <c r="H458" s="1">
        <f>AVERAGE(RealPrice!H446:H457)</f>
        <v>4.780818577809242E-2</v>
      </c>
      <c r="I458" s="1"/>
      <c r="J458" s="1"/>
      <c r="K458" s="1"/>
      <c r="L458" s="1"/>
      <c r="M458" s="1"/>
      <c r="N458" s="1"/>
      <c r="O458" s="1"/>
      <c r="P458" s="1"/>
    </row>
    <row r="459" spans="1:16" x14ac:dyDescent="0.2">
      <c r="A459">
        <f t="shared" si="8"/>
        <v>2028</v>
      </c>
      <c r="B459">
        <f t="shared" si="9"/>
        <v>2</v>
      </c>
      <c r="C459" s="1">
        <f>AVERAGE(RealPrice!C447:C458)</f>
        <v>4.4959544574245426E-2</v>
      </c>
      <c r="D459" s="1">
        <f>AVERAGE(RealPrice!D447:D458)</f>
        <v>4.7741251305248332E-2</v>
      </c>
      <c r="E459" s="1">
        <f>AVERAGE(RealPrice!E447:E458)</f>
        <v>3.5165453864990433E-2</v>
      </c>
      <c r="F459" s="1">
        <f>AVERAGE(RealPrice!F447:F458)</f>
        <v>6.3861504290249921E-2</v>
      </c>
      <c r="G459" s="1">
        <f>AVERAGE(RealPrice!G447:G458)</f>
        <v>0</v>
      </c>
      <c r="H459" s="1">
        <f>AVERAGE(RealPrice!H447:H458)</f>
        <v>4.7741251305248332E-2</v>
      </c>
      <c r="I459" s="1"/>
      <c r="J459" s="1"/>
      <c r="K459" s="1"/>
      <c r="L459" s="1"/>
      <c r="M459" s="1"/>
      <c r="N459" s="1"/>
      <c r="O459" s="1"/>
      <c r="P459" s="1"/>
    </row>
    <row r="460" spans="1:16" x14ac:dyDescent="0.2">
      <c r="A460">
        <f t="shared" si="8"/>
        <v>2028</v>
      </c>
      <c r="B460">
        <f t="shared" si="9"/>
        <v>3</v>
      </c>
      <c r="C460" s="1">
        <f>AVERAGE(RealPrice!C448:C459)</f>
        <v>4.4879093495187393E-2</v>
      </c>
      <c r="D460" s="1">
        <f>AVERAGE(RealPrice!D448:D459)</f>
        <v>4.7672646758886071E-2</v>
      </c>
      <c r="E460" s="1">
        <f>AVERAGE(RealPrice!E448:E459)</f>
        <v>3.5103380386627435E-2</v>
      </c>
      <c r="F460" s="1">
        <f>AVERAGE(RealPrice!F448:F459)</f>
        <v>6.3759427740703353E-2</v>
      </c>
      <c r="G460" s="1">
        <f>AVERAGE(RealPrice!G448:G459)</f>
        <v>0</v>
      </c>
      <c r="H460" s="1">
        <f>AVERAGE(RealPrice!H448:H459)</f>
        <v>4.7672646758886071E-2</v>
      </c>
      <c r="I460" s="1"/>
      <c r="J460" s="1"/>
      <c r="K460" s="1"/>
      <c r="L460" s="1"/>
      <c r="M460" s="1"/>
      <c r="N460" s="1"/>
      <c r="O460" s="1"/>
      <c r="P460" s="1"/>
    </row>
    <row r="461" spans="1:16" x14ac:dyDescent="0.2">
      <c r="A461">
        <f t="shared" si="8"/>
        <v>2028</v>
      </c>
      <c r="B461">
        <f t="shared" si="9"/>
        <v>4</v>
      </c>
      <c r="C461" s="1">
        <f>AVERAGE(RealPrice!C449:C460)</f>
        <v>4.4798892313489928E-2</v>
      </c>
      <c r="D461" s="1">
        <f>AVERAGE(RealPrice!D449:D460)</f>
        <v>4.7604030421895954E-2</v>
      </c>
      <c r="E461" s="1">
        <f>AVERAGE(RealPrice!E449:E460)</f>
        <v>3.5041162587434477E-2</v>
      </c>
      <c r="F461" s="1">
        <f>AVERAGE(RealPrice!F449:F460)</f>
        <v>6.3656352291449156E-2</v>
      </c>
      <c r="G461" s="1">
        <f>AVERAGE(RealPrice!G449:G460)</f>
        <v>0</v>
      </c>
      <c r="H461" s="1">
        <f>AVERAGE(RealPrice!H449:H460)</f>
        <v>4.7604030421895954E-2</v>
      </c>
      <c r="I461" s="1"/>
      <c r="J461" s="1"/>
      <c r="K461" s="1"/>
      <c r="L461" s="1"/>
      <c r="M461" s="1"/>
      <c r="N461" s="1"/>
      <c r="O461" s="1"/>
      <c r="P461" s="1"/>
    </row>
    <row r="462" spans="1:16" x14ac:dyDescent="0.2">
      <c r="A462">
        <f t="shared" si="8"/>
        <v>2028</v>
      </c>
      <c r="B462">
        <f t="shared" si="9"/>
        <v>5</v>
      </c>
      <c r="C462" s="1">
        <f>AVERAGE(RealPrice!C450:C461)</f>
        <v>4.4718818039736798E-2</v>
      </c>
      <c r="D462" s="1">
        <f>AVERAGE(RealPrice!D450:D461)</f>
        <v>4.753535757211471E-2</v>
      </c>
      <c r="E462" s="1">
        <f>AVERAGE(RealPrice!E450:E461)</f>
        <v>3.4977233780875465E-2</v>
      </c>
      <c r="F462" s="1">
        <f>AVERAGE(RealPrice!F450:F461)</f>
        <v>6.3552804953820749E-2</v>
      </c>
      <c r="G462" s="1">
        <f>AVERAGE(RealPrice!G450:G461)</f>
        <v>0</v>
      </c>
      <c r="H462" s="1">
        <f>AVERAGE(RealPrice!H450:H461)</f>
        <v>4.753535757211471E-2</v>
      </c>
      <c r="I462" s="1"/>
      <c r="J462" s="1"/>
      <c r="K462" s="1"/>
      <c r="L462" s="1"/>
      <c r="M462" s="1"/>
      <c r="N462" s="1"/>
      <c r="O462" s="1"/>
      <c r="P462" s="1"/>
    </row>
    <row r="463" spans="1:16" x14ac:dyDescent="0.2">
      <c r="A463">
        <f t="shared" si="8"/>
        <v>2028</v>
      </c>
      <c r="B463">
        <f t="shared" si="9"/>
        <v>6</v>
      </c>
      <c r="C463" s="1">
        <f>AVERAGE(RealPrice!C451:C462)</f>
        <v>4.4638588772801462E-2</v>
      </c>
      <c r="D463" s="1">
        <f>AVERAGE(RealPrice!D451:D462)</f>
        <v>4.7466523311709065E-2</v>
      </c>
      <c r="E463" s="1">
        <f>AVERAGE(RealPrice!E451:E462)</f>
        <v>3.4913637456416624E-2</v>
      </c>
      <c r="F463" s="1">
        <f>AVERAGE(RealPrice!F451:F462)</f>
        <v>6.344989738824304E-2</v>
      </c>
      <c r="G463" s="1">
        <f>AVERAGE(RealPrice!G451:G462)</f>
        <v>0</v>
      </c>
      <c r="H463" s="1">
        <f>AVERAGE(RealPrice!H451:H462)</f>
        <v>4.7466523311709065E-2</v>
      </c>
      <c r="I463" s="1"/>
      <c r="J463" s="1"/>
      <c r="K463" s="1"/>
      <c r="L463" s="1"/>
      <c r="M463" s="1"/>
      <c r="N463" s="1"/>
      <c r="O463" s="1"/>
      <c r="P463" s="1"/>
    </row>
    <row r="464" spans="1:16" x14ac:dyDescent="0.2">
      <c r="A464">
        <f t="shared" si="8"/>
        <v>2028</v>
      </c>
      <c r="B464">
        <f t="shared" si="9"/>
        <v>7</v>
      </c>
      <c r="C464" s="1">
        <f>AVERAGE(RealPrice!C452:C463)</f>
        <v>4.4559903113088738E-2</v>
      </c>
      <c r="D464" s="1">
        <f>AVERAGE(RealPrice!D452:D463)</f>
        <v>4.7398658563493935E-2</v>
      </c>
      <c r="E464" s="1">
        <f>AVERAGE(RealPrice!E452:E463)</f>
        <v>3.4849267707271397E-2</v>
      </c>
      <c r="F464" s="1">
        <f>AVERAGE(RealPrice!F452:F463)</f>
        <v>6.3348509895020833E-2</v>
      </c>
      <c r="G464" s="1">
        <f>AVERAGE(RealPrice!G452:G463)</f>
        <v>0</v>
      </c>
      <c r="H464" s="1">
        <f>AVERAGE(RealPrice!H452:H463)</f>
        <v>4.7398658563493935E-2</v>
      </c>
      <c r="I464" s="1"/>
      <c r="J464" s="1"/>
      <c r="K464" s="1"/>
      <c r="L464" s="1"/>
      <c r="M464" s="1"/>
      <c r="N464" s="1"/>
      <c r="O464" s="1"/>
      <c r="P464" s="1"/>
    </row>
    <row r="465" spans="1:16" x14ac:dyDescent="0.2">
      <c r="A465">
        <f t="shared" si="8"/>
        <v>2028</v>
      </c>
      <c r="B465">
        <f t="shared" si="9"/>
        <v>8</v>
      </c>
      <c r="C465" s="1">
        <f>AVERAGE(RealPrice!C453:C464)</f>
        <v>4.4481301219071616E-2</v>
      </c>
      <c r="D465" s="1">
        <f>AVERAGE(RealPrice!D453:D464)</f>
        <v>4.7331254267223143E-2</v>
      </c>
      <c r="E465" s="1">
        <f>AVERAGE(RealPrice!E453:E464)</f>
        <v>3.4783676916285762E-2</v>
      </c>
      <c r="F465" s="1">
        <f>AVERAGE(RealPrice!F453:F464)</f>
        <v>6.3247062090014544E-2</v>
      </c>
      <c r="G465" s="1">
        <f>AVERAGE(RealPrice!G453:G464)</f>
        <v>0</v>
      </c>
      <c r="H465" s="1">
        <f>AVERAGE(RealPrice!H453:H464)</f>
        <v>4.7331254267223143E-2</v>
      </c>
      <c r="I465" s="1"/>
      <c r="J465" s="1"/>
      <c r="K465" s="1"/>
      <c r="L465" s="1"/>
      <c r="M465" s="1"/>
      <c r="N465" s="1"/>
      <c r="O465" s="1"/>
      <c r="P465" s="1"/>
    </row>
    <row r="466" spans="1:16" x14ac:dyDescent="0.2">
      <c r="A466">
        <f t="shared" ref="A466:A529" si="10">A454+1</f>
        <v>2028</v>
      </c>
      <c r="B466">
        <f t="shared" ref="B466:B529" si="11">B454</f>
        <v>9</v>
      </c>
      <c r="C466" s="1">
        <f>AVERAGE(RealPrice!C454:C465)</f>
        <v>4.440225197973572E-2</v>
      </c>
      <c r="D466" s="1">
        <f>AVERAGE(RealPrice!D454:D465)</f>
        <v>4.7263077464813348E-2</v>
      </c>
      <c r="E466" s="1">
        <f>AVERAGE(RealPrice!E454:E465)</f>
        <v>3.4717555454837089E-2</v>
      </c>
      <c r="F466" s="1">
        <f>AVERAGE(RealPrice!F454:F465)</f>
        <v>6.3145308118341389E-2</v>
      </c>
      <c r="G466" s="1">
        <f>AVERAGE(RealPrice!G454:G465)</f>
        <v>0</v>
      </c>
      <c r="H466" s="1">
        <f>AVERAGE(RealPrice!H454:H465)</f>
        <v>4.7263077464813348E-2</v>
      </c>
      <c r="I466" s="1"/>
      <c r="J466" s="1"/>
      <c r="K466" s="1"/>
      <c r="L466" s="1"/>
      <c r="M466" s="1"/>
      <c r="N466" s="1"/>
      <c r="O466" s="1"/>
      <c r="P466" s="1"/>
    </row>
    <row r="467" spans="1:16" x14ac:dyDescent="0.2">
      <c r="A467">
        <f t="shared" si="10"/>
        <v>2028</v>
      </c>
      <c r="B467">
        <f t="shared" si="11"/>
        <v>10</v>
      </c>
      <c r="C467" s="1">
        <f>AVERAGE(RealPrice!C455:C466)</f>
        <v>4.4323203602048729E-2</v>
      </c>
      <c r="D467" s="1">
        <f>AVERAGE(RealPrice!D455:D466)</f>
        <v>4.7195023362873734E-2</v>
      </c>
      <c r="E467" s="1">
        <f>AVERAGE(RealPrice!E455:E466)</f>
        <v>3.4650142807661245E-2</v>
      </c>
      <c r="F467" s="1">
        <f>AVERAGE(RealPrice!F455:F466)</f>
        <v>6.304295295966654E-2</v>
      </c>
      <c r="G467" s="1">
        <f>AVERAGE(RealPrice!G455:G466)</f>
        <v>0</v>
      </c>
      <c r="H467" s="1">
        <f>AVERAGE(RealPrice!H455:H466)</f>
        <v>4.7195023362873734E-2</v>
      </c>
      <c r="I467" s="1"/>
      <c r="J467" s="1"/>
      <c r="K467" s="1"/>
      <c r="L467" s="1"/>
      <c r="M467" s="1"/>
      <c r="N467" s="1"/>
      <c r="O467" s="1"/>
      <c r="P467" s="1"/>
    </row>
    <row r="468" spans="1:16" x14ac:dyDescent="0.2">
      <c r="A468">
        <f t="shared" si="10"/>
        <v>2028</v>
      </c>
      <c r="B468">
        <f t="shared" si="11"/>
        <v>11</v>
      </c>
      <c r="C468" s="1">
        <f>AVERAGE(RealPrice!C456:C467)</f>
        <v>4.424283550388608E-2</v>
      </c>
      <c r="D468" s="1">
        <f>AVERAGE(RealPrice!D456:D467)</f>
        <v>4.7125734396642555E-2</v>
      </c>
      <c r="E468" s="1">
        <f>AVERAGE(RealPrice!E456:E467)</f>
        <v>3.4584216471303601E-2</v>
      </c>
      <c r="F468" s="1">
        <f>AVERAGE(RealPrice!F456:F467)</f>
        <v>6.2939682377625303E-2</v>
      </c>
      <c r="G468" s="1">
        <f>AVERAGE(RealPrice!G456:G467)</f>
        <v>0</v>
      </c>
      <c r="H468" s="1">
        <f>AVERAGE(RealPrice!H456:H467)</f>
        <v>4.7125734396642555E-2</v>
      </c>
      <c r="I468" s="1"/>
      <c r="J468" s="1"/>
      <c r="K468" s="1"/>
      <c r="L468" s="1"/>
      <c r="M468" s="1"/>
      <c r="N468" s="1"/>
      <c r="O468" s="1"/>
      <c r="P468" s="1"/>
    </row>
    <row r="469" spans="1:16" x14ac:dyDescent="0.2">
      <c r="A469">
        <f t="shared" si="10"/>
        <v>2028</v>
      </c>
      <c r="B469">
        <f t="shared" si="11"/>
        <v>12</v>
      </c>
      <c r="C469" s="1">
        <f>AVERAGE(RealPrice!C457:C468)</f>
        <v>4.4161342926509695E-2</v>
      </c>
      <c r="D469" s="1">
        <f>AVERAGE(RealPrice!D457:D468)</f>
        <v>4.7055410576995187E-2</v>
      </c>
      <c r="E469" s="1">
        <f>AVERAGE(RealPrice!E457:E468)</f>
        <v>3.4520170837715608E-2</v>
      </c>
      <c r="F469" s="1">
        <f>AVERAGE(RealPrice!F457:F468)</f>
        <v>6.283419627692427E-2</v>
      </c>
      <c r="G469" s="1">
        <f>AVERAGE(RealPrice!G457:G468)</f>
        <v>0</v>
      </c>
      <c r="H469" s="1">
        <f>AVERAGE(RealPrice!H457:H468)</f>
        <v>4.7055410576995187E-2</v>
      </c>
      <c r="I469" s="1"/>
      <c r="J469" s="1"/>
      <c r="K469" s="1"/>
      <c r="L469" s="1"/>
      <c r="M469" s="1"/>
      <c r="N469" s="1"/>
      <c r="O469" s="1"/>
      <c r="P469" s="1"/>
    </row>
    <row r="470" spans="1:16" x14ac:dyDescent="0.2">
      <c r="A470">
        <f t="shared" si="10"/>
        <v>2029</v>
      </c>
      <c r="B470">
        <f t="shared" si="11"/>
        <v>1</v>
      </c>
      <c r="C470" s="1">
        <f>AVERAGE(RealPrice!C458:C469)</f>
        <v>4.4079738148363606E-2</v>
      </c>
      <c r="D470" s="1">
        <f>AVERAGE(RealPrice!D458:D469)</f>
        <v>4.6985082283138059E-2</v>
      </c>
      <c r="E470" s="1">
        <f>AVERAGE(RealPrice!E458:E469)</f>
        <v>3.4455711355227084E-2</v>
      </c>
      <c r="F470" s="1">
        <f>AVERAGE(RealPrice!F458:F469)</f>
        <v>6.2728166963522999E-2</v>
      </c>
      <c r="G470" s="1">
        <f>AVERAGE(RealPrice!G458:G469)</f>
        <v>0</v>
      </c>
      <c r="H470" s="1">
        <f>AVERAGE(RealPrice!H458:H469)</f>
        <v>4.6985082283138059E-2</v>
      </c>
      <c r="I470" s="1"/>
      <c r="J470" s="1"/>
      <c r="K470" s="1"/>
      <c r="L470" s="1"/>
      <c r="M470" s="1"/>
      <c r="N470" s="1"/>
      <c r="O470" s="1"/>
      <c r="P470" s="1"/>
    </row>
    <row r="471" spans="1:16" x14ac:dyDescent="0.2">
      <c r="A471">
        <f t="shared" si="10"/>
        <v>2029</v>
      </c>
      <c r="B471">
        <f t="shared" si="11"/>
        <v>2</v>
      </c>
      <c r="C471" s="1">
        <f>AVERAGE(RealPrice!C459:C470)</f>
        <v>4.3999349011724663E-2</v>
      </c>
      <c r="D471" s="1">
        <f>AVERAGE(RealPrice!D459:D470)</f>
        <v>4.6915305520423674E-2</v>
      </c>
      <c r="E471" s="1">
        <f>AVERAGE(RealPrice!E459:E470)</f>
        <v>3.4391730317092924E-2</v>
      </c>
      <c r="F471" s="1">
        <f>AVERAGE(RealPrice!F459:F470)</f>
        <v>6.2624222874624061E-2</v>
      </c>
      <c r="G471" s="1">
        <f>AVERAGE(RealPrice!G459:G470)</f>
        <v>0</v>
      </c>
      <c r="H471" s="1">
        <f>AVERAGE(RealPrice!H459:H470)</f>
        <v>4.6915305520423674E-2</v>
      </c>
      <c r="I471" s="1"/>
      <c r="J471" s="1"/>
      <c r="K471" s="1"/>
      <c r="L471" s="1"/>
      <c r="M471" s="1"/>
      <c r="N471" s="1"/>
      <c r="O471" s="1"/>
      <c r="P471" s="1"/>
    </row>
    <row r="472" spans="1:16" x14ac:dyDescent="0.2">
      <c r="A472">
        <f t="shared" si="10"/>
        <v>2029</v>
      </c>
      <c r="B472">
        <f t="shared" si="11"/>
        <v>3</v>
      </c>
      <c r="C472" s="1">
        <f>AVERAGE(RealPrice!C460:C471)</f>
        <v>4.3917121710015078E-2</v>
      </c>
      <c r="D472" s="1">
        <f>AVERAGE(RealPrice!D460:D471)</f>
        <v>4.684416482297879E-2</v>
      </c>
      <c r="E472" s="1">
        <f>AVERAGE(RealPrice!E460:E471)</f>
        <v>3.432840922638123E-2</v>
      </c>
      <c r="F472" s="1">
        <f>AVERAGE(RealPrice!F460:F471)</f>
        <v>6.2519209150017477E-2</v>
      </c>
      <c r="G472" s="1">
        <f>AVERAGE(RealPrice!G460:G471)</f>
        <v>0</v>
      </c>
      <c r="H472" s="1">
        <f>AVERAGE(RealPrice!H460:H471)</f>
        <v>4.684416482297879E-2</v>
      </c>
      <c r="I472" s="1"/>
      <c r="J472" s="1"/>
      <c r="K472" s="1"/>
      <c r="L472" s="1"/>
      <c r="M472" s="1"/>
      <c r="N472" s="1"/>
      <c r="O472" s="1"/>
      <c r="P472" s="1"/>
    </row>
    <row r="473" spans="1:16" x14ac:dyDescent="0.2">
      <c r="A473">
        <f t="shared" si="10"/>
        <v>2029</v>
      </c>
      <c r="B473">
        <f t="shared" si="11"/>
        <v>4</v>
      </c>
      <c r="C473" s="1">
        <f>AVERAGE(RealPrice!C461:C472)</f>
        <v>4.3835662495605443E-2</v>
      </c>
      <c r="D473" s="1">
        <f>AVERAGE(RealPrice!D461:D472)</f>
        <v>4.6773563575609044E-2</v>
      </c>
      <c r="E473" s="1">
        <f>AVERAGE(RealPrice!E461:E472)</f>
        <v>3.4265326078438178E-2</v>
      </c>
      <c r="F473" s="1">
        <f>AVERAGE(RealPrice!F461:F472)</f>
        <v>6.2413900244728669E-2</v>
      </c>
      <c r="G473" s="1">
        <f>AVERAGE(RealPrice!G461:G472)</f>
        <v>0</v>
      </c>
      <c r="H473" s="1">
        <f>AVERAGE(RealPrice!H461:H472)</f>
        <v>4.6773563575609044E-2</v>
      </c>
      <c r="I473" s="1"/>
      <c r="J473" s="1"/>
      <c r="K473" s="1"/>
      <c r="L473" s="1"/>
      <c r="M473" s="1"/>
      <c r="N473" s="1"/>
      <c r="O473" s="1"/>
      <c r="P473" s="1"/>
    </row>
    <row r="474" spans="1:16" x14ac:dyDescent="0.2">
      <c r="A474">
        <f t="shared" si="10"/>
        <v>2029</v>
      </c>
      <c r="B474">
        <f t="shared" si="11"/>
        <v>5</v>
      </c>
      <c r="C474" s="1">
        <f>AVERAGE(RealPrice!C462:C473)</f>
        <v>4.3754730371359428E-2</v>
      </c>
      <c r="D474" s="1">
        <f>AVERAGE(RealPrice!D462:D473)</f>
        <v>4.6703332963526079E-2</v>
      </c>
      <c r="E474" s="1">
        <f>AVERAGE(RealPrice!E462:E473)</f>
        <v>3.4200816069835709E-2</v>
      </c>
      <c r="F474" s="1">
        <f>AVERAGE(RealPrice!F462:F473)</f>
        <v>6.230868118597014E-2</v>
      </c>
      <c r="G474" s="1">
        <f>AVERAGE(RealPrice!G462:G473)</f>
        <v>0</v>
      </c>
      <c r="H474" s="1">
        <f>AVERAGE(RealPrice!H462:H473)</f>
        <v>4.6703332963526079E-2</v>
      </c>
      <c r="I474" s="1"/>
      <c r="J474" s="1"/>
      <c r="K474" s="1"/>
      <c r="L474" s="1"/>
      <c r="M474" s="1"/>
      <c r="N474" s="1"/>
      <c r="O474" s="1"/>
      <c r="P474" s="1"/>
    </row>
    <row r="475" spans="1:16" x14ac:dyDescent="0.2">
      <c r="A475">
        <f t="shared" si="10"/>
        <v>2029</v>
      </c>
      <c r="B475">
        <f t="shared" si="11"/>
        <v>6</v>
      </c>
      <c r="C475" s="1">
        <f>AVERAGE(RealPrice!C463:C474)</f>
        <v>4.3674121014894506E-2</v>
      </c>
      <c r="D475" s="1">
        <f>AVERAGE(RealPrice!D463:D474)</f>
        <v>4.663345214425605E-2</v>
      </c>
      <c r="E475" s="1">
        <f>AVERAGE(RealPrice!E463:E474)</f>
        <v>3.4137009824574953E-2</v>
      </c>
      <c r="F475" s="1">
        <f>AVERAGE(RealPrice!F463:F474)</f>
        <v>6.2204794382407398E-2</v>
      </c>
      <c r="G475" s="1">
        <f>AVERAGE(RealPrice!G463:G474)</f>
        <v>0</v>
      </c>
      <c r="H475" s="1">
        <f>AVERAGE(RealPrice!H463:H474)</f>
        <v>4.663345214425605E-2</v>
      </c>
      <c r="I475" s="1"/>
      <c r="J475" s="1"/>
      <c r="K475" s="1"/>
      <c r="L475" s="1"/>
      <c r="M475" s="1"/>
      <c r="N475" s="1"/>
      <c r="O475" s="1"/>
      <c r="P475" s="1"/>
    </row>
    <row r="476" spans="1:16" x14ac:dyDescent="0.2">
      <c r="A476">
        <f t="shared" si="10"/>
        <v>2029</v>
      </c>
      <c r="B476">
        <f t="shared" si="11"/>
        <v>7</v>
      </c>
      <c r="C476" s="1">
        <f>AVERAGE(RealPrice!C464:C475)</f>
        <v>4.3595514261068412E-2</v>
      </c>
      <c r="D476" s="1">
        <f>AVERAGE(RealPrice!D464:D475)</f>
        <v>4.6565041867629518E-2</v>
      </c>
      <c r="E476" s="1">
        <f>AVERAGE(RealPrice!E464:E475)</f>
        <v>3.4072785782159103E-2</v>
      </c>
      <c r="F476" s="1">
        <f>AVERAGE(RealPrice!F464:F475)</f>
        <v>6.2103086961592335E-2</v>
      </c>
      <c r="G476" s="1">
        <f>AVERAGE(RealPrice!G464:G475)</f>
        <v>0</v>
      </c>
      <c r="H476" s="1">
        <f>AVERAGE(RealPrice!H464:H475)</f>
        <v>4.6565041867629518E-2</v>
      </c>
      <c r="I476" s="1"/>
      <c r="J476" s="1"/>
      <c r="K476" s="1"/>
      <c r="L476" s="1"/>
      <c r="M476" s="1"/>
      <c r="N476" s="1"/>
      <c r="O476" s="1"/>
      <c r="P476" s="1"/>
    </row>
    <row r="477" spans="1:16" x14ac:dyDescent="0.2">
      <c r="A477">
        <f t="shared" si="10"/>
        <v>2029</v>
      </c>
      <c r="B477">
        <f t="shared" si="11"/>
        <v>8</v>
      </c>
      <c r="C477" s="1">
        <f>AVERAGE(RealPrice!C465:C476)</f>
        <v>4.3517421397062411E-2</v>
      </c>
      <c r="D477" s="1">
        <f>AVERAGE(RealPrice!D465:D476)</f>
        <v>4.6497555112086426E-2</v>
      </c>
      <c r="E477" s="1">
        <f>AVERAGE(RealPrice!E465:E476)</f>
        <v>3.4007691559782997E-2</v>
      </c>
      <c r="F477" s="1">
        <f>AVERAGE(RealPrice!F465:F476)</f>
        <v>6.2001933585413942E-2</v>
      </c>
      <c r="G477" s="1">
        <f>AVERAGE(RealPrice!G465:G476)</f>
        <v>0</v>
      </c>
      <c r="H477" s="1">
        <f>AVERAGE(RealPrice!H465:H476)</f>
        <v>4.6497555112086426E-2</v>
      </c>
      <c r="I477" s="1"/>
      <c r="J477" s="1"/>
      <c r="K477" s="1"/>
      <c r="L477" s="1"/>
      <c r="M477" s="1"/>
      <c r="N477" s="1"/>
      <c r="O477" s="1"/>
      <c r="P477" s="1"/>
    </row>
    <row r="478" spans="1:16" x14ac:dyDescent="0.2">
      <c r="A478">
        <f t="shared" si="10"/>
        <v>2029</v>
      </c>
      <c r="B478">
        <f t="shared" si="11"/>
        <v>9</v>
      </c>
      <c r="C478" s="1">
        <f>AVERAGE(RealPrice!C466:C477)</f>
        <v>4.3439270789312923E-2</v>
      </c>
      <c r="D478" s="1">
        <f>AVERAGE(RealPrice!D466:D477)</f>
        <v>4.6429709303463192E-2</v>
      </c>
      <c r="E478" s="1">
        <f>AVERAGE(RealPrice!E466:E477)</f>
        <v>3.3942384410987493E-2</v>
      </c>
      <c r="F478" s="1">
        <f>AVERAGE(RealPrice!F466:F477)</f>
        <v>6.1901025353941409E-2</v>
      </c>
      <c r="G478" s="1">
        <f>AVERAGE(RealPrice!G466:G477)</f>
        <v>0</v>
      </c>
      <c r="H478" s="1">
        <f>AVERAGE(RealPrice!H466:H477)</f>
        <v>4.6429709303463192E-2</v>
      </c>
      <c r="I478" s="1"/>
      <c r="J478" s="1"/>
      <c r="K478" s="1"/>
      <c r="L478" s="1"/>
      <c r="M478" s="1"/>
      <c r="N478" s="1"/>
      <c r="O478" s="1"/>
      <c r="P478" s="1"/>
    </row>
    <row r="479" spans="1:16" x14ac:dyDescent="0.2">
      <c r="A479">
        <f t="shared" si="10"/>
        <v>2029</v>
      </c>
      <c r="B479">
        <f t="shared" si="11"/>
        <v>10</v>
      </c>
      <c r="C479" s="1">
        <f>AVERAGE(RealPrice!C467:C478)</f>
        <v>4.3361418261402412E-2</v>
      </c>
      <c r="D479" s="1">
        <f>AVERAGE(RealPrice!D467:D478)</f>
        <v>4.6362302979835811E-2</v>
      </c>
      <c r="E479" s="1">
        <f>AVERAGE(RealPrice!E467:E478)</f>
        <v>3.3876047879568279E-2</v>
      </c>
      <c r="F479" s="1">
        <f>AVERAGE(RealPrice!F467:F478)</f>
        <v>6.1799946171244069E-2</v>
      </c>
      <c r="G479" s="1">
        <f>AVERAGE(RealPrice!G467:G478)</f>
        <v>0</v>
      </c>
      <c r="H479" s="1">
        <f>AVERAGE(RealPrice!H467:H478)</f>
        <v>4.6362302979835811E-2</v>
      </c>
      <c r="I479" s="1"/>
      <c r="J479" s="1"/>
      <c r="K479" s="1"/>
      <c r="L479" s="1"/>
      <c r="M479" s="1"/>
      <c r="N479" s="1"/>
      <c r="O479" s="1"/>
      <c r="P479" s="1"/>
    </row>
    <row r="480" spans="1:16" x14ac:dyDescent="0.2">
      <c r="A480">
        <f t="shared" si="10"/>
        <v>2029</v>
      </c>
      <c r="B480">
        <f t="shared" si="11"/>
        <v>11</v>
      </c>
      <c r="C480" s="1">
        <f>AVERAGE(RealPrice!C468:C479)</f>
        <v>4.3282507953820382E-2</v>
      </c>
      <c r="D480" s="1">
        <f>AVERAGE(RealPrice!D468:D479)</f>
        <v>4.629393196160058E-2</v>
      </c>
      <c r="E480" s="1">
        <f>AVERAGE(RealPrice!E468:E479)</f>
        <v>3.3811366525275235E-2</v>
      </c>
      <c r="F480" s="1">
        <f>AVERAGE(RealPrice!F468:F479)</f>
        <v>6.1698306335895951E-2</v>
      </c>
      <c r="G480" s="1">
        <f>AVERAGE(RealPrice!G468:G479)</f>
        <v>0</v>
      </c>
      <c r="H480" s="1">
        <f>AVERAGE(RealPrice!H468:H479)</f>
        <v>4.629393196160058E-2</v>
      </c>
      <c r="I480" s="1"/>
      <c r="J480" s="1"/>
      <c r="K480" s="1"/>
      <c r="L480" s="1"/>
      <c r="M480" s="1"/>
      <c r="N480" s="1"/>
      <c r="O480" s="1"/>
      <c r="P480" s="1"/>
    </row>
    <row r="481" spans="1:16" x14ac:dyDescent="0.2">
      <c r="A481">
        <f t="shared" si="10"/>
        <v>2029</v>
      </c>
      <c r="B481">
        <f t="shared" si="11"/>
        <v>12</v>
      </c>
      <c r="C481" s="1">
        <f>AVERAGE(RealPrice!C469:C480)</f>
        <v>4.3202703701338878E-2</v>
      </c>
      <c r="D481" s="1">
        <f>AVERAGE(RealPrice!D469:D480)</f>
        <v>4.6224764149243612E-2</v>
      </c>
      <c r="E481" s="1">
        <f>AVERAGE(RealPrice!E469:E480)</f>
        <v>3.3748690621156513E-2</v>
      </c>
      <c r="F481" s="1">
        <f>AVERAGE(RealPrice!F469:F480)</f>
        <v>6.1594786180484494E-2</v>
      </c>
      <c r="G481" s="1">
        <f>AVERAGE(RealPrice!G469:G480)</f>
        <v>0</v>
      </c>
      <c r="H481" s="1">
        <f>AVERAGE(RealPrice!H469:H480)</f>
        <v>4.6224764149243612E-2</v>
      </c>
      <c r="I481" s="1"/>
      <c r="J481" s="1"/>
      <c r="K481" s="1"/>
      <c r="L481" s="1"/>
      <c r="M481" s="1"/>
      <c r="N481" s="1"/>
      <c r="O481" s="1"/>
      <c r="P481" s="1"/>
    </row>
    <row r="482" spans="1:16" x14ac:dyDescent="0.2">
      <c r="A482">
        <f t="shared" si="10"/>
        <v>2030</v>
      </c>
      <c r="B482">
        <f t="shared" si="11"/>
        <v>1</v>
      </c>
      <c r="C482" s="1">
        <f>AVERAGE(RealPrice!C470:C481)</f>
        <v>4.3122952715699214E-2</v>
      </c>
      <c r="D482" s="1">
        <f>AVERAGE(RealPrice!D470:D481)</f>
        <v>4.6155765633350165E-2</v>
      </c>
      <c r="E482" s="1">
        <f>AVERAGE(RealPrice!E470:E481)</f>
        <v>3.3685734798099387E-2</v>
      </c>
      <c r="F482" s="1">
        <f>AVERAGE(RealPrice!F470:F481)</f>
        <v>6.1490966735450396E-2</v>
      </c>
      <c r="G482" s="1">
        <f>AVERAGE(RealPrice!G470:G481)</f>
        <v>0</v>
      </c>
      <c r="H482" s="1">
        <f>AVERAGE(RealPrice!H470:H481)</f>
        <v>4.6155765633350165E-2</v>
      </c>
      <c r="I482" s="1"/>
      <c r="J482" s="1"/>
      <c r="K482" s="1"/>
      <c r="L482" s="1"/>
      <c r="M482" s="1"/>
      <c r="N482" s="1"/>
      <c r="O482" s="1"/>
      <c r="P482" s="1"/>
    </row>
    <row r="483" spans="1:16" x14ac:dyDescent="0.2">
      <c r="A483">
        <f t="shared" si="10"/>
        <v>2030</v>
      </c>
      <c r="B483">
        <f t="shared" si="11"/>
        <v>2</v>
      </c>
      <c r="C483" s="1">
        <f>AVERAGE(RealPrice!C471:C482)</f>
        <v>4.3044534922198528E-2</v>
      </c>
      <c r="D483" s="1">
        <f>AVERAGE(RealPrice!D471:D482)</f>
        <v>4.6087463697911363E-2</v>
      </c>
      <c r="E483" s="1">
        <f>AVERAGE(RealPrice!E471:E482)</f>
        <v>3.3623358417180088E-2</v>
      </c>
      <c r="F483" s="1">
        <f>AVERAGE(RealPrice!F471:F482)</f>
        <v>6.1389395972455928E-2</v>
      </c>
      <c r="G483" s="1">
        <f>AVERAGE(RealPrice!G471:G482)</f>
        <v>0</v>
      </c>
      <c r="H483" s="1">
        <f>AVERAGE(RealPrice!H471:H482)</f>
        <v>4.6087463697911363E-2</v>
      </c>
      <c r="I483" s="1"/>
      <c r="J483" s="1"/>
      <c r="K483" s="1"/>
      <c r="L483" s="1"/>
      <c r="M483" s="1"/>
      <c r="N483" s="1"/>
      <c r="O483" s="1"/>
      <c r="P483" s="1"/>
    </row>
    <row r="484" spans="1:16" x14ac:dyDescent="0.2">
      <c r="A484">
        <f t="shared" si="10"/>
        <v>2030</v>
      </c>
      <c r="B484">
        <f t="shared" si="11"/>
        <v>3</v>
      </c>
      <c r="C484" s="1">
        <f>AVERAGE(RealPrice!C472:C483)</f>
        <v>4.2964298723378209E-2</v>
      </c>
      <c r="D484" s="1">
        <f>AVERAGE(RealPrice!D472:D483)</f>
        <v>4.6017799471177588E-2</v>
      </c>
      <c r="E484" s="1">
        <f>AVERAGE(RealPrice!E472:E483)</f>
        <v>3.3561606523595959E-2</v>
      </c>
      <c r="F484" s="1">
        <f>AVERAGE(RealPrice!F472:F483)</f>
        <v>6.1286744252841065E-2</v>
      </c>
      <c r="G484" s="1">
        <f>AVERAGE(RealPrice!G472:G483)</f>
        <v>0</v>
      </c>
      <c r="H484" s="1">
        <f>AVERAGE(RealPrice!H472:H483)</f>
        <v>4.6017799471177588E-2</v>
      </c>
      <c r="I484" s="1"/>
      <c r="J484" s="1"/>
      <c r="K484" s="1"/>
      <c r="L484" s="1"/>
      <c r="M484" s="1"/>
      <c r="N484" s="1"/>
      <c r="O484" s="1"/>
      <c r="P484" s="1"/>
    </row>
    <row r="485" spans="1:16" x14ac:dyDescent="0.2">
      <c r="A485">
        <f t="shared" si="10"/>
        <v>2030</v>
      </c>
      <c r="B485">
        <f t="shared" si="11"/>
        <v>4</v>
      </c>
      <c r="C485" s="1">
        <f>AVERAGE(RealPrice!C473:C484)</f>
        <v>4.2884711262605735E-2</v>
      </c>
      <c r="D485" s="1">
        <f>AVERAGE(RealPrice!D473:D484)</f>
        <v>4.5948555495657302E-2</v>
      </c>
      <c r="E485" s="1">
        <f>AVERAGE(RealPrice!E473:E484)</f>
        <v>3.3500010962957329E-2</v>
      </c>
      <c r="F485" s="1">
        <f>AVERAGE(RealPrice!F473:F484)</f>
        <v>6.1183660243653952E-2</v>
      </c>
      <c r="G485" s="1">
        <f>AVERAGE(RealPrice!G473:G484)</f>
        <v>0</v>
      </c>
      <c r="H485" s="1">
        <f>AVERAGE(RealPrice!H473:H484)</f>
        <v>4.5948555495657302E-2</v>
      </c>
      <c r="I485" s="1"/>
      <c r="J485" s="1"/>
      <c r="K485" s="1"/>
      <c r="L485" s="1"/>
      <c r="M485" s="1"/>
      <c r="N485" s="1"/>
      <c r="O485" s="1"/>
      <c r="P485" s="1"/>
    </row>
    <row r="486" spans="1:16" x14ac:dyDescent="0.2">
      <c r="A486">
        <f t="shared" si="10"/>
        <v>2030</v>
      </c>
      <c r="B486">
        <f t="shared" si="11"/>
        <v>5</v>
      </c>
      <c r="C486" s="1">
        <f>AVERAGE(RealPrice!C474:C485)</f>
        <v>4.2805626962415244E-2</v>
      </c>
      <c r="D486" s="1">
        <f>AVERAGE(RealPrice!D474:D485)</f>
        <v>4.5879662119787439E-2</v>
      </c>
      <c r="E486" s="1">
        <f>AVERAGE(RealPrice!E474:E485)</f>
        <v>3.3437013073069607E-2</v>
      </c>
      <c r="F486" s="1">
        <f>AVERAGE(RealPrice!F474:F485)</f>
        <v>6.1080647078829577E-2</v>
      </c>
      <c r="G486" s="1">
        <f>AVERAGE(RealPrice!G474:G485)</f>
        <v>0</v>
      </c>
      <c r="H486" s="1">
        <f>AVERAGE(RealPrice!H474:H485)</f>
        <v>4.5879662119787439E-2</v>
      </c>
      <c r="I486" s="1"/>
      <c r="J486" s="1"/>
      <c r="K486" s="1"/>
      <c r="L486" s="1"/>
      <c r="M486" s="1"/>
      <c r="N486" s="1"/>
      <c r="O486" s="1"/>
      <c r="P486" s="1"/>
    </row>
    <row r="487" spans="1:16" x14ac:dyDescent="0.2">
      <c r="A487">
        <f t="shared" si="10"/>
        <v>2030</v>
      </c>
      <c r="B487">
        <f t="shared" si="11"/>
        <v>6</v>
      </c>
      <c r="C487" s="1">
        <f>AVERAGE(RealPrice!C475:C486)</f>
        <v>4.2726778752161791E-2</v>
      </c>
      <c r="D487" s="1">
        <f>AVERAGE(RealPrice!D475:D486)</f>
        <v>4.5811026679749421E-2</v>
      </c>
      <c r="E487" s="1">
        <f>AVERAGE(RealPrice!E475:E486)</f>
        <v>3.3374641549458212E-2</v>
      </c>
      <c r="F487" s="1">
        <f>AVERAGE(RealPrice!F475:F486)</f>
        <v>6.0978825331984392E-2</v>
      </c>
      <c r="G487" s="1">
        <f>AVERAGE(RealPrice!G475:G486)</f>
        <v>0</v>
      </c>
      <c r="H487" s="1">
        <f>AVERAGE(RealPrice!H475:H486)</f>
        <v>4.5811026679749421E-2</v>
      </c>
      <c r="I487" s="1"/>
      <c r="J487" s="1"/>
      <c r="K487" s="1"/>
      <c r="L487" s="1"/>
      <c r="M487" s="1"/>
      <c r="N487" s="1"/>
      <c r="O487" s="1"/>
      <c r="P487" s="1"/>
    </row>
    <row r="488" spans="1:16" x14ac:dyDescent="0.2">
      <c r="A488">
        <f t="shared" si="10"/>
        <v>2030</v>
      </c>
      <c r="B488">
        <f t="shared" si="11"/>
        <v>7</v>
      </c>
      <c r="C488" s="1">
        <f>AVERAGE(RealPrice!C476:C487)</f>
        <v>4.2649821375246783E-2</v>
      </c>
      <c r="D488" s="1">
        <f>AVERAGE(RealPrice!D476:D487)</f>
        <v>4.5743762270195144E-2</v>
      </c>
      <c r="E488" s="1">
        <f>AVERAGE(RealPrice!E476:E487)</f>
        <v>3.3311807706455053E-2</v>
      </c>
      <c r="F488" s="1">
        <f>AVERAGE(RealPrice!F476:F487)</f>
        <v>6.0879042461607143E-2</v>
      </c>
      <c r="G488" s="1">
        <f>AVERAGE(RealPrice!G476:G487)</f>
        <v>0</v>
      </c>
      <c r="H488" s="1">
        <f>AVERAGE(RealPrice!H476:H487)</f>
        <v>4.5743762270195144E-2</v>
      </c>
      <c r="I488" s="1"/>
      <c r="J488" s="1"/>
      <c r="K488" s="1"/>
      <c r="L488" s="1"/>
      <c r="M488" s="1"/>
      <c r="N488" s="1"/>
      <c r="O488" s="1"/>
      <c r="P488" s="1"/>
    </row>
    <row r="489" spans="1:16" x14ac:dyDescent="0.2">
      <c r="A489">
        <f t="shared" si="10"/>
        <v>2030</v>
      </c>
      <c r="B489">
        <f t="shared" si="11"/>
        <v>8</v>
      </c>
      <c r="C489" s="1">
        <f>AVERAGE(RealPrice!C477:C488)</f>
        <v>4.2573267548054766E-2</v>
      </c>
      <c r="D489" s="1">
        <f>AVERAGE(RealPrice!D477:D488)</f>
        <v>4.5677299438196532E-2</v>
      </c>
      <c r="E489" s="1">
        <f>AVERAGE(RealPrice!E477:E488)</f>
        <v>3.3248041995712761E-2</v>
      </c>
      <c r="F489" s="1">
        <f>AVERAGE(RealPrice!F477:F488)</f>
        <v>6.0779660793209893E-2</v>
      </c>
      <c r="G489" s="1">
        <f>AVERAGE(RealPrice!G477:G488)</f>
        <v>0</v>
      </c>
      <c r="H489" s="1">
        <f>AVERAGE(RealPrice!H477:H488)</f>
        <v>4.5677299438196532E-2</v>
      </c>
      <c r="I489" s="1"/>
      <c r="J489" s="1"/>
      <c r="K489" s="1"/>
      <c r="L489" s="1"/>
      <c r="M489" s="1"/>
      <c r="N489" s="1"/>
      <c r="O489" s="1"/>
      <c r="P489" s="1"/>
    </row>
    <row r="490" spans="1:16" x14ac:dyDescent="0.2">
      <c r="A490">
        <f t="shared" si="10"/>
        <v>2030</v>
      </c>
      <c r="B490">
        <f t="shared" si="11"/>
        <v>9</v>
      </c>
      <c r="C490" s="1">
        <f>AVERAGE(RealPrice!C478:C489)</f>
        <v>4.2496569051484169E-2</v>
      </c>
      <c r="D490" s="1">
        <f>AVERAGE(RealPrice!D478:D489)</f>
        <v>4.5610388393934657E-2</v>
      </c>
      <c r="E490" s="1">
        <f>AVERAGE(RealPrice!E478:E489)</f>
        <v>3.3183996294909757E-2</v>
      </c>
      <c r="F490" s="1">
        <f>AVERAGE(RealPrice!F478:F489)</f>
        <v>6.0680394456585261E-2</v>
      </c>
      <c r="G490" s="1">
        <f>AVERAGE(RealPrice!G478:G489)</f>
        <v>0</v>
      </c>
      <c r="H490" s="1">
        <f>AVERAGE(RealPrice!H478:H489)</f>
        <v>4.5610388393934657E-2</v>
      </c>
      <c r="I490" s="1"/>
      <c r="J490" s="1"/>
      <c r="K490" s="1"/>
      <c r="L490" s="1"/>
      <c r="M490" s="1"/>
      <c r="N490" s="1"/>
      <c r="O490" s="1"/>
      <c r="P490" s="1"/>
    </row>
    <row r="491" spans="1:16" x14ac:dyDescent="0.2">
      <c r="A491">
        <f t="shared" si="10"/>
        <v>2030</v>
      </c>
      <c r="B491">
        <f t="shared" si="11"/>
        <v>10</v>
      </c>
      <c r="C491" s="1">
        <f>AVERAGE(RealPrice!C479:C490)</f>
        <v>4.242010641879377E-2</v>
      </c>
      <c r="D491" s="1">
        <f>AVERAGE(RealPrice!D479:D490)</f>
        <v>4.5543850059005915E-2</v>
      </c>
      <c r="E491" s="1">
        <f>AVERAGE(RealPrice!E479:E490)</f>
        <v>3.3118894231636505E-2</v>
      </c>
      <c r="F491" s="1">
        <f>AVERAGE(RealPrice!F479:F490)</f>
        <v>6.0580878724885871E-2</v>
      </c>
      <c r="G491" s="1">
        <f>AVERAGE(RealPrice!G479:G490)</f>
        <v>0</v>
      </c>
      <c r="H491" s="1">
        <f>AVERAGE(RealPrice!H479:H490)</f>
        <v>4.5543850059005915E-2</v>
      </c>
      <c r="I491" s="1"/>
      <c r="J491" s="1"/>
      <c r="K491" s="1"/>
      <c r="L491" s="1"/>
      <c r="M491" s="1"/>
      <c r="N491" s="1"/>
      <c r="O491" s="1"/>
      <c r="P491" s="1"/>
    </row>
    <row r="492" spans="1:16" x14ac:dyDescent="0.2">
      <c r="A492">
        <f t="shared" si="10"/>
        <v>2030</v>
      </c>
      <c r="B492">
        <f t="shared" si="11"/>
        <v>11</v>
      </c>
      <c r="C492" s="1">
        <f>AVERAGE(RealPrice!C480:C491)</f>
        <v>4.2342565251877247E-2</v>
      </c>
      <c r="D492" s="1">
        <f>AVERAGE(RealPrice!D480:D491)</f>
        <v>4.5476316983738475E-2</v>
      </c>
      <c r="E492" s="1">
        <f>AVERAGE(RealPrice!E480:E491)</f>
        <v>3.3055385011184053E-2</v>
      </c>
      <c r="F492" s="1">
        <f>AVERAGE(RealPrice!F480:F491)</f>
        <v>6.0480754675924363E-2</v>
      </c>
      <c r="G492" s="1">
        <f>AVERAGE(RealPrice!G480:G491)</f>
        <v>0</v>
      </c>
      <c r="H492" s="1">
        <f>AVERAGE(RealPrice!H480:H491)</f>
        <v>4.5476316983738475E-2</v>
      </c>
      <c r="I492" s="1"/>
      <c r="J492" s="1"/>
      <c r="K492" s="1"/>
      <c r="L492" s="1"/>
      <c r="M492" s="1"/>
      <c r="N492" s="1"/>
      <c r="O492" s="1"/>
      <c r="P492" s="1"/>
    </row>
    <row r="493" spans="1:16" x14ac:dyDescent="0.2">
      <c r="A493">
        <f t="shared" si="10"/>
        <v>2030</v>
      </c>
      <c r="B493">
        <f t="shared" si="11"/>
        <v>12</v>
      </c>
      <c r="C493" s="1">
        <f>AVERAGE(RealPrice!C481:C492)</f>
        <v>4.2264125155810635E-2</v>
      </c>
      <c r="D493" s="1">
        <f>AVERAGE(RealPrice!D481:D492)</f>
        <v>4.5407974936395284E-2</v>
      </c>
      <c r="E493" s="1">
        <f>AVERAGE(RealPrice!E481:E492)</f>
        <v>3.2993829275032138E-2</v>
      </c>
      <c r="F493" s="1">
        <f>AVERAGE(RealPrice!F481:F492)</f>
        <v>6.0378749028946598E-2</v>
      </c>
      <c r="G493" s="1">
        <f>AVERAGE(RealPrice!G481:G492)</f>
        <v>0</v>
      </c>
      <c r="H493" s="1">
        <f>AVERAGE(RealPrice!H481:H492)</f>
        <v>4.5407974936395284E-2</v>
      </c>
      <c r="I493" s="1"/>
      <c r="J493" s="1"/>
      <c r="K493" s="1"/>
      <c r="L493" s="1"/>
      <c r="M493" s="1"/>
      <c r="N493" s="1"/>
      <c r="O493" s="1"/>
      <c r="P493" s="1"/>
    </row>
    <row r="494" spans="1:16" x14ac:dyDescent="0.2">
      <c r="A494">
        <f t="shared" si="10"/>
        <v>2031</v>
      </c>
      <c r="B494">
        <f t="shared" si="11"/>
        <v>1</v>
      </c>
      <c r="C494" s="1">
        <f>AVERAGE(RealPrice!C482:C493)</f>
        <v>4.2185763981859435E-2</v>
      </c>
      <c r="D494" s="1">
        <f>AVERAGE(RealPrice!D482:D493)</f>
        <v>4.5339828683550881E-2</v>
      </c>
      <c r="E494" s="1">
        <f>AVERAGE(RealPrice!E482:E493)</f>
        <v>3.2932018963424077E-2</v>
      </c>
      <c r="F494" s="1">
        <f>AVERAGE(RealPrice!F482:F493)</f>
        <v>6.0276486697233365E-2</v>
      </c>
      <c r="G494" s="1">
        <f>AVERAGE(RealPrice!G482:G493)</f>
        <v>0</v>
      </c>
      <c r="H494" s="1">
        <f>AVERAGE(RealPrice!H482:H493)</f>
        <v>4.5339828683550881E-2</v>
      </c>
      <c r="I494" s="1"/>
      <c r="J494" s="1"/>
      <c r="K494" s="1"/>
      <c r="L494" s="1"/>
      <c r="M494" s="1"/>
      <c r="N494" s="1"/>
      <c r="O494" s="1"/>
      <c r="P494" s="1"/>
    </row>
    <row r="495" spans="1:16" x14ac:dyDescent="0.2">
      <c r="A495">
        <f t="shared" si="10"/>
        <v>2031</v>
      </c>
      <c r="B495">
        <f t="shared" si="11"/>
        <v>2</v>
      </c>
      <c r="C495" s="1">
        <f>AVERAGE(RealPrice!C483:C494)</f>
        <v>4.210874689463992E-2</v>
      </c>
      <c r="D495" s="1">
        <f>AVERAGE(RealPrice!D483:D494)</f>
        <v>4.5272407255445124E-2</v>
      </c>
      <c r="E495" s="1">
        <f>AVERAGE(RealPrice!E483:E494)</f>
        <v>3.2870803885505076E-2</v>
      </c>
      <c r="F495" s="1">
        <f>AVERAGE(RealPrice!F483:F494)</f>
        <v>6.0176488158074325E-2</v>
      </c>
      <c r="G495" s="1">
        <f>AVERAGE(RealPrice!G483:G494)</f>
        <v>0</v>
      </c>
      <c r="H495" s="1">
        <f>AVERAGE(RealPrice!H483:H494)</f>
        <v>4.5272407255445124E-2</v>
      </c>
      <c r="I495" s="1"/>
      <c r="J495" s="1"/>
      <c r="K495" s="1"/>
      <c r="L495" s="1"/>
      <c r="M495" s="1"/>
      <c r="N495" s="1"/>
      <c r="O495" s="1"/>
      <c r="P495" s="1"/>
    </row>
    <row r="496" spans="1:16" x14ac:dyDescent="0.2">
      <c r="A496">
        <f t="shared" si="10"/>
        <v>2031</v>
      </c>
      <c r="B496">
        <f t="shared" si="11"/>
        <v>3</v>
      </c>
      <c r="C496" s="1">
        <f>AVERAGE(RealPrice!C484:C495)</f>
        <v>4.2030022879158073E-2</v>
      </c>
      <c r="D496" s="1">
        <f>AVERAGE(RealPrice!D484:D495)</f>
        <v>4.5203726059158088E-2</v>
      </c>
      <c r="E496" s="1">
        <f>AVERAGE(RealPrice!E484:E495)</f>
        <v>3.2810260654876709E-2</v>
      </c>
      <c r="F496" s="1">
        <f>AVERAGE(RealPrice!F484:F495)</f>
        <v>6.0075537011741613E-2</v>
      </c>
      <c r="G496" s="1">
        <f>AVERAGE(RealPrice!G484:G495)</f>
        <v>0</v>
      </c>
      <c r="H496" s="1">
        <f>AVERAGE(RealPrice!H484:H495)</f>
        <v>4.5203726059158088E-2</v>
      </c>
      <c r="I496" s="1"/>
      <c r="J496" s="1"/>
      <c r="K496" s="1"/>
      <c r="L496" s="1"/>
      <c r="M496" s="1"/>
      <c r="N496" s="1"/>
      <c r="O496" s="1"/>
      <c r="P496" s="1"/>
    </row>
    <row r="497" spans="1:16" x14ac:dyDescent="0.2">
      <c r="A497">
        <f t="shared" si="10"/>
        <v>2031</v>
      </c>
      <c r="B497">
        <f t="shared" si="11"/>
        <v>4</v>
      </c>
      <c r="C497" s="1">
        <f>AVERAGE(RealPrice!C485:C496)</f>
        <v>4.1952023203405242E-2</v>
      </c>
      <c r="D497" s="1">
        <f>AVERAGE(RealPrice!D485:D496)</f>
        <v>4.5135553760931042E-2</v>
      </c>
      <c r="E497" s="1">
        <f>AVERAGE(RealPrice!E485:E496)</f>
        <v>3.2749936653918489E-2</v>
      </c>
      <c r="F497" s="1">
        <f>AVERAGE(RealPrice!F485:F496)</f>
        <v>5.9974286321532518E-2</v>
      </c>
      <c r="G497" s="1">
        <f>AVERAGE(RealPrice!G485:G496)</f>
        <v>0</v>
      </c>
      <c r="H497" s="1">
        <f>AVERAGE(RealPrice!H485:H496)</f>
        <v>4.5135553760931042E-2</v>
      </c>
      <c r="I497" s="1"/>
      <c r="J497" s="1"/>
      <c r="K497" s="1"/>
      <c r="L497" s="1"/>
      <c r="M497" s="1"/>
      <c r="N497" s="1"/>
      <c r="O497" s="1"/>
      <c r="P497" s="1"/>
    </row>
    <row r="498" spans="1:16" x14ac:dyDescent="0.2">
      <c r="A498">
        <f t="shared" si="10"/>
        <v>2031</v>
      </c>
      <c r="B498">
        <f t="shared" si="11"/>
        <v>5</v>
      </c>
      <c r="C498" s="1">
        <f>AVERAGE(RealPrice!C486:C497)</f>
        <v>4.1874623849238519E-2</v>
      </c>
      <c r="D498" s="1">
        <f>AVERAGE(RealPrice!D486:D497)</f>
        <v>4.5067842216387981E-2</v>
      </c>
      <c r="E498" s="1">
        <f>AVERAGE(RealPrice!E486:E497)</f>
        <v>3.268832213261285E-2</v>
      </c>
      <c r="F498" s="1">
        <f>AVERAGE(RealPrice!F486:F497)</f>
        <v>5.9873259368466714E-2</v>
      </c>
      <c r="G498" s="1">
        <f>AVERAGE(RealPrice!G486:G497)</f>
        <v>0</v>
      </c>
      <c r="H498" s="1">
        <f>AVERAGE(RealPrice!H486:H497)</f>
        <v>4.5067842216387981E-2</v>
      </c>
      <c r="I498" s="1"/>
      <c r="J498" s="1"/>
      <c r="K498" s="1"/>
      <c r="L498" s="1"/>
      <c r="M498" s="1"/>
      <c r="N498" s="1"/>
      <c r="O498" s="1"/>
      <c r="P498" s="1"/>
    </row>
    <row r="499" spans="1:16" x14ac:dyDescent="0.2">
      <c r="A499">
        <f t="shared" si="10"/>
        <v>2031</v>
      </c>
      <c r="B499">
        <f t="shared" si="11"/>
        <v>6</v>
      </c>
      <c r="C499" s="1">
        <f>AVERAGE(RealPrice!C487:C498)</f>
        <v>4.1797597132940206E-2</v>
      </c>
      <c r="D499" s="1">
        <f>AVERAGE(RealPrice!D487:D498)</f>
        <v>4.5000536648697076E-2</v>
      </c>
      <c r="E499" s="1">
        <f>AVERAGE(RealPrice!E487:E498)</f>
        <v>3.2627428898352968E-2</v>
      </c>
      <c r="F499" s="1">
        <f>AVERAGE(RealPrice!F487:F498)</f>
        <v>5.9773602660825487E-2</v>
      </c>
      <c r="G499" s="1">
        <f>AVERAGE(RealPrice!G487:G498)</f>
        <v>0</v>
      </c>
      <c r="H499" s="1">
        <f>AVERAGE(RealPrice!H487:H498)</f>
        <v>4.5000536648697076E-2</v>
      </c>
      <c r="I499" s="1"/>
      <c r="J499" s="1"/>
      <c r="K499" s="1"/>
      <c r="L499" s="1"/>
      <c r="M499" s="1"/>
      <c r="N499" s="1"/>
      <c r="O499" s="1"/>
      <c r="P499" s="1"/>
    </row>
    <row r="500" spans="1:16" x14ac:dyDescent="0.2">
      <c r="A500">
        <f t="shared" si="10"/>
        <v>2031</v>
      </c>
      <c r="B500">
        <f t="shared" si="11"/>
        <v>7</v>
      </c>
      <c r="C500" s="1">
        <f>AVERAGE(RealPrice!C488:C499)</f>
        <v>4.172253517809682E-2</v>
      </c>
      <c r="D500" s="1">
        <f>AVERAGE(RealPrice!D488:D499)</f>
        <v>4.4934702719113824E-2</v>
      </c>
      <c r="E500" s="1">
        <f>AVERAGE(RealPrice!E488:E499)</f>
        <v>3.2566177481332066E-2</v>
      </c>
      <c r="F500" s="1">
        <f>AVERAGE(RealPrice!F488:F499)</f>
        <v>5.9676109793860808E-2</v>
      </c>
      <c r="G500" s="1">
        <f>AVERAGE(RealPrice!G488:G499)</f>
        <v>0</v>
      </c>
      <c r="H500" s="1">
        <f>AVERAGE(RealPrice!H488:H499)</f>
        <v>4.4934702719113824E-2</v>
      </c>
      <c r="I500" s="1"/>
      <c r="J500" s="1"/>
      <c r="K500" s="1"/>
      <c r="L500" s="1"/>
      <c r="M500" s="1"/>
      <c r="N500" s="1"/>
      <c r="O500" s="1"/>
      <c r="P500" s="1"/>
    </row>
    <row r="501" spans="1:16" x14ac:dyDescent="0.2">
      <c r="A501">
        <f t="shared" si="10"/>
        <v>2031</v>
      </c>
      <c r="B501">
        <f t="shared" si="11"/>
        <v>8</v>
      </c>
      <c r="C501" s="1">
        <f>AVERAGE(RealPrice!C489:C500)</f>
        <v>4.1647982854372663E-2</v>
      </c>
      <c r="D501" s="1">
        <f>AVERAGE(RealPrice!D489:D500)</f>
        <v>4.4869777883565172E-2</v>
      </c>
      <c r="E501" s="1">
        <f>AVERAGE(RealPrice!E489:E500)</f>
        <v>3.2504111445765725E-2</v>
      </c>
      <c r="F501" s="1">
        <f>AVERAGE(RealPrice!F489:F500)</f>
        <v>5.9579175139383274E-2</v>
      </c>
      <c r="G501" s="1">
        <f>AVERAGE(RealPrice!G489:G500)</f>
        <v>0</v>
      </c>
      <c r="H501" s="1">
        <f>AVERAGE(RealPrice!H489:H500)</f>
        <v>4.4869777883565172E-2</v>
      </c>
      <c r="I501" s="1"/>
      <c r="J501" s="1"/>
      <c r="K501" s="1"/>
      <c r="L501" s="1"/>
      <c r="M501" s="1"/>
      <c r="N501" s="1"/>
      <c r="O501" s="1"/>
      <c r="P501" s="1"/>
    </row>
    <row r="502" spans="1:16" x14ac:dyDescent="0.2">
      <c r="A502">
        <f t="shared" si="10"/>
        <v>2031</v>
      </c>
      <c r="B502">
        <f t="shared" si="11"/>
        <v>9</v>
      </c>
      <c r="C502" s="1">
        <f>AVERAGE(RealPrice!C490:C501)</f>
        <v>4.1573396588401965E-2</v>
      </c>
      <c r="D502" s="1">
        <f>AVERAGE(RealPrice!D490:D501)</f>
        <v>4.4804530611875865E-2</v>
      </c>
      <c r="E502" s="1">
        <f>AVERAGE(RealPrice!E490:E501)</f>
        <v>3.2441859539789265E-2</v>
      </c>
      <c r="F502" s="1">
        <f>AVERAGE(RealPrice!F490:F501)</f>
        <v>5.9482505745835766E-2</v>
      </c>
      <c r="G502" s="1">
        <f>AVERAGE(RealPrice!G490:G501)</f>
        <v>0</v>
      </c>
      <c r="H502" s="1">
        <f>AVERAGE(RealPrice!H490:H501)</f>
        <v>4.4804530611875865E-2</v>
      </c>
      <c r="I502" s="1"/>
      <c r="J502" s="1"/>
      <c r="K502" s="1"/>
      <c r="L502" s="1"/>
      <c r="M502" s="1"/>
      <c r="N502" s="1"/>
      <c r="O502" s="1"/>
      <c r="P502" s="1"/>
    </row>
    <row r="503" spans="1:16" x14ac:dyDescent="0.2">
      <c r="A503">
        <f t="shared" si="10"/>
        <v>2031</v>
      </c>
      <c r="B503">
        <f t="shared" si="11"/>
        <v>10</v>
      </c>
      <c r="C503" s="1">
        <f>AVERAGE(RealPrice!C491:C502)</f>
        <v>4.1499117414552048E-2</v>
      </c>
      <c r="D503" s="1">
        <f>AVERAGE(RealPrice!D491:D502)</f>
        <v>4.4739730483179287E-2</v>
      </c>
      <c r="E503" s="1">
        <f>AVERAGE(RealPrice!E491:E502)</f>
        <v>3.2378645068422682E-2</v>
      </c>
      <c r="F503" s="1">
        <f>AVERAGE(RealPrice!F491:F502)</f>
        <v>5.9385705156989328E-2</v>
      </c>
      <c r="G503" s="1">
        <f>AVERAGE(RealPrice!G491:G502)</f>
        <v>0</v>
      </c>
      <c r="H503" s="1">
        <f>AVERAGE(RealPrice!H491:H502)</f>
        <v>4.4739730483179287E-2</v>
      </c>
      <c r="I503" s="1"/>
      <c r="J503" s="1"/>
      <c r="K503" s="1"/>
      <c r="L503" s="1"/>
      <c r="M503" s="1"/>
      <c r="N503" s="1"/>
      <c r="O503" s="1"/>
      <c r="P503" s="1"/>
    </row>
    <row r="504" spans="1:16" x14ac:dyDescent="0.2">
      <c r="A504">
        <f t="shared" si="10"/>
        <v>2031</v>
      </c>
      <c r="B504">
        <f t="shared" si="11"/>
        <v>11</v>
      </c>
      <c r="C504" s="1">
        <f>AVERAGE(RealPrice!C492:C503)</f>
        <v>4.1423857600799412E-2</v>
      </c>
      <c r="D504" s="1">
        <f>AVERAGE(RealPrice!D492:D503)</f>
        <v>4.4674033999457997E-2</v>
      </c>
      <c r="E504" s="1">
        <f>AVERAGE(RealPrice!E492:E503)</f>
        <v>3.2317030569144915E-2</v>
      </c>
      <c r="F504" s="1">
        <f>AVERAGE(RealPrice!F492:F503)</f>
        <v>5.9288408545404882E-2</v>
      </c>
      <c r="G504" s="1">
        <f>AVERAGE(RealPrice!G492:G503)</f>
        <v>0</v>
      </c>
      <c r="H504" s="1">
        <f>AVERAGE(RealPrice!H492:H503)</f>
        <v>4.4674033999457997E-2</v>
      </c>
      <c r="I504" s="1"/>
      <c r="J504" s="1"/>
      <c r="K504" s="1"/>
      <c r="L504" s="1"/>
      <c r="M504" s="1"/>
      <c r="N504" s="1"/>
      <c r="O504" s="1"/>
      <c r="P504" s="1"/>
    </row>
    <row r="505" spans="1:16" x14ac:dyDescent="0.2">
      <c r="A505">
        <f t="shared" si="10"/>
        <v>2031</v>
      </c>
      <c r="B505">
        <f t="shared" si="11"/>
        <v>12</v>
      </c>
      <c r="C505" s="1">
        <f>AVERAGE(RealPrice!C493:C504)</f>
        <v>4.1347801608464602E-2</v>
      </c>
      <c r="D505" s="1">
        <f>AVERAGE(RealPrice!D493:D504)</f>
        <v>4.4607632965168918E-2</v>
      </c>
      <c r="E505" s="1">
        <f>AVERAGE(RealPrice!E493:E504)</f>
        <v>3.2257369358731844E-2</v>
      </c>
      <c r="F505" s="1">
        <f>AVERAGE(RealPrice!F493:F504)</f>
        <v>5.918939310987964E-2</v>
      </c>
      <c r="G505" s="1">
        <f>AVERAGE(RealPrice!G493:G504)</f>
        <v>0</v>
      </c>
      <c r="H505" s="1">
        <f>AVERAGE(RealPrice!H493:H504)</f>
        <v>4.4607632965168918E-2</v>
      </c>
      <c r="I505" s="1"/>
      <c r="J505" s="1"/>
      <c r="K505" s="1"/>
      <c r="L505" s="1"/>
      <c r="M505" s="1"/>
      <c r="N505" s="1"/>
      <c r="O505" s="1"/>
      <c r="P505" s="1"/>
    </row>
    <row r="506" spans="1:16" x14ac:dyDescent="0.2">
      <c r="A506">
        <f t="shared" si="10"/>
        <v>2032</v>
      </c>
      <c r="B506">
        <f t="shared" si="11"/>
        <v>1</v>
      </c>
      <c r="C506" s="1">
        <f>AVERAGE(RealPrice!C494:C505)</f>
        <v>4.1271895398740731E-2</v>
      </c>
      <c r="D506" s="1">
        <f>AVERAGE(RealPrice!D494:D505)</f>
        <v>4.4541501306729146E-2</v>
      </c>
      <c r="E506" s="1">
        <f>AVERAGE(RealPrice!E494:E505)</f>
        <v>3.2197517446238548E-2</v>
      </c>
      <c r="F506" s="1">
        <f>AVERAGE(RealPrice!F494:F505)</f>
        <v>5.9090234249054324E-2</v>
      </c>
      <c r="G506" s="1">
        <f>AVERAGE(RealPrice!G494:G505)</f>
        <v>0</v>
      </c>
      <c r="H506" s="1">
        <f>AVERAGE(RealPrice!H494:H505)</f>
        <v>4.4541501306729146E-2</v>
      </c>
      <c r="I506" s="1"/>
      <c r="J506" s="1"/>
      <c r="K506" s="1"/>
      <c r="L506" s="1"/>
      <c r="M506" s="1"/>
      <c r="N506" s="1"/>
      <c r="O506" s="1"/>
      <c r="P506" s="1"/>
    </row>
    <row r="507" spans="1:16" x14ac:dyDescent="0.2">
      <c r="A507">
        <f t="shared" si="10"/>
        <v>2032</v>
      </c>
      <c r="B507">
        <f t="shared" si="11"/>
        <v>2</v>
      </c>
      <c r="C507" s="1">
        <f>AVERAGE(RealPrice!C495:C506)</f>
        <v>4.1197394319867506E-2</v>
      </c>
      <c r="D507" s="1">
        <f>AVERAGE(RealPrice!D495:D506)</f>
        <v>4.4476185142262668E-2</v>
      </c>
      <c r="E507" s="1">
        <f>AVERAGE(RealPrice!E495:E506)</f>
        <v>3.213832142507244E-2</v>
      </c>
      <c r="F507" s="1">
        <f>AVERAGE(RealPrice!F495:F506)</f>
        <v>5.8993418554572546E-2</v>
      </c>
      <c r="G507" s="1">
        <f>AVERAGE(RealPrice!G495:G506)</f>
        <v>0</v>
      </c>
      <c r="H507" s="1">
        <f>AVERAGE(RealPrice!H495:H506)</f>
        <v>4.4476185142262668E-2</v>
      </c>
      <c r="I507" s="1"/>
      <c r="J507" s="1"/>
      <c r="K507" s="1"/>
      <c r="L507" s="1"/>
      <c r="M507" s="1"/>
      <c r="N507" s="1"/>
      <c r="O507" s="1"/>
      <c r="P507" s="1"/>
    </row>
    <row r="508" spans="1:16" x14ac:dyDescent="0.2">
      <c r="A508">
        <f t="shared" si="10"/>
        <v>2032</v>
      </c>
      <c r="B508">
        <f t="shared" si="11"/>
        <v>3</v>
      </c>
      <c r="C508" s="1">
        <f>AVERAGE(RealPrice!C496:C507)</f>
        <v>4.112121378692004E-2</v>
      </c>
      <c r="D508" s="1">
        <f>AVERAGE(RealPrice!D496:D507)</f>
        <v>4.4409618295866121E-2</v>
      </c>
      <c r="E508" s="1">
        <f>AVERAGE(RealPrice!E496:E507)</f>
        <v>3.2079753953363398E-2</v>
      </c>
      <c r="F508" s="1">
        <f>AVERAGE(RealPrice!F496:F507)</f>
        <v>5.8895640705697222E-2</v>
      </c>
      <c r="G508" s="1">
        <f>AVERAGE(RealPrice!G496:G507)</f>
        <v>0</v>
      </c>
      <c r="H508" s="1">
        <f>AVERAGE(RealPrice!H496:H507)</f>
        <v>4.4409618295866121E-2</v>
      </c>
      <c r="I508" s="1"/>
      <c r="J508" s="1"/>
      <c r="K508" s="1"/>
      <c r="L508" s="1"/>
      <c r="M508" s="1"/>
      <c r="N508" s="1"/>
      <c r="O508" s="1"/>
      <c r="P508" s="1"/>
    </row>
    <row r="509" spans="1:16" x14ac:dyDescent="0.2">
      <c r="A509">
        <f t="shared" si="10"/>
        <v>2032</v>
      </c>
      <c r="B509">
        <f t="shared" si="11"/>
        <v>4</v>
      </c>
      <c r="C509" s="1">
        <f>AVERAGE(RealPrice!C497:C508)</f>
        <v>4.104570643641451E-2</v>
      </c>
      <c r="D509" s="1">
        <f>AVERAGE(RealPrice!D497:D508)</f>
        <v>4.4343514877606356E-2</v>
      </c>
      <c r="E509" s="1">
        <f>AVERAGE(RealPrice!E497:E508)</f>
        <v>3.2021377707414735E-2</v>
      </c>
      <c r="F509" s="1">
        <f>AVERAGE(RealPrice!F497:F508)</f>
        <v>5.8797533089374132E-2</v>
      </c>
      <c r="G509" s="1">
        <f>AVERAGE(RealPrice!G497:G508)</f>
        <v>0</v>
      </c>
      <c r="H509" s="1">
        <f>AVERAGE(RealPrice!H497:H508)</f>
        <v>4.4343514877606356E-2</v>
      </c>
      <c r="I509" s="1"/>
      <c r="J509" s="1"/>
      <c r="K509" s="1"/>
      <c r="L509" s="1"/>
      <c r="M509" s="1"/>
      <c r="N509" s="1"/>
      <c r="O509" s="1"/>
      <c r="P509" s="1"/>
    </row>
    <row r="510" spans="1:16" x14ac:dyDescent="0.2">
      <c r="A510">
        <f t="shared" si="10"/>
        <v>2032</v>
      </c>
      <c r="B510">
        <f t="shared" si="11"/>
        <v>5</v>
      </c>
      <c r="C510" s="1">
        <f>AVERAGE(RealPrice!C498:C509)</f>
        <v>4.0970808215108477E-2</v>
      </c>
      <c r="D510" s="1">
        <f>AVERAGE(RealPrice!D498:D509)</f>
        <v>4.4277888970622452E-2</v>
      </c>
      <c r="E510" s="1">
        <f>AVERAGE(RealPrice!E498:E509)</f>
        <v>3.1961774183966278E-2</v>
      </c>
      <c r="F510" s="1">
        <f>AVERAGE(RealPrice!F498:F509)</f>
        <v>5.8699682871283236E-2</v>
      </c>
      <c r="G510" s="1">
        <f>AVERAGE(RealPrice!G498:G509)</f>
        <v>0</v>
      </c>
      <c r="H510" s="1">
        <f>AVERAGE(RealPrice!H498:H509)</f>
        <v>4.4277888970622452E-2</v>
      </c>
      <c r="I510" s="1"/>
      <c r="J510" s="1"/>
      <c r="K510" s="1"/>
      <c r="L510" s="1"/>
      <c r="M510" s="1"/>
      <c r="N510" s="1"/>
      <c r="O510" s="1"/>
      <c r="P510" s="1"/>
    </row>
    <row r="511" spans="1:16" x14ac:dyDescent="0.2">
      <c r="A511">
        <f t="shared" si="10"/>
        <v>2032</v>
      </c>
      <c r="B511">
        <f t="shared" si="11"/>
        <v>6</v>
      </c>
      <c r="C511" s="1">
        <f>AVERAGE(RealPrice!C499:C510)</f>
        <v>4.0896258613180601E-2</v>
      </c>
      <c r="D511" s="1">
        <f>AVERAGE(RealPrice!D499:D510)</f>
        <v>4.4212644054876793E-2</v>
      </c>
      <c r="E511" s="1">
        <f>AVERAGE(RealPrice!E499:E510)</f>
        <v>3.1902859170148991E-2</v>
      </c>
      <c r="F511" s="1">
        <f>AVERAGE(RealPrice!F499:F510)</f>
        <v>5.8603142997364244E-2</v>
      </c>
      <c r="G511" s="1">
        <f>AVERAGE(RealPrice!G499:G510)</f>
        <v>0</v>
      </c>
      <c r="H511" s="1">
        <f>AVERAGE(RealPrice!H499:H510)</f>
        <v>4.4212644054876793E-2</v>
      </c>
      <c r="I511" s="1"/>
      <c r="J511" s="1"/>
      <c r="K511" s="1"/>
      <c r="L511" s="1"/>
      <c r="M511" s="1"/>
      <c r="N511" s="1"/>
      <c r="O511" s="1"/>
      <c r="P511" s="1"/>
    </row>
    <row r="512" spans="1:16" x14ac:dyDescent="0.2">
      <c r="A512">
        <f t="shared" si="10"/>
        <v>2032</v>
      </c>
      <c r="B512">
        <f t="shared" si="11"/>
        <v>7</v>
      </c>
      <c r="C512" s="1">
        <f>AVERAGE(RealPrice!C500:C511)</f>
        <v>4.0823544857372503E-2</v>
      </c>
      <c r="D512" s="1">
        <f>AVERAGE(RealPrice!D500:D511)</f>
        <v>4.414875469686249E-2</v>
      </c>
      <c r="E512" s="1">
        <f>AVERAGE(RealPrice!E500:E511)</f>
        <v>3.1843545531366937E-2</v>
      </c>
      <c r="F512" s="1">
        <f>AVERAGE(RealPrice!F500:F511)</f>
        <v>5.8508605239128923E-2</v>
      </c>
      <c r="G512" s="1">
        <f>AVERAGE(RealPrice!G500:G511)</f>
        <v>0</v>
      </c>
      <c r="H512" s="1">
        <f>AVERAGE(RealPrice!H500:H511)</f>
        <v>4.414875469686249E-2</v>
      </c>
      <c r="I512" s="1"/>
      <c r="J512" s="1"/>
      <c r="K512" s="1"/>
      <c r="L512" s="1"/>
      <c r="M512" s="1"/>
      <c r="N512" s="1"/>
      <c r="O512" s="1"/>
      <c r="P512" s="1"/>
    </row>
    <row r="513" spans="1:16" x14ac:dyDescent="0.2">
      <c r="A513">
        <f t="shared" si="10"/>
        <v>2032</v>
      </c>
      <c r="B513">
        <f t="shared" si="11"/>
        <v>8</v>
      </c>
      <c r="C513" s="1">
        <f>AVERAGE(RealPrice!C501:C512)</f>
        <v>4.0751250278040975E-2</v>
      </c>
      <c r="D513" s="1">
        <f>AVERAGE(RealPrice!D501:D512)</f>
        <v>4.4085667520882658E-2</v>
      </c>
      <c r="E513" s="1">
        <f>AVERAGE(RealPrice!E501:E512)</f>
        <v>3.1783382827922646E-2</v>
      </c>
      <c r="F513" s="1">
        <f>AVERAGE(RealPrice!F501:F512)</f>
        <v>5.841450197393875E-2</v>
      </c>
      <c r="G513" s="1">
        <f>AVERAGE(RealPrice!G501:G512)</f>
        <v>0</v>
      </c>
      <c r="H513" s="1">
        <f>AVERAGE(RealPrice!H501:H512)</f>
        <v>4.4085667520882658E-2</v>
      </c>
      <c r="I513" s="1"/>
      <c r="J513" s="1"/>
      <c r="K513" s="1"/>
      <c r="L513" s="1"/>
      <c r="M513" s="1"/>
      <c r="N513" s="1"/>
      <c r="O513" s="1"/>
      <c r="P513" s="1"/>
    </row>
    <row r="514" spans="1:16" x14ac:dyDescent="0.2">
      <c r="A514">
        <f t="shared" si="10"/>
        <v>2032</v>
      </c>
      <c r="B514">
        <f t="shared" si="11"/>
        <v>9</v>
      </c>
      <c r="C514" s="1">
        <f>AVERAGE(RealPrice!C502:C513)</f>
        <v>4.0678804131578983E-2</v>
      </c>
      <c r="D514" s="1">
        <f>AVERAGE(RealPrice!D502:D513)</f>
        <v>4.402213870341834E-2</v>
      </c>
      <c r="E514" s="1">
        <f>AVERAGE(RealPrice!E502:E513)</f>
        <v>3.1722943848210866E-2</v>
      </c>
      <c r="F514" s="1">
        <f>AVERAGE(RealPrice!F502:F513)</f>
        <v>5.8320486530404447E-2</v>
      </c>
      <c r="G514" s="1">
        <f>AVERAGE(RealPrice!G502:G513)</f>
        <v>0</v>
      </c>
      <c r="H514" s="1">
        <f>AVERAGE(RealPrice!H502:H513)</f>
        <v>4.402213870341834E-2</v>
      </c>
      <c r="I514" s="1"/>
      <c r="J514" s="1"/>
      <c r="K514" s="1"/>
      <c r="L514" s="1"/>
      <c r="M514" s="1"/>
      <c r="N514" s="1"/>
      <c r="O514" s="1"/>
      <c r="P514" s="1"/>
    </row>
    <row r="515" spans="1:16" x14ac:dyDescent="0.2">
      <c r="A515">
        <f t="shared" si="10"/>
        <v>2032</v>
      </c>
      <c r="B515">
        <f t="shared" si="11"/>
        <v>10</v>
      </c>
      <c r="C515" s="1">
        <f>AVERAGE(RealPrice!C503:C514)</f>
        <v>4.060654827881615E-2</v>
      </c>
      <c r="D515" s="1">
        <f>AVERAGE(RealPrice!D503:D514)</f>
        <v>4.3958928705844967E-2</v>
      </c>
      <c r="E515" s="1">
        <f>AVERAGE(RealPrice!E503:E514)</f>
        <v>3.1661481156197581E-2</v>
      </c>
      <c r="F515" s="1">
        <f>AVERAGE(RealPrice!F503:F514)</f>
        <v>5.822618816415679E-2</v>
      </c>
      <c r="G515" s="1">
        <f>AVERAGE(RealPrice!G503:G514)</f>
        <v>0</v>
      </c>
      <c r="H515" s="1">
        <f>AVERAGE(RealPrice!H503:H514)</f>
        <v>4.3958928705844967E-2</v>
      </c>
      <c r="I515" s="1"/>
      <c r="J515" s="1"/>
      <c r="K515" s="1"/>
      <c r="L515" s="1"/>
      <c r="M515" s="1"/>
      <c r="N515" s="1"/>
      <c r="O515" s="1"/>
      <c r="P515" s="1"/>
    </row>
    <row r="516" spans="1:16" x14ac:dyDescent="0.2">
      <c r="A516">
        <f t="shared" si="10"/>
        <v>2032</v>
      </c>
      <c r="B516">
        <f t="shared" si="11"/>
        <v>11</v>
      </c>
      <c r="C516" s="1">
        <f>AVERAGE(RealPrice!C504:C515)</f>
        <v>4.0533200789314321E-2</v>
      </c>
      <c r="D516" s="1">
        <f>AVERAGE(RealPrice!D504:D515)</f>
        <v>4.3894695511134674E-2</v>
      </c>
      <c r="E516" s="1">
        <f>AVERAGE(RealPrice!E504:E515)</f>
        <v>3.1601464708855491E-2</v>
      </c>
      <c r="F516" s="1">
        <f>AVERAGE(RealPrice!F504:F515)</f>
        <v>5.8131210021622255E-2</v>
      </c>
      <c r="G516" s="1">
        <f>AVERAGE(RealPrice!G504:G515)</f>
        <v>0</v>
      </c>
      <c r="H516" s="1">
        <f>AVERAGE(RealPrice!H504:H515)</f>
        <v>4.3894695511134674E-2</v>
      </c>
      <c r="I516" s="1"/>
      <c r="J516" s="1"/>
      <c r="K516" s="1"/>
      <c r="L516" s="1"/>
      <c r="M516" s="1"/>
      <c r="N516" s="1"/>
      <c r="O516" s="1"/>
      <c r="P516" s="1"/>
    </row>
    <row r="517" spans="1:16" x14ac:dyDescent="0.2">
      <c r="A517">
        <f t="shared" si="10"/>
        <v>2032</v>
      </c>
      <c r="B517">
        <f t="shared" si="11"/>
        <v>12</v>
      </c>
      <c r="C517" s="1">
        <f>AVERAGE(RealPrice!C505:C516)</f>
        <v>4.0458900064419635E-2</v>
      </c>
      <c r="D517" s="1">
        <f>AVERAGE(RealPrice!D505:D516)</f>
        <v>4.3829581719489509E-2</v>
      </c>
      <c r="E517" s="1">
        <f>AVERAGE(RealPrice!E505:E516)</f>
        <v>3.1543215961148063E-2</v>
      </c>
      <c r="F517" s="1">
        <f>AVERAGE(RealPrice!F505:F516)</f>
        <v>5.8034299108865268E-2</v>
      </c>
      <c r="G517" s="1">
        <f>AVERAGE(RealPrice!G505:G516)</f>
        <v>0</v>
      </c>
      <c r="H517" s="1">
        <f>AVERAGE(RealPrice!H505:H516)</f>
        <v>4.3829581719489509E-2</v>
      </c>
      <c r="I517" s="1"/>
      <c r="J517" s="1"/>
      <c r="K517" s="1"/>
      <c r="L517" s="1"/>
      <c r="M517" s="1"/>
      <c r="N517" s="1"/>
      <c r="O517" s="1"/>
      <c r="P517" s="1"/>
    </row>
    <row r="518" spans="1:16" x14ac:dyDescent="0.2">
      <c r="A518">
        <f t="shared" si="10"/>
        <v>2033</v>
      </c>
      <c r="B518">
        <f t="shared" si="11"/>
        <v>1</v>
      </c>
      <c r="C518" s="1">
        <f>AVERAGE(RealPrice!C506:C517)</f>
        <v>4.0384527430605784E-2</v>
      </c>
      <c r="D518" s="1">
        <f>AVERAGE(RealPrice!D506:D517)</f>
        <v>4.376449641343564E-2</v>
      </c>
      <c r="E518" s="1">
        <f>AVERAGE(RealPrice!E506:E517)</f>
        <v>3.1484614086730603E-2</v>
      </c>
      <c r="F518" s="1">
        <f>AVERAGE(RealPrice!F506:F517)</f>
        <v>5.7936932886206056E-2</v>
      </c>
      <c r="G518" s="1">
        <f>AVERAGE(RealPrice!G506:G517)</f>
        <v>0</v>
      </c>
      <c r="H518" s="1">
        <f>AVERAGE(RealPrice!H506:H517)</f>
        <v>4.376449641343564E-2</v>
      </c>
      <c r="I518" s="1"/>
      <c r="J518" s="1"/>
      <c r="K518" s="1"/>
      <c r="L518" s="1"/>
      <c r="M518" s="1"/>
      <c r="N518" s="1"/>
      <c r="O518" s="1"/>
      <c r="P518" s="1"/>
    </row>
    <row r="519" spans="1:16" x14ac:dyDescent="0.2">
      <c r="A519">
        <f t="shared" si="10"/>
        <v>2033</v>
      </c>
      <c r="B519">
        <f t="shared" si="11"/>
        <v>2</v>
      </c>
      <c r="C519" s="1">
        <f>AVERAGE(RealPrice!C507:C518)</f>
        <v>4.0311267388511152E-2</v>
      </c>
      <c r="D519" s="1">
        <f>AVERAGE(RealPrice!D507:D518)</f>
        <v>4.3699926467248247E-2</v>
      </c>
      <c r="E519" s="1">
        <f>AVERAGE(RealPrice!E507:E518)</f>
        <v>3.1426450802735879E-2</v>
      </c>
      <c r="F519" s="1">
        <f>AVERAGE(RealPrice!F507:F518)</f>
        <v>5.7841488159746358E-2</v>
      </c>
      <c r="G519" s="1">
        <f>AVERAGE(RealPrice!G507:G518)</f>
        <v>0</v>
      </c>
      <c r="H519" s="1">
        <f>AVERAGE(RealPrice!H507:H518)</f>
        <v>4.3699926467248247E-2</v>
      </c>
      <c r="I519" s="1"/>
      <c r="J519" s="1"/>
      <c r="K519" s="1"/>
      <c r="L519" s="1"/>
      <c r="M519" s="1"/>
      <c r="N519" s="1"/>
      <c r="O519" s="1"/>
      <c r="P519" s="1"/>
    </row>
    <row r="520" spans="1:16" x14ac:dyDescent="0.2">
      <c r="A520">
        <f t="shared" si="10"/>
        <v>2033</v>
      </c>
      <c r="B520">
        <f t="shared" si="11"/>
        <v>3</v>
      </c>
      <c r="C520" s="1">
        <f>AVERAGE(RealPrice!C508:C519)</f>
        <v>4.0236288954654587E-2</v>
      </c>
      <c r="D520" s="1">
        <f>AVERAGE(RealPrice!D508:D519)</f>
        <v>4.3634047527321966E-2</v>
      </c>
      <c r="E520" s="1">
        <f>AVERAGE(RealPrice!E508:E519)</f>
        <v>3.1368855207539272E-2</v>
      </c>
      <c r="F520" s="1">
        <f>AVERAGE(RealPrice!F508:F519)</f>
        <v>5.7744999951236921E-2</v>
      </c>
      <c r="G520" s="1">
        <f>AVERAGE(RealPrice!G508:G519)</f>
        <v>0</v>
      </c>
      <c r="H520" s="1">
        <f>AVERAGE(RealPrice!H508:H519)</f>
        <v>4.3634047527321966E-2</v>
      </c>
      <c r="I520" s="1"/>
      <c r="J520" s="1"/>
      <c r="K520" s="1"/>
      <c r="L520" s="1"/>
      <c r="M520" s="1"/>
      <c r="N520" s="1"/>
      <c r="O520" s="1"/>
      <c r="P520" s="1"/>
    </row>
    <row r="521" spans="1:16" x14ac:dyDescent="0.2">
      <c r="A521">
        <f t="shared" si="10"/>
        <v>2033</v>
      </c>
      <c r="B521">
        <f t="shared" si="11"/>
        <v>4</v>
      </c>
      <c r="C521" s="1">
        <f>AVERAGE(RealPrice!C509:C520)</f>
        <v>4.0161924854763296E-2</v>
      </c>
      <c r="D521" s="1">
        <f>AVERAGE(RealPrice!D509:D520)</f>
        <v>4.3568574787052478E-2</v>
      </c>
      <c r="E521" s="1">
        <f>AVERAGE(RealPrice!E509:E520)</f>
        <v>3.1311411504487428E-2</v>
      </c>
      <c r="F521" s="1">
        <f>AVERAGE(RealPrice!F509:F520)</f>
        <v>5.7648117037654191E-2</v>
      </c>
      <c r="G521" s="1">
        <f>AVERAGE(RealPrice!G509:G520)</f>
        <v>0</v>
      </c>
      <c r="H521" s="1">
        <f>AVERAGE(RealPrice!H509:H520)</f>
        <v>4.3568574787052478E-2</v>
      </c>
      <c r="I521" s="1"/>
      <c r="J521" s="1"/>
      <c r="K521" s="1"/>
      <c r="L521" s="1"/>
      <c r="M521" s="1"/>
      <c r="N521" s="1"/>
      <c r="O521" s="1"/>
      <c r="P521" s="1"/>
    </row>
    <row r="522" spans="1:16" x14ac:dyDescent="0.2">
      <c r="A522">
        <f t="shared" si="10"/>
        <v>2033</v>
      </c>
      <c r="B522">
        <f t="shared" si="11"/>
        <v>5</v>
      </c>
      <c r="C522" s="1">
        <f>AVERAGE(RealPrice!C510:C521)</f>
        <v>4.0087949013118809E-2</v>
      </c>
      <c r="D522" s="1">
        <f>AVERAGE(RealPrice!D510:D521)</f>
        <v>4.3503344717246754E-2</v>
      </c>
      <c r="E522" s="1">
        <f>AVERAGE(RealPrice!E510:E521)</f>
        <v>3.1252596769855416E-2</v>
      </c>
      <c r="F522" s="1">
        <f>AVERAGE(RealPrice!F510:F521)</f>
        <v>5.7551182603615504E-2</v>
      </c>
      <c r="G522" s="1">
        <f>AVERAGE(RealPrice!G510:G521)</f>
        <v>0</v>
      </c>
      <c r="H522" s="1">
        <f>AVERAGE(RealPrice!H510:H521)</f>
        <v>4.3503344717246754E-2</v>
      </c>
      <c r="I522" s="1"/>
      <c r="J522" s="1"/>
      <c r="K522" s="1"/>
      <c r="L522" s="1"/>
      <c r="M522" s="1"/>
      <c r="N522" s="1"/>
      <c r="O522" s="1"/>
      <c r="P522" s="1"/>
    </row>
    <row r="523" spans="1:16" x14ac:dyDescent="0.2">
      <c r="A523">
        <f t="shared" si="10"/>
        <v>2033</v>
      </c>
      <c r="B523">
        <f t="shared" si="11"/>
        <v>6</v>
      </c>
      <c r="C523" s="1">
        <f>AVERAGE(RealPrice!C511:C522)</f>
        <v>4.0014129866346088E-2</v>
      </c>
      <c r="D523" s="1">
        <f>AVERAGE(RealPrice!D511:D522)</f>
        <v>4.3438289301476994E-2</v>
      </c>
      <c r="E523" s="1">
        <f>AVERAGE(RealPrice!E511:E522)</f>
        <v>3.1194317626933865E-2</v>
      </c>
      <c r="F523" s="1">
        <f>AVERAGE(RealPrice!F511:F522)</f>
        <v>5.7455277538684853E-2</v>
      </c>
      <c r="G523" s="1">
        <f>AVERAGE(RealPrice!G511:G522)</f>
        <v>0</v>
      </c>
      <c r="H523" s="1">
        <f>AVERAGE(RealPrice!H511:H522)</f>
        <v>4.3438289301476994E-2</v>
      </c>
      <c r="I523" s="1"/>
      <c r="J523" s="1"/>
      <c r="K523" s="1"/>
      <c r="L523" s="1"/>
      <c r="M523" s="1"/>
      <c r="N523" s="1"/>
      <c r="O523" s="1"/>
      <c r="P523" s="1"/>
    </row>
    <row r="524" spans="1:16" x14ac:dyDescent="0.2">
      <c r="A524">
        <f t="shared" si="10"/>
        <v>2033</v>
      </c>
      <c r="B524">
        <f t="shared" si="11"/>
        <v>7</v>
      </c>
      <c r="C524" s="1">
        <f>AVERAGE(RealPrice!C512:C523)</f>
        <v>3.9942027602596145E-2</v>
      </c>
      <c r="D524" s="1">
        <f>AVERAGE(RealPrice!D512:D523)</f>
        <v>4.3374475203957673E-2</v>
      </c>
      <c r="E524" s="1">
        <f>AVERAGE(RealPrice!E512:E523)</f>
        <v>3.1135564289422085E-2</v>
      </c>
      <c r="F524" s="1">
        <f>AVERAGE(RealPrice!F512:F523)</f>
        <v>5.736121619296345E-2</v>
      </c>
      <c r="G524" s="1">
        <f>AVERAGE(RealPrice!G512:G523)</f>
        <v>0</v>
      </c>
      <c r="H524" s="1">
        <f>AVERAGE(RealPrice!H512:H523)</f>
        <v>4.3374475203957673E-2</v>
      </c>
      <c r="I524" s="1"/>
      <c r="J524" s="1"/>
      <c r="K524" s="1"/>
      <c r="L524" s="1"/>
      <c r="M524" s="1"/>
      <c r="N524" s="1"/>
      <c r="O524" s="1"/>
      <c r="P524" s="1"/>
    </row>
    <row r="525" spans="1:16" x14ac:dyDescent="0.2">
      <c r="A525">
        <f t="shared" si="10"/>
        <v>2033</v>
      </c>
      <c r="B525">
        <f t="shared" si="11"/>
        <v>8</v>
      </c>
      <c r="C525" s="1">
        <f>AVERAGE(RealPrice!C513:C524)</f>
        <v>3.9870248956188688E-2</v>
      </c>
      <c r="D525" s="1">
        <f>AVERAGE(RealPrice!D513:D524)</f>
        <v>4.3311362485151855E-2</v>
      </c>
      <c r="E525" s="1">
        <f>AVERAGE(RealPrice!E513:E524)</f>
        <v>3.1075895640233341E-2</v>
      </c>
      <c r="F525" s="1">
        <f>AVERAGE(RealPrice!F513:F524)</f>
        <v>5.7267454614236844E-2</v>
      </c>
      <c r="G525" s="1">
        <f>AVERAGE(RealPrice!G513:G524)</f>
        <v>0</v>
      </c>
      <c r="H525" s="1">
        <f>AVERAGE(RealPrice!H513:H524)</f>
        <v>4.3311362485151855E-2</v>
      </c>
      <c r="I525" s="1"/>
      <c r="J525" s="1"/>
      <c r="K525" s="1"/>
      <c r="L525" s="1"/>
      <c r="M525" s="1"/>
      <c r="N525" s="1"/>
      <c r="O525" s="1"/>
      <c r="P525" s="1"/>
    </row>
    <row r="526" spans="1:16" x14ac:dyDescent="0.2">
      <c r="A526">
        <f t="shared" si="10"/>
        <v>2033</v>
      </c>
      <c r="B526">
        <f t="shared" si="11"/>
        <v>9</v>
      </c>
      <c r="C526" s="1">
        <f>AVERAGE(RealPrice!C514:C525)</f>
        <v>3.9798276500419054E-2</v>
      </c>
      <c r="D526" s="1">
        <f>AVERAGE(RealPrice!D514:D525)</f>
        <v>4.3247760683794385E-2</v>
      </c>
      <c r="E526" s="1">
        <f>AVERAGE(RealPrice!E514:E525)</f>
        <v>3.1015917943290908E-2</v>
      </c>
      <c r="F526" s="1">
        <f>AVERAGE(RealPrice!F514:F525)</f>
        <v>5.7173718308672468E-2</v>
      </c>
      <c r="G526" s="1">
        <f>AVERAGE(RealPrice!G514:G525)</f>
        <v>0</v>
      </c>
      <c r="H526" s="1">
        <f>AVERAGE(RealPrice!H514:H525)</f>
        <v>4.3247760683794385E-2</v>
      </c>
      <c r="I526" s="1"/>
      <c r="J526" s="1"/>
      <c r="K526" s="1"/>
      <c r="L526" s="1"/>
      <c r="M526" s="1"/>
      <c r="N526" s="1"/>
      <c r="O526" s="1"/>
      <c r="P526" s="1"/>
    </row>
    <row r="527" spans="1:16" x14ac:dyDescent="0.2">
      <c r="A527">
        <f t="shared" si="10"/>
        <v>2033</v>
      </c>
      <c r="B527">
        <f t="shared" si="11"/>
        <v>10</v>
      </c>
      <c r="C527" s="1">
        <f>AVERAGE(RealPrice!C515:C526)</f>
        <v>3.972642582850807E-2</v>
      </c>
      <c r="D527" s="1">
        <f>AVERAGE(RealPrice!D515:D526)</f>
        <v>4.3184404905219735E-2</v>
      </c>
      <c r="E527" s="1">
        <f>AVERAGE(RealPrice!E515:E526)</f>
        <v>3.0954868868626164E-2</v>
      </c>
      <c r="F527" s="1">
        <f>AVERAGE(RealPrice!F515:F526)</f>
        <v>5.7079602788059763E-2</v>
      </c>
      <c r="G527" s="1">
        <f>AVERAGE(RealPrice!G515:G526)</f>
        <v>0</v>
      </c>
      <c r="H527" s="1">
        <f>AVERAGE(RealPrice!H515:H526)</f>
        <v>4.3184404905219735E-2</v>
      </c>
      <c r="I527" s="1"/>
      <c r="J527" s="1"/>
      <c r="K527" s="1"/>
      <c r="L527" s="1"/>
      <c r="M527" s="1"/>
      <c r="N527" s="1"/>
      <c r="O527" s="1"/>
      <c r="P527" s="1"/>
    </row>
    <row r="528" spans="1:16" x14ac:dyDescent="0.2">
      <c r="A528">
        <f t="shared" si="10"/>
        <v>2033</v>
      </c>
      <c r="B528">
        <f t="shared" si="11"/>
        <v>11</v>
      </c>
      <c r="C528" s="1">
        <f>AVERAGE(RealPrice!C516:C527)</f>
        <v>3.9653437963413161E-2</v>
      </c>
      <c r="D528" s="1">
        <f>AVERAGE(RealPrice!D516:D527)</f>
        <v>4.3119967309777706E-2</v>
      </c>
      <c r="E528" s="1">
        <f>AVERAGE(RealPrice!E516:E527)</f>
        <v>3.0895215309174644E-2</v>
      </c>
      <c r="F528" s="1">
        <f>AVERAGE(RealPrice!F516:F527)</f>
        <v>5.6984734760533874E-2</v>
      </c>
      <c r="G528" s="1">
        <f>AVERAGE(RealPrice!G516:G527)</f>
        <v>0</v>
      </c>
      <c r="H528" s="1">
        <f>AVERAGE(RealPrice!H516:H527)</f>
        <v>4.3119967309777706E-2</v>
      </c>
      <c r="I528" s="1"/>
      <c r="J528" s="1"/>
      <c r="K528" s="1"/>
      <c r="L528" s="1"/>
      <c r="M528" s="1"/>
      <c r="N528" s="1"/>
      <c r="O528" s="1"/>
      <c r="P528" s="1"/>
    </row>
    <row r="529" spans="1:16" x14ac:dyDescent="0.2">
      <c r="A529">
        <f t="shared" si="10"/>
        <v>2033</v>
      </c>
      <c r="B529">
        <f t="shared" si="11"/>
        <v>12</v>
      </c>
      <c r="C529" s="1">
        <f>AVERAGE(RealPrice!C517:C528)</f>
        <v>3.9579458358646909E-2</v>
      </c>
      <c r="D529" s="1">
        <f>AVERAGE(RealPrice!D517:D528)</f>
        <v>4.3054599294090133E-2</v>
      </c>
      <c r="E529" s="1">
        <f>AVERAGE(RealPrice!E517:E528)</f>
        <v>3.0837285944693728E-2</v>
      </c>
      <c r="F529" s="1">
        <f>AVERAGE(RealPrice!F517:F528)</f>
        <v>5.688787388509977E-2</v>
      </c>
      <c r="G529" s="1">
        <f>AVERAGE(RealPrice!G517:G528)</f>
        <v>0</v>
      </c>
      <c r="H529" s="1">
        <f>AVERAGE(RealPrice!H517:H528)</f>
        <v>4.3054599294090133E-2</v>
      </c>
      <c r="I529" s="1"/>
      <c r="J529" s="1"/>
      <c r="K529" s="1"/>
      <c r="L529" s="1"/>
      <c r="M529" s="1"/>
      <c r="N529" s="1"/>
      <c r="O529" s="1"/>
      <c r="P529" s="1"/>
    </row>
    <row r="530" spans="1:16" x14ac:dyDescent="0.2">
      <c r="A530">
        <f t="shared" ref="A530:A593" si="12">A518+1</f>
        <v>2034</v>
      </c>
      <c r="B530">
        <f t="shared" ref="B530:B593" si="13">B518</f>
        <v>1</v>
      </c>
      <c r="C530" s="1">
        <f>AVERAGE(RealPrice!C518:C529)</f>
        <v>3.9505350960258249E-2</v>
      </c>
      <c r="D530" s="1">
        <f>AVERAGE(RealPrice!D518:D529)</f>
        <v>4.2989198805333396E-2</v>
      </c>
      <c r="E530" s="1">
        <f>AVERAGE(RealPrice!E518:E529)</f>
        <v>3.0778962458107198E-2</v>
      </c>
      <c r="F530" s="1">
        <f>AVERAGE(RealPrice!F518:F529)</f>
        <v>5.6790476552281782E-2</v>
      </c>
      <c r="G530" s="1">
        <f>AVERAGE(RealPrice!G518:G529)</f>
        <v>0</v>
      </c>
      <c r="H530" s="1">
        <f>AVERAGE(RealPrice!H518:H529)</f>
        <v>4.2989198805333396E-2</v>
      </c>
      <c r="I530" s="1"/>
      <c r="J530" s="1"/>
      <c r="K530" s="1"/>
      <c r="L530" s="1"/>
      <c r="M530" s="1"/>
      <c r="N530" s="1"/>
      <c r="O530" s="1"/>
      <c r="P530" s="1"/>
    </row>
    <row r="531" spans="1:16" x14ac:dyDescent="0.2">
      <c r="A531">
        <f t="shared" si="12"/>
        <v>2034</v>
      </c>
      <c r="B531">
        <f t="shared" si="13"/>
        <v>2</v>
      </c>
      <c r="C531" s="1">
        <f>AVERAGE(RealPrice!C519:C530)</f>
        <v>3.943230101700608E-2</v>
      </c>
      <c r="D531" s="1">
        <f>AVERAGE(RealPrice!D519:D530)</f>
        <v>4.2924260216648392E-2</v>
      </c>
      <c r="E531" s="1">
        <f>AVERAGE(RealPrice!E519:E530)</f>
        <v>3.0721036089162438E-2</v>
      </c>
      <c r="F531" s="1">
        <f>AVERAGE(RealPrice!F519:F530)</f>
        <v>5.6694927605478618E-2</v>
      </c>
      <c r="G531" s="1">
        <f>AVERAGE(RealPrice!G519:G530)</f>
        <v>0</v>
      </c>
      <c r="H531" s="1">
        <f>AVERAGE(RealPrice!H519:H530)</f>
        <v>4.2924260216648392E-2</v>
      </c>
      <c r="I531" s="1"/>
      <c r="J531" s="1"/>
      <c r="K531" s="1"/>
      <c r="L531" s="1"/>
      <c r="M531" s="1"/>
      <c r="N531" s="1"/>
      <c r="O531" s="1"/>
      <c r="P531" s="1"/>
    </row>
    <row r="532" spans="1:16" x14ac:dyDescent="0.2">
      <c r="A532">
        <f t="shared" si="12"/>
        <v>2034</v>
      </c>
      <c r="B532">
        <f t="shared" si="13"/>
        <v>3</v>
      </c>
      <c r="C532" s="1">
        <f>AVERAGE(RealPrice!C520:C531)</f>
        <v>3.9357387111172731E-2</v>
      </c>
      <c r="D532" s="1">
        <f>AVERAGE(RealPrice!D520:D531)</f>
        <v>4.2857841078738863E-2</v>
      </c>
      <c r="E532" s="1">
        <f>AVERAGE(RealPrice!E520:E531)</f>
        <v>3.0663562968853059E-2</v>
      </c>
      <c r="F532" s="1">
        <f>AVERAGE(RealPrice!F520:F531)</f>
        <v>5.659811994908006E-2</v>
      </c>
      <c r="G532" s="1">
        <f>AVERAGE(RealPrice!G520:G531)</f>
        <v>0</v>
      </c>
      <c r="H532" s="1">
        <f>AVERAGE(RealPrice!H520:H531)</f>
        <v>4.2857841078738863E-2</v>
      </c>
      <c r="I532" s="1"/>
      <c r="J532" s="1"/>
      <c r="K532" s="1"/>
      <c r="L532" s="1"/>
      <c r="M532" s="1"/>
      <c r="N532" s="1"/>
      <c r="O532" s="1"/>
      <c r="P532" s="1"/>
    </row>
    <row r="533" spans="1:16" x14ac:dyDescent="0.2">
      <c r="A533">
        <f t="shared" si="12"/>
        <v>2034</v>
      </c>
      <c r="B533">
        <f t="shared" si="13"/>
        <v>4</v>
      </c>
      <c r="C533" s="1">
        <f>AVERAGE(RealPrice!C521:C532)</f>
        <v>3.9282919523258748E-2</v>
      </c>
      <c r="D533" s="1">
        <f>AVERAGE(RealPrice!D521:D532)</f>
        <v>4.2791648531860127E-2</v>
      </c>
      <c r="E533" s="1">
        <f>AVERAGE(RealPrice!E521:E532)</f>
        <v>3.0606115928907527E-2</v>
      </c>
      <c r="F533" s="1">
        <f>AVERAGE(RealPrice!F521:F532)</f>
        <v>5.6500675101916399E-2</v>
      </c>
      <c r="G533" s="1">
        <f>AVERAGE(RealPrice!G521:G532)</f>
        <v>0</v>
      </c>
      <c r="H533" s="1">
        <f>AVERAGE(RealPrice!H521:H532)</f>
        <v>4.2791648531860127E-2</v>
      </c>
      <c r="I533" s="1"/>
      <c r="J533" s="1"/>
      <c r="K533" s="1"/>
      <c r="L533" s="1"/>
      <c r="M533" s="1"/>
      <c r="N533" s="1"/>
      <c r="O533" s="1"/>
      <c r="P533" s="1"/>
    </row>
    <row r="534" spans="1:16" x14ac:dyDescent="0.2">
      <c r="A534">
        <f t="shared" si="12"/>
        <v>2034</v>
      </c>
      <c r="B534">
        <f t="shared" si="13"/>
        <v>5</v>
      </c>
      <c r="C534" s="1">
        <f>AVERAGE(RealPrice!C522:C533)</f>
        <v>3.9208745337880997E-2</v>
      </c>
      <c r="D534" s="1">
        <f>AVERAGE(RealPrice!D522:D533)</f>
        <v>4.2725597176778318E-2</v>
      </c>
      <c r="E534" s="1">
        <f>AVERAGE(RealPrice!E522:E533)</f>
        <v>3.0547224206160462E-2</v>
      </c>
      <c r="F534" s="1">
        <f>AVERAGE(RealPrice!F522:F533)</f>
        <v>5.6403040359701499E-2</v>
      </c>
      <c r="G534" s="1">
        <f>AVERAGE(RealPrice!G522:G533)</f>
        <v>0</v>
      </c>
      <c r="H534" s="1">
        <f>AVERAGE(RealPrice!H522:H533)</f>
        <v>4.2725597176778318E-2</v>
      </c>
      <c r="I534" s="1"/>
      <c r="J534" s="1"/>
      <c r="K534" s="1"/>
      <c r="L534" s="1"/>
      <c r="M534" s="1"/>
      <c r="N534" s="1"/>
      <c r="O534" s="1"/>
      <c r="P534" s="1"/>
    </row>
    <row r="535" spans="1:16" x14ac:dyDescent="0.2">
      <c r="A535">
        <f t="shared" si="12"/>
        <v>2034</v>
      </c>
      <c r="B535">
        <f t="shared" si="13"/>
        <v>6</v>
      </c>
      <c r="C535" s="1">
        <f>AVERAGE(RealPrice!C523:C534)</f>
        <v>3.9134633501512597E-2</v>
      </c>
      <c r="D535" s="1">
        <f>AVERAGE(RealPrice!D523:D534)</f>
        <v>4.2659619361896384E-2</v>
      </c>
      <c r="E535" s="1">
        <f>AVERAGE(RealPrice!E523:E534)</f>
        <v>3.0488796194779844E-2</v>
      </c>
      <c r="F535" s="1">
        <f>AVERAGE(RealPrice!F523:F534)</f>
        <v>5.6306306478182272E-2</v>
      </c>
      <c r="G535" s="1">
        <f>AVERAGE(RealPrice!G523:G534)</f>
        <v>0</v>
      </c>
      <c r="H535" s="1">
        <f>AVERAGE(RealPrice!H523:H534)</f>
        <v>4.2659619361896384E-2</v>
      </c>
      <c r="I535" s="1"/>
      <c r="J535" s="1"/>
      <c r="K535" s="1"/>
      <c r="L535" s="1"/>
      <c r="M535" s="1"/>
      <c r="N535" s="1"/>
      <c r="O535" s="1"/>
      <c r="P535" s="1"/>
    </row>
    <row r="536" spans="1:16" x14ac:dyDescent="0.2">
      <c r="A536">
        <f t="shared" si="12"/>
        <v>2034</v>
      </c>
      <c r="B536">
        <f t="shared" si="13"/>
        <v>7</v>
      </c>
      <c r="C536" s="1">
        <f>AVERAGE(RealPrice!C524:C535)</f>
        <v>3.9062109683828318E-2</v>
      </c>
      <c r="D536" s="1">
        <f>AVERAGE(RealPrice!D524:D535)</f>
        <v>4.2594751854059511E-2</v>
      </c>
      <c r="E536" s="1">
        <f>AVERAGE(RealPrice!E524:E535)</f>
        <v>3.0429785523153171E-2</v>
      </c>
      <c r="F536" s="1">
        <f>AVERAGE(RealPrice!F524:F535)</f>
        <v>5.6211236806149256E-2</v>
      </c>
      <c r="G536" s="1">
        <f>AVERAGE(RealPrice!G524:G535)</f>
        <v>0</v>
      </c>
      <c r="H536" s="1">
        <f>AVERAGE(RealPrice!H524:H535)</f>
        <v>4.2594751854059511E-2</v>
      </c>
      <c r="I536" s="1"/>
      <c r="J536" s="1"/>
      <c r="K536" s="1"/>
      <c r="L536" s="1"/>
      <c r="M536" s="1"/>
      <c r="N536" s="1"/>
      <c r="O536" s="1"/>
      <c r="P536" s="1"/>
    </row>
    <row r="537" spans="1:16" x14ac:dyDescent="0.2">
      <c r="A537">
        <f t="shared" si="12"/>
        <v>2034</v>
      </c>
      <c r="B537">
        <f t="shared" si="13"/>
        <v>8</v>
      </c>
      <c r="C537" s="1">
        <f>AVERAGE(RealPrice!C525:C536)</f>
        <v>3.8989783657100423E-2</v>
      </c>
      <c r="D537" s="1">
        <f>AVERAGE(RealPrice!D525:D536)</f>
        <v>4.2530458431333899E-2</v>
      </c>
      <c r="E537" s="1">
        <f>AVERAGE(RealPrice!E525:E536)</f>
        <v>3.0369752519035381E-2</v>
      </c>
      <c r="F537" s="1">
        <f>AVERAGE(RealPrice!F525:F536)</f>
        <v>5.6116285951501393E-2</v>
      </c>
      <c r="G537" s="1">
        <f>AVERAGE(RealPrice!G525:G536)</f>
        <v>0</v>
      </c>
      <c r="H537" s="1">
        <f>AVERAGE(RealPrice!H525:H536)</f>
        <v>4.2530458431333899E-2</v>
      </c>
      <c r="I537" s="1"/>
      <c r="J537" s="1"/>
      <c r="K537" s="1"/>
      <c r="L537" s="1"/>
      <c r="M537" s="1"/>
      <c r="N537" s="1"/>
      <c r="O537" s="1"/>
      <c r="P537" s="1"/>
    </row>
    <row r="538" spans="1:16" x14ac:dyDescent="0.2">
      <c r="A538">
        <f t="shared" si="12"/>
        <v>2034</v>
      </c>
      <c r="B538">
        <f t="shared" si="13"/>
        <v>9</v>
      </c>
      <c r="C538" s="1">
        <f>AVERAGE(RealPrice!C526:C537)</f>
        <v>3.8917129920266628E-2</v>
      </c>
      <c r="D538" s="1">
        <f>AVERAGE(RealPrice!D526:D537)</f>
        <v>4.2465522115806169E-2</v>
      </c>
      <c r="E538" s="1">
        <f>AVERAGE(RealPrice!E526:E537)</f>
        <v>3.0309301503515369E-2</v>
      </c>
      <c r="F538" s="1">
        <f>AVERAGE(RealPrice!F526:F537)</f>
        <v>5.6021170343450132E-2</v>
      </c>
      <c r="G538" s="1">
        <f>AVERAGE(RealPrice!G526:G537)</f>
        <v>0</v>
      </c>
      <c r="H538" s="1">
        <f>AVERAGE(RealPrice!H526:H537)</f>
        <v>4.2465522115806169E-2</v>
      </c>
      <c r="I538" s="1"/>
      <c r="J538" s="1"/>
      <c r="K538" s="1"/>
      <c r="L538" s="1"/>
      <c r="M538" s="1"/>
      <c r="N538" s="1"/>
      <c r="O538" s="1"/>
      <c r="P538" s="1"/>
    </row>
    <row r="539" spans="1:16" x14ac:dyDescent="0.2">
      <c r="A539">
        <f t="shared" si="12"/>
        <v>2034</v>
      </c>
      <c r="B539">
        <f t="shared" si="13"/>
        <v>10</v>
      </c>
      <c r="C539" s="1">
        <f>AVERAGE(RealPrice!C527:C538)</f>
        <v>3.8844504735100205E-2</v>
      </c>
      <c r="D539" s="1">
        <f>AVERAGE(RealPrice!D527:D538)</f>
        <v>4.2400734345591114E-2</v>
      </c>
      <c r="E539" s="1">
        <f>AVERAGE(RealPrice!E527:E538)</f>
        <v>3.024769282391988E-2</v>
      </c>
      <c r="F539" s="1">
        <f>AVERAGE(RealPrice!F527:F538)</f>
        <v>5.5925533615255513E-2</v>
      </c>
      <c r="G539" s="1">
        <f>AVERAGE(RealPrice!G527:G538)</f>
        <v>0</v>
      </c>
      <c r="H539" s="1">
        <f>AVERAGE(RealPrice!H527:H538)</f>
        <v>4.2400734345591114E-2</v>
      </c>
      <c r="I539" s="1"/>
      <c r="J539" s="1"/>
      <c r="K539" s="1"/>
      <c r="L539" s="1"/>
      <c r="M539" s="1"/>
      <c r="N539" s="1"/>
      <c r="O539" s="1"/>
      <c r="P539" s="1"/>
    </row>
    <row r="540" spans="1:16" x14ac:dyDescent="0.2">
      <c r="A540">
        <f t="shared" si="12"/>
        <v>2034</v>
      </c>
      <c r="B540">
        <f t="shared" si="13"/>
        <v>11</v>
      </c>
      <c r="C540" s="1">
        <f>AVERAGE(RealPrice!C528:C539)</f>
        <v>3.8770656196412595E-2</v>
      </c>
      <c r="D540" s="1">
        <f>AVERAGE(RealPrice!D528:D539)</f>
        <v>4.2334760033557628E-2</v>
      </c>
      <c r="E540" s="1">
        <f>AVERAGE(RealPrice!E528:E539)</f>
        <v>3.0187433817865761E-2</v>
      </c>
      <c r="F540" s="1">
        <f>AVERAGE(RealPrice!F528:F539)</f>
        <v>5.5829026399075395E-2</v>
      </c>
      <c r="G540" s="1">
        <f>AVERAGE(RealPrice!G528:G539)</f>
        <v>0</v>
      </c>
      <c r="H540" s="1">
        <f>AVERAGE(RealPrice!H528:H539)</f>
        <v>4.2334760033557628E-2</v>
      </c>
      <c r="I540" s="1"/>
      <c r="J540" s="1"/>
      <c r="K540" s="1"/>
      <c r="L540" s="1"/>
      <c r="M540" s="1"/>
      <c r="N540" s="1"/>
      <c r="O540" s="1"/>
      <c r="P540" s="1"/>
    </row>
    <row r="541" spans="1:16" x14ac:dyDescent="0.2">
      <c r="A541">
        <f t="shared" si="12"/>
        <v>2034</v>
      </c>
      <c r="B541">
        <f t="shared" si="13"/>
        <v>12</v>
      </c>
      <c r="C541" s="1">
        <f>AVERAGE(RealPrice!C529:C540)</f>
        <v>3.8695745540170114E-2</v>
      </c>
      <c r="D541" s="1">
        <f>AVERAGE(RealPrice!D529:D540)</f>
        <v>4.2267769530107135E-2</v>
      </c>
      <c r="E541" s="1">
        <f>AVERAGE(RealPrice!E529:E540)</f>
        <v>3.0128871884538402E-2</v>
      </c>
      <c r="F541" s="1">
        <f>AVERAGE(RealPrice!F529:F540)</f>
        <v>5.5730407370967426E-2</v>
      </c>
      <c r="G541" s="1">
        <f>AVERAGE(RealPrice!G529:G540)</f>
        <v>0</v>
      </c>
      <c r="H541" s="1">
        <f>AVERAGE(RealPrice!H529:H540)</f>
        <v>4.2267769530107135E-2</v>
      </c>
      <c r="I541" s="1"/>
      <c r="J541" s="1"/>
      <c r="K541" s="1"/>
      <c r="L541" s="1"/>
      <c r="M541" s="1"/>
      <c r="N541" s="1"/>
      <c r="O541" s="1"/>
      <c r="P541" s="1"/>
    </row>
    <row r="542" spans="1:16" x14ac:dyDescent="0.2">
      <c r="A542">
        <f t="shared" si="12"/>
        <v>2035</v>
      </c>
      <c r="B542">
        <f t="shared" si="13"/>
        <v>1</v>
      </c>
      <c r="C542" s="1">
        <f>AVERAGE(RealPrice!C530:C541)</f>
        <v>3.8620708278934941E-2</v>
      </c>
      <c r="D542" s="1">
        <f>AVERAGE(RealPrice!D530:D541)</f>
        <v>4.2200749538327385E-2</v>
      </c>
      <c r="E542" s="1">
        <f>AVERAGE(RealPrice!E530:E541)</f>
        <v>3.0069913615229666E-2</v>
      </c>
      <c r="F542" s="1">
        <f>AVERAGE(RealPrice!F530:F541)</f>
        <v>5.5631246580895466E-2</v>
      </c>
      <c r="G542" s="1">
        <f>AVERAGE(RealPrice!G530:G541)</f>
        <v>0</v>
      </c>
      <c r="H542" s="1">
        <f>AVERAGE(RealPrice!H530:H541)</f>
        <v>4.2200749538327385E-2</v>
      </c>
      <c r="I542" s="1"/>
      <c r="J542" s="1"/>
      <c r="K542" s="1"/>
      <c r="L542" s="1"/>
      <c r="M542" s="1"/>
      <c r="N542" s="1"/>
      <c r="O542" s="1"/>
      <c r="P542" s="1"/>
    </row>
    <row r="543" spans="1:16" x14ac:dyDescent="0.2">
      <c r="A543">
        <f t="shared" si="12"/>
        <v>2035</v>
      </c>
      <c r="B543">
        <f t="shared" si="13"/>
        <v>2</v>
      </c>
      <c r="C543" s="1">
        <f>AVERAGE(RealPrice!C531:C542)</f>
        <v>3.85467537251706E-2</v>
      </c>
      <c r="D543" s="1">
        <f>AVERAGE(RealPrice!D531:D542)</f>
        <v>4.213421684484947E-2</v>
      </c>
      <c r="E543" s="1">
        <f>AVERAGE(RealPrice!E531:E542)</f>
        <v>3.0011365957950037E-2</v>
      </c>
      <c r="F543" s="1">
        <f>AVERAGE(RealPrice!F531:F542)</f>
        <v>5.5533985338162194E-2</v>
      </c>
      <c r="G543" s="1">
        <f>AVERAGE(RealPrice!G531:G542)</f>
        <v>0</v>
      </c>
      <c r="H543" s="1">
        <f>AVERAGE(RealPrice!H531:H542)</f>
        <v>4.213421684484947E-2</v>
      </c>
      <c r="I543" s="1"/>
      <c r="J543" s="1"/>
      <c r="K543" s="1"/>
      <c r="L543" s="1"/>
      <c r="M543" s="1"/>
      <c r="N543" s="1"/>
      <c r="O543" s="1"/>
      <c r="P543" s="1"/>
    </row>
    <row r="544" spans="1:16" x14ac:dyDescent="0.2">
      <c r="A544">
        <f t="shared" si="12"/>
        <v>2035</v>
      </c>
      <c r="B544">
        <f t="shared" si="13"/>
        <v>3</v>
      </c>
      <c r="C544" s="1">
        <f>AVERAGE(RealPrice!C532:C543)</f>
        <v>3.847096504923609E-2</v>
      </c>
      <c r="D544" s="1">
        <f>AVERAGE(RealPrice!D532:D543)</f>
        <v>4.2066226035868397E-2</v>
      </c>
      <c r="E544" s="1">
        <f>AVERAGE(RealPrice!E532:E543)</f>
        <v>2.9953315765141954E-2</v>
      </c>
      <c r="F544" s="1">
        <f>AVERAGE(RealPrice!F532:F543)</f>
        <v>5.5435518678469138E-2</v>
      </c>
      <c r="G544" s="1">
        <f>AVERAGE(RealPrice!G532:G543)</f>
        <v>0</v>
      </c>
      <c r="H544" s="1">
        <f>AVERAGE(RealPrice!H532:H543)</f>
        <v>4.2066226035868397E-2</v>
      </c>
      <c r="I544" s="1"/>
      <c r="J544" s="1"/>
      <c r="K544" s="1"/>
      <c r="L544" s="1"/>
      <c r="M544" s="1"/>
      <c r="N544" s="1"/>
      <c r="O544" s="1"/>
      <c r="P544" s="1"/>
    </row>
    <row r="545" spans="1:16" x14ac:dyDescent="0.2">
      <c r="A545">
        <f t="shared" si="12"/>
        <v>2035</v>
      </c>
      <c r="B545">
        <f t="shared" si="13"/>
        <v>4</v>
      </c>
      <c r="C545" s="1">
        <f>AVERAGE(RealPrice!C533:C544)</f>
        <v>3.8395687095783913E-2</v>
      </c>
      <c r="D545" s="1">
        <f>AVERAGE(RealPrice!D533:D544)</f>
        <v>4.1998532939181203E-2</v>
      </c>
      <c r="E545" s="1">
        <f>AVERAGE(RealPrice!E533:E544)</f>
        <v>2.9895336186524183E-2</v>
      </c>
      <c r="F545" s="1">
        <f>AVERAGE(RealPrice!F533:F544)</f>
        <v>5.5336489733219786E-2</v>
      </c>
      <c r="G545" s="1">
        <f>AVERAGE(RealPrice!G533:G544)</f>
        <v>0</v>
      </c>
      <c r="H545" s="1">
        <f>AVERAGE(RealPrice!H533:H544)</f>
        <v>4.1998532939181203E-2</v>
      </c>
      <c r="I545" s="1"/>
      <c r="J545" s="1"/>
      <c r="K545" s="1"/>
      <c r="L545" s="1"/>
      <c r="M545" s="1"/>
      <c r="N545" s="1"/>
      <c r="O545" s="1"/>
      <c r="P545" s="1"/>
    </row>
    <row r="546" spans="1:16" x14ac:dyDescent="0.2">
      <c r="A546">
        <f t="shared" si="12"/>
        <v>2035</v>
      </c>
      <c r="B546">
        <f t="shared" si="13"/>
        <v>5</v>
      </c>
      <c r="C546" s="1">
        <f>AVERAGE(RealPrice!C534:C545)</f>
        <v>3.8320801376668885E-2</v>
      </c>
      <c r="D546" s="1">
        <f>AVERAGE(RealPrice!D534:D545)</f>
        <v>4.1931090127375475E-2</v>
      </c>
      <c r="E546" s="1">
        <f>AVERAGE(RealPrice!E534:E545)</f>
        <v>2.9835972189452904E-2</v>
      </c>
      <c r="F546" s="1">
        <f>AVERAGE(RealPrice!F534:F545)</f>
        <v>5.5237407009733792E-2</v>
      </c>
      <c r="G546" s="1">
        <f>AVERAGE(RealPrice!G534:G545)</f>
        <v>0</v>
      </c>
      <c r="H546" s="1">
        <f>AVERAGE(RealPrice!H534:H545)</f>
        <v>4.1931090127375475E-2</v>
      </c>
      <c r="I546" s="1"/>
      <c r="J546" s="1"/>
      <c r="K546" s="1"/>
      <c r="L546" s="1"/>
      <c r="M546" s="1"/>
      <c r="N546" s="1"/>
      <c r="O546" s="1"/>
      <c r="P546" s="1"/>
    </row>
    <row r="547" spans="1:16" x14ac:dyDescent="0.2">
      <c r="A547">
        <f t="shared" si="12"/>
        <v>2035</v>
      </c>
      <c r="B547">
        <f t="shared" si="13"/>
        <v>6</v>
      </c>
      <c r="C547" s="1">
        <f>AVERAGE(RealPrice!C535:C546)</f>
        <v>3.8246086843797218E-2</v>
      </c>
      <c r="D547" s="1">
        <f>AVERAGE(RealPrice!D535:D546)</f>
        <v>4.1863841941792962E-2</v>
      </c>
      <c r="E547" s="1">
        <f>AVERAGE(RealPrice!E535:E546)</f>
        <v>2.9777158417019677E-2</v>
      </c>
      <c r="F547" s="1">
        <f>AVERAGE(RealPrice!F535:F546)</f>
        <v>5.5139394580703542E-2</v>
      </c>
      <c r="G547" s="1">
        <f>AVERAGE(RealPrice!G535:G546)</f>
        <v>0</v>
      </c>
      <c r="H547" s="1">
        <f>AVERAGE(RealPrice!H535:H546)</f>
        <v>4.1863841941792962E-2</v>
      </c>
      <c r="I547" s="1"/>
      <c r="J547" s="1"/>
      <c r="K547" s="1"/>
      <c r="L547" s="1"/>
      <c r="M547" s="1"/>
      <c r="N547" s="1"/>
      <c r="O547" s="1"/>
      <c r="P547" s="1"/>
    </row>
    <row r="548" spans="1:16" x14ac:dyDescent="0.2">
      <c r="A548">
        <f t="shared" si="12"/>
        <v>2035</v>
      </c>
      <c r="B548">
        <f t="shared" si="13"/>
        <v>7</v>
      </c>
      <c r="C548" s="1">
        <f>AVERAGE(RealPrice!C536:C547)</f>
        <v>3.8173111389335559E-2</v>
      </c>
      <c r="D548" s="1">
        <f>AVERAGE(RealPrice!D536:D547)</f>
        <v>4.179787833527332E-2</v>
      </c>
      <c r="E548" s="1">
        <f>AVERAGE(RealPrice!E536:E547)</f>
        <v>2.9717867227824001E-2</v>
      </c>
      <c r="F548" s="1">
        <f>AVERAGE(RealPrice!F536:F547)</f>
        <v>5.5043268206972883E-2</v>
      </c>
      <c r="G548" s="1">
        <f>AVERAGE(RealPrice!G536:G547)</f>
        <v>0</v>
      </c>
      <c r="H548" s="1">
        <f>AVERAGE(RealPrice!H536:H547)</f>
        <v>4.179787833527332E-2</v>
      </c>
      <c r="I548" s="1"/>
      <c r="J548" s="1"/>
      <c r="K548" s="1"/>
      <c r="L548" s="1"/>
      <c r="M548" s="1"/>
      <c r="N548" s="1"/>
      <c r="O548" s="1"/>
      <c r="P548" s="1"/>
    </row>
    <row r="549" spans="1:16" x14ac:dyDescent="0.2">
      <c r="A549">
        <f t="shared" si="12"/>
        <v>2035</v>
      </c>
      <c r="B549">
        <f t="shared" si="13"/>
        <v>8</v>
      </c>
      <c r="C549" s="1">
        <f>AVERAGE(RealPrice!C537:C548)</f>
        <v>3.8100461512363265E-2</v>
      </c>
      <c r="D549" s="1">
        <f>AVERAGE(RealPrice!D537:D548)</f>
        <v>4.1732637551767378E-2</v>
      </c>
      <c r="E549" s="1">
        <f>AVERAGE(RealPrice!E537:E548)</f>
        <v>2.9657650810261213E-2</v>
      </c>
      <c r="F549" s="1">
        <f>AVERAGE(RealPrice!F537:F548)</f>
        <v>5.4947445222634929E-2</v>
      </c>
      <c r="G549" s="1">
        <f>AVERAGE(RealPrice!G537:G548)</f>
        <v>0</v>
      </c>
      <c r="H549" s="1">
        <f>AVERAGE(RealPrice!H537:H548)</f>
        <v>4.1732637551767378E-2</v>
      </c>
      <c r="I549" s="1"/>
      <c r="J549" s="1"/>
      <c r="K549" s="1"/>
      <c r="L549" s="1"/>
      <c r="M549" s="1"/>
      <c r="N549" s="1"/>
      <c r="O549" s="1"/>
      <c r="P549" s="1"/>
    </row>
    <row r="550" spans="1:16" x14ac:dyDescent="0.2">
      <c r="A550">
        <f t="shared" si="12"/>
        <v>2035</v>
      </c>
      <c r="B550">
        <f t="shared" si="13"/>
        <v>9</v>
      </c>
      <c r="C550" s="1">
        <f>AVERAGE(RealPrice!C538:C549)</f>
        <v>3.8027596258546785E-2</v>
      </c>
      <c r="D550" s="1">
        <f>AVERAGE(RealPrice!D538:D549)</f>
        <v>4.1666869965000769E-2</v>
      </c>
      <c r="E550" s="1">
        <f>AVERAGE(RealPrice!E538:E549)</f>
        <v>2.9597107029340763E-2</v>
      </c>
      <c r="F550" s="1">
        <f>AVERAGE(RealPrice!F538:F549)</f>
        <v>5.4851620208752429E-2</v>
      </c>
      <c r="G550" s="1">
        <f>AVERAGE(RealPrice!G538:G549)</f>
        <v>0</v>
      </c>
      <c r="H550" s="1">
        <f>AVERAGE(RealPrice!H538:H549)</f>
        <v>4.1666869965000769E-2</v>
      </c>
      <c r="I550" s="1"/>
      <c r="J550" s="1"/>
      <c r="K550" s="1"/>
      <c r="L550" s="1"/>
      <c r="M550" s="1"/>
      <c r="N550" s="1"/>
      <c r="O550" s="1"/>
      <c r="P550" s="1"/>
    </row>
    <row r="551" spans="1:16" x14ac:dyDescent="0.2">
      <c r="A551">
        <f t="shared" si="12"/>
        <v>2035</v>
      </c>
      <c r="B551">
        <f t="shared" si="13"/>
        <v>10</v>
      </c>
      <c r="C551" s="1">
        <f>AVERAGE(RealPrice!C539:C550)</f>
        <v>3.7954865094589223E-2</v>
      </c>
      <c r="D551" s="1">
        <f>AVERAGE(RealPrice!D539:D550)</f>
        <v>4.1601368803501938E-2</v>
      </c>
      <c r="E551" s="1">
        <f>AVERAGE(RealPrice!E539:E550)</f>
        <v>2.9535490672033569E-2</v>
      </c>
      <c r="F551" s="1">
        <f>AVERAGE(RealPrice!F539:F550)</f>
        <v>5.4755423184035867E-2</v>
      </c>
      <c r="G551" s="1">
        <f>AVERAGE(RealPrice!G539:G550)</f>
        <v>0</v>
      </c>
      <c r="H551" s="1">
        <f>AVERAGE(RealPrice!H539:H550)</f>
        <v>4.1601368803501938E-2</v>
      </c>
      <c r="I551" s="1"/>
      <c r="J551" s="1"/>
      <c r="K551" s="1"/>
      <c r="L551" s="1"/>
      <c r="M551" s="1"/>
      <c r="N551" s="1"/>
      <c r="O551" s="1"/>
      <c r="P551" s="1"/>
    </row>
    <row r="552" spans="1:16" x14ac:dyDescent="0.2">
      <c r="A552">
        <f t="shared" si="12"/>
        <v>2035</v>
      </c>
      <c r="B552">
        <f t="shared" si="13"/>
        <v>11</v>
      </c>
      <c r="C552" s="1">
        <f>AVERAGE(RealPrice!C540:C551)</f>
        <v>3.7880986550325013E-2</v>
      </c>
      <c r="D552" s="1">
        <f>AVERAGE(RealPrice!D540:D551)</f>
        <v>4.1534753627908962E-2</v>
      </c>
      <c r="E552" s="1">
        <f>AVERAGE(RealPrice!E540:E551)</f>
        <v>2.9475285774877496E-2</v>
      </c>
      <c r="F552" s="1">
        <f>AVERAGE(RealPrice!F540:F551)</f>
        <v>5.4658462484645211E-2</v>
      </c>
      <c r="G552" s="1">
        <f>AVERAGE(RealPrice!G540:G551)</f>
        <v>0</v>
      </c>
      <c r="H552" s="1">
        <f>AVERAGE(RealPrice!H540:H551)</f>
        <v>4.1534753627908962E-2</v>
      </c>
      <c r="I552" s="1"/>
      <c r="J552" s="1"/>
      <c r="K552" s="1"/>
      <c r="L552" s="1"/>
      <c r="M552" s="1"/>
      <c r="N552" s="1"/>
      <c r="O552" s="1"/>
      <c r="P552" s="1"/>
    </row>
    <row r="553" spans="1:16" x14ac:dyDescent="0.2">
      <c r="A553">
        <f t="shared" si="12"/>
        <v>2035</v>
      </c>
      <c r="B553">
        <f t="shared" si="13"/>
        <v>12</v>
      </c>
      <c r="C553" s="1">
        <f>AVERAGE(RealPrice!C541:C552)</f>
        <v>3.7806137680267561E-2</v>
      </c>
      <c r="D553" s="1">
        <f>AVERAGE(RealPrice!D541:D552)</f>
        <v>4.1467213840082666E-2</v>
      </c>
      <c r="E553" s="1">
        <f>AVERAGE(RealPrice!E541:E552)</f>
        <v>2.9416846452883252E-2</v>
      </c>
      <c r="F553" s="1">
        <f>AVERAGE(RealPrice!F541:F552)</f>
        <v>5.4559513677895903E-2</v>
      </c>
      <c r="G553" s="1">
        <f>AVERAGE(RealPrice!G541:G552)</f>
        <v>0</v>
      </c>
      <c r="H553" s="1">
        <f>AVERAGE(RealPrice!H541:H552)</f>
        <v>4.1467213840082666E-2</v>
      </c>
      <c r="I553" s="1"/>
      <c r="J553" s="1"/>
      <c r="K553" s="1"/>
      <c r="L553" s="1"/>
      <c r="M553" s="1"/>
      <c r="N553" s="1"/>
      <c r="O553" s="1"/>
      <c r="P553" s="1"/>
    </row>
    <row r="554" spans="1:16" x14ac:dyDescent="0.2">
      <c r="A554">
        <f t="shared" si="12"/>
        <v>2036</v>
      </c>
      <c r="B554">
        <f t="shared" si="13"/>
        <v>1</v>
      </c>
      <c r="C554" s="1">
        <f>AVERAGE(RealPrice!C542:C553)</f>
        <v>3.773124502259409E-2</v>
      </c>
      <c r="D554" s="1">
        <f>AVERAGE(RealPrice!D542:D553)</f>
        <v>4.1399735090952204E-2</v>
      </c>
      <c r="E554" s="1">
        <f>AVERAGE(RealPrice!E542:E553)</f>
        <v>2.935807475693733E-2</v>
      </c>
      <c r="F554" s="1">
        <f>AVERAGE(RealPrice!F542:F553)</f>
        <v>5.4460141539811498E-2</v>
      </c>
      <c r="G554" s="1">
        <f>AVERAGE(RealPrice!G542:G553)</f>
        <v>0</v>
      </c>
      <c r="H554" s="1">
        <f>AVERAGE(RealPrice!H542:H553)</f>
        <v>4.1399735090952204E-2</v>
      </c>
      <c r="I554" s="1"/>
      <c r="J554" s="1"/>
      <c r="K554" s="1"/>
      <c r="L554" s="1"/>
      <c r="M554" s="1"/>
      <c r="N554" s="1"/>
      <c r="O554" s="1"/>
      <c r="P554" s="1"/>
    </row>
    <row r="555" spans="1:16" x14ac:dyDescent="0.2">
      <c r="A555">
        <f t="shared" si="12"/>
        <v>2036</v>
      </c>
      <c r="B555">
        <f t="shared" si="13"/>
        <v>2</v>
      </c>
      <c r="C555" s="1">
        <f>AVERAGE(RealPrice!C543:C554)</f>
        <v>3.7657550307000486E-2</v>
      </c>
      <c r="D555" s="1">
        <f>AVERAGE(RealPrice!D543:D554)</f>
        <v>4.1332876481193069E-2</v>
      </c>
      <c r="E555" s="1">
        <f>AVERAGE(RealPrice!E543:E554)</f>
        <v>2.9299802607710753E-2</v>
      </c>
      <c r="F555" s="1">
        <f>AVERAGE(RealPrice!F543:F554)</f>
        <v>5.4362842651555832E-2</v>
      </c>
      <c r="G555" s="1">
        <f>AVERAGE(RealPrice!G543:G554)</f>
        <v>0</v>
      </c>
      <c r="H555" s="1">
        <f>AVERAGE(RealPrice!H543:H554)</f>
        <v>4.1332876481193069E-2</v>
      </c>
      <c r="I555" s="1"/>
      <c r="J555" s="1"/>
      <c r="K555" s="1"/>
      <c r="L555" s="1"/>
      <c r="M555" s="1"/>
      <c r="N555" s="1"/>
      <c r="O555" s="1"/>
      <c r="P555" s="1"/>
    </row>
    <row r="556" spans="1:16" x14ac:dyDescent="0.2">
      <c r="A556">
        <f t="shared" si="12"/>
        <v>2036</v>
      </c>
      <c r="B556">
        <f t="shared" si="13"/>
        <v>3</v>
      </c>
      <c r="C556" s="1">
        <f>AVERAGE(RealPrice!C544:C555)</f>
        <v>3.7582021564421197E-2</v>
      </c>
      <c r="D556" s="1">
        <f>AVERAGE(RealPrice!D544:D555)</f>
        <v>4.1264545656073466E-2</v>
      </c>
      <c r="E556" s="1">
        <f>AVERAGE(RealPrice!E544:E555)</f>
        <v>2.9242020871206406E-2</v>
      </c>
      <c r="F556" s="1">
        <f>AVERAGE(RealPrice!F544:F555)</f>
        <v>5.4264328779870669E-2</v>
      </c>
      <c r="G556" s="1">
        <f>AVERAGE(RealPrice!G544:G555)</f>
        <v>0</v>
      </c>
      <c r="H556" s="1">
        <f>AVERAGE(RealPrice!H544:H555)</f>
        <v>4.1264545656073466E-2</v>
      </c>
      <c r="I556" s="1"/>
      <c r="J556" s="1"/>
      <c r="K556" s="1"/>
      <c r="L556" s="1"/>
      <c r="M556" s="1"/>
      <c r="N556" s="1"/>
      <c r="O556" s="1"/>
      <c r="P556" s="1"/>
    </row>
    <row r="557" spans="1:16" x14ac:dyDescent="0.2">
      <c r="A557">
        <f t="shared" si="12"/>
        <v>2036</v>
      </c>
      <c r="B557">
        <f t="shared" si="13"/>
        <v>4</v>
      </c>
      <c r="C557" s="1">
        <f>AVERAGE(RealPrice!C545:C556)</f>
        <v>3.750700222493316E-2</v>
      </c>
      <c r="D557" s="1">
        <f>AVERAGE(RealPrice!D545:D556)</f>
        <v>4.1196514534530902E-2</v>
      </c>
      <c r="E557" s="1">
        <f>AVERAGE(RealPrice!E545:E556)</f>
        <v>2.918430975900695E-2</v>
      </c>
      <c r="F557" s="1">
        <f>AVERAGE(RealPrice!F545:F556)</f>
        <v>5.4165252947322468E-2</v>
      </c>
      <c r="G557" s="1">
        <f>AVERAGE(RealPrice!G545:G556)</f>
        <v>0</v>
      </c>
      <c r="H557" s="1">
        <f>AVERAGE(RealPrice!H545:H556)</f>
        <v>4.1196514534530902E-2</v>
      </c>
      <c r="I557" s="1"/>
      <c r="J557" s="1"/>
      <c r="K557" s="1"/>
      <c r="L557" s="1"/>
      <c r="M557" s="1"/>
      <c r="N557" s="1"/>
      <c r="O557" s="1"/>
      <c r="P557" s="1"/>
    </row>
    <row r="558" spans="1:16" x14ac:dyDescent="0.2">
      <c r="A558">
        <f t="shared" si="12"/>
        <v>2036</v>
      </c>
      <c r="B558">
        <f t="shared" si="13"/>
        <v>5</v>
      </c>
      <c r="C558" s="1">
        <f>AVERAGE(RealPrice!C546:C557)</f>
        <v>3.7432452739260193E-2</v>
      </c>
      <c r="D558" s="1">
        <f>AVERAGE(RealPrice!D546:D557)</f>
        <v>4.112882205211222E-2</v>
      </c>
      <c r="E558" s="1">
        <f>AVERAGE(RealPrice!E546:E557)</f>
        <v>2.9125281470545928E-2</v>
      </c>
      <c r="F558" s="1">
        <f>AVERAGE(RealPrice!F546:F557)</f>
        <v>5.4066238098293383E-2</v>
      </c>
      <c r="G558" s="1">
        <f>AVERAGE(RealPrice!G546:G557)</f>
        <v>0</v>
      </c>
      <c r="H558" s="1">
        <f>AVERAGE(RealPrice!H546:H557)</f>
        <v>4.112882205211222E-2</v>
      </c>
      <c r="I558" s="1"/>
      <c r="J558" s="1"/>
      <c r="K558" s="1"/>
      <c r="L558" s="1"/>
      <c r="M558" s="1"/>
      <c r="N558" s="1"/>
      <c r="O558" s="1"/>
      <c r="P558" s="1"/>
    </row>
    <row r="559" spans="1:16" x14ac:dyDescent="0.2">
      <c r="A559">
        <f t="shared" si="12"/>
        <v>2036</v>
      </c>
      <c r="B559">
        <f t="shared" si="13"/>
        <v>6</v>
      </c>
      <c r="C559" s="1">
        <f>AVERAGE(RealPrice!C547:C558)</f>
        <v>3.7358127109903147E-2</v>
      </c>
      <c r="D559" s="1">
        <f>AVERAGE(RealPrice!D547:D558)</f>
        <v>4.1061383777287692E-2</v>
      </c>
      <c r="E559" s="1">
        <f>AVERAGE(RealPrice!E547:E558)</f>
        <v>2.9066841180916264E-2</v>
      </c>
      <c r="F559" s="1">
        <f>AVERAGE(RealPrice!F547:F558)</f>
        <v>5.3968369788655157E-2</v>
      </c>
      <c r="G559" s="1">
        <f>AVERAGE(RealPrice!G547:G558)</f>
        <v>0</v>
      </c>
      <c r="H559" s="1">
        <f>AVERAGE(RealPrice!H547:H558)</f>
        <v>4.1061383777287692E-2</v>
      </c>
      <c r="I559" s="1"/>
      <c r="J559" s="1"/>
      <c r="K559" s="1"/>
      <c r="L559" s="1"/>
      <c r="M559" s="1"/>
      <c r="N559" s="1"/>
      <c r="O559" s="1"/>
      <c r="P559" s="1"/>
    </row>
    <row r="560" spans="1:16" x14ac:dyDescent="0.2">
      <c r="A560">
        <f t="shared" si="12"/>
        <v>2036</v>
      </c>
      <c r="B560">
        <f t="shared" si="13"/>
        <v>7</v>
      </c>
      <c r="C560" s="1">
        <f>AVERAGE(RealPrice!C548:C559)</f>
        <v>3.7285544381560745E-2</v>
      </c>
      <c r="D560" s="1">
        <f>AVERAGE(RealPrice!D548:D559)</f>
        <v>4.0995247924432238E-2</v>
      </c>
      <c r="E560" s="1">
        <f>AVERAGE(RealPrice!E548:E559)</f>
        <v>2.900793668412811E-2</v>
      </c>
      <c r="F560" s="1">
        <f>AVERAGE(RealPrice!F548:F559)</f>
        <v>5.3872403343847707E-2</v>
      </c>
      <c r="G560" s="1">
        <f>AVERAGE(RealPrice!G548:G559)</f>
        <v>0</v>
      </c>
      <c r="H560" s="1">
        <f>AVERAGE(RealPrice!H548:H559)</f>
        <v>4.0995247924432238E-2</v>
      </c>
      <c r="I560" s="1"/>
      <c r="J560" s="1"/>
      <c r="K560" s="1"/>
      <c r="L560" s="1"/>
      <c r="M560" s="1"/>
      <c r="N560" s="1"/>
      <c r="O560" s="1"/>
      <c r="P560" s="1"/>
    </row>
    <row r="561" spans="1:16" x14ac:dyDescent="0.2">
      <c r="A561">
        <f t="shared" si="12"/>
        <v>2036</v>
      </c>
      <c r="B561">
        <f t="shared" si="13"/>
        <v>8</v>
      </c>
      <c r="C561" s="1">
        <f>AVERAGE(RealPrice!C549:C560)</f>
        <v>3.7213297305079045E-2</v>
      </c>
      <c r="D561" s="1">
        <f>AVERAGE(RealPrice!D549:D560)</f>
        <v>4.0929849738339456E-2</v>
      </c>
      <c r="E561" s="1">
        <f>AVERAGE(RealPrice!E549:E560)</f>
        <v>2.8948122533647216E-2</v>
      </c>
      <c r="F561" s="1">
        <f>AVERAGE(RealPrice!F549:F560)</f>
        <v>5.3776756863745306E-2</v>
      </c>
      <c r="G561" s="1">
        <f>AVERAGE(RealPrice!G549:G560)</f>
        <v>0</v>
      </c>
      <c r="H561" s="1">
        <f>AVERAGE(RealPrice!H549:H560)</f>
        <v>4.0929849738339456E-2</v>
      </c>
      <c r="I561" s="1"/>
      <c r="J561" s="1"/>
      <c r="K561" s="1"/>
      <c r="L561" s="1"/>
      <c r="M561" s="1"/>
      <c r="N561" s="1"/>
      <c r="O561" s="1"/>
      <c r="P561" s="1"/>
    </row>
    <row r="562" spans="1:16" x14ac:dyDescent="0.2">
      <c r="A562">
        <f t="shared" si="12"/>
        <v>2036</v>
      </c>
      <c r="B562">
        <f t="shared" si="13"/>
        <v>9</v>
      </c>
      <c r="C562" s="1">
        <f>AVERAGE(RealPrice!C550:C561)</f>
        <v>3.7140866588602585E-2</v>
      </c>
      <c r="D562" s="1">
        <f>AVERAGE(RealPrice!D550:D561)</f>
        <v>4.0863957144510944E-2</v>
      </c>
      <c r="E562" s="1">
        <f>AVERAGE(RealPrice!E550:E561)</f>
        <v>2.8888007884283265E-2</v>
      </c>
      <c r="F562" s="1">
        <f>AVERAGE(RealPrice!F550:F561)</f>
        <v>5.3681152410153109E-2</v>
      </c>
      <c r="G562" s="1">
        <f>AVERAGE(RealPrice!G550:G561)</f>
        <v>0</v>
      </c>
      <c r="H562" s="1">
        <f>AVERAGE(RealPrice!H550:H561)</f>
        <v>4.0863957144510944E-2</v>
      </c>
      <c r="I562" s="1"/>
      <c r="J562" s="1"/>
      <c r="K562" s="1"/>
      <c r="L562" s="1"/>
      <c r="M562" s="1"/>
      <c r="N562" s="1"/>
      <c r="O562" s="1"/>
      <c r="P562" s="1"/>
    </row>
    <row r="563" spans="1:16" x14ac:dyDescent="0.2">
      <c r="A563">
        <f t="shared" si="12"/>
        <v>2036</v>
      </c>
      <c r="B563">
        <f t="shared" si="13"/>
        <v>10</v>
      </c>
      <c r="C563" s="1">
        <f>AVERAGE(RealPrice!C551:C562)</f>
        <v>3.7068607855455245E-2</v>
      </c>
      <c r="D563" s="1">
        <f>AVERAGE(RealPrice!D551:D562)</f>
        <v>4.0798374025459584E-2</v>
      </c>
      <c r="E563" s="1">
        <f>AVERAGE(RealPrice!E551:E562)</f>
        <v>2.8826860133271792E-2</v>
      </c>
      <c r="F563" s="1">
        <f>AVERAGE(RealPrice!F551:F562)</f>
        <v>5.3585232933597994E-2</v>
      </c>
      <c r="G563" s="1">
        <f>AVERAGE(RealPrice!G551:G562)</f>
        <v>0</v>
      </c>
      <c r="H563" s="1">
        <f>AVERAGE(RealPrice!H551:H562)</f>
        <v>4.0798374025459584E-2</v>
      </c>
      <c r="I563" s="1"/>
      <c r="J563" s="1"/>
      <c r="K563" s="1"/>
      <c r="L563" s="1"/>
      <c r="M563" s="1"/>
      <c r="N563" s="1"/>
      <c r="O563" s="1"/>
      <c r="P563" s="1"/>
    </row>
    <row r="564" spans="1:16" x14ac:dyDescent="0.2">
      <c r="A564">
        <f t="shared" si="12"/>
        <v>2036</v>
      </c>
      <c r="B564">
        <f t="shared" si="13"/>
        <v>11</v>
      </c>
      <c r="C564" s="1">
        <f>AVERAGE(RealPrice!C552:C563)</f>
        <v>3.6995268962383414E-2</v>
      </c>
      <c r="D564" s="1">
        <f>AVERAGE(RealPrice!D552:D563)</f>
        <v>4.0731741271371323E-2</v>
      </c>
      <c r="E564" s="1">
        <f>AVERAGE(RealPrice!E552:E563)</f>
        <v>2.8767160461874441E-2</v>
      </c>
      <c r="F564" s="1">
        <f>AVERAGE(RealPrice!F552:F563)</f>
        <v>5.3488638022219509E-2</v>
      </c>
      <c r="G564" s="1">
        <f>AVERAGE(RealPrice!G552:G563)</f>
        <v>0</v>
      </c>
      <c r="H564" s="1">
        <f>AVERAGE(RealPrice!H552:H563)</f>
        <v>4.0731741271371323E-2</v>
      </c>
      <c r="I564" s="1"/>
      <c r="J564" s="1"/>
      <c r="K564" s="1"/>
      <c r="L564" s="1"/>
      <c r="M564" s="1"/>
      <c r="N564" s="1"/>
      <c r="O564" s="1"/>
      <c r="P564" s="1"/>
    </row>
    <row r="565" spans="1:16" x14ac:dyDescent="0.2">
      <c r="A565">
        <f t="shared" si="12"/>
        <v>2036</v>
      </c>
      <c r="B565">
        <f t="shared" si="13"/>
        <v>12</v>
      </c>
      <c r="C565" s="1">
        <f>AVERAGE(RealPrice!C553:C564)</f>
        <v>3.6921008958700978E-2</v>
      </c>
      <c r="D565" s="1">
        <f>AVERAGE(RealPrice!D553:D564)</f>
        <v>4.0664230004749904E-2</v>
      </c>
      <c r="E565" s="1">
        <f>AVERAGE(RealPrice!E553:E564)</f>
        <v>2.8709243534863843E-2</v>
      </c>
      <c r="F565" s="1">
        <f>AVERAGE(RealPrice!F553:F564)</f>
        <v>5.3390123551791957E-2</v>
      </c>
      <c r="G565" s="1">
        <f>AVERAGE(RealPrice!G553:G564)</f>
        <v>0</v>
      </c>
      <c r="H565" s="1">
        <f>AVERAGE(RealPrice!H553:H564)</f>
        <v>4.0664230004749904E-2</v>
      </c>
      <c r="I565" s="1"/>
      <c r="J565" s="1"/>
      <c r="K565" s="1"/>
      <c r="L565" s="1"/>
      <c r="M565" s="1"/>
      <c r="N565" s="1"/>
      <c r="O565" s="1"/>
      <c r="P565" s="1"/>
    </row>
    <row r="566" spans="1:16" x14ac:dyDescent="0.2">
      <c r="A566">
        <f t="shared" si="12"/>
        <v>2037</v>
      </c>
      <c r="B566">
        <f t="shared" si="13"/>
        <v>1</v>
      </c>
      <c r="C566" s="1">
        <f>AVERAGE(RealPrice!C554:C565)</f>
        <v>3.684670214690116E-2</v>
      </c>
      <c r="D566" s="1">
        <f>AVERAGE(RealPrice!D554:D565)</f>
        <v>4.0596775960461476E-2</v>
      </c>
      <c r="E566" s="1">
        <f>AVERAGE(RealPrice!E554:E565)</f>
        <v>2.8650994656287589E-2</v>
      </c>
      <c r="F566" s="1">
        <f>AVERAGE(RealPrice!F554:F565)</f>
        <v>5.3291182627071977E-2</v>
      </c>
      <c r="G566" s="1">
        <f>AVERAGE(RealPrice!G554:G565)</f>
        <v>0</v>
      </c>
      <c r="H566" s="1">
        <f>AVERAGE(RealPrice!H554:H565)</f>
        <v>4.0596775960461476E-2</v>
      </c>
      <c r="I566" s="1"/>
      <c r="J566" s="1"/>
      <c r="K566" s="1"/>
      <c r="L566" s="1"/>
      <c r="M566" s="1"/>
      <c r="N566" s="1"/>
      <c r="O566" s="1"/>
      <c r="P566" s="1"/>
    </row>
    <row r="567" spans="1:16" x14ac:dyDescent="0.2">
      <c r="A567">
        <f t="shared" si="12"/>
        <v>2037</v>
      </c>
      <c r="B567">
        <f t="shared" si="13"/>
        <v>2</v>
      </c>
      <c r="C567" s="1">
        <f>AVERAGE(RealPrice!C555:C566)</f>
        <v>3.6773521780464509E-2</v>
      </c>
      <c r="D567" s="1">
        <f>AVERAGE(RealPrice!D555:D566)</f>
        <v>4.052987295740345E-2</v>
      </c>
      <c r="E567" s="1">
        <f>AVERAGE(RealPrice!E555:E566)</f>
        <v>2.8593193147400525E-2</v>
      </c>
      <c r="F567" s="1">
        <f>AVERAGE(RealPrice!F555:F566)</f>
        <v>5.3194215881395689E-2</v>
      </c>
      <c r="G567" s="1">
        <f>AVERAGE(RealPrice!G555:G566)</f>
        <v>0</v>
      </c>
      <c r="H567" s="1">
        <f>AVERAGE(RealPrice!H555:H566)</f>
        <v>4.052987295740345E-2</v>
      </c>
      <c r="I567" s="1"/>
      <c r="J567" s="1"/>
      <c r="K567" s="1"/>
      <c r="L567" s="1"/>
      <c r="M567" s="1"/>
      <c r="N567" s="1"/>
      <c r="O567" s="1"/>
      <c r="P567" s="1"/>
    </row>
    <row r="568" spans="1:16" x14ac:dyDescent="0.2">
      <c r="A568">
        <f t="shared" si="12"/>
        <v>2037</v>
      </c>
      <c r="B568">
        <f t="shared" si="13"/>
        <v>3</v>
      </c>
      <c r="C568" s="1">
        <f>AVERAGE(RealPrice!C556:C567)</f>
        <v>3.6698636584853436E-2</v>
      </c>
      <c r="D568" s="1">
        <f>AVERAGE(RealPrice!D556:D567)</f>
        <v>4.0461625150032751E-2</v>
      </c>
      <c r="E568" s="1">
        <f>AVERAGE(RealPrice!E556:E567)</f>
        <v>2.8535964669054462E-2</v>
      </c>
      <c r="F568" s="1">
        <f>AVERAGE(RealPrice!F556:F567)</f>
        <v>5.3096204771029214E-2</v>
      </c>
      <c r="G568" s="1">
        <f>AVERAGE(RealPrice!G556:G567)</f>
        <v>0</v>
      </c>
      <c r="H568" s="1">
        <f>AVERAGE(RealPrice!H556:H567)</f>
        <v>4.0461625150032751E-2</v>
      </c>
      <c r="I568" s="1"/>
      <c r="J568" s="1"/>
      <c r="K568" s="1"/>
      <c r="L568" s="1"/>
      <c r="M568" s="1"/>
      <c r="N568" s="1"/>
      <c r="O568" s="1"/>
      <c r="P568" s="1"/>
    </row>
    <row r="569" spans="1:16" x14ac:dyDescent="0.2">
      <c r="A569">
        <f t="shared" si="12"/>
        <v>2037</v>
      </c>
      <c r="B569">
        <f t="shared" si="13"/>
        <v>4</v>
      </c>
      <c r="C569" s="1">
        <f>AVERAGE(RealPrice!C557:C568)</f>
        <v>3.6624376569727557E-2</v>
      </c>
      <c r="D569" s="1">
        <f>AVERAGE(RealPrice!D557:D568)</f>
        <v>4.0393809378748979E-2</v>
      </c>
      <c r="E569" s="1">
        <f>AVERAGE(RealPrice!E557:E568)</f>
        <v>2.8478895989979377E-2</v>
      </c>
      <c r="F569" s="1">
        <f>AVERAGE(RealPrice!F557:F568)</f>
        <v>5.2997808452636276E-2</v>
      </c>
      <c r="G569" s="1">
        <f>AVERAGE(RealPrice!G557:G568)</f>
        <v>0</v>
      </c>
      <c r="H569" s="1">
        <f>AVERAGE(RealPrice!H557:H568)</f>
        <v>4.0393809378748979E-2</v>
      </c>
      <c r="I569" s="1"/>
      <c r="J569" s="1"/>
      <c r="K569" s="1"/>
      <c r="L569" s="1"/>
      <c r="M569" s="1"/>
      <c r="N569" s="1"/>
      <c r="O569" s="1"/>
      <c r="P569" s="1"/>
    </row>
    <row r="570" spans="1:16" x14ac:dyDescent="0.2">
      <c r="A570">
        <f t="shared" si="12"/>
        <v>2037</v>
      </c>
      <c r="B570">
        <f t="shared" si="13"/>
        <v>5</v>
      </c>
      <c r="C570" s="1">
        <f>AVERAGE(RealPrice!C558:C569)</f>
        <v>3.6550501125643141E-2</v>
      </c>
      <c r="D570" s="1">
        <f>AVERAGE(RealPrice!D558:D569)</f>
        <v>4.0326241913867578E-2</v>
      </c>
      <c r="E570" s="1">
        <f>AVERAGE(RealPrice!E558:E569)</f>
        <v>2.8420462831420981E-2</v>
      </c>
      <c r="F570" s="1">
        <f>AVERAGE(RealPrice!F558:F569)</f>
        <v>5.289935530701928E-2</v>
      </c>
      <c r="G570" s="1">
        <f>AVERAGE(RealPrice!G558:G569)</f>
        <v>0</v>
      </c>
      <c r="H570" s="1">
        <f>AVERAGE(RealPrice!H558:H569)</f>
        <v>4.0326241913867578E-2</v>
      </c>
      <c r="I570" s="1"/>
      <c r="J570" s="1"/>
      <c r="K570" s="1"/>
      <c r="L570" s="1"/>
      <c r="M570" s="1"/>
      <c r="N570" s="1"/>
      <c r="O570" s="1"/>
      <c r="P570" s="1"/>
    </row>
    <row r="571" spans="1:16" x14ac:dyDescent="0.2">
      <c r="A571">
        <f t="shared" si="12"/>
        <v>2037</v>
      </c>
      <c r="B571">
        <f t="shared" si="13"/>
        <v>6</v>
      </c>
      <c r="C571" s="1">
        <f>AVERAGE(RealPrice!C559:C570)</f>
        <v>3.6476798399699445E-2</v>
      </c>
      <c r="D571" s="1">
        <f>AVERAGE(RealPrice!D559:D570)</f>
        <v>4.0258873765633876E-2</v>
      </c>
      <c r="E571" s="1">
        <f>AVERAGE(RealPrice!E559:E570)</f>
        <v>2.8362574219303858E-2</v>
      </c>
      <c r="F571" s="1">
        <f>AVERAGE(RealPrice!F559:F570)</f>
        <v>5.2801971190502874E-2</v>
      </c>
      <c r="G571" s="1">
        <f>AVERAGE(RealPrice!G559:G570)</f>
        <v>0</v>
      </c>
      <c r="H571" s="1">
        <f>AVERAGE(RealPrice!H559:H570)</f>
        <v>4.0258873765633876E-2</v>
      </c>
      <c r="I571" s="1"/>
      <c r="J571" s="1"/>
      <c r="K571" s="1"/>
      <c r="L571" s="1"/>
      <c r="M571" s="1"/>
      <c r="N571" s="1"/>
      <c r="O571" s="1"/>
      <c r="P571" s="1"/>
    </row>
    <row r="572" spans="1:16" x14ac:dyDescent="0.2">
      <c r="A572">
        <f t="shared" si="12"/>
        <v>2037</v>
      </c>
      <c r="B572">
        <f t="shared" si="13"/>
        <v>7</v>
      </c>
      <c r="C572" s="1">
        <f>AVERAGE(RealPrice!C560:C571)</f>
        <v>3.6404821223793869E-2</v>
      </c>
      <c r="D572" s="1">
        <f>AVERAGE(RealPrice!D560:D571)</f>
        <v>4.0192803539398747E-2</v>
      </c>
      <c r="E572" s="1">
        <f>AVERAGE(RealPrice!E560:E571)</f>
        <v>2.830422363598822E-2</v>
      </c>
      <c r="F572" s="1">
        <f>AVERAGE(RealPrice!F560:F571)</f>
        <v>5.2706475466078102E-2</v>
      </c>
      <c r="G572" s="1">
        <f>AVERAGE(RealPrice!G560:G571)</f>
        <v>0</v>
      </c>
      <c r="H572" s="1">
        <f>AVERAGE(RealPrice!H560:H571)</f>
        <v>4.0192803539398747E-2</v>
      </c>
      <c r="I572" s="1"/>
      <c r="J572" s="1"/>
      <c r="K572" s="1"/>
      <c r="L572" s="1"/>
      <c r="M572" s="1"/>
      <c r="N572" s="1"/>
      <c r="O572" s="1"/>
      <c r="P572" s="1"/>
    </row>
    <row r="573" spans="1:16" x14ac:dyDescent="0.2">
      <c r="A573">
        <f t="shared" si="12"/>
        <v>2037</v>
      </c>
      <c r="B573">
        <f t="shared" si="13"/>
        <v>8</v>
      </c>
      <c r="C573" s="1">
        <f>AVERAGE(RealPrice!C561:C572)</f>
        <v>3.6333209082712502E-2</v>
      </c>
      <c r="D573" s="1">
        <f>AVERAGE(RealPrice!D561:D572)</f>
        <v>4.0127505641954615E-2</v>
      </c>
      <c r="E573" s="1">
        <f>AVERAGE(RealPrice!E561:E572)</f>
        <v>2.8244997876914275E-2</v>
      </c>
      <c r="F573" s="1">
        <f>AVERAGE(RealPrice!F561:F572)</f>
        <v>5.2611344766237779E-2</v>
      </c>
      <c r="G573" s="1">
        <f>AVERAGE(RealPrice!G561:G572)</f>
        <v>0</v>
      </c>
      <c r="H573" s="1">
        <f>AVERAGE(RealPrice!H561:H572)</f>
        <v>4.0127505641954615E-2</v>
      </c>
      <c r="I573" s="1"/>
      <c r="J573" s="1"/>
      <c r="K573" s="1"/>
      <c r="L573" s="1"/>
      <c r="M573" s="1"/>
      <c r="N573" s="1"/>
      <c r="O573" s="1"/>
      <c r="P573" s="1"/>
    </row>
    <row r="574" spans="1:16" x14ac:dyDescent="0.2">
      <c r="A574">
        <f t="shared" si="12"/>
        <v>2037</v>
      </c>
      <c r="B574">
        <f t="shared" si="13"/>
        <v>9</v>
      </c>
      <c r="C574" s="1">
        <f>AVERAGE(RealPrice!C562:C573)</f>
        <v>3.6261413400781504E-2</v>
      </c>
      <c r="D574" s="1">
        <f>AVERAGE(RealPrice!D562:D573)</f>
        <v>4.0061712314121707E-2</v>
      </c>
      <c r="E574" s="1">
        <f>AVERAGE(RealPrice!E562:E573)</f>
        <v>2.8185473371926117E-2</v>
      </c>
      <c r="F574" s="1">
        <f>AVERAGE(RealPrice!F562:F573)</f>
        <v>5.2516253588560928E-2</v>
      </c>
      <c r="G574" s="1">
        <f>AVERAGE(RealPrice!G562:G573)</f>
        <v>0</v>
      </c>
      <c r="H574" s="1">
        <f>AVERAGE(RealPrice!H562:H573)</f>
        <v>4.0061712314121707E-2</v>
      </c>
      <c r="I574" s="1"/>
      <c r="J574" s="1"/>
      <c r="K574" s="1"/>
      <c r="L574" s="1"/>
      <c r="M574" s="1"/>
      <c r="N574" s="1"/>
      <c r="O574" s="1"/>
      <c r="P574" s="1"/>
    </row>
    <row r="575" spans="1:16" x14ac:dyDescent="0.2">
      <c r="A575">
        <f t="shared" si="12"/>
        <v>2037</v>
      </c>
      <c r="B575">
        <f t="shared" si="13"/>
        <v>10</v>
      </c>
      <c r="C575" s="1">
        <f>AVERAGE(RealPrice!C563:C574)</f>
        <v>3.6189765663139126E-2</v>
      </c>
      <c r="D575" s="1">
        <f>AVERAGE(RealPrice!D563:D574)</f>
        <v>3.9996203004220576E-2</v>
      </c>
      <c r="E575" s="1">
        <f>AVERAGE(RealPrice!E563:E574)</f>
        <v>2.8124907386474943E-2</v>
      </c>
      <c r="F575" s="1">
        <f>AVERAGE(RealPrice!F563:F574)</f>
        <v>5.2420816218258968E-2</v>
      </c>
      <c r="G575" s="1">
        <f>AVERAGE(RealPrice!G563:G574)</f>
        <v>0</v>
      </c>
      <c r="H575" s="1">
        <f>AVERAGE(RealPrice!H563:H574)</f>
        <v>3.9996203004220576E-2</v>
      </c>
      <c r="I575" s="1"/>
      <c r="J575" s="1"/>
      <c r="K575" s="1"/>
      <c r="L575" s="1"/>
      <c r="M575" s="1"/>
      <c r="N575" s="1"/>
      <c r="O575" s="1"/>
      <c r="P575" s="1"/>
    </row>
    <row r="576" spans="1:16" x14ac:dyDescent="0.2">
      <c r="A576">
        <f t="shared" si="12"/>
        <v>2037</v>
      </c>
      <c r="B576">
        <f t="shared" si="13"/>
        <v>11</v>
      </c>
      <c r="C576" s="1">
        <f>AVERAGE(RealPrice!C564:C575)</f>
        <v>3.6117013576981279E-2</v>
      </c>
      <c r="D576" s="1">
        <f>AVERAGE(RealPrice!D564:D575)</f>
        <v>3.992960830259154E-2</v>
      </c>
      <c r="E576" s="1">
        <f>AVERAGE(RealPrice!E564:E575)</f>
        <v>2.8065749345240882E-2</v>
      </c>
      <c r="F576" s="1">
        <f>AVERAGE(RealPrice!F564:F575)</f>
        <v>5.2324658634268967E-2</v>
      </c>
      <c r="G576" s="1">
        <f>AVERAGE(RealPrice!G564:G575)</f>
        <v>0</v>
      </c>
      <c r="H576" s="1">
        <f>AVERAGE(RealPrice!H564:H575)</f>
        <v>3.992960830259154E-2</v>
      </c>
      <c r="I576" s="1"/>
      <c r="J576" s="1"/>
      <c r="K576" s="1"/>
      <c r="L576" s="1"/>
      <c r="M576" s="1"/>
      <c r="N576" s="1"/>
      <c r="O576" s="1"/>
      <c r="P576" s="1"/>
    </row>
    <row r="577" spans="1:16" x14ac:dyDescent="0.2">
      <c r="A577">
        <f t="shared" si="12"/>
        <v>2037</v>
      </c>
      <c r="B577">
        <f t="shared" si="13"/>
        <v>12</v>
      </c>
      <c r="C577" s="1">
        <f>AVERAGE(RealPrice!C565:C576)</f>
        <v>3.6043305511402689E-2</v>
      </c>
      <c r="D577" s="1">
        <f>AVERAGE(RealPrice!D565:D576)</f>
        <v>3.9862088774789799E-2</v>
      </c>
      <c r="E577" s="1">
        <f>AVERAGE(RealPrice!E565:E576)</f>
        <v>2.800832585764601E-2</v>
      </c>
      <c r="F577" s="1">
        <f>AVERAGE(RealPrice!F565:F576)</f>
        <v>5.222652870206735E-2</v>
      </c>
      <c r="G577" s="1">
        <f>AVERAGE(RealPrice!G565:G576)</f>
        <v>0</v>
      </c>
      <c r="H577" s="1">
        <f>AVERAGE(RealPrice!H565:H576)</f>
        <v>3.9862088774789799E-2</v>
      </c>
      <c r="I577" s="1"/>
      <c r="J577" s="1"/>
      <c r="K577" s="1"/>
      <c r="L577" s="1"/>
      <c r="M577" s="1"/>
      <c r="N577" s="1"/>
      <c r="O577" s="1"/>
      <c r="P577" s="1"/>
    </row>
    <row r="578" spans="1:16" x14ac:dyDescent="0.2">
      <c r="A578">
        <f t="shared" si="12"/>
        <v>2038</v>
      </c>
      <c r="B578">
        <f t="shared" si="13"/>
        <v>1</v>
      </c>
      <c r="C578" s="1">
        <f>AVERAGE(RealPrice!C566:C577)</f>
        <v>3.5969555834410312E-2</v>
      </c>
      <c r="D578" s="1">
        <f>AVERAGE(RealPrice!D566:D577)</f>
        <v>3.9794631752323666E-2</v>
      </c>
      <c r="E578" s="1">
        <f>AVERAGE(RealPrice!E566:E577)</f>
        <v>2.7950576959795238E-2</v>
      </c>
      <c r="F578" s="1">
        <f>AVERAGE(RealPrice!F566:F577)</f>
        <v>5.2127980978611266E-2</v>
      </c>
      <c r="G578" s="1">
        <f>AVERAGE(RealPrice!G566:G577)</f>
        <v>0</v>
      </c>
      <c r="H578" s="1">
        <f>AVERAGE(RealPrice!H566:H577)</f>
        <v>3.9794631752323666E-2</v>
      </c>
      <c r="I578" s="1"/>
      <c r="J578" s="1"/>
      <c r="K578" s="1"/>
      <c r="L578" s="1"/>
      <c r="M578" s="1"/>
      <c r="N578" s="1"/>
      <c r="O578" s="1"/>
      <c r="P578" s="1"/>
    </row>
    <row r="579" spans="1:16" x14ac:dyDescent="0.2">
      <c r="A579">
        <f t="shared" si="12"/>
        <v>2038</v>
      </c>
      <c r="B579">
        <f t="shared" si="13"/>
        <v>2</v>
      </c>
      <c r="C579" s="1">
        <f>AVERAGE(RealPrice!C567:C578)</f>
        <v>3.5896963669091307E-2</v>
      </c>
      <c r="D579" s="1">
        <f>AVERAGE(RealPrice!D567:D578)</f>
        <v>3.9727769634862617E-2</v>
      </c>
      <c r="E579" s="1">
        <f>AVERAGE(RealPrice!E567:E578)</f>
        <v>2.7893301960392775E-2</v>
      </c>
      <c r="F579" s="1">
        <f>AVERAGE(RealPrice!F567:F578)</f>
        <v>5.2031456858040892E-2</v>
      </c>
      <c r="G579" s="1">
        <f>AVERAGE(RealPrice!G567:G578)</f>
        <v>0</v>
      </c>
      <c r="H579" s="1">
        <f>AVERAGE(RealPrice!H567:H578)</f>
        <v>3.9727769634862617E-2</v>
      </c>
      <c r="I579" s="1"/>
      <c r="J579" s="1"/>
      <c r="K579" s="1"/>
      <c r="L579" s="1"/>
      <c r="M579" s="1"/>
      <c r="N579" s="1"/>
      <c r="O579" s="1"/>
      <c r="P579" s="1"/>
    </row>
    <row r="580" spans="1:16" x14ac:dyDescent="0.2">
      <c r="A580">
        <f t="shared" si="12"/>
        <v>2038</v>
      </c>
      <c r="B580">
        <f t="shared" si="13"/>
        <v>3</v>
      </c>
      <c r="C580" s="1">
        <f>AVERAGE(RealPrice!C568:C579)</f>
        <v>3.5822652549896125E-2</v>
      </c>
      <c r="D580" s="1">
        <f>AVERAGE(RealPrice!D568:D579)</f>
        <v>3.9659532640825043E-2</v>
      </c>
      <c r="E580" s="1">
        <f>AVERAGE(RealPrice!E568:E579)</f>
        <v>2.7836574101476941E-2</v>
      </c>
      <c r="F580" s="1">
        <f>AVERAGE(RealPrice!F568:F579)</f>
        <v>5.1933853193591069E-2</v>
      </c>
      <c r="G580" s="1">
        <f>AVERAGE(RealPrice!G568:G579)</f>
        <v>0</v>
      </c>
      <c r="H580" s="1">
        <f>AVERAGE(RealPrice!H568:H579)</f>
        <v>3.9659532640825043E-2</v>
      </c>
      <c r="I580" s="1"/>
      <c r="J580" s="1"/>
      <c r="K580" s="1"/>
      <c r="L580" s="1"/>
      <c r="M580" s="1"/>
      <c r="N580" s="1"/>
      <c r="O580" s="1"/>
      <c r="P580" s="1"/>
    </row>
    <row r="581" spans="1:16" x14ac:dyDescent="0.2">
      <c r="A581">
        <f t="shared" si="12"/>
        <v>2038</v>
      </c>
      <c r="B581">
        <f t="shared" si="13"/>
        <v>4</v>
      </c>
      <c r="C581" s="1">
        <f>AVERAGE(RealPrice!C569:C580)</f>
        <v>3.5748917998085883E-2</v>
      </c>
      <c r="D581" s="1">
        <f>AVERAGE(RealPrice!D569:D580)</f>
        <v>3.9591678910591475E-2</v>
      </c>
      <c r="E581" s="1">
        <f>AVERAGE(RealPrice!E569:E580)</f>
        <v>2.7779971904194779E-2</v>
      </c>
      <c r="F581" s="1">
        <f>AVERAGE(RealPrice!F569:F580)</f>
        <v>5.1835802276239774E-2</v>
      </c>
      <c r="G581" s="1">
        <f>AVERAGE(RealPrice!G569:G580)</f>
        <v>0</v>
      </c>
      <c r="H581" s="1">
        <f>AVERAGE(RealPrice!H569:H580)</f>
        <v>3.9591678910591475E-2</v>
      </c>
      <c r="I581" s="1"/>
      <c r="J581" s="1"/>
      <c r="K581" s="1"/>
      <c r="L581" s="1"/>
      <c r="M581" s="1"/>
      <c r="N581" s="1"/>
      <c r="O581" s="1"/>
      <c r="P581" s="1"/>
    </row>
    <row r="582" spans="1:16" x14ac:dyDescent="0.2">
      <c r="A582">
        <f t="shared" si="12"/>
        <v>2038</v>
      </c>
      <c r="B582">
        <f t="shared" si="13"/>
        <v>5</v>
      </c>
      <c r="C582" s="1">
        <f>AVERAGE(RealPrice!C570:C581)</f>
        <v>3.5675639013313186E-2</v>
      </c>
      <c r="D582" s="1">
        <f>AVERAGE(RealPrice!D570:D581)</f>
        <v>3.9524155491992494E-2</v>
      </c>
      <c r="E582" s="1">
        <f>AVERAGE(RealPrice!E570:E581)</f>
        <v>2.7722073105881862E-2</v>
      </c>
      <c r="F582" s="1">
        <f>AVERAGE(RealPrice!F570:F581)</f>
        <v>5.173780224786298E-2</v>
      </c>
      <c r="G582" s="1">
        <f>AVERAGE(RealPrice!G570:G581)</f>
        <v>0</v>
      </c>
      <c r="H582" s="1">
        <f>AVERAGE(RealPrice!H570:H581)</f>
        <v>3.9524155491992494E-2</v>
      </c>
      <c r="I582" s="1"/>
      <c r="J582" s="1"/>
      <c r="K582" s="1"/>
      <c r="L582" s="1"/>
      <c r="M582" s="1"/>
      <c r="N582" s="1"/>
      <c r="O582" s="1"/>
      <c r="P582" s="1"/>
    </row>
    <row r="583" spans="1:16" x14ac:dyDescent="0.2">
      <c r="A583">
        <f t="shared" si="12"/>
        <v>2038</v>
      </c>
      <c r="B583">
        <f t="shared" si="13"/>
        <v>6</v>
      </c>
      <c r="C583" s="1">
        <f>AVERAGE(RealPrice!C571:C582)</f>
        <v>3.5602581036486752E-2</v>
      </c>
      <c r="D583" s="1">
        <f>AVERAGE(RealPrice!D571:D582)</f>
        <v>3.9456886333569696E-2</v>
      </c>
      <c r="E583" s="1">
        <f>AVERAGE(RealPrice!E571:E582)</f>
        <v>2.7664751847510258E-2</v>
      </c>
      <c r="F583" s="1">
        <f>AVERAGE(RealPrice!F571:F582)</f>
        <v>5.1640938126243117E-2</v>
      </c>
      <c r="G583" s="1">
        <f>AVERAGE(RealPrice!G571:G582)</f>
        <v>0</v>
      </c>
      <c r="H583" s="1">
        <f>AVERAGE(RealPrice!H571:H582)</f>
        <v>3.9456886333569696E-2</v>
      </c>
      <c r="I583" s="1"/>
      <c r="J583" s="1"/>
      <c r="K583" s="1"/>
      <c r="L583" s="1"/>
      <c r="M583" s="1"/>
      <c r="N583" s="1"/>
      <c r="O583" s="1"/>
      <c r="P583" s="1"/>
    </row>
    <row r="584" spans="1:16" x14ac:dyDescent="0.2">
      <c r="A584">
        <f t="shared" si="12"/>
        <v>2038</v>
      </c>
      <c r="B584">
        <f t="shared" si="13"/>
        <v>7</v>
      </c>
      <c r="C584" s="1">
        <f>AVERAGE(RealPrice!C572:C583)</f>
        <v>3.5531279884373032E-2</v>
      </c>
      <c r="D584" s="1">
        <f>AVERAGE(RealPrice!D572:D583)</f>
        <v>3.9390964792718433E-2</v>
      </c>
      <c r="E584" s="1">
        <f>AVERAGE(RealPrice!E572:E583)</f>
        <v>2.7607009724387305E-2</v>
      </c>
      <c r="F584" s="1">
        <f>AVERAGE(RealPrice!F572:F583)</f>
        <v>5.154601959364255E-2</v>
      </c>
      <c r="G584" s="1">
        <f>AVERAGE(RealPrice!G572:G583)</f>
        <v>0</v>
      </c>
      <c r="H584" s="1">
        <f>AVERAGE(RealPrice!H572:H583)</f>
        <v>3.9390964792718433E-2</v>
      </c>
      <c r="I584" s="1"/>
      <c r="J584" s="1"/>
      <c r="K584" s="1"/>
      <c r="L584" s="1"/>
      <c r="M584" s="1"/>
      <c r="N584" s="1"/>
      <c r="O584" s="1"/>
      <c r="P584" s="1"/>
    </row>
    <row r="585" spans="1:16" x14ac:dyDescent="0.2">
      <c r="A585">
        <f t="shared" si="12"/>
        <v>2038</v>
      </c>
      <c r="B585">
        <f t="shared" si="13"/>
        <v>8</v>
      </c>
      <c r="C585" s="1">
        <f>AVERAGE(RealPrice!C573:C584)</f>
        <v>3.5460355426073613E-2</v>
      </c>
      <c r="D585" s="1">
        <f>AVERAGE(RealPrice!D573:D584)</f>
        <v>3.9325830462650285E-2</v>
      </c>
      <c r="E585" s="1">
        <f>AVERAGE(RealPrice!E573:E584)</f>
        <v>2.7548413703013631E-2</v>
      </c>
      <c r="F585" s="1">
        <f>AVERAGE(RealPrice!F573:F584)</f>
        <v>5.145148575247982E-2</v>
      </c>
      <c r="G585" s="1">
        <f>AVERAGE(RealPrice!G573:G584)</f>
        <v>0</v>
      </c>
      <c r="H585" s="1">
        <f>AVERAGE(RealPrice!H573:H584)</f>
        <v>3.9325830462650285E-2</v>
      </c>
      <c r="I585" s="1"/>
      <c r="J585" s="1"/>
      <c r="K585" s="1"/>
      <c r="L585" s="1"/>
      <c r="M585" s="1"/>
      <c r="N585" s="1"/>
      <c r="O585" s="1"/>
      <c r="P585" s="1"/>
    </row>
    <row r="586" spans="1:16" x14ac:dyDescent="0.2">
      <c r="A586">
        <f t="shared" si="12"/>
        <v>2038</v>
      </c>
      <c r="B586">
        <f t="shared" si="13"/>
        <v>9</v>
      </c>
      <c r="C586" s="1">
        <f>AVERAGE(RealPrice!C574:C585)</f>
        <v>3.5389302961550254E-2</v>
      </c>
      <c r="D586" s="1">
        <f>AVERAGE(RealPrice!D574:D585)</f>
        <v>3.9260261658521596E-2</v>
      </c>
      <c r="E586" s="1">
        <f>AVERAGE(RealPrice!E574:E585)</f>
        <v>2.7489565493218932E-2</v>
      </c>
      <c r="F586" s="1">
        <f>AVERAGE(RealPrice!F574:F585)</f>
        <v>5.1357069063847301E-2</v>
      </c>
      <c r="G586" s="1">
        <f>AVERAGE(RealPrice!G574:G585)</f>
        <v>0</v>
      </c>
      <c r="H586" s="1">
        <f>AVERAGE(RealPrice!H574:H585)</f>
        <v>3.9260261658521596E-2</v>
      </c>
      <c r="I586" s="1"/>
      <c r="J586" s="1"/>
      <c r="K586" s="1"/>
      <c r="L586" s="1"/>
      <c r="M586" s="1"/>
      <c r="N586" s="1"/>
      <c r="O586" s="1"/>
      <c r="P586" s="1"/>
    </row>
    <row r="587" spans="1:16" x14ac:dyDescent="0.2">
      <c r="A587">
        <f t="shared" si="12"/>
        <v>2038</v>
      </c>
      <c r="B587">
        <f t="shared" si="13"/>
        <v>10</v>
      </c>
      <c r="C587" s="1">
        <f>AVERAGE(RealPrice!C575:C586)</f>
        <v>3.5318445332477105E-2</v>
      </c>
      <c r="D587" s="1">
        <f>AVERAGE(RealPrice!D575:D586)</f>
        <v>3.9195029502609738E-2</v>
      </c>
      <c r="E587" s="1">
        <f>AVERAGE(RealPrice!E575:E586)</f>
        <v>2.7429727473461309E-2</v>
      </c>
      <c r="F587" s="1">
        <f>AVERAGE(RealPrice!F575:F586)</f>
        <v>5.1262379133946136E-2</v>
      </c>
      <c r="G587" s="1">
        <f>AVERAGE(RealPrice!G575:G586)</f>
        <v>0</v>
      </c>
      <c r="H587" s="1">
        <f>AVERAGE(RealPrice!H575:H586)</f>
        <v>3.9195029502609738E-2</v>
      </c>
      <c r="I587" s="1"/>
      <c r="J587" s="1"/>
      <c r="K587" s="1"/>
      <c r="L587" s="1"/>
      <c r="M587" s="1"/>
      <c r="N587" s="1"/>
      <c r="O587" s="1"/>
      <c r="P587" s="1"/>
    </row>
    <row r="588" spans="1:16" x14ac:dyDescent="0.2">
      <c r="A588">
        <f t="shared" si="12"/>
        <v>2038</v>
      </c>
      <c r="B588">
        <f t="shared" si="13"/>
        <v>11</v>
      </c>
      <c r="C588" s="1">
        <f>AVERAGE(RealPrice!C576:C587)</f>
        <v>3.5246548826854983E-2</v>
      </c>
      <c r="D588" s="1">
        <f>AVERAGE(RealPrice!D576:D587)</f>
        <v>3.9128775577274739E-2</v>
      </c>
      <c r="E588" s="1">
        <f>AVERAGE(RealPrice!E576:E587)</f>
        <v>2.7371322652962327E-2</v>
      </c>
      <c r="F588" s="1">
        <f>AVERAGE(RealPrice!F576:F587)</f>
        <v>5.1167051602024873E-2</v>
      </c>
      <c r="G588" s="1">
        <f>AVERAGE(RealPrice!G576:G587)</f>
        <v>0</v>
      </c>
      <c r="H588" s="1">
        <f>AVERAGE(RealPrice!H576:H587)</f>
        <v>3.9128775577274739E-2</v>
      </c>
      <c r="I588" s="1"/>
      <c r="J588" s="1"/>
      <c r="K588" s="1"/>
      <c r="L588" s="1"/>
      <c r="M588" s="1"/>
      <c r="N588" s="1"/>
      <c r="O588" s="1"/>
      <c r="P588" s="1"/>
    </row>
    <row r="589" spans="1:16" x14ac:dyDescent="0.2">
      <c r="A589">
        <f t="shared" si="12"/>
        <v>2038</v>
      </c>
      <c r="B589">
        <f t="shared" si="13"/>
        <v>12</v>
      </c>
      <c r="C589" s="1">
        <f>AVERAGE(RealPrice!C577:C588)</f>
        <v>3.5173760742726184E-2</v>
      </c>
      <c r="D589" s="1">
        <f>AVERAGE(RealPrice!D577:D588)</f>
        <v>3.9061660424645879E-2</v>
      </c>
      <c r="E589" s="1">
        <f>AVERAGE(RealPrice!E577:E588)</f>
        <v>2.7314670614766345E-2</v>
      </c>
      <c r="F589" s="1">
        <f>AVERAGE(RealPrice!F577:F588)</f>
        <v>5.1069846045512367E-2</v>
      </c>
      <c r="G589" s="1">
        <f>AVERAGE(RealPrice!G577:G588)</f>
        <v>0</v>
      </c>
      <c r="H589" s="1">
        <f>AVERAGE(RealPrice!H577:H588)</f>
        <v>3.9061660424645879E-2</v>
      </c>
      <c r="I589" s="1"/>
      <c r="J589" s="1"/>
      <c r="K589" s="1"/>
      <c r="L589" s="1"/>
      <c r="M589" s="1"/>
      <c r="N589" s="1"/>
      <c r="O589" s="1"/>
      <c r="P589" s="1"/>
    </row>
    <row r="590" spans="1:16" x14ac:dyDescent="0.2">
      <c r="A590">
        <f t="shared" si="12"/>
        <v>2039</v>
      </c>
      <c r="B590">
        <f t="shared" si="13"/>
        <v>1</v>
      </c>
      <c r="C590" s="1">
        <f>AVERAGE(RealPrice!C578:C589)</f>
        <v>3.5100957051351446E-2</v>
      </c>
      <c r="D590" s="1">
        <f>AVERAGE(RealPrice!D578:D589)</f>
        <v>3.8994635479429669E-2</v>
      </c>
      <c r="E590" s="1">
        <f>AVERAGE(RealPrice!E578:E589)</f>
        <v>2.7257716976747972E-2</v>
      </c>
      <c r="F590" s="1">
        <f>AVERAGE(RealPrice!F578:F589)</f>
        <v>5.09722637550604E-2</v>
      </c>
      <c r="G590" s="1">
        <f>AVERAGE(RealPrice!G578:G589)</f>
        <v>0</v>
      </c>
      <c r="H590" s="1">
        <f>AVERAGE(RealPrice!H578:H589)</f>
        <v>3.8994635479429669E-2</v>
      </c>
      <c r="I590" s="1"/>
      <c r="J590" s="1"/>
      <c r="K590" s="1"/>
      <c r="L590" s="1"/>
      <c r="M590" s="1"/>
      <c r="N590" s="1"/>
      <c r="O590" s="1"/>
      <c r="P590" s="1"/>
    </row>
    <row r="591" spans="1:16" x14ac:dyDescent="0.2">
      <c r="A591">
        <f t="shared" si="12"/>
        <v>2039</v>
      </c>
      <c r="B591">
        <f t="shared" si="13"/>
        <v>2</v>
      </c>
      <c r="C591" s="1">
        <f>AVERAGE(RealPrice!C579:C590)</f>
        <v>3.5029303048165573E-2</v>
      </c>
      <c r="D591" s="1">
        <f>AVERAGE(RealPrice!D579:D590)</f>
        <v>3.8928209280995295E-2</v>
      </c>
      <c r="E591" s="1">
        <f>AVERAGE(RealPrice!E579:E590)</f>
        <v>2.7201236128305412E-2</v>
      </c>
      <c r="F591" s="1">
        <f>AVERAGE(RealPrice!F579:F590)</f>
        <v>5.0876695324216091E-2</v>
      </c>
      <c r="G591" s="1">
        <f>AVERAGE(RealPrice!G579:G590)</f>
        <v>0</v>
      </c>
      <c r="H591" s="1">
        <f>AVERAGE(RealPrice!H579:H590)</f>
        <v>3.8928209280995295E-2</v>
      </c>
      <c r="I591" s="1"/>
      <c r="J591" s="1"/>
      <c r="K591" s="1"/>
      <c r="L591" s="1"/>
      <c r="M591" s="1"/>
      <c r="N591" s="1"/>
      <c r="O591" s="1"/>
      <c r="P591" s="1"/>
    </row>
    <row r="592" spans="1:16" x14ac:dyDescent="0.2">
      <c r="A592">
        <f t="shared" si="12"/>
        <v>2039</v>
      </c>
      <c r="B592">
        <f t="shared" si="13"/>
        <v>3</v>
      </c>
      <c r="C592" s="1">
        <f>AVERAGE(RealPrice!C580:C591)</f>
        <v>3.4955941146640239E-2</v>
      </c>
      <c r="D592" s="1">
        <f>AVERAGE(RealPrice!D580:D591)</f>
        <v>3.8860404587644171E-2</v>
      </c>
      <c r="E592" s="1">
        <f>AVERAGE(RealPrice!E580:E591)</f>
        <v>2.7145286567443083E-2</v>
      </c>
      <c r="F592" s="1">
        <f>AVERAGE(RealPrice!F580:F591)</f>
        <v>5.0780041888874673E-2</v>
      </c>
      <c r="G592" s="1">
        <f>AVERAGE(RealPrice!G580:G591)</f>
        <v>0</v>
      </c>
      <c r="H592" s="1">
        <f>AVERAGE(RealPrice!H580:H591)</f>
        <v>3.8860404587644171E-2</v>
      </c>
      <c r="I592" s="1"/>
      <c r="J592" s="1"/>
      <c r="K592" s="1"/>
      <c r="L592" s="1"/>
      <c r="M592" s="1"/>
      <c r="N592" s="1"/>
      <c r="O592" s="1"/>
      <c r="P592" s="1"/>
    </row>
    <row r="593" spans="1:16" x14ac:dyDescent="0.2">
      <c r="A593">
        <f t="shared" si="12"/>
        <v>2039</v>
      </c>
      <c r="B593">
        <f t="shared" si="13"/>
        <v>4</v>
      </c>
      <c r="C593" s="1">
        <f>AVERAGE(RealPrice!C581:C592)</f>
        <v>3.488313685416914E-2</v>
      </c>
      <c r="D593" s="1">
        <f>AVERAGE(RealPrice!D581:D592)</f>
        <v>3.8792967630816098E-2</v>
      </c>
      <c r="E593" s="1">
        <f>AVERAGE(RealPrice!E581:E592)</f>
        <v>2.7089452308675405E-2</v>
      </c>
      <c r="F593" s="1">
        <f>AVERAGE(RealPrice!F581:F592)</f>
        <v>5.0682928568572948E-2</v>
      </c>
      <c r="G593" s="1">
        <f>AVERAGE(RealPrice!G581:G592)</f>
        <v>0</v>
      </c>
      <c r="H593" s="1">
        <f>AVERAGE(RealPrice!H581:H592)</f>
        <v>3.8792967630816098E-2</v>
      </c>
      <c r="I593" s="1"/>
      <c r="J593" s="1"/>
      <c r="K593" s="1"/>
      <c r="L593" s="1"/>
      <c r="M593" s="1"/>
      <c r="N593" s="1"/>
      <c r="O593" s="1"/>
      <c r="P593" s="1"/>
    </row>
    <row r="594" spans="1:16" x14ac:dyDescent="0.2">
      <c r="A594">
        <f t="shared" ref="A594:A657" si="14">A582+1</f>
        <v>2039</v>
      </c>
      <c r="B594">
        <f t="shared" ref="B594:B657" si="15">B582</f>
        <v>5</v>
      </c>
      <c r="C594" s="1">
        <f>AVERAGE(RealPrice!C582:C593)</f>
        <v>3.4810744870118288E-2</v>
      </c>
      <c r="D594" s="1">
        <f>AVERAGE(RealPrice!D582:D593)</f>
        <v>3.8725816929153646E-2</v>
      </c>
      <c r="E594" s="1">
        <f>AVERAGE(RealPrice!E582:E593)</f>
        <v>2.7032310226534823E-2</v>
      </c>
      <c r="F594" s="1">
        <f>AVERAGE(RealPrice!F582:F593)</f>
        <v>5.0585810673051033E-2</v>
      </c>
      <c r="G594" s="1">
        <f>AVERAGE(RealPrice!G582:G593)</f>
        <v>0</v>
      </c>
      <c r="H594" s="1">
        <f>AVERAGE(RealPrice!H582:H593)</f>
        <v>3.8725816929153646E-2</v>
      </c>
      <c r="I594" s="1"/>
      <c r="J594" s="1"/>
      <c r="K594" s="1"/>
      <c r="L594" s="1"/>
      <c r="M594" s="1"/>
      <c r="N594" s="1"/>
      <c r="O594" s="1"/>
      <c r="P594" s="1"/>
    </row>
    <row r="595" spans="1:16" x14ac:dyDescent="0.2">
      <c r="A595">
        <f t="shared" si="14"/>
        <v>2039</v>
      </c>
      <c r="B595">
        <f t="shared" si="15"/>
        <v>6</v>
      </c>
      <c r="C595" s="1">
        <f>AVERAGE(RealPrice!C583:C594)</f>
        <v>3.4738534359890327E-2</v>
      </c>
      <c r="D595" s="1">
        <f>AVERAGE(RealPrice!D583:D594)</f>
        <v>3.8658877824862971E-2</v>
      </c>
      <c r="E595" s="1">
        <f>AVERAGE(RealPrice!E583:E594)</f>
        <v>2.6975710020929366E-2</v>
      </c>
      <c r="F595" s="1">
        <f>AVERAGE(RealPrice!F583:F594)</f>
        <v>5.0489764904459618E-2</v>
      </c>
      <c r="G595" s="1">
        <f>AVERAGE(RealPrice!G583:G594)</f>
        <v>0</v>
      </c>
      <c r="H595" s="1">
        <f>AVERAGE(RealPrice!H583:H594)</f>
        <v>3.8658877824862971E-2</v>
      </c>
      <c r="I595" s="1"/>
      <c r="J595" s="1"/>
      <c r="K595" s="1"/>
      <c r="L595" s="1"/>
      <c r="M595" s="1"/>
      <c r="N595" s="1"/>
      <c r="O595" s="1"/>
      <c r="P595" s="1"/>
    </row>
    <row r="596" spans="1:16" x14ac:dyDescent="0.2">
      <c r="A596">
        <f t="shared" si="14"/>
        <v>2039</v>
      </c>
      <c r="B596">
        <f t="shared" si="15"/>
        <v>7</v>
      </c>
      <c r="C596" s="1">
        <f>AVERAGE(RealPrice!C584:C595)</f>
        <v>3.4667983680557603E-2</v>
      </c>
      <c r="D596" s="1">
        <f>AVERAGE(RealPrice!D584:D595)</f>
        <v>3.8593193833001638E-2</v>
      </c>
      <c r="E596" s="1">
        <f>AVERAGE(RealPrice!E584:E595)</f>
        <v>2.6918633894309943E-2</v>
      </c>
      <c r="F596" s="1">
        <f>AVERAGE(RealPrice!F584:F595)</f>
        <v>5.0395536674266279E-2</v>
      </c>
      <c r="G596" s="1">
        <f>AVERAGE(RealPrice!G584:G595)</f>
        <v>0</v>
      </c>
      <c r="H596" s="1">
        <f>AVERAGE(RealPrice!H584:H595)</f>
        <v>3.8593193833001638E-2</v>
      </c>
      <c r="I596" s="1"/>
      <c r="J596" s="1"/>
      <c r="K596" s="1"/>
      <c r="L596" s="1"/>
      <c r="M596" s="1"/>
      <c r="N596" s="1"/>
      <c r="O596" s="1"/>
      <c r="P596" s="1"/>
    </row>
    <row r="597" spans="1:16" x14ac:dyDescent="0.2">
      <c r="A597">
        <f t="shared" si="14"/>
        <v>2039</v>
      </c>
      <c r="B597">
        <f t="shared" si="15"/>
        <v>8</v>
      </c>
      <c r="C597" s="1">
        <f>AVERAGE(RealPrice!C585:C596)</f>
        <v>3.459772228962079E-2</v>
      </c>
      <c r="D597" s="1">
        <f>AVERAGE(RealPrice!D585:D596)</f>
        <v>3.8528201329437545E-2</v>
      </c>
      <c r="E597" s="1">
        <f>AVERAGE(RealPrice!E585:E596)</f>
        <v>2.6860646661658088E-2</v>
      </c>
      <c r="F597" s="1">
        <f>AVERAGE(RealPrice!F585:F596)</f>
        <v>5.0301568650140079E-2</v>
      </c>
      <c r="G597" s="1">
        <f>AVERAGE(RealPrice!G585:G596)</f>
        <v>0</v>
      </c>
      <c r="H597" s="1">
        <f>AVERAGE(RealPrice!H585:H596)</f>
        <v>3.8528201329437545E-2</v>
      </c>
      <c r="I597" s="1"/>
      <c r="J597" s="1"/>
      <c r="K597" s="1"/>
      <c r="L597" s="1"/>
      <c r="M597" s="1"/>
      <c r="N597" s="1"/>
      <c r="O597" s="1"/>
      <c r="P597" s="1"/>
    </row>
    <row r="598" spans="1:16" x14ac:dyDescent="0.2">
      <c r="A598">
        <f t="shared" si="14"/>
        <v>2039</v>
      </c>
      <c r="B598">
        <f t="shared" si="15"/>
        <v>9</v>
      </c>
      <c r="C598" s="1">
        <f>AVERAGE(RealPrice!C586:C597)</f>
        <v>3.4527233056664351E-2</v>
      </c>
      <c r="D598" s="1">
        <f>AVERAGE(RealPrice!D586:D597)</f>
        <v>3.8462662351303044E-2</v>
      </c>
      <c r="E598" s="1">
        <f>AVERAGE(RealPrice!E586:E597)</f>
        <v>2.680232845454053E-2</v>
      </c>
      <c r="F598" s="1">
        <f>AVERAGE(RealPrice!F586:F597)</f>
        <v>5.0207570229491662E-2</v>
      </c>
      <c r="G598" s="1">
        <f>AVERAGE(RealPrice!G586:G597)</f>
        <v>0</v>
      </c>
      <c r="H598" s="1">
        <f>AVERAGE(RealPrice!H586:H597)</f>
        <v>3.8462662351303044E-2</v>
      </c>
      <c r="I598" s="1"/>
      <c r="J598" s="1"/>
      <c r="K598" s="1"/>
      <c r="L598" s="1"/>
      <c r="M598" s="1"/>
      <c r="N598" s="1"/>
      <c r="O598" s="1"/>
      <c r="P598" s="1"/>
    </row>
    <row r="599" spans="1:16" x14ac:dyDescent="0.2">
      <c r="A599">
        <f t="shared" si="14"/>
        <v>2039</v>
      </c>
      <c r="B599">
        <f t="shared" si="15"/>
        <v>10</v>
      </c>
      <c r="C599" s="1">
        <f>AVERAGE(RealPrice!C587:C598)</f>
        <v>3.4456858706087744E-2</v>
      </c>
      <c r="D599" s="1">
        <f>AVERAGE(RealPrice!D587:D598)</f>
        <v>3.839737243008063E-2</v>
      </c>
      <c r="E599" s="1">
        <f>AVERAGE(RealPrice!E587:E598)</f>
        <v>2.6742964937157845E-2</v>
      </c>
      <c r="F599" s="1">
        <f>AVERAGE(RealPrice!F587:F598)</f>
        <v>5.0113185167009834E-2</v>
      </c>
      <c r="G599" s="1">
        <f>AVERAGE(RealPrice!G587:G598)</f>
        <v>0</v>
      </c>
      <c r="H599" s="1">
        <f>AVERAGE(RealPrice!H587:H598)</f>
        <v>3.839737243008063E-2</v>
      </c>
      <c r="I599" s="1"/>
      <c r="J599" s="1"/>
      <c r="K599" s="1"/>
      <c r="L599" s="1"/>
      <c r="M599" s="1"/>
      <c r="N599" s="1"/>
      <c r="O599" s="1"/>
      <c r="P599" s="1"/>
    </row>
    <row r="600" spans="1:16" x14ac:dyDescent="0.2">
      <c r="A600">
        <f t="shared" si="14"/>
        <v>2039</v>
      </c>
      <c r="B600">
        <f t="shared" si="15"/>
        <v>11</v>
      </c>
      <c r="C600" s="1">
        <f>AVERAGE(RealPrice!C588:C599)</f>
        <v>3.4385383375096716E-2</v>
      </c>
      <c r="D600" s="1">
        <f>AVERAGE(RealPrice!D588:D599)</f>
        <v>3.8330982621282976E-2</v>
      </c>
      <c r="E600" s="1">
        <f>AVERAGE(RealPrice!E588:E599)</f>
        <v>2.6684968575036352E-2</v>
      </c>
      <c r="F600" s="1">
        <f>AVERAGE(RealPrice!F588:F599)</f>
        <v>5.0018064219987501E-2</v>
      </c>
      <c r="G600" s="1">
        <f>AVERAGE(RealPrice!G588:G599)</f>
        <v>0</v>
      </c>
      <c r="H600" s="1">
        <f>AVERAGE(RealPrice!H588:H599)</f>
        <v>3.8330982621282976E-2</v>
      </c>
      <c r="I600" s="1"/>
      <c r="J600" s="1"/>
      <c r="K600" s="1"/>
      <c r="L600" s="1"/>
      <c r="M600" s="1"/>
      <c r="N600" s="1"/>
      <c r="O600" s="1"/>
      <c r="P600" s="1"/>
    </row>
    <row r="601" spans="1:16" x14ac:dyDescent="0.2">
      <c r="A601">
        <f t="shared" si="14"/>
        <v>2039</v>
      </c>
      <c r="B601">
        <f t="shared" si="15"/>
        <v>12</v>
      </c>
      <c r="C601" s="1">
        <f>AVERAGE(RealPrice!C589:C600)</f>
        <v>3.4312970994866902E-2</v>
      </c>
      <c r="D601" s="1">
        <f>AVERAGE(RealPrice!D589:D600)</f>
        <v>3.8263673222150206E-2</v>
      </c>
      <c r="E601" s="1">
        <f>AVERAGE(RealPrice!E589:E600)</f>
        <v>2.6628674354782406E-2</v>
      </c>
      <c r="F601" s="1">
        <f>AVERAGE(RealPrice!F589:F600)</f>
        <v>4.9920995272664727E-2</v>
      </c>
      <c r="G601" s="1">
        <f>AVERAGE(RealPrice!G589:G600)</f>
        <v>0</v>
      </c>
      <c r="H601" s="1">
        <f>AVERAGE(RealPrice!H589:H600)</f>
        <v>3.8263673222150206E-2</v>
      </c>
      <c r="I601" s="1"/>
      <c r="J601" s="1"/>
      <c r="K601" s="1"/>
      <c r="L601" s="1"/>
      <c r="M601" s="1"/>
      <c r="N601" s="1"/>
      <c r="O601" s="1"/>
      <c r="P601" s="1"/>
    </row>
    <row r="602" spans="1:16" x14ac:dyDescent="0.2">
      <c r="A602">
        <f t="shared" si="14"/>
        <v>2040</v>
      </c>
      <c r="B602">
        <f t="shared" si="15"/>
        <v>1</v>
      </c>
      <c r="C602" s="1">
        <f>AVERAGE(RealPrice!C590:C601)</f>
        <v>3.4240499860967215E-2</v>
      </c>
      <c r="D602" s="1">
        <f>AVERAGE(RealPrice!D590:D601)</f>
        <v>3.8196406120943029E-2</v>
      </c>
      <c r="E602" s="1">
        <f>AVERAGE(RealPrice!E590:E601)</f>
        <v>2.6572047544152651E-2</v>
      </c>
      <c r="F602" s="1">
        <f>AVERAGE(RealPrice!F590:F601)</f>
        <v>4.9823486753386874E-2</v>
      </c>
      <c r="G602" s="1">
        <f>AVERAGE(RealPrice!G590:G601)</f>
        <v>0</v>
      </c>
      <c r="H602" s="1">
        <f>AVERAGE(RealPrice!H590:H601)</f>
        <v>3.8196406120943029E-2</v>
      </c>
      <c r="I602" s="1"/>
      <c r="J602" s="1"/>
      <c r="K602" s="1"/>
      <c r="L602" s="1"/>
      <c r="M602" s="1"/>
      <c r="N602" s="1"/>
      <c r="O602" s="1"/>
      <c r="P602" s="1"/>
    </row>
    <row r="603" spans="1:16" x14ac:dyDescent="0.2">
      <c r="A603">
        <f t="shared" si="14"/>
        <v>2040</v>
      </c>
      <c r="B603">
        <f t="shared" si="15"/>
        <v>2</v>
      </c>
      <c r="C603" s="1">
        <f>AVERAGE(RealPrice!C591:C602)</f>
        <v>3.4169163220804717E-2</v>
      </c>
      <c r="D603" s="1">
        <f>AVERAGE(RealPrice!D591:D602)</f>
        <v>3.8129728770641545E-2</v>
      </c>
      <c r="E603" s="1">
        <f>AVERAGE(RealPrice!E591:E602)</f>
        <v>2.6515883193058597E-2</v>
      </c>
      <c r="F603" s="1">
        <f>AVERAGE(RealPrice!F591:F602)</f>
        <v>4.9727976046518491E-2</v>
      </c>
      <c r="G603" s="1">
        <f>AVERAGE(RealPrice!G591:G602)</f>
        <v>0</v>
      </c>
      <c r="H603" s="1">
        <f>AVERAGE(RealPrice!H591:H602)</f>
        <v>3.8129728770641545E-2</v>
      </c>
      <c r="I603" s="1"/>
      <c r="J603" s="1"/>
      <c r="K603" s="1"/>
      <c r="L603" s="1"/>
      <c r="M603" s="1"/>
      <c r="N603" s="1"/>
      <c r="O603" s="1"/>
      <c r="P603" s="1"/>
    </row>
    <row r="604" spans="1:16" x14ac:dyDescent="0.2">
      <c r="A604">
        <f t="shared" si="14"/>
        <v>2040</v>
      </c>
      <c r="B604">
        <f t="shared" si="15"/>
        <v>3</v>
      </c>
      <c r="C604" s="1">
        <f>AVERAGE(RealPrice!C592:C603)</f>
        <v>3.4096035725042995E-2</v>
      </c>
      <c r="D604" s="1">
        <f>AVERAGE(RealPrice!D592:D603)</f>
        <v>3.8061566525602782E-2</v>
      </c>
      <c r="E604" s="1">
        <f>AVERAGE(RealPrice!E592:E603)</f>
        <v>2.6460179981601231E-2</v>
      </c>
      <c r="F604" s="1">
        <f>AVERAGE(RealPrice!F592:F603)</f>
        <v>4.9631250622787969E-2</v>
      </c>
      <c r="G604" s="1">
        <f>AVERAGE(RealPrice!G592:G603)</f>
        <v>0</v>
      </c>
      <c r="H604" s="1">
        <f>AVERAGE(RealPrice!H592:H603)</f>
        <v>3.8061566525602782E-2</v>
      </c>
      <c r="I604" s="1"/>
      <c r="J604" s="1"/>
      <c r="K604" s="1"/>
      <c r="L604" s="1"/>
      <c r="M604" s="1"/>
      <c r="N604" s="1"/>
      <c r="O604" s="1"/>
      <c r="P604" s="1"/>
    </row>
    <row r="605" spans="1:16" x14ac:dyDescent="0.2">
      <c r="A605">
        <f t="shared" si="14"/>
        <v>2040</v>
      </c>
      <c r="B605">
        <f t="shared" si="15"/>
        <v>4</v>
      </c>
      <c r="C605" s="1">
        <f>AVERAGE(RealPrice!C593:C604)</f>
        <v>3.4023419696967379E-2</v>
      </c>
      <c r="D605" s="1">
        <f>AVERAGE(RealPrice!D593:D604)</f>
        <v>3.7993724298266314E-2</v>
      </c>
      <c r="E605" s="1">
        <f>AVERAGE(RealPrice!E593:E604)</f>
        <v>2.6404558465842078E-2</v>
      </c>
      <c r="F605" s="1">
        <f>AVERAGE(RealPrice!F593:F604)</f>
        <v>4.9534000296850726E-2</v>
      </c>
      <c r="G605" s="1">
        <f>AVERAGE(RealPrice!G593:G604)</f>
        <v>0</v>
      </c>
      <c r="H605" s="1">
        <f>AVERAGE(RealPrice!H593:H604)</f>
        <v>3.7993724298266314E-2</v>
      </c>
      <c r="I605" s="1"/>
      <c r="J605" s="1"/>
      <c r="K605" s="1"/>
      <c r="L605" s="1"/>
      <c r="M605" s="1"/>
      <c r="N605" s="1"/>
      <c r="O605" s="1"/>
      <c r="P605" s="1"/>
    </row>
    <row r="606" spans="1:16" x14ac:dyDescent="0.2">
      <c r="A606">
        <f t="shared" si="14"/>
        <v>2040</v>
      </c>
      <c r="B606">
        <f t="shared" si="15"/>
        <v>5</v>
      </c>
      <c r="C606" s="1">
        <f>AVERAGE(RealPrice!C594:C605)</f>
        <v>3.3951296574091946E-2</v>
      </c>
      <c r="D606" s="1">
        <f>AVERAGE(RealPrice!D594:D605)</f>
        <v>3.7926261642471606E-2</v>
      </c>
      <c r="E606" s="1">
        <f>AVERAGE(RealPrice!E594:E605)</f>
        <v>2.6347696848402897E-2</v>
      </c>
      <c r="F606" s="1">
        <f>AVERAGE(RealPrice!F594:F605)</f>
        <v>4.9436865081230776E-2</v>
      </c>
      <c r="G606" s="1">
        <f>AVERAGE(RealPrice!G594:G605)</f>
        <v>0</v>
      </c>
      <c r="H606" s="1">
        <f>AVERAGE(RealPrice!H594:H605)</f>
        <v>3.7926261642471606E-2</v>
      </c>
      <c r="I606" s="1"/>
      <c r="J606" s="1"/>
      <c r="K606" s="1"/>
      <c r="L606" s="1"/>
      <c r="M606" s="1"/>
      <c r="N606" s="1"/>
      <c r="O606" s="1"/>
      <c r="P606" s="1"/>
    </row>
    <row r="607" spans="1:16" x14ac:dyDescent="0.2">
      <c r="A607">
        <f t="shared" si="14"/>
        <v>2040</v>
      </c>
      <c r="B607">
        <f t="shared" si="15"/>
        <v>6</v>
      </c>
      <c r="C607" s="1">
        <f>AVERAGE(RealPrice!C595:C606)</f>
        <v>3.3879439572269146E-2</v>
      </c>
      <c r="D607" s="1">
        <f>AVERAGE(RealPrice!D595:D606)</f>
        <v>3.7859107142529998E-2</v>
      </c>
      <c r="E607" s="1">
        <f>AVERAGE(RealPrice!E595:E606)</f>
        <v>2.6291439543817626E-2</v>
      </c>
      <c r="F607" s="1">
        <f>AVERAGE(RealPrice!F595:F606)</f>
        <v>4.9340926132405483E-2</v>
      </c>
      <c r="G607" s="1">
        <f>AVERAGE(RealPrice!G595:G606)</f>
        <v>0</v>
      </c>
      <c r="H607" s="1">
        <f>AVERAGE(RealPrice!H595:H606)</f>
        <v>3.7859107142529998E-2</v>
      </c>
      <c r="I607" s="1"/>
      <c r="J607" s="1"/>
      <c r="K607" s="1"/>
      <c r="L607" s="1"/>
      <c r="M607" s="1"/>
      <c r="N607" s="1"/>
      <c r="O607" s="1"/>
      <c r="P607" s="1"/>
    </row>
    <row r="608" spans="1:16" x14ac:dyDescent="0.2">
      <c r="A608">
        <f t="shared" si="14"/>
        <v>2040</v>
      </c>
      <c r="B608">
        <f t="shared" si="15"/>
        <v>7</v>
      </c>
      <c r="C608" s="1">
        <f>AVERAGE(RealPrice!C596:C607)</f>
        <v>3.3809331311907852E-2</v>
      </c>
      <c r="D608" s="1">
        <f>AVERAGE(RealPrice!D596:D607)</f>
        <v>3.7793320885485891E-2</v>
      </c>
      <c r="E608" s="1">
        <f>AVERAGE(RealPrice!E596:E607)</f>
        <v>2.6234785621482206E-2</v>
      </c>
      <c r="F608" s="1">
        <f>AVERAGE(RealPrice!F596:F607)</f>
        <v>4.9246944209234748E-2</v>
      </c>
      <c r="G608" s="1">
        <f>AVERAGE(RealPrice!G596:G607)</f>
        <v>0</v>
      </c>
      <c r="H608" s="1">
        <f>AVERAGE(RealPrice!H596:H607)</f>
        <v>3.7793320885485891E-2</v>
      </c>
      <c r="I608" s="1"/>
      <c r="J608" s="1"/>
      <c r="K608" s="1"/>
      <c r="L608" s="1"/>
      <c r="M608" s="1"/>
      <c r="N608" s="1"/>
      <c r="O608" s="1"/>
      <c r="P608" s="1"/>
    </row>
    <row r="609" spans="1:16" x14ac:dyDescent="0.2">
      <c r="A609">
        <f t="shared" si="14"/>
        <v>2040</v>
      </c>
      <c r="B609">
        <f t="shared" si="15"/>
        <v>8</v>
      </c>
      <c r="C609" s="1">
        <f>AVERAGE(RealPrice!C597:C608)</f>
        <v>3.373961833453492E-2</v>
      </c>
      <c r="D609" s="1">
        <f>AVERAGE(RealPrice!D597:D608)</f>
        <v>3.772834751962284E-2</v>
      </c>
      <c r="E609" s="1">
        <f>AVERAGE(RealPrice!E597:E608)</f>
        <v>2.617731395515065E-2</v>
      </c>
      <c r="F609" s="1">
        <f>AVERAGE(RealPrice!F597:F608)</f>
        <v>4.9153379188179212E-2</v>
      </c>
      <c r="G609" s="1">
        <f>AVERAGE(RealPrice!G597:G608)</f>
        <v>0</v>
      </c>
      <c r="H609" s="1">
        <f>AVERAGE(RealPrice!H597:H608)</f>
        <v>3.772834751962284E-2</v>
      </c>
      <c r="I609" s="1"/>
      <c r="J609" s="1"/>
      <c r="K609" s="1"/>
      <c r="L609" s="1"/>
      <c r="M609" s="1"/>
      <c r="N609" s="1"/>
      <c r="O609" s="1"/>
      <c r="P609" s="1"/>
    </row>
    <row r="610" spans="1:16" x14ac:dyDescent="0.2">
      <c r="A610">
        <f t="shared" si="14"/>
        <v>2040</v>
      </c>
      <c r="B610">
        <f t="shared" si="15"/>
        <v>9</v>
      </c>
      <c r="C610" s="1">
        <f>AVERAGE(RealPrice!C598:C609)</f>
        <v>3.3669783772811782E-2</v>
      </c>
      <c r="D610" s="1">
        <f>AVERAGE(RealPrice!D598:D609)</f>
        <v>3.7662944949157971E-2</v>
      </c>
      <c r="E610" s="1">
        <f>AVERAGE(RealPrice!E598:E609)</f>
        <v>2.6119598420487153E-2</v>
      </c>
      <c r="F610" s="1">
        <f>AVERAGE(RealPrice!F598:F609)</f>
        <v>4.9059935913198953E-2</v>
      </c>
      <c r="G610" s="1">
        <f>AVERAGE(RealPrice!G598:G609)</f>
        <v>0</v>
      </c>
      <c r="H610" s="1">
        <f>AVERAGE(RealPrice!H598:H609)</f>
        <v>3.7662944949157971E-2</v>
      </c>
      <c r="I610" s="1"/>
      <c r="J610" s="1"/>
      <c r="K610" s="1"/>
      <c r="L610" s="1"/>
      <c r="M610" s="1"/>
      <c r="N610" s="1"/>
      <c r="O610" s="1"/>
      <c r="P610" s="1"/>
    </row>
    <row r="611" spans="1:16" x14ac:dyDescent="0.2">
      <c r="A611">
        <f t="shared" si="14"/>
        <v>2040</v>
      </c>
      <c r="B611">
        <f t="shared" si="15"/>
        <v>10</v>
      </c>
      <c r="C611" s="1">
        <f>AVERAGE(RealPrice!C599:C610)</f>
        <v>3.3600173106425178E-2</v>
      </c>
      <c r="D611" s="1">
        <f>AVERAGE(RealPrice!D599:D610)</f>
        <v>3.7597913959201097E-2</v>
      </c>
      <c r="E611" s="1">
        <f>AVERAGE(RealPrice!E599:E610)</f>
        <v>2.6060938795151783E-2</v>
      </c>
      <c r="F611" s="1">
        <f>AVERAGE(RealPrice!F599:F610)</f>
        <v>4.8966269322789385E-2</v>
      </c>
      <c r="G611" s="1">
        <f>AVERAGE(RealPrice!G599:G610)</f>
        <v>0</v>
      </c>
      <c r="H611" s="1">
        <f>AVERAGE(RealPrice!H599:H610)</f>
        <v>3.7597913959201097E-2</v>
      </c>
      <c r="I611" s="1"/>
      <c r="J611" s="1"/>
      <c r="K611" s="1"/>
      <c r="L611" s="1"/>
      <c r="M611" s="1"/>
      <c r="N611" s="1"/>
      <c r="O611" s="1"/>
      <c r="P611" s="1"/>
    </row>
    <row r="612" spans="1:16" x14ac:dyDescent="0.2">
      <c r="A612">
        <f t="shared" si="14"/>
        <v>2040</v>
      </c>
      <c r="B612">
        <f t="shared" si="15"/>
        <v>11</v>
      </c>
      <c r="C612" s="1">
        <f>AVERAGE(RealPrice!C600:C611)</f>
        <v>3.3529568306595085E-2</v>
      </c>
      <c r="D612" s="1">
        <f>AVERAGE(RealPrice!D600:D611)</f>
        <v>3.7531893549821768E-2</v>
      </c>
      <c r="E612" s="1">
        <f>AVERAGE(RealPrice!E600:E611)</f>
        <v>2.6003705103745806E-2</v>
      </c>
      <c r="F612" s="1">
        <f>AVERAGE(RealPrice!F600:F611)</f>
        <v>4.8872010154647989E-2</v>
      </c>
      <c r="G612" s="1">
        <f>AVERAGE(RealPrice!G600:G611)</f>
        <v>0</v>
      </c>
      <c r="H612" s="1">
        <f>AVERAGE(RealPrice!H600:H611)</f>
        <v>3.7531893549821768E-2</v>
      </c>
      <c r="I612" s="1"/>
      <c r="J612" s="1"/>
      <c r="K612" s="1"/>
      <c r="L612" s="1"/>
      <c r="M612" s="1"/>
      <c r="N612" s="1"/>
      <c r="O612" s="1"/>
      <c r="P612" s="1"/>
    </row>
    <row r="613" spans="1:16" x14ac:dyDescent="0.2">
      <c r="A613">
        <f t="shared" si="14"/>
        <v>2040</v>
      </c>
      <c r="B613">
        <f t="shared" si="15"/>
        <v>12</v>
      </c>
      <c r="C613" s="1">
        <f>AVERAGE(RealPrice!C601:C612)</f>
        <v>3.3458131388746044E-2</v>
      </c>
      <c r="D613" s="1">
        <f>AVERAGE(RealPrice!D601:D612)</f>
        <v>3.7465063243758125E-2</v>
      </c>
      <c r="E613" s="1">
        <f>AVERAGE(RealPrice!E601:E612)</f>
        <v>2.5948221976545397E-2</v>
      </c>
      <c r="F613" s="1">
        <f>AVERAGE(RealPrice!F601:F612)</f>
        <v>4.8775957288782291E-2</v>
      </c>
      <c r="G613" s="1">
        <f>AVERAGE(RealPrice!G601:G612)</f>
        <v>0</v>
      </c>
      <c r="H613" s="1">
        <f>AVERAGE(RealPrice!H601:H612)</f>
        <v>3.7465063243758125E-2</v>
      </c>
      <c r="I613" s="1"/>
      <c r="J613" s="1"/>
      <c r="K613" s="1"/>
      <c r="L613" s="1"/>
      <c r="M613" s="1"/>
      <c r="N613" s="1"/>
      <c r="O613" s="1"/>
      <c r="P613" s="1"/>
    </row>
    <row r="614" spans="1:16" x14ac:dyDescent="0.2">
      <c r="A614">
        <f t="shared" si="14"/>
        <v>2041</v>
      </c>
      <c r="B614">
        <f t="shared" si="15"/>
        <v>1</v>
      </c>
      <c r="C614" s="1">
        <f>AVERAGE(RealPrice!C602:C613)</f>
        <v>3.338673090533429E-2</v>
      </c>
      <c r="D614" s="1">
        <f>AVERAGE(RealPrice!D602:D613)</f>
        <v>3.7398380268279324E-2</v>
      </c>
      <c r="E614" s="1">
        <f>AVERAGE(RealPrice!E602:E613)</f>
        <v>2.5892482892481528E-2</v>
      </c>
      <c r="F614" s="1">
        <f>AVERAGE(RealPrice!F602:F613)</f>
        <v>4.8679607858535735E-2</v>
      </c>
      <c r="G614" s="1">
        <f>AVERAGE(RealPrice!G602:G613)</f>
        <v>0</v>
      </c>
      <c r="H614" s="1">
        <f>AVERAGE(RealPrice!H602:H613)</f>
        <v>3.7398380268279324E-2</v>
      </c>
      <c r="I614" s="1"/>
      <c r="J614" s="1"/>
      <c r="K614" s="1"/>
      <c r="L614" s="1"/>
      <c r="M614" s="1"/>
      <c r="N614" s="1"/>
      <c r="O614" s="1"/>
      <c r="P614" s="1"/>
    </row>
    <row r="615" spans="1:16" x14ac:dyDescent="0.2">
      <c r="A615">
        <f t="shared" si="14"/>
        <v>2041</v>
      </c>
      <c r="B615">
        <f t="shared" si="15"/>
        <v>2</v>
      </c>
      <c r="C615" s="1">
        <f>AVERAGE(RealPrice!C603:C614)</f>
        <v>3.3316511519401522E-2</v>
      </c>
      <c r="D615" s="1">
        <f>AVERAGE(RealPrice!D603:D614)</f>
        <v>3.7332353032883535E-2</v>
      </c>
      <c r="E615" s="1">
        <f>AVERAGE(RealPrice!E603:E614)</f>
        <v>2.583724761855943E-2</v>
      </c>
      <c r="F615" s="1">
        <f>AVERAGE(RealPrice!F603:F614)</f>
        <v>4.8585324884964337E-2</v>
      </c>
      <c r="G615" s="1">
        <f>AVERAGE(RealPrice!G603:G614)</f>
        <v>0</v>
      </c>
      <c r="H615" s="1">
        <f>AVERAGE(RealPrice!H603:H614)</f>
        <v>3.7332353032883535E-2</v>
      </c>
      <c r="I615" s="1"/>
      <c r="J615" s="1"/>
      <c r="K615" s="1"/>
      <c r="L615" s="1"/>
      <c r="M615" s="1"/>
      <c r="N615" s="1"/>
      <c r="O615" s="1"/>
      <c r="P615" s="1"/>
    </row>
    <row r="616" spans="1:16" x14ac:dyDescent="0.2">
      <c r="A616">
        <f t="shared" si="14"/>
        <v>2041</v>
      </c>
      <c r="B616">
        <f t="shared" si="15"/>
        <v>3</v>
      </c>
      <c r="C616" s="1">
        <f>AVERAGE(RealPrice!C604:C615)</f>
        <v>3.3244753612636825E-2</v>
      </c>
      <c r="D616" s="1">
        <f>AVERAGE(RealPrice!D604:D615)</f>
        <v>3.7265106645668102E-2</v>
      </c>
      <c r="E616" s="1">
        <f>AVERAGE(RealPrice!E604:E615)</f>
        <v>2.5782632256326165E-2</v>
      </c>
      <c r="F616" s="1">
        <f>AVERAGE(RealPrice!F604:F615)</f>
        <v>4.8490166086787002E-2</v>
      </c>
      <c r="G616" s="1">
        <f>AVERAGE(RealPrice!G604:G615)</f>
        <v>0</v>
      </c>
      <c r="H616" s="1">
        <f>AVERAGE(RealPrice!H604:H615)</f>
        <v>3.7265106645668102E-2</v>
      </c>
      <c r="I616" s="1"/>
      <c r="J616" s="1"/>
      <c r="K616" s="1"/>
      <c r="L616" s="1"/>
      <c r="M616" s="1"/>
      <c r="N616" s="1"/>
      <c r="O616" s="1"/>
      <c r="P616" s="1"/>
    </row>
    <row r="617" spans="1:16" x14ac:dyDescent="0.2">
      <c r="A617">
        <f t="shared" si="14"/>
        <v>2041</v>
      </c>
      <c r="B617">
        <f t="shared" si="15"/>
        <v>4</v>
      </c>
      <c r="C617" s="1">
        <f>AVERAGE(RealPrice!C605:C616)</f>
        <v>3.3173658179950015E-2</v>
      </c>
      <c r="D617" s="1">
        <f>AVERAGE(RealPrice!D605:D616)</f>
        <v>3.7198356092750941E-2</v>
      </c>
      <c r="E617" s="1">
        <f>AVERAGE(RealPrice!E605:E616)</f>
        <v>2.5728216815662567E-2</v>
      </c>
      <c r="F617" s="1">
        <f>AVERAGE(RealPrice!F605:F616)</f>
        <v>4.8394725124795535E-2</v>
      </c>
      <c r="G617" s="1">
        <f>AVERAGE(RealPrice!G605:G616)</f>
        <v>0</v>
      </c>
      <c r="H617" s="1">
        <f>AVERAGE(RealPrice!H605:H616)</f>
        <v>3.7198356092750941E-2</v>
      </c>
      <c r="I617" s="1"/>
      <c r="J617" s="1"/>
      <c r="K617" s="1"/>
      <c r="L617" s="1"/>
      <c r="M617" s="1"/>
      <c r="N617" s="1"/>
      <c r="O617" s="1"/>
      <c r="P617" s="1"/>
    </row>
    <row r="618" spans="1:16" x14ac:dyDescent="0.2">
      <c r="A618">
        <f t="shared" si="14"/>
        <v>2041</v>
      </c>
      <c r="B618">
        <f t="shared" si="15"/>
        <v>5</v>
      </c>
      <c r="C618" s="1">
        <f>AVERAGE(RealPrice!C606:C617)</f>
        <v>3.3102982919933292E-2</v>
      </c>
      <c r="D618" s="1">
        <f>AVERAGE(RealPrice!D606:D617)</f>
        <v>3.7131908615272359E-2</v>
      </c>
      <c r="E618" s="1">
        <f>AVERAGE(RealPrice!E606:E617)</f>
        <v>2.5672540266544641E-2</v>
      </c>
      <c r="F618" s="1">
        <f>AVERAGE(RealPrice!F606:F617)</f>
        <v>4.8299305382499179E-2</v>
      </c>
      <c r="G618" s="1">
        <f>AVERAGE(RealPrice!G606:G617)</f>
        <v>0</v>
      </c>
      <c r="H618" s="1">
        <f>AVERAGE(RealPrice!H606:H617)</f>
        <v>3.7131908615272359E-2</v>
      </c>
      <c r="I618" s="1"/>
      <c r="J618" s="1"/>
      <c r="K618" s="1"/>
      <c r="L618" s="1"/>
      <c r="M618" s="1"/>
      <c r="N618" s="1"/>
      <c r="O618" s="1"/>
      <c r="P618" s="1"/>
    </row>
    <row r="619" spans="1:16" x14ac:dyDescent="0.2">
      <c r="A619">
        <f t="shared" si="14"/>
        <v>2041</v>
      </c>
      <c r="B619">
        <f t="shared" si="15"/>
        <v>6</v>
      </c>
      <c r="C619" s="1">
        <f>AVERAGE(RealPrice!C607:C618)</f>
        <v>3.3032519427490525E-2</v>
      </c>
      <c r="D619" s="1">
        <f>AVERAGE(RealPrice!D607:D618)</f>
        <v>3.7065709411878589E-2</v>
      </c>
      <c r="E619" s="1">
        <f>AVERAGE(RealPrice!E607:E618)</f>
        <v>2.5617418086769997E-2</v>
      </c>
      <c r="F619" s="1">
        <f>AVERAGE(RealPrice!F607:F618)</f>
        <v>4.8204989341439623E-2</v>
      </c>
      <c r="G619" s="1">
        <f>AVERAGE(RealPrice!G607:G618)</f>
        <v>0</v>
      </c>
      <c r="H619" s="1">
        <f>AVERAGE(RealPrice!H607:H618)</f>
        <v>3.7065709411878589E-2</v>
      </c>
      <c r="I619" s="1"/>
      <c r="J619" s="1"/>
      <c r="K619" s="1"/>
      <c r="L619" s="1"/>
      <c r="M619" s="1"/>
      <c r="N619" s="1"/>
      <c r="O619" s="1"/>
      <c r="P619" s="1"/>
    </row>
    <row r="620" spans="1:16" x14ac:dyDescent="0.2">
      <c r="A620">
        <f t="shared" si="14"/>
        <v>2041</v>
      </c>
      <c r="B620">
        <f t="shared" si="15"/>
        <v>7</v>
      </c>
      <c r="C620" s="1">
        <f>AVERAGE(RealPrice!C608:C619)</f>
        <v>3.2963735406634297E-2</v>
      </c>
      <c r="D620" s="1">
        <f>AVERAGE(RealPrice!D608:D619)</f>
        <v>3.7000818930795883E-2</v>
      </c>
      <c r="E620" s="1">
        <f>AVERAGE(RealPrice!E608:E619)</f>
        <v>2.5561879486660204E-2</v>
      </c>
      <c r="F620" s="1">
        <f>AVERAGE(RealPrice!F608:F619)</f>
        <v>4.8112545448990886E-2</v>
      </c>
      <c r="G620" s="1">
        <f>AVERAGE(RealPrice!G608:G619)</f>
        <v>0</v>
      </c>
      <c r="H620" s="1">
        <f>AVERAGE(RealPrice!H608:H619)</f>
        <v>3.7000818930795883E-2</v>
      </c>
      <c r="I620" s="1"/>
      <c r="J620" s="1"/>
      <c r="K620" s="1"/>
      <c r="L620" s="1"/>
      <c r="M620" s="1"/>
      <c r="N620" s="1"/>
      <c r="O620" s="1"/>
      <c r="P620" s="1"/>
    </row>
    <row r="621" spans="1:16" x14ac:dyDescent="0.2">
      <c r="A621">
        <f t="shared" si="14"/>
        <v>2041</v>
      </c>
      <c r="B621">
        <f t="shared" si="15"/>
        <v>8</v>
      </c>
      <c r="C621" s="1">
        <f>AVERAGE(RealPrice!C609:C620)</f>
        <v>3.2895314776502267E-2</v>
      </c>
      <c r="D621" s="1">
        <f>AVERAGE(RealPrice!D609:D620)</f>
        <v>3.6936702753761076E-2</v>
      </c>
      <c r="E621" s="1">
        <f>AVERAGE(RealPrice!E609:E620)</f>
        <v>2.550551964851976E-2</v>
      </c>
      <c r="F621" s="1">
        <f>AVERAGE(RealPrice!F609:F620)</f>
        <v>4.8020475804520131E-2</v>
      </c>
      <c r="G621" s="1">
        <f>AVERAGE(RealPrice!G609:G620)</f>
        <v>0</v>
      </c>
      <c r="H621" s="1">
        <f>AVERAGE(RealPrice!H609:H620)</f>
        <v>3.6936702753761076E-2</v>
      </c>
      <c r="I621" s="1"/>
      <c r="J621" s="1"/>
      <c r="K621" s="1"/>
      <c r="L621" s="1"/>
      <c r="M621" s="1"/>
      <c r="N621" s="1"/>
      <c r="O621" s="1"/>
      <c r="P621" s="1"/>
    </row>
    <row r="622" spans="1:16" x14ac:dyDescent="0.2">
      <c r="A622">
        <f t="shared" si="14"/>
        <v>2041</v>
      </c>
      <c r="B622">
        <f t="shared" si="15"/>
        <v>9</v>
      </c>
      <c r="C622" s="1">
        <f>AVERAGE(RealPrice!C610:C621)</f>
        <v>3.2826758933225397E-2</v>
      </c>
      <c r="D622" s="1">
        <f>AVERAGE(RealPrice!D610:D621)</f>
        <v>3.6872145001571849E-2</v>
      </c>
      <c r="E622" s="1">
        <f>AVERAGE(RealPrice!E610:E621)</f>
        <v>2.5448907894749271E-2</v>
      </c>
      <c r="F622" s="1">
        <f>AVERAGE(RealPrice!F610:F621)</f>
        <v>4.7928502697047883E-2</v>
      </c>
      <c r="G622" s="1">
        <f>AVERAGE(RealPrice!G610:G621)</f>
        <v>0</v>
      </c>
      <c r="H622" s="1">
        <f>AVERAGE(RealPrice!H610:H621)</f>
        <v>3.6872145001571849E-2</v>
      </c>
      <c r="I622" s="1"/>
      <c r="J622" s="1"/>
      <c r="K622" s="1"/>
      <c r="L622" s="1"/>
      <c r="M622" s="1"/>
      <c r="N622" s="1"/>
      <c r="O622" s="1"/>
      <c r="P622" s="1"/>
    </row>
    <row r="623" spans="1:16" x14ac:dyDescent="0.2">
      <c r="A623">
        <f t="shared" si="14"/>
        <v>2041</v>
      </c>
      <c r="B623">
        <f t="shared" si="15"/>
        <v>10</v>
      </c>
      <c r="C623" s="1">
        <f>AVERAGE(RealPrice!C611:C622)</f>
        <v>3.2758401094099061E-2</v>
      </c>
      <c r="D623" s="1">
        <f>AVERAGE(RealPrice!D611:D622)</f>
        <v>3.6807929458035737E-2</v>
      </c>
      <c r="E623" s="1">
        <f>AVERAGE(RealPrice!E611:E622)</f>
        <v>2.5391352234304471E-2</v>
      </c>
      <c r="F623" s="1">
        <f>AVERAGE(RealPrice!F611:F622)</f>
        <v>4.7836277762389579E-2</v>
      </c>
      <c r="G623" s="1">
        <f>AVERAGE(RealPrice!G611:G622)</f>
        <v>0</v>
      </c>
      <c r="H623" s="1">
        <f>AVERAGE(RealPrice!H611:H622)</f>
        <v>3.6807929458035737E-2</v>
      </c>
      <c r="I623" s="1"/>
      <c r="J623" s="1"/>
      <c r="K623" s="1"/>
      <c r="L623" s="1"/>
      <c r="M623" s="1"/>
      <c r="N623" s="1"/>
      <c r="O623" s="1"/>
      <c r="P623" s="1"/>
    </row>
    <row r="624" spans="1:16" x14ac:dyDescent="0.2">
      <c r="A624">
        <f t="shared" si="14"/>
        <v>2041</v>
      </c>
      <c r="B624">
        <f t="shared" si="15"/>
        <v>11</v>
      </c>
      <c r="C624" s="1">
        <f>AVERAGE(RealPrice!C612:C623)</f>
        <v>3.268905498054752E-2</v>
      </c>
      <c r="D624" s="1">
        <f>AVERAGE(RealPrice!D612:D623)</f>
        <v>3.6742723267207116E-2</v>
      </c>
      <c r="E624" s="1">
        <f>AVERAGE(RealPrice!E612:E623)</f>
        <v>2.5335186185691371E-2</v>
      </c>
      <c r="F624" s="1">
        <f>AVERAGE(RealPrice!F612:F623)</f>
        <v>4.7743451789510727E-2</v>
      </c>
      <c r="G624" s="1">
        <f>AVERAGE(RealPrice!G612:G623)</f>
        <v>0</v>
      </c>
      <c r="H624" s="1">
        <f>AVERAGE(RealPrice!H612:H623)</f>
        <v>3.6742723267207116E-2</v>
      </c>
      <c r="I624" s="1"/>
      <c r="J624" s="1"/>
      <c r="K624" s="1"/>
      <c r="L624" s="1"/>
      <c r="M624" s="1"/>
      <c r="N624" s="1"/>
      <c r="O624" s="1"/>
      <c r="P624" s="1"/>
    </row>
    <row r="625" spans="1:16" x14ac:dyDescent="0.2">
      <c r="A625">
        <f t="shared" si="14"/>
        <v>2041</v>
      </c>
      <c r="B625">
        <f t="shared" si="15"/>
        <v>12</v>
      </c>
      <c r="C625" s="1">
        <f>AVERAGE(RealPrice!C613:C624)</f>
        <v>3.2618877782162096E-2</v>
      </c>
      <c r="D625" s="1">
        <f>AVERAGE(RealPrice!D613:D624)</f>
        <v>3.667670155775065E-2</v>
      </c>
      <c r="E625" s="1">
        <f>AVERAGE(RealPrice!E613:E624)</f>
        <v>2.5280727617541854E-2</v>
      </c>
      <c r="F625" s="1">
        <f>AVERAGE(RealPrice!F613:F624)</f>
        <v>4.7648839106308662E-2</v>
      </c>
      <c r="G625" s="1">
        <f>AVERAGE(RealPrice!G613:G624)</f>
        <v>0</v>
      </c>
      <c r="H625" s="1">
        <f>AVERAGE(RealPrice!H613:H624)</f>
        <v>3.667670155775065E-2</v>
      </c>
      <c r="I625" s="1"/>
      <c r="J625" s="1"/>
      <c r="K625" s="1"/>
      <c r="L625" s="1"/>
      <c r="M625" s="1"/>
      <c r="N625" s="1"/>
      <c r="O625" s="1"/>
      <c r="P625" s="1"/>
    </row>
    <row r="626" spans="1:16" x14ac:dyDescent="0.2">
      <c r="A626">
        <f t="shared" si="14"/>
        <v>2042</v>
      </c>
      <c r="B626">
        <f t="shared" si="15"/>
        <v>1</v>
      </c>
      <c r="C626" s="1">
        <f>AVERAGE(RealPrice!C614:C625)</f>
        <v>3.254872986066551E-2</v>
      </c>
      <c r="D626" s="1">
        <f>AVERAGE(RealPrice!D614:D625)</f>
        <v>3.6610817992979834E-2</v>
      </c>
      <c r="E626" s="1">
        <f>AVERAGE(RealPrice!E614:E625)</f>
        <v>2.5226012876430878E-2</v>
      </c>
      <c r="F626" s="1">
        <f>AVERAGE(RealPrice!F614:F625)</f>
        <v>4.7553924663160822E-2</v>
      </c>
      <c r="G626" s="1">
        <f>AVERAGE(RealPrice!G614:G625)</f>
        <v>0</v>
      </c>
      <c r="H626" s="1">
        <f>AVERAGE(RealPrice!H614:H625)</f>
        <v>3.6610817992979834E-2</v>
      </c>
      <c r="I626" s="1"/>
      <c r="J626" s="1"/>
      <c r="K626" s="1"/>
      <c r="L626" s="1"/>
      <c r="M626" s="1"/>
      <c r="N626" s="1"/>
      <c r="O626" s="1"/>
      <c r="P626" s="1"/>
    </row>
    <row r="627" spans="1:16" x14ac:dyDescent="0.2">
      <c r="A627">
        <f t="shared" si="14"/>
        <v>2042</v>
      </c>
      <c r="B627">
        <f t="shared" si="15"/>
        <v>2</v>
      </c>
      <c r="C627" s="1">
        <f>AVERAGE(RealPrice!C615:C626)</f>
        <v>3.2479750972882394E-2</v>
      </c>
      <c r="D627" s="1">
        <f>AVERAGE(RealPrice!D615:D626)</f>
        <v>3.6545591979142485E-2</v>
      </c>
      <c r="E627" s="1">
        <f>AVERAGE(RealPrice!E615:E626)</f>
        <v>2.5171799331024414E-2</v>
      </c>
      <c r="F627" s="1">
        <f>AVERAGE(RealPrice!F615:F626)</f>
        <v>4.7461058492576709E-2</v>
      </c>
      <c r="G627" s="1">
        <f>AVERAGE(RealPrice!G615:G626)</f>
        <v>0</v>
      </c>
      <c r="H627" s="1">
        <f>AVERAGE(RealPrice!H615:H626)</f>
        <v>3.6545591979142485E-2</v>
      </c>
      <c r="I627" s="1"/>
      <c r="J627" s="1"/>
      <c r="K627" s="1"/>
      <c r="L627" s="1"/>
      <c r="M627" s="1"/>
      <c r="N627" s="1"/>
      <c r="O627" s="1"/>
      <c r="P627" s="1"/>
    </row>
    <row r="628" spans="1:16" x14ac:dyDescent="0.2">
      <c r="A628">
        <f t="shared" si="14"/>
        <v>2042</v>
      </c>
      <c r="B628">
        <f t="shared" si="15"/>
        <v>3</v>
      </c>
      <c r="C628" s="1">
        <f>AVERAGE(RealPrice!C616:C627)</f>
        <v>3.2409201356057578E-2</v>
      </c>
      <c r="D628" s="1">
        <f>AVERAGE(RealPrice!D616:D627)</f>
        <v>3.647909479409283E-2</v>
      </c>
      <c r="E628" s="1">
        <f>AVERAGE(RealPrice!E616:E627)</f>
        <v>2.5118150200316273E-2</v>
      </c>
      <c r="F628" s="1">
        <f>AVERAGE(RealPrice!F616:F627)</f>
        <v>4.7367243879836575E-2</v>
      </c>
      <c r="G628" s="1">
        <f>AVERAGE(RealPrice!G616:G627)</f>
        <v>0</v>
      </c>
      <c r="H628" s="1">
        <f>AVERAGE(RealPrice!H616:H627)</f>
        <v>3.647909479409283E-2</v>
      </c>
      <c r="I628" s="1"/>
      <c r="J628" s="1"/>
      <c r="K628" s="1"/>
      <c r="L628" s="1"/>
      <c r="M628" s="1"/>
      <c r="N628" s="1"/>
      <c r="O628" s="1"/>
      <c r="P628" s="1"/>
    </row>
    <row r="629" spans="1:16" x14ac:dyDescent="0.2">
      <c r="A629">
        <f t="shared" si="14"/>
        <v>2042</v>
      </c>
      <c r="B629">
        <f t="shared" si="15"/>
        <v>4</v>
      </c>
      <c r="C629" s="1">
        <f>AVERAGE(RealPrice!C617:C628)</f>
        <v>3.2339274669379532E-2</v>
      </c>
      <c r="D629" s="1">
        <f>AVERAGE(RealPrice!D617:D628)</f>
        <v>3.6413055907510615E-2</v>
      </c>
      <c r="E629" s="1">
        <f>AVERAGE(RealPrice!E617:E628)</f>
        <v>2.5064676289778928E-2</v>
      </c>
      <c r="F629" s="1">
        <f>AVERAGE(RealPrice!F617:F628)</f>
        <v>4.7273109571396001E-2</v>
      </c>
      <c r="G629" s="1">
        <f>AVERAGE(RealPrice!G617:G628)</f>
        <v>0</v>
      </c>
      <c r="H629" s="1">
        <f>AVERAGE(RealPrice!H617:H628)</f>
        <v>3.6413055907510615E-2</v>
      </c>
      <c r="I629" s="1"/>
      <c r="J629" s="1"/>
      <c r="K629" s="1"/>
      <c r="L629" s="1"/>
      <c r="M629" s="1"/>
      <c r="N629" s="1"/>
      <c r="O629" s="1"/>
      <c r="P629" s="1"/>
    </row>
    <row r="630" spans="1:16" x14ac:dyDescent="0.2">
      <c r="A630">
        <f t="shared" si="14"/>
        <v>2042</v>
      </c>
      <c r="B630">
        <f t="shared" si="15"/>
        <v>5</v>
      </c>
      <c r="C630" s="1">
        <f>AVERAGE(RealPrice!C618:C629)</f>
        <v>3.2269859604308247E-2</v>
      </c>
      <c r="D630" s="1">
        <f>AVERAGE(RealPrice!D618:D629)</f>
        <v>3.6347427788599361E-2</v>
      </c>
      <c r="E630" s="1">
        <f>AVERAGE(RealPrice!E618:E629)</f>
        <v>2.5010038578939253E-2</v>
      </c>
      <c r="F630" s="1">
        <f>AVERAGE(RealPrice!F618:F629)</f>
        <v>4.7179140766720036E-2</v>
      </c>
      <c r="G630" s="1">
        <f>AVERAGE(RealPrice!G618:G629)</f>
        <v>0</v>
      </c>
      <c r="H630" s="1">
        <f>AVERAGE(RealPrice!H618:H629)</f>
        <v>3.6347427788599361E-2</v>
      </c>
      <c r="I630" s="1"/>
      <c r="J630" s="1"/>
      <c r="K630" s="1"/>
      <c r="L630" s="1"/>
      <c r="M630" s="1"/>
      <c r="N630" s="1"/>
      <c r="O630" s="1"/>
      <c r="P630" s="1"/>
    </row>
    <row r="631" spans="1:16" x14ac:dyDescent="0.2">
      <c r="A631">
        <f t="shared" si="14"/>
        <v>2042</v>
      </c>
      <c r="B631">
        <f t="shared" si="15"/>
        <v>6</v>
      </c>
      <c r="C631" s="1">
        <f>AVERAGE(RealPrice!C619:C630)</f>
        <v>3.2200719903869232E-2</v>
      </c>
      <c r="D631" s="1">
        <f>AVERAGE(RealPrice!D619:D630)</f>
        <v>3.6282120715852441E-2</v>
      </c>
      <c r="E631" s="1">
        <f>AVERAGE(RealPrice!E619:E630)</f>
        <v>2.4955996250701856E-2</v>
      </c>
      <c r="F631" s="1">
        <f>AVERAGE(RealPrice!F619:F630)</f>
        <v>4.7086357004041658E-2</v>
      </c>
      <c r="G631" s="1">
        <f>AVERAGE(RealPrice!G619:G630)</f>
        <v>0</v>
      </c>
      <c r="H631" s="1">
        <f>AVERAGE(RealPrice!H619:H630)</f>
        <v>3.6282120715852441E-2</v>
      </c>
      <c r="I631" s="1"/>
      <c r="J631" s="1"/>
      <c r="K631" s="1"/>
      <c r="L631" s="1"/>
      <c r="M631" s="1"/>
      <c r="N631" s="1"/>
      <c r="O631" s="1"/>
      <c r="P631" s="1"/>
    </row>
    <row r="632" spans="1:16" x14ac:dyDescent="0.2">
      <c r="A632">
        <f t="shared" si="14"/>
        <v>2042</v>
      </c>
      <c r="B632">
        <f t="shared" si="15"/>
        <v>7</v>
      </c>
      <c r="C632" s="1">
        <f>AVERAGE(RealPrice!C620:C631)</f>
        <v>3.2133293054239169E-2</v>
      </c>
      <c r="D632" s="1">
        <f>AVERAGE(RealPrice!D620:D631)</f>
        <v>3.6218178103938924E-2</v>
      </c>
      <c r="E632" s="1">
        <f>AVERAGE(RealPrice!E620:E631)</f>
        <v>2.4901596747817029E-2</v>
      </c>
      <c r="F632" s="1">
        <f>AVERAGE(RealPrice!F620:F631)</f>
        <v>4.6995509921414769E-2</v>
      </c>
      <c r="G632" s="1">
        <f>AVERAGE(RealPrice!G620:G631)</f>
        <v>0</v>
      </c>
      <c r="H632" s="1">
        <f>AVERAGE(RealPrice!H620:H631)</f>
        <v>3.6218178103938924E-2</v>
      </c>
      <c r="I632" s="1"/>
      <c r="J632" s="1"/>
      <c r="K632" s="1"/>
      <c r="L632" s="1"/>
      <c r="M632" s="1"/>
      <c r="N632" s="1"/>
      <c r="O632" s="1"/>
      <c r="P632" s="1"/>
    </row>
    <row r="633" spans="1:16" x14ac:dyDescent="0.2">
      <c r="A633">
        <f t="shared" si="14"/>
        <v>2042</v>
      </c>
      <c r="B633">
        <f t="shared" si="15"/>
        <v>8</v>
      </c>
      <c r="C633" s="1">
        <f>AVERAGE(RealPrice!C621:C632)</f>
        <v>3.2066268126880453E-2</v>
      </c>
      <c r="D633" s="1">
        <f>AVERAGE(RealPrice!D621:D632)</f>
        <v>3.6155049727553915E-2</v>
      </c>
      <c r="E633" s="1">
        <f>AVERAGE(RealPrice!E621:E632)</f>
        <v>2.4846429540392703E-2</v>
      </c>
      <c r="F633" s="1">
        <f>AVERAGE(RealPrice!F621:F632)</f>
        <v>4.690509749655089E-2</v>
      </c>
      <c r="G633" s="1">
        <f>AVERAGE(RealPrice!G621:G632)</f>
        <v>0</v>
      </c>
      <c r="H633" s="1">
        <f>AVERAGE(RealPrice!H621:H632)</f>
        <v>3.6155049727553915E-2</v>
      </c>
      <c r="I633" s="1"/>
      <c r="J633" s="1"/>
      <c r="K633" s="1"/>
      <c r="L633" s="1"/>
      <c r="M633" s="1"/>
      <c r="N633" s="1"/>
      <c r="O633" s="1"/>
      <c r="P633" s="1"/>
    </row>
    <row r="634" spans="1:16" x14ac:dyDescent="0.2">
      <c r="A634">
        <f t="shared" si="14"/>
        <v>2042</v>
      </c>
      <c r="B634">
        <f t="shared" si="15"/>
        <v>9</v>
      </c>
      <c r="C634" s="1">
        <f>AVERAGE(RealPrice!C622:C633)</f>
        <v>3.1999152560776796E-2</v>
      </c>
      <c r="D634" s="1">
        <f>AVERAGE(RealPrice!D622:D633)</f>
        <v>3.6091533674528185E-2</v>
      </c>
      <c r="E634" s="1">
        <f>AVERAGE(RealPrice!E622:E633)</f>
        <v>2.4791049404257675E-2</v>
      </c>
      <c r="F634" s="1">
        <f>AVERAGE(RealPrice!F622:F633)</f>
        <v>4.6814840863515818E-2</v>
      </c>
      <c r="G634" s="1">
        <f>AVERAGE(RealPrice!G622:G633)</f>
        <v>0</v>
      </c>
      <c r="H634" s="1">
        <f>AVERAGE(RealPrice!H622:H633)</f>
        <v>3.6091533674528185E-2</v>
      </c>
      <c r="I634" s="1"/>
      <c r="J634" s="1"/>
      <c r="K634" s="1"/>
      <c r="L634" s="1"/>
      <c r="M634" s="1"/>
      <c r="N634" s="1"/>
      <c r="O634" s="1"/>
      <c r="P634" s="1"/>
    </row>
    <row r="635" spans="1:16" x14ac:dyDescent="0.2">
      <c r="A635">
        <f t="shared" si="14"/>
        <v>2042</v>
      </c>
      <c r="B635">
        <f t="shared" si="15"/>
        <v>10</v>
      </c>
      <c r="C635" s="1">
        <f>AVERAGE(RealPrice!C623:C634)</f>
        <v>3.1932261361500347E-2</v>
      </c>
      <c r="D635" s="1">
        <f>AVERAGE(RealPrice!D623:D634)</f>
        <v>3.6028388571896733E-2</v>
      </c>
      <c r="E635" s="1">
        <f>AVERAGE(RealPrice!E623:E634)</f>
        <v>2.4734770948113338E-2</v>
      </c>
      <c r="F635" s="1">
        <f>AVERAGE(RealPrice!F623:F634)</f>
        <v>4.6724381855681459E-2</v>
      </c>
      <c r="G635" s="1">
        <f>AVERAGE(RealPrice!G623:G634)</f>
        <v>0</v>
      </c>
      <c r="H635" s="1">
        <f>AVERAGE(RealPrice!H623:H634)</f>
        <v>3.6028388571896733E-2</v>
      </c>
      <c r="I635" s="1"/>
      <c r="J635" s="1"/>
      <c r="K635" s="1"/>
      <c r="L635" s="1"/>
      <c r="M635" s="1"/>
      <c r="N635" s="1"/>
      <c r="O635" s="1"/>
      <c r="P635" s="1"/>
    </row>
    <row r="636" spans="1:16" x14ac:dyDescent="0.2">
      <c r="A636">
        <f t="shared" si="14"/>
        <v>2042</v>
      </c>
      <c r="B636">
        <f t="shared" si="15"/>
        <v>11</v>
      </c>
      <c r="C636" s="1">
        <f>AVERAGE(RealPrice!C624:C635)</f>
        <v>3.1864437178291759E-2</v>
      </c>
      <c r="D636" s="1">
        <f>AVERAGE(RealPrice!D624:D635)</f>
        <v>3.5964307661135765E-2</v>
      </c>
      <c r="E636" s="1">
        <f>AVERAGE(RealPrice!E624:E635)</f>
        <v>2.4679878176498599E-2</v>
      </c>
      <c r="F636" s="1">
        <f>AVERAGE(RealPrice!F624:F635)</f>
        <v>4.6633382922040743E-2</v>
      </c>
      <c r="G636" s="1">
        <f>AVERAGE(RealPrice!G624:G635)</f>
        <v>0</v>
      </c>
      <c r="H636" s="1">
        <f>AVERAGE(RealPrice!H624:H635)</f>
        <v>3.5964307661135765E-2</v>
      </c>
      <c r="I636" s="1"/>
      <c r="J636" s="1"/>
      <c r="K636" s="1"/>
      <c r="L636" s="1"/>
      <c r="M636" s="1"/>
      <c r="N636" s="1"/>
      <c r="O636" s="1"/>
      <c r="P636" s="1"/>
    </row>
    <row r="637" spans="1:16" x14ac:dyDescent="0.2">
      <c r="A637">
        <f t="shared" si="14"/>
        <v>2042</v>
      </c>
      <c r="B637">
        <f t="shared" si="15"/>
        <v>12</v>
      </c>
      <c r="C637" s="1">
        <f>AVERAGE(RealPrice!C625:C636)</f>
        <v>3.1795821857448656E-2</v>
      </c>
      <c r="D637" s="1">
        <f>AVERAGE(RealPrice!D625:D636)</f>
        <v>3.5899449671222224E-2</v>
      </c>
      <c r="E637" s="1">
        <f>AVERAGE(RealPrice!E625:E636)</f>
        <v>2.4626670601648706E-2</v>
      </c>
      <c r="F637" s="1">
        <f>AVERAGE(RealPrice!F625:F636)</f>
        <v>4.654066422641398E-2</v>
      </c>
      <c r="G637" s="1">
        <f>AVERAGE(RealPrice!G625:G636)</f>
        <v>0</v>
      </c>
      <c r="H637" s="1">
        <f>AVERAGE(RealPrice!H625:H636)</f>
        <v>3.5899449671222224E-2</v>
      </c>
      <c r="I637" s="1"/>
      <c r="J637" s="1"/>
      <c r="K637" s="1"/>
      <c r="L637" s="1"/>
      <c r="M637" s="1"/>
      <c r="N637" s="1"/>
      <c r="O637" s="1"/>
      <c r="P637" s="1"/>
    </row>
    <row r="638" spans="1:16" x14ac:dyDescent="0.2">
      <c r="A638">
        <f t="shared" si="14"/>
        <v>2043</v>
      </c>
      <c r="B638">
        <f t="shared" si="15"/>
        <v>1</v>
      </c>
      <c r="C638" s="1">
        <f>AVERAGE(RealPrice!C626:C637)</f>
        <v>3.1727241109918293E-2</v>
      </c>
      <c r="D638" s="1">
        <f>AVERAGE(RealPrice!D626:D637)</f>
        <v>3.5834733958182929E-2</v>
      </c>
      <c r="E638" s="1">
        <f>AVERAGE(RealPrice!E626:E637)</f>
        <v>2.457321727282508E-2</v>
      </c>
      <c r="F638" s="1">
        <f>AVERAGE(RealPrice!F626:F637)</f>
        <v>4.6447658487753306E-2</v>
      </c>
      <c r="G638" s="1">
        <f>AVERAGE(RealPrice!G626:G637)</f>
        <v>0</v>
      </c>
      <c r="H638" s="1">
        <f>AVERAGE(RealPrice!H626:H637)</f>
        <v>3.5834733958182929E-2</v>
      </c>
      <c r="I638" s="1"/>
      <c r="J638" s="1"/>
      <c r="K638" s="1"/>
      <c r="L638" s="1"/>
      <c r="M638" s="1"/>
      <c r="N638" s="1"/>
      <c r="O638" s="1"/>
      <c r="P638" s="1"/>
    </row>
    <row r="639" spans="1:16" x14ac:dyDescent="0.2">
      <c r="A639">
        <f t="shared" si="14"/>
        <v>2043</v>
      </c>
      <c r="B639">
        <f t="shared" si="15"/>
        <v>2</v>
      </c>
      <c r="C639" s="1">
        <f>AVERAGE(RealPrice!C627:C638)</f>
        <v>3.1659804699126409E-2</v>
      </c>
      <c r="D639" s="1">
        <f>AVERAGE(RealPrice!D627:D638)</f>
        <v>3.5770665630806449E-2</v>
      </c>
      <c r="E639" s="1">
        <f>AVERAGE(RealPrice!E627:E638)</f>
        <v>2.4520254685778869E-2</v>
      </c>
      <c r="F639" s="1">
        <f>AVERAGE(RealPrice!F627:F638)</f>
        <v>4.635666183621396E-2</v>
      </c>
      <c r="G639" s="1">
        <f>AVERAGE(RealPrice!G627:G638)</f>
        <v>0</v>
      </c>
      <c r="H639" s="1">
        <f>AVERAGE(RealPrice!H627:H638)</f>
        <v>3.5770665630806449E-2</v>
      </c>
      <c r="I639" s="1"/>
      <c r="J639" s="1"/>
      <c r="K639" s="1"/>
      <c r="L639" s="1"/>
      <c r="M639" s="1"/>
      <c r="N639" s="1"/>
      <c r="O639" s="1"/>
      <c r="P639" s="1"/>
    </row>
    <row r="640" spans="1:16" x14ac:dyDescent="0.2">
      <c r="A640">
        <f t="shared" si="14"/>
        <v>2043</v>
      </c>
      <c r="B640">
        <f t="shared" si="15"/>
        <v>3</v>
      </c>
      <c r="C640" s="1">
        <f>AVERAGE(RealPrice!C628:C639)</f>
        <v>3.1590830484313742E-2</v>
      </c>
      <c r="D640" s="1">
        <f>AVERAGE(RealPrice!D628:D639)</f>
        <v>3.5705346126619027E-2</v>
      </c>
      <c r="E640" s="1">
        <f>AVERAGE(RealPrice!E628:E639)</f>
        <v>2.4467841869462627E-2</v>
      </c>
      <c r="F640" s="1">
        <f>AVERAGE(RealPrice!F628:F639)</f>
        <v>4.6264732600285768E-2</v>
      </c>
      <c r="G640" s="1">
        <f>AVERAGE(RealPrice!G628:G639)</f>
        <v>0</v>
      </c>
      <c r="H640" s="1">
        <f>AVERAGE(RealPrice!H628:H639)</f>
        <v>3.5705346126619027E-2</v>
      </c>
      <c r="I640" s="1"/>
      <c r="J640" s="1"/>
      <c r="K640" s="1"/>
      <c r="L640" s="1"/>
      <c r="M640" s="1"/>
      <c r="N640" s="1"/>
      <c r="O640" s="1"/>
      <c r="P640" s="1"/>
    </row>
    <row r="641" spans="1:16" x14ac:dyDescent="0.2">
      <c r="A641">
        <f t="shared" si="14"/>
        <v>2043</v>
      </c>
      <c r="B641">
        <f t="shared" si="15"/>
        <v>4</v>
      </c>
      <c r="C641" s="1">
        <f>AVERAGE(RealPrice!C629:C640)</f>
        <v>3.1522444968137352E-2</v>
      </c>
      <c r="D641" s="1">
        <f>AVERAGE(RealPrice!D629:D640)</f>
        <v>3.5640453712758001E-2</v>
      </c>
      <c r="E641" s="1">
        <f>AVERAGE(RealPrice!E629:E640)</f>
        <v>2.4415585104672431E-2</v>
      </c>
      <c r="F641" s="1">
        <f>AVERAGE(RealPrice!F629:F640)</f>
        <v>4.6172460260611108E-2</v>
      </c>
      <c r="G641" s="1">
        <f>AVERAGE(RealPrice!G629:G640)</f>
        <v>0</v>
      </c>
      <c r="H641" s="1">
        <f>AVERAGE(RealPrice!H629:H640)</f>
        <v>3.5640453712758001E-2</v>
      </c>
      <c r="I641" s="1"/>
      <c r="J641" s="1"/>
      <c r="K641" s="1"/>
      <c r="L641" s="1"/>
      <c r="M641" s="1"/>
      <c r="N641" s="1"/>
      <c r="O641" s="1"/>
      <c r="P641" s="1"/>
    </row>
    <row r="642" spans="1:16" x14ac:dyDescent="0.2">
      <c r="A642">
        <f t="shared" si="14"/>
        <v>2043</v>
      </c>
      <c r="B642">
        <f t="shared" si="15"/>
        <v>5</v>
      </c>
      <c r="C642" s="1">
        <f>AVERAGE(RealPrice!C630:C641)</f>
        <v>3.1454534409202747E-2</v>
      </c>
      <c r="D642" s="1">
        <f>AVERAGE(RealPrice!D630:D641)</f>
        <v>3.5575936121459595E-2</v>
      </c>
      <c r="E642" s="1">
        <f>AVERAGE(RealPrice!E630:E641)</f>
        <v>2.436217156452097E-2</v>
      </c>
      <c r="F642" s="1">
        <f>AVERAGE(RealPrice!F630:F641)</f>
        <v>4.6080312714103365E-2</v>
      </c>
      <c r="G642" s="1">
        <f>AVERAGE(RealPrice!G630:G641)</f>
        <v>0</v>
      </c>
      <c r="H642" s="1">
        <f>AVERAGE(RealPrice!H630:H641)</f>
        <v>3.5575936121459595E-2</v>
      </c>
      <c r="I642" s="1"/>
      <c r="J642" s="1"/>
      <c r="K642" s="1"/>
      <c r="L642" s="1"/>
      <c r="M642" s="1"/>
      <c r="N642" s="1"/>
      <c r="O642" s="1"/>
      <c r="P642" s="1"/>
    </row>
    <row r="643" spans="1:16" x14ac:dyDescent="0.2">
      <c r="A643">
        <f t="shared" si="14"/>
        <v>2043</v>
      </c>
      <c r="B643">
        <f t="shared" si="15"/>
        <v>6</v>
      </c>
      <c r="C643" s="1">
        <f>AVERAGE(RealPrice!C631:C642)</f>
        <v>3.1386891770553836E-2</v>
      </c>
      <c r="D643" s="1">
        <f>AVERAGE(RealPrice!D631:D642)</f>
        <v>3.5511732404935027E-2</v>
      </c>
      <c r="E643" s="1">
        <f>AVERAGE(RealPrice!E631:E642)</f>
        <v>2.4309338950677831E-2</v>
      </c>
      <c r="F643" s="1">
        <f>AVERAGE(RealPrice!F631:F642)</f>
        <v>4.5989325042101313E-2</v>
      </c>
      <c r="G643" s="1">
        <f>AVERAGE(RealPrice!G631:G642)</f>
        <v>0</v>
      </c>
      <c r="H643" s="1">
        <f>AVERAGE(RealPrice!H631:H642)</f>
        <v>3.5511732404935027E-2</v>
      </c>
      <c r="I643" s="1"/>
      <c r="J643" s="1"/>
      <c r="K643" s="1"/>
      <c r="L643" s="1"/>
      <c r="M643" s="1"/>
      <c r="N643" s="1"/>
      <c r="O643" s="1"/>
      <c r="P643" s="1"/>
    </row>
    <row r="644" spans="1:16" x14ac:dyDescent="0.2">
      <c r="A644">
        <f t="shared" si="14"/>
        <v>2043</v>
      </c>
      <c r="B644">
        <f t="shared" si="15"/>
        <v>7</v>
      </c>
      <c r="C644" s="1">
        <f>AVERAGE(RealPrice!C632:C643)</f>
        <v>3.1320917684555527E-2</v>
      </c>
      <c r="D644" s="1">
        <f>AVERAGE(RealPrice!D632:D643)</f>
        <v>3.5448861847525388E-2</v>
      </c>
      <c r="E644" s="1">
        <f>AVERAGE(RealPrice!E632:E643)</f>
        <v>2.4256151495858431E-2</v>
      </c>
      <c r="F644" s="1">
        <f>AVERAGE(RealPrice!F632:F643)</f>
        <v>4.5900225951727762E-2</v>
      </c>
      <c r="G644" s="1">
        <f>AVERAGE(RealPrice!G632:G643)</f>
        <v>0</v>
      </c>
      <c r="H644" s="1">
        <f>AVERAGE(RealPrice!H632:H643)</f>
        <v>3.5448861847525388E-2</v>
      </c>
      <c r="I644" s="1"/>
      <c r="J644" s="1"/>
      <c r="K644" s="1"/>
      <c r="L644" s="1"/>
      <c r="M644" s="1"/>
      <c r="N644" s="1"/>
      <c r="O644" s="1"/>
      <c r="P644" s="1"/>
    </row>
    <row r="645" spans="1:16" x14ac:dyDescent="0.2">
      <c r="A645">
        <f t="shared" si="14"/>
        <v>2043</v>
      </c>
      <c r="B645">
        <f t="shared" si="15"/>
        <v>8</v>
      </c>
      <c r="C645" s="1">
        <f>AVERAGE(RealPrice!C633:C644)</f>
        <v>3.1255339918468253E-2</v>
      </c>
      <c r="D645" s="1">
        <f>AVERAGE(RealPrice!D633:D644)</f>
        <v>3.5386795261333696E-2</v>
      </c>
      <c r="E645" s="1">
        <f>AVERAGE(RealPrice!E633:E644)</f>
        <v>2.4202215900643545E-2</v>
      </c>
      <c r="F645" s="1">
        <f>AVERAGE(RealPrice!F633:F644)</f>
        <v>4.5811557603033244E-2</v>
      </c>
      <c r="G645" s="1">
        <f>AVERAGE(RealPrice!G633:G644)</f>
        <v>0</v>
      </c>
      <c r="H645" s="1">
        <f>AVERAGE(RealPrice!H633:H644)</f>
        <v>3.5386795261333696E-2</v>
      </c>
      <c r="I645" s="1"/>
      <c r="J645" s="1"/>
      <c r="K645" s="1"/>
      <c r="L645" s="1"/>
      <c r="M645" s="1"/>
      <c r="N645" s="1"/>
      <c r="O645" s="1"/>
      <c r="P645" s="1"/>
    </row>
    <row r="646" spans="1:16" x14ac:dyDescent="0.2">
      <c r="A646">
        <f t="shared" si="14"/>
        <v>2043</v>
      </c>
      <c r="B646">
        <f t="shared" si="15"/>
        <v>9</v>
      </c>
      <c r="C646" s="1">
        <f>AVERAGE(RealPrice!C634:C645)</f>
        <v>3.1189678497499037E-2</v>
      </c>
      <c r="D646" s="1">
        <f>AVERAGE(RealPrice!D634:D645)</f>
        <v>3.5324353161772799E-2</v>
      </c>
      <c r="E646" s="1">
        <f>AVERAGE(RealPrice!E634:E645)</f>
        <v>2.4148076178501E-2</v>
      </c>
      <c r="F646" s="1">
        <f>AVERAGE(RealPrice!F634:F645)</f>
        <v>4.572304936079457E-2</v>
      </c>
      <c r="G646" s="1">
        <f>AVERAGE(RealPrice!G634:G645)</f>
        <v>0</v>
      </c>
      <c r="H646" s="1">
        <f>AVERAGE(RealPrice!H634:H645)</f>
        <v>3.5324353161772799E-2</v>
      </c>
      <c r="I646" s="1"/>
      <c r="J646" s="1"/>
      <c r="K646" s="1"/>
      <c r="L646" s="1"/>
      <c r="M646" s="1"/>
      <c r="N646" s="1"/>
      <c r="O646" s="1"/>
      <c r="P646" s="1"/>
    </row>
    <row r="647" spans="1:16" x14ac:dyDescent="0.2">
      <c r="A647">
        <f t="shared" si="14"/>
        <v>2043</v>
      </c>
      <c r="B647">
        <f t="shared" si="15"/>
        <v>10</v>
      </c>
      <c r="C647" s="1">
        <f>AVERAGE(RealPrice!C635:C646)</f>
        <v>3.1124226740612174E-2</v>
      </c>
      <c r="D647" s="1">
        <f>AVERAGE(RealPrice!D635:D646)</f>
        <v>3.5262264519370576E-2</v>
      </c>
      <c r="E647" s="1">
        <f>AVERAGE(RealPrice!E635:E646)</f>
        <v>2.4093050200127003E-2</v>
      </c>
      <c r="F647" s="1">
        <f>AVERAGE(RealPrice!F635:F646)</f>
        <v>4.5634328122125589E-2</v>
      </c>
      <c r="G647" s="1">
        <f>AVERAGE(RealPrice!G635:G646)</f>
        <v>0</v>
      </c>
      <c r="H647" s="1">
        <f>AVERAGE(RealPrice!H635:H646)</f>
        <v>3.5262264519370576E-2</v>
      </c>
      <c r="I647" s="1"/>
      <c r="J647" s="1"/>
      <c r="K647" s="1"/>
      <c r="L647" s="1"/>
      <c r="M647" s="1"/>
      <c r="N647" s="1"/>
      <c r="O647" s="1"/>
      <c r="P647" s="1"/>
    </row>
    <row r="648" spans="1:16" x14ac:dyDescent="0.2">
      <c r="A648">
        <f t="shared" si="14"/>
        <v>2043</v>
      </c>
      <c r="B648">
        <f t="shared" si="15"/>
        <v>11</v>
      </c>
      <c r="C648" s="1">
        <f>AVERAGE(RealPrice!C636:C647)</f>
        <v>3.1057849615311897E-2</v>
      </c>
      <c r="D648" s="1">
        <f>AVERAGE(RealPrice!D636:D647)</f>
        <v>3.5199241551158819E-2</v>
      </c>
      <c r="E648" s="1">
        <f>AVERAGE(RealPrice!E636:E647)</f>
        <v>2.4039369248830895E-2</v>
      </c>
      <c r="F648" s="1">
        <f>AVERAGE(RealPrice!F636:F647)</f>
        <v>4.5545059091264543E-2</v>
      </c>
      <c r="G648" s="1">
        <f>AVERAGE(RealPrice!G636:G647)</f>
        <v>0</v>
      </c>
      <c r="H648" s="1">
        <f>AVERAGE(RealPrice!H636:H647)</f>
        <v>3.5199241551158819E-2</v>
      </c>
      <c r="I648" s="1"/>
      <c r="J648" s="1"/>
      <c r="K648" s="1"/>
      <c r="L648" s="1"/>
      <c r="M648" s="1"/>
      <c r="N648" s="1"/>
      <c r="O648" s="1"/>
      <c r="P648" s="1"/>
    </row>
    <row r="649" spans="1:16" x14ac:dyDescent="0.2">
      <c r="A649">
        <f t="shared" si="14"/>
        <v>2043</v>
      </c>
      <c r="B649">
        <f t="shared" si="15"/>
        <v>12</v>
      </c>
      <c r="C649" s="1">
        <f>AVERAGE(RealPrice!C637:C648)</f>
        <v>3.0990696016612512E-2</v>
      </c>
      <c r="D649" s="1">
        <f>AVERAGE(RealPrice!D637:D648)</f>
        <v>3.5135451747176742E-2</v>
      </c>
      <c r="E649" s="1">
        <f>AVERAGE(RealPrice!E637:E648)</f>
        <v>2.3987334626616705E-2</v>
      </c>
      <c r="F649" s="1">
        <f>AVERAGE(RealPrice!F637:F648)</f>
        <v>4.5454099683966298E-2</v>
      </c>
      <c r="G649" s="1">
        <f>AVERAGE(RealPrice!G637:G648)</f>
        <v>0</v>
      </c>
      <c r="H649" s="1">
        <f>AVERAGE(RealPrice!H637:H648)</f>
        <v>3.5135451747176742E-2</v>
      </c>
      <c r="I649" s="1"/>
      <c r="J649" s="1"/>
      <c r="K649" s="1"/>
      <c r="L649" s="1"/>
      <c r="M649" s="1"/>
      <c r="N649" s="1"/>
      <c r="O649" s="1"/>
      <c r="P649" s="1"/>
    </row>
    <row r="650" spans="1:16" x14ac:dyDescent="0.2">
      <c r="A650">
        <f t="shared" si="14"/>
        <v>2044</v>
      </c>
      <c r="B650">
        <f t="shared" si="15"/>
        <v>1</v>
      </c>
      <c r="C650" s="1">
        <f>AVERAGE(RealPrice!C638:C649)</f>
        <v>3.0923592247026368E-2</v>
      </c>
      <c r="D650" s="1">
        <f>AVERAGE(RealPrice!D638:D649)</f>
        <v>3.5071819876813903E-2</v>
      </c>
      <c r="E650" s="1">
        <f>AVERAGE(RealPrice!E638:E649)</f>
        <v>2.3935071821937676E-2</v>
      </c>
      <c r="F650" s="1">
        <f>AVERAGE(RealPrice!F638:F649)</f>
        <v>4.5362882229359282E-2</v>
      </c>
      <c r="G650" s="1">
        <f>AVERAGE(RealPrice!G638:G649)</f>
        <v>0</v>
      </c>
      <c r="H650" s="1">
        <f>AVERAGE(RealPrice!H638:H649)</f>
        <v>3.5071819876813903E-2</v>
      </c>
      <c r="I650" s="1"/>
      <c r="J650" s="1"/>
      <c r="K650" s="1"/>
      <c r="L650" s="1"/>
      <c r="M650" s="1"/>
      <c r="N650" s="1"/>
      <c r="O650" s="1"/>
      <c r="P650" s="1"/>
    </row>
    <row r="651" spans="1:16" x14ac:dyDescent="0.2">
      <c r="A651">
        <f t="shared" si="14"/>
        <v>2044</v>
      </c>
      <c r="B651">
        <f t="shared" si="15"/>
        <v>2</v>
      </c>
      <c r="C651" s="1">
        <f>AVERAGE(RealPrice!C639:C650)</f>
        <v>3.0857636230337462E-2</v>
      </c>
      <c r="D651" s="1">
        <f>AVERAGE(RealPrice!D639:D650)</f>
        <v>3.5008856431228218E-2</v>
      </c>
      <c r="E651" s="1">
        <f>AVERAGE(RealPrice!E639:E650)</f>
        <v>2.3883310308460054E-2</v>
      </c>
      <c r="F651" s="1">
        <f>AVERAGE(RealPrice!F639:F650)</f>
        <v>4.5273676399761514E-2</v>
      </c>
      <c r="G651" s="1">
        <f>AVERAGE(RealPrice!G639:G650)</f>
        <v>0</v>
      </c>
      <c r="H651" s="1">
        <f>AVERAGE(RealPrice!H639:H650)</f>
        <v>3.5008856431228218E-2</v>
      </c>
      <c r="I651" s="1"/>
      <c r="J651" s="1"/>
      <c r="K651" s="1"/>
      <c r="L651" s="1"/>
      <c r="M651" s="1"/>
      <c r="N651" s="1"/>
      <c r="O651" s="1"/>
      <c r="P651" s="1"/>
    </row>
    <row r="652" spans="1:16" x14ac:dyDescent="0.2">
      <c r="A652">
        <f t="shared" si="14"/>
        <v>2044</v>
      </c>
      <c r="B652">
        <f t="shared" si="15"/>
        <v>3</v>
      </c>
      <c r="C652" s="1">
        <f>AVERAGE(RealPrice!C640:C651)</f>
        <v>3.0790110337759576E-2</v>
      </c>
      <c r="D652" s="1">
        <f>AVERAGE(RealPrice!D640:D651)</f>
        <v>3.4944588489525391E-2</v>
      </c>
      <c r="E652" s="1">
        <f>AVERAGE(RealPrice!E640:E651)</f>
        <v>2.3832037379918566E-2</v>
      </c>
      <c r="F652" s="1">
        <f>AVERAGE(RealPrice!F640:F651)</f>
        <v>4.5183460726656549E-2</v>
      </c>
      <c r="G652" s="1">
        <f>AVERAGE(RealPrice!G640:G651)</f>
        <v>0</v>
      </c>
      <c r="H652" s="1">
        <f>AVERAGE(RealPrice!H640:H651)</f>
        <v>3.4944588489525391E-2</v>
      </c>
      <c r="I652" s="1"/>
      <c r="J652" s="1"/>
      <c r="K652" s="1"/>
      <c r="L652" s="1"/>
      <c r="M652" s="1"/>
      <c r="N652" s="1"/>
      <c r="O652" s="1"/>
      <c r="P652" s="1"/>
    </row>
    <row r="653" spans="1:16" x14ac:dyDescent="0.2">
      <c r="A653">
        <f t="shared" si="14"/>
        <v>2044</v>
      </c>
      <c r="B653">
        <f t="shared" si="15"/>
        <v>4</v>
      </c>
      <c r="C653" s="1">
        <f>AVERAGE(RealPrice!C641:C652)</f>
        <v>3.0723133088364236E-2</v>
      </c>
      <c r="D653" s="1">
        <f>AVERAGE(RealPrice!D641:D652)</f>
        <v>3.488070910825887E-2</v>
      </c>
      <c r="E653" s="1">
        <f>AVERAGE(RealPrice!E641:E652)</f>
        <v>2.3780896508232927E-2</v>
      </c>
      <c r="F653" s="1">
        <f>AVERAGE(RealPrice!F641:F652)</f>
        <v>4.5092867570728223E-2</v>
      </c>
      <c r="G653" s="1">
        <f>AVERAGE(RealPrice!G641:G652)</f>
        <v>0</v>
      </c>
      <c r="H653" s="1">
        <f>AVERAGE(RealPrice!H641:H652)</f>
        <v>3.488070910825887E-2</v>
      </c>
      <c r="I653" s="1"/>
      <c r="J653" s="1"/>
      <c r="K653" s="1"/>
      <c r="L653" s="1"/>
      <c r="M653" s="1"/>
      <c r="N653" s="1"/>
      <c r="O653" s="1"/>
      <c r="P653" s="1"/>
    </row>
    <row r="654" spans="1:16" x14ac:dyDescent="0.2">
      <c r="A654">
        <f t="shared" si="14"/>
        <v>2044</v>
      </c>
      <c r="B654">
        <f t="shared" si="15"/>
        <v>5</v>
      </c>
      <c r="C654" s="1">
        <f>AVERAGE(RealPrice!C642:C653)</f>
        <v>3.0656678071567623E-2</v>
      </c>
      <c r="D654" s="1">
        <f>AVERAGE(RealPrice!D642:D653)</f>
        <v>3.4817263646177606E-2</v>
      </c>
      <c r="E654" s="1">
        <f>AVERAGE(RealPrice!E642:E653)</f>
        <v>2.3728667287018206E-2</v>
      </c>
      <c r="F654" s="1">
        <f>AVERAGE(RealPrice!F642:F653)</f>
        <v>4.5002481191925986E-2</v>
      </c>
      <c r="G654" s="1">
        <f>AVERAGE(RealPrice!G642:G653)</f>
        <v>0</v>
      </c>
      <c r="H654" s="1">
        <f>AVERAGE(RealPrice!H642:H653)</f>
        <v>3.4817263646177606E-2</v>
      </c>
      <c r="I654" s="1"/>
      <c r="J654" s="1"/>
      <c r="K654" s="1"/>
      <c r="L654" s="1"/>
      <c r="M654" s="1"/>
      <c r="N654" s="1"/>
      <c r="O654" s="1"/>
      <c r="P654" s="1"/>
    </row>
    <row r="655" spans="1:16" x14ac:dyDescent="0.2">
      <c r="A655">
        <f t="shared" si="14"/>
        <v>2044</v>
      </c>
      <c r="B655">
        <f t="shared" si="15"/>
        <v>6</v>
      </c>
      <c r="C655" s="1">
        <f>AVERAGE(RealPrice!C643:C654)</f>
        <v>3.0590536201148138E-2</v>
      </c>
      <c r="D655" s="1">
        <f>AVERAGE(RealPrice!D643:D654)</f>
        <v>3.475418481308603E-2</v>
      </c>
      <c r="E655" s="1">
        <f>AVERAGE(RealPrice!E643:E654)</f>
        <v>2.3677044897706473E-2</v>
      </c>
      <c r="F655" s="1">
        <f>AVERAGE(RealPrice!F643:F654)</f>
        <v>4.4913307135756871E-2</v>
      </c>
      <c r="G655" s="1">
        <f>AVERAGE(RealPrice!G643:G654)</f>
        <v>0</v>
      </c>
      <c r="H655" s="1">
        <f>AVERAGE(RealPrice!H643:H654)</f>
        <v>3.475418481308603E-2</v>
      </c>
      <c r="I655" s="1"/>
      <c r="J655" s="1"/>
      <c r="K655" s="1"/>
      <c r="L655" s="1"/>
      <c r="M655" s="1"/>
      <c r="N655" s="1"/>
      <c r="O655" s="1"/>
      <c r="P655" s="1"/>
    </row>
    <row r="656" spans="1:16" x14ac:dyDescent="0.2">
      <c r="A656">
        <f t="shared" si="14"/>
        <v>2044</v>
      </c>
      <c r="B656">
        <f t="shared" si="15"/>
        <v>7</v>
      </c>
      <c r="C656" s="1">
        <f>AVERAGE(RealPrice!C644:C655)</f>
        <v>3.0526065255745749E-2</v>
      </c>
      <c r="D656" s="1">
        <f>AVERAGE(RealPrice!D644:D655)</f>
        <v>3.4692460745408792E-2</v>
      </c>
      <c r="E656" s="1">
        <f>AVERAGE(RealPrice!E644:E655)</f>
        <v>2.3625106739031159E-2</v>
      </c>
      <c r="F656" s="1">
        <f>AVERAGE(RealPrice!F644:F655)</f>
        <v>4.4826041905254417E-2</v>
      </c>
      <c r="G656" s="1">
        <f>AVERAGE(RealPrice!G644:G655)</f>
        <v>0</v>
      </c>
      <c r="H656" s="1">
        <f>AVERAGE(RealPrice!H644:H655)</f>
        <v>3.4692460745408792E-2</v>
      </c>
      <c r="I656" s="1"/>
      <c r="J656" s="1"/>
      <c r="K656" s="1"/>
      <c r="L656" s="1"/>
      <c r="M656" s="1"/>
      <c r="N656" s="1"/>
      <c r="O656" s="1"/>
      <c r="P656" s="1"/>
    </row>
    <row r="657" spans="1:16" x14ac:dyDescent="0.2">
      <c r="A657">
        <f t="shared" si="14"/>
        <v>2044</v>
      </c>
      <c r="B657">
        <f t="shared" si="15"/>
        <v>8</v>
      </c>
      <c r="C657" s="1">
        <f>AVERAGE(RealPrice!C645:C656)</f>
        <v>3.0462009479393592E-2</v>
      </c>
      <c r="D657" s="1">
        <f>AVERAGE(RealPrice!D645:D656)</f>
        <v>3.4631557578745524E-2</v>
      </c>
      <c r="E657" s="1">
        <f>AVERAGE(RealPrice!E645:E656)</f>
        <v>2.3572460355947223E-2</v>
      </c>
      <c r="F657" s="1">
        <f>AVERAGE(RealPrice!F645:F656)</f>
        <v>4.4739239559187842E-2</v>
      </c>
      <c r="G657" s="1">
        <f>AVERAGE(RealPrice!G645:G656)</f>
        <v>0</v>
      </c>
      <c r="H657" s="1">
        <f>AVERAGE(RealPrice!H645:H656)</f>
        <v>3.4631557578745524E-2</v>
      </c>
      <c r="I657" s="1"/>
      <c r="J657" s="1"/>
      <c r="K657" s="1"/>
      <c r="L657" s="1"/>
      <c r="M657" s="1"/>
      <c r="N657" s="1"/>
      <c r="O657" s="1"/>
      <c r="P657" s="1"/>
    </row>
    <row r="658" spans="1:16" x14ac:dyDescent="0.2">
      <c r="A658">
        <f t="shared" ref="A658:A721" si="16">A646+1</f>
        <v>2044</v>
      </c>
      <c r="B658">
        <f t="shared" ref="B658:B721" si="17">B646</f>
        <v>9</v>
      </c>
      <c r="C658" s="1">
        <f>AVERAGE(RealPrice!C646:C657)</f>
        <v>3.0397891429729377E-2</v>
      </c>
      <c r="D658" s="1">
        <f>AVERAGE(RealPrice!D646:D657)</f>
        <v>3.4570308060736722E-2</v>
      </c>
      <c r="E658" s="1">
        <f>AVERAGE(RealPrice!E646:E657)</f>
        <v>2.3519630345375866E-2</v>
      </c>
      <c r="F658" s="1">
        <f>AVERAGE(RealPrice!F646:F657)</f>
        <v>4.4652622451073688E-2</v>
      </c>
      <c r="G658" s="1">
        <f>AVERAGE(RealPrice!G646:G657)</f>
        <v>0</v>
      </c>
      <c r="H658" s="1">
        <f>AVERAGE(RealPrice!H646:H657)</f>
        <v>3.4570308060736722E-2</v>
      </c>
      <c r="I658" s="1"/>
      <c r="J658" s="1"/>
      <c r="K658" s="1"/>
      <c r="L658" s="1"/>
      <c r="M658" s="1"/>
      <c r="N658" s="1"/>
      <c r="O658" s="1"/>
      <c r="P658" s="1"/>
    </row>
    <row r="659" spans="1:16" x14ac:dyDescent="0.2">
      <c r="A659">
        <f t="shared" si="16"/>
        <v>2044</v>
      </c>
      <c r="B659">
        <f t="shared" si="17"/>
        <v>10</v>
      </c>
      <c r="C659" s="1">
        <f>AVERAGE(RealPrice!C647:C658)</f>
        <v>3.0334009357619273E-2</v>
      </c>
      <c r="D659" s="1">
        <f>AVERAGE(RealPrice!D647:D658)</f>
        <v>3.4509440678380292E-2</v>
      </c>
      <c r="E659" s="1">
        <f>AVERAGE(RealPrice!E647:E658)</f>
        <v>2.3465961118002115E-2</v>
      </c>
      <c r="F659" s="1">
        <f>AVERAGE(RealPrice!F647:F658)</f>
        <v>4.4565842934935894E-2</v>
      </c>
      <c r="G659" s="1">
        <f>AVERAGE(RealPrice!G647:G658)</f>
        <v>0</v>
      </c>
      <c r="H659" s="1">
        <f>AVERAGE(RealPrice!H647:H658)</f>
        <v>3.4509440678380292E-2</v>
      </c>
      <c r="I659" s="1"/>
      <c r="J659" s="1"/>
      <c r="K659" s="1"/>
      <c r="L659" s="1"/>
      <c r="M659" s="1"/>
      <c r="N659" s="1"/>
      <c r="O659" s="1"/>
      <c r="P659" s="1"/>
    </row>
    <row r="660" spans="1:16" x14ac:dyDescent="0.2">
      <c r="A660">
        <f t="shared" si="16"/>
        <v>2044</v>
      </c>
      <c r="B660">
        <f t="shared" si="17"/>
        <v>11</v>
      </c>
      <c r="C660" s="1">
        <f>AVERAGE(RealPrice!C648:C659)</f>
        <v>3.0269248462983175E-2</v>
      </c>
      <c r="D660" s="1">
        <f>AVERAGE(RealPrice!D648:D659)</f>
        <v>3.4447684978492078E-2</v>
      </c>
      <c r="E660" s="1">
        <f>AVERAGE(RealPrice!E648:E659)</f>
        <v>2.341362295148235E-2</v>
      </c>
      <c r="F660" s="1">
        <f>AVERAGE(RealPrice!F648:F659)</f>
        <v>4.4478563213168183E-2</v>
      </c>
      <c r="G660" s="1">
        <f>AVERAGE(RealPrice!G648:G659)</f>
        <v>0</v>
      </c>
      <c r="H660" s="1">
        <f>AVERAGE(RealPrice!H648:H659)</f>
        <v>3.4447684978492078E-2</v>
      </c>
      <c r="I660" s="1"/>
      <c r="J660" s="1"/>
      <c r="K660" s="1"/>
      <c r="L660" s="1"/>
      <c r="M660" s="1"/>
      <c r="N660" s="1"/>
      <c r="O660" s="1"/>
      <c r="P660" s="1"/>
    </row>
    <row r="661" spans="1:16" x14ac:dyDescent="0.2">
      <c r="A661">
        <f t="shared" si="16"/>
        <v>2044</v>
      </c>
      <c r="B661">
        <f t="shared" si="17"/>
        <v>12</v>
      </c>
      <c r="C661" s="1">
        <f>AVERAGE(RealPrice!C649:C660)</f>
        <v>3.0203763727842139E-2</v>
      </c>
      <c r="D661" s="1">
        <f>AVERAGE(RealPrice!D649:D660)</f>
        <v>3.4385216189276722E-2</v>
      </c>
      <c r="E661" s="1">
        <f>AVERAGE(RealPrice!E649:E660)</f>
        <v>2.3362915400425757E-2</v>
      </c>
      <c r="F661" s="1">
        <f>AVERAGE(RealPrice!F649:F660)</f>
        <v>4.438968046373238E-2</v>
      </c>
      <c r="G661" s="1">
        <f>AVERAGE(RealPrice!G649:G660)</f>
        <v>0</v>
      </c>
      <c r="H661" s="1">
        <f>AVERAGE(RealPrice!H649:H660)</f>
        <v>3.4385216189276722E-2</v>
      </c>
      <c r="I661" s="1"/>
      <c r="J661" s="1"/>
      <c r="K661" s="1"/>
      <c r="L661" s="1"/>
      <c r="M661" s="1"/>
      <c r="N661" s="1"/>
      <c r="O661" s="1"/>
      <c r="P661" s="1"/>
    </row>
    <row r="662" spans="1:16" x14ac:dyDescent="0.2">
      <c r="A662">
        <f t="shared" si="16"/>
        <v>2045</v>
      </c>
      <c r="B662">
        <f t="shared" si="17"/>
        <v>1</v>
      </c>
      <c r="C662" s="1">
        <f>AVERAGE(RealPrice!C650:C661)</f>
        <v>3.0138367422373798E-2</v>
      </c>
      <c r="D662" s="1">
        <f>AVERAGE(RealPrice!D650:D661)</f>
        <v>3.4322947306692601E-2</v>
      </c>
      <c r="E662" s="1">
        <f>AVERAGE(RealPrice!E650:E661)</f>
        <v>2.3312015719142404E-2</v>
      </c>
      <c r="F662" s="1">
        <f>AVERAGE(RealPrice!F650:F661)</f>
        <v>4.4300604483695639E-2</v>
      </c>
      <c r="G662" s="1">
        <f>AVERAGE(RealPrice!G650:G661)</f>
        <v>0</v>
      </c>
      <c r="H662" s="1">
        <f>AVERAGE(RealPrice!H650:H661)</f>
        <v>3.4322947306692601E-2</v>
      </c>
      <c r="I662" s="1"/>
      <c r="J662" s="1"/>
      <c r="K662" s="1"/>
      <c r="L662" s="1"/>
      <c r="M662" s="1"/>
      <c r="N662" s="1"/>
      <c r="O662" s="1"/>
      <c r="P662" s="1"/>
    </row>
    <row r="663" spans="1:16" x14ac:dyDescent="0.2">
      <c r="A663">
        <f t="shared" si="16"/>
        <v>2045</v>
      </c>
      <c r="B663">
        <f t="shared" si="17"/>
        <v>2</v>
      </c>
      <c r="C663" s="1">
        <f>AVERAGE(RealPrice!C651:C662)</f>
        <v>3.0074113781529629E-2</v>
      </c>
      <c r="D663" s="1">
        <f>AVERAGE(RealPrice!D651:D662)</f>
        <v>3.4261360136877958E-2</v>
      </c>
      <c r="E663" s="1">
        <f>AVERAGE(RealPrice!E651:E662)</f>
        <v>2.3261622692030123E-2</v>
      </c>
      <c r="F663" s="1">
        <f>AVERAGE(RealPrice!F651:F662)</f>
        <v>4.4213528414545324E-2</v>
      </c>
      <c r="G663" s="1">
        <f>AVERAGE(RealPrice!G651:G662)</f>
        <v>0</v>
      </c>
      <c r="H663" s="1">
        <f>AVERAGE(RealPrice!H651:H662)</f>
        <v>3.4261360136877958E-2</v>
      </c>
      <c r="I663" s="1"/>
      <c r="J663" s="1"/>
      <c r="K663" s="1"/>
      <c r="L663" s="1"/>
      <c r="M663" s="1"/>
      <c r="N663" s="1"/>
      <c r="O663" s="1"/>
      <c r="P663" s="1"/>
    </row>
    <row r="664" spans="1:16" x14ac:dyDescent="0.2">
      <c r="A664">
        <f t="shared" si="16"/>
        <v>2045</v>
      </c>
      <c r="B664">
        <f t="shared" si="17"/>
        <v>3</v>
      </c>
      <c r="C664" s="1">
        <f>AVERAGE(RealPrice!C652:C663)</f>
        <v>3.000852208096241E-2</v>
      </c>
      <c r="D664" s="1">
        <f>AVERAGE(RealPrice!D652:D663)</f>
        <v>3.4198714855702778E-2</v>
      </c>
      <c r="E664" s="1">
        <f>AVERAGE(RealPrice!E652:E663)</f>
        <v>2.3211846879829964E-2</v>
      </c>
      <c r="F664" s="1">
        <f>AVERAGE(RealPrice!F652:F663)</f>
        <v>4.4125744592487144E-2</v>
      </c>
      <c r="G664" s="1">
        <f>AVERAGE(RealPrice!G652:G663)</f>
        <v>0</v>
      </c>
      <c r="H664" s="1">
        <f>AVERAGE(RealPrice!H652:H663)</f>
        <v>3.4198714855702778E-2</v>
      </c>
      <c r="I664" s="1"/>
      <c r="J664" s="1"/>
      <c r="K664" s="1"/>
      <c r="L664" s="1"/>
      <c r="M664" s="1"/>
      <c r="N664" s="1"/>
      <c r="O664" s="1"/>
      <c r="P664" s="1"/>
    </row>
    <row r="665" spans="1:16" x14ac:dyDescent="0.2">
      <c r="A665">
        <f t="shared" si="16"/>
        <v>2045</v>
      </c>
      <c r="B665">
        <f t="shared" si="17"/>
        <v>4</v>
      </c>
      <c r="C665" s="1">
        <f>AVERAGE(RealPrice!C653:C664)</f>
        <v>2.9943598289060264E-2</v>
      </c>
      <c r="D665" s="1">
        <f>AVERAGE(RealPrice!D653:D664)</f>
        <v>3.4136602320630531E-2</v>
      </c>
      <c r="E665" s="1">
        <f>AVERAGE(RealPrice!E653:E664)</f>
        <v>2.3162299709295283E-2</v>
      </c>
      <c r="F665" s="1">
        <f>AVERAGE(RealPrice!F653:F664)</f>
        <v>4.403779201048108E-2</v>
      </c>
      <c r="G665" s="1">
        <f>AVERAGE(RealPrice!G653:G664)</f>
        <v>0</v>
      </c>
      <c r="H665" s="1">
        <f>AVERAGE(RealPrice!H653:H664)</f>
        <v>3.4136602320630531E-2</v>
      </c>
      <c r="I665" s="1"/>
      <c r="J665" s="1"/>
      <c r="K665" s="1"/>
      <c r="L665" s="1"/>
      <c r="M665" s="1"/>
      <c r="N665" s="1"/>
      <c r="O665" s="1"/>
      <c r="P665" s="1"/>
    </row>
    <row r="666" spans="1:16" x14ac:dyDescent="0.2">
      <c r="A666">
        <f t="shared" si="16"/>
        <v>2045</v>
      </c>
      <c r="B666">
        <f t="shared" si="17"/>
        <v>5</v>
      </c>
      <c r="C666" s="1">
        <f>AVERAGE(RealPrice!C654:C665)</f>
        <v>2.9879118851777509E-2</v>
      </c>
      <c r="D666" s="1">
        <f>AVERAGE(RealPrice!D654:D665)</f>
        <v>3.4074841085432114E-2</v>
      </c>
      <c r="E666" s="1">
        <f>AVERAGE(RealPrice!E654:E665)</f>
        <v>2.3111650716759819E-2</v>
      </c>
      <c r="F666" s="1">
        <f>AVERAGE(RealPrice!F654:F665)</f>
        <v>4.3949948693171002E-2</v>
      </c>
      <c r="G666" s="1">
        <f>AVERAGE(RealPrice!G654:G665)</f>
        <v>0</v>
      </c>
      <c r="H666" s="1">
        <f>AVERAGE(RealPrice!H654:H665)</f>
        <v>3.4074841085432114E-2</v>
      </c>
      <c r="I666" s="1"/>
      <c r="J666" s="1"/>
      <c r="K666" s="1"/>
      <c r="L666" s="1"/>
      <c r="M666" s="1"/>
      <c r="N666" s="1"/>
      <c r="O666" s="1"/>
      <c r="P666" s="1"/>
    </row>
    <row r="667" spans="1:16" x14ac:dyDescent="0.2">
      <c r="A667">
        <f t="shared" si="16"/>
        <v>2045</v>
      </c>
      <c r="B667">
        <f t="shared" si="17"/>
        <v>6</v>
      </c>
      <c r="C667" s="1">
        <f>AVERAGE(RealPrice!C655:C666)</f>
        <v>2.9814893370258059E-2</v>
      </c>
      <c r="D667" s="1">
        <f>AVERAGE(RealPrice!D655:D666)</f>
        <v>3.4013379894848476E-2</v>
      </c>
      <c r="E667" s="1">
        <f>AVERAGE(RealPrice!E655:E666)</f>
        <v>2.3061552250480913E-2</v>
      </c>
      <c r="F667" s="1">
        <f>AVERAGE(RealPrice!F655:F666)</f>
        <v>4.3863210487474685E-2</v>
      </c>
      <c r="G667" s="1">
        <f>AVERAGE(RealPrice!G655:G666)</f>
        <v>0</v>
      </c>
      <c r="H667" s="1">
        <f>AVERAGE(RealPrice!H655:H666)</f>
        <v>3.4013379894848476E-2</v>
      </c>
      <c r="I667" s="1"/>
      <c r="J667" s="1"/>
      <c r="K667" s="1"/>
      <c r="L667" s="1"/>
      <c r="M667" s="1"/>
      <c r="N667" s="1"/>
      <c r="O667" s="1"/>
      <c r="P667" s="1"/>
    </row>
    <row r="668" spans="1:16" x14ac:dyDescent="0.2">
      <c r="A668">
        <f t="shared" si="16"/>
        <v>2045</v>
      </c>
      <c r="B668">
        <f t="shared" si="17"/>
        <v>7</v>
      </c>
      <c r="C668" s="1">
        <f>AVERAGE(RealPrice!C656:C667)</f>
        <v>2.9752271492114301E-2</v>
      </c>
      <c r="D668" s="1">
        <f>AVERAGE(RealPrice!D656:D667)</f>
        <v>3.3953217141148295E-2</v>
      </c>
      <c r="E668" s="1">
        <f>AVERAGE(RealPrice!E656:E667)</f>
        <v>2.3011132484363789E-2</v>
      </c>
      <c r="F668" s="1">
        <f>AVERAGE(RealPrice!F656:F667)</f>
        <v>4.3778301176677248E-2</v>
      </c>
      <c r="G668" s="1">
        <f>AVERAGE(RealPrice!G656:G667)</f>
        <v>0</v>
      </c>
      <c r="H668" s="1">
        <f>AVERAGE(RealPrice!H656:H667)</f>
        <v>3.3953217141148295E-2</v>
      </c>
      <c r="I668" s="1"/>
      <c r="J668" s="1"/>
      <c r="K668" s="1"/>
      <c r="L668" s="1"/>
      <c r="M668" s="1"/>
      <c r="N668" s="1"/>
      <c r="O668" s="1"/>
      <c r="P668" s="1"/>
    </row>
    <row r="669" spans="1:16" x14ac:dyDescent="0.2">
      <c r="A669">
        <f t="shared" si="16"/>
        <v>2045</v>
      </c>
      <c r="B669">
        <f t="shared" si="17"/>
        <v>8</v>
      </c>
      <c r="C669" s="1">
        <f>AVERAGE(RealPrice!C657:C668)</f>
        <v>2.9690057964964354E-2</v>
      </c>
      <c r="D669" s="1">
        <f>AVERAGE(RealPrice!D657:D668)</f>
        <v>3.3893860394868802E-2</v>
      </c>
      <c r="E669" s="1">
        <f>AVERAGE(RealPrice!E657:E668)</f>
        <v>2.2960029265768688E-2</v>
      </c>
      <c r="F669" s="1">
        <f>AVERAGE(RealPrice!F657:F668)</f>
        <v>4.3693849805451913E-2</v>
      </c>
      <c r="G669" s="1">
        <f>AVERAGE(RealPrice!G657:G668)</f>
        <v>0</v>
      </c>
      <c r="H669" s="1">
        <f>AVERAGE(RealPrice!H657:H668)</f>
        <v>3.3893860394868802E-2</v>
      </c>
      <c r="I669" s="1"/>
      <c r="J669" s="1"/>
      <c r="K669" s="1"/>
      <c r="L669" s="1"/>
      <c r="M669" s="1"/>
      <c r="N669" s="1"/>
      <c r="O669" s="1"/>
      <c r="P669" s="1"/>
    </row>
    <row r="670" spans="1:16" x14ac:dyDescent="0.2">
      <c r="A670">
        <f t="shared" si="16"/>
        <v>2045</v>
      </c>
      <c r="B670">
        <f t="shared" si="17"/>
        <v>9</v>
      </c>
      <c r="C670" s="1">
        <f>AVERAGE(RealPrice!C658:C669)</f>
        <v>2.9627790864459904E-2</v>
      </c>
      <c r="D670" s="1">
        <f>AVERAGE(RealPrice!D658:D669)</f>
        <v>3.3834174043224821E-2</v>
      </c>
      <c r="E670" s="1">
        <f>AVERAGE(RealPrice!E658:E669)</f>
        <v>2.2908753343706845E-2</v>
      </c>
      <c r="F670" s="1">
        <f>AVERAGE(RealPrice!F658:F669)</f>
        <v>4.3609588840232603E-2</v>
      </c>
      <c r="G670" s="1">
        <f>AVERAGE(RealPrice!G658:G669)</f>
        <v>0</v>
      </c>
      <c r="H670" s="1">
        <f>AVERAGE(RealPrice!H658:H669)</f>
        <v>3.3834174043224821E-2</v>
      </c>
      <c r="I670" s="1"/>
      <c r="J670" s="1"/>
      <c r="K670" s="1"/>
      <c r="L670" s="1"/>
      <c r="M670" s="1"/>
      <c r="N670" s="1"/>
      <c r="O670" s="1"/>
      <c r="P670" s="1"/>
    </row>
    <row r="671" spans="1:16" x14ac:dyDescent="0.2">
      <c r="A671">
        <f t="shared" si="16"/>
        <v>2045</v>
      </c>
      <c r="B671">
        <f t="shared" si="17"/>
        <v>10</v>
      </c>
      <c r="C671" s="1">
        <f>AVERAGE(RealPrice!C659:C670)</f>
        <v>2.9565765404075958E-2</v>
      </c>
      <c r="D671" s="1">
        <f>AVERAGE(RealPrice!D659:D670)</f>
        <v>3.377487434686996E-2</v>
      </c>
      <c r="E671" s="1">
        <f>AVERAGE(RealPrice!E659:E670)</f>
        <v>2.2856673099477223E-2</v>
      </c>
      <c r="F671" s="1">
        <f>AVERAGE(RealPrice!F659:F670)</f>
        <v>4.3525188347133863E-2</v>
      </c>
      <c r="G671" s="1">
        <f>AVERAGE(RealPrice!G659:G670)</f>
        <v>0</v>
      </c>
      <c r="H671" s="1">
        <f>AVERAGE(RealPrice!H659:H670)</f>
        <v>3.377487434686996E-2</v>
      </c>
      <c r="I671" s="1"/>
      <c r="J671" s="1"/>
      <c r="K671" s="1"/>
      <c r="L671" s="1"/>
      <c r="M671" s="1"/>
      <c r="N671" s="1"/>
      <c r="O671" s="1"/>
      <c r="P671" s="1"/>
    </row>
    <row r="672" spans="1:16" x14ac:dyDescent="0.2">
      <c r="A672">
        <f t="shared" si="16"/>
        <v>2045</v>
      </c>
      <c r="B672">
        <f t="shared" si="17"/>
        <v>11</v>
      </c>
      <c r="C672" s="1">
        <f>AVERAGE(RealPrice!C660:C671)</f>
        <v>2.9502898062529311E-2</v>
      </c>
      <c r="D672" s="1">
        <f>AVERAGE(RealPrice!D660:D671)</f>
        <v>3.3714722253452449E-2</v>
      </c>
      <c r="E672" s="1">
        <f>AVERAGE(RealPrice!E660:E671)</f>
        <v>2.2805893482153033E-2</v>
      </c>
      <c r="F672" s="1">
        <f>AVERAGE(RealPrice!F660:F671)</f>
        <v>4.3440318092510366E-2</v>
      </c>
      <c r="G672" s="1">
        <f>AVERAGE(RealPrice!G660:G671)</f>
        <v>0</v>
      </c>
      <c r="H672" s="1">
        <f>AVERAGE(RealPrice!H660:H671)</f>
        <v>3.3714722253452449E-2</v>
      </c>
      <c r="I672" s="1"/>
      <c r="J672" s="1"/>
      <c r="K672" s="1"/>
      <c r="L672" s="1"/>
      <c r="M672" s="1"/>
      <c r="N672" s="1"/>
      <c r="O672" s="1"/>
      <c r="P672" s="1"/>
    </row>
    <row r="673" spans="1:16" x14ac:dyDescent="0.2">
      <c r="A673">
        <f t="shared" si="16"/>
        <v>2045</v>
      </c>
      <c r="B673">
        <f t="shared" si="17"/>
        <v>12</v>
      </c>
      <c r="C673" s="1">
        <f>AVERAGE(RealPrice!C661:C672)</f>
        <v>2.9439313782303824E-2</v>
      </c>
      <c r="D673" s="1">
        <f>AVERAGE(RealPrice!D661:D672)</f>
        <v>3.3653859340289971E-2</v>
      </c>
      <c r="E673" s="1">
        <f>AVERAGE(RealPrice!E661:E672)</f>
        <v>2.2756685157231362E-2</v>
      </c>
      <c r="F673" s="1">
        <f>AVERAGE(RealPrice!F661:F672)</f>
        <v>4.3353868029174514E-2</v>
      </c>
      <c r="G673" s="1">
        <f>AVERAGE(RealPrice!G661:G672)</f>
        <v>0</v>
      </c>
      <c r="H673" s="1">
        <f>AVERAGE(RealPrice!H661:H672)</f>
        <v>3.3653859340289971E-2</v>
      </c>
      <c r="I673" s="1"/>
      <c r="J673" s="1"/>
      <c r="K673" s="1"/>
      <c r="L673" s="1"/>
      <c r="M673" s="1"/>
      <c r="N673" s="1"/>
      <c r="O673" s="1"/>
      <c r="P673" s="1"/>
    </row>
    <row r="674" spans="1:16" x14ac:dyDescent="0.2">
      <c r="A674">
        <f t="shared" si="16"/>
        <v>2046</v>
      </c>
      <c r="B674">
        <f t="shared" si="17"/>
        <v>1</v>
      </c>
      <c r="C674" s="1">
        <f>AVERAGE(RealPrice!C662:C673)</f>
        <v>2.9375782753570195E-2</v>
      </c>
      <c r="D674" s="1">
        <f>AVERAGE(RealPrice!D662:D673)</f>
        <v>3.3593154099269627E-2</v>
      </c>
      <c r="E674" s="1">
        <f>AVERAGE(RealPrice!E662:E673)</f>
        <v>2.2707265641032454E-2</v>
      </c>
      <c r="F674" s="1">
        <f>AVERAGE(RealPrice!F662:F673)</f>
        <v>4.3267181748868337E-2</v>
      </c>
      <c r="G674" s="1">
        <f>AVERAGE(RealPrice!G662:G673)</f>
        <v>0</v>
      </c>
      <c r="H674" s="1">
        <f>AVERAGE(RealPrice!H662:H673)</f>
        <v>3.3593154099269627E-2</v>
      </c>
      <c r="I674" s="1"/>
      <c r="J674" s="1"/>
      <c r="K674" s="1"/>
      <c r="L674" s="1"/>
      <c r="M674" s="1"/>
      <c r="N674" s="1"/>
      <c r="O674" s="1"/>
      <c r="P674" s="1"/>
    </row>
    <row r="675" spans="1:16" x14ac:dyDescent="0.2">
      <c r="A675">
        <f t="shared" si="16"/>
        <v>2046</v>
      </c>
      <c r="B675">
        <f t="shared" si="17"/>
        <v>2</v>
      </c>
      <c r="C675" s="1">
        <f>AVERAGE(RealPrice!C663:C674)</f>
        <v>2.9313325447740148E-2</v>
      </c>
      <c r="D675" s="1">
        <f>AVERAGE(RealPrice!D663:D674)</f>
        <v>3.3533071791095749E-2</v>
      </c>
      <c r="E675" s="1">
        <f>AVERAGE(RealPrice!E663:E674)</f>
        <v>2.2658310260839226E-2</v>
      </c>
      <c r="F675" s="1">
        <f>AVERAGE(RealPrice!F663:F674)</f>
        <v>4.3182388166672893E-2</v>
      </c>
      <c r="G675" s="1">
        <f>AVERAGE(RealPrice!G663:G674)</f>
        <v>0</v>
      </c>
      <c r="H675" s="1">
        <f>AVERAGE(RealPrice!H663:H674)</f>
        <v>3.3533071791095749E-2</v>
      </c>
      <c r="I675" s="1"/>
      <c r="J675" s="1"/>
      <c r="K675" s="1"/>
      <c r="L675" s="1"/>
      <c r="M675" s="1"/>
      <c r="N675" s="1"/>
      <c r="O675" s="1"/>
      <c r="P675" s="1"/>
    </row>
    <row r="676" spans="1:16" x14ac:dyDescent="0.2">
      <c r="A676">
        <f t="shared" si="16"/>
        <v>2046</v>
      </c>
      <c r="B676">
        <f t="shared" si="17"/>
        <v>3</v>
      </c>
      <c r="C676" s="1">
        <f>AVERAGE(RealPrice!C664:C675)</f>
        <v>2.9249459168036646E-2</v>
      </c>
      <c r="D676" s="1">
        <f>AVERAGE(RealPrice!D664:D675)</f>
        <v>3.3471833655514517E-2</v>
      </c>
      <c r="E676" s="1">
        <f>AVERAGE(RealPrice!E664:E675)</f>
        <v>2.260987435735004E-2</v>
      </c>
      <c r="F676" s="1">
        <f>AVERAGE(RealPrice!F664:F675)</f>
        <v>4.3096747847552748E-2</v>
      </c>
      <c r="G676" s="1">
        <f>AVERAGE(RealPrice!G664:G675)</f>
        <v>0</v>
      </c>
      <c r="H676" s="1">
        <f>AVERAGE(RealPrice!H664:H675)</f>
        <v>3.3471833655514517E-2</v>
      </c>
      <c r="I676" s="1"/>
      <c r="J676" s="1"/>
      <c r="K676" s="1"/>
      <c r="L676" s="1"/>
      <c r="M676" s="1"/>
      <c r="N676" s="1"/>
      <c r="O676" s="1"/>
      <c r="P676" s="1"/>
    </row>
    <row r="677" spans="1:16" x14ac:dyDescent="0.2">
      <c r="A677">
        <f t="shared" si="16"/>
        <v>2046</v>
      </c>
      <c r="B677">
        <f t="shared" si="17"/>
        <v>4</v>
      </c>
      <c r="C677" s="1">
        <f>AVERAGE(RealPrice!C665:C676)</f>
        <v>2.9186171308082116E-2</v>
      </c>
      <c r="D677" s="1">
        <f>AVERAGE(RealPrice!D665:D676)</f>
        <v>3.3411034103127166E-2</v>
      </c>
      <c r="E677" s="1">
        <f>AVERAGE(RealPrice!E665:E676)</f>
        <v>2.2561607439676914E-2</v>
      </c>
      <c r="F677" s="1">
        <f>AVERAGE(RealPrice!F665:F676)</f>
        <v>4.3010837009496476E-2</v>
      </c>
      <c r="G677" s="1">
        <f>AVERAGE(RealPrice!G665:G676)</f>
        <v>0</v>
      </c>
      <c r="H677" s="1">
        <f>AVERAGE(RealPrice!H665:H676)</f>
        <v>3.3411034103127166E-2</v>
      </c>
      <c r="I677" s="1"/>
      <c r="J677" s="1"/>
      <c r="K677" s="1"/>
      <c r="L677" s="1"/>
      <c r="M677" s="1"/>
      <c r="N677" s="1"/>
      <c r="O677" s="1"/>
      <c r="P677" s="1"/>
    </row>
    <row r="678" spans="1:16" x14ac:dyDescent="0.2">
      <c r="A678">
        <f t="shared" si="16"/>
        <v>2046</v>
      </c>
      <c r="B678">
        <f t="shared" si="17"/>
        <v>5</v>
      </c>
      <c r="C678" s="1">
        <f>AVERAGE(RealPrice!C666:C677)</f>
        <v>2.9123358216564119E-2</v>
      </c>
      <c r="D678" s="1">
        <f>AVERAGE(RealPrice!D666:D677)</f>
        <v>3.3350626111129794E-2</v>
      </c>
      <c r="E678" s="1">
        <f>AVERAGE(RealPrice!E666:E677)</f>
        <v>2.2512299023141332E-2</v>
      </c>
      <c r="F678" s="1">
        <f>AVERAGE(RealPrice!F666:F677)</f>
        <v>4.2925094550242598E-2</v>
      </c>
      <c r="G678" s="1">
        <f>AVERAGE(RealPrice!G666:G677)</f>
        <v>0</v>
      </c>
      <c r="H678" s="1">
        <f>AVERAGE(RealPrice!H666:H677)</f>
        <v>3.3350626111129794E-2</v>
      </c>
      <c r="I678" s="1"/>
      <c r="J678" s="1"/>
      <c r="K678" s="1"/>
      <c r="L678" s="1"/>
      <c r="M678" s="1"/>
      <c r="N678" s="1"/>
      <c r="O678" s="1"/>
      <c r="P678" s="1"/>
    </row>
    <row r="679" spans="1:16" x14ac:dyDescent="0.2">
      <c r="A679">
        <f t="shared" si="16"/>
        <v>2046</v>
      </c>
      <c r="B679">
        <f t="shared" si="17"/>
        <v>6</v>
      </c>
      <c r="C679" s="1">
        <f>AVERAGE(RealPrice!C667:C678)</f>
        <v>2.9060824145087347E-2</v>
      </c>
      <c r="D679" s="1">
        <f>AVERAGE(RealPrice!D667:D678)</f>
        <v>3.3290547819770838E-2</v>
      </c>
      <c r="E679" s="1">
        <f>AVERAGE(RealPrice!E667:E678)</f>
        <v>2.2463550601919607E-2</v>
      </c>
      <c r="F679" s="1">
        <f>AVERAGE(RealPrice!F667:F678)</f>
        <v>4.2840477237186897E-2</v>
      </c>
      <c r="G679" s="1">
        <f>AVERAGE(RealPrice!G667:G678)</f>
        <v>0</v>
      </c>
      <c r="H679" s="1">
        <f>AVERAGE(RealPrice!H667:H678)</f>
        <v>3.3290547819770838E-2</v>
      </c>
      <c r="I679" s="1"/>
      <c r="J679" s="1"/>
      <c r="K679" s="1"/>
      <c r="L679" s="1"/>
      <c r="M679" s="1"/>
      <c r="N679" s="1"/>
      <c r="O679" s="1"/>
      <c r="P679" s="1"/>
    </row>
    <row r="680" spans="1:16" x14ac:dyDescent="0.2">
      <c r="A680">
        <f t="shared" si="16"/>
        <v>2046</v>
      </c>
      <c r="B680">
        <f t="shared" si="17"/>
        <v>7</v>
      </c>
      <c r="C680" s="1">
        <f>AVERAGE(RealPrice!C668:C679)</f>
        <v>2.8999853289752561E-2</v>
      </c>
      <c r="D680" s="1">
        <f>AVERAGE(RealPrice!D668:D679)</f>
        <v>3.3231740890103494E-2</v>
      </c>
      <c r="E680" s="1">
        <f>AVERAGE(RealPrice!E668:E679)</f>
        <v>2.2414490984293517E-2</v>
      </c>
      <c r="F680" s="1">
        <f>AVERAGE(RealPrice!F668:F679)</f>
        <v>4.2757646831864636E-2</v>
      </c>
      <c r="G680" s="1">
        <f>AVERAGE(RealPrice!G668:G679)</f>
        <v>0</v>
      </c>
      <c r="H680" s="1">
        <f>AVERAGE(RealPrice!H668:H679)</f>
        <v>3.3231740890103494E-2</v>
      </c>
      <c r="I680" s="1"/>
      <c r="J680" s="1"/>
      <c r="K680" s="1"/>
      <c r="L680" s="1"/>
      <c r="M680" s="1"/>
      <c r="N680" s="1"/>
      <c r="O680" s="1"/>
      <c r="P680" s="1"/>
    </row>
    <row r="681" spans="1:16" x14ac:dyDescent="0.2">
      <c r="A681">
        <f t="shared" si="16"/>
        <v>2046</v>
      </c>
      <c r="B681">
        <f t="shared" si="17"/>
        <v>8</v>
      </c>
      <c r="C681" s="1">
        <f>AVERAGE(RealPrice!C669:C680)</f>
        <v>2.8939270923951738E-2</v>
      </c>
      <c r="D681" s="1">
        <f>AVERAGE(RealPrice!D669:D680)</f>
        <v>3.3173711479188552E-2</v>
      </c>
      <c r="E681" s="1">
        <f>AVERAGE(RealPrice!E669:E680)</f>
        <v>2.2364759064191289E-2</v>
      </c>
      <c r="F681" s="1">
        <f>AVERAGE(RealPrice!F669:F680)</f>
        <v>4.2675249763204769E-2</v>
      </c>
      <c r="G681" s="1">
        <f>AVERAGE(RealPrice!G669:G680)</f>
        <v>0</v>
      </c>
      <c r="H681" s="1">
        <f>AVERAGE(RealPrice!H669:H680)</f>
        <v>3.3173711479188552E-2</v>
      </c>
      <c r="I681" s="1"/>
      <c r="J681" s="1"/>
      <c r="K681" s="1"/>
      <c r="L681" s="1"/>
      <c r="M681" s="1"/>
      <c r="N681" s="1"/>
      <c r="O681" s="1"/>
      <c r="P681" s="1"/>
    </row>
    <row r="682" spans="1:16" x14ac:dyDescent="0.2">
      <c r="A682">
        <f t="shared" si="16"/>
        <v>2046</v>
      </c>
      <c r="B682">
        <f t="shared" si="17"/>
        <v>9</v>
      </c>
      <c r="C682" s="1">
        <f>AVERAGE(RealPrice!C670:C681)</f>
        <v>2.8878633694245856E-2</v>
      </c>
      <c r="D682" s="1">
        <f>AVERAGE(RealPrice!D670:D681)</f>
        <v>3.3115356801434778E-2</v>
      </c>
      <c r="E682" s="1">
        <f>AVERAGE(RealPrice!E670:E681)</f>
        <v>2.2314856905535443E-2</v>
      </c>
      <c r="F682" s="1">
        <f>AVERAGE(RealPrice!F670:F681)</f>
        <v>4.2593034539254539E-2</v>
      </c>
      <c r="G682" s="1">
        <f>AVERAGE(RealPrice!G670:G681)</f>
        <v>0</v>
      </c>
      <c r="H682" s="1">
        <f>AVERAGE(RealPrice!H670:H681)</f>
        <v>3.3115356801434778E-2</v>
      </c>
      <c r="I682" s="1"/>
      <c r="J682" s="1"/>
      <c r="K682" s="1"/>
      <c r="L682" s="1"/>
      <c r="M682" s="1"/>
      <c r="N682" s="1"/>
      <c r="O682" s="1"/>
      <c r="P682" s="1"/>
    </row>
    <row r="683" spans="1:16" x14ac:dyDescent="0.2">
      <c r="A683">
        <f t="shared" si="16"/>
        <v>2046</v>
      </c>
      <c r="B683">
        <f t="shared" si="17"/>
        <v>10</v>
      </c>
      <c r="C683" s="1">
        <f>AVERAGE(RealPrice!C671:C682)</f>
        <v>2.8818229646887031E-2</v>
      </c>
      <c r="D683" s="1">
        <f>AVERAGE(RealPrice!D671:D682)</f>
        <v>3.3057377784007823E-2</v>
      </c>
      <c r="E683" s="1">
        <f>AVERAGE(RealPrice!E671:E682)</f>
        <v>2.2264170220589522E-2</v>
      </c>
      <c r="F683" s="1">
        <f>AVERAGE(RealPrice!F671:F682)</f>
        <v>4.251068006382281E-2</v>
      </c>
      <c r="G683" s="1">
        <f>AVERAGE(RealPrice!G671:G682)</f>
        <v>0</v>
      </c>
      <c r="H683" s="1">
        <f>AVERAGE(RealPrice!H671:H682)</f>
        <v>3.3057377784007823E-2</v>
      </c>
      <c r="I683" s="1"/>
      <c r="J683" s="1"/>
      <c r="K683" s="1"/>
      <c r="L683" s="1"/>
      <c r="M683" s="1"/>
      <c r="N683" s="1"/>
      <c r="O683" s="1"/>
      <c r="P683" s="1"/>
    </row>
    <row r="684" spans="1:16" x14ac:dyDescent="0.2">
      <c r="A684">
        <f t="shared" si="16"/>
        <v>2046</v>
      </c>
      <c r="B684">
        <f t="shared" si="17"/>
        <v>11</v>
      </c>
      <c r="C684" s="1">
        <f>AVERAGE(RealPrice!C672:C683)</f>
        <v>2.8757002319578468E-2</v>
      </c>
      <c r="D684" s="1">
        <f>AVERAGE(RealPrice!D672:D683)</f>
        <v>3.2998561502774144E-2</v>
      </c>
      <c r="E684" s="1">
        <f>AVERAGE(RealPrice!E672:E683)</f>
        <v>2.2214746673734905E-2</v>
      </c>
      <c r="F684" s="1">
        <f>AVERAGE(RealPrice!F672:F683)</f>
        <v>4.2427862244049319E-2</v>
      </c>
      <c r="G684" s="1">
        <f>AVERAGE(RealPrice!G672:G683)</f>
        <v>0</v>
      </c>
      <c r="H684" s="1">
        <f>AVERAGE(RealPrice!H672:H683)</f>
        <v>3.2998561502774144E-2</v>
      </c>
      <c r="I684" s="1"/>
      <c r="J684" s="1"/>
      <c r="K684" s="1"/>
      <c r="L684" s="1"/>
      <c r="M684" s="1"/>
      <c r="N684" s="1"/>
      <c r="O684" s="1"/>
      <c r="P684" s="1"/>
    </row>
    <row r="685" spans="1:16" x14ac:dyDescent="0.2">
      <c r="A685">
        <f t="shared" si="16"/>
        <v>2046</v>
      </c>
      <c r="B685">
        <f t="shared" si="17"/>
        <v>12</v>
      </c>
      <c r="C685" s="1">
        <f>AVERAGE(RealPrice!C673:C684)</f>
        <v>2.8695092053502406E-2</v>
      </c>
      <c r="D685" s="1">
        <f>AVERAGE(RealPrice!D673:D684)</f>
        <v>3.2939067749456215E-2</v>
      </c>
      <c r="E685" s="1">
        <f>AVERAGE(RealPrice!E673:E684)</f>
        <v>2.2166863990597752E-2</v>
      </c>
      <c r="F685" s="1">
        <f>AVERAGE(RealPrice!F673:F684)</f>
        <v>4.2343525466593257E-2</v>
      </c>
      <c r="G685" s="1">
        <f>AVERAGE(RealPrice!G673:G684)</f>
        <v>0</v>
      </c>
      <c r="H685" s="1">
        <f>AVERAGE(RealPrice!H673:H684)</f>
        <v>3.2939067749456215E-2</v>
      </c>
      <c r="I685" s="1"/>
      <c r="J685" s="1"/>
      <c r="K685" s="1"/>
      <c r="L685" s="1"/>
      <c r="M685" s="1"/>
      <c r="N685" s="1"/>
      <c r="O685" s="1"/>
      <c r="P685" s="1"/>
    </row>
    <row r="686" spans="1:16" x14ac:dyDescent="0.2">
      <c r="A686">
        <f t="shared" si="16"/>
        <v>2047</v>
      </c>
      <c r="B686">
        <f t="shared" si="17"/>
        <v>1</v>
      </c>
      <c r="C686" s="1">
        <f>AVERAGE(RealPrice!C674:C685)</f>
        <v>2.8633246151246169E-2</v>
      </c>
      <c r="D686" s="1">
        <f>AVERAGE(RealPrice!D674:D685)</f>
        <v>3.2879742439189452E-2</v>
      </c>
      <c r="E686" s="1">
        <f>AVERAGE(RealPrice!E674:E685)</f>
        <v>2.2118785291149887E-2</v>
      </c>
      <c r="F686" s="1">
        <f>AVERAGE(RealPrice!F674:F685)</f>
        <v>4.2258976823752736E-2</v>
      </c>
      <c r="G686" s="1">
        <f>AVERAGE(RealPrice!G674:G685)</f>
        <v>0</v>
      </c>
      <c r="H686" s="1">
        <f>AVERAGE(RealPrice!H674:H685)</f>
        <v>3.2879742439189452E-2</v>
      </c>
      <c r="I686" s="1"/>
      <c r="J686" s="1"/>
      <c r="K686" s="1"/>
      <c r="L686" s="1"/>
      <c r="M686" s="1"/>
      <c r="N686" s="1"/>
      <c r="O686" s="1"/>
      <c r="P686" s="1"/>
    </row>
    <row r="687" spans="1:16" x14ac:dyDescent="0.2">
      <c r="A687">
        <f t="shared" si="16"/>
        <v>2047</v>
      </c>
      <c r="B687">
        <f t="shared" si="17"/>
        <v>2</v>
      </c>
      <c r="C687" s="1">
        <f>AVERAGE(RealPrice!C675:C686)</f>
        <v>2.8572468134588053E-2</v>
      </c>
      <c r="D687" s="1">
        <f>AVERAGE(RealPrice!D675:D686)</f>
        <v>3.2821051972725453E-2</v>
      </c>
      <c r="E687" s="1">
        <f>AVERAGE(RealPrice!E675:E686)</f>
        <v>2.2071175429814197E-2</v>
      </c>
      <c r="F687" s="1">
        <f>AVERAGE(RealPrice!F675:F686)</f>
        <v>4.2176307644028327E-2</v>
      </c>
      <c r="G687" s="1">
        <f>AVERAGE(RealPrice!G675:G686)</f>
        <v>0</v>
      </c>
      <c r="H687" s="1">
        <f>AVERAGE(RealPrice!H675:H686)</f>
        <v>3.2821051972725453E-2</v>
      </c>
      <c r="I687" s="1"/>
      <c r="J687" s="1"/>
      <c r="K687" s="1"/>
      <c r="L687" s="1"/>
      <c r="M687" s="1"/>
      <c r="N687" s="1"/>
      <c r="O687" s="1"/>
      <c r="P687" s="1"/>
    </row>
    <row r="688" spans="1:16" x14ac:dyDescent="0.2">
      <c r="A688">
        <f t="shared" si="16"/>
        <v>2047</v>
      </c>
      <c r="B688">
        <f t="shared" si="17"/>
        <v>3</v>
      </c>
      <c r="C688" s="1">
        <f>AVERAGE(RealPrice!C676:C687)</f>
        <v>2.851032509251963E-2</v>
      </c>
      <c r="D688" s="1">
        <f>AVERAGE(RealPrice!D676:D687)</f>
        <v>3.2761239407925698E-2</v>
      </c>
      <c r="E688" s="1">
        <f>AVERAGE(RealPrice!E676:E687)</f>
        <v>2.20240752508674E-2</v>
      </c>
      <c r="F688" s="1">
        <f>AVERAGE(RealPrice!F676:F687)</f>
        <v>4.2092821783806654E-2</v>
      </c>
      <c r="G688" s="1">
        <f>AVERAGE(RealPrice!G676:G687)</f>
        <v>0</v>
      </c>
      <c r="H688" s="1">
        <f>AVERAGE(RealPrice!H676:H687)</f>
        <v>3.2761239407925698E-2</v>
      </c>
      <c r="I688" s="1"/>
      <c r="J688" s="1"/>
      <c r="K688" s="1"/>
      <c r="L688" s="1"/>
      <c r="M688" s="1"/>
      <c r="N688" s="1"/>
      <c r="O688" s="1"/>
      <c r="P688" s="1"/>
    </row>
    <row r="689" spans="1:16" x14ac:dyDescent="0.2">
      <c r="A689">
        <f t="shared" si="16"/>
        <v>2047</v>
      </c>
      <c r="B689">
        <f t="shared" si="17"/>
        <v>4</v>
      </c>
      <c r="C689" s="1">
        <f>AVERAGE(RealPrice!C677:C688)</f>
        <v>2.8448745052267684E-2</v>
      </c>
      <c r="D689" s="1">
        <f>AVERAGE(RealPrice!D677:D688)</f>
        <v>3.270185544839397E-2</v>
      </c>
      <c r="E689" s="1">
        <f>AVERAGE(RealPrice!E677:E688)</f>
        <v>2.1977139536550176E-2</v>
      </c>
      <c r="F689" s="1">
        <f>AVERAGE(RealPrice!F677:F688)</f>
        <v>4.2009072498265299E-2</v>
      </c>
      <c r="G689" s="1">
        <f>AVERAGE(RealPrice!G677:G688)</f>
        <v>0</v>
      </c>
      <c r="H689" s="1">
        <f>AVERAGE(RealPrice!H677:H688)</f>
        <v>3.270185544839397E-2</v>
      </c>
      <c r="I689" s="1"/>
      <c r="J689" s="1"/>
      <c r="K689" s="1"/>
      <c r="L689" s="1"/>
      <c r="M689" s="1"/>
      <c r="N689" s="1"/>
      <c r="O689" s="1"/>
      <c r="P689" s="1"/>
    </row>
    <row r="690" spans="1:16" x14ac:dyDescent="0.2">
      <c r="A690">
        <f t="shared" si="16"/>
        <v>2047</v>
      </c>
      <c r="B690">
        <f t="shared" si="17"/>
        <v>5</v>
      </c>
      <c r="C690" s="1">
        <f>AVERAGE(RealPrice!C678:C689)</f>
        <v>2.8387613801255113E-2</v>
      </c>
      <c r="D690" s="1">
        <f>AVERAGE(RealPrice!D678:D689)</f>
        <v>3.2642838800435593E-2</v>
      </c>
      <c r="E690" s="1">
        <f>AVERAGE(RealPrice!E678:E689)</f>
        <v>2.1929180972605058E-2</v>
      </c>
      <c r="F690" s="1">
        <f>AVERAGE(RealPrice!F678:F689)</f>
        <v>4.1925467819088243E-2</v>
      </c>
      <c r="G690" s="1">
        <f>AVERAGE(RealPrice!G678:G689)</f>
        <v>0</v>
      </c>
      <c r="H690" s="1">
        <f>AVERAGE(RealPrice!H678:H689)</f>
        <v>3.2642838800435593E-2</v>
      </c>
      <c r="I690" s="1"/>
      <c r="J690" s="1"/>
      <c r="K690" s="1"/>
      <c r="L690" s="1"/>
      <c r="M690" s="1"/>
      <c r="N690" s="1"/>
      <c r="O690" s="1"/>
      <c r="P690" s="1"/>
    </row>
    <row r="691" spans="1:16" x14ac:dyDescent="0.2">
      <c r="A691">
        <f t="shared" si="16"/>
        <v>2047</v>
      </c>
      <c r="B691">
        <f t="shared" si="17"/>
        <v>6</v>
      </c>
      <c r="C691" s="1">
        <f>AVERAGE(RealPrice!C679:C690)</f>
        <v>2.8326741656233351E-2</v>
      </c>
      <c r="D691" s="1">
        <f>AVERAGE(RealPrice!D679:D690)</f>
        <v>3.2584129985675975E-2</v>
      </c>
      <c r="E691" s="1">
        <f>AVERAGE(RealPrice!E679:E690)</f>
        <v>2.1881757617571908E-2</v>
      </c>
      <c r="F691" s="1">
        <f>AVERAGE(RealPrice!F679:F690)</f>
        <v>4.1842941940256173E-2</v>
      </c>
      <c r="G691" s="1">
        <f>AVERAGE(RealPrice!G679:G690)</f>
        <v>0</v>
      </c>
      <c r="H691" s="1">
        <f>AVERAGE(RealPrice!H679:H690)</f>
        <v>3.2584129985675975E-2</v>
      </c>
      <c r="I691" s="1"/>
      <c r="J691" s="1"/>
      <c r="K691" s="1"/>
      <c r="L691" s="1"/>
      <c r="M691" s="1"/>
      <c r="N691" s="1"/>
      <c r="O691" s="1"/>
      <c r="P691" s="1"/>
    </row>
    <row r="692" spans="1:16" x14ac:dyDescent="0.2">
      <c r="A692">
        <f t="shared" si="16"/>
        <v>2047</v>
      </c>
      <c r="B692">
        <f t="shared" si="17"/>
        <v>7</v>
      </c>
      <c r="C692" s="1">
        <f>AVERAGE(RealPrice!C680:C691)</f>
        <v>2.826738845803067E-2</v>
      </c>
      <c r="D692" s="1">
        <f>AVERAGE(RealPrice!D680:D691)</f>
        <v>3.2526660421632977E-2</v>
      </c>
      <c r="E692" s="1">
        <f>AVERAGE(RealPrice!E680:E691)</f>
        <v>2.1834029386878364E-2</v>
      </c>
      <c r="F692" s="1">
        <f>AVERAGE(RealPrice!F680:F691)</f>
        <v>4.1762154786202356E-2</v>
      </c>
      <c r="G692" s="1">
        <f>AVERAGE(RealPrice!G680:G691)</f>
        <v>0</v>
      </c>
      <c r="H692" s="1">
        <f>AVERAGE(RealPrice!H680:H691)</f>
        <v>3.2526660421632977E-2</v>
      </c>
      <c r="I692" s="1"/>
      <c r="J692" s="1"/>
      <c r="K692" s="1"/>
      <c r="L692" s="1"/>
      <c r="M692" s="1"/>
      <c r="N692" s="1"/>
      <c r="O692" s="1"/>
      <c r="P692" s="1"/>
    </row>
    <row r="693" spans="1:16" x14ac:dyDescent="0.2">
      <c r="A693">
        <f t="shared" si="16"/>
        <v>2047</v>
      </c>
      <c r="B693">
        <f t="shared" si="17"/>
        <v>8</v>
      </c>
      <c r="C693" s="1">
        <f>AVERAGE(RealPrice!C681:C692)</f>
        <v>2.8208405396518671E-2</v>
      </c>
      <c r="D693" s="1">
        <f>AVERAGE(RealPrice!D681:D692)</f>
        <v>3.2469941488664528E-2</v>
      </c>
      <c r="E693" s="1">
        <f>AVERAGE(RealPrice!E681:E692)</f>
        <v>2.1785640660691549E-2</v>
      </c>
      <c r="F693" s="1">
        <f>AVERAGE(RealPrice!F681:F692)</f>
        <v>4.1681778388081292E-2</v>
      </c>
      <c r="G693" s="1">
        <f>AVERAGE(RealPrice!G681:G692)</f>
        <v>0</v>
      </c>
      <c r="H693" s="1">
        <f>AVERAGE(RealPrice!H681:H692)</f>
        <v>3.2469941488664528E-2</v>
      </c>
      <c r="I693" s="1"/>
      <c r="J693" s="1"/>
      <c r="K693" s="1"/>
      <c r="L693" s="1"/>
      <c r="M693" s="1"/>
      <c r="N693" s="1"/>
      <c r="O693" s="1"/>
      <c r="P693" s="1"/>
    </row>
    <row r="694" spans="1:16" x14ac:dyDescent="0.2">
      <c r="A694">
        <f t="shared" si="16"/>
        <v>2047</v>
      </c>
      <c r="B694">
        <f t="shared" si="17"/>
        <v>9</v>
      </c>
      <c r="C694" s="1">
        <f>AVERAGE(RealPrice!C682:C693)</f>
        <v>2.8149357894374467E-2</v>
      </c>
      <c r="D694" s="1">
        <f>AVERAGE(RealPrice!D682:D693)</f>
        <v>3.2412891955646027E-2</v>
      </c>
      <c r="E694" s="1">
        <f>AVERAGE(RealPrice!E682:E693)</f>
        <v>2.1737077449940797E-2</v>
      </c>
      <c r="F694" s="1">
        <f>AVERAGE(RealPrice!F682:F693)</f>
        <v>4.1601563128065698E-2</v>
      </c>
      <c r="G694" s="1">
        <f>AVERAGE(RealPrice!G682:G693)</f>
        <v>0</v>
      </c>
      <c r="H694" s="1">
        <f>AVERAGE(RealPrice!H682:H693)</f>
        <v>3.2412891955646027E-2</v>
      </c>
      <c r="I694" s="1"/>
      <c r="J694" s="1"/>
      <c r="K694" s="1"/>
      <c r="L694" s="1"/>
      <c r="M694" s="1"/>
      <c r="N694" s="1"/>
      <c r="O694" s="1"/>
      <c r="P694" s="1"/>
    </row>
    <row r="695" spans="1:16" x14ac:dyDescent="0.2">
      <c r="A695">
        <f t="shared" si="16"/>
        <v>2047</v>
      </c>
      <c r="B695">
        <f t="shared" si="17"/>
        <v>10</v>
      </c>
      <c r="C695" s="1">
        <f>AVERAGE(RealPrice!C683:C694)</f>
        <v>2.8090518417561841E-2</v>
      </c>
      <c r="D695" s="1">
        <f>AVERAGE(RealPrice!D683:D694)</f>
        <v>3.2356187810297234E-2</v>
      </c>
      <c r="E695" s="1">
        <f>AVERAGE(RealPrice!E683:E694)</f>
        <v>2.1687735189721159E-2</v>
      </c>
      <c r="F695" s="1">
        <f>AVERAGE(RealPrice!F683:F694)</f>
        <v>4.1521183766851509E-2</v>
      </c>
      <c r="G695" s="1">
        <f>AVERAGE(RealPrice!G683:G694)</f>
        <v>0</v>
      </c>
      <c r="H695" s="1">
        <f>AVERAGE(RealPrice!H683:H694)</f>
        <v>3.2356187810297234E-2</v>
      </c>
      <c r="I695" s="1"/>
      <c r="J695" s="1"/>
      <c r="K695" s="1"/>
      <c r="L695" s="1"/>
      <c r="M695" s="1"/>
      <c r="N695" s="1"/>
      <c r="O695" s="1"/>
      <c r="P695" s="1"/>
    </row>
    <row r="696" spans="1:16" x14ac:dyDescent="0.2">
      <c r="A696">
        <f t="shared" si="16"/>
        <v>2047</v>
      </c>
      <c r="B696">
        <f t="shared" si="17"/>
        <v>11</v>
      </c>
      <c r="C696" s="1">
        <f>AVERAGE(RealPrice!C684:C695)</f>
        <v>2.8030865313141185E-2</v>
      </c>
      <c r="D696" s="1">
        <f>AVERAGE(RealPrice!D684:D695)</f>
        <v>3.22986513970508E-2</v>
      </c>
      <c r="E696" s="1">
        <f>AVERAGE(RealPrice!E684:E695)</f>
        <v>2.1639613381753835E-2</v>
      </c>
      <c r="F696" s="1">
        <f>AVERAGE(RealPrice!F684:F695)</f>
        <v>4.1440335004382635E-2</v>
      </c>
      <c r="G696" s="1">
        <f>AVERAGE(RealPrice!G684:G695)</f>
        <v>0</v>
      </c>
      <c r="H696" s="1">
        <f>AVERAGE(RealPrice!H684:H695)</f>
        <v>3.22986513970508E-2</v>
      </c>
      <c r="I696" s="1"/>
      <c r="J696" s="1"/>
      <c r="K696" s="1"/>
      <c r="L696" s="1"/>
      <c r="M696" s="1"/>
      <c r="N696" s="1"/>
      <c r="O696" s="1"/>
      <c r="P696" s="1"/>
    </row>
    <row r="697" spans="1:16" x14ac:dyDescent="0.2">
      <c r="A697">
        <f t="shared" si="16"/>
        <v>2047</v>
      </c>
      <c r="B697">
        <f t="shared" si="17"/>
        <v>12</v>
      </c>
      <c r="C697" s="1">
        <f>AVERAGE(RealPrice!C685:C696)</f>
        <v>2.7970542756181691E-2</v>
      </c>
      <c r="D697" s="1">
        <f>AVERAGE(RealPrice!D685:D696)</f>
        <v>3.2240447620648788E-2</v>
      </c>
      <c r="E697" s="1">
        <f>AVERAGE(RealPrice!E685:E696)</f>
        <v>2.1592988778557642E-2</v>
      </c>
      <c r="F697" s="1">
        <f>AVERAGE(RealPrice!F685:F696)</f>
        <v>4.13579973959654E-2</v>
      </c>
      <c r="G697" s="1">
        <f>AVERAGE(RealPrice!G685:G696)</f>
        <v>0</v>
      </c>
      <c r="H697" s="1">
        <f>AVERAGE(RealPrice!H685:H696)</f>
        <v>3.2240447620648788E-2</v>
      </c>
      <c r="I697" s="1"/>
      <c r="J697" s="1"/>
      <c r="K697" s="1"/>
      <c r="L697" s="1"/>
      <c r="M697" s="1"/>
      <c r="N697" s="1"/>
      <c r="O697" s="1"/>
      <c r="P697" s="1"/>
    </row>
    <row r="698" spans="1:16" x14ac:dyDescent="0.2">
      <c r="A698">
        <f t="shared" si="16"/>
        <v>2048</v>
      </c>
      <c r="B698">
        <f t="shared" si="17"/>
        <v>1</v>
      </c>
      <c r="C698" s="1">
        <f>AVERAGE(RealPrice!C686:C697)</f>
        <v>2.7910302627798384E-2</v>
      </c>
      <c r="D698" s="1">
        <f>AVERAGE(RealPrice!D686:D697)</f>
        <v>3.2182431365286653E-2</v>
      </c>
      <c r="E698" s="1">
        <f>AVERAGE(RealPrice!E686:E697)</f>
        <v>2.1546188235013451E-2</v>
      </c>
      <c r="F698" s="1">
        <f>AVERAGE(RealPrice!F686:F697)</f>
        <v>4.1275482321251653E-2</v>
      </c>
      <c r="G698" s="1">
        <f>AVERAGE(RealPrice!G686:G697)</f>
        <v>0</v>
      </c>
      <c r="H698" s="1">
        <f>AVERAGE(RealPrice!H686:H697)</f>
        <v>3.2182431365286653E-2</v>
      </c>
      <c r="I698" s="1"/>
      <c r="J698" s="1"/>
      <c r="K698" s="1"/>
      <c r="L698" s="1"/>
      <c r="M698" s="1"/>
      <c r="N698" s="1"/>
      <c r="O698" s="1"/>
      <c r="P698" s="1"/>
    </row>
    <row r="699" spans="1:16" x14ac:dyDescent="0.2">
      <c r="A699">
        <f t="shared" si="16"/>
        <v>2048</v>
      </c>
      <c r="B699">
        <f t="shared" si="17"/>
        <v>2</v>
      </c>
      <c r="C699" s="1">
        <f>AVERAGE(RealPrice!C687:C698)</f>
        <v>2.785112277490015E-2</v>
      </c>
      <c r="D699" s="1">
        <f>AVERAGE(RealPrice!D687:D698)</f>
        <v>3.2125059310356217E-2</v>
      </c>
      <c r="E699" s="1">
        <f>AVERAGE(RealPrice!E687:E698)</f>
        <v>2.1499859409907954E-2</v>
      </c>
      <c r="F699" s="1">
        <f>AVERAGE(RealPrice!F687:F698)</f>
        <v>4.1194831338698071E-2</v>
      </c>
      <c r="G699" s="1">
        <f>AVERAGE(RealPrice!G687:G698)</f>
        <v>0</v>
      </c>
      <c r="H699" s="1">
        <f>AVERAGE(RealPrice!H687:H698)</f>
        <v>3.2125059310356217E-2</v>
      </c>
      <c r="I699" s="1"/>
      <c r="J699" s="1"/>
      <c r="K699" s="1"/>
      <c r="L699" s="1"/>
      <c r="M699" s="1"/>
      <c r="N699" s="1"/>
      <c r="O699" s="1"/>
      <c r="P699" s="1"/>
    </row>
    <row r="700" spans="1:16" x14ac:dyDescent="0.2">
      <c r="A700">
        <f t="shared" si="16"/>
        <v>2048</v>
      </c>
      <c r="B700">
        <f t="shared" si="17"/>
        <v>3</v>
      </c>
      <c r="C700" s="1">
        <f>AVERAGE(RealPrice!C688:C699)</f>
        <v>2.7790571172257052E-2</v>
      </c>
      <c r="D700" s="1">
        <f>AVERAGE(RealPrice!D688:D699)</f>
        <v>3.2066541130127586E-2</v>
      </c>
      <c r="E700" s="1">
        <f>AVERAGE(RealPrice!E688:E699)</f>
        <v>2.1453995089711408E-2</v>
      </c>
      <c r="F700" s="1">
        <f>AVERAGE(RealPrice!F688:F699)</f>
        <v>4.1113321250862693E-2</v>
      </c>
      <c r="G700" s="1">
        <f>AVERAGE(RealPrice!G688:G699)</f>
        <v>0</v>
      </c>
      <c r="H700" s="1">
        <f>AVERAGE(RealPrice!H688:H699)</f>
        <v>3.2066541130127586E-2</v>
      </c>
      <c r="I700" s="1"/>
      <c r="J700" s="1"/>
      <c r="K700" s="1"/>
      <c r="L700" s="1"/>
      <c r="M700" s="1"/>
      <c r="N700" s="1"/>
      <c r="O700" s="1"/>
      <c r="P700" s="1"/>
    </row>
    <row r="701" spans="1:16" x14ac:dyDescent="0.2">
      <c r="A701">
        <f t="shared" si="16"/>
        <v>2048</v>
      </c>
      <c r="B701">
        <f t="shared" si="17"/>
        <v>4</v>
      </c>
      <c r="C701" s="1">
        <f>AVERAGE(RealPrice!C689:C700)</f>
        <v>2.773052541923569E-2</v>
      </c>
      <c r="D701" s="1">
        <f>AVERAGE(RealPrice!D689:D700)</f>
        <v>3.2008392825564363E-2</v>
      </c>
      <c r="E701" s="1">
        <f>AVERAGE(RealPrice!E689:E700)</f>
        <v>2.1408259191324372E-2</v>
      </c>
      <c r="F701" s="1">
        <f>AVERAGE(RealPrice!F689:F700)</f>
        <v>4.1031490673589889E-2</v>
      </c>
      <c r="G701" s="1">
        <f>AVERAGE(RealPrice!G689:G700)</f>
        <v>0</v>
      </c>
      <c r="H701" s="1">
        <f>AVERAGE(RealPrice!H689:H700)</f>
        <v>3.2008392825564363E-2</v>
      </c>
      <c r="I701" s="1"/>
      <c r="J701" s="1"/>
      <c r="K701" s="1"/>
      <c r="L701" s="1"/>
      <c r="M701" s="1"/>
      <c r="N701" s="1"/>
      <c r="O701" s="1"/>
      <c r="P701" s="1"/>
    </row>
    <row r="702" spans="1:16" x14ac:dyDescent="0.2">
      <c r="A702">
        <f t="shared" si="16"/>
        <v>2048</v>
      </c>
      <c r="B702">
        <f t="shared" si="17"/>
        <v>5</v>
      </c>
      <c r="C702" s="1">
        <f>AVERAGE(RealPrice!C690:C701)</f>
        <v>2.7670953364115441E-2</v>
      </c>
      <c r="D702" s="1">
        <f>AVERAGE(RealPrice!D690:D701)</f>
        <v>3.1950646010559559E-2</v>
      </c>
      <c r="E702" s="1">
        <f>AVERAGE(RealPrice!E690:E701)</f>
        <v>2.1361554169279831E-2</v>
      </c>
      <c r="F702" s="1">
        <f>AVERAGE(RealPrice!F690:F701)</f>
        <v>4.0949855152277496E-2</v>
      </c>
      <c r="G702" s="1">
        <f>AVERAGE(RealPrice!G690:G701)</f>
        <v>0</v>
      </c>
      <c r="H702" s="1">
        <f>AVERAGE(RealPrice!H690:H701)</f>
        <v>3.1950646010559559E-2</v>
      </c>
      <c r="I702" s="1"/>
      <c r="J702" s="1"/>
      <c r="K702" s="1"/>
      <c r="L702" s="1"/>
      <c r="M702" s="1"/>
      <c r="N702" s="1"/>
      <c r="O702" s="1"/>
      <c r="P702" s="1"/>
    </row>
    <row r="703" spans="1:16" x14ac:dyDescent="0.2">
      <c r="A703">
        <f t="shared" si="16"/>
        <v>2048</v>
      </c>
      <c r="B703">
        <f t="shared" si="17"/>
        <v>6</v>
      </c>
      <c r="C703" s="1">
        <f>AVERAGE(RealPrice!C691:C702)</f>
        <v>2.7611652740316045E-2</v>
      </c>
      <c r="D703" s="1">
        <f>AVERAGE(RealPrice!D691:D702)</f>
        <v>3.1893222334850806E-2</v>
      </c>
      <c r="E703" s="1">
        <f>AVERAGE(RealPrice!E691:E702)</f>
        <v>2.1315384733816226E-2</v>
      </c>
      <c r="F703" s="1">
        <f>AVERAGE(RealPrice!F691:F702)</f>
        <v>4.0869300988656453E-2</v>
      </c>
      <c r="G703" s="1">
        <f>AVERAGE(RealPrice!G691:G702)</f>
        <v>0</v>
      </c>
      <c r="H703" s="1">
        <f>AVERAGE(RealPrice!H691:H702)</f>
        <v>3.1893222334850806E-2</v>
      </c>
      <c r="I703" s="1"/>
      <c r="J703" s="1"/>
      <c r="K703" s="1"/>
      <c r="L703" s="1"/>
      <c r="M703" s="1"/>
      <c r="N703" s="1"/>
      <c r="O703" s="1"/>
      <c r="P703" s="1"/>
    </row>
    <row r="704" spans="1:16" x14ac:dyDescent="0.2">
      <c r="A704">
        <f t="shared" si="16"/>
        <v>2048</v>
      </c>
      <c r="B704">
        <f t="shared" si="17"/>
        <v>7</v>
      </c>
      <c r="C704" s="1">
        <f>AVERAGE(RealPrice!C692:C703)</f>
        <v>2.7553841966690393E-2</v>
      </c>
      <c r="D704" s="1">
        <f>AVERAGE(RealPrice!D692:D703)</f>
        <v>3.1837022551826188E-2</v>
      </c>
      <c r="E704" s="1">
        <f>AVERAGE(RealPrice!E692:E703)</f>
        <v>2.1268926407670804E-2</v>
      </c>
      <c r="F704" s="1">
        <f>AVERAGE(RealPrice!F692:F703)</f>
        <v>4.0790459014771394E-2</v>
      </c>
      <c r="G704" s="1">
        <f>AVERAGE(RealPrice!G692:G703)</f>
        <v>0</v>
      </c>
      <c r="H704" s="1">
        <f>AVERAGE(RealPrice!H692:H703)</f>
        <v>3.1837022551826188E-2</v>
      </c>
      <c r="I704" s="1"/>
      <c r="J704" s="1"/>
      <c r="K704" s="1"/>
      <c r="L704" s="1"/>
      <c r="M704" s="1"/>
      <c r="N704" s="1"/>
      <c r="O704" s="1"/>
      <c r="P704" s="1"/>
    </row>
    <row r="705" spans="1:16" x14ac:dyDescent="0.2">
      <c r="A705">
        <f t="shared" si="16"/>
        <v>2048</v>
      </c>
      <c r="B705">
        <f t="shared" si="17"/>
        <v>8</v>
      </c>
      <c r="C705" s="1">
        <f>AVERAGE(RealPrice!C693:C704)</f>
        <v>2.7496396994854982E-2</v>
      </c>
      <c r="D705" s="1">
        <f>AVERAGE(RealPrice!D693:D704)</f>
        <v>3.1781562916950758E-2</v>
      </c>
      <c r="E705" s="1">
        <f>AVERAGE(RealPrice!E693:E704)</f>
        <v>2.1221829381835432E-2</v>
      </c>
      <c r="F705" s="1">
        <f>AVERAGE(RealPrice!F693:F704)</f>
        <v>4.0712025751704434E-2</v>
      </c>
      <c r="G705" s="1">
        <f>AVERAGE(RealPrice!G693:G704)</f>
        <v>0</v>
      </c>
      <c r="H705" s="1">
        <f>AVERAGE(RealPrice!H693:H704)</f>
        <v>3.1781562916950758E-2</v>
      </c>
      <c r="I705" s="1"/>
      <c r="J705" s="1"/>
      <c r="K705" s="1"/>
      <c r="L705" s="1"/>
      <c r="M705" s="1"/>
      <c r="N705" s="1"/>
      <c r="O705" s="1"/>
      <c r="P705" s="1"/>
    </row>
    <row r="706" spans="1:16" x14ac:dyDescent="0.2">
      <c r="A706">
        <f t="shared" si="16"/>
        <v>2048</v>
      </c>
      <c r="B706">
        <f t="shared" si="17"/>
        <v>9</v>
      </c>
      <c r="C706" s="1">
        <f>AVERAGE(RealPrice!C694:C705)</f>
        <v>2.7438900164244062E-2</v>
      </c>
      <c r="D706" s="1">
        <f>AVERAGE(RealPrice!D694:D705)</f>
        <v>3.1725792665463375E-2</v>
      </c>
      <c r="E706" s="1">
        <f>AVERAGE(RealPrice!E694:E705)</f>
        <v>2.1174571262245406E-2</v>
      </c>
      <c r="F706" s="1">
        <f>AVERAGE(RealPrice!F694:F705)</f>
        <v>4.0633765862761434E-2</v>
      </c>
      <c r="G706" s="1">
        <f>AVERAGE(RealPrice!G694:G705)</f>
        <v>0</v>
      </c>
      <c r="H706" s="1">
        <f>AVERAGE(RealPrice!H694:H705)</f>
        <v>3.1725792665463375E-2</v>
      </c>
      <c r="I706" s="1"/>
      <c r="J706" s="1"/>
      <c r="K706" s="1"/>
      <c r="L706" s="1"/>
      <c r="M706" s="1"/>
      <c r="N706" s="1"/>
      <c r="O706" s="1"/>
      <c r="P706" s="1"/>
    </row>
    <row r="707" spans="1:16" x14ac:dyDescent="0.2">
      <c r="A707">
        <f t="shared" si="16"/>
        <v>2048</v>
      </c>
      <c r="B707">
        <f t="shared" si="17"/>
        <v>10</v>
      </c>
      <c r="C707" s="1">
        <f>AVERAGE(RealPrice!C695:C706)</f>
        <v>2.7381629996688962E-2</v>
      </c>
      <c r="D707" s="1">
        <f>AVERAGE(RealPrice!D695:D706)</f>
        <v>3.1670387910740984E-2</v>
      </c>
      <c r="E707" s="1">
        <f>AVERAGE(RealPrice!E695:E706)</f>
        <v>2.1126574718393354E-2</v>
      </c>
      <c r="F707" s="1">
        <f>AVERAGE(RealPrice!F695:F706)</f>
        <v>4.0555381719009333E-2</v>
      </c>
      <c r="G707" s="1">
        <f>AVERAGE(RealPrice!G695:G706)</f>
        <v>0</v>
      </c>
      <c r="H707" s="1">
        <f>AVERAGE(RealPrice!H695:H706)</f>
        <v>3.1670387910740984E-2</v>
      </c>
      <c r="I707" s="1"/>
      <c r="J707" s="1"/>
      <c r="K707" s="1"/>
      <c r="L707" s="1"/>
      <c r="M707" s="1"/>
      <c r="N707" s="1"/>
      <c r="O707" s="1"/>
      <c r="P707" s="1"/>
    </row>
    <row r="708" spans="1:16" x14ac:dyDescent="0.2">
      <c r="A708">
        <f t="shared" si="16"/>
        <v>2048</v>
      </c>
      <c r="B708">
        <f t="shared" si="17"/>
        <v>11</v>
      </c>
      <c r="C708" s="1">
        <f>AVERAGE(RealPrice!C696:C707)</f>
        <v>2.7323598915403976E-2</v>
      </c>
      <c r="D708" s="1">
        <f>AVERAGE(RealPrice!D696:D707)</f>
        <v>3.1614205852724717E-2</v>
      </c>
      <c r="E708" s="1">
        <f>AVERAGE(RealPrice!E696:E707)</f>
        <v>2.1079789711853661E-2</v>
      </c>
      <c r="F708" s="1">
        <f>AVERAGE(RealPrice!F696:F707)</f>
        <v>4.0476585602337446E-2</v>
      </c>
      <c r="G708" s="1">
        <f>AVERAGE(RealPrice!G696:G707)</f>
        <v>0</v>
      </c>
      <c r="H708" s="1">
        <f>AVERAGE(RealPrice!H696:H707)</f>
        <v>3.1614205852724717E-2</v>
      </c>
      <c r="I708" s="1"/>
      <c r="J708" s="1"/>
      <c r="K708" s="1"/>
      <c r="L708" s="1"/>
      <c r="M708" s="1"/>
      <c r="N708" s="1"/>
      <c r="O708" s="1"/>
      <c r="P708" s="1"/>
    </row>
    <row r="709" spans="1:16" x14ac:dyDescent="0.2">
      <c r="A709">
        <f t="shared" si="16"/>
        <v>2048</v>
      </c>
      <c r="B709">
        <f t="shared" si="17"/>
        <v>12</v>
      </c>
      <c r="C709" s="1">
        <f>AVERAGE(RealPrice!C697:C708)</f>
        <v>2.7264925442935933E-2</v>
      </c>
      <c r="D709" s="1">
        <f>AVERAGE(RealPrice!D697:D708)</f>
        <v>3.1557382449111569E-2</v>
      </c>
      <c r="E709" s="1">
        <f>AVERAGE(RealPrice!E697:E708)</f>
        <v>2.1034466982562311E-2</v>
      </c>
      <c r="F709" s="1">
        <f>AVERAGE(RealPrice!F697:F708)</f>
        <v>4.0396351640463631E-2</v>
      </c>
      <c r="G709" s="1">
        <f>AVERAGE(RealPrice!G697:G708)</f>
        <v>0</v>
      </c>
      <c r="H709" s="1">
        <f>AVERAGE(RealPrice!H697:H708)</f>
        <v>3.1557382449111569E-2</v>
      </c>
      <c r="I709" s="1"/>
      <c r="J709" s="1"/>
      <c r="K709" s="1"/>
      <c r="L709" s="1"/>
      <c r="M709" s="1"/>
      <c r="N709" s="1"/>
      <c r="O709" s="1"/>
      <c r="P709" s="1"/>
    </row>
    <row r="710" spans="1:16" x14ac:dyDescent="0.2">
      <c r="A710">
        <f t="shared" si="16"/>
        <v>2049</v>
      </c>
      <c r="B710">
        <f t="shared" si="17"/>
        <v>1</v>
      </c>
      <c r="C710" s="1">
        <f>AVERAGE(RealPrice!C698:C709)</f>
        <v>2.7206311978132391E-2</v>
      </c>
      <c r="D710" s="1">
        <f>AVERAGE(RealPrice!D698:D709)</f>
        <v>3.150071893703537E-2</v>
      </c>
      <c r="E710" s="1">
        <f>AVERAGE(RealPrice!E698:E709)</f>
        <v>2.0988957950570496E-2</v>
      </c>
      <c r="F710" s="1">
        <f>AVERAGE(RealPrice!F698:F709)</f>
        <v>4.0315914738939244E-2</v>
      </c>
      <c r="G710" s="1">
        <f>AVERAGE(RealPrice!G698:G709)</f>
        <v>0</v>
      </c>
      <c r="H710" s="1">
        <f>AVERAGE(RealPrice!H698:H709)</f>
        <v>3.150071893703537E-2</v>
      </c>
      <c r="I710" s="1"/>
      <c r="J710" s="1"/>
      <c r="K710" s="1"/>
      <c r="L710" s="1"/>
      <c r="M710" s="1"/>
      <c r="N710" s="1"/>
      <c r="O710" s="1"/>
      <c r="P710" s="1"/>
    </row>
    <row r="711" spans="1:16" x14ac:dyDescent="0.2">
      <c r="A711">
        <f t="shared" si="16"/>
        <v>2049</v>
      </c>
      <c r="B711">
        <f t="shared" si="17"/>
        <v>2</v>
      </c>
      <c r="C711" s="1">
        <f>AVERAGE(RealPrice!C699:C710)</f>
        <v>2.714869859646583E-2</v>
      </c>
      <c r="D711" s="1">
        <f>AVERAGE(RealPrice!D699:D710)</f>
        <v>3.1444648022232534E-2</v>
      </c>
      <c r="E711" s="1">
        <f>AVERAGE(RealPrice!E699:E710)</f>
        <v>2.0943883537617253E-2</v>
      </c>
      <c r="F711" s="1">
        <f>AVERAGE(RealPrice!F699:F710)</f>
        <v>4.0237248220469889E-2</v>
      </c>
      <c r="G711" s="1">
        <f>AVERAGE(RealPrice!G699:G710)</f>
        <v>0</v>
      </c>
      <c r="H711" s="1">
        <f>AVERAGE(RealPrice!H699:H710)</f>
        <v>3.1444648022232534E-2</v>
      </c>
      <c r="I711" s="1"/>
      <c r="J711" s="1"/>
      <c r="K711" s="1"/>
      <c r="L711" s="1"/>
      <c r="M711" s="1"/>
      <c r="N711" s="1"/>
      <c r="O711" s="1"/>
      <c r="P711" s="1"/>
    </row>
    <row r="712" spans="1:16" x14ac:dyDescent="0.2">
      <c r="A712">
        <f t="shared" si="16"/>
        <v>2049</v>
      </c>
      <c r="B712">
        <f t="shared" si="17"/>
        <v>3</v>
      </c>
      <c r="C712" s="1">
        <f>AVERAGE(RealPrice!C700:C711)</f>
        <v>2.7089862481732993E-2</v>
      </c>
      <c r="D712" s="1">
        <f>AVERAGE(RealPrice!D700:D711)</f>
        <v>3.1387587522563133E-2</v>
      </c>
      <c r="E712" s="1">
        <f>AVERAGE(RealPrice!E700:E711)</f>
        <v>2.0899344225697211E-2</v>
      </c>
      <c r="F712" s="1">
        <f>AVERAGE(RealPrice!F700:F711)</f>
        <v>4.0157908872755319E-2</v>
      </c>
      <c r="G712" s="1">
        <f>AVERAGE(RealPrice!G700:G711)</f>
        <v>0</v>
      </c>
      <c r="H712" s="1">
        <f>AVERAGE(RealPrice!H700:H711)</f>
        <v>3.1387587522563133E-2</v>
      </c>
      <c r="I712" s="1"/>
      <c r="J712" s="1"/>
      <c r="K712" s="1"/>
      <c r="L712" s="1"/>
      <c r="M712" s="1"/>
      <c r="N712" s="1"/>
      <c r="O712" s="1"/>
      <c r="P712" s="1"/>
    </row>
    <row r="713" spans="1:16" x14ac:dyDescent="0.2">
      <c r="A713">
        <f t="shared" si="16"/>
        <v>2049</v>
      </c>
      <c r="B713">
        <f t="shared" si="17"/>
        <v>4</v>
      </c>
      <c r="C713" s="1">
        <f>AVERAGE(RealPrice!C701:C712)</f>
        <v>2.703162793790459E-2</v>
      </c>
      <c r="D713" s="1">
        <f>AVERAGE(RealPrice!D701:D712)</f>
        <v>3.1331015389530682E-2</v>
      </c>
      <c r="E713" s="1">
        <f>AVERAGE(RealPrice!E701:E712)</f>
        <v>2.085501129712411E-2</v>
      </c>
      <c r="F713" s="1">
        <f>AVERAGE(RealPrice!F701:F712)</f>
        <v>4.0078420799804858E-2</v>
      </c>
      <c r="G713" s="1">
        <f>AVERAGE(RealPrice!G701:G712)</f>
        <v>0</v>
      </c>
      <c r="H713" s="1">
        <f>AVERAGE(RealPrice!H701:H712)</f>
        <v>3.1331015389530682E-2</v>
      </c>
      <c r="I713" s="1"/>
      <c r="J713" s="1"/>
      <c r="K713" s="1"/>
      <c r="L713" s="1"/>
      <c r="M713" s="1"/>
      <c r="N713" s="1"/>
      <c r="O713" s="1"/>
      <c r="P713" s="1"/>
    </row>
    <row r="714" spans="1:16" x14ac:dyDescent="0.2">
      <c r="A714">
        <f t="shared" si="16"/>
        <v>2049</v>
      </c>
      <c r="B714">
        <f t="shared" si="17"/>
        <v>5</v>
      </c>
      <c r="C714" s="1">
        <f>AVERAGE(RealPrice!C702:C713)</f>
        <v>2.6973822436217182E-2</v>
      </c>
      <c r="D714" s="1">
        <f>AVERAGE(RealPrice!D702:D713)</f>
        <v>3.127479873534339E-2</v>
      </c>
      <c r="E714" s="1">
        <f>AVERAGE(RealPrice!E702:E713)</f>
        <v>2.0809715762124453E-2</v>
      </c>
      <c r="F714" s="1">
        <f>AVERAGE(RealPrice!F702:F713)</f>
        <v>3.9999076998306952E-2</v>
      </c>
      <c r="G714" s="1">
        <f>AVERAGE(RealPrice!G702:G713)</f>
        <v>0</v>
      </c>
      <c r="H714" s="1">
        <f>AVERAGE(RealPrice!H702:H713)</f>
        <v>3.127479873534339E-2</v>
      </c>
      <c r="I714" s="1"/>
      <c r="J714" s="1"/>
      <c r="K714" s="1"/>
      <c r="L714" s="1"/>
      <c r="M714" s="1"/>
      <c r="N714" s="1"/>
      <c r="O714" s="1"/>
      <c r="P714" s="1"/>
    </row>
    <row r="715" spans="1:16" x14ac:dyDescent="0.2">
      <c r="A715">
        <f t="shared" si="16"/>
        <v>2049</v>
      </c>
      <c r="B715">
        <f t="shared" si="17"/>
        <v>6</v>
      </c>
      <c r="C715" s="1">
        <f>AVERAGE(RealPrice!C703:C714)</f>
        <v>2.691628052686822E-2</v>
      </c>
      <c r="D715" s="1">
        <f>AVERAGE(RealPrice!D703:D714)</f>
        <v>3.1218897022740628E-2</v>
      </c>
      <c r="E715" s="1">
        <f>AVERAGE(RealPrice!E703:E714)</f>
        <v>2.0764939797711525E-2</v>
      </c>
      <c r="F715" s="1">
        <f>AVERAGE(RealPrice!F703:F714)</f>
        <v>3.9920784582832783E-2</v>
      </c>
      <c r="G715" s="1">
        <f>AVERAGE(RealPrice!G703:G714)</f>
        <v>0</v>
      </c>
      <c r="H715" s="1">
        <f>AVERAGE(RealPrice!H703:H714)</f>
        <v>3.1218897022740628E-2</v>
      </c>
      <c r="I715" s="1"/>
      <c r="J715" s="1"/>
      <c r="K715" s="1"/>
      <c r="L715" s="1"/>
      <c r="M715" s="1"/>
      <c r="N715" s="1"/>
      <c r="O715" s="1"/>
      <c r="P715" s="1"/>
    </row>
    <row r="716" spans="1:16" x14ac:dyDescent="0.2">
      <c r="A716">
        <f t="shared" si="16"/>
        <v>2049</v>
      </c>
      <c r="B716">
        <f t="shared" si="17"/>
        <v>7</v>
      </c>
      <c r="C716" s="1">
        <f>AVERAGE(RealPrice!C704:C715)</f>
        <v>2.6860204745372939E-2</v>
      </c>
      <c r="D716" s="1">
        <f>AVERAGE(RealPrice!D704:D715)</f>
        <v>3.1164210717762597E-2</v>
      </c>
      <c r="E716" s="1">
        <f>AVERAGE(RealPrice!E704:E715)</f>
        <v>2.0719899672059432E-2</v>
      </c>
      <c r="F716" s="1">
        <f>AVERAGE(RealPrice!F704:F715)</f>
        <v>3.9844186727298794E-2</v>
      </c>
      <c r="G716" s="1">
        <f>AVERAGE(RealPrice!G704:G715)</f>
        <v>0</v>
      </c>
      <c r="H716" s="1">
        <f>AVERAGE(RealPrice!H704:H715)</f>
        <v>3.1164210717762597E-2</v>
      </c>
      <c r="I716" s="1"/>
      <c r="J716" s="1"/>
      <c r="K716" s="1"/>
      <c r="L716" s="1"/>
      <c r="M716" s="1"/>
      <c r="N716" s="1"/>
      <c r="O716" s="1"/>
      <c r="P716" s="1"/>
    </row>
    <row r="717" spans="1:16" x14ac:dyDescent="0.2">
      <c r="A717">
        <f t="shared" si="16"/>
        <v>2049</v>
      </c>
      <c r="B717">
        <f t="shared" si="17"/>
        <v>8</v>
      </c>
      <c r="C717" s="1">
        <f>AVERAGE(RealPrice!C705:C716)</f>
        <v>2.6804515646950317E-2</v>
      </c>
      <c r="D717" s="1">
        <f>AVERAGE(RealPrice!D705:D716)</f>
        <v>3.1110281591750947E-2</v>
      </c>
      <c r="E717" s="1">
        <f>AVERAGE(RealPrice!E705:E716)</f>
        <v>2.0674265782063311E-2</v>
      </c>
      <c r="F717" s="1">
        <f>AVERAGE(RealPrice!F705:F716)</f>
        <v>3.9768033357521743E-2</v>
      </c>
      <c r="G717" s="1">
        <f>AVERAGE(RealPrice!G705:G716)</f>
        <v>0</v>
      </c>
      <c r="H717" s="1">
        <f>AVERAGE(RealPrice!H705:H716)</f>
        <v>3.1110281591750947E-2</v>
      </c>
      <c r="I717" s="1"/>
      <c r="J717" s="1"/>
      <c r="K717" s="1"/>
      <c r="L717" s="1"/>
      <c r="M717" s="1"/>
      <c r="N717" s="1"/>
      <c r="O717" s="1"/>
      <c r="P717" s="1"/>
    </row>
    <row r="718" spans="1:16" x14ac:dyDescent="0.2">
      <c r="A718">
        <f t="shared" si="16"/>
        <v>2049</v>
      </c>
      <c r="B718">
        <f t="shared" si="17"/>
        <v>9</v>
      </c>
      <c r="C718" s="1">
        <f>AVERAGE(RealPrice!C706:C717)</f>
        <v>2.674880497112225E-2</v>
      </c>
      <c r="D718" s="1">
        <f>AVERAGE(RealPrice!D706:D717)</f>
        <v>3.1056083906351364E-2</v>
      </c>
      <c r="E718" s="1">
        <f>AVERAGE(RealPrice!E706:E717)</f>
        <v>2.0628498769287202E-2</v>
      </c>
      <c r="F718" s="1">
        <f>AVERAGE(RealPrice!F706:F717)</f>
        <v>3.9692090912356086E-2</v>
      </c>
      <c r="G718" s="1">
        <f>AVERAGE(RealPrice!G706:G717)</f>
        <v>0</v>
      </c>
      <c r="H718" s="1">
        <f>AVERAGE(RealPrice!H706:H717)</f>
        <v>3.1056083906351364E-2</v>
      </c>
      <c r="I718" s="1"/>
      <c r="J718" s="1"/>
      <c r="K718" s="1"/>
      <c r="L718" s="1"/>
      <c r="M718" s="1"/>
      <c r="N718" s="1"/>
      <c r="O718" s="1"/>
      <c r="P718" s="1"/>
    </row>
    <row r="719" spans="1:16" x14ac:dyDescent="0.2">
      <c r="A719">
        <f t="shared" si="16"/>
        <v>2049</v>
      </c>
      <c r="B719">
        <f t="shared" si="17"/>
        <v>10</v>
      </c>
      <c r="C719" s="1">
        <f>AVERAGE(RealPrice!C707:C718)</f>
        <v>2.669332681503514E-2</v>
      </c>
      <c r="D719" s="1">
        <f>AVERAGE(RealPrice!D707:D718)</f>
        <v>3.1002256509769E-2</v>
      </c>
      <c r="E719" s="1">
        <f>AVERAGE(RealPrice!E707:E718)</f>
        <v>2.0582027147432243E-2</v>
      </c>
      <c r="F719" s="1">
        <f>AVERAGE(RealPrice!F707:F718)</f>
        <v>3.9616047194550669E-2</v>
      </c>
      <c r="G719" s="1">
        <f>AVERAGE(RealPrice!G707:G718)</f>
        <v>0</v>
      </c>
      <c r="H719" s="1">
        <f>AVERAGE(RealPrice!H707:H718)</f>
        <v>3.1002256509769E-2</v>
      </c>
      <c r="I719" s="1"/>
      <c r="J719" s="1"/>
      <c r="K719" s="1"/>
      <c r="L719" s="1"/>
      <c r="M719" s="1"/>
      <c r="N719" s="1"/>
      <c r="O719" s="1"/>
      <c r="P719" s="1"/>
    </row>
    <row r="720" spans="1:16" x14ac:dyDescent="0.2">
      <c r="A720">
        <f t="shared" si="16"/>
        <v>2049</v>
      </c>
      <c r="B720">
        <f t="shared" si="17"/>
        <v>11</v>
      </c>
      <c r="C720" s="1">
        <f>AVERAGE(RealPrice!C708:C719)</f>
        <v>2.663710718162883E-2</v>
      </c>
      <c r="D720" s="1">
        <f>AVERAGE(RealPrice!D708:D719)</f>
        <v>3.0947669030215841E-2</v>
      </c>
      <c r="E720" s="1">
        <f>AVERAGE(RealPrice!E708:E719)</f>
        <v>2.0536725118756219E-2</v>
      </c>
      <c r="F720" s="1">
        <f>AVERAGE(RealPrice!F708:F719)</f>
        <v>3.9539597442464373E-2</v>
      </c>
      <c r="G720" s="1">
        <f>AVERAGE(RealPrice!G708:G719)</f>
        <v>0</v>
      </c>
      <c r="H720" s="1">
        <f>AVERAGE(RealPrice!H708:H719)</f>
        <v>3.0947669030215841E-2</v>
      </c>
      <c r="I720" s="1"/>
      <c r="J720" s="1"/>
      <c r="K720" s="1"/>
      <c r="L720" s="1"/>
      <c r="M720" s="1"/>
      <c r="N720" s="1"/>
      <c r="O720" s="1"/>
      <c r="P720" s="1"/>
    </row>
    <row r="721" spans="1:16" x14ac:dyDescent="0.2">
      <c r="A721">
        <f t="shared" si="16"/>
        <v>2049</v>
      </c>
      <c r="B721">
        <f t="shared" si="17"/>
        <v>12</v>
      </c>
      <c r="C721" s="1">
        <f>AVERAGE(RealPrice!C709:C720)</f>
        <v>2.6580272857743458E-2</v>
      </c>
      <c r="D721" s="1">
        <f>AVERAGE(RealPrice!D709:D720)</f>
        <v>3.0892467415038111E-2</v>
      </c>
      <c r="E721" s="1">
        <f>AVERAGE(RealPrice!E709:E720)</f>
        <v>2.0492844759827409E-2</v>
      </c>
      <c r="F721" s="1">
        <f>AVERAGE(RealPrice!F709:F720)</f>
        <v>3.946176412430627E-2</v>
      </c>
      <c r="G721" s="1">
        <f>AVERAGE(RealPrice!G709:G720)</f>
        <v>0</v>
      </c>
      <c r="H721" s="1">
        <f>AVERAGE(RealPrice!H709:H720)</f>
        <v>3.0892467415038111E-2</v>
      </c>
      <c r="I721" s="1"/>
      <c r="J721" s="1"/>
      <c r="K721" s="1"/>
      <c r="L721" s="1"/>
      <c r="M721" s="1"/>
      <c r="N721" s="1"/>
      <c r="O721" s="1"/>
      <c r="P721" s="1"/>
    </row>
    <row r="722" spans="1:16" x14ac:dyDescent="0.2">
      <c r="A722">
        <f t="shared" ref="A722:A769" si="18">A710+1</f>
        <v>2050</v>
      </c>
      <c r="B722">
        <f t="shared" ref="B722:B769" si="19">B710</f>
        <v>1</v>
      </c>
      <c r="C722" s="1">
        <f>AVERAGE(RealPrice!C710:C721)</f>
        <v>2.6523518861029841E-2</v>
      </c>
      <c r="D722" s="1">
        <f>AVERAGE(RealPrice!D710:D721)</f>
        <v>3.0837446937051441E-2</v>
      </c>
      <c r="E722" s="1">
        <f>AVERAGE(RealPrice!E710:E721)</f>
        <v>2.0448800812331747E-2</v>
      </c>
      <c r="F722" s="1">
        <f>AVERAGE(RealPrice!F710:F721)</f>
        <v>3.9383767152855971E-2</v>
      </c>
      <c r="G722" s="1">
        <f>AVERAGE(RealPrice!G710:G721)</f>
        <v>0</v>
      </c>
      <c r="H722" s="1">
        <f>AVERAGE(RealPrice!H710:H721)</f>
        <v>3.0837446937051441E-2</v>
      </c>
      <c r="I722" s="1"/>
      <c r="J722" s="1"/>
      <c r="K722" s="1"/>
      <c r="L722" s="1"/>
      <c r="M722" s="1"/>
      <c r="N722" s="1"/>
      <c r="O722" s="1"/>
      <c r="P722" s="1"/>
    </row>
    <row r="723" spans="1:16" x14ac:dyDescent="0.2">
      <c r="A723">
        <f t="shared" si="18"/>
        <v>2050</v>
      </c>
      <c r="B723">
        <f t="shared" si="19"/>
        <v>2</v>
      </c>
      <c r="C723" s="1">
        <f>AVERAGE(RealPrice!C711:C722)</f>
        <v>2.646776698732305E-2</v>
      </c>
      <c r="D723" s="1">
        <f>AVERAGE(RealPrice!D711:D722)</f>
        <v>3.078304132613922E-2</v>
      </c>
      <c r="E723" s="1">
        <f>AVERAGE(RealPrice!E711:E722)</f>
        <v>2.0405203223843052E-2</v>
      </c>
      <c r="F723" s="1">
        <f>AVERAGE(RealPrice!F711:F722)</f>
        <v>3.9307537086590696E-2</v>
      </c>
      <c r="G723" s="1">
        <f>AVERAGE(RealPrice!G711:G722)</f>
        <v>0</v>
      </c>
      <c r="H723" s="1">
        <f>AVERAGE(RealPrice!H711:H722)</f>
        <v>3.078304132613922E-2</v>
      </c>
      <c r="I723" s="1"/>
      <c r="J723" s="1"/>
      <c r="K723" s="1"/>
      <c r="L723" s="1"/>
      <c r="M723" s="1"/>
      <c r="N723" s="1"/>
      <c r="O723" s="1"/>
      <c r="P723" s="1"/>
    </row>
    <row r="724" spans="1:16" x14ac:dyDescent="0.2">
      <c r="A724">
        <f t="shared" si="18"/>
        <v>2050</v>
      </c>
      <c r="B724">
        <f t="shared" si="19"/>
        <v>3</v>
      </c>
      <c r="C724" s="1">
        <f>AVERAGE(RealPrice!C712:C723)</f>
        <v>2.6410791466070005E-2</v>
      </c>
      <c r="D724" s="1">
        <f>AVERAGE(RealPrice!D712:D723)</f>
        <v>3.072762889004543E-2</v>
      </c>
      <c r="E724" s="1">
        <f>AVERAGE(RealPrice!E712:E723)</f>
        <v>2.0362093358011472E-2</v>
      </c>
      <c r="F724" s="1">
        <f>AVERAGE(RealPrice!F712:F723)</f>
        <v>3.9230595915087298E-2</v>
      </c>
      <c r="G724" s="1">
        <f>AVERAGE(RealPrice!G712:G723)</f>
        <v>0</v>
      </c>
      <c r="H724" s="1">
        <f>AVERAGE(RealPrice!H712:H723)</f>
        <v>3.072762889004543E-2</v>
      </c>
      <c r="I724" s="1"/>
      <c r="J724" s="1"/>
      <c r="K724" s="1"/>
      <c r="L724" s="1"/>
      <c r="M724" s="1"/>
      <c r="N724" s="1"/>
      <c r="O724" s="1"/>
      <c r="P724" s="1"/>
    </row>
    <row r="725" spans="1:16" x14ac:dyDescent="0.2">
      <c r="A725">
        <f t="shared" si="18"/>
        <v>2050</v>
      </c>
      <c r="B725">
        <f t="shared" si="19"/>
        <v>4</v>
      </c>
      <c r="C725" s="1">
        <f>AVERAGE(RealPrice!C713:C724)</f>
        <v>2.6354362122182545E-2</v>
      </c>
      <c r="D725" s="1">
        <f>AVERAGE(RealPrice!D713:D724)</f>
        <v>3.0672648707347972E-2</v>
      </c>
      <c r="E725" s="1">
        <f>AVERAGE(RealPrice!E713:E724)</f>
        <v>2.0319156243300721E-2</v>
      </c>
      <c r="F725" s="1">
        <f>AVERAGE(RealPrice!F713:F724)</f>
        <v>3.9153456686943651E-2</v>
      </c>
      <c r="G725" s="1">
        <f>AVERAGE(RealPrice!G713:G724)</f>
        <v>0</v>
      </c>
      <c r="H725" s="1">
        <f>AVERAGE(RealPrice!H713:H724)</f>
        <v>3.0672648707347972E-2</v>
      </c>
      <c r="I725" s="1"/>
      <c r="J725" s="1"/>
      <c r="K725" s="1"/>
      <c r="L725" s="1"/>
      <c r="M725" s="1"/>
      <c r="N725" s="1"/>
      <c r="O725" s="1"/>
      <c r="P725" s="1"/>
    </row>
    <row r="726" spans="1:16" x14ac:dyDescent="0.2">
      <c r="A726">
        <f t="shared" si="18"/>
        <v>2050</v>
      </c>
      <c r="B726">
        <f t="shared" si="19"/>
        <v>5</v>
      </c>
      <c r="C726" s="1">
        <f>AVERAGE(RealPrice!C714:C725)</f>
        <v>2.6298371718195115E-2</v>
      </c>
      <c r="D726" s="1">
        <f>AVERAGE(RealPrice!D714:D725)</f>
        <v>3.0618041136633762E-2</v>
      </c>
      <c r="E726" s="1">
        <f>AVERAGE(RealPrice!E714:E725)</f>
        <v>2.0275304529880998E-2</v>
      </c>
      <c r="F726" s="1">
        <f>AVERAGE(RealPrice!F714:F725)</f>
        <v>3.9076492183595164E-2</v>
      </c>
      <c r="G726" s="1">
        <f>AVERAGE(RealPrice!G714:G725)</f>
        <v>0</v>
      </c>
      <c r="H726" s="1">
        <f>AVERAGE(RealPrice!H714:H725)</f>
        <v>3.0618041136633762E-2</v>
      </c>
      <c r="I726" s="1"/>
      <c r="J726" s="1"/>
      <c r="K726" s="1"/>
      <c r="L726" s="1"/>
      <c r="M726" s="1"/>
      <c r="N726" s="1"/>
      <c r="O726" s="1"/>
      <c r="P726" s="1"/>
    </row>
    <row r="727" spans="1:16" x14ac:dyDescent="0.2">
      <c r="A727">
        <f t="shared" si="18"/>
        <v>2050</v>
      </c>
      <c r="B727">
        <f t="shared" si="19"/>
        <v>6</v>
      </c>
      <c r="C727" s="1">
        <f>AVERAGE(RealPrice!C715:C726)</f>
        <v>2.6242644354679396E-2</v>
      </c>
      <c r="D727" s="1">
        <f>AVERAGE(RealPrice!D715:D726)</f>
        <v>3.0563748641514094E-2</v>
      </c>
      <c r="E727" s="1">
        <f>AVERAGE(RealPrice!E715:E726)</f>
        <v>2.0231961666846793E-2</v>
      </c>
      <c r="F727" s="1">
        <f>AVERAGE(RealPrice!F715:F726)</f>
        <v>3.9000559071999376E-2</v>
      </c>
      <c r="G727" s="1">
        <f>AVERAGE(RealPrice!G715:G726)</f>
        <v>0</v>
      </c>
      <c r="H727" s="1">
        <f>AVERAGE(RealPrice!H715:H726)</f>
        <v>3.0563748641514094E-2</v>
      </c>
      <c r="I727" s="1"/>
      <c r="J727" s="1"/>
      <c r="K727" s="1"/>
      <c r="L727" s="1"/>
      <c r="M727" s="1"/>
      <c r="N727" s="1"/>
      <c r="O727" s="1"/>
      <c r="P727" s="1"/>
    </row>
    <row r="728" spans="1:16" x14ac:dyDescent="0.2">
      <c r="A728">
        <f t="shared" si="18"/>
        <v>2050</v>
      </c>
      <c r="B728">
        <f t="shared" si="19"/>
        <v>7</v>
      </c>
      <c r="C728" s="1">
        <f>AVERAGE(RealPrice!C716:C727)</f>
        <v>2.6188328616198523E-2</v>
      </c>
      <c r="D728" s="1">
        <f>AVERAGE(RealPrice!D716:D727)</f>
        <v>3.0510627079918657E-2</v>
      </c>
      <c r="E728" s="1">
        <f>AVERAGE(RealPrice!E716:E727)</f>
        <v>2.0188356607879387E-2</v>
      </c>
      <c r="F728" s="1">
        <f>AVERAGE(RealPrice!F716:F727)</f>
        <v>3.8926257269937925E-2</v>
      </c>
      <c r="G728" s="1">
        <f>AVERAGE(RealPrice!G716:G727)</f>
        <v>0</v>
      </c>
      <c r="H728" s="1">
        <f>AVERAGE(RealPrice!H716:H727)</f>
        <v>3.0510627079918657E-2</v>
      </c>
      <c r="I728" s="1"/>
      <c r="J728" s="1"/>
      <c r="K728" s="1"/>
      <c r="L728" s="1"/>
      <c r="M728" s="1"/>
      <c r="N728" s="1"/>
      <c r="O728" s="1"/>
      <c r="P728" s="1"/>
    </row>
    <row r="729" spans="1:16" x14ac:dyDescent="0.2">
      <c r="A729">
        <f t="shared" si="18"/>
        <v>2050</v>
      </c>
      <c r="B729">
        <f t="shared" si="19"/>
        <v>8</v>
      </c>
      <c r="C729" s="1">
        <f>AVERAGE(RealPrice!C717:C728)</f>
        <v>2.6134374630016066E-2</v>
      </c>
      <c r="D729" s="1">
        <f>AVERAGE(RealPrice!D717:D728)</f>
        <v>3.0458226376057263E-2</v>
      </c>
      <c r="E729" s="1">
        <f>AVERAGE(RealPrice!E717:E728)</f>
        <v>2.014416646842843E-2</v>
      </c>
      <c r="F729" s="1">
        <f>AVERAGE(RealPrice!F717:F728)</f>
        <v>3.885236770640374E-2</v>
      </c>
      <c r="G729" s="1">
        <f>AVERAGE(RealPrice!G717:G728)</f>
        <v>0</v>
      </c>
      <c r="H729" s="1">
        <f>AVERAGE(RealPrice!H717:H728)</f>
        <v>3.0458226376057263E-2</v>
      </c>
      <c r="I729" s="1"/>
      <c r="J729" s="1"/>
      <c r="K729" s="1"/>
      <c r="L729" s="1"/>
      <c r="M729" s="1"/>
      <c r="N729" s="1"/>
      <c r="O729" s="1"/>
      <c r="P729" s="1"/>
    </row>
    <row r="730" spans="1:16" x14ac:dyDescent="0.2">
      <c r="A730">
        <f t="shared" si="18"/>
        <v>2050</v>
      </c>
      <c r="B730">
        <f t="shared" si="19"/>
        <v>9</v>
      </c>
      <c r="C730" s="1">
        <f>AVERAGE(RealPrice!C718:C729)</f>
        <v>2.6080384165290765E-2</v>
      </c>
      <c r="D730" s="1">
        <f>AVERAGE(RealPrice!D718:D729)</f>
        <v>3.0405546758122268E-2</v>
      </c>
      <c r="E730" s="1">
        <f>AVERAGE(RealPrice!E718:E729)</f>
        <v>2.009983493287296E-2</v>
      </c>
      <c r="F730" s="1">
        <f>AVERAGE(RealPrice!F718:F729)</f>
        <v>3.8778659808682663E-2</v>
      </c>
      <c r="G730" s="1">
        <f>AVERAGE(RealPrice!G718:G729)</f>
        <v>0</v>
      </c>
      <c r="H730" s="1">
        <f>AVERAGE(RealPrice!H718:H729)</f>
        <v>3.0405546758122268E-2</v>
      </c>
      <c r="I730" s="1"/>
      <c r="J730" s="1"/>
      <c r="K730" s="1"/>
      <c r="L730" s="1"/>
      <c r="M730" s="1"/>
      <c r="N730" s="1"/>
      <c r="O730" s="1"/>
      <c r="P730" s="1"/>
    </row>
    <row r="731" spans="1:16" x14ac:dyDescent="0.2">
      <c r="A731">
        <f t="shared" si="18"/>
        <v>2050</v>
      </c>
      <c r="B731">
        <f t="shared" si="19"/>
        <v>10</v>
      </c>
      <c r="C731" s="1">
        <f>AVERAGE(RealPrice!C719:C730)</f>
        <v>2.6026615653982579E-2</v>
      </c>
      <c r="D731" s="1">
        <f>AVERAGE(RealPrice!D719:D730)</f>
        <v>3.0353223301473772E-2</v>
      </c>
      <c r="E731" s="1">
        <f>AVERAGE(RealPrice!E719:E730)</f>
        <v>2.0054818104790331E-2</v>
      </c>
      <c r="F731" s="1">
        <f>AVERAGE(RealPrice!F719:F730)</f>
        <v>3.8704848677923419E-2</v>
      </c>
      <c r="G731" s="1">
        <f>AVERAGE(RealPrice!G719:G730)</f>
        <v>0</v>
      </c>
      <c r="H731" s="1">
        <f>AVERAGE(RealPrice!H719:H730)</f>
        <v>3.0353223301473772E-2</v>
      </c>
      <c r="I731" s="1"/>
      <c r="J731" s="1"/>
      <c r="K731" s="1"/>
      <c r="L731" s="1"/>
      <c r="M731" s="1"/>
      <c r="N731" s="1"/>
      <c r="O731" s="1"/>
      <c r="P731" s="1"/>
    </row>
    <row r="732" spans="1:16" x14ac:dyDescent="0.2">
      <c r="A732">
        <f t="shared" si="18"/>
        <v>2050</v>
      </c>
      <c r="B732">
        <f t="shared" si="19"/>
        <v>11</v>
      </c>
      <c r="C732" s="1">
        <f>AVERAGE(RealPrice!C720:C731)</f>
        <v>2.5972135818391303E-2</v>
      </c>
      <c r="D732" s="1">
        <f>AVERAGE(RealPrice!D720:D731)</f>
        <v>3.0300169670113813E-2</v>
      </c>
      <c r="E732" s="1">
        <f>AVERAGE(RealPrice!E720:E731)</f>
        <v>2.0010939971906647E-2</v>
      </c>
      <c r="F732" s="1">
        <f>AVERAGE(RealPrice!F720:F731)</f>
        <v>3.8630654348127701E-2</v>
      </c>
      <c r="G732" s="1">
        <f>AVERAGE(RealPrice!G720:G731)</f>
        <v>0</v>
      </c>
      <c r="H732" s="1">
        <f>AVERAGE(RealPrice!H720:H731)</f>
        <v>3.0300169670113813E-2</v>
      </c>
      <c r="I732" s="1"/>
      <c r="J732" s="1"/>
      <c r="K732" s="1"/>
      <c r="L732" s="1"/>
      <c r="M732" s="1"/>
      <c r="N732" s="1"/>
      <c r="O732" s="1"/>
      <c r="P732" s="1"/>
    </row>
    <row r="733" spans="1:16" x14ac:dyDescent="0.2">
      <c r="A733">
        <f t="shared" si="18"/>
        <v>2050</v>
      </c>
      <c r="B733">
        <f t="shared" si="19"/>
        <v>12</v>
      </c>
      <c r="C733" s="1">
        <f>AVERAGE(RealPrice!C721:C732)</f>
        <v>2.591706705079215E-2</v>
      </c>
      <c r="D733" s="1">
        <f>AVERAGE(RealPrice!D721:D732)</f>
        <v>3.0246527184821289E-2</v>
      </c>
      <c r="E733" s="1">
        <f>AVERAGE(RealPrice!E721:E732)</f>
        <v>1.996844387306616E-2</v>
      </c>
      <c r="F733" s="1">
        <f>AVERAGE(RealPrice!F721:F732)</f>
        <v>3.8555127423287261E-2</v>
      </c>
      <c r="G733" s="1">
        <f>AVERAGE(RealPrice!G721:G732)</f>
        <v>0</v>
      </c>
      <c r="H733" s="1">
        <f>AVERAGE(RealPrice!H721:H732)</f>
        <v>3.0246527184821289E-2</v>
      </c>
      <c r="I733" s="1"/>
      <c r="J733" s="1"/>
      <c r="K733" s="1"/>
      <c r="L733" s="1"/>
      <c r="M733" s="1"/>
      <c r="N733" s="1"/>
      <c r="O733" s="1"/>
      <c r="P733" s="1"/>
    </row>
    <row r="734" spans="1:16" x14ac:dyDescent="0.2">
      <c r="A734">
        <f t="shared" si="18"/>
        <v>2051</v>
      </c>
      <c r="B734">
        <f t="shared" si="19"/>
        <v>1</v>
      </c>
      <c r="C734" s="1">
        <f>AVERAGE(RealPrice!C722:C733)</f>
        <v>2.5862080616620691E-2</v>
      </c>
      <c r="D734" s="1">
        <f>AVERAGE(RealPrice!D722:D733)</f>
        <v>3.0193066140694665E-2</v>
      </c>
      <c r="E734" s="1">
        <f>AVERAGE(RealPrice!E722:E733)</f>
        <v>1.9925792731286061E-2</v>
      </c>
      <c r="F734" s="1">
        <f>AVERAGE(RealPrice!F722:F733)</f>
        <v>3.8479448544931467E-2</v>
      </c>
      <c r="G734" s="1">
        <f>AVERAGE(RealPrice!G722:G733)</f>
        <v>0</v>
      </c>
      <c r="H734" s="1">
        <f>AVERAGE(RealPrice!H722:H733)</f>
        <v>3.0193066140694665E-2</v>
      </c>
      <c r="I734" s="1"/>
      <c r="J734" s="1"/>
      <c r="K734" s="1"/>
      <c r="L734" s="1"/>
      <c r="M734" s="1"/>
      <c r="N734" s="1"/>
      <c r="O734" s="1"/>
      <c r="P734" s="1"/>
    </row>
    <row r="735" spans="1:16" x14ac:dyDescent="0.2">
      <c r="A735">
        <f t="shared" si="18"/>
        <v>2051</v>
      </c>
      <c r="B735">
        <f t="shared" si="19"/>
        <v>2</v>
      </c>
      <c r="C735" s="1">
        <f>AVERAGE(RealPrice!C723:C734)</f>
        <v>2.580806172798519E-2</v>
      </c>
      <c r="D735" s="1">
        <f>AVERAGE(RealPrice!D723:D734)</f>
        <v>3.0140198783646002E-2</v>
      </c>
      <c r="E735" s="1">
        <f>AVERAGE(RealPrice!E723:E734)</f>
        <v>1.9883571249591402E-2</v>
      </c>
      <c r="F735" s="1">
        <f>AVERAGE(RealPrice!F723:F734)</f>
        <v>3.8405479160860991E-2</v>
      </c>
      <c r="G735" s="1">
        <f>AVERAGE(RealPrice!G723:G734)</f>
        <v>0</v>
      </c>
      <c r="H735" s="1">
        <f>AVERAGE(RealPrice!H723:H734)</f>
        <v>3.0140198783646002E-2</v>
      </c>
      <c r="I735" s="1"/>
      <c r="J735" s="1"/>
      <c r="K735" s="1"/>
      <c r="L735" s="1"/>
      <c r="M735" s="1"/>
      <c r="N735" s="1"/>
      <c r="O735" s="1"/>
      <c r="P735" s="1"/>
    </row>
    <row r="736" spans="1:16" x14ac:dyDescent="0.2">
      <c r="A736">
        <f t="shared" si="18"/>
        <v>2051</v>
      </c>
      <c r="B736">
        <f t="shared" si="19"/>
        <v>3</v>
      </c>
      <c r="C736" s="1">
        <f>AVERAGE(RealPrice!C724:C735)</f>
        <v>2.5752855402551959E-2</v>
      </c>
      <c r="D736" s="1">
        <f>AVERAGE(RealPrice!D724:D735)</f>
        <v>3.0086351122505853E-2</v>
      </c>
      <c r="E736" s="1">
        <f>AVERAGE(RealPrice!E724:E735)</f>
        <v>1.9841820733369427E-2</v>
      </c>
      <c r="F736" s="1">
        <f>AVERAGE(RealPrice!F724:F735)</f>
        <v>3.8330817187453022E-2</v>
      </c>
      <c r="G736" s="1">
        <f>AVERAGE(RealPrice!G724:G735)</f>
        <v>0</v>
      </c>
      <c r="H736" s="1">
        <f>AVERAGE(RealPrice!H724:H735)</f>
        <v>3.0086351122505853E-2</v>
      </c>
      <c r="I736" s="1"/>
      <c r="J736" s="1"/>
      <c r="K736" s="1"/>
      <c r="L736" s="1"/>
      <c r="M736" s="1"/>
      <c r="N736" s="1"/>
      <c r="O736" s="1"/>
      <c r="P736" s="1"/>
    </row>
    <row r="737" spans="1:16" x14ac:dyDescent="0.2">
      <c r="A737">
        <f t="shared" si="18"/>
        <v>2051</v>
      </c>
      <c r="B737">
        <f t="shared" si="19"/>
        <v>4</v>
      </c>
      <c r="C737" s="1">
        <f>AVERAGE(RealPrice!C725:C736)</f>
        <v>2.5698175782067522E-2</v>
      </c>
      <c r="D737" s="1">
        <f>AVERAGE(RealPrice!D725:D736)</f>
        <v>3.0032920772932861E-2</v>
      </c>
      <c r="E737" s="1">
        <f>AVERAGE(RealPrice!E725:E736)</f>
        <v>1.9800235639203266E-2</v>
      </c>
      <c r="F737" s="1">
        <f>AVERAGE(RealPrice!F725:F736)</f>
        <v>3.8255959407189351E-2</v>
      </c>
      <c r="G737" s="1">
        <f>AVERAGE(RealPrice!G725:G736)</f>
        <v>0</v>
      </c>
      <c r="H737" s="1">
        <f>AVERAGE(RealPrice!H725:H736)</f>
        <v>3.0032920772932861E-2</v>
      </c>
      <c r="I737" s="1"/>
      <c r="J737" s="1"/>
      <c r="K737" s="1"/>
      <c r="L737" s="1"/>
      <c r="M737" s="1"/>
      <c r="N737" s="1"/>
      <c r="O737" s="1"/>
      <c r="P737" s="1"/>
    </row>
    <row r="738" spans="1:16" x14ac:dyDescent="0.2">
      <c r="A738">
        <f t="shared" si="18"/>
        <v>2051</v>
      </c>
      <c r="B738">
        <f t="shared" si="19"/>
        <v>5</v>
      </c>
      <c r="C738" s="1">
        <f>AVERAGE(RealPrice!C726:C737)</f>
        <v>2.5643923610427263E-2</v>
      </c>
      <c r="D738" s="1">
        <f>AVERAGE(RealPrice!D726:D737)</f>
        <v>2.9979855193567093E-2</v>
      </c>
      <c r="E738" s="1">
        <f>AVERAGE(RealPrice!E726:E737)</f>
        <v>1.9757766344525602E-2</v>
      </c>
      <c r="F738" s="1">
        <f>AVERAGE(RealPrice!F726:F737)</f>
        <v>3.8181274467828791E-2</v>
      </c>
      <c r="G738" s="1">
        <f>AVERAGE(RealPrice!G726:G737)</f>
        <v>0</v>
      </c>
      <c r="H738" s="1">
        <f>AVERAGE(RealPrice!H726:H737)</f>
        <v>2.9979855193567093E-2</v>
      </c>
      <c r="I738" s="1"/>
      <c r="J738" s="1"/>
      <c r="K738" s="1"/>
      <c r="L738" s="1"/>
      <c r="M738" s="1"/>
      <c r="N738" s="1"/>
      <c r="O738" s="1"/>
      <c r="P738" s="1"/>
    </row>
    <row r="739" spans="1:16" x14ac:dyDescent="0.2">
      <c r="A739">
        <f t="shared" si="18"/>
        <v>2051</v>
      </c>
      <c r="B739">
        <f t="shared" si="19"/>
        <v>6</v>
      </c>
      <c r="C739" s="1">
        <f>AVERAGE(RealPrice!C727:C738)</f>
        <v>2.5589925797958473E-2</v>
      </c>
      <c r="D739" s="1">
        <f>AVERAGE(RealPrice!D727:D738)</f>
        <v>2.9927095366962652E-2</v>
      </c>
      <c r="E739" s="1">
        <f>AVERAGE(RealPrice!E727:E738)</f>
        <v>1.9715789451136421E-2</v>
      </c>
      <c r="F739" s="1">
        <f>AVERAGE(RealPrice!F727:F738)</f>
        <v>3.8107589714933547E-2</v>
      </c>
      <c r="G739" s="1">
        <f>AVERAGE(RealPrice!G727:G738)</f>
        <v>0</v>
      </c>
      <c r="H739" s="1">
        <f>AVERAGE(RealPrice!H727:H738)</f>
        <v>2.9927095366962652E-2</v>
      </c>
      <c r="I739" s="1"/>
      <c r="J739" s="1"/>
      <c r="K739" s="1"/>
      <c r="L739" s="1"/>
      <c r="M739" s="1"/>
      <c r="N739" s="1"/>
      <c r="O739" s="1"/>
      <c r="P739" s="1"/>
    </row>
    <row r="740" spans="1:16" x14ac:dyDescent="0.2">
      <c r="A740">
        <f t="shared" si="18"/>
        <v>2051</v>
      </c>
      <c r="B740">
        <f t="shared" si="19"/>
        <v>7</v>
      </c>
      <c r="C740" s="1">
        <f>AVERAGE(RealPrice!C728:C739)</f>
        <v>2.5537306248651581E-2</v>
      </c>
      <c r="D740" s="1">
        <f>AVERAGE(RealPrice!D728:D739)</f>
        <v>2.9875485865848494E-2</v>
      </c>
      <c r="E740" s="1">
        <f>AVERAGE(RealPrice!E728:E739)</f>
        <v>1.9673566778259564E-2</v>
      </c>
      <c r="F740" s="1">
        <f>AVERAGE(RealPrice!F728:F739)</f>
        <v>3.8035503647237935E-2</v>
      </c>
      <c r="G740" s="1">
        <f>AVERAGE(RealPrice!G728:G739)</f>
        <v>0</v>
      </c>
      <c r="H740" s="1">
        <f>AVERAGE(RealPrice!H728:H739)</f>
        <v>2.9875485865848494E-2</v>
      </c>
      <c r="I740" s="1"/>
      <c r="J740" s="1"/>
      <c r="K740" s="1"/>
      <c r="L740" s="1"/>
      <c r="M740" s="1"/>
      <c r="N740" s="1"/>
      <c r="O740" s="1"/>
      <c r="P740" s="1"/>
    </row>
    <row r="741" spans="1:16" x14ac:dyDescent="0.2">
      <c r="A741">
        <f t="shared" si="18"/>
        <v>2051</v>
      </c>
      <c r="B741">
        <f t="shared" si="19"/>
        <v>8</v>
      </c>
      <c r="C741" s="1">
        <f>AVERAGE(RealPrice!C729:C740)</f>
        <v>2.5485043430296912E-2</v>
      </c>
      <c r="D741" s="1">
        <f>AVERAGE(RealPrice!D729:D740)</f>
        <v>2.9824584193148904E-2</v>
      </c>
      <c r="E741" s="1">
        <f>AVERAGE(RealPrice!E729:E740)</f>
        <v>1.9630782562180829E-2</v>
      </c>
      <c r="F741" s="1">
        <f>AVERAGE(RealPrice!F729:F740)</f>
        <v>3.7963826991608808E-2</v>
      </c>
      <c r="G741" s="1">
        <f>AVERAGE(RealPrice!G729:G740)</f>
        <v>0</v>
      </c>
      <c r="H741" s="1">
        <f>AVERAGE(RealPrice!H729:H740)</f>
        <v>2.9824584193148904E-2</v>
      </c>
      <c r="I741" s="1"/>
      <c r="J741" s="1"/>
      <c r="K741" s="1"/>
      <c r="L741" s="1"/>
      <c r="M741" s="1"/>
      <c r="N741" s="1"/>
      <c r="O741" s="1"/>
      <c r="P741" s="1"/>
    </row>
    <row r="742" spans="1:16" x14ac:dyDescent="0.2">
      <c r="A742">
        <f t="shared" si="18"/>
        <v>2051</v>
      </c>
      <c r="B742">
        <f t="shared" si="19"/>
        <v>9</v>
      </c>
      <c r="C742" s="1">
        <f>AVERAGE(RealPrice!C730:C741)</f>
        <v>2.5432752588098708E-2</v>
      </c>
      <c r="D742" s="1">
        <f>AVERAGE(RealPrice!D730:D741)</f>
        <v>2.9773420321034028E-2</v>
      </c>
      <c r="E742" s="1">
        <f>AVERAGE(RealPrice!E730:E741)</f>
        <v>1.9587867278525423E-2</v>
      </c>
      <c r="F742" s="1">
        <f>AVERAGE(RealPrice!F730:F741)</f>
        <v>3.7892337537390568E-2</v>
      </c>
      <c r="G742" s="1">
        <f>AVERAGE(RealPrice!G730:G741)</f>
        <v>0</v>
      </c>
      <c r="H742" s="1">
        <f>AVERAGE(RealPrice!H730:H741)</f>
        <v>2.9773420321034028E-2</v>
      </c>
      <c r="I742" s="1"/>
      <c r="J742" s="1"/>
      <c r="K742" s="1"/>
      <c r="L742" s="1"/>
      <c r="M742" s="1"/>
      <c r="N742" s="1"/>
      <c r="O742" s="1"/>
      <c r="P742" s="1"/>
    </row>
    <row r="743" spans="1:16" x14ac:dyDescent="0.2">
      <c r="A743">
        <f t="shared" si="18"/>
        <v>2051</v>
      </c>
      <c r="B743">
        <f t="shared" si="19"/>
        <v>10</v>
      </c>
      <c r="C743" s="1">
        <f>AVERAGE(RealPrice!C731:C742)</f>
        <v>2.5380673564427487E-2</v>
      </c>
      <c r="D743" s="1">
        <f>AVERAGE(RealPrice!D731:D742)</f>
        <v>2.9722598853935717E-2</v>
      </c>
      <c r="E743" s="1">
        <f>AVERAGE(RealPrice!E731:E742)</f>
        <v>1.9544286010286346E-2</v>
      </c>
      <c r="F743" s="1">
        <f>AVERAGE(RealPrice!F731:F742)</f>
        <v>3.7820743353958554E-2</v>
      </c>
      <c r="G743" s="1">
        <f>AVERAGE(RealPrice!G731:G742)</f>
        <v>0</v>
      </c>
      <c r="H743" s="1">
        <f>AVERAGE(RealPrice!H731:H742)</f>
        <v>2.9722598853935717E-2</v>
      </c>
      <c r="I743" s="1"/>
      <c r="J743" s="1"/>
      <c r="K743" s="1"/>
      <c r="L743" s="1"/>
      <c r="M743" s="1"/>
      <c r="N743" s="1"/>
      <c r="O743" s="1"/>
      <c r="P743" s="1"/>
    </row>
    <row r="744" spans="1:16" x14ac:dyDescent="0.2">
      <c r="A744">
        <f t="shared" si="18"/>
        <v>2051</v>
      </c>
      <c r="B744">
        <f t="shared" si="19"/>
        <v>11</v>
      </c>
      <c r="C744" s="1">
        <f>AVERAGE(RealPrice!C732:C743)</f>
        <v>2.5327904829847533E-2</v>
      </c>
      <c r="D744" s="1">
        <f>AVERAGE(RealPrice!D732:D743)</f>
        <v>2.9671067504030802E-2</v>
      </c>
      <c r="E744" s="1">
        <f>AVERAGE(RealPrice!E732:E743)</f>
        <v>1.9501806526654408E-2</v>
      </c>
      <c r="F744" s="1">
        <f>AVERAGE(RealPrice!F732:F743)</f>
        <v>3.7748776504705345E-2</v>
      </c>
      <c r="G744" s="1">
        <f>AVERAGE(RealPrice!G732:G743)</f>
        <v>0</v>
      </c>
      <c r="H744" s="1">
        <f>AVERAGE(RealPrice!H732:H743)</f>
        <v>2.9671067504030802E-2</v>
      </c>
      <c r="I744" s="1"/>
      <c r="J744" s="1"/>
      <c r="K744" s="1"/>
      <c r="L744" s="1"/>
      <c r="M744" s="1"/>
      <c r="N744" s="1"/>
      <c r="O744" s="1"/>
      <c r="P744" s="1"/>
    </row>
    <row r="745" spans="1:16" x14ac:dyDescent="0.2">
      <c r="A745">
        <f t="shared" si="18"/>
        <v>2051</v>
      </c>
      <c r="B745">
        <f t="shared" si="19"/>
        <v>12</v>
      </c>
      <c r="C745" s="1">
        <f>AVERAGE(RealPrice!C733:C744)</f>
        <v>2.527456796145031E-2</v>
      </c>
      <c r="D745" s="1">
        <f>AVERAGE(RealPrice!D733:D744)</f>
        <v>2.9618967099585978E-2</v>
      </c>
      <c r="E745" s="1">
        <f>AVERAGE(RealPrice!E733:E744)</f>
        <v>1.9460666732689053E-2</v>
      </c>
      <c r="F745" s="1">
        <f>AVERAGE(RealPrice!F733:F744)</f>
        <v>3.7675520635145905E-2</v>
      </c>
      <c r="G745" s="1">
        <f>AVERAGE(RealPrice!G733:G744)</f>
        <v>0</v>
      </c>
      <c r="H745" s="1">
        <f>AVERAGE(RealPrice!H733:H744)</f>
        <v>2.9618967099585978E-2</v>
      </c>
      <c r="I745" s="1"/>
      <c r="J745" s="1"/>
      <c r="K745" s="1"/>
      <c r="L745" s="1"/>
      <c r="M745" s="1"/>
      <c r="N745" s="1"/>
      <c r="O745" s="1"/>
      <c r="P745" s="1"/>
    </row>
    <row r="746" spans="1:16" x14ac:dyDescent="0.2">
      <c r="A746">
        <f t="shared" si="18"/>
        <v>2052</v>
      </c>
      <c r="B746">
        <f t="shared" si="19"/>
        <v>1</v>
      </c>
      <c r="C746" s="1">
        <f>AVERAGE(RealPrice!C734:C745)</f>
        <v>2.5221332805420448E-2</v>
      </c>
      <c r="D746" s="1">
        <f>AVERAGE(RealPrice!D734:D745)</f>
        <v>2.9567068841300292E-2</v>
      </c>
      <c r="E746" s="1">
        <f>AVERAGE(RealPrice!E734:E745)</f>
        <v>1.9419393415389435E-2</v>
      </c>
      <c r="F746" s="1">
        <f>AVERAGE(RealPrice!F734:F745)</f>
        <v>3.7602150485681829E-2</v>
      </c>
      <c r="G746" s="1">
        <f>AVERAGE(RealPrice!G734:G745)</f>
        <v>0</v>
      </c>
      <c r="H746" s="1">
        <f>AVERAGE(RealPrice!H734:H745)</f>
        <v>2.9567068841300292E-2</v>
      </c>
      <c r="I746" s="1"/>
      <c r="J746" s="1"/>
      <c r="K746" s="1"/>
      <c r="L746" s="1"/>
      <c r="M746" s="1"/>
      <c r="N746" s="1"/>
      <c r="O746" s="1"/>
      <c r="P746" s="1"/>
    </row>
    <row r="747" spans="1:16" x14ac:dyDescent="0.2">
      <c r="A747">
        <f t="shared" si="18"/>
        <v>2052</v>
      </c>
      <c r="B747">
        <f t="shared" si="19"/>
        <v>2</v>
      </c>
      <c r="C747" s="1">
        <f>AVERAGE(RealPrice!C735:C746)</f>
        <v>2.5169070062611643E-2</v>
      </c>
      <c r="D747" s="1">
        <f>AVERAGE(RealPrice!D735:D746)</f>
        <v>2.9515789150862778E-2</v>
      </c>
      <c r="E747" s="1">
        <f>AVERAGE(RealPrice!E735:E746)</f>
        <v>1.9378563015592019E-2</v>
      </c>
      <c r="F747" s="1">
        <f>AVERAGE(RealPrice!F735:F746)</f>
        <v>3.7530491088554919E-2</v>
      </c>
      <c r="G747" s="1">
        <f>AVERAGE(RealPrice!G735:G746)</f>
        <v>0</v>
      </c>
      <c r="H747" s="1">
        <f>AVERAGE(RealPrice!H735:H746)</f>
        <v>2.9515789150862778E-2</v>
      </c>
      <c r="I747" s="1"/>
      <c r="J747" s="1"/>
      <c r="K747" s="1"/>
      <c r="L747" s="1"/>
      <c r="M747" s="1"/>
      <c r="N747" s="1"/>
      <c r="O747" s="1"/>
      <c r="P747" s="1"/>
    </row>
    <row r="748" spans="1:16" x14ac:dyDescent="0.2">
      <c r="A748">
        <f t="shared" si="18"/>
        <v>2052</v>
      </c>
      <c r="B748">
        <f t="shared" si="19"/>
        <v>3</v>
      </c>
      <c r="C748" s="1">
        <f>AVERAGE(RealPrice!C736:C747)</f>
        <v>2.5115627743580227E-2</v>
      </c>
      <c r="D748" s="1">
        <f>AVERAGE(RealPrice!D736:D747)</f>
        <v>2.9463522672203295E-2</v>
      </c>
      <c r="E748" s="1">
        <f>AVERAGE(RealPrice!E736:E747)</f>
        <v>1.9338165409805444E-2</v>
      </c>
      <c r="F748" s="1">
        <f>AVERAGE(RealPrice!F736:F747)</f>
        <v>3.7458115489714915E-2</v>
      </c>
      <c r="G748" s="1">
        <f>AVERAGE(RealPrice!G736:G747)</f>
        <v>0</v>
      </c>
      <c r="H748" s="1">
        <f>AVERAGE(RealPrice!H736:H747)</f>
        <v>2.9463522672203295E-2</v>
      </c>
      <c r="I748" s="1"/>
      <c r="J748" s="1"/>
      <c r="K748" s="1"/>
      <c r="L748" s="1"/>
      <c r="M748" s="1"/>
      <c r="N748" s="1"/>
      <c r="O748" s="1"/>
      <c r="P748" s="1"/>
    </row>
    <row r="749" spans="1:16" x14ac:dyDescent="0.2">
      <c r="A749">
        <f t="shared" si="18"/>
        <v>2052</v>
      </c>
      <c r="B749">
        <f t="shared" si="19"/>
        <v>4</v>
      </c>
      <c r="C749" s="1">
        <f>AVERAGE(RealPrice!C737:C748)</f>
        <v>2.5062657341026199E-2</v>
      </c>
      <c r="D749" s="1">
        <f>AVERAGE(RealPrice!D737:D748)</f>
        <v>2.9411616778652394E-2</v>
      </c>
      <c r="E749" s="1">
        <f>AVERAGE(RealPrice!E737:E748)</f>
        <v>1.9297899739616407E-2</v>
      </c>
      <c r="F749" s="1">
        <f>AVERAGE(RealPrice!F737:F748)</f>
        <v>3.7385493512276734E-2</v>
      </c>
      <c r="G749" s="1">
        <f>AVERAGE(RealPrice!G737:G748)</f>
        <v>0</v>
      </c>
      <c r="H749" s="1">
        <f>AVERAGE(RealPrice!H737:H748)</f>
        <v>2.9411616778652394E-2</v>
      </c>
      <c r="I749" s="1"/>
      <c r="J749" s="1"/>
      <c r="K749" s="1"/>
      <c r="L749" s="1"/>
      <c r="M749" s="1"/>
      <c r="N749" s="1"/>
      <c r="O749" s="1"/>
      <c r="P749" s="1"/>
    </row>
    <row r="750" spans="1:16" x14ac:dyDescent="0.2">
      <c r="A750">
        <f t="shared" si="18"/>
        <v>2052</v>
      </c>
      <c r="B750">
        <f t="shared" si="19"/>
        <v>5</v>
      </c>
      <c r="C750" s="1">
        <f>AVERAGE(RealPrice!C738:C749)</f>
        <v>2.5010134357524885E-2</v>
      </c>
      <c r="D750" s="1">
        <f>AVERAGE(RealPrice!D738:D749)</f>
        <v>2.9360104710646595E-2</v>
      </c>
      <c r="E750" s="1">
        <f>AVERAGE(RealPrice!E738:E749)</f>
        <v>1.9256803308125733E-2</v>
      </c>
      <c r="F750" s="1">
        <f>AVERAGE(RealPrice!F738:F749)</f>
        <v>3.7313089388872539E-2</v>
      </c>
      <c r="G750" s="1">
        <f>AVERAGE(RealPrice!G738:G749)</f>
        <v>0</v>
      </c>
      <c r="H750" s="1">
        <f>AVERAGE(RealPrice!H738:H749)</f>
        <v>2.9360104710646595E-2</v>
      </c>
      <c r="I750" s="1"/>
      <c r="J750" s="1"/>
      <c r="K750" s="1"/>
      <c r="L750" s="1"/>
      <c r="M750" s="1"/>
      <c r="N750" s="1"/>
      <c r="O750" s="1"/>
      <c r="P750" s="1"/>
    </row>
    <row r="751" spans="1:16" x14ac:dyDescent="0.2">
      <c r="A751">
        <f t="shared" si="18"/>
        <v>2052</v>
      </c>
      <c r="B751">
        <f t="shared" si="19"/>
        <v>6</v>
      </c>
      <c r="C751" s="1">
        <f>AVERAGE(RealPrice!C739:C750)</f>
        <v>2.4957884966158861E-2</v>
      </c>
      <c r="D751" s="1">
        <f>AVERAGE(RealPrice!D739:D750)</f>
        <v>2.9308921806481328E-2</v>
      </c>
      <c r="E751" s="1">
        <f>AVERAGE(RealPrice!E739:E750)</f>
        <v>1.9216204035432703E-2</v>
      </c>
      <c r="F751" s="1">
        <f>AVERAGE(RealPrice!F739:F750)</f>
        <v>3.7241695719843003E-2</v>
      </c>
      <c r="G751" s="1">
        <f>AVERAGE(RealPrice!G739:G750)</f>
        <v>0</v>
      </c>
      <c r="H751" s="1">
        <f>AVERAGE(RealPrice!H739:H750)</f>
        <v>2.9308921806481328E-2</v>
      </c>
      <c r="I751" s="1"/>
      <c r="J751" s="1"/>
      <c r="K751" s="1"/>
      <c r="L751" s="1"/>
      <c r="M751" s="1"/>
      <c r="N751" s="1"/>
      <c r="O751" s="1"/>
      <c r="P751" s="1"/>
    </row>
    <row r="752" spans="1:16" x14ac:dyDescent="0.2">
      <c r="A752">
        <f t="shared" si="18"/>
        <v>2052</v>
      </c>
      <c r="B752">
        <f t="shared" si="19"/>
        <v>7</v>
      </c>
      <c r="C752" s="1">
        <f>AVERAGE(RealPrice!C740:C751)</f>
        <v>2.4906974970853087E-2</v>
      </c>
      <c r="D752" s="1">
        <f>AVERAGE(RealPrice!D740:D751)</f>
        <v>2.9258861881419598E-2</v>
      </c>
      <c r="E752" s="1">
        <f>AVERAGE(RealPrice!E740:E751)</f>
        <v>1.9175371526650241E-2</v>
      </c>
      <c r="F752" s="1">
        <f>AVERAGE(RealPrice!F740:F751)</f>
        <v>3.7171859775980226E-2</v>
      </c>
      <c r="G752" s="1">
        <f>AVERAGE(RealPrice!G740:G751)</f>
        <v>0</v>
      </c>
      <c r="H752" s="1">
        <f>AVERAGE(RealPrice!H740:H751)</f>
        <v>2.9258861881419598E-2</v>
      </c>
      <c r="I752" s="1"/>
      <c r="J752" s="1"/>
      <c r="K752" s="1"/>
      <c r="L752" s="1"/>
      <c r="M752" s="1"/>
      <c r="N752" s="1"/>
      <c r="O752" s="1"/>
      <c r="P752" s="1"/>
    </row>
    <row r="753" spans="1:16" x14ac:dyDescent="0.2">
      <c r="A753">
        <f t="shared" si="18"/>
        <v>2052</v>
      </c>
      <c r="B753">
        <f t="shared" si="19"/>
        <v>8</v>
      </c>
      <c r="C753" s="1">
        <f>AVERAGE(RealPrice!C741:C752)</f>
        <v>2.4856412234928862E-2</v>
      </c>
      <c r="D753" s="1">
        <f>AVERAGE(RealPrice!D741:D752)</f>
        <v>2.9209491222730751E-2</v>
      </c>
      <c r="E753" s="1">
        <f>AVERAGE(RealPrice!E741:E752)</f>
        <v>1.913399763052245E-2</v>
      </c>
      <c r="F753" s="1">
        <f>AVERAGE(RealPrice!F741:F752)</f>
        <v>3.7102423759022909E-2</v>
      </c>
      <c r="G753" s="1">
        <f>AVERAGE(RealPrice!G741:G752)</f>
        <v>0</v>
      </c>
      <c r="H753" s="1">
        <f>AVERAGE(RealPrice!H741:H752)</f>
        <v>2.9209491222730751E-2</v>
      </c>
      <c r="I753" s="1"/>
      <c r="J753" s="1"/>
      <c r="K753" s="1"/>
      <c r="L753" s="1"/>
      <c r="M753" s="1"/>
      <c r="N753" s="1"/>
      <c r="O753" s="1"/>
      <c r="P753" s="1"/>
    </row>
    <row r="754" spans="1:16" x14ac:dyDescent="0.2">
      <c r="A754">
        <f t="shared" si="18"/>
        <v>2052</v>
      </c>
      <c r="B754">
        <f t="shared" si="19"/>
        <v>9</v>
      </c>
      <c r="C754" s="1">
        <f>AVERAGE(RealPrice!C742:C753)</f>
        <v>2.4805825359091493E-2</v>
      </c>
      <c r="D754" s="1">
        <f>AVERAGE(RealPrice!D742:D753)</f>
        <v>2.9159869962466976E-2</v>
      </c>
      <c r="E754" s="1">
        <f>AVERAGE(RealPrice!E742:E753)</f>
        <v>1.9092499341038342E-2</v>
      </c>
      <c r="F754" s="1">
        <f>AVERAGE(RealPrice!F742:F753)</f>
        <v>3.7033173650468217E-2</v>
      </c>
      <c r="G754" s="1">
        <f>AVERAGE(RealPrice!G742:G753)</f>
        <v>0</v>
      </c>
      <c r="H754" s="1">
        <f>AVERAGE(RealPrice!H742:H753)</f>
        <v>2.9159869962466976E-2</v>
      </c>
      <c r="I754" s="1"/>
      <c r="J754" s="1"/>
      <c r="K754" s="1"/>
      <c r="L754" s="1"/>
      <c r="M754" s="1"/>
      <c r="N754" s="1"/>
      <c r="O754" s="1"/>
      <c r="P754" s="1"/>
    </row>
    <row r="755" spans="1:16" x14ac:dyDescent="0.2">
      <c r="A755">
        <f t="shared" si="18"/>
        <v>2052</v>
      </c>
      <c r="B755">
        <f t="shared" si="19"/>
        <v>10</v>
      </c>
      <c r="C755" s="1">
        <f>AVERAGE(RealPrice!C743:C754)</f>
        <v>2.4755460511030693E-2</v>
      </c>
      <c r="D755" s="1">
        <f>AVERAGE(RealPrice!D743:D754)</f>
        <v>2.9110601074618613E-2</v>
      </c>
      <c r="E755" s="1">
        <f>AVERAGE(RealPrice!E743:E754)</f>
        <v>1.9050370979994614E-2</v>
      </c>
      <c r="F755" s="1">
        <f>AVERAGE(RealPrice!F743:F754)</f>
        <v>3.696384786376964E-2</v>
      </c>
      <c r="G755" s="1">
        <f>AVERAGE(RealPrice!G743:G754)</f>
        <v>0</v>
      </c>
      <c r="H755" s="1">
        <f>AVERAGE(RealPrice!H743:H754)</f>
        <v>2.9110601074618613E-2</v>
      </c>
      <c r="I755" s="1"/>
      <c r="J755" s="1"/>
      <c r="K755" s="1"/>
      <c r="L755" s="1"/>
      <c r="M755" s="1"/>
      <c r="N755" s="1"/>
      <c r="O755" s="1"/>
      <c r="P755" s="1"/>
    </row>
    <row r="756" spans="1:16" x14ac:dyDescent="0.2">
      <c r="A756">
        <f t="shared" si="18"/>
        <v>2052</v>
      </c>
      <c r="B756">
        <f t="shared" si="19"/>
        <v>11</v>
      </c>
      <c r="C756" s="1">
        <f>AVERAGE(RealPrice!C744:C755)</f>
        <v>2.4704441421692664E-2</v>
      </c>
      <c r="D756" s="1">
        <f>AVERAGE(RealPrice!D744:D755)</f>
        <v>2.9060659222750865E-2</v>
      </c>
      <c r="E756" s="1">
        <f>AVERAGE(RealPrice!E744:E755)</f>
        <v>1.9009317658194184E-2</v>
      </c>
      <c r="F756" s="1">
        <f>AVERAGE(RealPrice!F744:F755)</f>
        <v>3.6894180343751221E-2</v>
      </c>
      <c r="G756" s="1">
        <f>AVERAGE(RealPrice!G744:G755)</f>
        <v>0</v>
      </c>
      <c r="H756" s="1">
        <f>AVERAGE(RealPrice!H744:H755)</f>
        <v>2.9060659222750865E-2</v>
      </c>
      <c r="I756" s="1"/>
      <c r="J756" s="1"/>
      <c r="K756" s="1"/>
      <c r="L756" s="1"/>
      <c r="M756" s="1"/>
      <c r="N756" s="1"/>
      <c r="O756" s="1"/>
      <c r="P756" s="1"/>
    </row>
    <row r="757" spans="1:16" x14ac:dyDescent="0.2">
      <c r="A757">
        <f t="shared" si="18"/>
        <v>2052</v>
      </c>
      <c r="B757">
        <f t="shared" si="19"/>
        <v>12</v>
      </c>
      <c r="C757" s="1">
        <f>AVERAGE(RealPrice!C745:C756)</f>
        <v>2.4652878410800633E-2</v>
      </c>
      <c r="D757" s="1">
        <f>AVERAGE(RealPrice!D745:D756)</f>
        <v>2.9010172433024412E-2</v>
      </c>
      <c r="E757" s="1">
        <f>AVERAGE(RealPrice!E745:E756)</f>
        <v>1.8969563062019669E-2</v>
      </c>
      <c r="F757" s="1">
        <f>AVERAGE(RealPrice!F745:F756)</f>
        <v>3.6823273186198109E-2</v>
      </c>
      <c r="G757" s="1">
        <f>AVERAGE(RealPrice!G745:G756)</f>
        <v>0</v>
      </c>
      <c r="H757" s="1">
        <f>AVERAGE(RealPrice!H745:H756)</f>
        <v>2.9010172433024412E-2</v>
      </c>
      <c r="I757" s="1"/>
      <c r="J757" s="1"/>
      <c r="K757" s="1"/>
      <c r="L757" s="1"/>
      <c r="M757" s="1"/>
      <c r="N757" s="1"/>
      <c r="O757" s="1"/>
      <c r="P757" s="1"/>
    </row>
    <row r="758" spans="1:16" x14ac:dyDescent="0.2">
      <c r="A758">
        <f t="shared" si="18"/>
        <v>2053</v>
      </c>
      <c r="B758">
        <f t="shared" si="19"/>
        <v>1</v>
      </c>
      <c r="C758" s="1">
        <f>AVERAGE(RealPrice!C746:C757)</f>
        <v>2.460138540263122E-2</v>
      </c>
      <c r="D758" s="1">
        <f>AVERAGE(RealPrice!D746:D757)</f>
        <v>2.8959848600491316E-2</v>
      </c>
      <c r="E758" s="1">
        <f>AVERAGE(RealPrice!E746:E757)</f>
        <v>1.8929658023206421E-2</v>
      </c>
      <c r="F758" s="1">
        <f>AVERAGE(RealPrice!F746:F757)</f>
        <v>3.6752213027346124E-2</v>
      </c>
      <c r="G758" s="1">
        <f>AVERAGE(RealPrice!G746:G757)</f>
        <v>0</v>
      </c>
      <c r="H758" s="1">
        <f>AVERAGE(RealPrice!H746:H757)</f>
        <v>2.8959848600491316E-2</v>
      </c>
      <c r="I758" s="1"/>
      <c r="J758" s="1"/>
      <c r="K758" s="1"/>
      <c r="L758" s="1"/>
      <c r="M758" s="1"/>
      <c r="N758" s="1"/>
      <c r="O758" s="1"/>
      <c r="P758" s="1"/>
    </row>
    <row r="759" spans="1:16" x14ac:dyDescent="0.2">
      <c r="A759">
        <f t="shared" si="18"/>
        <v>2053</v>
      </c>
      <c r="B759">
        <f t="shared" si="19"/>
        <v>2</v>
      </c>
      <c r="C759" s="1">
        <f>AVERAGE(RealPrice!C747:C758)</f>
        <v>2.4550783879530153E-2</v>
      </c>
      <c r="D759" s="1">
        <f>AVERAGE(RealPrice!D747:D758)</f>
        <v>2.891006689271294E-2</v>
      </c>
      <c r="E759" s="1">
        <f>AVERAGE(RealPrice!E747:E758)</f>
        <v>1.889014383151159E-2</v>
      </c>
      <c r="F759" s="1">
        <f>AVERAGE(RealPrice!F747:F758)</f>
        <v>3.668273652538178E-2</v>
      </c>
      <c r="G759" s="1">
        <f>AVERAGE(RealPrice!G747:G758)</f>
        <v>0</v>
      </c>
      <c r="H759" s="1">
        <f>AVERAGE(RealPrice!H747:H758)</f>
        <v>2.891006689271294E-2</v>
      </c>
      <c r="I759" s="1"/>
      <c r="J759" s="1"/>
      <c r="K759" s="1"/>
      <c r="L759" s="1"/>
      <c r="M759" s="1"/>
      <c r="N759" s="1"/>
      <c r="O759" s="1"/>
      <c r="P759" s="1"/>
    </row>
    <row r="760" spans="1:16" x14ac:dyDescent="0.2">
      <c r="A760">
        <f t="shared" si="18"/>
        <v>2053</v>
      </c>
      <c r="B760">
        <f t="shared" si="19"/>
        <v>3</v>
      </c>
      <c r="C760" s="1">
        <f>AVERAGE(RealPrice!C748:C759)</f>
        <v>2.4499122542557861E-2</v>
      </c>
      <c r="D760" s="1">
        <f>AVERAGE(RealPrice!D748:D759)</f>
        <v>2.8859424242239074E-2</v>
      </c>
      <c r="E760" s="1">
        <f>AVERAGE(RealPrice!E748:E759)</f>
        <v>1.8851109020378867E-2</v>
      </c>
      <c r="F760" s="1">
        <f>AVERAGE(RealPrice!F748:F759)</f>
        <v>3.6612687242814711E-2</v>
      </c>
      <c r="G760" s="1">
        <f>AVERAGE(RealPrice!G748:G759)</f>
        <v>0</v>
      </c>
      <c r="H760" s="1">
        <f>AVERAGE(RealPrice!H748:H759)</f>
        <v>2.8859424242239074E-2</v>
      </c>
      <c r="I760" s="1"/>
      <c r="J760" s="1"/>
      <c r="K760" s="1"/>
      <c r="L760" s="1"/>
      <c r="M760" s="1"/>
      <c r="N760" s="1"/>
      <c r="O760" s="1"/>
      <c r="P760" s="1"/>
    </row>
    <row r="761" spans="1:16" x14ac:dyDescent="0.2">
      <c r="A761">
        <f t="shared" si="18"/>
        <v>2053</v>
      </c>
      <c r="B761">
        <f t="shared" si="19"/>
        <v>4</v>
      </c>
      <c r="C761" s="1">
        <f>AVERAGE(RealPrice!C749:C760)</f>
        <v>2.4448008352373336E-2</v>
      </c>
      <c r="D761" s="1">
        <f>AVERAGE(RealPrice!D749:D760)</f>
        <v>2.8809238414147804E-2</v>
      </c>
      <c r="E761" s="1">
        <f>AVERAGE(RealPrice!E749:E760)</f>
        <v>1.8812269004773167E-2</v>
      </c>
      <c r="F761" s="1">
        <f>AVERAGE(RealPrice!F749:F760)</f>
        <v>3.6542535586544848E-2</v>
      </c>
      <c r="G761" s="1">
        <f>AVERAGE(RealPrice!G749:G760)</f>
        <v>0</v>
      </c>
      <c r="H761" s="1">
        <f>AVERAGE(RealPrice!H749:H760)</f>
        <v>2.8809238414147804E-2</v>
      </c>
      <c r="I761" s="1"/>
      <c r="J761" s="1"/>
      <c r="K761" s="1"/>
      <c r="L761" s="1"/>
      <c r="M761" s="1"/>
      <c r="N761" s="1"/>
      <c r="O761" s="1"/>
      <c r="P761" s="1"/>
    </row>
    <row r="762" spans="1:16" x14ac:dyDescent="0.2">
      <c r="A762">
        <f t="shared" si="18"/>
        <v>2053</v>
      </c>
      <c r="B762">
        <f t="shared" si="19"/>
        <v>5</v>
      </c>
      <c r="C762" s="1">
        <f>AVERAGE(RealPrice!C750:C761)</f>
        <v>2.4397281322591228E-2</v>
      </c>
      <c r="D762" s="1">
        <f>AVERAGE(RealPrice!D750:D761)</f>
        <v>2.8759381082976977E-2</v>
      </c>
      <c r="E762" s="1">
        <f>AVERAGE(RealPrice!E750:E761)</f>
        <v>1.877259364308834E-2</v>
      </c>
      <c r="F762" s="1">
        <f>AVERAGE(RealPrice!F750:F761)</f>
        <v>3.647252756665658E-2</v>
      </c>
      <c r="G762" s="1">
        <f>AVERAGE(RealPrice!G750:G761)</f>
        <v>0</v>
      </c>
      <c r="H762" s="1">
        <f>AVERAGE(RealPrice!H750:H761)</f>
        <v>2.8759381082976977E-2</v>
      </c>
      <c r="I762" s="1"/>
      <c r="J762" s="1"/>
      <c r="K762" s="1"/>
      <c r="L762" s="1"/>
      <c r="M762" s="1"/>
      <c r="N762" s="1"/>
      <c r="O762" s="1"/>
      <c r="P762" s="1"/>
    </row>
    <row r="763" spans="1:16" x14ac:dyDescent="0.2">
      <c r="A763">
        <f t="shared" si="18"/>
        <v>2053</v>
      </c>
      <c r="B763">
        <f t="shared" si="19"/>
        <v>6</v>
      </c>
      <c r="C763" s="1">
        <f>AVERAGE(RealPrice!C751:C762)</f>
        <v>2.434679288804174E-2</v>
      </c>
      <c r="D763" s="1">
        <f>AVERAGE(RealPrice!D751:D762)</f>
        <v>2.8709812427907381E-2</v>
      </c>
      <c r="E763" s="1">
        <f>AVERAGE(RealPrice!E751:E762)</f>
        <v>1.8733378817097506E-2</v>
      </c>
      <c r="F763" s="1">
        <f>AVERAGE(RealPrice!F751:F762)</f>
        <v>3.6403458545541389E-2</v>
      </c>
      <c r="G763" s="1">
        <f>AVERAGE(RealPrice!G751:G762)</f>
        <v>0</v>
      </c>
      <c r="H763" s="1">
        <f>AVERAGE(RealPrice!H751:H762)</f>
        <v>2.8709812427907381E-2</v>
      </c>
      <c r="I763" s="1"/>
      <c r="J763" s="1"/>
      <c r="K763" s="1"/>
      <c r="L763" s="1"/>
      <c r="M763" s="1"/>
      <c r="N763" s="1"/>
      <c r="O763" s="1"/>
      <c r="P763" s="1"/>
    </row>
    <row r="764" spans="1:16" x14ac:dyDescent="0.2">
      <c r="A764">
        <f t="shared" si="18"/>
        <v>2053</v>
      </c>
      <c r="B764">
        <f t="shared" si="19"/>
        <v>7</v>
      </c>
      <c r="C764" s="1">
        <f>AVERAGE(RealPrice!C752:C763)</f>
        <v>2.4297594003393045E-2</v>
      </c>
      <c r="D764" s="1">
        <f>AVERAGE(RealPrice!D752:D763)</f>
        <v>2.8661326033122238E-2</v>
      </c>
      <c r="E764" s="1">
        <f>AVERAGE(RealPrice!E752:E763)</f>
        <v>1.8693935007870751E-2</v>
      </c>
      <c r="F764" s="1">
        <f>AVERAGE(RealPrice!F752:F763)</f>
        <v>3.6335889651162766E-2</v>
      </c>
      <c r="G764" s="1">
        <f>AVERAGE(RealPrice!G752:G763)</f>
        <v>0</v>
      </c>
      <c r="H764" s="1">
        <f>AVERAGE(RealPrice!H752:H763)</f>
        <v>2.8661326033122238E-2</v>
      </c>
      <c r="I764" s="1"/>
      <c r="J764" s="1"/>
      <c r="K764" s="1"/>
      <c r="L764" s="1"/>
      <c r="M764" s="1"/>
      <c r="N764" s="1"/>
      <c r="O764" s="1"/>
      <c r="P764" s="1"/>
    </row>
    <row r="765" spans="1:16" x14ac:dyDescent="0.2">
      <c r="A765">
        <f t="shared" si="18"/>
        <v>2053</v>
      </c>
      <c r="B765">
        <f t="shared" si="19"/>
        <v>8</v>
      </c>
      <c r="C765" s="1">
        <f>AVERAGE(RealPrice!C753:C764)</f>
        <v>2.4248745365925407E-2</v>
      </c>
      <c r="D765" s="1">
        <f>AVERAGE(RealPrice!D753:D764)</f>
        <v>2.8613524743177032E-2</v>
      </c>
      <c r="E765" s="1">
        <f>AVERAGE(RealPrice!E753:E764)</f>
        <v>1.8653979876300693E-2</v>
      </c>
      <c r="F765" s="1">
        <f>AVERAGE(RealPrice!F753:F764)</f>
        <v>3.6268729820807595E-2</v>
      </c>
      <c r="G765" s="1">
        <f>AVERAGE(RealPrice!G753:G764)</f>
        <v>0</v>
      </c>
      <c r="H765" s="1">
        <f>AVERAGE(RealPrice!H753:H764)</f>
        <v>2.8613524743177032E-2</v>
      </c>
      <c r="I765" s="1"/>
      <c r="J765" s="1"/>
      <c r="K765" s="1"/>
      <c r="L765" s="1"/>
      <c r="M765" s="1"/>
      <c r="N765" s="1"/>
      <c r="O765" s="1"/>
      <c r="P765" s="1"/>
    </row>
    <row r="766" spans="1:16" x14ac:dyDescent="0.2">
      <c r="A766">
        <f t="shared" si="18"/>
        <v>2053</v>
      </c>
      <c r="B766">
        <f t="shared" si="19"/>
        <v>9</v>
      </c>
      <c r="C766" s="1">
        <f>AVERAGE(RealPrice!C754:C765)</f>
        <v>2.41998855163033E-2</v>
      </c>
      <c r="D766" s="1">
        <f>AVERAGE(RealPrice!D754:D765)</f>
        <v>2.8565495394573592E-2</v>
      </c>
      <c r="E766" s="1">
        <f>AVERAGE(RealPrice!E754:E765)</f>
        <v>1.861391426188707E-2</v>
      </c>
      <c r="F766" s="1">
        <f>AVERAGE(RealPrice!F754:F765)</f>
        <v>3.6201768049570232E-2</v>
      </c>
      <c r="G766" s="1">
        <f>AVERAGE(RealPrice!G754:G765)</f>
        <v>0</v>
      </c>
      <c r="H766" s="1">
        <f>AVERAGE(RealPrice!H754:H765)</f>
        <v>2.8565495394573592E-2</v>
      </c>
      <c r="I766" s="1"/>
      <c r="J766" s="1"/>
      <c r="K766" s="1"/>
      <c r="L766" s="1"/>
      <c r="M766" s="1"/>
      <c r="N766" s="1"/>
      <c r="O766" s="1"/>
      <c r="P766" s="1"/>
    </row>
    <row r="767" spans="1:16" x14ac:dyDescent="0.2">
      <c r="A767">
        <f t="shared" si="18"/>
        <v>2053</v>
      </c>
      <c r="B767">
        <f t="shared" si="19"/>
        <v>10</v>
      </c>
      <c r="C767" s="1">
        <f>AVERAGE(RealPrice!C755:C766)</f>
        <v>2.4151236004671256E-2</v>
      </c>
      <c r="D767" s="1">
        <f>AVERAGE(RealPrice!D755:D766)</f>
        <v>2.8517802558362292E-2</v>
      </c>
      <c r="E767" s="1">
        <f>AVERAGE(RealPrice!E755:E766)</f>
        <v>1.85732369516486E-2</v>
      </c>
      <c r="F767" s="1">
        <f>AVERAGE(RealPrice!F755:F766)</f>
        <v>3.6134727103611777E-2</v>
      </c>
      <c r="G767" s="1">
        <f>AVERAGE(RealPrice!G755:G766)</f>
        <v>0</v>
      </c>
      <c r="H767" s="1">
        <f>AVERAGE(RealPrice!H755:H766)</f>
        <v>2.8517802558362292E-2</v>
      </c>
      <c r="I767" s="1"/>
      <c r="J767" s="1"/>
      <c r="K767" s="1"/>
      <c r="L767" s="1"/>
      <c r="M767" s="1"/>
      <c r="N767" s="1"/>
      <c r="O767" s="1"/>
      <c r="P767" s="1"/>
    </row>
    <row r="768" spans="1:16" x14ac:dyDescent="0.2">
      <c r="A768">
        <f t="shared" si="18"/>
        <v>2053</v>
      </c>
      <c r="B768">
        <f t="shared" si="19"/>
        <v>11</v>
      </c>
      <c r="C768" s="1">
        <f>AVERAGE(RealPrice!C756:C767)</f>
        <v>2.4101949651970687E-2</v>
      </c>
      <c r="D768" s="1">
        <f>AVERAGE(RealPrice!D756:D767)</f>
        <v>2.8469452818592551E-2</v>
      </c>
      <c r="E768" s="1">
        <f>AVERAGE(RealPrice!E756:E767)</f>
        <v>1.8533593798874547E-2</v>
      </c>
      <c r="F768" s="1">
        <f>AVERAGE(RealPrice!F756:F767)</f>
        <v>3.6067348588582467E-2</v>
      </c>
      <c r="G768" s="1">
        <f>AVERAGE(RealPrice!G756:G767)</f>
        <v>0</v>
      </c>
      <c r="H768" s="1">
        <f>AVERAGE(RealPrice!H756:H767)</f>
        <v>2.8469452818592551E-2</v>
      </c>
      <c r="I768" s="1"/>
      <c r="J768" s="1"/>
      <c r="K768" s="1"/>
      <c r="L768" s="1"/>
      <c r="M768" s="1"/>
      <c r="N768" s="1"/>
      <c r="O768" s="1"/>
      <c r="P768" s="1"/>
    </row>
    <row r="769" spans="1:16" x14ac:dyDescent="0.2">
      <c r="A769">
        <f t="shared" si="18"/>
        <v>2053</v>
      </c>
      <c r="B769">
        <f t="shared" si="19"/>
        <v>12</v>
      </c>
      <c r="C769" s="1">
        <f>AVERAGE(RealPrice!C757:C768)</f>
        <v>2.40521360351066E-2</v>
      </c>
      <c r="D769" s="1">
        <f>AVERAGE(RealPrice!D757:D768)</f>
        <v>2.8420573647625329E-2</v>
      </c>
      <c r="E769" s="1">
        <f>AVERAGE(RealPrice!E757:E768)</f>
        <v>1.8495203371871664E-2</v>
      </c>
      <c r="F769" s="1">
        <f>AVERAGE(RealPrice!F757:F768)</f>
        <v>3.5998768608660907E-2</v>
      </c>
      <c r="G769" s="1">
        <f>AVERAGE(RealPrice!G757:G768)</f>
        <v>0</v>
      </c>
      <c r="H769" s="1">
        <f>AVERAGE(RealPrice!H757:H768)</f>
        <v>2.8420573647625329E-2</v>
      </c>
      <c r="I769" s="1"/>
      <c r="J769" s="1"/>
      <c r="K769" s="1"/>
      <c r="L769" s="1"/>
      <c r="M769" s="1"/>
      <c r="N769" s="1"/>
      <c r="O769" s="1"/>
      <c r="P769" s="1"/>
    </row>
    <row r="770" spans="1:16" x14ac:dyDescent="0.2">
      <c r="C770" s="1"/>
      <c r="D770" s="1"/>
      <c r="E770" s="1"/>
      <c r="F770" s="1"/>
      <c r="G770" s="1"/>
      <c r="H770" s="1"/>
      <c r="I770" s="1"/>
      <c r="J770" s="1"/>
      <c r="K770" s="1"/>
      <c r="L770" s="1"/>
      <c r="M770" s="1"/>
      <c r="N770" s="1"/>
      <c r="O770" s="1"/>
      <c r="P770" s="1"/>
    </row>
    <row r="771" spans="1:16" x14ac:dyDescent="0.2">
      <c r="C771" s="1"/>
      <c r="D771" s="1"/>
      <c r="E771" s="1"/>
      <c r="F771" s="1"/>
      <c r="G771" s="1"/>
      <c r="H771" s="1"/>
      <c r="I771" s="1"/>
      <c r="J771" s="1"/>
      <c r="K771" s="1"/>
      <c r="L771" s="1"/>
      <c r="M771" s="1"/>
      <c r="N771" s="1"/>
      <c r="O771" s="1"/>
      <c r="P771" s="1"/>
    </row>
    <row r="772" spans="1:16" x14ac:dyDescent="0.2">
      <c r="C772" s="1"/>
      <c r="D772" s="1"/>
      <c r="E772" s="1"/>
      <c r="F772" s="1"/>
      <c r="G772" s="1"/>
      <c r="H772" s="1"/>
      <c r="I772" s="1"/>
      <c r="J772" s="1"/>
      <c r="K772" s="1"/>
      <c r="L772" s="1"/>
      <c r="M772" s="1"/>
      <c r="N772" s="1"/>
      <c r="O772" s="1"/>
      <c r="P772" s="1"/>
    </row>
    <row r="773" spans="1:16" x14ac:dyDescent="0.2">
      <c r="C773" s="1"/>
      <c r="D773" s="1"/>
      <c r="E773" s="1"/>
      <c r="F773" s="1"/>
      <c r="G773" s="1"/>
      <c r="H773" s="1"/>
      <c r="I773" s="1"/>
      <c r="J773" s="1"/>
      <c r="K773" s="1"/>
      <c r="L773" s="1"/>
      <c r="M773" s="1"/>
      <c r="N773" s="1"/>
      <c r="O773" s="1"/>
      <c r="P773" s="1"/>
    </row>
    <row r="774" spans="1:16" x14ac:dyDescent="0.2">
      <c r="C774" s="1"/>
      <c r="D774" s="1"/>
      <c r="E774" s="1"/>
      <c r="F774" s="1"/>
      <c r="G774" s="1"/>
      <c r="H774" s="1"/>
      <c r="I774" s="1"/>
      <c r="J774" s="1"/>
      <c r="K774" s="1"/>
      <c r="L774" s="1"/>
      <c r="M774" s="1"/>
      <c r="N774" s="1"/>
      <c r="O774" s="1"/>
      <c r="P774" s="1"/>
    </row>
    <row r="775" spans="1:16" x14ac:dyDescent="0.2">
      <c r="C775" s="1"/>
      <c r="D775" s="1"/>
      <c r="E775" s="1"/>
      <c r="F775" s="1"/>
      <c r="G775" s="1"/>
      <c r="H775" s="1"/>
      <c r="I775" s="1"/>
      <c r="J775" s="1"/>
      <c r="K775" s="1"/>
      <c r="L775" s="1"/>
      <c r="M775" s="1"/>
      <c r="N775" s="1"/>
      <c r="O775" s="1"/>
      <c r="P775" s="1"/>
    </row>
    <row r="776" spans="1:16" ht="15" x14ac:dyDescent="0.35">
      <c r="C776" s="38" t="str">
        <f t="shared" ref="C776:H776" si="20">+C1</f>
        <v>MAPriceCom</v>
      </c>
      <c r="D776" s="38" t="str">
        <f t="shared" si="20"/>
        <v>MAPriceInd</v>
      </c>
      <c r="E776" s="38" t="str">
        <f t="shared" si="20"/>
        <v>MAPricePho</v>
      </c>
      <c r="F776" s="38" t="str">
        <f t="shared" si="20"/>
        <v>MAPriceRes</v>
      </c>
      <c r="G776" s="38" t="str">
        <f t="shared" si="20"/>
        <v>MAPriceSL</v>
      </c>
      <c r="H776" s="38" t="str">
        <f t="shared" si="20"/>
        <v>MAPriceSPA</v>
      </c>
      <c r="I776" s="38"/>
      <c r="J776" s="1"/>
      <c r="K776" s="1"/>
      <c r="L776" s="1"/>
      <c r="M776" s="1"/>
      <c r="N776" s="1"/>
      <c r="O776" s="1"/>
      <c r="P776" s="1"/>
    </row>
    <row r="777" spans="1:16" x14ac:dyDescent="0.2">
      <c r="B777">
        <v>1991</v>
      </c>
      <c r="C777" s="1">
        <f t="shared" ref="C777:H777" si="21">((AVERAGE(C14:C25))*1000)/1000</f>
        <v>6.2255758446452501E-2</v>
      </c>
      <c r="D777" s="1">
        <f t="shared" si="21"/>
        <v>6.0305970797081408E-2</v>
      </c>
      <c r="E777" s="1">
        <f t="shared" si="21"/>
        <v>3.9593784668396796E-2</v>
      </c>
      <c r="F777" s="1">
        <f t="shared" si="21"/>
        <v>7.6796964991849945E-2</v>
      </c>
      <c r="G777" s="1">
        <f t="shared" si="21"/>
        <v>0.17733067997383364</v>
      </c>
      <c r="H777" s="1">
        <f t="shared" si="21"/>
        <v>6.0305970797081408E-2</v>
      </c>
      <c r="I777" s="35"/>
      <c r="J777" s="1"/>
      <c r="K777" s="1"/>
      <c r="L777" s="1"/>
      <c r="M777" s="1"/>
      <c r="N777" s="1"/>
      <c r="O777" s="1"/>
      <c r="P777" s="1"/>
    </row>
    <row r="778" spans="1:16" x14ac:dyDescent="0.2">
      <c r="B778">
        <f t="shared" ref="B778:B819" si="22">+B777+1</f>
        <v>1992</v>
      </c>
      <c r="C778" s="1">
        <f t="shared" ref="C778:H778" si="23">((AVERAGE(C26:C37))*1000)/1000</f>
        <v>6.1650078285076744E-2</v>
      </c>
      <c r="D778" s="1">
        <f t="shared" si="23"/>
        <v>5.9923571961560639E-2</v>
      </c>
      <c r="E778" s="1">
        <f t="shared" si="23"/>
        <v>3.7551119552104037E-2</v>
      </c>
      <c r="F778" s="1">
        <f t="shared" si="23"/>
        <v>7.5683498663621465E-2</v>
      </c>
      <c r="G778" s="1">
        <f t="shared" si="23"/>
        <v>0.17382212359988292</v>
      </c>
      <c r="H778" s="1">
        <f t="shared" si="23"/>
        <v>5.9923571961560639E-2</v>
      </c>
      <c r="I778" s="35"/>
      <c r="J778" s="87" t="s">
        <v>234</v>
      </c>
      <c r="K778" s="1"/>
      <c r="L778" s="87" t="s">
        <v>91</v>
      </c>
      <c r="M778" s="1"/>
      <c r="N778" s="1"/>
      <c r="O778" s="1"/>
      <c r="P778" s="1"/>
    </row>
    <row r="779" spans="1:16" x14ac:dyDescent="0.2">
      <c r="B779">
        <f t="shared" si="22"/>
        <v>1993</v>
      </c>
      <c r="C779" s="1">
        <f t="shared" ref="C779:H779" si="24">((AVERAGE(C38:C49))*1000)/1000</f>
        <v>5.9705971122601315E-2</v>
      </c>
      <c r="D779" s="1">
        <f t="shared" si="24"/>
        <v>5.7923126080769986E-2</v>
      </c>
      <c r="E779" s="1">
        <f t="shared" si="24"/>
        <v>3.5481661036941385E-2</v>
      </c>
      <c r="F779" s="1">
        <f t="shared" si="24"/>
        <v>7.3764519979128237E-2</v>
      </c>
      <c r="G779" s="1">
        <f t="shared" si="24"/>
        <v>0.16648596793375151</v>
      </c>
      <c r="H779" s="1">
        <f t="shared" si="24"/>
        <v>5.7923126080769986E-2</v>
      </c>
      <c r="I779" s="35"/>
      <c r="J779" s="242" t="s">
        <v>362</v>
      </c>
      <c r="K779" s="242"/>
      <c r="L779" s="285" t="s">
        <v>324</v>
      </c>
      <c r="M779" s="241"/>
      <c r="N779" s="1"/>
      <c r="O779" s="1"/>
      <c r="P779" s="1"/>
    </row>
    <row r="780" spans="1:16" x14ac:dyDescent="0.2">
      <c r="B780">
        <f t="shared" si="22"/>
        <v>1994</v>
      </c>
      <c r="C780" s="1">
        <f t="shared" ref="C780:H780" si="25">((AVERAGE(C50:C61))*1000)/1000</f>
        <v>5.9928013185113961E-2</v>
      </c>
      <c r="D780" s="1">
        <f t="shared" si="25"/>
        <v>5.7995953731525413E-2</v>
      </c>
      <c r="E780" s="1">
        <f t="shared" si="25"/>
        <v>3.679598649257871E-2</v>
      </c>
      <c r="F780" s="1">
        <f t="shared" si="25"/>
        <v>7.4289665933283594E-2</v>
      </c>
      <c r="G780" s="1">
        <f t="shared" si="25"/>
        <v>0.16366406931008257</v>
      </c>
      <c r="H780" s="1">
        <f t="shared" si="25"/>
        <v>5.7995953731525413E-2</v>
      </c>
      <c r="I780" s="35"/>
      <c r="J780" s="1" t="s">
        <v>38</v>
      </c>
      <c r="K780" s="1" t="s">
        <v>39</v>
      </c>
      <c r="L780" s="240" t="s">
        <v>38</v>
      </c>
      <c r="M780" s="240" t="s">
        <v>39</v>
      </c>
      <c r="O780" s="1"/>
      <c r="P780" s="1"/>
    </row>
    <row r="781" spans="1:16" x14ac:dyDescent="0.2">
      <c r="B781">
        <f t="shared" si="22"/>
        <v>1995</v>
      </c>
      <c r="C781" s="1">
        <f t="shared" ref="C781:H781" si="26">((AVERAGE(C62:C73))*1000)/1000</f>
        <v>5.7659145460565948E-2</v>
      </c>
      <c r="D781" s="1">
        <f t="shared" si="26"/>
        <v>5.5709808485059513E-2</v>
      </c>
      <c r="E781" s="1">
        <f t="shared" si="26"/>
        <v>3.4486057978277765E-2</v>
      </c>
      <c r="F781" s="1">
        <f t="shared" si="26"/>
        <v>7.1874412116445088E-2</v>
      </c>
      <c r="G781" s="1">
        <f t="shared" si="26"/>
        <v>0.15849651260749012</v>
      </c>
      <c r="H781" s="1">
        <f t="shared" si="26"/>
        <v>5.5709808485059513E-2</v>
      </c>
      <c r="I781" s="230"/>
      <c r="J781" s="133">
        <f>F781*1000</f>
        <v>71.874412116445086</v>
      </c>
      <c r="K781" s="133">
        <f>C781*1000</f>
        <v>57.659145460565945</v>
      </c>
      <c r="L781" s="282">
        <v>71.874412116445086</v>
      </c>
      <c r="M781" s="282">
        <v>57.659145460565945</v>
      </c>
      <c r="N781" s="133"/>
      <c r="O781" s="1"/>
      <c r="P781" s="1"/>
    </row>
    <row r="782" spans="1:16" x14ac:dyDescent="0.2">
      <c r="B782">
        <f t="shared" si="22"/>
        <v>1996</v>
      </c>
      <c r="C782" s="1">
        <f t="shared" ref="C782:H782" si="27">((AVERAGE(C74:C85))*1000)/1000</f>
        <v>5.5247894259469625E-2</v>
      </c>
      <c r="D782" s="1">
        <f t="shared" si="27"/>
        <v>5.3315307030709101E-2</v>
      </c>
      <c r="E782" s="1">
        <f t="shared" si="27"/>
        <v>3.2608029735728412E-2</v>
      </c>
      <c r="F782" s="1">
        <f t="shared" si="27"/>
        <v>6.7752283050553669E-2</v>
      </c>
      <c r="G782" s="1">
        <f t="shared" si="27"/>
        <v>0.14845038208784758</v>
      </c>
      <c r="H782" s="1">
        <f t="shared" si="27"/>
        <v>5.3315307030709101E-2</v>
      </c>
      <c r="I782" s="230"/>
      <c r="J782" s="133">
        <f t="shared" ref="J782:J804" si="28">F782*1000</f>
        <v>67.752283050553672</v>
      </c>
      <c r="K782" s="133">
        <f t="shared" ref="K782:K804" si="29">C782*1000</f>
        <v>55.247894259469625</v>
      </c>
      <c r="L782" s="282">
        <v>67.752283050553672</v>
      </c>
      <c r="M782" s="282">
        <v>55.247894259469625</v>
      </c>
      <c r="N782" s="133"/>
      <c r="O782" s="1"/>
      <c r="P782" s="1"/>
    </row>
    <row r="783" spans="1:16" x14ac:dyDescent="0.2">
      <c r="B783">
        <f t="shared" si="22"/>
        <v>1997</v>
      </c>
      <c r="C783" s="1">
        <f t="shared" ref="C783:H783" si="30">((AVERAGE(C86:C97))*1000)/1000</f>
        <v>5.2787455856418079E-2</v>
      </c>
      <c r="D783" s="1">
        <f t="shared" si="30"/>
        <v>5.0994682100003845E-2</v>
      </c>
      <c r="E783" s="1">
        <f t="shared" si="30"/>
        <v>3.1251084380769588E-2</v>
      </c>
      <c r="F783" s="1">
        <f t="shared" si="30"/>
        <v>6.5230954350427514E-2</v>
      </c>
      <c r="G783" s="1">
        <f t="shared" si="30"/>
        <v>0.14263159501186204</v>
      </c>
      <c r="H783" s="1">
        <f t="shared" si="30"/>
        <v>5.0994682100003845E-2</v>
      </c>
      <c r="I783" s="230"/>
      <c r="J783" s="133">
        <f t="shared" si="28"/>
        <v>65.23095435042751</v>
      </c>
      <c r="K783" s="133">
        <f t="shared" si="29"/>
        <v>52.787455856418077</v>
      </c>
      <c r="L783" s="282">
        <v>65.23095435042751</v>
      </c>
      <c r="M783" s="282">
        <v>52.787455856418077</v>
      </c>
      <c r="N783" s="133"/>
      <c r="O783" s="1"/>
      <c r="P783" s="1"/>
    </row>
    <row r="784" spans="1:16" x14ac:dyDescent="0.2">
      <c r="B784">
        <f t="shared" si="22"/>
        <v>1998</v>
      </c>
      <c r="C784" s="1">
        <f t="shared" ref="C784:H784" si="31">((AVERAGE(C98:C109))*1000)/1000</f>
        <v>5.1502595471232759E-2</v>
      </c>
      <c r="D784" s="1">
        <f t="shared" si="31"/>
        <v>4.9940972462310461E-2</v>
      </c>
      <c r="E784" s="1">
        <f t="shared" si="31"/>
        <v>3.0828509633990375E-2</v>
      </c>
      <c r="F784" s="1">
        <f t="shared" si="31"/>
        <v>6.3544203935137877E-2</v>
      </c>
      <c r="G784" s="1">
        <f t="shared" si="31"/>
        <v>0.13870343160122961</v>
      </c>
      <c r="H784" s="1">
        <f t="shared" si="31"/>
        <v>4.9940972462310461E-2</v>
      </c>
      <c r="I784" s="230"/>
      <c r="J784" s="133">
        <f t="shared" si="28"/>
        <v>63.54420393513788</v>
      </c>
      <c r="K784" s="133">
        <f t="shared" si="29"/>
        <v>51.502595471232759</v>
      </c>
      <c r="L784" s="282">
        <v>63.54420393513788</v>
      </c>
      <c r="M784" s="282">
        <v>51.502595471232759</v>
      </c>
      <c r="N784" s="133"/>
      <c r="O784" s="1"/>
      <c r="P784" s="1"/>
    </row>
    <row r="785" spans="2:16" x14ac:dyDescent="0.2">
      <c r="B785">
        <f t="shared" si="22"/>
        <v>1999</v>
      </c>
      <c r="C785" s="1">
        <f t="shared" ref="C785:H785" si="32">((AVERAGE(C110:C121))*1000)/1000</f>
        <v>5.0080883467429949E-2</v>
      </c>
      <c r="D785" s="1">
        <f t="shared" si="32"/>
        <v>4.877943202617132E-2</v>
      </c>
      <c r="E785" s="1">
        <f t="shared" si="32"/>
        <v>3.1561408255254372E-2</v>
      </c>
      <c r="F785" s="1">
        <f t="shared" si="32"/>
        <v>6.2115363196665739E-2</v>
      </c>
      <c r="G785" s="1">
        <f t="shared" si="32"/>
        <v>0.13834370298301787</v>
      </c>
      <c r="H785" s="1">
        <f t="shared" si="32"/>
        <v>4.877943202617132E-2</v>
      </c>
      <c r="I785" s="230"/>
      <c r="J785" s="133">
        <f t="shared" si="28"/>
        <v>62.11536319666574</v>
      </c>
      <c r="K785" s="133">
        <f t="shared" si="29"/>
        <v>50.080883467429949</v>
      </c>
      <c r="L785" s="282">
        <v>62.11536319666574</v>
      </c>
      <c r="M785" s="282">
        <v>50.080883467429949</v>
      </c>
      <c r="N785" s="133"/>
      <c r="O785" s="1"/>
      <c r="P785" s="1"/>
    </row>
    <row r="786" spans="2:16" x14ac:dyDescent="0.2">
      <c r="B786">
        <f t="shared" si="22"/>
        <v>2000</v>
      </c>
      <c r="C786" s="1">
        <f t="shared" ref="C786:H786" si="33">((AVERAGE(C122:C133))*1000)/1000</f>
        <v>4.9541486763144849E-2</v>
      </c>
      <c r="D786" s="1">
        <f t="shared" si="33"/>
        <v>4.8338253591334542E-2</v>
      </c>
      <c r="E786" s="1">
        <f t="shared" si="33"/>
        <v>3.4758825860303898E-2</v>
      </c>
      <c r="F786" s="1">
        <f t="shared" si="33"/>
        <v>6.122384562028773E-2</v>
      </c>
      <c r="G786" s="1">
        <f t="shared" si="33"/>
        <v>0.13883169132186088</v>
      </c>
      <c r="H786" s="1">
        <f t="shared" si="33"/>
        <v>4.8338253591334542E-2</v>
      </c>
      <c r="I786" s="230"/>
      <c r="J786" s="133">
        <f t="shared" si="28"/>
        <v>61.223845620287733</v>
      </c>
      <c r="K786" s="133">
        <f t="shared" si="29"/>
        <v>49.541486763144846</v>
      </c>
      <c r="L786" s="282">
        <v>61.223845620287733</v>
      </c>
      <c r="M786" s="282">
        <v>49.541486763144846</v>
      </c>
      <c r="N786" s="133"/>
      <c r="O786" s="1"/>
      <c r="P786" s="1"/>
    </row>
    <row r="787" spans="2:16" x14ac:dyDescent="0.2">
      <c r="B787">
        <f t="shared" si="22"/>
        <v>2001</v>
      </c>
      <c r="C787" s="1">
        <f t="shared" ref="C787:H787" si="34">((AVERAGE(C134:C145))*1000)/1000</f>
        <v>5.0403714364048689E-2</v>
      </c>
      <c r="D787" s="1">
        <f t="shared" si="34"/>
        <v>4.9273672368632865E-2</v>
      </c>
      <c r="E787" s="1">
        <f t="shared" si="34"/>
        <v>3.5254040763265548E-2</v>
      </c>
      <c r="F787" s="1">
        <f t="shared" si="34"/>
        <v>6.1443091119221464E-2</v>
      </c>
      <c r="G787" s="1">
        <f t="shared" si="34"/>
        <v>0.13637434524180217</v>
      </c>
      <c r="H787" s="1">
        <f t="shared" si="34"/>
        <v>4.9273672368632865E-2</v>
      </c>
      <c r="I787" s="230"/>
      <c r="J787" s="133">
        <f t="shared" si="28"/>
        <v>61.443091119221464</v>
      </c>
      <c r="K787" s="133">
        <f t="shared" si="29"/>
        <v>50.403714364048689</v>
      </c>
      <c r="L787" s="282">
        <v>61.443091119221464</v>
      </c>
      <c r="M787" s="282">
        <v>50.403714364048689</v>
      </c>
      <c r="N787" s="133"/>
      <c r="O787" s="1"/>
      <c r="P787" s="1"/>
    </row>
    <row r="788" spans="2:16" x14ac:dyDescent="0.2">
      <c r="B788">
        <f t="shared" si="22"/>
        <v>2002</v>
      </c>
      <c r="C788" s="1">
        <f t="shared" ref="C788:H788" si="35">((AVERAGE(C146:C157))*1000)/1000</f>
        <v>5.3817700491333519E-2</v>
      </c>
      <c r="D788" s="1">
        <f t="shared" si="35"/>
        <v>5.2812415938530664E-2</v>
      </c>
      <c r="E788" s="1">
        <f t="shared" si="35"/>
        <v>3.6689817766776725E-2</v>
      </c>
      <c r="F788" s="1">
        <f t="shared" si="35"/>
        <v>6.4752728182796482E-2</v>
      </c>
      <c r="G788" s="1">
        <f t="shared" si="35"/>
        <v>0.13839378271906419</v>
      </c>
      <c r="H788" s="1">
        <f t="shared" si="35"/>
        <v>5.2812415938530664E-2</v>
      </c>
      <c r="I788" s="230"/>
      <c r="J788" s="133">
        <f t="shared" si="28"/>
        <v>64.752728182796488</v>
      </c>
      <c r="K788" s="133">
        <f t="shared" si="29"/>
        <v>53.817700491333518</v>
      </c>
      <c r="L788" s="282">
        <v>64.752728182796488</v>
      </c>
      <c r="M788" s="282">
        <v>53.817700491333518</v>
      </c>
      <c r="N788" s="133"/>
      <c r="O788" s="1"/>
      <c r="P788" s="1"/>
    </row>
    <row r="789" spans="2:16" x14ac:dyDescent="0.2">
      <c r="B789">
        <f t="shared" si="22"/>
        <v>2003</v>
      </c>
      <c r="C789" s="1">
        <f t="shared" ref="C789:H789" si="36">((AVERAGE(C158:C169))*1000)/1000</f>
        <v>5.4728236308499073E-2</v>
      </c>
      <c r="D789" s="1">
        <f t="shared" si="36"/>
        <v>5.3601487749117917E-2</v>
      </c>
      <c r="E789" s="1">
        <f t="shared" si="36"/>
        <v>3.6361532279615666E-2</v>
      </c>
      <c r="F789" s="1">
        <f t="shared" si="36"/>
        <v>6.4997852443176476E-2</v>
      </c>
      <c r="G789" s="1">
        <f t="shared" si="36"/>
        <v>0.137094776457027</v>
      </c>
      <c r="H789" s="1">
        <f t="shared" si="36"/>
        <v>5.3601487749117917E-2</v>
      </c>
      <c r="I789" s="230"/>
      <c r="J789" s="133">
        <f t="shared" si="28"/>
        <v>64.99785244317647</v>
      </c>
      <c r="K789" s="133">
        <f t="shared" si="29"/>
        <v>54.728236308499071</v>
      </c>
      <c r="L789" s="282">
        <v>64.99785244317647</v>
      </c>
      <c r="M789" s="282">
        <v>54.728236308499071</v>
      </c>
      <c r="N789" s="133"/>
      <c r="O789" s="1"/>
      <c r="P789" s="1"/>
    </row>
    <row r="790" spans="2:16" x14ac:dyDescent="0.2">
      <c r="B790">
        <f t="shared" si="22"/>
        <v>2004</v>
      </c>
      <c r="C790" s="1">
        <f t="shared" ref="C790:H790" si="37">((AVERAGE(C170:C181))*1000)/1000</f>
        <v>5.5920522539388229E-2</v>
      </c>
      <c r="D790" s="1">
        <f t="shared" si="37"/>
        <v>5.4573112830417284E-2</v>
      </c>
      <c r="E790" s="1">
        <f t="shared" si="37"/>
        <v>3.6882480170498146E-2</v>
      </c>
      <c r="F790" s="1">
        <f t="shared" si="37"/>
        <v>6.5949956547650443E-2</v>
      </c>
      <c r="G790" s="1">
        <f t="shared" si="37"/>
        <v>0.13754919693887621</v>
      </c>
      <c r="H790" s="1">
        <f t="shared" si="37"/>
        <v>5.4573112830417284E-2</v>
      </c>
      <c r="I790" s="230"/>
      <c r="J790" s="133">
        <f t="shared" si="28"/>
        <v>65.949956547650444</v>
      </c>
      <c r="K790" s="133">
        <f t="shared" si="29"/>
        <v>55.92052253938823</v>
      </c>
      <c r="L790" s="282">
        <v>65.949956547650444</v>
      </c>
      <c r="M790" s="282">
        <v>55.92052253938823</v>
      </c>
      <c r="N790" s="133"/>
      <c r="O790" s="1"/>
      <c r="P790" s="1"/>
    </row>
    <row r="791" spans="2:16" x14ac:dyDescent="0.2">
      <c r="B791">
        <f t="shared" si="22"/>
        <v>2005</v>
      </c>
      <c r="C791" s="1">
        <f t="shared" ref="C791:H791" si="38">((AVERAGE(C182:C193))*1000)/1000</f>
        <v>5.5681148522535528E-2</v>
      </c>
      <c r="D791" s="1">
        <f t="shared" si="38"/>
        <v>5.4577414290393977E-2</v>
      </c>
      <c r="E791" s="1">
        <f t="shared" si="38"/>
        <v>3.7054389174179699E-2</v>
      </c>
      <c r="F791" s="1">
        <f t="shared" si="38"/>
        <v>6.5663084227426921E-2</v>
      </c>
      <c r="G791" s="1">
        <f t="shared" si="38"/>
        <v>0.13571870031788577</v>
      </c>
      <c r="H791" s="1">
        <f t="shared" si="38"/>
        <v>5.4577414290393977E-2</v>
      </c>
      <c r="I791" s="230"/>
      <c r="J791" s="133">
        <f t="shared" si="28"/>
        <v>65.663084227426921</v>
      </c>
      <c r="K791" s="133">
        <f t="shared" si="29"/>
        <v>55.68114852253553</v>
      </c>
      <c r="L791" s="282">
        <v>65.663084227426921</v>
      </c>
      <c r="M791" s="282">
        <v>55.68114852253553</v>
      </c>
      <c r="N791" s="133"/>
      <c r="O791" s="1"/>
      <c r="P791" s="1"/>
    </row>
    <row r="792" spans="2:16" x14ac:dyDescent="0.2">
      <c r="B792">
        <f t="shared" si="22"/>
        <v>2006</v>
      </c>
      <c r="C792" s="1">
        <f t="shared" ref="C792:H792" si="39">((AVERAGE(C194:C205))*1000)/1000</f>
        <v>5.6621328806053466E-2</v>
      </c>
      <c r="D792" s="1">
        <f t="shared" si="39"/>
        <v>5.5525408269887951E-2</v>
      </c>
      <c r="E792" s="1">
        <f t="shared" si="39"/>
        <v>3.8757050907109486E-2</v>
      </c>
      <c r="F792" s="1">
        <f t="shared" si="39"/>
        <v>6.6427554904188044E-2</v>
      </c>
      <c r="G792" s="1">
        <f t="shared" si="39"/>
        <v>0.13253180626056432</v>
      </c>
      <c r="H792" s="1">
        <f t="shared" si="39"/>
        <v>5.5525408269887951E-2</v>
      </c>
      <c r="I792" s="230"/>
      <c r="J792" s="133">
        <f t="shared" si="28"/>
        <v>66.427554904188042</v>
      </c>
      <c r="K792" s="133">
        <f t="shared" si="29"/>
        <v>56.621328806053462</v>
      </c>
      <c r="L792" s="282">
        <v>66.427554904188042</v>
      </c>
      <c r="M792" s="282">
        <v>56.621328806053462</v>
      </c>
      <c r="N792" s="133"/>
      <c r="O792" s="1"/>
      <c r="P792" s="1"/>
    </row>
    <row r="793" spans="2:16" x14ac:dyDescent="0.2">
      <c r="B793">
        <f t="shared" si="22"/>
        <v>2007</v>
      </c>
      <c r="C793" s="1">
        <f t="shared" ref="C793:H793" si="40">((AVERAGE(C206:C217))*1000)/1000</f>
        <v>6.068459461976581E-2</v>
      </c>
      <c r="D793" s="1">
        <f t="shared" si="40"/>
        <v>5.9388140993291622E-2</v>
      </c>
      <c r="E793" s="1">
        <f t="shared" si="40"/>
        <v>4.2079062749654651E-2</v>
      </c>
      <c r="F793" s="1">
        <f t="shared" si="40"/>
        <v>7.0163555375724967E-2</v>
      </c>
      <c r="G793" s="1">
        <f t="shared" si="40"/>
        <v>0.13307574622055532</v>
      </c>
      <c r="H793" s="1">
        <f t="shared" si="40"/>
        <v>5.9388140993291622E-2</v>
      </c>
      <c r="I793" s="230"/>
      <c r="J793" s="133">
        <f t="shared" si="28"/>
        <v>70.163555375724968</v>
      </c>
      <c r="K793" s="133">
        <f t="shared" si="29"/>
        <v>60.684594619765811</v>
      </c>
      <c r="L793" s="282">
        <v>70.163555375724968</v>
      </c>
      <c r="M793" s="282">
        <v>60.684594619765811</v>
      </c>
      <c r="N793" s="133"/>
      <c r="O793" s="1"/>
      <c r="P793" s="1"/>
    </row>
    <row r="794" spans="2:16" x14ac:dyDescent="0.2">
      <c r="B794">
        <f t="shared" si="22"/>
        <v>2008</v>
      </c>
      <c r="C794" s="1">
        <f t="shared" ref="C794:H794" si="41">((AVERAGE(C218:C229))*1000)/1000</f>
        <v>6.0280002800085421E-2</v>
      </c>
      <c r="D794" s="1">
        <f t="shared" si="41"/>
        <v>5.8595552376711969E-2</v>
      </c>
      <c r="E794" s="1">
        <f t="shared" si="41"/>
        <v>4.1593808921261854E-2</v>
      </c>
      <c r="F794" s="1">
        <f t="shared" si="41"/>
        <v>6.9377962802813872E-2</v>
      </c>
      <c r="G794" s="1">
        <f t="shared" si="41"/>
        <v>0.12902663739282741</v>
      </c>
      <c r="H794" s="1">
        <f t="shared" si="41"/>
        <v>5.8595552376711969E-2</v>
      </c>
      <c r="I794" s="230"/>
      <c r="J794" s="133">
        <f t="shared" si="28"/>
        <v>69.377962802813869</v>
      </c>
      <c r="K794" s="133">
        <f t="shared" si="29"/>
        <v>60.28000280008542</v>
      </c>
      <c r="L794" s="282">
        <v>69.377962802813869</v>
      </c>
      <c r="M794" s="282">
        <v>60.28000280008542</v>
      </c>
      <c r="N794" s="133"/>
      <c r="O794" s="1"/>
      <c r="P794" s="1"/>
    </row>
    <row r="795" spans="2:16" x14ac:dyDescent="0.2">
      <c r="B795">
        <f t="shared" si="22"/>
        <v>2009</v>
      </c>
      <c r="C795" s="1">
        <f t="shared" ref="C795:H795" si="42">((AVERAGE(C230:C241))*1000)/1000</f>
        <v>6.3080362652772975E-2</v>
      </c>
      <c r="D795" s="1">
        <f t="shared" si="42"/>
        <v>6.124809848640294E-2</v>
      </c>
      <c r="E795" s="1">
        <f t="shared" si="42"/>
        <v>4.5896925049237369E-2</v>
      </c>
      <c r="F795" s="1">
        <f t="shared" si="42"/>
        <v>7.1907339677402288E-2</v>
      </c>
      <c r="G795" s="1">
        <f t="shared" si="42"/>
        <v>0.1311367311481699</v>
      </c>
      <c r="H795" s="1">
        <f t="shared" si="42"/>
        <v>6.124809848640294E-2</v>
      </c>
      <c r="I795" s="230"/>
      <c r="J795" s="133">
        <f t="shared" si="28"/>
        <v>71.907339677402291</v>
      </c>
      <c r="K795" s="133">
        <f t="shared" si="29"/>
        <v>63.080362652772976</v>
      </c>
      <c r="L795" s="282">
        <v>71.907339677402291</v>
      </c>
      <c r="M795" s="282">
        <v>63.080362652772976</v>
      </c>
      <c r="N795" s="133"/>
      <c r="O795" s="1"/>
      <c r="P795" s="1"/>
    </row>
    <row r="796" spans="2:16" x14ac:dyDescent="0.2">
      <c r="B796">
        <f t="shared" si="22"/>
        <v>2010</v>
      </c>
      <c r="C796" s="1">
        <f t="shared" ref="C796:H796" si="43">((AVERAGE(C242:C253))*1000)/1000</f>
        <v>6.2684049118650095E-2</v>
      </c>
      <c r="D796" s="1">
        <f t="shared" si="43"/>
        <v>6.0202437284810562E-2</v>
      </c>
      <c r="E796" s="1">
        <f t="shared" si="43"/>
        <v>5.2887000722693263E-2</v>
      </c>
      <c r="F796" s="1">
        <f t="shared" si="43"/>
        <v>7.1623162421069517E-2</v>
      </c>
      <c r="G796" s="1">
        <f t="shared" si="43"/>
        <v>0.14649772772564298</v>
      </c>
      <c r="H796" s="1">
        <f t="shared" si="43"/>
        <v>6.0202437284810562E-2</v>
      </c>
      <c r="I796" s="230"/>
      <c r="J796" s="133">
        <f t="shared" si="28"/>
        <v>71.623162421069523</v>
      </c>
      <c r="K796" s="133">
        <f t="shared" si="29"/>
        <v>62.684049118650094</v>
      </c>
      <c r="L796" s="282">
        <v>71.623162421069523</v>
      </c>
      <c r="M796" s="282">
        <v>62.684049118650094</v>
      </c>
      <c r="N796" s="133"/>
      <c r="O796" s="1"/>
      <c r="P796" s="1"/>
    </row>
    <row r="797" spans="2:16" x14ac:dyDescent="0.2">
      <c r="B797">
        <f t="shared" si="22"/>
        <v>2011</v>
      </c>
      <c r="C797" s="1">
        <f t="shared" ref="C797:H797" si="44">((AVERAGE(C254:C265))*1000)/1000</f>
        <v>5.8747009406681296E-2</v>
      </c>
      <c r="D797" s="1">
        <f t="shared" si="44"/>
        <v>5.6551816884328671E-2</v>
      </c>
      <c r="E797" s="1">
        <f t="shared" si="44"/>
        <v>5.0207360864759687E-2</v>
      </c>
      <c r="F797" s="1">
        <f t="shared" si="44"/>
        <v>6.7575293262044658E-2</v>
      </c>
      <c r="G797" s="1">
        <f t="shared" si="44"/>
        <v>0.14451393046936856</v>
      </c>
      <c r="H797" s="1">
        <f t="shared" si="44"/>
        <v>5.6551816884328671E-2</v>
      </c>
      <c r="I797" s="230"/>
      <c r="J797" s="133">
        <f t="shared" si="28"/>
        <v>67.575293262044653</v>
      </c>
      <c r="K797" s="133">
        <f t="shared" si="29"/>
        <v>58.747009406681293</v>
      </c>
      <c r="L797" s="282">
        <v>67.575293262044653</v>
      </c>
      <c r="M797" s="282">
        <v>58.747009406681293</v>
      </c>
      <c r="N797" s="133"/>
      <c r="O797" s="1"/>
      <c r="P797" s="1"/>
    </row>
    <row r="798" spans="2:16" x14ac:dyDescent="0.2">
      <c r="B798">
        <f t="shared" si="22"/>
        <v>2012</v>
      </c>
      <c r="C798" s="1">
        <f t="shared" ref="C798:H798" si="45">((AVERAGE(C266:C277))*1000)/1000</f>
        <v>5.5536476786268427E-2</v>
      </c>
      <c r="D798" s="1">
        <f t="shared" si="45"/>
        <v>5.3097703637915605E-2</v>
      </c>
      <c r="E798" s="1">
        <f t="shared" si="45"/>
        <v>4.7087681796192181E-2</v>
      </c>
      <c r="F798" s="1">
        <f t="shared" si="45"/>
        <v>6.4040263626259683E-2</v>
      </c>
      <c r="G798" s="1">
        <f t="shared" si="45"/>
        <v>0.13917662389688815</v>
      </c>
      <c r="H798" s="1">
        <f t="shared" si="45"/>
        <v>5.3097703637915605E-2</v>
      </c>
      <c r="I798" s="230"/>
      <c r="J798" s="133">
        <f t="shared" si="28"/>
        <v>64.040263626259687</v>
      </c>
      <c r="K798" s="133">
        <f t="shared" si="29"/>
        <v>55.536476786268423</v>
      </c>
      <c r="L798" s="282">
        <v>64.040263626259687</v>
      </c>
      <c r="M798" s="282">
        <v>55.536476786268423</v>
      </c>
      <c r="N798" s="133"/>
      <c r="O798" s="1"/>
      <c r="P798" s="1"/>
    </row>
    <row r="799" spans="2:16" x14ac:dyDescent="0.2">
      <c r="B799">
        <f t="shared" si="22"/>
        <v>2013</v>
      </c>
      <c r="C799" s="1">
        <f t="shared" ref="C799:H799" si="46">((AVERAGE(C278:C289))*1000)/1000</f>
        <v>5.3703503689679292E-2</v>
      </c>
      <c r="D799" s="1">
        <f t="shared" si="46"/>
        <v>5.1042891530629304E-2</v>
      </c>
      <c r="E799" s="1">
        <f t="shared" si="46"/>
        <v>4.508956379658427E-2</v>
      </c>
      <c r="F799" s="1">
        <f t="shared" si="46"/>
        <v>6.1870723563734992E-2</v>
      </c>
      <c r="G799" s="1">
        <f t="shared" si="46"/>
        <v>0.1359651866229519</v>
      </c>
      <c r="H799" s="1">
        <f t="shared" si="46"/>
        <v>5.1042891530629304E-2</v>
      </c>
      <c r="I799" s="230"/>
      <c r="J799" s="133">
        <f t="shared" si="28"/>
        <v>61.870723563734991</v>
      </c>
      <c r="K799" s="133">
        <f t="shared" si="29"/>
        <v>53.703503689679295</v>
      </c>
      <c r="L799" s="282">
        <v>61.870723563734991</v>
      </c>
      <c r="M799" s="282">
        <v>53.703503689679295</v>
      </c>
      <c r="N799" s="133"/>
      <c r="O799" s="1"/>
      <c r="P799" s="1"/>
    </row>
    <row r="800" spans="2:16" x14ac:dyDescent="0.2">
      <c r="B800">
        <f t="shared" si="22"/>
        <v>2014</v>
      </c>
      <c r="C800" s="1">
        <f t="shared" ref="C800:H800" si="47">((AVERAGE(C290:C301))*1000)/1000</f>
        <v>5.2553476829655027E-2</v>
      </c>
      <c r="D800" s="1">
        <f t="shared" si="47"/>
        <v>4.9816818868051858E-2</v>
      </c>
      <c r="E800" s="1">
        <f t="shared" si="47"/>
        <v>4.3719051503566531E-2</v>
      </c>
      <c r="F800" s="1">
        <f t="shared" si="47"/>
        <v>6.1802876931077499E-2</v>
      </c>
      <c r="G800" s="1">
        <f t="shared" si="47"/>
        <v>0.13356105420030781</v>
      </c>
      <c r="H800" s="1">
        <f t="shared" si="47"/>
        <v>4.9816818868051858E-2</v>
      </c>
      <c r="I800" s="231"/>
      <c r="J800" s="275">
        <f t="shared" si="28"/>
        <v>61.802876931077499</v>
      </c>
      <c r="K800" s="275">
        <f t="shared" si="29"/>
        <v>52.553476829655025</v>
      </c>
      <c r="L800" s="283">
        <v>61.802876931077499</v>
      </c>
      <c r="M800" s="283">
        <v>52.553476829655025</v>
      </c>
      <c r="N800" s="133"/>
      <c r="O800" s="1"/>
      <c r="P800" s="1"/>
    </row>
    <row r="801" spans="2:16" x14ac:dyDescent="0.2">
      <c r="B801">
        <f t="shared" si="22"/>
        <v>2015</v>
      </c>
      <c r="C801" s="1">
        <f t="shared" ref="C801:H801" si="48">((AVERAGE(C302:C313))*1000)/1000</f>
        <v>5.2441893629926038E-2</v>
      </c>
      <c r="D801" s="1">
        <f t="shared" si="48"/>
        <v>5.0074650108366446E-2</v>
      </c>
      <c r="E801" s="1">
        <f t="shared" si="48"/>
        <v>4.3726914560325604E-2</v>
      </c>
      <c r="F801" s="1">
        <f t="shared" si="48"/>
        <v>6.2409700964947107E-2</v>
      </c>
      <c r="G801" s="1">
        <f t="shared" si="48"/>
        <v>0.13299677808981036</v>
      </c>
      <c r="H801" s="1">
        <f t="shared" si="48"/>
        <v>5.0074650108366446E-2</v>
      </c>
      <c r="I801" s="231"/>
      <c r="J801" s="275">
        <f t="shared" si="28"/>
        <v>62.409700964947106</v>
      </c>
      <c r="K801" s="275">
        <f t="shared" si="29"/>
        <v>52.441893629926035</v>
      </c>
      <c r="L801" s="283">
        <v>62.409700964947106</v>
      </c>
      <c r="M801" s="283">
        <v>52.441893629926035</v>
      </c>
      <c r="N801" s="133"/>
      <c r="O801" s="1"/>
      <c r="P801" s="1"/>
    </row>
    <row r="802" spans="2:16" x14ac:dyDescent="0.2">
      <c r="B802">
        <f t="shared" si="22"/>
        <v>2016</v>
      </c>
      <c r="C802" s="1">
        <f t="shared" ref="C802:H802" si="49">((AVERAGE(C314:C325))*1000)/1000</f>
        <v>5.1021613557145733E-2</v>
      </c>
      <c r="D802" s="1">
        <f t="shared" si="49"/>
        <v>4.8806780855324271E-2</v>
      </c>
      <c r="E802" s="1">
        <f t="shared" si="49"/>
        <v>4.3419740458829771E-2</v>
      </c>
      <c r="F802" s="1">
        <f t="shared" si="49"/>
        <v>6.1026827566474928E-2</v>
      </c>
      <c r="G802" s="1">
        <f t="shared" si="49"/>
        <v>0.13097521870808962</v>
      </c>
      <c r="H802" s="1">
        <f t="shared" si="49"/>
        <v>4.8806780855324271E-2</v>
      </c>
      <c r="I802" s="231"/>
      <c r="J802" s="275">
        <f t="shared" si="28"/>
        <v>61.026827566474928</v>
      </c>
      <c r="K802" s="275">
        <f t="shared" si="29"/>
        <v>51.021613557145734</v>
      </c>
      <c r="L802" s="283">
        <v>61.026827566474928</v>
      </c>
      <c r="M802" s="283">
        <v>51.021613557145734</v>
      </c>
      <c r="N802" s="133"/>
      <c r="O802" s="1"/>
      <c r="P802" s="1"/>
    </row>
    <row r="803" spans="2:16" x14ac:dyDescent="0.2">
      <c r="B803">
        <f t="shared" si="22"/>
        <v>2017</v>
      </c>
      <c r="C803" s="1">
        <f t="shared" ref="C803:H803" si="50">((AVERAGE(C326:C337))*1000)/1000</f>
        <v>4.8553449857074139E-2</v>
      </c>
      <c r="D803" s="1">
        <f t="shared" si="50"/>
        <v>4.8558481241241076E-2</v>
      </c>
      <c r="E803" s="1">
        <f t="shared" si="50"/>
        <v>4.0284618205857846E-2</v>
      </c>
      <c r="F803" s="1">
        <f t="shared" si="50"/>
        <v>5.9012947370419185E-2</v>
      </c>
      <c r="G803" s="1">
        <f t="shared" si="50"/>
        <v>6.9510054295126689E-2</v>
      </c>
      <c r="H803" s="1">
        <f t="shared" si="50"/>
        <v>4.8558481241241076E-2</v>
      </c>
      <c r="I803" s="231"/>
      <c r="J803" s="275">
        <f t="shared" si="28"/>
        <v>59.012947370419184</v>
      </c>
      <c r="K803" s="275">
        <f t="shared" si="29"/>
        <v>48.553449857074142</v>
      </c>
      <c r="L803" s="283">
        <v>59.012947370419184</v>
      </c>
      <c r="M803" s="283">
        <v>48.553449857074142</v>
      </c>
      <c r="N803" s="133"/>
      <c r="O803" s="1"/>
      <c r="P803" s="1"/>
    </row>
    <row r="804" spans="2:16" x14ac:dyDescent="0.2">
      <c r="B804">
        <f t="shared" si="22"/>
        <v>2018</v>
      </c>
      <c r="C804" s="1">
        <f t="shared" ref="C804:H804" si="51">((AVERAGE(C338:C349))*1000)/1000</f>
        <v>4.7186003033391773E-2</v>
      </c>
      <c r="D804" s="1">
        <f t="shared" si="51"/>
        <v>4.9158122097904274E-2</v>
      </c>
      <c r="E804" s="1">
        <f t="shared" si="51"/>
        <v>3.7980035348514296E-2</v>
      </c>
      <c r="F804" s="1">
        <f t="shared" si="51"/>
        <v>5.7746691744857769E-2</v>
      </c>
      <c r="G804" s="217">
        <f t="shared" si="51"/>
        <v>0</v>
      </c>
      <c r="H804" s="1">
        <f t="shared" si="51"/>
        <v>4.9158122097904274E-2</v>
      </c>
      <c r="I804" s="231"/>
      <c r="J804" s="275">
        <f t="shared" si="28"/>
        <v>57.74669174485777</v>
      </c>
      <c r="K804" s="275">
        <f t="shared" si="29"/>
        <v>47.186003033391771</v>
      </c>
      <c r="L804" s="283">
        <v>57.74669174485777</v>
      </c>
      <c r="M804" s="283">
        <v>47.186003033391771</v>
      </c>
      <c r="N804" s="133"/>
      <c r="O804" s="1"/>
      <c r="P804" s="1"/>
    </row>
    <row r="805" spans="2:16" x14ac:dyDescent="0.2">
      <c r="B805">
        <f t="shared" si="22"/>
        <v>2019</v>
      </c>
      <c r="C805" s="1">
        <f t="shared" ref="C805:H805" si="52">((AVERAGE(C350:C361))*1000)/1000</f>
        <v>4.6002450186625743E-2</v>
      </c>
      <c r="D805" s="1">
        <f t="shared" si="52"/>
        <v>4.8174959627441644E-2</v>
      </c>
      <c r="E805" s="1">
        <f t="shared" si="52"/>
        <v>3.7164853888764053E-2</v>
      </c>
      <c r="F805" s="1">
        <f t="shared" si="52"/>
        <v>5.605989649658815E-2</v>
      </c>
      <c r="G805" s="217">
        <f t="shared" si="52"/>
        <v>0</v>
      </c>
      <c r="H805" s="1">
        <f t="shared" si="52"/>
        <v>4.8174959627441644E-2</v>
      </c>
      <c r="I805" s="231"/>
      <c r="J805" s="275">
        <f t="shared" ref="J805:J812" si="53">F805*1000</f>
        <v>56.059896496588152</v>
      </c>
      <c r="K805" s="275">
        <f t="shared" ref="K805:K812" si="54">C805*1000</f>
        <v>46.002450186625744</v>
      </c>
      <c r="L805" s="283">
        <v>56.059896496588152</v>
      </c>
      <c r="M805" s="283">
        <v>46.002450186625744</v>
      </c>
      <c r="N805" s="133"/>
      <c r="O805" s="1"/>
      <c r="P805" s="1"/>
    </row>
    <row r="806" spans="2:16" ht="13.5" thickBot="1" x14ac:dyDescent="0.25">
      <c r="B806" s="20">
        <f t="shared" si="22"/>
        <v>2020</v>
      </c>
      <c r="C806" s="21">
        <f t="shared" ref="C806:H806" si="55">((AVERAGE(C362:C373))*1000)/1000</f>
        <v>4.3675647061290339E-2</v>
      </c>
      <c r="D806" s="21">
        <f t="shared" si="55"/>
        <v>4.5876479309777181E-2</v>
      </c>
      <c r="E806" s="21">
        <f t="shared" si="55"/>
        <v>3.4521055208860431E-2</v>
      </c>
      <c r="F806" s="21">
        <f t="shared" si="55"/>
        <v>5.277177221157961E-2</v>
      </c>
      <c r="G806" s="223">
        <f t="shared" si="55"/>
        <v>0</v>
      </c>
      <c r="H806" s="21">
        <f t="shared" si="55"/>
        <v>4.5876479309777181E-2</v>
      </c>
      <c r="I806" s="280"/>
      <c r="J806" s="228">
        <f t="shared" si="53"/>
        <v>52.771772211579609</v>
      </c>
      <c r="K806" s="228">
        <f t="shared" si="54"/>
        <v>43.675647061290341</v>
      </c>
      <c r="L806" s="284">
        <v>52.771772211579609</v>
      </c>
      <c r="M806" s="284">
        <v>43.675647061290341</v>
      </c>
      <c r="N806" s="133"/>
      <c r="O806" s="1"/>
      <c r="P806" s="1"/>
    </row>
    <row r="807" spans="2:16" x14ac:dyDescent="0.2">
      <c r="B807">
        <f t="shared" si="22"/>
        <v>2021</v>
      </c>
      <c r="C807" s="1">
        <f t="shared" ref="C807:H807" si="56">((AVERAGE(C374:C385))*1000)/1000</f>
        <v>4.2819182671374988E-2</v>
      </c>
      <c r="D807" s="1">
        <f t="shared" si="56"/>
        <v>4.4913368708538626E-2</v>
      </c>
      <c r="E807" s="1">
        <f t="shared" si="56"/>
        <v>3.303459962134276E-2</v>
      </c>
      <c r="F807" s="1">
        <f t="shared" si="56"/>
        <v>5.1499241388277099E-2</v>
      </c>
      <c r="G807" s="217">
        <f t="shared" si="56"/>
        <v>0</v>
      </c>
      <c r="H807" s="1">
        <f t="shared" si="56"/>
        <v>4.4913368708538626E-2</v>
      </c>
      <c r="I807" s="279"/>
      <c r="J807" s="275">
        <f t="shared" si="53"/>
        <v>51.499241388277099</v>
      </c>
      <c r="K807" s="275">
        <f t="shared" si="54"/>
        <v>42.819182671374989</v>
      </c>
      <c r="L807" s="283">
        <v>51.499241388277099</v>
      </c>
      <c r="M807" s="283">
        <v>42.819182671374989</v>
      </c>
      <c r="N807" s="133"/>
      <c r="O807" s="1"/>
      <c r="P807" s="1"/>
    </row>
    <row r="808" spans="2:16" x14ac:dyDescent="0.2">
      <c r="B808">
        <f t="shared" si="22"/>
        <v>2022</v>
      </c>
      <c r="C808" s="1">
        <f t="shared" ref="C808:H808" si="57">((AVERAGE(C386:C397))*1000)/1000</f>
        <v>4.6099143019109716E-2</v>
      </c>
      <c r="D808" s="1">
        <f t="shared" si="57"/>
        <v>4.8387798673284167E-2</v>
      </c>
      <c r="E808" s="1">
        <f t="shared" si="57"/>
        <v>3.4129077420269549E-2</v>
      </c>
      <c r="F808" s="1">
        <f t="shared" si="57"/>
        <v>5.7065986497457734E-2</v>
      </c>
      <c r="G808" s="217">
        <f t="shared" si="57"/>
        <v>0</v>
      </c>
      <c r="H808" s="1">
        <f t="shared" si="57"/>
        <v>4.8387798673284167E-2</v>
      </c>
      <c r="I808" s="243"/>
      <c r="J808" s="133">
        <f t="shared" si="53"/>
        <v>57.065986497457736</v>
      </c>
      <c r="K808" s="133">
        <f t="shared" si="54"/>
        <v>46.099143019109718</v>
      </c>
      <c r="L808" s="282">
        <v>56.764443290484429</v>
      </c>
      <c r="M808" s="282">
        <v>45.775107729234016</v>
      </c>
      <c r="N808" s="133"/>
      <c r="O808" s="1"/>
      <c r="P808" s="1"/>
    </row>
    <row r="809" spans="2:16" x14ac:dyDescent="0.2">
      <c r="B809">
        <f t="shared" si="22"/>
        <v>2023</v>
      </c>
      <c r="C809" s="1">
        <f t="shared" ref="C809:H809" si="58">((AVERAGE(C398:C409))*1000)/1000</f>
        <v>4.865765771986752E-2</v>
      </c>
      <c r="D809" s="1">
        <f t="shared" si="58"/>
        <v>5.0540975857081706E-2</v>
      </c>
      <c r="E809" s="1">
        <f t="shared" si="58"/>
        <v>3.5932532647827954E-2</v>
      </c>
      <c r="F809" s="1">
        <f t="shared" si="58"/>
        <v>6.3518897451075182E-2</v>
      </c>
      <c r="G809" s="217">
        <f t="shared" si="58"/>
        <v>0</v>
      </c>
      <c r="H809" s="1">
        <f t="shared" si="58"/>
        <v>5.0540975857081706E-2</v>
      </c>
      <c r="I809" s="243"/>
      <c r="J809" s="133">
        <f t="shared" si="53"/>
        <v>63.518897451075183</v>
      </c>
      <c r="K809" s="133">
        <f t="shared" si="54"/>
        <v>48.657657719867522</v>
      </c>
      <c r="L809" s="282">
        <v>58.828270060727831</v>
      </c>
      <c r="M809" s="282">
        <v>44.973576936557059</v>
      </c>
      <c r="N809" s="133"/>
      <c r="O809" s="1"/>
      <c r="P809" s="1"/>
    </row>
    <row r="810" spans="2:16" x14ac:dyDescent="0.2">
      <c r="B810">
        <f t="shared" si="22"/>
        <v>2024</v>
      </c>
      <c r="C810" s="1">
        <f t="shared" ref="C810:H810" si="59">((AVERAGE(C410:C421))*1000)/1000</f>
        <v>5.1246844795966022E-2</v>
      </c>
      <c r="D810" s="1">
        <f t="shared" si="59"/>
        <v>5.3037850428551143E-2</v>
      </c>
      <c r="E810" s="1">
        <f t="shared" si="59"/>
        <v>4.0943812628645861E-2</v>
      </c>
      <c r="F810" s="1">
        <f t="shared" si="59"/>
        <v>6.8633110589795571E-2</v>
      </c>
      <c r="G810" s="217">
        <f t="shared" si="59"/>
        <v>0</v>
      </c>
      <c r="H810" s="1">
        <f t="shared" si="59"/>
        <v>5.3037850428551143E-2</v>
      </c>
      <c r="J810" s="133">
        <f t="shared" si="53"/>
        <v>68.633110589795564</v>
      </c>
      <c r="K810" s="133">
        <f t="shared" si="54"/>
        <v>51.24684479596602</v>
      </c>
      <c r="L810" s="282">
        <v>57.279935540754927</v>
      </c>
      <c r="M810" s="282">
        <v>43.000494457238275</v>
      </c>
      <c r="N810" s="1"/>
      <c r="O810" s="1"/>
      <c r="P810" s="1"/>
    </row>
    <row r="811" spans="2:16" x14ac:dyDescent="0.2">
      <c r="B811">
        <f t="shared" si="22"/>
        <v>2025</v>
      </c>
      <c r="C811" s="1">
        <f t="shared" ref="C811:H811" si="60">((AVERAGE(C422:C433))*1000)/1000</f>
        <v>4.8998812895413892E-2</v>
      </c>
      <c r="D811" s="1">
        <f t="shared" si="60"/>
        <v>5.1247466741692567E-2</v>
      </c>
      <c r="E811" s="1">
        <f t="shared" si="60"/>
        <v>3.9217894078862829E-2</v>
      </c>
      <c r="F811" s="1">
        <f t="shared" si="60"/>
        <v>6.7246632852839147E-2</v>
      </c>
      <c r="G811" s="217">
        <f t="shared" si="60"/>
        <v>0</v>
      </c>
      <c r="H811" s="1">
        <f t="shared" si="60"/>
        <v>5.1247466741692567E-2</v>
      </c>
      <c r="J811" s="133">
        <f t="shared" si="53"/>
        <v>67.246632852839141</v>
      </c>
      <c r="K811" s="133">
        <f t="shared" si="54"/>
        <v>48.998812895413892</v>
      </c>
      <c r="L811" s="282">
        <v>54.175313036600208</v>
      </c>
      <c r="M811" s="282">
        <v>39.954335096161273</v>
      </c>
      <c r="N811" s="1"/>
      <c r="O811" s="1"/>
      <c r="P811" s="1"/>
    </row>
    <row r="812" spans="2:16" x14ac:dyDescent="0.2">
      <c r="B812">
        <f t="shared" si="22"/>
        <v>2026</v>
      </c>
      <c r="C812" s="1">
        <f t="shared" ref="C812:H812" si="61">((AVERAGE(C434:C445))*1000)/1000</f>
        <v>4.6439274544640814E-2</v>
      </c>
      <c r="D812" s="1">
        <f t="shared" si="61"/>
        <v>4.9005122572631683E-2</v>
      </c>
      <c r="E812" s="1">
        <f t="shared" si="61"/>
        <v>3.6553486345393633E-2</v>
      </c>
      <c r="F812" s="1">
        <f t="shared" si="61"/>
        <v>6.5749084015411061E-2</v>
      </c>
      <c r="G812" s="217">
        <f t="shared" si="61"/>
        <v>0</v>
      </c>
      <c r="H812" s="1">
        <f t="shared" si="61"/>
        <v>4.9005122572631683E-2</v>
      </c>
      <c r="J812" s="133">
        <f t="shared" si="53"/>
        <v>65.749084015411057</v>
      </c>
      <c r="K812" s="133">
        <f t="shared" si="54"/>
        <v>46.439274544640817</v>
      </c>
      <c r="L812" s="282">
        <v>53.172500621300763</v>
      </c>
      <c r="M812" s="282">
        <v>39.089795764366031</v>
      </c>
      <c r="N812" s="1"/>
      <c r="O812" s="1"/>
      <c r="P812" s="1"/>
    </row>
    <row r="813" spans="2:16" x14ac:dyDescent="0.2">
      <c r="B813">
        <f t="shared" si="22"/>
        <v>2027</v>
      </c>
      <c r="C813" s="1">
        <f t="shared" ref="C813:H813" si="62">((AVERAGE(C446:C457))*1000)/1000</f>
        <v>4.5450435502668196E-2</v>
      </c>
      <c r="D813" s="1">
        <f t="shared" si="62"/>
        <v>4.8152210808347078E-2</v>
      </c>
      <c r="E813" s="1">
        <f t="shared" si="62"/>
        <v>3.5612240551719791E-2</v>
      </c>
      <c r="F813" s="1">
        <f t="shared" si="62"/>
        <v>6.4510747279827654E-2</v>
      </c>
      <c r="G813" s="217">
        <f t="shared" si="62"/>
        <v>0</v>
      </c>
      <c r="H813" s="1">
        <f t="shared" si="62"/>
        <v>4.8152210808347078E-2</v>
      </c>
      <c r="J813" s="133">
        <f t="shared" ref="J813:J819" si="63">F813*1000</f>
        <v>64.510747279827655</v>
      </c>
      <c r="K813" s="133">
        <f t="shared" ref="K813:K819" si="64">C813*1000</f>
        <v>45.450435502668199</v>
      </c>
      <c r="L813" s="282">
        <v>52.60476420226334</v>
      </c>
      <c r="M813" s="282">
        <v>38.588754806873759</v>
      </c>
      <c r="N813" s="1"/>
      <c r="O813" s="1"/>
      <c r="P813" s="1"/>
    </row>
    <row r="814" spans="2:16" x14ac:dyDescent="0.2">
      <c r="B814">
        <f t="shared" si="22"/>
        <v>2028</v>
      </c>
      <c r="C814" s="1">
        <f t="shared" ref="C814:H814" si="65">((AVERAGE(C458:C469))*1000)/1000</f>
        <v>4.4600303245413052E-2</v>
      </c>
      <c r="D814" s="1">
        <f t="shared" si="65"/>
        <v>4.7433096148332361E-2</v>
      </c>
      <c r="E814" s="1">
        <f t="shared" si="65"/>
        <v>3.4877817862261899E-2</v>
      </c>
      <c r="F814" s="1">
        <f t="shared" si="65"/>
        <v>6.3399980460081676E-2</v>
      </c>
      <c r="G814" s="217">
        <f t="shared" si="65"/>
        <v>0</v>
      </c>
      <c r="H814" s="1">
        <f t="shared" si="65"/>
        <v>4.7433096148332361E-2</v>
      </c>
      <c r="J814" s="133">
        <f t="shared" si="63"/>
        <v>63.399980460081679</v>
      </c>
      <c r="K814" s="133">
        <f t="shared" si="64"/>
        <v>44.600303245413052</v>
      </c>
      <c r="L814" s="282">
        <v>52.182287155651842</v>
      </c>
      <c r="M814" s="282">
        <v>38.10618238090133</v>
      </c>
      <c r="N814" s="1"/>
      <c r="O814" s="1"/>
      <c r="P814" s="1"/>
    </row>
    <row r="815" spans="2:16" x14ac:dyDescent="0.2">
      <c r="B815">
        <f t="shared" si="22"/>
        <v>2029</v>
      </c>
      <c r="C815" s="1">
        <f t="shared" ref="C815:H815" si="66">((AVERAGE(C470:C481))*1000)/1000</f>
        <v>4.3638296592997332E-2</v>
      </c>
      <c r="D815" s="1">
        <f t="shared" si="66"/>
        <v>4.6602350556982558E-2</v>
      </c>
      <c r="E815" s="1">
        <f t="shared" si="66"/>
        <v>3.4103164137539978E-2</v>
      </c>
      <c r="F815" s="1">
        <f t="shared" si="66"/>
        <v>6.215817161582024E-2</v>
      </c>
      <c r="G815" s="217">
        <f t="shared" si="66"/>
        <v>0</v>
      </c>
      <c r="H815" s="1">
        <f t="shared" si="66"/>
        <v>4.6602350556982558E-2</v>
      </c>
      <c r="J815" s="133">
        <f t="shared" si="63"/>
        <v>62.158171615820237</v>
      </c>
      <c r="K815" s="133">
        <f t="shared" si="64"/>
        <v>43.638296592997335</v>
      </c>
      <c r="L815" s="282">
        <v>51.772015861124473</v>
      </c>
      <c r="M815" s="282">
        <v>37.636058441907984</v>
      </c>
      <c r="N815" s="1"/>
      <c r="O815" s="1"/>
      <c r="P815" s="1"/>
    </row>
    <row r="816" spans="2:16" x14ac:dyDescent="0.2">
      <c r="B816">
        <f t="shared" si="22"/>
        <v>2030</v>
      </c>
      <c r="C816" s="1">
        <f t="shared" ref="C816:H816" si="67">((AVERAGE(C482:C493))*1000)/1000</f>
        <v>4.2691279844977177E-2</v>
      </c>
      <c r="D816" s="1">
        <f t="shared" si="67"/>
        <v>4.5779988764924943E-2</v>
      </c>
      <c r="E816" s="1">
        <f t="shared" si="67"/>
        <v>3.3341193319940905E-2</v>
      </c>
      <c r="F816" s="1">
        <f t="shared" si="67"/>
        <v>6.0932476646364538E-2</v>
      </c>
      <c r="G816" s="217">
        <f t="shared" si="67"/>
        <v>0</v>
      </c>
      <c r="H816" s="1">
        <f t="shared" si="67"/>
        <v>4.5779988764924943E-2</v>
      </c>
      <c r="J816" s="133">
        <f t="shared" si="63"/>
        <v>60.932476646364535</v>
      </c>
      <c r="K816" s="133">
        <f t="shared" si="64"/>
        <v>42.691279844977174</v>
      </c>
      <c r="L816" s="282">
        <v>51.382586932846834</v>
      </c>
      <c r="M816" s="282">
        <v>37.184481662258293</v>
      </c>
      <c r="N816" s="1"/>
      <c r="O816" s="1"/>
      <c r="P816" s="1"/>
    </row>
    <row r="817" spans="2:31" x14ac:dyDescent="0.2">
      <c r="B817">
        <f t="shared" si="22"/>
        <v>2031</v>
      </c>
      <c r="C817" s="1">
        <f t="shared" ref="C817:H817" si="68">((AVERAGE(C494:C505))*1000)/1000</f>
        <v>4.1763622432160745E-2</v>
      </c>
      <c r="D817" s="1">
        <f t="shared" si="68"/>
        <v>4.4970858607210944E-2</v>
      </c>
      <c r="E817" s="1">
        <f t="shared" si="68"/>
        <v>3.2595330387656392E-2</v>
      </c>
      <c r="F817" s="1">
        <f t="shared" si="68"/>
        <v>5.9729246475768973E-2</v>
      </c>
      <c r="G817" s="217">
        <f t="shared" si="68"/>
        <v>0</v>
      </c>
      <c r="H817" s="1">
        <f t="shared" si="68"/>
        <v>4.4970858607210944E-2</v>
      </c>
      <c r="J817" s="133">
        <f t="shared" si="63"/>
        <v>59.729246475768974</v>
      </c>
      <c r="K817" s="133">
        <f t="shared" si="64"/>
        <v>41.763622432160744</v>
      </c>
      <c r="L817" s="282">
        <v>51.002428128316716</v>
      </c>
      <c r="M817" s="282">
        <v>36.742897001099749</v>
      </c>
      <c r="N817" s="1"/>
      <c r="O817" s="1"/>
      <c r="P817" s="1"/>
    </row>
    <row r="818" spans="2:31" ht="15.75" customHeight="1" x14ac:dyDescent="0.2">
      <c r="B818">
        <f t="shared" si="22"/>
        <v>2032</v>
      </c>
      <c r="C818" s="1">
        <f t="shared" ref="C818:H818" si="69">((AVERAGE(C506:C517))*1000)/1000</f>
        <v>4.0862960430814541E-2</v>
      </c>
      <c r="D818" s="1">
        <f t="shared" si="69"/>
        <v>4.4183426625466343E-2</v>
      </c>
      <c r="E818" s="1">
        <f t="shared" si="69"/>
        <v>3.1871469826658831E-2</v>
      </c>
      <c r="F818" s="1">
        <f t="shared" si="69"/>
        <v>5.8559578625455182E-2</v>
      </c>
      <c r="G818" s="217">
        <f t="shared" si="69"/>
        <v>0</v>
      </c>
      <c r="H818" s="1">
        <f t="shared" si="69"/>
        <v>4.4183426625466343E-2</v>
      </c>
      <c r="J818" s="133">
        <f t="shared" si="63"/>
        <v>58.559578625455181</v>
      </c>
      <c r="K818" s="133">
        <f t="shared" si="64"/>
        <v>40.862960430814539</v>
      </c>
      <c r="L818" s="282">
        <v>50.623056764921017</v>
      </c>
      <c r="M818" s="282">
        <v>36.305111745718314</v>
      </c>
      <c r="N818" s="1"/>
      <c r="O818" s="1"/>
      <c r="P818" s="1"/>
      <c r="Z818" s="484" t="s">
        <v>325</v>
      </c>
      <c r="AA818" s="484"/>
      <c r="AB818" s="484"/>
      <c r="AC818" s="484"/>
      <c r="AD818" s="484"/>
      <c r="AE818" s="484"/>
    </row>
    <row r="819" spans="2:31" x14ac:dyDescent="0.2">
      <c r="B819">
        <f t="shared" si="22"/>
        <v>2033</v>
      </c>
      <c r="C819" s="1">
        <f t="shared" ref="C819:H819" si="70">((AVERAGE(C518:C529))*1000)/1000</f>
        <v>3.9980496893147643E-2</v>
      </c>
      <c r="D819" s="1">
        <f t="shared" si="70"/>
        <v>4.340843742464779E-2</v>
      </c>
      <c r="E819" s="1">
        <f t="shared" si="70"/>
        <v>3.1162749499476939E-2</v>
      </c>
      <c r="F819" s="1">
        <f t="shared" si="70"/>
        <v>5.7411049893892507E-2</v>
      </c>
      <c r="G819" s="217">
        <f t="shared" si="70"/>
        <v>0</v>
      </c>
      <c r="H819" s="1">
        <f t="shared" si="70"/>
        <v>4.340843742464779E-2</v>
      </c>
      <c r="J819" s="133">
        <f t="shared" si="63"/>
        <v>57.41104989389251</v>
      </c>
      <c r="K819" s="133">
        <f t="shared" si="64"/>
        <v>39.980496893147645</v>
      </c>
      <c r="L819" s="282">
        <v>50.228381522292139</v>
      </c>
      <c r="M819" s="282">
        <v>35.85960705497402</v>
      </c>
      <c r="N819" s="1"/>
      <c r="O819" s="1"/>
      <c r="P819" s="1"/>
      <c r="Z819" s="484"/>
      <c r="AA819" s="484"/>
      <c r="AB819" s="484"/>
      <c r="AC819" s="484"/>
      <c r="AD819" s="484"/>
      <c r="AE819" s="484"/>
    </row>
    <row r="820" spans="2:31" x14ac:dyDescent="0.2">
      <c r="D820" s="64"/>
      <c r="E820" s="64"/>
      <c r="F820" s="64"/>
      <c r="G820" s="64"/>
      <c r="H820" s="64"/>
      <c r="J820" s="1"/>
      <c r="K820" s="1"/>
      <c r="L820" s="1"/>
      <c r="M820" s="1"/>
      <c r="N820" s="1"/>
      <c r="O820" s="1"/>
      <c r="P820" s="1"/>
      <c r="Z820" s="484"/>
      <c r="AA820" s="484"/>
      <c r="AB820" s="484"/>
      <c r="AC820" s="484"/>
      <c r="AD820" s="484"/>
      <c r="AE820" s="484"/>
    </row>
    <row r="821" spans="2:31" x14ac:dyDescent="0.2">
      <c r="B821">
        <f>+B795</f>
        <v>2009</v>
      </c>
      <c r="C821" s="65">
        <f t="shared" ref="C821:H836" si="71">+C795/C794-1</f>
        <v>4.6455867992819533E-2</v>
      </c>
      <c r="D821" s="65">
        <f t="shared" si="71"/>
        <v>4.5268727780526818E-2</v>
      </c>
      <c r="E821" s="65">
        <f t="shared" si="71"/>
        <v>0.10345568822805884</v>
      </c>
      <c r="F821" s="65">
        <f t="shared" si="71"/>
        <v>3.6457929469295713E-2</v>
      </c>
      <c r="G821" s="65">
        <f t="shared" si="71"/>
        <v>1.6353938984848604E-2</v>
      </c>
      <c r="H821" s="65">
        <f t="shared" si="71"/>
        <v>4.5268727780526818E-2</v>
      </c>
      <c r="J821" s="1"/>
      <c r="K821" s="1"/>
      <c r="L821" s="1"/>
      <c r="M821" s="1"/>
      <c r="N821" s="1"/>
      <c r="O821" s="1"/>
      <c r="P821" s="1"/>
      <c r="Z821" s="484"/>
      <c r="AA821" s="484"/>
      <c r="AB821" s="484"/>
      <c r="AC821" s="484"/>
      <c r="AD821" s="484"/>
      <c r="AE821" s="484"/>
    </row>
    <row r="822" spans="2:31" x14ac:dyDescent="0.2">
      <c r="B822">
        <f t="shared" ref="B822:B845" si="72">+B796</f>
        <v>2010</v>
      </c>
      <c r="C822" s="65">
        <f t="shared" si="71"/>
        <v>-6.2826768499160135E-3</v>
      </c>
      <c r="D822" s="65">
        <f t="shared" si="71"/>
        <v>-1.7072549637186074E-2</v>
      </c>
      <c r="E822" s="65">
        <f t="shared" si="71"/>
        <v>0.15229943326175044</v>
      </c>
      <c r="F822" s="65">
        <f t="shared" si="71"/>
        <v>-3.9519923502617793E-3</v>
      </c>
      <c r="G822" s="65">
        <f t="shared" si="71"/>
        <v>0.11713725394082664</v>
      </c>
      <c r="H822" s="65">
        <f t="shared" si="71"/>
        <v>-1.7072549637186074E-2</v>
      </c>
      <c r="J822" s="1"/>
      <c r="K822" s="1"/>
      <c r="L822" s="1"/>
      <c r="M822" s="1"/>
      <c r="N822" s="1"/>
      <c r="O822" s="1"/>
      <c r="P822" s="1"/>
      <c r="Z822" s="484"/>
      <c r="AA822" s="484"/>
      <c r="AB822" s="484"/>
      <c r="AC822" s="484"/>
      <c r="AD822" s="484"/>
      <c r="AE822" s="484"/>
    </row>
    <row r="823" spans="2:31" x14ac:dyDescent="0.2">
      <c r="B823">
        <f t="shared" si="72"/>
        <v>2011</v>
      </c>
      <c r="C823" s="65">
        <f t="shared" si="71"/>
        <v>-6.2807680220476225E-2</v>
      </c>
      <c r="D823" s="65">
        <f t="shared" si="71"/>
        <v>-6.063907983012784E-2</v>
      </c>
      <c r="E823" s="65">
        <f t="shared" si="71"/>
        <v>-5.0667268351706096E-2</v>
      </c>
      <c r="F823" s="65">
        <f t="shared" si="71"/>
        <v>-5.6516202610932043E-2</v>
      </c>
      <c r="G823" s="65">
        <f t="shared" si="71"/>
        <v>-1.354148823379453E-2</v>
      </c>
      <c r="H823" s="65">
        <f t="shared" si="71"/>
        <v>-6.063907983012784E-2</v>
      </c>
      <c r="J823" s="1"/>
      <c r="K823" s="1"/>
      <c r="L823" s="1"/>
      <c r="M823" s="1"/>
      <c r="N823" s="1"/>
      <c r="O823" s="1"/>
      <c r="P823" s="1"/>
      <c r="Z823" s="484"/>
      <c r="AA823" s="484"/>
      <c r="AB823" s="484"/>
      <c r="AC823" s="484"/>
      <c r="AD823" s="484"/>
      <c r="AE823" s="484"/>
    </row>
    <row r="824" spans="2:31" x14ac:dyDescent="0.2">
      <c r="B824">
        <f t="shared" si="72"/>
        <v>2012</v>
      </c>
      <c r="C824" s="65">
        <f t="shared" si="71"/>
        <v>-5.4650145647205273E-2</v>
      </c>
      <c r="D824" s="65">
        <f t="shared" si="71"/>
        <v>-6.1078731625513027E-2</v>
      </c>
      <c r="E824" s="65">
        <f t="shared" si="71"/>
        <v>-6.2135890332311705E-2</v>
      </c>
      <c r="F824" s="65">
        <f t="shared" si="71"/>
        <v>-5.2312457188706141E-2</v>
      </c>
      <c r="G824" s="65">
        <f t="shared" si="71"/>
        <v>-3.693281716956498E-2</v>
      </c>
      <c r="H824" s="65">
        <f t="shared" si="71"/>
        <v>-6.1078731625513027E-2</v>
      </c>
      <c r="J824" s="1"/>
      <c r="K824" s="1"/>
      <c r="L824" s="1"/>
      <c r="M824" s="1"/>
      <c r="N824" s="1"/>
      <c r="O824" s="1"/>
      <c r="P824" s="1"/>
      <c r="Z824" s="484"/>
      <c r="AA824" s="484"/>
      <c r="AB824" s="484"/>
      <c r="AC824" s="484"/>
      <c r="AD824" s="484"/>
      <c r="AE824" s="484"/>
    </row>
    <row r="825" spans="2:31" x14ac:dyDescent="0.2">
      <c r="B825">
        <f t="shared" si="72"/>
        <v>2013</v>
      </c>
      <c r="C825" s="65">
        <f t="shared" si="71"/>
        <v>-3.3004850193203872E-2</v>
      </c>
      <c r="D825" s="65">
        <f t="shared" si="71"/>
        <v>-3.8698700066174152E-2</v>
      </c>
      <c r="E825" s="65">
        <f t="shared" si="71"/>
        <v>-4.243398535218379E-2</v>
      </c>
      <c r="F825" s="65">
        <f t="shared" si="71"/>
        <v>-3.3877750335104317E-2</v>
      </c>
      <c r="G825" s="65">
        <f t="shared" si="71"/>
        <v>-2.3074545020688952E-2</v>
      </c>
      <c r="H825" s="65">
        <f t="shared" si="71"/>
        <v>-3.8698700066174152E-2</v>
      </c>
      <c r="J825" s="1"/>
      <c r="K825" s="1"/>
      <c r="L825" s="1"/>
      <c r="M825" s="1"/>
      <c r="N825" s="1"/>
      <c r="O825" s="1"/>
      <c r="P825" s="1"/>
      <c r="Z825" s="484"/>
      <c r="AA825" s="484"/>
      <c r="AB825" s="484"/>
      <c r="AC825" s="484"/>
      <c r="AD825" s="484"/>
      <c r="AE825" s="484"/>
    </row>
    <row r="826" spans="2:31" x14ac:dyDescent="0.2">
      <c r="B826">
        <f t="shared" si="72"/>
        <v>2014</v>
      </c>
      <c r="C826" s="65">
        <f t="shared" si="71"/>
        <v>-2.141437301129534E-2</v>
      </c>
      <c r="D826" s="65">
        <f t="shared" si="71"/>
        <v>-2.4020439003572425E-2</v>
      </c>
      <c r="E826" s="65">
        <f t="shared" si="71"/>
        <v>-3.0395332702720879E-2</v>
      </c>
      <c r="F826" s="65">
        <f t="shared" si="71"/>
        <v>-1.0965870245173148E-3</v>
      </c>
      <c r="G826" s="65">
        <f t="shared" si="71"/>
        <v>-1.7681970527581026E-2</v>
      </c>
      <c r="H826" s="65">
        <f t="shared" si="71"/>
        <v>-2.4020439003572425E-2</v>
      </c>
      <c r="J826" s="1"/>
      <c r="K826" s="1"/>
      <c r="L826" s="1"/>
      <c r="M826" s="1"/>
      <c r="N826" s="1"/>
      <c r="O826" s="1"/>
      <c r="P826" s="1"/>
      <c r="Z826" s="484"/>
      <c r="AA826" s="484"/>
      <c r="AB826" s="484"/>
      <c r="AC826" s="484"/>
      <c r="AD826" s="484"/>
      <c r="AE826" s="484"/>
    </row>
    <row r="827" spans="2:31" x14ac:dyDescent="0.2">
      <c r="B827">
        <f t="shared" si="72"/>
        <v>2015</v>
      </c>
      <c r="C827" s="65">
        <f t="shared" si="71"/>
        <v>-2.123231543569859E-3</v>
      </c>
      <c r="D827" s="65">
        <f t="shared" si="71"/>
        <v>5.1755862010678388E-3</v>
      </c>
      <c r="E827" s="65">
        <f t="shared" si="71"/>
        <v>1.7985423948263524E-4</v>
      </c>
      <c r="F827" s="65">
        <f t="shared" si="71"/>
        <v>9.8187020411093506E-3</v>
      </c>
      <c r="G827" s="65">
        <f t="shared" si="71"/>
        <v>-4.2248551711128179E-3</v>
      </c>
      <c r="H827" s="65">
        <f t="shared" si="71"/>
        <v>5.1755862010678388E-3</v>
      </c>
      <c r="J827" s="1"/>
      <c r="K827" s="1"/>
      <c r="L827" s="1"/>
      <c r="M827" s="1"/>
      <c r="N827" s="1"/>
      <c r="O827" s="1"/>
      <c r="P827" s="1"/>
      <c r="Z827" s="484"/>
      <c r="AA827" s="484"/>
      <c r="AB827" s="484"/>
      <c r="AC827" s="484"/>
      <c r="AD827" s="484"/>
      <c r="AE827" s="484"/>
    </row>
    <row r="828" spans="2:31" x14ac:dyDescent="0.2">
      <c r="B828">
        <f t="shared" si="72"/>
        <v>2016</v>
      </c>
      <c r="C828" s="171">
        <f t="shared" si="71"/>
        <v>-2.7082928827913633E-2</v>
      </c>
      <c r="D828" s="171">
        <f t="shared" si="71"/>
        <v>-2.5319582868744583E-2</v>
      </c>
      <c r="E828" s="171">
        <f t="shared" si="71"/>
        <v>-7.0248290917498402E-3</v>
      </c>
      <c r="F828" s="171">
        <f t="shared" si="71"/>
        <v>-2.2157987894364073E-2</v>
      </c>
      <c r="G828" s="171">
        <f t="shared" si="71"/>
        <v>-1.5200062819233251E-2</v>
      </c>
      <c r="H828" s="171">
        <f t="shared" si="71"/>
        <v>-2.5319582868744583E-2</v>
      </c>
      <c r="J828" s="1"/>
      <c r="K828" s="1"/>
      <c r="L828" s="1"/>
      <c r="M828" s="1"/>
      <c r="N828" s="1"/>
      <c r="O828" s="1"/>
      <c r="P828" s="1"/>
      <c r="Z828" s="484"/>
      <c r="AA828" s="484"/>
      <c r="AB828" s="484"/>
      <c r="AC828" s="484"/>
      <c r="AD828" s="484"/>
      <c r="AE828" s="484"/>
    </row>
    <row r="829" spans="2:31" x14ac:dyDescent="0.2">
      <c r="B829">
        <f t="shared" si="72"/>
        <v>2017</v>
      </c>
      <c r="C829" s="171">
        <f t="shared" si="71"/>
        <v>-4.8374865630370079E-2</v>
      </c>
      <c r="D829" s="171">
        <f t="shared" si="71"/>
        <v>-5.0873999418076243E-3</v>
      </c>
      <c r="E829" s="171">
        <f t="shared" si="71"/>
        <v>-7.2204997538956261E-2</v>
      </c>
      <c r="F829" s="171">
        <f t="shared" si="71"/>
        <v>-3.2999916206721935E-2</v>
      </c>
      <c r="G829" s="238"/>
      <c r="H829" s="171">
        <f t="shared" si="71"/>
        <v>-5.0873999418076243E-3</v>
      </c>
      <c r="J829" s="1"/>
      <c r="K829" s="1"/>
      <c r="L829" s="1"/>
      <c r="M829" s="1"/>
      <c r="N829" s="1"/>
      <c r="O829" s="1"/>
      <c r="P829" s="1"/>
    </row>
    <row r="830" spans="2:31" x14ac:dyDescent="0.2">
      <c r="B830">
        <f t="shared" si="72"/>
        <v>2018</v>
      </c>
      <c r="C830" s="171">
        <f t="shared" si="71"/>
        <v>-2.8163741767221362E-2</v>
      </c>
      <c r="D830" s="171">
        <f t="shared" si="71"/>
        <v>1.2348838788514671E-2</v>
      </c>
      <c r="E830" s="171">
        <f t="shared" si="71"/>
        <v>-5.7207513934150578E-2</v>
      </c>
      <c r="F830" s="171">
        <f t="shared" si="71"/>
        <v>-2.1457251026850699E-2</v>
      </c>
      <c r="G830" s="238"/>
      <c r="H830" s="171">
        <f t="shared" si="71"/>
        <v>1.2348838788514671E-2</v>
      </c>
      <c r="J830" s="1"/>
      <c r="K830" s="1"/>
      <c r="L830" s="1"/>
      <c r="M830" s="1"/>
      <c r="N830" s="1"/>
      <c r="O830" s="1"/>
      <c r="P830" s="1"/>
    </row>
    <row r="831" spans="2:31" x14ac:dyDescent="0.2">
      <c r="B831">
        <f t="shared" si="72"/>
        <v>2019</v>
      </c>
      <c r="C831" s="65">
        <f t="shared" si="71"/>
        <v>-2.508271035223042E-2</v>
      </c>
      <c r="D831" s="65">
        <f t="shared" si="71"/>
        <v>-2.0000000579854182E-2</v>
      </c>
      <c r="E831" s="65">
        <f t="shared" si="71"/>
        <v>-2.1463420248821086E-2</v>
      </c>
      <c r="F831" s="65">
        <f t="shared" si="71"/>
        <v>-2.9210249060195315E-2</v>
      </c>
      <c r="G831" s="239"/>
      <c r="H831" s="65">
        <f t="shared" si="71"/>
        <v>-2.0000000579854182E-2</v>
      </c>
      <c r="J831" s="1"/>
      <c r="K831" s="1"/>
      <c r="L831" s="1"/>
      <c r="M831" s="1"/>
      <c r="N831" s="1"/>
      <c r="O831" s="1"/>
      <c r="P831" s="1"/>
    </row>
    <row r="832" spans="2:31" ht="13.5" thickBot="1" x14ac:dyDescent="0.25">
      <c r="B832" s="20">
        <f t="shared" si="72"/>
        <v>2020</v>
      </c>
      <c r="C832" s="138">
        <f t="shared" si="71"/>
        <v>-5.0579982498668574E-2</v>
      </c>
      <c r="D832" s="138">
        <f t="shared" si="71"/>
        <v>-4.7711100028720921E-2</v>
      </c>
      <c r="E832" s="138">
        <f t="shared" si="71"/>
        <v>-7.113706642885298E-2</v>
      </c>
      <c r="F832" s="138">
        <f t="shared" si="71"/>
        <v>-5.8653770172562791E-2</v>
      </c>
      <c r="G832" s="281"/>
      <c r="H832" s="138">
        <f t="shared" si="71"/>
        <v>-4.7711100028720921E-2</v>
      </c>
      <c r="I832" s="20"/>
      <c r="J832" s="1"/>
      <c r="K832" s="1"/>
      <c r="L832" s="1"/>
      <c r="M832" s="1"/>
      <c r="N832" s="1"/>
      <c r="O832" s="1"/>
      <c r="P832" s="1"/>
    </row>
    <row r="833" spans="2:16" x14ac:dyDescent="0.2">
      <c r="B833">
        <f t="shared" si="72"/>
        <v>2021</v>
      </c>
      <c r="C833" s="65">
        <f t="shared" si="71"/>
        <v>-1.9609655438269091E-2</v>
      </c>
      <c r="D833" s="65">
        <f t="shared" si="71"/>
        <v>-2.0993559569713938E-2</v>
      </c>
      <c r="E833" s="65">
        <f t="shared" si="71"/>
        <v>-4.3059390233707195E-2</v>
      </c>
      <c r="F833" s="65">
        <f t="shared" si="71"/>
        <v>-2.4113854243903554E-2</v>
      </c>
      <c r="G833" s="239"/>
      <c r="H833" s="65">
        <f t="shared" si="71"/>
        <v>-2.0993559569713938E-2</v>
      </c>
      <c r="J833" s="1"/>
      <c r="K833" s="1"/>
      <c r="L833" s="1"/>
      <c r="M833" s="1"/>
      <c r="N833" s="1"/>
      <c r="O833" s="1"/>
      <c r="P833" s="1"/>
    </row>
    <row r="834" spans="2:16" x14ac:dyDescent="0.2">
      <c r="B834">
        <f t="shared" si="72"/>
        <v>2022</v>
      </c>
      <c r="C834" s="65">
        <f t="shared" si="71"/>
        <v>7.6600255845785004E-2</v>
      </c>
      <c r="D834" s="65">
        <f t="shared" si="71"/>
        <v>7.7358480662907958E-2</v>
      </c>
      <c r="E834" s="65">
        <f t="shared" si="71"/>
        <v>3.3131256666409703E-2</v>
      </c>
      <c r="F834" s="65">
        <f t="shared" si="71"/>
        <v>0.10809373029808955</v>
      </c>
      <c r="G834" s="239"/>
      <c r="H834" s="65">
        <f t="shared" si="71"/>
        <v>7.7358480662907958E-2</v>
      </c>
      <c r="J834" s="1"/>
      <c r="K834" s="1"/>
      <c r="L834" s="1"/>
      <c r="M834" s="1"/>
      <c r="N834" s="1"/>
      <c r="O834" s="1"/>
      <c r="P834" s="1"/>
    </row>
    <row r="835" spans="2:16" x14ac:dyDescent="0.2">
      <c r="B835">
        <f t="shared" si="72"/>
        <v>2023</v>
      </c>
      <c r="C835" s="65">
        <f t="shared" si="71"/>
        <v>5.5500266017900035E-2</v>
      </c>
      <c r="D835" s="65">
        <f t="shared" si="71"/>
        <v>4.4498349642558832E-2</v>
      </c>
      <c r="E835" s="65">
        <f t="shared" si="71"/>
        <v>5.2842190995977978E-2</v>
      </c>
      <c r="F835" s="65">
        <f t="shared" si="71"/>
        <v>0.11307805839657092</v>
      </c>
      <c r="G835" s="239"/>
      <c r="H835" s="65">
        <f t="shared" si="71"/>
        <v>4.4498349642558832E-2</v>
      </c>
      <c r="J835" s="1"/>
      <c r="K835" s="1"/>
      <c r="L835" s="1"/>
      <c r="M835" s="1"/>
      <c r="N835" s="1"/>
      <c r="O835" s="1"/>
      <c r="P835" s="1"/>
    </row>
    <row r="836" spans="2:16" x14ac:dyDescent="0.2">
      <c r="B836">
        <f t="shared" si="72"/>
        <v>2024</v>
      </c>
      <c r="C836" s="65">
        <f t="shared" si="71"/>
        <v>5.32123245842413E-2</v>
      </c>
      <c r="D836" s="65">
        <f t="shared" si="71"/>
        <v>4.9402975093516766E-2</v>
      </c>
      <c r="E836" s="65">
        <f t="shared" si="71"/>
        <v>0.13946358944227732</v>
      </c>
      <c r="F836" s="65">
        <f t="shared" si="71"/>
        <v>8.0514828561996987E-2</v>
      </c>
      <c r="G836" s="239"/>
      <c r="H836" s="65">
        <f t="shared" si="71"/>
        <v>4.9402975093516766E-2</v>
      </c>
      <c r="J836" s="1"/>
      <c r="K836" s="1"/>
      <c r="L836" s="1"/>
      <c r="M836" s="1"/>
      <c r="N836" s="1"/>
      <c r="O836" s="1"/>
      <c r="P836" s="1"/>
    </row>
    <row r="837" spans="2:16" x14ac:dyDescent="0.2">
      <c r="B837">
        <f t="shared" si="72"/>
        <v>2025</v>
      </c>
      <c r="C837" s="65">
        <f t="shared" ref="C837:F845" si="73">+C811/C810-1</f>
        <v>-4.3866737737756067E-2</v>
      </c>
      <c r="D837" s="65">
        <f t="shared" si="73"/>
        <v>-3.3756716616380467E-2</v>
      </c>
      <c r="E837" s="65">
        <f t="shared" si="73"/>
        <v>-4.2153342323951404E-2</v>
      </c>
      <c r="F837" s="65">
        <f t="shared" si="73"/>
        <v>-2.0201295337509695E-2</v>
      </c>
      <c r="G837" s="239"/>
      <c r="H837" s="65">
        <f t="shared" ref="H837:H845" si="74">+H811/H810-1</f>
        <v>-3.3756716616380467E-2</v>
      </c>
      <c r="J837" s="1"/>
      <c r="K837" s="1"/>
      <c r="L837" s="1"/>
      <c r="M837" s="1"/>
      <c r="N837" s="1"/>
      <c r="O837" s="1"/>
      <c r="P837" s="1"/>
    </row>
    <row r="838" spans="2:16" x14ac:dyDescent="0.2">
      <c r="B838">
        <f t="shared" si="72"/>
        <v>2026</v>
      </c>
      <c r="C838" s="65">
        <f t="shared" si="73"/>
        <v>-5.2236742066309128E-2</v>
      </c>
      <c r="D838" s="65">
        <f t="shared" si="73"/>
        <v>-4.3755219752874441E-2</v>
      </c>
      <c r="E838" s="65">
        <f t="shared" si="73"/>
        <v>-6.7938572329033442E-2</v>
      </c>
      <c r="F838" s="65">
        <f t="shared" si="73"/>
        <v>-2.2269499213518729E-2</v>
      </c>
      <c r="G838" s="239"/>
      <c r="H838" s="65">
        <f t="shared" si="74"/>
        <v>-4.3755219752874441E-2</v>
      </c>
      <c r="J838" s="1"/>
      <c r="K838" s="1"/>
      <c r="L838" s="1"/>
      <c r="M838" s="1"/>
      <c r="N838" s="1"/>
      <c r="O838" s="1"/>
      <c r="P838" s="1"/>
    </row>
    <row r="839" spans="2:16" x14ac:dyDescent="0.2">
      <c r="B839">
        <f t="shared" si="72"/>
        <v>2027</v>
      </c>
      <c r="C839" s="65">
        <f t="shared" si="73"/>
        <v>-2.1293162989057368E-2</v>
      </c>
      <c r="D839" s="65">
        <f t="shared" si="73"/>
        <v>-1.7404543025486441E-2</v>
      </c>
      <c r="E839" s="65">
        <f t="shared" si="73"/>
        <v>-2.57498227331866E-2</v>
      </c>
      <c r="F839" s="65">
        <f t="shared" si="73"/>
        <v>-1.8834281178626733E-2</v>
      </c>
      <c r="G839" s="239"/>
      <c r="H839" s="65">
        <f t="shared" si="74"/>
        <v>-1.7404543025486441E-2</v>
      </c>
      <c r="J839" s="1"/>
      <c r="K839" s="1"/>
      <c r="L839" s="1"/>
      <c r="M839" s="1"/>
      <c r="N839" s="1"/>
      <c r="O839" s="1"/>
      <c r="P839" s="1"/>
    </row>
    <row r="840" spans="2:16" x14ac:dyDescent="0.2">
      <c r="B840">
        <f t="shared" si="72"/>
        <v>2028</v>
      </c>
      <c r="C840" s="65">
        <f t="shared" si="73"/>
        <v>-1.8704600909824842E-2</v>
      </c>
      <c r="D840" s="65">
        <f t="shared" si="73"/>
        <v>-1.4934198200720172E-2</v>
      </c>
      <c r="E840" s="65">
        <f t="shared" si="73"/>
        <v>-2.0622759985889916E-2</v>
      </c>
      <c r="F840" s="65">
        <f t="shared" si="73"/>
        <v>-1.7218322009630693E-2</v>
      </c>
      <c r="G840" s="239"/>
      <c r="H840" s="65">
        <f t="shared" si="74"/>
        <v>-1.4934198200720172E-2</v>
      </c>
      <c r="J840" s="1"/>
      <c r="K840" s="1"/>
      <c r="L840" s="1"/>
      <c r="M840" s="1"/>
      <c r="N840" s="1"/>
      <c r="O840" s="1"/>
      <c r="P840" s="1"/>
    </row>
    <row r="841" spans="2:16" x14ac:dyDescent="0.2">
      <c r="B841">
        <f t="shared" si="72"/>
        <v>2029</v>
      </c>
      <c r="C841" s="65">
        <f t="shared" si="73"/>
        <v>-2.1569509227824746E-2</v>
      </c>
      <c r="D841" s="65">
        <f t="shared" si="73"/>
        <v>-1.7514049446654356E-2</v>
      </c>
      <c r="E841" s="65">
        <f t="shared" si="73"/>
        <v>-2.2210498597737827E-2</v>
      </c>
      <c r="F841" s="65">
        <f t="shared" si="73"/>
        <v>-1.9586896324728542E-2</v>
      </c>
      <c r="G841" s="239"/>
      <c r="H841" s="65">
        <f t="shared" si="74"/>
        <v>-1.7514049446654356E-2</v>
      </c>
      <c r="J841" s="1"/>
      <c r="K841" s="1"/>
      <c r="L841" s="1"/>
      <c r="M841" s="1"/>
      <c r="N841" s="1"/>
      <c r="O841" s="1"/>
      <c r="P841" s="1"/>
    </row>
    <row r="842" spans="2:16" x14ac:dyDescent="0.2">
      <c r="B842">
        <f t="shared" si="72"/>
        <v>2030</v>
      </c>
      <c r="C842" s="65">
        <f t="shared" si="73"/>
        <v>-2.1701505832198875E-2</v>
      </c>
      <c r="D842" s="65">
        <f t="shared" si="73"/>
        <v>-1.7646358654207384E-2</v>
      </c>
      <c r="E842" s="65">
        <f t="shared" si="73"/>
        <v>-2.2343112050424496E-2</v>
      </c>
      <c r="F842" s="65">
        <f t="shared" si="73"/>
        <v>-1.9718967556371036E-2</v>
      </c>
      <c r="G842" s="239"/>
      <c r="H842" s="65">
        <f t="shared" si="74"/>
        <v>-1.7646358654207384E-2</v>
      </c>
      <c r="J842" s="1"/>
      <c r="K842" s="1"/>
      <c r="L842" s="1"/>
      <c r="M842" s="1"/>
      <c r="N842" s="1"/>
      <c r="O842" s="1"/>
      <c r="P842" s="1"/>
    </row>
    <row r="843" spans="2:16" x14ac:dyDescent="0.2">
      <c r="B843">
        <f t="shared" si="72"/>
        <v>2031</v>
      </c>
      <c r="C843" s="65">
        <f t="shared" si="73"/>
        <v>-2.1729435523717977E-2</v>
      </c>
      <c r="D843" s="65">
        <f t="shared" si="73"/>
        <v>-1.7674319709181097E-2</v>
      </c>
      <c r="E843" s="65">
        <f t="shared" si="73"/>
        <v>-2.2370612986980953E-2</v>
      </c>
      <c r="F843" s="65">
        <f t="shared" si="73"/>
        <v>-1.9746943449858168E-2</v>
      </c>
      <c r="G843" s="239"/>
      <c r="H843" s="65">
        <f t="shared" si="74"/>
        <v>-1.7674319709181097E-2</v>
      </c>
      <c r="J843" s="1"/>
      <c r="K843" s="1"/>
      <c r="L843" s="1"/>
      <c r="M843" s="1"/>
      <c r="N843" s="1"/>
      <c r="O843" s="1"/>
      <c r="P843" s="1"/>
    </row>
    <row r="844" spans="2:16" x14ac:dyDescent="0.2">
      <c r="B844">
        <f t="shared" si="72"/>
        <v>2032</v>
      </c>
      <c r="C844" s="65">
        <f t="shared" si="73"/>
        <v>-2.1565705963585979E-2</v>
      </c>
      <c r="D844" s="65">
        <f t="shared" si="73"/>
        <v>-1.7509827611304263E-2</v>
      </c>
      <c r="E844" s="65">
        <f t="shared" si="73"/>
        <v>-2.2207492680352825E-2</v>
      </c>
      <c r="F844" s="65">
        <f t="shared" si="73"/>
        <v>-1.958283285539697E-2</v>
      </c>
      <c r="G844" s="239"/>
      <c r="H844" s="65">
        <f t="shared" si="74"/>
        <v>-1.7509827611304263E-2</v>
      </c>
      <c r="J844" s="1"/>
      <c r="K844" s="1"/>
      <c r="L844" s="1"/>
      <c r="M844" s="1"/>
      <c r="N844" s="1"/>
      <c r="O844" s="1"/>
      <c r="P844" s="1"/>
    </row>
    <row r="845" spans="2:16" x14ac:dyDescent="0.2">
      <c r="B845">
        <f t="shared" si="72"/>
        <v>2033</v>
      </c>
      <c r="C845" s="65">
        <f t="shared" si="73"/>
        <v>-2.1595682945218964E-2</v>
      </c>
      <c r="D845" s="65">
        <f t="shared" si="73"/>
        <v>-1.7540269282144472E-2</v>
      </c>
      <c r="E845" s="65">
        <f t="shared" si="73"/>
        <v>-2.2236825946103211E-2</v>
      </c>
      <c r="F845" s="65">
        <f t="shared" si="73"/>
        <v>-1.9612995149924539E-2</v>
      </c>
      <c r="G845" s="239"/>
      <c r="H845" s="65">
        <f t="shared" si="74"/>
        <v>-1.7540269282144472E-2</v>
      </c>
      <c r="J845" s="1"/>
      <c r="K845" s="1"/>
      <c r="L845" s="1"/>
      <c r="M845" s="1"/>
      <c r="N845" s="1"/>
      <c r="O845" s="1"/>
      <c r="P845" s="1"/>
    </row>
    <row r="846" spans="2:16" x14ac:dyDescent="0.2">
      <c r="C846" s="1"/>
      <c r="D846" s="1"/>
      <c r="E846" s="1"/>
      <c r="F846" s="1"/>
      <c r="G846" s="1"/>
      <c r="H846" s="1"/>
      <c r="I846" s="1"/>
      <c r="J846" s="1"/>
      <c r="K846" s="1"/>
      <c r="L846" s="1"/>
      <c r="M846" s="1"/>
      <c r="N846" s="1"/>
      <c r="O846" s="1"/>
      <c r="P846" s="1"/>
    </row>
    <row r="847" spans="2:16" x14ac:dyDescent="0.2">
      <c r="C847" s="1"/>
      <c r="D847" s="1"/>
      <c r="E847" s="1"/>
      <c r="F847" s="1"/>
      <c r="G847" s="1"/>
      <c r="H847" s="1"/>
      <c r="I847" s="1"/>
      <c r="J847" s="1"/>
      <c r="K847" s="1"/>
      <c r="L847" s="1"/>
      <c r="M847" s="1"/>
      <c r="N847" s="1"/>
      <c r="O847" s="1"/>
      <c r="P847" s="1"/>
    </row>
    <row r="848" spans="2:16" x14ac:dyDescent="0.2">
      <c r="C848" s="1"/>
      <c r="D848" s="1"/>
      <c r="E848" s="1"/>
      <c r="F848" s="1"/>
      <c r="G848" s="1"/>
      <c r="H848" s="1"/>
      <c r="I848" s="1"/>
      <c r="J848" s="1"/>
      <c r="K848" s="1"/>
      <c r="L848" s="1"/>
      <c r="M848" s="1"/>
      <c r="N848" s="1"/>
      <c r="O848" s="1"/>
      <c r="P848" s="1"/>
    </row>
    <row r="849" spans="3:16" x14ac:dyDescent="0.2">
      <c r="C849" s="1"/>
      <c r="D849" s="1"/>
      <c r="E849" s="1"/>
      <c r="F849" s="1"/>
      <c r="G849" s="1"/>
      <c r="H849" s="1"/>
      <c r="I849" s="1"/>
      <c r="J849" s="1"/>
      <c r="K849" s="1"/>
      <c r="L849" s="1"/>
      <c r="M849" s="1"/>
      <c r="N849" s="1"/>
      <c r="O849" s="1"/>
      <c r="P849" s="1"/>
    </row>
    <row r="850" spans="3:16" x14ac:dyDescent="0.2">
      <c r="C850" s="1"/>
      <c r="D850" s="1"/>
      <c r="E850" s="1"/>
      <c r="F850" s="1"/>
      <c r="G850" s="1"/>
      <c r="H850" s="1"/>
      <c r="I850" s="1"/>
      <c r="J850" s="1"/>
      <c r="K850" s="1"/>
      <c r="L850" s="1"/>
      <c r="M850" s="1"/>
      <c r="N850" s="1"/>
      <c r="O850" s="1"/>
      <c r="P850" s="1"/>
    </row>
    <row r="851" spans="3:16" x14ac:dyDescent="0.2">
      <c r="C851" s="1"/>
      <c r="D851" s="1"/>
      <c r="E851" s="1"/>
      <c r="F851" s="1"/>
      <c r="G851" s="1"/>
      <c r="H851" s="1"/>
      <c r="I851" s="1"/>
      <c r="J851" s="1"/>
      <c r="K851" s="1"/>
      <c r="L851" s="1"/>
      <c r="M851" s="1"/>
      <c r="N851" s="1"/>
      <c r="O851" s="1"/>
      <c r="P851" s="1"/>
    </row>
    <row r="852" spans="3:16" x14ac:dyDescent="0.2">
      <c r="C852" s="1"/>
      <c r="D852" s="1"/>
      <c r="E852" s="1"/>
      <c r="F852" s="1"/>
      <c r="G852" s="1"/>
      <c r="H852" s="1"/>
      <c r="I852" s="1"/>
      <c r="J852" s="1"/>
      <c r="K852" s="1"/>
      <c r="L852" s="1"/>
      <c r="M852" s="1"/>
      <c r="N852" s="1"/>
      <c r="O852" s="1"/>
      <c r="P852" s="1"/>
    </row>
    <row r="853" spans="3:16" x14ac:dyDescent="0.2">
      <c r="C853" s="1"/>
      <c r="D853" s="1"/>
      <c r="E853" s="1"/>
      <c r="F853" s="1"/>
      <c r="G853" s="1"/>
      <c r="H853" s="1"/>
      <c r="I853" s="1"/>
      <c r="J853" s="1"/>
      <c r="K853" s="1"/>
      <c r="L853" s="1"/>
      <c r="M853" s="1"/>
      <c r="N853" s="1"/>
      <c r="O853" s="1"/>
      <c r="P853" s="1"/>
    </row>
    <row r="854" spans="3:16" x14ac:dyDescent="0.2">
      <c r="C854" s="1"/>
      <c r="D854" s="1"/>
      <c r="E854" s="1"/>
      <c r="F854" s="1"/>
      <c r="G854" s="1"/>
      <c r="H854" s="1"/>
      <c r="I854" s="1"/>
      <c r="J854" s="1"/>
      <c r="K854" s="1"/>
      <c r="L854" s="1"/>
      <c r="M854" s="1"/>
      <c r="N854" s="1"/>
      <c r="O854" s="1"/>
      <c r="P854" s="1"/>
    </row>
    <row r="855" spans="3:16" x14ac:dyDescent="0.2">
      <c r="C855" s="1"/>
      <c r="D855" s="1"/>
      <c r="E855" s="1"/>
      <c r="F855" s="1"/>
      <c r="G855" s="1"/>
      <c r="H855" s="1"/>
      <c r="I855" s="1"/>
      <c r="J855" s="1"/>
      <c r="K855" s="1"/>
      <c r="L855" s="1"/>
      <c r="M855" s="1"/>
      <c r="N855" s="1"/>
      <c r="O855" s="1"/>
      <c r="P855" s="1"/>
    </row>
    <row r="856" spans="3:16" x14ac:dyDescent="0.2">
      <c r="C856" s="1"/>
      <c r="D856" s="1"/>
      <c r="E856" s="1"/>
      <c r="F856" s="1"/>
      <c r="G856" s="1"/>
      <c r="H856" s="1"/>
      <c r="I856" s="1"/>
      <c r="J856" s="1"/>
      <c r="K856" s="1"/>
      <c r="L856" s="1"/>
      <c r="M856" s="1"/>
      <c r="N856" s="1"/>
      <c r="O856" s="1"/>
      <c r="P856" s="1"/>
    </row>
    <row r="857" spans="3:16" x14ac:dyDescent="0.2">
      <c r="C857" s="1"/>
      <c r="D857" s="1"/>
      <c r="E857" s="1"/>
      <c r="F857" s="1"/>
      <c r="G857" s="1"/>
      <c r="H857" s="1"/>
      <c r="I857" s="1"/>
      <c r="J857" s="1"/>
      <c r="K857" s="1"/>
      <c r="L857" s="1"/>
      <c r="M857" s="1"/>
      <c r="N857" s="1"/>
      <c r="O857" s="1"/>
      <c r="P857" s="1"/>
    </row>
    <row r="858" spans="3:16" x14ac:dyDescent="0.2">
      <c r="C858" s="1"/>
      <c r="D858" s="1"/>
      <c r="E858" s="1"/>
      <c r="F858" s="1"/>
      <c r="G858" s="1"/>
      <c r="H858" s="1"/>
      <c r="I858" s="1"/>
      <c r="J858" s="1"/>
      <c r="K858" s="1"/>
      <c r="L858" s="1"/>
      <c r="M858" s="1"/>
      <c r="N858" s="1"/>
      <c r="O858" s="1"/>
      <c r="P858" s="1"/>
    </row>
    <row r="859" spans="3:16" x14ac:dyDescent="0.2">
      <c r="C859" s="1"/>
      <c r="D859" s="1"/>
      <c r="E859" s="1"/>
      <c r="F859" s="1"/>
      <c r="G859" s="1"/>
      <c r="H859" s="1"/>
      <c r="I859" s="1"/>
      <c r="J859" s="1"/>
      <c r="K859" s="1"/>
      <c r="L859" s="1"/>
      <c r="M859" s="1"/>
      <c r="N859" s="1"/>
      <c r="O859" s="1"/>
      <c r="P859" s="1"/>
    </row>
    <row r="860" spans="3:16" x14ac:dyDescent="0.2">
      <c r="C860" s="1"/>
      <c r="D860" s="1"/>
      <c r="E860" s="1"/>
      <c r="F860" s="1"/>
      <c r="G860" s="1"/>
      <c r="H860" s="1"/>
      <c r="I860" s="1"/>
      <c r="J860" s="1"/>
      <c r="K860" s="1"/>
      <c r="L860" s="1"/>
      <c r="M860" s="1"/>
      <c r="N860" s="1"/>
      <c r="O860" s="1"/>
      <c r="P860" s="1"/>
    </row>
    <row r="861" spans="3:16" x14ac:dyDescent="0.2">
      <c r="C861" s="1"/>
      <c r="D861" s="1"/>
      <c r="E861" s="1"/>
      <c r="F861" s="1"/>
      <c r="G861" s="1"/>
      <c r="H861" s="1"/>
      <c r="I861" s="1"/>
      <c r="J861" s="1"/>
      <c r="K861" s="1"/>
      <c r="L861" s="1"/>
      <c r="M861" s="1"/>
      <c r="N861" s="1"/>
      <c r="O861" s="1"/>
      <c r="P861" s="1"/>
    </row>
    <row r="862" spans="3:16" x14ac:dyDescent="0.2">
      <c r="C862" s="1"/>
      <c r="D862" s="1"/>
      <c r="E862" s="1"/>
      <c r="F862" s="1"/>
      <c r="G862" s="1"/>
      <c r="H862" s="1"/>
      <c r="I862" s="1"/>
      <c r="J862" s="1"/>
      <c r="K862" s="1"/>
      <c r="L862" s="1"/>
      <c r="M862" s="1"/>
      <c r="N862" s="1"/>
      <c r="O862" s="1"/>
      <c r="P862" s="1"/>
    </row>
    <row r="863" spans="3:16" x14ac:dyDescent="0.2">
      <c r="C863" s="1"/>
      <c r="D863" s="1"/>
      <c r="E863" s="1"/>
      <c r="F863" s="1"/>
      <c r="G863" s="1"/>
      <c r="H863" s="1"/>
      <c r="I863" s="1"/>
      <c r="J863" s="1"/>
      <c r="K863" s="1"/>
      <c r="L863" s="1"/>
      <c r="M863" s="1"/>
      <c r="N863" s="1"/>
      <c r="O863" s="1"/>
      <c r="P863" s="1"/>
    </row>
    <row r="864" spans="3:16" x14ac:dyDescent="0.2">
      <c r="C864" s="1"/>
      <c r="D864" s="1"/>
      <c r="E864" s="1"/>
      <c r="F864" s="1"/>
      <c r="G864" s="1"/>
      <c r="H864" s="1"/>
      <c r="I864" s="1"/>
      <c r="J864" s="1"/>
      <c r="K864" s="1"/>
      <c r="L864" s="1"/>
      <c r="M864" s="1"/>
      <c r="N864" s="1"/>
      <c r="O864" s="1"/>
      <c r="P864" s="1"/>
    </row>
    <row r="865" spans="3:16" x14ac:dyDescent="0.2">
      <c r="C865" s="1"/>
      <c r="D865" s="1"/>
      <c r="E865" s="1"/>
      <c r="F865" s="1"/>
      <c r="G865" s="1"/>
      <c r="H865" s="1"/>
      <c r="I865" s="1"/>
      <c r="J865" s="1"/>
      <c r="K865" s="1"/>
      <c r="L865" s="1"/>
      <c r="M865" s="1"/>
      <c r="N865" s="1"/>
      <c r="O865" s="1"/>
      <c r="P865" s="1"/>
    </row>
    <row r="866" spans="3:16" x14ac:dyDescent="0.2">
      <c r="C866" s="1"/>
      <c r="D866" s="1"/>
      <c r="E866" s="1"/>
      <c r="F866" s="1"/>
      <c r="G866" s="1"/>
      <c r="H866" s="1"/>
      <c r="I866" s="1"/>
      <c r="J866" s="1"/>
      <c r="K866" s="1"/>
      <c r="L866" s="1"/>
      <c r="M866" s="1"/>
      <c r="N866" s="1"/>
      <c r="O866" s="1"/>
      <c r="P866" s="1"/>
    </row>
    <row r="867" spans="3:16" x14ac:dyDescent="0.2">
      <c r="C867" s="1"/>
      <c r="D867" s="1"/>
      <c r="E867" s="1"/>
      <c r="F867" s="1"/>
      <c r="G867" s="1"/>
      <c r="H867" s="1"/>
      <c r="I867" s="1"/>
      <c r="J867" s="1"/>
      <c r="K867" s="1"/>
      <c r="L867" s="1"/>
      <c r="M867" s="1"/>
      <c r="N867" s="1"/>
      <c r="O867" s="1"/>
      <c r="P867" s="1"/>
    </row>
    <row r="868" spans="3:16" x14ac:dyDescent="0.2">
      <c r="C868" s="1"/>
      <c r="D868" s="1"/>
      <c r="E868" s="1"/>
      <c r="F868" s="1"/>
      <c r="G868" s="1"/>
      <c r="H868" s="1"/>
      <c r="I868" s="1"/>
      <c r="J868" s="1"/>
      <c r="K868" s="1"/>
      <c r="L868" s="1"/>
      <c r="M868" s="1"/>
      <c r="N868" s="1"/>
      <c r="O868" s="1"/>
      <c r="P868" s="1"/>
    </row>
    <row r="869" spans="3:16" x14ac:dyDescent="0.2">
      <c r="C869" s="1"/>
      <c r="D869" s="1"/>
      <c r="E869" s="1"/>
      <c r="F869" s="1"/>
      <c r="G869" s="1"/>
      <c r="H869" s="1"/>
      <c r="I869" s="1"/>
      <c r="J869" s="1"/>
      <c r="K869" s="1"/>
      <c r="L869" s="1"/>
      <c r="M869" s="1"/>
      <c r="N869" s="1"/>
      <c r="O869" s="1"/>
      <c r="P869" s="1"/>
    </row>
    <row r="870" spans="3:16" x14ac:dyDescent="0.2">
      <c r="C870" s="1"/>
      <c r="D870" s="1"/>
      <c r="E870" s="1"/>
      <c r="F870" s="1"/>
      <c r="G870" s="1"/>
      <c r="H870" s="1"/>
      <c r="I870" s="1"/>
      <c r="J870" s="1"/>
      <c r="K870" s="1"/>
      <c r="L870" s="1"/>
      <c r="M870" s="1"/>
      <c r="N870" s="1"/>
      <c r="O870" s="1"/>
      <c r="P870" s="1"/>
    </row>
    <row r="871" spans="3:16" x14ac:dyDescent="0.2">
      <c r="C871" s="1"/>
      <c r="D871" s="1"/>
      <c r="E871" s="1"/>
      <c r="F871" s="1"/>
      <c r="G871" s="1"/>
      <c r="H871" s="1"/>
      <c r="I871" s="1"/>
      <c r="J871" s="1"/>
      <c r="K871" s="1"/>
      <c r="L871" s="1"/>
      <c r="M871" s="1"/>
      <c r="N871" s="1"/>
      <c r="O871" s="1"/>
      <c r="P871" s="1"/>
    </row>
    <row r="872" spans="3:16" x14ac:dyDescent="0.2">
      <c r="C872" s="1"/>
      <c r="D872" s="1"/>
      <c r="E872" s="1"/>
      <c r="F872" s="1"/>
      <c r="G872" s="1"/>
      <c r="H872" s="1"/>
      <c r="I872" s="1"/>
      <c r="J872" s="1"/>
      <c r="K872" s="1"/>
      <c r="L872" s="1"/>
      <c r="M872" s="1"/>
      <c r="N872" s="1"/>
      <c r="O872" s="1"/>
      <c r="P872" s="1"/>
    </row>
    <row r="873" spans="3:16" x14ac:dyDescent="0.2">
      <c r="C873" s="1"/>
      <c r="D873" s="1"/>
      <c r="E873" s="1"/>
      <c r="F873" s="1"/>
      <c r="G873" s="1"/>
      <c r="H873" s="1"/>
      <c r="I873" s="1"/>
      <c r="J873" s="1"/>
      <c r="K873" s="1"/>
      <c r="L873" s="1"/>
      <c r="M873" s="1"/>
      <c r="N873" s="1"/>
      <c r="O873" s="1"/>
      <c r="P873" s="1"/>
    </row>
    <row r="874" spans="3:16" x14ac:dyDescent="0.2">
      <c r="C874" s="1"/>
      <c r="D874" s="1"/>
      <c r="E874" s="1"/>
      <c r="F874" s="1"/>
      <c r="G874" s="1"/>
      <c r="H874" s="1"/>
      <c r="I874" s="1"/>
      <c r="J874" s="1"/>
      <c r="K874" s="1"/>
      <c r="L874" s="1"/>
      <c r="M874" s="1"/>
      <c r="N874" s="1"/>
      <c r="O874" s="1"/>
      <c r="P874" s="1"/>
    </row>
    <row r="875" spans="3:16" x14ac:dyDescent="0.2">
      <c r="C875" s="1"/>
      <c r="D875" s="1"/>
      <c r="E875" s="1"/>
      <c r="F875" s="1"/>
      <c r="G875" s="1"/>
      <c r="H875" s="1"/>
      <c r="I875" s="1"/>
      <c r="J875" s="1"/>
      <c r="K875" s="1"/>
      <c r="L875" s="1"/>
      <c r="M875" s="1"/>
      <c r="N875" s="1"/>
      <c r="O875" s="1"/>
      <c r="P875" s="1"/>
    </row>
    <row r="876" spans="3:16" x14ac:dyDescent="0.2">
      <c r="C876" s="1"/>
      <c r="D876" s="1"/>
      <c r="E876" s="1"/>
      <c r="F876" s="1"/>
      <c r="G876" s="1"/>
      <c r="H876" s="1"/>
      <c r="I876" s="1"/>
      <c r="J876" s="1"/>
      <c r="K876" s="1"/>
      <c r="L876" s="1"/>
      <c r="M876" s="1"/>
      <c r="N876" s="1"/>
      <c r="O876" s="1"/>
      <c r="P876" s="1"/>
    </row>
    <row r="877" spans="3:16" x14ac:dyDescent="0.2">
      <c r="C877" s="1"/>
      <c r="D877" s="1"/>
      <c r="E877" s="1"/>
      <c r="F877" s="1"/>
      <c r="G877" s="1"/>
      <c r="H877" s="1"/>
      <c r="I877" s="1"/>
      <c r="J877" s="1"/>
      <c r="K877" s="1"/>
      <c r="L877" s="1"/>
      <c r="M877" s="1"/>
      <c r="N877" s="1"/>
      <c r="O877" s="1"/>
      <c r="P877" s="1"/>
    </row>
    <row r="878" spans="3:16" x14ac:dyDescent="0.2">
      <c r="C878" s="1"/>
      <c r="D878" s="1"/>
      <c r="E878" s="1"/>
      <c r="F878" s="1"/>
      <c r="G878" s="1"/>
      <c r="H878" s="1"/>
      <c r="I878" s="1"/>
      <c r="J878" s="1"/>
      <c r="K878" s="1"/>
      <c r="L878" s="1"/>
      <c r="M878" s="1"/>
      <c r="N878" s="1"/>
      <c r="O878" s="1"/>
      <c r="P878" s="1"/>
    </row>
    <row r="879" spans="3:16" x14ac:dyDescent="0.2">
      <c r="C879" s="1"/>
      <c r="D879" s="1"/>
      <c r="E879" s="1"/>
      <c r="F879" s="1"/>
      <c r="G879" s="1"/>
      <c r="H879" s="1"/>
      <c r="I879" s="1"/>
      <c r="J879" s="1"/>
      <c r="K879" s="1"/>
      <c r="L879" s="1"/>
      <c r="M879" s="1"/>
      <c r="N879" s="1"/>
      <c r="O879" s="1"/>
      <c r="P879" s="1"/>
    </row>
    <row r="880" spans="3:16" x14ac:dyDescent="0.2">
      <c r="C880" s="1"/>
      <c r="D880" s="1"/>
      <c r="E880" s="1"/>
      <c r="F880" s="1"/>
      <c r="G880" s="1"/>
      <c r="H880" s="1"/>
      <c r="I880" s="1"/>
      <c r="J880" s="1"/>
      <c r="K880" s="1"/>
      <c r="L880" s="1"/>
      <c r="M880" s="1"/>
      <c r="N880" s="1"/>
      <c r="O880" s="1"/>
      <c r="P880" s="1"/>
    </row>
    <row r="881" spans="3:16" x14ac:dyDescent="0.2">
      <c r="C881" s="1"/>
      <c r="D881" s="1"/>
      <c r="E881" s="1"/>
      <c r="F881" s="1"/>
      <c r="G881" s="1"/>
      <c r="H881" s="1"/>
      <c r="I881" s="1"/>
      <c r="J881" s="1"/>
      <c r="K881" s="1"/>
      <c r="L881" s="1"/>
      <c r="M881" s="1"/>
      <c r="N881" s="1"/>
      <c r="O881" s="1"/>
      <c r="P881" s="1"/>
    </row>
    <row r="882" spans="3:16" x14ac:dyDescent="0.2">
      <c r="C882" s="1"/>
      <c r="D882" s="1"/>
      <c r="E882" s="1"/>
      <c r="F882" s="1"/>
      <c r="G882" s="1"/>
      <c r="H882" s="1"/>
      <c r="I882" s="1"/>
      <c r="J882" s="1"/>
      <c r="K882" s="1"/>
      <c r="L882" s="1"/>
      <c r="M882" s="1"/>
      <c r="N882" s="1"/>
      <c r="O882" s="1"/>
      <c r="P882" s="1"/>
    </row>
    <row r="883" spans="3:16" x14ac:dyDescent="0.2">
      <c r="C883" s="1"/>
      <c r="D883" s="1"/>
      <c r="E883" s="1"/>
      <c r="F883" s="1"/>
      <c r="G883" s="1"/>
      <c r="H883" s="1"/>
      <c r="I883" s="1"/>
      <c r="J883" s="1"/>
      <c r="K883" s="1"/>
      <c r="L883" s="1"/>
      <c r="M883" s="1"/>
      <c r="N883" s="1"/>
      <c r="O883" s="1"/>
      <c r="P883" s="1"/>
    </row>
    <row r="884" spans="3:16" x14ac:dyDescent="0.2">
      <c r="C884" s="1"/>
      <c r="D884" s="1"/>
      <c r="E884" s="1"/>
      <c r="F884" s="1"/>
      <c r="G884" s="1"/>
      <c r="H884" s="1"/>
      <c r="I884" s="1"/>
      <c r="J884" s="1"/>
      <c r="K884" s="1"/>
      <c r="L884" s="1"/>
      <c r="M884" s="1"/>
      <c r="N884" s="1"/>
      <c r="O884" s="1"/>
      <c r="P884" s="1"/>
    </row>
    <row r="885" spans="3:16" x14ac:dyDescent="0.2">
      <c r="C885" s="1"/>
      <c r="D885" s="1"/>
      <c r="E885" s="1"/>
      <c r="F885" s="1"/>
      <c r="G885" s="1"/>
      <c r="H885" s="1"/>
      <c r="I885" s="1"/>
      <c r="J885" s="1"/>
      <c r="K885" s="1"/>
      <c r="L885" s="1"/>
      <c r="M885" s="1"/>
      <c r="N885" s="1"/>
      <c r="O885" s="1"/>
      <c r="P885" s="1"/>
    </row>
    <row r="886" spans="3:16" x14ac:dyDescent="0.2">
      <c r="C886" s="1"/>
      <c r="D886" s="1"/>
      <c r="E886" s="1"/>
      <c r="F886" s="1"/>
      <c r="G886" s="1"/>
      <c r="H886" s="1"/>
      <c r="I886" s="1"/>
      <c r="J886" s="1"/>
      <c r="K886" s="1"/>
      <c r="L886" s="1"/>
      <c r="M886" s="1"/>
      <c r="N886" s="1"/>
      <c r="O886" s="1"/>
      <c r="P886" s="1"/>
    </row>
    <row r="887" spans="3:16" x14ac:dyDescent="0.2">
      <c r="C887" s="1"/>
      <c r="D887" s="1"/>
      <c r="E887" s="1"/>
      <c r="F887" s="1"/>
      <c r="G887" s="1"/>
      <c r="H887" s="1"/>
      <c r="I887" s="1"/>
      <c r="J887" s="1"/>
      <c r="K887" s="1"/>
      <c r="L887" s="1"/>
      <c r="M887" s="1"/>
      <c r="N887" s="1"/>
      <c r="O887" s="1"/>
      <c r="P887" s="1"/>
    </row>
    <row r="888" spans="3:16" x14ac:dyDescent="0.2">
      <c r="C888" s="1"/>
      <c r="D888" s="1"/>
      <c r="E888" s="1"/>
      <c r="F888" s="1"/>
      <c r="G888" s="1"/>
      <c r="H888" s="1"/>
      <c r="I888" s="1"/>
      <c r="J888" s="1"/>
      <c r="K888" s="1"/>
      <c r="L888" s="1"/>
      <c r="M888" s="1"/>
      <c r="N888" s="1"/>
      <c r="O888" s="1"/>
      <c r="P888" s="1"/>
    </row>
    <row r="889" spans="3:16" x14ac:dyDescent="0.2">
      <c r="C889" s="1"/>
      <c r="D889" s="1"/>
      <c r="E889" s="1"/>
      <c r="F889" s="1"/>
      <c r="G889" s="1"/>
      <c r="H889" s="1"/>
      <c r="I889" s="1"/>
      <c r="J889" s="1"/>
      <c r="K889" s="1"/>
      <c r="L889" s="1"/>
      <c r="M889" s="1"/>
      <c r="N889" s="1"/>
      <c r="O889" s="1"/>
      <c r="P889" s="1"/>
    </row>
    <row r="890" spans="3:16" x14ac:dyDescent="0.2">
      <c r="C890" s="1"/>
      <c r="D890" s="1"/>
      <c r="E890" s="1"/>
      <c r="F890" s="1"/>
      <c r="G890" s="1"/>
      <c r="H890" s="1"/>
      <c r="I890" s="1"/>
      <c r="J890" s="1"/>
      <c r="K890" s="1"/>
      <c r="L890" s="1"/>
      <c r="M890" s="1"/>
      <c r="N890" s="1"/>
      <c r="O890" s="1"/>
      <c r="P890" s="1"/>
    </row>
    <row r="891" spans="3:16" x14ac:dyDescent="0.2">
      <c r="C891" s="1"/>
      <c r="D891" s="1"/>
      <c r="E891" s="1"/>
      <c r="F891" s="1"/>
      <c r="G891" s="1"/>
      <c r="H891" s="1"/>
      <c r="I891" s="1"/>
      <c r="J891" s="1"/>
      <c r="K891" s="1"/>
      <c r="L891" s="1"/>
      <c r="M891" s="1"/>
      <c r="N891" s="1"/>
      <c r="O891" s="1"/>
      <c r="P891" s="1"/>
    </row>
    <row r="892" spans="3:16" x14ac:dyDescent="0.2">
      <c r="C892" s="1"/>
      <c r="D892" s="1"/>
      <c r="E892" s="1"/>
      <c r="F892" s="1"/>
      <c r="G892" s="1"/>
      <c r="H892" s="1"/>
      <c r="I892" s="1"/>
      <c r="J892" s="1"/>
      <c r="K892" s="1"/>
      <c r="L892" s="1"/>
      <c r="M892" s="1"/>
      <c r="N892" s="1"/>
      <c r="O892" s="1"/>
      <c r="P892" s="1"/>
    </row>
    <row r="893" spans="3:16" x14ac:dyDescent="0.2">
      <c r="C893" s="1"/>
      <c r="D893" s="1"/>
      <c r="E893" s="1"/>
      <c r="F893" s="1"/>
      <c r="G893" s="1"/>
      <c r="H893" s="1"/>
      <c r="I893" s="1"/>
      <c r="J893" s="1"/>
      <c r="K893" s="1"/>
      <c r="L893" s="1"/>
      <c r="M893" s="1"/>
      <c r="N893" s="1"/>
      <c r="O893" s="1"/>
      <c r="P893" s="1"/>
    </row>
    <row r="894" spans="3:16" x14ac:dyDescent="0.2">
      <c r="C894" s="1"/>
      <c r="D894" s="1"/>
      <c r="E894" s="1"/>
      <c r="F894" s="1"/>
      <c r="G894" s="1"/>
      <c r="H894" s="1"/>
      <c r="I894" s="1"/>
      <c r="J894" s="1"/>
      <c r="K894" s="1"/>
      <c r="L894" s="1"/>
      <c r="M894" s="1"/>
      <c r="N894" s="1"/>
      <c r="O894" s="1"/>
      <c r="P894" s="1"/>
    </row>
    <row r="895" spans="3:16" x14ac:dyDescent="0.2">
      <c r="C895" s="1"/>
      <c r="D895" s="1"/>
      <c r="E895" s="1"/>
      <c r="F895" s="1"/>
      <c r="G895" s="1"/>
      <c r="H895" s="1"/>
      <c r="I895" s="1"/>
      <c r="J895" s="1"/>
      <c r="K895" s="1"/>
      <c r="L895" s="1"/>
      <c r="M895" s="1"/>
      <c r="N895" s="1"/>
      <c r="O895" s="1"/>
      <c r="P895" s="1"/>
    </row>
    <row r="896" spans="3:16" x14ac:dyDescent="0.2">
      <c r="C896" s="1"/>
      <c r="D896" s="1"/>
      <c r="E896" s="1"/>
      <c r="F896" s="1"/>
      <c r="G896" s="1"/>
      <c r="H896" s="1"/>
      <c r="I896" s="1"/>
      <c r="J896" s="1"/>
      <c r="K896" s="1"/>
      <c r="L896" s="1"/>
      <c r="M896" s="1"/>
      <c r="N896" s="1"/>
      <c r="O896" s="1"/>
      <c r="P896" s="1"/>
    </row>
    <row r="897" spans="3:16" x14ac:dyDescent="0.2">
      <c r="C897" s="1"/>
      <c r="D897" s="1"/>
      <c r="E897" s="1"/>
      <c r="F897" s="1"/>
      <c r="G897" s="1"/>
      <c r="H897" s="1"/>
      <c r="I897" s="1"/>
      <c r="J897" s="1"/>
      <c r="K897" s="1"/>
      <c r="L897" s="1"/>
      <c r="M897" s="1"/>
      <c r="N897" s="1"/>
      <c r="O897" s="1"/>
      <c r="P897" s="1"/>
    </row>
    <row r="898" spans="3:16" x14ac:dyDescent="0.2">
      <c r="C898" s="1"/>
      <c r="D898" s="1"/>
      <c r="E898" s="1"/>
      <c r="F898" s="1"/>
      <c r="G898" s="1"/>
      <c r="H898" s="1"/>
      <c r="I898" s="1"/>
      <c r="J898" s="1"/>
      <c r="K898" s="1"/>
      <c r="L898" s="1"/>
      <c r="M898" s="1"/>
      <c r="N898" s="1"/>
      <c r="O898" s="1"/>
      <c r="P898" s="1"/>
    </row>
    <row r="899" spans="3:16" x14ac:dyDescent="0.2">
      <c r="C899" s="1"/>
      <c r="D899" s="1"/>
      <c r="E899" s="1"/>
      <c r="F899" s="1"/>
      <c r="G899" s="1"/>
      <c r="H899" s="1"/>
      <c r="I899" s="1"/>
      <c r="J899" s="1"/>
      <c r="K899" s="1"/>
      <c r="L899" s="1"/>
      <c r="M899" s="1"/>
      <c r="N899" s="1"/>
      <c r="O899" s="1"/>
      <c r="P899" s="1"/>
    </row>
    <row r="900" spans="3:16" x14ac:dyDescent="0.2">
      <c r="C900" s="1"/>
      <c r="D900" s="1"/>
      <c r="E900" s="1"/>
      <c r="F900" s="1"/>
      <c r="G900" s="1"/>
      <c r="H900" s="1"/>
      <c r="I900" s="1"/>
      <c r="J900" s="1"/>
      <c r="K900" s="1"/>
      <c r="L900" s="1"/>
      <c r="M900" s="1"/>
      <c r="N900" s="1"/>
      <c r="O900" s="1"/>
      <c r="P900" s="1"/>
    </row>
    <row r="901" spans="3:16" x14ac:dyDescent="0.2">
      <c r="C901" s="1"/>
      <c r="D901" s="1"/>
      <c r="E901" s="1"/>
      <c r="F901" s="1"/>
      <c r="G901" s="1"/>
      <c r="H901" s="1"/>
      <c r="I901" s="1"/>
      <c r="J901" s="1"/>
      <c r="K901" s="1"/>
      <c r="L901" s="1"/>
      <c r="M901" s="1"/>
      <c r="N901" s="1"/>
      <c r="O901" s="1"/>
      <c r="P901" s="1"/>
    </row>
    <row r="902" spans="3:16" x14ac:dyDescent="0.2">
      <c r="C902" s="1"/>
      <c r="D902" s="1"/>
      <c r="E902" s="1"/>
      <c r="F902" s="1"/>
      <c r="G902" s="1"/>
      <c r="H902" s="1"/>
      <c r="I902" s="1"/>
      <c r="J902" s="1"/>
      <c r="K902" s="1"/>
      <c r="L902" s="1"/>
      <c r="M902" s="1"/>
      <c r="N902" s="1"/>
      <c r="O902" s="1"/>
      <c r="P902" s="1"/>
    </row>
    <row r="903" spans="3:16" x14ac:dyDescent="0.2">
      <c r="C903" s="1"/>
      <c r="D903" s="1"/>
      <c r="E903" s="1"/>
      <c r="F903" s="1"/>
      <c r="G903" s="1"/>
      <c r="H903" s="1"/>
      <c r="I903" s="1"/>
      <c r="J903" s="1"/>
      <c r="K903" s="1"/>
      <c r="L903" s="1"/>
      <c r="M903" s="1"/>
      <c r="N903" s="1"/>
      <c r="O903" s="1"/>
      <c r="P903" s="1"/>
    </row>
    <row r="904" spans="3:16" x14ac:dyDescent="0.2">
      <c r="C904" s="1"/>
      <c r="D904" s="1"/>
      <c r="E904" s="1"/>
      <c r="F904" s="1"/>
      <c r="G904" s="1"/>
      <c r="H904" s="1"/>
      <c r="I904" s="1"/>
      <c r="J904" s="1"/>
      <c r="K904" s="1"/>
      <c r="L904" s="1"/>
      <c r="M904" s="1"/>
      <c r="N904" s="1"/>
      <c r="O904" s="1"/>
      <c r="P904" s="1"/>
    </row>
    <row r="905" spans="3:16" x14ac:dyDescent="0.2">
      <c r="C905" s="1"/>
      <c r="D905" s="1"/>
      <c r="E905" s="1"/>
      <c r="F905" s="1"/>
      <c r="G905" s="1"/>
      <c r="H905" s="1"/>
      <c r="I905" s="1"/>
      <c r="J905" s="1"/>
      <c r="K905" s="1"/>
      <c r="L905" s="1"/>
      <c r="M905" s="1"/>
      <c r="N905" s="1"/>
      <c r="O905" s="1"/>
      <c r="P905" s="1"/>
    </row>
    <row r="906" spans="3:16" x14ac:dyDescent="0.2">
      <c r="C906" s="1"/>
      <c r="D906" s="1"/>
      <c r="E906" s="1"/>
      <c r="F906" s="1"/>
      <c r="G906" s="1"/>
      <c r="H906" s="1"/>
      <c r="I906" s="1"/>
      <c r="J906" s="1"/>
      <c r="K906" s="1"/>
      <c r="L906" s="1"/>
      <c r="M906" s="1"/>
      <c r="N906" s="1"/>
      <c r="O906" s="1"/>
      <c r="P906" s="1"/>
    </row>
    <row r="907" spans="3:16" x14ac:dyDescent="0.2">
      <c r="C907" s="1"/>
      <c r="D907" s="1"/>
      <c r="E907" s="1"/>
      <c r="F907" s="1"/>
      <c r="G907" s="1"/>
      <c r="H907" s="1"/>
      <c r="I907" s="1"/>
      <c r="J907" s="1"/>
      <c r="K907" s="1"/>
      <c r="L907" s="1"/>
      <c r="M907" s="1"/>
      <c r="N907" s="1"/>
      <c r="O907" s="1"/>
      <c r="P907" s="1"/>
    </row>
    <row r="908" spans="3:16" x14ac:dyDescent="0.2">
      <c r="C908" s="1"/>
      <c r="D908" s="1"/>
      <c r="E908" s="1"/>
      <c r="F908" s="1"/>
      <c r="G908" s="1"/>
      <c r="H908" s="1"/>
      <c r="I908" s="1"/>
      <c r="J908" s="1"/>
      <c r="K908" s="1"/>
      <c r="L908" s="1"/>
      <c r="M908" s="1"/>
      <c r="N908" s="1"/>
      <c r="O908" s="1"/>
      <c r="P908" s="1"/>
    </row>
    <row r="909" spans="3:16" x14ac:dyDescent="0.2">
      <c r="C909" s="1"/>
      <c r="D909" s="1"/>
      <c r="E909" s="1"/>
      <c r="F909" s="1"/>
      <c r="G909" s="1"/>
      <c r="H909" s="1"/>
      <c r="I909" s="1"/>
      <c r="J909" s="1"/>
      <c r="K909" s="1"/>
      <c r="L909" s="1"/>
      <c r="M909" s="1"/>
      <c r="N909" s="1"/>
      <c r="O909" s="1"/>
      <c r="P909" s="1"/>
    </row>
    <row r="910" spans="3:16" x14ac:dyDescent="0.2">
      <c r="C910" s="1"/>
      <c r="D910" s="1"/>
      <c r="E910" s="1"/>
      <c r="F910" s="1"/>
      <c r="G910" s="1"/>
      <c r="H910" s="1"/>
      <c r="I910" s="1"/>
      <c r="J910" s="1"/>
      <c r="K910" s="1"/>
      <c r="L910" s="1"/>
      <c r="M910" s="1"/>
      <c r="N910" s="1"/>
      <c r="O910" s="1"/>
      <c r="P910" s="1"/>
    </row>
    <row r="911" spans="3:16" x14ac:dyDescent="0.2">
      <c r="C911" s="1"/>
      <c r="D911" s="1"/>
      <c r="E911" s="1"/>
      <c r="F911" s="1"/>
      <c r="G911" s="1"/>
      <c r="H911" s="1"/>
      <c r="I911" s="1"/>
      <c r="J911" s="1"/>
      <c r="K911" s="1"/>
      <c r="L911" s="1"/>
      <c r="M911" s="1"/>
      <c r="N911" s="1"/>
      <c r="O911" s="1"/>
      <c r="P911" s="1"/>
    </row>
    <row r="912" spans="3:16" x14ac:dyDescent="0.2">
      <c r="C912" s="1"/>
      <c r="D912" s="1"/>
      <c r="E912" s="1"/>
      <c r="F912" s="1"/>
      <c r="G912" s="1"/>
      <c r="H912" s="1"/>
      <c r="I912" s="1"/>
      <c r="J912" s="1"/>
      <c r="K912" s="1"/>
      <c r="L912" s="1"/>
      <c r="M912" s="1"/>
      <c r="N912" s="1"/>
      <c r="O912" s="1"/>
      <c r="P912" s="1"/>
    </row>
    <row r="913" spans="3:16" x14ac:dyDescent="0.2">
      <c r="C913" s="1"/>
      <c r="D913" s="1"/>
      <c r="E913" s="1"/>
      <c r="F913" s="1"/>
      <c r="G913" s="1"/>
      <c r="H913" s="1"/>
      <c r="I913" s="1"/>
      <c r="J913" s="1"/>
      <c r="K913" s="1"/>
      <c r="L913" s="1"/>
      <c r="M913" s="1"/>
      <c r="N913" s="1"/>
      <c r="O913" s="1"/>
      <c r="P913" s="1"/>
    </row>
    <row r="914" spans="3:16" x14ac:dyDescent="0.2">
      <c r="C914" s="1"/>
      <c r="D914" s="1"/>
      <c r="E914" s="1"/>
      <c r="F914" s="1"/>
      <c r="G914" s="1"/>
      <c r="H914" s="1"/>
      <c r="I914" s="1"/>
      <c r="J914" s="1"/>
      <c r="K914" s="1"/>
      <c r="L914" s="1"/>
      <c r="M914" s="1"/>
      <c r="N914" s="1"/>
      <c r="O914" s="1"/>
      <c r="P914" s="1"/>
    </row>
    <row r="915" spans="3:16" x14ac:dyDescent="0.2">
      <c r="C915" s="1"/>
      <c r="D915" s="1"/>
      <c r="E915" s="1"/>
      <c r="F915" s="1"/>
      <c r="G915" s="1"/>
      <c r="H915" s="1"/>
      <c r="I915" s="1"/>
      <c r="J915" s="1"/>
      <c r="K915" s="1"/>
      <c r="L915" s="1"/>
      <c r="M915" s="1"/>
      <c r="N915" s="1"/>
      <c r="O915" s="1"/>
      <c r="P915" s="1"/>
    </row>
    <row r="916" spans="3:16" x14ac:dyDescent="0.2">
      <c r="C916" s="1"/>
      <c r="D916" s="1"/>
      <c r="E916" s="1"/>
      <c r="F916" s="1"/>
      <c r="G916" s="1"/>
      <c r="H916" s="1"/>
      <c r="I916" s="1"/>
      <c r="J916" s="1"/>
      <c r="K916" s="1"/>
      <c r="L916" s="1"/>
      <c r="M916" s="1"/>
      <c r="N916" s="1"/>
      <c r="O916" s="1"/>
      <c r="P916" s="1"/>
    </row>
    <row r="917" spans="3:16" x14ac:dyDescent="0.2">
      <c r="C917" s="1"/>
      <c r="D917" s="1"/>
      <c r="E917" s="1"/>
      <c r="F917" s="1"/>
      <c r="G917" s="1"/>
      <c r="H917" s="1"/>
      <c r="I917" s="1"/>
      <c r="J917" s="1"/>
      <c r="K917" s="1"/>
      <c r="L917" s="1"/>
      <c r="M917" s="1"/>
      <c r="N917" s="1"/>
      <c r="O917" s="1"/>
      <c r="P917" s="1"/>
    </row>
    <row r="918" spans="3:16" x14ac:dyDescent="0.2">
      <c r="C918" s="1"/>
      <c r="D918" s="1"/>
      <c r="E918" s="1"/>
      <c r="F918" s="1"/>
      <c r="G918" s="1"/>
      <c r="H918" s="1"/>
      <c r="I918" s="1"/>
      <c r="J918" s="1"/>
      <c r="K918" s="1"/>
      <c r="L918" s="1"/>
      <c r="M918" s="1"/>
      <c r="N918" s="1"/>
      <c r="O918" s="1"/>
      <c r="P918" s="1"/>
    </row>
    <row r="919" spans="3:16" x14ac:dyDescent="0.2">
      <c r="C919" s="1"/>
      <c r="D919" s="1"/>
      <c r="E919" s="1"/>
      <c r="F919" s="1"/>
      <c r="G919" s="1"/>
      <c r="H919" s="1"/>
      <c r="I919" s="1"/>
      <c r="J919" s="1"/>
      <c r="K919" s="1"/>
      <c r="L919" s="1"/>
      <c r="M919" s="1"/>
      <c r="N919" s="1"/>
      <c r="O919" s="1"/>
      <c r="P919" s="1"/>
    </row>
    <row r="920" spans="3:16" x14ac:dyDescent="0.2">
      <c r="C920" s="1"/>
      <c r="D920" s="1"/>
      <c r="E920" s="1"/>
      <c r="F920" s="1"/>
      <c r="G920" s="1"/>
      <c r="H920" s="1"/>
      <c r="I920" s="1"/>
      <c r="J920" s="1"/>
      <c r="K920" s="1"/>
      <c r="L920" s="1"/>
      <c r="M920" s="1"/>
      <c r="N920" s="1"/>
      <c r="O920" s="1"/>
      <c r="P920" s="1"/>
    </row>
    <row r="921" spans="3:16" x14ac:dyDescent="0.2">
      <c r="C921" s="1"/>
      <c r="D921" s="1"/>
      <c r="E921" s="1"/>
      <c r="F921" s="1"/>
      <c r="G921" s="1"/>
      <c r="H921" s="1"/>
      <c r="I921" s="1"/>
      <c r="J921" s="1"/>
      <c r="K921" s="1"/>
      <c r="L921" s="1"/>
      <c r="M921" s="1"/>
      <c r="N921" s="1"/>
      <c r="O921" s="1"/>
      <c r="P921" s="1"/>
    </row>
    <row r="922" spans="3:16" x14ac:dyDescent="0.2">
      <c r="C922" s="1"/>
      <c r="D922" s="1"/>
      <c r="E922" s="1"/>
      <c r="F922" s="1"/>
      <c r="G922" s="1"/>
      <c r="H922" s="1"/>
      <c r="I922" s="1"/>
      <c r="J922" s="1"/>
      <c r="K922" s="1"/>
      <c r="L922" s="1"/>
      <c r="M922" s="1"/>
      <c r="N922" s="1"/>
      <c r="O922" s="1"/>
      <c r="P922" s="1"/>
    </row>
    <row r="923" spans="3:16" x14ac:dyDescent="0.2">
      <c r="C923" s="1"/>
      <c r="D923" s="1"/>
      <c r="E923" s="1"/>
      <c r="F923" s="1"/>
      <c r="G923" s="1"/>
      <c r="H923" s="1"/>
      <c r="I923" s="1"/>
      <c r="J923" s="1"/>
      <c r="K923" s="1"/>
      <c r="L923" s="1"/>
      <c r="M923" s="1"/>
      <c r="N923" s="1"/>
      <c r="O923" s="1"/>
      <c r="P923" s="1"/>
    </row>
    <row r="924" spans="3:16" x14ac:dyDescent="0.2">
      <c r="C924" s="1"/>
      <c r="D924" s="1"/>
      <c r="E924" s="1"/>
      <c r="F924" s="1"/>
      <c r="G924" s="1"/>
      <c r="H924" s="1"/>
      <c r="I924" s="1"/>
      <c r="J924" s="1"/>
      <c r="K924" s="1"/>
      <c r="L924" s="1"/>
      <c r="M924" s="1"/>
      <c r="N924" s="1"/>
      <c r="O924" s="1"/>
      <c r="P924" s="1"/>
    </row>
    <row r="925" spans="3:16" x14ac:dyDescent="0.2">
      <c r="C925" s="1"/>
      <c r="D925" s="1"/>
      <c r="E925" s="1"/>
      <c r="F925" s="1"/>
      <c r="G925" s="1"/>
      <c r="H925" s="1"/>
      <c r="I925" s="1"/>
      <c r="J925" s="1"/>
      <c r="K925" s="1"/>
      <c r="L925" s="1"/>
      <c r="M925" s="1"/>
      <c r="N925" s="1"/>
      <c r="O925" s="1"/>
      <c r="P925" s="1"/>
    </row>
    <row r="926" spans="3:16" x14ac:dyDescent="0.2">
      <c r="C926" s="1"/>
      <c r="D926" s="1"/>
      <c r="E926" s="1"/>
      <c r="F926" s="1"/>
      <c r="G926" s="1"/>
      <c r="H926" s="1"/>
      <c r="I926" s="1"/>
      <c r="J926" s="1"/>
      <c r="K926" s="1"/>
      <c r="L926" s="1"/>
      <c r="M926" s="1"/>
      <c r="N926" s="1"/>
      <c r="O926" s="1"/>
      <c r="P926" s="1"/>
    </row>
    <row r="927" spans="3:16" x14ac:dyDescent="0.2">
      <c r="C927" s="1"/>
      <c r="D927" s="1"/>
      <c r="E927" s="1"/>
      <c r="F927" s="1"/>
      <c r="G927" s="1"/>
      <c r="H927" s="1"/>
      <c r="I927" s="1"/>
      <c r="J927" s="1"/>
      <c r="K927" s="1"/>
      <c r="L927" s="1"/>
      <c r="M927" s="1"/>
      <c r="N927" s="1"/>
      <c r="O927" s="1"/>
      <c r="P927" s="1"/>
    </row>
    <row r="928" spans="3:16" x14ac:dyDescent="0.2">
      <c r="C928" s="1"/>
      <c r="D928" s="1"/>
      <c r="E928" s="1"/>
      <c r="F928" s="1"/>
      <c r="G928" s="1"/>
      <c r="H928" s="1"/>
      <c r="I928" s="1"/>
      <c r="J928" s="1"/>
      <c r="K928" s="1"/>
      <c r="L928" s="1"/>
      <c r="M928" s="1"/>
      <c r="N928" s="1"/>
      <c r="O928" s="1"/>
      <c r="P928" s="1"/>
    </row>
    <row r="929" spans="3:16" x14ac:dyDescent="0.2">
      <c r="C929" s="1"/>
      <c r="D929" s="1"/>
      <c r="E929" s="1"/>
      <c r="F929" s="1"/>
      <c r="G929" s="1"/>
      <c r="H929" s="1"/>
      <c r="I929" s="1"/>
      <c r="J929" s="1"/>
      <c r="K929" s="1"/>
      <c r="L929" s="1"/>
      <c r="M929" s="1"/>
      <c r="N929" s="1"/>
      <c r="O929" s="1"/>
      <c r="P929" s="1"/>
    </row>
    <row r="930" spans="3:16" x14ac:dyDescent="0.2">
      <c r="C930" s="1"/>
      <c r="D930" s="1"/>
      <c r="E930" s="1"/>
      <c r="F930" s="1"/>
      <c r="G930" s="1"/>
      <c r="H930" s="1"/>
      <c r="I930" s="1"/>
      <c r="J930" s="1"/>
      <c r="K930" s="1"/>
      <c r="L930" s="1"/>
      <c r="M930" s="1"/>
      <c r="N930" s="1"/>
      <c r="O930" s="1"/>
      <c r="P930" s="1"/>
    </row>
    <row r="931" spans="3:16" x14ac:dyDescent="0.2">
      <c r="C931" s="1"/>
      <c r="D931" s="1"/>
      <c r="E931" s="1"/>
      <c r="F931" s="1"/>
      <c r="G931" s="1"/>
      <c r="H931" s="1"/>
      <c r="I931" s="1"/>
      <c r="J931" s="1"/>
      <c r="K931" s="1"/>
      <c r="L931" s="1"/>
      <c r="M931" s="1"/>
      <c r="N931" s="1"/>
      <c r="O931" s="1"/>
      <c r="P931" s="1"/>
    </row>
    <row r="932" spans="3:16" x14ac:dyDescent="0.2">
      <c r="C932" s="1"/>
      <c r="D932" s="1"/>
      <c r="E932" s="1"/>
      <c r="F932" s="1"/>
      <c r="G932" s="1"/>
      <c r="H932" s="1"/>
      <c r="I932" s="1"/>
      <c r="J932" s="1"/>
      <c r="K932" s="1"/>
      <c r="L932" s="1"/>
      <c r="M932" s="1"/>
      <c r="N932" s="1"/>
      <c r="O932" s="1"/>
      <c r="P932" s="1"/>
    </row>
    <row r="933" spans="3:16" x14ac:dyDescent="0.2">
      <c r="C933" s="1"/>
      <c r="D933" s="1"/>
      <c r="E933" s="1"/>
      <c r="F933" s="1"/>
      <c r="G933" s="1"/>
      <c r="H933" s="1"/>
      <c r="I933" s="1"/>
      <c r="J933" s="1"/>
      <c r="K933" s="1"/>
      <c r="L933" s="1"/>
      <c r="M933" s="1"/>
      <c r="N933" s="1"/>
      <c r="O933" s="1"/>
      <c r="P933" s="1"/>
    </row>
    <row r="934" spans="3:16" x14ac:dyDescent="0.2">
      <c r="C934" s="1"/>
      <c r="D934" s="1"/>
      <c r="E934" s="1"/>
      <c r="F934" s="1"/>
      <c r="G934" s="1"/>
      <c r="H934" s="1"/>
      <c r="I934" s="1"/>
      <c r="J934" s="1"/>
      <c r="K934" s="1"/>
      <c r="L934" s="1"/>
      <c r="M934" s="1"/>
      <c r="N934" s="1"/>
      <c r="O934" s="1"/>
      <c r="P934" s="1"/>
    </row>
    <row r="935" spans="3:16" x14ac:dyDescent="0.2">
      <c r="C935" s="1"/>
      <c r="D935" s="1"/>
      <c r="E935" s="1"/>
      <c r="F935" s="1"/>
      <c r="G935" s="1"/>
      <c r="H935" s="1"/>
      <c r="I935" s="1"/>
      <c r="J935" s="1"/>
      <c r="K935" s="1"/>
      <c r="L935" s="1"/>
      <c r="M935" s="1"/>
      <c r="N935" s="1"/>
      <c r="O935" s="1"/>
      <c r="P935" s="1"/>
    </row>
    <row r="936" spans="3:16" x14ac:dyDescent="0.2">
      <c r="C936" s="1"/>
      <c r="D936" s="1"/>
      <c r="E936" s="1"/>
      <c r="F936" s="1"/>
      <c r="G936" s="1"/>
      <c r="H936" s="1"/>
      <c r="I936" s="1"/>
      <c r="J936" s="1"/>
      <c r="K936" s="1"/>
      <c r="L936" s="1"/>
      <c r="M936" s="1"/>
      <c r="N936" s="1"/>
      <c r="O936" s="1"/>
      <c r="P936" s="1"/>
    </row>
    <row r="937" spans="3:16" x14ac:dyDescent="0.2">
      <c r="C937" s="1"/>
      <c r="D937" s="1"/>
      <c r="E937" s="1"/>
      <c r="F937" s="1"/>
      <c r="G937" s="1"/>
      <c r="H937" s="1"/>
      <c r="I937" s="1"/>
      <c r="J937" s="1"/>
      <c r="K937" s="1"/>
      <c r="L937" s="1"/>
      <c r="M937" s="1"/>
      <c r="N937" s="1"/>
      <c r="O937" s="1"/>
      <c r="P937" s="1"/>
    </row>
    <row r="938" spans="3:16" x14ac:dyDescent="0.2">
      <c r="C938" s="1"/>
      <c r="D938" s="1"/>
      <c r="E938" s="1"/>
      <c r="F938" s="1"/>
      <c r="G938" s="1"/>
      <c r="H938" s="1"/>
      <c r="I938" s="1"/>
      <c r="J938" s="1"/>
      <c r="K938" s="1"/>
      <c r="L938" s="1"/>
      <c r="M938" s="1"/>
      <c r="N938" s="1"/>
      <c r="O938" s="1"/>
      <c r="P938" s="1"/>
    </row>
    <row r="939" spans="3:16" x14ac:dyDescent="0.2">
      <c r="C939" s="1"/>
      <c r="D939" s="1"/>
      <c r="E939" s="1"/>
      <c r="F939" s="1"/>
      <c r="G939" s="1"/>
      <c r="H939" s="1"/>
      <c r="I939" s="1"/>
      <c r="J939" s="1"/>
      <c r="K939" s="1"/>
      <c r="L939" s="1"/>
      <c r="M939" s="1"/>
      <c r="N939" s="1"/>
      <c r="O939" s="1"/>
      <c r="P939" s="1"/>
    </row>
    <row r="940" spans="3:16" x14ac:dyDescent="0.2">
      <c r="C940" s="1"/>
      <c r="D940" s="1"/>
      <c r="E940" s="1"/>
      <c r="F940" s="1"/>
      <c r="G940" s="1"/>
      <c r="H940" s="1"/>
      <c r="I940" s="1"/>
      <c r="J940" s="1"/>
      <c r="K940" s="1"/>
      <c r="L940" s="1"/>
      <c r="M940" s="1"/>
      <c r="N940" s="1"/>
      <c r="O940" s="1"/>
      <c r="P940" s="1"/>
    </row>
    <row r="941" spans="3:16" x14ac:dyDescent="0.2">
      <c r="C941" s="1"/>
      <c r="D941" s="1"/>
      <c r="E941" s="1"/>
      <c r="F941" s="1"/>
      <c r="G941" s="1"/>
      <c r="H941" s="1"/>
      <c r="I941" s="1"/>
      <c r="J941" s="1"/>
      <c r="K941" s="1"/>
      <c r="L941" s="1"/>
      <c r="M941" s="1"/>
      <c r="N941" s="1"/>
      <c r="O941" s="1"/>
      <c r="P941" s="1"/>
    </row>
    <row r="942" spans="3:16" x14ac:dyDescent="0.2">
      <c r="C942" s="1"/>
      <c r="D942" s="1"/>
      <c r="E942" s="1"/>
      <c r="F942" s="1"/>
      <c r="G942" s="1"/>
      <c r="H942" s="1"/>
      <c r="I942" s="1"/>
      <c r="J942" s="1"/>
      <c r="K942" s="1"/>
      <c r="L942" s="1"/>
      <c r="M942" s="1"/>
      <c r="N942" s="1"/>
      <c r="O942" s="1"/>
      <c r="P942" s="1"/>
    </row>
    <row r="943" spans="3:16" x14ac:dyDescent="0.2">
      <c r="C943" s="1"/>
      <c r="D943" s="1"/>
      <c r="E943" s="1"/>
      <c r="F943" s="1"/>
      <c r="G943" s="1"/>
      <c r="H943" s="1"/>
      <c r="I943" s="1"/>
      <c r="J943" s="1"/>
      <c r="K943" s="1"/>
      <c r="L943" s="1"/>
      <c r="M943" s="1"/>
      <c r="N943" s="1"/>
      <c r="O943" s="1"/>
      <c r="P943" s="1"/>
    </row>
    <row r="944" spans="3:16" x14ac:dyDescent="0.2">
      <c r="C944" s="1"/>
      <c r="D944" s="1"/>
      <c r="E944" s="1"/>
      <c r="F944" s="1"/>
      <c r="G944" s="1"/>
      <c r="H944" s="1"/>
      <c r="I944" s="1"/>
      <c r="J944" s="1"/>
      <c r="K944" s="1"/>
      <c r="L944" s="1"/>
      <c r="M944" s="1"/>
      <c r="N944" s="1"/>
      <c r="O944" s="1"/>
      <c r="P944" s="1"/>
    </row>
    <row r="945" spans="3:16" x14ac:dyDescent="0.2">
      <c r="C945" s="1"/>
      <c r="D945" s="1"/>
      <c r="E945" s="1"/>
      <c r="F945" s="1"/>
      <c r="G945" s="1"/>
      <c r="H945" s="1"/>
      <c r="I945" s="1"/>
      <c r="J945" s="1"/>
      <c r="K945" s="1"/>
      <c r="L945" s="1"/>
      <c r="M945" s="1"/>
      <c r="N945" s="1"/>
      <c r="O945" s="1"/>
      <c r="P945" s="1"/>
    </row>
    <row r="946" spans="3:16" x14ac:dyDescent="0.2">
      <c r="C946" s="1"/>
      <c r="D946" s="1"/>
      <c r="E946" s="1"/>
      <c r="F946" s="1"/>
      <c r="G946" s="1"/>
      <c r="H946" s="1"/>
      <c r="I946" s="1"/>
      <c r="J946" s="1"/>
      <c r="K946" s="1"/>
      <c r="L946" s="1"/>
      <c r="M946" s="1"/>
      <c r="N946" s="1"/>
      <c r="O946" s="1"/>
      <c r="P946" s="1"/>
    </row>
    <row r="947" spans="3:16" x14ac:dyDescent="0.2">
      <c r="C947" s="1"/>
      <c r="D947" s="1"/>
      <c r="E947" s="1"/>
      <c r="F947" s="1"/>
      <c r="G947" s="1"/>
      <c r="H947" s="1"/>
      <c r="I947" s="1"/>
      <c r="J947" s="1"/>
      <c r="K947" s="1"/>
      <c r="L947" s="1"/>
      <c r="M947" s="1"/>
      <c r="N947" s="1"/>
      <c r="O947" s="1"/>
      <c r="P947" s="1"/>
    </row>
    <row r="948" spans="3:16" x14ac:dyDescent="0.2">
      <c r="C948" s="1"/>
      <c r="D948" s="1"/>
      <c r="E948" s="1"/>
      <c r="F948" s="1"/>
      <c r="G948" s="1"/>
      <c r="H948" s="1"/>
      <c r="I948" s="1"/>
      <c r="J948" s="1"/>
      <c r="K948" s="1"/>
      <c r="L948" s="1"/>
      <c r="M948" s="1"/>
      <c r="N948" s="1"/>
      <c r="O948" s="1"/>
      <c r="P948" s="1"/>
    </row>
    <row r="949" spans="3:16" x14ac:dyDescent="0.2">
      <c r="C949" s="1"/>
      <c r="D949" s="1"/>
      <c r="E949" s="1"/>
      <c r="F949" s="1"/>
      <c r="G949" s="1"/>
      <c r="H949" s="1"/>
      <c r="I949" s="1"/>
      <c r="J949" s="1"/>
      <c r="K949" s="1"/>
      <c r="L949" s="1"/>
      <c r="M949" s="1"/>
      <c r="N949" s="1"/>
      <c r="O949" s="1"/>
      <c r="P949" s="1"/>
    </row>
    <row r="950" spans="3:16" x14ac:dyDescent="0.2">
      <c r="C950" s="1"/>
      <c r="D950" s="1"/>
      <c r="E950" s="1"/>
      <c r="F950" s="1"/>
      <c r="G950" s="1"/>
      <c r="H950" s="1"/>
      <c r="I950" s="1"/>
      <c r="J950" s="1"/>
      <c r="K950" s="1"/>
      <c r="L950" s="1"/>
      <c r="M950" s="1"/>
      <c r="N950" s="1"/>
      <c r="O950" s="1"/>
      <c r="P950" s="1"/>
    </row>
    <row r="951" spans="3:16" x14ac:dyDescent="0.2">
      <c r="C951" s="1"/>
      <c r="D951" s="1"/>
      <c r="E951" s="1"/>
      <c r="F951" s="1"/>
      <c r="G951" s="1"/>
      <c r="H951" s="1"/>
      <c r="I951" s="1"/>
      <c r="J951" s="1"/>
      <c r="K951" s="1"/>
      <c r="L951" s="1"/>
      <c r="M951" s="1"/>
      <c r="N951" s="1"/>
      <c r="O951" s="1"/>
      <c r="P951" s="1"/>
    </row>
    <row r="952" spans="3:16" x14ac:dyDescent="0.2">
      <c r="C952" s="1"/>
      <c r="D952" s="1"/>
      <c r="E952" s="1"/>
      <c r="F952" s="1"/>
      <c r="G952" s="1"/>
      <c r="H952" s="1"/>
      <c r="I952" s="1"/>
      <c r="J952" s="1"/>
      <c r="K952" s="1"/>
      <c r="L952" s="1"/>
      <c r="M952" s="1"/>
      <c r="N952" s="1"/>
      <c r="O952" s="1"/>
      <c r="P952" s="1"/>
    </row>
    <row r="953" spans="3:16" x14ac:dyDescent="0.2">
      <c r="C953" s="1"/>
      <c r="D953" s="1"/>
      <c r="E953" s="1"/>
      <c r="F953" s="1"/>
      <c r="G953" s="1"/>
      <c r="H953" s="1"/>
      <c r="I953" s="1"/>
      <c r="J953" s="1"/>
      <c r="K953" s="1"/>
      <c r="L953" s="1"/>
      <c r="M953" s="1"/>
      <c r="N953" s="1"/>
      <c r="O953" s="1"/>
      <c r="P953" s="1"/>
    </row>
    <row r="954" spans="3:16" x14ac:dyDescent="0.2">
      <c r="C954" s="1"/>
      <c r="D954" s="1"/>
      <c r="E954" s="1"/>
      <c r="F954" s="1"/>
      <c r="G954" s="1"/>
      <c r="H954" s="1"/>
      <c r="I954" s="1"/>
      <c r="J954" s="1"/>
      <c r="K954" s="1"/>
      <c r="L954" s="1"/>
      <c r="M954" s="1"/>
      <c r="N954" s="1"/>
      <c r="O954" s="1"/>
      <c r="P954" s="1"/>
    </row>
    <row r="955" spans="3:16" x14ac:dyDescent="0.2">
      <c r="C955" s="1"/>
      <c r="D955" s="1"/>
      <c r="E955" s="1"/>
      <c r="F955" s="1"/>
      <c r="G955" s="1"/>
      <c r="H955" s="1"/>
      <c r="I955" s="1"/>
      <c r="J955" s="1"/>
      <c r="K955" s="1"/>
      <c r="L955" s="1"/>
      <c r="M955" s="1"/>
      <c r="N955" s="1"/>
      <c r="O955" s="1"/>
      <c r="P955" s="1"/>
    </row>
    <row r="956" spans="3:16" x14ac:dyDescent="0.2">
      <c r="C956" s="1"/>
      <c r="D956" s="1"/>
      <c r="E956" s="1"/>
      <c r="F956" s="1"/>
      <c r="G956" s="1"/>
      <c r="H956" s="1"/>
      <c r="I956" s="1"/>
      <c r="J956" s="1"/>
      <c r="K956" s="1"/>
      <c r="L956" s="1"/>
      <c r="M956" s="1"/>
      <c r="N956" s="1"/>
      <c r="O956" s="1"/>
      <c r="P956" s="1"/>
    </row>
    <row r="957" spans="3:16" x14ac:dyDescent="0.2">
      <c r="C957" s="1"/>
      <c r="D957" s="1"/>
      <c r="E957" s="1"/>
      <c r="F957" s="1"/>
      <c r="G957" s="1"/>
      <c r="H957" s="1"/>
      <c r="I957" s="1"/>
      <c r="J957" s="1"/>
      <c r="K957" s="1"/>
      <c r="L957" s="1"/>
      <c r="M957" s="1"/>
      <c r="N957" s="1"/>
      <c r="O957" s="1"/>
      <c r="P957" s="1"/>
    </row>
    <row r="958" spans="3:16" x14ac:dyDescent="0.2">
      <c r="C958" s="1"/>
      <c r="D958" s="1"/>
      <c r="E958" s="1"/>
      <c r="F958" s="1"/>
      <c r="G958" s="1"/>
      <c r="H958" s="1"/>
      <c r="I958" s="1"/>
      <c r="J958" s="1"/>
      <c r="K958" s="1"/>
      <c r="L958" s="1"/>
      <c r="M958" s="1"/>
      <c r="N958" s="1"/>
      <c r="O958" s="1"/>
      <c r="P958" s="1"/>
    </row>
    <row r="959" spans="3:16" x14ac:dyDescent="0.2">
      <c r="C959" s="1"/>
      <c r="D959" s="1"/>
      <c r="E959" s="1"/>
      <c r="F959" s="1"/>
      <c r="G959" s="1"/>
      <c r="H959" s="1"/>
      <c r="I959" s="1"/>
      <c r="J959" s="1"/>
      <c r="K959" s="1"/>
      <c r="L959" s="1"/>
      <c r="M959" s="1"/>
      <c r="N959" s="1"/>
      <c r="O959" s="1"/>
      <c r="P959" s="1"/>
    </row>
    <row r="960" spans="3:16" x14ac:dyDescent="0.2">
      <c r="C960" s="1"/>
      <c r="D960" s="1"/>
      <c r="E960" s="1"/>
      <c r="F960" s="1"/>
      <c r="G960" s="1"/>
      <c r="H960" s="1"/>
      <c r="I960" s="1"/>
      <c r="J960" s="1"/>
      <c r="K960" s="1"/>
      <c r="L960" s="1"/>
      <c r="M960" s="1"/>
      <c r="N960" s="1"/>
      <c r="O960" s="1"/>
      <c r="P960" s="1"/>
    </row>
    <row r="961" spans="3:16" x14ac:dyDescent="0.2">
      <c r="C961" s="1"/>
      <c r="D961" s="1"/>
      <c r="E961" s="1"/>
      <c r="F961" s="1"/>
      <c r="G961" s="1"/>
      <c r="H961" s="1"/>
      <c r="I961" s="1"/>
      <c r="J961" s="1"/>
      <c r="K961" s="1"/>
      <c r="L961" s="1"/>
      <c r="M961" s="1"/>
      <c r="N961" s="1"/>
      <c r="O961" s="1"/>
      <c r="P961" s="1"/>
    </row>
    <row r="962" spans="3:16" x14ac:dyDescent="0.2">
      <c r="C962" s="1"/>
      <c r="D962" s="1"/>
      <c r="E962" s="1"/>
      <c r="F962" s="1"/>
      <c r="G962" s="1"/>
      <c r="H962" s="1"/>
      <c r="I962" s="1"/>
      <c r="J962" s="1"/>
      <c r="K962" s="1"/>
      <c r="L962" s="1"/>
      <c r="M962" s="1"/>
      <c r="N962" s="1"/>
      <c r="O962" s="1"/>
      <c r="P962" s="1"/>
    </row>
    <row r="963" spans="3:16" x14ac:dyDescent="0.2">
      <c r="C963" s="1"/>
      <c r="D963" s="1"/>
      <c r="E963" s="1"/>
      <c r="F963" s="1"/>
      <c r="G963" s="1"/>
      <c r="H963" s="1"/>
      <c r="I963" s="1"/>
      <c r="J963" s="1"/>
      <c r="K963" s="1"/>
      <c r="L963" s="1"/>
      <c r="M963" s="1"/>
      <c r="N963" s="1"/>
      <c r="O963" s="1"/>
      <c r="P963" s="1"/>
    </row>
    <row r="964" spans="3:16" x14ac:dyDescent="0.2">
      <c r="C964" s="1"/>
      <c r="D964" s="1"/>
      <c r="E964" s="1"/>
      <c r="F964" s="1"/>
      <c r="G964" s="1"/>
      <c r="H964" s="1"/>
      <c r="I964" s="1"/>
      <c r="J964" s="1"/>
      <c r="K964" s="1"/>
      <c r="L964" s="1"/>
      <c r="M964" s="1"/>
      <c r="N964" s="1"/>
      <c r="O964" s="1"/>
      <c r="P964" s="1"/>
    </row>
    <row r="965" spans="3:16" x14ac:dyDescent="0.2">
      <c r="C965" s="1"/>
      <c r="D965" s="1"/>
      <c r="E965" s="1"/>
      <c r="F965" s="1"/>
      <c r="G965" s="1"/>
      <c r="H965" s="1"/>
      <c r="I965" s="1"/>
      <c r="J965" s="1"/>
      <c r="K965" s="1"/>
      <c r="L965" s="1"/>
      <c r="M965" s="1"/>
      <c r="N965" s="1"/>
      <c r="O965" s="1"/>
      <c r="P965" s="1"/>
    </row>
    <row r="966" spans="3:16" x14ac:dyDescent="0.2">
      <c r="C966" s="1"/>
      <c r="D966" s="1"/>
      <c r="E966" s="1"/>
      <c r="F966" s="1"/>
      <c r="G966" s="1"/>
      <c r="H966" s="1"/>
      <c r="I966" s="1"/>
      <c r="J966" s="1"/>
      <c r="K966" s="1"/>
      <c r="L966" s="1"/>
      <c r="M966" s="1"/>
      <c r="N966" s="1"/>
      <c r="O966" s="1"/>
      <c r="P966" s="1"/>
    </row>
    <row r="967" spans="3:16" x14ac:dyDescent="0.2">
      <c r="C967" s="1"/>
      <c r="D967" s="1"/>
      <c r="E967" s="1"/>
      <c r="F967" s="1"/>
      <c r="G967" s="1"/>
      <c r="H967" s="1"/>
      <c r="I967" s="1"/>
      <c r="J967" s="1"/>
      <c r="K967" s="1"/>
      <c r="L967" s="1"/>
      <c r="M967" s="1"/>
      <c r="N967" s="1"/>
      <c r="O967" s="1"/>
      <c r="P967" s="1"/>
    </row>
    <row r="968" spans="3:16" x14ac:dyDescent="0.2">
      <c r="C968" s="1"/>
      <c r="D968" s="1"/>
      <c r="E968" s="1"/>
      <c r="F968" s="1"/>
      <c r="G968" s="1"/>
      <c r="H968" s="1"/>
      <c r="I968" s="1"/>
      <c r="J968" s="1"/>
      <c r="K968" s="1"/>
      <c r="L968" s="1"/>
      <c r="M968" s="1"/>
      <c r="N968" s="1"/>
      <c r="O968" s="1"/>
      <c r="P968" s="1"/>
    </row>
    <row r="969" spans="3:16" x14ac:dyDescent="0.2">
      <c r="C969" s="1"/>
      <c r="D969" s="1"/>
      <c r="E969" s="1"/>
      <c r="F969" s="1"/>
      <c r="G969" s="1"/>
      <c r="H969" s="1"/>
      <c r="I969" s="1"/>
      <c r="J969" s="1"/>
      <c r="K969" s="1"/>
      <c r="L969" s="1"/>
      <c r="M969" s="1"/>
      <c r="N969" s="1"/>
      <c r="O969" s="1"/>
      <c r="P969" s="1"/>
    </row>
    <row r="970" spans="3:16" x14ac:dyDescent="0.2">
      <c r="C970" s="1"/>
      <c r="D970" s="1"/>
      <c r="E970" s="1"/>
      <c r="F970" s="1"/>
      <c r="G970" s="1"/>
      <c r="H970" s="1"/>
      <c r="I970" s="1"/>
      <c r="J970" s="1"/>
      <c r="K970" s="1"/>
      <c r="L970" s="1"/>
      <c r="M970" s="1"/>
      <c r="N970" s="1"/>
      <c r="O970" s="1"/>
      <c r="P970" s="1"/>
    </row>
    <row r="971" spans="3:16" x14ac:dyDescent="0.2">
      <c r="C971" s="1"/>
      <c r="D971" s="1"/>
      <c r="E971" s="1"/>
      <c r="F971" s="1"/>
      <c r="G971" s="1"/>
      <c r="H971" s="1"/>
      <c r="I971" s="1"/>
      <c r="J971" s="1"/>
      <c r="K971" s="1"/>
      <c r="L971" s="1"/>
      <c r="M971" s="1"/>
      <c r="N971" s="1"/>
      <c r="O971" s="1"/>
      <c r="P971" s="1"/>
    </row>
    <row r="972" spans="3:16" x14ac:dyDescent="0.2">
      <c r="C972" s="1"/>
      <c r="D972" s="1"/>
      <c r="E972" s="1"/>
      <c r="F972" s="1"/>
      <c r="G972" s="1"/>
      <c r="H972" s="1"/>
      <c r="I972" s="1"/>
      <c r="J972" s="1"/>
      <c r="K972" s="1"/>
      <c r="L972" s="1"/>
      <c r="M972" s="1"/>
      <c r="N972" s="1"/>
      <c r="O972" s="1"/>
      <c r="P972" s="1"/>
    </row>
    <row r="973" spans="3:16" x14ac:dyDescent="0.2">
      <c r="C973" s="1"/>
      <c r="D973" s="1"/>
      <c r="E973" s="1"/>
      <c r="F973" s="1"/>
      <c r="G973" s="1"/>
      <c r="H973" s="1"/>
      <c r="I973" s="1"/>
      <c r="J973" s="1"/>
      <c r="K973" s="1"/>
      <c r="L973" s="1"/>
      <c r="M973" s="1"/>
      <c r="N973" s="1"/>
      <c r="O973" s="1"/>
      <c r="P973" s="1"/>
    </row>
    <row r="974" spans="3:16" x14ac:dyDescent="0.2">
      <c r="C974" s="1"/>
      <c r="D974" s="1"/>
      <c r="E974" s="1"/>
      <c r="F974" s="1"/>
      <c r="G974" s="1"/>
      <c r="H974" s="1"/>
      <c r="I974" s="1"/>
      <c r="J974" s="1"/>
      <c r="K974" s="1"/>
      <c r="L974" s="1"/>
      <c r="M974" s="1"/>
      <c r="N974" s="1"/>
      <c r="O974" s="1"/>
      <c r="P974" s="1"/>
    </row>
    <row r="975" spans="3:16" x14ac:dyDescent="0.2">
      <c r="C975" s="1"/>
      <c r="D975" s="1"/>
      <c r="E975" s="1"/>
      <c r="F975" s="1"/>
      <c r="G975" s="1"/>
      <c r="H975" s="1"/>
      <c r="I975" s="1"/>
      <c r="J975" s="1"/>
      <c r="K975" s="1"/>
      <c r="L975" s="1"/>
      <c r="M975" s="1"/>
      <c r="N975" s="1"/>
      <c r="O975" s="1"/>
      <c r="P975" s="1"/>
    </row>
    <row r="976" spans="3:16" x14ac:dyDescent="0.2">
      <c r="C976" s="1"/>
      <c r="D976" s="1"/>
      <c r="E976" s="1"/>
      <c r="F976" s="1"/>
      <c r="G976" s="1"/>
      <c r="H976" s="1"/>
      <c r="I976" s="1"/>
      <c r="J976" s="1"/>
      <c r="K976" s="1"/>
      <c r="L976" s="1"/>
      <c r="M976" s="1"/>
      <c r="N976" s="1"/>
      <c r="O976" s="1"/>
      <c r="P976" s="1"/>
    </row>
    <row r="977" spans="3:16" x14ac:dyDescent="0.2">
      <c r="C977" s="1"/>
      <c r="D977" s="1"/>
      <c r="E977" s="1"/>
      <c r="F977" s="1"/>
      <c r="G977" s="1"/>
      <c r="H977" s="1"/>
      <c r="I977" s="1"/>
      <c r="J977" s="1"/>
      <c r="K977" s="1"/>
      <c r="L977" s="1"/>
      <c r="M977" s="1"/>
      <c r="N977" s="1"/>
      <c r="O977" s="1"/>
      <c r="P977" s="1"/>
    </row>
    <row r="978" spans="3:16" x14ac:dyDescent="0.2">
      <c r="C978" s="1"/>
      <c r="D978" s="1"/>
      <c r="E978" s="1"/>
      <c r="F978" s="1"/>
      <c r="G978" s="1"/>
      <c r="H978" s="1"/>
      <c r="I978" s="1"/>
      <c r="J978" s="1"/>
      <c r="K978" s="1"/>
      <c r="L978" s="1"/>
      <c r="M978" s="1"/>
      <c r="N978" s="1"/>
      <c r="O978" s="1"/>
      <c r="P978" s="1"/>
    </row>
    <row r="979" spans="3:16" x14ac:dyDescent="0.2">
      <c r="C979" s="1"/>
      <c r="D979" s="1"/>
      <c r="E979" s="1"/>
      <c r="F979" s="1"/>
      <c r="G979" s="1"/>
      <c r="H979" s="1"/>
      <c r="I979" s="1"/>
      <c r="J979" s="1"/>
      <c r="K979" s="1"/>
      <c r="L979" s="1"/>
      <c r="M979" s="1"/>
      <c r="N979" s="1"/>
      <c r="O979" s="1"/>
      <c r="P979" s="1"/>
    </row>
    <row r="980" spans="3:16" x14ac:dyDescent="0.2">
      <c r="C980" s="1"/>
      <c r="D980" s="1"/>
      <c r="E980" s="1"/>
      <c r="F980" s="1"/>
      <c r="G980" s="1"/>
      <c r="H980" s="1"/>
      <c r="I980" s="1"/>
      <c r="J980" s="1"/>
      <c r="K980" s="1"/>
      <c r="L980" s="1"/>
      <c r="M980" s="1"/>
      <c r="N980" s="1"/>
      <c r="O980" s="1"/>
      <c r="P980" s="1"/>
    </row>
    <row r="981" spans="3:16" x14ac:dyDescent="0.2">
      <c r="C981" s="1"/>
      <c r="D981" s="1"/>
      <c r="E981" s="1"/>
      <c r="F981" s="1"/>
      <c r="G981" s="1"/>
      <c r="H981" s="1"/>
      <c r="I981" s="1"/>
      <c r="J981" s="1"/>
      <c r="K981" s="1"/>
      <c r="L981" s="1"/>
      <c r="M981" s="1"/>
      <c r="N981" s="1"/>
      <c r="O981" s="1"/>
      <c r="P981" s="1"/>
    </row>
    <row r="982" spans="3:16" x14ac:dyDescent="0.2">
      <c r="C982" s="1"/>
      <c r="D982" s="1"/>
      <c r="E982" s="1"/>
      <c r="F982" s="1"/>
      <c r="G982" s="1"/>
      <c r="H982" s="1"/>
      <c r="I982" s="1"/>
      <c r="J982" s="1"/>
      <c r="K982" s="1"/>
      <c r="L982" s="1"/>
      <c r="M982" s="1"/>
      <c r="N982" s="1"/>
      <c r="O982" s="1"/>
      <c r="P982" s="1"/>
    </row>
    <row r="983" spans="3:16" x14ac:dyDescent="0.2">
      <c r="C983" s="1"/>
      <c r="D983" s="1"/>
      <c r="E983" s="1"/>
      <c r="F983" s="1"/>
      <c r="G983" s="1"/>
      <c r="H983" s="1"/>
      <c r="I983" s="1"/>
      <c r="J983" s="1"/>
      <c r="K983" s="1"/>
      <c r="L983" s="1"/>
      <c r="M983" s="1"/>
      <c r="N983" s="1"/>
      <c r="O983" s="1"/>
      <c r="P983" s="1"/>
    </row>
    <row r="984" spans="3:16" x14ac:dyDescent="0.2">
      <c r="C984" s="1"/>
      <c r="D984" s="1"/>
      <c r="E984" s="1"/>
      <c r="F984" s="1"/>
      <c r="G984" s="1"/>
      <c r="H984" s="1"/>
      <c r="I984" s="1"/>
      <c r="J984" s="1"/>
      <c r="K984" s="1"/>
      <c r="L984" s="1"/>
      <c r="M984" s="1"/>
      <c r="N984" s="1"/>
      <c r="O984" s="1"/>
      <c r="P984" s="1"/>
    </row>
    <row r="985" spans="3:16" x14ac:dyDescent="0.2">
      <c r="C985" s="1"/>
      <c r="D985" s="1"/>
      <c r="E985" s="1"/>
      <c r="F985" s="1"/>
      <c r="G985" s="1"/>
      <c r="H985" s="1"/>
      <c r="I985" s="1"/>
      <c r="J985" s="1"/>
      <c r="K985" s="1"/>
      <c r="L985" s="1"/>
      <c r="M985" s="1"/>
      <c r="N985" s="1"/>
      <c r="O985" s="1"/>
      <c r="P985" s="1"/>
    </row>
    <row r="986" spans="3:16" x14ac:dyDescent="0.2">
      <c r="C986" s="1"/>
      <c r="D986" s="1"/>
      <c r="E986" s="1"/>
      <c r="F986" s="1"/>
      <c r="G986" s="1"/>
      <c r="H986" s="1"/>
      <c r="I986" s="1"/>
      <c r="J986" s="1"/>
      <c r="K986" s="1"/>
      <c r="L986" s="1"/>
      <c r="M986" s="1"/>
      <c r="N986" s="1"/>
      <c r="O986" s="1"/>
      <c r="P986" s="1"/>
    </row>
    <row r="987" spans="3:16" x14ac:dyDescent="0.2">
      <c r="C987" s="1"/>
      <c r="D987" s="1"/>
      <c r="E987" s="1"/>
      <c r="F987" s="1"/>
      <c r="G987" s="1"/>
      <c r="H987" s="1"/>
      <c r="I987" s="1"/>
      <c r="J987" s="1"/>
      <c r="K987" s="1"/>
      <c r="L987" s="1"/>
      <c r="M987" s="1"/>
      <c r="N987" s="1"/>
      <c r="O987" s="1"/>
      <c r="P987" s="1"/>
    </row>
    <row r="988" spans="3:16" x14ac:dyDescent="0.2">
      <c r="C988" s="1"/>
      <c r="D988" s="1"/>
      <c r="E988" s="1"/>
      <c r="F988" s="1"/>
      <c r="G988" s="1"/>
      <c r="H988" s="1"/>
      <c r="I988" s="1"/>
      <c r="J988" s="1"/>
      <c r="K988" s="1"/>
      <c r="L988" s="1"/>
      <c r="M988" s="1"/>
      <c r="N988" s="1"/>
      <c r="O988" s="1"/>
      <c r="P988" s="1"/>
    </row>
    <row r="989" spans="3:16" x14ac:dyDescent="0.2">
      <c r="C989" s="1"/>
      <c r="D989" s="1"/>
      <c r="E989" s="1"/>
      <c r="F989" s="1"/>
      <c r="G989" s="1"/>
      <c r="H989" s="1"/>
      <c r="I989" s="1"/>
      <c r="J989" s="1"/>
      <c r="K989" s="1"/>
      <c r="L989" s="1"/>
      <c r="M989" s="1"/>
      <c r="N989" s="1"/>
      <c r="O989" s="1"/>
      <c r="P989" s="1"/>
    </row>
    <row r="990" spans="3:16" x14ac:dyDescent="0.2">
      <c r="C990" s="1"/>
      <c r="D990" s="1"/>
      <c r="E990" s="1"/>
      <c r="F990" s="1"/>
      <c r="G990" s="1"/>
      <c r="H990" s="1"/>
      <c r="I990" s="1"/>
      <c r="J990" s="1"/>
      <c r="K990" s="1"/>
      <c r="L990" s="1"/>
      <c r="M990" s="1"/>
      <c r="N990" s="1"/>
      <c r="O990" s="1"/>
      <c r="P990" s="1"/>
    </row>
    <row r="991" spans="3:16" x14ac:dyDescent="0.2">
      <c r="C991" s="1"/>
      <c r="D991" s="1"/>
      <c r="E991" s="1"/>
      <c r="F991" s="1"/>
      <c r="G991" s="1"/>
      <c r="H991" s="1"/>
      <c r="I991" s="1"/>
      <c r="J991" s="1"/>
      <c r="K991" s="1"/>
      <c r="L991" s="1"/>
      <c r="M991" s="1"/>
      <c r="N991" s="1"/>
      <c r="O991" s="1"/>
      <c r="P991" s="1"/>
    </row>
    <row r="992" spans="3:16" x14ac:dyDescent="0.2">
      <c r="C992" s="1"/>
      <c r="D992" s="1"/>
      <c r="E992" s="1"/>
      <c r="F992" s="1"/>
      <c r="G992" s="1"/>
      <c r="H992" s="1"/>
      <c r="I992" s="1"/>
      <c r="J992" s="1"/>
      <c r="K992" s="1"/>
      <c r="L992" s="1"/>
      <c r="M992" s="1"/>
      <c r="N992" s="1"/>
      <c r="O992" s="1"/>
      <c r="P992" s="1"/>
    </row>
    <row r="993" spans="3:16" x14ac:dyDescent="0.2">
      <c r="C993" s="1"/>
      <c r="D993" s="1"/>
      <c r="E993" s="1"/>
      <c r="F993" s="1"/>
      <c r="G993" s="1"/>
      <c r="H993" s="1"/>
      <c r="I993" s="1"/>
      <c r="J993" s="1"/>
      <c r="K993" s="1"/>
      <c r="L993" s="1"/>
      <c r="M993" s="1"/>
      <c r="N993" s="1"/>
      <c r="O993" s="1"/>
      <c r="P993" s="1"/>
    </row>
    <row r="994" spans="3:16" x14ac:dyDescent="0.2">
      <c r="C994" s="1"/>
      <c r="D994" s="1"/>
      <c r="E994" s="1"/>
      <c r="F994" s="1"/>
      <c r="G994" s="1"/>
      <c r="H994" s="1"/>
      <c r="I994" s="1"/>
      <c r="J994" s="1"/>
      <c r="K994" s="1"/>
      <c r="L994" s="1"/>
      <c r="M994" s="1"/>
      <c r="N994" s="1"/>
      <c r="O994" s="1"/>
      <c r="P994" s="1"/>
    </row>
    <row r="995" spans="3:16" x14ac:dyDescent="0.2">
      <c r="C995" s="1"/>
      <c r="D995" s="1"/>
      <c r="E995" s="1"/>
      <c r="F995" s="1"/>
      <c r="G995" s="1"/>
      <c r="H995" s="1"/>
      <c r="I995" s="1"/>
      <c r="J995" s="1"/>
      <c r="K995" s="1"/>
      <c r="L995" s="1"/>
      <c r="M995" s="1"/>
      <c r="N995" s="1"/>
      <c r="O995" s="1"/>
      <c r="P995" s="1"/>
    </row>
    <row r="996" spans="3:16" x14ac:dyDescent="0.2">
      <c r="C996" s="1"/>
      <c r="D996" s="1"/>
      <c r="E996" s="1"/>
      <c r="F996" s="1"/>
      <c r="G996" s="1"/>
      <c r="H996" s="1"/>
      <c r="I996" s="1"/>
      <c r="J996" s="1"/>
      <c r="K996" s="1"/>
      <c r="L996" s="1"/>
      <c r="M996" s="1"/>
      <c r="N996" s="1"/>
      <c r="O996" s="1"/>
      <c r="P996" s="1"/>
    </row>
    <row r="997" spans="3:16" x14ac:dyDescent="0.2">
      <c r="C997" s="1"/>
      <c r="D997" s="1"/>
      <c r="E997" s="1"/>
      <c r="F997" s="1"/>
      <c r="G997" s="1"/>
      <c r="H997" s="1"/>
      <c r="I997" s="1"/>
      <c r="J997" s="1"/>
      <c r="K997" s="1"/>
      <c r="L997" s="1"/>
      <c r="M997" s="1"/>
      <c r="N997" s="1"/>
      <c r="O997" s="1"/>
      <c r="P997" s="1"/>
    </row>
    <row r="998" spans="3:16" x14ac:dyDescent="0.2">
      <c r="C998" s="1"/>
      <c r="D998" s="1"/>
      <c r="E998" s="1"/>
      <c r="F998" s="1"/>
      <c r="G998" s="1"/>
      <c r="H998" s="1"/>
      <c r="I998" s="1"/>
      <c r="J998" s="1"/>
      <c r="K998" s="1"/>
      <c r="L998" s="1"/>
      <c r="M998" s="1"/>
      <c r="N998" s="1"/>
      <c r="O998" s="1"/>
      <c r="P998" s="1"/>
    </row>
    <row r="999" spans="3:16" x14ac:dyDescent="0.2">
      <c r="C999" s="1"/>
      <c r="D999" s="1"/>
      <c r="E999" s="1"/>
      <c r="F999" s="1"/>
      <c r="G999" s="1"/>
      <c r="H999" s="1"/>
      <c r="I999" s="1"/>
      <c r="J999" s="1"/>
      <c r="K999" s="1"/>
      <c r="L999" s="1"/>
      <c r="M999" s="1"/>
      <c r="N999" s="1"/>
      <c r="O999" s="1"/>
      <c r="P999" s="1"/>
    </row>
    <row r="1000" spans="3:16" x14ac:dyDescent="0.2">
      <c r="C1000" s="1"/>
      <c r="D1000" s="1"/>
      <c r="E1000" s="1"/>
      <c r="F1000" s="1"/>
      <c r="G1000" s="1"/>
      <c r="H1000" s="1"/>
      <c r="I1000" s="1"/>
      <c r="J1000" s="1"/>
      <c r="K1000" s="1"/>
      <c r="L1000" s="1"/>
      <c r="M1000" s="1"/>
      <c r="N1000" s="1"/>
      <c r="O1000" s="1"/>
      <c r="P1000" s="1"/>
    </row>
    <row r="1001" spans="3:16" x14ac:dyDescent="0.2">
      <c r="C1001" s="1"/>
      <c r="D1001" s="1"/>
      <c r="E1001" s="1"/>
      <c r="F1001" s="1"/>
      <c r="G1001" s="1"/>
      <c r="H1001" s="1"/>
      <c r="I1001" s="1"/>
      <c r="J1001" s="1"/>
      <c r="K1001" s="1"/>
      <c r="L1001" s="1"/>
      <c r="M1001" s="1"/>
      <c r="N1001" s="1"/>
      <c r="O1001" s="1"/>
      <c r="P1001" s="1"/>
    </row>
    <row r="1002" spans="3:16" x14ac:dyDescent="0.2">
      <c r="C1002" s="1"/>
      <c r="D1002" s="1"/>
      <c r="E1002" s="1"/>
      <c r="F1002" s="1"/>
      <c r="G1002" s="1"/>
      <c r="H1002" s="1"/>
      <c r="I1002" s="1"/>
      <c r="J1002" s="1"/>
      <c r="K1002" s="1"/>
      <c r="L1002" s="1"/>
      <c r="M1002" s="1"/>
      <c r="N1002" s="1"/>
      <c r="O1002" s="1"/>
      <c r="P1002" s="1"/>
    </row>
    <row r="1003" spans="3:16" x14ac:dyDescent="0.2">
      <c r="C1003" s="1"/>
      <c r="D1003" s="1"/>
      <c r="E1003" s="1"/>
      <c r="F1003" s="1"/>
      <c r="G1003" s="1"/>
      <c r="H1003" s="1"/>
      <c r="I1003" s="1"/>
      <c r="J1003" s="1"/>
      <c r="K1003" s="1"/>
      <c r="L1003" s="1"/>
      <c r="M1003" s="1"/>
      <c r="N1003" s="1"/>
      <c r="O1003" s="1"/>
      <c r="P1003" s="1"/>
    </row>
    <row r="1004" spans="3:16" x14ac:dyDescent="0.2">
      <c r="C1004" s="1"/>
      <c r="D1004" s="1"/>
      <c r="E1004" s="1"/>
      <c r="F1004" s="1"/>
      <c r="G1004" s="1"/>
      <c r="H1004" s="1"/>
      <c r="I1004" s="1"/>
      <c r="J1004" s="1"/>
      <c r="K1004" s="1"/>
      <c r="L1004" s="1"/>
      <c r="M1004" s="1"/>
      <c r="N1004" s="1"/>
      <c r="O1004" s="1"/>
      <c r="P1004" s="1"/>
    </row>
    <row r="1005" spans="3:16" x14ac:dyDescent="0.2">
      <c r="C1005" s="1"/>
      <c r="D1005" s="1"/>
      <c r="E1005" s="1"/>
      <c r="F1005" s="1"/>
      <c r="G1005" s="1"/>
      <c r="H1005" s="1"/>
      <c r="I1005" s="1"/>
      <c r="J1005" s="1"/>
      <c r="K1005" s="1"/>
      <c r="L1005" s="1"/>
      <c r="M1005" s="1"/>
      <c r="N1005" s="1"/>
      <c r="O1005" s="1"/>
      <c r="P1005" s="1"/>
    </row>
    <row r="1006" spans="3:16" x14ac:dyDescent="0.2">
      <c r="C1006" s="1"/>
      <c r="D1006" s="1"/>
      <c r="E1006" s="1"/>
      <c r="F1006" s="1"/>
      <c r="G1006" s="1"/>
      <c r="H1006" s="1"/>
      <c r="I1006" s="1"/>
      <c r="J1006" s="1"/>
      <c r="K1006" s="1"/>
      <c r="L1006" s="1"/>
      <c r="M1006" s="1"/>
      <c r="N1006" s="1"/>
      <c r="O1006" s="1"/>
      <c r="P1006" s="1"/>
    </row>
    <row r="1007" spans="3:16" x14ac:dyDescent="0.2">
      <c r="C1007" s="1"/>
      <c r="D1007" s="1"/>
      <c r="E1007" s="1"/>
      <c r="F1007" s="1"/>
      <c r="G1007" s="1"/>
      <c r="H1007" s="1"/>
      <c r="I1007" s="1"/>
      <c r="J1007" s="1"/>
      <c r="K1007" s="1"/>
      <c r="L1007" s="1"/>
      <c r="M1007" s="1"/>
      <c r="N1007" s="1"/>
      <c r="O1007" s="1"/>
      <c r="P1007" s="1"/>
    </row>
    <row r="1008" spans="3:16" x14ac:dyDescent="0.2">
      <c r="C1008" s="1"/>
      <c r="D1008" s="1"/>
      <c r="E1008" s="1"/>
      <c r="F1008" s="1"/>
      <c r="G1008" s="1"/>
      <c r="H1008" s="1"/>
      <c r="I1008" s="1"/>
      <c r="J1008" s="1"/>
      <c r="K1008" s="1"/>
      <c r="L1008" s="1"/>
      <c r="M1008" s="1"/>
      <c r="N1008" s="1"/>
      <c r="O1008" s="1"/>
      <c r="P1008" s="1"/>
    </row>
    <row r="1009" spans="3:16" x14ac:dyDescent="0.2">
      <c r="C1009" s="1"/>
      <c r="D1009" s="1"/>
      <c r="E1009" s="1"/>
      <c r="F1009" s="1"/>
      <c r="G1009" s="1"/>
      <c r="H1009" s="1"/>
      <c r="I1009" s="1"/>
      <c r="J1009" s="1"/>
      <c r="K1009" s="1"/>
      <c r="L1009" s="1"/>
      <c r="M1009" s="1"/>
      <c r="N1009" s="1"/>
      <c r="O1009" s="1"/>
      <c r="P1009" s="1"/>
    </row>
    <row r="1010" spans="3:16" x14ac:dyDescent="0.2">
      <c r="C1010" s="1"/>
      <c r="D1010" s="1"/>
      <c r="E1010" s="1"/>
      <c r="F1010" s="1"/>
      <c r="G1010" s="1"/>
      <c r="H1010" s="1"/>
      <c r="I1010" s="1"/>
      <c r="J1010" s="1"/>
      <c r="K1010" s="1"/>
      <c r="L1010" s="1"/>
      <c r="M1010" s="1"/>
      <c r="N1010" s="1"/>
      <c r="O1010" s="1"/>
      <c r="P1010" s="1"/>
    </row>
    <row r="1011" spans="3:16" x14ac:dyDescent="0.2">
      <c r="C1011" s="1"/>
      <c r="D1011" s="1"/>
      <c r="E1011" s="1"/>
      <c r="F1011" s="1"/>
      <c r="G1011" s="1"/>
      <c r="H1011" s="1"/>
      <c r="I1011" s="1"/>
      <c r="J1011" s="1"/>
      <c r="K1011" s="1"/>
      <c r="L1011" s="1"/>
      <c r="M1011" s="1"/>
      <c r="N1011" s="1"/>
      <c r="O1011" s="1"/>
      <c r="P1011" s="1"/>
    </row>
    <row r="1012" spans="3:16" x14ac:dyDescent="0.2">
      <c r="C1012" s="1"/>
      <c r="D1012" s="1"/>
      <c r="E1012" s="1"/>
      <c r="F1012" s="1"/>
      <c r="G1012" s="1"/>
      <c r="H1012" s="1"/>
      <c r="I1012" s="1"/>
      <c r="J1012" s="1"/>
      <c r="K1012" s="1"/>
      <c r="L1012" s="1"/>
      <c r="M1012" s="1"/>
      <c r="N1012" s="1"/>
      <c r="O1012" s="1"/>
      <c r="P1012" s="1"/>
    </row>
    <row r="1013" spans="3:16" x14ac:dyDescent="0.2">
      <c r="C1013" s="1"/>
      <c r="D1013" s="1"/>
      <c r="E1013" s="1"/>
      <c r="F1013" s="1"/>
      <c r="G1013" s="1"/>
      <c r="H1013" s="1"/>
      <c r="I1013" s="1"/>
      <c r="J1013" s="1"/>
      <c r="K1013" s="1"/>
      <c r="L1013" s="1"/>
      <c r="M1013" s="1"/>
      <c r="N1013" s="1"/>
      <c r="O1013" s="1"/>
      <c r="P1013" s="1"/>
    </row>
    <row r="1014" spans="3:16" x14ac:dyDescent="0.2">
      <c r="C1014" s="1"/>
      <c r="D1014" s="1"/>
      <c r="E1014" s="1"/>
      <c r="F1014" s="1"/>
      <c r="G1014" s="1"/>
      <c r="H1014" s="1"/>
      <c r="I1014" s="1"/>
      <c r="J1014" s="1"/>
      <c r="K1014" s="1"/>
      <c r="L1014" s="1"/>
      <c r="M1014" s="1"/>
      <c r="N1014" s="1"/>
      <c r="O1014" s="1"/>
      <c r="P1014" s="1"/>
    </row>
    <row r="1015" spans="3:16" x14ac:dyDescent="0.2">
      <c r="C1015" s="1"/>
      <c r="D1015" s="1"/>
      <c r="E1015" s="1"/>
      <c r="F1015" s="1"/>
      <c r="G1015" s="1"/>
      <c r="H1015" s="1"/>
      <c r="I1015" s="1"/>
      <c r="J1015" s="1"/>
      <c r="K1015" s="1"/>
      <c r="L1015" s="1"/>
      <c r="M1015" s="1"/>
      <c r="N1015" s="1"/>
      <c r="O1015" s="1"/>
      <c r="P1015" s="1"/>
    </row>
    <row r="1016" spans="3:16" x14ac:dyDescent="0.2">
      <c r="C1016" s="1"/>
      <c r="D1016" s="1"/>
      <c r="E1016" s="1"/>
      <c r="F1016" s="1"/>
      <c r="G1016" s="1"/>
      <c r="H1016" s="1"/>
      <c r="I1016" s="1"/>
      <c r="J1016" s="1"/>
      <c r="K1016" s="1"/>
      <c r="L1016" s="1"/>
      <c r="M1016" s="1"/>
      <c r="N1016" s="1"/>
      <c r="O1016" s="1"/>
      <c r="P1016" s="1"/>
    </row>
    <row r="1017" spans="3:16" x14ac:dyDescent="0.2">
      <c r="C1017" s="1"/>
      <c r="D1017" s="1"/>
      <c r="E1017" s="1"/>
      <c r="F1017" s="1"/>
      <c r="G1017" s="1"/>
      <c r="H1017" s="1"/>
      <c r="I1017" s="1"/>
      <c r="J1017" s="1"/>
      <c r="K1017" s="1"/>
      <c r="L1017" s="1"/>
      <c r="M1017" s="1"/>
      <c r="N1017" s="1"/>
      <c r="O1017" s="1"/>
      <c r="P1017" s="1"/>
    </row>
    <row r="1018" spans="3:16" x14ac:dyDescent="0.2">
      <c r="C1018" s="1"/>
      <c r="D1018" s="1"/>
      <c r="E1018" s="1"/>
      <c r="F1018" s="1"/>
      <c r="G1018" s="1"/>
      <c r="H1018" s="1"/>
      <c r="I1018" s="1"/>
      <c r="J1018" s="1"/>
      <c r="K1018" s="1"/>
      <c r="L1018" s="1"/>
      <c r="M1018" s="1"/>
      <c r="N1018" s="1"/>
      <c r="O1018" s="1"/>
      <c r="P1018" s="1"/>
    </row>
    <row r="1019" spans="3:16" x14ac:dyDescent="0.2">
      <c r="C1019" s="1"/>
      <c r="D1019" s="1"/>
      <c r="E1019" s="1"/>
      <c r="F1019" s="1"/>
      <c r="G1019" s="1"/>
      <c r="H1019" s="1"/>
      <c r="I1019" s="1"/>
      <c r="J1019" s="1"/>
      <c r="K1019" s="1"/>
      <c r="L1019" s="1"/>
      <c r="M1019" s="1"/>
      <c r="N1019" s="1"/>
      <c r="O1019" s="1"/>
      <c r="P1019" s="1"/>
    </row>
    <row r="1020" spans="3:16" x14ac:dyDescent="0.2">
      <c r="C1020" s="1"/>
      <c r="D1020" s="1"/>
      <c r="E1020" s="1"/>
      <c r="F1020" s="1"/>
      <c r="G1020" s="1"/>
      <c r="H1020" s="1"/>
      <c r="I1020" s="1"/>
      <c r="J1020" s="1"/>
      <c r="K1020" s="1"/>
      <c r="L1020" s="1"/>
      <c r="M1020" s="1"/>
      <c r="N1020" s="1"/>
      <c r="O1020" s="1"/>
      <c r="P1020" s="1"/>
    </row>
    <row r="1021" spans="3:16" x14ac:dyDescent="0.2">
      <c r="C1021" s="1"/>
      <c r="D1021" s="1"/>
      <c r="E1021" s="1"/>
      <c r="F1021" s="1"/>
      <c r="G1021" s="1"/>
      <c r="H1021" s="1"/>
      <c r="I1021" s="1"/>
      <c r="J1021" s="1"/>
      <c r="K1021" s="1"/>
      <c r="L1021" s="1"/>
      <c r="M1021" s="1"/>
      <c r="N1021" s="1"/>
      <c r="O1021" s="1"/>
      <c r="P1021" s="1"/>
    </row>
    <row r="1022" spans="3:16" x14ac:dyDescent="0.2">
      <c r="C1022" s="1"/>
      <c r="D1022" s="1"/>
      <c r="E1022" s="1"/>
      <c r="F1022" s="1"/>
      <c r="G1022" s="1"/>
      <c r="H1022" s="1"/>
      <c r="I1022" s="1"/>
      <c r="J1022" s="1"/>
      <c r="K1022" s="1"/>
      <c r="L1022" s="1"/>
      <c r="M1022" s="1"/>
      <c r="N1022" s="1"/>
      <c r="O1022" s="1"/>
      <c r="P1022" s="1"/>
    </row>
    <row r="1023" spans="3:16" x14ac:dyDescent="0.2">
      <c r="C1023" s="1"/>
      <c r="D1023" s="1"/>
      <c r="E1023" s="1"/>
      <c r="F1023" s="1"/>
      <c r="G1023" s="1"/>
      <c r="H1023" s="1"/>
      <c r="I1023" s="1"/>
      <c r="J1023" s="1"/>
      <c r="K1023" s="1"/>
      <c r="L1023" s="1"/>
      <c r="M1023" s="1"/>
      <c r="N1023" s="1"/>
      <c r="O1023" s="1"/>
      <c r="P1023" s="1"/>
    </row>
    <row r="1024" spans="3:16" x14ac:dyDescent="0.2">
      <c r="C1024" s="1"/>
      <c r="D1024" s="1"/>
      <c r="E1024" s="1"/>
      <c r="F1024" s="1"/>
      <c r="G1024" s="1"/>
      <c r="H1024" s="1"/>
      <c r="I1024" s="1"/>
      <c r="J1024" s="1"/>
      <c r="K1024" s="1"/>
      <c r="L1024" s="1"/>
      <c r="M1024" s="1"/>
      <c r="N1024" s="1"/>
      <c r="O1024" s="1"/>
      <c r="P1024" s="1"/>
    </row>
    <row r="1025" spans="3:16" x14ac:dyDescent="0.2">
      <c r="C1025" s="1"/>
      <c r="D1025" s="1"/>
      <c r="E1025" s="1"/>
      <c r="F1025" s="1"/>
      <c r="G1025" s="1"/>
      <c r="H1025" s="1"/>
      <c r="I1025" s="1"/>
      <c r="J1025" s="1"/>
      <c r="K1025" s="1"/>
      <c r="L1025" s="1"/>
      <c r="M1025" s="1"/>
      <c r="N1025" s="1"/>
      <c r="O1025" s="1"/>
      <c r="P1025" s="1"/>
    </row>
    <row r="1026" spans="3:16" x14ac:dyDescent="0.2">
      <c r="C1026" s="1"/>
      <c r="D1026" s="1"/>
      <c r="E1026" s="1"/>
      <c r="F1026" s="1"/>
      <c r="G1026" s="1"/>
      <c r="H1026" s="1"/>
      <c r="I1026" s="1"/>
      <c r="J1026" s="1"/>
      <c r="K1026" s="1"/>
      <c r="L1026" s="1"/>
      <c r="M1026" s="1"/>
      <c r="N1026" s="1"/>
      <c r="O1026" s="1"/>
      <c r="P1026" s="1"/>
    </row>
    <row r="1027" spans="3:16" x14ac:dyDescent="0.2">
      <c r="C1027" s="1"/>
      <c r="D1027" s="1"/>
      <c r="E1027" s="1"/>
      <c r="F1027" s="1"/>
      <c r="G1027" s="1"/>
      <c r="H1027" s="1"/>
      <c r="I1027" s="1"/>
      <c r="J1027" s="1"/>
      <c r="K1027" s="1"/>
      <c r="L1027" s="1"/>
      <c r="M1027" s="1"/>
      <c r="N1027" s="1"/>
      <c r="O1027" s="1"/>
      <c r="P1027" s="1"/>
    </row>
    <row r="1028" spans="3:16" x14ac:dyDescent="0.2">
      <c r="C1028" s="1"/>
      <c r="D1028" s="1"/>
      <c r="E1028" s="1"/>
      <c r="F1028" s="1"/>
      <c r="G1028" s="1"/>
      <c r="H1028" s="1"/>
      <c r="I1028" s="1"/>
      <c r="J1028" s="1"/>
      <c r="K1028" s="1"/>
      <c r="L1028" s="1"/>
      <c r="M1028" s="1"/>
      <c r="N1028" s="1"/>
      <c r="O1028" s="1"/>
      <c r="P1028" s="1"/>
    </row>
    <row r="1029" spans="3:16" x14ac:dyDescent="0.2">
      <c r="C1029" s="1"/>
      <c r="D1029" s="1"/>
      <c r="E1029" s="1"/>
      <c r="F1029" s="1"/>
      <c r="G1029" s="1"/>
      <c r="H1029" s="1"/>
      <c r="I1029" s="1"/>
      <c r="J1029" s="1"/>
      <c r="K1029" s="1"/>
      <c r="L1029" s="1"/>
      <c r="M1029" s="1"/>
      <c r="N1029" s="1"/>
      <c r="O1029" s="1"/>
      <c r="P1029" s="1"/>
    </row>
    <row r="1030" spans="3:16" x14ac:dyDescent="0.2">
      <c r="C1030" s="1"/>
      <c r="D1030" s="1"/>
      <c r="E1030" s="1"/>
      <c r="F1030" s="1"/>
      <c r="G1030" s="1"/>
      <c r="H1030" s="1"/>
      <c r="I1030" s="1"/>
      <c r="J1030" s="1"/>
      <c r="K1030" s="1"/>
      <c r="L1030" s="1"/>
      <c r="M1030" s="1"/>
      <c r="N1030" s="1"/>
      <c r="O1030" s="1"/>
      <c r="P1030" s="1"/>
    </row>
    <row r="1031" spans="3:16" x14ac:dyDescent="0.2">
      <c r="C1031" s="1"/>
      <c r="D1031" s="1"/>
      <c r="E1031" s="1"/>
      <c r="F1031" s="1"/>
      <c r="G1031" s="1"/>
      <c r="H1031" s="1"/>
      <c r="I1031" s="1"/>
      <c r="J1031" s="1"/>
      <c r="K1031" s="1"/>
      <c r="L1031" s="1"/>
      <c r="M1031" s="1"/>
      <c r="N1031" s="1"/>
      <c r="O1031" s="1"/>
      <c r="P1031" s="1"/>
    </row>
    <row r="1032" spans="3:16" x14ac:dyDescent="0.2">
      <c r="C1032" s="1"/>
      <c r="D1032" s="1"/>
      <c r="E1032" s="1"/>
      <c r="F1032" s="1"/>
      <c r="G1032" s="1"/>
      <c r="H1032" s="1"/>
      <c r="I1032" s="1"/>
      <c r="J1032" s="1"/>
      <c r="K1032" s="1"/>
      <c r="L1032" s="1"/>
      <c r="M1032" s="1"/>
      <c r="N1032" s="1"/>
      <c r="O1032" s="1"/>
      <c r="P1032" s="1"/>
    </row>
    <row r="1033" spans="3:16" x14ac:dyDescent="0.2">
      <c r="C1033" s="1"/>
      <c r="D1033" s="1"/>
      <c r="E1033" s="1"/>
      <c r="F1033" s="1"/>
      <c r="G1033" s="1"/>
      <c r="H1033" s="1"/>
      <c r="I1033" s="1"/>
      <c r="J1033" s="1"/>
      <c r="K1033" s="1"/>
      <c r="L1033" s="1"/>
      <c r="M1033" s="1"/>
      <c r="N1033" s="1"/>
      <c r="O1033" s="1"/>
      <c r="P1033" s="1"/>
    </row>
    <row r="1034" spans="3:16" x14ac:dyDescent="0.2">
      <c r="C1034" s="1"/>
      <c r="D1034" s="1"/>
      <c r="E1034" s="1"/>
      <c r="F1034" s="1"/>
      <c r="G1034" s="1"/>
      <c r="H1034" s="1"/>
      <c r="I1034" s="1"/>
      <c r="J1034" s="1"/>
      <c r="K1034" s="1"/>
      <c r="L1034" s="1"/>
      <c r="M1034" s="1"/>
      <c r="N1034" s="1"/>
      <c r="O1034" s="1"/>
      <c r="P1034" s="1"/>
    </row>
    <row r="1035" spans="3:16" x14ac:dyDescent="0.2">
      <c r="C1035" s="1"/>
      <c r="D1035" s="1"/>
      <c r="E1035" s="1"/>
      <c r="F1035" s="1"/>
      <c r="G1035" s="1"/>
      <c r="H1035" s="1"/>
      <c r="I1035" s="1"/>
      <c r="J1035" s="1"/>
      <c r="K1035" s="1"/>
      <c r="L1035" s="1"/>
      <c r="M1035" s="1"/>
      <c r="N1035" s="1"/>
      <c r="O1035" s="1"/>
      <c r="P1035" s="1"/>
    </row>
    <row r="1036" spans="3:16" x14ac:dyDescent="0.2">
      <c r="C1036" s="1"/>
      <c r="D1036" s="1"/>
      <c r="E1036" s="1"/>
      <c r="F1036" s="1"/>
      <c r="G1036" s="1"/>
      <c r="H1036" s="1"/>
      <c r="I1036" s="1"/>
      <c r="J1036" s="1"/>
      <c r="K1036" s="1"/>
      <c r="L1036" s="1"/>
      <c r="M1036" s="1"/>
      <c r="N1036" s="1"/>
      <c r="O1036" s="1"/>
      <c r="P1036" s="1"/>
    </row>
    <row r="1037" spans="3:16" x14ac:dyDescent="0.2">
      <c r="C1037" s="1"/>
      <c r="D1037" s="1"/>
      <c r="E1037" s="1"/>
      <c r="F1037" s="1"/>
      <c r="G1037" s="1"/>
      <c r="H1037" s="1"/>
      <c r="I1037" s="1"/>
      <c r="J1037" s="1"/>
      <c r="K1037" s="1"/>
      <c r="L1037" s="1"/>
      <c r="M1037" s="1"/>
      <c r="N1037" s="1"/>
      <c r="O1037" s="1"/>
      <c r="P1037" s="1"/>
    </row>
    <row r="1038" spans="3:16" x14ac:dyDescent="0.2">
      <c r="C1038" s="1"/>
      <c r="D1038" s="1"/>
      <c r="E1038" s="1"/>
      <c r="F1038" s="1"/>
      <c r="G1038" s="1"/>
      <c r="H1038" s="1"/>
      <c r="I1038" s="1"/>
      <c r="J1038" s="1"/>
      <c r="K1038" s="1"/>
      <c r="L1038" s="1"/>
      <c r="M1038" s="1"/>
      <c r="N1038" s="1"/>
      <c r="O1038" s="1"/>
      <c r="P1038" s="1"/>
    </row>
    <row r="1039" spans="3:16" x14ac:dyDescent="0.2">
      <c r="C1039" s="1"/>
      <c r="D1039" s="1"/>
      <c r="E1039" s="1"/>
      <c r="F1039" s="1"/>
      <c r="G1039" s="1"/>
      <c r="H1039" s="1"/>
      <c r="I1039" s="1"/>
      <c r="J1039" s="1"/>
      <c r="K1039" s="1"/>
      <c r="L1039" s="1"/>
      <c r="M1039" s="1"/>
      <c r="N1039" s="1"/>
      <c r="O1039" s="1"/>
      <c r="P1039" s="1"/>
    </row>
    <row r="1040" spans="3:16" x14ac:dyDescent="0.2">
      <c r="C1040" s="1"/>
      <c r="D1040" s="1"/>
      <c r="E1040" s="1"/>
      <c r="F1040" s="1"/>
      <c r="G1040" s="1"/>
      <c r="H1040" s="1"/>
      <c r="I1040" s="1"/>
      <c r="J1040" s="1"/>
      <c r="K1040" s="1"/>
      <c r="L1040" s="1"/>
      <c r="M1040" s="1"/>
      <c r="N1040" s="1"/>
      <c r="O1040" s="1"/>
      <c r="P1040" s="1"/>
    </row>
    <row r="1041" spans="3:16" x14ac:dyDescent="0.2">
      <c r="C1041" s="1"/>
      <c r="D1041" s="1"/>
      <c r="E1041" s="1"/>
      <c r="F1041" s="1"/>
      <c r="G1041" s="1"/>
      <c r="H1041" s="1"/>
      <c r="I1041" s="1"/>
      <c r="J1041" s="1"/>
      <c r="K1041" s="1"/>
      <c r="L1041" s="1"/>
      <c r="M1041" s="1"/>
      <c r="N1041" s="1"/>
      <c r="O1041" s="1"/>
      <c r="P1041" s="1"/>
    </row>
    <row r="1042" spans="3:16" x14ac:dyDescent="0.2">
      <c r="C1042" s="1"/>
      <c r="D1042" s="1"/>
      <c r="E1042" s="1"/>
      <c r="F1042" s="1"/>
      <c r="G1042" s="1"/>
      <c r="H1042" s="1"/>
      <c r="I1042" s="1"/>
      <c r="J1042" s="1"/>
      <c r="K1042" s="1"/>
      <c r="L1042" s="1"/>
      <c r="M1042" s="1"/>
      <c r="N1042" s="1"/>
      <c r="O1042" s="1"/>
      <c r="P1042" s="1"/>
    </row>
    <row r="1043" spans="3:16" x14ac:dyDescent="0.2">
      <c r="C1043" s="1"/>
      <c r="D1043" s="1"/>
      <c r="E1043" s="1"/>
      <c r="F1043" s="1"/>
      <c r="G1043" s="1"/>
      <c r="H1043" s="1"/>
      <c r="I1043" s="1"/>
      <c r="J1043" s="1"/>
      <c r="K1043" s="1"/>
      <c r="L1043" s="1"/>
      <c r="M1043" s="1"/>
      <c r="N1043" s="1"/>
      <c r="O1043" s="1"/>
      <c r="P1043" s="1"/>
    </row>
    <row r="1044" spans="3:16" x14ac:dyDescent="0.2">
      <c r="C1044" s="1"/>
      <c r="D1044" s="1"/>
      <c r="E1044" s="1"/>
      <c r="F1044" s="1"/>
      <c r="G1044" s="1"/>
      <c r="H1044" s="1"/>
      <c r="I1044" s="1"/>
      <c r="J1044" s="1"/>
      <c r="K1044" s="1"/>
      <c r="L1044" s="1"/>
      <c r="M1044" s="1"/>
      <c r="N1044" s="1"/>
      <c r="O1044" s="1"/>
      <c r="P1044" s="1"/>
    </row>
    <row r="1045" spans="3:16" x14ac:dyDescent="0.2">
      <c r="C1045" s="1"/>
      <c r="D1045" s="1"/>
      <c r="E1045" s="1"/>
      <c r="F1045" s="1"/>
      <c r="G1045" s="1"/>
      <c r="H1045" s="1"/>
      <c r="I1045" s="1"/>
      <c r="J1045" s="1"/>
      <c r="K1045" s="1"/>
      <c r="L1045" s="1"/>
      <c r="M1045" s="1"/>
      <c r="N1045" s="1"/>
      <c r="O1045" s="1"/>
      <c r="P1045" s="1"/>
    </row>
    <row r="1046" spans="3:16" x14ac:dyDescent="0.2">
      <c r="C1046" s="1"/>
      <c r="D1046" s="1"/>
      <c r="E1046" s="1"/>
      <c r="F1046" s="1"/>
      <c r="G1046" s="1"/>
      <c r="H1046" s="1"/>
      <c r="I1046" s="1"/>
      <c r="J1046" s="1"/>
      <c r="K1046" s="1"/>
      <c r="L1046" s="1"/>
      <c r="M1046" s="1"/>
      <c r="N1046" s="1"/>
      <c r="O1046" s="1"/>
      <c r="P1046" s="1"/>
    </row>
    <row r="1047" spans="3:16" x14ac:dyDescent="0.2">
      <c r="C1047" s="1"/>
      <c r="D1047" s="1"/>
      <c r="E1047" s="1"/>
      <c r="F1047" s="1"/>
      <c r="G1047" s="1"/>
      <c r="H1047" s="1"/>
      <c r="I1047" s="1"/>
      <c r="J1047" s="1"/>
      <c r="K1047" s="1"/>
      <c r="L1047" s="1"/>
      <c r="M1047" s="1"/>
      <c r="N1047" s="1"/>
      <c r="O1047" s="1"/>
      <c r="P1047" s="1"/>
    </row>
    <row r="1048" spans="3:16" x14ac:dyDescent="0.2">
      <c r="C1048" s="1"/>
      <c r="D1048" s="1"/>
      <c r="E1048" s="1"/>
      <c r="F1048" s="1"/>
      <c r="G1048" s="1"/>
      <c r="H1048" s="1"/>
      <c r="I1048" s="1"/>
      <c r="J1048" s="1"/>
      <c r="K1048" s="1"/>
      <c r="L1048" s="1"/>
      <c r="M1048" s="1"/>
      <c r="N1048" s="1"/>
      <c r="O1048" s="1"/>
      <c r="P1048" s="1"/>
    </row>
    <row r="1049" spans="3:16" x14ac:dyDescent="0.2">
      <c r="C1049" s="1"/>
      <c r="D1049" s="1"/>
      <c r="E1049" s="1"/>
      <c r="F1049" s="1"/>
      <c r="G1049" s="1"/>
      <c r="H1049" s="1"/>
      <c r="I1049" s="1"/>
      <c r="J1049" s="1"/>
      <c r="K1049" s="1"/>
      <c r="L1049" s="1"/>
      <c r="M1049" s="1"/>
      <c r="N1049" s="1"/>
      <c r="O1049" s="1"/>
      <c r="P1049" s="1"/>
    </row>
    <row r="1050" spans="3:16" x14ac:dyDescent="0.2">
      <c r="C1050" s="1"/>
      <c r="D1050" s="1"/>
      <c r="E1050" s="1"/>
      <c r="F1050" s="1"/>
      <c r="G1050" s="1"/>
      <c r="H1050" s="1"/>
      <c r="I1050" s="1"/>
      <c r="J1050" s="1"/>
      <c r="K1050" s="1"/>
      <c r="L1050" s="1"/>
      <c r="M1050" s="1"/>
      <c r="N1050" s="1"/>
      <c r="O1050" s="1"/>
      <c r="P1050" s="1"/>
    </row>
    <row r="1051" spans="3:16" x14ac:dyDescent="0.2">
      <c r="C1051" s="1"/>
      <c r="D1051" s="1"/>
      <c r="E1051" s="1"/>
      <c r="F1051" s="1"/>
      <c r="G1051" s="1"/>
      <c r="H1051" s="1"/>
      <c r="I1051" s="1"/>
      <c r="J1051" s="1"/>
      <c r="K1051" s="1"/>
      <c r="L1051" s="1"/>
      <c r="M1051" s="1"/>
      <c r="N1051" s="1"/>
      <c r="O1051" s="1"/>
      <c r="P1051" s="1"/>
    </row>
    <row r="1052" spans="3:16" x14ac:dyDescent="0.2">
      <c r="C1052" s="1"/>
      <c r="D1052" s="1"/>
      <c r="E1052" s="1"/>
      <c r="F1052" s="1"/>
      <c r="G1052" s="1"/>
      <c r="H1052" s="1"/>
      <c r="I1052" s="1"/>
      <c r="J1052" s="1"/>
      <c r="K1052" s="1"/>
      <c r="L1052" s="1"/>
      <c r="M1052" s="1"/>
      <c r="N1052" s="1"/>
      <c r="O1052" s="1"/>
      <c r="P1052" s="1"/>
    </row>
    <row r="1053" spans="3:16" x14ac:dyDescent="0.2">
      <c r="C1053" s="1"/>
      <c r="D1053" s="1"/>
      <c r="E1053" s="1"/>
      <c r="F1053" s="1"/>
      <c r="G1053" s="1"/>
      <c r="H1053" s="1"/>
      <c r="I1053" s="1"/>
      <c r="J1053" s="1"/>
      <c r="K1053" s="1"/>
      <c r="L1053" s="1"/>
      <c r="M1053" s="1"/>
      <c r="N1053" s="1"/>
      <c r="O1053" s="1"/>
      <c r="P1053" s="1"/>
    </row>
    <row r="1054" spans="3:16" x14ac:dyDescent="0.2">
      <c r="C1054" s="1"/>
      <c r="D1054" s="1"/>
      <c r="E1054" s="1"/>
      <c r="F1054" s="1"/>
      <c r="G1054" s="1"/>
      <c r="H1054" s="1"/>
      <c r="I1054" s="1"/>
      <c r="J1054" s="1"/>
      <c r="K1054" s="1"/>
      <c r="L1054" s="1"/>
      <c r="M1054" s="1"/>
      <c r="N1054" s="1"/>
      <c r="O1054" s="1"/>
      <c r="P1054" s="1"/>
    </row>
    <row r="1055" spans="3:16" x14ac:dyDescent="0.2">
      <c r="C1055" s="1"/>
      <c r="D1055" s="1"/>
      <c r="E1055" s="1"/>
      <c r="F1055" s="1"/>
      <c r="G1055" s="1"/>
      <c r="H1055" s="1"/>
      <c r="I1055" s="1"/>
      <c r="J1055" s="1"/>
      <c r="K1055" s="1"/>
      <c r="L1055" s="1"/>
      <c r="M1055" s="1"/>
      <c r="N1055" s="1"/>
      <c r="O1055" s="1"/>
      <c r="P1055" s="1"/>
    </row>
    <row r="1056" spans="3:16" x14ac:dyDescent="0.2">
      <c r="C1056" s="1"/>
      <c r="D1056" s="1"/>
      <c r="E1056" s="1"/>
      <c r="F1056" s="1"/>
      <c r="G1056" s="1"/>
      <c r="H1056" s="1"/>
      <c r="I1056" s="1"/>
      <c r="J1056" s="1"/>
      <c r="K1056" s="1"/>
      <c r="L1056" s="1"/>
      <c r="M1056" s="1"/>
      <c r="N1056" s="1"/>
      <c r="O1056" s="1"/>
      <c r="P1056" s="1"/>
    </row>
    <row r="1057" spans="3:16" x14ac:dyDescent="0.2">
      <c r="C1057" s="1"/>
      <c r="D1057" s="1"/>
      <c r="E1057" s="1"/>
      <c r="F1057" s="1"/>
      <c r="G1057" s="1"/>
      <c r="H1057" s="1"/>
      <c r="I1057" s="1"/>
      <c r="J1057" s="1"/>
      <c r="K1057" s="1"/>
      <c r="L1057" s="1"/>
      <c r="M1057" s="1"/>
      <c r="N1057" s="1"/>
      <c r="O1057" s="1"/>
      <c r="P1057" s="1"/>
    </row>
    <row r="1058" spans="3:16" x14ac:dyDescent="0.2">
      <c r="C1058" s="1"/>
      <c r="D1058" s="1"/>
      <c r="E1058" s="1"/>
      <c r="F1058" s="1"/>
      <c r="G1058" s="1"/>
      <c r="H1058" s="1"/>
      <c r="I1058" s="1"/>
      <c r="J1058" s="1"/>
      <c r="K1058" s="1"/>
      <c r="L1058" s="1"/>
      <c r="M1058" s="1"/>
      <c r="N1058" s="1"/>
      <c r="O1058" s="1"/>
      <c r="P1058" s="1"/>
    </row>
    <row r="1059" spans="3:16" x14ac:dyDescent="0.2">
      <c r="C1059" s="1"/>
      <c r="D1059" s="1"/>
      <c r="E1059" s="1"/>
      <c r="F1059" s="1"/>
      <c r="G1059" s="1"/>
      <c r="H1059" s="1"/>
      <c r="I1059" s="1"/>
      <c r="J1059" s="1"/>
      <c r="K1059" s="1"/>
      <c r="L1059" s="1"/>
      <c r="M1059" s="1"/>
      <c r="N1059" s="1"/>
      <c r="O1059" s="1"/>
      <c r="P1059" s="1"/>
    </row>
    <row r="1060" spans="3:16" x14ac:dyDescent="0.2">
      <c r="C1060" s="1"/>
      <c r="D1060" s="1"/>
      <c r="E1060" s="1"/>
      <c r="F1060" s="1"/>
      <c r="G1060" s="1"/>
      <c r="H1060" s="1"/>
      <c r="I1060" s="1"/>
      <c r="J1060" s="1"/>
      <c r="K1060" s="1"/>
      <c r="L1060" s="1"/>
      <c r="M1060" s="1"/>
      <c r="N1060" s="1"/>
      <c r="O1060" s="1"/>
      <c r="P1060" s="1"/>
    </row>
    <row r="1061" spans="3:16" x14ac:dyDescent="0.2">
      <c r="C1061" s="1"/>
      <c r="D1061" s="1"/>
      <c r="E1061" s="1"/>
      <c r="F1061" s="1"/>
      <c r="G1061" s="1"/>
      <c r="H1061" s="1"/>
      <c r="I1061" s="1"/>
      <c r="J1061" s="1"/>
      <c r="K1061" s="1"/>
      <c r="L1061" s="1"/>
      <c r="M1061" s="1"/>
      <c r="N1061" s="1"/>
      <c r="O1061" s="1"/>
      <c r="P1061" s="1"/>
    </row>
    <row r="1062" spans="3:16" x14ac:dyDescent="0.2">
      <c r="C1062" s="1"/>
      <c r="D1062" s="1"/>
      <c r="E1062" s="1"/>
      <c r="F1062" s="1"/>
      <c r="G1062" s="1"/>
      <c r="H1062" s="1"/>
      <c r="I1062" s="1"/>
      <c r="J1062" s="1"/>
      <c r="K1062" s="1"/>
      <c r="L1062" s="1"/>
      <c r="M1062" s="1"/>
      <c r="N1062" s="1"/>
      <c r="O1062" s="1"/>
      <c r="P1062" s="1"/>
    </row>
    <row r="1063" spans="3:16" x14ac:dyDescent="0.2">
      <c r="C1063" s="1"/>
      <c r="D1063" s="1"/>
      <c r="E1063" s="1"/>
      <c r="F1063" s="1"/>
      <c r="G1063" s="1"/>
      <c r="H1063" s="1"/>
      <c r="I1063" s="1"/>
      <c r="J1063" s="1"/>
      <c r="K1063" s="1"/>
      <c r="L1063" s="1"/>
      <c r="M1063" s="1"/>
      <c r="N1063" s="1"/>
      <c r="O1063" s="1"/>
      <c r="P1063" s="1"/>
    </row>
    <row r="1064" spans="3:16" x14ac:dyDescent="0.2">
      <c r="C1064" s="1"/>
      <c r="D1064" s="1"/>
      <c r="E1064" s="1"/>
      <c r="F1064" s="1"/>
      <c r="G1064" s="1"/>
      <c r="H1064" s="1"/>
      <c r="I1064" s="1"/>
      <c r="J1064" s="1"/>
      <c r="K1064" s="1"/>
      <c r="L1064" s="1"/>
      <c r="M1064" s="1"/>
      <c r="N1064" s="1"/>
      <c r="O1064" s="1"/>
      <c r="P1064" s="1"/>
    </row>
    <row r="1065" spans="3:16" x14ac:dyDescent="0.2">
      <c r="C1065" s="1"/>
      <c r="D1065" s="1"/>
      <c r="E1065" s="1"/>
      <c r="F1065" s="1"/>
      <c r="G1065" s="1"/>
      <c r="H1065" s="1"/>
      <c r="I1065" s="1"/>
      <c r="J1065" s="1"/>
      <c r="K1065" s="1"/>
      <c r="L1065" s="1"/>
      <c r="M1065" s="1"/>
      <c r="N1065" s="1"/>
      <c r="O1065" s="1"/>
      <c r="P1065" s="1"/>
    </row>
    <row r="1066" spans="3:16" x14ac:dyDescent="0.2">
      <c r="C1066" s="1"/>
      <c r="D1066" s="1"/>
      <c r="E1066" s="1"/>
      <c r="F1066" s="1"/>
      <c r="G1066" s="1"/>
      <c r="H1066" s="1"/>
      <c r="I1066" s="1"/>
      <c r="J1066" s="1"/>
      <c r="K1066" s="1"/>
      <c r="L1066" s="1"/>
      <c r="M1066" s="1"/>
      <c r="N1066" s="1"/>
      <c r="O1066" s="1"/>
      <c r="P1066" s="1"/>
    </row>
    <row r="1067" spans="3:16" x14ac:dyDescent="0.2">
      <c r="C1067" s="1"/>
      <c r="D1067" s="1"/>
      <c r="E1067" s="1"/>
      <c r="F1067" s="1"/>
      <c r="G1067" s="1"/>
      <c r="H1067" s="1"/>
      <c r="I1067" s="1"/>
      <c r="J1067" s="1"/>
      <c r="K1067" s="1"/>
      <c r="L1067" s="1"/>
      <c r="M1067" s="1"/>
      <c r="N1067" s="1"/>
      <c r="O1067" s="1"/>
      <c r="P1067" s="1"/>
    </row>
    <row r="1068" spans="3:16" x14ac:dyDescent="0.2">
      <c r="C1068" s="1"/>
      <c r="D1068" s="1"/>
      <c r="E1068" s="1"/>
      <c r="F1068" s="1"/>
      <c r="G1068" s="1"/>
      <c r="H1068" s="1"/>
      <c r="I1068" s="1"/>
      <c r="J1068" s="1"/>
      <c r="K1068" s="1"/>
      <c r="L1068" s="1"/>
      <c r="M1068" s="1"/>
      <c r="N1068" s="1"/>
      <c r="O1068" s="1"/>
      <c r="P1068" s="1"/>
    </row>
    <row r="1069" spans="3:16" x14ac:dyDescent="0.2">
      <c r="C1069" s="1"/>
      <c r="D1069" s="1"/>
      <c r="E1069" s="1"/>
      <c r="F1069" s="1"/>
      <c r="G1069" s="1"/>
      <c r="H1069" s="1"/>
      <c r="I1069" s="1"/>
      <c r="J1069" s="1"/>
      <c r="K1069" s="1"/>
      <c r="L1069" s="1"/>
      <c r="M1069" s="1"/>
      <c r="N1069" s="1"/>
      <c r="O1069" s="1"/>
      <c r="P1069" s="1"/>
    </row>
    <row r="1070" spans="3:16" x14ac:dyDescent="0.2">
      <c r="C1070" s="1"/>
      <c r="D1070" s="1"/>
      <c r="E1070" s="1"/>
      <c r="F1070" s="1"/>
      <c r="G1070" s="1"/>
      <c r="H1070" s="1"/>
      <c r="I1070" s="1"/>
      <c r="J1070" s="1"/>
      <c r="K1070" s="1"/>
      <c r="L1070" s="1"/>
      <c r="M1070" s="1"/>
      <c r="N1070" s="1"/>
      <c r="O1070" s="1"/>
      <c r="P1070" s="1"/>
    </row>
    <row r="1071" spans="3:16" x14ac:dyDescent="0.2">
      <c r="C1071" s="1"/>
      <c r="D1071" s="1"/>
      <c r="E1071" s="1"/>
      <c r="F1071" s="1"/>
      <c r="G1071" s="1"/>
      <c r="H1071" s="1"/>
      <c r="I1071" s="1"/>
      <c r="J1071" s="1"/>
      <c r="K1071" s="1"/>
      <c r="L1071" s="1"/>
      <c r="M1071" s="1"/>
      <c r="N1071" s="1"/>
      <c r="O1071" s="1"/>
      <c r="P1071" s="1"/>
    </row>
    <row r="1072" spans="3:16" x14ac:dyDescent="0.2">
      <c r="C1072" s="1"/>
      <c r="D1072" s="1"/>
      <c r="E1072" s="1"/>
      <c r="F1072" s="1"/>
      <c r="G1072" s="1"/>
      <c r="H1072" s="1"/>
      <c r="I1072" s="1"/>
      <c r="J1072" s="1"/>
      <c r="K1072" s="1"/>
      <c r="L1072" s="1"/>
      <c r="M1072" s="1"/>
      <c r="N1072" s="1"/>
      <c r="O1072" s="1"/>
      <c r="P1072" s="1"/>
    </row>
    <row r="1073" spans="3:16" x14ac:dyDescent="0.2">
      <c r="C1073" s="1"/>
      <c r="D1073" s="1"/>
      <c r="E1073" s="1"/>
      <c r="F1073" s="1"/>
      <c r="G1073" s="1"/>
      <c r="H1073" s="1"/>
      <c r="I1073" s="1"/>
      <c r="J1073" s="1"/>
      <c r="K1073" s="1"/>
      <c r="L1073" s="1"/>
      <c r="M1073" s="1"/>
      <c r="N1073" s="1"/>
      <c r="O1073" s="1"/>
      <c r="P1073" s="1"/>
    </row>
    <row r="1074" spans="3:16" x14ac:dyDescent="0.2">
      <c r="C1074" s="1"/>
      <c r="D1074" s="1"/>
      <c r="E1074" s="1"/>
      <c r="F1074" s="1"/>
      <c r="G1074" s="1"/>
      <c r="H1074" s="1"/>
      <c r="I1074" s="1"/>
      <c r="J1074" s="1"/>
      <c r="K1074" s="1"/>
      <c r="L1074" s="1"/>
      <c r="M1074" s="1"/>
      <c r="N1074" s="1"/>
      <c r="O1074" s="1"/>
      <c r="P1074" s="1"/>
    </row>
    <row r="1075" spans="3:16" x14ac:dyDescent="0.2">
      <c r="C1075" s="1"/>
      <c r="D1075" s="1"/>
      <c r="E1075" s="1"/>
      <c r="F1075" s="1"/>
      <c r="G1075" s="1"/>
      <c r="H1075" s="1"/>
      <c r="I1075" s="1"/>
      <c r="J1075" s="1"/>
      <c r="K1075" s="1"/>
      <c r="L1075" s="1"/>
      <c r="M1075" s="1"/>
      <c r="N1075" s="1"/>
      <c r="O1075" s="1"/>
      <c r="P1075" s="1"/>
    </row>
    <row r="1076" spans="3:16" x14ac:dyDescent="0.2">
      <c r="C1076" s="1"/>
      <c r="D1076" s="1"/>
      <c r="E1076" s="1"/>
      <c r="F1076" s="1"/>
      <c r="G1076" s="1"/>
      <c r="H1076" s="1"/>
      <c r="I1076" s="1"/>
      <c r="J1076" s="1"/>
      <c r="K1076" s="1"/>
      <c r="L1076" s="1"/>
      <c r="M1076" s="1"/>
      <c r="N1076" s="1"/>
      <c r="O1076" s="1"/>
      <c r="P1076" s="1"/>
    </row>
    <row r="1077" spans="3:16" x14ac:dyDescent="0.2">
      <c r="C1077" s="1"/>
      <c r="D1077" s="1"/>
      <c r="E1077" s="1"/>
      <c r="F1077" s="1"/>
      <c r="G1077" s="1"/>
      <c r="H1077" s="1"/>
      <c r="I1077" s="1"/>
      <c r="J1077" s="1"/>
      <c r="K1077" s="1"/>
      <c r="L1077" s="1"/>
      <c r="M1077" s="1"/>
      <c r="N1077" s="1"/>
      <c r="O1077" s="1"/>
      <c r="P1077" s="1"/>
    </row>
    <row r="1078" spans="3:16" x14ac:dyDescent="0.2">
      <c r="C1078" s="1"/>
      <c r="D1078" s="1"/>
      <c r="E1078" s="1"/>
      <c r="F1078" s="1"/>
      <c r="G1078" s="1"/>
      <c r="H1078" s="1"/>
      <c r="I1078" s="1"/>
      <c r="J1078" s="1"/>
      <c r="K1078" s="1"/>
      <c r="L1078" s="1"/>
      <c r="M1078" s="1"/>
      <c r="N1078" s="1"/>
      <c r="O1078" s="1"/>
      <c r="P1078" s="1"/>
    </row>
    <row r="1079" spans="3:16" x14ac:dyDescent="0.2">
      <c r="C1079" s="1"/>
      <c r="D1079" s="1"/>
      <c r="E1079" s="1"/>
      <c r="F1079" s="1"/>
      <c r="G1079" s="1"/>
      <c r="H1079" s="1"/>
      <c r="I1079" s="1"/>
      <c r="J1079" s="1"/>
      <c r="K1079" s="1"/>
      <c r="L1079" s="1"/>
      <c r="M1079" s="1"/>
      <c r="N1079" s="1"/>
      <c r="O1079" s="1"/>
      <c r="P1079" s="1"/>
    </row>
    <row r="1080" spans="3:16" x14ac:dyDescent="0.2">
      <c r="C1080" s="1"/>
      <c r="D1080" s="1"/>
      <c r="E1080" s="1"/>
      <c r="F1080" s="1"/>
      <c r="G1080" s="1"/>
      <c r="H1080" s="1"/>
      <c r="I1080" s="1"/>
      <c r="J1080" s="1"/>
      <c r="K1080" s="1"/>
      <c r="L1080" s="1"/>
      <c r="M1080" s="1"/>
      <c r="N1080" s="1"/>
      <c r="O1080" s="1"/>
      <c r="P1080" s="1"/>
    </row>
    <row r="1081" spans="3:16" x14ac:dyDescent="0.2">
      <c r="C1081" s="1"/>
      <c r="D1081" s="1"/>
      <c r="E1081" s="1"/>
      <c r="F1081" s="1"/>
      <c r="G1081" s="1"/>
      <c r="H1081" s="1"/>
      <c r="I1081" s="1"/>
      <c r="J1081" s="1"/>
      <c r="K1081" s="1"/>
      <c r="L1081" s="1"/>
      <c r="M1081" s="1"/>
      <c r="N1081" s="1"/>
      <c r="O1081" s="1"/>
      <c r="P1081" s="1"/>
    </row>
    <row r="1082" spans="3:16" x14ac:dyDescent="0.2">
      <c r="C1082" s="1"/>
      <c r="D1082" s="1"/>
      <c r="E1082" s="1"/>
      <c r="F1082" s="1"/>
      <c r="G1082" s="1"/>
      <c r="H1082" s="1"/>
      <c r="I1082" s="1"/>
      <c r="J1082" s="1"/>
      <c r="K1082" s="1"/>
      <c r="L1082" s="1"/>
      <c r="M1082" s="1"/>
      <c r="N1082" s="1"/>
      <c r="O1082" s="1"/>
      <c r="P1082" s="1"/>
    </row>
    <row r="1083" spans="3:16" x14ac:dyDescent="0.2">
      <c r="C1083" s="1"/>
      <c r="D1083" s="1"/>
      <c r="E1083" s="1"/>
      <c r="F1083" s="1"/>
      <c r="G1083" s="1"/>
      <c r="H1083" s="1"/>
      <c r="I1083" s="1"/>
      <c r="J1083" s="1"/>
      <c r="K1083" s="1"/>
      <c r="L1083" s="1"/>
      <c r="M1083" s="1"/>
      <c r="N1083" s="1"/>
      <c r="O1083" s="1"/>
      <c r="P1083" s="1"/>
    </row>
    <row r="1084" spans="3:16" x14ac:dyDescent="0.2">
      <c r="C1084" s="1"/>
      <c r="D1084" s="1"/>
      <c r="E1084" s="1"/>
      <c r="F1084" s="1"/>
      <c r="G1084" s="1"/>
      <c r="H1084" s="1"/>
      <c r="I1084" s="1"/>
      <c r="J1084" s="1"/>
      <c r="K1084" s="1"/>
      <c r="L1084" s="1"/>
      <c r="M1084" s="1"/>
      <c r="N1084" s="1"/>
      <c r="O1084" s="1"/>
      <c r="P1084" s="1"/>
    </row>
    <row r="1085" spans="3:16" x14ac:dyDescent="0.2">
      <c r="C1085" s="1"/>
      <c r="D1085" s="1"/>
      <c r="E1085" s="1"/>
      <c r="F1085" s="1"/>
      <c r="G1085" s="1"/>
      <c r="H1085" s="1"/>
      <c r="I1085" s="1"/>
      <c r="J1085" s="1"/>
      <c r="K1085" s="1"/>
      <c r="L1085" s="1"/>
      <c r="M1085" s="1"/>
      <c r="N1085" s="1"/>
      <c r="O1085" s="1"/>
      <c r="P1085" s="1"/>
    </row>
    <row r="1086" spans="3:16" x14ac:dyDescent="0.2">
      <c r="C1086" s="1"/>
      <c r="D1086" s="1"/>
      <c r="E1086" s="1"/>
      <c r="F1086" s="1"/>
      <c r="G1086" s="1"/>
      <c r="H1086" s="1"/>
      <c r="I1086" s="1"/>
      <c r="J1086" s="1"/>
      <c r="K1086" s="1"/>
      <c r="L1086" s="1"/>
      <c r="M1086" s="1"/>
      <c r="N1086" s="1"/>
      <c r="O1086" s="1"/>
      <c r="P1086" s="1"/>
    </row>
    <row r="1087" spans="3:16" x14ac:dyDescent="0.2">
      <c r="C1087" s="1"/>
      <c r="D1087" s="1"/>
      <c r="E1087" s="1"/>
      <c r="F1087" s="1"/>
      <c r="G1087" s="1"/>
      <c r="H1087" s="1"/>
      <c r="I1087" s="1"/>
      <c r="J1087" s="1"/>
      <c r="K1087" s="1"/>
      <c r="L1087" s="1"/>
      <c r="M1087" s="1"/>
      <c r="N1087" s="1"/>
      <c r="O1087" s="1"/>
      <c r="P1087" s="1"/>
    </row>
    <row r="1088" spans="3:16" x14ac:dyDescent="0.2">
      <c r="C1088" s="1"/>
      <c r="D1088" s="1"/>
      <c r="E1088" s="1"/>
      <c r="F1088" s="1"/>
      <c r="G1088" s="1"/>
      <c r="H1088" s="1"/>
      <c r="I1088" s="1"/>
      <c r="J1088" s="1"/>
      <c r="K1088" s="1"/>
      <c r="L1088" s="1"/>
      <c r="M1088" s="1"/>
      <c r="N1088" s="1"/>
      <c r="O1088" s="1"/>
      <c r="P1088" s="1"/>
    </row>
    <row r="1089" spans="3:16" x14ac:dyDescent="0.2">
      <c r="C1089" s="1"/>
      <c r="D1089" s="1"/>
      <c r="E1089" s="1"/>
      <c r="F1089" s="1"/>
      <c r="G1089" s="1"/>
      <c r="H1089" s="1"/>
      <c r="I1089" s="1"/>
      <c r="J1089" s="1"/>
      <c r="K1089" s="1"/>
      <c r="L1089" s="1"/>
      <c r="M1089" s="1"/>
      <c r="N1089" s="1"/>
      <c r="O1089" s="1"/>
      <c r="P1089" s="1"/>
    </row>
    <row r="1090" spans="3:16" x14ac:dyDescent="0.2">
      <c r="C1090" s="1"/>
      <c r="D1090" s="1"/>
      <c r="E1090" s="1"/>
      <c r="F1090" s="1"/>
      <c r="G1090" s="1"/>
      <c r="H1090" s="1"/>
      <c r="I1090" s="1"/>
      <c r="J1090" s="1"/>
      <c r="K1090" s="1"/>
      <c r="L1090" s="1"/>
      <c r="M1090" s="1"/>
      <c r="N1090" s="1"/>
      <c r="O1090" s="1"/>
      <c r="P1090" s="1"/>
    </row>
    <row r="1091" spans="3:16" x14ac:dyDescent="0.2">
      <c r="C1091" s="1"/>
      <c r="D1091" s="1"/>
      <c r="E1091" s="1"/>
      <c r="F1091" s="1"/>
      <c r="G1091" s="1"/>
      <c r="H1091" s="1"/>
      <c r="I1091" s="1"/>
      <c r="J1091" s="1"/>
      <c r="K1091" s="1"/>
      <c r="L1091" s="1"/>
      <c r="M1091" s="1"/>
      <c r="N1091" s="1"/>
      <c r="O1091" s="1"/>
      <c r="P1091" s="1"/>
    </row>
    <row r="1092" spans="3:16" x14ac:dyDescent="0.2">
      <c r="C1092" s="1"/>
      <c r="D1092" s="1"/>
      <c r="E1092" s="1"/>
      <c r="F1092" s="1"/>
      <c r="G1092" s="1"/>
      <c r="H1092" s="1"/>
      <c r="I1092" s="1"/>
      <c r="J1092" s="1"/>
      <c r="K1092" s="1"/>
      <c r="L1092" s="1"/>
      <c r="M1092" s="1"/>
      <c r="N1092" s="1"/>
      <c r="O1092" s="1"/>
      <c r="P1092" s="1"/>
    </row>
    <row r="1093" spans="3:16" x14ac:dyDescent="0.2">
      <c r="C1093" s="1"/>
      <c r="D1093" s="1"/>
      <c r="E1093" s="1"/>
      <c r="F1093" s="1"/>
      <c r="G1093" s="1"/>
      <c r="H1093" s="1"/>
      <c r="I1093" s="1"/>
      <c r="J1093" s="1"/>
      <c r="K1093" s="1"/>
      <c r="L1093" s="1"/>
      <c r="M1093" s="1"/>
      <c r="N1093" s="1"/>
      <c r="O1093" s="1"/>
      <c r="P1093" s="1"/>
    </row>
    <row r="1094" spans="3:16" x14ac:dyDescent="0.2">
      <c r="C1094" s="1"/>
      <c r="D1094" s="1"/>
      <c r="E1094" s="1"/>
      <c r="F1094" s="1"/>
      <c r="G1094" s="1"/>
      <c r="H1094" s="1"/>
      <c r="I1094" s="1"/>
      <c r="J1094" s="1"/>
      <c r="K1094" s="1"/>
      <c r="L1094" s="1"/>
      <c r="M1094" s="1"/>
      <c r="N1094" s="1"/>
      <c r="O1094" s="1"/>
      <c r="P1094" s="1"/>
    </row>
    <row r="1095" spans="3:16" x14ac:dyDescent="0.2">
      <c r="C1095" s="1"/>
      <c r="D1095" s="1"/>
      <c r="E1095" s="1"/>
      <c r="F1095" s="1"/>
      <c r="G1095" s="1"/>
      <c r="H1095" s="1"/>
      <c r="I1095" s="1"/>
      <c r="J1095" s="1"/>
      <c r="K1095" s="1"/>
      <c r="L1095" s="1"/>
      <c r="M1095" s="1"/>
      <c r="N1095" s="1"/>
      <c r="O1095" s="1"/>
      <c r="P1095" s="1"/>
    </row>
    <row r="1096" spans="3:16" x14ac:dyDescent="0.2">
      <c r="C1096" s="1"/>
      <c r="D1096" s="1"/>
      <c r="E1096" s="1"/>
      <c r="F1096" s="1"/>
      <c r="G1096" s="1"/>
      <c r="H1096" s="1"/>
      <c r="I1096" s="1"/>
      <c r="J1096" s="1"/>
      <c r="K1096" s="1"/>
      <c r="L1096" s="1"/>
      <c r="M1096" s="1"/>
      <c r="N1096" s="1"/>
      <c r="O1096" s="1"/>
      <c r="P1096" s="1"/>
    </row>
    <row r="1097" spans="3:16" x14ac:dyDescent="0.2">
      <c r="C1097" s="1"/>
      <c r="D1097" s="1"/>
      <c r="E1097" s="1"/>
      <c r="F1097" s="1"/>
      <c r="G1097" s="1"/>
      <c r="H1097" s="1"/>
      <c r="I1097" s="1"/>
      <c r="J1097" s="1"/>
      <c r="K1097" s="1"/>
      <c r="L1097" s="1"/>
      <c r="M1097" s="1"/>
      <c r="N1097" s="1"/>
      <c r="O1097" s="1"/>
      <c r="P1097" s="1"/>
    </row>
    <row r="1098" spans="3:16" x14ac:dyDescent="0.2">
      <c r="C1098" s="1"/>
      <c r="D1098" s="1"/>
      <c r="E1098" s="1"/>
      <c r="F1098" s="1"/>
      <c r="G1098" s="1"/>
      <c r="H1098" s="1"/>
      <c r="I1098" s="1"/>
      <c r="J1098" s="1"/>
      <c r="K1098" s="1"/>
      <c r="L1098" s="1"/>
      <c r="M1098" s="1"/>
      <c r="N1098" s="1"/>
      <c r="O1098" s="1"/>
      <c r="P1098" s="1"/>
    </row>
    <row r="1099" spans="3:16" x14ac:dyDescent="0.2">
      <c r="C1099" s="1"/>
      <c r="D1099" s="1"/>
      <c r="E1099" s="1"/>
      <c r="F1099" s="1"/>
      <c r="G1099" s="1"/>
      <c r="H1099" s="1"/>
      <c r="I1099" s="1"/>
      <c r="J1099" s="1"/>
      <c r="K1099" s="1"/>
      <c r="L1099" s="1"/>
      <c r="M1099" s="1"/>
      <c r="N1099" s="1"/>
      <c r="O1099" s="1"/>
      <c r="P1099" s="1"/>
    </row>
    <row r="1100" spans="3:16" x14ac:dyDescent="0.2">
      <c r="C1100" s="1"/>
      <c r="D1100" s="1"/>
      <c r="E1100" s="1"/>
      <c r="F1100" s="1"/>
      <c r="G1100" s="1"/>
      <c r="H1100" s="1"/>
      <c r="I1100" s="1"/>
      <c r="J1100" s="1"/>
      <c r="K1100" s="1"/>
      <c r="L1100" s="1"/>
      <c r="M1100" s="1"/>
      <c r="N1100" s="1"/>
      <c r="O1100" s="1"/>
      <c r="P1100" s="1"/>
    </row>
    <row r="1101" spans="3:16" x14ac:dyDescent="0.2">
      <c r="C1101" s="1"/>
      <c r="D1101" s="1"/>
      <c r="E1101" s="1"/>
      <c r="F1101" s="1"/>
      <c r="G1101" s="1"/>
      <c r="H1101" s="1"/>
      <c r="I1101" s="1"/>
      <c r="J1101" s="1"/>
      <c r="K1101" s="1"/>
      <c r="L1101" s="1"/>
      <c r="M1101" s="1"/>
      <c r="N1101" s="1"/>
      <c r="O1101" s="1"/>
      <c r="P1101" s="1"/>
    </row>
    <row r="1102" spans="3:16" x14ac:dyDescent="0.2">
      <c r="C1102" s="1"/>
      <c r="D1102" s="1"/>
      <c r="E1102" s="1"/>
      <c r="F1102" s="1"/>
      <c r="G1102" s="1"/>
      <c r="H1102" s="1"/>
      <c r="I1102" s="1"/>
      <c r="J1102" s="1"/>
      <c r="K1102" s="1"/>
      <c r="L1102" s="1"/>
      <c r="M1102" s="1"/>
      <c r="N1102" s="1"/>
      <c r="O1102" s="1"/>
      <c r="P1102" s="1"/>
    </row>
    <row r="1103" spans="3:16" x14ac:dyDescent="0.2">
      <c r="C1103" s="1"/>
      <c r="D1103" s="1"/>
      <c r="E1103" s="1"/>
      <c r="F1103" s="1"/>
      <c r="G1103" s="1"/>
      <c r="H1103" s="1"/>
      <c r="I1103" s="1"/>
      <c r="J1103" s="1"/>
      <c r="K1103" s="1"/>
      <c r="L1103" s="1"/>
      <c r="M1103" s="1"/>
      <c r="N1103" s="1"/>
      <c r="O1103" s="1"/>
      <c r="P1103" s="1"/>
    </row>
    <row r="1104" spans="3:16" x14ac:dyDescent="0.2">
      <c r="C1104" s="1"/>
      <c r="D1104" s="1"/>
      <c r="E1104" s="1"/>
      <c r="F1104" s="1"/>
      <c r="G1104" s="1"/>
      <c r="H1104" s="1"/>
      <c r="I1104" s="1"/>
      <c r="J1104" s="1"/>
      <c r="K1104" s="1"/>
      <c r="L1104" s="1"/>
      <c r="M1104" s="1"/>
      <c r="N1104" s="1"/>
      <c r="O1104" s="1"/>
      <c r="P1104" s="1"/>
    </row>
    <row r="1105" spans="3:16" x14ac:dyDescent="0.2">
      <c r="C1105" s="1"/>
      <c r="D1105" s="1"/>
      <c r="E1105" s="1"/>
      <c r="F1105" s="1"/>
      <c r="G1105" s="1"/>
      <c r="H1105" s="1"/>
      <c r="I1105" s="1"/>
      <c r="J1105" s="1"/>
      <c r="K1105" s="1"/>
      <c r="L1105" s="1"/>
      <c r="M1105" s="1"/>
      <c r="N1105" s="1"/>
      <c r="O1105" s="1"/>
      <c r="P1105" s="1"/>
    </row>
    <row r="1106" spans="3:16" x14ac:dyDescent="0.2">
      <c r="C1106" s="1"/>
      <c r="D1106" s="1"/>
      <c r="E1106" s="1"/>
      <c r="F1106" s="1"/>
      <c r="G1106" s="1"/>
      <c r="H1106" s="1"/>
      <c r="I1106" s="1"/>
      <c r="J1106" s="1"/>
      <c r="K1106" s="1"/>
      <c r="L1106" s="1"/>
      <c r="M1106" s="1"/>
      <c r="N1106" s="1"/>
      <c r="O1106" s="1"/>
      <c r="P1106" s="1"/>
    </row>
    <row r="1107" spans="3:16" x14ac:dyDescent="0.2">
      <c r="C1107" s="1"/>
      <c r="D1107" s="1"/>
      <c r="E1107" s="1"/>
      <c r="F1107" s="1"/>
      <c r="G1107" s="1"/>
      <c r="H1107" s="1"/>
      <c r="I1107" s="1"/>
      <c r="J1107" s="1"/>
      <c r="K1107" s="1"/>
      <c r="L1107" s="1"/>
      <c r="M1107" s="1"/>
      <c r="N1107" s="1"/>
      <c r="O1107" s="1"/>
      <c r="P1107" s="1"/>
    </row>
    <row r="1108" spans="3:16" x14ac:dyDescent="0.2">
      <c r="C1108" s="1"/>
      <c r="D1108" s="1"/>
      <c r="E1108" s="1"/>
      <c r="F1108" s="1"/>
      <c r="G1108" s="1"/>
      <c r="H1108" s="1"/>
      <c r="I1108" s="1"/>
      <c r="J1108" s="1"/>
      <c r="K1108" s="1"/>
      <c r="L1108" s="1"/>
      <c r="M1108" s="1"/>
      <c r="N1108" s="1"/>
      <c r="O1108" s="1"/>
      <c r="P1108" s="1"/>
    </row>
    <row r="1109" spans="3:16" x14ac:dyDescent="0.2">
      <c r="C1109" s="1"/>
      <c r="D1109" s="1"/>
      <c r="E1109" s="1"/>
      <c r="F1109" s="1"/>
      <c r="G1109" s="1"/>
      <c r="H1109" s="1"/>
      <c r="I1109" s="1"/>
      <c r="J1109" s="1"/>
      <c r="K1109" s="1"/>
      <c r="L1109" s="1"/>
      <c r="M1109" s="1"/>
      <c r="N1109" s="1"/>
      <c r="O1109" s="1"/>
      <c r="P1109" s="1"/>
    </row>
    <row r="1110" spans="3:16" x14ac:dyDescent="0.2">
      <c r="C1110" s="1"/>
      <c r="D1110" s="1"/>
      <c r="E1110" s="1"/>
      <c r="F1110" s="1"/>
      <c r="G1110" s="1"/>
      <c r="H1110" s="1"/>
      <c r="I1110" s="1"/>
      <c r="J1110" s="1"/>
      <c r="K1110" s="1"/>
      <c r="L1110" s="1"/>
      <c r="M1110" s="1"/>
      <c r="N1110" s="1"/>
      <c r="O1110" s="1"/>
      <c r="P1110" s="1"/>
    </row>
    <row r="1111" spans="3:16" x14ac:dyDescent="0.2">
      <c r="C1111" s="1"/>
      <c r="D1111" s="1"/>
      <c r="E1111" s="1"/>
      <c r="F1111" s="1"/>
      <c r="G1111" s="1"/>
      <c r="H1111" s="1"/>
      <c r="I1111" s="1"/>
      <c r="J1111" s="1"/>
      <c r="K1111" s="1"/>
      <c r="L1111" s="1"/>
      <c r="M1111" s="1"/>
      <c r="N1111" s="1"/>
      <c r="O1111" s="1"/>
      <c r="P1111" s="1"/>
    </row>
    <row r="1112" spans="3:16" x14ac:dyDescent="0.2">
      <c r="C1112" s="1"/>
      <c r="D1112" s="1"/>
      <c r="E1112" s="1"/>
      <c r="F1112" s="1"/>
      <c r="G1112" s="1"/>
      <c r="H1112" s="1"/>
      <c r="I1112" s="1"/>
      <c r="J1112" s="1"/>
      <c r="K1112" s="1"/>
      <c r="L1112" s="1"/>
      <c r="M1112" s="1"/>
      <c r="N1112" s="1"/>
      <c r="O1112" s="1"/>
      <c r="P1112" s="1"/>
    </row>
    <row r="1113" spans="3:16" x14ac:dyDescent="0.2">
      <c r="C1113" s="1"/>
      <c r="D1113" s="1"/>
      <c r="E1113" s="1"/>
      <c r="F1113" s="1"/>
      <c r="G1113" s="1"/>
      <c r="H1113" s="1"/>
      <c r="I1113" s="1"/>
      <c r="J1113" s="1"/>
      <c r="K1113" s="1"/>
      <c r="L1113" s="1"/>
      <c r="M1113" s="1"/>
      <c r="N1113" s="1"/>
      <c r="O1113" s="1"/>
      <c r="P1113" s="1"/>
    </row>
    <row r="1114" spans="3:16" x14ac:dyDescent="0.2">
      <c r="C1114" s="1"/>
      <c r="D1114" s="1"/>
      <c r="E1114" s="1"/>
      <c r="F1114" s="1"/>
      <c r="G1114" s="1"/>
      <c r="H1114" s="1"/>
      <c r="I1114" s="1"/>
      <c r="J1114" s="1"/>
      <c r="K1114" s="1"/>
      <c r="L1114" s="1"/>
      <c r="M1114" s="1"/>
      <c r="N1114" s="1"/>
      <c r="O1114" s="1"/>
      <c r="P1114" s="1"/>
    </row>
    <row r="1115" spans="3:16" x14ac:dyDescent="0.2">
      <c r="C1115" s="1"/>
      <c r="D1115" s="1"/>
      <c r="E1115" s="1"/>
      <c r="F1115" s="1"/>
      <c r="G1115" s="1"/>
      <c r="H1115" s="1"/>
      <c r="I1115" s="1"/>
      <c r="J1115" s="1"/>
      <c r="K1115" s="1"/>
      <c r="L1115" s="1"/>
      <c r="M1115" s="1"/>
      <c r="N1115" s="1"/>
      <c r="O1115" s="1"/>
      <c r="P1115" s="1"/>
    </row>
    <row r="1116" spans="3:16" x14ac:dyDescent="0.2">
      <c r="C1116" s="1"/>
      <c r="D1116" s="1"/>
      <c r="E1116" s="1"/>
      <c r="F1116" s="1"/>
      <c r="G1116" s="1"/>
      <c r="H1116" s="1"/>
      <c r="I1116" s="1"/>
      <c r="J1116" s="1"/>
      <c r="K1116" s="1"/>
      <c r="L1116" s="1"/>
      <c r="M1116" s="1"/>
      <c r="N1116" s="1"/>
      <c r="O1116" s="1"/>
      <c r="P1116" s="1"/>
    </row>
    <row r="1117" spans="3:16" x14ac:dyDescent="0.2">
      <c r="C1117" s="1"/>
      <c r="D1117" s="1"/>
      <c r="E1117" s="1"/>
      <c r="F1117" s="1"/>
      <c r="G1117" s="1"/>
      <c r="H1117" s="1"/>
      <c r="I1117" s="1"/>
      <c r="J1117" s="1"/>
      <c r="K1117" s="1"/>
      <c r="L1117" s="1"/>
      <c r="M1117" s="1"/>
      <c r="N1117" s="1"/>
      <c r="O1117" s="1"/>
      <c r="P1117" s="1"/>
    </row>
    <row r="1118" spans="3:16" x14ac:dyDescent="0.2">
      <c r="C1118" s="1"/>
      <c r="D1118" s="1"/>
      <c r="E1118" s="1"/>
      <c r="F1118" s="1"/>
      <c r="G1118" s="1"/>
      <c r="H1118" s="1"/>
      <c r="I1118" s="1"/>
      <c r="J1118" s="1"/>
      <c r="K1118" s="1"/>
      <c r="L1118" s="1"/>
      <c r="M1118" s="1"/>
      <c r="N1118" s="1"/>
      <c r="O1118" s="1"/>
      <c r="P1118" s="1"/>
    </row>
    <row r="1119" spans="3:16" x14ac:dyDescent="0.2">
      <c r="C1119" s="1"/>
      <c r="D1119" s="1"/>
      <c r="E1119" s="1"/>
      <c r="F1119" s="1"/>
      <c r="G1119" s="1"/>
      <c r="H1119" s="1"/>
      <c r="I1119" s="1"/>
      <c r="J1119" s="1"/>
      <c r="K1119" s="1"/>
      <c r="L1119" s="1"/>
      <c r="M1119" s="1"/>
      <c r="N1119" s="1"/>
      <c r="O1119" s="1"/>
      <c r="P1119" s="1"/>
    </row>
    <row r="1120" spans="3:16" x14ac:dyDescent="0.2">
      <c r="C1120" s="1"/>
      <c r="D1120" s="1"/>
      <c r="E1120" s="1"/>
      <c r="F1120" s="1"/>
      <c r="G1120" s="1"/>
      <c r="H1120" s="1"/>
      <c r="I1120" s="1"/>
      <c r="J1120" s="1"/>
      <c r="K1120" s="1"/>
      <c r="L1120" s="1"/>
      <c r="M1120" s="1"/>
      <c r="N1120" s="1"/>
      <c r="O1120" s="1"/>
      <c r="P1120" s="1"/>
    </row>
    <row r="1121" spans="3:16" x14ac:dyDescent="0.2">
      <c r="C1121" s="1"/>
      <c r="D1121" s="1"/>
      <c r="E1121" s="1"/>
      <c r="F1121" s="1"/>
      <c r="G1121" s="1"/>
      <c r="H1121" s="1"/>
      <c r="I1121" s="1"/>
      <c r="J1121" s="1"/>
      <c r="K1121" s="1"/>
      <c r="L1121" s="1"/>
      <c r="M1121" s="1"/>
      <c r="N1121" s="1"/>
      <c r="O1121" s="1"/>
      <c r="P1121" s="1"/>
    </row>
    <row r="1122" spans="3:16" x14ac:dyDescent="0.2">
      <c r="C1122" s="1"/>
      <c r="D1122" s="1"/>
      <c r="E1122" s="1"/>
      <c r="F1122" s="1"/>
      <c r="G1122" s="1"/>
      <c r="H1122" s="1"/>
      <c r="I1122" s="1"/>
      <c r="J1122" s="1"/>
      <c r="K1122" s="1"/>
      <c r="L1122" s="1"/>
      <c r="M1122" s="1"/>
      <c r="N1122" s="1"/>
      <c r="O1122" s="1"/>
      <c r="P1122" s="1"/>
    </row>
    <row r="1123" spans="3:16" x14ac:dyDescent="0.2">
      <c r="C1123" s="1"/>
      <c r="D1123" s="1"/>
      <c r="E1123" s="1"/>
      <c r="F1123" s="1"/>
      <c r="G1123" s="1"/>
      <c r="H1123" s="1"/>
      <c r="I1123" s="1"/>
      <c r="J1123" s="1"/>
      <c r="K1123" s="1"/>
      <c r="L1123" s="1"/>
      <c r="M1123" s="1"/>
      <c r="N1123" s="1"/>
      <c r="O1123" s="1"/>
      <c r="P1123" s="1"/>
    </row>
    <row r="1124" spans="3:16" x14ac:dyDescent="0.2">
      <c r="C1124" s="1"/>
      <c r="D1124" s="1"/>
      <c r="E1124" s="1"/>
      <c r="F1124" s="1"/>
      <c r="G1124" s="1"/>
      <c r="H1124" s="1"/>
      <c r="I1124" s="1"/>
      <c r="J1124" s="1"/>
      <c r="K1124" s="1"/>
      <c r="L1124" s="1"/>
      <c r="M1124" s="1"/>
      <c r="N1124" s="1"/>
      <c r="O1124" s="1"/>
      <c r="P1124" s="1"/>
    </row>
    <row r="1125" spans="3:16" x14ac:dyDescent="0.2">
      <c r="C1125" s="1"/>
      <c r="D1125" s="1"/>
      <c r="E1125" s="1"/>
      <c r="F1125" s="1"/>
      <c r="G1125" s="1"/>
      <c r="H1125" s="1"/>
      <c r="I1125" s="1"/>
      <c r="J1125" s="1"/>
      <c r="K1125" s="1"/>
      <c r="L1125" s="1"/>
      <c r="M1125" s="1"/>
      <c r="N1125" s="1"/>
      <c r="O1125" s="1"/>
      <c r="P1125" s="1"/>
    </row>
    <row r="1126" spans="3:16" x14ac:dyDescent="0.2">
      <c r="C1126" s="1"/>
      <c r="D1126" s="1"/>
      <c r="E1126" s="1"/>
      <c r="F1126" s="1"/>
      <c r="G1126" s="1"/>
      <c r="H1126" s="1"/>
      <c r="I1126" s="1"/>
      <c r="J1126" s="1"/>
      <c r="K1126" s="1"/>
      <c r="L1126" s="1"/>
      <c r="M1126" s="1"/>
      <c r="N1126" s="1"/>
      <c r="O1126" s="1"/>
      <c r="P1126" s="1"/>
    </row>
    <row r="1127" spans="3:16" x14ac:dyDescent="0.2">
      <c r="C1127" s="1"/>
      <c r="D1127" s="1"/>
      <c r="E1127" s="1"/>
      <c r="F1127" s="1"/>
      <c r="G1127" s="1"/>
      <c r="H1127" s="1"/>
      <c r="I1127" s="1"/>
      <c r="J1127" s="1"/>
      <c r="K1127" s="1"/>
      <c r="L1127" s="1"/>
      <c r="M1127" s="1"/>
      <c r="N1127" s="1"/>
      <c r="O1127" s="1"/>
      <c r="P1127" s="1"/>
    </row>
    <row r="1128" spans="3:16" x14ac:dyDescent="0.2">
      <c r="C1128" s="1"/>
      <c r="D1128" s="1"/>
      <c r="E1128" s="1"/>
      <c r="F1128" s="1"/>
      <c r="G1128" s="1"/>
      <c r="H1128" s="1"/>
      <c r="I1128" s="1"/>
      <c r="J1128" s="1"/>
      <c r="K1128" s="1"/>
      <c r="L1128" s="1"/>
      <c r="M1128" s="1"/>
      <c r="N1128" s="1"/>
      <c r="O1128" s="1"/>
      <c r="P1128" s="1"/>
    </row>
    <row r="1129" spans="3:16" x14ac:dyDescent="0.2">
      <c r="C1129" s="1"/>
      <c r="D1129" s="1"/>
      <c r="E1129" s="1"/>
      <c r="F1129" s="1"/>
      <c r="G1129" s="1"/>
      <c r="H1129" s="1"/>
      <c r="I1129" s="1"/>
      <c r="J1129" s="1"/>
      <c r="K1129" s="1"/>
      <c r="L1129" s="1"/>
      <c r="M1129" s="1"/>
      <c r="N1129" s="1"/>
      <c r="O1129" s="1"/>
      <c r="P1129" s="1"/>
    </row>
    <row r="1130" spans="3:16" x14ac:dyDescent="0.2">
      <c r="C1130" s="1"/>
      <c r="D1130" s="1"/>
      <c r="E1130" s="1"/>
      <c r="F1130" s="1"/>
      <c r="G1130" s="1"/>
      <c r="H1130" s="1"/>
      <c r="I1130" s="1"/>
      <c r="J1130" s="1"/>
      <c r="K1130" s="1"/>
      <c r="L1130" s="1"/>
      <c r="M1130" s="1"/>
      <c r="N1130" s="1"/>
      <c r="O1130" s="1"/>
      <c r="P1130" s="1"/>
    </row>
    <row r="1131" spans="3:16" x14ac:dyDescent="0.2">
      <c r="C1131" s="1"/>
      <c r="D1131" s="1"/>
      <c r="E1131" s="1"/>
      <c r="F1131" s="1"/>
      <c r="G1131" s="1"/>
      <c r="H1131" s="1"/>
      <c r="I1131" s="1"/>
      <c r="J1131" s="1"/>
      <c r="K1131" s="1"/>
      <c r="L1131" s="1"/>
      <c r="M1131" s="1"/>
      <c r="N1131" s="1"/>
      <c r="O1131" s="1"/>
      <c r="P1131" s="1"/>
    </row>
    <row r="1132" spans="3:16" x14ac:dyDescent="0.2">
      <c r="C1132" s="1"/>
      <c r="D1132" s="1"/>
      <c r="E1132" s="1"/>
      <c r="F1132" s="1"/>
      <c r="G1132" s="1"/>
      <c r="H1132" s="1"/>
      <c r="I1132" s="1"/>
      <c r="J1132" s="1"/>
      <c r="K1132" s="1"/>
      <c r="L1132" s="1"/>
      <c r="M1132" s="1"/>
      <c r="N1132" s="1"/>
      <c r="O1132" s="1"/>
      <c r="P1132" s="1"/>
    </row>
    <row r="1133" spans="3:16" x14ac:dyDescent="0.2">
      <c r="C1133" s="1"/>
      <c r="D1133" s="1"/>
      <c r="E1133" s="1"/>
      <c r="F1133" s="1"/>
      <c r="G1133" s="1"/>
      <c r="H1133" s="1"/>
      <c r="I1133" s="1"/>
      <c r="J1133" s="1"/>
      <c r="K1133" s="1"/>
      <c r="L1133" s="1"/>
      <c r="M1133" s="1"/>
      <c r="N1133" s="1"/>
      <c r="O1133" s="1"/>
      <c r="P1133" s="1"/>
    </row>
    <row r="1134" spans="3:16" x14ac:dyDescent="0.2">
      <c r="C1134" s="1"/>
      <c r="D1134" s="1"/>
      <c r="E1134" s="1"/>
      <c r="F1134" s="1"/>
      <c r="G1134" s="1"/>
      <c r="H1134" s="1"/>
      <c r="I1134" s="1"/>
      <c r="J1134" s="1"/>
      <c r="K1134" s="1"/>
      <c r="L1134" s="1"/>
      <c r="M1134" s="1"/>
      <c r="N1134" s="1"/>
      <c r="O1134" s="1"/>
      <c r="P1134" s="1"/>
    </row>
    <row r="1135" spans="3:16" x14ac:dyDescent="0.2">
      <c r="C1135" s="1"/>
      <c r="D1135" s="1"/>
      <c r="E1135" s="1"/>
      <c r="F1135" s="1"/>
      <c r="G1135" s="1"/>
      <c r="H1135" s="1"/>
      <c r="I1135" s="1"/>
      <c r="J1135" s="1"/>
      <c r="K1135" s="1"/>
      <c r="L1135" s="1"/>
      <c r="M1135" s="1"/>
      <c r="N1135" s="1"/>
      <c r="O1135" s="1"/>
      <c r="P1135" s="1"/>
    </row>
    <row r="1136" spans="3:16" x14ac:dyDescent="0.2">
      <c r="C1136" s="1"/>
      <c r="D1136" s="1"/>
      <c r="E1136" s="1"/>
      <c r="F1136" s="1"/>
      <c r="G1136" s="1"/>
      <c r="H1136" s="1"/>
      <c r="I1136" s="1"/>
      <c r="J1136" s="1"/>
      <c r="K1136" s="1"/>
      <c r="L1136" s="1"/>
      <c r="M1136" s="1"/>
      <c r="N1136" s="1"/>
      <c r="O1136" s="1"/>
      <c r="P1136" s="1"/>
    </row>
    <row r="1137" spans="3:16" x14ac:dyDescent="0.2">
      <c r="C1137" s="1"/>
      <c r="D1137" s="1"/>
      <c r="E1137" s="1"/>
      <c r="F1137" s="1"/>
      <c r="G1137" s="1"/>
      <c r="H1137" s="1"/>
      <c r="I1137" s="1"/>
      <c r="J1137" s="1"/>
      <c r="K1137" s="1"/>
      <c r="L1137" s="1"/>
      <c r="M1137" s="1"/>
      <c r="N1137" s="1"/>
      <c r="O1137" s="1"/>
      <c r="P1137" s="1"/>
    </row>
    <row r="1138" spans="3:16" x14ac:dyDescent="0.2">
      <c r="C1138" s="1"/>
      <c r="D1138" s="1"/>
      <c r="E1138" s="1"/>
      <c r="F1138" s="1"/>
      <c r="G1138" s="1"/>
      <c r="H1138" s="1"/>
      <c r="I1138" s="1"/>
      <c r="J1138" s="1"/>
      <c r="K1138" s="1"/>
      <c r="L1138" s="1"/>
      <c r="M1138" s="1"/>
      <c r="N1138" s="1"/>
      <c r="O1138" s="1"/>
      <c r="P1138" s="1"/>
    </row>
    <row r="1139" spans="3:16" x14ac:dyDescent="0.2">
      <c r="C1139" s="1"/>
      <c r="D1139" s="1"/>
      <c r="E1139" s="1"/>
      <c r="F1139" s="1"/>
      <c r="G1139" s="1"/>
      <c r="H1139" s="1"/>
      <c r="I1139" s="1"/>
      <c r="J1139" s="1"/>
      <c r="K1139" s="1"/>
      <c r="L1139" s="1"/>
      <c r="M1139" s="1"/>
      <c r="N1139" s="1"/>
      <c r="O1139" s="1"/>
      <c r="P1139" s="1"/>
    </row>
    <row r="1140" spans="3:16" x14ac:dyDescent="0.2">
      <c r="C1140" s="1"/>
      <c r="D1140" s="1"/>
      <c r="E1140" s="1"/>
      <c r="F1140" s="1"/>
      <c r="G1140" s="1"/>
      <c r="H1140" s="1"/>
      <c r="I1140" s="1"/>
      <c r="J1140" s="1"/>
      <c r="K1140" s="1"/>
      <c r="L1140" s="1"/>
      <c r="M1140" s="1"/>
      <c r="N1140" s="1"/>
      <c r="O1140" s="1"/>
      <c r="P1140" s="1"/>
    </row>
    <row r="1141" spans="3:16" x14ac:dyDescent="0.2">
      <c r="C1141" s="1"/>
      <c r="D1141" s="1"/>
      <c r="E1141" s="1"/>
      <c r="F1141" s="1"/>
      <c r="G1141" s="1"/>
      <c r="H1141" s="1"/>
      <c r="I1141" s="1"/>
      <c r="J1141" s="1"/>
      <c r="K1141" s="1"/>
      <c r="L1141" s="1"/>
      <c r="M1141" s="1"/>
      <c r="N1141" s="1"/>
      <c r="O1141" s="1"/>
      <c r="P1141" s="1"/>
    </row>
    <row r="1142" spans="3:16" x14ac:dyDescent="0.2">
      <c r="C1142" s="1"/>
      <c r="D1142" s="1"/>
      <c r="E1142" s="1"/>
      <c r="F1142" s="1"/>
      <c r="G1142" s="1"/>
      <c r="H1142" s="1"/>
      <c r="I1142" s="1"/>
      <c r="J1142" s="1"/>
      <c r="K1142" s="1"/>
      <c r="L1142" s="1"/>
      <c r="M1142" s="1"/>
      <c r="N1142" s="1"/>
      <c r="O1142" s="1"/>
      <c r="P1142" s="1"/>
    </row>
    <row r="1143" spans="3:16" x14ac:dyDescent="0.2">
      <c r="C1143" s="1"/>
      <c r="D1143" s="1"/>
      <c r="E1143" s="1"/>
      <c r="F1143" s="1"/>
      <c r="G1143" s="1"/>
      <c r="H1143" s="1"/>
      <c r="I1143" s="1"/>
      <c r="J1143" s="1"/>
      <c r="K1143" s="1"/>
      <c r="L1143" s="1"/>
      <c r="M1143" s="1"/>
      <c r="N1143" s="1"/>
      <c r="O1143" s="1"/>
      <c r="P1143" s="1"/>
    </row>
    <row r="1144" spans="3:16" x14ac:dyDescent="0.2">
      <c r="C1144" s="1"/>
      <c r="D1144" s="1"/>
      <c r="E1144" s="1"/>
      <c r="F1144" s="1"/>
      <c r="G1144" s="1"/>
      <c r="H1144" s="1"/>
      <c r="I1144" s="1"/>
      <c r="J1144" s="1"/>
      <c r="K1144" s="1"/>
      <c r="L1144" s="1"/>
      <c r="M1144" s="1"/>
      <c r="N1144" s="1"/>
      <c r="O1144" s="1"/>
      <c r="P1144" s="1"/>
    </row>
    <row r="1145" spans="3:16" x14ac:dyDescent="0.2">
      <c r="C1145" s="1"/>
      <c r="D1145" s="1"/>
      <c r="E1145" s="1"/>
      <c r="F1145" s="1"/>
      <c r="G1145" s="1"/>
      <c r="H1145" s="1"/>
      <c r="I1145" s="1"/>
      <c r="J1145" s="1"/>
      <c r="K1145" s="1"/>
      <c r="L1145" s="1"/>
      <c r="M1145" s="1"/>
      <c r="N1145" s="1"/>
      <c r="O1145" s="1"/>
      <c r="P1145" s="1"/>
    </row>
    <row r="1146" spans="3:16" x14ac:dyDescent="0.2">
      <c r="C1146" s="1"/>
      <c r="D1146" s="1"/>
      <c r="E1146" s="1"/>
      <c r="F1146" s="1"/>
      <c r="G1146" s="1"/>
      <c r="H1146" s="1"/>
      <c r="I1146" s="1"/>
      <c r="J1146" s="1"/>
      <c r="K1146" s="1"/>
      <c r="L1146" s="1"/>
      <c r="M1146" s="1"/>
      <c r="N1146" s="1"/>
      <c r="O1146" s="1"/>
      <c r="P1146" s="1"/>
    </row>
    <row r="1147" spans="3:16" x14ac:dyDescent="0.2">
      <c r="C1147" s="1"/>
      <c r="D1147" s="1"/>
      <c r="E1147" s="1"/>
      <c r="F1147" s="1"/>
      <c r="G1147" s="1"/>
      <c r="H1147" s="1"/>
      <c r="I1147" s="1"/>
      <c r="J1147" s="1"/>
      <c r="K1147" s="1"/>
      <c r="L1147" s="1"/>
      <c r="M1147" s="1"/>
      <c r="N1147" s="1"/>
      <c r="O1147" s="1"/>
      <c r="P1147" s="1"/>
    </row>
    <row r="1148" spans="3:16" x14ac:dyDescent="0.2">
      <c r="C1148" s="1"/>
      <c r="D1148" s="1"/>
      <c r="E1148" s="1"/>
      <c r="F1148" s="1"/>
      <c r="G1148" s="1"/>
      <c r="H1148" s="1"/>
      <c r="I1148" s="1"/>
      <c r="J1148" s="1"/>
      <c r="K1148" s="1"/>
      <c r="L1148" s="1"/>
      <c r="M1148" s="1"/>
      <c r="N1148" s="1"/>
      <c r="O1148" s="1"/>
      <c r="P1148" s="1"/>
    </row>
    <row r="1149" spans="3:16" x14ac:dyDescent="0.2">
      <c r="C1149" s="1"/>
      <c r="D1149" s="1"/>
      <c r="E1149" s="1"/>
      <c r="F1149" s="1"/>
      <c r="G1149" s="1"/>
      <c r="H1149" s="1"/>
      <c r="I1149" s="1"/>
      <c r="J1149" s="1"/>
      <c r="K1149" s="1"/>
      <c r="L1149" s="1"/>
      <c r="M1149" s="1"/>
      <c r="N1149" s="1"/>
      <c r="O1149" s="1"/>
      <c r="P1149" s="1"/>
    </row>
    <row r="1150" spans="3:16" x14ac:dyDescent="0.2">
      <c r="C1150" s="1"/>
      <c r="D1150" s="1"/>
      <c r="E1150" s="1"/>
      <c r="F1150" s="1"/>
      <c r="G1150" s="1"/>
      <c r="H1150" s="1"/>
      <c r="I1150" s="1"/>
      <c r="J1150" s="1"/>
      <c r="K1150" s="1"/>
      <c r="L1150" s="1"/>
      <c r="M1150" s="1"/>
      <c r="N1150" s="1"/>
      <c r="O1150" s="1"/>
      <c r="P1150" s="1"/>
    </row>
    <row r="1151" spans="3:16" x14ac:dyDescent="0.2">
      <c r="C1151" s="1"/>
      <c r="D1151" s="1"/>
      <c r="E1151" s="1"/>
      <c r="F1151" s="1"/>
      <c r="G1151" s="1"/>
      <c r="H1151" s="1"/>
      <c r="I1151" s="1"/>
      <c r="J1151" s="1"/>
      <c r="K1151" s="1"/>
      <c r="L1151" s="1"/>
      <c r="M1151" s="1"/>
      <c r="N1151" s="1"/>
      <c r="O1151" s="1"/>
      <c r="P1151" s="1"/>
    </row>
    <row r="1152" spans="3:16" x14ac:dyDescent="0.2">
      <c r="C1152" s="1"/>
      <c r="D1152" s="1"/>
      <c r="E1152" s="1"/>
      <c r="F1152" s="1"/>
      <c r="G1152" s="1"/>
      <c r="H1152" s="1"/>
      <c r="I1152" s="1"/>
      <c r="J1152" s="1"/>
      <c r="K1152" s="1"/>
      <c r="L1152" s="1"/>
      <c r="M1152" s="1"/>
      <c r="N1152" s="1"/>
      <c r="O1152" s="1"/>
      <c r="P1152" s="1"/>
    </row>
    <row r="1153" spans="3:16" x14ac:dyDescent="0.2">
      <c r="C1153" s="1"/>
      <c r="D1153" s="1"/>
      <c r="E1153" s="1"/>
      <c r="F1153" s="1"/>
      <c r="G1153" s="1"/>
      <c r="H1153" s="1"/>
      <c r="I1153" s="1"/>
      <c r="J1153" s="1"/>
      <c r="K1153" s="1"/>
      <c r="L1153" s="1"/>
      <c r="M1153" s="1"/>
      <c r="N1153" s="1"/>
      <c r="O1153" s="1"/>
      <c r="P1153" s="1"/>
    </row>
    <row r="1154" spans="3:16" x14ac:dyDescent="0.2">
      <c r="C1154" s="1"/>
      <c r="D1154" s="1"/>
      <c r="E1154" s="1"/>
      <c r="F1154" s="1"/>
      <c r="G1154" s="1"/>
      <c r="H1154" s="1"/>
      <c r="I1154" s="1"/>
      <c r="J1154" s="1"/>
      <c r="K1154" s="1"/>
      <c r="L1154" s="1"/>
      <c r="M1154" s="1"/>
      <c r="N1154" s="1"/>
      <c r="O1154" s="1"/>
      <c r="P1154" s="1"/>
    </row>
    <row r="1155" spans="3:16" x14ac:dyDescent="0.2">
      <c r="C1155" s="1"/>
      <c r="D1155" s="1"/>
      <c r="E1155" s="1"/>
      <c r="F1155" s="1"/>
      <c r="G1155" s="1"/>
      <c r="H1155" s="1"/>
      <c r="I1155" s="1"/>
      <c r="J1155" s="1"/>
      <c r="K1155" s="1"/>
      <c r="L1155" s="1"/>
      <c r="M1155" s="1"/>
      <c r="N1155" s="1"/>
      <c r="O1155" s="1"/>
      <c r="P1155" s="1"/>
    </row>
    <row r="1156" spans="3:16" x14ac:dyDescent="0.2">
      <c r="C1156" s="1"/>
      <c r="D1156" s="1"/>
      <c r="E1156" s="1"/>
      <c r="F1156" s="1"/>
      <c r="G1156" s="1"/>
      <c r="H1156" s="1"/>
      <c r="I1156" s="1"/>
      <c r="J1156" s="1"/>
      <c r="K1156" s="1"/>
      <c r="L1156" s="1"/>
      <c r="M1156" s="1"/>
      <c r="N1156" s="1"/>
      <c r="O1156" s="1"/>
      <c r="P1156" s="1"/>
    </row>
    <row r="1157" spans="3:16" x14ac:dyDescent="0.2">
      <c r="C1157" s="1"/>
      <c r="D1157" s="1"/>
      <c r="E1157" s="1"/>
      <c r="F1157" s="1"/>
      <c r="G1157" s="1"/>
      <c r="H1157" s="1"/>
      <c r="I1157" s="1"/>
      <c r="J1157" s="1"/>
      <c r="K1157" s="1"/>
      <c r="L1157" s="1"/>
      <c r="M1157" s="1"/>
      <c r="N1157" s="1"/>
      <c r="O1157" s="1"/>
      <c r="P1157" s="1"/>
    </row>
    <row r="1158" spans="3:16" x14ac:dyDescent="0.2">
      <c r="C1158" s="1"/>
      <c r="D1158" s="1"/>
      <c r="E1158" s="1"/>
      <c r="F1158" s="1"/>
      <c r="G1158" s="1"/>
      <c r="H1158" s="1"/>
      <c r="I1158" s="1"/>
      <c r="J1158" s="1"/>
      <c r="K1158" s="1"/>
      <c r="L1158" s="1"/>
      <c r="M1158" s="1"/>
      <c r="N1158" s="1"/>
      <c r="O1158" s="1"/>
      <c r="P1158" s="1"/>
    </row>
    <row r="1159" spans="3:16" x14ac:dyDescent="0.2">
      <c r="C1159" s="1"/>
      <c r="D1159" s="1"/>
      <c r="E1159" s="1"/>
      <c r="F1159" s="1"/>
      <c r="G1159" s="1"/>
      <c r="H1159" s="1"/>
      <c r="I1159" s="1"/>
      <c r="J1159" s="1"/>
      <c r="K1159" s="1"/>
      <c r="L1159" s="1"/>
      <c r="M1159" s="1"/>
      <c r="N1159" s="1"/>
      <c r="O1159" s="1"/>
      <c r="P1159" s="1"/>
    </row>
    <row r="1160" spans="3:16" x14ac:dyDescent="0.2">
      <c r="C1160" s="1"/>
      <c r="D1160" s="1"/>
      <c r="E1160" s="1"/>
      <c r="F1160" s="1"/>
      <c r="G1160" s="1"/>
      <c r="H1160" s="1"/>
      <c r="I1160" s="1"/>
      <c r="J1160" s="1"/>
      <c r="K1160" s="1"/>
      <c r="L1160" s="1"/>
      <c r="M1160" s="1"/>
      <c r="N1160" s="1"/>
      <c r="O1160" s="1"/>
      <c r="P1160" s="1"/>
    </row>
    <row r="1161" spans="3:16" x14ac:dyDescent="0.2">
      <c r="C1161" s="1"/>
      <c r="D1161" s="1"/>
      <c r="E1161" s="1"/>
      <c r="F1161" s="1"/>
      <c r="G1161" s="1"/>
      <c r="H1161" s="1"/>
      <c r="I1161" s="1"/>
      <c r="J1161" s="1"/>
      <c r="K1161" s="1"/>
      <c r="L1161" s="1"/>
      <c r="M1161" s="1"/>
      <c r="N1161" s="1"/>
      <c r="O1161" s="1"/>
      <c r="P1161" s="1"/>
    </row>
    <row r="1162" spans="3:16" x14ac:dyDescent="0.2">
      <c r="C1162" s="1"/>
      <c r="D1162" s="1"/>
      <c r="E1162" s="1"/>
      <c r="F1162" s="1"/>
      <c r="G1162" s="1"/>
      <c r="H1162" s="1"/>
      <c r="I1162" s="1"/>
      <c r="J1162" s="1"/>
      <c r="K1162" s="1"/>
      <c r="L1162" s="1"/>
      <c r="M1162" s="1"/>
      <c r="N1162" s="1"/>
      <c r="O1162" s="1"/>
      <c r="P1162" s="1"/>
    </row>
    <row r="1163" spans="3:16" x14ac:dyDescent="0.2">
      <c r="C1163" s="1"/>
      <c r="D1163" s="1"/>
      <c r="E1163" s="1"/>
      <c r="F1163" s="1"/>
      <c r="G1163" s="1"/>
      <c r="H1163" s="1"/>
      <c r="I1163" s="1"/>
      <c r="J1163" s="1"/>
      <c r="K1163" s="1"/>
      <c r="L1163" s="1"/>
      <c r="M1163" s="1"/>
      <c r="N1163" s="1"/>
      <c r="O1163" s="1"/>
      <c r="P1163" s="1"/>
    </row>
    <row r="1164" spans="3:16" x14ac:dyDescent="0.2">
      <c r="C1164" s="1"/>
      <c r="D1164" s="1"/>
      <c r="E1164" s="1"/>
      <c r="F1164" s="1"/>
      <c r="G1164" s="1"/>
      <c r="H1164" s="1"/>
      <c r="I1164" s="1"/>
      <c r="J1164" s="1"/>
      <c r="K1164" s="1"/>
      <c r="L1164" s="1"/>
      <c r="M1164" s="1"/>
      <c r="N1164" s="1"/>
      <c r="O1164" s="1"/>
      <c r="P1164" s="1"/>
    </row>
    <row r="1165" spans="3:16" x14ac:dyDescent="0.2">
      <c r="C1165" s="1"/>
      <c r="D1165" s="1"/>
      <c r="E1165" s="1"/>
      <c r="F1165" s="1"/>
      <c r="G1165" s="1"/>
      <c r="H1165" s="1"/>
      <c r="I1165" s="1"/>
      <c r="J1165" s="1"/>
      <c r="K1165" s="1"/>
      <c r="L1165" s="1"/>
      <c r="M1165" s="1"/>
      <c r="N1165" s="1"/>
      <c r="O1165" s="1"/>
      <c r="P1165" s="1"/>
    </row>
    <row r="1166" spans="3:16" x14ac:dyDescent="0.2">
      <c r="C1166" s="1"/>
      <c r="D1166" s="1"/>
      <c r="E1166" s="1"/>
      <c r="F1166" s="1"/>
      <c r="G1166" s="1"/>
      <c r="H1166" s="1"/>
      <c r="I1166" s="1"/>
      <c r="J1166" s="1"/>
      <c r="K1166" s="1"/>
      <c r="L1166" s="1"/>
      <c r="M1166" s="1"/>
      <c r="N1166" s="1"/>
      <c r="O1166" s="1"/>
      <c r="P1166" s="1"/>
    </row>
    <row r="1167" spans="3:16" x14ac:dyDescent="0.2">
      <c r="C1167" s="1"/>
      <c r="D1167" s="1"/>
      <c r="E1167" s="1"/>
      <c r="F1167" s="1"/>
      <c r="G1167" s="1"/>
      <c r="H1167" s="1"/>
      <c r="I1167" s="1"/>
      <c r="J1167" s="1"/>
      <c r="K1167" s="1"/>
      <c r="L1167" s="1"/>
      <c r="M1167" s="1"/>
      <c r="N1167" s="1"/>
      <c r="O1167" s="1"/>
      <c r="P1167" s="1"/>
    </row>
    <row r="1168" spans="3:16" x14ac:dyDescent="0.2">
      <c r="C1168" s="1"/>
      <c r="D1168" s="1"/>
      <c r="E1168" s="1"/>
      <c r="F1168" s="1"/>
      <c r="G1168" s="1"/>
      <c r="H1168" s="1"/>
      <c r="I1168" s="1"/>
      <c r="J1168" s="1"/>
      <c r="K1168" s="1"/>
      <c r="L1168" s="1"/>
      <c r="M1168" s="1"/>
      <c r="N1168" s="1"/>
      <c r="O1168" s="1"/>
      <c r="P1168" s="1"/>
    </row>
    <row r="1169" spans="3:16" x14ac:dyDescent="0.2">
      <c r="C1169" s="1"/>
      <c r="D1169" s="1"/>
      <c r="E1169" s="1"/>
      <c r="F1169" s="1"/>
      <c r="G1169" s="1"/>
      <c r="H1169" s="1"/>
      <c r="I1169" s="1"/>
      <c r="J1169" s="1"/>
      <c r="K1169" s="1"/>
      <c r="L1169" s="1"/>
      <c r="M1169" s="1"/>
      <c r="N1169" s="1"/>
      <c r="O1169" s="1"/>
      <c r="P1169" s="1"/>
    </row>
    <row r="1170" spans="3:16" x14ac:dyDescent="0.2">
      <c r="C1170" s="1"/>
      <c r="D1170" s="1"/>
      <c r="E1170" s="1"/>
      <c r="F1170" s="1"/>
      <c r="G1170" s="1"/>
      <c r="H1170" s="1"/>
      <c r="I1170" s="1"/>
      <c r="J1170" s="1"/>
      <c r="K1170" s="1"/>
      <c r="L1170" s="1"/>
      <c r="M1170" s="1"/>
      <c r="N1170" s="1"/>
      <c r="O1170" s="1"/>
      <c r="P1170" s="1"/>
    </row>
    <row r="1171" spans="3:16" x14ac:dyDescent="0.2">
      <c r="C1171" s="1"/>
      <c r="D1171" s="1"/>
      <c r="E1171" s="1"/>
      <c r="F1171" s="1"/>
      <c r="G1171" s="1"/>
      <c r="H1171" s="1"/>
      <c r="I1171" s="1"/>
      <c r="J1171" s="1"/>
      <c r="K1171" s="1"/>
      <c r="L1171" s="1"/>
      <c r="M1171" s="1"/>
      <c r="N1171" s="1"/>
      <c r="O1171" s="1"/>
      <c r="P1171" s="1"/>
    </row>
    <row r="1172" spans="3:16" x14ac:dyDescent="0.2">
      <c r="C1172" s="1"/>
      <c r="D1172" s="1"/>
      <c r="E1172" s="1"/>
      <c r="F1172" s="1"/>
      <c r="G1172" s="1"/>
      <c r="H1172" s="1"/>
      <c r="I1172" s="1"/>
      <c r="J1172" s="1"/>
      <c r="K1172" s="1"/>
      <c r="L1172" s="1"/>
      <c r="M1172" s="1"/>
      <c r="N1172" s="1"/>
      <c r="O1172" s="1"/>
      <c r="P1172" s="1"/>
    </row>
    <row r="1173" spans="3:16" x14ac:dyDescent="0.2">
      <c r="C1173" s="1"/>
      <c r="D1173" s="1"/>
      <c r="E1173" s="1"/>
      <c r="F1173" s="1"/>
      <c r="G1173" s="1"/>
      <c r="H1173" s="1"/>
      <c r="I1173" s="1"/>
      <c r="J1173" s="1"/>
      <c r="K1173" s="1"/>
      <c r="L1173" s="1"/>
      <c r="M1173" s="1"/>
      <c r="N1173" s="1"/>
      <c r="O1173" s="1"/>
      <c r="P1173" s="1"/>
    </row>
    <row r="1174" spans="3:16" x14ac:dyDescent="0.2">
      <c r="C1174" s="1"/>
      <c r="D1174" s="1"/>
      <c r="E1174" s="1"/>
      <c r="F1174" s="1"/>
      <c r="G1174" s="1"/>
      <c r="H1174" s="1"/>
      <c r="I1174" s="1"/>
      <c r="J1174" s="1"/>
      <c r="K1174" s="1"/>
      <c r="L1174" s="1"/>
      <c r="M1174" s="1"/>
      <c r="N1174" s="1"/>
      <c r="O1174" s="1"/>
      <c r="P1174" s="1"/>
    </row>
    <row r="1175" spans="3:16" x14ac:dyDescent="0.2">
      <c r="C1175" s="1"/>
      <c r="D1175" s="1"/>
      <c r="E1175" s="1"/>
      <c r="F1175" s="1"/>
      <c r="G1175" s="1"/>
      <c r="H1175" s="1"/>
      <c r="I1175" s="1"/>
      <c r="J1175" s="1"/>
      <c r="K1175" s="1"/>
      <c r="L1175" s="1"/>
      <c r="M1175" s="1"/>
      <c r="N1175" s="1"/>
      <c r="O1175" s="1"/>
      <c r="P1175" s="1"/>
    </row>
    <row r="1176" spans="3:16" x14ac:dyDescent="0.2">
      <c r="C1176" s="1"/>
      <c r="D1176" s="1"/>
      <c r="E1176" s="1"/>
      <c r="F1176" s="1"/>
      <c r="G1176" s="1"/>
      <c r="H1176" s="1"/>
      <c r="I1176" s="1"/>
      <c r="J1176" s="1"/>
      <c r="K1176" s="1"/>
      <c r="L1176" s="1"/>
      <c r="M1176" s="1"/>
      <c r="N1176" s="1"/>
      <c r="O1176" s="1"/>
      <c r="P1176" s="1"/>
    </row>
    <row r="1177" spans="3:16" x14ac:dyDescent="0.2">
      <c r="C1177" s="1"/>
      <c r="D1177" s="1"/>
      <c r="E1177" s="1"/>
      <c r="F1177" s="1"/>
      <c r="G1177" s="1"/>
      <c r="H1177" s="1"/>
      <c r="I1177" s="1"/>
      <c r="J1177" s="1"/>
      <c r="K1177" s="1"/>
      <c r="L1177" s="1"/>
      <c r="M1177" s="1"/>
      <c r="N1177" s="1"/>
      <c r="O1177" s="1"/>
      <c r="P1177" s="1"/>
    </row>
    <row r="1178" spans="3:16" x14ac:dyDescent="0.2">
      <c r="C1178" s="1"/>
      <c r="D1178" s="1"/>
      <c r="E1178" s="1"/>
      <c r="F1178" s="1"/>
      <c r="G1178" s="1"/>
      <c r="H1178" s="1"/>
      <c r="I1178" s="1"/>
      <c r="J1178" s="1"/>
      <c r="K1178" s="1"/>
      <c r="L1178" s="1"/>
      <c r="M1178" s="1"/>
      <c r="N1178" s="1"/>
      <c r="O1178" s="1"/>
      <c r="P1178" s="1"/>
    </row>
    <row r="1179" spans="3:16" x14ac:dyDescent="0.2">
      <c r="C1179" s="1"/>
      <c r="D1179" s="1"/>
      <c r="E1179" s="1"/>
      <c r="F1179" s="1"/>
      <c r="G1179" s="1"/>
      <c r="H1179" s="1"/>
      <c r="I1179" s="1"/>
      <c r="J1179" s="1"/>
      <c r="K1179" s="1"/>
      <c r="L1179" s="1"/>
      <c r="M1179" s="1"/>
      <c r="N1179" s="1"/>
      <c r="O1179" s="1"/>
      <c r="P1179" s="1"/>
    </row>
    <row r="1180" spans="3:16" x14ac:dyDescent="0.2">
      <c r="C1180" s="1"/>
      <c r="D1180" s="1"/>
      <c r="E1180" s="1"/>
      <c r="F1180" s="1"/>
      <c r="G1180" s="1"/>
      <c r="H1180" s="1"/>
      <c r="I1180" s="1"/>
      <c r="J1180" s="1"/>
      <c r="K1180" s="1"/>
      <c r="L1180" s="1"/>
      <c r="M1180" s="1"/>
      <c r="N1180" s="1"/>
      <c r="O1180" s="1"/>
      <c r="P1180" s="1"/>
    </row>
    <row r="1181" spans="3:16" x14ac:dyDescent="0.2">
      <c r="C1181" s="1"/>
      <c r="D1181" s="1"/>
      <c r="E1181" s="1"/>
      <c r="F1181" s="1"/>
      <c r="G1181" s="1"/>
      <c r="H1181" s="1"/>
      <c r="I1181" s="1"/>
      <c r="J1181" s="1"/>
      <c r="K1181" s="1"/>
      <c r="L1181" s="1"/>
      <c r="M1181" s="1"/>
      <c r="N1181" s="1"/>
      <c r="O1181" s="1"/>
      <c r="P1181" s="1"/>
    </row>
    <row r="1182" spans="3:16" x14ac:dyDescent="0.2">
      <c r="C1182" s="1"/>
      <c r="D1182" s="1"/>
      <c r="E1182" s="1"/>
      <c r="F1182" s="1"/>
      <c r="G1182" s="1"/>
      <c r="H1182" s="1"/>
      <c r="I1182" s="1"/>
      <c r="J1182" s="1"/>
      <c r="K1182" s="1"/>
      <c r="L1182" s="1"/>
      <c r="M1182" s="1"/>
      <c r="N1182" s="1"/>
      <c r="O1182" s="1"/>
      <c r="P1182" s="1"/>
    </row>
    <row r="1183" spans="3:16" x14ac:dyDescent="0.2">
      <c r="C1183" s="1"/>
      <c r="D1183" s="1"/>
      <c r="E1183" s="1"/>
      <c r="F1183" s="1"/>
      <c r="G1183" s="1"/>
      <c r="H1183" s="1"/>
      <c r="I1183" s="1"/>
      <c r="J1183" s="1"/>
      <c r="K1183" s="1"/>
      <c r="L1183" s="1"/>
      <c r="M1183" s="1"/>
      <c r="N1183" s="1"/>
      <c r="O1183" s="1"/>
      <c r="P1183" s="1"/>
    </row>
    <row r="1184" spans="3:16" x14ac:dyDescent="0.2">
      <c r="C1184" s="1"/>
      <c r="D1184" s="1"/>
      <c r="E1184" s="1"/>
      <c r="F1184" s="1"/>
      <c r="G1184" s="1"/>
      <c r="H1184" s="1"/>
      <c r="I1184" s="1"/>
      <c r="J1184" s="1"/>
      <c r="K1184" s="1"/>
      <c r="L1184" s="1"/>
      <c r="M1184" s="1"/>
      <c r="N1184" s="1"/>
      <c r="O1184" s="1"/>
      <c r="P1184" s="1"/>
    </row>
    <row r="1185" spans="3:16" x14ac:dyDescent="0.2">
      <c r="C1185" s="1"/>
      <c r="D1185" s="1"/>
      <c r="E1185" s="1"/>
      <c r="F1185" s="1"/>
      <c r="G1185" s="1"/>
      <c r="H1185" s="1"/>
      <c r="I1185" s="1"/>
      <c r="J1185" s="1"/>
      <c r="K1185" s="1"/>
      <c r="L1185" s="1"/>
      <c r="M1185" s="1"/>
      <c r="N1185" s="1"/>
      <c r="O1185" s="1"/>
      <c r="P1185" s="1"/>
    </row>
    <row r="1186" spans="3:16" x14ac:dyDescent="0.2">
      <c r="C1186" s="1"/>
      <c r="D1186" s="1"/>
      <c r="E1186" s="1"/>
      <c r="F1186" s="1"/>
      <c r="G1186" s="1"/>
      <c r="H1186" s="1"/>
      <c r="I1186" s="1"/>
      <c r="J1186" s="1"/>
      <c r="K1186" s="1"/>
      <c r="L1186" s="1"/>
      <c r="M1186" s="1"/>
      <c r="N1186" s="1"/>
      <c r="O1186" s="1"/>
      <c r="P1186" s="1"/>
    </row>
    <row r="1187" spans="3:16" x14ac:dyDescent="0.2">
      <c r="C1187" s="1"/>
      <c r="D1187" s="1"/>
      <c r="E1187" s="1"/>
      <c r="F1187" s="1"/>
      <c r="G1187" s="1"/>
      <c r="H1187" s="1"/>
      <c r="I1187" s="1"/>
      <c r="J1187" s="1"/>
      <c r="K1187" s="1"/>
      <c r="L1187" s="1"/>
      <c r="M1187" s="1"/>
      <c r="N1187" s="1"/>
      <c r="O1187" s="1"/>
      <c r="P1187" s="1"/>
    </row>
    <row r="1188" spans="3:16" x14ac:dyDescent="0.2">
      <c r="C1188" s="1"/>
      <c r="D1188" s="1"/>
      <c r="E1188" s="1"/>
      <c r="F1188" s="1"/>
      <c r="G1188" s="1"/>
      <c r="H1188" s="1"/>
      <c r="I1188" s="1"/>
      <c r="J1188" s="1"/>
      <c r="K1188" s="1"/>
      <c r="L1188" s="1"/>
      <c r="M1188" s="1"/>
      <c r="N1188" s="1"/>
      <c r="O1188" s="1"/>
      <c r="P1188" s="1"/>
    </row>
    <row r="1189" spans="3:16" x14ac:dyDescent="0.2">
      <c r="C1189" s="1"/>
      <c r="D1189" s="1"/>
      <c r="E1189" s="1"/>
      <c r="F1189" s="1"/>
      <c r="G1189" s="1"/>
      <c r="H1189" s="1"/>
      <c r="I1189" s="1"/>
      <c r="J1189" s="1"/>
      <c r="K1189" s="1"/>
      <c r="L1189" s="1"/>
      <c r="M1189" s="1"/>
      <c r="N1189" s="1"/>
      <c r="O1189" s="1"/>
      <c r="P1189" s="1"/>
    </row>
    <row r="1190" spans="3:16" x14ac:dyDescent="0.2">
      <c r="C1190" s="1"/>
      <c r="D1190" s="1"/>
      <c r="E1190" s="1"/>
      <c r="F1190" s="1"/>
      <c r="G1190" s="1"/>
      <c r="H1190" s="1"/>
      <c r="I1190" s="1"/>
      <c r="J1190" s="1"/>
      <c r="K1190" s="1"/>
      <c r="L1190" s="1"/>
      <c r="M1190" s="1"/>
      <c r="N1190" s="1"/>
      <c r="O1190" s="1"/>
      <c r="P1190" s="1"/>
    </row>
    <row r="1191" spans="3:16" x14ac:dyDescent="0.2">
      <c r="C1191" s="1"/>
      <c r="D1191" s="1"/>
      <c r="E1191" s="1"/>
      <c r="F1191" s="1"/>
      <c r="G1191" s="1"/>
      <c r="H1191" s="1"/>
      <c r="I1191" s="1"/>
      <c r="J1191" s="1"/>
      <c r="K1191" s="1"/>
      <c r="L1191" s="1"/>
      <c r="M1191" s="1"/>
      <c r="N1191" s="1"/>
      <c r="O1191" s="1"/>
      <c r="P1191" s="1"/>
    </row>
    <row r="1192" spans="3:16" x14ac:dyDescent="0.2">
      <c r="C1192" s="1"/>
      <c r="D1192" s="1"/>
      <c r="E1192" s="1"/>
      <c r="F1192" s="1"/>
      <c r="G1192" s="1"/>
      <c r="H1192" s="1"/>
      <c r="I1192" s="1"/>
      <c r="J1192" s="1"/>
      <c r="K1192" s="1"/>
      <c r="L1192" s="1"/>
      <c r="M1192" s="1"/>
      <c r="N1192" s="1"/>
      <c r="O1192" s="1"/>
      <c r="P1192" s="1"/>
    </row>
    <row r="1193" spans="3:16" x14ac:dyDescent="0.2">
      <c r="C1193" s="1"/>
      <c r="D1193" s="1"/>
      <c r="E1193" s="1"/>
      <c r="F1193" s="1"/>
      <c r="G1193" s="1"/>
      <c r="H1193" s="1"/>
      <c r="I1193" s="1"/>
      <c r="J1193" s="1"/>
      <c r="K1193" s="1"/>
      <c r="L1193" s="1"/>
      <c r="M1193" s="1"/>
      <c r="N1193" s="1"/>
      <c r="O1193" s="1"/>
      <c r="P1193" s="1"/>
    </row>
    <row r="1194" spans="3:16" x14ac:dyDescent="0.2">
      <c r="C1194" s="1"/>
      <c r="D1194" s="1"/>
      <c r="E1194" s="1"/>
      <c r="F1194" s="1"/>
      <c r="G1194" s="1"/>
      <c r="H1194" s="1"/>
      <c r="I1194" s="1"/>
      <c r="J1194" s="1"/>
      <c r="K1194" s="1"/>
      <c r="L1194" s="1"/>
      <c r="M1194" s="1"/>
      <c r="N1194" s="1"/>
      <c r="O1194" s="1"/>
      <c r="P1194" s="1"/>
    </row>
    <row r="1195" spans="3:16" x14ac:dyDescent="0.2">
      <c r="C1195" s="1"/>
      <c r="D1195" s="1"/>
      <c r="E1195" s="1"/>
      <c r="F1195" s="1"/>
      <c r="G1195" s="1"/>
      <c r="H1195" s="1"/>
      <c r="I1195" s="1"/>
      <c r="J1195" s="1"/>
      <c r="K1195" s="1"/>
      <c r="L1195" s="1"/>
      <c r="M1195" s="1"/>
      <c r="N1195" s="1"/>
      <c r="O1195" s="1"/>
      <c r="P1195" s="1"/>
    </row>
    <row r="1196" spans="3:16" x14ac:dyDescent="0.2">
      <c r="C1196" s="1"/>
      <c r="D1196" s="1"/>
      <c r="E1196" s="1"/>
      <c r="F1196" s="1"/>
      <c r="G1196" s="1"/>
      <c r="H1196" s="1"/>
      <c r="I1196" s="1"/>
      <c r="J1196" s="1"/>
      <c r="K1196" s="1"/>
      <c r="L1196" s="1"/>
      <c r="M1196" s="1"/>
      <c r="N1196" s="1"/>
      <c r="O1196" s="1"/>
      <c r="P1196" s="1"/>
    </row>
    <row r="1197" spans="3:16" x14ac:dyDescent="0.2">
      <c r="C1197" s="1"/>
      <c r="D1197" s="1"/>
      <c r="E1197" s="1"/>
      <c r="F1197" s="1"/>
      <c r="G1197" s="1"/>
      <c r="H1197" s="1"/>
      <c r="I1197" s="1"/>
      <c r="J1197" s="1"/>
      <c r="K1197" s="1"/>
      <c r="L1197" s="1"/>
      <c r="M1197" s="1"/>
      <c r="N1197" s="1"/>
      <c r="O1197" s="1"/>
      <c r="P1197" s="1"/>
    </row>
    <row r="1198" spans="3:16" x14ac:dyDescent="0.2">
      <c r="C1198" s="1"/>
      <c r="D1198" s="1"/>
      <c r="E1198" s="1"/>
      <c r="F1198" s="1"/>
      <c r="G1198" s="1"/>
      <c r="H1198" s="1"/>
      <c r="I1198" s="1"/>
      <c r="J1198" s="1"/>
      <c r="K1198" s="1"/>
      <c r="L1198" s="1"/>
      <c r="M1198" s="1"/>
      <c r="N1198" s="1"/>
      <c r="O1198" s="1"/>
      <c r="P1198" s="1"/>
    </row>
    <row r="1199" spans="3:16" x14ac:dyDescent="0.2">
      <c r="C1199" s="1"/>
      <c r="D1199" s="1"/>
      <c r="E1199" s="1"/>
      <c r="F1199" s="1"/>
      <c r="G1199" s="1"/>
      <c r="H1199" s="1"/>
      <c r="I1199" s="1"/>
      <c r="J1199" s="1"/>
      <c r="K1199" s="1"/>
      <c r="L1199" s="1"/>
      <c r="M1199" s="1"/>
      <c r="N1199" s="1"/>
      <c r="O1199" s="1"/>
      <c r="P1199" s="1"/>
    </row>
    <row r="1200" spans="3:16" x14ac:dyDescent="0.2">
      <c r="C1200" s="1"/>
      <c r="D1200" s="1"/>
      <c r="E1200" s="1"/>
      <c r="F1200" s="1"/>
      <c r="G1200" s="1"/>
      <c r="H1200" s="1"/>
      <c r="I1200" s="1"/>
      <c r="J1200" s="1"/>
      <c r="K1200" s="1"/>
      <c r="L1200" s="1"/>
      <c r="M1200" s="1"/>
      <c r="N1200" s="1"/>
      <c r="O1200" s="1"/>
      <c r="P1200" s="1"/>
    </row>
    <row r="1201" spans="3:16" x14ac:dyDescent="0.2">
      <c r="C1201" s="1"/>
      <c r="D1201" s="1"/>
      <c r="E1201" s="1"/>
      <c r="F1201" s="1"/>
      <c r="G1201" s="1"/>
      <c r="H1201" s="1"/>
      <c r="I1201" s="1"/>
      <c r="J1201" s="1"/>
      <c r="K1201" s="1"/>
      <c r="L1201" s="1"/>
      <c r="M1201" s="1"/>
      <c r="N1201" s="1"/>
      <c r="O1201" s="1"/>
      <c r="P1201" s="1"/>
    </row>
    <row r="1202" spans="3:16" x14ac:dyDescent="0.2">
      <c r="C1202" s="1"/>
      <c r="D1202" s="1"/>
      <c r="E1202" s="1"/>
      <c r="F1202" s="1"/>
      <c r="G1202" s="1"/>
      <c r="H1202" s="1"/>
      <c r="I1202" s="1"/>
      <c r="J1202" s="1"/>
      <c r="K1202" s="1"/>
      <c r="L1202" s="1"/>
      <c r="M1202" s="1"/>
      <c r="N1202" s="1"/>
      <c r="O1202" s="1"/>
      <c r="P1202" s="1"/>
    </row>
    <row r="1203" spans="3:16" x14ac:dyDescent="0.2">
      <c r="C1203" s="1"/>
      <c r="D1203" s="1"/>
      <c r="E1203" s="1"/>
      <c r="F1203" s="1"/>
      <c r="G1203" s="1"/>
      <c r="H1203" s="1"/>
      <c r="I1203" s="1"/>
      <c r="J1203" s="1"/>
      <c r="K1203" s="1"/>
      <c r="L1203" s="1"/>
      <c r="M1203" s="1"/>
      <c r="N1203" s="1"/>
      <c r="O1203" s="1"/>
      <c r="P1203" s="1"/>
    </row>
    <row r="1204" spans="3:16" x14ac:dyDescent="0.2">
      <c r="C1204" s="1"/>
      <c r="D1204" s="1"/>
      <c r="E1204" s="1"/>
      <c r="F1204" s="1"/>
      <c r="G1204" s="1"/>
      <c r="H1204" s="1"/>
      <c r="I1204" s="1"/>
      <c r="J1204" s="1"/>
      <c r="K1204" s="1"/>
      <c r="L1204" s="1"/>
      <c r="M1204" s="1"/>
      <c r="N1204" s="1"/>
      <c r="O1204" s="1"/>
      <c r="P1204" s="1"/>
    </row>
    <row r="1205" spans="3:16" x14ac:dyDescent="0.2">
      <c r="C1205" s="1"/>
      <c r="D1205" s="1"/>
      <c r="E1205" s="1"/>
      <c r="F1205" s="1"/>
      <c r="G1205" s="1"/>
      <c r="H1205" s="1"/>
      <c r="I1205" s="1"/>
      <c r="J1205" s="1"/>
      <c r="K1205" s="1"/>
      <c r="L1205" s="1"/>
      <c r="M1205" s="1"/>
      <c r="N1205" s="1"/>
      <c r="O1205" s="1"/>
      <c r="P1205" s="1"/>
    </row>
    <row r="1206" spans="3:16" x14ac:dyDescent="0.2">
      <c r="C1206" s="1"/>
      <c r="D1206" s="1"/>
      <c r="E1206" s="1"/>
      <c r="F1206" s="1"/>
      <c r="G1206" s="1"/>
      <c r="H1206" s="1"/>
      <c r="I1206" s="1"/>
      <c r="J1206" s="1"/>
      <c r="K1206" s="1"/>
      <c r="L1206" s="1"/>
      <c r="M1206" s="1"/>
      <c r="N1206" s="1"/>
      <c r="O1206" s="1"/>
      <c r="P1206" s="1"/>
    </row>
    <row r="1207" spans="3:16" x14ac:dyDescent="0.2">
      <c r="C1207" s="1"/>
      <c r="D1207" s="1"/>
      <c r="E1207" s="1"/>
      <c r="F1207" s="1"/>
      <c r="G1207" s="1"/>
      <c r="H1207" s="1"/>
      <c r="I1207" s="1"/>
      <c r="J1207" s="1"/>
      <c r="K1207" s="1"/>
      <c r="L1207" s="1"/>
      <c r="M1207" s="1"/>
      <c r="N1207" s="1"/>
      <c r="O1207" s="1"/>
      <c r="P1207" s="1"/>
    </row>
    <row r="1208" spans="3:16" x14ac:dyDescent="0.2">
      <c r="C1208" s="1"/>
      <c r="D1208" s="1"/>
      <c r="E1208" s="1"/>
      <c r="F1208" s="1"/>
      <c r="G1208" s="1"/>
      <c r="H1208" s="1"/>
      <c r="I1208" s="1"/>
      <c r="J1208" s="1"/>
      <c r="K1208" s="1"/>
      <c r="L1208" s="1"/>
      <c r="M1208" s="1"/>
      <c r="N1208" s="1"/>
      <c r="O1208" s="1"/>
      <c r="P1208" s="1"/>
    </row>
    <row r="1209" spans="3:16" x14ac:dyDescent="0.2">
      <c r="C1209" s="1"/>
      <c r="D1209" s="1"/>
      <c r="E1209" s="1"/>
      <c r="F1209" s="1"/>
      <c r="G1209" s="1"/>
      <c r="H1209" s="1"/>
      <c r="I1209" s="1"/>
      <c r="J1209" s="1"/>
      <c r="K1209" s="1"/>
      <c r="L1209" s="1"/>
      <c r="M1209" s="1"/>
      <c r="N1209" s="1"/>
      <c r="O1209" s="1"/>
      <c r="P1209" s="1"/>
    </row>
    <row r="1210" spans="3:16" x14ac:dyDescent="0.2">
      <c r="C1210" s="1"/>
      <c r="D1210" s="1"/>
      <c r="E1210" s="1"/>
      <c r="F1210" s="1"/>
      <c r="G1210" s="1"/>
      <c r="H1210" s="1"/>
      <c r="I1210" s="1"/>
      <c r="J1210" s="1"/>
      <c r="K1210" s="1"/>
      <c r="L1210" s="1"/>
      <c r="M1210" s="1"/>
      <c r="N1210" s="1"/>
      <c r="O1210" s="1"/>
      <c r="P1210" s="1"/>
    </row>
    <row r="1211" spans="3:16" x14ac:dyDescent="0.2">
      <c r="C1211" s="1"/>
      <c r="D1211" s="1"/>
      <c r="E1211" s="1"/>
      <c r="F1211" s="1"/>
      <c r="G1211" s="1"/>
      <c r="H1211" s="1"/>
      <c r="I1211" s="1"/>
      <c r="J1211" s="1"/>
      <c r="K1211" s="1"/>
      <c r="L1211" s="1"/>
      <c r="M1211" s="1"/>
      <c r="N1211" s="1"/>
      <c r="O1211" s="1"/>
      <c r="P1211" s="1"/>
    </row>
    <row r="1212" spans="3:16" x14ac:dyDescent="0.2">
      <c r="C1212" s="1"/>
      <c r="D1212" s="1"/>
      <c r="E1212" s="1"/>
      <c r="F1212" s="1"/>
      <c r="G1212" s="1"/>
      <c r="H1212" s="1"/>
      <c r="I1212" s="1"/>
      <c r="J1212" s="1"/>
      <c r="K1212" s="1"/>
      <c r="L1212" s="1"/>
      <c r="M1212" s="1"/>
      <c r="N1212" s="1"/>
      <c r="O1212" s="1"/>
      <c r="P1212" s="1"/>
    </row>
    <row r="1213" spans="3:16" x14ac:dyDescent="0.2">
      <c r="C1213" s="1"/>
      <c r="D1213" s="1"/>
      <c r="E1213" s="1"/>
      <c r="F1213" s="1"/>
      <c r="G1213" s="1"/>
      <c r="H1213" s="1"/>
      <c r="I1213" s="1"/>
      <c r="J1213" s="1"/>
      <c r="K1213" s="1"/>
      <c r="L1213" s="1"/>
      <c r="M1213" s="1"/>
      <c r="N1213" s="1"/>
      <c r="O1213" s="1"/>
      <c r="P1213" s="1"/>
    </row>
    <row r="1214" spans="3:16" x14ac:dyDescent="0.2">
      <c r="C1214" s="1"/>
      <c r="D1214" s="1"/>
      <c r="E1214" s="1"/>
      <c r="F1214" s="1"/>
      <c r="G1214" s="1"/>
      <c r="H1214" s="1"/>
      <c r="I1214" s="1"/>
      <c r="J1214" s="1"/>
      <c r="K1214" s="1"/>
      <c r="L1214" s="1"/>
      <c r="M1214" s="1"/>
      <c r="N1214" s="1"/>
      <c r="O1214" s="1"/>
      <c r="P1214" s="1"/>
    </row>
    <row r="1215" spans="3:16" x14ac:dyDescent="0.2">
      <c r="C1215" s="1"/>
      <c r="D1215" s="1"/>
      <c r="E1215" s="1"/>
      <c r="F1215" s="1"/>
      <c r="G1215" s="1"/>
      <c r="H1215" s="1"/>
      <c r="I1215" s="1"/>
      <c r="J1215" s="1"/>
      <c r="K1215" s="1"/>
      <c r="L1215" s="1"/>
      <c r="M1215" s="1"/>
      <c r="N1215" s="1"/>
      <c r="O1215" s="1"/>
      <c r="P1215" s="1"/>
    </row>
    <row r="1216" spans="3:16" x14ac:dyDescent="0.2">
      <c r="C1216" s="1"/>
      <c r="D1216" s="1"/>
      <c r="E1216" s="1"/>
      <c r="F1216" s="1"/>
      <c r="G1216" s="1"/>
      <c r="H1216" s="1"/>
      <c r="I1216" s="1"/>
      <c r="J1216" s="1"/>
      <c r="K1216" s="1"/>
      <c r="L1216" s="1"/>
      <c r="M1216" s="1"/>
      <c r="N1216" s="1"/>
      <c r="O1216" s="1"/>
      <c r="P1216" s="1"/>
    </row>
    <row r="1217" spans="3:16" x14ac:dyDescent="0.2">
      <c r="C1217" s="1"/>
      <c r="D1217" s="1"/>
      <c r="E1217" s="1"/>
      <c r="F1217" s="1"/>
      <c r="G1217" s="1"/>
      <c r="H1217" s="1"/>
      <c r="I1217" s="1"/>
      <c r="J1217" s="1"/>
      <c r="K1217" s="1"/>
      <c r="L1217" s="1"/>
      <c r="M1217" s="1"/>
      <c r="N1217" s="1"/>
      <c r="O1217" s="1"/>
      <c r="P1217" s="1"/>
    </row>
    <row r="1218" spans="3:16" x14ac:dyDescent="0.2">
      <c r="C1218" s="1"/>
      <c r="D1218" s="1"/>
      <c r="E1218" s="1"/>
      <c r="F1218" s="1"/>
      <c r="G1218" s="1"/>
      <c r="H1218" s="1"/>
      <c r="I1218" s="1"/>
      <c r="J1218" s="1"/>
      <c r="K1218" s="1"/>
      <c r="L1218" s="1"/>
      <c r="M1218" s="1"/>
      <c r="N1218" s="1"/>
      <c r="O1218" s="1"/>
      <c r="P1218" s="1"/>
    </row>
    <row r="1219" spans="3:16" x14ac:dyDescent="0.2">
      <c r="C1219" s="1"/>
      <c r="D1219" s="1"/>
      <c r="E1219" s="1"/>
      <c r="F1219" s="1"/>
      <c r="G1219" s="1"/>
      <c r="H1219" s="1"/>
      <c r="I1219" s="1"/>
      <c r="J1219" s="1"/>
      <c r="K1219" s="1"/>
      <c r="L1219" s="1"/>
      <c r="M1219" s="1"/>
      <c r="N1219" s="1"/>
      <c r="O1219" s="1"/>
      <c r="P1219" s="1"/>
    </row>
    <row r="1220" spans="3:16" x14ac:dyDescent="0.2">
      <c r="C1220" s="1"/>
      <c r="D1220" s="1"/>
      <c r="E1220" s="1"/>
      <c r="F1220" s="1"/>
      <c r="G1220" s="1"/>
      <c r="H1220" s="1"/>
      <c r="I1220" s="1"/>
      <c r="J1220" s="1"/>
      <c r="K1220" s="1"/>
      <c r="L1220" s="1"/>
      <c r="M1220" s="1"/>
      <c r="N1220" s="1"/>
      <c r="O1220" s="1"/>
      <c r="P1220" s="1"/>
    </row>
    <row r="1221" spans="3:16" x14ac:dyDescent="0.2">
      <c r="C1221" s="1"/>
      <c r="D1221" s="1"/>
      <c r="E1221" s="1"/>
      <c r="F1221" s="1"/>
      <c r="G1221" s="1"/>
      <c r="H1221" s="1"/>
      <c r="I1221" s="1"/>
      <c r="J1221" s="1"/>
      <c r="K1221" s="1"/>
      <c r="L1221" s="1"/>
      <c r="M1221" s="1"/>
      <c r="N1221" s="1"/>
      <c r="O1221" s="1"/>
      <c r="P1221" s="1"/>
    </row>
    <row r="1222" spans="3:16" x14ac:dyDescent="0.2">
      <c r="C1222" s="1"/>
      <c r="D1222" s="1"/>
      <c r="E1222" s="1"/>
      <c r="F1222" s="1"/>
      <c r="G1222" s="1"/>
      <c r="H1222" s="1"/>
      <c r="I1222" s="1"/>
      <c r="J1222" s="1"/>
      <c r="K1222" s="1"/>
      <c r="L1222" s="1"/>
      <c r="M1222" s="1"/>
      <c r="N1222" s="1"/>
      <c r="O1222" s="1"/>
      <c r="P1222" s="1"/>
    </row>
    <row r="1223" spans="3:16" x14ac:dyDescent="0.2">
      <c r="C1223" s="1"/>
      <c r="D1223" s="1"/>
      <c r="E1223" s="1"/>
      <c r="F1223" s="1"/>
      <c r="G1223" s="1"/>
      <c r="H1223" s="1"/>
      <c r="I1223" s="1"/>
      <c r="J1223" s="1"/>
      <c r="K1223" s="1"/>
      <c r="L1223" s="1"/>
      <c r="M1223" s="1"/>
      <c r="N1223" s="1"/>
      <c r="O1223" s="1"/>
      <c r="P1223" s="1"/>
    </row>
    <row r="1224" spans="3:16" x14ac:dyDescent="0.2">
      <c r="C1224" s="1"/>
      <c r="D1224" s="1"/>
      <c r="E1224" s="1"/>
      <c r="F1224" s="1"/>
      <c r="G1224" s="1"/>
      <c r="H1224" s="1"/>
      <c r="I1224" s="1"/>
      <c r="J1224" s="1"/>
      <c r="K1224" s="1"/>
      <c r="L1224" s="1"/>
      <c r="M1224" s="1"/>
      <c r="N1224" s="1"/>
      <c r="O1224" s="1"/>
      <c r="P1224" s="1"/>
    </row>
    <row r="1225" spans="3:16" x14ac:dyDescent="0.2">
      <c r="C1225" s="1"/>
      <c r="D1225" s="1"/>
      <c r="E1225" s="1"/>
      <c r="F1225" s="1"/>
      <c r="G1225" s="1"/>
      <c r="H1225" s="1"/>
      <c r="I1225" s="1"/>
      <c r="J1225" s="1"/>
      <c r="K1225" s="1"/>
      <c r="L1225" s="1"/>
      <c r="M1225" s="1"/>
      <c r="N1225" s="1"/>
      <c r="O1225" s="1"/>
      <c r="P1225" s="1"/>
    </row>
    <row r="1226" spans="3:16" x14ac:dyDescent="0.2">
      <c r="C1226" s="1"/>
      <c r="D1226" s="1"/>
      <c r="E1226" s="1"/>
      <c r="F1226" s="1"/>
      <c r="G1226" s="1"/>
      <c r="H1226" s="1"/>
      <c r="I1226" s="1"/>
      <c r="J1226" s="1"/>
      <c r="K1226" s="1"/>
      <c r="L1226" s="1"/>
      <c r="M1226" s="1"/>
      <c r="N1226" s="1"/>
      <c r="O1226" s="1"/>
      <c r="P1226" s="1"/>
    </row>
    <row r="1227" spans="3:16" x14ac:dyDescent="0.2">
      <c r="C1227" s="1"/>
      <c r="D1227" s="1"/>
      <c r="E1227" s="1"/>
      <c r="F1227" s="1"/>
      <c r="G1227" s="1"/>
      <c r="H1227" s="1"/>
      <c r="I1227" s="1"/>
      <c r="J1227" s="1"/>
      <c r="K1227" s="1"/>
      <c r="L1227" s="1"/>
      <c r="M1227" s="1"/>
      <c r="N1227" s="1"/>
      <c r="O1227" s="1"/>
      <c r="P1227" s="1"/>
    </row>
    <row r="1228" spans="3:16" x14ac:dyDescent="0.2">
      <c r="C1228" s="1"/>
      <c r="D1228" s="1"/>
      <c r="E1228" s="1"/>
      <c r="F1228" s="1"/>
      <c r="G1228" s="1"/>
      <c r="H1228" s="1"/>
      <c r="I1228" s="1"/>
      <c r="J1228" s="1"/>
      <c r="K1228" s="1"/>
      <c r="L1228" s="1"/>
      <c r="M1228" s="1"/>
      <c r="N1228" s="1"/>
      <c r="O1228" s="1"/>
      <c r="P1228" s="1"/>
    </row>
    <row r="1229" spans="3:16" x14ac:dyDescent="0.2">
      <c r="C1229" s="1"/>
      <c r="D1229" s="1"/>
      <c r="E1229" s="1"/>
      <c r="F1229" s="1"/>
      <c r="G1229" s="1"/>
      <c r="H1229" s="1"/>
      <c r="I1229" s="1"/>
      <c r="J1229" s="1"/>
      <c r="K1229" s="1"/>
      <c r="L1229" s="1"/>
      <c r="M1229" s="1"/>
      <c r="N1229" s="1"/>
      <c r="O1229" s="1"/>
      <c r="P1229" s="1"/>
    </row>
    <row r="1230" spans="3:16" x14ac:dyDescent="0.2">
      <c r="C1230" s="1"/>
      <c r="D1230" s="1"/>
      <c r="E1230" s="1"/>
      <c r="F1230" s="1"/>
      <c r="G1230" s="1"/>
      <c r="H1230" s="1"/>
      <c r="I1230" s="1"/>
      <c r="J1230" s="1"/>
      <c r="K1230" s="1"/>
      <c r="L1230" s="1"/>
      <c r="M1230" s="1"/>
      <c r="N1230" s="1"/>
      <c r="O1230" s="1"/>
      <c r="P1230" s="1"/>
    </row>
    <row r="1231" spans="3:16" x14ac:dyDescent="0.2">
      <c r="C1231" s="1"/>
      <c r="D1231" s="1"/>
      <c r="E1231" s="1"/>
      <c r="F1231" s="1"/>
      <c r="G1231" s="1"/>
      <c r="H1231" s="1"/>
      <c r="I1231" s="1"/>
      <c r="J1231" s="1"/>
      <c r="K1231" s="1"/>
      <c r="L1231" s="1"/>
      <c r="M1231" s="1"/>
      <c r="N1231" s="1"/>
      <c r="O1231" s="1"/>
      <c r="P1231" s="1"/>
    </row>
    <row r="1232" spans="3:16" x14ac:dyDescent="0.2">
      <c r="C1232" s="1"/>
      <c r="D1232" s="1"/>
      <c r="E1232" s="1"/>
      <c r="F1232" s="1"/>
      <c r="G1232" s="1"/>
      <c r="H1232" s="1"/>
      <c r="I1232" s="1"/>
      <c r="J1232" s="1"/>
      <c r="K1232" s="1"/>
      <c r="L1232" s="1"/>
      <c r="M1232" s="1"/>
      <c r="N1232" s="1"/>
      <c r="O1232" s="1"/>
      <c r="P1232" s="1"/>
    </row>
    <row r="1233" spans="3:16" x14ac:dyDescent="0.2">
      <c r="C1233" s="1"/>
      <c r="D1233" s="1"/>
      <c r="E1233" s="1"/>
      <c r="F1233" s="1"/>
      <c r="G1233" s="1"/>
      <c r="H1233" s="1"/>
      <c r="I1233" s="1"/>
      <c r="J1233" s="1"/>
      <c r="K1233" s="1"/>
      <c r="L1233" s="1"/>
      <c r="M1233" s="1"/>
      <c r="N1233" s="1"/>
      <c r="O1233" s="1"/>
      <c r="P1233" s="1"/>
    </row>
    <row r="1234" spans="3:16" x14ac:dyDescent="0.2">
      <c r="C1234" s="1"/>
      <c r="D1234" s="1"/>
      <c r="E1234" s="1"/>
      <c r="F1234" s="1"/>
      <c r="G1234" s="1"/>
      <c r="H1234" s="1"/>
      <c r="I1234" s="1"/>
      <c r="J1234" s="1"/>
      <c r="K1234" s="1"/>
      <c r="L1234" s="1"/>
      <c r="M1234" s="1"/>
      <c r="N1234" s="1"/>
      <c r="O1234" s="1"/>
      <c r="P1234" s="1"/>
    </row>
    <row r="1235" spans="3:16" x14ac:dyDescent="0.2">
      <c r="C1235" s="1"/>
      <c r="D1235" s="1"/>
      <c r="E1235" s="1"/>
      <c r="F1235" s="1"/>
      <c r="G1235" s="1"/>
      <c r="H1235" s="1"/>
      <c r="I1235" s="1"/>
      <c r="J1235" s="1"/>
      <c r="K1235" s="1"/>
      <c r="L1235" s="1"/>
      <c r="M1235" s="1"/>
      <c r="N1235" s="1"/>
      <c r="O1235" s="1"/>
      <c r="P1235" s="1"/>
    </row>
    <row r="1236" spans="3:16" x14ac:dyDescent="0.2">
      <c r="C1236" s="1"/>
      <c r="D1236" s="1"/>
      <c r="E1236" s="1"/>
      <c r="F1236" s="1"/>
      <c r="G1236" s="1"/>
      <c r="H1236" s="1"/>
      <c r="I1236" s="1"/>
      <c r="J1236" s="1"/>
      <c r="K1236" s="1"/>
      <c r="L1236" s="1"/>
      <c r="M1236" s="1"/>
      <c r="N1236" s="1"/>
      <c r="O1236" s="1"/>
      <c r="P1236" s="1"/>
    </row>
    <row r="1237" spans="3:16" x14ac:dyDescent="0.2">
      <c r="C1237" s="1"/>
      <c r="D1237" s="1"/>
      <c r="E1237" s="1"/>
      <c r="F1237" s="1"/>
      <c r="G1237" s="1"/>
      <c r="H1237" s="1"/>
      <c r="I1237" s="1"/>
      <c r="J1237" s="1"/>
      <c r="K1237" s="1"/>
      <c r="L1237" s="1"/>
      <c r="M1237" s="1"/>
      <c r="N1237" s="1"/>
      <c r="O1237" s="1"/>
      <c r="P1237" s="1"/>
    </row>
    <row r="1238" spans="3:16" x14ac:dyDescent="0.2">
      <c r="C1238" s="1"/>
      <c r="D1238" s="1"/>
      <c r="E1238" s="1"/>
      <c r="F1238" s="1"/>
      <c r="G1238" s="1"/>
      <c r="H1238" s="1"/>
      <c r="I1238" s="1"/>
      <c r="J1238" s="1"/>
      <c r="K1238" s="1"/>
      <c r="L1238" s="1"/>
      <c r="M1238" s="1"/>
      <c r="N1238" s="1"/>
      <c r="O1238" s="1"/>
      <c r="P1238" s="1"/>
    </row>
    <row r="1239" spans="3:16" x14ac:dyDescent="0.2">
      <c r="C1239" s="1"/>
      <c r="D1239" s="1"/>
      <c r="E1239" s="1"/>
      <c r="F1239" s="1"/>
      <c r="G1239" s="1"/>
      <c r="H1239" s="1"/>
      <c r="I1239" s="1"/>
      <c r="J1239" s="1"/>
      <c r="K1239" s="1"/>
      <c r="L1239" s="1"/>
      <c r="M1239" s="1"/>
      <c r="N1239" s="1"/>
      <c r="O1239" s="1"/>
      <c r="P1239" s="1"/>
    </row>
    <row r="1240" spans="3:16" x14ac:dyDescent="0.2">
      <c r="C1240" s="1"/>
      <c r="D1240" s="1"/>
      <c r="E1240" s="1"/>
      <c r="F1240" s="1"/>
      <c r="G1240" s="1"/>
      <c r="H1240" s="1"/>
      <c r="I1240" s="1"/>
      <c r="J1240" s="1"/>
      <c r="K1240" s="1"/>
      <c r="L1240" s="1"/>
      <c r="M1240" s="1"/>
      <c r="N1240" s="1"/>
      <c r="O1240" s="1"/>
      <c r="P1240" s="1"/>
    </row>
    <row r="1241" spans="3:16" x14ac:dyDescent="0.2">
      <c r="C1241" s="1"/>
      <c r="D1241" s="1"/>
      <c r="E1241" s="1"/>
      <c r="F1241" s="1"/>
      <c r="G1241" s="1"/>
      <c r="H1241" s="1"/>
      <c r="I1241" s="1"/>
      <c r="J1241" s="1"/>
      <c r="K1241" s="1"/>
      <c r="L1241" s="1"/>
      <c r="M1241" s="1"/>
      <c r="N1241" s="1"/>
      <c r="O1241" s="1"/>
      <c r="P1241" s="1"/>
    </row>
    <row r="1242" spans="3:16" x14ac:dyDescent="0.2">
      <c r="C1242" s="1"/>
      <c r="D1242" s="1"/>
      <c r="E1242" s="1"/>
      <c r="F1242" s="1"/>
      <c r="G1242" s="1"/>
      <c r="H1242" s="1"/>
      <c r="I1242" s="1"/>
      <c r="J1242" s="1"/>
      <c r="K1242" s="1"/>
      <c r="L1242" s="1"/>
      <c r="M1242" s="1"/>
      <c r="N1242" s="1"/>
      <c r="O1242" s="1"/>
      <c r="P1242" s="1"/>
    </row>
    <row r="1243" spans="3:16" x14ac:dyDescent="0.2">
      <c r="C1243" s="1"/>
      <c r="D1243" s="1"/>
      <c r="E1243" s="1"/>
      <c r="F1243" s="1"/>
      <c r="G1243" s="1"/>
      <c r="H1243" s="1"/>
      <c r="I1243" s="1"/>
      <c r="J1243" s="1"/>
      <c r="K1243" s="1"/>
      <c r="L1243" s="1"/>
      <c r="M1243" s="1"/>
      <c r="N1243" s="1"/>
      <c r="O1243" s="1"/>
      <c r="P1243" s="1"/>
    </row>
    <row r="1244" spans="3:16" x14ac:dyDescent="0.2">
      <c r="C1244" s="1"/>
      <c r="D1244" s="1"/>
      <c r="E1244" s="1"/>
      <c r="F1244" s="1"/>
      <c r="G1244" s="1"/>
      <c r="H1244" s="1"/>
      <c r="I1244" s="1"/>
      <c r="J1244" s="1"/>
      <c r="K1244" s="1"/>
      <c r="L1244" s="1"/>
      <c r="M1244" s="1"/>
      <c r="N1244" s="1"/>
      <c r="O1244" s="1"/>
      <c r="P1244" s="1"/>
    </row>
    <row r="1245" spans="3:16" x14ac:dyDescent="0.2">
      <c r="C1245" s="1"/>
      <c r="D1245" s="1"/>
      <c r="E1245" s="1"/>
      <c r="F1245" s="1"/>
      <c r="G1245" s="1"/>
      <c r="H1245" s="1"/>
      <c r="I1245" s="1"/>
      <c r="J1245" s="1"/>
      <c r="K1245" s="1"/>
      <c r="L1245" s="1"/>
      <c r="M1245" s="1"/>
      <c r="N1245" s="1"/>
      <c r="O1245" s="1"/>
      <c r="P1245" s="1"/>
    </row>
    <row r="1246" spans="3:16" x14ac:dyDescent="0.2">
      <c r="C1246" s="1"/>
      <c r="D1246" s="1"/>
      <c r="E1246" s="1"/>
      <c r="F1246" s="1"/>
      <c r="G1246" s="1"/>
      <c r="H1246" s="1"/>
      <c r="I1246" s="1"/>
      <c r="J1246" s="1"/>
      <c r="K1246" s="1"/>
      <c r="L1246" s="1"/>
      <c r="M1246" s="1"/>
      <c r="N1246" s="1"/>
      <c r="O1246" s="1"/>
      <c r="P1246" s="1"/>
    </row>
    <row r="1247" spans="3:16" x14ac:dyDescent="0.2">
      <c r="C1247" s="1"/>
      <c r="D1247" s="1"/>
      <c r="E1247" s="1"/>
      <c r="F1247" s="1"/>
      <c r="G1247" s="1"/>
      <c r="H1247" s="1"/>
      <c r="I1247" s="1"/>
      <c r="J1247" s="1"/>
      <c r="K1247" s="1"/>
      <c r="L1247" s="1"/>
      <c r="M1247" s="1"/>
      <c r="N1247" s="1"/>
      <c r="O1247" s="1"/>
      <c r="P1247" s="1"/>
    </row>
    <row r="1248" spans="3:16" x14ac:dyDescent="0.2">
      <c r="C1248" s="1"/>
      <c r="D1248" s="1"/>
      <c r="E1248" s="1"/>
      <c r="F1248" s="1"/>
      <c r="G1248" s="1"/>
      <c r="H1248" s="1"/>
      <c r="I1248" s="1"/>
      <c r="J1248" s="1"/>
      <c r="K1248" s="1"/>
      <c r="L1248" s="1"/>
      <c r="M1248" s="1"/>
      <c r="N1248" s="1"/>
      <c r="O1248" s="1"/>
      <c r="P1248" s="1"/>
    </row>
    <row r="1249" spans="3:16" x14ac:dyDescent="0.2">
      <c r="C1249" s="1"/>
      <c r="D1249" s="1"/>
      <c r="E1249" s="1"/>
      <c r="F1249" s="1"/>
      <c r="G1249" s="1"/>
      <c r="H1249" s="1"/>
      <c r="I1249" s="1"/>
      <c r="J1249" s="1"/>
      <c r="K1249" s="1"/>
      <c r="L1249" s="1"/>
      <c r="M1249" s="1"/>
      <c r="N1249" s="1"/>
      <c r="O1249" s="1"/>
      <c r="P1249" s="1"/>
    </row>
    <row r="1250" spans="3:16" x14ac:dyDescent="0.2">
      <c r="C1250" s="1"/>
      <c r="D1250" s="1"/>
      <c r="E1250" s="1"/>
      <c r="F1250" s="1"/>
      <c r="G1250" s="1"/>
      <c r="H1250" s="1"/>
      <c r="I1250" s="1"/>
      <c r="J1250" s="1"/>
      <c r="K1250" s="1"/>
      <c r="L1250" s="1"/>
      <c r="M1250" s="1"/>
      <c r="N1250" s="1"/>
      <c r="O1250" s="1"/>
      <c r="P1250" s="1"/>
    </row>
    <row r="1251" spans="3:16" x14ac:dyDescent="0.2">
      <c r="C1251" s="1"/>
      <c r="D1251" s="1"/>
      <c r="E1251" s="1"/>
      <c r="F1251" s="1"/>
      <c r="G1251" s="1"/>
      <c r="H1251" s="1"/>
      <c r="I1251" s="1"/>
      <c r="J1251" s="1"/>
      <c r="K1251" s="1"/>
      <c r="L1251" s="1"/>
      <c r="M1251" s="1"/>
      <c r="N1251" s="1"/>
      <c r="O1251" s="1"/>
      <c r="P1251" s="1"/>
    </row>
    <row r="1252" spans="3:16" x14ac:dyDescent="0.2">
      <c r="C1252" s="1"/>
      <c r="D1252" s="1"/>
      <c r="E1252" s="1"/>
      <c r="F1252" s="1"/>
      <c r="G1252" s="1"/>
      <c r="H1252" s="1"/>
      <c r="I1252" s="1"/>
      <c r="J1252" s="1"/>
      <c r="K1252" s="1"/>
      <c r="L1252" s="1"/>
      <c r="M1252" s="1"/>
      <c r="N1252" s="1"/>
      <c r="O1252" s="1"/>
      <c r="P1252" s="1"/>
    </row>
    <row r="1253" spans="3:16" x14ac:dyDescent="0.2">
      <c r="C1253" s="1"/>
      <c r="D1253" s="1"/>
      <c r="E1253" s="1"/>
      <c r="F1253" s="1"/>
      <c r="G1253" s="1"/>
      <c r="H1253" s="1"/>
      <c r="I1253" s="1"/>
      <c r="J1253" s="1"/>
      <c r="K1253" s="1"/>
      <c r="L1253" s="1"/>
      <c r="M1253" s="1"/>
      <c r="N1253" s="1"/>
      <c r="O1253" s="1"/>
      <c r="P1253" s="1"/>
    </row>
    <row r="1254" spans="3:16" x14ac:dyDescent="0.2">
      <c r="C1254" s="1"/>
      <c r="D1254" s="1"/>
      <c r="E1254" s="1"/>
      <c r="F1254" s="1"/>
      <c r="G1254" s="1"/>
      <c r="H1254" s="1"/>
      <c r="I1254" s="1"/>
      <c r="J1254" s="1"/>
      <c r="K1254" s="1"/>
      <c r="L1254" s="1"/>
      <c r="M1254" s="1"/>
      <c r="N1254" s="1"/>
      <c r="O1254" s="1"/>
      <c r="P1254" s="1"/>
    </row>
    <row r="1255" spans="3:16" x14ac:dyDescent="0.2">
      <c r="C1255" s="1"/>
      <c r="D1255" s="1"/>
      <c r="E1255" s="1"/>
      <c r="F1255" s="1"/>
      <c r="G1255" s="1"/>
      <c r="H1255" s="1"/>
      <c r="I1255" s="1"/>
      <c r="J1255" s="1"/>
      <c r="K1255" s="1"/>
      <c r="L1255" s="1"/>
      <c r="M1255" s="1"/>
      <c r="N1255" s="1"/>
      <c r="O1255" s="1"/>
      <c r="P1255" s="1"/>
    </row>
    <row r="1256" spans="3:16" x14ac:dyDescent="0.2">
      <c r="C1256" s="1"/>
      <c r="D1256" s="1"/>
      <c r="E1256" s="1"/>
      <c r="F1256" s="1"/>
      <c r="G1256" s="1"/>
      <c r="H1256" s="1"/>
      <c r="I1256" s="1"/>
      <c r="J1256" s="1"/>
      <c r="K1256" s="1"/>
      <c r="L1256" s="1"/>
      <c r="M1256" s="1"/>
      <c r="N1256" s="1"/>
      <c r="O1256" s="1"/>
      <c r="P1256" s="1"/>
    </row>
    <row r="1257" spans="3:16" x14ac:dyDescent="0.2">
      <c r="C1257" s="1"/>
      <c r="D1257" s="1"/>
      <c r="E1257" s="1"/>
      <c r="F1257" s="1"/>
      <c r="G1257" s="1"/>
      <c r="H1257" s="1"/>
      <c r="I1257" s="1"/>
      <c r="J1257" s="1"/>
      <c r="K1257" s="1"/>
      <c r="L1257" s="1"/>
      <c r="M1257" s="1"/>
      <c r="N1257" s="1"/>
      <c r="O1257" s="1"/>
      <c r="P1257" s="1"/>
    </row>
    <row r="1258" spans="3:16" x14ac:dyDescent="0.2">
      <c r="C1258" s="1"/>
      <c r="D1258" s="1"/>
      <c r="E1258" s="1"/>
      <c r="F1258" s="1"/>
      <c r="G1258" s="1"/>
      <c r="H1258" s="1"/>
      <c r="I1258" s="1"/>
      <c r="J1258" s="1"/>
      <c r="K1258" s="1"/>
      <c r="L1258" s="1"/>
      <c r="M1258" s="1"/>
      <c r="N1258" s="1"/>
      <c r="O1258" s="1"/>
      <c r="P1258" s="1"/>
    </row>
    <row r="1259" spans="3:16" x14ac:dyDescent="0.2">
      <c r="C1259" s="1"/>
      <c r="D1259" s="1"/>
      <c r="E1259" s="1"/>
      <c r="F1259" s="1"/>
      <c r="G1259" s="1"/>
      <c r="H1259" s="1"/>
      <c r="I1259" s="1"/>
      <c r="J1259" s="1"/>
      <c r="K1259" s="1"/>
      <c r="L1259" s="1"/>
      <c r="M1259" s="1"/>
      <c r="N1259" s="1"/>
      <c r="O1259" s="1"/>
      <c r="P1259" s="1"/>
    </row>
    <row r="1260" spans="3:16" x14ac:dyDescent="0.2">
      <c r="C1260" s="1"/>
      <c r="D1260" s="1"/>
      <c r="E1260" s="1"/>
      <c r="F1260" s="1"/>
      <c r="G1260" s="1"/>
      <c r="H1260" s="1"/>
      <c r="I1260" s="1"/>
      <c r="J1260" s="1"/>
      <c r="K1260" s="1"/>
      <c r="L1260" s="1"/>
      <c r="M1260" s="1"/>
      <c r="N1260" s="1"/>
      <c r="O1260" s="1"/>
      <c r="P1260" s="1"/>
    </row>
    <row r="1261" spans="3:16" x14ac:dyDescent="0.2">
      <c r="C1261" s="1"/>
      <c r="D1261" s="1"/>
      <c r="E1261" s="1"/>
      <c r="F1261" s="1"/>
      <c r="G1261" s="1"/>
      <c r="H1261" s="1"/>
      <c r="I1261" s="1"/>
      <c r="J1261" s="1"/>
      <c r="K1261" s="1"/>
      <c r="L1261" s="1"/>
      <c r="M1261" s="1"/>
      <c r="N1261" s="1"/>
      <c r="O1261" s="1"/>
      <c r="P1261" s="1"/>
    </row>
    <row r="1262" spans="3:16" x14ac:dyDescent="0.2">
      <c r="C1262" s="1"/>
      <c r="D1262" s="1"/>
      <c r="E1262" s="1"/>
      <c r="F1262" s="1"/>
      <c r="G1262" s="1"/>
      <c r="H1262" s="1"/>
      <c r="I1262" s="1"/>
      <c r="J1262" s="1"/>
      <c r="K1262" s="1"/>
      <c r="L1262" s="1"/>
      <c r="M1262" s="1"/>
      <c r="N1262" s="1"/>
      <c r="O1262" s="1"/>
      <c r="P1262" s="1"/>
    </row>
    <row r="1263" spans="3:16" x14ac:dyDescent="0.2">
      <c r="C1263" s="1"/>
      <c r="D1263" s="1"/>
      <c r="E1263" s="1"/>
      <c r="F1263" s="1"/>
      <c r="G1263" s="1"/>
      <c r="H1263" s="1"/>
      <c r="I1263" s="1"/>
      <c r="J1263" s="1"/>
      <c r="K1263" s="1"/>
      <c r="L1263" s="1"/>
      <c r="M1263" s="1"/>
      <c r="N1263" s="1"/>
      <c r="O1263" s="1"/>
      <c r="P1263" s="1"/>
    </row>
    <row r="1264" spans="3:16" x14ac:dyDescent="0.2">
      <c r="C1264" s="1"/>
      <c r="D1264" s="1"/>
      <c r="E1264" s="1"/>
      <c r="F1264" s="1"/>
      <c r="G1264" s="1"/>
      <c r="H1264" s="1"/>
      <c r="I1264" s="1"/>
      <c r="J1264" s="1"/>
      <c r="K1264" s="1"/>
      <c r="L1264" s="1"/>
      <c r="M1264" s="1"/>
      <c r="N1264" s="1"/>
      <c r="O1264" s="1"/>
      <c r="P1264" s="1"/>
    </row>
    <row r="1265" spans="3:16" x14ac:dyDescent="0.2">
      <c r="C1265" s="1"/>
      <c r="D1265" s="1"/>
      <c r="E1265" s="1"/>
      <c r="F1265" s="1"/>
      <c r="G1265" s="1"/>
      <c r="H1265" s="1"/>
      <c r="I1265" s="1"/>
      <c r="J1265" s="1"/>
      <c r="K1265" s="1"/>
      <c r="L1265" s="1"/>
      <c r="M1265" s="1"/>
      <c r="N1265" s="1"/>
      <c r="O1265" s="1"/>
      <c r="P1265" s="1"/>
    </row>
    <row r="1266" spans="3:16" x14ac:dyDescent="0.2">
      <c r="C1266" s="1"/>
      <c r="D1266" s="1"/>
      <c r="E1266" s="1"/>
      <c r="F1266" s="1"/>
      <c r="G1266" s="1"/>
      <c r="H1266" s="1"/>
      <c r="I1266" s="1"/>
      <c r="J1266" s="1"/>
      <c r="K1266" s="1"/>
      <c r="L1266" s="1"/>
      <c r="M1266" s="1"/>
      <c r="N1266" s="1"/>
      <c r="O1266" s="1"/>
      <c r="P1266" s="1"/>
    </row>
    <row r="1267" spans="3:16" x14ac:dyDescent="0.2">
      <c r="C1267" s="1"/>
      <c r="D1267" s="1"/>
      <c r="E1267" s="1"/>
      <c r="F1267" s="1"/>
      <c r="G1267" s="1"/>
      <c r="H1267" s="1"/>
      <c r="I1267" s="1"/>
      <c r="J1267" s="1"/>
      <c r="K1267" s="1"/>
      <c r="L1267" s="1"/>
      <c r="M1267" s="1"/>
      <c r="N1267" s="1"/>
      <c r="O1267" s="1"/>
      <c r="P1267" s="1"/>
    </row>
    <row r="1268" spans="3:16" x14ac:dyDescent="0.2">
      <c r="C1268" s="1"/>
      <c r="D1268" s="1"/>
      <c r="E1268" s="1"/>
      <c r="F1268" s="1"/>
      <c r="G1268" s="1"/>
      <c r="H1268" s="1"/>
      <c r="I1268" s="1"/>
      <c r="J1268" s="1"/>
      <c r="K1268" s="1"/>
      <c r="L1268" s="1"/>
      <c r="M1268" s="1"/>
      <c r="N1268" s="1"/>
      <c r="O1268" s="1"/>
      <c r="P1268" s="1"/>
    </row>
    <row r="1269" spans="3:16" x14ac:dyDescent="0.2">
      <c r="C1269" s="1"/>
      <c r="D1269" s="1"/>
      <c r="E1269" s="1"/>
      <c r="F1269" s="1"/>
      <c r="G1269" s="1"/>
      <c r="H1269" s="1"/>
      <c r="I1269" s="1"/>
      <c r="J1269" s="1"/>
      <c r="K1269" s="1"/>
      <c r="L1269" s="1"/>
      <c r="M1269" s="1"/>
      <c r="N1269" s="1"/>
      <c r="O1269" s="1"/>
      <c r="P1269" s="1"/>
    </row>
    <row r="1270" spans="3:16" x14ac:dyDescent="0.2">
      <c r="C1270" s="1"/>
      <c r="D1270" s="1"/>
      <c r="E1270" s="1"/>
      <c r="F1270" s="1"/>
      <c r="G1270" s="1"/>
      <c r="H1270" s="1"/>
      <c r="I1270" s="1"/>
      <c r="J1270" s="1"/>
      <c r="K1270" s="1"/>
      <c r="L1270" s="1"/>
      <c r="M1270" s="1"/>
      <c r="N1270" s="1"/>
      <c r="O1270" s="1"/>
      <c r="P1270" s="1"/>
    </row>
    <row r="1271" spans="3:16" x14ac:dyDescent="0.2">
      <c r="C1271" s="1"/>
      <c r="D1271" s="1"/>
      <c r="E1271" s="1"/>
      <c r="F1271" s="1"/>
      <c r="G1271" s="1"/>
      <c r="H1271" s="1"/>
      <c r="I1271" s="1"/>
      <c r="J1271" s="1"/>
      <c r="K1271" s="1"/>
      <c r="L1271" s="1"/>
      <c r="M1271" s="1"/>
      <c r="N1271" s="1"/>
      <c r="O1271" s="1"/>
      <c r="P1271" s="1"/>
    </row>
    <row r="1272" spans="3:16" x14ac:dyDescent="0.2">
      <c r="C1272" s="1"/>
      <c r="D1272" s="1"/>
      <c r="E1272" s="1"/>
      <c r="F1272" s="1"/>
      <c r="G1272" s="1"/>
      <c r="H1272" s="1"/>
      <c r="I1272" s="1"/>
      <c r="J1272" s="1"/>
      <c r="K1272" s="1"/>
      <c r="L1272" s="1"/>
      <c r="M1272" s="1"/>
      <c r="N1272" s="1"/>
      <c r="O1272" s="1"/>
      <c r="P1272" s="1"/>
    </row>
    <row r="1273" spans="3:16" x14ac:dyDescent="0.2">
      <c r="C1273" s="1"/>
      <c r="D1273" s="1"/>
      <c r="E1273" s="1"/>
      <c r="F1273" s="1"/>
      <c r="G1273" s="1"/>
      <c r="H1273" s="1"/>
      <c r="I1273" s="1"/>
      <c r="J1273" s="1"/>
      <c r="K1273" s="1"/>
      <c r="L1273" s="1"/>
      <c r="M1273" s="1"/>
      <c r="N1273" s="1"/>
      <c r="O1273" s="1"/>
      <c r="P1273" s="1"/>
    </row>
    <row r="1274" spans="3:16" x14ac:dyDescent="0.2">
      <c r="C1274" s="1"/>
      <c r="D1274" s="1"/>
      <c r="E1274" s="1"/>
      <c r="F1274" s="1"/>
      <c r="G1274" s="1"/>
      <c r="H1274" s="1"/>
      <c r="I1274" s="1"/>
      <c r="J1274" s="1"/>
      <c r="K1274" s="1"/>
      <c r="L1274" s="1"/>
      <c r="M1274" s="1"/>
      <c r="N1274" s="1"/>
      <c r="O1274" s="1"/>
      <c r="P1274" s="1"/>
    </row>
    <row r="1275" spans="3:16" x14ac:dyDescent="0.2">
      <c r="C1275" s="1"/>
      <c r="D1275" s="1"/>
      <c r="E1275" s="1"/>
      <c r="F1275" s="1"/>
      <c r="G1275" s="1"/>
      <c r="H1275" s="1"/>
      <c r="I1275" s="1"/>
      <c r="J1275" s="1"/>
      <c r="K1275" s="1"/>
      <c r="L1275" s="1"/>
      <c r="M1275" s="1"/>
      <c r="N1275" s="1"/>
      <c r="O1275" s="1"/>
      <c r="P1275" s="1"/>
    </row>
    <row r="1276" spans="3:16" x14ac:dyDescent="0.2">
      <c r="C1276" s="1"/>
      <c r="D1276" s="1"/>
      <c r="E1276" s="1"/>
      <c r="F1276" s="1"/>
      <c r="G1276" s="1"/>
      <c r="H1276" s="1"/>
      <c r="I1276" s="1"/>
      <c r="J1276" s="1"/>
      <c r="K1276" s="1"/>
      <c r="L1276" s="1"/>
      <c r="M1276" s="1"/>
      <c r="N1276" s="1"/>
      <c r="O1276" s="1"/>
      <c r="P1276" s="1"/>
    </row>
    <row r="1277" spans="3:16" x14ac:dyDescent="0.2">
      <c r="C1277" s="1"/>
      <c r="D1277" s="1"/>
      <c r="E1277" s="1"/>
      <c r="F1277" s="1"/>
      <c r="G1277" s="1"/>
      <c r="H1277" s="1"/>
      <c r="I1277" s="1"/>
      <c r="J1277" s="1"/>
      <c r="K1277" s="1"/>
      <c r="L1277" s="1"/>
      <c r="M1277" s="1"/>
      <c r="N1277" s="1"/>
      <c r="O1277" s="1"/>
      <c r="P1277" s="1"/>
    </row>
    <row r="1278" spans="3:16" x14ac:dyDescent="0.2">
      <c r="C1278" s="1"/>
      <c r="D1278" s="1"/>
      <c r="E1278" s="1"/>
      <c r="F1278" s="1"/>
      <c r="G1278" s="1"/>
      <c r="H1278" s="1"/>
      <c r="I1278" s="1"/>
      <c r="J1278" s="1"/>
      <c r="K1278" s="1"/>
      <c r="L1278" s="1"/>
      <c r="M1278" s="1"/>
      <c r="N1278" s="1"/>
      <c r="O1278" s="1"/>
      <c r="P1278" s="1"/>
    </row>
    <row r="1279" spans="3:16" x14ac:dyDescent="0.2">
      <c r="C1279" s="1"/>
      <c r="D1279" s="1"/>
      <c r="E1279" s="1"/>
      <c r="F1279" s="1"/>
      <c r="G1279" s="1"/>
      <c r="H1279" s="1"/>
      <c r="I1279" s="1"/>
      <c r="J1279" s="1"/>
      <c r="K1279" s="1"/>
      <c r="L1279" s="1"/>
      <c r="M1279" s="1"/>
      <c r="N1279" s="1"/>
      <c r="O1279" s="1"/>
      <c r="P1279" s="1"/>
    </row>
    <row r="1280" spans="3:16" x14ac:dyDescent="0.2">
      <c r="C1280" s="1"/>
      <c r="D1280" s="1"/>
      <c r="E1280" s="1"/>
      <c r="F1280" s="1"/>
      <c r="G1280" s="1"/>
      <c r="H1280" s="1"/>
      <c r="I1280" s="1"/>
      <c r="J1280" s="1"/>
      <c r="K1280" s="1"/>
      <c r="L1280" s="1"/>
      <c r="M1280" s="1"/>
      <c r="N1280" s="1"/>
      <c r="O1280" s="1"/>
      <c r="P1280" s="1"/>
    </row>
    <row r="1281" spans="3:16" x14ac:dyDescent="0.2">
      <c r="C1281" s="1"/>
      <c r="D1281" s="1"/>
      <c r="E1281" s="1"/>
      <c r="F1281" s="1"/>
      <c r="G1281" s="1"/>
      <c r="H1281" s="1"/>
      <c r="I1281" s="1"/>
      <c r="J1281" s="1"/>
      <c r="K1281" s="1"/>
      <c r="L1281" s="1"/>
      <c r="M1281" s="1"/>
      <c r="N1281" s="1"/>
      <c r="O1281" s="1"/>
      <c r="P1281" s="1"/>
    </row>
    <row r="1282" spans="3:16" x14ac:dyDescent="0.2">
      <c r="C1282" s="1"/>
      <c r="D1282" s="1"/>
      <c r="E1282" s="1"/>
      <c r="F1282" s="1"/>
      <c r="G1282" s="1"/>
      <c r="H1282" s="1"/>
      <c r="I1282" s="1"/>
      <c r="J1282" s="1"/>
      <c r="K1282" s="1"/>
      <c r="L1282" s="1"/>
      <c r="M1282" s="1"/>
      <c r="N1282" s="1"/>
      <c r="O1282" s="1"/>
      <c r="P1282" s="1"/>
    </row>
    <row r="1283" spans="3:16" x14ac:dyDescent="0.2">
      <c r="C1283" s="1"/>
      <c r="D1283" s="1"/>
      <c r="E1283" s="1"/>
      <c r="F1283" s="1"/>
      <c r="G1283" s="1"/>
      <c r="H1283" s="1"/>
      <c r="I1283" s="1"/>
      <c r="J1283" s="1"/>
      <c r="K1283" s="1"/>
      <c r="L1283" s="1"/>
      <c r="M1283" s="1"/>
      <c r="N1283" s="1"/>
      <c r="O1283" s="1"/>
      <c r="P1283" s="1"/>
    </row>
    <row r="1284" spans="3:16" x14ac:dyDescent="0.2">
      <c r="C1284" s="1"/>
      <c r="D1284" s="1"/>
      <c r="E1284" s="1"/>
      <c r="F1284" s="1"/>
      <c r="G1284" s="1"/>
      <c r="H1284" s="1"/>
      <c r="I1284" s="1"/>
      <c r="J1284" s="1"/>
      <c r="K1284" s="1"/>
      <c r="L1284" s="1"/>
      <c r="M1284" s="1"/>
      <c r="N1284" s="1"/>
      <c r="O1284" s="1"/>
      <c r="P1284" s="1"/>
    </row>
    <row r="1285" spans="3:16" x14ac:dyDescent="0.2">
      <c r="C1285" s="1"/>
      <c r="D1285" s="1"/>
      <c r="E1285" s="1"/>
      <c r="F1285" s="1"/>
      <c r="G1285" s="1"/>
      <c r="H1285" s="1"/>
      <c r="I1285" s="1"/>
      <c r="J1285" s="1"/>
      <c r="K1285" s="1"/>
      <c r="L1285" s="1"/>
      <c r="M1285" s="1"/>
      <c r="N1285" s="1"/>
      <c r="O1285" s="1"/>
      <c r="P1285" s="1"/>
    </row>
    <row r="1286" spans="3:16" x14ac:dyDescent="0.2">
      <c r="C1286" s="1"/>
      <c r="D1286" s="1"/>
      <c r="E1286" s="1"/>
      <c r="F1286" s="1"/>
      <c r="G1286" s="1"/>
      <c r="H1286" s="1"/>
      <c r="I1286" s="1"/>
      <c r="J1286" s="1"/>
      <c r="K1286" s="1"/>
      <c r="L1286" s="1"/>
      <c r="M1286" s="1"/>
      <c r="N1286" s="1"/>
      <c r="O1286" s="1"/>
      <c r="P1286" s="1"/>
    </row>
    <row r="1287" spans="3:16" x14ac:dyDescent="0.2">
      <c r="C1287" s="1"/>
      <c r="D1287" s="1"/>
      <c r="E1287" s="1"/>
      <c r="F1287" s="1"/>
      <c r="G1287" s="1"/>
      <c r="H1287" s="1"/>
      <c r="I1287" s="1"/>
      <c r="J1287" s="1"/>
      <c r="K1287" s="1"/>
      <c r="L1287" s="1"/>
      <c r="M1287" s="1"/>
      <c r="N1287" s="1"/>
      <c r="O1287" s="1"/>
      <c r="P1287" s="1"/>
    </row>
    <row r="1288" spans="3:16" x14ac:dyDescent="0.2">
      <c r="C1288" s="1"/>
      <c r="D1288" s="1"/>
      <c r="E1288" s="1"/>
      <c r="F1288" s="1"/>
      <c r="G1288" s="1"/>
      <c r="H1288" s="1"/>
      <c r="I1288" s="1"/>
      <c r="J1288" s="1"/>
      <c r="K1288" s="1"/>
      <c r="L1288" s="1"/>
      <c r="M1288" s="1"/>
      <c r="N1288" s="1"/>
      <c r="O1288" s="1"/>
      <c r="P1288" s="1"/>
    </row>
    <row r="1289" spans="3:16" x14ac:dyDescent="0.2">
      <c r="C1289" s="1"/>
      <c r="D1289" s="1"/>
      <c r="E1289" s="1"/>
      <c r="F1289" s="1"/>
      <c r="G1289" s="1"/>
      <c r="H1289" s="1"/>
      <c r="I1289" s="1"/>
      <c r="J1289" s="1"/>
      <c r="K1289" s="1"/>
      <c r="L1289" s="1"/>
      <c r="M1289" s="1"/>
      <c r="N1289" s="1"/>
      <c r="O1289" s="1"/>
      <c r="P1289" s="1"/>
    </row>
    <row r="1290" spans="3:16" x14ac:dyDescent="0.2">
      <c r="C1290" s="1"/>
      <c r="D1290" s="1"/>
      <c r="E1290" s="1"/>
      <c r="F1290" s="1"/>
      <c r="G1290" s="1"/>
      <c r="H1290" s="1"/>
      <c r="I1290" s="1"/>
      <c r="J1290" s="1"/>
      <c r="K1290" s="1"/>
      <c r="L1290" s="1"/>
      <c r="M1290" s="1"/>
      <c r="N1290" s="1"/>
      <c r="O1290" s="1"/>
      <c r="P1290" s="1"/>
    </row>
    <row r="1291" spans="3:16" x14ac:dyDescent="0.2">
      <c r="C1291" s="1"/>
      <c r="D1291" s="1"/>
      <c r="E1291" s="1"/>
      <c r="F1291" s="1"/>
      <c r="G1291" s="1"/>
      <c r="H1291" s="1"/>
      <c r="I1291" s="1"/>
      <c r="J1291" s="1"/>
      <c r="K1291" s="1"/>
      <c r="L1291" s="1"/>
      <c r="M1291" s="1"/>
      <c r="N1291" s="1"/>
      <c r="O1291" s="1"/>
      <c r="P1291" s="1"/>
    </row>
    <row r="1292" spans="3:16" x14ac:dyDescent="0.2">
      <c r="C1292" s="1"/>
      <c r="D1292" s="1"/>
      <c r="E1292" s="1"/>
      <c r="F1292" s="1"/>
      <c r="G1292" s="1"/>
      <c r="H1292" s="1"/>
      <c r="I1292" s="1"/>
      <c r="J1292" s="1"/>
      <c r="K1292" s="1"/>
      <c r="L1292" s="1"/>
      <c r="M1292" s="1"/>
      <c r="N1292" s="1"/>
      <c r="O1292" s="1"/>
      <c r="P1292" s="1"/>
    </row>
    <row r="1293" spans="3:16" x14ac:dyDescent="0.2">
      <c r="C1293" s="1"/>
      <c r="D1293" s="1"/>
      <c r="E1293" s="1"/>
      <c r="F1293" s="1"/>
      <c r="G1293" s="1"/>
      <c r="H1293" s="1"/>
      <c r="I1293" s="1"/>
      <c r="J1293" s="1"/>
      <c r="K1293" s="1"/>
      <c r="L1293" s="1"/>
      <c r="M1293" s="1"/>
      <c r="N1293" s="1"/>
      <c r="O1293" s="1"/>
      <c r="P1293" s="1"/>
    </row>
    <row r="1294" spans="3:16" x14ac:dyDescent="0.2">
      <c r="C1294" s="1"/>
      <c r="D1294" s="1"/>
      <c r="E1294" s="1"/>
      <c r="F1294" s="1"/>
      <c r="G1294" s="1"/>
      <c r="H1294" s="1"/>
      <c r="I1294" s="1"/>
      <c r="J1294" s="1"/>
      <c r="K1294" s="1"/>
      <c r="L1294" s="1"/>
      <c r="M1294" s="1"/>
      <c r="N1294" s="1"/>
      <c r="O1294" s="1"/>
      <c r="P1294" s="1"/>
    </row>
    <row r="1295" spans="3:16" x14ac:dyDescent="0.2">
      <c r="C1295" s="1"/>
      <c r="D1295" s="1"/>
      <c r="E1295" s="1"/>
      <c r="F1295" s="1"/>
      <c r="G1295" s="1"/>
      <c r="H1295" s="1"/>
      <c r="I1295" s="1"/>
      <c r="J1295" s="1"/>
      <c r="K1295" s="1"/>
      <c r="L1295" s="1"/>
      <c r="M1295" s="1"/>
      <c r="N1295" s="1"/>
      <c r="O1295" s="1"/>
      <c r="P1295" s="1"/>
    </row>
    <row r="1296" spans="3:16" x14ac:dyDescent="0.2">
      <c r="C1296" s="1"/>
      <c r="D1296" s="1"/>
      <c r="E1296" s="1"/>
      <c r="F1296" s="1"/>
      <c r="G1296" s="1"/>
      <c r="H1296" s="1"/>
      <c r="I1296" s="1"/>
      <c r="J1296" s="1"/>
      <c r="K1296" s="1"/>
      <c r="L1296" s="1"/>
      <c r="M1296" s="1"/>
      <c r="N1296" s="1"/>
      <c r="O1296" s="1"/>
      <c r="P1296" s="1"/>
    </row>
    <row r="1297" spans="3:16" x14ac:dyDescent="0.2">
      <c r="C1297" s="1"/>
      <c r="D1297" s="1"/>
      <c r="E1297" s="1"/>
      <c r="F1297" s="1"/>
      <c r="G1297" s="1"/>
      <c r="H1297" s="1"/>
      <c r="I1297" s="1"/>
      <c r="J1297" s="1"/>
      <c r="K1297" s="1"/>
      <c r="L1297" s="1"/>
      <c r="M1297" s="1"/>
      <c r="N1297" s="1"/>
      <c r="O1297" s="1"/>
      <c r="P1297" s="1"/>
    </row>
    <row r="1298" spans="3:16" x14ac:dyDescent="0.2">
      <c r="C1298" s="1"/>
      <c r="D1298" s="1"/>
      <c r="E1298" s="1"/>
      <c r="F1298" s="1"/>
      <c r="G1298" s="1"/>
      <c r="H1298" s="1"/>
      <c r="I1298" s="1"/>
      <c r="J1298" s="1"/>
      <c r="K1298" s="1"/>
      <c r="L1298" s="1"/>
      <c r="M1298" s="1"/>
      <c r="N1298" s="1"/>
      <c r="O1298" s="1"/>
      <c r="P1298" s="1"/>
    </row>
    <row r="1299" spans="3:16" x14ac:dyDescent="0.2">
      <c r="C1299" s="1"/>
      <c r="D1299" s="1"/>
      <c r="E1299" s="1"/>
      <c r="F1299" s="1"/>
      <c r="G1299" s="1"/>
      <c r="H1299" s="1"/>
      <c r="I1299" s="1"/>
      <c r="J1299" s="1"/>
      <c r="K1299" s="1"/>
      <c r="L1299" s="1"/>
      <c r="M1299" s="1"/>
      <c r="N1299" s="1"/>
      <c r="O1299" s="1"/>
      <c r="P1299" s="1"/>
    </row>
    <row r="1300" spans="3:16" x14ac:dyDescent="0.2">
      <c r="C1300" s="1"/>
      <c r="D1300" s="1"/>
      <c r="E1300" s="1"/>
      <c r="F1300" s="1"/>
      <c r="G1300" s="1"/>
      <c r="H1300" s="1"/>
      <c r="I1300" s="1"/>
      <c r="J1300" s="1"/>
      <c r="K1300" s="1"/>
      <c r="L1300" s="1"/>
      <c r="M1300" s="1"/>
      <c r="N1300" s="1"/>
      <c r="O1300" s="1"/>
      <c r="P1300" s="1"/>
    </row>
    <row r="1301" spans="3:16" x14ac:dyDescent="0.2">
      <c r="C1301" s="1"/>
      <c r="D1301" s="1"/>
      <c r="E1301" s="1"/>
      <c r="F1301" s="1"/>
      <c r="G1301" s="1"/>
      <c r="H1301" s="1"/>
      <c r="I1301" s="1"/>
      <c r="J1301" s="1"/>
      <c r="K1301" s="1"/>
      <c r="L1301" s="1"/>
      <c r="M1301" s="1"/>
      <c r="N1301" s="1"/>
      <c r="O1301" s="1"/>
      <c r="P1301" s="1"/>
    </row>
    <row r="1302" spans="3:16" x14ac:dyDescent="0.2">
      <c r="C1302" s="1"/>
      <c r="D1302" s="1"/>
      <c r="E1302" s="1"/>
      <c r="F1302" s="1"/>
      <c r="G1302" s="1"/>
      <c r="H1302" s="1"/>
      <c r="I1302" s="1"/>
      <c r="J1302" s="1"/>
      <c r="K1302" s="1"/>
      <c r="L1302" s="1"/>
      <c r="M1302" s="1"/>
      <c r="N1302" s="1"/>
      <c r="O1302" s="1"/>
      <c r="P1302" s="1"/>
    </row>
    <row r="1303" spans="3:16" x14ac:dyDescent="0.2">
      <c r="C1303" s="1"/>
      <c r="D1303" s="1"/>
      <c r="E1303" s="1"/>
      <c r="F1303" s="1"/>
      <c r="G1303" s="1"/>
      <c r="H1303" s="1"/>
      <c r="I1303" s="1"/>
      <c r="J1303" s="1"/>
      <c r="K1303" s="1"/>
      <c r="L1303" s="1"/>
      <c r="M1303" s="1"/>
      <c r="N1303" s="1"/>
      <c r="O1303" s="1"/>
      <c r="P1303" s="1"/>
    </row>
    <row r="1304" spans="3:16" x14ac:dyDescent="0.2">
      <c r="C1304" s="1"/>
      <c r="D1304" s="1"/>
      <c r="E1304" s="1"/>
      <c r="F1304" s="1"/>
      <c r="G1304" s="1"/>
      <c r="H1304" s="1"/>
      <c r="I1304" s="1"/>
      <c r="J1304" s="1"/>
      <c r="K1304" s="1"/>
      <c r="L1304" s="1"/>
      <c r="M1304" s="1"/>
      <c r="N1304" s="1"/>
      <c r="O1304" s="1"/>
      <c r="P1304" s="1"/>
    </row>
    <row r="1305" spans="3:16" x14ac:dyDescent="0.2">
      <c r="C1305" s="1"/>
      <c r="D1305" s="1"/>
      <c r="E1305" s="1"/>
      <c r="F1305" s="1"/>
      <c r="G1305" s="1"/>
      <c r="H1305" s="1"/>
      <c r="I1305" s="1"/>
      <c r="J1305" s="1"/>
      <c r="K1305" s="1"/>
      <c r="L1305" s="1"/>
      <c r="M1305" s="1"/>
      <c r="N1305" s="1"/>
      <c r="O1305" s="1"/>
      <c r="P1305" s="1"/>
    </row>
    <row r="1306" spans="3:16" x14ac:dyDescent="0.2">
      <c r="C1306" s="1"/>
      <c r="D1306" s="1"/>
      <c r="E1306" s="1"/>
      <c r="F1306" s="1"/>
      <c r="G1306" s="1"/>
      <c r="H1306" s="1"/>
      <c r="I1306" s="1"/>
      <c r="J1306" s="1"/>
      <c r="K1306" s="1"/>
      <c r="L1306" s="1"/>
      <c r="M1306" s="1"/>
      <c r="N1306" s="1"/>
      <c r="O1306" s="1"/>
      <c r="P1306" s="1"/>
    </row>
    <row r="1307" spans="3:16" x14ac:dyDescent="0.2">
      <c r="C1307" s="1"/>
      <c r="D1307" s="1"/>
      <c r="E1307" s="1"/>
      <c r="F1307" s="1"/>
      <c r="G1307" s="1"/>
      <c r="H1307" s="1"/>
      <c r="I1307" s="1"/>
      <c r="J1307" s="1"/>
      <c r="K1307" s="1"/>
      <c r="L1307" s="1"/>
      <c r="M1307" s="1"/>
      <c r="N1307" s="1"/>
      <c r="O1307" s="1"/>
      <c r="P1307" s="1"/>
    </row>
    <row r="1308" spans="3:16" x14ac:dyDescent="0.2">
      <c r="C1308" s="1"/>
      <c r="D1308" s="1"/>
      <c r="E1308" s="1"/>
      <c r="F1308" s="1"/>
      <c r="G1308" s="1"/>
      <c r="H1308" s="1"/>
      <c r="I1308" s="1"/>
      <c r="J1308" s="1"/>
      <c r="K1308" s="1"/>
      <c r="L1308" s="1"/>
      <c r="M1308" s="1"/>
      <c r="N1308" s="1"/>
      <c r="O1308" s="1"/>
      <c r="P1308" s="1"/>
    </row>
    <row r="1309" spans="3:16" x14ac:dyDescent="0.2">
      <c r="C1309" s="1"/>
      <c r="D1309" s="1"/>
      <c r="E1309" s="1"/>
      <c r="F1309" s="1"/>
      <c r="G1309" s="1"/>
      <c r="H1309" s="1"/>
      <c r="I1309" s="1"/>
      <c r="J1309" s="1"/>
      <c r="K1309" s="1"/>
      <c r="L1309" s="1"/>
      <c r="M1309" s="1"/>
      <c r="N1309" s="1"/>
      <c r="O1309" s="1"/>
      <c r="P1309" s="1"/>
    </row>
    <row r="1310" spans="3:16" x14ac:dyDescent="0.2">
      <c r="C1310" s="1"/>
      <c r="D1310" s="1"/>
      <c r="E1310" s="1"/>
      <c r="F1310" s="1"/>
      <c r="G1310" s="1"/>
      <c r="H1310" s="1"/>
      <c r="I1310" s="1"/>
      <c r="J1310" s="1"/>
      <c r="K1310" s="1"/>
      <c r="L1310" s="1"/>
      <c r="M1310" s="1"/>
      <c r="N1310" s="1"/>
      <c r="O1310" s="1"/>
      <c r="P1310" s="1"/>
    </row>
    <row r="1311" spans="3:16" x14ac:dyDescent="0.2">
      <c r="C1311" s="1"/>
      <c r="D1311" s="1"/>
      <c r="E1311" s="1"/>
      <c r="F1311" s="1"/>
      <c r="G1311" s="1"/>
      <c r="H1311" s="1"/>
      <c r="I1311" s="1"/>
      <c r="J1311" s="1"/>
      <c r="K1311" s="1"/>
      <c r="L1311" s="1"/>
      <c r="M1311" s="1"/>
      <c r="N1311" s="1"/>
      <c r="O1311" s="1"/>
      <c r="P1311" s="1"/>
    </row>
    <row r="1312" spans="3:16" x14ac:dyDescent="0.2">
      <c r="C1312" s="1"/>
      <c r="D1312" s="1"/>
      <c r="E1312" s="1"/>
      <c r="F1312" s="1"/>
      <c r="G1312" s="1"/>
      <c r="H1312" s="1"/>
      <c r="I1312" s="1"/>
      <c r="J1312" s="1"/>
      <c r="K1312" s="1"/>
      <c r="L1312" s="1"/>
      <c r="M1312" s="1"/>
      <c r="N1312" s="1"/>
      <c r="O1312" s="1"/>
      <c r="P1312" s="1"/>
    </row>
    <row r="1313" spans="3:16" x14ac:dyDescent="0.2">
      <c r="C1313" s="1"/>
      <c r="D1313" s="1"/>
      <c r="E1313" s="1"/>
      <c r="F1313" s="1"/>
      <c r="G1313" s="1"/>
      <c r="H1313" s="1"/>
      <c r="I1313" s="1"/>
      <c r="J1313" s="1"/>
      <c r="K1313" s="1"/>
      <c r="L1313" s="1"/>
      <c r="M1313" s="1"/>
      <c r="N1313" s="1"/>
      <c r="O1313" s="1"/>
      <c r="P1313" s="1"/>
    </row>
    <row r="1314" spans="3:16" x14ac:dyDescent="0.2">
      <c r="C1314" s="1"/>
      <c r="D1314" s="1"/>
      <c r="E1314" s="1"/>
      <c r="F1314" s="1"/>
      <c r="G1314" s="1"/>
      <c r="H1314" s="1"/>
      <c r="I1314" s="1"/>
      <c r="J1314" s="1"/>
      <c r="K1314" s="1"/>
      <c r="L1314" s="1"/>
      <c r="M1314" s="1"/>
      <c r="N1314" s="1"/>
      <c r="O1314" s="1"/>
      <c r="P1314" s="1"/>
    </row>
    <row r="1315" spans="3:16" x14ac:dyDescent="0.2">
      <c r="C1315" s="1"/>
      <c r="D1315" s="1"/>
      <c r="E1315" s="1"/>
      <c r="F1315" s="1"/>
      <c r="G1315" s="1"/>
      <c r="H1315" s="1"/>
      <c r="I1315" s="1"/>
      <c r="J1315" s="1"/>
      <c r="K1315" s="1"/>
      <c r="L1315" s="1"/>
      <c r="M1315" s="1"/>
      <c r="N1315" s="1"/>
      <c r="O1315" s="1"/>
      <c r="P1315" s="1"/>
    </row>
    <row r="1316" spans="3:16" x14ac:dyDescent="0.2">
      <c r="C1316" s="1"/>
      <c r="D1316" s="1"/>
      <c r="E1316" s="1"/>
      <c r="F1316" s="1"/>
      <c r="G1316" s="1"/>
      <c r="H1316" s="1"/>
      <c r="I1316" s="1"/>
      <c r="J1316" s="1"/>
      <c r="K1316" s="1"/>
      <c r="L1316" s="1"/>
      <c r="M1316" s="1"/>
      <c r="N1316" s="1"/>
      <c r="O1316" s="1"/>
      <c r="P1316" s="1"/>
    </row>
    <row r="1317" spans="3:16" x14ac:dyDescent="0.2">
      <c r="C1317" s="1"/>
      <c r="D1317" s="1"/>
      <c r="E1317" s="1"/>
      <c r="F1317" s="1"/>
      <c r="G1317" s="1"/>
      <c r="H1317" s="1"/>
      <c r="I1317" s="1"/>
      <c r="J1317" s="1"/>
      <c r="K1317" s="1"/>
      <c r="L1317" s="1"/>
      <c r="M1317" s="1"/>
      <c r="N1317" s="1"/>
      <c r="O1317" s="1"/>
      <c r="P1317" s="1"/>
    </row>
    <row r="1318" spans="3:16" x14ac:dyDescent="0.2">
      <c r="C1318" s="1"/>
      <c r="D1318" s="1"/>
      <c r="E1318" s="1"/>
      <c r="F1318" s="1"/>
      <c r="G1318" s="1"/>
      <c r="H1318" s="1"/>
      <c r="I1318" s="1"/>
      <c r="J1318" s="1"/>
      <c r="K1318" s="1"/>
      <c r="L1318" s="1"/>
      <c r="M1318" s="1"/>
      <c r="N1318" s="1"/>
      <c r="O1318" s="1"/>
      <c r="P1318" s="1"/>
    </row>
    <row r="1319" spans="3:16" x14ac:dyDescent="0.2">
      <c r="C1319" s="1"/>
      <c r="D1319" s="1"/>
      <c r="E1319" s="1"/>
      <c r="F1319" s="1"/>
      <c r="G1319" s="1"/>
      <c r="H1319" s="1"/>
      <c r="I1319" s="1"/>
      <c r="J1319" s="1"/>
      <c r="K1319" s="1"/>
      <c r="L1319" s="1"/>
      <c r="M1319" s="1"/>
      <c r="N1319" s="1"/>
      <c r="O1319" s="1"/>
      <c r="P1319" s="1"/>
    </row>
    <row r="1320" spans="3:16" x14ac:dyDescent="0.2">
      <c r="C1320" s="1"/>
      <c r="D1320" s="1"/>
      <c r="E1320" s="1"/>
      <c r="F1320" s="1"/>
      <c r="G1320" s="1"/>
      <c r="H1320" s="1"/>
      <c r="I1320" s="1"/>
      <c r="J1320" s="1"/>
      <c r="K1320" s="1"/>
      <c r="L1320" s="1"/>
      <c r="M1320" s="1"/>
      <c r="N1320" s="1"/>
      <c r="O1320" s="1"/>
      <c r="P1320" s="1"/>
    </row>
    <row r="1321" spans="3:16" x14ac:dyDescent="0.2">
      <c r="C1321" s="1"/>
      <c r="D1321" s="1"/>
      <c r="E1321" s="1"/>
      <c r="F1321" s="1"/>
      <c r="G1321" s="1"/>
      <c r="H1321" s="1"/>
      <c r="I1321" s="1"/>
      <c r="J1321" s="1"/>
      <c r="K1321" s="1"/>
      <c r="L1321" s="1"/>
      <c r="M1321" s="1"/>
      <c r="N1321" s="1"/>
      <c r="O1321" s="1"/>
      <c r="P1321" s="1"/>
    </row>
    <row r="1322" spans="3:16" x14ac:dyDescent="0.2">
      <c r="C1322" s="1"/>
      <c r="D1322" s="1"/>
      <c r="E1322" s="1"/>
      <c r="F1322" s="1"/>
      <c r="G1322" s="1"/>
      <c r="H1322" s="1"/>
      <c r="I1322" s="1"/>
      <c r="J1322" s="1"/>
      <c r="K1322" s="1"/>
      <c r="L1322" s="1"/>
      <c r="M1322" s="1"/>
      <c r="N1322" s="1"/>
      <c r="O1322" s="1"/>
      <c r="P1322" s="1"/>
    </row>
    <row r="1323" spans="3:16" x14ac:dyDescent="0.2">
      <c r="C1323" s="1"/>
      <c r="D1323" s="1"/>
      <c r="E1323" s="1"/>
      <c r="F1323" s="1"/>
      <c r="G1323" s="1"/>
      <c r="H1323" s="1"/>
      <c r="I1323" s="1"/>
      <c r="J1323" s="1"/>
      <c r="K1323" s="1"/>
      <c r="L1323" s="1"/>
      <c r="M1323" s="1"/>
      <c r="N1323" s="1"/>
      <c r="O1323" s="1"/>
      <c r="P1323" s="1"/>
    </row>
    <row r="1324" spans="3:16" x14ac:dyDescent="0.2">
      <c r="C1324" s="1"/>
      <c r="D1324" s="1"/>
      <c r="E1324" s="1"/>
      <c r="F1324" s="1"/>
      <c r="G1324" s="1"/>
      <c r="H1324" s="1"/>
      <c r="I1324" s="1"/>
      <c r="J1324" s="1"/>
      <c r="K1324" s="1"/>
      <c r="L1324" s="1"/>
      <c r="M1324" s="1"/>
      <c r="N1324" s="1"/>
      <c r="O1324" s="1"/>
      <c r="P1324" s="1"/>
    </row>
    <row r="1325" spans="3:16" x14ac:dyDescent="0.2">
      <c r="C1325" s="1"/>
      <c r="D1325" s="1"/>
      <c r="E1325" s="1"/>
      <c r="F1325" s="1"/>
      <c r="G1325" s="1"/>
      <c r="H1325" s="1"/>
      <c r="I1325" s="1"/>
      <c r="J1325" s="1"/>
      <c r="K1325" s="1"/>
      <c r="L1325" s="1"/>
      <c r="M1325" s="1"/>
      <c r="N1325" s="1"/>
      <c r="O1325" s="1"/>
      <c r="P1325" s="1"/>
    </row>
    <row r="1326" spans="3:16" x14ac:dyDescent="0.2">
      <c r="C1326" s="1"/>
      <c r="D1326" s="1"/>
      <c r="E1326" s="1"/>
      <c r="F1326" s="1"/>
      <c r="G1326" s="1"/>
      <c r="H1326" s="1"/>
      <c r="I1326" s="1"/>
      <c r="J1326" s="1"/>
      <c r="K1326" s="1"/>
      <c r="L1326" s="1"/>
      <c r="M1326" s="1"/>
      <c r="N1326" s="1"/>
      <c r="O1326" s="1"/>
      <c r="P1326" s="1"/>
    </row>
    <row r="1327" spans="3:16" x14ac:dyDescent="0.2">
      <c r="C1327" s="1"/>
      <c r="D1327" s="1"/>
      <c r="E1327" s="1"/>
      <c r="F1327" s="1"/>
      <c r="G1327" s="1"/>
      <c r="H1327" s="1"/>
      <c r="I1327" s="1"/>
      <c r="J1327" s="1"/>
      <c r="K1327" s="1"/>
      <c r="L1327" s="1"/>
      <c r="M1327" s="1"/>
      <c r="N1327" s="1"/>
      <c r="O1327" s="1"/>
      <c r="P1327" s="1"/>
    </row>
    <row r="1328" spans="3:16" x14ac:dyDescent="0.2">
      <c r="C1328" s="1"/>
      <c r="D1328" s="1"/>
      <c r="E1328" s="1"/>
      <c r="F1328" s="1"/>
      <c r="G1328" s="1"/>
      <c r="H1328" s="1"/>
      <c r="I1328" s="1"/>
      <c r="J1328" s="1"/>
      <c r="K1328" s="1"/>
      <c r="L1328" s="1"/>
      <c r="M1328" s="1"/>
      <c r="N1328" s="1"/>
      <c r="O1328" s="1"/>
      <c r="P1328" s="1"/>
    </row>
    <row r="1329" spans="3:16" x14ac:dyDescent="0.2">
      <c r="C1329" s="1"/>
      <c r="D1329" s="1"/>
      <c r="E1329" s="1"/>
      <c r="F1329" s="1"/>
      <c r="G1329" s="1"/>
      <c r="H1329" s="1"/>
      <c r="I1329" s="1"/>
      <c r="J1329" s="1"/>
      <c r="K1329" s="1"/>
      <c r="L1329" s="1"/>
      <c r="M1329" s="1"/>
      <c r="N1329" s="1"/>
      <c r="O1329" s="1"/>
      <c r="P1329" s="1"/>
    </row>
    <row r="1330" spans="3:16" x14ac:dyDescent="0.2">
      <c r="C1330" s="1"/>
      <c r="D1330" s="1"/>
      <c r="E1330" s="1"/>
      <c r="F1330" s="1"/>
      <c r="G1330" s="1"/>
      <c r="H1330" s="1"/>
      <c r="I1330" s="1"/>
      <c r="J1330" s="1"/>
      <c r="K1330" s="1"/>
      <c r="L1330" s="1"/>
      <c r="M1330" s="1"/>
      <c r="N1330" s="1"/>
      <c r="O1330" s="1"/>
      <c r="P1330" s="1"/>
    </row>
    <row r="1331" spans="3:16" x14ac:dyDescent="0.2">
      <c r="C1331" s="1"/>
      <c r="D1331" s="1"/>
      <c r="E1331" s="1"/>
      <c r="F1331" s="1"/>
      <c r="G1331" s="1"/>
      <c r="H1331" s="1"/>
      <c r="I1331" s="1"/>
      <c r="J1331" s="1"/>
      <c r="K1331" s="1"/>
      <c r="L1331" s="1"/>
      <c r="M1331" s="1"/>
      <c r="N1331" s="1"/>
      <c r="O1331" s="1"/>
      <c r="P1331" s="1"/>
    </row>
    <row r="1332" spans="3:16" x14ac:dyDescent="0.2">
      <c r="C1332" s="1"/>
      <c r="D1332" s="1"/>
      <c r="E1332" s="1"/>
      <c r="F1332" s="1"/>
      <c r="G1332" s="1"/>
      <c r="H1332" s="1"/>
      <c r="I1332" s="1"/>
      <c r="J1332" s="1"/>
      <c r="K1332" s="1"/>
      <c r="L1332" s="1"/>
      <c r="M1332" s="1"/>
      <c r="N1332" s="1"/>
      <c r="O1332" s="1"/>
      <c r="P1332" s="1"/>
    </row>
    <row r="1333" spans="3:16" x14ac:dyDescent="0.2">
      <c r="C1333" s="1"/>
      <c r="D1333" s="1"/>
      <c r="E1333" s="1"/>
      <c r="F1333" s="1"/>
      <c r="G1333" s="1"/>
      <c r="H1333" s="1"/>
      <c r="I1333" s="1"/>
      <c r="J1333" s="1"/>
      <c r="K1333" s="1"/>
      <c r="L1333" s="1"/>
      <c r="M1333" s="1"/>
      <c r="N1333" s="1"/>
      <c r="O1333" s="1"/>
      <c r="P1333" s="1"/>
    </row>
    <row r="1334" spans="3:16" x14ac:dyDescent="0.2">
      <c r="C1334" s="1"/>
      <c r="D1334" s="1"/>
      <c r="E1334" s="1"/>
      <c r="F1334" s="1"/>
      <c r="G1334" s="1"/>
      <c r="H1334" s="1"/>
      <c r="I1334" s="1"/>
      <c r="J1334" s="1"/>
      <c r="K1334" s="1"/>
      <c r="L1334" s="1"/>
      <c r="M1334" s="1"/>
      <c r="N1334" s="1"/>
      <c r="O1334" s="1"/>
      <c r="P1334" s="1"/>
    </row>
    <row r="1335" spans="3:16" x14ac:dyDescent="0.2">
      <c r="C1335" s="1"/>
      <c r="D1335" s="1"/>
      <c r="E1335" s="1"/>
      <c r="F1335" s="1"/>
      <c r="G1335" s="1"/>
      <c r="H1335" s="1"/>
      <c r="I1335" s="1"/>
      <c r="J1335" s="1"/>
      <c r="K1335" s="1"/>
      <c r="L1335" s="1"/>
      <c r="M1335" s="1"/>
      <c r="N1335" s="1"/>
      <c r="O1335" s="1"/>
      <c r="P1335" s="1"/>
    </row>
    <row r="1336" spans="3:16" x14ac:dyDescent="0.2">
      <c r="C1336" s="1"/>
      <c r="D1336" s="1"/>
      <c r="E1336" s="1"/>
      <c r="F1336" s="1"/>
      <c r="G1336" s="1"/>
      <c r="H1336" s="1"/>
      <c r="I1336" s="1"/>
      <c r="J1336" s="1"/>
      <c r="K1336" s="1"/>
      <c r="L1336" s="1"/>
      <c r="M1336" s="1"/>
      <c r="N1336" s="1"/>
      <c r="O1336" s="1"/>
      <c r="P1336" s="1"/>
    </row>
    <row r="1337" spans="3:16" x14ac:dyDescent="0.2">
      <c r="C1337" s="1"/>
      <c r="D1337" s="1"/>
      <c r="E1337" s="1"/>
      <c r="F1337" s="1"/>
      <c r="G1337" s="1"/>
      <c r="H1337" s="1"/>
      <c r="I1337" s="1"/>
      <c r="J1337" s="1"/>
      <c r="K1337" s="1"/>
      <c r="L1337" s="1"/>
      <c r="M1337" s="1"/>
      <c r="N1337" s="1"/>
      <c r="O1337" s="1"/>
      <c r="P1337" s="1"/>
    </row>
    <row r="1338" spans="3:16" x14ac:dyDescent="0.2">
      <c r="C1338" s="1"/>
      <c r="D1338" s="1"/>
      <c r="E1338" s="1"/>
      <c r="F1338" s="1"/>
      <c r="G1338" s="1"/>
      <c r="H1338" s="1"/>
      <c r="I1338" s="1"/>
      <c r="J1338" s="1"/>
      <c r="K1338" s="1"/>
      <c r="L1338" s="1"/>
      <c r="M1338" s="1"/>
      <c r="N1338" s="1"/>
      <c r="O1338" s="1"/>
      <c r="P1338" s="1"/>
    </row>
    <row r="1339" spans="3:16" x14ac:dyDescent="0.2">
      <c r="C1339" s="1"/>
      <c r="D1339" s="1"/>
      <c r="E1339" s="1"/>
      <c r="F1339" s="1"/>
      <c r="G1339" s="1"/>
      <c r="H1339" s="1"/>
      <c r="I1339" s="1"/>
      <c r="J1339" s="1"/>
      <c r="K1339" s="1"/>
      <c r="L1339" s="1"/>
      <c r="M1339" s="1"/>
      <c r="N1339" s="1"/>
      <c r="O1339" s="1"/>
      <c r="P1339" s="1"/>
    </row>
    <row r="1340" spans="3:16" x14ac:dyDescent="0.2">
      <c r="C1340" s="1"/>
      <c r="D1340" s="1"/>
      <c r="E1340" s="1"/>
      <c r="F1340" s="1"/>
      <c r="G1340" s="1"/>
      <c r="H1340" s="1"/>
      <c r="I1340" s="1"/>
      <c r="J1340" s="1"/>
      <c r="K1340" s="1"/>
      <c r="L1340" s="1"/>
      <c r="M1340" s="1"/>
      <c r="N1340" s="1"/>
      <c r="O1340" s="1"/>
      <c r="P1340" s="1"/>
    </row>
    <row r="1341" spans="3:16" x14ac:dyDescent="0.2">
      <c r="C1341" s="1"/>
      <c r="D1341" s="1"/>
      <c r="E1341" s="1"/>
      <c r="F1341" s="1"/>
      <c r="G1341" s="1"/>
      <c r="H1341" s="1"/>
      <c r="I1341" s="1"/>
      <c r="J1341" s="1"/>
      <c r="K1341" s="1"/>
      <c r="L1341" s="1"/>
      <c r="M1341" s="1"/>
      <c r="N1341" s="1"/>
      <c r="O1341" s="1"/>
      <c r="P1341" s="1"/>
    </row>
    <row r="1342" spans="3:16" x14ac:dyDescent="0.2">
      <c r="C1342" s="1"/>
      <c r="D1342" s="1"/>
      <c r="E1342" s="1"/>
      <c r="F1342" s="1"/>
      <c r="G1342" s="1"/>
      <c r="H1342" s="1"/>
      <c r="I1342" s="1"/>
      <c r="J1342" s="1"/>
      <c r="K1342" s="1"/>
      <c r="L1342" s="1"/>
      <c r="M1342" s="1"/>
      <c r="N1342" s="1"/>
      <c r="O1342" s="1"/>
      <c r="P1342" s="1"/>
    </row>
    <row r="1343" spans="3:16" x14ac:dyDescent="0.2">
      <c r="C1343" s="1"/>
      <c r="D1343" s="1"/>
      <c r="E1343" s="1"/>
      <c r="F1343" s="1"/>
      <c r="G1343" s="1"/>
      <c r="H1343" s="1"/>
      <c r="I1343" s="1"/>
      <c r="J1343" s="1"/>
      <c r="K1343" s="1"/>
      <c r="L1343" s="1"/>
      <c r="M1343" s="1"/>
      <c r="N1343" s="1"/>
      <c r="O1343" s="1"/>
      <c r="P1343" s="1"/>
    </row>
    <row r="1344" spans="3:16" x14ac:dyDescent="0.2">
      <c r="C1344" s="1"/>
      <c r="D1344" s="1"/>
      <c r="E1344" s="1"/>
      <c r="F1344" s="1"/>
      <c r="G1344" s="1"/>
      <c r="H1344" s="1"/>
      <c r="I1344" s="1"/>
      <c r="J1344" s="1"/>
      <c r="K1344" s="1"/>
      <c r="L1344" s="1"/>
      <c r="M1344" s="1"/>
      <c r="N1344" s="1"/>
      <c r="O1344" s="1"/>
      <c r="P1344" s="1"/>
    </row>
    <row r="1345" spans="3:16" x14ac:dyDescent="0.2">
      <c r="C1345" s="1"/>
      <c r="D1345" s="1"/>
      <c r="E1345" s="1"/>
      <c r="F1345" s="1"/>
      <c r="G1345" s="1"/>
      <c r="H1345" s="1"/>
      <c r="I1345" s="1"/>
      <c r="J1345" s="1"/>
      <c r="K1345" s="1"/>
      <c r="L1345" s="1"/>
      <c r="M1345" s="1"/>
      <c r="N1345" s="1"/>
      <c r="O1345" s="1"/>
      <c r="P1345" s="1"/>
    </row>
    <row r="1346" spans="3:16" x14ac:dyDescent="0.2">
      <c r="C1346" s="1"/>
      <c r="D1346" s="1"/>
      <c r="E1346" s="1"/>
      <c r="F1346" s="1"/>
      <c r="G1346" s="1"/>
      <c r="H1346" s="1"/>
      <c r="I1346" s="1"/>
      <c r="J1346" s="1"/>
      <c r="K1346" s="1"/>
      <c r="L1346" s="1"/>
      <c r="M1346" s="1"/>
      <c r="N1346" s="1"/>
      <c r="O1346" s="1"/>
      <c r="P1346" s="1"/>
    </row>
    <row r="1347" spans="3:16" x14ac:dyDescent="0.2">
      <c r="C1347" s="1"/>
      <c r="D1347" s="1"/>
      <c r="E1347" s="1"/>
      <c r="F1347" s="1"/>
      <c r="G1347" s="1"/>
      <c r="H1347" s="1"/>
      <c r="I1347" s="1"/>
      <c r="J1347" s="1"/>
      <c r="K1347" s="1"/>
      <c r="L1347" s="1"/>
      <c r="M1347" s="1"/>
      <c r="N1347" s="1"/>
      <c r="O1347" s="1"/>
      <c r="P1347" s="1"/>
    </row>
    <row r="1348" spans="3:16" x14ac:dyDescent="0.2">
      <c r="C1348" s="1"/>
      <c r="D1348" s="1"/>
      <c r="E1348" s="1"/>
      <c r="F1348" s="1"/>
      <c r="G1348" s="1"/>
      <c r="H1348" s="1"/>
      <c r="I1348" s="1"/>
      <c r="J1348" s="1"/>
      <c r="K1348" s="1"/>
      <c r="L1348" s="1"/>
      <c r="M1348" s="1"/>
      <c r="N1348" s="1"/>
      <c r="O1348" s="1"/>
      <c r="P1348" s="1"/>
    </row>
    <row r="1349" spans="3:16" x14ac:dyDescent="0.2">
      <c r="C1349" s="1"/>
      <c r="D1349" s="1"/>
      <c r="E1349" s="1"/>
      <c r="F1349" s="1"/>
      <c r="G1349" s="1"/>
      <c r="H1349" s="1"/>
      <c r="I1349" s="1"/>
      <c r="J1349" s="1"/>
      <c r="K1349" s="1"/>
      <c r="L1349" s="1"/>
      <c r="M1349" s="1"/>
      <c r="N1349" s="1"/>
      <c r="O1349" s="1"/>
      <c r="P1349" s="1"/>
    </row>
    <row r="1350" spans="3:16" x14ac:dyDescent="0.2">
      <c r="C1350" s="1"/>
      <c r="D1350" s="1"/>
      <c r="E1350" s="1"/>
      <c r="F1350" s="1"/>
      <c r="G1350" s="1"/>
      <c r="H1350" s="1"/>
      <c r="I1350" s="1"/>
      <c r="J1350" s="1"/>
      <c r="K1350" s="1"/>
      <c r="L1350" s="1"/>
      <c r="M1350" s="1"/>
      <c r="N1350" s="1"/>
      <c r="O1350" s="1"/>
      <c r="P1350" s="1"/>
    </row>
    <row r="1351" spans="3:16" x14ac:dyDescent="0.2">
      <c r="C1351" s="1"/>
      <c r="D1351" s="1"/>
      <c r="E1351" s="1"/>
      <c r="F1351" s="1"/>
      <c r="G1351" s="1"/>
      <c r="H1351" s="1"/>
      <c r="I1351" s="1"/>
      <c r="J1351" s="1"/>
      <c r="K1351" s="1"/>
      <c r="L1351" s="1"/>
      <c r="M1351" s="1"/>
      <c r="N1351" s="1"/>
      <c r="O1351" s="1"/>
      <c r="P1351" s="1"/>
    </row>
    <row r="1352" spans="3:16" x14ac:dyDescent="0.2">
      <c r="C1352" s="1"/>
      <c r="D1352" s="1"/>
      <c r="E1352" s="1"/>
      <c r="F1352" s="1"/>
      <c r="G1352" s="1"/>
      <c r="H1352" s="1"/>
      <c r="I1352" s="1"/>
      <c r="J1352" s="1"/>
      <c r="K1352" s="1"/>
      <c r="L1352" s="1"/>
      <c r="M1352" s="1"/>
      <c r="N1352" s="1"/>
      <c r="O1352" s="1"/>
      <c r="P1352" s="1"/>
    </row>
    <row r="1353" spans="3:16" x14ac:dyDescent="0.2">
      <c r="C1353" s="1"/>
      <c r="D1353" s="1"/>
      <c r="E1353" s="1"/>
      <c r="F1353" s="1"/>
      <c r="G1353" s="1"/>
      <c r="H1353" s="1"/>
      <c r="I1353" s="1"/>
      <c r="J1353" s="1"/>
      <c r="K1353" s="1"/>
      <c r="L1353" s="1"/>
      <c r="M1353" s="1"/>
      <c r="N1353" s="1"/>
      <c r="O1353" s="1"/>
      <c r="P1353" s="1"/>
    </row>
    <row r="1354" spans="3:16" x14ac:dyDescent="0.2">
      <c r="C1354" s="1"/>
      <c r="D1354" s="1"/>
      <c r="E1354" s="1"/>
      <c r="F1354" s="1"/>
      <c r="G1354" s="1"/>
      <c r="H1354" s="1"/>
      <c r="I1354" s="1"/>
      <c r="J1354" s="1"/>
      <c r="K1354" s="1"/>
      <c r="L1354" s="1"/>
      <c r="M1354" s="1"/>
      <c r="N1354" s="1"/>
      <c r="O1354" s="1"/>
      <c r="P1354" s="1"/>
    </row>
    <row r="1355" spans="3:16" x14ac:dyDescent="0.2">
      <c r="C1355" s="1"/>
      <c r="D1355" s="1"/>
      <c r="E1355" s="1"/>
      <c r="F1355" s="1"/>
      <c r="G1355" s="1"/>
      <c r="H1355" s="1"/>
      <c r="I1355" s="1"/>
      <c r="J1355" s="1"/>
      <c r="K1355" s="1"/>
      <c r="L1355" s="1"/>
      <c r="M1355" s="1"/>
      <c r="N1355" s="1"/>
      <c r="O1355" s="1"/>
      <c r="P1355" s="1"/>
    </row>
    <row r="1356" spans="3:16" x14ac:dyDescent="0.2">
      <c r="C1356" s="1"/>
      <c r="D1356" s="1"/>
      <c r="E1356" s="1"/>
      <c r="F1356" s="1"/>
      <c r="G1356" s="1"/>
      <c r="H1356" s="1"/>
      <c r="I1356" s="1"/>
      <c r="J1356" s="1"/>
      <c r="K1356" s="1"/>
      <c r="L1356" s="1"/>
      <c r="M1356" s="1"/>
      <c r="N1356" s="1"/>
      <c r="O1356" s="1"/>
      <c r="P1356" s="1"/>
    </row>
    <row r="1357" spans="3:16" x14ac:dyDescent="0.2">
      <c r="C1357" s="1"/>
      <c r="D1357" s="1"/>
      <c r="E1357" s="1"/>
      <c r="F1357" s="1"/>
      <c r="G1357" s="1"/>
      <c r="H1357" s="1"/>
      <c r="I1357" s="1"/>
      <c r="J1357" s="1"/>
      <c r="K1357" s="1"/>
      <c r="L1357" s="1"/>
      <c r="M1357" s="1"/>
      <c r="N1357" s="1"/>
      <c r="O1357" s="1"/>
      <c r="P1357" s="1"/>
    </row>
    <row r="1358" spans="3:16" x14ac:dyDescent="0.2">
      <c r="C1358" s="1"/>
      <c r="D1358" s="1"/>
      <c r="E1358" s="1"/>
      <c r="F1358" s="1"/>
      <c r="G1358" s="1"/>
      <c r="H1358" s="1"/>
      <c r="I1358" s="1"/>
      <c r="J1358" s="1"/>
      <c r="K1358" s="1"/>
      <c r="L1358" s="1"/>
      <c r="M1358" s="1"/>
      <c r="N1358" s="1"/>
      <c r="O1358" s="1"/>
      <c r="P1358" s="1"/>
    </row>
    <row r="1359" spans="3:16" x14ac:dyDescent="0.2">
      <c r="C1359" s="1"/>
      <c r="D1359" s="1"/>
      <c r="E1359" s="1"/>
      <c r="F1359" s="1"/>
      <c r="G1359" s="1"/>
      <c r="H1359" s="1"/>
      <c r="I1359" s="1"/>
      <c r="J1359" s="1"/>
      <c r="K1359" s="1"/>
      <c r="L1359" s="1"/>
      <c r="M1359" s="1"/>
      <c r="N1359" s="1"/>
      <c r="O1359" s="1"/>
      <c r="P1359" s="1"/>
    </row>
    <row r="1360" spans="3:16" x14ac:dyDescent="0.2">
      <c r="C1360" s="1"/>
      <c r="D1360" s="1"/>
      <c r="E1360" s="1"/>
      <c r="F1360" s="1"/>
      <c r="G1360" s="1"/>
      <c r="H1360" s="1"/>
      <c r="I1360" s="1"/>
      <c r="J1360" s="1"/>
      <c r="K1360" s="1"/>
      <c r="L1360" s="1"/>
      <c r="M1360" s="1"/>
      <c r="N1360" s="1"/>
      <c r="O1360" s="1"/>
      <c r="P1360" s="1"/>
    </row>
    <row r="1361" spans="3:16" x14ac:dyDescent="0.2">
      <c r="C1361" s="1"/>
      <c r="D1361" s="1"/>
      <c r="E1361" s="1"/>
      <c r="F1361" s="1"/>
      <c r="G1361" s="1"/>
      <c r="H1361" s="1"/>
      <c r="I1361" s="1"/>
      <c r="J1361" s="1"/>
      <c r="K1361" s="1"/>
      <c r="L1361" s="1"/>
      <c r="M1361" s="1"/>
      <c r="N1361" s="1"/>
      <c r="O1361" s="1"/>
      <c r="P1361" s="1"/>
    </row>
    <row r="1362" spans="3:16" x14ac:dyDescent="0.2">
      <c r="C1362" s="1"/>
      <c r="D1362" s="1"/>
      <c r="E1362" s="1"/>
      <c r="F1362" s="1"/>
      <c r="G1362" s="1"/>
      <c r="H1362" s="1"/>
      <c r="I1362" s="1"/>
      <c r="J1362" s="1"/>
      <c r="K1362" s="1"/>
      <c r="L1362" s="1"/>
      <c r="M1362" s="1"/>
      <c r="N1362" s="1"/>
      <c r="O1362" s="1"/>
      <c r="P1362" s="1"/>
    </row>
    <row r="1363" spans="3:16" x14ac:dyDescent="0.2">
      <c r="C1363" s="1"/>
      <c r="D1363" s="1"/>
      <c r="E1363" s="1"/>
      <c r="F1363" s="1"/>
      <c r="G1363" s="1"/>
      <c r="H1363" s="1"/>
      <c r="I1363" s="1"/>
      <c r="J1363" s="1"/>
      <c r="K1363" s="1"/>
      <c r="L1363" s="1"/>
      <c r="M1363" s="1"/>
      <c r="N1363" s="1"/>
      <c r="O1363" s="1"/>
      <c r="P1363" s="1"/>
    </row>
    <row r="1364" spans="3:16" x14ac:dyDescent="0.2">
      <c r="C1364" s="1"/>
      <c r="D1364" s="1"/>
      <c r="E1364" s="1"/>
      <c r="F1364" s="1"/>
      <c r="G1364" s="1"/>
      <c r="H1364" s="1"/>
      <c r="I1364" s="1"/>
      <c r="J1364" s="1"/>
      <c r="K1364" s="1"/>
      <c r="L1364" s="1"/>
      <c r="M1364" s="1"/>
      <c r="N1364" s="1"/>
      <c r="O1364" s="1"/>
      <c r="P1364" s="1"/>
    </row>
    <row r="1365" spans="3:16" x14ac:dyDescent="0.2">
      <c r="C1365" s="1"/>
      <c r="D1365" s="1"/>
      <c r="E1365" s="1"/>
      <c r="F1365" s="1"/>
      <c r="G1365" s="1"/>
      <c r="H1365" s="1"/>
      <c r="I1365" s="1"/>
      <c r="J1365" s="1"/>
      <c r="K1365" s="1"/>
      <c r="L1365" s="1"/>
      <c r="M1365" s="1"/>
      <c r="N1365" s="1"/>
      <c r="O1365" s="1"/>
      <c r="P1365" s="1"/>
    </row>
    <row r="1366" spans="3:16" x14ac:dyDescent="0.2">
      <c r="C1366" s="1"/>
      <c r="D1366" s="1"/>
      <c r="E1366" s="1"/>
      <c r="F1366" s="1"/>
      <c r="G1366" s="1"/>
      <c r="H1366" s="1"/>
      <c r="I1366" s="1"/>
      <c r="J1366" s="1"/>
      <c r="K1366" s="1"/>
      <c r="L1366" s="1"/>
      <c r="M1366" s="1"/>
      <c r="N1366" s="1"/>
      <c r="O1366" s="1"/>
      <c r="P1366" s="1"/>
    </row>
    <row r="1367" spans="3:16" x14ac:dyDescent="0.2">
      <c r="C1367" s="1"/>
      <c r="D1367" s="1"/>
      <c r="E1367" s="1"/>
      <c r="F1367" s="1"/>
      <c r="G1367" s="1"/>
      <c r="H1367" s="1"/>
      <c r="I1367" s="1"/>
      <c r="J1367" s="1"/>
      <c r="K1367" s="1"/>
      <c r="L1367" s="1"/>
      <c r="M1367" s="1"/>
      <c r="N1367" s="1"/>
      <c r="O1367" s="1"/>
      <c r="P1367" s="1"/>
    </row>
    <row r="1368" spans="3:16" x14ac:dyDescent="0.2">
      <c r="C1368" s="1"/>
      <c r="D1368" s="1"/>
      <c r="E1368" s="1"/>
      <c r="F1368" s="1"/>
      <c r="G1368" s="1"/>
      <c r="H1368" s="1"/>
      <c r="I1368" s="1"/>
      <c r="J1368" s="1"/>
      <c r="K1368" s="1"/>
      <c r="L1368" s="1"/>
      <c r="M1368" s="1"/>
      <c r="N1368" s="1"/>
      <c r="O1368" s="1"/>
      <c r="P1368" s="1"/>
    </row>
    <row r="1369" spans="3:16" x14ac:dyDescent="0.2">
      <c r="C1369" s="1"/>
      <c r="D1369" s="1"/>
      <c r="E1369" s="1"/>
      <c r="F1369" s="1"/>
      <c r="G1369" s="1"/>
      <c r="H1369" s="1"/>
      <c r="I1369" s="1"/>
      <c r="J1369" s="1"/>
      <c r="K1369" s="1"/>
      <c r="L1369" s="1"/>
      <c r="M1369" s="1"/>
      <c r="N1369" s="1"/>
      <c r="O1369" s="1"/>
      <c r="P1369" s="1"/>
    </row>
    <row r="1370" spans="3:16" x14ac:dyDescent="0.2">
      <c r="C1370" s="1"/>
      <c r="D1370" s="1"/>
      <c r="E1370" s="1"/>
      <c r="F1370" s="1"/>
      <c r="G1370" s="1"/>
      <c r="H1370" s="1"/>
      <c r="I1370" s="1"/>
      <c r="J1370" s="1"/>
      <c r="K1370" s="1"/>
      <c r="L1370" s="1"/>
      <c r="M1370" s="1"/>
      <c r="N1370" s="1"/>
      <c r="O1370" s="1"/>
      <c r="P1370" s="1"/>
    </row>
    <row r="1371" spans="3:16" x14ac:dyDescent="0.2">
      <c r="C1371" s="1"/>
      <c r="D1371" s="1"/>
      <c r="E1371" s="1"/>
      <c r="F1371" s="1"/>
      <c r="G1371" s="1"/>
      <c r="H1371" s="1"/>
      <c r="I1371" s="1"/>
      <c r="J1371" s="1"/>
      <c r="K1371" s="1"/>
      <c r="L1371" s="1"/>
      <c r="M1371" s="1"/>
      <c r="N1371" s="1"/>
      <c r="O1371" s="1"/>
      <c r="P1371" s="1"/>
    </row>
    <row r="1372" spans="3:16" x14ac:dyDescent="0.2">
      <c r="C1372" s="1"/>
      <c r="D1372" s="1"/>
      <c r="E1372" s="1"/>
      <c r="F1372" s="1"/>
      <c r="G1372" s="1"/>
      <c r="H1372" s="1"/>
      <c r="I1372" s="1"/>
      <c r="J1372" s="1"/>
      <c r="K1372" s="1"/>
      <c r="L1372" s="1"/>
      <c r="M1372" s="1"/>
      <c r="N1372" s="1"/>
      <c r="O1372" s="1"/>
      <c r="P1372" s="1"/>
    </row>
    <row r="1373" spans="3:16" x14ac:dyDescent="0.2">
      <c r="C1373" s="1"/>
      <c r="D1373" s="1"/>
      <c r="E1373" s="1"/>
      <c r="F1373" s="1"/>
      <c r="G1373" s="1"/>
      <c r="H1373" s="1"/>
      <c r="I1373" s="1"/>
      <c r="J1373" s="1"/>
      <c r="K1373" s="1"/>
      <c r="L1373" s="1"/>
      <c r="M1373" s="1"/>
      <c r="N1373" s="1"/>
      <c r="O1373" s="1"/>
      <c r="P1373" s="1"/>
    </row>
    <row r="1374" spans="3:16" x14ac:dyDescent="0.2">
      <c r="C1374" s="1"/>
      <c r="D1374" s="1"/>
      <c r="E1374" s="1"/>
      <c r="F1374" s="1"/>
      <c r="G1374" s="1"/>
      <c r="H1374" s="1"/>
      <c r="I1374" s="1"/>
      <c r="J1374" s="1"/>
      <c r="K1374" s="1"/>
      <c r="L1374" s="1"/>
      <c r="M1374" s="1"/>
      <c r="N1374" s="1"/>
      <c r="O1374" s="1"/>
      <c r="P1374" s="1"/>
    </row>
    <row r="1375" spans="3:16" x14ac:dyDescent="0.2">
      <c r="C1375" s="1"/>
      <c r="D1375" s="1"/>
      <c r="E1375" s="1"/>
      <c r="F1375" s="1"/>
      <c r="G1375" s="1"/>
      <c r="H1375" s="1"/>
      <c r="I1375" s="1"/>
      <c r="J1375" s="1"/>
      <c r="K1375" s="1"/>
      <c r="L1375" s="1"/>
      <c r="M1375" s="1"/>
      <c r="N1375" s="1"/>
      <c r="O1375" s="1"/>
      <c r="P1375" s="1"/>
    </row>
    <row r="1376" spans="3:16" x14ac:dyDescent="0.2">
      <c r="C1376" s="1"/>
      <c r="D1376" s="1"/>
      <c r="E1376" s="1"/>
      <c r="F1376" s="1"/>
      <c r="G1376" s="1"/>
      <c r="H1376" s="1"/>
      <c r="I1376" s="1"/>
      <c r="J1376" s="1"/>
      <c r="K1376" s="1"/>
      <c r="L1376" s="1"/>
      <c r="M1376" s="1"/>
      <c r="N1376" s="1"/>
      <c r="O1376" s="1"/>
      <c r="P1376" s="1"/>
    </row>
    <row r="1377" spans="3:16" x14ac:dyDescent="0.2">
      <c r="C1377" s="1"/>
      <c r="D1377" s="1"/>
      <c r="E1377" s="1"/>
      <c r="F1377" s="1"/>
      <c r="G1377" s="1"/>
      <c r="H1377" s="1"/>
      <c r="I1377" s="1"/>
      <c r="J1377" s="1"/>
      <c r="K1377" s="1"/>
      <c r="L1377" s="1"/>
      <c r="M1377" s="1"/>
      <c r="N1377" s="1"/>
      <c r="O1377" s="1"/>
      <c r="P1377" s="1"/>
    </row>
    <row r="1378" spans="3:16" x14ac:dyDescent="0.2">
      <c r="C1378" s="1"/>
      <c r="D1378" s="1"/>
      <c r="E1378" s="1"/>
      <c r="F1378" s="1"/>
      <c r="G1378" s="1"/>
      <c r="H1378" s="1"/>
      <c r="I1378" s="1"/>
      <c r="J1378" s="1"/>
      <c r="K1378" s="1"/>
      <c r="L1378" s="1"/>
      <c r="M1378" s="1"/>
      <c r="N1378" s="1"/>
      <c r="O1378" s="1"/>
      <c r="P1378" s="1"/>
    </row>
    <row r="1379" spans="3:16" x14ac:dyDescent="0.2">
      <c r="C1379" s="1"/>
      <c r="D1379" s="1"/>
      <c r="E1379" s="1"/>
      <c r="F1379" s="1"/>
      <c r="G1379" s="1"/>
      <c r="H1379" s="1"/>
      <c r="I1379" s="1"/>
      <c r="J1379" s="1"/>
      <c r="K1379" s="1"/>
      <c r="L1379" s="1"/>
      <c r="M1379" s="1"/>
      <c r="N1379" s="1"/>
      <c r="O1379" s="1"/>
      <c r="P1379" s="1"/>
    </row>
    <row r="1380" spans="3:16" x14ac:dyDescent="0.2">
      <c r="C1380" s="1"/>
      <c r="D1380" s="1"/>
      <c r="E1380" s="1"/>
      <c r="F1380" s="1"/>
      <c r="G1380" s="1"/>
      <c r="H1380" s="1"/>
      <c r="I1380" s="1"/>
      <c r="J1380" s="1"/>
      <c r="K1380" s="1"/>
      <c r="L1380" s="1"/>
      <c r="M1380" s="1"/>
      <c r="N1380" s="1"/>
      <c r="O1380" s="1"/>
      <c r="P1380" s="1"/>
    </row>
    <row r="1381" spans="3:16" x14ac:dyDescent="0.2">
      <c r="C1381" s="1"/>
      <c r="D1381" s="1"/>
      <c r="E1381" s="1"/>
      <c r="F1381" s="1"/>
      <c r="G1381" s="1"/>
      <c r="H1381" s="1"/>
      <c r="I1381" s="1"/>
      <c r="J1381" s="1"/>
      <c r="K1381" s="1"/>
      <c r="L1381" s="1"/>
      <c r="M1381" s="1"/>
      <c r="N1381" s="1"/>
      <c r="O1381" s="1"/>
      <c r="P1381" s="1"/>
    </row>
    <row r="1382" spans="3:16" x14ac:dyDescent="0.2">
      <c r="C1382" s="1"/>
      <c r="D1382" s="1"/>
      <c r="E1382" s="1"/>
      <c r="F1382" s="1"/>
      <c r="G1382" s="1"/>
      <c r="H1382" s="1"/>
      <c r="I1382" s="1"/>
      <c r="J1382" s="1"/>
      <c r="K1382" s="1"/>
      <c r="L1382" s="1"/>
      <c r="M1382" s="1"/>
      <c r="N1382" s="1"/>
      <c r="O1382" s="1"/>
      <c r="P1382" s="1"/>
    </row>
    <row r="1383" spans="3:16" x14ac:dyDescent="0.2">
      <c r="C1383" s="1"/>
      <c r="D1383" s="1"/>
      <c r="E1383" s="1"/>
      <c r="F1383" s="1"/>
      <c r="G1383" s="1"/>
      <c r="H1383" s="1"/>
      <c r="I1383" s="1"/>
      <c r="J1383" s="1"/>
      <c r="K1383" s="1"/>
      <c r="L1383" s="1"/>
      <c r="M1383" s="1"/>
      <c r="N1383" s="1"/>
      <c r="O1383" s="1"/>
      <c r="P1383" s="1"/>
    </row>
    <row r="1384" spans="3:16" x14ac:dyDescent="0.2">
      <c r="C1384" s="1"/>
      <c r="D1384" s="1"/>
      <c r="E1384" s="1"/>
      <c r="F1384" s="1"/>
      <c r="G1384" s="1"/>
      <c r="H1384" s="1"/>
      <c r="I1384" s="1"/>
      <c r="J1384" s="1"/>
      <c r="K1384" s="1"/>
      <c r="L1384" s="1"/>
      <c r="M1384" s="1"/>
      <c r="N1384" s="1"/>
      <c r="O1384" s="1"/>
      <c r="P1384" s="1"/>
    </row>
    <row r="1385" spans="3:16" x14ac:dyDescent="0.2">
      <c r="C1385" s="1"/>
      <c r="D1385" s="1"/>
      <c r="E1385" s="1"/>
      <c r="F1385" s="1"/>
      <c r="G1385" s="1"/>
      <c r="H1385" s="1"/>
      <c r="I1385" s="1"/>
      <c r="J1385" s="1"/>
      <c r="K1385" s="1"/>
      <c r="L1385" s="1"/>
      <c r="M1385" s="1"/>
      <c r="N1385" s="1"/>
      <c r="O1385" s="1"/>
      <c r="P1385" s="1"/>
    </row>
    <row r="1386" spans="3:16" x14ac:dyDescent="0.2">
      <c r="C1386" s="1"/>
      <c r="D1386" s="1"/>
      <c r="E1386" s="1"/>
      <c r="F1386" s="1"/>
      <c r="G1386" s="1"/>
      <c r="H1386" s="1"/>
      <c r="I1386" s="1"/>
      <c r="J1386" s="1"/>
      <c r="K1386" s="1"/>
      <c r="L1386" s="1"/>
      <c r="M1386" s="1"/>
      <c r="N1386" s="1"/>
      <c r="O1386" s="1"/>
      <c r="P1386" s="1"/>
    </row>
    <row r="1387" spans="3:16" x14ac:dyDescent="0.2">
      <c r="C1387" s="1"/>
      <c r="D1387" s="1"/>
      <c r="E1387" s="1"/>
      <c r="F1387" s="1"/>
      <c r="G1387" s="1"/>
      <c r="H1387" s="1"/>
      <c r="I1387" s="1"/>
      <c r="J1387" s="1"/>
      <c r="K1387" s="1"/>
      <c r="L1387" s="1"/>
      <c r="M1387" s="1"/>
      <c r="N1387" s="1"/>
      <c r="O1387" s="1"/>
      <c r="P1387" s="1"/>
    </row>
    <row r="1388" spans="3:16" x14ac:dyDescent="0.2">
      <c r="C1388" s="1"/>
      <c r="D1388" s="1"/>
      <c r="E1388" s="1"/>
      <c r="F1388" s="1"/>
      <c r="G1388" s="1"/>
      <c r="H1388" s="1"/>
      <c r="I1388" s="1"/>
      <c r="J1388" s="1"/>
      <c r="K1388" s="1"/>
      <c r="L1388" s="1"/>
      <c r="M1388" s="1"/>
      <c r="N1388" s="1"/>
      <c r="O1388" s="1"/>
      <c r="P1388" s="1"/>
    </row>
    <row r="1389" spans="3:16" x14ac:dyDescent="0.2">
      <c r="C1389" s="1"/>
      <c r="D1389" s="1"/>
      <c r="E1389" s="1"/>
      <c r="F1389" s="1"/>
      <c r="G1389" s="1"/>
      <c r="H1389" s="1"/>
      <c r="I1389" s="1"/>
      <c r="J1389" s="1"/>
      <c r="K1389" s="1"/>
      <c r="L1389" s="1"/>
      <c r="M1389" s="1"/>
      <c r="N1389" s="1"/>
      <c r="O1389" s="1"/>
      <c r="P1389" s="1"/>
    </row>
    <row r="1390" spans="3:16" x14ac:dyDescent="0.2">
      <c r="C1390" s="1"/>
      <c r="D1390" s="1"/>
      <c r="E1390" s="1"/>
      <c r="F1390" s="1"/>
      <c r="G1390" s="1"/>
      <c r="H1390" s="1"/>
      <c r="I1390" s="1"/>
      <c r="J1390" s="1"/>
      <c r="K1390" s="1"/>
      <c r="L1390" s="1"/>
      <c r="M1390" s="1"/>
      <c r="N1390" s="1"/>
      <c r="O1390" s="1"/>
      <c r="P1390" s="1"/>
    </row>
    <row r="1391" spans="3:16" x14ac:dyDescent="0.2">
      <c r="C1391" s="1"/>
      <c r="D1391" s="1"/>
      <c r="E1391" s="1"/>
      <c r="F1391" s="1"/>
      <c r="G1391" s="1"/>
      <c r="H1391" s="1"/>
      <c r="I1391" s="1"/>
      <c r="J1391" s="1"/>
      <c r="K1391" s="1"/>
      <c r="L1391" s="1"/>
      <c r="M1391" s="1"/>
      <c r="N1391" s="1"/>
      <c r="O1391" s="1"/>
      <c r="P1391" s="1"/>
    </row>
    <row r="1392" spans="3:16" x14ac:dyDescent="0.2">
      <c r="C1392" s="1"/>
      <c r="D1392" s="1"/>
      <c r="E1392" s="1"/>
      <c r="F1392" s="1"/>
      <c r="G1392" s="1"/>
      <c r="H1392" s="1"/>
      <c r="I1392" s="1"/>
      <c r="J1392" s="1"/>
      <c r="K1392" s="1"/>
      <c r="L1392" s="1"/>
      <c r="M1392" s="1"/>
      <c r="N1392" s="1"/>
      <c r="O1392" s="1"/>
      <c r="P1392" s="1"/>
    </row>
    <row r="1393" spans="3:16" x14ac:dyDescent="0.2">
      <c r="C1393" s="1"/>
      <c r="D1393" s="1"/>
      <c r="E1393" s="1"/>
      <c r="F1393" s="1"/>
      <c r="G1393" s="1"/>
      <c r="H1393" s="1"/>
      <c r="I1393" s="1"/>
      <c r="J1393" s="1"/>
      <c r="K1393" s="1"/>
      <c r="L1393" s="1"/>
      <c r="M1393" s="1"/>
      <c r="N1393" s="1"/>
      <c r="O1393" s="1"/>
      <c r="P1393" s="1"/>
    </row>
    <row r="1394" spans="3:16" x14ac:dyDescent="0.2">
      <c r="C1394" s="1"/>
      <c r="D1394" s="1"/>
      <c r="E1394" s="1"/>
      <c r="F1394" s="1"/>
      <c r="G1394" s="1"/>
      <c r="H1394" s="1"/>
      <c r="I1394" s="1"/>
      <c r="J1394" s="1"/>
      <c r="K1394" s="1"/>
      <c r="L1394" s="1"/>
      <c r="M1394" s="1"/>
      <c r="N1394" s="1"/>
      <c r="O1394" s="1"/>
      <c r="P1394" s="1"/>
    </row>
    <row r="1395" spans="3:16" x14ac:dyDescent="0.2">
      <c r="C1395" s="1"/>
      <c r="D1395" s="1"/>
      <c r="E1395" s="1"/>
      <c r="F1395" s="1"/>
      <c r="G1395" s="1"/>
      <c r="H1395" s="1"/>
      <c r="I1395" s="1"/>
      <c r="J1395" s="1"/>
      <c r="K1395" s="1"/>
      <c r="L1395" s="1"/>
      <c r="M1395" s="1"/>
      <c r="N1395" s="1"/>
      <c r="O1395" s="1"/>
      <c r="P1395" s="1"/>
    </row>
    <row r="1396" spans="3:16" x14ac:dyDescent="0.2">
      <c r="C1396" s="1"/>
      <c r="D1396" s="1"/>
      <c r="E1396" s="1"/>
      <c r="F1396" s="1"/>
      <c r="G1396" s="1"/>
      <c r="H1396" s="1"/>
      <c r="I1396" s="1"/>
      <c r="J1396" s="1"/>
      <c r="K1396" s="1"/>
      <c r="L1396" s="1"/>
      <c r="M1396" s="1"/>
      <c r="N1396" s="1"/>
      <c r="O1396" s="1"/>
      <c r="P1396" s="1"/>
    </row>
    <row r="1397" spans="3:16" x14ac:dyDescent="0.2">
      <c r="C1397" s="1"/>
      <c r="D1397" s="1"/>
      <c r="E1397" s="1"/>
      <c r="F1397" s="1"/>
      <c r="G1397" s="1"/>
      <c r="H1397" s="1"/>
      <c r="I1397" s="1"/>
      <c r="J1397" s="1"/>
      <c r="K1397" s="1"/>
      <c r="L1397" s="1"/>
      <c r="M1397" s="1"/>
      <c r="N1397" s="1"/>
      <c r="O1397" s="1"/>
      <c r="P1397" s="1"/>
    </row>
    <row r="1398" spans="3:16" x14ac:dyDescent="0.2">
      <c r="C1398" s="1"/>
      <c r="D1398" s="1"/>
      <c r="E1398" s="1"/>
      <c r="F1398" s="1"/>
      <c r="G1398" s="1"/>
      <c r="H1398" s="1"/>
      <c r="I1398" s="1"/>
      <c r="J1398" s="1"/>
      <c r="K1398" s="1"/>
      <c r="L1398" s="1"/>
      <c r="M1398" s="1"/>
      <c r="N1398" s="1"/>
      <c r="O1398" s="1"/>
      <c r="P1398" s="1"/>
    </row>
    <row r="1399" spans="3:16" x14ac:dyDescent="0.2">
      <c r="C1399" s="1"/>
      <c r="D1399" s="1"/>
      <c r="E1399" s="1"/>
      <c r="F1399" s="1"/>
      <c r="G1399" s="1"/>
      <c r="H1399" s="1"/>
      <c r="I1399" s="1"/>
      <c r="J1399" s="1"/>
      <c r="K1399" s="1"/>
      <c r="L1399" s="1"/>
      <c r="M1399" s="1"/>
      <c r="N1399" s="1"/>
      <c r="O1399" s="1"/>
      <c r="P1399" s="1"/>
    </row>
    <row r="1400" spans="3:16" x14ac:dyDescent="0.2">
      <c r="C1400" s="1"/>
      <c r="D1400" s="1"/>
      <c r="E1400" s="1"/>
      <c r="F1400" s="1"/>
      <c r="G1400" s="1"/>
      <c r="H1400" s="1"/>
      <c r="I1400" s="1"/>
      <c r="J1400" s="1"/>
      <c r="K1400" s="1"/>
      <c r="L1400" s="1"/>
      <c r="M1400" s="1"/>
      <c r="N1400" s="1"/>
      <c r="O1400" s="1"/>
      <c r="P1400" s="1"/>
    </row>
    <row r="1401" spans="3:16" x14ac:dyDescent="0.2">
      <c r="C1401" s="1"/>
      <c r="D1401" s="1"/>
      <c r="E1401" s="1"/>
      <c r="F1401" s="1"/>
      <c r="G1401" s="1"/>
      <c r="H1401" s="1"/>
      <c r="I1401" s="1"/>
      <c r="J1401" s="1"/>
      <c r="K1401" s="1"/>
      <c r="L1401" s="1"/>
      <c r="M1401" s="1"/>
      <c r="N1401" s="1"/>
      <c r="O1401" s="1"/>
      <c r="P1401" s="1"/>
    </row>
    <row r="1402" spans="3:16" x14ac:dyDescent="0.2">
      <c r="C1402" s="1"/>
      <c r="D1402" s="1"/>
      <c r="E1402" s="1"/>
      <c r="F1402" s="1"/>
      <c r="G1402" s="1"/>
      <c r="H1402" s="1"/>
      <c r="I1402" s="1"/>
      <c r="J1402" s="1"/>
      <c r="K1402" s="1"/>
      <c r="L1402" s="1"/>
      <c r="M1402" s="1"/>
      <c r="N1402" s="1"/>
      <c r="O1402" s="1"/>
      <c r="P1402" s="1"/>
    </row>
    <row r="1403" spans="3:16" x14ac:dyDescent="0.2">
      <c r="C1403" s="1"/>
      <c r="D1403" s="1"/>
      <c r="E1403" s="1"/>
      <c r="F1403" s="1"/>
      <c r="G1403" s="1"/>
      <c r="H1403" s="1"/>
      <c r="I1403" s="1"/>
      <c r="J1403" s="1"/>
      <c r="K1403" s="1"/>
      <c r="L1403" s="1"/>
      <c r="M1403" s="1"/>
      <c r="N1403" s="1"/>
      <c r="O1403" s="1"/>
      <c r="P1403" s="1"/>
    </row>
    <row r="1404" spans="3:16" x14ac:dyDescent="0.2">
      <c r="C1404" s="1"/>
      <c r="D1404" s="1"/>
      <c r="E1404" s="1"/>
      <c r="F1404" s="1"/>
      <c r="G1404" s="1"/>
      <c r="H1404" s="1"/>
      <c r="I1404" s="1"/>
      <c r="J1404" s="1"/>
      <c r="K1404" s="1"/>
      <c r="L1404" s="1"/>
      <c r="M1404" s="1"/>
      <c r="N1404" s="1"/>
      <c r="O1404" s="1"/>
      <c r="P1404" s="1"/>
    </row>
    <row r="1405" spans="3:16" x14ac:dyDescent="0.2">
      <c r="C1405" s="1"/>
      <c r="D1405" s="1"/>
      <c r="E1405" s="1"/>
      <c r="F1405" s="1"/>
      <c r="G1405" s="1"/>
      <c r="H1405" s="1"/>
      <c r="I1405" s="1"/>
      <c r="J1405" s="1"/>
      <c r="K1405" s="1"/>
      <c r="L1405" s="1"/>
      <c r="M1405" s="1"/>
      <c r="N1405" s="1"/>
      <c r="O1405" s="1"/>
      <c r="P1405" s="1"/>
    </row>
    <row r="1406" spans="3:16" x14ac:dyDescent="0.2">
      <c r="C1406" s="1"/>
      <c r="D1406" s="1"/>
      <c r="E1406" s="1"/>
      <c r="F1406" s="1"/>
      <c r="G1406" s="1"/>
      <c r="H1406" s="1"/>
      <c r="I1406" s="1"/>
      <c r="J1406" s="1"/>
      <c r="K1406" s="1"/>
      <c r="L1406" s="1"/>
      <c r="M1406" s="1"/>
      <c r="N1406" s="1"/>
      <c r="O1406" s="1"/>
      <c r="P1406" s="1"/>
    </row>
    <row r="1407" spans="3:16" x14ac:dyDescent="0.2">
      <c r="C1407" s="1"/>
      <c r="D1407" s="1"/>
      <c r="E1407" s="1"/>
      <c r="F1407" s="1"/>
      <c r="G1407" s="1"/>
      <c r="H1407" s="1"/>
      <c r="I1407" s="1"/>
      <c r="J1407" s="1"/>
      <c r="K1407" s="1"/>
      <c r="L1407" s="1"/>
      <c r="M1407" s="1"/>
      <c r="N1407" s="1"/>
      <c r="O1407" s="1"/>
      <c r="P1407" s="1"/>
    </row>
    <row r="1408" spans="3:16" x14ac:dyDescent="0.2">
      <c r="C1408" s="1"/>
      <c r="D1408" s="1"/>
      <c r="E1408" s="1"/>
      <c r="F1408" s="1"/>
      <c r="G1408" s="1"/>
      <c r="H1408" s="1"/>
      <c r="I1408" s="1"/>
      <c r="J1408" s="1"/>
      <c r="K1408" s="1"/>
      <c r="L1408" s="1"/>
      <c r="M1408" s="1"/>
      <c r="N1408" s="1"/>
      <c r="O1408" s="1"/>
      <c r="P1408" s="1"/>
    </row>
    <row r="1409" spans="3:16" x14ac:dyDescent="0.2">
      <c r="C1409" s="1"/>
      <c r="D1409" s="1"/>
      <c r="E1409" s="1"/>
      <c r="F1409" s="1"/>
      <c r="G1409" s="1"/>
      <c r="H1409" s="1"/>
      <c r="I1409" s="1"/>
      <c r="J1409" s="1"/>
      <c r="K1409" s="1"/>
      <c r="L1409" s="1"/>
      <c r="M1409" s="1"/>
      <c r="N1409" s="1"/>
      <c r="O1409" s="1"/>
      <c r="P1409" s="1"/>
    </row>
    <row r="1410" spans="3:16" x14ac:dyDescent="0.2">
      <c r="C1410" s="1"/>
      <c r="D1410" s="1"/>
      <c r="E1410" s="1"/>
      <c r="F1410" s="1"/>
      <c r="G1410" s="1"/>
      <c r="H1410" s="1"/>
      <c r="I1410" s="1"/>
      <c r="J1410" s="1"/>
      <c r="K1410" s="1"/>
      <c r="L1410" s="1"/>
      <c r="M1410" s="1"/>
      <c r="N1410" s="1"/>
      <c r="O1410" s="1"/>
      <c r="P1410" s="1"/>
    </row>
    <row r="1411" spans="3:16" x14ac:dyDescent="0.2">
      <c r="C1411" s="1"/>
      <c r="D1411" s="1"/>
      <c r="E1411" s="1"/>
      <c r="F1411" s="1"/>
      <c r="G1411" s="1"/>
      <c r="H1411" s="1"/>
      <c r="I1411" s="1"/>
      <c r="J1411" s="1"/>
      <c r="K1411" s="1"/>
      <c r="L1411" s="1"/>
      <c r="M1411" s="1"/>
      <c r="N1411" s="1"/>
      <c r="O1411" s="1"/>
      <c r="P1411" s="1"/>
    </row>
    <row r="1412" spans="3:16" x14ac:dyDescent="0.2">
      <c r="C1412" s="1"/>
      <c r="D1412" s="1"/>
      <c r="E1412" s="1"/>
      <c r="F1412" s="1"/>
      <c r="G1412" s="1"/>
      <c r="H1412" s="1"/>
      <c r="I1412" s="1"/>
      <c r="J1412" s="1"/>
      <c r="K1412" s="1"/>
      <c r="L1412" s="1"/>
      <c r="M1412" s="1"/>
      <c r="N1412" s="1"/>
      <c r="O1412" s="1"/>
      <c r="P1412" s="1"/>
    </row>
    <row r="1413" spans="3:16" x14ac:dyDescent="0.2">
      <c r="C1413" s="1"/>
      <c r="D1413" s="1"/>
      <c r="E1413" s="1"/>
      <c r="F1413" s="1"/>
      <c r="G1413" s="1"/>
      <c r="H1413" s="1"/>
      <c r="I1413" s="1"/>
      <c r="J1413" s="1"/>
      <c r="K1413" s="1"/>
      <c r="L1413" s="1"/>
      <c r="M1413" s="1"/>
      <c r="N1413" s="1"/>
      <c r="O1413" s="1"/>
      <c r="P1413" s="1"/>
    </row>
    <row r="1414" spans="3:16" x14ac:dyDescent="0.2">
      <c r="C1414" s="1"/>
      <c r="D1414" s="1"/>
      <c r="E1414" s="1"/>
      <c r="F1414" s="1"/>
      <c r="G1414" s="1"/>
      <c r="H1414" s="1"/>
      <c r="I1414" s="1"/>
      <c r="J1414" s="1"/>
      <c r="K1414" s="1"/>
      <c r="L1414" s="1"/>
      <c r="M1414" s="1"/>
      <c r="N1414" s="1"/>
      <c r="O1414" s="1"/>
      <c r="P1414" s="1"/>
    </row>
    <row r="1415" spans="3:16" x14ac:dyDescent="0.2">
      <c r="C1415" s="1"/>
      <c r="D1415" s="1"/>
      <c r="E1415" s="1"/>
      <c r="F1415" s="1"/>
      <c r="G1415" s="1"/>
      <c r="H1415" s="1"/>
      <c r="I1415" s="1"/>
      <c r="J1415" s="1"/>
      <c r="K1415" s="1"/>
      <c r="L1415" s="1"/>
      <c r="M1415" s="1"/>
      <c r="N1415" s="1"/>
      <c r="O1415" s="1"/>
      <c r="P1415" s="1"/>
    </row>
    <row r="1416" spans="3:16" x14ac:dyDescent="0.2">
      <c r="C1416" s="1"/>
      <c r="D1416" s="1"/>
      <c r="E1416" s="1"/>
      <c r="F1416" s="1"/>
      <c r="G1416" s="1"/>
      <c r="H1416" s="1"/>
      <c r="I1416" s="1"/>
      <c r="J1416" s="1"/>
      <c r="K1416" s="1"/>
      <c r="L1416" s="1"/>
      <c r="M1416" s="1"/>
      <c r="N1416" s="1"/>
      <c r="O1416" s="1"/>
      <c r="P1416" s="1"/>
    </row>
    <row r="1417" spans="3:16" x14ac:dyDescent="0.2">
      <c r="C1417" s="1"/>
      <c r="D1417" s="1"/>
      <c r="E1417" s="1"/>
      <c r="F1417" s="1"/>
      <c r="G1417" s="1"/>
      <c r="H1417" s="1"/>
      <c r="I1417" s="1"/>
      <c r="J1417" s="1"/>
      <c r="K1417" s="1"/>
      <c r="L1417" s="1"/>
      <c r="M1417" s="1"/>
      <c r="N1417" s="1"/>
      <c r="O1417" s="1"/>
      <c r="P1417" s="1"/>
    </row>
    <row r="1418" spans="3:16" x14ac:dyDescent="0.2">
      <c r="C1418" s="1"/>
      <c r="D1418" s="1"/>
      <c r="E1418" s="1"/>
      <c r="F1418" s="1"/>
      <c r="G1418" s="1"/>
      <c r="H1418" s="1"/>
      <c r="I1418" s="1"/>
      <c r="J1418" s="1"/>
      <c r="K1418" s="1"/>
      <c r="L1418" s="1"/>
      <c r="M1418" s="1"/>
      <c r="N1418" s="1"/>
      <c r="O1418" s="1"/>
      <c r="P1418" s="1"/>
    </row>
    <row r="1419" spans="3:16" x14ac:dyDescent="0.2">
      <c r="C1419" s="1"/>
      <c r="D1419" s="1"/>
      <c r="E1419" s="1"/>
      <c r="F1419" s="1"/>
      <c r="G1419" s="1"/>
      <c r="H1419" s="1"/>
      <c r="I1419" s="1"/>
      <c r="J1419" s="1"/>
      <c r="K1419" s="1"/>
      <c r="L1419" s="1"/>
      <c r="M1419" s="1"/>
      <c r="N1419" s="1"/>
      <c r="O1419" s="1"/>
      <c r="P1419" s="1"/>
    </row>
    <row r="1420" spans="3:16" x14ac:dyDescent="0.2">
      <c r="C1420" s="1"/>
      <c r="D1420" s="1"/>
      <c r="E1420" s="1"/>
      <c r="F1420" s="1"/>
      <c r="G1420" s="1"/>
      <c r="H1420" s="1"/>
      <c r="I1420" s="1"/>
      <c r="J1420" s="1"/>
      <c r="K1420" s="1"/>
      <c r="L1420" s="1"/>
      <c r="M1420" s="1"/>
      <c r="N1420" s="1"/>
      <c r="O1420" s="1"/>
      <c r="P1420" s="1"/>
    </row>
    <row r="1421" spans="3:16" x14ac:dyDescent="0.2">
      <c r="C1421" s="1"/>
      <c r="D1421" s="1"/>
      <c r="E1421" s="1"/>
      <c r="F1421" s="1"/>
      <c r="G1421" s="1"/>
      <c r="H1421" s="1"/>
      <c r="I1421" s="1"/>
      <c r="J1421" s="1"/>
      <c r="K1421" s="1"/>
      <c r="L1421" s="1"/>
      <c r="M1421" s="1"/>
      <c r="N1421" s="1"/>
      <c r="O1421" s="1"/>
      <c r="P1421" s="1"/>
    </row>
    <row r="1422" spans="3:16" x14ac:dyDescent="0.2">
      <c r="C1422" s="1"/>
      <c r="D1422" s="1"/>
      <c r="E1422" s="1"/>
      <c r="F1422" s="1"/>
      <c r="G1422" s="1"/>
      <c r="H1422" s="1"/>
      <c r="I1422" s="1"/>
      <c r="J1422" s="1"/>
      <c r="K1422" s="1"/>
      <c r="L1422" s="1"/>
      <c r="M1422" s="1"/>
      <c r="N1422" s="1"/>
      <c r="O1422" s="1"/>
      <c r="P1422" s="1"/>
    </row>
    <row r="1423" spans="3:16" x14ac:dyDescent="0.2">
      <c r="C1423" s="1"/>
      <c r="D1423" s="1"/>
      <c r="E1423" s="1"/>
      <c r="F1423" s="1"/>
      <c r="G1423" s="1"/>
      <c r="H1423" s="1"/>
      <c r="I1423" s="1"/>
      <c r="J1423" s="1"/>
      <c r="K1423" s="1"/>
      <c r="L1423" s="1"/>
      <c r="M1423" s="1"/>
      <c r="N1423" s="1"/>
      <c r="O1423" s="1"/>
      <c r="P1423" s="1"/>
    </row>
    <row r="1424" spans="3:16" x14ac:dyDescent="0.2">
      <c r="C1424" s="1"/>
      <c r="D1424" s="1"/>
      <c r="E1424" s="1"/>
      <c r="F1424" s="1"/>
      <c r="G1424" s="1"/>
      <c r="H1424" s="1"/>
      <c r="I1424" s="1"/>
      <c r="J1424" s="1"/>
      <c r="K1424" s="1"/>
      <c r="L1424" s="1"/>
      <c r="M1424" s="1"/>
      <c r="N1424" s="1"/>
      <c r="O1424" s="1"/>
      <c r="P1424" s="1"/>
    </row>
    <row r="1425" spans="3:16" x14ac:dyDescent="0.2">
      <c r="C1425" s="1"/>
      <c r="D1425" s="1"/>
      <c r="E1425" s="1"/>
      <c r="F1425" s="1"/>
      <c r="G1425" s="1"/>
      <c r="H1425" s="1"/>
      <c r="I1425" s="1"/>
      <c r="J1425" s="1"/>
      <c r="K1425" s="1"/>
      <c r="L1425" s="1"/>
      <c r="M1425" s="1"/>
      <c r="N1425" s="1"/>
      <c r="O1425" s="1"/>
      <c r="P1425" s="1"/>
    </row>
    <row r="1426" spans="3:16" x14ac:dyDescent="0.2">
      <c r="C1426" s="1"/>
      <c r="D1426" s="1"/>
      <c r="E1426" s="1"/>
      <c r="F1426" s="1"/>
      <c r="G1426" s="1"/>
      <c r="H1426" s="1"/>
      <c r="I1426" s="1"/>
      <c r="J1426" s="1"/>
      <c r="K1426" s="1"/>
      <c r="L1426" s="1"/>
      <c r="M1426" s="1"/>
      <c r="N1426" s="1"/>
      <c r="O1426" s="1"/>
      <c r="P1426" s="1"/>
    </row>
    <row r="1427" spans="3:16" x14ac:dyDescent="0.2">
      <c r="C1427" s="1"/>
      <c r="D1427" s="1"/>
      <c r="E1427" s="1"/>
      <c r="F1427" s="1"/>
      <c r="G1427" s="1"/>
      <c r="H1427" s="1"/>
      <c r="I1427" s="1"/>
      <c r="J1427" s="1"/>
      <c r="K1427" s="1"/>
      <c r="L1427" s="1"/>
      <c r="M1427" s="1"/>
      <c r="N1427" s="1"/>
      <c r="O1427" s="1"/>
      <c r="P1427" s="1"/>
    </row>
    <row r="1428" spans="3:16" x14ac:dyDescent="0.2">
      <c r="C1428" s="1"/>
      <c r="D1428" s="1"/>
      <c r="E1428" s="1"/>
      <c r="F1428" s="1"/>
      <c r="G1428" s="1"/>
      <c r="H1428" s="1"/>
      <c r="I1428" s="1"/>
      <c r="J1428" s="1"/>
      <c r="K1428" s="1"/>
      <c r="L1428" s="1"/>
      <c r="M1428" s="1"/>
      <c r="N1428" s="1"/>
      <c r="O1428" s="1"/>
      <c r="P1428" s="1"/>
    </row>
    <row r="1429" spans="3:16" x14ac:dyDescent="0.2">
      <c r="C1429" s="1"/>
      <c r="D1429" s="1"/>
      <c r="E1429" s="1"/>
      <c r="F1429" s="1"/>
      <c r="G1429" s="1"/>
      <c r="H1429" s="1"/>
      <c r="I1429" s="1"/>
      <c r="J1429" s="1"/>
      <c r="K1429" s="1"/>
      <c r="L1429" s="1"/>
      <c r="M1429" s="1"/>
      <c r="N1429" s="1"/>
      <c r="O1429" s="1"/>
      <c r="P1429" s="1"/>
    </row>
    <row r="1430" spans="3:16" x14ac:dyDescent="0.2">
      <c r="C1430" s="1"/>
      <c r="D1430" s="1"/>
      <c r="E1430" s="1"/>
      <c r="F1430" s="1"/>
      <c r="G1430" s="1"/>
      <c r="H1430" s="1"/>
      <c r="I1430" s="1"/>
      <c r="J1430" s="1"/>
      <c r="K1430" s="1"/>
      <c r="L1430" s="1"/>
      <c r="M1430" s="1"/>
      <c r="N1430" s="1"/>
      <c r="O1430" s="1"/>
      <c r="P1430" s="1"/>
    </row>
    <row r="1431" spans="3:16" x14ac:dyDescent="0.2">
      <c r="C1431" s="1"/>
      <c r="D1431" s="1"/>
      <c r="E1431" s="1"/>
      <c r="F1431" s="1"/>
      <c r="G1431" s="1"/>
      <c r="H1431" s="1"/>
      <c r="I1431" s="1"/>
      <c r="J1431" s="1"/>
      <c r="K1431" s="1"/>
      <c r="L1431" s="1"/>
      <c r="M1431" s="1"/>
      <c r="N1431" s="1"/>
      <c r="O1431" s="1"/>
      <c r="P1431" s="1"/>
    </row>
    <row r="1432" spans="3:16" x14ac:dyDescent="0.2">
      <c r="C1432" s="1"/>
      <c r="D1432" s="1"/>
      <c r="E1432" s="1"/>
      <c r="F1432" s="1"/>
      <c r="G1432" s="1"/>
      <c r="H1432" s="1"/>
      <c r="I1432" s="1"/>
      <c r="J1432" s="1"/>
      <c r="K1432" s="1"/>
      <c r="L1432" s="1"/>
      <c r="M1432" s="1"/>
      <c r="N1432" s="1"/>
      <c r="O1432" s="1"/>
      <c r="P1432" s="1"/>
    </row>
    <row r="1433" spans="3:16" x14ac:dyDescent="0.2">
      <c r="C1433" s="1"/>
      <c r="D1433" s="1"/>
      <c r="E1433" s="1"/>
      <c r="F1433" s="1"/>
      <c r="G1433" s="1"/>
      <c r="H1433" s="1"/>
      <c r="I1433" s="1"/>
      <c r="J1433" s="1"/>
      <c r="K1433" s="1"/>
      <c r="L1433" s="1"/>
      <c r="M1433" s="1"/>
      <c r="N1433" s="1"/>
      <c r="O1433" s="1"/>
      <c r="P1433" s="1"/>
    </row>
    <row r="1434" spans="3:16" x14ac:dyDescent="0.2">
      <c r="C1434" s="1"/>
      <c r="D1434" s="1"/>
      <c r="E1434" s="1"/>
      <c r="F1434" s="1"/>
      <c r="G1434" s="1"/>
      <c r="H1434" s="1"/>
      <c r="I1434" s="1"/>
      <c r="J1434" s="1"/>
      <c r="K1434" s="1"/>
      <c r="L1434" s="1"/>
      <c r="M1434" s="1"/>
      <c r="N1434" s="1"/>
      <c r="O1434" s="1"/>
      <c r="P1434" s="1"/>
    </row>
    <row r="1435" spans="3:16" x14ac:dyDescent="0.2">
      <c r="C1435" s="1"/>
      <c r="D1435" s="1"/>
      <c r="E1435" s="1"/>
      <c r="F1435" s="1"/>
      <c r="G1435" s="1"/>
      <c r="H1435" s="1"/>
      <c r="I1435" s="1"/>
      <c r="J1435" s="1"/>
      <c r="K1435" s="1"/>
      <c r="L1435" s="1"/>
      <c r="M1435" s="1"/>
      <c r="N1435" s="1"/>
      <c r="O1435" s="1"/>
      <c r="P1435" s="1"/>
    </row>
    <row r="1436" spans="3:16" x14ac:dyDescent="0.2">
      <c r="C1436" s="1"/>
      <c r="D1436" s="1"/>
      <c r="E1436" s="1"/>
      <c r="F1436" s="1"/>
      <c r="G1436" s="1"/>
      <c r="H1436" s="1"/>
      <c r="I1436" s="1"/>
      <c r="J1436" s="1"/>
      <c r="K1436" s="1"/>
      <c r="L1436" s="1"/>
      <c r="M1436" s="1"/>
      <c r="N1436" s="1"/>
      <c r="O1436" s="1"/>
      <c r="P1436" s="1"/>
    </row>
    <row r="1437" spans="3:16" x14ac:dyDescent="0.2">
      <c r="C1437" s="1"/>
      <c r="D1437" s="1"/>
      <c r="E1437" s="1"/>
      <c r="F1437" s="1"/>
      <c r="G1437" s="1"/>
      <c r="H1437" s="1"/>
      <c r="I1437" s="1"/>
      <c r="J1437" s="1"/>
      <c r="K1437" s="1"/>
      <c r="L1437" s="1"/>
      <c r="M1437" s="1"/>
      <c r="N1437" s="1"/>
      <c r="O1437" s="1"/>
      <c r="P1437" s="1"/>
    </row>
    <row r="1438" spans="3:16" x14ac:dyDescent="0.2">
      <c r="C1438" s="1"/>
      <c r="D1438" s="1"/>
      <c r="E1438" s="1"/>
      <c r="F1438" s="1"/>
      <c r="G1438" s="1"/>
      <c r="H1438" s="1"/>
      <c r="I1438" s="1"/>
      <c r="J1438" s="1"/>
      <c r="K1438" s="1"/>
      <c r="L1438" s="1"/>
      <c r="M1438" s="1"/>
      <c r="N1438" s="1"/>
      <c r="O1438" s="1"/>
      <c r="P1438" s="1"/>
    </row>
    <row r="1439" spans="3:16" x14ac:dyDescent="0.2">
      <c r="C1439" s="1"/>
      <c r="D1439" s="1"/>
      <c r="E1439" s="1"/>
      <c r="F1439" s="1"/>
      <c r="G1439" s="1"/>
      <c r="H1439" s="1"/>
      <c r="I1439" s="1"/>
      <c r="J1439" s="1"/>
      <c r="K1439" s="1"/>
      <c r="L1439" s="1"/>
      <c r="M1439" s="1"/>
      <c r="N1439" s="1"/>
      <c r="O1439" s="1"/>
      <c r="P1439" s="1"/>
    </row>
    <row r="1440" spans="3:16" x14ac:dyDescent="0.2">
      <c r="C1440" s="1"/>
      <c r="D1440" s="1"/>
      <c r="E1440" s="1"/>
      <c r="F1440" s="1"/>
      <c r="G1440" s="1"/>
      <c r="H1440" s="1"/>
      <c r="I1440" s="1"/>
      <c r="J1440" s="1"/>
      <c r="K1440" s="1"/>
      <c r="L1440" s="1"/>
      <c r="M1440" s="1"/>
      <c r="N1440" s="1"/>
      <c r="O1440" s="1"/>
      <c r="P1440" s="1"/>
    </row>
    <row r="1441" spans="3:16" x14ac:dyDescent="0.2">
      <c r="C1441" s="1"/>
      <c r="D1441" s="1"/>
      <c r="E1441" s="1"/>
      <c r="F1441" s="1"/>
      <c r="G1441" s="1"/>
      <c r="H1441" s="1"/>
      <c r="I1441" s="1"/>
      <c r="J1441" s="1"/>
      <c r="K1441" s="1"/>
      <c r="L1441" s="1"/>
      <c r="M1441" s="1"/>
      <c r="N1441" s="1"/>
      <c r="O1441" s="1"/>
      <c r="P1441" s="1"/>
    </row>
    <row r="1442" spans="3:16" x14ac:dyDescent="0.2">
      <c r="C1442" s="1"/>
      <c r="D1442" s="1"/>
      <c r="E1442" s="1"/>
      <c r="F1442" s="1"/>
      <c r="G1442" s="1"/>
      <c r="H1442" s="1"/>
      <c r="I1442" s="1"/>
      <c r="J1442" s="1"/>
      <c r="K1442" s="1"/>
      <c r="L1442" s="1"/>
      <c r="M1442" s="1"/>
      <c r="N1442" s="1"/>
      <c r="O1442" s="1"/>
      <c r="P1442" s="1"/>
    </row>
    <row r="1443" spans="3:16" x14ac:dyDescent="0.2">
      <c r="C1443" s="1"/>
      <c r="D1443" s="1"/>
      <c r="E1443" s="1"/>
      <c r="F1443" s="1"/>
      <c r="G1443" s="1"/>
      <c r="H1443" s="1"/>
      <c r="I1443" s="1"/>
      <c r="J1443" s="1"/>
      <c r="K1443" s="1"/>
      <c r="L1443" s="1"/>
      <c r="M1443" s="1"/>
      <c r="N1443" s="1"/>
      <c r="O1443" s="1"/>
      <c r="P1443" s="1"/>
    </row>
    <row r="1444" spans="3:16" x14ac:dyDescent="0.2">
      <c r="C1444" s="1"/>
      <c r="D1444" s="1"/>
      <c r="E1444" s="1"/>
      <c r="F1444" s="1"/>
      <c r="G1444" s="1"/>
      <c r="H1444" s="1"/>
      <c r="I1444" s="1"/>
      <c r="J1444" s="1"/>
      <c r="K1444" s="1"/>
      <c r="L1444" s="1"/>
      <c r="M1444" s="1"/>
      <c r="N1444" s="1"/>
      <c r="O1444" s="1"/>
      <c r="P1444" s="1"/>
    </row>
    <row r="1445" spans="3:16" x14ac:dyDescent="0.2">
      <c r="C1445" s="1"/>
      <c r="D1445" s="1"/>
      <c r="E1445" s="1"/>
      <c r="F1445" s="1"/>
      <c r="G1445" s="1"/>
      <c r="H1445" s="1"/>
      <c r="I1445" s="1"/>
      <c r="J1445" s="1"/>
      <c r="K1445" s="1"/>
      <c r="L1445" s="1"/>
      <c r="M1445" s="1"/>
      <c r="N1445" s="1"/>
      <c r="O1445" s="1"/>
      <c r="P1445" s="1"/>
    </row>
    <row r="1446" spans="3:16" x14ac:dyDescent="0.2">
      <c r="C1446" s="1"/>
      <c r="D1446" s="1"/>
      <c r="E1446" s="1"/>
      <c r="F1446" s="1"/>
      <c r="G1446" s="1"/>
      <c r="H1446" s="1"/>
      <c r="I1446" s="1"/>
      <c r="J1446" s="1"/>
      <c r="K1446" s="1"/>
      <c r="L1446" s="1"/>
      <c r="M1446" s="1"/>
      <c r="N1446" s="1"/>
      <c r="O1446" s="1"/>
      <c r="P1446" s="1"/>
    </row>
    <row r="1447" spans="3:16" x14ac:dyDescent="0.2">
      <c r="C1447" s="1"/>
      <c r="D1447" s="1"/>
      <c r="E1447" s="1"/>
      <c r="F1447" s="1"/>
      <c r="G1447" s="1"/>
      <c r="H1447" s="1"/>
      <c r="I1447" s="1"/>
      <c r="J1447" s="1"/>
      <c r="K1447" s="1"/>
      <c r="L1447" s="1"/>
      <c r="M1447" s="1"/>
      <c r="N1447" s="1"/>
      <c r="O1447" s="1"/>
      <c r="P1447" s="1"/>
    </row>
    <row r="1448" spans="3:16" x14ac:dyDescent="0.2">
      <c r="C1448" s="1"/>
      <c r="D1448" s="1"/>
      <c r="E1448" s="1"/>
      <c r="F1448" s="1"/>
      <c r="G1448" s="1"/>
      <c r="H1448" s="1"/>
      <c r="I1448" s="1"/>
      <c r="J1448" s="1"/>
      <c r="K1448" s="1"/>
      <c r="L1448" s="1"/>
      <c r="M1448" s="1"/>
      <c r="N1448" s="1"/>
      <c r="O1448" s="1"/>
      <c r="P1448" s="1"/>
    </row>
    <row r="1449" spans="3:16" x14ac:dyDescent="0.2">
      <c r="C1449" s="1"/>
      <c r="D1449" s="1"/>
      <c r="E1449" s="1"/>
      <c r="F1449" s="1"/>
      <c r="G1449" s="1"/>
      <c r="H1449" s="1"/>
      <c r="I1449" s="1"/>
      <c r="J1449" s="1"/>
      <c r="K1449" s="1"/>
      <c r="L1449" s="1"/>
      <c r="M1449" s="1"/>
      <c r="N1449" s="1"/>
      <c r="O1449" s="1"/>
      <c r="P1449" s="1"/>
    </row>
    <row r="1450" spans="3:16" x14ac:dyDescent="0.2">
      <c r="C1450" s="1"/>
      <c r="D1450" s="1"/>
      <c r="E1450" s="1"/>
      <c r="F1450" s="1"/>
      <c r="G1450" s="1"/>
      <c r="H1450" s="1"/>
      <c r="I1450" s="1"/>
      <c r="J1450" s="1"/>
      <c r="K1450" s="1"/>
      <c r="L1450" s="1"/>
      <c r="M1450" s="1"/>
      <c r="N1450" s="1"/>
      <c r="O1450" s="1"/>
      <c r="P1450" s="1"/>
    </row>
    <row r="1451" spans="3:16" x14ac:dyDescent="0.2">
      <c r="C1451" s="1"/>
      <c r="D1451" s="1"/>
      <c r="E1451" s="1"/>
      <c r="F1451" s="1"/>
      <c r="G1451" s="1"/>
      <c r="H1451" s="1"/>
      <c r="I1451" s="1"/>
      <c r="J1451" s="1"/>
      <c r="K1451" s="1"/>
      <c r="L1451" s="1"/>
      <c r="M1451" s="1"/>
      <c r="N1451" s="1"/>
      <c r="O1451" s="1"/>
      <c r="P1451" s="1"/>
    </row>
    <row r="1452" spans="3:16" x14ac:dyDescent="0.2">
      <c r="C1452" s="1"/>
      <c r="D1452" s="1"/>
      <c r="E1452" s="1"/>
      <c r="F1452" s="1"/>
      <c r="G1452" s="1"/>
      <c r="H1452" s="1"/>
      <c r="I1452" s="1"/>
      <c r="J1452" s="1"/>
      <c r="K1452" s="1"/>
      <c r="L1452" s="1"/>
      <c r="M1452" s="1"/>
      <c r="N1452" s="1"/>
      <c r="O1452" s="1"/>
      <c r="P1452" s="1"/>
    </row>
    <row r="1453" spans="3:16" x14ac:dyDescent="0.2">
      <c r="C1453" s="1"/>
      <c r="D1453" s="1"/>
      <c r="E1453" s="1"/>
      <c r="F1453" s="1"/>
      <c r="G1453" s="1"/>
      <c r="H1453" s="1"/>
      <c r="I1453" s="1"/>
      <c r="J1453" s="1"/>
      <c r="K1453" s="1"/>
      <c r="L1453" s="1"/>
      <c r="M1453" s="1"/>
      <c r="N1453" s="1"/>
      <c r="O1453" s="1"/>
      <c r="P1453" s="1"/>
    </row>
    <row r="1454" spans="3:16" x14ac:dyDescent="0.2">
      <c r="C1454" s="1"/>
      <c r="D1454" s="1"/>
      <c r="E1454" s="1"/>
      <c r="F1454" s="1"/>
      <c r="G1454" s="1"/>
      <c r="H1454" s="1"/>
      <c r="I1454" s="1"/>
      <c r="J1454" s="1"/>
      <c r="K1454" s="1"/>
      <c r="L1454" s="1"/>
      <c r="M1454" s="1"/>
      <c r="N1454" s="1"/>
      <c r="O1454" s="1"/>
      <c r="P1454" s="1"/>
    </row>
    <row r="1455" spans="3:16" x14ac:dyDescent="0.2">
      <c r="C1455" s="1"/>
      <c r="D1455" s="1"/>
      <c r="E1455" s="1"/>
      <c r="F1455" s="1"/>
      <c r="G1455" s="1"/>
      <c r="H1455" s="1"/>
      <c r="I1455" s="1"/>
      <c r="J1455" s="1"/>
      <c r="K1455" s="1"/>
      <c r="L1455" s="1"/>
      <c r="M1455" s="1"/>
      <c r="N1455" s="1"/>
      <c r="O1455" s="1"/>
      <c r="P1455" s="1"/>
    </row>
    <row r="1456" spans="3:16" x14ac:dyDescent="0.2">
      <c r="C1456" s="1"/>
      <c r="D1456" s="1"/>
      <c r="E1456" s="1"/>
      <c r="F1456" s="1"/>
      <c r="G1456" s="1"/>
      <c r="H1456" s="1"/>
      <c r="I1456" s="1"/>
      <c r="J1456" s="1"/>
      <c r="K1456" s="1"/>
      <c r="L1456" s="1"/>
      <c r="M1456" s="1"/>
      <c r="N1456" s="1"/>
      <c r="O1456" s="1"/>
      <c r="P1456" s="1"/>
    </row>
    <row r="1457" spans="3:16" x14ac:dyDescent="0.2">
      <c r="C1457" s="1"/>
      <c r="D1457" s="1"/>
      <c r="E1457" s="1"/>
      <c r="F1457" s="1"/>
      <c r="G1457" s="1"/>
      <c r="H1457" s="1"/>
      <c r="I1457" s="1"/>
      <c r="J1457" s="1"/>
      <c r="K1457" s="1"/>
      <c r="L1457" s="1"/>
      <c r="M1457" s="1"/>
      <c r="N1457" s="1"/>
      <c r="O1457" s="1"/>
      <c r="P1457" s="1"/>
    </row>
    <row r="1458" spans="3:16" x14ac:dyDescent="0.2">
      <c r="C1458" s="1"/>
      <c r="D1458" s="1"/>
      <c r="E1458" s="1"/>
      <c r="F1458" s="1"/>
      <c r="G1458" s="1"/>
      <c r="H1458" s="1"/>
      <c r="I1458" s="1"/>
      <c r="J1458" s="1"/>
      <c r="K1458" s="1"/>
      <c r="L1458" s="1"/>
      <c r="M1458" s="1"/>
      <c r="N1458" s="1"/>
      <c r="O1458" s="1"/>
      <c r="P1458" s="1"/>
    </row>
    <row r="1459" spans="3:16" x14ac:dyDescent="0.2">
      <c r="C1459" s="1"/>
      <c r="D1459" s="1"/>
      <c r="E1459" s="1"/>
      <c r="F1459" s="1"/>
      <c r="G1459" s="1"/>
      <c r="H1459" s="1"/>
      <c r="I1459" s="1"/>
      <c r="J1459" s="1"/>
      <c r="K1459" s="1"/>
      <c r="L1459" s="1"/>
      <c r="M1459" s="1"/>
      <c r="N1459" s="1"/>
      <c r="O1459" s="1"/>
      <c r="P1459" s="1"/>
    </row>
    <row r="1460" spans="3:16" x14ac:dyDescent="0.2">
      <c r="C1460" s="1"/>
      <c r="D1460" s="1"/>
      <c r="E1460" s="1"/>
      <c r="F1460" s="1"/>
      <c r="G1460" s="1"/>
      <c r="H1460" s="1"/>
      <c r="I1460" s="1"/>
      <c r="J1460" s="1"/>
      <c r="K1460" s="1"/>
      <c r="L1460" s="1"/>
      <c r="M1460" s="1"/>
      <c r="N1460" s="1"/>
      <c r="O1460" s="1"/>
      <c r="P1460" s="1"/>
    </row>
    <row r="1461" spans="3:16" x14ac:dyDescent="0.2">
      <c r="C1461" s="1"/>
      <c r="D1461" s="1"/>
      <c r="E1461" s="1"/>
      <c r="F1461" s="1"/>
      <c r="G1461" s="1"/>
      <c r="H1461" s="1"/>
      <c r="I1461" s="1"/>
      <c r="J1461" s="1"/>
      <c r="K1461" s="1"/>
      <c r="L1461" s="1"/>
      <c r="M1461" s="1"/>
      <c r="N1461" s="1"/>
      <c r="O1461" s="1"/>
      <c r="P1461" s="1"/>
    </row>
    <row r="1462" spans="3:16" x14ac:dyDescent="0.2">
      <c r="C1462" s="1"/>
      <c r="D1462" s="1"/>
      <c r="E1462" s="1"/>
      <c r="F1462" s="1"/>
      <c r="G1462" s="1"/>
      <c r="H1462" s="1"/>
      <c r="I1462" s="1"/>
      <c r="J1462" s="1"/>
      <c r="K1462" s="1"/>
      <c r="L1462" s="1"/>
      <c r="M1462" s="1"/>
      <c r="N1462" s="1"/>
      <c r="O1462" s="1"/>
      <c r="P1462" s="1"/>
    </row>
    <row r="1463" spans="3:16" x14ac:dyDescent="0.2">
      <c r="C1463" s="1"/>
      <c r="D1463" s="1"/>
      <c r="E1463" s="1"/>
      <c r="F1463" s="1"/>
      <c r="G1463" s="1"/>
      <c r="H1463" s="1"/>
      <c r="I1463" s="1"/>
      <c r="J1463" s="1"/>
      <c r="K1463" s="1"/>
      <c r="L1463" s="1"/>
      <c r="M1463" s="1"/>
      <c r="N1463" s="1"/>
      <c r="O1463" s="1"/>
      <c r="P1463" s="1"/>
    </row>
    <row r="1464" spans="3:16" x14ac:dyDescent="0.2">
      <c r="C1464" s="1"/>
      <c r="D1464" s="1"/>
      <c r="E1464" s="1"/>
      <c r="F1464" s="1"/>
      <c r="G1464" s="1"/>
      <c r="H1464" s="1"/>
      <c r="I1464" s="1"/>
      <c r="J1464" s="1"/>
      <c r="K1464" s="1"/>
      <c r="L1464" s="1"/>
      <c r="M1464" s="1"/>
      <c r="N1464" s="1"/>
      <c r="O1464" s="1"/>
      <c r="P1464" s="1"/>
    </row>
    <row r="1465" spans="3:16" x14ac:dyDescent="0.2">
      <c r="C1465" s="1"/>
      <c r="D1465" s="1"/>
      <c r="E1465" s="1"/>
      <c r="F1465" s="1"/>
      <c r="G1465" s="1"/>
      <c r="H1465" s="1"/>
      <c r="I1465" s="1"/>
      <c r="J1465" s="1"/>
      <c r="K1465" s="1"/>
      <c r="L1465" s="1"/>
      <c r="M1465" s="1"/>
      <c r="N1465" s="1"/>
      <c r="O1465" s="1"/>
      <c r="P1465" s="1"/>
    </row>
    <row r="1466" spans="3:16" x14ac:dyDescent="0.2">
      <c r="C1466" s="1"/>
      <c r="D1466" s="1"/>
      <c r="E1466" s="1"/>
      <c r="F1466" s="1"/>
      <c r="G1466" s="1"/>
      <c r="H1466" s="1"/>
      <c r="I1466" s="1"/>
      <c r="J1466" s="1"/>
      <c r="K1466" s="1"/>
      <c r="L1466" s="1"/>
      <c r="M1466" s="1"/>
      <c r="N1466" s="1"/>
      <c r="O1466" s="1"/>
      <c r="P1466" s="1"/>
    </row>
    <row r="1467" spans="3:16" x14ac:dyDescent="0.2">
      <c r="C1467" s="1"/>
      <c r="D1467" s="1"/>
      <c r="E1467" s="1"/>
      <c r="F1467" s="1"/>
      <c r="G1467" s="1"/>
      <c r="H1467" s="1"/>
      <c r="I1467" s="1"/>
      <c r="J1467" s="1"/>
      <c r="K1467" s="1"/>
      <c r="L1467" s="1"/>
      <c r="M1467" s="1"/>
      <c r="N1467" s="1"/>
      <c r="O1467" s="1"/>
      <c r="P1467" s="1"/>
    </row>
    <row r="1468" spans="3:16" x14ac:dyDescent="0.2">
      <c r="C1468" s="1"/>
      <c r="D1468" s="1"/>
      <c r="E1468" s="1"/>
      <c r="F1468" s="1"/>
      <c r="G1468" s="1"/>
      <c r="H1468" s="1"/>
      <c r="I1468" s="1"/>
      <c r="J1468" s="1"/>
      <c r="K1468" s="1"/>
      <c r="L1468" s="1"/>
      <c r="M1468" s="1"/>
      <c r="N1468" s="1"/>
      <c r="O1468" s="1"/>
      <c r="P1468" s="1"/>
    </row>
    <row r="1469" spans="3:16" x14ac:dyDescent="0.2">
      <c r="C1469" s="1"/>
      <c r="D1469" s="1"/>
      <c r="E1469" s="1"/>
      <c r="F1469" s="1"/>
      <c r="G1469" s="1"/>
      <c r="H1469" s="1"/>
      <c r="I1469" s="1"/>
      <c r="J1469" s="1"/>
      <c r="K1469" s="1"/>
      <c r="L1469" s="1"/>
      <c r="M1469" s="1"/>
      <c r="N1469" s="1"/>
      <c r="O1469" s="1"/>
      <c r="P1469" s="1"/>
    </row>
    <row r="1470" spans="3:16" x14ac:dyDescent="0.2">
      <c r="C1470" s="1"/>
      <c r="D1470" s="1"/>
      <c r="E1470" s="1"/>
      <c r="F1470" s="1"/>
      <c r="G1470" s="1"/>
      <c r="H1470" s="1"/>
      <c r="I1470" s="1"/>
      <c r="J1470" s="1"/>
      <c r="K1470" s="1"/>
      <c r="L1470" s="1"/>
      <c r="M1470" s="1"/>
      <c r="N1470" s="1"/>
      <c r="O1470" s="1"/>
      <c r="P1470" s="1"/>
    </row>
    <row r="1471" spans="3:16" x14ac:dyDescent="0.2">
      <c r="C1471" s="1"/>
      <c r="D1471" s="1"/>
      <c r="E1471" s="1"/>
      <c r="F1471" s="1"/>
      <c r="G1471" s="1"/>
      <c r="H1471" s="1"/>
      <c r="I1471" s="1"/>
      <c r="J1471" s="1"/>
      <c r="K1471" s="1"/>
      <c r="L1471" s="1"/>
      <c r="M1471" s="1"/>
      <c r="N1471" s="1"/>
      <c r="O1471" s="1"/>
      <c r="P1471" s="1"/>
    </row>
    <row r="1472" spans="3:16" x14ac:dyDescent="0.2">
      <c r="C1472" s="1"/>
      <c r="D1472" s="1"/>
      <c r="E1472" s="1"/>
      <c r="F1472" s="1"/>
      <c r="G1472" s="1"/>
      <c r="H1472" s="1"/>
      <c r="I1472" s="1"/>
      <c r="J1472" s="1"/>
      <c r="K1472" s="1"/>
      <c r="L1472" s="1"/>
      <c r="M1472" s="1"/>
      <c r="N1472" s="1"/>
      <c r="O1472" s="1"/>
      <c r="P1472" s="1"/>
    </row>
    <row r="1473" spans="3:16" x14ac:dyDescent="0.2">
      <c r="C1473" s="1"/>
      <c r="D1473" s="1"/>
      <c r="E1473" s="1"/>
      <c r="F1473" s="1"/>
      <c r="G1473" s="1"/>
      <c r="H1473" s="1"/>
      <c r="I1473" s="1"/>
      <c r="J1473" s="1"/>
      <c r="K1473" s="1"/>
      <c r="L1473" s="1"/>
      <c r="M1473" s="1"/>
      <c r="N1473" s="1"/>
      <c r="O1473" s="1"/>
      <c r="P1473" s="1"/>
    </row>
    <row r="1474" spans="3:16" x14ac:dyDescent="0.2">
      <c r="C1474" s="1"/>
      <c r="D1474" s="1"/>
      <c r="E1474" s="1"/>
      <c r="F1474" s="1"/>
      <c r="G1474" s="1"/>
      <c r="H1474" s="1"/>
      <c r="I1474" s="1"/>
      <c r="J1474" s="1"/>
      <c r="K1474" s="1"/>
      <c r="L1474" s="1"/>
      <c r="M1474" s="1"/>
      <c r="N1474" s="1"/>
      <c r="O1474" s="1"/>
      <c r="P1474" s="1"/>
    </row>
    <row r="1475" spans="3:16" x14ac:dyDescent="0.2">
      <c r="C1475" s="1"/>
      <c r="D1475" s="1"/>
      <c r="E1475" s="1"/>
      <c r="F1475" s="1"/>
      <c r="G1475" s="1"/>
      <c r="H1475" s="1"/>
      <c r="I1475" s="1"/>
      <c r="J1475" s="1"/>
      <c r="K1475" s="1"/>
      <c r="L1475" s="1"/>
      <c r="M1475" s="1"/>
      <c r="N1475" s="1"/>
      <c r="O1475" s="1"/>
      <c r="P1475" s="1"/>
    </row>
    <row r="1476" spans="3:16" x14ac:dyDescent="0.2">
      <c r="C1476" s="1"/>
      <c r="D1476" s="1"/>
      <c r="E1476" s="1"/>
      <c r="F1476" s="1"/>
      <c r="G1476" s="1"/>
      <c r="H1476" s="1"/>
      <c r="I1476" s="1"/>
      <c r="J1476" s="1"/>
      <c r="K1476" s="1"/>
      <c r="L1476" s="1"/>
      <c r="M1476" s="1"/>
      <c r="N1476" s="1"/>
      <c r="O1476" s="1"/>
      <c r="P1476" s="1"/>
    </row>
    <row r="1477" spans="3:16" x14ac:dyDescent="0.2">
      <c r="C1477" s="1"/>
      <c r="D1477" s="1"/>
      <c r="E1477" s="1"/>
      <c r="F1477" s="1"/>
      <c r="G1477" s="1"/>
      <c r="H1477" s="1"/>
      <c r="I1477" s="1"/>
      <c r="J1477" s="1"/>
      <c r="K1477" s="1"/>
      <c r="L1477" s="1"/>
      <c r="M1477" s="1"/>
      <c r="N1477" s="1"/>
      <c r="O1477" s="1"/>
      <c r="P1477" s="1"/>
    </row>
    <row r="1478" spans="3:16" x14ac:dyDescent="0.2">
      <c r="C1478" s="1"/>
      <c r="D1478" s="1"/>
      <c r="E1478" s="1"/>
      <c r="F1478" s="1"/>
      <c r="G1478" s="1"/>
      <c r="H1478" s="1"/>
      <c r="I1478" s="1"/>
      <c r="J1478" s="1"/>
      <c r="K1478" s="1"/>
      <c r="L1478" s="1"/>
      <c r="M1478" s="1"/>
      <c r="N1478" s="1"/>
      <c r="O1478" s="1"/>
      <c r="P1478" s="1"/>
    </row>
    <row r="1479" spans="3:16" x14ac:dyDescent="0.2">
      <c r="C1479" s="1"/>
      <c r="D1479" s="1"/>
      <c r="E1479" s="1"/>
      <c r="F1479" s="1"/>
      <c r="G1479" s="1"/>
      <c r="H1479" s="1"/>
      <c r="I1479" s="1"/>
      <c r="J1479" s="1"/>
      <c r="K1479" s="1"/>
      <c r="L1479" s="1"/>
      <c r="M1479" s="1"/>
      <c r="N1479" s="1"/>
      <c r="O1479" s="1"/>
      <c r="P1479" s="1"/>
    </row>
    <row r="1480" spans="3:16" x14ac:dyDescent="0.2">
      <c r="C1480" s="1"/>
      <c r="D1480" s="1"/>
      <c r="E1480" s="1"/>
      <c r="F1480" s="1"/>
      <c r="G1480" s="1"/>
      <c r="H1480" s="1"/>
      <c r="I1480" s="1"/>
      <c r="J1480" s="1"/>
      <c r="K1480" s="1"/>
      <c r="L1480" s="1"/>
      <c r="M1480" s="1"/>
      <c r="N1480" s="1"/>
      <c r="O1480" s="1"/>
      <c r="P1480" s="1"/>
    </row>
    <row r="1481" spans="3:16" x14ac:dyDescent="0.2">
      <c r="C1481" s="1"/>
      <c r="D1481" s="1"/>
      <c r="E1481" s="1"/>
      <c r="F1481" s="1"/>
      <c r="G1481" s="1"/>
      <c r="H1481" s="1"/>
      <c r="I1481" s="1"/>
      <c r="J1481" s="1"/>
      <c r="K1481" s="1"/>
      <c r="L1481" s="1"/>
      <c r="M1481" s="1"/>
      <c r="N1481" s="1"/>
      <c r="O1481" s="1"/>
      <c r="P1481" s="1"/>
    </row>
    <row r="1482" spans="3:16" x14ac:dyDescent="0.2">
      <c r="C1482" s="1"/>
      <c r="D1482" s="1"/>
      <c r="E1482" s="1"/>
      <c r="F1482" s="1"/>
      <c r="G1482" s="1"/>
      <c r="H1482" s="1"/>
      <c r="I1482" s="1"/>
      <c r="J1482" s="1"/>
      <c r="K1482" s="1"/>
      <c r="L1482" s="1"/>
      <c r="M1482" s="1"/>
      <c r="N1482" s="1"/>
      <c r="O1482" s="1"/>
      <c r="P1482" s="1"/>
    </row>
    <row r="1483" spans="3:16" x14ac:dyDescent="0.2">
      <c r="C1483" s="1"/>
      <c r="D1483" s="1"/>
      <c r="E1483" s="1"/>
      <c r="F1483" s="1"/>
      <c r="G1483" s="1"/>
      <c r="H1483" s="1"/>
      <c r="I1483" s="1"/>
      <c r="J1483" s="1"/>
      <c r="K1483" s="1"/>
      <c r="L1483" s="1"/>
      <c r="M1483" s="1"/>
      <c r="N1483" s="1"/>
      <c r="O1483" s="1"/>
      <c r="P1483" s="1"/>
    </row>
    <row r="1484" spans="3:16" x14ac:dyDescent="0.2">
      <c r="C1484" s="1"/>
      <c r="D1484" s="1"/>
      <c r="E1484" s="1"/>
      <c r="F1484" s="1"/>
      <c r="G1484" s="1"/>
      <c r="H1484" s="1"/>
      <c r="I1484" s="1"/>
      <c r="J1484" s="1"/>
      <c r="K1484" s="1"/>
      <c r="L1484" s="1"/>
      <c r="M1484" s="1"/>
      <c r="N1484" s="1"/>
      <c r="O1484" s="1"/>
      <c r="P1484" s="1"/>
    </row>
    <row r="1485" spans="3:16" x14ac:dyDescent="0.2">
      <c r="C1485" s="1"/>
      <c r="D1485" s="1"/>
      <c r="E1485" s="1"/>
      <c r="F1485" s="1"/>
      <c r="G1485" s="1"/>
      <c r="H1485" s="1"/>
      <c r="I1485" s="1"/>
      <c r="J1485" s="1"/>
      <c r="K1485" s="1"/>
      <c r="L1485" s="1"/>
      <c r="M1485" s="1"/>
      <c r="N1485" s="1"/>
      <c r="O1485" s="1"/>
      <c r="P1485" s="1"/>
    </row>
    <row r="1486" spans="3:16" x14ac:dyDescent="0.2">
      <c r="C1486" s="1"/>
      <c r="D1486" s="1"/>
      <c r="E1486" s="1"/>
      <c r="F1486" s="1"/>
      <c r="G1486" s="1"/>
      <c r="H1486" s="1"/>
      <c r="I1486" s="1"/>
      <c r="J1486" s="1"/>
      <c r="K1486" s="1"/>
      <c r="L1486" s="1"/>
      <c r="M1486" s="1"/>
      <c r="N1486" s="1"/>
      <c r="O1486" s="1"/>
      <c r="P1486" s="1"/>
    </row>
    <row r="1487" spans="3:16" x14ac:dyDescent="0.2">
      <c r="C1487" s="1"/>
      <c r="D1487" s="1"/>
      <c r="E1487" s="1"/>
      <c r="F1487" s="1"/>
      <c r="G1487" s="1"/>
      <c r="H1487" s="1"/>
      <c r="I1487" s="1"/>
      <c r="J1487" s="1"/>
      <c r="K1487" s="1"/>
      <c r="L1487" s="1"/>
      <c r="M1487" s="1"/>
      <c r="N1487" s="1"/>
      <c r="O1487" s="1"/>
      <c r="P1487" s="1"/>
    </row>
    <row r="1488" spans="3:16" x14ac:dyDescent="0.2">
      <c r="C1488" s="1"/>
      <c r="D1488" s="1"/>
      <c r="E1488" s="1"/>
      <c r="F1488" s="1"/>
      <c r="G1488" s="1"/>
      <c r="H1488" s="1"/>
      <c r="I1488" s="1"/>
      <c r="J1488" s="1"/>
      <c r="K1488" s="1"/>
      <c r="L1488" s="1"/>
      <c r="M1488" s="1"/>
      <c r="N1488" s="1"/>
      <c r="O1488" s="1"/>
      <c r="P1488" s="1"/>
    </row>
    <row r="1489" spans="3:16" x14ac:dyDescent="0.2">
      <c r="C1489" s="1"/>
      <c r="D1489" s="1"/>
      <c r="E1489" s="1"/>
      <c r="F1489" s="1"/>
      <c r="G1489" s="1"/>
      <c r="H1489" s="1"/>
      <c r="I1489" s="1"/>
      <c r="J1489" s="1"/>
      <c r="K1489" s="1"/>
      <c r="L1489" s="1"/>
      <c r="M1489" s="1"/>
      <c r="N1489" s="1"/>
      <c r="O1489" s="1"/>
      <c r="P1489" s="1"/>
    </row>
    <row r="1490" spans="3:16" x14ac:dyDescent="0.2">
      <c r="C1490" s="1"/>
      <c r="D1490" s="1"/>
      <c r="E1490" s="1"/>
      <c r="F1490" s="1"/>
      <c r="G1490" s="1"/>
      <c r="H1490" s="1"/>
      <c r="I1490" s="1"/>
      <c r="J1490" s="1"/>
      <c r="K1490" s="1"/>
      <c r="L1490" s="1"/>
      <c r="M1490" s="1"/>
      <c r="N1490" s="1"/>
      <c r="O1490" s="1"/>
      <c r="P1490" s="1"/>
    </row>
    <row r="1491" spans="3:16" x14ac:dyDescent="0.2">
      <c r="C1491" s="1"/>
      <c r="D1491" s="1"/>
      <c r="E1491" s="1"/>
      <c r="F1491" s="1"/>
      <c r="G1491" s="1"/>
      <c r="H1491" s="1"/>
      <c r="I1491" s="1"/>
      <c r="J1491" s="1"/>
      <c r="K1491" s="1"/>
      <c r="L1491" s="1"/>
      <c r="M1491" s="1"/>
      <c r="N1491" s="1"/>
      <c r="O1491" s="1"/>
      <c r="P1491" s="1"/>
    </row>
    <row r="1492" spans="3:16" x14ac:dyDescent="0.2">
      <c r="C1492" s="1"/>
      <c r="D1492" s="1"/>
      <c r="E1492" s="1"/>
      <c r="F1492" s="1"/>
      <c r="G1492" s="1"/>
      <c r="H1492" s="1"/>
      <c r="I1492" s="1"/>
      <c r="J1492" s="1"/>
      <c r="K1492" s="1"/>
      <c r="L1492" s="1"/>
      <c r="M1492" s="1"/>
      <c r="N1492" s="1"/>
      <c r="O1492" s="1"/>
      <c r="P1492" s="1"/>
    </row>
    <row r="1493" spans="3:16" x14ac:dyDescent="0.2">
      <c r="C1493" s="1"/>
      <c r="D1493" s="1"/>
      <c r="E1493" s="1"/>
      <c r="F1493" s="1"/>
      <c r="G1493" s="1"/>
      <c r="H1493" s="1"/>
      <c r="I1493" s="1"/>
      <c r="J1493" s="1"/>
      <c r="K1493" s="1"/>
      <c r="L1493" s="1"/>
      <c r="M1493" s="1"/>
      <c r="N1493" s="1"/>
      <c r="O1493" s="1"/>
      <c r="P1493" s="1"/>
    </row>
    <row r="1494" spans="3:16" x14ac:dyDescent="0.2">
      <c r="C1494" s="1"/>
      <c r="D1494" s="1"/>
      <c r="E1494" s="1"/>
      <c r="F1494" s="1"/>
      <c r="G1494" s="1"/>
      <c r="H1494" s="1"/>
      <c r="I1494" s="1"/>
      <c r="J1494" s="1"/>
      <c r="K1494" s="1"/>
      <c r="L1494" s="1"/>
      <c r="M1494" s="1"/>
      <c r="N1494" s="1"/>
      <c r="O1494" s="1"/>
      <c r="P1494" s="1"/>
    </row>
    <row r="1495" spans="3:16" x14ac:dyDescent="0.2">
      <c r="C1495" s="1"/>
      <c r="D1495" s="1"/>
      <c r="E1495" s="1"/>
      <c r="F1495" s="1"/>
      <c r="G1495" s="1"/>
      <c r="H1495" s="1"/>
      <c r="I1495" s="1"/>
      <c r="J1495" s="1"/>
      <c r="K1495" s="1"/>
      <c r="L1495" s="1"/>
      <c r="M1495" s="1"/>
      <c r="N1495" s="1"/>
      <c r="O1495" s="1"/>
      <c r="P1495" s="1"/>
    </row>
    <row r="1496" spans="3:16" x14ac:dyDescent="0.2">
      <c r="C1496" s="1"/>
      <c r="D1496" s="1"/>
      <c r="E1496" s="1"/>
      <c r="F1496" s="1"/>
      <c r="G1496" s="1"/>
      <c r="H1496" s="1"/>
      <c r="I1496" s="1"/>
      <c r="J1496" s="1"/>
      <c r="K1496" s="1"/>
      <c r="L1496" s="1"/>
      <c r="M1496" s="1"/>
      <c r="N1496" s="1"/>
      <c r="O1496" s="1"/>
      <c r="P1496" s="1"/>
    </row>
    <row r="1497" spans="3:16" x14ac:dyDescent="0.2">
      <c r="C1497" s="1"/>
      <c r="D1497" s="1"/>
      <c r="E1497" s="1"/>
      <c r="F1497" s="1"/>
      <c r="G1497" s="1"/>
      <c r="H1497" s="1"/>
      <c r="I1497" s="1"/>
      <c r="J1497" s="1"/>
      <c r="K1497" s="1"/>
      <c r="L1497" s="1"/>
      <c r="M1497" s="1"/>
      <c r="N1497" s="1"/>
      <c r="O1497" s="1"/>
      <c r="P1497" s="1"/>
    </row>
    <row r="1498" spans="3:16" x14ac:dyDescent="0.2">
      <c r="C1498" s="1"/>
      <c r="D1498" s="1"/>
      <c r="E1498" s="1"/>
      <c r="F1498" s="1"/>
      <c r="G1498" s="1"/>
      <c r="H1498" s="1"/>
      <c r="I1498" s="1"/>
      <c r="J1498" s="1"/>
      <c r="K1498" s="1"/>
      <c r="L1498" s="1"/>
      <c r="M1498" s="1"/>
      <c r="N1498" s="1"/>
      <c r="O1498" s="1"/>
      <c r="P1498" s="1"/>
    </row>
    <row r="1499" spans="3:16" x14ac:dyDescent="0.2">
      <c r="C1499" s="1"/>
      <c r="D1499" s="1"/>
      <c r="E1499" s="1"/>
      <c r="F1499" s="1"/>
      <c r="G1499" s="1"/>
      <c r="H1499" s="1"/>
      <c r="I1499" s="1"/>
      <c r="J1499" s="1"/>
      <c r="K1499" s="1"/>
      <c r="L1499" s="1"/>
      <c r="M1499" s="1"/>
      <c r="N1499" s="1"/>
      <c r="O1499" s="1"/>
      <c r="P1499" s="1"/>
    </row>
    <row r="1500" spans="3:16" x14ac:dyDescent="0.2">
      <c r="C1500" s="1"/>
      <c r="D1500" s="1"/>
      <c r="E1500" s="1"/>
      <c r="F1500" s="1"/>
      <c r="G1500" s="1"/>
      <c r="H1500" s="1"/>
      <c r="I1500" s="1"/>
      <c r="J1500" s="1"/>
      <c r="K1500" s="1"/>
      <c r="L1500" s="1"/>
      <c r="M1500" s="1"/>
      <c r="N1500" s="1"/>
      <c r="O1500" s="1"/>
      <c r="P1500" s="1"/>
    </row>
    <row r="1501" spans="3:16" x14ac:dyDescent="0.2">
      <c r="C1501" s="1"/>
      <c r="D1501" s="1"/>
      <c r="E1501" s="1"/>
      <c r="F1501" s="1"/>
      <c r="G1501" s="1"/>
      <c r="H1501" s="1"/>
      <c r="I1501" s="1"/>
      <c r="J1501" s="1"/>
      <c r="K1501" s="1"/>
      <c r="L1501" s="1"/>
      <c r="M1501" s="1"/>
      <c r="N1501" s="1"/>
      <c r="O1501" s="1"/>
      <c r="P1501" s="1"/>
    </row>
    <row r="1502" spans="3:16" x14ac:dyDescent="0.2">
      <c r="C1502" s="1"/>
      <c r="D1502" s="1"/>
      <c r="E1502" s="1"/>
      <c r="F1502" s="1"/>
      <c r="G1502" s="1"/>
      <c r="H1502" s="1"/>
      <c r="I1502" s="1"/>
      <c r="J1502" s="1"/>
      <c r="K1502" s="1"/>
      <c r="L1502" s="1"/>
      <c r="M1502" s="1"/>
      <c r="N1502" s="1"/>
      <c r="O1502" s="1"/>
      <c r="P1502" s="1"/>
    </row>
    <row r="1503" spans="3:16" x14ac:dyDescent="0.2">
      <c r="C1503" s="1"/>
      <c r="D1503" s="1"/>
      <c r="E1503" s="1"/>
      <c r="F1503" s="1"/>
      <c r="G1503" s="1"/>
      <c r="H1503" s="1"/>
      <c r="I1503" s="1"/>
      <c r="J1503" s="1"/>
      <c r="K1503" s="1"/>
      <c r="L1503" s="1"/>
      <c r="M1503" s="1"/>
      <c r="N1503" s="1"/>
      <c r="O1503" s="1"/>
      <c r="P1503" s="1"/>
    </row>
    <row r="1504" spans="3:16" x14ac:dyDescent="0.2">
      <c r="C1504" s="1"/>
      <c r="D1504" s="1"/>
      <c r="E1504" s="1"/>
      <c r="F1504" s="1"/>
      <c r="G1504" s="1"/>
      <c r="H1504" s="1"/>
      <c r="I1504" s="1"/>
      <c r="J1504" s="1"/>
      <c r="K1504" s="1"/>
      <c r="L1504" s="1"/>
      <c r="M1504" s="1"/>
      <c r="N1504" s="1"/>
      <c r="O1504" s="1"/>
      <c r="P1504" s="1"/>
    </row>
    <row r="1505" spans="3:16" x14ac:dyDescent="0.2">
      <c r="C1505" s="1"/>
      <c r="D1505" s="1"/>
      <c r="E1505" s="1"/>
      <c r="F1505" s="1"/>
      <c r="G1505" s="1"/>
      <c r="H1505" s="1"/>
      <c r="I1505" s="1"/>
      <c r="J1505" s="1"/>
      <c r="K1505" s="1"/>
      <c r="L1505" s="1"/>
      <c r="M1505" s="1"/>
      <c r="N1505" s="1"/>
      <c r="O1505" s="1"/>
      <c r="P1505" s="1"/>
    </row>
    <row r="1506" spans="3:16" x14ac:dyDescent="0.2">
      <c r="C1506" s="1"/>
      <c r="D1506" s="1"/>
      <c r="E1506" s="1"/>
      <c r="F1506" s="1"/>
      <c r="G1506" s="1"/>
      <c r="H1506" s="1"/>
      <c r="I1506" s="1"/>
      <c r="J1506" s="1"/>
      <c r="K1506" s="1"/>
      <c r="L1506" s="1"/>
      <c r="M1506" s="1"/>
      <c r="N1506" s="1"/>
      <c r="O1506" s="1"/>
      <c r="P1506" s="1"/>
    </row>
    <row r="1507" spans="3:16" x14ac:dyDescent="0.2">
      <c r="C1507" s="1"/>
      <c r="D1507" s="1"/>
      <c r="E1507" s="1"/>
      <c r="F1507" s="1"/>
      <c r="G1507" s="1"/>
      <c r="H1507" s="1"/>
      <c r="I1507" s="1"/>
      <c r="J1507" s="1"/>
      <c r="K1507" s="1"/>
      <c r="L1507" s="1"/>
      <c r="M1507" s="1"/>
      <c r="N1507" s="1"/>
      <c r="O1507" s="1"/>
      <c r="P1507" s="1"/>
    </row>
    <row r="1508" spans="3:16" x14ac:dyDescent="0.2">
      <c r="C1508" s="1"/>
      <c r="D1508" s="1"/>
      <c r="E1508" s="1"/>
      <c r="F1508" s="1"/>
      <c r="G1508" s="1"/>
      <c r="H1508" s="1"/>
      <c r="I1508" s="1"/>
      <c r="J1508" s="1"/>
      <c r="K1508" s="1"/>
      <c r="L1508" s="1"/>
      <c r="M1508" s="1"/>
      <c r="N1508" s="1"/>
      <c r="O1508" s="1"/>
      <c r="P1508" s="1"/>
    </row>
    <row r="1509" spans="3:16" x14ac:dyDescent="0.2">
      <c r="C1509" s="1"/>
      <c r="D1509" s="1"/>
      <c r="E1509" s="1"/>
      <c r="F1509" s="1"/>
      <c r="G1509" s="1"/>
      <c r="H1509" s="1"/>
      <c r="I1509" s="1"/>
      <c r="J1509" s="1"/>
      <c r="K1509" s="1"/>
      <c r="L1509" s="1"/>
      <c r="M1509" s="1"/>
      <c r="N1509" s="1"/>
      <c r="O1509" s="1"/>
      <c r="P1509" s="1"/>
    </row>
    <row r="1510" spans="3:16" x14ac:dyDescent="0.2">
      <c r="C1510" s="1"/>
      <c r="D1510" s="1"/>
      <c r="E1510" s="1"/>
      <c r="F1510" s="1"/>
      <c r="G1510" s="1"/>
      <c r="H1510" s="1"/>
      <c r="I1510" s="1"/>
      <c r="J1510" s="1"/>
      <c r="K1510" s="1"/>
      <c r="L1510" s="1"/>
      <c r="M1510" s="1"/>
      <c r="N1510" s="1"/>
      <c r="O1510" s="1"/>
      <c r="P1510" s="1"/>
    </row>
    <row r="1511" spans="3:16" x14ac:dyDescent="0.2">
      <c r="C1511" s="1"/>
      <c r="D1511" s="1"/>
      <c r="E1511" s="1"/>
      <c r="F1511" s="1"/>
      <c r="G1511" s="1"/>
      <c r="H1511" s="1"/>
      <c r="I1511" s="1"/>
      <c r="J1511" s="1"/>
      <c r="K1511" s="1"/>
      <c r="L1511" s="1"/>
      <c r="M1511" s="1"/>
      <c r="N1511" s="1"/>
      <c r="O1511" s="1"/>
      <c r="P1511" s="1"/>
    </row>
    <row r="1512" spans="3:16" x14ac:dyDescent="0.2">
      <c r="C1512" s="1"/>
      <c r="D1512" s="1"/>
      <c r="E1512" s="1"/>
      <c r="F1512" s="1"/>
      <c r="G1512" s="1"/>
      <c r="H1512" s="1"/>
      <c r="I1512" s="1"/>
      <c r="J1512" s="1"/>
      <c r="K1512" s="1"/>
      <c r="L1512" s="1"/>
      <c r="M1512" s="1"/>
      <c r="N1512" s="1"/>
      <c r="O1512" s="1"/>
      <c r="P1512" s="1"/>
    </row>
    <row r="1513" spans="3:16" x14ac:dyDescent="0.2">
      <c r="C1513" s="1"/>
      <c r="D1513" s="1"/>
      <c r="E1513" s="1"/>
      <c r="F1513" s="1"/>
      <c r="G1513" s="1"/>
      <c r="H1513" s="1"/>
      <c r="I1513" s="1"/>
      <c r="J1513" s="1"/>
      <c r="K1513" s="1"/>
      <c r="L1513" s="1"/>
      <c r="M1513" s="1"/>
      <c r="N1513" s="1"/>
      <c r="O1513" s="1"/>
      <c r="P1513" s="1"/>
    </row>
    <row r="1514" spans="3:16" x14ac:dyDescent="0.2">
      <c r="C1514" s="1"/>
      <c r="D1514" s="1"/>
      <c r="E1514" s="1"/>
      <c r="F1514" s="1"/>
      <c r="G1514" s="1"/>
      <c r="H1514" s="1"/>
      <c r="I1514" s="1"/>
      <c r="J1514" s="1"/>
      <c r="K1514" s="1"/>
      <c r="L1514" s="1"/>
      <c r="M1514" s="1"/>
      <c r="N1514" s="1"/>
      <c r="O1514" s="1"/>
      <c r="P1514" s="1"/>
    </row>
    <row r="1515" spans="3:16" x14ac:dyDescent="0.2">
      <c r="C1515" s="1"/>
      <c r="D1515" s="1"/>
      <c r="E1515" s="1"/>
      <c r="F1515" s="1"/>
      <c r="G1515" s="1"/>
      <c r="H1515" s="1"/>
      <c r="I1515" s="1"/>
      <c r="J1515" s="1"/>
      <c r="K1515" s="1"/>
      <c r="L1515" s="1"/>
      <c r="M1515" s="1"/>
      <c r="N1515" s="1"/>
      <c r="O1515" s="1"/>
      <c r="P1515" s="1"/>
    </row>
    <row r="1516" spans="3:16" x14ac:dyDescent="0.2">
      <c r="C1516" s="1"/>
      <c r="D1516" s="1"/>
      <c r="E1516" s="1"/>
      <c r="F1516" s="1"/>
      <c r="G1516" s="1"/>
      <c r="H1516" s="1"/>
      <c r="I1516" s="1"/>
      <c r="J1516" s="1"/>
      <c r="K1516" s="1"/>
      <c r="L1516" s="1"/>
      <c r="M1516" s="1"/>
      <c r="N1516" s="1"/>
      <c r="O1516" s="1"/>
      <c r="P1516" s="1"/>
    </row>
    <row r="1517" spans="3:16" x14ac:dyDescent="0.2">
      <c r="C1517" s="1"/>
      <c r="D1517" s="1"/>
      <c r="E1517" s="1"/>
      <c r="F1517" s="1"/>
      <c r="G1517" s="1"/>
      <c r="H1517" s="1"/>
      <c r="I1517" s="1"/>
      <c r="J1517" s="1"/>
      <c r="K1517" s="1"/>
      <c r="L1517" s="1"/>
      <c r="M1517" s="1"/>
      <c r="N1517" s="1"/>
      <c r="O1517" s="1"/>
      <c r="P1517" s="1"/>
    </row>
    <row r="1518" spans="3:16" x14ac:dyDescent="0.2">
      <c r="C1518" s="1"/>
      <c r="D1518" s="1"/>
      <c r="E1518" s="1"/>
      <c r="F1518" s="1"/>
      <c r="G1518" s="1"/>
      <c r="H1518" s="1"/>
      <c r="I1518" s="1"/>
      <c r="J1518" s="1"/>
      <c r="K1518" s="1"/>
      <c r="L1518" s="1"/>
      <c r="M1518" s="1"/>
      <c r="N1518" s="1"/>
      <c r="O1518" s="1"/>
      <c r="P1518" s="1"/>
    </row>
    <row r="1519" spans="3:16" x14ac:dyDescent="0.2">
      <c r="C1519" s="1"/>
      <c r="D1519" s="1"/>
      <c r="E1519" s="1"/>
      <c r="F1519" s="1"/>
      <c r="G1519" s="1"/>
      <c r="H1519" s="1"/>
      <c r="I1519" s="1"/>
      <c r="J1519" s="1"/>
      <c r="K1519" s="1"/>
      <c r="L1519" s="1"/>
      <c r="M1519" s="1"/>
      <c r="N1519" s="1"/>
      <c r="O1519" s="1"/>
      <c r="P1519" s="1"/>
    </row>
    <row r="1520" spans="3:16" x14ac:dyDescent="0.2">
      <c r="C1520" s="1"/>
      <c r="D1520" s="1"/>
      <c r="E1520" s="1"/>
      <c r="F1520" s="1"/>
      <c r="G1520" s="1"/>
      <c r="H1520" s="1"/>
      <c r="I1520" s="1"/>
      <c r="J1520" s="1"/>
      <c r="K1520" s="1"/>
      <c r="L1520" s="1"/>
      <c r="M1520" s="1"/>
      <c r="N1520" s="1"/>
      <c r="O1520" s="1"/>
      <c r="P1520" s="1"/>
    </row>
    <row r="1521" spans="3:16" x14ac:dyDescent="0.2">
      <c r="C1521" s="1"/>
      <c r="D1521" s="1"/>
      <c r="E1521" s="1"/>
      <c r="F1521" s="1"/>
      <c r="G1521" s="1"/>
      <c r="H1521" s="1"/>
      <c r="I1521" s="1"/>
      <c r="J1521" s="1"/>
      <c r="K1521" s="1"/>
      <c r="L1521" s="1"/>
      <c r="M1521" s="1"/>
      <c r="N1521" s="1"/>
      <c r="O1521" s="1"/>
      <c r="P1521" s="1"/>
    </row>
    <row r="1522" spans="3:16" x14ac:dyDescent="0.2">
      <c r="C1522" s="1"/>
      <c r="D1522" s="1"/>
      <c r="E1522" s="1"/>
      <c r="F1522" s="1"/>
      <c r="G1522" s="1"/>
      <c r="H1522" s="1"/>
      <c r="I1522" s="1"/>
      <c r="J1522" s="1"/>
      <c r="K1522" s="1"/>
      <c r="L1522" s="1"/>
      <c r="M1522" s="1"/>
      <c r="N1522" s="1"/>
      <c r="O1522" s="1"/>
      <c r="P1522" s="1"/>
    </row>
    <row r="1523" spans="3:16" x14ac:dyDescent="0.2">
      <c r="C1523" s="1"/>
      <c r="D1523" s="1"/>
      <c r="E1523" s="1"/>
      <c r="F1523" s="1"/>
      <c r="G1523" s="1"/>
      <c r="H1523" s="1"/>
      <c r="I1523" s="1"/>
      <c r="J1523" s="1"/>
      <c r="K1523" s="1"/>
      <c r="L1523" s="1"/>
      <c r="M1523" s="1"/>
      <c r="N1523" s="1"/>
      <c r="O1523" s="1"/>
      <c r="P1523" s="1"/>
    </row>
    <row r="1524" spans="3:16" x14ac:dyDescent="0.2">
      <c r="C1524" s="1"/>
      <c r="D1524" s="1"/>
      <c r="E1524" s="1"/>
      <c r="F1524" s="1"/>
      <c r="G1524" s="1"/>
      <c r="H1524" s="1"/>
      <c r="I1524" s="1"/>
      <c r="J1524" s="1"/>
      <c r="K1524" s="1"/>
      <c r="L1524" s="1"/>
      <c r="M1524" s="1"/>
      <c r="N1524" s="1"/>
      <c r="O1524" s="1"/>
      <c r="P1524" s="1"/>
    </row>
    <row r="1525" spans="3:16" x14ac:dyDescent="0.2">
      <c r="C1525" s="1"/>
      <c r="D1525" s="1"/>
      <c r="E1525" s="1"/>
      <c r="F1525" s="1"/>
      <c r="G1525" s="1"/>
      <c r="H1525" s="1"/>
      <c r="I1525" s="1"/>
      <c r="J1525" s="1"/>
      <c r="K1525" s="1"/>
      <c r="L1525" s="1"/>
      <c r="M1525" s="1"/>
      <c r="N1525" s="1"/>
      <c r="O1525" s="1"/>
      <c r="P1525" s="1"/>
    </row>
    <row r="1526" spans="3:16" x14ac:dyDescent="0.2">
      <c r="C1526" s="1"/>
      <c r="D1526" s="1"/>
      <c r="E1526" s="1"/>
      <c r="F1526" s="1"/>
      <c r="G1526" s="1"/>
      <c r="H1526" s="1"/>
      <c r="I1526" s="1"/>
      <c r="J1526" s="1"/>
      <c r="K1526" s="1"/>
      <c r="L1526" s="1"/>
      <c r="M1526" s="1"/>
      <c r="N1526" s="1"/>
      <c r="O1526" s="1"/>
      <c r="P1526" s="1"/>
    </row>
    <row r="1527" spans="3:16" x14ac:dyDescent="0.2">
      <c r="C1527" s="1"/>
      <c r="D1527" s="1"/>
      <c r="E1527" s="1"/>
      <c r="F1527" s="1"/>
      <c r="G1527" s="1"/>
      <c r="H1527" s="1"/>
      <c r="I1527" s="1"/>
      <c r="J1527" s="1"/>
      <c r="K1527" s="1"/>
      <c r="L1527" s="1"/>
      <c r="M1527" s="1"/>
      <c r="N1527" s="1"/>
      <c r="O1527" s="1"/>
      <c r="P1527" s="1"/>
    </row>
    <row r="1528" spans="3:16" x14ac:dyDescent="0.2">
      <c r="C1528" s="1"/>
      <c r="D1528" s="1"/>
      <c r="E1528" s="1"/>
      <c r="F1528" s="1"/>
      <c r="G1528" s="1"/>
      <c r="H1528" s="1"/>
      <c r="I1528" s="1"/>
      <c r="J1528" s="1"/>
      <c r="K1528" s="1"/>
      <c r="L1528" s="1"/>
      <c r="M1528" s="1"/>
      <c r="N1528" s="1"/>
      <c r="O1528" s="1"/>
      <c r="P1528" s="1"/>
    </row>
    <row r="1529" spans="3:16" x14ac:dyDescent="0.2">
      <c r="C1529" s="1"/>
      <c r="D1529" s="1"/>
      <c r="E1529" s="1"/>
      <c r="F1529" s="1"/>
      <c r="G1529" s="1"/>
      <c r="H1529" s="1"/>
      <c r="I1529" s="1"/>
      <c r="J1529" s="1"/>
      <c r="K1529" s="1"/>
      <c r="L1529" s="1"/>
      <c r="M1529" s="1"/>
      <c r="N1529" s="1"/>
      <c r="O1529" s="1"/>
      <c r="P1529" s="1"/>
    </row>
    <row r="1530" spans="3:16" x14ac:dyDescent="0.2">
      <c r="C1530" s="1"/>
      <c r="D1530" s="1"/>
      <c r="E1530" s="1"/>
      <c r="F1530" s="1"/>
      <c r="G1530" s="1"/>
      <c r="H1530" s="1"/>
      <c r="I1530" s="1"/>
      <c r="J1530" s="1"/>
      <c r="K1530" s="1"/>
      <c r="L1530" s="1"/>
      <c r="M1530" s="1"/>
      <c r="N1530" s="1"/>
      <c r="O1530" s="1"/>
      <c r="P1530" s="1"/>
    </row>
    <row r="1531" spans="3:16" x14ac:dyDescent="0.2">
      <c r="C1531" s="1"/>
      <c r="D1531" s="1"/>
      <c r="E1531" s="1"/>
      <c r="F1531" s="1"/>
      <c r="G1531" s="1"/>
      <c r="H1531" s="1"/>
      <c r="I1531" s="1"/>
      <c r="J1531" s="1"/>
      <c r="K1531" s="1"/>
      <c r="L1531" s="1"/>
      <c r="M1531" s="1"/>
      <c r="N1531" s="1"/>
      <c r="O1531" s="1"/>
      <c r="P1531" s="1"/>
    </row>
    <row r="1532" spans="3:16" x14ac:dyDescent="0.2">
      <c r="C1532" s="1"/>
      <c r="D1532" s="1"/>
      <c r="E1532" s="1"/>
      <c r="F1532" s="1"/>
      <c r="G1532" s="1"/>
      <c r="H1532" s="1"/>
      <c r="I1532" s="1"/>
      <c r="J1532" s="1"/>
      <c r="K1532" s="1"/>
      <c r="L1532" s="1"/>
      <c r="M1532" s="1"/>
      <c r="N1532" s="1"/>
      <c r="O1532" s="1"/>
      <c r="P1532" s="1"/>
    </row>
    <row r="1533" spans="3:16" x14ac:dyDescent="0.2">
      <c r="C1533" s="1"/>
      <c r="D1533" s="1"/>
      <c r="E1533" s="1"/>
      <c r="F1533" s="1"/>
      <c r="G1533" s="1"/>
      <c r="H1533" s="1"/>
      <c r="I1533" s="1"/>
      <c r="J1533" s="1"/>
      <c r="K1533" s="1"/>
      <c r="L1533" s="1"/>
      <c r="M1533" s="1"/>
      <c r="N1533" s="1"/>
      <c r="O1533" s="1"/>
      <c r="P1533" s="1"/>
    </row>
    <row r="1534" spans="3:16" x14ac:dyDescent="0.2">
      <c r="C1534" s="1"/>
      <c r="D1534" s="1"/>
      <c r="E1534" s="1"/>
      <c r="F1534" s="1"/>
      <c r="G1534" s="1"/>
      <c r="H1534" s="1"/>
      <c r="I1534" s="1"/>
      <c r="J1534" s="1"/>
      <c r="K1534" s="1"/>
      <c r="L1534" s="1"/>
      <c r="M1534" s="1"/>
      <c r="N1534" s="1"/>
      <c r="O1534" s="1"/>
      <c r="P1534" s="1"/>
    </row>
    <row r="1535" spans="3:16" x14ac:dyDescent="0.2">
      <c r="C1535" s="1"/>
      <c r="D1535" s="1"/>
      <c r="E1535" s="1"/>
      <c r="F1535" s="1"/>
      <c r="G1535" s="1"/>
      <c r="H1535" s="1"/>
      <c r="I1535" s="1"/>
      <c r="J1535" s="1"/>
      <c r="K1535" s="1"/>
      <c r="L1535" s="1"/>
      <c r="M1535" s="1"/>
      <c r="N1535" s="1"/>
      <c r="O1535" s="1"/>
      <c r="P1535" s="1"/>
    </row>
    <row r="1536" spans="3:16" x14ac:dyDescent="0.2">
      <c r="C1536" s="1"/>
      <c r="D1536" s="1"/>
      <c r="E1536" s="1"/>
      <c r="F1536" s="1"/>
      <c r="G1536" s="1"/>
      <c r="H1536" s="1"/>
      <c r="I1536" s="1"/>
      <c r="J1536" s="1"/>
      <c r="K1536" s="1"/>
      <c r="L1536" s="1"/>
      <c r="M1536" s="1"/>
      <c r="N1536" s="1"/>
      <c r="O1536" s="1"/>
      <c r="P1536" s="1"/>
    </row>
    <row r="1537" spans="3:16" x14ac:dyDescent="0.2">
      <c r="C1537" s="1"/>
      <c r="D1537" s="1"/>
      <c r="E1537" s="1"/>
      <c r="F1537" s="1"/>
      <c r="G1537" s="1"/>
      <c r="H1537" s="1"/>
      <c r="I1537" s="1"/>
      <c r="J1537" s="1"/>
      <c r="K1537" s="1"/>
      <c r="L1537" s="1"/>
      <c r="M1537" s="1"/>
      <c r="N1537" s="1"/>
      <c r="O1537" s="1"/>
      <c r="P1537" s="1"/>
    </row>
    <row r="1538" spans="3:16" x14ac:dyDescent="0.2">
      <c r="C1538" s="1"/>
      <c r="D1538" s="1"/>
      <c r="E1538" s="1"/>
      <c r="F1538" s="1"/>
      <c r="G1538" s="1"/>
      <c r="H1538" s="1"/>
      <c r="I1538" s="1"/>
      <c r="J1538" s="1"/>
      <c r="K1538" s="1"/>
      <c r="L1538" s="1"/>
      <c r="M1538" s="1"/>
      <c r="N1538" s="1"/>
      <c r="O1538" s="1"/>
      <c r="P1538" s="1"/>
    </row>
    <row r="1539" spans="3:16" x14ac:dyDescent="0.2">
      <c r="C1539" s="1"/>
      <c r="D1539" s="1"/>
      <c r="E1539" s="1"/>
      <c r="F1539" s="1"/>
      <c r="G1539" s="1"/>
      <c r="H1539" s="1"/>
      <c r="I1539" s="1"/>
      <c r="J1539" s="1"/>
      <c r="K1539" s="1"/>
      <c r="L1539" s="1"/>
      <c r="M1539" s="1"/>
      <c r="N1539" s="1"/>
      <c r="O1539" s="1"/>
      <c r="P1539" s="1"/>
    </row>
    <row r="1540" spans="3:16" x14ac:dyDescent="0.2">
      <c r="C1540" s="1"/>
      <c r="D1540" s="1"/>
      <c r="E1540" s="1"/>
      <c r="F1540" s="1"/>
      <c r="G1540" s="1"/>
      <c r="H1540" s="1"/>
      <c r="I1540" s="1"/>
      <c r="J1540" s="1"/>
      <c r="K1540" s="1"/>
      <c r="L1540" s="1"/>
      <c r="M1540" s="1"/>
      <c r="N1540" s="1"/>
      <c r="O1540" s="1"/>
      <c r="P1540" s="1"/>
    </row>
    <row r="1541" spans="3:16" x14ac:dyDescent="0.2">
      <c r="C1541" s="1"/>
      <c r="D1541" s="1"/>
      <c r="E1541" s="1"/>
      <c r="F1541" s="1"/>
      <c r="G1541" s="1"/>
      <c r="H1541" s="1"/>
      <c r="I1541" s="1"/>
      <c r="J1541" s="1"/>
      <c r="K1541" s="1"/>
      <c r="L1541" s="1"/>
      <c r="M1541" s="1"/>
      <c r="N1541" s="1"/>
      <c r="O1541" s="1"/>
      <c r="P1541" s="1"/>
    </row>
    <row r="1542" spans="3:16" x14ac:dyDescent="0.2">
      <c r="C1542" s="1"/>
      <c r="D1542" s="1"/>
      <c r="E1542" s="1"/>
      <c r="F1542" s="1"/>
      <c r="G1542" s="1"/>
      <c r="H1542" s="1"/>
      <c r="I1542" s="1"/>
      <c r="J1542" s="1"/>
      <c r="K1542" s="1"/>
      <c r="L1542" s="1"/>
      <c r="M1542" s="1"/>
      <c r="N1542" s="1"/>
      <c r="O1542" s="1"/>
      <c r="P1542" s="1"/>
    </row>
    <row r="1543" spans="3:16" x14ac:dyDescent="0.2">
      <c r="C1543" s="1"/>
      <c r="D1543" s="1"/>
      <c r="E1543" s="1"/>
      <c r="F1543" s="1"/>
      <c r="G1543" s="1"/>
      <c r="H1543" s="1"/>
      <c r="I1543" s="1"/>
      <c r="J1543" s="1"/>
      <c r="K1543" s="1"/>
      <c r="L1543" s="1"/>
      <c r="M1543" s="1"/>
      <c r="N1543" s="1"/>
      <c r="O1543" s="1"/>
      <c r="P1543" s="1"/>
    </row>
    <row r="1544" spans="3:16" x14ac:dyDescent="0.2">
      <c r="C1544" s="1"/>
      <c r="D1544" s="1"/>
      <c r="E1544" s="1"/>
      <c r="F1544" s="1"/>
      <c r="G1544" s="1"/>
      <c r="H1544" s="1"/>
      <c r="I1544" s="1"/>
      <c r="J1544" s="1"/>
      <c r="K1544" s="1"/>
      <c r="L1544" s="1"/>
      <c r="M1544" s="1"/>
      <c r="N1544" s="1"/>
      <c r="O1544" s="1"/>
      <c r="P1544" s="1"/>
    </row>
    <row r="1545" spans="3:16" x14ac:dyDescent="0.2">
      <c r="C1545" s="1"/>
      <c r="D1545" s="1"/>
      <c r="E1545" s="1"/>
      <c r="F1545" s="1"/>
      <c r="G1545" s="1"/>
      <c r="H1545" s="1"/>
      <c r="I1545" s="1"/>
      <c r="J1545" s="1"/>
      <c r="K1545" s="1"/>
      <c r="L1545" s="1"/>
      <c r="M1545" s="1"/>
      <c r="N1545" s="1"/>
      <c r="O1545" s="1"/>
      <c r="P1545" s="1"/>
    </row>
    <row r="1546" spans="3:16" x14ac:dyDescent="0.2">
      <c r="C1546" s="1"/>
      <c r="D1546" s="1"/>
      <c r="E1546" s="1"/>
      <c r="F1546" s="1"/>
      <c r="G1546" s="1"/>
      <c r="H1546" s="1"/>
      <c r="I1546" s="1"/>
      <c r="J1546" s="1"/>
      <c r="K1546" s="1"/>
      <c r="L1546" s="1"/>
      <c r="M1546" s="1"/>
      <c r="N1546" s="1"/>
      <c r="O1546" s="1"/>
      <c r="P1546" s="1"/>
    </row>
    <row r="1547" spans="3:16" x14ac:dyDescent="0.2">
      <c r="C1547" s="1"/>
      <c r="D1547" s="1"/>
      <c r="E1547" s="1"/>
      <c r="F1547" s="1"/>
      <c r="G1547" s="1"/>
      <c r="H1547" s="1"/>
      <c r="I1547" s="1"/>
      <c r="J1547" s="1"/>
      <c r="K1547" s="1"/>
      <c r="L1547" s="1"/>
      <c r="M1547" s="1"/>
      <c r="N1547" s="1"/>
      <c r="O1547" s="1"/>
      <c r="P1547" s="1"/>
    </row>
    <row r="1548" spans="3:16" x14ac:dyDescent="0.2">
      <c r="C1548" s="1"/>
      <c r="D1548" s="1"/>
      <c r="E1548" s="1"/>
      <c r="F1548" s="1"/>
      <c r="G1548" s="1"/>
      <c r="H1548" s="1"/>
      <c r="I1548" s="1"/>
      <c r="J1548" s="1"/>
      <c r="K1548" s="1"/>
      <c r="L1548" s="1"/>
      <c r="M1548" s="1"/>
      <c r="N1548" s="1"/>
      <c r="O1548" s="1"/>
      <c r="P1548" s="1"/>
    </row>
    <row r="1549" spans="3:16" x14ac:dyDescent="0.2">
      <c r="C1549" s="1"/>
      <c r="D1549" s="1"/>
      <c r="E1549" s="1"/>
      <c r="F1549" s="1"/>
      <c r="G1549" s="1"/>
      <c r="H1549" s="1"/>
      <c r="I1549" s="1"/>
      <c r="J1549" s="1"/>
      <c r="K1549" s="1"/>
      <c r="L1549" s="1"/>
      <c r="M1549" s="1"/>
      <c r="N1549" s="1"/>
      <c r="O1549" s="1"/>
      <c r="P1549" s="1"/>
    </row>
    <row r="1550" spans="3:16" x14ac:dyDescent="0.2">
      <c r="C1550" s="1"/>
      <c r="D1550" s="1"/>
      <c r="E1550" s="1"/>
      <c r="F1550" s="1"/>
      <c r="G1550" s="1"/>
      <c r="H1550" s="1"/>
      <c r="I1550" s="1"/>
      <c r="J1550" s="1"/>
      <c r="K1550" s="1"/>
      <c r="L1550" s="1"/>
      <c r="M1550" s="1"/>
      <c r="N1550" s="1"/>
      <c r="O1550" s="1"/>
      <c r="P1550" s="1"/>
    </row>
    <row r="1551" spans="3:16" x14ac:dyDescent="0.2">
      <c r="C1551" s="1"/>
      <c r="D1551" s="1"/>
      <c r="E1551" s="1"/>
      <c r="F1551" s="1"/>
      <c r="G1551" s="1"/>
      <c r="H1551" s="1"/>
      <c r="I1551" s="1"/>
      <c r="J1551" s="1"/>
      <c r="K1551" s="1"/>
      <c r="L1551" s="1"/>
      <c r="M1551" s="1"/>
      <c r="N1551" s="1"/>
      <c r="O1551" s="1"/>
      <c r="P1551" s="1"/>
    </row>
    <row r="1552" spans="3:16" x14ac:dyDescent="0.2">
      <c r="C1552" s="1"/>
      <c r="D1552" s="1"/>
      <c r="E1552" s="1"/>
      <c r="F1552" s="1"/>
      <c r="G1552" s="1"/>
      <c r="H1552" s="1"/>
      <c r="I1552" s="1"/>
      <c r="J1552" s="1"/>
      <c r="K1552" s="1"/>
      <c r="L1552" s="1"/>
      <c r="M1552" s="1"/>
      <c r="N1552" s="1"/>
      <c r="O1552" s="1"/>
      <c r="P1552" s="1"/>
    </row>
    <row r="1553" spans="3:16" x14ac:dyDescent="0.2">
      <c r="C1553" s="1"/>
      <c r="D1553" s="1"/>
      <c r="E1553" s="1"/>
      <c r="F1553" s="1"/>
      <c r="G1553" s="1"/>
      <c r="H1553" s="1"/>
      <c r="I1553" s="1"/>
      <c r="J1553" s="1"/>
      <c r="K1553" s="1"/>
      <c r="L1553" s="1"/>
      <c r="M1553" s="1"/>
      <c r="N1553" s="1"/>
      <c r="O1553" s="1"/>
      <c r="P1553" s="1"/>
    </row>
    <row r="1554" spans="3:16" x14ac:dyDescent="0.2">
      <c r="C1554" s="1"/>
      <c r="D1554" s="1"/>
      <c r="E1554" s="1"/>
      <c r="F1554" s="1"/>
      <c r="G1554" s="1"/>
      <c r="H1554" s="1"/>
      <c r="I1554" s="1"/>
      <c r="J1554" s="1"/>
      <c r="K1554" s="1"/>
      <c r="L1554" s="1"/>
      <c r="M1554" s="1"/>
      <c r="N1554" s="1"/>
      <c r="O1554" s="1"/>
      <c r="P1554" s="1"/>
    </row>
    <row r="1555" spans="3:16" x14ac:dyDescent="0.2">
      <c r="C1555" s="1"/>
      <c r="D1555" s="1"/>
      <c r="E1555" s="1"/>
      <c r="F1555" s="1"/>
      <c r="G1555" s="1"/>
      <c r="H1555" s="1"/>
      <c r="I1555" s="1"/>
      <c r="J1555" s="1"/>
      <c r="K1555" s="1"/>
      <c r="L1555" s="1"/>
      <c r="M1555" s="1"/>
      <c r="N1555" s="1"/>
      <c r="O1555" s="1"/>
      <c r="P1555" s="1"/>
    </row>
    <row r="1556" spans="3:16" x14ac:dyDescent="0.2">
      <c r="C1556" s="1"/>
      <c r="D1556" s="1"/>
      <c r="E1556" s="1"/>
      <c r="F1556" s="1"/>
      <c r="G1556" s="1"/>
      <c r="H1556" s="1"/>
      <c r="I1556" s="1"/>
      <c r="J1556" s="1"/>
      <c r="K1556" s="1"/>
      <c r="L1556" s="1"/>
      <c r="M1556" s="1"/>
      <c r="N1556" s="1"/>
      <c r="O1556" s="1"/>
      <c r="P1556" s="1"/>
    </row>
    <row r="1557" spans="3:16" x14ac:dyDescent="0.2">
      <c r="C1557" s="1"/>
      <c r="D1557" s="1"/>
      <c r="E1557" s="1"/>
      <c r="F1557" s="1"/>
      <c r="G1557" s="1"/>
      <c r="H1557" s="1"/>
      <c r="I1557" s="1"/>
      <c r="J1557" s="1"/>
      <c r="K1557" s="1"/>
      <c r="L1557" s="1"/>
      <c r="M1557" s="1"/>
      <c r="N1557" s="1"/>
      <c r="O1557" s="1"/>
      <c r="P1557" s="1"/>
    </row>
    <row r="1558" spans="3:16" x14ac:dyDescent="0.2">
      <c r="C1558" s="1"/>
      <c r="D1558" s="1"/>
      <c r="E1558" s="1"/>
      <c r="F1558" s="1"/>
      <c r="G1558" s="1"/>
      <c r="H1558" s="1"/>
      <c r="I1558" s="1"/>
      <c r="J1558" s="1"/>
      <c r="K1558" s="1"/>
      <c r="L1558" s="1"/>
      <c r="M1558" s="1"/>
      <c r="N1558" s="1"/>
      <c r="O1558" s="1"/>
      <c r="P1558" s="1"/>
    </row>
    <row r="1559" spans="3:16" x14ac:dyDescent="0.2">
      <c r="C1559" s="1"/>
      <c r="D1559" s="1"/>
      <c r="E1559" s="1"/>
      <c r="F1559" s="1"/>
      <c r="G1559" s="1"/>
      <c r="H1559" s="1"/>
      <c r="I1559" s="1"/>
      <c r="J1559" s="1"/>
      <c r="K1559" s="1"/>
      <c r="L1559" s="1"/>
      <c r="M1559" s="1"/>
      <c r="N1559" s="1"/>
      <c r="O1559" s="1"/>
      <c r="P1559" s="1"/>
    </row>
    <row r="1560" spans="3:16" x14ac:dyDescent="0.2">
      <c r="C1560" s="1"/>
      <c r="D1560" s="1"/>
      <c r="E1560" s="1"/>
      <c r="F1560" s="1"/>
      <c r="G1560" s="1"/>
      <c r="H1560" s="1"/>
      <c r="I1560" s="1"/>
      <c r="J1560" s="1"/>
      <c r="K1560" s="1"/>
      <c r="L1560" s="1"/>
      <c r="M1560" s="1"/>
      <c r="N1560" s="1"/>
      <c r="O1560" s="1"/>
      <c r="P1560" s="1"/>
    </row>
    <row r="1561" spans="3:16" x14ac:dyDescent="0.2">
      <c r="C1561" s="1"/>
      <c r="D1561" s="1"/>
      <c r="E1561" s="1"/>
      <c r="F1561" s="1"/>
      <c r="G1561" s="1"/>
      <c r="H1561" s="1"/>
      <c r="I1561" s="1"/>
      <c r="J1561" s="1"/>
      <c r="K1561" s="1"/>
      <c r="L1561" s="1"/>
      <c r="M1561" s="1"/>
      <c r="N1561" s="1"/>
      <c r="O1561" s="1"/>
      <c r="P1561" s="1"/>
    </row>
    <row r="1562" spans="3:16" x14ac:dyDescent="0.2">
      <c r="C1562" s="1"/>
      <c r="D1562" s="1"/>
      <c r="E1562" s="1"/>
      <c r="F1562" s="1"/>
      <c r="G1562" s="1"/>
      <c r="H1562" s="1"/>
      <c r="I1562" s="1"/>
      <c r="J1562" s="1"/>
      <c r="K1562" s="1"/>
      <c r="L1562" s="1"/>
      <c r="M1562" s="1"/>
      <c r="N1562" s="1"/>
      <c r="O1562" s="1"/>
      <c r="P1562" s="1"/>
    </row>
    <row r="1563" spans="3:16" x14ac:dyDescent="0.2">
      <c r="C1563" s="1"/>
      <c r="D1563" s="1"/>
      <c r="E1563" s="1"/>
      <c r="F1563" s="1"/>
      <c r="G1563" s="1"/>
      <c r="H1563" s="1"/>
      <c r="I1563" s="1"/>
      <c r="J1563" s="1"/>
      <c r="K1563" s="1"/>
      <c r="L1563" s="1"/>
      <c r="M1563" s="1"/>
      <c r="N1563" s="1"/>
      <c r="O1563" s="1"/>
      <c r="P1563" s="1"/>
    </row>
    <row r="1564" spans="3:16" x14ac:dyDescent="0.2">
      <c r="C1564" s="1"/>
      <c r="D1564" s="1"/>
      <c r="E1564" s="1"/>
      <c r="F1564" s="1"/>
      <c r="G1564" s="1"/>
      <c r="H1564" s="1"/>
      <c r="I1564" s="1"/>
      <c r="J1564" s="1"/>
      <c r="K1564" s="1"/>
      <c r="L1564" s="1"/>
      <c r="M1564" s="1"/>
      <c r="N1564" s="1"/>
      <c r="O1564" s="1"/>
      <c r="P1564" s="1"/>
    </row>
    <row r="1565" spans="3:16" x14ac:dyDescent="0.2">
      <c r="C1565" s="1"/>
      <c r="D1565" s="1"/>
      <c r="E1565" s="1"/>
      <c r="F1565" s="1"/>
      <c r="G1565" s="1"/>
      <c r="H1565" s="1"/>
      <c r="I1565" s="1"/>
      <c r="J1565" s="1"/>
      <c r="K1565" s="1"/>
      <c r="L1565" s="1"/>
      <c r="M1565" s="1"/>
      <c r="N1565" s="1"/>
      <c r="O1565" s="1"/>
      <c r="P1565" s="1"/>
    </row>
    <row r="1566" spans="3:16" x14ac:dyDescent="0.2">
      <c r="C1566" s="1"/>
      <c r="D1566" s="1"/>
      <c r="E1566" s="1"/>
      <c r="F1566" s="1"/>
      <c r="G1566" s="1"/>
      <c r="H1566" s="1"/>
      <c r="I1566" s="1"/>
      <c r="J1566" s="1"/>
      <c r="K1566" s="1"/>
      <c r="L1566" s="1"/>
      <c r="M1566" s="1"/>
      <c r="N1566" s="1"/>
      <c r="O1566" s="1"/>
      <c r="P1566" s="1"/>
    </row>
    <row r="1567" spans="3:16" x14ac:dyDescent="0.2">
      <c r="C1567" s="1"/>
      <c r="D1567" s="1"/>
      <c r="E1567" s="1"/>
      <c r="F1567" s="1"/>
      <c r="G1567" s="1"/>
      <c r="H1567" s="1"/>
      <c r="I1567" s="1"/>
      <c r="J1567" s="1"/>
      <c r="K1567" s="1"/>
      <c r="L1567" s="1"/>
      <c r="M1567" s="1"/>
      <c r="N1567" s="1"/>
      <c r="O1567" s="1"/>
      <c r="P1567" s="1"/>
    </row>
    <row r="1568" spans="3:16" x14ac:dyDescent="0.2">
      <c r="C1568" s="1"/>
      <c r="D1568" s="1"/>
      <c r="E1568" s="1"/>
      <c r="F1568" s="1"/>
      <c r="G1568" s="1"/>
      <c r="H1568" s="1"/>
      <c r="I1568" s="1"/>
      <c r="J1568" s="1"/>
      <c r="K1568" s="1"/>
      <c r="L1568" s="1"/>
      <c r="M1568" s="1"/>
      <c r="N1568" s="1"/>
      <c r="O1568" s="1"/>
      <c r="P1568" s="1"/>
    </row>
    <row r="1569" spans="3:16" x14ac:dyDescent="0.2">
      <c r="C1569" s="1"/>
      <c r="D1569" s="1"/>
      <c r="E1569" s="1"/>
      <c r="F1569" s="1"/>
      <c r="G1569" s="1"/>
      <c r="H1569" s="1"/>
      <c r="I1569" s="1"/>
      <c r="J1569" s="1"/>
      <c r="K1569" s="1"/>
      <c r="L1569" s="1"/>
      <c r="M1569" s="1"/>
      <c r="N1569" s="1"/>
      <c r="O1569" s="1"/>
      <c r="P1569" s="1"/>
    </row>
    <row r="1570" spans="3:16" x14ac:dyDescent="0.2">
      <c r="C1570" s="1"/>
      <c r="D1570" s="1"/>
      <c r="E1570" s="1"/>
      <c r="F1570" s="1"/>
      <c r="G1570" s="1"/>
      <c r="H1570" s="1"/>
      <c r="I1570" s="1"/>
      <c r="J1570" s="1"/>
      <c r="K1570" s="1"/>
      <c r="L1570" s="1"/>
      <c r="M1570" s="1"/>
      <c r="N1570" s="1"/>
      <c r="O1570" s="1"/>
      <c r="P1570" s="1"/>
    </row>
    <row r="1571" spans="3:16" x14ac:dyDescent="0.2">
      <c r="C1571" s="1"/>
      <c r="D1571" s="1"/>
      <c r="E1571" s="1"/>
      <c r="F1571" s="1"/>
      <c r="G1571" s="1"/>
      <c r="H1571" s="1"/>
      <c r="I1571" s="1"/>
      <c r="J1571" s="1"/>
      <c r="K1571" s="1"/>
      <c r="L1571" s="1"/>
      <c r="M1571" s="1"/>
      <c r="N1571" s="1"/>
      <c r="O1571" s="1"/>
      <c r="P1571" s="1"/>
    </row>
    <row r="1572" spans="3:16" x14ac:dyDescent="0.2">
      <c r="C1572" s="1"/>
      <c r="D1572" s="1"/>
      <c r="E1572" s="1"/>
      <c r="F1572" s="1"/>
      <c r="G1572" s="1"/>
      <c r="H1572" s="1"/>
      <c r="I1572" s="1"/>
      <c r="J1572" s="1"/>
      <c r="K1572" s="1"/>
      <c r="L1572" s="1"/>
      <c r="M1572" s="1"/>
      <c r="N1572" s="1"/>
      <c r="O1572" s="1"/>
      <c r="P1572" s="1"/>
    </row>
    <row r="1573" spans="3:16" x14ac:dyDescent="0.2">
      <c r="C1573" s="1"/>
      <c r="D1573" s="1"/>
      <c r="E1573" s="1"/>
      <c r="F1573" s="1"/>
      <c r="G1573" s="1"/>
      <c r="H1573" s="1"/>
      <c r="I1573" s="1"/>
      <c r="J1573" s="1"/>
      <c r="K1573" s="1"/>
      <c r="L1573" s="1"/>
      <c r="M1573" s="1"/>
      <c r="N1573" s="1"/>
      <c r="O1573" s="1"/>
      <c r="P1573" s="1"/>
    </row>
    <row r="1574" spans="3:16" x14ac:dyDescent="0.2">
      <c r="C1574" s="1"/>
      <c r="D1574" s="1"/>
      <c r="E1574" s="1"/>
      <c r="F1574" s="1"/>
      <c r="G1574" s="1"/>
      <c r="H1574" s="1"/>
      <c r="I1574" s="1"/>
      <c r="J1574" s="1"/>
      <c r="K1574" s="1"/>
      <c r="L1574" s="1"/>
      <c r="M1574" s="1"/>
      <c r="N1574" s="1"/>
      <c r="O1574" s="1"/>
      <c r="P1574" s="1"/>
    </row>
    <row r="1575" spans="3:16" x14ac:dyDescent="0.2">
      <c r="C1575" s="1"/>
      <c r="D1575" s="1"/>
      <c r="E1575" s="1"/>
      <c r="F1575" s="1"/>
      <c r="G1575" s="1"/>
      <c r="H1575" s="1"/>
      <c r="I1575" s="1"/>
      <c r="J1575" s="1"/>
      <c r="K1575" s="1"/>
      <c r="L1575" s="1"/>
      <c r="M1575" s="1"/>
      <c r="N1575" s="1"/>
      <c r="O1575" s="1"/>
      <c r="P1575" s="1"/>
    </row>
    <row r="1576" spans="3:16" x14ac:dyDescent="0.2">
      <c r="C1576" s="1"/>
      <c r="D1576" s="1"/>
      <c r="E1576" s="1"/>
      <c r="F1576" s="1"/>
      <c r="G1576" s="1"/>
      <c r="H1576" s="1"/>
      <c r="I1576" s="1"/>
      <c r="J1576" s="1"/>
      <c r="K1576" s="1"/>
      <c r="L1576" s="1"/>
      <c r="M1576" s="1"/>
      <c r="N1576" s="1"/>
      <c r="O1576" s="1"/>
      <c r="P1576" s="1"/>
    </row>
    <row r="1577" spans="3:16" x14ac:dyDescent="0.2">
      <c r="C1577" s="1"/>
      <c r="D1577" s="1"/>
      <c r="E1577" s="1"/>
      <c r="F1577" s="1"/>
      <c r="G1577" s="1"/>
      <c r="H1577" s="1"/>
      <c r="I1577" s="1"/>
      <c r="J1577" s="1"/>
      <c r="K1577" s="1"/>
      <c r="L1577" s="1"/>
      <c r="M1577" s="1"/>
      <c r="N1577" s="1"/>
      <c r="O1577" s="1"/>
      <c r="P1577" s="1"/>
    </row>
    <row r="1578" spans="3:16" x14ac:dyDescent="0.2">
      <c r="C1578" s="1"/>
      <c r="D1578" s="1"/>
      <c r="E1578" s="1"/>
      <c r="F1578" s="1"/>
      <c r="G1578" s="1"/>
      <c r="H1578" s="1"/>
      <c r="I1578" s="1"/>
      <c r="J1578" s="1"/>
      <c r="K1578" s="1"/>
      <c r="L1578" s="1"/>
      <c r="M1578" s="1"/>
      <c r="N1578" s="1"/>
      <c r="O1578" s="1"/>
      <c r="P1578" s="1"/>
    </row>
    <row r="1579" spans="3:16" x14ac:dyDescent="0.2">
      <c r="C1579" s="1"/>
      <c r="D1579" s="1"/>
      <c r="E1579" s="1"/>
      <c r="F1579" s="1"/>
      <c r="G1579" s="1"/>
      <c r="H1579" s="1"/>
      <c r="I1579" s="1"/>
      <c r="J1579" s="1"/>
      <c r="K1579" s="1"/>
      <c r="L1579" s="1"/>
      <c r="M1579" s="1"/>
      <c r="N1579" s="1"/>
      <c r="O1579" s="1"/>
      <c r="P1579" s="1"/>
    </row>
    <row r="1580" spans="3:16" x14ac:dyDescent="0.2">
      <c r="C1580" s="1"/>
      <c r="D1580" s="1"/>
      <c r="E1580" s="1"/>
      <c r="F1580" s="1"/>
      <c r="G1580" s="1"/>
      <c r="H1580" s="1"/>
      <c r="I1580" s="1"/>
      <c r="J1580" s="1"/>
      <c r="K1580" s="1"/>
      <c r="L1580" s="1"/>
      <c r="M1580" s="1"/>
      <c r="N1580" s="1"/>
      <c r="O1580" s="1"/>
      <c r="P1580" s="1"/>
    </row>
    <row r="1581" spans="3:16" x14ac:dyDescent="0.2">
      <c r="C1581" s="1"/>
      <c r="D1581" s="1"/>
      <c r="E1581" s="1"/>
      <c r="F1581" s="1"/>
      <c r="G1581" s="1"/>
      <c r="H1581" s="1"/>
      <c r="I1581" s="1"/>
      <c r="J1581" s="1"/>
      <c r="K1581" s="1"/>
      <c r="L1581" s="1"/>
      <c r="M1581" s="1"/>
      <c r="N1581" s="1"/>
      <c r="O1581" s="1"/>
      <c r="P1581" s="1"/>
    </row>
    <row r="1582" spans="3:16" x14ac:dyDescent="0.2">
      <c r="C1582" s="1"/>
      <c r="D1582" s="1"/>
      <c r="E1582" s="1"/>
      <c r="F1582" s="1"/>
      <c r="G1582" s="1"/>
      <c r="H1582" s="1"/>
      <c r="I1582" s="1"/>
      <c r="J1582" s="1"/>
      <c r="K1582" s="1"/>
      <c r="L1582" s="1"/>
      <c r="M1582" s="1"/>
      <c r="N1582" s="1"/>
      <c r="O1582" s="1"/>
      <c r="P1582" s="1"/>
    </row>
    <row r="1583" spans="3:16" x14ac:dyDescent="0.2">
      <c r="C1583" s="1"/>
      <c r="D1583" s="1"/>
      <c r="E1583" s="1"/>
      <c r="F1583" s="1"/>
      <c r="G1583" s="1"/>
      <c r="H1583" s="1"/>
      <c r="I1583" s="1"/>
      <c r="J1583" s="1"/>
      <c r="K1583" s="1"/>
      <c r="L1583" s="1"/>
      <c r="M1583" s="1"/>
      <c r="N1583" s="1"/>
      <c r="O1583" s="1"/>
      <c r="P1583" s="1"/>
    </row>
    <row r="1584" spans="3:16" x14ac:dyDescent="0.2">
      <c r="C1584" s="1"/>
      <c r="D1584" s="1"/>
      <c r="E1584" s="1"/>
      <c r="F1584" s="1"/>
      <c r="G1584" s="1"/>
      <c r="H1584" s="1"/>
      <c r="I1584" s="1"/>
      <c r="J1584" s="1"/>
      <c r="K1584" s="1"/>
      <c r="L1584" s="1"/>
      <c r="M1584" s="1"/>
      <c r="N1584" s="1"/>
      <c r="O1584" s="1"/>
      <c r="P1584" s="1"/>
    </row>
    <row r="1585" spans="3:16" x14ac:dyDescent="0.2">
      <c r="C1585" s="1"/>
      <c r="D1585" s="1"/>
      <c r="E1585" s="1"/>
      <c r="F1585" s="1"/>
      <c r="G1585" s="1"/>
      <c r="H1585" s="1"/>
      <c r="I1585" s="1"/>
      <c r="J1585" s="1"/>
      <c r="K1585" s="1"/>
      <c r="L1585" s="1"/>
      <c r="M1585" s="1"/>
      <c r="N1585" s="1"/>
      <c r="O1585" s="1"/>
      <c r="P1585" s="1"/>
    </row>
    <row r="1586" spans="3:16" x14ac:dyDescent="0.2">
      <c r="C1586" s="1"/>
      <c r="D1586" s="1"/>
      <c r="E1586" s="1"/>
      <c r="F1586" s="1"/>
      <c r="G1586" s="1"/>
      <c r="H1586" s="1"/>
      <c r="I1586" s="1"/>
      <c r="J1586" s="1"/>
      <c r="K1586" s="1"/>
      <c r="L1586" s="1"/>
      <c r="M1586" s="1"/>
      <c r="N1586" s="1"/>
      <c r="O1586" s="1"/>
      <c r="P1586" s="1"/>
    </row>
    <row r="1587" spans="3:16" x14ac:dyDescent="0.2">
      <c r="C1587" s="1"/>
      <c r="D1587" s="1"/>
      <c r="E1587" s="1"/>
      <c r="F1587" s="1"/>
      <c r="G1587" s="1"/>
      <c r="H1587" s="1"/>
      <c r="I1587" s="1"/>
      <c r="J1587" s="1"/>
      <c r="K1587" s="1"/>
      <c r="L1587" s="1"/>
      <c r="M1587" s="1"/>
      <c r="N1587" s="1"/>
      <c r="O1587" s="1"/>
      <c r="P1587" s="1"/>
    </row>
    <row r="1588" spans="3:16" x14ac:dyDescent="0.2">
      <c r="C1588" s="1"/>
      <c r="D1588" s="1"/>
      <c r="E1588" s="1"/>
      <c r="F1588" s="1"/>
      <c r="G1588" s="1"/>
      <c r="H1588" s="1"/>
      <c r="I1588" s="1"/>
      <c r="J1588" s="1"/>
      <c r="K1588" s="1"/>
      <c r="L1588" s="1"/>
      <c r="M1588" s="1"/>
      <c r="N1588" s="1"/>
      <c r="O1588" s="1"/>
      <c r="P1588" s="1"/>
    </row>
    <row r="1589" spans="3:16" x14ac:dyDescent="0.2">
      <c r="C1589" s="1"/>
      <c r="D1589" s="1"/>
      <c r="E1589" s="1"/>
      <c r="F1589" s="1"/>
      <c r="G1589" s="1"/>
      <c r="H1589" s="1"/>
      <c r="I1589" s="1"/>
      <c r="J1589" s="1"/>
      <c r="K1589" s="1"/>
      <c r="L1589" s="1"/>
      <c r="M1589" s="1"/>
      <c r="N1589" s="1"/>
      <c r="O1589" s="1"/>
      <c r="P1589" s="1"/>
    </row>
    <row r="1590" spans="3:16" x14ac:dyDescent="0.2">
      <c r="C1590" s="1"/>
      <c r="D1590" s="1"/>
      <c r="E1590" s="1"/>
      <c r="F1590" s="1"/>
      <c r="G1590" s="1"/>
      <c r="H1590" s="1"/>
      <c r="I1590" s="1"/>
      <c r="J1590" s="1"/>
      <c r="K1590" s="1"/>
      <c r="L1590" s="1"/>
      <c r="M1590" s="1"/>
      <c r="N1590" s="1"/>
      <c r="O1590" s="1"/>
      <c r="P1590" s="1"/>
    </row>
    <row r="1591" spans="3:16" x14ac:dyDescent="0.2">
      <c r="C1591" s="1"/>
      <c r="D1591" s="1"/>
      <c r="E1591" s="1"/>
      <c r="F1591" s="1"/>
      <c r="G1591" s="1"/>
      <c r="H1591" s="1"/>
      <c r="I1591" s="1"/>
      <c r="J1591" s="1"/>
      <c r="K1591" s="1"/>
      <c r="L1591" s="1"/>
      <c r="M1591" s="1"/>
      <c r="N1591" s="1"/>
      <c r="O1591" s="1"/>
      <c r="P1591" s="1"/>
    </row>
    <row r="1592" spans="3:16" x14ac:dyDescent="0.2">
      <c r="C1592" s="1"/>
      <c r="D1592" s="1"/>
      <c r="E1592" s="1"/>
      <c r="F1592" s="1"/>
      <c r="G1592" s="1"/>
      <c r="H1592" s="1"/>
      <c r="I1592" s="1"/>
      <c r="J1592" s="1"/>
      <c r="K1592" s="1"/>
      <c r="L1592" s="1"/>
      <c r="M1592" s="1"/>
      <c r="N1592" s="1"/>
      <c r="O1592" s="1"/>
      <c r="P1592" s="1"/>
    </row>
    <row r="1593" spans="3:16" x14ac:dyDescent="0.2">
      <c r="C1593" s="1"/>
      <c r="D1593" s="1"/>
      <c r="E1593" s="1"/>
      <c r="F1593" s="1"/>
      <c r="G1593" s="1"/>
      <c r="H1593" s="1"/>
      <c r="I1593" s="1"/>
      <c r="J1593" s="1"/>
      <c r="K1593" s="1"/>
      <c r="L1593" s="1"/>
      <c r="M1593" s="1"/>
      <c r="N1593" s="1"/>
      <c r="O1593" s="1"/>
      <c r="P1593" s="1"/>
    </row>
    <row r="1594" spans="3:16" x14ac:dyDescent="0.2">
      <c r="C1594" s="1"/>
      <c r="D1594" s="1"/>
      <c r="E1594" s="1"/>
      <c r="F1594" s="1"/>
      <c r="G1594" s="1"/>
      <c r="H1594" s="1"/>
      <c r="I1594" s="1"/>
      <c r="J1594" s="1"/>
      <c r="K1594" s="1"/>
      <c r="L1594" s="1"/>
      <c r="M1594" s="1"/>
      <c r="N1594" s="1"/>
      <c r="O1594" s="1"/>
      <c r="P1594" s="1"/>
    </row>
    <row r="1595" spans="3:16" x14ac:dyDescent="0.2">
      <c r="C1595" s="1"/>
      <c r="D1595" s="1"/>
      <c r="E1595" s="1"/>
      <c r="F1595" s="1"/>
      <c r="G1595" s="1"/>
      <c r="H1595" s="1"/>
      <c r="I1595" s="1"/>
      <c r="J1595" s="1"/>
      <c r="K1595" s="1"/>
      <c r="L1595" s="1"/>
      <c r="M1595" s="1"/>
      <c r="N1595" s="1"/>
      <c r="O1595" s="1"/>
      <c r="P1595" s="1"/>
    </row>
    <row r="1596" spans="3:16" x14ac:dyDescent="0.2">
      <c r="C1596" s="1"/>
      <c r="D1596" s="1"/>
      <c r="E1596" s="1"/>
      <c r="F1596" s="1"/>
      <c r="G1596" s="1"/>
      <c r="H1596" s="1"/>
      <c r="I1596" s="1"/>
      <c r="J1596" s="1"/>
      <c r="K1596" s="1"/>
      <c r="L1596" s="1"/>
      <c r="M1596" s="1"/>
      <c r="N1596" s="1"/>
      <c r="O1596" s="1"/>
      <c r="P1596" s="1"/>
    </row>
    <row r="1597" spans="3:16" x14ac:dyDescent="0.2">
      <c r="C1597" s="1"/>
      <c r="D1597" s="1"/>
      <c r="E1597" s="1"/>
      <c r="F1597" s="1"/>
      <c r="G1597" s="1"/>
      <c r="H1597" s="1"/>
      <c r="I1597" s="1"/>
      <c r="J1597" s="1"/>
      <c r="K1597" s="1"/>
      <c r="L1597" s="1"/>
      <c r="M1597" s="1"/>
      <c r="N1597" s="1"/>
      <c r="O1597" s="1"/>
      <c r="P1597" s="1"/>
    </row>
    <row r="1598" spans="3:16" x14ac:dyDescent="0.2">
      <c r="C1598" s="1"/>
      <c r="D1598" s="1"/>
      <c r="E1598" s="1"/>
      <c r="F1598" s="1"/>
      <c r="G1598" s="1"/>
      <c r="H1598" s="1"/>
      <c r="I1598" s="1"/>
      <c r="J1598" s="1"/>
      <c r="K1598" s="1"/>
      <c r="L1598" s="1"/>
      <c r="M1598" s="1"/>
      <c r="N1598" s="1"/>
      <c r="O1598" s="1"/>
      <c r="P1598" s="1"/>
    </row>
    <row r="1599" spans="3:16" x14ac:dyDescent="0.2">
      <c r="C1599" s="1"/>
      <c r="D1599" s="1"/>
      <c r="E1599" s="1"/>
      <c r="F1599" s="1"/>
      <c r="G1599" s="1"/>
      <c r="H1599" s="1"/>
      <c r="I1599" s="1"/>
      <c r="J1599" s="1"/>
      <c r="K1599" s="1"/>
      <c r="L1599" s="1"/>
      <c r="M1599" s="1"/>
      <c r="N1599" s="1"/>
      <c r="O1599" s="1"/>
      <c r="P1599" s="1"/>
    </row>
    <row r="1600" spans="3:16" x14ac:dyDescent="0.2">
      <c r="C1600" s="1"/>
      <c r="D1600" s="1"/>
      <c r="E1600" s="1"/>
      <c r="F1600" s="1"/>
      <c r="G1600" s="1"/>
      <c r="H1600" s="1"/>
      <c r="I1600" s="1"/>
      <c r="J1600" s="1"/>
      <c r="K1600" s="1"/>
      <c r="L1600" s="1"/>
      <c r="M1600" s="1"/>
      <c r="N1600" s="1"/>
      <c r="O1600" s="1"/>
      <c r="P1600" s="1"/>
    </row>
    <row r="1601" spans="3:16" x14ac:dyDescent="0.2">
      <c r="C1601" s="1"/>
      <c r="D1601" s="1"/>
      <c r="E1601" s="1"/>
      <c r="F1601" s="1"/>
      <c r="G1601" s="1"/>
      <c r="H1601" s="1"/>
      <c r="I1601" s="1"/>
      <c r="J1601" s="1"/>
      <c r="K1601" s="1"/>
      <c r="L1601" s="1"/>
      <c r="M1601" s="1"/>
      <c r="N1601" s="1"/>
      <c r="O1601" s="1"/>
      <c r="P1601" s="1"/>
    </row>
    <row r="1602" spans="3:16" x14ac:dyDescent="0.2">
      <c r="C1602" s="1"/>
      <c r="D1602" s="1"/>
      <c r="E1602" s="1"/>
      <c r="F1602" s="1"/>
      <c r="G1602" s="1"/>
      <c r="H1602" s="1"/>
      <c r="I1602" s="1"/>
      <c r="J1602" s="1"/>
      <c r="K1602" s="1"/>
      <c r="L1602" s="1"/>
      <c r="M1602" s="1"/>
      <c r="N1602" s="1"/>
      <c r="O1602" s="1"/>
      <c r="P1602" s="1"/>
    </row>
    <row r="1603" spans="3:16" x14ac:dyDescent="0.2">
      <c r="C1603" s="1"/>
      <c r="D1603" s="1"/>
      <c r="E1603" s="1"/>
      <c r="F1603" s="1"/>
      <c r="G1603" s="1"/>
      <c r="H1603" s="1"/>
      <c r="I1603" s="1"/>
      <c r="J1603" s="1"/>
      <c r="K1603" s="1"/>
      <c r="L1603" s="1"/>
      <c r="M1603" s="1"/>
      <c r="N1603" s="1"/>
      <c r="O1603" s="1"/>
      <c r="P1603" s="1"/>
    </row>
    <row r="1604" spans="3:16" x14ac:dyDescent="0.2">
      <c r="C1604" s="1"/>
      <c r="D1604" s="1"/>
      <c r="E1604" s="1"/>
      <c r="F1604" s="1"/>
      <c r="G1604" s="1"/>
      <c r="H1604" s="1"/>
      <c r="I1604" s="1"/>
      <c r="J1604" s="1"/>
      <c r="K1604" s="1"/>
      <c r="L1604" s="1"/>
      <c r="M1604" s="1"/>
      <c r="N1604" s="1"/>
      <c r="O1604" s="1"/>
      <c r="P1604" s="1"/>
    </row>
    <row r="1605" spans="3:16" x14ac:dyDescent="0.2">
      <c r="C1605" s="1"/>
      <c r="D1605" s="1"/>
      <c r="E1605" s="1"/>
      <c r="F1605" s="1"/>
      <c r="G1605" s="1"/>
      <c r="H1605" s="1"/>
      <c r="I1605" s="1"/>
      <c r="J1605" s="1"/>
      <c r="K1605" s="1"/>
      <c r="L1605" s="1"/>
      <c r="M1605" s="1"/>
      <c r="N1605" s="1"/>
      <c r="O1605" s="1"/>
      <c r="P1605" s="1"/>
    </row>
    <row r="1606" spans="3:16" x14ac:dyDescent="0.2">
      <c r="C1606" s="1"/>
      <c r="D1606" s="1"/>
      <c r="E1606" s="1"/>
      <c r="F1606" s="1"/>
      <c r="G1606" s="1"/>
      <c r="H1606" s="1"/>
      <c r="I1606" s="1"/>
      <c r="J1606" s="1"/>
      <c r="K1606" s="1"/>
      <c r="L1606" s="1"/>
      <c r="M1606" s="1"/>
      <c r="N1606" s="1"/>
      <c r="O1606" s="1"/>
      <c r="P1606" s="1"/>
    </row>
    <row r="1607" spans="3:16" x14ac:dyDescent="0.2">
      <c r="C1607" s="1"/>
      <c r="D1607" s="1"/>
      <c r="E1607" s="1"/>
      <c r="F1607" s="1"/>
      <c r="G1607" s="1"/>
      <c r="H1607" s="1"/>
      <c r="I1607" s="1"/>
      <c r="J1607" s="1"/>
      <c r="K1607" s="1"/>
      <c r="L1607" s="1"/>
      <c r="M1607" s="1"/>
      <c r="N1607" s="1"/>
      <c r="O1607" s="1"/>
      <c r="P1607" s="1"/>
    </row>
    <row r="1608" spans="3:16" x14ac:dyDescent="0.2">
      <c r="C1608" s="1"/>
      <c r="D1608" s="1"/>
      <c r="E1608" s="1"/>
      <c r="F1608" s="1"/>
      <c r="G1608" s="1"/>
      <c r="H1608" s="1"/>
      <c r="I1608" s="1"/>
      <c r="J1608" s="1"/>
      <c r="K1608" s="1"/>
      <c r="L1608" s="1"/>
      <c r="M1608" s="1"/>
      <c r="N1608" s="1"/>
      <c r="O1608" s="1"/>
      <c r="P1608" s="1"/>
    </row>
    <row r="1609" spans="3:16" x14ac:dyDescent="0.2">
      <c r="C1609" s="1"/>
      <c r="D1609" s="1"/>
      <c r="E1609" s="1"/>
      <c r="F1609" s="1"/>
      <c r="G1609" s="1"/>
      <c r="H1609" s="1"/>
      <c r="I1609" s="1"/>
      <c r="J1609" s="1"/>
      <c r="K1609" s="1"/>
      <c r="L1609" s="1"/>
      <c r="M1609" s="1"/>
      <c r="N1609" s="1"/>
      <c r="O1609" s="1"/>
      <c r="P1609" s="1"/>
    </row>
    <row r="1610" spans="3:16" x14ac:dyDescent="0.2">
      <c r="C1610" s="1"/>
      <c r="D1610" s="1"/>
      <c r="E1610" s="1"/>
      <c r="F1610" s="1"/>
      <c r="G1610" s="1"/>
      <c r="H1610" s="1"/>
      <c r="I1610" s="1"/>
      <c r="J1610" s="1"/>
      <c r="K1610" s="1"/>
      <c r="L1610" s="1"/>
      <c r="M1610" s="1"/>
      <c r="N1610" s="1"/>
      <c r="O1610" s="1"/>
      <c r="P1610" s="1"/>
    </row>
    <row r="1611" spans="3:16" x14ac:dyDescent="0.2">
      <c r="C1611" s="1"/>
      <c r="D1611" s="1"/>
      <c r="E1611" s="1"/>
      <c r="F1611" s="1"/>
      <c r="G1611" s="1"/>
      <c r="H1611" s="1"/>
      <c r="I1611" s="1"/>
      <c r="J1611" s="1"/>
      <c r="K1611" s="1"/>
      <c r="L1611" s="1"/>
      <c r="M1611" s="1"/>
      <c r="N1611" s="1"/>
      <c r="O1611" s="1"/>
      <c r="P1611" s="1"/>
    </row>
    <row r="1612" spans="3:16" x14ac:dyDescent="0.2">
      <c r="C1612" s="1"/>
      <c r="D1612" s="1"/>
      <c r="E1612" s="1"/>
      <c r="F1612" s="1"/>
      <c r="G1612" s="1"/>
      <c r="H1612" s="1"/>
      <c r="I1612" s="1"/>
      <c r="J1612" s="1"/>
      <c r="K1612" s="1"/>
      <c r="L1612" s="1"/>
      <c r="M1612" s="1"/>
      <c r="N1612" s="1"/>
      <c r="O1612" s="1"/>
      <c r="P1612" s="1"/>
    </row>
    <row r="1613" spans="3:16" x14ac:dyDescent="0.2">
      <c r="C1613" s="1"/>
      <c r="D1613" s="1"/>
      <c r="E1613" s="1"/>
      <c r="F1613" s="1"/>
      <c r="G1613" s="1"/>
      <c r="H1613" s="1"/>
      <c r="I1613" s="1"/>
      <c r="J1613" s="1"/>
      <c r="K1613" s="1"/>
      <c r="L1613" s="1"/>
      <c r="M1613" s="1"/>
      <c r="N1613" s="1"/>
      <c r="O1613" s="1"/>
      <c r="P1613" s="1"/>
    </row>
    <row r="1614" spans="3:16" x14ac:dyDescent="0.2">
      <c r="C1614" s="1"/>
      <c r="D1614" s="1"/>
      <c r="E1614" s="1"/>
      <c r="F1614" s="1"/>
      <c r="G1614" s="1"/>
      <c r="H1614" s="1"/>
      <c r="I1614" s="1"/>
      <c r="J1614" s="1"/>
      <c r="K1614" s="1"/>
      <c r="L1614" s="1"/>
      <c r="M1614" s="1"/>
      <c r="N1614" s="1"/>
      <c r="O1614" s="1"/>
      <c r="P1614" s="1"/>
    </row>
    <row r="1615" spans="3:16" x14ac:dyDescent="0.2">
      <c r="C1615" s="1"/>
      <c r="D1615" s="1"/>
      <c r="E1615" s="1"/>
      <c r="F1615" s="1"/>
      <c r="G1615" s="1"/>
      <c r="H1615" s="1"/>
      <c r="I1615" s="1"/>
      <c r="J1615" s="1"/>
      <c r="K1615" s="1"/>
      <c r="L1615" s="1"/>
      <c r="M1615" s="1"/>
      <c r="N1615" s="1"/>
      <c r="O1615" s="1"/>
      <c r="P1615" s="1"/>
    </row>
    <row r="1616" spans="3:16" x14ac:dyDescent="0.2">
      <c r="C1616" s="1"/>
      <c r="D1616" s="1"/>
      <c r="E1616" s="1"/>
      <c r="F1616" s="1"/>
      <c r="G1616" s="1"/>
      <c r="H1616" s="1"/>
      <c r="I1616" s="1"/>
      <c r="J1616" s="1"/>
      <c r="K1616" s="1"/>
      <c r="L1616" s="1"/>
      <c r="M1616" s="1"/>
      <c r="N1616" s="1"/>
      <c r="O1616" s="1"/>
      <c r="P1616" s="1"/>
    </row>
    <row r="1617" spans="3:16" x14ac:dyDescent="0.2">
      <c r="C1617" s="1"/>
      <c r="D1617" s="1"/>
      <c r="E1617" s="1"/>
      <c r="F1617" s="1"/>
      <c r="G1617" s="1"/>
      <c r="H1617" s="1"/>
      <c r="I1617" s="1"/>
      <c r="J1617" s="1"/>
      <c r="K1617" s="1"/>
      <c r="L1617" s="1"/>
      <c r="M1617" s="1"/>
      <c r="N1617" s="1"/>
      <c r="O1617" s="1"/>
      <c r="P1617" s="1"/>
    </row>
    <row r="1618" spans="3:16" x14ac:dyDescent="0.2">
      <c r="C1618" s="1"/>
      <c r="D1618" s="1"/>
      <c r="E1618" s="1"/>
      <c r="F1618" s="1"/>
      <c r="G1618" s="1"/>
      <c r="H1618" s="1"/>
      <c r="I1618" s="1"/>
      <c r="J1618" s="1"/>
      <c r="K1618" s="1"/>
      <c r="L1618" s="1"/>
      <c r="M1618" s="1"/>
      <c r="N1618" s="1"/>
      <c r="O1618" s="1"/>
      <c r="P1618" s="1"/>
    </row>
    <row r="1619" spans="3:16" x14ac:dyDescent="0.2">
      <c r="C1619" s="1"/>
      <c r="D1619" s="1"/>
      <c r="E1619" s="1"/>
      <c r="F1619" s="1"/>
      <c r="G1619" s="1"/>
      <c r="H1619" s="1"/>
      <c r="I1619" s="1"/>
      <c r="J1619" s="1"/>
      <c r="K1619" s="1"/>
      <c r="L1619" s="1"/>
      <c r="M1619" s="1"/>
      <c r="N1619" s="1"/>
      <c r="O1619" s="1"/>
      <c r="P1619" s="1"/>
    </row>
    <row r="1620" spans="3:16" x14ac:dyDescent="0.2">
      <c r="C1620" s="1"/>
      <c r="D1620" s="1"/>
      <c r="E1620" s="1"/>
      <c r="F1620" s="1"/>
      <c r="G1620" s="1"/>
      <c r="H1620" s="1"/>
      <c r="I1620" s="1"/>
      <c r="J1620" s="1"/>
      <c r="K1620" s="1"/>
      <c r="L1620" s="1"/>
      <c r="M1620" s="1"/>
      <c r="N1620" s="1"/>
      <c r="O1620" s="1"/>
      <c r="P1620" s="1"/>
    </row>
    <row r="1621" spans="3:16" x14ac:dyDescent="0.2">
      <c r="C1621" s="1"/>
      <c r="D1621" s="1"/>
      <c r="E1621" s="1"/>
      <c r="F1621" s="1"/>
      <c r="G1621" s="1"/>
      <c r="H1621" s="1"/>
      <c r="I1621" s="1"/>
      <c r="J1621" s="1"/>
      <c r="K1621" s="1"/>
      <c r="L1621" s="1"/>
      <c r="M1621" s="1"/>
      <c r="N1621" s="1"/>
      <c r="O1621" s="1"/>
      <c r="P1621" s="1"/>
    </row>
    <row r="1622" spans="3:16" x14ac:dyDescent="0.2">
      <c r="C1622" s="1"/>
      <c r="D1622" s="1"/>
      <c r="E1622" s="1"/>
      <c r="F1622" s="1"/>
      <c r="G1622" s="1"/>
      <c r="H1622" s="1"/>
      <c r="I1622" s="1"/>
      <c r="J1622" s="1"/>
      <c r="K1622" s="1"/>
      <c r="L1622" s="1"/>
      <c r="M1622" s="1"/>
      <c r="N1622" s="1"/>
      <c r="O1622" s="1"/>
      <c r="P1622" s="1"/>
    </row>
    <row r="1623" spans="3:16" x14ac:dyDescent="0.2">
      <c r="C1623" s="1"/>
      <c r="D1623" s="1"/>
      <c r="E1623" s="1"/>
      <c r="F1623" s="1"/>
      <c r="G1623" s="1"/>
      <c r="H1623" s="1"/>
      <c r="I1623" s="1"/>
      <c r="J1623" s="1"/>
      <c r="K1623" s="1"/>
      <c r="L1623" s="1"/>
      <c r="M1623" s="1"/>
      <c r="N1623" s="1"/>
      <c r="O1623" s="1"/>
      <c r="P1623" s="1"/>
    </row>
    <row r="1624" spans="3:16" x14ac:dyDescent="0.2">
      <c r="C1624" s="1"/>
      <c r="D1624" s="1"/>
      <c r="E1624" s="1"/>
      <c r="F1624" s="1"/>
      <c r="G1624" s="1"/>
      <c r="H1624" s="1"/>
      <c r="I1624" s="1"/>
      <c r="J1624" s="1"/>
      <c r="K1624" s="1"/>
      <c r="L1624" s="1"/>
      <c r="M1624" s="1"/>
      <c r="N1624" s="1"/>
      <c r="O1624" s="1"/>
      <c r="P1624" s="1"/>
    </row>
    <row r="1625" spans="3:16" x14ac:dyDescent="0.2">
      <c r="C1625" s="1"/>
      <c r="D1625" s="1"/>
      <c r="E1625" s="1"/>
      <c r="F1625" s="1"/>
      <c r="G1625" s="1"/>
      <c r="H1625" s="1"/>
      <c r="I1625" s="1"/>
      <c r="J1625" s="1"/>
      <c r="K1625" s="1"/>
      <c r="L1625" s="1"/>
      <c r="M1625" s="1"/>
      <c r="N1625" s="1"/>
      <c r="O1625" s="1"/>
      <c r="P1625" s="1"/>
    </row>
    <row r="1626" spans="3:16" x14ac:dyDescent="0.2">
      <c r="C1626" s="1"/>
      <c r="D1626" s="1"/>
      <c r="E1626" s="1"/>
      <c r="F1626" s="1"/>
      <c r="G1626" s="1"/>
      <c r="H1626" s="1"/>
      <c r="I1626" s="1"/>
      <c r="J1626" s="1"/>
      <c r="K1626" s="1"/>
      <c r="L1626" s="1"/>
      <c r="M1626" s="1"/>
      <c r="N1626" s="1"/>
      <c r="O1626" s="1"/>
      <c r="P1626" s="1"/>
    </row>
    <row r="1627" spans="3:16" x14ac:dyDescent="0.2">
      <c r="C1627" s="1"/>
      <c r="D1627" s="1"/>
      <c r="E1627" s="1"/>
      <c r="F1627" s="1"/>
      <c r="G1627" s="1"/>
      <c r="H1627" s="1"/>
      <c r="I1627" s="1"/>
      <c r="J1627" s="1"/>
      <c r="K1627" s="1"/>
      <c r="L1627" s="1"/>
      <c r="M1627" s="1"/>
      <c r="N1627" s="1"/>
      <c r="O1627" s="1"/>
      <c r="P1627" s="1"/>
    </row>
    <row r="1628" spans="3:16" x14ac:dyDescent="0.2">
      <c r="C1628" s="1"/>
      <c r="D1628" s="1"/>
      <c r="E1628" s="1"/>
      <c r="F1628" s="1"/>
      <c r="G1628" s="1"/>
      <c r="H1628" s="1"/>
      <c r="I1628" s="1"/>
      <c r="J1628" s="1"/>
      <c r="K1628" s="1"/>
      <c r="L1628" s="1"/>
      <c r="M1628" s="1"/>
      <c r="N1628" s="1"/>
      <c r="O1628" s="1"/>
      <c r="P1628" s="1"/>
    </row>
    <row r="1629" spans="3:16" x14ac:dyDescent="0.2">
      <c r="C1629" s="1"/>
      <c r="D1629" s="1"/>
      <c r="E1629" s="1"/>
      <c r="F1629" s="1"/>
      <c r="G1629" s="1"/>
      <c r="H1629" s="1"/>
      <c r="I1629" s="1"/>
      <c r="J1629" s="1"/>
      <c r="K1629" s="1"/>
      <c r="L1629" s="1"/>
      <c r="M1629" s="1"/>
      <c r="N1629" s="1"/>
      <c r="O1629" s="1"/>
      <c r="P1629" s="1"/>
    </row>
    <row r="1630" spans="3:16" x14ac:dyDescent="0.2">
      <c r="C1630" s="1"/>
      <c r="D1630" s="1"/>
      <c r="E1630" s="1"/>
      <c r="F1630" s="1"/>
      <c r="G1630" s="1"/>
      <c r="H1630" s="1"/>
      <c r="I1630" s="1"/>
      <c r="J1630" s="1"/>
      <c r="K1630" s="1"/>
      <c r="L1630" s="1"/>
      <c r="M1630" s="1"/>
      <c r="N1630" s="1"/>
      <c r="O1630" s="1"/>
      <c r="P1630" s="1"/>
    </row>
    <row r="1631" spans="3:16" x14ac:dyDescent="0.2">
      <c r="C1631" s="1"/>
      <c r="D1631" s="1"/>
      <c r="E1631" s="1"/>
      <c r="F1631" s="1"/>
      <c r="G1631" s="1"/>
      <c r="H1631" s="1"/>
      <c r="I1631" s="1"/>
      <c r="J1631" s="1"/>
      <c r="K1631" s="1"/>
      <c r="L1631" s="1"/>
      <c r="M1631" s="1"/>
      <c r="N1631" s="1"/>
      <c r="O1631" s="1"/>
      <c r="P1631" s="1"/>
    </row>
    <row r="1632" spans="3:16" x14ac:dyDescent="0.2">
      <c r="C1632" s="1"/>
      <c r="D1632" s="1"/>
      <c r="E1632" s="1"/>
      <c r="F1632" s="1"/>
      <c r="G1632" s="1"/>
      <c r="H1632" s="1"/>
      <c r="I1632" s="1"/>
      <c r="J1632" s="1"/>
      <c r="K1632" s="1"/>
      <c r="L1632" s="1"/>
      <c r="M1632" s="1"/>
      <c r="N1632" s="1"/>
      <c r="O1632" s="1"/>
      <c r="P1632" s="1"/>
    </row>
    <row r="1633" spans="3:16" x14ac:dyDescent="0.2">
      <c r="C1633" s="1"/>
      <c r="D1633" s="1"/>
      <c r="E1633" s="1"/>
      <c r="F1633" s="1"/>
      <c r="G1633" s="1"/>
      <c r="H1633" s="1"/>
      <c r="I1633" s="1"/>
      <c r="J1633" s="1"/>
      <c r="K1633" s="1"/>
      <c r="L1633" s="1"/>
      <c r="M1633" s="1"/>
      <c r="N1633" s="1"/>
      <c r="O1633" s="1"/>
      <c r="P1633" s="1"/>
    </row>
    <row r="1634" spans="3:16" x14ac:dyDescent="0.2">
      <c r="C1634" s="1"/>
      <c r="D1634" s="1"/>
      <c r="E1634" s="1"/>
      <c r="F1634" s="1"/>
      <c r="G1634" s="1"/>
      <c r="H1634" s="1"/>
      <c r="I1634" s="1"/>
      <c r="J1634" s="1"/>
      <c r="K1634" s="1"/>
      <c r="L1634" s="1"/>
      <c r="M1634" s="1"/>
      <c r="N1634" s="1"/>
      <c r="O1634" s="1"/>
      <c r="P1634" s="1"/>
    </row>
    <row r="1635" spans="3:16" x14ac:dyDescent="0.2">
      <c r="C1635" s="1"/>
      <c r="D1635" s="1"/>
      <c r="E1635" s="1"/>
      <c r="F1635" s="1"/>
      <c r="G1635" s="1"/>
      <c r="H1635" s="1"/>
      <c r="I1635" s="1"/>
      <c r="J1635" s="1"/>
      <c r="K1635" s="1"/>
      <c r="L1635" s="1"/>
      <c r="M1635" s="1"/>
      <c r="N1635" s="1"/>
      <c r="O1635" s="1"/>
      <c r="P1635" s="1"/>
    </row>
    <row r="1636" spans="3:16" x14ac:dyDescent="0.2">
      <c r="C1636" s="1"/>
      <c r="D1636" s="1"/>
      <c r="E1636" s="1"/>
      <c r="F1636" s="1"/>
      <c r="G1636" s="1"/>
      <c r="H1636" s="1"/>
      <c r="I1636" s="1"/>
      <c r="J1636" s="1"/>
      <c r="K1636" s="1"/>
      <c r="L1636" s="1"/>
      <c r="M1636" s="1"/>
      <c r="N1636" s="1"/>
      <c r="O1636" s="1"/>
      <c r="P1636" s="1"/>
    </row>
    <row r="1637" spans="3:16" x14ac:dyDescent="0.2">
      <c r="C1637" s="1"/>
      <c r="D1637" s="1"/>
      <c r="E1637" s="1"/>
      <c r="F1637" s="1"/>
      <c r="G1637" s="1"/>
      <c r="H1637" s="1"/>
      <c r="I1637" s="1"/>
      <c r="J1637" s="1"/>
      <c r="K1637" s="1"/>
      <c r="L1637" s="1"/>
      <c r="M1637" s="1"/>
      <c r="N1637" s="1"/>
      <c r="O1637" s="1"/>
      <c r="P1637" s="1"/>
    </row>
    <row r="1638" spans="3:16" x14ac:dyDescent="0.2">
      <c r="C1638" s="1"/>
      <c r="D1638" s="1"/>
      <c r="E1638" s="1"/>
      <c r="F1638" s="1"/>
      <c r="G1638" s="1"/>
      <c r="H1638" s="1"/>
      <c r="I1638" s="1"/>
      <c r="J1638" s="1"/>
      <c r="K1638" s="1"/>
      <c r="L1638" s="1"/>
      <c r="M1638" s="1"/>
      <c r="N1638" s="1"/>
      <c r="O1638" s="1"/>
      <c r="P1638" s="1"/>
    </row>
    <row r="1639" spans="3:16" x14ac:dyDescent="0.2">
      <c r="C1639" s="1"/>
      <c r="D1639" s="1"/>
      <c r="E1639" s="1"/>
      <c r="F1639" s="1"/>
      <c r="G1639" s="1"/>
      <c r="H1639" s="1"/>
      <c r="I1639" s="1"/>
      <c r="J1639" s="1"/>
      <c r="K1639" s="1"/>
      <c r="L1639" s="1"/>
      <c r="M1639" s="1"/>
      <c r="N1639" s="1"/>
      <c r="O1639" s="1"/>
      <c r="P1639" s="1"/>
    </row>
    <row r="1640" spans="3:16" x14ac:dyDescent="0.2">
      <c r="C1640" s="1"/>
      <c r="D1640" s="1"/>
      <c r="E1640" s="1"/>
      <c r="F1640" s="1"/>
      <c r="G1640" s="1"/>
      <c r="H1640" s="1"/>
      <c r="I1640" s="1"/>
      <c r="J1640" s="1"/>
      <c r="K1640" s="1"/>
      <c r="L1640" s="1"/>
      <c r="M1640" s="1"/>
      <c r="N1640" s="1"/>
      <c r="O1640" s="1"/>
      <c r="P1640" s="1"/>
    </row>
    <row r="1641" spans="3:16" x14ac:dyDescent="0.2">
      <c r="C1641" s="1"/>
      <c r="D1641" s="1"/>
      <c r="E1641" s="1"/>
      <c r="F1641" s="1"/>
      <c r="G1641" s="1"/>
      <c r="H1641" s="1"/>
      <c r="I1641" s="1"/>
      <c r="J1641" s="1"/>
      <c r="K1641" s="1"/>
      <c r="L1641" s="1"/>
      <c r="M1641" s="1"/>
      <c r="N1641" s="1"/>
      <c r="O1641" s="1"/>
      <c r="P1641" s="1"/>
    </row>
    <row r="1642" spans="3:16" x14ac:dyDescent="0.2">
      <c r="C1642" s="1"/>
      <c r="D1642" s="1"/>
      <c r="E1642" s="1"/>
      <c r="F1642" s="1"/>
      <c r="G1642" s="1"/>
      <c r="H1642" s="1"/>
      <c r="I1642" s="1"/>
      <c r="J1642" s="1"/>
      <c r="K1642" s="1"/>
      <c r="L1642" s="1"/>
      <c r="M1642" s="1"/>
      <c r="N1642" s="1"/>
      <c r="O1642" s="1"/>
      <c r="P1642" s="1"/>
    </row>
    <row r="1643" spans="3:16" x14ac:dyDescent="0.2">
      <c r="C1643" s="1"/>
      <c r="D1643" s="1"/>
      <c r="E1643" s="1"/>
      <c r="F1643" s="1"/>
      <c r="G1643" s="1"/>
      <c r="H1643" s="1"/>
      <c r="I1643" s="1"/>
      <c r="J1643" s="1"/>
      <c r="K1643" s="1"/>
      <c r="L1643" s="1"/>
      <c r="M1643" s="1"/>
      <c r="N1643" s="1"/>
      <c r="O1643" s="1"/>
      <c r="P1643" s="1"/>
    </row>
    <row r="1644" spans="3:16" x14ac:dyDescent="0.2">
      <c r="C1644" s="1"/>
      <c r="D1644" s="1"/>
      <c r="E1644" s="1"/>
      <c r="F1644" s="1"/>
      <c r="G1644" s="1"/>
      <c r="H1644" s="1"/>
      <c r="I1644" s="1"/>
      <c r="J1644" s="1"/>
      <c r="K1644" s="1"/>
      <c r="L1644" s="1"/>
      <c r="M1644" s="1"/>
      <c r="N1644" s="1"/>
      <c r="O1644" s="1"/>
      <c r="P1644" s="1"/>
    </row>
    <row r="1645" spans="3:16" x14ac:dyDescent="0.2">
      <c r="C1645" s="1"/>
      <c r="D1645" s="1"/>
      <c r="E1645" s="1"/>
      <c r="F1645" s="1"/>
      <c r="G1645" s="1"/>
      <c r="H1645" s="1"/>
      <c r="I1645" s="1"/>
      <c r="J1645" s="1"/>
      <c r="K1645" s="1"/>
      <c r="L1645" s="1"/>
      <c r="M1645" s="1"/>
      <c r="N1645" s="1"/>
      <c r="O1645" s="1"/>
      <c r="P1645" s="1"/>
    </row>
    <row r="1646" spans="3:16" x14ac:dyDescent="0.2">
      <c r="C1646" s="1"/>
      <c r="D1646" s="1"/>
      <c r="E1646" s="1"/>
      <c r="F1646" s="1"/>
      <c r="G1646" s="1"/>
      <c r="H1646" s="1"/>
      <c r="I1646" s="1"/>
      <c r="J1646" s="1"/>
      <c r="K1646" s="1"/>
      <c r="L1646" s="1"/>
      <c r="M1646" s="1"/>
      <c r="N1646" s="1"/>
      <c r="O1646" s="1"/>
      <c r="P1646" s="1"/>
    </row>
    <row r="1647" spans="3:16" x14ac:dyDescent="0.2">
      <c r="C1647" s="1"/>
      <c r="D1647" s="1"/>
      <c r="E1647" s="1"/>
      <c r="F1647" s="1"/>
      <c r="G1647" s="1"/>
      <c r="H1647" s="1"/>
      <c r="I1647" s="1"/>
      <c r="J1647" s="1"/>
      <c r="K1647" s="1"/>
      <c r="L1647" s="1"/>
      <c r="M1647" s="1"/>
      <c r="N1647" s="1"/>
      <c r="O1647" s="1"/>
      <c r="P1647" s="1"/>
    </row>
    <row r="1648" spans="3:16" x14ac:dyDescent="0.2">
      <c r="C1648" s="1"/>
      <c r="D1648" s="1"/>
      <c r="E1648" s="1"/>
      <c r="F1648" s="1"/>
      <c r="G1648" s="1"/>
      <c r="H1648" s="1"/>
      <c r="I1648" s="1"/>
      <c r="J1648" s="1"/>
      <c r="K1648" s="1"/>
      <c r="L1648" s="1"/>
      <c r="M1648" s="1"/>
      <c r="N1648" s="1"/>
      <c r="O1648" s="1"/>
      <c r="P1648" s="1"/>
    </row>
    <row r="1649" spans="3:16" x14ac:dyDescent="0.2">
      <c r="C1649" s="1"/>
      <c r="D1649" s="1"/>
      <c r="E1649" s="1"/>
      <c r="F1649" s="1"/>
      <c r="G1649" s="1"/>
      <c r="H1649" s="1"/>
      <c r="I1649" s="1"/>
      <c r="J1649" s="1"/>
      <c r="K1649" s="1"/>
      <c r="L1649" s="1"/>
      <c r="M1649" s="1"/>
      <c r="N1649" s="1"/>
      <c r="O1649" s="1"/>
      <c r="P1649" s="1"/>
    </row>
    <row r="1650" spans="3:16" x14ac:dyDescent="0.2">
      <c r="C1650" s="1"/>
      <c r="D1650" s="1"/>
      <c r="E1650" s="1"/>
      <c r="F1650" s="1"/>
      <c r="G1650" s="1"/>
      <c r="H1650" s="1"/>
      <c r="I1650" s="1"/>
      <c r="J1650" s="1"/>
      <c r="K1650" s="1"/>
      <c r="L1650" s="1"/>
      <c r="M1650" s="1"/>
      <c r="N1650" s="1"/>
      <c r="O1650" s="1"/>
      <c r="P1650" s="1"/>
    </row>
    <row r="1651" spans="3:16" x14ac:dyDescent="0.2">
      <c r="C1651" s="1"/>
      <c r="D1651" s="1"/>
      <c r="E1651" s="1"/>
      <c r="F1651" s="1"/>
      <c r="G1651" s="1"/>
      <c r="H1651" s="1"/>
      <c r="I1651" s="1"/>
      <c r="J1651" s="1"/>
      <c r="K1651" s="1"/>
      <c r="L1651" s="1"/>
      <c r="M1651" s="1"/>
      <c r="N1651" s="1"/>
      <c r="O1651" s="1"/>
      <c r="P1651" s="1"/>
    </row>
    <row r="1652" spans="3:16" x14ac:dyDescent="0.2">
      <c r="C1652" s="1"/>
      <c r="D1652" s="1"/>
      <c r="E1652" s="1"/>
      <c r="F1652" s="1"/>
      <c r="G1652" s="1"/>
      <c r="H1652" s="1"/>
      <c r="I1652" s="1"/>
      <c r="J1652" s="1"/>
      <c r="K1652" s="1"/>
      <c r="L1652" s="1"/>
      <c r="M1652" s="1"/>
      <c r="N1652" s="1"/>
      <c r="O1652" s="1"/>
      <c r="P1652" s="1"/>
    </row>
    <row r="1653" spans="3:16" x14ac:dyDescent="0.2">
      <c r="C1653" s="1"/>
      <c r="D1653" s="1"/>
      <c r="E1653" s="1"/>
      <c r="F1653" s="1"/>
      <c r="G1653" s="1"/>
      <c r="H1653" s="1"/>
      <c r="I1653" s="1"/>
      <c r="J1653" s="1"/>
      <c r="K1653" s="1"/>
      <c r="L1653" s="1"/>
      <c r="M1653" s="1"/>
      <c r="N1653" s="1"/>
      <c r="O1653" s="1"/>
      <c r="P1653" s="1"/>
    </row>
    <row r="1654" spans="3:16" x14ac:dyDescent="0.2">
      <c r="C1654" s="1"/>
      <c r="D1654" s="1"/>
      <c r="E1654" s="1"/>
      <c r="F1654" s="1"/>
      <c r="G1654" s="1"/>
      <c r="H1654" s="1"/>
      <c r="I1654" s="1"/>
      <c r="J1654" s="1"/>
      <c r="K1654" s="1"/>
      <c r="L1654" s="1"/>
      <c r="M1654" s="1"/>
      <c r="N1654" s="1"/>
      <c r="O1654" s="1"/>
      <c r="P1654" s="1"/>
    </row>
    <row r="1655" spans="3:16" x14ac:dyDescent="0.2">
      <c r="C1655" s="1"/>
      <c r="D1655" s="1"/>
      <c r="E1655" s="1"/>
      <c r="F1655" s="1"/>
      <c r="G1655" s="1"/>
      <c r="H1655" s="1"/>
      <c r="I1655" s="1"/>
      <c r="J1655" s="1"/>
      <c r="K1655" s="1"/>
      <c r="L1655" s="1"/>
      <c r="M1655" s="1"/>
      <c r="N1655" s="1"/>
      <c r="O1655" s="1"/>
      <c r="P1655" s="1"/>
    </row>
    <row r="1656" spans="3:16" x14ac:dyDescent="0.2">
      <c r="C1656" s="1"/>
      <c r="D1656" s="1"/>
      <c r="E1656" s="1"/>
      <c r="F1656" s="1"/>
      <c r="G1656" s="1"/>
      <c r="H1656" s="1"/>
      <c r="I1656" s="1"/>
      <c r="J1656" s="1"/>
      <c r="K1656" s="1"/>
      <c r="L1656" s="1"/>
      <c r="M1656" s="1"/>
      <c r="N1656" s="1"/>
      <c r="O1656" s="1"/>
      <c r="P1656" s="1"/>
    </row>
    <row r="1657" spans="3:16" x14ac:dyDescent="0.2">
      <c r="C1657" s="1"/>
      <c r="D1657" s="1"/>
      <c r="E1657" s="1"/>
      <c r="F1657" s="1"/>
      <c r="G1657" s="1"/>
      <c r="H1657" s="1"/>
      <c r="I1657" s="1"/>
      <c r="J1657" s="1"/>
      <c r="K1657" s="1"/>
      <c r="L1657" s="1"/>
      <c r="M1657" s="1"/>
      <c r="N1657" s="1"/>
      <c r="O1657" s="1"/>
      <c r="P1657" s="1"/>
    </row>
    <row r="1658" spans="3:16" x14ac:dyDescent="0.2">
      <c r="C1658" s="1"/>
      <c r="D1658" s="1"/>
      <c r="E1658" s="1"/>
      <c r="F1658" s="1"/>
      <c r="G1658" s="1"/>
      <c r="H1658" s="1"/>
      <c r="I1658" s="1"/>
      <c r="J1658" s="1"/>
      <c r="K1658" s="1"/>
      <c r="L1658" s="1"/>
      <c r="M1658" s="1"/>
      <c r="N1658" s="1"/>
      <c r="O1658" s="1"/>
      <c r="P1658" s="1"/>
    </row>
    <row r="1659" spans="3:16" x14ac:dyDescent="0.2">
      <c r="C1659" s="1"/>
      <c r="D1659" s="1"/>
      <c r="E1659" s="1"/>
      <c r="F1659" s="1"/>
      <c r="G1659" s="1"/>
      <c r="H1659" s="1"/>
      <c r="I1659" s="1"/>
      <c r="J1659" s="1"/>
      <c r="K1659" s="1"/>
      <c r="L1659" s="1"/>
      <c r="M1659" s="1"/>
      <c r="N1659" s="1"/>
      <c r="O1659" s="1"/>
      <c r="P1659" s="1"/>
    </row>
    <row r="1660" spans="3:16" x14ac:dyDescent="0.2">
      <c r="C1660" s="1"/>
      <c r="D1660" s="1"/>
      <c r="E1660" s="1"/>
      <c r="F1660" s="1"/>
      <c r="G1660" s="1"/>
      <c r="H1660" s="1"/>
      <c r="I1660" s="1"/>
      <c r="J1660" s="1"/>
      <c r="K1660" s="1"/>
      <c r="L1660" s="1"/>
      <c r="M1660" s="1"/>
      <c r="N1660" s="1"/>
      <c r="O1660" s="1"/>
      <c r="P1660" s="1"/>
    </row>
    <row r="1661" spans="3:16" x14ac:dyDescent="0.2">
      <c r="C1661" s="1"/>
      <c r="D1661" s="1"/>
      <c r="E1661" s="1"/>
      <c r="F1661" s="1"/>
      <c r="G1661" s="1"/>
      <c r="H1661" s="1"/>
      <c r="I1661" s="1"/>
      <c r="J1661" s="1"/>
      <c r="K1661" s="1"/>
      <c r="L1661" s="1"/>
      <c r="M1661" s="1"/>
      <c r="N1661" s="1"/>
      <c r="O1661" s="1"/>
      <c r="P1661" s="1"/>
    </row>
    <row r="1662" spans="3:16" x14ac:dyDescent="0.2">
      <c r="C1662" s="1"/>
      <c r="D1662" s="1"/>
      <c r="E1662" s="1"/>
      <c r="F1662" s="1"/>
      <c r="G1662" s="1"/>
      <c r="H1662" s="1"/>
      <c r="I1662" s="1"/>
      <c r="J1662" s="1"/>
      <c r="K1662" s="1"/>
      <c r="L1662" s="1"/>
      <c r="M1662" s="1"/>
      <c r="N1662" s="1"/>
      <c r="O1662" s="1"/>
      <c r="P1662" s="1"/>
    </row>
    <row r="1663" spans="3:16" x14ac:dyDescent="0.2">
      <c r="C1663" s="1"/>
      <c r="D1663" s="1"/>
      <c r="E1663" s="1"/>
      <c r="F1663" s="1"/>
      <c r="G1663" s="1"/>
      <c r="H1663" s="1"/>
      <c r="I1663" s="1"/>
      <c r="J1663" s="1"/>
      <c r="K1663" s="1"/>
      <c r="L1663" s="1"/>
      <c r="M1663" s="1"/>
      <c r="N1663" s="1"/>
      <c r="O1663" s="1"/>
      <c r="P1663" s="1"/>
    </row>
    <row r="1664" spans="3:16" x14ac:dyDescent="0.2">
      <c r="C1664" s="1"/>
      <c r="D1664" s="1"/>
      <c r="E1664" s="1"/>
      <c r="F1664" s="1"/>
      <c r="G1664" s="1"/>
      <c r="H1664" s="1"/>
      <c r="I1664" s="1"/>
      <c r="J1664" s="1"/>
      <c r="K1664" s="1"/>
      <c r="L1664" s="1"/>
      <c r="M1664" s="1"/>
      <c r="N1664" s="1"/>
      <c r="O1664" s="1"/>
      <c r="P1664" s="1"/>
    </row>
    <row r="1665" spans="3:16" x14ac:dyDescent="0.2">
      <c r="C1665" s="1"/>
      <c r="D1665" s="1"/>
      <c r="E1665" s="1"/>
      <c r="F1665" s="1"/>
      <c r="G1665" s="1"/>
      <c r="H1665" s="1"/>
      <c r="I1665" s="1"/>
      <c r="J1665" s="1"/>
      <c r="K1665" s="1"/>
      <c r="L1665" s="1"/>
      <c r="M1665" s="1"/>
      <c r="N1665" s="1"/>
      <c r="O1665" s="1"/>
      <c r="P1665" s="1"/>
    </row>
    <row r="1666" spans="3:16" x14ac:dyDescent="0.2">
      <c r="C1666" s="1"/>
      <c r="D1666" s="1"/>
      <c r="E1666" s="1"/>
      <c r="F1666" s="1"/>
      <c r="G1666" s="1"/>
      <c r="H1666" s="1"/>
      <c r="I1666" s="1"/>
      <c r="J1666" s="1"/>
      <c r="K1666" s="1"/>
      <c r="L1666" s="1"/>
      <c r="M1666" s="1"/>
      <c r="N1666" s="1"/>
      <c r="O1666" s="1"/>
      <c r="P1666" s="1"/>
    </row>
    <row r="1667" spans="3:16" x14ac:dyDescent="0.2">
      <c r="C1667" s="1"/>
      <c r="D1667" s="1"/>
      <c r="E1667" s="1"/>
      <c r="F1667" s="1"/>
      <c r="G1667" s="1"/>
      <c r="H1667" s="1"/>
      <c r="I1667" s="1"/>
      <c r="J1667" s="1"/>
      <c r="K1667" s="1"/>
      <c r="L1667" s="1"/>
      <c r="M1667" s="1"/>
      <c r="N1667" s="1"/>
      <c r="O1667" s="1"/>
      <c r="P1667" s="1"/>
    </row>
    <row r="1668" spans="3:16" x14ac:dyDescent="0.2">
      <c r="C1668" s="1"/>
      <c r="D1668" s="1"/>
      <c r="E1668" s="1"/>
      <c r="F1668" s="1"/>
      <c r="G1668" s="1"/>
      <c r="H1668" s="1"/>
      <c r="I1668" s="1"/>
      <c r="J1668" s="1"/>
      <c r="K1668" s="1"/>
      <c r="L1668" s="1"/>
      <c r="M1668" s="1"/>
      <c r="N1668" s="1"/>
      <c r="O1668" s="1"/>
      <c r="P1668" s="1"/>
    </row>
    <row r="1669" spans="3:16" x14ac:dyDescent="0.2">
      <c r="C1669" s="1"/>
      <c r="D1669" s="1"/>
      <c r="E1669" s="1"/>
      <c r="F1669" s="1"/>
      <c r="G1669" s="1"/>
      <c r="H1669" s="1"/>
      <c r="I1669" s="1"/>
      <c r="J1669" s="1"/>
      <c r="K1669" s="1"/>
      <c r="L1669" s="1"/>
      <c r="M1669" s="1"/>
      <c r="N1669" s="1"/>
      <c r="O1669" s="1"/>
      <c r="P1669" s="1"/>
    </row>
    <row r="1670" spans="3:16" x14ac:dyDescent="0.2">
      <c r="C1670" s="1"/>
      <c r="D1670" s="1"/>
      <c r="E1670" s="1"/>
      <c r="F1670" s="1"/>
      <c r="G1670" s="1"/>
      <c r="H1670" s="1"/>
      <c r="I1670" s="1"/>
      <c r="J1670" s="1"/>
      <c r="K1670" s="1"/>
      <c r="L1670" s="1"/>
      <c r="M1670" s="1"/>
      <c r="N1670" s="1"/>
      <c r="O1670" s="1"/>
      <c r="P1670" s="1"/>
    </row>
    <row r="1671" spans="3:16" x14ac:dyDescent="0.2">
      <c r="C1671" s="1"/>
      <c r="D1671" s="1"/>
      <c r="E1671" s="1"/>
      <c r="F1671" s="1"/>
      <c r="G1671" s="1"/>
      <c r="H1671" s="1"/>
      <c r="I1671" s="1"/>
      <c r="J1671" s="1"/>
      <c r="K1671" s="1"/>
      <c r="L1671" s="1"/>
      <c r="M1671" s="1"/>
      <c r="N1671" s="1"/>
      <c r="O1671" s="1"/>
      <c r="P1671" s="1"/>
    </row>
    <row r="1672" spans="3:16" x14ac:dyDescent="0.2">
      <c r="C1672" s="1"/>
      <c r="D1672" s="1"/>
      <c r="E1672" s="1"/>
      <c r="F1672" s="1"/>
      <c r="G1672" s="1"/>
      <c r="H1672" s="1"/>
      <c r="I1672" s="1"/>
      <c r="J1672" s="1"/>
      <c r="K1672" s="1"/>
      <c r="L1672" s="1"/>
      <c r="M1672" s="1"/>
      <c r="N1672" s="1"/>
      <c r="O1672" s="1"/>
      <c r="P1672" s="1"/>
    </row>
    <row r="1673" spans="3:16" x14ac:dyDescent="0.2">
      <c r="C1673" s="1"/>
      <c r="D1673" s="1"/>
      <c r="E1673" s="1"/>
      <c r="F1673" s="1"/>
      <c r="G1673" s="1"/>
      <c r="H1673" s="1"/>
      <c r="I1673" s="1"/>
      <c r="J1673" s="1"/>
      <c r="K1673" s="1"/>
      <c r="L1673" s="1"/>
      <c r="M1673" s="1"/>
      <c r="N1673" s="1"/>
      <c r="O1673" s="1"/>
      <c r="P1673" s="1"/>
    </row>
    <row r="1674" spans="3:16" x14ac:dyDescent="0.2">
      <c r="C1674" s="1"/>
      <c r="D1674" s="1"/>
      <c r="E1674" s="1"/>
      <c r="F1674" s="1"/>
      <c r="G1674" s="1"/>
      <c r="H1674" s="1"/>
      <c r="I1674" s="1"/>
      <c r="J1674" s="1"/>
      <c r="K1674" s="1"/>
      <c r="L1674" s="1"/>
      <c r="M1674" s="1"/>
      <c r="N1674" s="1"/>
      <c r="O1674" s="1"/>
      <c r="P1674" s="1"/>
    </row>
    <row r="1675" spans="3:16" x14ac:dyDescent="0.2">
      <c r="C1675" s="1"/>
      <c r="D1675" s="1"/>
      <c r="E1675" s="1"/>
      <c r="F1675" s="1"/>
      <c r="G1675" s="1"/>
      <c r="H1675" s="1"/>
      <c r="I1675" s="1"/>
      <c r="J1675" s="1"/>
      <c r="K1675" s="1"/>
      <c r="L1675" s="1"/>
      <c r="M1675" s="1"/>
      <c r="N1675" s="1"/>
      <c r="O1675" s="1"/>
      <c r="P1675" s="1"/>
    </row>
    <row r="1676" spans="3:16" x14ac:dyDescent="0.2">
      <c r="C1676" s="1"/>
      <c r="D1676" s="1"/>
      <c r="E1676" s="1"/>
      <c r="F1676" s="1"/>
      <c r="G1676" s="1"/>
      <c r="H1676" s="1"/>
      <c r="I1676" s="1"/>
      <c r="J1676" s="1"/>
      <c r="K1676" s="1"/>
      <c r="L1676" s="1"/>
      <c r="M1676" s="1"/>
      <c r="N1676" s="1"/>
      <c r="O1676" s="1"/>
      <c r="P1676" s="1"/>
    </row>
    <row r="1677" spans="3:16" x14ac:dyDescent="0.2">
      <c r="C1677" s="1"/>
      <c r="D1677" s="1"/>
      <c r="E1677" s="1"/>
      <c r="F1677" s="1"/>
      <c r="G1677" s="1"/>
      <c r="H1677" s="1"/>
      <c r="I1677" s="1"/>
      <c r="J1677" s="1"/>
      <c r="K1677" s="1"/>
      <c r="L1677" s="1"/>
      <c r="M1677" s="1"/>
      <c r="N1677" s="1"/>
      <c r="O1677" s="1"/>
      <c r="P1677" s="1"/>
    </row>
    <row r="1678" spans="3:16" x14ac:dyDescent="0.2">
      <c r="C1678" s="1"/>
      <c r="D1678" s="1"/>
      <c r="E1678" s="1"/>
      <c r="F1678" s="1"/>
      <c r="G1678" s="1"/>
      <c r="H1678" s="1"/>
      <c r="I1678" s="1"/>
      <c r="J1678" s="1"/>
      <c r="K1678" s="1"/>
      <c r="L1678" s="1"/>
      <c r="M1678" s="1"/>
      <c r="N1678" s="1"/>
      <c r="O1678" s="1"/>
      <c r="P1678" s="1"/>
    </row>
    <row r="1679" spans="3:16" x14ac:dyDescent="0.2">
      <c r="C1679" s="1"/>
      <c r="D1679" s="1"/>
      <c r="E1679" s="1"/>
      <c r="F1679" s="1"/>
      <c r="G1679" s="1"/>
      <c r="H1679" s="1"/>
      <c r="I1679" s="1"/>
      <c r="J1679" s="1"/>
      <c r="K1679" s="1"/>
      <c r="L1679" s="1"/>
      <c r="M1679" s="1"/>
      <c r="N1679" s="1"/>
      <c r="O1679" s="1"/>
      <c r="P1679" s="1"/>
    </row>
    <row r="1680" spans="3:16" x14ac:dyDescent="0.2">
      <c r="C1680" s="1"/>
      <c r="D1680" s="1"/>
      <c r="E1680" s="1"/>
      <c r="F1680" s="1"/>
      <c r="G1680" s="1"/>
      <c r="H1680" s="1"/>
      <c r="I1680" s="1"/>
      <c r="J1680" s="1"/>
      <c r="K1680" s="1"/>
      <c r="L1680" s="1"/>
      <c r="M1680" s="1"/>
      <c r="N1680" s="1"/>
      <c r="O1680" s="1"/>
      <c r="P1680" s="1"/>
    </row>
    <row r="1681" spans="3:16" x14ac:dyDescent="0.2">
      <c r="C1681" s="1"/>
      <c r="D1681" s="1"/>
      <c r="E1681" s="1"/>
      <c r="F1681" s="1"/>
      <c r="G1681" s="1"/>
      <c r="H1681" s="1"/>
      <c r="I1681" s="1"/>
      <c r="J1681" s="1"/>
      <c r="K1681" s="1"/>
      <c r="L1681" s="1"/>
      <c r="M1681" s="1"/>
      <c r="N1681" s="1"/>
      <c r="O1681" s="1"/>
      <c r="P1681" s="1"/>
    </row>
    <row r="1682" spans="3:16" x14ac:dyDescent="0.2">
      <c r="C1682" s="1"/>
      <c r="D1682" s="1"/>
      <c r="E1682" s="1"/>
      <c r="F1682" s="1"/>
      <c r="G1682" s="1"/>
      <c r="H1682" s="1"/>
      <c r="I1682" s="1"/>
      <c r="J1682" s="1"/>
      <c r="K1682" s="1"/>
      <c r="L1682" s="1"/>
      <c r="M1682" s="1"/>
      <c r="N1682" s="1"/>
      <c r="O1682" s="1"/>
      <c r="P1682" s="1"/>
    </row>
    <row r="1683" spans="3:16" x14ac:dyDescent="0.2">
      <c r="C1683" s="1"/>
      <c r="D1683" s="1"/>
      <c r="E1683" s="1"/>
      <c r="F1683" s="1"/>
      <c r="G1683" s="1"/>
      <c r="H1683" s="1"/>
      <c r="I1683" s="1"/>
      <c r="J1683" s="1"/>
      <c r="K1683" s="1"/>
      <c r="L1683" s="1"/>
      <c r="M1683" s="1"/>
      <c r="N1683" s="1"/>
      <c r="O1683" s="1"/>
      <c r="P1683" s="1"/>
    </row>
    <row r="1684" spans="3:16" x14ac:dyDescent="0.2">
      <c r="C1684" s="1"/>
      <c r="D1684" s="1"/>
      <c r="E1684" s="1"/>
      <c r="F1684" s="1"/>
      <c r="G1684" s="1"/>
      <c r="H1684" s="1"/>
      <c r="I1684" s="1"/>
      <c r="J1684" s="1"/>
      <c r="K1684" s="1"/>
      <c r="L1684" s="1"/>
      <c r="M1684" s="1"/>
      <c r="N1684" s="1"/>
      <c r="O1684" s="1"/>
      <c r="P1684" s="1"/>
    </row>
    <row r="1685" spans="3:16" x14ac:dyDescent="0.2">
      <c r="C1685" s="1"/>
      <c r="D1685" s="1"/>
      <c r="E1685" s="1"/>
      <c r="F1685" s="1"/>
      <c r="G1685" s="1"/>
      <c r="H1685" s="1"/>
      <c r="I1685" s="1"/>
      <c r="J1685" s="1"/>
      <c r="K1685" s="1"/>
      <c r="L1685" s="1"/>
      <c r="M1685" s="1"/>
      <c r="N1685" s="1"/>
      <c r="O1685" s="1"/>
      <c r="P1685" s="1"/>
    </row>
    <row r="1686" spans="3:16" x14ac:dyDescent="0.2">
      <c r="C1686" s="1"/>
      <c r="D1686" s="1"/>
      <c r="E1686" s="1"/>
      <c r="F1686" s="1"/>
      <c r="G1686" s="1"/>
      <c r="H1686" s="1"/>
      <c r="I1686" s="1"/>
      <c r="J1686" s="1"/>
      <c r="K1686" s="1"/>
      <c r="L1686" s="1"/>
      <c r="M1686" s="1"/>
      <c r="N1686" s="1"/>
      <c r="O1686" s="1"/>
      <c r="P1686" s="1"/>
    </row>
    <row r="1687" spans="3:16" x14ac:dyDescent="0.2">
      <c r="C1687" s="1"/>
      <c r="D1687" s="1"/>
      <c r="E1687" s="1"/>
      <c r="F1687" s="1"/>
      <c r="G1687" s="1"/>
      <c r="H1687" s="1"/>
      <c r="I1687" s="1"/>
      <c r="J1687" s="1"/>
      <c r="K1687" s="1"/>
      <c r="L1687" s="1"/>
      <c r="M1687" s="1"/>
      <c r="N1687" s="1"/>
      <c r="O1687" s="1"/>
      <c r="P1687" s="1"/>
    </row>
    <row r="1688" spans="3:16" x14ac:dyDescent="0.2">
      <c r="C1688" s="1"/>
      <c r="D1688" s="1"/>
      <c r="E1688" s="1"/>
      <c r="F1688" s="1"/>
      <c r="G1688" s="1"/>
      <c r="H1688" s="1"/>
      <c r="I1688" s="1"/>
      <c r="J1688" s="1"/>
      <c r="K1688" s="1"/>
      <c r="L1688" s="1"/>
      <c r="M1688" s="1"/>
      <c r="N1688" s="1"/>
      <c r="O1688" s="1"/>
      <c r="P1688" s="1"/>
    </row>
    <row r="1689" spans="3:16" x14ac:dyDescent="0.2">
      <c r="C1689" s="1"/>
      <c r="D1689" s="1"/>
      <c r="E1689" s="1"/>
      <c r="F1689" s="1"/>
      <c r="G1689" s="1"/>
      <c r="H1689" s="1"/>
      <c r="I1689" s="1"/>
      <c r="J1689" s="1"/>
      <c r="K1689" s="1"/>
      <c r="L1689" s="1"/>
      <c r="M1689" s="1"/>
      <c r="N1689" s="1"/>
      <c r="O1689" s="1"/>
      <c r="P1689" s="1"/>
    </row>
    <row r="1690" spans="3:16" x14ac:dyDescent="0.2">
      <c r="C1690" s="1"/>
      <c r="D1690" s="1"/>
      <c r="E1690" s="1"/>
      <c r="F1690" s="1"/>
      <c r="G1690" s="1"/>
      <c r="H1690" s="1"/>
      <c r="I1690" s="1"/>
      <c r="J1690" s="1"/>
      <c r="K1690" s="1"/>
      <c r="L1690" s="1"/>
      <c r="M1690" s="1"/>
      <c r="N1690" s="1"/>
      <c r="O1690" s="1"/>
      <c r="P1690" s="1"/>
    </row>
    <row r="1691" spans="3:16" x14ac:dyDescent="0.2">
      <c r="C1691" s="1"/>
      <c r="D1691" s="1"/>
      <c r="E1691" s="1"/>
      <c r="F1691" s="1"/>
      <c r="G1691" s="1"/>
      <c r="H1691" s="1"/>
      <c r="I1691" s="1"/>
      <c r="J1691" s="1"/>
      <c r="K1691" s="1"/>
      <c r="L1691" s="1"/>
      <c r="M1691" s="1"/>
      <c r="N1691" s="1"/>
      <c r="O1691" s="1"/>
      <c r="P1691" s="1"/>
    </row>
    <row r="1692" spans="3:16" x14ac:dyDescent="0.2">
      <c r="C1692" s="1"/>
      <c r="D1692" s="1"/>
      <c r="E1692" s="1"/>
      <c r="F1692" s="1"/>
      <c r="G1692" s="1"/>
      <c r="H1692" s="1"/>
      <c r="I1692" s="1"/>
      <c r="J1692" s="1"/>
      <c r="K1692" s="1"/>
      <c r="L1692" s="1"/>
      <c r="M1692" s="1"/>
      <c r="N1692" s="1"/>
      <c r="O1692" s="1"/>
      <c r="P1692" s="1"/>
    </row>
    <row r="1693" spans="3:16" x14ac:dyDescent="0.2">
      <c r="C1693" s="1"/>
      <c r="D1693" s="1"/>
      <c r="E1693" s="1"/>
      <c r="F1693" s="1"/>
      <c r="G1693" s="1"/>
      <c r="H1693" s="1"/>
      <c r="I1693" s="1"/>
      <c r="J1693" s="1"/>
      <c r="K1693" s="1"/>
      <c r="L1693" s="1"/>
      <c r="M1693" s="1"/>
      <c r="N1693" s="1"/>
      <c r="O1693" s="1"/>
      <c r="P1693" s="1"/>
    </row>
    <row r="1694" spans="3:16" x14ac:dyDescent="0.2">
      <c r="C1694" s="1"/>
      <c r="D1694" s="1"/>
      <c r="E1694" s="1"/>
      <c r="F1694" s="1"/>
      <c r="G1694" s="1"/>
      <c r="H1694" s="1"/>
      <c r="I1694" s="1"/>
      <c r="J1694" s="1"/>
      <c r="K1694" s="1"/>
      <c r="L1694" s="1"/>
      <c r="M1694" s="1"/>
      <c r="N1694" s="1"/>
      <c r="O1694" s="1"/>
      <c r="P1694" s="1"/>
    </row>
    <row r="1695" spans="3:16" x14ac:dyDescent="0.2">
      <c r="C1695" s="1"/>
      <c r="D1695" s="1"/>
      <c r="E1695" s="1"/>
      <c r="F1695" s="1"/>
      <c r="G1695" s="1"/>
      <c r="H1695" s="1"/>
      <c r="I1695" s="1"/>
      <c r="J1695" s="1"/>
      <c r="K1695" s="1"/>
      <c r="L1695" s="1"/>
      <c r="M1695" s="1"/>
      <c r="N1695" s="1"/>
      <c r="O1695" s="1"/>
      <c r="P1695" s="1"/>
    </row>
    <row r="1696" spans="3:16" x14ac:dyDescent="0.2">
      <c r="C1696" s="1"/>
      <c r="D1696" s="1"/>
      <c r="E1696" s="1"/>
      <c r="F1696" s="1"/>
      <c r="G1696" s="1"/>
      <c r="H1696" s="1"/>
      <c r="I1696" s="1"/>
      <c r="J1696" s="1"/>
      <c r="K1696" s="1"/>
      <c r="L1696" s="1"/>
      <c r="M1696" s="1"/>
      <c r="N1696" s="1"/>
      <c r="O1696" s="1"/>
      <c r="P1696" s="1"/>
    </row>
    <row r="1697" spans="3:16" x14ac:dyDescent="0.2">
      <c r="C1697" s="1"/>
      <c r="D1697" s="1"/>
      <c r="E1697" s="1"/>
      <c r="F1697" s="1"/>
      <c r="G1697" s="1"/>
      <c r="H1697" s="1"/>
      <c r="I1697" s="1"/>
      <c r="J1697" s="1"/>
      <c r="K1697" s="1"/>
      <c r="L1697" s="1"/>
      <c r="M1697" s="1"/>
      <c r="N1697" s="1"/>
      <c r="O1697" s="1"/>
      <c r="P1697" s="1"/>
    </row>
    <row r="1698" spans="3:16" x14ac:dyDescent="0.2">
      <c r="C1698" s="1"/>
      <c r="D1698" s="1"/>
      <c r="E1698" s="1"/>
      <c r="F1698" s="1"/>
      <c r="G1698" s="1"/>
      <c r="H1698" s="1"/>
      <c r="I1698" s="1"/>
      <c r="J1698" s="1"/>
      <c r="K1698" s="1"/>
      <c r="L1698" s="1"/>
      <c r="M1698" s="1"/>
      <c r="N1698" s="1"/>
      <c r="O1698" s="1"/>
      <c r="P1698" s="1"/>
    </row>
    <row r="1699" spans="3:16" x14ac:dyDescent="0.2">
      <c r="C1699" s="1"/>
      <c r="D1699" s="1"/>
      <c r="E1699" s="1"/>
      <c r="F1699" s="1"/>
      <c r="G1699" s="1"/>
      <c r="H1699" s="1"/>
      <c r="I1699" s="1"/>
      <c r="J1699" s="1"/>
      <c r="K1699" s="1"/>
      <c r="L1699" s="1"/>
      <c r="M1699" s="1"/>
      <c r="N1699" s="1"/>
      <c r="O1699" s="1"/>
      <c r="P1699" s="1"/>
    </row>
    <row r="1700" spans="3:16" x14ac:dyDescent="0.2">
      <c r="C1700" s="1"/>
      <c r="D1700" s="1"/>
      <c r="E1700" s="1"/>
      <c r="F1700" s="1"/>
      <c r="G1700" s="1"/>
      <c r="H1700" s="1"/>
      <c r="I1700" s="1"/>
      <c r="J1700" s="1"/>
      <c r="K1700" s="1"/>
      <c r="L1700" s="1"/>
      <c r="M1700" s="1"/>
      <c r="N1700" s="1"/>
      <c r="O1700" s="1"/>
      <c r="P1700" s="1"/>
    </row>
    <row r="1701" spans="3:16" x14ac:dyDescent="0.2">
      <c r="C1701" s="1"/>
      <c r="D1701" s="1"/>
      <c r="E1701" s="1"/>
      <c r="F1701" s="1"/>
      <c r="G1701" s="1"/>
      <c r="H1701" s="1"/>
      <c r="I1701" s="1"/>
      <c r="J1701" s="1"/>
      <c r="K1701" s="1"/>
      <c r="L1701" s="1"/>
      <c r="M1701" s="1"/>
      <c r="N1701" s="1"/>
      <c r="O1701" s="1"/>
      <c r="P1701" s="1"/>
    </row>
    <row r="1702" spans="3:16" x14ac:dyDescent="0.2">
      <c r="C1702" s="1"/>
      <c r="D1702" s="1"/>
      <c r="E1702" s="1"/>
      <c r="F1702" s="1"/>
      <c r="G1702" s="1"/>
      <c r="H1702" s="1"/>
      <c r="I1702" s="1"/>
      <c r="J1702" s="1"/>
      <c r="K1702" s="1"/>
      <c r="L1702" s="1"/>
      <c r="M1702" s="1"/>
      <c r="N1702" s="1"/>
      <c r="O1702" s="1"/>
      <c r="P1702" s="1"/>
    </row>
    <row r="1703" spans="3:16" x14ac:dyDescent="0.2">
      <c r="C1703" s="1"/>
      <c r="D1703" s="1"/>
      <c r="E1703" s="1"/>
      <c r="F1703" s="1"/>
      <c r="G1703" s="1"/>
      <c r="H1703" s="1"/>
      <c r="I1703" s="1"/>
      <c r="J1703" s="1"/>
      <c r="K1703" s="1"/>
      <c r="L1703" s="1"/>
      <c r="M1703" s="1"/>
      <c r="N1703" s="1"/>
      <c r="O1703" s="1"/>
      <c r="P1703" s="1"/>
    </row>
    <row r="1704" spans="3:16" x14ac:dyDescent="0.2">
      <c r="C1704" s="1"/>
      <c r="D1704" s="1"/>
      <c r="E1704" s="1"/>
      <c r="F1704" s="1"/>
      <c r="G1704" s="1"/>
      <c r="H1704" s="1"/>
      <c r="I1704" s="1"/>
      <c r="J1704" s="1"/>
      <c r="K1704" s="1"/>
      <c r="L1704" s="1"/>
      <c r="M1704" s="1"/>
      <c r="N1704" s="1"/>
      <c r="O1704" s="1"/>
      <c r="P1704" s="1"/>
    </row>
    <row r="1705" spans="3:16" x14ac:dyDescent="0.2">
      <c r="C1705" s="1"/>
      <c r="D1705" s="1"/>
      <c r="E1705" s="1"/>
      <c r="F1705" s="1"/>
      <c r="G1705" s="1"/>
      <c r="H1705" s="1"/>
      <c r="I1705" s="1"/>
      <c r="J1705" s="1"/>
      <c r="K1705" s="1"/>
      <c r="L1705" s="1"/>
      <c r="M1705" s="1"/>
      <c r="N1705" s="1"/>
      <c r="O1705" s="1"/>
      <c r="P1705" s="1"/>
    </row>
    <row r="1706" spans="3:16" x14ac:dyDescent="0.2">
      <c r="C1706" s="1"/>
      <c r="D1706" s="1"/>
      <c r="E1706" s="1"/>
      <c r="F1706" s="1"/>
      <c r="G1706" s="1"/>
      <c r="H1706" s="1"/>
      <c r="I1706" s="1"/>
      <c r="J1706" s="1"/>
      <c r="K1706" s="1"/>
      <c r="L1706" s="1"/>
      <c r="M1706" s="1"/>
      <c r="N1706" s="1"/>
      <c r="O1706" s="1"/>
      <c r="P1706" s="1"/>
    </row>
    <row r="1707" spans="3:16" x14ac:dyDescent="0.2">
      <c r="C1707" s="1"/>
      <c r="D1707" s="1"/>
      <c r="E1707" s="1"/>
      <c r="F1707" s="1"/>
      <c r="G1707" s="1"/>
      <c r="H1707" s="1"/>
      <c r="I1707" s="1"/>
      <c r="J1707" s="1"/>
      <c r="K1707" s="1"/>
      <c r="L1707" s="1"/>
      <c r="M1707" s="1"/>
      <c r="N1707" s="1"/>
      <c r="O1707" s="1"/>
      <c r="P1707" s="1"/>
    </row>
    <row r="1708" spans="3:16" x14ac:dyDescent="0.2">
      <c r="C1708" s="1"/>
      <c r="D1708" s="1"/>
      <c r="E1708" s="1"/>
      <c r="F1708" s="1"/>
      <c r="G1708" s="1"/>
      <c r="H1708" s="1"/>
      <c r="I1708" s="1"/>
      <c r="J1708" s="1"/>
      <c r="K1708" s="1"/>
      <c r="L1708" s="1"/>
      <c r="M1708" s="1"/>
      <c r="N1708" s="1"/>
      <c r="O1708" s="1"/>
      <c r="P1708" s="1"/>
    </row>
    <row r="1709" spans="3:16" x14ac:dyDescent="0.2">
      <c r="C1709" s="1"/>
      <c r="D1709" s="1"/>
      <c r="E1709" s="1"/>
      <c r="F1709" s="1"/>
      <c r="G1709" s="1"/>
      <c r="H1709" s="1"/>
      <c r="I1709" s="1"/>
      <c r="J1709" s="1"/>
      <c r="K1709" s="1"/>
      <c r="L1709" s="1"/>
      <c r="M1709" s="1"/>
      <c r="N1709" s="1"/>
      <c r="O1709" s="1"/>
      <c r="P1709" s="1"/>
    </row>
    <row r="1710" spans="3:16" x14ac:dyDescent="0.2">
      <c r="C1710" s="1"/>
      <c r="D1710" s="1"/>
      <c r="E1710" s="1"/>
      <c r="F1710" s="1"/>
      <c r="G1710" s="1"/>
      <c r="H1710" s="1"/>
      <c r="I1710" s="1"/>
      <c r="J1710" s="1"/>
      <c r="K1710" s="1"/>
      <c r="L1710" s="1"/>
      <c r="M1710" s="1"/>
      <c r="N1710" s="1"/>
      <c r="O1710" s="1"/>
      <c r="P1710" s="1"/>
    </row>
    <row r="1711" spans="3:16" x14ac:dyDescent="0.2">
      <c r="C1711" s="1"/>
      <c r="D1711" s="1"/>
      <c r="E1711" s="1"/>
      <c r="F1711" s="1"/>
      <c r="G1711" s="1"/>
      <c r="H1711" s="1"/>
      <c r="I1711" s="1"/>
      <c r="J1711" s="1"/>
      <c r="K1711" s="1"/>
      <c r="L1711" s="1"/>
      <c r="M1711" s="1"/>
      <c r="N1711" s="1"/>
      <c r="O1711" s="1"/>
      <c r="P1711" s="1"/>
    </row>
    <row r="1712" spans="3:16" x14ac:dyDescent="0.2">
      <c r="C1712" s="1"/>
      <c r="D1712" s="1"/>
      <c r="E1712" s="1"/>
      <c r="F1712" s="1"/>
      <c r="G1712" s="1"/>
      <c r="H1712" s="1"/>
      <c r="I1712" s="1"/>
      <c r="J1712" s="1"/>
      <c r="K1712" s="1"/>
      <c r="L1712" s="1"/>
      <c r="M1712" s="1"/>
      <c r="N1712" s="1"/>
      <c r="O1712" s="1"/>
      <c r="P1712" s="1"/>
    </row>
    <row r="1713" spans="3:16" x14ac:dyDescent="0.2">
      <c r="C1713" s="1"/>
      <c r="D1713" s="1"/>
      <c r="E1713" s="1"/>
      <c r="F1713" s="1"/>
      <c r="G1713" s="1"/>
      <c r="H1713" s="1"/>
      <c r="I1713" s="1"/>
      <c r="J1713" s="1"/>
      <c r="K1713" s="1"/>
      <c r="L1713" s="1"/>
      <c r="M1713" s="1"/>
      <c r="N1713" s="1"/>
      <c r="O1713" s="1"/>
      <c r="P1713" s="1"/>
    </row>
    <row r="1714" spans="3:16" x14ac:dyDescent="0.2">
      <c r="C1714" s="1"/>
      <c r="D1714" s="1"/>
      <c r="E1714" s="1"/>
      <c r="F1714" s="1"/>
      <c r="G1714" s="1"/>
      <c r="H1714" s="1"/>
      <c r="I1714" s="1"/>
      <c r="J1714" s="1"/>
      <c r="K1714" s="1"/>
      <c r="L1714" s="1"/>
      <c r="M1714" s="1"/>
      <c r="N1714" s="1"/>
      <c r="O1714" s="1"/>
      <c r="P1714" s="1"/>
    </row>
    <row r="1715" spans="3:16" x14ac:dyDescent="0.2">
      <c r="C1715" s="1"/>
      <c r="D1715" s="1"/>
      <c r="E1715" s="1"/>
      <c r="F1715" s="1"/>
      <c r="G1715" s="1"/>
      <c r="H1715" s="1"/>
      <c r="I1715" s="1"/>
      <c r="J1715" s="1"/>
      <c r="K1715" s="1"/>
      <c r="L1715" s="1"/>
      <c r="M1715" s="1"/>
      <c r="N1715" s="1"/>
      <c r="O1715" s="1"/>
      <c r="P1715" s="1"/>
    </row>
    <row r="1716" spans="3:16" x14ac:dyDescent="0.2">
      <c r="C1716" s="1"/>
      <c r="D1716" s="1"/>
      <c r="E1716" s="1"/>
      <c r="F1716" s="1"/>
      <c r="G1716" s="1"/>
      <c r="H1716" s="1"/>
      <c r="I1716" s="1"/>
      <c r="J1716" s="1"/>
      <c r="K1716" s="1"/>
      <c r="L1716" s="1"/>
      <c r="M1716" s="1"/>
      <c r="N1716" s="1"/>
      <c r="O1716" s="1"/>
      <c r="P1716" s="1"/>
    </row>
    <row r="1717" spans="3:16" x14ac:dyDescent="0.2">
      <c r="C1717" s="1"/>
      <c r="D1717" s="1"/>
      <c r="E1717" s="1"/>
      <c r="F1717" s="1"/>
      <c r="G1717" s="1"/>
      <c r="H1717" s="1"/>
      <c r="I1717" s="1"/>
      <c r="J1717" s="1"/>
      <c r="K1717" s="1"/>
      <c r="L1717" s="1"/>
      <c r="M1717" s="1"/>
      <c r="N1717" s="1"/>
      <c r="O1717" s="1"/>
      <c r="P1717" s="1"/>
    </row>
    <row r="1718" spans="3:16" x14ac:dyDescent="0.2">
      <c r="C1718" s="1"/>
      <c r="D1718" s="1"/>
      <c r="E1718" s="1"/>
      <c r="F1718" s="1"/>
      <c r="G1718" s="1"/>
      <c r="H1718" s="1"/>
      <c r="I1718" s="1"/>
      <c r="J1718" s="1"/>
      <c r="K1718" s="1"/>
      <c r="L1718" s="1"/>
      <c r="M1718" s="1"/>
      <c r="N1718" s="1"/>
      <c r="O1718" s="1"/>
      <c r="P1718" s="1"/>
    </row>
    <row r="1719" spans="3:16" x14ac:dyDescent="0.2">
      <c r="C1719" s="1"/>
      <c r="D1719" s="1"/>
      <c r="E1719" s="1"/>
      <c r="F1719" s="1"/>
      <c r="G1719" s="1"/>
      <c r="H1719" s="1"/>
      <c r="I1719" s="1"/>
      <c r="J1719" s="1"/>
      <c r="K1719" s="1"/>
      <c r="L1719" s="1"/>
      <c r="M1719" s="1"/>
      <c r="N1719" s="1"/>
      <c r="O1719" s="1"/>
      <c r="P1719" s="1"/>
    </row>
    <row r="1720" spans="3:16" x14ac:dyDescent="0.2">
      <c r="C1720" s="1"/>
      <c r="D1720" s="1"/>
      <c r="E1720" s="1"/>
      <c r="F1720" s="1"/>
      <c r="G1720" s="1"/>
      <c r="H1720" s="1"/>
      <c r="I1720" s="1"/>
      <c r="J1720" s="1"/>
      <c r="K1720" s="1"/>
      <c r="L1720" s="1"/>
      <c r="M1720" s="1"/>
      <c r="N1720" s="1"/>
      <c r="O1720" s="1"/>
      <c r="P1720" s="1"/>
    </row>
    <row r="1721" spans="3:16" x14ac:dyDescent="0.2">
      <c r="C1721" s="1"/>
      <c r="D1721" s="1"/>
      <c r="E1721" s="1"/>
      <c r="F1721" s="1"/>
      <c r="G1721" s="1"/>
      <c r="H1721" s="1"/>
      <c r="I1721" s="1"/>
      <c r="J1721" s="1"/>
      <c r="K1721" s="1"/>
      <c r="L1721" s="1"/>
      <c r="M1721" s="1"/>
      <c r="N1721" s="1"/>
      <c r="O1721" s="1"/>
      <c r="P1721" s="1"/>
    </row>
    <row r="1722" spans="3:16" x14ac:dyDescent="0.2">
      <c r="C1722" s="1"/>
      <c r="D1722" s="1"/>
      <c r="E1722" s="1"/>
      <c r="F1722" s="1"/>
      <c r="G1722" s="1"/>
      <c r="H1722" s="1"/>
      <c r="I1722" s="1"/>
      <c r="J1722" s="1"/>
      <c r="K1722" s="1"/>
      <c r="L1722" s="1"/>
      <c r="M1722" s="1"/>
      <c r="N1722" s="1"/>
      <c r="O1722" s="1"/>
      <c r="P1722" s="1"/>
    </row>
    <row r="1723" spans="3:16" x14ac:dyDescent="0.2">
      <c r="C1723" s="1"/>
      <c r="D1723" s="1"/>
      <c r="E1723" s="1"/>
      <c r="F1723" s="1"/>
      <c r="G1723" s="1"/>
      <c r="H1723" s="1"/>
      <c r="I1723" s="1"/>
      <c r="J1723" s="1"/>
      <c r="K1723" s="1"/>
      <c r="L1723" s="1"/>
      <c r="M1723" s="1"/>
      <c r="N1723" s="1"/>
      <c r="O1723" s="1"/>
      <c r="P1723" s="1"/>
    </row>
    <row r="1724" spans="3:16" x14ac:dyDescent="0.2">
      <c r="C1724" s="1"/>
      <c r="D1724" s="1"/>
      <c r="E1724" s="1"/>
      <c r="F1724" s="1"/>
      <c r="G1724" s="1"/>
      <c r="H1724" s="1"/>
      <c r="I1724" s="1"/>
      <c r="J1724" s="1"/>
      <c r="K1724" s="1"/>
      <c r="L1724" s="1"/>
      <c r="M1724" s="1"/>
      <c r="N1724" s="1"/>
      <c r="O1724" s="1"/>
      <c r="P1724" s="1"/>
    </row>
    <row r="1725" spans="3:16" x14ac:dyDescent="0.2">
      <c r="C1725" s="1"/>
      <c r="D1725" s="1"/>
      <c r="E1725" s="1"/>
      <c r="F1725" s="1"/>
      <c r="G1725" s="1"/>
      <c r="H1725" s="1"/>
      <c r="I1725" s="1"/>
      <c r="J1725" s="1"/>
      <c r="K1725" s="1"/>
      <c r="L1725" s="1"/>
      <c r="M1725" s="1"/>
      <c r="N1725" s="1"/>
      <c r="O1725" s="1"/>
      <c r="P1725" s="1"/>
    </row>
    <row r="1726" spans="3:16" x14ac:dyDescent="0.2">
      <c r="C1726" s="1"/>
      <c r="D1726" s="1"/>
      <c r="E1726" s="1"/>
      <c r="F1726" s="1"/>
      <c r="G1726" s="1"/>
      <c r="H1726" s="1"/>
      <c r="I1726" s="1"/>
      <c r="J1726" s="1"/>
      <c r="K1726" s="1"/>
      <c r="L1726" s="1"/>
      <c r="M1726" s="1"/>
      <c r="N1726" s="1"/>
      <c r="O1726" s="1"/>
      <c r="P1726" s="1"/>
    </row>
    <row r="1727" spans="3:16" x14ac:dyDescent="0.2">
      <c r="C1727" s="1"/>
      <c r="F1727" s="1"/>
    </row>
    <row r="1728" spans="3:16" x14ac:dyDescent="0.2">
      <c r="C1728" s="1"/>
      <c r="F1728" s="1"/>
    </row>
    <row r="1729" spans="3:6" x14ac:dyDescent="0.2">
      <c r="C1729" s="1"/>
      <c r="F1729" s="1"/>
    </row>
    <row r="1730" spans="3:6" x14ac:dyDescent="0.2">
      <c r="C1730" s="1"/>
      <c r="F1730" s="1"/>
    </row>
    <row r="1731" spans="3:6" x14ac:dyDescent="0.2">
      <c r="C1731" s="1"/>
      <c r="F1731" s="1"/>
    </row>
    <row r="1732" spans="3:6" x14ac:dyDescent="0.2">
      <c r="C1732" s="1"/>
      <c r="F1732" s="1"/>
    </row>
    <row r="1733" spans="3:6" x14ac:dyDescent="0.2">
      <c r="C1733" s="1"/>
      <c r="F1733" s="1"/>
    </row>
    <row r="1734" spans="3:6" x14ac:dyDescent="0.2">
      <c r="C1734" s="1"/>
      <c r="F1734" s="1"/>
    </row>
    <row r="1735" spans="3:6" x14ac:dyDescent="0.2">
      <c r="C1735" s="1"/>
      <c r="F1735" s="1"/>
    </row>
    <row r="1736" spans="3:6" x14ac:dyDescent="0.2">
      <c r="C1736" s="1"/>
      <c r="F1736" s="1"/>
    </row>
    <row r="1737" spans="3:6" x14ac:dyDescent="0.2">
      <c r="C1737" s="1"/>
      <c r="F1737" s="1"/>
    </row>
    <row r="1738" spans="3:6" x14ac:dyDescent="0.2">
      <c r="C1738" s="1"/>
      <c r="F1738" s="1"/>
    </row>
    <row r="1739" spans="3:6" x14ac:dyDescent="0.2">
      <c r="C1739" s="1"/>
      <c r="F1739" s="1"/>
    </row>
    <row r="1740" spans="3:6" x14ac:dyDescent="0.2">
      <c r="C1740" s="1"/>
      <c r="F1740" s="1"/>
    </row>
    <row r="1741" spans="3:6" x14ac:dyDescent="0.2">
      <c r="C1741" s="1"/>
      <c r="F1741" s="1"/>
    </row>
    <row r="1742" spans="3:6" x14ac:dyDescent="0.2">
      <c r="C1742" s="1"/>
      <c r="F1742" s="1"/>
    </row>
    <row r="1743" spans="3:6" x14ac:dyDescent="0.2">
      <c r="C1743" s="1"/>
      <c r="F1743" s="1"/>
    </row>
    <row r="1744" spans="3:6" x14ac:dyDescent="0.2">
      <c r="C1744" s="1"/>
      <c r="F1744" s="1"/>
    </row>
    <row r="1745" spans="3:6" x14ac:dyDescent="0.2">
      <c r="C1745" s="1"/>
      <c r="F1745" s="1"/>
    </row>
    <row r="1746" spans="3:6" x14ac:dyDescent="0.2">
      <c r="C1746" s="1"/>
      <c r="F1746" s="1"/>
    </row>
    <row r="1747" spans="3:6" x14ac:dyDescent="0.2">
      <c r="C1747" s="1"/>
      <c r="F1747" s="1"/>
    </row>
    <row r="1748" spans="3:6" x14ac:dyDescent="0.2">
      <c r="C1748" s="1"/>
      <c r="F1748" s="1"/>
    </row>
    <row r="1749" spans="3:6" x14ac:dyDescent="0.2">
      <c r="C1749" s="1"/>
      <c r="F1749" s="1"/>
    </row>
    <row r="1750" spans="3:6" x14ac:dyDescent="0.2">
      <c r="C1750" s="1"/>
      <c r="F1750" s="1"/>
    </row>
    <row r="1751" spans="3:6" x14ac:dyDescent="0.2">
      <c r="C1751" s="1"/>
      <c r="F1751" s="1"/>
    </row>
    <row r="1752" spans="3:6" x14ac:dyDescent="0.2">
      <c r="C1752" s="1"/>
      <c r="F1752" s="1"/>
    </row>
    <row r="1753" spans="3:6" x14ac:dyDescent="0.2">
      <c r="C1753" s="1"/>
      <c r="F1753" s="1"/>
    </row>
    <row r="1754" spans="3:6" x14ac:dyDescent="0.2">
      <c r="C1754" s="1"/>
      <c r="F1754" s="1"/>
    </row>
    <row r="1755" spans="3:6" x14ac:dyDescent="0.2">
      <c r="C1755" s="1"/>
      <c r="F1755" s="1"/>
    </row>
    <row r="1756" spans="3:6" x14ac:dyDescent="0.2">
      <c r="C1756" s="1"/>
      <c r="F1756" s="1"/>
    </row>
    <row r="1757" spans="3:6" x14ac:dyDescent="0.2">
      <c r="C1757" s="1"/>
      <c r="F1757" s="1"/>
    </row>
    <row r="1758" spans="3:6" x14ac:dyDescent="0.2">
      <c r="C1758" s="1"/>
      <c r="F1758" s="1"/>
    </row>
    <row r="1759" spans="3:6" x14ac:dyDescent="0.2">
      <c r="C1759" s="1"/>
      <c r="F1759" s="1"/>
    </row>
    <row r="1760" spans="3:6" x14ac:dyDescent="0.2">
      <c r="C1760" s="1"/>
      <c r="F1760" s="1"/>
    </row>
    <row r="1761" spans="3:6" x14ac:dyDescent="0.2">
      <c r="C1761" s="1"/>
      <c r="F1761" s="1"/>
    </row>
    <row r="1762" spans="3:6" x14ac:dyDescent="0.2">
      <c r="C1762" s="1"/>
      <c r="F1762" s="1"/>
    </row>
    <row r="1763" spans="3:6" x14ac:dyDescent="0.2">
      <c r="C1763" s="1"/>
      <c r="F1763" s="1"/>
    </row>
    <row r="1764" spans="3:6" x14ac:dyDescent="0.2">
      <c r="C1764" s="1"/>
      <c r="F1764" s="1"/>
    </row>
    <row r="1765" spans="3:6" x14ac:dyDescent="0.2">
      <c r="C1765" s="1"/>
      <c r="F1765" s="1"/>
    </row>
    <row r="1766" spans="3:6" x14ac:dyDescent="0.2">
      <c r="C1766" s="1"/>
      <c r="F1766" s="1"/>
    </row>
    <row r="1767" spans="3:6" x14ac:dyDescent="0.2">
      <c r="C1767" s="1"/>
      <c r="F1767" s="1"/>
    </row>
    <row r="1768" spans="3:6" x14ac:dyDescent="0.2">
      <c r="C1768" s="1"/>
      <c r="F1768" s="1"/>
    </row>
    <row r="1769" spans="3:6" x14ac:dyDescent="0.2">
      <c r="C1769" s="1"/>
      <c r="F1769" s="1"/>
    </row>
    <row r="1770" spans="3:6" x14ac:dyDescent="0.2">
      <c r="C1770" s="1"/>
      <c r="F1770" s="1"/>
    </row>
    <row r="1771" spans="3:6" x14ac:dyDescent="0.2">
      <c r="C1771" s="1"/>
      <c r="F1771" s="1"/>
    </row>
    <row r="1772" spans="3:6" x14ac:dyDescent="0.2">
      <c r="C1772" s="1"/>
      <c r="F1772" s="1"/>
    </row>
    <row r="1773" spans="3:6" x14ac:dyDescent="0.2">
      <c r="C1773" s="1"/>
      <c r="F1773" s="1"/>
    </row>
    <row r="1774" spans="3:6" x14ac:dyDescent="0.2">
      <c r="C1774" s="1"/>
      <c r="F1774" s="1"/>
    </row>
    <row r="1775" spans="3:6" x14ac:dyDescent="0.2">
      <c r="C1775" s="1"/>
      <c r="F1775" s="1"/>
    </row>
    <row r="1776" spans="3:6" x14ac:dyDescent="0.2">
      <c r="C1776" s="1"/>
      <c r="F1776" s="1"/>
    </row>
    <row r="1777" spans="3:6" x14ac:dyDescent="0.2">
      <c r="C1777" s="1"/>
      <c r="F1777" s="1"/>
    </row>
    <row r="1778" spans="3:6" x14ac:dyDescent="0.2">
      <c r="C1778" s="1"/>
      <c r="F1778" s="1"/>
    </row>
    <row r="1779" spans="3:6" x14ac:dyDescent="0.2">
      <c r="C1779" s="1"/>
      <c r="F1779" s="1"/>
    </row>
    <row r="1780" spans="3:6" x14ac:dyDescent="0.2">
      <c r="C1780" s="1"/>
      <c r="F1780" s="1"/>
    </row>
    <row r="1781" spans="3:6" x14ac:dyDescent="0.2">
      <c r="C1781" s="1"/>
      <c r="F1781" s="1"/>
    </row>
    <row r="1782" spans="3:6" x14ac:dyDescent="0.2">
      <c r="C1782" s="1"/>
      <c r="F1782" s="1"/>
    </row>
    <row r="1783" spans="3:6" x14ac:dyDescent="0.2">
      <c r="C1783" s="1"/>
      <c r="F1783" s="1"/>
    </row>
    <row r="1784" spans="3:6" x14ac:dyDescent="0.2">
      <c r="C1784" s="1"/>
      <c r="F1784" s="1"/>
    </row>
    <row r="1785" spans="3:6" x14ac:dyDescent="0.2">
      <c r="C1785" s="1"/>
      <c r="F1785" s="1"/>
    </row>
    <row r="1786" spans="3:6" x14ac:dyDescent="0.2">
      <c r="C1786" s="1"/>
      <c r="F1786" s="1"/>
    </row>
    <row r="1787" spans="3:6" x14ac:dyDescent="0.2">
      <c r="C1787" s="1"/>
      <c r="F1787" s="1"/>
    </row>
    <row r="1788" spans="3:6" x14ac:dyDescent="0.2">
      <c r="C1788" s="1"/>
      <c r="F1788" s="1"/>
    </row>
    <row r="1789" spans="3:6" x14ac:dyDescent="0.2">
      <c r="C1789" s="1"/>
      <c r="F1789" s="1"/>
    </row>
    <row r="1790" spans="3:6" x14ac:dyDescent="0.2">
      <c r="C1790" s="1"/>
      <c r="F1790" s="1"/>
    </row>
    <row r="1791" spans="3:6" x14ac:dyDescent="0.2">
      <c r="C1791" s="1"/>
      <c r="F1791" s="1"/>
    </row>
    <row r="1792" spans="3:6" x14ac:dyDescent="0.2">
      <c r="C1792" s="1"/>
      <c r="F1792" s="1"/>
    </row>
    <row r="1793" spans="3:6" x14ac:dyDescent="0.2">
      <c r="C1793" s="1"/>
      <c r="F1793" s="1"/>
    </row>
    <row r="1794" spans="3:6" x14ac:dyDescent="0.2">
      <c r="C1794" s="1"/>
      <c r="F1794" s="1"/>
    </row>
    <row r="1795" spans="3:6" x14ac:dyDescent="0.2">
      <c r="C1795" s="1"/>
      <c r="F1795" s="1"/>
    </row>
    <row r="1796" spans="3:6" x14ac:dyDescent="0.2">
      <c r="C1796" s="1"/>
      <c r="F1796" s="1"/>
    </row>
    <row r="1797" spans="3:6" x14ac:dyDescent="0.2">
      <c r="C1797" s="1"/>
      <c r="F1797" s="1"/>
    </row>
    <row r="1798" spans="3:6" x14ac:dyDescent="0.2">
      <c r="C1798" s="1"/>
      <c r="F1798" s="1"/>
    </row>
    <row r="1799" spans="3:6" x14ac:dyDescent="0.2">
      <c r="C1799" s="1"/>
      <c r="F1799" s="1"/>
    </row>
    <row r="1800" spans="3:6" x14ac:dyDescent="0.2">
      <c r="C1800" s="1"/>
      <c r="F1800" s="1"/>
    </row>
    <row r="1801" spans="3:6" x14ac:dyDescent="0.2">
      <c r="C1801" s="1"/>
      <c r="F1801" s="1"/>
    </row>
    <row r="1802" spans="3:6" x14ac:dyDescent="0.2">
      <c r="C1802" s="1"/>
      <c r="F1802" s="1"/>
    </row>
    <row r="1803" spans="3:6" x14ac:dyDescent="0.2">
      <c r="C1803" s="1"/>
      <c r="F1803" s="1"/>
    </row>
    <row r="1804" spans="3:6" x14ac:dyDescent="0.2">
      <c r="C1804" s="1"/>
      <c r="F1804" s="1"/>
    </row>
    <row r="1805" spans="3:6" x14ac:dyDescent="0.2">
      <c r="C1805" s="1"/>
      <c r="F1805" s="1"/>
    </row>
    <row r="1806" spans="3:6" x14ac:dyDescent="0.2">
      <c r="C1806" s="1"/>
      <c r="F1806" s="1"/>
    </row>
    <row r="1807" spans="3:6" x14ac:dyDescent="0.2">
      <c r="C1807" s="1"/>
      <c r="F1807" s="1"/>
    </row>
    <row r="1808" spans="3:6" x14ac:dyDescent="0.2">
      <c r="C1808" s="1"/>
      <c r="F1808" s="1"/>
    </row>
    <row r="1809" spans="3:6" x14ac:dyDescent="0.2">
      <c r="C1809" s="1"/>
      <c r="F1809" s="1"/>
    </row>
    <row r="1810" spans="3:6" x14ac:dyDescent="0.2">
      <c r="C1810" s="1"/>
      <c r="F1810" s="1"/>
    </row>
    <row r="1811" spans="3:6" x14ac:dyDescent="0.2">
      <c r="C1811" s="1"/>
      <c r="F1811" s="1"/>
    </row>
    <row r="1812" spans="3:6" x14ac:dyDescent="0.2">
      <c r="C1812" s="1"/>
      <c r="F1812" s="1"/>
    </row>
    <row r="1813" spans="3:6" x14ac:dyDescent="0.2">
      <c r="C1813" s="1"/>
      <c r="F1813" s="1"/>
    </row>
    <row r="1814" spans="3:6" x14ac:dyDescent="0.2">
      <c r="C1814" s="1"/>
      <c r="F1814" s="1"/>
    </row>
    <row r="1815" spans="3:6" x14ac:dyDescent="0.2">
      <c r="C1815" s="1"/>
      <c r="F1815" s="1"/>
    </row>
    <row r="1816" spans="3:6" x14ac:dyDescent="0.2">
      <c r="C1816" s="1"/>
      <c r="F1816" s="1"/>
    </row>
    <row r="1817" spans="3:6" x14ac:dyDescent="0.2">
      <c r="C1817" s="1"/>
      <c r="F1817" s="1"/>
    </row>
    <row r="1818" spans="3:6" x14ac:dyDescent="0.2">
      <c r="C1818" s="1"/>
      <c r="F1818" s="1"/>
    </row>
    <row r="1819" spans="3:6" x14ac:dyDescent="0.2">
      <c r="C1819" s="1"/>
      <c r="F1819" s="1"/>
    </row>
    <row r="1820" spans="3:6" x14ac:dyDescent="0.2">
      <c r="C1820" s="1"/>
      <c r="F1820" s="1"/>
    </row>
    <row r="1821" spans="3:6" x14ac:dyDescent="0.2">
      <c r="C1821" s="1"/>
      <c r="F1821" s="1"/>
    </row>
    <row r="1822" spans="3:6" x14ac:dyDescent="0.2">
      <c r="C1822" s="1"/>
      <c r="F1822" s="1"/>
    </row>
    <row r="1823" spans="3:6" x14ac:dyDescent="0.2">
      <c r="C1823" s="1"/>
      <c r="F1823" s="1"/>
    </row>
    <row r="1824" spans="3:6" x14ac:dyDescent="0.2">
      <c r="C1824" s="1"/>
      <c r="F1824" s="1"/>
    </row>
    <row r="1825" spans="3:6" x14ac:dyDescent="0.2">
      <c r="C1825" s="1"/>
      <c r="F1825" s="1"/>
    </row>
    <row r="1826" spans="3:6" x14ac:dyDescent="0.2">
      <c r="C1826" s="1"/>
      <c r="F1826" s="1"/>
    </row>
    <row r="1827" spans="3:6" x14ac:dyDescent="0.2">
      <c r="C1827" s="1"/>
      <c r="F1827" s="1"/>
    </row>
    <row r="1828" spans="3:6" x14ac:dyDescent="0.2">
      <c r="C1828" s="1"/>
      <c r="F1828" s="1"/>
    </row>
    <row r="1829" spans="3:6" x14ac:dyDescent="0.2">
      <c r="C1829" s="1"/>
      <c r="F1829" s="1"/>
    </row>
    <row r="1830" spans="3:6" x14ac:dyDescent="0.2">
      <c r="C1830" s="1"/>
      <c r="F1830" s="1"/>
    </row>
    <row r="1831" spans="3:6" x14ac:dyDescent="0.2">
      <c r="C1831" s="1"/>
      <c r="F1831" s="1"/>
    </row>
    <row r="1832" spans="3:6" x14ac:dyDescent="0.2">
      <c r="C1832" s="1"/>
      <c r="F1832" s="1"/>
    </row>
    <row r="1833" spans="3:6" x14ac:dyDescent="0.2">
      <c r="C1833" s="1"/>
      <c r="F1833" s="1"/>
    </row>
    <row r="1834" spans="3:6" x14ac:dyDescent="0.2">
      <c r="C1834" s="1"/>
      <c r="F1834" s="1"/>
    </row>
    <row r="1835" spans="3:6" x14ac:dyDescent="0.2">
      <c r="C1835" s="1"/>
      <c r="F1835" s="1"/>
    </row>
    <row r="1836" spans="3:6" x14ac:dyDescent="0.2">
      <c r="C1836" s="1"/>
      <c r="F1836" s="1"/>
    </row>
    <row r="1837" spans="3:6" x14ac:dyDescent="0.2">
      <c r="C1837" s="1"/>
      <c r="F1837" s="1"/>
    </row>
    <row r="1838" spans="3:6" x14ac:dyDescent="0.2">
      <c r="C1838" s="1"/>
      <c r="F1838" s="1"/>
    </row>
    <row r="1839" spans="3:6" x14ac:dyDescent="0.2">
      <c r="C1839" s="1"/>
      <c r="F1839" s="1"/>
    </row>
    <row r="1840" spans="3:6" x14ac:dyDescent="0.2">
      <c r="C1840" s="1"/>
      <c r="F1840" s="1"/>
    </row>
    <row r="1841" spans="3:6" x14ac:dyDescent="0.2">
      <c r="C1841" s="1"/>
      <c r="F1841" s="1"/>
    </row>
    <row r="1842" spans="3:6" x14ac:dyDescent="0.2">
      <c r="C1842" s="1"/>
      <c r="F1842" s="1"/>
    </row>
    <row r="1843" spans="3:6" x14ac:dyDescent="0.2">
      <c r="C1843" s="1"/>
      <c r="F1843" s="1"/>
    </row>
    <row r="1844" spans="3:6" x14ac:dyDescent="0.2">
      <c r="C1844" s="1"/>
      <c r="F1844" s="1"/>
    </row>
    <row r="1845" spans="3:6" x14ac:dyDescent="0.2">
      <c r="C1845" s="1"/>
      <c r="F1845" s="1"/>
    </row>
    <row r="1846" spans="3:6" x14ac:dyDescent="0.2">
      <c r="C1846" s="1"/>
      <c r="F1846" s="1"/>
    </row>
    <row r="1847" spans="3:6" x14ac:dyDescent="0.2">
      <c r="C1847" s="1"/>
      <c r="F1847" s="1"/>
    </row>
    <row r="1848" spans="3:6" x14ac:dyDescent="0.2">
      <c r="C1848" s="1"/>
      <c r="F1848" s="1"/>
    </row>
    <row r="1849" spans="3:6" x14ac:dyDescent="0.2">
      <c r="C1849" s="1"/>
      <c r="F1849" s="1"/>
    </row>
    <row r="1850" spans="3:6" x14ac:dyDescent="0.2">
      <c r="C1850" s="1"/>
      <c r="F1850" s="1"/>
    </row>
    <row r="1851" spans="3:6" x14ac:dyDescent="0.2">
      <c r="C1851" s="1"/>
      <c r="F1851" s="1"/>
    </row>
    <row r="1852" spans="3:6" x14ac:dyDescent="0.2">
      <c r="C1852" s="1"/>
      <c r="F1852" s="1"/>
    </row>
    <row r="1853" spans="3:6" x14ac:dyDescent="0.2">
      <c r="C1853" s="1"/>
      <c r="F1853" s="1"/>
    </row>
    <row r="1854" spans="3:6" x14ac:dyDescent="0.2">
      <c r="C1854" s="1"/>
      <c r="F1854" s="1"/>
    </row>
    <row r="1855" spans="3:6" x14ac:dyDescent="0.2">
      <c r="C1855" s="1"/>
      <c r="F1855" s="1"/>
    </row>
    <row r="1856" spans="3:6" x14ac:dyDescent="0.2">
      <c r="C1856" s="1"/>
      <c r="F1856" s="1"/>
    </row>
    <row r="1857" spans="3:6" x14ac:dyDescent="0.2">
      <c r="C1857" s="1"/>
      <c r="F1857" s="1"/>
    </row>
    <row r="1858" spans="3:6" x14ac:dyDescent="0.2">
      <c r="C1858" s="1"/>
      <c r="F1858" s="1"/>
    </row>
    <row r="1859" spans="3:6" x14ac:dyDescent="0.2">
      <c r="C1859" s="1"/>
      <c r="F1859" s="1"/>
    </row>
    <row r="1860" spans="3:6" x14ac:dyDescent="0.2">
      <c r="C1860" s="1"/>
      <c r="F1860" s="1"/>
    </row>
    <row r="1861" spans="3:6" x14ac:dyDescent="0.2">
      <c r="C1861" s="1"/>
      <c r="F1861" s="1"/>
    </row>
    <row r="1862" spans="3:6" x14ac:dyDescent="0.2">
      <c r="C1862" s="1"/>
      <c r="F1862" s="1"/>
    </row>
    <row r="1863" spans="3:6" x14ac:dyDescent="0.2">
      <c r="C1863" s="1"/>
      <c r="F1863" s="1"/>
    </row>
    <row r="1864" spans="3:6" x14ac:dyDescent="0.2">
      <c r="C1864" s="1"/>
      <c r="F1864" s="1"/>
    </row>
    <row r="1865" spans="3:6" x14ac:dyDescent="0.2">
      <c r="C1865" s="1"/>
      <c r="F1865" s="1"/>
    </row>
    <row r="1866" spans="3:6" x14ac:dyDescent="0.2">
      <c r="C1866" s="1"/>
      <c r="F1866" s="1"/>
    </row>
    <row r="1867" spans="3:6" x14ac:dyDescent="0.2">
      <c r="C1867" s="1"/>
      <c r="F1867" s="1"/>
    </row>
    <row r="1868" spans="3:6" x14ac:dyDescent="0.2">
      <c r="C1868" s="1"/>
      <c r="F1868" s="1"/>
    </row>
    <row r="1869" spans="3:6" x14ac:dyDescent="0.2">
      <c r="C1869" s="1"/>
      <c r="F1869" s="1"/>
    </row>
    <row r="1870" spans="3:6" x14ac:dyDescent="0.2">
      <c r="C1870" s="1"/>
      <c r="F1870" s="1"/>
    </row>
    <row r="1871" spans="3:6" x14ac:dyDescent="0.2">
      <c r="C1871" s="1"/>
      <c r="F1871" s="1"/>
    </row>
    <row r="1872" spans="3:6" x14ac:dyDescent="0.2">
      <c r="C1872" s="1"/>
      <c r="F1872" s="1"/>
    </row>
    <row r="1873" spans="3:6" x14ac:dyDescent="0.2">
      <c r="C1873" s="1"/>
      <c r="F1873" s="1"/>
    </row>
    <row r="1874" spans="3:6" x14ac:dyDescent="0.2">
      <c r="C1874" s="1"/>
      <c r="F1874" s="1"/>
    </row>
    <row r="1875" spans="3:6" x14ac:dyDescent="0.2">
      <c r="C1875" s="1"/>
      <c r="F1875" s="1"/>
    </row>
    <row r="1876" spans="3:6" x14ac:dyDescent="0.2">
      <c r="C1876" s="1"/>
      <c r="F1876" s="1"/>
    </row>
    <row r="1877" spans="3:6" x14ac:dyDescent="0.2">
      <c r="C1877" s="1"/>
      <c r="F1877" s="1"/>
    </row>
    <row r="1878" spans="3:6" x14ac:dyDescent="0.2">
      <c r="C1878" s="1"/>
      <c r="F1878" s="1"/>
    </row>
    <row r="1879" spans="3:6" x14ac:dyDescent="0.2">
      <c r="C1879" s="1"/>
      <c r="F1879" s="1"/>
    </row>
    <row r="1880" spans="3:6" x14ac:dyDescent="0.2">
      <c r="C1880" s="1"/>
      <c r="F1880" s="1"/>
    </row>
    <row r="1881" spans="3:6" x14ac:dyDescent="0.2">
      <c r="C1881" s="1"/>
      <c r="F1881" s="1"/>
    </row>
    <row r="1882" spans="3:6" x14ac:dyDescent="0.2">
      <c r="C1882" s="1"/>
      <c r="F1882" s="1"/>
    </row>
    <row r="1883" spans="3:6" x14ac:dyDescent="0.2">
      <c r="C1883" s="1"/>
      <c r="F1883" s="1"/>
    </row>
    <row r="1884" spans="3:6" x14ac:dyDescent="0.2">
      <c r="C1884" s="1"/>
      <c r="F1884" s="1"/>
    </row>
    <row r="1885" spans="3:6" x14ac:dyDescent="0.2">
      <c r="C1885" s="1"/>
      <c r="F1885" s="1"/>
    </row>
    <row r="1886" spans="3:6" x14ac:dyDescent="0.2">
      <c r="C1886" s="1"/>
      <c r="F1886" s="1"/>
    </row>
    <row r="1887" spans="3:6" x14ac:dyDescent="0.2">
      <c r="C1887" s="1"/>
      <c r="F1887" s="1"/>
    </row>
    <row r="1888" spans="3:6" x14ac:dyDescent="0.2">
      <c r="C1888" s="1"/>
      <c r="F1888" s="1"/>
    </row>
    <row r="1889" spans="3:6" x14ac:dyDescent="0.2">
      <c r="C1889" s="1"/>
      <c r="F1889" s="1"/>
    </row>
    <row r="1890" spans="3:6" x14ac:dyDescent="0.2">
      <c r="C1890" s="1"/>
      <c r="F1890" s="1"/>
    </row>
    <row r="1891" spans="3:6" x14ac:dyDescent="0.2">
      <c r="C1891" s="1"/>
      <c r="F1891" s="1"/>
    </row>
    <row r="1892" spans="3:6" x14ac:dyDescent="0.2">
      <c r="C1892" s="1"/>
      <c r="F1892" s="1"/>
    </row>
    <row r="1893" spans="3:6" x14ac:dyDescent="0.2">
      <c r="C1893" s="1"/>
      <c r="F1893" s="1"/>
    </row>
    <row r="1894" spans="3:6" x14ac:dyDescent="0.2">
      <c r="C1894" s="1"/>
      <c r="F1894" s="1"/>
    </row>
    <row r="1895" spans="3:6" x14ac:dyDescent="0.2">
      <c r="C1895" s="1"/>
      <c r="F1895" s="1"/>
    </row>
    <row r="1896" spans="3:6" x14ac:dyDescent="0.2">
      <c r="C1896" s="1"/>
      <c r="F1896" s="1"/>
    </row>
    <row r="1897" spans="3:6" x14ac:dyDescent="0.2">
      <c r="C1897" s="1"/>
      <c r="F1897" s="1"/>
    </row>
    <row r="1898" spans="3:6" x14ac:dyDescent="0.2">
      <c r="C1898" s="1"/>
      <c r="F1898" s="1"/>
    </row>
    <row r="1899" spans="3:6" x14ac:dyDescent="0.2">
      <c r="C1899" s="1"/>
      <c r="F1899" s="1"/>
    </row>
    <row r="1900" spans="3:6" x14ac:dyDescent="0.2">
      <c r="C1900" s="1"/>
      <c r="F1900" s="1"/>
    </row>
    <row r="1901" spans="3:6" x14ac:dyDescent="0.2">
      <c r="C1901" s="1"/>
      <c r="F1901" s="1"/>
    </row>
    <row r="1902" spans="3:6" x14ac:dyDescent="0.2">
      <c r="C1902" s="1"/>
      <c r="F1902" s="1"/>
    </row>
    <row r="1903" spans="3:6" x14ac:dyDescent="0.2">
      <c r="C1903" s="1"/>
      <c r="F1903" s="1"/>
    </row>
    <row r="1904" spans="3:6" x14ac:dyDescent="0.2">
      <c r="C1904" s="1"/>
      <c r="F1904" s="1"/>
    </row>
    <row r="1905" spans="3:6" x14ac:dyDescent="0.2">
      <c r="C1905" s="1"/>
      <c r="F1905" s="1"/>
    </row>
    <row r="1906" spans="3:6" x14ac:dyDescent="0.2">
      <c r="C1906" s="1"/>
      <c r="F1906" s="1"/>
    </row>
    <row r="1907" spans="3:6" x14ac:dyDescent="0.2">
      <c r="C1907" s="1"/>
      <c r="F1907" s="1"/>
    </row>
    <row r="1908" spans="3:6" x14ac:dyDescent="0.2">
      <c r="C1908" s="1"/>
      <c r="F1908" s="1"/>
    </row>
    <row r="1909" spans="3:6" x14ac:dyDescent="0.2">
      <c r="C1909" s="1"/>
      <c r="F1909" s="1"/>
    </row>
    <row r="1910" spans="3:6" x14ac:dyDescent="0.2">
      <c r="C1910" s="1"/>
      <c r="F1910" s="1"/>
    </row>
    <row r="1911" spans="3:6" x14ac:dyDescent="0.2">
      <c r="C1911" s="1"/>
      <c r="F1911" s="1"/>
    </row>
    <row r="1912" spans="3:6" x14ac:dyDescent="0.2">
      <c r="C1912" s="1"/>
      <c r="F1912" s="1"/>
    </row>
    <row r="1913" spans="3:6" x14ac:dyDescent="0.2">
      <c r="C1913" s="1"/>
      <c r="F1913" s="1"/>
    </row>
    <row r="1914" spans="3:6" x14ac:dyDescent="0.2">
      <c r="C1914" s="1"/>
      <c r="F1914" s="1"/>
    </row>
    <row r="1915" spans="3:6" x14ac:dyDescent="0.2">
      <c r="C1915" s="1"/>
      <c r="F1915" s="1"/>
    </row>
    <row r="1916" spans="3:6" x14ac:dyDescent="0.2">
      <c r="C1916" s="1"/>
      <c r="F1916" s="1"/>
    </row>
    <row r="1917" spans="3:6" x14ac:dyDescent="0.2">
      <c r="C1917" s="1"/>
      <c r="F1917" s="1"/>
    </row>
    <row r="1918" spans="3:6" x14ac:dyDescent="0.2">
      <c r="C1918" s="1"/>
      <c r="F1918" s="1"/>
    </row>
    <row r="1919" spans="3:6" x14ac:dyDescent="0.2">
      <c r="C1919" s="1"/>
      <c r="F1919" s="1"/>
    </row>
    <row r="1920" spans="3:6" x14ac:dyDescent="0.2">
      <c r="C1920" s="1"/>
      <c r="F1920" s="1"/>
    </row>
    <row r="1921" spans="3:6" x14ac:dyDescent="0.2">
      <c r="C1921" s="1"/>
      <c r="F1921" s="1"/>
    </row>
    <row r="1922" spans="3:6" x14ac:dyDescent="0.2">
      <c r="C1922" s="1"/>
      <c r="F1922" s="1"/>
    </row>
    <row r="1923" spans="3:6" x14ac:dyDescent="0.2">
      <c r="C1923" s="1"/>
      <c r="F1923" s="1"/>
    </row>
    <row r="1924" spans="3:6" x14ac:dyDescent="0.2">
      <c r="C1924" s="1"/>
      <c r="F1924" s="1"/>
    </row>
    <row r="1925" spans="3:6" x14ac:dyDescent="0.2">
      <c r="C1925" s="1"/>
      <c r="F1925" s="1"/>
    </row>
    <row r="1926" spans="3:6" x14ac:dyDescent="0.2">
      <c r="C1926" s="1"/>
      <c r="F1926" s="1"/>
    </row>
    <row r="1927" spans="3:6" x14ac:dyDescent="0.2">
      <c r="C1927" s="1"/>
      <c r="F1927" s="1"/>
    </row>
    <row r="1928" spans="3:6" x14ac:dyDescent="0.2">
      <c r="C1928" s="1"/>
      <c r="F1928" s="1"/>
    </row>
    <row r="1929" spans="3:6" x14ac:dyDescent="0.2">
      <c r="C1929" s="1"/>
      <c r="F1929" s="1"/>
    </row>
    <row r="1930" spans="3:6" x14ac:dyDescent="0.2">
      <c r="C1930" s="1"/>
      <c r="F1930" s="1"/>
    </row>
    <row r="1931" spans="3:6" x14ac:dyDescent="0.2">
      <c r="C1931" s="1"/>
      <c r="F1931" s="1"/>
    </row>
    <row r="1932" spans="3:6" x14ac:dyDescent="0.2">
      <c r="C1932" s="1"/>
      <c r="F1932" s="1"/>
    </row>
    <row r="1933" spans="3:6" x14ac:dyDescent="0.2">
      <c r="C1933" s="1"/>
      <c r="F1933" s="1"/>
    </row>
    <row r="1934" spans="3:6" x14ac:dyDescent="0.2">
      <c r="C1934" s="1"/>
      <c r="F1934" s="1"/>
    </row>
    <row r="1935" spans="3:6" x14ac:dyDescent="0.2">
      <c r="C1935" s="1"/>
      <c r="F1935" s="1"/>
    </row>
    <row r="1936" spans="3:6" x14ac:dyDescent="0.2">
      <c r="C1936" s="1"/>
      <c r="F1936" s="1"/>
    </row>
    <row r="1937" spans="3:6" x14ac:dyDescent="0.2">
      <c r="C1937" s="1"/>
      <c r="F1937" s="1"/>
    </row>
    <row r="1938" spans="3:6" x14ac:dyDescent="0.2">
      <c r="C1938" s="1"/>
      <c r="F1938" s="1"/>
    </row>
    <row r="1939" spans="3:6" x14ac:dyDescent="0.2">
      <c r="C1939" s="1"/>
      <c r="F1939" s="1"/>
    </row>
    <row r="1940" spans="3:6" x14ac:dyDescent="0.2">
      <c r="C1940" s="1"/>
      <c r="F1940" s="1"/>
    </row>
    <row r="1941" spans="3:6" x14ac:dyDescent="0.2">
      <c r="C1941" s="1"/>
      <c r="F1941" s="1"/>
    </row>
    <row r="1942" spans="3:6" x14ac:dyDescent="0.2">
      <c r="C1942" s="1"/>
      <c r="F1942" s="1"/>
    </row>
    <row r="1943" spans="3:6" x14ac:dyDescent="0.2">
      <c r="C1943" s="1"/>
      <c r="F1943" s="1"/>
    </row>
    <row r="1944" spans="3:6" x14ac:dyDescent="0.2">
      <c r="C1944" s="1"/>
      <c r="F1944" s="1"/>
    </row>
    <row r="1945" spans="3:6" x14ac:dyDescent="0.2">
      <c r="C1945" s="1"/>
      <c r="F1945" s="1"/>
    </row>
    <row r="1946" spans="3:6" x14ac:dyDescent="0.2">
      <c r="C1946" s="1"/>
      <c r="F1946" s="1"/>
    </row>
    <row r="1947" spans="3:6" x14ac:dyDescent="0.2">
      <c r="C1947" s="1"/>
      <c r="F1947" s="1"/>
    </row>
    <row r="1948" spans="3:6" x14ac:dyDescent="0.2">
      <c r="C1948" s="1"/>
      <c r="F1948" s="1"/>
    </row>
    <row r="1949" spans="3:6" x14ac:dyDescent="0.2">
      <c r="C1949" s="1"/>
      <c r="F1949" s="1"/>
    </row>
    <row r="1950" spans="3:6" x14ac:dyDescent="0.2">
      <c r="C1950" s="1"/>
      <c r="F1950" s="1"/>
    </row>
    <row r="1951" spans="3:6" x14ac:dyDescent="0.2">
      <c r="C1951" s="1"/>
      <c r="F1951" s="1"/>
    </row>
    <row r="1952" spans="3:6" x14ac:dyDescent="0.2">
      <c r="C1952" s="1"/>
      <c r="F1952" s="1"/>
    </row>
    <row r="1953" spans="3:6" x14ac:dyDescent="0.2">
      <c r="C1953" s="1"/>
      <c r="F1953" s="1"/>
    </row>
    <row r="1954" spans="3:6" x14ac:dyDescent="0.2">
      <c r="C1954" s="1"/>
      <c r="F1954" s="1"/>
    </row>
    <row r="1955" spans="3:6" x14ac:dyDescent="0.2">
      <c r="C1955" s="1"/>
      <c r="F1955" s="1"/>
    </row>
    <row r="1956" spans="3:6" x14ac:dyDescent="0.2">
      <c r="C1956" s="1"/>
      <c r="F1956" s="1"/>
    </row>
    <row r="1957" spans="3:6" x14ac:dyDescent="0.2">
      <c r="C1957" s="1"/>
      <c r="F1957" s="1"/>
    </row>
    <row r="1958" spans="3:6" x14ac:dyDescent="0.2">
      <c r="C1958" s="1"/>
      <c r="F1958" s="1"/>
    </row>
    <row r="1959" spans="3:6" x14ac:dyDescent="0.2">
      <c r="C1959" s="1"/>
      <c r="F1959" s="1"/>
    </row>
    <row r="1960" spans="3:6" x14ac:dyDescent="0.2">
      <c r="C1960" s="1"/>
      <c r="F1960" s="1"/>
    </row>
    <row r="1961" spans="3:6" x14ac:dyDescent="0.2">
      <c r="C1961" s="1"/>
      <c r="F1961" s="1"/>
    </row>
    <row r="1962" spans="3:6" x14ac:dyDescent="0.2">
      <c r="C1962" s="1"/>
      <c r="F1962" s="1"/>
    </row>
    <row r="1963" spans="3:6" x14ac:dyDescent="0.2">
      <c r="C1963" s="1"/>
      <c r="F1963" s="1"/>
    </row>
    <row r="1964" spans="3:6" x14ac:dyDescent="0.2">
      <c r="C1964" s="1"/>
      <c r="F1964" s="1"/>
    </row>
    <row r="1965" spans="3:6" x14ac:dyDescent="0.2">
      <c r="C1965" s="1"/>
      <c r="F1965" s="1"/>
    </row>
    <row r="1966" spans="3:6" x14ac:dyDescent="0.2">
      <c r="C1966" s="1"/>
      <c r="F1966" s="1"/>
    </row>
    <row r="1967" spans="3:6" x14ac:dyDescent="0.2">
      <c r="C1967" s="1"/>
      <c r="F1967" s="1"/>
    </row>
    <row r="1968" spans="3:6" x14ac:dyDescent="0.2">
      <c r="C1968" s="1"/>
      <c r="F1968" s="1"/>
    </row>
    <row r="1969" spans="3:6" x14ac:dyDescent="0.2">
      <c r="C1969" s="1"/>
      <c r="F1969" s="1"/>
    </row>
    <row r="1970" spans="3:6" x14ac:dyDescent="0.2">
      <c r="C1970" s="1"/>
      <c r="F1970" s="1"/>
    </row>
    <row r="1971" spans="3:6" x14ac:dyDescent="0.2">
      <c r="C1971" s="1"/>
      <c r="F1971" s="1"/>
    </row>
    <row r="1972" spans="3:6" x14ac:dyDescent="0.2">
      <c r="C1972" s="1"/>
      <c r="F1972" s="1"/>
    </row>
    <row r="1973" spans="3:6" x14ac:dyDescent="0.2">
      <c r="C1973" s="1"/>
      <c r="F1973" s="1"/>
    </row>
    <row r="1974" spans="3:6" x14ac:dyDescent="0.2">
      <c r="C1974" s="1"/>
      <c r="F1974" s="1"/>
    </row>
    <row r="1975" spans="3:6" x14ac:dyDescent="0.2">
      <c r="C1975" s="1"/>
      <c r="F1975" s="1"/>
    </row>
    <row r="1976" spans="3:6" x14ac:dyDescent="0.2">
      <c r="C1976" s="1"/>
      <c r="F1976" s="1"/>
    </row>
    <row r="1977" spans="3:6" x14ac:dyDescent="0.2">
      <c r="C1977" s="1"/>
      <c r="F1977" s="1"/>
    </row>
    <row r="1978" spans="3:6" x14ac:dyDescent="0.2">
      <c r="C1978" s="1"/>
      <c r="F1978" s="1"/>
    </row>
    <row r="1979" spans="3:6" x14ac:dyDescent="0.2">
      <c r="C1979" s="1"/>
      <c r="F1979" s="1"/>
    </row>
    <row r="1980" spans="3:6" x14ac:dyDescent="0.2">
      <c r="C1980" s="1"/>
      <c r="F1980" s="1"/>
    </row>
    <row r="1981" spans="3:6" x14ac:dyDescent="0.2">
      <c r="C1981" s="1"/>
      <c r="F1981" s="1"/>
    </row>
    <row r="1982" spans="3:6" x14ac:dyDescent="0.2">
      <c r="C1982" s="1"/>
      <c r="F1982" s="1"/>
    </row>
    <row r="1983" spans="3:6" x14ac:dyDescent="0.2">
      <c r="C1983" s="1"/>
      <c r="F1983" s="1"/>
    </row>
    <row r="1984" spans="3:6" x14ac:dyDescent="0.2">
      <c r="C1984" s="1"/>
      <c r="F1984" s="1"/>
    </row>
    <row r="1985" spans="3:6" x14ac:dyDescent="0.2">
      <c r="C1985" s="1"/>
      <c r="F1985" s="1"/>
    </row>
    <row r="1986" spans="3:6" x14ac:dyDescent="0.2">
      <c r="C1986" s="1"/>
      <c r="F1986" s="1"/>
    </row>
    <row r="1987" spans="3:6" x14ac:dyDescent="0.2">
      <c r="C1987" s="1"/>
      <c r="F1987" s="1"/>
    </row>
    <row r="1988" spans="3:6" x14ac:dyDescent="0.2">
      <c r="C1988" s="1"/>
      <c r="F1988" s="1"/>
    </row>
    <row r="1989" spans="3:6" x14ac:dyDescent="0.2">
      <c r="C1989" s="1"/>
      <c r="F1989" s="1"/>
    </row>
    <row r="1990" spans="3:6" x14ac:dyDescent="0.2">
      <c r="C1990" s="1"/>
      <c r="F1990" s="1"/>
    </row>
    <row r="1991" spans="3:6" x14ac:dyDescent="0.2">
      <c r="C1991" s="1"/>
      <c r="F1991" s="1"/>
    </row>
    <row r="1992" spans="3:6" x14ac:dyDescent="0.2">
      <c r="C1992" s="1"/>
      <c r="F1992" s="1"/>
    </row>
    <row r="1993" spans="3:6" x14ac:dyDescent="0.2">
      <c r="C1993" s="1"/>
      <c r="F1993" s="1"/>
    </row>
    <row r="1994" spans="3:6" x14ac:dyDescent="0.2">
      <c r="C1994" s="1"/>
      <c r="F1994" s="1"/>
    </row>
    <row r="1995" spans="3:6" x14ac:dyDescent="0.2">
      <c r="C1995" s="1"/>
      <c r="F1995" s="1"/>
    </row>
    <row r="1996" spans="3:6" x14ac:dyDescent="0.2">
      <c r="C1996" s="1"/>
      <c r="F1996" s="1"/>
    </row>
    <row r="1997" spans="3:6" x14ac:dyDescent="0.2">
      <c r="C1997" s="1"/>
      <c r="F1997" s="1"/>
    </row>
    <row r="1998" spans="3:6" x14ac:dyDescent="0.2">
      <c r="C1998" s="1"/>
      <c r="F1998" s="1"/>
    </row>
    <row r="1999" spans="3:6" x14ac:dyDescent="0.2">
      <c r="C1999" s="1"/>
      <c r="F1999" s="1"/>
    </row>
    <row r="2000" spans="3:6" x14ac:dyDescent="0.2">
      <c r="C2000" s="1"/>
      <c r="F2000" s="1"/>
    </row>
    <row r="2001" spans="3:6" x14ac:dyDescent="0.2">
      <c r="C2001" s="1"/>
      <c r="F2001" s="1"/>
    </row>
    <row r="2002" spans="3:6" x14ac:dyDescent="0.2">
      <c r="C2002" s="1"/>
      <c r="F2002" s="1"/>
    </row>
    <row r="2003" spans="3:6" x14ac:dyDescent="0.2">
      <c r="C2003" s="1"/>
      <c r="F2003" s="1"/>
    </row>
    <row r="2004" spans="3:6" x14ac:dyDescent="0.2">
      <c r="C2004" s="1"/>
      <c r="F2004" s="1"/>
    </row>
    <row r="2005" spans="3:6" x14ac:dyDescent="0.2">
      <c r="C2005" s="1"/>
      <c r="F2005" s="1"/>
    </row>
    <row r="2006" spans="3:6" x14ac:dyDescent="0.2">
      <c r="C2006" s="1"/>
      <c r="F2006" s="1"/>
    </row>
    <row r="2007" spans="3:6" x14ac:dyDescent="0.2">
      <c r="C2007" s="1"/>
      <c r="F2007" s="1"/>
    </row>
    <row r="2008" spans="3:6" x14ac:dyDescent="0.2">
      <c r="C2008" s="1"/>
      <c r="F2008" s="1"/>
    </row>
    <row r="2009" spans="3:6" x14ac:dyDescent="0.2">
      <c r="C2009" s="1"/>
      <c r="F2009" s="1"/>
    </row>
    <row r="2010" spans="3:6" x14ac:dyDescent="0.2">
      <c r="C2010" s="1"/>
      <c r="F2010" s="1"/>
    </row>
    <row r="2011" spans="3:6" x14ac:dyDescent="0.2">
      <c r="C2011" s="1"/>
      <c r="F2011" s="1"/>
    </row>
    <row r="2012" spans="3:6" x14ac:dyDescent="0.2">
      <c r="C2012" s="1"/>
      <c r="F2012" s="1"/>
    </row>
    <row r="2013" spans="3:6" x14ac:dyDescent="0.2">
      <c r="C2013" s="1"/>
      <c r="F2013" s="1"/>
    </row>
    <row r="2014" spans="3:6" x14ac:dyDescent="0.2">
      <c r="C2014" s="1"/>
      <c r="F2014" s="1"/>
    </row>
    <row r="2015" spans="3:6" x14ac:dyDescent="0.2">
      <c r="C2015" s="1"/>
      <c r="F2015" s="1"/>
    </row>
    <row r="2016" spans="3:6" x14ac:dyDescent="0.2">
      <c r="C2016" s="1"/>
      <c r="F2016" s="1"/>
    </row>
    <row r="2017" spans="3:6" x14ac:dyDescent="0.2">
      <c r="C2017" s="1"/>
      <c r="F2017" s="1"/>
    </row>
    <row r="2018" spans="3:6" x14ac:dyDescent="0.2">
      <c r="C2018" s="1"/>
      <c r="F2018" s="1"/>
    </row>
    <row r="2019" spans="3:6" x14ac:dyDescent="0.2">
      <c r="C2019" s="1"/>
      <c r="F2019" s="1"/>
    </row>
    <row r="2020" spans="3:6" x14ac:dyDescent="0.2">
      <c r="C2020" s="1"/>
      <c r="F2020" s="1"/>
    </row>
    <row r="2021" spans="3:6" x14ac:dyDescent="0.2">
      <c r="C2021" s="1"/>
      <c r="F2021" s="1"/>
    </row>
    <row r="2022" spans="3:6" x14ac:dyDescent="0.2">
      <c r="C2022" s="1"/>
      <c r="F2022" s="1"/>
    </row>
    <row r="2023" spans="3:6" x14ac:dyDescent="0.2">
      <c r="C2023" s="1"/>
      <c r="F2023" s="1"/>
    </row>
    <row r="2024" spans="3:6" x14ac:dyDescent="0.2">
      <c r="C2024" s="1"/>
      <c r="F2024" s="1"/>
    </row>
    <row r="2025" spans="3:6" x14ac:dyDescent="0.2">
      <c r="C2025" s="1"/>
      <c r="F2025" s="1"/>
    </row>
    <row r="2026" spans="3:6" x14ac:dyDescent="0.2">
      <c r="C2026" s="1"/>
      <c r="F2026" s="1"/>
    </row>
    <row r="2027" spans="3:6" x14ac:dyDescent="0.2">
      <c r="C2027" s="1"/>
      <c r="F2027" s="1"/>
    </row>
    <row r="2028" spans="3:6" x14ac:dyDescent="0.2">
      <c r="C2028" s="1"/>
      <c r="F2028" s="1"/>
    </row>
    <row r="2029" spans="3:6" x14ac:dyDescent="0.2">
      <c r="C2029" s="1"/>
      <c r="F2029" s="1"/>
    </row>
    <row r="2030" spans="3:6" x14ac:dyDescent="0.2">
      <c r="C2030" s="1"/>
      <c r="F2030" s="1"/>
    </row>
    <row r="2031" spans="3:6" x14ac:dyDescent="0.2">
      <c r="C2031" s="1"/>
      <c r="F2031" s="1"/>
    </row>
    <row r="2032" spans="3:6" x14ac:dyDescent="0.2">
      <c r="C2032" s="1"/>
      <c r="F2032" s="1"/>
    </row>
    <row r="2033" spans="3:6" x14ac:dyDescent="0.2">
      <c r="C2033" s="1"/>
      <c r="F2033" s="1"/>
    </row>
    <row r="2034" spans="3:6" x14ac:dyDescent="0.2">
      <c r="C2034" s="1"/>
      <c r="F2034" s="1"/>
    </row>
    <row r="2035" spans="3:6" x14ac:dyDescent="0.2">
      <c r="C2035" s="1"/>
      <c r="F2035" s="1"/>
    </row>
    <row r="2036" spans="3:6" x14ac:dyDescent="0.2">
      <c r="C2036" s="1"/>
      <c r="F2036" s="1"/>
    </row>
    <row r="2037" spans="3:6" x14ac:dyDescent="0.2">
      <c r="C2037" s="1"/>
      <c r="F2037" s="1"/>
    </row>
    <row r="2038" spans="3:6" x14ac:dyDescent="0.2">
      <c r="C2038" s="1"/>
      <c r="F2038" s="1"/>
    </row>
    <row r="2039" spans="3:6" x14ac:dyDescent="0.2">
      <c r="C2039" s="1"/>
      <c r="F2039" s="1"/>
    </row>
    <row r="2040" spans="3:6" x14ac:dyDescent="0.2">
      <c r="C2040" s="1"/>
      <c r="F2040" s="1"/>
    </row>
    <row r="2041" spans="3:6" x14ac:dyDescent="0.2">
      <c r="C2041" s="1"/>
      <c r="F2041" s="1"/>
    </row>
    <row r="2042" spans="3:6" x14ac:dyDescent="0.2">
      <c r="C2042" s="1"/>
      <c r="F2042" s="1"/>
    </row>
    <row r="2043" spans="3:6" x14ac:dyDescent="0.2">
      <c r="C2043" s="1"/>
      <c r="F2043" s="1"/>
    </row>
    <row r="2044" spans="3:6" x14ac:dyDescent="0.2">
      <c r="C2044" s="1"/>
      <c r="F2044" s="1"/>
    </row>
    <row r="2045" spans="3:6" x14ac:dyDescent="0.2">
      <c r="C2045" s="1"/>
      <c r="F2045" s="1"/>
    </row>
    <row r="2046" spans="3:6" x14ac:dyDescent="0.2">
      <c r="C2046" s="1"/>
      <c r="F2046" s="1"/>
    </row>
    <row r="2047" spans="3:6" x14ac:dyDescent="0.2">
      <c r="C2047" s="1"/>
      <c r="F2047" s="1"/>
    </row>
    <row r="2048" spans="3:6" x14ac:dyDescent="0.2">
      <c r="C2048" s="1"/>
      <c r="F2048" s="1"/>
    </row>
    <row r="2049" spans="3:6" x14ac:dyDescent="0.2">
      <c r="C2049" s="1"/>
      <c r="F2049" s="1"/>
    </row>
    <row r="2050" spans="3:6" x14ac:dyDescent="0.2">
      <c r="C2050" s="1"/>
      <c r="F2050" s="1"/>
    </row>
    <row r="2051" spans="3:6" x14ac:dyDescent="0.2">
      <c r="C2051" s="1"/>
      <c r="F2051" s="1"/>
    </row>
    <row r="2052" spans="3:6" x14ac:dyDescent="0.2">
      <c r="C2052" s="1"/>
      <c r="F2052" s="1"/>
    </row>
    <row r="2053" spans="3:6" x14ac:dyDescent="0.2">
      <c r="C2053" s="1"/>
      <c r="F2053" s="1"/>
    </row>
    <row r="2054" spans="3:6" x14ac:dyDescent="0.2">
      <c r="C2054" s="1"/>
      <c r="F2054" s="1"/>
    </row>
    <row r="2055" spans="3:6" x14ac:dyDescent="0.2">
      <c r="C2055" s="1"/>
      <c r="F2055" s="1"/>
    </row>
    <row r="2056" spans="3:6" x14ac:dyDescent="0.2">
      <c r="C2056" s="1"/>
      <c r="F2056" s="1"/>
    </row>
    <row r="2057" spans="3:6" x14ac:dyDescent="0.2">
      <c r="C2057" s="1"/>
      <c r="F2057" s="1"/>
    </row>
    <row r="2058" spans="3:6" x14ac:dyDescent="0.2">
      <c r="C2058" s="1"/>
      <c r="F2058" s="1"/>
    </row>
    <row r="2059" spans="3:6" x14ac:dyDescent="0.2">
      <c r="C2059" s="1"/>
      <c r="F2059" s="1"/>
    </row>
    <row r="2060" spans="3:6" x14ac:dyDescent="0.2">
      <c r="C2060" s="1"/>
      <c r="F2060" s="1"/>
    </row>
    <row r="2061" spans="3:6" x14ac:dyDescent="0.2">
      <c r="C2061" s="1"/>
      <c r="F2061" s="1"/>
    </row>
    <row r="2062" spans="3:6" x14ac:dyDescent="0.2">
      <c r="C2062" s="1"/>
      <c r="F2062" s="1"/>
    </row>
    <row r="2063" spans="3:6" x14ac:dyDescent="0.2">
      <c r="C2063" s="1"/>
      <c r="F2063" s="1"/>
    </row>
    <row r="2064" spans="3:6" x14ac:dyDescent="0.2">
      <c r="C2064" s="1"/>
      <c r="F2064" s="1"/>
    </row>
    <row r="2065" spans="3:6" x14ac:dyDescent="0.2">
      <c r="C2065" s="1"/>
      <c r="F2065" s="1"/>
    </row>
    <row r="2066" spans="3:6" x14ac:dyDescent="0.2">
      <c r="C2066" s="1"/>
      <c r="F2066" s="1"/>
    </row>
    <row r="2067" spans="3:6" x14ac:dyDescent="0.2">
      <c r="C2067" s="1"/>
      <c r="F2067" s="1"/>
    </row>
    <row r="2068" spans="3:6" x14ac:dyDescent="0.2">
      <c r="C2068" s="1"/>
      <c r="F2068" s="1"/>
    </row>
  </sheetData>
  <mergeCells count="1">
    <mergeCell ref="Z818:AE828"/>
  </mergeCells>
  <phoneticPr fontId="0" type="noConversion"/>
  <pageMargins left="0.25" right="0.25" top="0.64" bottom="0.69" header="0.4" footer="0.37"/>
  <pageSetup scale="90" orientation="portrait" r:id="rId1"/>
  <headerFooter alignWithMargins="0"/>
  <customProperties>
    <customPr name="_pios_id" r:id="rId2"/>
    <customPr name="EpmWorksheetKeyString_GUID" r:id="rId3"/>
  </customProperties>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51"/>
  <sheetViews>
    <sheetView showGridLines="0" workbookViewId="0">
      <pane xSplit="2" ySplit="1" topLeftCell="C375" activePane="bottomRight" state="frozen"/>
      <selection activeCell="D40" sqref="D40"/>
      <selection pane="topRight" activeCell="D40" sqref="D40"/>
      <selection pane="bottomLeft" activeCell="D40" sqref="D40"/>
      <selection pane="bottomRight" activeCell="C402" sqref="C402"/>
    </sheetView>
  </sheetViews>
  <sheetFormatPr defaultRowHeight="12.75" x14ac:dyDescent="0.2"/>
  <cols>
    <col min="1" max="2" width="9.140625" customWidth="1"/>
    <col min="3" max="3" width="12.42578125" bestFit="1" customWidth="1"/>
    <col min="4" max="4" width="11.5703125" bestFit="1" customWidth="1"/>
    <col min="5" max="5" width="11.85546875" customWidth="1"/>
    <col min="6" max="6" width="14.5703125" bestFit="1" customWidth="1"/>
    <col min="7" max="7" width="13.5703125" bestFit="1" customWidth="1"/>
    <col min="8" max="8" width="15.140625" bestFit="1" customWidth="1"/>
  </cols>
  <sheetData>
    <row r="1" spans="1:8" s="4" customFormat="1" x14ac:dyDescent="0.2">
      <c r="A1" s="4" t="s">
        <v>0</v>
      </c>
      <c r="B1" s="4" t="s">
        <v>1</v>
      </c>
      <c r="C1" s="4" t="s">
        <v>22</v>
      </c>
      <c r="D1" s="4" t="s">
        <v>17</v>
      </c>
      <c r="E1" s="4" t="s">
        <v>18</v>
      </c>
      <c r="F1" s="4" t="s">
        <v>19</v>
      </c>
      <c r="G1" s="4" t="s">
        <v>20</v>
      </c>
      <c r="H1" s="4" t="s">
        <v>21</v>
      </c>
    </row>
    <row r="2" spans="1:8" x14ac:dyDescent="0.2">
      <c r="A2">
        <v>1990</v>
      </c>
      <c r="B2">
        <v>1</v>
      </c>
      <c r="C2" s="1">
        <f>MAPrice!C2</f>
        <v>0</v>
      </c>
      <c r="D2" s="1">
        <f>MAPrice!D2</f>
        <v>0</v>
      </c>
      <c r="E2" s="1">
        <f>MAPrice!E2</f>
        <v>0</v>
      </c>
      <c r="F2" s="1">
        <f>MAPrice!F2</f>
        <v>0</v>
      </c>
      <c r="G2" s="1">
        <f>MAPrice!G2</f>
        <v>0</v>
      </c>
      <c r="H2" s="1">
        <f>MAPrice!H2</f>
        <v>0</v>
      </c>
    </row>
    <row r="3" spans="1:8" x14ac:dyDescent="0.2">
      <c r="A3">
        <v>1990</v>
      </c>
      <c r="B3">
        <v>2</v>
      </c>
      <c r="C3" s="1">
        <f>MAPrice!C3</f>
        <v>0</v>
      </c>
      <c r="D3" s="1">
        <f>MAPrice!D3</f>
        <v>0</v>
      </c>
      <c r="E3" s="1">
        <f>MAPrice!E3</f>
        <v>0</v>
      </c>
      <c r="F3" s="1">
        <f>MAPrice!F3</f>
        <v>0</v>
      </c>
      <c r="G3" s="1">
        <f>MAPrice!G3</f>
        <v>0</v>
      </c>
      <c r="H3" s="1">
        <f>MAPrice!H3</f>
        <v>0</v>
      </c>
    </row>
    <row r="4" spans="1:8" x14ac:dyDescent="0.2">
      <c r="A4">
        <v>1990</v>
      </c>
      <c r="B4">
        <v>3</v>
      </c>
      <c r="C4" s="1">
        <f>MAPrice!C4</f>
        <v>0</v>
      </c>
      <c r="D4" s="1">
        <f>MAPrice!D4</f>
        <v>0</v>
      </c>
      <c r="E4" s="1">
        <f>MAPrice!E4</f>
        <v>0</v>
      </c>
      <c r="F4" s="1">
        <f>MAPrice!F4</f>
        <v>0</v>
      </c>
      <c r="G4" s="1">
        <f>MAPrice!G4</f>
        <v>0</v>
      </c>
      <c r="H4" s="1">
        <f>MAPrice!H4</f>
        <v>0</v>
      </c>
    </row>
    <row r="5" spans="1:8" x14ac:dyDescent="0.2">
      <c r="A5">
        <v>1990</v>
      </c>
      <c r="B5">
        <v>4</v>
      </c>
      <c r="C5" s="1">
        <f>MAPrice!C5</f>
        <v>0</v>
      </c>
      <c r="D5" s="1">
        <f>MAPrice!D5</f>
        <v>0</v>
      </c>
      <c r="E5" s="1">
        <f>MAPrice!E5</f>
        <v>0</v>
      </c>
      <c r="F5" s="1">
        <f>MAPrice!F5</f>
        <v>0</v>
      </c>
      <c r="G5" s="1">
        <f>MAPrice!G5</f>
        <v>0</v>
      </c>
      <c r="H5" s="1">
        <f>MAPrice!H5</f>
        <v>0</v>
      </c>
    </row>
    <row r="6" spans="1:8" x14ac:dyDescent="0.2">
      <c r="A6">
        <v>1990</v>
      </c>
      <c r="B6">
        <v>5</v>
      </c>
      <c r="C6" s="1">
        <f>MAPrice!C6</f>
        <v>0</v>
      </c>
      <c r="D6" s="1">
        <f>MAPrice!D6</f>
        <v>0</v>
      </c>
      <c r="E6" s="1">
        <f>MAPrice!E6</f>
        <v>0</v>
      </c>
      <c r="F6" s="1">
        <f>MAPrice!F6</f>
        <v>0</v>
      </c>
      <c r="G6" s="1">
        <f>MAPrice!G6</f>
        <v>0</v>
      </c>
      <c r="H6" s="1">
        <f>MAPrice!H6</f>
        <v>0</v>
      </c>
    </row>
    <row r="7" spans="1:8" x14ac:dyDescent="0.2">
      <c r="A7">
        <v>1990</v>
      </c>
      <c r="B7">
        <v>6</v>
      </c>
      <c r="C7" s="1">
        <f>MAPrice!C7</f>
        <v>0</v>
      </c>
      <c r="D7" s="1">
        <f>MAPrice!D7</f>
        <v>0</v>
      </c>
      <c r="E7" s="1">
        <f>MAPrice!E7</f>
        <v>0</v>
      </c>
      <c r="F7" s="1">
        <f>MAPrice!F7</f>
        <v>0</v>
      </c>
      <c r="G7" s="1">
        <f>MAPrice!G7</f>
        <v>0</v>
      </c>
      <c r="H7" s="1">
        <f>MAPrice!H7</f>
        <v>0</v>
      </c>
    </row>
    <row r="8" spans="1:8" x14ac:dyDescent="0.2">
      <c r="A8">
        <v>1990</v>
      </c>
      <c r="B8">
        <v>7</v>
      </c>
      <c r="C8" s="1">
        <f>MAPrice!C8</f>
        <v>0</v>
      </c>
      <c r="D8" s="1">
        <f>MAPrice!D8</f>
        <v>0</v>
      </c>
      <c r="E8" s="1">
        <f>MAPrice!E8</f>
        <v>0</v>
      </c>
      <c r="F8" s="1">
        <f>MAPrice!F8</f>
        <v>0</v>
      </c>
      <c r="G8" s="1">
        <f>MAPrice!G8</f>
        <v>0</v>
      </c>
      <c r="H8" s="1">
        <f>MAPrice!H8</f>
        <v>0</v>
      </c>
    </row>
    <row r="9" spans="1:8" x14ac:dyDescent="0.2">
      <c r="A9">
        <v>1990</v>
      </c>
      <c r="B9">
        <v>8</v>
      </c>
      <c r="C9" s="1">
        <f>MAPrice!C9</f>
        <v>0</v>
      </c>
      <c r="D9" s="1">
        <f>MAPrice!D9</f>
        <v>0</v>
      </c>
      <c r="E9" s="1">
        <f>MAPrice!E9</f>
        <v>0</v>
      </c>
      <c r="F9" s="1">
        <f>MAPrice!F9</f>
        <v>0</v>
      </c>
      <c r="G9" s="1">
        <f>MAPrice!G9</f>
        <v>0</v>
      </c>
      <c r="H9" s="1">
        <f>MAPrice!H9</f>
        <v>0</v>
      </c>
    </row>
    <row r="10" spans="1:8" x14ac:dyDescent="0.2">
      <c r="A10">
        <v>1990</v>
      </c>
      <c r="B10">
        <v>9</v>
      </c>
      <c r="C10" s="1">
        <f>MAPrice!C10</f>
        <v>0</v>
      </c>
      <c r="D10" s="1">
        <f>MAPrice!D10</f>
        <v>0</v>
      </c>
      <c r="E10" s="1">
        <f>MAPrice!E10</f>
        <v>0</v>
      </c>
      <c r="F10" s="1">
        <f>MAPrice!F10</f>
        <v>0</v>
      </c>
      <c r="G10" s="1">
        <f>MAPrice!G10</f>
        <v>0</v>
      </c>
      <c r="H10" s="1">
        <f>MAPrice!H10</f>
        <v>0</v>
      </c>
    </row>
    <row r="11" spans="1:8" x14ac:dyDescent="0.2">
      <c r="A11">
        <v>1990</v>
      </c>
      <c r="B11">
        <v>10</v>
      </c>
      <c r="C11" s="1">
        <f>MAPrice!C11</f>
        <v>0</v>
      </c>
      <c r="D11" s="1">
        <f>MAPrice!D11</f>
        <v>0</v>
      </c>
      <c r="E11" s="1">
        <f>MAPrice!E11</f>
        <v>0</v>
      </c>
      <c r="F11" s="1">
        <f>MAPrice!F11</f>
        <v>0</v>
      </c>
      <c r="G11" s="1">
        <f>MAPrice!G11</f>
        <v>0</v>
      </c>
      <c r="H11" s="1">
        <f>MAPrice!H11</f>
        <v>0</v>
      </c>
    </row>
    <row r="12" spans="1:8" x14ac:dyDescent="0.2">
      <c r="A12">
        <v>1990</v>
      </c>
      <c r="B12">
        <v>11</v>
      </c>
      <c r="C12" s="1">
        <f>MAPrice!C12</f>
        <v>0</v>
      </c>
      <c r="D12" s="1">
        <f>MAPrice!D12</f>
        <v>0</v>
      </c>
      <c r="E12" s="1">
        <f>MAPrice!E12</f>
        <v>0</v>
      </c>
      <c r="F12" s="1">
        <f>MAPrice!F12</f>
        <v>0</v>
      </c>
      <c r="G12" s="1">
        <f>MAPrice!G12</f>
        <v>0</v>
      </c>
      <c r="H12" s="1">
        <f>MAPrice!H12</f>
        <v>0</v>
      </c>
    </row>
    <row r="13" spans="1:8" x14ac:dyDescent="0.2">
      <c r="A13">
        <v>1990</v>
      </c>
      <c r="B13">
        <v>12</v>
      </c>
      <c r="C13" s="1">
        <f>MAPrice!C13</f>
        <v>0</v>
      </c>
      <c r="D13" s="1">
        <f>MAPrice!D13</f>
        <v>0</v>
      </c>
      <c r="E13" s="1">
        <f>MAPrice!E13</f>
        <v>0</v>
      </c>
      <c r="F13" s="1">
        <f>MAPrice!F13</f>
        <v>0</v>
      </c>
      <c r="G13" s="1">
        <f>MAPrice!G13</f>
        <v>0</v>
      </c>
      <c r="H13" s="1">
        <f>MAPrice!H13</f>
        <v>0</v>
      </c>
    </row>
    <row r="14" spans="1:8" x14ac:dyDescent="0.2">
      <c r="A14">
        <v>1991</v>
      </c>
      <c r="B14">
        <v>1</v>
      </c>
      <c r="C14" s="1">
        <f>MAPrice!C14</f>
        <v>6.2696319300875367E-2</v>
      </c>
      <c r="D14" s="1">
        <f>MAPrice!D14</f>
        <v>6.0521730170227606E-2</v>
      </c>
      <c r="E14" s="1">
        <f>MAPrice!E14</f>
        <v>4.0291627677965076E-2</v>
      </c>
      <c r="F14" s="1">
        <f>MAPrice!F14</f>
        <v>7.7517723002353545E-2</v>
      </c>
      <c r="G14" s="1">
        <f>MAPrice!G14</f>
        <v>0.17838113470988579</v>
      </c>
      <c r="H14" s="1">
        <f>MAPrice!H14</f>
        <v>6.0521730170227606E-2</v>
      </c>
    </row>
    <row r="15" spans="1:8" x14ac:dyDescent="0.2">
      <c r="A15">
        <v>1991</v>
      </c>
      <c r="B15">
        <v>2</v>
      </c>
      <c r="C15" s="1">
        <f>MAPrice!C15</f>
        <v>6.2590497030675832E-2</v>
      </c>
      <c r="D15" s="1">
        <f>MAPrice!D15</f>
        <v>6.0530358081934625E-2</v>
      </c>
      <c r="E15" s="1">
        <f>MAPrice!E15</f>
        <v>3.9770091882527177E-2</v>
      </c>
      <c r="F15" s="1">
        <f>MAPrice!F15</f>
        <v>7.7592660215712914E-2</v>
      </c>
      <c r="G15" s="1">
        <f>MAPrice!G15</f>
        <v>0.17830608243180854</v>
      </c>
      <c r="H15" s="1">
        <f>MAPrice!H15</f>
        <v>6.0530358081934625E-2</v>
      </c>
    </row>
    <row r="16" spans="1:8" x14ac:dyDescent="0.2">
      <c r="A16">
        <v>1991</v>
      </c>
      <c r="B16">
        <v>3</v>
      </c>
      <c r="C16" s="1">
        <f>MAPrice!C16</f>
        <v>6.2642206946884368E-2</v>
      </c>
      <c r="D16" s="1">
        <f>MAPrice!D16</f>
        <v>6.0589608700698357E-2</v>
      </c>
      <c r="E16" s="1">
        <f>MAPrice!E16</f>
        <v>3.9806937426535356E-2</v>
      </c>
      <c r="F16" s="1">
        <f>MAPrice!F16</f>
        <v>7.7500740345102653E-2</v>
      </c>
      <c r="G16" s="1">
        <f>MAPrice!G16</f>
        <v>0.1780206387193258</v>
      </c>
      <c r="H16" s="1">
        <f>MAPrice!H16</f>
        <v>6.0589608700698357E-2</v>
      </c>
    </row>
    <row r="17" spans="1:8" x14ac:dyDescent="0.2">
      <c r="A17">
        <v>1991</v>
      </c>
      <c r="B17">
        <v>4</v>
      </c>
      <c r="C17" s="1">
        <f>MAPrice!C17</f>
        <v>6.270564443593997E-2</v>
      </c>
      <c r="D17" s="1">
        <f>MAPrice!D17</f>
        <v>6.0669813689679351E-2</v>
      </c>
      <c r="E17" s="1">
        <f>MAPrice!E17</f>
        <v>3.9916684426814793E-2</v>
      </c>
      <c r="F17" s="1">
        <f>MAPrice!F17</f>
        <v>7.7398188343201516E-2</v>
      </c>
      <c r="G17" s="1">
        <f>MAPrice!G17</f>
        <v>0.1777706266662118</v>
      </c>
      <c r="H17" s="1">
        <f>MAPrice!H17</f>
        <v>6.0669813689679351E-2</v>
      </c>
    </row>
    <row r="18" spans="1:8" x14ac:dyDescent="0.2">
      <c r="A18">
        <v>1991</v>
      </c>
      <c r="B18">
        <v>5</v>
      </c>
      <c r="C18" s="1">
        <f>MAPrice!C18</f>
        <v>6.2556375581171553E-2</v>
      </c>
      <c r="D18" s="1">
        <f>MAPrice!D18</f>
        <v>6.0555477911671374E-2</v>
      </c>
      <c r="E18" s="1">
        <f>MAPrice!E18</f>
        <v>3.9881199293860324E-2</v>
      </c>
      <c r="F18" s="1">
        <f>MAPrice!F18</f>
        <v>7.7108368669172159E-2</v>
      </c>
      <c r="G18" s="1">
        <f>MAPrice!G18</f>
        <v>0.17751915512200322</v>
      </c>
      <c r="H18" s="1">
        <f>MAPrice!H18</f>
        <v>6.0555477911671374E-2</v>
      </c>
    </row>
    <row r="19" spans="1:8" x14ac:dyDescent="0.2">
      <c r="A19">
        <v>1991</v>
      </c>
      <c r="B19">
        <v>6</v>
      </c>
      <c r="C19" s="1">
        <f>MAPrice!C19</f>
        <v>6.2350527885431307E-2</v>
      </c>
      <c r="D19" s="1">
        <f>MAPrice!D19</f>
        <v>6.0386081402696558E-2</v>
      </c>
      <c r="E19" s="1">
        <f>MAPrice!E19</f>
        <v>3.9859576178295275E-2</v>
      </c>
      <c r="F19" s="1">
        <f>MAPrice!F19</f>
        <v>7.6809739917508113E-2</v>
      </c>
      <c r="G19" s="1">
        <f>MAPrice!G19</f>
        <v>0.17725966137946056</v>
      </c>
      <c r="H19" s="1">
        <f>MAPrice!H19</f>
        <v>6.0386081402696558E-2</v>
      </c>
    </row>
    <row r="20" spans="1:8" x14ac:dyDescent="0.2">
      <c r="A20">
        <v>1991</v>
      </c>
      <c r="B20">
        <v>7</v>
      </c>
      <c r="C20" s="1">
        <f>MAPrice!C20</f>
        <v>6.2226314077023955E-2</v>
      </c>
      <c r="D20" s="1">
        <f>MAPrice!D20</f>
        <v>6.0291807442064922E-2</v>
      </c>
      <c r="E20" s="1">
        <f>MAPrice!E20</f>
        <v>4.0170852083746836E-2</v>
      </c>
      <c r="F20" s="1">
        <f>MAPrice!F20</f>
        <v>7.663783868677268E-2</v>
      </c>
      <c r="G20" s="1">
        <f>MAPrice!G20</f>
        <v>0.17703279304921019</v>
      </c>
      <c r="H20" s="1">
        <f>MAPrice!H20</f>
        <v>6.0291807442064922E-2</v>
      </c>
    </row>
    <row r="21" spans="1:8" x14ac:dyDescent="0.2">
      <c r="A21">
        <v>1991</v>
      </c>
      <c r="B21">
        <v>8</v>
      </c>
      <c r="C21" s="1">
        <f>MAPrice!C21</f>
        <v>6.2076318854176193E-2</v>
      </c>
      <c r="D21" s="1">
        <f>MAPrice!D21</f>
        <v>6.01261305852041E-2</v>
      </c>
      <c r="E21" s="1">
        <f>MAPrice!E21</f>
        <v>3.9429478775752043E-2</v>
      </c>
      <c r="F21" s="1">
        <f>MAPrice!F21</f>
        <v>7.6446341876261967E-2</v>
      </c>
      <c r="G21" s="1">
        <f>MAPrice!G21</f>
        <v>0.17683531888852511</v>
      </c>
      <c r="H21" s="1">
        <f>MAPrice!H21</f>
        <v>6.01261305852041E-2</v>
      </c>
    </row>
    <row r="22" spans="1:8" x14ac:dyDescent="0.2">
      <c r="A22">
        <v>1991</v>
      </c>
      <c r="B22">
        <v>9</v>
      </c>
      <c r="C22" s="1">
        <f>MAPrice!C22</f>
        <v>6.1936592412218376E-2</v>
      </c>
      <c r="D22" s="1">
        <f>MAPrice!D22</f>
        <v>6.0076410064495905E-2</v>
      </c>
      <c r="E22" s="1">
        <f>MAPrice!E22</f>
        <v>3.9228578226816718E-2</v>
      </c>
      <c r="F22" s="1">
        <f>MAPrice!F22</f>
        <v>7.6298923934954091E-2</v>
      </c>
      <c r="G22" s="1">
        <f>MAPrice!G22</f>
        <v>0.17673446457656697</v>
      </c>
      <c r="H22" s="1">
        <f>MAPrice!H22</f>
        <v>6.0076410064495905E-2</v>
      </c>
    </row>
    <row r="23" spans="1:8" x14ac:dyDescent="0.2">
      <c r="A23">
        <v>1991</v>
      </c>
      <c r="B23">
        <v>10</v>
      </c>
      <c r="C23" s="1">
        <f>MAPrice!C23</f>
        <v>6.1833444127177402E-2</v>
      </c>
      <c r="D23" s="1">
        <f>MAPrice!D23</f>
        <v>6.0017848296879346E-2</v>
      </c>
      <c r="E23" s="1">
        <f>MAPrice!E23</f>
        <v>3.9116623681902392E-2</v>
      </c>
      <c r="F23" s="1">
        <f>MAPrice!F23</f>
        <v>7.6167660886225355E-2</v>
      </c>
      <c r="G23" s="1">
        <f>MAPrice!G23</f>
        <v>0.17669491167430693</v>
      </c>
      <c r="H23" s="1">
        <f>MAPrice!H23</f>
        <v>6.0017848296879346E-2</v>
      </c>
    </row>
    <row r="24" spans="1:8" x14ac:dyDescent="0.2">
      <c r="A24">
        <v>1991</v>
      </c>
      <c r="B24">
        <v>11</v>
      </c>
      <c r="C24" s="1">
        <f>MAPrice!C24</f>
        <v>6.1758003710369831E-2</v>
      </c>
      <c r="D24" s="1">
        <f>MAPrice!D24</f>
        <v>5.9955643404384806E-2</v>
      </c>
      <c r="E24" s="1">
        <f>MAPrice!E24</f>
        <v>3.8980357954649471E-2</v>
      </c>
      <c r="F24" s="1">
        <f>MAPrice!F24</f>
        <v>7.6095643040951913E-2</v>
      </c>
      <c r="G24" s="1">
        <f>MAPrice!G24</f>
        <v>0.17672299106787984</v>
      </c>
      <c r="H24" s="1">
        <f>MAPrice!H24</f>
        <v>5.9955643404384806E-2</v>
      </c>
    </row>
    <row r="25" spans="1:8" x14ac:dyDescent="0.2">
      <c r="A25">
        <v>1991</v>
      </c>
      <c r="B25">
        <v>12</v>
      </c>
      <c r="C25" s="1">
        <f>MAPrice!C25</f>
        <v>6.1696856995485792E-2</v>
      </c>
      <c r="D25" s="1">
        <f>MAPrice!D25</f>
        <v>5.9950739815039795E-2</v>
      </c>
      <c r="E25" s="1">
        <f>MAPrice!E25</f>
        <v>3.8673408411896038E-2</v>
      </c>
      <c r="F25" s="1">
        <f>MAPrice!F25</f>
        <v>7.598975098398239E-2</v>
      </c>
      <c r="G25" s="1">
        <f>MAPrice!G25</f>
        <v>0.17669038140081886</v>
      </c>
      <c r="H25" s="1">
        <f>MAPrice!H25</f>
        <v>5.9950739815039795E-2</v>
      </c>
    </row>
    <row r="26" spans="1:8" x14ac:dyDescent="0.2">
      <c r="A26">
        <v>1992</v>
      </c>
      <c r="B26">
        <v>1</v>
      </c>
      <c r="C26" s="1">
        <f>MAPrice!C26</f>
        <v>6.1554389776261653E-2</v>
      </c>
      <c r="D26" s="1">
        <f>MAPrice!D26</f>
        <v>5.9801032483482952E-2</v>
      </c>
      <c r="E26" s="1">
        <f>MAPrice!E26</f>
        <v>3.8312395822015143E-2</v>
      </c>
      <c r="F26" s="1">
        <f>MAPrice!F26</f>
        <v>7.5778233702451972E-2</v>
      </c>
      <c r="G26" s="1">
        <f>MAPrice!G26</f>
        <v>0.17600213047637095</v>
      </c>
      <c r="H26" s="1">
        <f>MAPrice!H26</f>
        <v>5.9801032483482952E-2</v>
      </c>
    </row>
    <row r="27" spans="1:8" x14ac:dyDescent="0.2">
      <c r="A27">
        <v>1992</v>
      </c>
      <c r="B27">
        <v>2</v>
      </c>
      <c r="C27" s="1">
        <f>MAPrice!C27</f>
        <v>6.1619413872644128E-2</v>
      </c>
      <c r="D27" s="1">
        <f>MAPrice!D27</f>
        <v>5.988631115154236E-2</v>
      </c>
      <c r="E27" s="1">
        <f>MAPrice!E27</f>
        <v>3.8232149377265372E-2</v>
      </c>
      <c r="F27" s="1">
        <f>MAPrice!F27</f>
        <v>7.5703206124852609E-2</v>
      </c>
      <c r="G27" s="1">
        <f>MAPrice!G27</f>
        <v>0.17565596168766853</v>
      </c>
      <c r="H27" s="1">
        <f>MAPrice!H27</f>
        <v>5.988631115154236E-2</v>
      </c>
    </row>
    <row r="28" spans="1:8" x14ac:dyDescent="0.2">
      <c r="A28">
        <v>1992</v>
      </c>
      <c r="B28">
        <v>3</v>
      </c>
      <c r="C28" s="1">
        <f>MAPrice!C28</f>
        <v>6.1627097756342793E-2</v>
      </c>
      <c r="D28" s="1">
        <f>MAPrice!D28</f>
        <v>5.9912887274224669E-2</v>
      </c>
      <c r="E28" s="1">
        <f>MAPrice!E28</f>
        <v>3.8104426986401457E-2</v>
      </c>
      <c r="F28" s="1">
        <f>MAPrice!F28</f>
        <v>7.5579976823733186E-2</v>
      </c>
      <c r="G28" s="1">
        <f>MAPrice!G28</f>
        <v>0.1752383061468924</v>
      </c>
      <c r="H28" s="1">
        <f>MAPrice!H28</f>
        <v>5.9912887274224669E-2</v>
      </c>
    </row>
    <row r="29" spans="1:8" x14ac:dyDescent="0.2">
      <c r="A29">
        <v>1992</v>
      </c>
      <c r="B29">
        <v>4</v>
      </c>
      <c r="C29" s="1">
        <f>MAPrice!C29</f>
        <v>6.1608208188725928E-2</v>
      </c>
      <c r="D29" s="1">
        <f>MAPrice!D29</f>
        <v>5.9895504910435243E-2</v>
      </c>
      <c r="E29" s="1">
        <f>MAPrice!E29</f>
        <v>3.8001901730802895E-2</v>
      </c>
      <c r="F29" s="1">
        <f>MAPrice!F29</f>
        <v>7.5579887670250825E-2</v>
      </c>
      <c r="G29" s="1">
        <f>MAPrice!G29</f>
        <v>0.17503242027209445</v>
      </c>
      <c r="H29" s="1">
        <f>MAPrice!H29</f>
        <v>5.9895504910435243E-2</v>
      </c>
    </row>
    <row r="30" spans="1:8" x14ac:dyDescent="0.2">
      <c r="A30">
        <v>1992</v>
      </c>
      <c r="B30">
        <v>5</v>
      </c>
      <c r="C30" s="1">
        <f>MAPrice!C30</f>
        <v>6.1681534596495918E-2</v>
      </c>
      <c r="D30" s="1">
        <f>MAPrice!D30</f>
        <v>5.99358403548515E-2</v>
      </c>
      <c r="E30" s="1">
        <f>MAPrice!E30</f>
        <v>3.7900039650991292E-2</v>
      </c>
      <c r="F30" s="1">
        <f>MAPrice!F30</f>
        <v>7.5667983293627714E-2</v>
      </c>
      <c r="G30" s="1">
        <f>MAPrice!G30</f>
        <v>0.17468976730590421</v>
      </c>
      <c r="H30" s="1">
        <f>MAPrice!H30</f>
        <v>5.99358403548515E-2</v>
      </c>
    </row>
    <row r="31" spans="1:8" x14ac:dyDescent="0.2">
      <c r="A31">
        <v>1992</v>
      </c>
      <c r="B31">
        <v>6</v>
      </c>
      <c r="C31" s="1">
        <f>MAPrice!C31</f>
        <v>6.1761504796952117E-2</v>
      </c>
      <c r="D31" s="1">
        <f>MAPrice!D31</f>
        <v>5.9967302022890002E-2</v>
      </c>
      <c r="E31" s="1">
        <f>MAPrice!E31</f>
        <v>3.7726068754237653E-2</v>
      </c>
      <c r="F31" s="1">
        <f>MAPrice!F31</f>
        <v>7.5826749586354339E-2</v>
      </c>
      <c r="G31" s="1">
        <f>MAPrice!G31</f>
        <v>0.17453050959722152</v>
      </c>
      <c r="H31" s="1">
        <f>MAPrice!H31</f>
        <v>5.9967302022890002E-2</v>
      </c>
    </row>
    <row r="32" spans="1:8" x14ac:dyDescent="0.2">
      <c r="A32">
        <v>1992</v>
      </c>
      <c r="B32">
        <v>7</v>
      </c>
      <c r="C32" s="1">
        <f>MAPrice!C32</f>
        <v>6.1768326324030169E-2</v>
      </c>
      <c r="D32" s="1">
        <f>MAPrice!D32</f>
        <v>6.0007576135932779E-2</v>
      </c>
      <c r="E32" s="1">
        <f>MAPrice!E32</f>
        <v>3.7227876771441099E-2</v>
      </c>
      <c r="F32" s="1">
        <f>MAPrice!F32</f>
        <v>7.5834220344570935E-2</v>
      </c>
      <c r="G32" s="1">
        <f>MAPrice!G32</f>
        <v>0.17420336134983697</v>
      </c>
      <c r="H32" s="1">
        <f>MAPrice!H32</f>
        <v>6.0007576135932779E-2</v>
      </c>
    </row>
    <row r="33" spans="1:8" x14ac:dyDescent="0.2">
      <c r="A33">
        <v>1992</v>
      </c>
      <c r="B33">
        <v>8</v>
      </c>
      <c r="C33" s="1">
        <f>MAPrice!C33</f>
        <v>6.1783504778487985E-2</v>
      </c>
      <c r="D33" s="1">
        <f>MAPrice!D33</f>
        <v>6.0071210152376181E-2</v>
      </c>
      <c r="E33" s="1">
        <f>MAPrice!E33</f>
        <v>3.7291870656585693E-2</v>
      </c>
      <c r="F33" s="1">
        <f>MAPrice!F33</f>
        <v>7.5802797130999147E-2</v>
      </c>
      <c r="G33" s="1">
        <f>MAPrice!G33</f>
        <v>0.17349387875924197</v>
      </c>
      <c r="H33" s="1">
        <f>MAPrice!H33</f>
        <v>6.0071210152376181E-2</v>
      </c>
    </row>
    <row r="34" spans="1:8" x14ac:dyDescent="0.2">
      <c r="A34">
        <v>1992</v>
      </c>
      <c r="B34">
        <v>9</v>
      </c>
      <c r="C34" s="1">
        <f>MAPrice!C34</f>
        <v>6.1800210028904755E-2</v>
      </c>
      <c r="D34" s="1">
        <f>MAPrice!D34</f>
        <v>6.0080730007259546E-2</v>
      </c>
      <c r="E34" s="1">
        <f>MAPrice!E34</f>
        <v>3.7225661971790495E-2</v>
      </c>
      <c r="F34" s="1">
        <f>MAPrice!F34</f>
        <v>7.5785431079258378E-2</v>
      </c>
      <c r="G34" s="1">
        <f>MAPrice!G34</f>
        <v>0.17285277278209885</v>
      </c>
      <c r="H34" s="1">
        <f>MAPrice!H34</f>
        <v>6.0080730007259546E-2</v>
      </c>
    </row>
    <row r="35" spans="1:8" x14ac:dyDescent="0.2">
      <c r="A35">
        <v>1992</v>
      </c>
      <c r="B35">
        <v>10</v>
      </c>
      <c r="C35" s="1">
        <f>MAPrice!C35</f>
        <v>6.1805705594769889E-2</v>
      </c>
      <c r="D35" s="1">
        <f>MAPrice!D35</f>
        <v>6.0092803625317291E-2</v>
      </c>
      <c r="E35" s="1">
        <f>MAPrice!E35</f>
        <v>3.7175890663612841E-2</v>
      </c>
      <c r="F35" s="1">
        <f>MAPrice!F35</f>
        <v>7.5813245813031796E-2</v>
      </c>
      <c r="G35" s="1">
        <f>MAPrice!G35</f>
        <v>0.17228897581980263</v>
      </c>
      <c r="H35" s="1">
        <f>MAPrice!H35</f>
        <v>6.0092803625317291E-2</v>
      </c>
    </row>
    <row r="36" spans="1:8" x14ac:dyDescent="0.2">
      <c r="A36">
        <v>1992</v>
      </c>
      <c r="B36">
        <v>11</v>
      </c>
      <c r="C36" s="1">
        <f>MAPrice!C36</f>
        <v>6.1532475864657592E-2</v>
      </c>
      <c r="D36" s="1">
        <f>MAPrice!D36</f>
        <v>5.9856213315399275E-2</v>
      </c>
      <c r="E36" s="1">
        <f>MAPrice!E36</f>
        <v>3.680216480826496E-2</v>
      </c>
      <c r="F36" s="1">
        <f>MAPrice!F36</f>
        <v>7.5543136940645073E-2</v>
      </c>
      <c r="G36" s="1">
        <f>MAPrice!G36</f>
        <v>0.17133432972855775</v>
      </c>
      <c r="H36" s="1">
        <f>MAPrice!H36</f>
        <v>5.9856213315399275E-2</v>
      </c>
    </row>
    <row r="37" spans="1:8" x14ac:dyDescent="0.2">
      <c r="A37">
        <v>1992</v>
      </c>
      <c r="B37">
        <v>12</v>
      </c>
      <c r="C37" s="1">
        <f>MAPrice!C37</f>
        <v>6.1258567842647972E-2</v>
      </c>
      <c r="D37" s="1">
        <f>MAPrice!D37</f>
        <v>5.9575452105015782E-2</v>
      </c>
      <c r="E37" s="1">
        <f>MAPrice!E37</f>
        <v>3.6612987431839432E-2</v>
      </c>
      <c r="F37" s="1">
        <f>MAPrice!F37</f>
        <v>7.5287115453681497E-2</v>
      </c>
      <c r="G37" s="1">
        <f>MAPrice!G37</f>
        <v>0.17054306927290494</v>
      </c>
      <c r="H37" s="1">
        <f>MAPrice!H37</f>
        <v>5.9575452105015782E-2</v>
      </c>
    </row>
    <row r="38" spans="1:8" x14ac:dyDescent="0.2">
      <c r="A38">
        <v>1993</v>
      </c>
      <c r="B38">
        <v>1</v>
      </c>
      <c r="C38" s="1">
        <f>MAPrice!C38</f>
        <v>6.1039111819214391E-2</v>
      </c>
      <c r="D38" s="1">
        <f>MAPrice!D38</f>
        <v>5.9408351432522544E-2</v>
      </c>
      <c r="E38" s="1">
        <f>MAPrice!E38</f>
        <v>3.6288015886588247E-2</v>
      </c>
      <c r="F38" s="1">
        <f>MAPrice!F38</f>
        <v>7.5006465095149383E-2</v>
      </c>
      <c r="G38" s="1">
        <f>MAPrice!G38</f>
        <v>0.16992656574717269</v>
      </c>
      <c r="H38" s="1">
        <f>MAPrice!H38</f>
        <v>5.9408351432522544E-2</v>
      </c>
    </row>
    <row r="39" spans="1:8" x14ac:dyDescent="0.2">
      <c r="A39">
        <v>1993</v>
      </c>
      <c r="B39">
        <v>2</v>
      </c>
      <c r="C39" s="1">
        <f>MAPrice!C39</f>
        <v>6.0611311865919032E-2</v>
      </c>
      <c r="D39" s="1">
        <f>MAPrice!D39</f>
        <v>5.8956824313077145E-2</v>
      </c>
      <c r="E39" s="1">
        <f>MAPrice!E39</f>
        <v>3.6015835963470959E-2</v>
      </c>
      <c r="F39" s="1">
        <f>MAPrice!F39</f>
        <v>7.4710304520531887E-2</v>
      </c>
      <c r="G39" s="1">
        <f>MAPrice!G39</f>
        <v>0.16940709185364569</v>
      </c>
      <c r="H39" s="1">
        <f>MAPrice!H39</f>
        <v>5.8956824313077145E-2</v>
      </c>
    </row>
    <row r="40" spans="1:8" x14ac:dyDescent="0.2">
      <c r="A40">
        <v>1993</v>
      </c>
      <c r="B40">
        <v>3</v>
      </c>
      <c r="C40" s="1">
        <f>MAPrice!C40</f>
        <v>6.0216625487601781E-2</v>
      </c>
      <c r="D40" s="1">
        <f>MAPrice!D40</f>
        <v>5.853331801482952E-2</v>
      </c>
      <c r="E40" s="1">
        <f>MAPrice!E40</f>
        <v>3.5727634402360174E-2</v>
      </c>
      <c r="F40" s="1">
        <f>MAPrice!F40</f>
        <v>7.4412106732618805E-2</v>
      </c>
      <c r="G40" s="1">
        <f>MAPrice!G40</f>
        <v>0.16897246572508282</v>
      </c>
      <c r="H40" s="1">
        <f>MAPrice!H40</f>
        <v>5.853331801482952E-2</v>
      </c>
    </row>
    <row r="41" spans="1:8" x14ac:dyDescent="0.2">
      <c r="A41">
        <v>1993</v>
      </c>
      <c r="B41">
        <v>4</v>
      </c>
      <c r="C41" s="1">
        <f>MAPrice!C41</f>
        <v>5.9872226449470128E-2</v>
      </c>
      <c r="D41" s="1">
        <f>MAPrice!D41</f>
        <v>5.8179038846281422E-2</v>
      </c>
      <c r="E41" s="1">
        <f>MAPrice!E41</f>
        <v>3.5465500759655745E-2</v>
      </c>
      <c r="F41" s="1">
        <f>MAPrice!F41</f>
        <v>7.3971828454633515E-2</v>
      </c>
      <c r="G41" s="1">
        <f>MAPrice!G41</f>
        <v>0.16837477503806561</v>
      </c>
      <c r="H41" s="1">
        <f>MAPrice!H41</f>
        <v>5.8179038846281422E-2</v>
      </c>
    </row>
    <row r="42" spans="1:8" x14ac:dyDescent="0.2">
      <c r="A42">
        <v>1993</v>
      </c>
      <c r="B42">
        <v>5</v>
      </c>
      <c r="C42" s="1">
        <f>MAPrice!C42</f>
        <v>5.9717749410993892E-2</v>
      </c>
      <c r="D42" s="1">
        <f>MAPrice!D42</f>
        <v>5.7975783725797571E-2</v>
      </c>
      <c r="E42" s="1">
        <f>MAPrice!E42</f>
        <v>3.5236654461465594E-2</v>
      </c>
      <c r="F42" s="1">
        <f>MAPrice!F42</f>
        <v>7.3831567533399464E-2</v>
      </c>
      <c r="G42" s="1">
        <f>MAPrice!G42</f>
        <v>0.16780196865010533</v>
      </c>
      <c r="H42" s="1">
        <f>MAPrice!H42</f>
        <v>5.7975783725797571E-2</v>
      </c>
    </row>
    <row r="43" spans="1:8" x14ac:dyDescent="0.2">
      <c r="A43">
        <v>1993</v>
      </c>
      <c r="B43">
        <v>6</v>
      </c>
      <c r="C43" s="1">
        <f>MAPrice!C43</f>
        <v>5.9629333436571556E-2</v>
      </c>
      <c r="D43" s="1">
        <f>MAPrice!D43</f>
        <v>5.7846063308302158E-2</v>
      </c>
      <c r="E43" s="1">
        <f>MAPrice!E43</f>
        <v>3.5256242784153007E-2</v>
      </c>
      <c r="F43" s="1">
        <f>MAPrice!F43</f>
        <v>7.3714279103823249E-2</v>
      </c>
      <c r="G43" s="1">
        <f>MAPrice!G43</f>
        <v>0.16722336531155216</v>
      </c>
      <c r="H43" s="1">
        <f>MAPrice!H43</f>
        <v>5.7846063308302158E-2</v>
      </c>
    </row>
    <row r="44" spans="1:8" x14ac:dyDescent="0.2">
      <c r="A44">
        <v>1993</v>
      </c>
      <c r="B44">
        <v>7</v>
      </c>
      <c r="C44" s="1">
        <f>MAPrice!C44</f>
        <v>5.9450523975658774E-2</v>
      </c>
      <c r="D44" s="1">
        <f>MAPrice!D44</f>
        <v>5.7674055052115945E-2</v>
      </c>
      <c r="E44" s="1">
        <f>MAPrice!E44</f>
        <v>3.5232553972759269E-2</v>
      </c>
      <c r="F44" s="1">
        <f>MAPrice!F44</f>
        <v>7.3558088162107196E-2</v>
      </c>
      <c r="G44" s="1">
        <f>MAPrice!G44</f>
        <v>0.16605260179117556</v>
      </c>
      <c r="H44" s="1">
        <f>MAPrice!H44</f>
        <v>5.7674055052115945E-2</v>
      </c>
    </row>
    <row r="45" spans="1:8" x14ac:dyDescent="0.2">
      <c r="A45">
        <v>1993</v>
      </c>
      <c r="B45">
        <v>8</v>
      </c>
      <c r="C45" s="1">
        <f>MAPrice!C45</f>
        <v>5.931851677011362E-2</v>
      </c>
      <c r="D45" s="1">
        <f>MAPrice!D45</f>
        <v>5.7463615976804237E-2</v>
      </c>
      <c r="E45" s="1">
        <f>MAPrice!E45</f>
        <v>3.5146116844222981E-2</v>
      </c>
      <c r="F45" s="1">
        <f>MAPrice!F45</f>
        <v>7.3416616316960864E-2</v>
      </c>
      <c r="G45" s="1">
        <f>MAPrice!G45</f>
        <v>0.1652666099239212</v>
      </c>
      <c r="H45" s="1">
        <f>MAPrice!H45</f>
        <v>5.7463615976804237E-2</v>
      </c>
    </row>
    <row r="46" spans="1:8" x14ac:dyDescent="0.2">
      <c r="A46">
        <v>1993</v>
      </c>
      <c r="B46">
        <v>9</v>
      </c>
      <c r="C46" s="1">
        <f>MAPrice!C46</f>
        <v>5.918290612523975E-2</v>
      </c>
      <c r="D46" s="1">
        <f>MAPrice!D46</f>
        <v>5.730563456100312E-2</v>
      </c>
      <c r="E46" s="1">
        <f>MAPrice!E46</f>
        <v>3.5067412543867478E-2</v>
      </c>
      <c r="F46" s="1">
        <f>MAPrice!F46</f>
        <v>7.322107484094427E-2</v>
      </c>
      <c r="G46" s="1">
        <f>MAPrice!G46</f>
        <v>0.16445825562122685</v>
      </c>
      <c r="H46" s="1">
        <f>MAPrice!H46</f>
        <v>5.730563456100312E-2</v>
      </c>
    </row>
    <row r="47" spans="1:8" x14ac:dyDescent="0.2">
      <c r="A47">
        <v>1993</v>
      </c>
      <c r="B47">
        <v>10</v>
      </c>
      <c r="C47" s="1">
        <f>MAPrice!C47</f>
        <v>5.9055420528199586E-2</v>
      </c>
      <c r="D47" s="1">
        <f>MAPrice!D47</f>
        <v>5.7147041451484026E-2</v>
      </c>
      <c r="E47" s="1">
        <f>MAPrice!E47</f>
        <v>3.5026138328991228E-2</v>
      </c>
      <c r="F47" s="1">
        <f>MAPrice!F47</f>
        <v>7.3055118970059965E-2</v>
      </c>
      <c r="G47" s="1">
        <f>MAPrice!G47</f>
        <v>0.16385785078470358</v>
      </c>
      <c r="H47" s="1">
        <f>MAPrice!H47</f>
        <v>5.7147041451484026E-2</v>
      </c>
    </row>
    <row r="48" spans="1:8" x14ac:dyDescent="0.2">
      <c r="A48">
        <v>1993</v>
      </c>
      <c r="B48">
        <v>11</v>
      </c>
      <c r="C48" s="1">
        <f>MAPrice!C48</f>
        <v>5.9140601355529253E-2</v>
      </c>
      <c r="D48" s="1">
        <f>MAPrice!D48</f>
        <v>5.7240516698796005E-2</v>
      </c>
      <c r="E48" s="1">
        <f>MAPrice!E48</f>
        <v>3.5624947288146254E-2</v>
      </c>
      <c r="F48" s="1">
        <f>MAPrice!F48</f>
        <v>7.3114316386147349E-2</v>
      </c>
      <c r="G48" s="1">
        <f>MAPrice!G48</f>
        <v>0.16366085891761861</v>
      </c>
      <c r="H48" s="1">
        <f>MAPrice!H48</f>
        <v>5.7240516698796005E-2</v>
      </c>
    </row>
    <row r="49" spans="1:8" x14ac:dyDescent="0.2">
      <c r="A49">
        <v>1993</v>
      </c>
      <c r="B49">
        <v>12</v>
      </c>
      <c r="C49" s="1">
        <f>MAPrice!C49</f>
        <v>5.923732624670397E-2</v>
      </c>
      <c r="D49" s="1">
        <f>MAPrice!D49</f>
        <v>5.7347269588226384E-2</v>
      </c>
      <c r="E49" s="1">
        <f>MAPrice!E49</f>
        <v>3.5692879207615776E-2</v>
      </c>
      <c r="F49" s="1">
        <f>MAPrice!F49</f>
        <v>7.3162473633162944E-2</v>
      </c>
      <c r="G49" s="1">
        <f>MAPrice!G49</f>
        <v>0.1628292058407477</v>
      </c>
      <c r="H49" s="1">
        <f>MAPrice!H49</f>
        <v>5.7347269588226384E-2</v>
      </c>
    </row>
    <row r="50" spans="1:8" x14ac:dyDescent="0.2">
      <c r="A50">
        <v>1994</v>
      </c>
      <c r="B50">
        <v>1</v>
      </c>
      <c r="C50" s="1">
        <f>MAPrice!C50</f>
        <v>5.9325000097443327E-2</v>
      </c>
      <c r="D50" s="1">
        <f>MAPrice!D50</f>
        <v>5.7392563923467858E-2</v>
      </c>
      <c r="E50" s="1">
        <f>MAPrice!E50</f>
        <v>3.6091857158800915E-2</v>
      </c>
      <c r="F50" s="1">
        <f>MAPrice!F50</f>
        <v>7.3304430354341629E-2</v>
      </c>
      <c r="G50" s="1">
        <f>MAPrice!G50</f>
        <v>0.1628745414905067</v>
      </c>
      <c r="H50" s="1">
        <f>MAPrice!H50</f>
        <v>5.7392563923467858E-2</v>
      </c>
    </row>
    <row r="51" spans="1:8" x14ac:dyDescent="0.2">
      <c r="A51">
        <v>1994</v>
      </c>
      <c r="B51">
        <v>2</v>
      </c>
      <c r="C51" s="1">
        <f>MAPrice!C51</f>
        <v>5.9525354474511849E-2</v>
      </c>
      <c r="D51" s="1">
        <f>MAPrice!D51</f>
        <v>5.7548411501104624E-2</v>
      </c>
      <c r="E51" s="1">
        <f>MAPrice!E51</f>
        <v>3.630073190106043E-2</v>
      </c>
      <c r="F51" s="1">
        <f>MAPrice!F51</f>
        <v>7.3395955242824953E-2</v>
      </c>
      <c r="G51" s="1">
        <f>MAPrice!G51</f>
        <v>0.16294672447766187</v>
      </c>
      <c r="H51" s="1">
        <f>MAPrice!H51</f>
        <v>5.7548411501104624E-2</v>
      </c>
    </row>
    <row r="52" spans="1:8" x14ac:dyDescent="0.2">
      <c r="A52">
        <v>1994</v>
      </c>
      <c r="B52">
        <v>3</v>
      </c>
      <c r="C52" s="1">
        <f>MAPrice!C52</f>
        <v>5.9679865423745961E-2</v>
      </c>
      <c r="D52" s="1">
        <f>MAPrice!D52</f>
        <v>5.7721314228995298E-2</v>
      </c>
      <c r="E52" s="1">
        <f>MAPrice!E52</f>
        <v>3.6578391298784173E-2</v>
      </c>
      <c r="F52" s="1">
        <f>MAPrice!F52</f>
        <v>7.3631196626773046E-2</v>
      </c>
      <c r="G52" s="1">
        <f>MAPrice!G52</f>
        <v>0.16311739420990512</v>
      </c>
      <c r="H52" s="1">
        <f>MAPrice!H52</f>
        <v>5.7721314228995298E-2</v>
      </c>
    </row>
    <row r="53" spans="1:8" x14ac:dyDescent="0.2">
      <c r="A53">
        <v>1994</v>
      </c>
      <c r="B53">
        <v>4</v>
      </c>
      <c r="C53" s="1">
        <f>MAPrice!C53</f>
        <v>5.9804651393259668E-2</v>
      </c>
      <c r="D53" s="1">
        <f>MAPrice!D53</f>
        <v>5.7848063690743724E-2</v>
      </c>
      <c r="E53" s="1">
        <f>MAPrice!E53</f>
        <v>3.674006332842656E-2</v>
      </c>
      <c r="F53" s="1">
        <f>MAPrice!F53</f>
        <v>7.397929368886165E-2</v>
      </c>
      <c r="G53" s="1">
        <f>MAPrice!G53</f>
        <v>0.16323778007150647</v>
      </c>
      <c r="H53" s="1">
        <f>MAPrice!H53</f>
        <v>5.7848063690743724E-2</v>
      </c>
    </row>
    <row r="54" spans="1:8" x14ac:dyDescent="0.2">
      <c r="A54">
        <v>1994</v>
      </c>
      <c r="B54">
        <v>5</v>
      </c>
      <c r="C54" s="1">
        <f>MAPrice!C54</f>
        <v>5.9992758344848941E-2</v>
      </c>
      <c r="D54" s="1">
        <f>MAPrice!D54</f>
        <v>5.8034170381718576E-2</v>
      </c>
      <c r="E54" s="1">
        <f>MAPrice!E54</f>
        <v>3.7080138887481205E-2</v>
      </c>
      <c r="F54" s="1">
        <f>MAPrice!F54</f>
        <v>7.4208061442435747E-2</v>
      </c>
      <c r="G54" s="1">
        <f>MAPrice!G54</f>
        <v>0.1632918050235331</v>
      </c>
      <c r="H54" s="1">
        <f>MAPrice!H54</f>
        <v>5.8034170381718576E-2</v>
      </c>
    </row>
    <row r="55" spans="1:8" x14ac:dyDescent="0.2">
      <c r="A55">
        <v>1994</v>
      </c>
      <c r="B55">
        <v>6</v>
      </c>
      <c r="C55" s="1">
        <f>MAPrice!C55</f>
        <v>6.0165063562127169E-2</v>
      </c>
      <c r="D55" s="1">
        <f>MAPrice!D55</f>
        <v>5.8284767095062091E-2</v>
      </c>
      <c r="E55" s="1">
        <f>MAPrice!E55</f>
        <v>3.7250210102992662E-2</v>
      </c>
      <c r="F55" s="1">
        <f>MAPrice!F55</f>
        <v>7.4399377466619523E-2</v>
      </c>
      <c r="G55" s="1">
        <f>MAPrice!G55</f>
        <v>0.16350691423709182</v>
      </c>
      <c r="H55" s="1">
        <f>MAPrice!H55</f>
        <v>5.8284767095062091E-2</v>
      </c>
    </row>
    <row r="56" spans="1:8" x14ac:dyDescent="0.2">
      <c r="A56">
        <v>1994</v>
      </c>
      <c r="B56">
        <v>7</v>
      </c>
      <c r="C56" s="1">
        <f>MAPrice!C56</f>
        <v>6.0416711732446948E-2</v>
      </c>
      <c r="D56" s="1">
        <f>MAPrice!D56</f>
        <v>5.8512869567874375E-2</v>
      </c>
      <c r="E56" s="1">
        <f>MAPrice!E56</f>
        <v>3.7369102595969809E-2</v>
      </c>
      <c r="F56" s="1">
        <f>MAPrice!F56</f>
        <v>7.4728628693194007E-2</v>
      </c>
      <c r="G56" s="1">
        <f>MAPrice!G56</f>
        <v>0.16417020726017453</v>
      </c>
      <c r="H56" s="1">
        <f>MAPrice!H56</f>
        <v>5.8512869567874375E-2</v>
      </c>
    </row>
    <row r="57" spans="1:8" x14ac:dyDescent="0.2">
      <c r="A57">
        <v>1994</v>
      </c>
      <c r="B57">
        <v>8</v>
      </c>
      <c r="C57" s="1">
        <f>MAPrice!C57</f>
        <v>6.0319157278699805E-2</v>
      </c>
      <c r="D57" s="1">
        <f>MAPrice!D57</f>
        <v>5.8423857793207447E-2</v>
      </c>
      <c r="E57" s="1">
        <f>MAPrice!E57</f>
        <v>3.724675096907628E-2</v>
      </c>
      <c r="F57" s="1">
        <f>MAPrice!F57</f>
        <v>7.4740687081234894E-2</v>
      </c>
      <c r="G57" s="1">
        <f>MAPrice!G57</f>
        <v>0.16412948633068228</v>
      </c>
      <c r="H57" s="1">
        <f>MAPrice!H57</f>
        <v>5.8423857793207447E-2</v>
      </c>
    </row>
    <row r="58" spans="1:8" x14ac:dyDescent="0.2">
      <c r="A58">
        <v>1994</v>
      </c>
      <c r="B58">
        <v>9</v>
      </c>
      <c r="C58" s="1">
        <f>MAPrice!C58</f>
        <v>6.0221628770210318E-2</v>
      </c>
      <c r="D58" s="1">
        <f>MAPrice!D58</f>
        <v>5.8312184605409802E-2</v>
      </c>
      <c r="E58" s="1">
        <f>MAPrice!E58</f>
        <v>3.7288723432027833E-2</v>
      </c>
      <c r="F58" s="1">
        <f>MAPrice!F58</f>
        <v>7.4812887429235433E-2</v>
      </c>
      <c r="G58" s="1">
        <f>MAPrice!G58</f>
        <v>0.16420267970880389</v>
      </c>
      <c r="H58" s="1">
        <f>MAPrice!H58</f>
        <v>5.8312184605409802E-2</v>
      </c>
    </row>
    <row r="59" spans="1:8" x14ac:dyDescent="0.2">
      <c r="A59">
        <v>1994</v>
      </c>
      <c r="B59">
        <v>10</v>
      </c>
      <c r="C59" s="1">
        <f>MAPrice!C59</f>
        <v>6.006039270080385E-2</v>
      </c>
      <c r="D59" s="1">
        <f>MAPrice!D59</f>
        <v>5.8181513206944625E-2</v>
      </c>
      <c r="E59" s="1">
        <f>MAPrice!E59</f>
        <v>3.6937828389325009E-2</v>
      </c>
      <c r="F59" s="1">
        <f>MAPrice!F59</f>
        <v>7.4834703178719875E-2</v>
      </c>
      <c r="G59" s="1">
        <f>MAPrice!G59</f>
        <v>0.16418094949617298</v>
      </c>
      <c r="H59" s="1">
        <f>MAPrice!H59</f>
        <v>5.8181513206944625E-2</v>
      </c>
    </row>
    <row r="60" spans="1:8" x14ac:dyDescent="0.2">
      <c r="A60">
        <v>1994</v>
      </c>
      <c r="B60">
        <v>11</v>
      </c>
      <c r="C60" s="1">
        <f>MAPrice!C60</f>
        <v>5.9929714260213041E-2</v>
      </c>
      <c r="D60" s="1">
        <f>MAPrice!D60</f>
        <v>5.7967528399593869E-2</v>
      </c>
      <c r="E60" s="1">
        <f>MAPrice!E60</f>
        <v>3.6400546100870512E-2</v>
      </c>
      <c r="F60" s="1">
        <f>MAPrice!F60</f>
        <v>7.4769522794701684E-2</v>
      </c>
      <c r="G60" s="1">
        <f>MAPrice!G60</f>
        <v>0.16395137022240175</v>
      </c>
      <c r="H60" s="1">
        <f>MAPrice!H60</f>
        <v>5.7967528399593869E-2</v>
      </c>
    </row>
    <row r="61" spans="1:8" x14ac:dyDescent="0.2">
      <c r="A61">
        <v>1994</v>
      </c>
      <c r="B61">
        <v>12</v>
      </c>
      <c r="C61" s="1">
        <f>MAPrice!C61</f>
        <v>5.9695860183056594E-2</v>
      </c>
      <c r="D61" s="1">
        <f>MAPrice!D61</f>
        <v>5.772420038418271E-2</v>
      </c>
      <c r="E61" s="1">
        <f>MAPrice!E61</f>
        <v>3.6267493746129136E-2</v>
      </c>
      <c r="F61" s="1">
        <f>MAPrice!F61</f>
        <v>7.4671247200460769E-2</v>
      </c>
      <c r="G61" s="1">
        <f>MAPrice!G61</f>
        <v>0.16435897919255016</v>
      </c>
      <c r="H61" s="1">
        <f>MAPrice!H61</f>
        <v>5.772420038418271E-2</v>
      </c>
    </row>
    <row r="62" spans="1:8" x14ac:dyDescent="0.2">
      <c r="A62">
        <v>1995</v>
      </c>
      <c r="B62">
        <v>1</v>
      </c>
      <c r="C62" s="1">
        <f>MAPrice!C62</f>
        <v>5.9444489375953619E-2</v>
      </c>
      <c r="D62" s="1">
        <f>MAPrice!D62</f>
        <v>5.7462812706830929E-2</v>
      </c>
      <c r="E62" s="1">
        <f>MAPrice!E62</f>
        <v>3.5949391202394022E-2</v>
      </c>
      <c r="F62" s="1">
        <f>MAPrice!F62</f>
        <v>7.4595179145937454E-2</v>
      </c>
      <c r="G62" s="1">
        <f>MAPrice!G62</f>
        <v>0.16412388124670058</v>
      </c>
      <c r="H62" s="1">
        <f>MAPrice!H62</f>
        <v>5.7462812706830929E-2</v>
      </c>
    </row>
    <row r="63" spans="1:8" x14ac:dyDescent="0.2">
      <c r="A63">
        <v>1995</v>
      </c>
      <c r="B63">
        <v>2</v>
      </c>
      <c r="C63" s="1">
        <f>MAPrice!C63</f>
        <v>5.9179081655702508E-2</v>
      </c>
      <c r="D63" s="1">
        <f>MAPrice!D63</f>
        <v>5.7212248896201183E-2</v>
      </c>
      <c r="E63" s="1">
        <f>MAPrice!E63</f>
        <v>3.5736385708926711E-2</v>
      </c>
      <c r="F63" s="1">
        <f>MAPrice!F63</f>
        <v>7.4275784285038685E-2</v>
      </c>
      <c r="G63" s="1">
        <f>MAPrice!G63</f>
        <v>0.16339292530164728</v>
      </c>
      <c r="H63" s="1">
        <f>MAPrice!H63</f>
        <v>5.7212248896201183E-2</v>
      </c>
    </row>
    <row r="64" spans="1:8" x14ac:dyDescent="0.2">
      <c r="A64">
        <v>1995</v>
      </c>
      <c r="B64">
        <v>3</v>
      </c>
      <c r="C64" s="1">
        <f>MAPrice!C64</f>
        <v>5.8959851594368957E-2</v>
      </c>
      <c r="D64" s="1">
        <f>MAPrice!D64</f>
        <v>5.6996242786448541E-2</v>
      </c>
      <c r="E64" s="1">
        <f>MAPrice!E64</f>
        <v>3.5446577641206699E-2</v>
      </c>
      <c r="F64" s="1">
        <f>MAPrice!F64</f>
        <v>7.375583140258675E-2</v>
      </c>
      <c r="G64" s="1">
        <f>MAPrice!G64</f>
        <v>0.16264405402578586</v>
      </c>
      <c r="H64" s="1">
        <f>MAPrice!H64</f>
        <v>5.6996242786448541E-2</v>
      </c>
    </row>
    <row r="65" spans="1:8" x14ac:dyDescent="0.2">
      <c r="A65">
        <v>1995</v>
      </c>
      <c r="B65">
        <v>4</v>
      </c>
      <c r="C65" s="1">
        <f>MAPrice!C65</f>
        <v>5.8724255356562359E-2</v>
      </c>
      <c r="D65" s="1">
        <f>MAPrice!D65</f>
        <v>5.6774842031080332E-2</v>
      </c>
      <c r="E65" s="1">
        <f>MAPrice!E65</f>
        <v>3.5285635024821578E-2</v>
      </c>
      <c r="F65" s="1">
        <f>MAPrice!F65</f>
        <v>7.330354496623738E-2</v>
      </c>
      <c r="G65" s="1">
        <f>MAPrice!G65</f>
        <v>0.16191677430867804</v>
      </c>
      <c r="H65" s="1">
        <f>MAPrice!H65</f>
        <v>5.6774842031080332E-2</v>
      </c>
    </row>
    <row r="66" spans="1:8" x14ac:dyDescent="0.2">
      <c r="A66">
        <v>1995</v>
      </c>
      <c r="B66">
        <v>5</v>
      </c>
      <c r="C66" s="1">
        <f>MAPrice!C66</f>
        <v>5.8210347318529337E-2</v>
      </c>
      <c r="D66" s="1">
        <f>MAPrice!D66</f>
        <v>5.6297764352758219E-2</v>
      </c>
      <c r="E66" s="1">
        <f>MAPrice!E66</f>
        <v>3.4888255421315843E-2</v>
      </c>
      <c r="F66" s="1">
        <f>MAPrice!F66</f>
        <v>7.2661985932281223E-2</v>
      </c>
      <c r="G66" s="1">
        <f>MAPrice!G66</f>
        <v>0.16122291774062</v>
      </c>
      <c r="H66" s="1">
        <f>MAPrice!H66</f>
        <v>5.6297764352758219E-2</v>
      </c>
    </row>
    <row r="67" spans="1:8" x14ac:dyDescent="0.2">
      <c r="A67">
        <v>1995</v>
      </c>
      <c r="B67">
        <v>6</v>
      </c>
      <c r="C67" s="1">
        <f>MAPrice!C67</f>
        <v>5.7639611927214042E-2</v>
      </c>
      <c r="D67" s="1">
        <f>MAPrice!D67</f>
        <v>5.5693677923030094E-2</v>
      </c>
      <c r="E67" s="1">
        <f>MAPrice!E67</f>
        <v>3.4440296914296287E-2</v>
      </c>
      <c r="F67" s="1">
        <f>MAPrice!F67</f>
        <v>7.1933103563861608E-2</v>
      </c>
      <c r="G67" s="1">
        <f>MAPrice!G67</f>
        <v>0.15842096848248174</v>
      </c>
      <c r="H67" s="1">
        <f>MAPrice!H67</f>
        <v>5.5693677923030094E-2</v>
      </c>
    </row>
    <row r="68" spans="1:8" x14ac:dyDescent="0.2">
      <c r="A68">
        <v>1995</v>
      </c>
      <c r="B68">
        <v>7</v>
      </c>
      <c r="C68" s="1">
        <f>MAPrice!C68</f>
        <v>5.7093009964157448E-2</v>
      </c>
      <c r="D68" s="1">
        <f>MAPrice!D68</f>
        <v>5.514807111714385E-2</v>
      </c>
      <c r="E68" s="1">
        <f>MAPrice!E68</f>
        <v>3.4016925792557322E-2</v>
      </c>
      <c r="F68" s="1">
        <f>MAPrice!F68</f>
        <v>7.121571342834819E-2</v>
      </c>
      <c r="G68" s="1">
        <f>MAPrice!G68</f>
        <v>0.15733141367512701</v>
      </c>
      <c r="H68" s="1">
        <f>MAPrice!H68</f>
        <v>5.514807111714385E-2</v>
      </c>
    </row>
    <row r="69" spans="1:8" x14ac:dyDescent="0.2">
      <c r="A69">
        <v>1995</v>
      </c>
      <c r="B69">
        <v>8</v>
      </c>
      <c r="C69" s="1">
        <f>MAPrice!C69</f>
        <v>5.6881519690205912E-2</v>
      </c>
      <c r="D69" s="1">
        <f>MAPrice!D69</f>
        <v>5.4964004893324481E-2</v>
      </c>
      <c r="E69" s="1">
        <f>MAPrice!E69</f>
        <v>3.3877998692706801E-2</v>
      </c>
      <c r="F69" s="1">
        <f>MAPrice!F69</f>
        <v>7.086516279242637E-2</v>
      </c>
      <c r="G69" s="1">
        <f>MAPrice!G69</f>
        <v>0.15641866758599157</v>
      </c>
      <c r="H69" s="1">
        <f>MAPrice!H69</f>
        <v>5.4964004893324481E-2</v>
      </c>
    </row>
    <row r="70" spans="1:8" x14ac:dyDescent="0.2">
      <c r="A70">
        <v>1995</v>
      </c>
      <c r="B70">
        <v>9</v>
      </c>
      <c r="C70" s="1">
        <f>MAPrice!C70</f>
        <v>5.6690396221064199E-2</v>
      </c>
      <c r="D70" s="1">
        <f>MAPrice!D70</f>
        <v>5.4749534602728848E-2</v>
      </c>
      <c r="E70" s="1">
        <f>MAPrice!E70</f>
        <v>3.3616787309646318E-2</v>
      </c>
      <c r="F70" s="1">
        <f>MAPrice!F70</f>
        <v>7.0506156127534123E-2</v>
      </c>
      <c r="G70" s="1">
        <f>MAPrice!G70</f>
        <v>0.15560138259713005</v>
      </c>
      <c r="H70" s="1">
        <f>MAPrice!H70</f>
        <v>5.4749534602728848E-2</v>
      </c>
    </row>
    <row r="71" spans="1:8" x14ac:dyDescent="0.2">
      <c r="A71">
        <v>1995</v>
      </c>
      <c r="B71">
        <v>10</v>
      </c>
      <c r="C71" s="1">
        <f>MAPrice!C71</f>
        <v>5.6550748673383257E-2</v>
      </c>
      <c r="D71" s="1">
        <f>MAPrice!D71</f>
        <v>5.4565746468009435E-2</v>
      </c>
      <c r="E71" s="1">
        <f>MAPrice!E71</f>
        <v>3.366197418356582E-2</v>
      </c>
      <c r="F71" s="1">
        <f>MAPrice!F71</f>
        <v>7.0151791737490518E-2</v>
      </c>
      <c r="G71" s="1">
        <f>MAPrice!G71</f>
        <v>0.15464806393083755</v>
      </c>
      <c r="H71" s="1">
        <f>MAPrice!H71</f>
        <v>5.4565746468009435E-2</v>
      </c>
    </row>
    <row r="72" spans="1:8" x14ac:dyDescent="0.2">
      <c r="A72">
        <v>1995</v>
      </c>
      <c r="B72">
        <v>11</v>
      </c>
      <c r="C72" s="1">
        <f>MAPrice!C72</f>
        <v>5.6318326871028536E-2</v>
      </c>
      <c r="D72" s="1">
        <f>MAPrice!D72</f>
        <v>5.4379687163706947E-2</v>
      </c>
      <c r="E72" s="1">
        <f>MAPrice!E72</f>
        <v>3.351678902059798E-2</v>
      </c>
      <c r="F72" s="1">
        <f>MAPrice!F72</f>
        <v>6.9789038444121113E-2</v>
      </c>
      <c r="G72" s="1">
        <f>MAPrice!G72</f>
        <v>0.15362761882475293</v>
      </c>
      <c r="H72" s="1">
        <f>MAPrice!H72</f>
        <v>5.4379687163706947E-2</v>
      </c>
    </row>
    <row r="73" spans="1:8" x14ac:dyDescent="0.2">
      <c r="A73">
        <v>1995</v>
      </c>
      <c r="B73">
        <v>12</v>
      </c>
      <c r="C73" s="1">
        <f>MAPrice!C73</f>
        <v>5.6218106878621173E-2</v>
      </c>
      <c r="D73" s="1">
        <f>MAPrice!D73</f>
        <v>5.4273068879451193E-2</v>
      </c>
      <c r="E73" s="1">
        <f>MAPrice!E73</f>
        <v>3.339567882729777E-2</v>
      </c>
      <c r="F73" s="1">
        <f>MAPrice!F73</f>
        <v>6.9439653571477633E-2</v>
      </c>
      <c r="G73" s="1">
        <f>MAPrice!G73</f>
        <v>0.15260948357012882</v>
      </c>
      <c r="H73" s="1">
        <f>MAPrice!H73</f>
        <v>5.4273068879451193E-2</v>
      </c>
    </row>
    <row r="74" spans="1:8" x14ac:dyDescent="0.2">
      <c r="A74">
        <v>1996</v>
      </c>
      <c r="B74">
        <v>1</v>
      </c>
      <c r="C74" s="1">
        <f>MAPrice!C74</f>
        <v>5.6159631612905249E-2</v>
      </c>
      <c r="D74" s="1">
        <f>MAPrice!D74</f>
        <v>5.4189870788839432E-2</v>
      </c>
      <c r="E74" s="1">
        <f>MAPrice!E74</f>
        <v>3.3289100795677734E-2</v>
      </c>
      <c r="F74" s="1">
        <f>MAPrice!F74</f>
        <v>6.9105085727770785E-2</v>
      </c>
      <c r="G74" s="1">
        <f>MAPrice!G74</f>
        <v>0.1516228265540715</v>
      </c>
      <c r="H74" s="1">
        <f>MAPrice!H74</f>
        <v>5.4189870788839432E-2</v>
      </c>
    </row>
    <row r="75" spans="1:8" x14ac:dyDescent="0.2">
      <c r="A75">
        <v>1996</v>
      </c>
      <c r="B75">
        <v>2</v>
      </c>
      <c r="C75" s="1">
        <f>MAPrice!C75</f>
        <v>5.60073026052548E-2</v>
      </c>
      <c r="D75" s="1">
        <f>MAPrice!D75</f>
        <v>5.4057357501017089E-2</v>
      </c>
      <c r="E75" s="1">
        <f>MAPrice!E75</f>
        <v>3.3153076699339028E-2</v>
      </c>
      <c r="F75" s="1">
        <f>MAPrice!F75</f>
        <v>6.8771878994268565E-2</v>
      </c>
      <c r="G75" s="1">
        <f>MAPrice!G75</f>
        <v>0.15065380371222736</v>
      </c>
      <c r="H75" s="1">
        <f>MAPrice!H75</f>
        <v>5.4057357501017089E-2</v>
      </c>
    </row>
    <row r="76" spans="1:8" x14ac:dyDescent="0.2">
      <c r="A76">
        <v>1996</v>
      </c>
      <c r="B76">
        <v>3</v>
      </c>
      <c r="C76" s="1">
        <f>MAPrice!C76</f>
        <v>5.5799800589897926E-2</v>
      </c>
      <c r="D76" s="1">
        <f>MAPrice!D76</f>
        <v>5.3859838945713286E-2</v>
      </c>
      <c r="E76" s="1">
        <f>MAPrice!E76</f>
        <v>3.3052088475449298E-2</v>
      </c>
      <c r="F76" s="1">
        <f>MAPrice!F76</f>
        <v>6.8558714463850687E-2</v>
      </c>
      <c r="G76" s="1">
        <f>MAPrice!G76</f>
        <v>0.14982030184226913</v>
      </c>
      <c r="H76" s="1">
        <f>MAPrice!H76</f>
        <v>5.3859838945713286E-2</v>
      </c>
    </row>
    <row r="77" spans="1:8" x14ac:dyDescent="0.2">
      <c r="A77">
        <v>1996</v>
      </c>
      <c r="B77">
        <v>4</v>
      </c>
      <c r="C77" s="1">
        <f>MAPrice!C77</f>
        <v>5.5634846097756846E-2</v>
      </c>
      <c r="D77" s="1">
        <f>MAPrice!D77</f>
        <v>5.3706052009926626E-2</v>
      </c>
      <c r="E77" s="1">
        <f>MAPrice!E77</f>
        <v>3.2873295685628016E-2</v>
      </c>
      <c r="F77" s="1">
        <f>MAPrice!F77</f>
        <v>6.8212018960352186E-2</v>
      </c>
      <c r="G77" s="1">
        <f>MAPrice!G77</f>
        <v>0.14885861962127547</v>
      </c>
      <c r="H77" s="1">
        <f>MAPrice!H77</f>
        <v>5.3706052009926626E-2</v>
      </c>
    </row>
    <row r="78" spans="1:8" x14ac:dyDescent="0.2">
      <c r="A78">
        <v>1996</v>
      </c>
      <c r="B78">
        <v>5</v>
      </c>
      <c r="C78" s="1">
        <f>MAPrice!C78</f>
        <v>5.5488157241420706E-2</v>
      </c>
      <c r="D78" s="1">
        <f>MAPrice!D78</f>
        <v>5.3552366989353423E-2</v>
      </c>
      <c r="E78" s="1">
        <f>MAPrice!E78</f>
        <v>3.272036144381308E-2</v>
      </c>
      <c r="F78" s="1">
        <f>MAPrice!F78</f>
        <v>6.7959896928592292E-2</v>
      </c>
      <c r="G78" s="1">
        <f>MAPrice!G78</f>
        <v>0.14787189678177864</v>
      </c>
      <c r="H78" s="1">
        <f>MAPrice!H78</f>
        <v>5.3552366989353423E-2</v>
      </c>
    </row>
    <row r="79" spans="1:8" x14ac:dyDescent="0.2">
      <c r="A79">
        <v>1996</v>
      </c>
      <c r="B79">
        <v>6</v>
      </c>
      <c r="C79" s="1">
        <f>MAPrice!C79</f>
        <v>5.5371275078516607E-2</v>
      </c>
      <c r="D79" s="1">
        <f>MAPrice!D79</f>
        <v>5.3438581408927217E-2</v>
      </c>
      <c r="E79" s="1">
        <f>MAPrice!E79</f>
        <v>3.2598385457852909E-2</v>
      </c>
      <c r="F79" s="1">
        <f>MAPrice!F79</f>
        <v>6.780908945767064E-2</v>
      </c>
      <c r="G79" s="1">
        <f>MAPrice!G79</f>
        <v>0.14921741030294791</v>
      </c>
      <c r="H79" s="1">
        <f>MAPrice!H79</f>
        <v>5.3438581408927217E-2</v>
      </c>
    </row>
    <row r="80" spans="1:8" x14ac:dyDescent="0.2">
      <c r="A80">
        <v>1996</v>
      </c>
      <c r="B80">
        <v>7</v>
      </c>
      <c r="C80" s="1">
        <f>MAPrice!C80</f>
        <v>5.5221948142193923E-2</v>
      </c>
      <c r="D80" s="1">
        <f>MAPrice!D80</f>
        <v>5.3281718951917051E-2</v>
      </c>
      <c r="E80" s="1">
        <f>MAPrice!E80</f>
        <v>3.2452372249733637E-2</v>
      </c>
      <c r="F80" s="1">
        <f>MAPrice!F80</f>
        <v>6.7644392553391941E-2</v>
      </c>
      <c r="G80" s="1">
        <f>MAPrice!G80</f>
        <v>0.14877976954573113</v>
      </c>
      <c r="H80" s="1">
        <f>MAPrice!H80</f>
        <v>5.3281718951917051E-2</v>
      </c>
    </row>
    <row r="81" spans="1:8" x14ac:dyDescent="0.2">
      <c r="A81">
        <v>1996</v>
      </c>
      <c r="B81">
        <v>8</v>
      </c>
      <c r="C81" s="1">
        <f>MAPrice!C81</f>
        <v>5.5062656535717687E-2</v>
      </c>
      <c r="D81" s="1">
        <f>MAPrice!D81</f>
        <v>5.3110784570606001E-2</v>
      </c>
      <c r="E81" s="1">
        <f>MAPrice!E81</f>
        <v>3.2351388645774116E-2</v>
      </c>
      <c r="F81" s="1">
        <f>MAPrice!F81</f>
        <v>6.7445204302287107E-2</v>
      </c>
      <c r="G81" s="1">
        <f>MAPrice!G81</f>
        <v>0.14842722129261685</v>
      </c>
      <c r="H81" s="1">
        <f>MAPrice!H81</f>
        <v>5.3110784570606001E-2</v>
      </c>
    </row>
    <row r="82" spans="1:8" x14ac:dyDescent="0.2">
      <c r="A82">
        <v>1996</v>
      </c>
      <c r="B82">
        <v>9</v>
      </c>
      <c r="C82" s="1">
        <f>MAPrice!C82</f>
        <v>5.4874107208628377E-2</v>
      </c>
      <c r="D82" s="1">
        <f>MAPrice!D82</f>
        <v>5.293151025968252E-2</v>
      </c>
      <c r="E82" s="1">
        <f>MAPrice!E82</f>
        <v>3.232236522335382E-2</v>
      </c>
      <c r="F82" s="1">
        <f>MAPrice!F82</f>
        <v>6.7222851957880553E-2</v>
      </c>
      <c r="G82" s="1">
        <f>MAPrice!G82</f>
        <v>0.14774011403970774</v>
      </c>
      <c r="H82" s="1">
        <f>MAPrice!H82</f>
        <v>5.293151025968252E-2</v>
      </c>
    </row>
    <row r="83" spans="1:8" x14ac:dyDescent="0.2">
      <c r="A83">
        <v>1996</v>
      </c>
      <c r="B83">
        <v>10</v>
      </c>
      <c r="C83" s="1">
        <f>MAPrice!C83</f>
        <v>5.467323321550862E-2</v>
      </c>
      <c r="D83" s="1">
        <f>MAPrice!D83</f>
        <v>5.2760895583623457E-2</v>
      </c>
      <c r="E83" s="1">
        <f>MAPrice!E83</f>
        <v>3.2285771688433641E-2</v>
      </c>
      <c r="F83" s="1">
        <f>MAPrice!F83</f>
        <v>6.70053045949556E-2</v>
      </c>
      <c r="G83" s="1">
        <f>MAPrice!G83</f>
        <v>0.1465490707964171</v>
      </c>
      <c r="H83" s="1">
        <f>MAPrice!H83</f>
        <v>5.2760895583623457E-2</v>
      </c>
    </row>
    <row r="84" spans="1:8" x14ac:dyDescent="0.2">
      <c r="A84">
        <v>1996</v>
      </c>
      <c r="B84">
        <v>11</v>
      </c>
      <c r="C84" s="1">
        <f>MAPrice!C84</f>
        <v>5.4469411622969706E-2</v>
      </c>
      <c r="D84" s="1">
        <f>MAPrice!D84</f>
        <v>5.2570427674666138E-2</v>
      </c>
      <c r="E84" s="1">
        <f>MAPrice!E84</f>
        <v>3.2190475293198462E-2</v>
      </c>
      <c r="F84" s="1">
        <f>MAPrice!F84</f>
        <v>6.6783611494337786E-2</v>
      </c>
      <c r="G84" s="1">
        <f>MAPrice!G84</f>
        <v>0.14615418126493135</v>
      </c>
      <c r="H84" s="1">
        <f>MAPrice!H84</f>
        <v>5.2570427674666138E-2</v>
      </c>
    </row>
    <row r="85" spans="1:8" x14ac:dyDescent="0.2">
      <c r="A85">
        <v>1996</v>
      </c>
      <c r="B85">
        <v>12</v>
      </c>
      <c r="C85" s="1">
        <f>MAPrice!C85</f>
        <v>5.4212361162864958E-2</v>
      </c>
      <c r="D85" s="1">
        <f>MAPrice!D85</f>
        <v>5.2324279684236898E-2</v>
      </c>
      <c r="E85" s="1">
        <f>MAPrice!E85</f>
        <v>3.2007675170487186E-2</v>
      </c>
      <c r="F85" s="1">
        <f>MAPrice!F85</f>
        <v>6.6509347171286023E-2</v>
      </c>
      <c r="G85" s="1">
        <f>MAPrice!G85</f>
        <v>0.14570936930019673</v>
      </c>
      <c r="H85" s="1">
        <f>MAPrice!H85</f>
        <v>5.2324279684236898E-2</v>
      </c>
    </row>
    <row r="86" spans="1:8" x14ac:dyDescent="0.2">
      <c r="A86">
        <v>1997</v>
      </c>
      <c r="B86">
        <v>1</v>
      </c>
      <c r="C86" s="1">
        <f>MAPrice!C86</f>
        <v>5.3906877084374888E-2</v>
      </c>
      <c r="D86" s="1">
        <f>MAPrice!D86</f>
        <v>5.2021394317768012E-2</v>
      </c>
      <c r="E86" s="1">
        <f>MAPrice!E86</f>
        <v>3.1830134651885209E-2</v>
      </c>
      <c r="F86" s="1">
        <f>MAPrice!F86</f>
        <v>6.6197223786935142E-2</v>
      </c>
      <c r="G86" s="1">
        <f>MAPrice!G86</f>
        <v>0.14507279995970843</v>
      </c>
      <c r="H86" s="1">
        <f>MAPrice!H86</f>
        <v>5.2021394317768012E-2</v>
      </c>
    </row>
    <row r="87" spans="1:8" x14ac:dyDescent="0.2">
      <c r="A87">
        <v>1997</v>
      </c>
      <c r="B87">
        <v>2</v>
      </c>
      <c r="C87" s="1">
        <f>MAPrice!C87</f>
        <v>5.369240785358053E-2</v>
      </c>
      <c r="D87" s="1">
        <f>MAPrice!D87</f>
        <v>5.1826467382505959E-2</v>
      </c>
      <c r="E87" s="1">
        <f>MAPrice!E87</f>
        <v>3.1651124450012343E-2</v>
      </c>
      <c r="F87" s="1">
        <f>MAPrice!F87</f>
        <v>6.6055611057384458E-2</v>
      </c>
      <c r="G87" s="1">
        <f>MAPrice!G87</f>
        <v>0.14464982114957761</v>
      </c>
      <c r="H87" s="1">
        <f>MAPrice!H87</f>
        <v>5.1826467382505959E-2</v>
      </c>
    </row>
    <row r="88" spans="1:8" x14ac:dyDescent="0.2">
      <c r="A88">
        <v>1997</v>
      </c>
      <c r="B88">
        <v>3</v>
      </c>
      <c r="C88" s="1">
        <f>MAPrice!C88</f>
        <v>5.3471443658063479E-2</v>
      </c>
      <c r="D88" s="1">
        <f>MAPrice!D88</f>
        <v>5.1637935705978917E-2</v>
      </c>
      <c r="E88" s="1">
        <f>MAPrice!E88</f>
        <v>3.1494862116168011E-2</v>
      </c>
      <c r="F88" s="1">
        <f>MAPrice!F88</f>
        <v>6.590575719357411E-2</v>
      </c>
      <c r="G88" s="1">
        <f>MAPrice!G88</f>
        <v>0.1441624290784522</v>
      </c>
      <c r="H88" s="1">
        <f>MAPrice!H88</f>
        <v>5.1637935705978917E-2</v>
      </c>
    </row>
    <row r="89" spans="1:8" x14ac:dyDescent="0.2">
      <c r="A89">
        <v>1997</v>
      </c>
      <c r="B89">
        <v>4</v>
      </c>
      <c r="C89" s="1">
        <f>MAPrice!C89</f>
        <v>5.3205216075693625E-2</v>
      </c>
      <c r="D89" s="1">
        <f>MAPrice!D89</f>
        <v>5.1367827528948834E-2</v>
      </c>
      <c r="E89" s="1">
        <f>MAPrice!E89</f>
        <v>3.1324259806717387E-2</v>
      </c>
      <c r="F89" s="1">
        <f>MAPrice!F89</f>
        <v>6.5749838405406796E-2</v>
      </c>
      <c r="G89" s="1">
        <f>MAPrice!G89</f>
        <v>0.14368782116060896</v>
      </c>
      <c r="H89" s="1">
        <f>MAPrice!H89</f>
        <v>5.1367827528948834E-2</v>
      </c>
    </row>
    <row r="90" spans="1:8" x14ac:dyDescent="0.2">
      <c r="A90">
        <v>1997</v>
      </c>
      <c r="B90">
        <v>5</v>
      </c>
      <c r="C90" s="1">
        <f>MAPrice!C90</f>
        <v>5.2960908131292582E-2</v>
      </c>
      <c r="D90" s="1">
        <f>MAPrice!D90</f>
        <v>5.1129961400097144E-2</v>
      </c>
      <c r="E90" s="1">
        <f>MAPrice!E90</f>
        <v>3.1197525213696255E-2</v>
      </c>
      <c r="F90" s="1">
        <f>MAPrice!F90</f>
        <v>6.5530046824904653E-2</v>
      </c>
      <c r="G90" s="1">
        <f>MAPrice!G90</f>
        <v>0.14317603101824672</v>
      </c>
      <c r="H90" s="1">
        <f>MAPrice!H90</f>
        <v>5.1129961400097144E-2</v>
      </c>
    </row>
    <row r="91" spans="1:8" x14ac:dyDescent="0.2">
      <c r="A91">
        <v>1997</v>
      </c>
      <c r="B91">
        <v>6</v>
      </c>
      <c r="C91" s="1">
        <f>MAPrice!C91</f>
        <v>5.2789882362387887E-2</v>
      </c>
      <c r="D91" s="1">
        <f>MAPrice!D91</f>
        <v>5.0965775142628338E-2</v>
      </c>
      <c r="E91" s="1">
        <f>MAPrice!E91</f>
        <v>3.1088234424162985E-2</v>
      </c>
      <c r="F91" s="1">
        <f>MAPrice!F91</f>
        <v>6.5361082003453808E-2</v>
      </c>
      <c r="G91" s="1">
        <f>MAPrice!G91</f>
        <v>0.14251150331157655</v>
      </c>
      <c r="H91" s="1">
        <f>MAPrice!H91</f>
        <v>5.0965775142628338E-2</v>
      </c>
    </row>
    <row r="92" spans="1:8" x14ac:dyDescent="0.2">
      <c r="A92">
        <v>1997</v>
      </c>
      <c r="B92">
        <v>7</v>
      </c>
      <c r="C92" s="1">
        <f>MAPrice!C92</f>
        <v>5.2612899911456013E-2</v>
      </c>
      <c r="D92" s="1">
        <f>MAPrice!D92</f>
        <v>5.0792207051204741E-2</v>
      </c>
      <c r="E92" s="1">
        <f>MAPrice!E92</f>
        <v>3.0981909383422147E-2</v>
      </c>
      <c r="F92" s="1">
        <f>MAPrice!F92</f>
        <v>6.513521342547253E-2</v>
      </c>
      <c r="G92" s="1">
        <f>MAPrice!G92</f>
        <v>0.14198443894151005</v>
      </c>
      <c r="H92" s="1">
        <f>MAPrice!H92</f>
        <v>5.0792207051204741E-2</v>
      </c>
    </row>
    <row r="93" spans="1:8" x14ac:dyDescent="0.2">
      <c r="A93">
        <v>1997</v>
      </c>
      <c r="B93">
        <v>8</v>
      </c>
      <c r="C93" s="1">
        <f>MAPrice!C93</f>
        <v>5.2407382696902621E-2</v>
      </c>
      <c r="D93" s="1">
        <f>MAPrice!D93</f>
        <v>5.0626455251774456E-2</v>
      </c>
      <c r="E93" s="1">
        <f>MAPrice!E93</f>
        <v>3.105536167957405E-2</v>
      </c>
      <c r="F93" s="1">
        <f>MAPrice!F93</f>
        <v>6.4913662192448554E-2</v>
      </c>
      <c r="G93" s="1">
        <f>MAPrice!G93</f>
        <v>0.14145352019227997</v>
      </c>
      <c r="H93" s="1">
        <f>MAPrice!H93</f>
        <v>5.0626455251774456E-2</v>
      </c>
    </row>
    <row r="94" spans="1:8" x14ac:dyDescent="0.2">
      <c r="A94">
        <v>1997</v>
      </c>
      <c r="B94">
        <v>9</v>
      </c>
      <c r="C94" s="1">
        <f>MAPrice!C94</f>
        <v>5.2262267190443634E-2</v>
      </c>
      <c r="D94" s="1">
        <f>MAPrice!D94</f>
        <v>5.0540733443258899E-2</v>
      </c>
      <c r="E94" s="1">
        <f>MAPrice!E94</f>
        <v>3.1192841980478236E-2</v>
      </c>
      <c r="F94" s="1">
        <f>MAPrice!F94</f>
        <v>6.4726561823136228E-2</v>
      </c>
      <c r="G94" s="1">
        <f>MAPrice!G94</f>
        <v>0.1412537842480395</v>
      </c>
      <c r="H94" s="1">
        <f>MAPrice!H94</f>
        <v>5.0540733443258899E-2</v>
      </c>
    </row>
    <row r="95" spans="1:8" x14ac:dyDescent="0.2">
      <c r="A95">
        <v>1997</v>
      </c>
      <c r="B95">
        <v>10</v>
      </c>
      <c r="C95" s="1">
        <f>MAPrice!C95</f>
        <v>5.2138408900006983E-2</v>
      </c>
      <c r="D95" s="1">
        <f>MAPrice!D95</f>
        <v>5.0419450051226521E-2</v>
      </c>
      <c r="E95" s="1">
        <f>MAPrice!E95</f>
        <v>3.1123649083661373E-2</v>
      </c>
      <c r="F95" s="1">
        <f>MAPrice!F95</f>
        <v>6.4524594209582661E-2</v>
      </c>
      <c r="G95" s="1">
        <f>MAPrice!G95</f>
        <v>0.14157405338884874</v>
      </c>
      <c r="H95" s="1">
        <f>MAPrice!H95</f>
        <v>5.0419450051226521E-2</v>
      </c>
    </row>
    <row r="96" spans="1:8" x14ac:dyDescent="0.2">
      <c r="A96">
        <v>1997</v>
      </c>
      <c r="B96">
        <v>11</v>
      </c>
      <c r="C96" s="1">
        <f>MAPrice!C96</f>
        <v>5.2038221086966256E-2</v>
      </c>
      <c r="D96" s="1">
        <f>MAPrice!D96</f>
        <v>5.0337055746105898E-2</v>
      </c>
      <c r="E96" s="1">
        <f>MAPrice!E96</f>
        <v>3.1073781536540879E-2</v>
      </c>
      <c r="F96" s="1">
        <f>MAPrice!F96</f>
        <v>6.4369786214219168E-2</v>
      </c>
      <c r="G96" s="1">
        <f>MAPrice!G96</f>
        <v>0.14115873171917151</v>
      </c>
      <c r="H96" s="1">
        <f>MAPrice!H96</f>
        <v>5.0337055746105898E-2</v>
      </c>
    </row>
    <row r="97" spans="1:8" x14ac:dyDescent="0.2">
      <c r="A97">
        <v>1997</v>
      </c>
      <c r="B97">
        <v>12</v>
      </c>
      <c r="C97" s="1">
        <f>MAPrice!C97</f>
        <v>5.1963555325848378E-2</v>
      </c>
      <c r="D97" s="1">
        <f>MAPrice!D97</f>
        <v>5.0270922178548429E-2</v>
      </c>
      <c r="E97" s="1">
        <f>MAPrice!E97</f>
        <v>3.099932824291619E-2</v>
      </c>
      <c r="F97" s="1">
        <f>MAPrice!F97</f>
        <v>6.4302075068612116E-2</v>
      </c>
      <c r="G97" s="1">
        <f>MAPrice!G97</f>
        <v>0.1408942059743242</v>
      </c>
      <c r="H97" s="1">
        <f>MAPrice!H97</f>
        <v>5.0270922178548429E-2</v>
      </c>
    </row>
    <row r="98" spans="1:8" x14ac:dyDescent="0.2">
      <c r="A98">
        <v>1998</v>
      </c>
      <c r="B98">
        <v>1</v>
      </c>
      <c r="C98" s="1">
        <f>MAPrice!C98</f>
        <v>5.1897516572134345E-2</v>
      </c>
      <c r="D98" s="1">
        <f>MAPrice!D98</f>
        <v>5.028578495274267E-2</v>
      </c>
      <c r="E98" s="1">
        <f>MAPrice!E98</f>
        <v>3.0952224638032235E-2</v>
      </c>
      <c r="F98" s="1">
        <f>MAPrice!F98</f>
        <v>6.4188238372840364E-2</v>
      </c>
      <c r="G98" s="1">
        <f>MAPrice!G98</f>
        <v>0.1405458025608764</v>
      </c>
      <c r="H98" s="1">
        <f>MAPrice!H98</f>
        <v>5.028578495274267E-2</v>
      </c>
    </row>
    <row r="99" spans="1:8" x14ac:dyDescent="0.2">
      <c r="A99">
        <v>1998</v>
      </c>
      <c r="B99">
        <v>2</v>
      </c>
      <c r="C99" s="1">
        <f>MAPrice!C99</f>
        <v>5.1824460127660121E-2</v>
      </c>
      <c r="D99" s="1">
        <f>MAPrice!D99</f>
        <v>5.0179882812720462E-2</v>
      </c>
      <c r="E99" s="1">
        <f>MAPrice!E99</f>
        <v>3.0918091816454805E-2</v>
      </c>
      <c r="F99" s="1">
        <f>MAPrice!F99</f>
        <v>6.4105052087697248E-2</v>
      </c>
      <c r="G99" s="1">
        <f>MAPrice!G99</f>
        <v>0.14013311440662699</v>
      </c>
      <c r="H99" s="1">
        <f>MAPrice!H99</f>
        <v>5.0179882812720462E-2</v>
      </c>
    </row>
    <row r="100" spans="1:8" x14ac:dyDescent="0.2">
      <c r="A100">
        <v>1998</v>
      </c>
      <c r="B100">
        <v>3</v>
      </c>
      <c r="C100" s="1">
        <f>MAPrice!C100</f>
        <v>5.1788903604670221E-2</v>
      </c>
      <c r="D100" s="1">
        <f>MAPrice!D100</f>
        <v>5.0092009441335773E-2</v>
      </c>
      <c r="E100" s="1">
        <f>MAPrice!E100</f>
        <v>3.0886375690753851E-2</v>
      </c>
      <c r="F100" s="1">
        <f>MAPrice!F100</f>
        <v>6.4001306747701062E-2</v>
      </c>
      <c r="G100" s="1">
        <f>MAPrice!G100</f>
        <v>0.13984738471740138</v>
      </c>
      <c r="H100" s="1">
        <f>MAPrice!H100</f>
        <v>5.0092009441335773E-2</v>
      </c>
    </row>
    <row r="101" spans="1:8" x14ac:dyDescent="0.2">
      <c r="A101">
        <v>1998</v>
      </c>
      <c r="B101">
        <v>4</v>
      </c>
      <c r="C101" s="1">
        <f>MAPrice!C101</f>
        <v>5.1780893480982103E-2</v>
      </c>
      <c r="D101" s="1">
        <f>MAPrice!D101</f>
        <v>5.007923199214822E-2</v>
      </c>
      <c r="E101" s="1">
        <f>MAPrice!E101</f>
        <v>3.0892823251644812E-2</v>
      </c>
      <c r="F101" s="1">
        <f>MAPrice!F101</f>
        <v>6.38951274273271E-2</v>
      </c>
      <c r="G101" s="1">
        <f>MAPrice!G101</f>
        <v>0.13967017792186795</v>
      </c>
      <c r="H101" s="1">
        <f>MAPrice!H101</f>
        <v>5.007923199214822E-2</v>
      </c>
    </row>
    <row r="102" spans="1:8" x14ac:dyDescent="0.2">
      <c r="A102">
        <v>1998</v>
      </c>
      <c r="B102">
        <v>5</v>
      </c>
      <c r="C102" s="1">
        <f>MAPrice!C102</f>
        <v>5.1748370544727189E-2</v>
      </c>
      <c r="D102" s="1">
        <f>MAPrice!D102</f>
        <v>5.0070891289325563E-2</v>
      </c>
      <c r="E102" s="1">
        <f>MAPrice!E102</f>
        <v>3.0841391740770992E-2</v>
      </c>
      <c r="F102" s="1">
        <f>MAPrice!F102</f>
        <v>6.3763520530054199E-2</v>
      </c>
      <c r="G102" s="1">
        <f>MAPrice!G102</f>
        <v>0.13946487263333751</v>
      </c>
      <c r="H102" s="1">
        <f>MAPrice!H102</f>
        <v>5.0070891289325563E-2</v>
      </c>
    </row>
    <row r="103" spans="1:8" x14ac:dyDescent="0.2">
      <c r="A103">
        <v>1998</v>
      </c>
      <c r="B103">
        <v>6</v>
      </c>
      <c r="C103" s="1">
        <f>MAPrice!C103</f>
        <v>5.1618776572612747E-2</v>
      </c>
      <c r="D103" s="1">
        <f>MAPrice!D103</f>
        <v>5.0031145657062161E-2</v>
      </c>
      <c r="E103" s="1">
        <f>MAPrice!E103</f>
        <v>3.0703296934373448E-2</v>
      </c>
      <c r="F103" s="1">
        <f>MAPrice!F103</f>
        <v>6.3631077875933431E-2</v>
      </c>
      <c r="G103" s="1">
        <f>MAPrice!G103</f>
        <v>0.13899355849233372</v>
      </c>
      <c r="H103" s="1">
        <f>MAPrice!H103</f>
        <v>5.0031145657062161E-2</v>
      </c>
    </row>
    <row r="104" spans="1:8" x14ac:dyDescent="0.2">
      <c r="A104">
        <v>1998</v>
      </c>
      <c r="B104">
        <v>7</v>
      </c>
      <c r="C104" s="1">
        <f>MAPrice!C104</f>
        <v>5.1517737314002034E-2</v>
      </c>
      <c r="D104" s="1">
        <f>MAPrice!D104</f>
        <v>5.0009557157734412E-2</v>
      </c>
      <c r="E104" s="1">
        <f>MAPrice!E104</f>
        <v>3.0943798482248031E-2</v>
      </c>
      <c r="F104" s="1">
        <f>MAPrice!F104</f>
        <v>6.3485946037265054E-2</v>
      </c>
      <c r="G104" s="1">
        <f>MAPrice!G104</f>
        <v>0.1385651668239021</v>
      </c>
      <c r="H104" s="1">
        <f>MAPrice!H104</f>
        <v>5.0009557157734412E-2</v>
      </c>
    </row>
    <row r="105" spans="1:8" x14ac:dyDescent="0.2">
      <c r="A105">
        <v>1998</v>
      </c>
      <c r="B105">
        <v>8</v>
      </c>
      <c r="C105" s="1">
        <f>MAPrice!C105</f>
        <v>5.1414876487201548E-2</v>
      </c>
      <c r="D105" s="1">
        <f>MAPrice!D105</f>
        <v>4.9906075063766347E-2</v>
      </c>
      <c r="E105" s="1">
        <f>MAPrice!E105</f>
        <v>3.1017839181099766E-2</v>
      </c>
      <c r="F105" s="1">
        <f>MAPrice!F105</f>
        <v>6.3344301323291122E-2</v>
      </c>
      <c r="G105" s="1">
        <f>MAPrice!G105</f>
        <v>0.13814933119021361</v>
      </c>
      <c r="H105" s="1">
        <f>MAPrice!H105</f>
        <v>4.9906075063766347E-2</v>
      </c>
    </row>
    <row r="106" spans="1:8" x14ac:dyDescent="0.2">
      <c r="A106">
        <v>1998</v>
      </c>
      <c r="B106">
        <v>9</v>
      </c>
      <c r="C106" s="1">
        <f>MAPrice!C106</f>
        <v>5.1285888137312163E-2</v>
      </c>
      <c r="D106" s="1">
        <f>MAPrice!D106</f>
        <v>4.9793838918666705E-2</v>
      </c>
      <c r="E106" s="1">
        <f>MAPrice!E106</f>
        <v>3.0800194290930585E-2</v>
      </c>
      <c r="F106" s="1">
        <f>MAPrice!F106</f>
        <v>6.3217863025562343E-2</v>
      </c>
      <c r="G106" s="1">
        <f>MAPrice!G106</f>
        <v>0.13775635246096718</v>
      </c>
      <c r="H106" s="1">
        <f>MAPrice!H106</f>
        <v>4.9793838918666705E-2</v>
      </c>
    </row>
    <row r="107" spans="1:8" x14ac:dyDescent="0.2">
      <c r="A107">
        <v>1998</v>
      </c>
      <c r="B107">
        <v>10</v>
      </c>
      <c r="C107" s="1">
        <f>MAPrice!C107</f>
        <v>5.1184149555460169E-2</v>
      </c>
      <c r="D107" s="1">
        <f>MAPrice!D107</f>
        <v>4.973726187081845E-2</v>
      </c>
      <c r="E107" s="1">
        <f>MAPrice!E107</f>
        <v>3.0795744035780507E-2</v>
      </c>
      <c r="F107" s="1">
        <f>MAPrice!F107</f>
        <v>6.3114834102632592E-2</v>
      </c>
      <c r="G107" s="1">
        <f>MAPrice!G107</f>
        <v>0.13751280935989632</v>
      </c>
      <c r="H107" s="1">
        <f>MAPrice!H107</f>
        <v>4.973726187081845E-2</v>
      </c>
    </row>
    <row r="108" spans="1:8" x14ac:dyDescent="0.2">
      <c r="A108">
        <v>1998</v>
      </c>
      <c r="B108">
        <v>11</v>
      </c>
      <c r="C108" s="1">
        <f>MAPrice!C108</f>
        <v>5.1052650092355691E-2</v>
      </c>
      <c r="D108" s="1">
        <f>MAPrice!D108</f>
        <v>4.9622241860772888E-2</v>
      </c>
      <c r="E108" s="1">
        <f>MAPrice!E108</f>
        <v>3.0645369652298957E-2</v>
      </c>
      <c r="F108" s="1">
        <f>MAPrice!F108</f>
        <v>6.2980093376941423E-2</v>
      </c>
      <c r="G108" s="1">
        <f>MAPrice!G108</f>
        <v>0.13707733449413581</v>
      </c>
      <c r="H108" s="1">
        <f>MAPrice!H108</f>
        <v>4.9622241860772888E-2</v>
      </c>
    </row>
    <row r="109" spans="1:8" x14ac:dyDescent="0.2">
      <c r="A109">
        <v>1998</v>
      </c>
      <c r="B109">
        <v>12</v>
      </c>
      <c r="C109" s="1">
        <f>MAPrice!C109</f>
        <v>5.0916923165674789E-2</v>
      </c>
      <c r="D109" s="1">
        <f>MAPrice!D109</f>
        <v>4.9483748530631748E-2</v>
      </c>
      <c r="E109" s="1">
        <f>MAPrice!E109</f>
        <v>3.0544965893496454E-2</v>
      </c>
      <c r="F109" s="1">
        <f>MAPrice!F109</f>
        <v>6.2803086314408577E-2</v>
      </c>
      <c r="G109" s="1">
        <f>MAPrice!G109</f>
        <v>0.13672527415319605</v>
      </c>
      <c r="H109" s="1">
        <f>MAPrice!H109</f>
        <v>4.9483748530631748E-2</v>
      </c>
    </row>
    <row r="110" spans="1:8" x14ac:dyDescent="0.2">
      <c r="A110">
        <v>1999</v>
      </c>
      <c r="B110">
        <v>1</v>
      </c>
      <c r="C110" s="1">
        <f>MAPrice!C110</f>
        <v>5.0712740604250441E-2</v>
      </c>
      <c r="D110" s="1">
        <f>MAPrice!D110</f>
        <v>4.925697014733154E-2</v>
      </c>
      <c r="E110" s="1">
        <f>MAPrice!E110</f>
        <v>3.0466640749470825E-2</v>
      </c>
      <c r="F110" s="1">
        <f>MAPrice!F110</f>
        <v>6.2661240910064267E-2</v>
      </c>
      <c r="G110" s="1">
        <f>MAPrice!G110</f>
        <v>0.13680565083405039</v>
      </c>
      <c r="H110" s="1">
        <f>MAPrice!H110</f>
        <v>4.925697014733154E-2</v>
      </c>
    </row>
    <row r="111" spans="1:8" x14ac:dyDescent="0.2">
      <c r="A111">
        <v>1999</v>
      </c>
      <c r="B111">
        <v>2</v>
      </c>
      <c r="C111" s="1">
        <f>MAPrice!C111</f>
        <v>5.0582949805279685E-2</v>
      </c>
      <c r="D111" s="1">
        <f>MAPrice!D111</f>
        <v>4.9208153291341622E-2</v>
      </c>
      <c r="E111" s="1">
        <f>MAPrice!E111</f>
        <v>3.0402931971739256E-2</v>
      </c>
      <c r="F111" s="1">
        <f>MAPrice!F111</f>
        <v>6.254255271518705E-2</v>
      </c>
      <c r="G111" s="1">
        <f>MAPrice!G111</f>
        <v>0.13700739935091949</v>
      </c>
      <c r="H111" s="1">
        <f>MAPrice!H111</f>
        <v>4.9208153291341622E-2</v>
      </c>
    </row>
    <row r="112" spans="1:8" x14ac:dyDescent="0.2">
      <c r="A112">
        <v>1999</v>
      </c>
      <c r="B112">
        <v>3</v>
      </c>
      <c r="C112" s="1">
        <f>MAPrice!C112</f>
        <v>5.0428015849641621E-2</v>
      </c>
      <c r="D112" s="1">
        <f>MAPrice!D112</f>
        <v>4.9127419949254479E-2</v>
      </c>
      <c r="E112" s="1">
        <f>MAPrice!E112</f>
        <v>3.0392504271725573E-2</v>
      </c>
      <c r="F112" s="1">
        <f>MAPrice!F112</f>
        <v>6.250122767305577E-2</v>
      </c>
      <c r="G112" s="1">
        <f>MAPrice!G112</f>
        <v>0.13718692417083847</v>
      </c>
      <c r="H112" s="1">
        <f>MAPrice!H112</f>
        <v>4.9127419949254479E-2</v>
      </c>
    </row>
    <row r="113" spans="1:8" x14ac:dyDescent="0.2">
      <c r="A113">
        <v>1999</v>
      </c>
      <c r="B113">
        <v>4</v>
      </c>
      <c r="C113" s="1">
        <f>MAPrice!C113</f>
        <v>5.0316655750187289E-2</v>
      </c>
      <c r="D113" s="1">
        <f>MAPrice!D113</f>
        <v>4.9050234257546767E-2</v>
      </c>
      <c r="E113" s="1">
        <f>MAPrice!E113</f>
        <v>3.0315665465216177E-2</v>
      </c>
      <c r="F113" s="1">
        <f>MAPrice!F113</f>
        <v>6.2426061694083879E-2</v>
      </c>
      <c r="G113" s="1">
        <f>MAPrice!G113</f>
        <v>0.1374184673364264</v>
      </c>
      <c r="H113" s="1">
        <f>MAPrice!H113</f>
        <v>4.9050234257546767E-2</v>
      </c>
    </row>
    <row r="114" spans="1:8" x14ac:dyDescent="0.2">
      <c r="A114">
        <v>1999</v>
      </c>
      <c r="B114">
        <v>5</v>
      </c>
      <c r="C114" s="1">
        <f>MAPrice!C114</f>
        <v>5.015297058926213E-2</v>
      </c>
      <c r="D114" s="1">
        <f>MAPrice!D114</f>
        <v>4.8907127314447678E-2</v>
      </c>
      <c r="E114" s="1">
        <f>MAPrice!E114</f>
        <v>3.0340930730007362E-2</v>
      </c>
      <c r="F114" s="1">
        <f>MAPrice!F114</f>
        <v>6.2282735137869118E-2</v>
      </c>
      <c r="G114" s="1">
        <f>MAPrice!G114</f>
        <v>0.13748315512840562</v>
      </c>
      <c r="H114" s="1">
        <f>MAPrice!H114</f>
        <v>4.8907127314447678E-2</v>
      </c>
    </row>
    <row r="115" spans="1:8" x14ac:dyDescent="0.2">
      <c r="A115">
        <v>1999</v>
      </c>
      <c r="B115">
        <v>6</v>
      </c>
      <c r="C115" s="1">
        <f>MAPrice!C115</f>
        <v>5.0095018772397859E-2</v>
      </c>
      <c r="D115" s="1">
        <f>MAPrice!D115</f>
        <v>4.8803464912422739E-2</v>
      </c>
      <c r="E115" s="1">
        <f>MAPrice!E115</f>
        <v>3.1115975048587156E-2</v>
      </c>
      <c r="F115" s="1">
        <f>MAPrice!F115</f>
        <v>6.2137159850346423E-2</v>
      </c>
      <c r="G115" s="1">
        <f>MAPrice!G115</f>
        <v>0.13793851860021702</v>
      </c>
      <c r="H115" s="1">
        <f>MAPrice!H115</f>
        <v>4.8803464912422739E-2</v>
      </c>
    </row>
    <row r="116" spans="1:8" x14ac:dyDescent="0.2">
      <c r="A116">
        <v>1999</v>
      </c>
      <c r="B116">
        <v>7</v>
      </c>
      <c r="C116" s="1">
        <f>MAPrice!C116</f>
        <v>5.0007904193633233E-2</v>
      </c>
      <c r="D116" s="1">
        <f>MAPrice!D116</f>
        <v>4.8704623981611399E-2</v>
      </c>
      <c r="E116" s="1">
        <f>MAPrice!E116</f>
        <v>3.0893028329473427E-2</v>
      </c>
      <c r="F116" s="1">
        <f>MAPrice!F116</f>
        <v>6.2075968160135608E-2</v>
      </c>
      <c r="G116" s="1">
        <f>MAPrice!G116</f>
        <v>0.13846891474780712</v>
      </c>
      <c r="H116" s="1">
        <f>MAPrice!H116</f>
        <v>4.8704623981611399E-2</v>
      </c>
    </row>
    <row r="117" spans="1:8" x14ac:dyDescent="0.2">
      <c r="A117">
        <v>1999</v>
      </c>
      <c r="B117">
        <v>8</v>
      </c>
      <c r="C117" s="1">
        <f>MAPrice!C117</f>
        <v>4.9927725343606337E-2</v>
      </c>
      <c r="D117" s="1">
        <f>MAPrice!D117</f>
        <v>4.8642977250856125E-2</v>
      </c>
      <c r="E117" s="1">
        <f>MAPrice!E117</f>
        <v>3.0562964600017034E-2</v>
      </c>
      <c r="F117" s="1">
        <f>MAPrice!F117</f>
        <v>6.2011805090698896E-2</v>
      </c>
      <c r="G117" s="1">
        <f>MAPrice!G117</f>
        <v>0.1389975485305176</v>
      </c>
      <c r="H117" s="1">
        <f>MAPrice!H117</f>
        <v>4.8642977250856125E-2</v>
      </c>
    </row>
    <row r="118" spans="1:8" x14ac:dyDescent="0.2">
      <c r="A118">
        <v>1999</v>
      </c>
      <c r="B118">
        <v>9</v>
      </c>
      <c r="C118" s="1">
        <f>MAPrice!C118</f>
        <v>4.9841527538190426E-2</v>
      </c>
      <c r="D118" s="1">
        <f>MAPrice!D118</f>
        <v>4.8566592522870732E-2</v>
      </c>
      <c r="E118" s="1">
        <f>MAPrice!E118</f>
        <v>3.1515936166128571E-2</v>
      </c>
      <c r="F118" s="1">
        <f>MAPrice!F118</f>
        <v>6.1874747356070521E-2</v>
      </c>
      <c r="G118" s="1">
        <f>MAPrice!G118</f>
        <v>0.13934763470548234</v>
      </c>
      <c r="H118" s="1">
        <f>MAPrice!H118</f>
        <v>4.8566592522870732E-2</v>
      </c>
    </row>
    <row r="119" spans="1:8" x14ac:dyDescent="0.2">
      <c r="A119">
        <v>1999</v>
      </c>
      <c r="B119">
        <v>10</v>
      </c>
      <c r="C119" s="1">
        <f>MAPrice!C119</f>
        <v>4.9736107028750275E-2</v>
      </c>
      <c r="D119" s="1">
        <f>MAPrice!D119</f>
        <v>4.8431067046744186E-2</v>
      </c>
      <c r="E119" s="1">
        <f>MAPrice!E119</f>
        <v>3.4016669722582972E-2</v>
      </c>
      <c r="F119" s="1">
        <f>MAPrice!F119</f>
        <v>6.1732257219051172E-2</v>
      </c>
      <c r="G119" s="1">
        <f>MAPrice!G119</f>
        <v>0.13954689099258052</v>
      </c>
      <c r="H119" s="1">
        <f>MAPrice!H119</f>
        <v>4.8431067046744186E-2</v>
      </c>
    </row>
    <row r="120" spans="1:8" x14ac:dyDescent="0.2">
      <c r="A120">
        <v>1999</v>
      </c>
      <c r="B120">
        <v>11</v>
      </c>
      <c r="C120" s="1">
        <f>MAPrice!C120</f>
        <v>4.9632816337258107E-2</v>
      </c>
      <c r="D120" s="1">
        <f>MAPrice!D120</f>
        <v>4.8352048002309071E-2</v>
      </c>
      <c r="E120" s="1">
        <f>MAPrice!E120</f>
        <v>3.4204397573336626E-2</v>
      </c>
      <c r="F120" s="1">
        <f>MAPrice!F120</f>
        <v>6.162021014571975E-2</v>
      </c>
      <c r="G120" s="1">
        <f>MAPrice!G120</f>
        <v>0.13987890854947355</v>
      </c>
      <c r="H120" s="1">
        <f>MAPrice!H120</f>
        <v>4.8352048002309071E-2</v>
      </c>
    </row>
    <row r="121" spans="1:8" x14ac:dyDescent="0.2">
      <c r="A121">
        <v>1999</v>
      </c>
      <c r="B121">
        <v>12</v>
      </c>
      <c r="C121" s="1">
        <f>MAPrice!C121</f>
        <v>4.9536169796702001E-2</v>
      </c>
      <c r="D121" s="1">
        <f>MAPrice!D121</f>
        <v>4.830250563731938E-2</v>
      </c>
      <c r="E121" s="1">
        <f>MAPrice!E121</f>
        <v>3.4509254434767413E-2</v>
      </c>
      <c r="F121" s="1">
        <f>MAPrice!F121</f>
        <v>6.1518392407706408E-2</v>
      </c>
      <c r="G121" s="1">
        <f>MAPrice!G121</f>
        <v>0.14004442284949617</v>
      </c>
      <c r="H121" s="1">
        <f>MAPrice!H121</f>
        <v>4.830250563731938E-2</v>
      </c>
    </row>
    <row r="122" spans="1:8" x14ac:dyDescent="0.2">
      <c r="A122">
        <v>2000</v>
      </c>
      <c r="B122">
        <v>1</v>
      </c>
      <c r="C122" s="1">
        <f>MAPrice!C122</f>
        <v>4.9496458140161119E-2</v>
      </c>
      <c r="D122" s="1">
        <f>MAPrice!D122</f>
        <v>4.8268100400100149E-2</v>
      </c>
      <c r="E122" s="1">
        <f>MAPrice!E122</f>
        <v>3.4468779173914485E-2</v>
      </c>
      <c r="F122" s="1">
        <f>MAPrice!F122</f>
        <v>6.1426863152034161E-2</v>
      </c>
      <c r="G122" s="1">
        <f>MAPrice!G122</f>
        <v>0.13991080022934663</v>
      </c>
      <c r="H122" s="1">
        <f>MAPrice!H122</f>
        <v>4.8268100400100149E-2</v>
      </c>
    </row>
    <row r="123" spans="1:8" x14ac:dyDescent="0.2">
      <c r="A123">
        <v>2000</v>
      </c>
      <c r="B123">
        <v>2</v>
      </c>
      <c r="C123" s="1">
        <f>MAPrice!C123</f>
        <v>4.9470353730770446E-2</v>
      </c>
      <c r="D123" s="1">
        <f>MAPrice!D123</f>
        <v>4.8239651390611198E-2</v>
      </c>
      <c r="E123" s="1">
        <f>MAPrice!E123</f>
        <v>3.4504776497243241E-2</v>
      </c>
      <c r="F123" s="1">
        <f>MAPrice!F123</f>
        <v>6.141165993094936E-2</v>
      </c>
      <c r="G123" s="1">
        <f>MAPrice!G123</f>
        <v>0.13978213523107563</v>
      </c>
      <c r="H123" s="1">
        <f>MAPrice!H123</f>
        <v>4.8239651390611198E-2</v>
      </c>
    </row>
    <row r="124" spans="1:8" x14ac:dyDescent="0.2">
      <c r="A124">
        <v>2000</v>
      </c>
      <c r="B124">
        <v>3</v>
      </c>
      <c r="C124" s="1">
        <f>MAPrice!C124</f>
        <v>4.9504159810899361E-2</v>
      </c>
      <c r="D124" s="1">
        <f>MAPrice!D124</f>
        <v>4.8288662013290608E-2</v>
      </c>
      <c r="E124" s="1">
        <f>MAPrice!E124</f>
        <v>3.4672589495053648E-2</v>
      </c>
      <c r="F124" s="1">
        <f>MAPrice!F124</f>
        <v>6.1214497591693839E-2</v>
      </c>
      <c r="G124" s="1">
        <f>MAPrice!G124</f>
        <v>0.13950769908913427</v>
      </c>
      <c r="H124" s="1">
        <f>MAPrice!H124</f>
        <v>4.8288662013290608E-2</v>
      </c>
    </row>
    <row r="125" spans="1:8" x14ac:dyDescent="0.2">
      <c r="A125">
        <v>2000</v>
      </c>
      <c r="B125">
        <v>4</v>
      </c>
      <c r="C125" s="1">
        <f>MAPrice!C125</f>
        <v>4.9420914745709775E-2</v>
      </c>
      <c r="D125" s="1">
        <f>MAPrice!D125</f>
        <v>4.8209548149882125E-2</v>
      </c>
      <c r="E125" s="1">
        <f>MAPrice!E125</f>
        <v>3.4779770241237316E-2</v>
      </c>
      <c r="F125" s="1">
        <f>MAPrice!F125</f>
        <v>6.1147197594148502E-2</v>
      </c>
      <c r="G125" s="1">
        <f>MAPrice!G125</f>
        <v>0.13928720362734401</v>
      </c>
      <c r="H125" s="1">
        <f>MAPrice!H125</f>
        <v>4.8209548149882125E-2</v>
      </c>
    </row>
    <row r="126" spans="1:8" x14ac:dyDescent="0.2">
      <c r="A126">
        <v>2000</v>
      </c>
      <c r="B126">
        <v>5</v>
      </c>
      <c r="C126" s="1">
        <f>MAPrice!C126</f>
        <v>4.9431837842945615E-2</v>
      </c>
      <c r="D126" s="1">
        <f>MAPrice!D126</f>
        <v>4.8252175803713354E-2</v>
      </c>
      <c r="E126" s="1">
        <f>MAPrice!E126</f>
        <v>3.5119690404718108E-2</v>
      </c>
      <c r="F126" s="1">
        <f>MAPrice!F126</f>
        <v>6.114321853024246E-2</v>
      </c>
      <c r="G126" s="1">
        <f>MAPrice!G126</f>
        <v>0.1393388236291728</v>
      </c>
      <c r="H126" s="1">
        <f>MAPrice!H126</f>
        <v>4.8252175803713354E-2</v>
      </c>
    </row>
    <row r="127" spans="1:8" x14ac:dyDescent="0.2">
      <c r="A127">
        <v>2000</v>
      </c>
      <c r="B127">
        <v>6</v>
      </c>
      <c r="C127" s="1">
        <f>MAPrice!C127</f>
        <v>4.9373574207527922E-2</v>
      </c>
      <c r="D127" s="1">
        <f>MAPrice!D127</f>
        <v>4.8200121769363662E-2</v>
      </c>
      <c r="E127" s="1">
        <f>MAPrice!E127</f>
        <v>3.4535772679779517E-2</v>
      </c>
      <c r="F127" s="1">
        <f>MAPrice!F127</f>
        <v>6.1092138152140402E-2</v>
      </c>
      <c r="G127" s="1">
        <f>MAPrice!G127</f>
        <v>0.13904613855343384</v>
      </c>
      <c r="H127" s="1">
        <f>MAPrice!H127</f>
        <v>4.8200121769363662E-2</v>
      </c>
    </row>
    <row r="128" spans="1:8" x14ac:dyDescent="0.2">
      <c r="A128">
        <v>2000</v>
      </c>
      <c r="B128">
        <v>7</v>
      </c>
      <c r="C128" s="1">
        <f>MAPrice!C128</f>
        <v>4.9412627350760012E-2</v>
      </c>
      <c r="D128" s="1">
        <f>MAPrice!D128</f>
        <v>4.8278842525899486E-2</v>
      </c>
      <c r="E128" s="1">
        <f>MAPrice!E128</f>
        <v>3.5086962828218424E-2</v>
      </c>
      <c r="F128" s="1">
        <f>MAPrice!F128</f>
        <v>6.1065541682764651E-2</v>
      </c>
      <c r="G128" s="1">
        <f>MAPrice!G128</f>
        <v>0.13879072695070255</v>
      </c>
      <c r="H128" s="1">
        <f>MAPrice!H128</f>
        <v>4.8278842525899486E-2</v>
      </c>
    </row>
    <row r="129" spans="1:8" x14ac:dyDescent="0.2">
      <c r="A129">
        <v>2000</v>
      </c>
      <c r="B129">
        <v>8</v>
      </c>
      <c r="C129" s="1">
        <f>MAPrice!C129</f>
        <v>4.9567821874194978E-2</v>
      </c>
      <c r="D129" s="1">
        <f>MAPrice!D129</f>
        <v>4.8376757474535452E-2</v>
      </c>
      <c r="E129" s="1">
        <f>MAPrice!E129</f>
        <v>3.5935010900911925E-2</v>
      </c>
      <c r="F129" s="1">
        <f>MAPrice!F129</f>
        <v>6.1158665875116064E-2</v>
      </c>
      <c r="G129" s="1">
        <f>MAPrice!G129</f>
        <v>0.13854143888649995</v>
      </c>
      <c r="H129" s="1">
        <f>MAPrice!H129</f>
        <v>4.8376757474535452E-2</v>
      </c>
    </row>
    <row r="130" spans="1:8" x14ac:dyDescent="0.2">
      <c r="A130">
        <v>2000</v>
      </c>
      <c r="B130">
        <v>9</v>
      </c>
      <c r="C130" s="1">
        <f>MAPrice!C130</f>
        <v>4.9715514889711578E-2</v>
      </c>
      <c r="D130" s="1">
        <f>MAPrice!D130</f>
        <v>4.8520216132725065E-2</v>
      </c>
      <c r="E130" s="1">
        <f>MAPrice!E130</f>
        <v>3.5352548264364257E-2</v>
      </c>
      <c r="F130" s="1">
        <f>MAPrice!F130</f>
        <v>6.130255487276759E-2</v>
      </c>
      <c r="G130" s="1">
        <f>MAPrice!G130</f>
        <v>0.13821049302511293</v>
      </c>
      <c r="H130" s="1">
        <f>MAPrice!H130</f>
        <v>4.8520216132725065E-2</v>
      </c>
    </row>
    <row r="131" spans="1:8" x14ac:dyDescent="0.2">
      <c r="A131">
        <v>2000</v>
      </c>
      <c r="B131">
        <v>10</v>
      </c>
      <c r="C131" s="1">
        <f>MAPrice!C131</f>
        <v>4.9708887547771953E-2</v>
      </c>
      <c r="D131" s="1">
        <f>MAPrice!D131</f>
        <v>4.849733796256489E-2</v>
      </c>
      <c r="E131" s="1">
        <f>MAPrice!E131</f>
        <v>3.3614599398354934E-2</v>
      </c>
      <c r="F131" s="1">
        <f>MAPrice!F131</f>
        <v>6.1281069312125853E-2</v>
      </c>
      <c r="G131" s="1">
        <f>MAPrice!G131</f>
        <v>0.13831661593719705</v>
      </c>
      <c r="H131" s="1">
        <f>MAPrice!H131</f>
        <v>4.849733796256489E-2</v>
      </c>
    </row>
    <row r="132" spans="1:8" x14ac:dyDescent="0.2">
      <c r="A132">
        <v>2000</v>
      </c>
      <c r="B132">
        <v>11</v>
      </c>
      <c r="C132" s="1">
        <f>MAPrice!C132</f>
        <v>4.9708485384823704E-2</v>
      </c>
      <c r="D132" s="1">
        <f>MAPrice!D132</f>
        <v>4.8479552860432262E-2</v>
      </c>
      <c r="E132" s="1">
        <f>MAPrice!E132</f>
        <v>3.4573879141876818E-2</v>
      </c>
      <c r="F132" s="1">
        <f>MAPrice!F132</f>
        <v>6.1242644201408458E-2</v>
      </c>
      <c r="G132" s="1">
        <f>MAPrice!G132</f>
        <v>0.13806972310711232</v>
      </c>
      <c r="H132" s="1">
        <f>MAPrice!H132</f>
        <v>4.8479552860432262E-2</v>
      </c>
    </row>
    <row r="133" spans="1:8" x14ac:dyDescent="0.2">
      <c r="A133">
        <v>2000</v>
      </c>
      <c r="B133">
        <v>12</v>
      </c>
      <c r="C133" s="1">
        <f>MAPrice!C133</f>
        <v>4.9687205632461658E-2</v>
      </c>
      <c r="D133" s="1">
        <f>MAPrice!D133</f>
        <v>4.8448076612896296E-2</v>
      </c>
      <c r="E133" s="1">
        <f>MAPrice!E133</f>
        <v>3.4461531297974086E-2</v>
      </c>
      <c r="F133" s="1">
        <f>MAPrice!F133</f>
        <v>6.1200096548061335E-2</v>
      </c>
      <c r="G133" s="1">
        <f>MAPrice!G133</f>
        <v>0.13717849759619827</v>
      </c>
      <c r="H133" s="1">
        <f>MAPrice!H133</f>
        <v>4.8448076612896296E-2</v>
      </c>
    </row>
    <row r="134" spans="1:8" x14ac:dyDescent="0.2">
      <c r="A134">
        <v>2001</v>
      </c>
      <c r="B134">
        <v>1</v>
      </c>
      <c r="C134" s="1">
        <f>MAPrice!C134</f>
        <v>4.9692610859390841E-2</v>
      </c>
      <c r="D134" s="1">
        <f>MAPrice!D134</f>
        <v>4.8472068090094585E-2</v>
      </c>
      <c r="E134" s="1">
        <f>MAPrice!E134</f>
        <v>3.4516077742902829E-2</v>
      </c>
      <c r="F134" s="1">
        <f>MAPrice!F134</f>
        <v>6.1090513886210861E-2</v>
      </c>
      <c r="G134" s="1">
        <f>MAPrice!G134</f>
        <v>0.13691087548788933</v>
      </c>
      <c r="H134" s="1">
        <f>MAPrice!H134</f>
        <v>4.8472068090094585E-2</v>
      </c>
    </row>
    <row r="135" spans="1:8" x14ac:dyDescent="0.2">
      <c r="A135">
        <v>2001</v>
      </c>
      <c r="B135">
        <v>2</v>
      </c>
      <c r="C135" s="1">
        <f>MAPrice!C135</f>
        <v>4.9772136347778745E-2</v>
      </c>
      <c r="D135" s="1">
        <f>MAPrice!D135</f>
        <v>4.8561151830414061E-2</v>
      </c>
      <c r="E135" s="1">
        <f>MAPrice!E135</f>
        <v>3.5354264158549517E-2</v>
      </c>
      <c r="F135" s="1">
        <f>MAPrice!F135</f>
        <v>6.0921859393163739E-2</v>
      </c>
      <c r="G135" s="1">
        <f>MAPrice!G135</f>
        <v>0.13668962272409843</v>
      </c>
      <c r="H135" s="1">
        <f>MAPrice!H135</f>
        <v>4.8561151830414061E-2</v>
      </c>
    </row>
    <row r="136" spans="1:8" x14ac:dyDescent="0.2">
      <c r="A136">
        <v>2001</v>
      </c>
      <c r="B136">
        <v>3</v>
      </c>
      <c r="C136" s="1">
        <f>MAPrice!C136</f>
        <v>4.9760001372595231E-2</v>
      </c>
      <c r="D136" s="1">
        <f>MAPrice!D136</f>
        <v>4.8563040786051288E-2</v>
      </c>
      <c r="E136" s="1">
        <f>MAPrice!E136</f>
        <v>3.5233853569124403E-2</v>
      </c>
      <c r="F136" s="1">
        <f>MAPrice!F136</f>
        <v>6.0927844150931089E-2</v>
      </c>
      <c r="G136" s="1">
        <f>MAPrice!G136</f>
        <v>0.13645083383140857</v>
      </c>
      <c r="H136" s="1">
        <f>MAPrice!H136</f>
        <v>4.8563040786051288E-2</v>
      </c>
    </row>
    <row r="137" spans="1:8" x14ac:dyDescent="0.2">
      <c r="A137">
        <v>2001</v>
      </c>
      <c r="B137">
        <v>4</v>
      </c>
      <c r="C137" s="1">
        <f>MAPrice!C137</f>
        <v>4.980472843993497E-2</v>
      </c>
      <c r="D137" s="1">
        <f>MAPrice!D137</f>
        <v>4.8642793698432524E-2</v>
      </c>
      <c r="E137" s="1">
        <f>MAPrice!E137</f>
        <v>3.5261863082466954E-2</v>
      </c>
      <c r="F137" s="1">
        <f>MAPrice!F137</f>
        <v>6.0928062357778111E-2</v>
      </c>
      <c r="G137" s="1">
        <f>MAPrice!G137</f>
        <v>0.13616019587688383</v>
      </c>
      <c r="H137" s="1">
        <f>MAPrice!H137</f>
        <v>4.8642793698432524E-2</v>
      </c>
    </row>
    <row r="138" spans="1:8" x14ac:dyDescent="0.2">
      <c r="A138">
        <v>2001</v>
      </c>
      <c r="B138">
        <v>5</v>
      </c>
      <c r="C138" s="1">
        <f>MAPrice!C138</f>
        <v>5.006029812720611E-2</v>
      </c>
      <c r="D138" s="1">
        <f>MAPrice!D138</f>
        <v>4.8914827010774202E-2</v>
      </c>
      <c r="E138" s="1">
        <f>MAPrice!E138</f>
        <v>3.5701169813669997E-2</v>
      </c>
      <c r="F138" s="1">
        <f>MAPrice!F138</f>
        <v>6.1120339043293413E-2</v>
      </c>
      <c r="G138" s="1">
        <f>MAPrice!G138</f>
        <v>0.13623310682210801</v>
      </c>
      <c r="H138" s="1">
        <f>MAPrice!H138</f>
        <v>4.8914827010774202E-2</v>
      </c>
    </row>
    <row r="139" spans="1:8" x14ac:dyDescent="0.2">
      <c r="A139">
        <v>2001</v>
      </c>
      <c r="B139">
        <v>6</v>
      </c>
      <c r="C139" s="1">
        <f>MAPrice!C139</f>
        <v>5.03093811566242E-2</v>
      </c>
      <c r="D139" s="1">
        <f>MAPrice!D139</f>
        <v>4.9136489309051186E-2</v>
      </c>
      <c r="E139" s="1">
        <f>MAPrice!E139</f>
        <v>3.5951845683802559E-2</v>
      </c>
      <c r="F139" s="1">
        <f>MAPrice!F139</f>
        <v>6.1335451882792748E-2</v>
      </c>
      <c r="G139" s="1">
        <f>MAPrice!G139</f>
        <v>0.13636688397134245</v>
      </c>
      <c r="H139" s="1">
        <f>MAPrice!H139</f>
        <v>4.9136489309051186E-2</v>
      </c>
    </row>
    <row r="140" spans="1:8" x14ac:dyDescent="0.2">
      <c r="A140">
        <v>2001</v>
      </c>
      <c r="B140">
        <v>7</v>
      </c>
      <c r="C140" s="1">
        <f>MAPrice!C140</f>
        <v>5.0484352046609615E-2</v>
      </c>
      <c r="D140" s="1">
        <f>MAPrice!D140</f>
        <v>4.9293158035102119E-2</v>
      </c>
      <c r="E140" s="1">
        <f>MAPrice!E140</f>
        <v>3.5882519107829032E-2</v>
      </c>
      <c r="F140" s="1">
        <f>MAPrice!F140</f>
        <v>6.1479376834062301E-2</v>
      </c>
      <c r="G140" s="1">
        <f>MAPrice!G140</f>
        <v>0.13626550266987644</v>
      </c>
      <c r="H140" s="1">
        <f>MAPrice!H140</f>
        <v>4.9293158035102119E-2</v>
      </c>
    </row>
    <row r="141" spans="1:8" x14ac:dyDescent="0.2">
      <c r="A141">
        <v>2001</v>
      </c>
      <c r="B141">
        <v>8</v>
      </c>
      <c r="C141" s="1">
        <f>MAPrice!C141</f>
        <v>5.0591101586161896E-2</v>
      </c>
      <c r="D141" s="1">
        <f>MAPrice!D141</f>
        <v>4.9477016562093745E-2</v>
      </c>
      <c r="E141" s="1">
        <f>MAPrice!E141</f>
        <v>3.5486910777823608E-2</v>
      </c>
      <c r="F141" s="1">
        <f>MAPrice!F141</f>
        <v>6.1554333350039937E-2</v>
      </c>
      <c r="G141" s="1">
        <f>MAPrice!G141</f>
        <v>0.13614118659771482</v>
      </c>
      <c r="H141" s="1">
        <f>MAPrice!H141</f>
        <v>4.9477016562093745E-2</v>
      </c>
    </row>
    <row r="142" spans="1:8" x14ac:dyDescent="0.2">
      <c r="A142">
        <v>2001</v>
      </c>
      <c r="B142">
        <v>9</v>
      </c>
      <c r="C142" s="1">
        <f>MAPrice!C142</f>
        <v>5.068290480749426E-2</v>
      </c>
      <c r="D142" s="1">
        <f>MAPrice!D142</f>
        <v>4.9589418262385575E-2</v>
      </c>
      <c r="E142" s="1">
        <f>MAPrice!E142</f>
        <v>3.5638811683670495E-2</v>
      </c>
      <c r="F142" s="1">
        <f>MAPrice!F142</f>
        <v>6.1622030111526338E-2</v>
      </c>
      <c r="G142" s="1">
        <f>MAPrice!G142</f>
        <v>0.13623937246298257</v>
      </c>
      <c r="H142" s="1">
        <f>MAPrice!H142</f>
        <v>4.9589418262385575E-2</v>
      </c>
    </row>
    <row r="143" spans="1:8" x14ac:dyDescent="0.2">
      <c r="A143">
        <v>2001</v>
      </c>
      <c r="B143">
        <v>10</v>
      </c>
      <c r="C143" s="1">
        <f>MAPrice!C143</f>
        <v>5.0899766622058168E-2</v>
      </c>
      <c r="D143" s="1">
        <f>MAPrice!D143</f>
        <v>4.9857953499767411E-2</v>
      </c>
      <c r="E143" s="1">
        <f>MAPrice!E143</f>
        <v>3.5142515092809058E-2</v>
      </c>
      <c r="F143" s="1">
        <f>MAPrice!F143</f>
        <v>6.1829635807646222E-2</v>
      </c>
      <c r="G143" s="1">
        <f>MAPrice!G143</f>
        <v>0.13600254802186237</v>
      </c>
      <c r="H143" s="1">
        <f>MAPrice!H143</f>
        <v>4.9857953499767411E-2</v>
      </c>
    </row>
    <row r="144" spans="1:8" x14ac:dyDescent="0.2">
      <c r="A144">
        <v>2001</v>
      </c>
      <c r="B144">
        <v>11</v>
      </c>
      <c r="C144" s="1">
        <f>MAPrice!C144</f>
        <v>5.1230988124674498E-2</v>
      </c>
      <c r="D144" s="1">
        <f>MAPrice!D144</f>
        <v>5.0210977481465739E-2</v>
      </c>
      <c r="E144" s="1">
        <f>MAPrice!E144</f>
        <v>3.4355573426009776E-2</v>
      </c>
      <c r="F144" s="1">
        <f>MAPrice!F144</f>
        <v>6.2128993375929246E-2</v>
      </c>
      <c r="G144" s="1">
        <f>MAPrice!G144</f>
        <v>0.13604804743432025</v>
      </c>
      <c r="H144" s="1">
        <f>MAPrice!H144</f>
        <v>5.0210977481465739E-2</v>
      </c>
    </row>
    <row r="145" spans="1:8" x14ac:dyDescent="0.2">
      <c r="A145">
        <v>2001</v>
      </c>
      <c r="B145">
        <v>12</v>
      </c>
      <c r="C145" s="1">
        <f>MAPrice!C145</f>
        <v>5.1556302878055738E-2</v>
      </c>
      <c r="D145" s="1">
        <f>MAPrice!D145</f>
        <v>5.0565173857962005E-2</v>
      </c>
      <c r="E145" s="1">
        <f>MAPrice!E145</f>
        <v>3.4523085020528373E-2</v>
      </c>
      <c r="F145" s="1">
        <f>MAPrice!F145</f>
        <v>6.2378653237283567E-2</v>
      </c>
      <c r="G145" s="1">
        <f>MAPrice!G145</f>
        <v>0.13698396700113913</v>
      </c>
      <c r="H145" s="1">
        <f>MAPrice!H145</f>
        <v>5.0565173857962005E-2</v>
      </c>
    </row>
    <row r="146" spans="1:8" x14ac:dyDescent="0.2">
      <c r="A146">
        <v>2002</v>
      </c>
      <c r="B146">
        <v>1</v>
      </c>
      <c r="C146" s="1">
        <f>MAPrice!C146</f>
        <v>5.1796082587011884E-2</v>
      </c>
      <c r="D146" s="1">
        <f>MAPrice!D146</f>
        <v>5.078834392784351E-2</v>
      </c>
      <c r="E146" s="1">
        <f>MAPrice!E146</f>
        <v>3.5549758512641777E-2</v>
      </c>
      <c r="F146" s="1">
        <f>MAPrice!F146</f>
        <v>6.271596036472267E-2</v>
      </c>
      <c r="G146" s="1">
        <f>MAPrice!G146</f>
        <v>0.1373741922679404</v>
      </c>
      <c r="H146" s="1">
        <f>MAPrice!H146</f>
        <v>5.078834392784351E-2</v>
      </c>
    </row>
    <row r="147" spans="1:8" x14ac:dyDescent="0.2">
      <c r="A147">
        <v>2002</v>
      </c>
      <c r="B147">
        <v>2</v>
      </c>
      <c r="C147" s="1">
        <f>MAPrice!C147</f>
        <v>5.2310421400264984E-2</v>
      </c>
      <c r="D147" s="1">
        <f>MAPrice!D147</f>
        <v>5.1352779825693418E-2</v>
      </c>
      <c r="E147" s="1">
        <f>MAPrice!E147</f>
        <v>3.5304358605020965E-2</v>
      </c>
      <c r="F147" s="1">
        <f>MAPrice!F147</f>
        <v>6.3319103957341943E-2</v>
      </c>
      <c r="G147" s="1">
        <f>MAPrice!G147</f>
        <v>0.1377324759253554</v>
      </c>
      <c r="H147" s="1">
        <f>MAPrice!H147</f>
        <v>5.1352779825693418E-2</v>
      </c>
    </row>
    <row r="148" spans="1:8" x14ac:dyDescent="0.2">
      <c r="A148">
        <v>2002</v>
      </c>
      <c r="B148">
        <v>3</v>
      </c>
      <c r="C148" s="1">
        <f>MAPrice!C148</f>
        <v>5.2807342703684791E-2</v>
      </c>
      <c r="D148" s="1">
        <f>MAPrice!D148</f>
        <v>5.1852773996833773E-2</v>
      </c>
      <c r="E148" s="1">
        <f>MAPrice!E148</f>
        <v>3.5758864388941269E-2</v>
      </c>
      <c r="F148" s="1">
        <f>MAPrice!F148</f>
        <v>6.3905579116704733E-2</v>
      </c>
      <c r="G148" s="1">
        <f>MAPrice!G148</f>
        <v>0.13812134512687738</v>
      </c>
      <c r="H148" s="1">
        <f>MAPrice!H148</f>
        <v>5.1852773996833773E-2</v>
      </c>
    </row>
    <row r="149" spans="1:8" x14ac:dyDescent="0.2">
      <c r="A149">
        <v>2002</v>
      </c>
      <c r="B149">
        <v>4</v>
      </c>
      <c r="C149" s="1">
        <f>MAPrice!C149</f>
        <v>5.3358540122158404E-2</v>
      </c>
      <c r="D149" s="1">
        <f>MAPrice!D149</f>
        <v>5.2395949496967298E-2</v>
      </c>
      <c r="E149" s="1">
        <f>MAPrice!E149</f>
        <v>3.6330890476578719E-2</v>
      </c>
      <c r="F149" s="1">
        <f>MAPrice!F149</f>
        <v>6.4363265512425757E-2</v>
      </c>
      <c r="G149" s="1">
        <f>MAPrice!G149</f>
        <v>0.13857113662547207</v>
      </c>
      <c r="H149" s="1">
        <f>MAPrice!H149</f>
        <v>5.2395949496967298E-2</v>
      </c>
    </row>
    <row r="150" spans="1:8" x14ac:dyDescent="0.2">
      <c r="A150">
        <v>2002</v>
      </c>
      <c r="B150">
        <v>5</v>
      </c>
      <c r="C150" s="1">
        <f>MAPrice!C150</f>
        <v>5.3594460244049652E-2</v>
      </c>
      <c r="D150" s="1">
        <f>MAPrice!D150</f>
        <v>5.2582054022067753E-2</v>
      </c>
      <c r="E150" s="1">
        <f>MAPrice!E150</f>
        <v>3.6751344883368904E-2</v>
      </c>
      <c r="F150" s="1">
        <f>MAPrice!F150</f>
        <v>6.457464874380317E-2</v>
      </c>
      <c r="G150" s="1">
        <f>MAPrice!G150</f>
        <v>0.13862968602674963</v>
      </c>
      <c r="H150" s="1">
        <f>MAPrice!H150</f>
        <v>5.2582054022067753E-2</v>
      </c>
    </row>
    <row r="151" spans="1:8" x14ac:dyDescent="0.2">
      <c r="A151">
        <v>2002</v>
      </c>
      <c r="B151">
        <v>6</v>
      </c>
      <c r="C151" s="1">
        <f>MAPrice!C151</f>
        <v>5.3852519549123512E-2</v>
      </c>
      <c r="D151" s="1">
        <f>MAPrice!D151</f>
        <v>5.2873795799380292E-2</v>
      </c>
      <c r="E151" s="1">
        <f>MAPrice!E151</f>
        <v>3.6914509014287875E-2</v>
      </c>
      <c r="F151" s="1">
        <f>MAPrice!F151</f>
        <v>6.4772814232447309E-2</v>
      </c>
      <c r="G151" s="1">
        <f>MAPrice!G151</f>
        <v>0.13858941404058514</v>
      </c>
      <c r="H151" s="1">
        <f>MAPrice!H151</f>
        <v>5.2873795799380292E-2</v>
      </c>
    </row>
    <row r="152" spans="1:8" x14ac:dyDescent="0.2">
      <c r="A152">
        <v>2002</v>
      </c>
      <c r="B152">
        <v>7</v>
      </c>
      <c r="C152" s="1">
        <f>MAPrice!C152</f>
        <v>5.4087218212771404E-2</v>
      </c>
      <c r="D152" s="1">
        <f>MAPrice!D152</f>
        <v>5.3096823591128446E-2</v>
      </c>
      <c r="E152" s="1">
        <f>MAPrice!E152</f>
        <v>3.6826795339896488E-2</v>
      </c>
      <c r="F152" s="1">
        <f>MAPrice!F152</f>
        <v>6.5012784645534061E-2</v>
      </c>
      <c r="G152" s="1">
        <f>MAPrice!G152</f>
        <v>0.13869556053452389</v>
      </c>
      <c r="H152" s="1">
        <f>MAPrice!H152</f>
        <v>5.3096823591128446E-2</v>
      </c>
    </row>
    <row r="153" spans="1:8" x14ac:dyDescent="0.2">
      <c r="A153">
        <v>2002</v>
      </c>
      <c r="B153">
        <v>8</v>
      </c>
      <c r="C153" s="1">
        <f>MAPrice!C153</f>
        <v>5.4311656793712672E-2</v>
      </c>
      <c r="D153" s="1">
        <f>MAPrice!D153</f>
        <v>5.3296075359724325E-2</v>
      </c>
      <c r="E153" s="1">
        <f>MAPrice!E153</f>
        <v>3.692274063908909E-2</v>
      </c>
      <c r="F153" s="1">
        <f>MAPrice!F153</f>
        <v>6.5237934042696608E-2</v>
      </c>
      <c r="G153" s="1">
        <f>MAPrice!G153</f>
        <v>0.13873922024066873</v>
      </c>
      <c r="H153" s="1">
        <f>MAPrice!H153</f>
        <v>5.3296075359724325E-2</v>
      </c>
    </row>
    <row r="154" spans="1:8" x14ac:dyDescent="0.2">
      <c r="A154">
        <v>2002</v>
      </c>
      <c r="B154">
        <v>9</v>
      </c>
      <c r="C154" s="1">
        <f>MAPrice!C154</f>
        <v>5.452815464882891E-2</v>
      </c>
      <c r="D154" s="1">
        <f>MAPrice!D154</f>
        <v>5.352523282584562E-2</v>
      </c>
      <c r="E154" s="1">
        <f>MAPrice!E154</f>
        <v>3.6744090316715175E-2</v>
      </c>
      <c r="F154" s="1">
        <f>MAPrice!F154</f>
        <v>6.5431581134317199E-2</v>
      </c>
      <c r="G154" s="1">
        <f>MAPrice!G154</f>
        <v>0.13859964958814061</v>
      </c>
      <c r="H154" s="1">
        <f>MAPrice!H154</f>
        <v>5.352523282584562E-2</v>
      </c>
    </row>
    <row r="155" spans="1:8" x14ac:dyDescent="0.2">
      <c r="A155">
        <v>2002</v>
      </c>
      <c r="B155">
        <v>10</v>
      </c>
      <c r="C155" s="1">
        <f>MAPrice!C155</f>
        <v>5.4861213339193915E-2</v>
      </c>
      <c r="D155" s="1">
        <f>MAPrice!D155</f>
        <v>5.3837807224093509E-2</v>
      </c>
      <c r="E155" s="1">
        <f>MAPrice!E155</f>
        <v>3.7126664647394191E-2</v>
      </c>
      <c r="F155" s="1">
        <f>MAPrice!F155</f>
        <v>6.5734417816351934E-2</v>
      </c>
      <c r="G155" s="1">
        <f>MAPrice!G155</f>
        <v>0.13848470917925623</v>
      </c>
      <c r="H155" s="1">
        <f>MAPrice!H155</f>
        <v>5.3837807224093509E-2</v>
      </c>
    </row>
    <row r="156" spans="1:8" x14ac:dyDescent="0.2">
      <c r="A156">
        <v>2002</v>
      </c>
      <c r="B156">
        <v>11</v>
      </c>
      <c r="C156" s="1">
        <f>MAPrice!C156</f>
        <v>5.5035773462150668E-2</v>
      </c>
      <c r="D156" s="1">
        <f>MAPrice!D156</f>
        <v>5.3970163429547545E-2</v>
      </c>
      <c r="E156" s="1">
        <f>MAPrice!E156</f>
        <v>3.7893742553169275E-2</v>
      </c>
      <c r="F156" s="1">
        <f>MAPrice!F156</f>
        <v>6.5890995329167548E-2</v>
      </c>
      <c r="G156" s="1">
        <f>MAPrice!G156</f>
        <v>0.1386533179685441</v>
      </c>
      <c r="H156" s="1">
        <f>MAPrice!H156</f>
        <v>5.3970163429547545E-2</v>
      </c>
    </row>
    <row r="157" spans="1:8" x14ac:dyDescent="0.2">
      <c r="A157">
        <v>2002</v>
      </c>
      <c r="B157">
        <v>12</v>
      </c>
      <c r="C157" s="1">
        <f>MAPrice!C157</f>
        <v>5.5269022833051379E-2</v>
      </c>
      <c r="D157" s="1">
        <f>MAPrice!D157</f>
        <v>5.4177191763242545E-2</v>
      </c>
      <c r="E157" s="1">
        <f>MAPrice!E157</f>
        <v>3.815405382421707E-2</v>
      </c>
      <c r="F157" s="1">
        <f>MAPrice!F157</f>
        <v>6.6073653298044863E-2</v>
      </c>
      <c r="G157" s="1">
        <f>MAPrice!G157</f>
        <v>0.13853468510465683</v>
      </c>
      <c r="H157" s="1">
        <f>MAPrice!H157</f>
        <v>5.4177191763242545E-2</v>
      </c>
    </row>
    <row r="158" spans="1:8" x14ac:dyDescent="0.2">
      <c r="A158">
        <v>2003</v>
      </c>
      <c r="B158">
        <v>1</v>
      </c>
      <c r="C158" s="1">
        <f>MAPrice!C158</f>
        <v>5.5608000391508393E-2</v>
      </c>
      <c r="D158" s="1">
        <f>MAPrice!D158</f>
        <v>5.4546530004159273E-2</v>
      </c>
      <c r="E158" s="1">
        <f>MAPrice!E158</f>
        <v>3.7589733746959376E-2</v>
      </c>
      <c r="F158" s="1">
        <f>MAPrice!F158</f>
        <v>6.6277373318439359E-2</v>
      </c>
      <c r="G158" s="1">
        <f>MAPrice!G158</f>
        <v>0.13839563755298842</v>
      </c>
      <c r="H158" s="1">
        <f>MAPrice!H158</f>
        <v>5.4546530004159273E-2</v>
      </c>
    </row>
    <row r="159" spans="1:8" x14ac:dyDescent="0.2">
      <c r="A159">
        <v>2003</v>
      </c>
      <c r="B159">
        <v>2</v>
      </c>
      <c r="C159" s="1">
        <f>MAPrice!C159</f>
        <v>5.5270658676199423E-2</v>
      </c>
      <c r="D159" s="1">
        <f>MAPrice!D159</f>
        <v>5.4196034482494916E-2</v>
      </c>
      <c r="E159" s="1">
        <f>MAPrice!E159</f>
        <v>3.7244261652987554E-2</v>
      </c>
      <c r="F159" s="1">
        <f>MAPrice!F159</f>
        <v>6.5862342975555307E-2</v>
      </c>
      <c r="G159" s="1">
        <f>MAPrice!G159</f>
        <v>0.13813365368311667</v>
      </c>
      <c r="H159" s="1">
        <f>MAPrice!H159</f>
        <v>5.4196034482494916E-2</v>
      </c>
    </row>
    <row r="160" spans="1:8" x14ac:dyDescent="0.2">
      <c r="A160">
        <v>2003</v>
      </c>
      <c r="B160">
        <v>3</v>
      </c>
      <c r="C160" s="1">
        <f>MAPrice!C160</f>
        <v>5.4970641735895491E-2</v>
      </c>
      <c r="D160" s="1">
        <f>MAPrice!D160</f>
        <v>5.388353392584553E-2</v>
      </c>
      <c r="E160" s="1">
        <f>MAPrice!E160</f>
        <v>3.6933100432837353E-2</v>
      </c>
      <c r="F160" s="1">
        <f>MAPrice!F160</f>
        <v>6.5349504161900454E-2</v>
      </c>
      <c r="G160" s="1">
        <f>MAPrice!G160</f>
        <v>0.13766565973062919</v>
      </c>
      <c r="H160" s="1">
        <f>MAPrice!H160</f>
        <v>5.388353392584553E-2</v>
      </c>
    </row>
    <row r="161" spans="1:8" x14ac:dyDescent="0.2">
      <c r="A161">
        <v>2003</v>
      </c>
      <c r="B161">
        <v>4</v>
      </c>
      <c r="C161" s="1">
        <f>MAPrice!C161</f>
        <v>5.4536646671331811E-2</v>
      </c>
      <c r="D161" s="1">
        <f>MAPrice!D161</f>
        <v>5.3496113125489318E-2</v>
      </c>
      <c r="E161" s="1">
        <f>MAPrice!E161</f>
        <v>3.6636862055433116E-2</v>
      </c>
      <c r="F161" s="1">
        <f>MAPrice!F161</f>
        <v>6.4957619663850816E-2</v>
      </c>
      <c r="G161" s="1">
        <f>MAPrice!G161</f>
        <v>0.13713810757307146</v>
      </c>
      <c r="H161" s="1">
        <f>MAPrice!H161</f>
        <v>5.3496113125489318E-2</v>
      </c>
    </row>
    <row r="162" spans="1:8" x14ac:dyDescent="0.2">
      <c r="A162">
        <v>2003</v>
      </c>
      <c r="B162">
        <v>5</v>
      </c>
      <c r="C162" s="1">
        <f>MAPrice!C162</f>
        <v>5.4544930963604056E-2</v>
      </c>
      <c r="D162" s="1">
        <f>MAPrice!D162</f>
        <v>5.353158703932815E-2</v>
      </c>
      <c r="E162" s="1">
        <f>MAPrice!E162</f>
        <v>3.5906279070291584E-2</v>
      </c>
      <c r="F162" s="1">
        <f>MAPrice!F162</f>
        <v>6.488821832589857E-2</v>
      </c>
      <c r="G162" s="1">
        <f>MAPrice!G162</f>
        <v>0.13694816520425421</v>
      </c>
      <c r="H162" s="1">
        <f>MAPrice!H162</f>
        <v>5.353158703932815E-2</v>
      </c>
    </row>
    <row r="163" spans="1:8" x14ac:dyDescent="0.2">
      <c r="A163">
        <v>2003</v>
      </c>
      <c r="B163">
        <v>6</v>
      </c>
      <c r="C163" s="1">
        <f>MAPrice!C163</f>
        <v>5.4510027927368469E-2</v>
      </c>
      <c r="D163" s="1">
        <f>MAPrice!D163</f>
        <v>5.3449663114992781E-2</v>
      </c>
      <c r="E163" s="1">
        <f>MAPrice!E163</f>
        <v>3.5956446953808355E-2</v>
      </c>
      <c r="F163" s="1">
        <f>MAPrice!F163</f>
        <v>6.4811542772572436E-2</v>
      </c>
      <c r="G163" s="1">
        <f>MAPrice!G163</f>
        <v>0.13679524810496554</v>
      </c>
      <c r="H163" s="1">
        <f>MAPrice!H163</f>
        <v>5.3449663114992781E-2</v>
      </c>
    </row>
    <row r="164" spans="1:8" x14ac:dyDescent="0.2">
      <c r="A164">
        <v>2003</v>
      </c>
      <c r="B164">
        <v>7</v>
      </c>
      <c r="C164" s="1">
        <f>MAPrice!C164</f>
        <v>5.4524784983102148E-2</v>
      </c>
      <c r="D164" s="1">
        <f>MAPrice!D164</f>
        <v>5.3448878246261232E-2</v>
      </c>
      <c r="E164" s="1">
        <f>MAPrice!E164</f>
        <v>3.6080290609340732E-2</v>
      </c>
      <c r="F164" s="1">
        <f>MAPrice!F164</f>
        <v>6.4785183284468487E-2</v>
      </c>
      <c r="G164" s="1">
        <f>MAPrice!G164</f>
        <v>0.13677504709092111</v>
      </c>
      <c r="H164" s="1">
        <f>MAPrice!H164</f>
        <v>5.3448878246261232E-2</v>
      </c>
    </row>
    <row r="165" spans="1:8" x14ac:dyDescent="0.2">
      <c r="A165" s="9">
        <v>2003</v>
      </c>
      <c r="B165" s="9">
        <v>8</v>
      </c>
      <c r="C165" s="1">
        <f>MAPrice!C165</f>
        <v>5.4544443411071959E-2</v>
      </c>
      <c r="D165" s="1">
        <f>MAPrice!D165</f>
        <v>5.3437085792923215E-2</v>
      </c>
      <c r="E165" s="1">
        <f>MAPrice!E165</f>
        <v>3.627550613213984E-2</v>
      </c>
      <c r="F165" s="1">
        <f>MAPrice!F165</f>
        <v>6.474045315494853E-2</v>
      </c>
      <c r="G165" s="1">
        <f>MAPrice!G165</f>
        <v>0.13673402776686405</v>
      </c>
      <c r="H165" s="1">
        <f>MAPrice!H165</f>
        <v>5.3437085792923215E-2</v>
      </c>
    </row>
    <row r="166" spans="1:8" x14ac:dyDescent="0.2">
      <c r="A166">
        <v>2003</v>
      </c>
      <c r="B166">
        <v>9</v>
      </c>
      <c r="C166" s="1">
        <f>MAPrice!C166</f>
        <v>5.4647027968245027E-2</v>
      </c>
      <c r="D166" s="1">
        <f>MAPrice!D166</f>
        <v>5.3393238958450828E-2</v>
      </c>
      <c r="E166" s="1">
        <f>MAPrice!E166</f>
        <v>3.6269110011830523E-2</v>
      </c>
      <c r="F166" s="1">
        <f>MAPrice!F166</f>
        <v>6.4706986312239742E-2</v>
      </c>
      <c r="G166" s="1">
        <f>MAPrice!G166</f>
        <v>0.13669080496085192</v>
      </c>
      <c r="H166" s="1">
        <f>MAPrice!H166</f>
        <v>5.3393238958450828E-2</v>
      </c>
    </row>
    <row r="167" spans="1:8" x14ac:dyDescent="0.2">
      <c r="A167">
        <v>2003</v>
      </c>
      <c r="B167">
        <v>10</v>
      </c>
      <c r="C167" s="1">
        <f>MAPrice!C167</f>
        <v>5.4571309726984561E-2</v>
      </c>
      <c r="D167" s="1">
        <f>MAPrice!D167</f>
        <v>5.3335339726169023E-2</v>
      </c>
      <c r="E167" s="1">
        <f>MAPrice!E167</f>
        <v>3.6219132588686982E-2</v>
      </c>
      <c r="F167" s="1">
        <f>MAPrice!F167</f>
        <v>6.4592741437938014E-2</v>
      </c>
      <c r="G167" s="1">
        <f>MAPrice!G167</f>
        <v>0.13667834487859554</v>
      </c>
      <c r="H167" s="1">
        <f>MAPrice!H167</f>
        <v>5.3335339726169023E-2</v>
      </c>
    </row>
    <row r="168" spans="1:8" x14ac:dyDescent="0.2">
      <c r="A168">
        <v>2003</v>
      </c>
      <c r="B168">
        <v>11</v>
      </c>
      <c r="C168" s="1">
        <f>MAPrice!C168</f>
        <v>5.4550399764953961E-2</v>
      </c>
      <c r="D168" s="1">
        <f>MAPrice!D168</f>
        <v>5.3300660751324724E-2</v>
      </c>
      <c r="E168" s="1">
        <f>MAPrice!E168</f>
        <v>3.5674807456535347E-2</v>
      </c>
      <c r="F168" s="1">
        <f>MAPrice!F168</f>
        <v>6.4540206756620672E-2</v>
      </c>
      <c r="G168" s="1">
        <f>MAPrice!G168</f>
        <v>0.13655418456791432</v>
      </c>
      <c r="H168" s="1">
        <f>MAPrice!H168</f>
        <v>5.3300660751324724E-2</v>
      </c>
    </row>
    <row r="169" spans="1:8" x14ac:dyDescent="0.2">
      <c r="A169">
        <v>2003</v>
      </c>
      <c r="B169">
        <v>12</v>
      </c>
      <c r="C169" s="1">
        <f>MAPrice!C169</f>
        <v>5.4459963481723626E-2</v>
      </c>
      <c r="D169" s="1">
        <f>MAPrice!D169</f>
        <v>5.3199187821975948E-2</v>
      </c>
      <c r="E169" s="1">
        <f>MAPrice!E169</f>
        <v>3.5552856644537195E-2</v>
      </c>
      <c r="F169" s="1">
        <f>MAPrice!F169</f>
        <v>6.446205715368529E-2</v>
      </c>
      <c r="G169" s="1">
        <f>MAPrice!G169</f>
        <v>0.13662843637015137</v>
      </c>
      <c r="H169" s="1">
        <f>MAPrice!H169</f>
        <v>5.3199187821975948E-2</v>
      </c>
    </row>
    <row r="170" spans="1:8" x14ac:dyDescent="0.2">
      <c r="A170">
        <v>2004</v>
      </c>
      <c r="B170">
        <v>1</v>
      </c>
      <c r="C170" s="1">
        <f>MAPrice!C170</f>
        <v>5.4381022650629489E-2</v>
      </c>
      <c r="D170" s="1">
        <f>MAPrice!D170</f>
        <v>5.3106914297307288E-2</v>
      </c>
      <c r="E170" s="1">
        <f>MAPrice!E170</f>
        <v>3.5537923248396046E-2</v>
      </c>
      <c r="F170" s="1">
        <f>MAPrice!F170</f>
        <v>6.4351816008258997E-2</v>
      </c>
      <c r="G170" s="1">
        <f>MAPrice!G170</f>
        <v>0.13668467512152721</v>
      </c>
      <c r="H170" s="1">
        <f>MAPrice!H170</f>
        <v>5.3106914297307288E-2</v>
      </c>
    </row>
    <row r="171" spans="1:8" x14ac:dyDescent="0.2">
      <c r="A171">
        <v>2004</v>
      </c>
      <c r="B171">
        <v>2</v>
      </c>
      <c r="C171" s="1">
        <f>MAPrice!C171</f>
        <v>5.4817841086875062E-2</v>
      </c>
      <c r="D171" s="1">
        <f>MAPrice!D171</f>
        <v>5.3513212893860268E-2</v>
      </c>
      <c r="E171" s="1">
        <f>MAPrice!E171</f>
        <v>3.6020595552909145E-2</v>
      </c>
      <c r="F171" s="1">
        <f>MAPrice!F171</f>
        <v>6.4824611391765027E-2</v>
      </c>
      <c r="G171" s="1">
        <f>MAPrice!G171</f>
        <v>0.13681095212835062</v>
      </c>
      <c r="H171" s="1">
        <f>MAPrice!H171</f>
        <v>5.3513212893860268E-2</v>
      </c>
    </row>
    <row r="172" spans="1:8" x14ac:dyDescent="0.2">
      <c r="A172">
        <v>2004</v>
      </c>
      <c r="B172">
        <v>3</v>
      </c>
      <c r="C172" s="1">
        <f>MAPrice!C172</f>
        <v>5.5269534126321816E-2</v>
      </c>
      <c r="D172" s="1">
        <f>MAPrice!D172</f>
        <v>5.3860261658114521E-2</v>
      </c>
      <c r="E172" s="1">
        <f>MAPrice!E172</f>
        <v>3.6466867534088766E-2</v>
      </c>
      <c r="F172" s="1">
        <f>MAPrice!F172</f>
        <v>6.5336668418311608E-2</v>
      </c>
      <c r="G172" s="1">
        <f>MAPrice!G172</f>
        <v>0.13726591778873035</v>
      </c>
      <c r="H172" s="1">
        <f>MAPrice!H172</f>
        <v>5.3860261658114521E-2</v>
      </c>
    </row>
    <row r="173" spans="1:8" x14ac:dyDescent="0.2">
      <c r="A173">
        <v>2004</v>
      </c>
      <c r="B173">
        <v>4</v>
      </c>
      <c r="C173" s="1">
        <f>MAPrice!C173</f>
        <v>5.5744243645613929E-2</v>
      </c>
      <c r="D173" s="1">
        <f>MAPrice!D173</f>
        <v>5.4256004932592201E-2</v>
      </c>
      <c r="E173" s="1">
        <f>MAPrice!E173</f>
        <v>3.6779573503799005E-2</v>
      </c>
      <c r="F173" s="1">
        <f>MAPrice!F173</f>
        <v>6.5756487785668158E-2</v>
      </c>
      <c r="G173" s="1">
        <f>MAPrice!G173</f>
        <v>0.13759566642788457</v>
      </c>
      <c r="H173" s="1">
        <f>MAPrice!H173</f>
        <v>5.4256004932592201E-2</v>
      </c>
    </row>
    <row r="174" spans="1:8" x14ac:dyDescent="0.2">
      <c r="A174">
        <v>2004</v>
      </c>
      <c r="B174">
        <v>5</v>
      </c>
      <c r="C174" s="1">
        <f>MAPrice!C174</f>
        <v>5.5878027290255795E-2</v>
      </c>
      <c r="D174" s="1">
        <f>MAPrice!D174</f>
        <v>5.440072648255543E-2</v>
      </c>
      <c r="E174" s="1">
        <f>MAPrice!E174</f>
        <v>3.7040278738714426E-2</v>
      </c>
      <c r="F174" s="1">
        <f>MAPrice!F174</f>
        <v>6.5957585436855537E-2</v>
      </c>
      <c r="G174" s="1">
        <f>MAPrice!G174</f>
        <v>0.13755613116685364</v>
      </c>
      <c r="H174" s="1">
        <f>MAPrice!H174</f>
        <v>5.440072648255543E-2</v>
      </c>
    </row>
    <row r="175" spans="1:8" x14ac:dyDescent="0.2">
      <c r="A175">
        <v>2004</v>
      </c>
      <c r="B175">
        <v>6</v>
      </c>
      <c r="C175" s="1">
        <f>MAPrice!C175</f>
        <v>5.6034884339256547E-2</v>
      </c>
      <c r="D175" s="1">
        <f>MAPrice!D175</f>
        <v>5.4606911166248322E-2</v>
      </c>
      <c r="E175" s="1">
        <f>MAPrice!E175</f>
        <v>3.6626728850077832E-2</v>
      </c>
      <c r="F175" s="1">
        <f>MAPrice!F175</f>
        <v>6.6124642723538157E-2</v>
      </c>
      <c r="G175" s="1">
        <f>MAPrice!G175</f>
        <v>0.13754385876427835</v>
      </c>
      <c r="H175" s="1">
        <f>MAPrice!H175</f>
        <v>5.4606911166248322E-2</v>
      </c>
    </row>
    <row r="176" spans="1:8" x14ac:dyDescent="0.2">
      <c r="A176">
        <v>2004</v>
      </c>
      <c r="B176">
        <v>7</v>
      </c>
      <c r="C176" s="1">
        <f>MAPrice!C176</f>
        <v>5.6171949205175049E-2</v>
      </c>
      <c r="D176" s="1">
        <f>MAPrice!D176</f>
        <v>5.4743594745831015E-2</v>
      </c>
      <c r="E176" s="1">
        <f>MAPrice!E176</f>
        <v>3.6728991666773715E-2</v>
      </c>
      <c r="F176" s="1">
        <f>MAPrice!F176</f>
        <v>6.6209400587445691E-2</v>
      </c>
      <c r="G176" s="1">
        <f>MAPrice!G176</f>
        <v>0.13748892680898578</v>
      </c>
      <c r="H176" s="1">
        <f>MAPrice!H176</f>
        <v>5.4743594745831015E-2</v>
      </c>
    </row>
    <row r="177" spans="1:9" x14ac:dyDescent="0.2">
      <c r="A177">
        <v>2004</v>
      </c>
      <c r="B177">
        <v>8</v>
      </c>
      <c r="C177" s="1">
        <f>MAPrice!C177</f>
        <v>5.6274102067687452E-2</v>
      </c>
      <c r="D177" s="1">
        <f>MAPrice!D177</f>
        <v>5.4909088899128232E-2</v>
      </c>
      <c r="E177" s="1">
        <f>MAPrice!E177</f>
        <v>3.7262094351619243E-2</v>
      </c>
      <c r="F177" s="1">
        <f>MAPrice!F177</f>
        <v>6.6304999756717151E-2</v>
      </c>
      <c r="G177" s="1">
        <f>MAPrice!G177</f>
        <v>0.13741964133090853</v>
      </c>
      <c r="H177" s="1">
        <f>MAPrice!H177</f>
        <v>5.4909088899128232E-2</v>
      </c>
    </row>
    <row r="178" spans="1:9" x14ac:dyDescent="0.2">
      <c r="A178">
        <v>2004</v>
      </c>
      <c r="B178">
        <v>9</v>
      </c>
      <c r="C178" s="1">
        <f>MAPrice!C178</f>
        <v>5.6341379526451275E-2</v>
      </c>
      <c r="D178" s="1">
        <f>MAPrice!D178</f>
        <v>5.5106223635490108E-2</v>
      </c>
      <c r="E178" s="1">
        <f>MAPrice!E178</f>
        <v>3.7422463436079516E-2</v>
      </c>
      <c r="F178" s="1">
        <f>MAPrice!F178</f>
        <v>6.6450334842688766E-2</v>
      </c>
      <c r="G178" s="1">
        <f>MAPrice!G178</f>
        <v>0.13768030615417429</v>
      </c>
      <c r="H178" s="1">
        <f>MAPrice!H178</f>
        <v>5.5106223635490108E-2</v>
      </c>
    </row>
    <row r="179" spans="1:9" x14ac:dyDescent="0.2">
      <c r="A179">
        <v>2004</v>
      </c>
      <c r="B179">
        <v>10</v>
      </c>
      <c r="C179" s="1">
        <f>MAPrice!C179</f>
        <v>5.656746494950099E-2</v>
      </c>
      <c r="D179" s="1">
        <f>MAPrice!D179</f>
        <v>5.5283045621931981E-2</v>
      </c>
      <c r="E179" s="1">
        <f>MAPrice!E179</f>
        <v>3.7385336096671183E-2</v>
      </c>
      <c r="F179" s="1">
        <f>MAPrice!F179</f>
        <v>6.6593117701873233E-2</v>
      </c>
      <c r="G179" s="1">
        <f>MAPrice!G179</f>
        <v>0.13788858689827385</v>
      </c>
      <c r="H179" s="1">
        <f>MAPrice!H179</f>
        <v>5.5283045621931981E-2</v>
      </c>
    </row>
    <row r="180" spans="1:9" x14ac:dyDescent="0.2">
      <c r="A180">
        <v>2004</v>
      </c>
      <c r="B180">
        <v>11</v>
      </c>
      <c r="C180" s="1">
        <f>MAPrice!C180</f>
        <v>5.6702502751729535E-2</v>
      </c>
      <c r="D180" s="1">
        <f>MAPrice!D180</f>
        <v>5.5472477990100168E-2</v>
      </c>
      <c r="E180" s="1">
        <f>MAPrice!E180</f>
        <v>3.7543484383209376E-2</v>
      </c>
      <c r="F180" s="1">
        <f>MAPrice!F180</f>
        <v>6.669921115140437E-2</v>
      </c>
      <c r="G180" s="1">
        <f>MAPrice!G180</f>
        <v>0.13827224072355293</v>
      </c>
      <c r="H180" s="1">
        <f>MAPrice!H180</f>
        <v>5.5472477990100168E-2</v>
      </c>
    </row>
    <row r="181" spans="1:9" x14ac:dyDescent="0.2">
      <c r="A181">
        <v>2004</v>
      </c>
      <c r="B181">
        <v>12</v>
      </c>
      <c r="C181" s="1">
        <f>MAPrice!C181</f>
        <v>5.686331883316182E-2</v>
      </c>
      <c r="D181" s="1">
        <f>MAPrice!D181</f>
        <v>5.5618891641847933E-2</v>
      </c>
      <c r="E181" s="1">
        <f>MAPrice!E181</f>
        <v>3.7775424683639432E-2</v>
      </c>
      <c r="F181" s="1">
        <f>MAPrice!F181</f>
        <v>6.6790602767278426E-2</v>
      </c>
      <c r="G181" s="1">
        <f>MAPrice!G181</f>
        <v>0.13838345995299439</v>
      </c>
      <c r="H181" s="1">
        <f>MAPrice!H181</f>
        <v>5.5618891641847933E-2</v>
      </c>
      <c r="I181" s="23"/>
    </row>
    <row r="182" spans="1:9" x14ac:dyDescent="0.2">
      <c r="A182">
        <v>2005</v>
      </c>
      <c r="B182">
        <v>1</v>
      </c>
      <c r="C182" s="1">
        <f>MAPrice!C182</f>
        <v>5.6944451589539979E-2</v>
      </c>
      <c r="D182" s="1">
        <f>MAPrice!D182</f>
        <v>5.571592129380102E-2</v>
      </c>
      <c r="E182" s="1">
        <f>MAPrice!E182</f>
        <v>3.7963592781947116E-2</v>
      </c>
      <c r="F182" s="1">
        <f>MAPrice!F182</f>
        <v>6.6874347387340216E-2</v>
      </c>
      <c r="G182" s="1">
        <f>MAPrice!G182</f>
        <v>0.13836148285024907</v>
      </c>
      <c r="H182" s="1">
        <f>MAPrice!H182</f>
        <v>5.571592129380102E-2</v>
      </c>
    </row>
    <row r="183" spans="1:9" x14ac:dyDescent="0.2">
      <c r="A183">
        <v>2005</v>
      </c>
      <c r="B183">
        <v>2</v>
      </c>
      <c r="C183" s="1">
        <f>MAPrice!C183</f>
        <v>5.673139478438833E-2</v>
      </c>
      <c r="D183" s="1">
        <f>MAPrice!D183</f>
        <v>5.552961296736713E-2</v>
      </c>
      <c r="E183" s="1">
        <f>MAPrice!E183</f>
        <v>3.7747810355639622E-2</v>
      </c>
      <c r="F183" s="1">
        <f>MAPrice!F183</f>
        <v>6.6685223648192557E-2</v>
      </c>
      <c r="G183" s="1">
        <f>MAPrice!G183</f>
        <v>0.1381350535802375</v>
      </c>
      <c r="H183" s="1">
        <f>MAPrice!H183</f>
        <v>5.552961296736713E-2</v>
      </c>
    </row>
    <row r="184" spans="1:9" x14ac:dyDescent="0.2">
      <c r="A184">
        <v>2005</v>
      </c>
      <c r="B184">
        <v>3</v>
      </c>
      <c r="C184" s="1">
        <f>MAPrice!C184</f>
        <v>5.6475011693493095E-2</v>
      </c>
      <c r="D184" s="1">
        <f>MAPrice!D184</f>
        <v>5.5412500385517295E-2</v>
      </c>
      <c r="E184" s="1">
        <f>MAPrice!E184</f>
        <v>3.7602079268413927E-2</v>
      </c>
      <c r="F184" s="1">
        <f>MAPrice!F184</f>
        <v>6.6466737473041451E-2</v>
      </c>
      <c r="G184" s="1">
        <f>MAPrice!G184</f>
        <v>0.13773368501406164</v>
      </c>
      <c r="H184" s="1">
        <f>MAPrice!H184</f>
        <v>5.5412500385517295E-2</v>
      </c>
    </row>
    <row r="185" spans="1:9" x14ac:dyDescent="0.2">
      <c r="A185">
        <v>2005</v>
      </c>
      <c r="B185">
        <v>4</v>
      </c>
      <c r="C185" s="1">
        <f>MAPrice!C185</f>
        <v>5.6268958442931255E-2</v>
      </c>
      <c r="D185" s="1">
        <f>MAPrice!D185</f>
        <v>5.5233529566666217E-2</v>
      </c>
      <c r="E185" s="1">
        <f>MAPrice!E185</f>
        <v>3.7435958554031049E-2</v>
      </c>
      <c r="F185" s="1">
        <f>MAPrice!F185</f>
        <v>6.6253694177651853E-2</v>
      </c>
      <c r="G185" s="1">
        <f>MAPrice!G185</f>
        <v>0.13716342576444915</v>
      </c>
      <c r="H185" s="1">
        <f>MAPrice!H185</f>
        <v>5.5233529566666217E-2</v>
      </c>
    </row>
    <row r="186" spans="1:9" x14ac:dyDescent="0.2">
      <c r="A186">
        <v>2005</v>
      </c>
      <c r="B186">
        <v>5</v>
      </c>
      <c r="C186" s="1">
        <f>MAPrice!C186</f>
        <v>5.602765024900009E-2</v>
      </c>
      <c r="D186" s="1">
        <f>MAPrice!D186</f>
        <v>5.4967232955033661E-2</v>
      </c>
      <c r="E186" s="1">
        <f>MAPrice!E186</f>
        <v>3.7143180466668035E-2</v>
      </c>
      <c r="F186" s="1">
        <f>MAPrice!F186</f>
        <v>6.5980173649603832E-2</v>
      </c>
      <c r="G186" s="1">
        <f>MAPrice!G186</f>
        <v>0.13671834454868154</v>
      </c>
      <c r="H186" s="1">
        <f>MAPrice!H186</f>
        <v>5.4967232955033661E-2</v>
      </c>
    </row>
    <row r="187" spans="1:9" x14ac:dyDescent="0.2">
      <c r="A187">
        <v>2005</v>
      </c>
      <c r="B187">
        <v>6</v>
      </c>
      <c r="C187" s="1">
        <f>MAPrice!C187</f>
        <v>5.5849361474283161E-2</v>
      </c>
      <c r="D187" s="1">
        <f>MAPrice!D187</f>
        <v>5.4767475432937883E-2</v>
      </c>
      <c r="E187" s="1">
        <f>MAPrice!E187</f>
        <v>3.7472237909084945E-2</v>
      </c>
      <c r="F187" s="1">
        <f>MAPrice!F187</f>
        <v>6.5813425615896384E-2</v>
      </c>
      <c r="G187" s="1">
        <f>MAPrice!G187</f>
        <v>0.13632293374635754</v>
      </c>
      <c r="H187" s="1">
        <f>MAPrice!H187</f>
        <v>5.4767475432937883E-2</v>
      </c>
    </row>
    <row r="188" spans="1:9" x14ac:dyDescent="0.2">
      <c r="A188">
        <v>2005</v>
      </c>
      <c r="B188">
        <v>7</v>
      </c>
      <c r="C188" s="1">
        <f>MAPrice!C188</f>
        <v>5.5657752461415466E-2</v>
      </c>
      <c r="D188" s="1">
        <f>MAPrice!D188</f>
        <v>5.4571041963757783E-2</v>
      </c>
      <c r="E188" s="1">
        <f>MAPrice!E188</f>
        <v>3.7290491350081556E-2</v>
      </c>
      <c r="F188" s="1">
        <f>MAPrice!F188</f>
        <v>6.5649384812192971E-2</v>
      </c>
      <c r="G188" s="1">
        <f>MAPrice!G188</f>
        <v>0.13584723029300419</v>
      </c>
      <c r="H188" s="1">
        <f>MAPrice!H188</f>
        <v>5.4571041963757783E-2</v>
      </c>
    </row>
    <row r="189" spans="1:9" x14ac:dyDescent="0.2">
      <c r="A189">
        <v>2005</v>
      </c>
      <c r="B189">
        <v>8</v>
      </c>
      <c r="C189" s="1">
        <f>MAPrice!C189</f>
        <v>5.5428942957799571E-2</v>
      </c>
      <c r="D189" s="1">
        <f>MAPrice!D189</f>
        <v>5.4332465906662519E-2</v>
      </c>
      <c r="E189" s="1">
        <f>MAPrice!E189</f>
        <v>3.6526924187495736E-2</v>
      </c>
      <c r="F189" s="1">
        <f>MAPrice!F189</f>
        <v>6.5431848729902167E-2</v>
      </c>
      <c r="G189" s="1">
        <f>MAPrice!G189</f>
        <v>0.13534536477113138</v>
      </c>
      <c r="H189" s="1">
        <f>MAPrice!H189</f>
        <v>5.4332465906662519E-2</v>
      </c>
    </row>
    <row r="190" spans="1:9" x14ac:dyDescent="0.2">
      <c r="A190">
        <v>2005</v>
      </c>
      <c r="B190">
        <v>9</v>
      </c>
      <c r="C190" s="1">
        <f>MAPrice!C190</f>
        <v>5.5167971412504159E-2</v>
      </c>
      <c r="D190" s="1">
        <f>MAPrice!D190</f>
        <v>5.4053217714896566E-2</v>
      </c>
      <c r="E190" s="1">
        <f>MAPrice!E190</f>
        <v>3.6706993896576653E-2</v>
      </c>
      <c r="F190" s="1">
        <f>MAPrice!F190</f>
        <v>6.5147573744953113E-2</v>
      </c>
      <c r="G190" s="1">
        <f>MAPrice!G190</f>
        <v>0.13454905599950651</v>
      </c>
      <c r="H190" s="1">
        <f>MAPrice!H190</f>
        <v>5.4053217714896566E-2</v>
      </c>
    </row>
    <row r="191" spans="1:9" x14ac:dyDescent="0.2">
      <c r="A191">
        <v>2005</v>
      </c>
      <c r="B191">
        <v>10</v>
      </c>
      <c r="C191" s="1">
        <f>MAPrice!C191</f>
        <v>5.4785842364310271E-2</v>
      </c>
      <c r="D191" s="1">
        <f>MAPrice!D191</f>
        <v>5.3701903761806585E-2</v>
      </c>
      <c r="E191" s="1">
        <f>MAPrice!E191</f>
        <v>3.6452990217678428E-2</v>
      </c>
      <c r="F191" s="1">
        <f>MAPrice!F191</f>
        <v>6.4823499575174359E-2</v>
      </c>
      <c r="G191" s="1">
        <f>MAPrice!G191</f>
        <v>0.1336685245433871</v>
      </c>
      <c r="H191" s="1">
        <f>MAPrice!H191</f>
        <v>5.3701903761806585E-2</v>
      </c>
    </row>
    <row r="192" spans="1:9" x14ac:dyDescent="0.2">
      <c r="A192">
        <v>2005</v>
      </c>
      <c r="B192">
        <v>11</v>
      </c>
      <c r="C192" s="1">
        <f>MAPrice!C192</f>
        <v>5.4532410695419122E-2</v>
      </c>
      <c r="D192" s="1">
        <f>MAPrice!D192</f>
        <v>5.3408942566158392E-2</v>
      </c>
      <c r="E192" s="1">
        <f>MAPrice!E192</f>
        <v>3.623471623056454E-2</v>
      </c>
      <c r="F192" s="1">
        <f>MAPrice!F192</f>
        <v>6.453165483987329E-2</v>
      </c>
      <c r="G192" s="1">
        <f>MAPrice!G192</f>
        <v>0.13278329099392341</v>
      </c>
      <c r="H192" s="1">
        <f>MAPrice!H192</f>
        <v>5.3408942566158392E-2</v>
      </c>
    </row>
    <row r="193" spans="1:8" x14ac:dyDescent="0.2">
      <c r="A193">
        <v>2005</v>
      </c>
      <c r="B193">
        <v>12</v>
      </c>
      <c r="C193" s="1">
        <f>MAPrice!C193</f>
        <v>5.4304034145341774E-2</v>
      </c>
      <c r="D193" s="1">
        <f>MAPrice!D193</f>
        <v>5.3235126970122781E-2</v>
      </c>
      <c r="E193" s="1">
        <f>MAPrice!E193</f>
        <v>3.6075694871974755E-2</v>
      </c>
      <c r="F193" s="1">
        <f>MAPrice!F193</f>
        <v>6.4299447075300789E-2</v>
      </c>
      <c r="G193" s="1">
        <f>MAPrice!G193</f>
        <v>0.13199601170964045</v>
      </c>
      <c r="H193" s="1">
        <f>MAPrice!H193</f>
        <v>5.3235126970122781E-2</v>
      </c>
    </row>
    <row r="194" spans="1:8" x14ac:dyDescent="0.2">
      <c r="A194">
        <v>2006</v>
      </c>
      <c r="B194">
        <v>1</v>
      </c>
      <c r="C194" s="1">
        <f>MAPrice!C194</f>
        <v>5.4074404702523567E-2</v>
      </c>
      <c r="D194" s="1">
        <f>MAPrice!D194</f>
        <v>5.3003363519348999E-2</v>
      </c>
      <c r="E194" s="1">
        <f>MAPrice!E194</f>
        <v>3.5933869928587527E-2</v>
      </c>
      <c r="F194" s="1">
        <f>MAPrice!F194</f>
        <v>6.4093445962499593E-2</v>
      </c>
      <c r="G194" s="1">
        <f>MAPrice!G194</f>
        <v>0.13130110204899173</v>
      </c>
      <c r="H194" s="1">
        <f>MAPrice!H194</f>
        <v>5.3003363519348999E-2</v>
      </c>
    </row>
    <row r="195" spans="1:8" x14ac:dyDescent="0.2">
      <c r="A195">
        <v>2006</v>
      </c>
      <c r="B195">
        <v>2</v>
      </c>
      <c r="C195" s="1">
        <f>MAPrice!C195</f>
        <v>5.4515328619478942E-2</v>
      </c>
      <c r="D195" s="1">
        <f>MAPrice!D195</f>
        <v>5.3438555900291528E-2</v>
      </c>
      <c r="E195" s="1">
        <f>MAPrice!E195</f>
        <v>3.6489285453808279E-2</v>
      </c>
      <c r="F195" s="1">
        <f>MAPrice!F195</f>
        <v>6.4506462037832987E-2</v>
      </c>
      <c r="G195" s="1">
        <f>MAPrice!G195</f>
        <v>0.131390772552582</v>
      </c>
      <c r="H195" s="1">
        <f>MAPrice!H195</f>
        <v>5.3438555900291528E-2</v>
      </c>
    </row>
    <row r="196" spans="1:8" x14ac:dyDescent="0.2">
      <c r="A196">
        <v>2006</v>
      </c>
      <c r="B196">
        <v>3</v>
      </c>
      <c r="C196" s="1">
        <f>MAPrice!C196</f>
        <v>5.4979687411089863E-2</v>
      </c>
      <c r="D196" s="1">
        <f>MAPrice!D196</f>
        <v>5.3875765790723167E-2</v>
      </c>
      <c r="E196" s="1">
        <f>MAPrice!E196</f>
        <v>3.7230063073654777E-2</v>
      </c>
      <c r="F196" s="1">
        <f>MAPrice!F196</f>
        <v>6.494073347854043E-2</v>
      </c>
      <c r="G196" s="1">
        <f>MAPrice!G196</f>
        <v>0.13182216990867099</v>
      </c>
      <c r="H196" s="1">
        <f>MAPrice!H196</f>
        <v>5.3875765790723167E-2</v>
      </c>
    </row>
    <row r="197" spans="1:8" x14ac:dyDescent="0.2">
      <c r="A197">
        <v>2006</v>
      </c>
      <c r="B197">
        <v>4</v>
      </c>
      <c r="C197" s="1">
        <f>MAPrice!C197</f>
        <v>5.546597000276135E-2</v>
      </c>
      <c r="D197" s="1">
        <f>MAPrice!D197</f>
        <v>5.4375034506855567E-2</v>
      </c>
      <c r="E197" s="1">
        <f>MAPrice!E197</f>
        <v>3.7732575403905469E-2</v>
      </c>
      <c r="F197" s="1">
        <f>MAPrice!F197</f>
        <v>6.5385054382098864E-2</v>
      </c>
      <c r="G197" s="1">
        <f>MAPrice!G197</f>
        <v>0.13202617517320095</v>
      </c>
      <c r="H197" s="1">
        <f>MAPrice!H197</f>
        <v>5.4375034506855567E-2</v>
      </c>
    </row>
    <row r="198" spans="1:8" x14ac:dyDescent="0.2">
      <c r="A198">
        <v>2006</v>
      </c>
      <c r="B198">
        <v>5</v>
      </c>
      <c r="C198" s="1">
        <f>MAPrice!C198</f>
        <v>5.5953040964223204E-2</v>
      </c>
      <c r="D198" s="1">
        <f>MAPrice!D198</f>
        <v>5.4847801014285207E-2</v>
      </c>
      <c r="E198" s="1">
        <f>MAPrice!E198</f>
        <v>3.8302921378745663E-2</v>
      </c>
      <c r="F198" s="1">
        <f>MAPrice!F198</f>
        <v>6.5809552137473443E-2</v>
      </c>
      <c r="G198" s="1">
        <f>MAPrice!G198</f>
        <v>0.13232557244896007</v>
      </c>
      <c r="H198" s="1">
        <f>MAPrice!H198</f>
        <v>5.4847801014285207E-2</v>
      </c>
    </row>
    <row r="199" spans="1:8" x14ac:dyDescent="0.2">
      <c r="A199">
        <v>2006</v>
      </c>
      <c r="B199">
        <v>6</v>
      </c>
      <c r="C199" s="1">
        <f>MAPrice!C199</f>
        <v>5.6350575602784281E-2</v>
      </c>
      <c r="D199" s="1">
        <f>MAPrice!D199</f>
        <v>5.5252247980416301E-2</v>
      </c>
      <c r="E199" s="1">
        <f>MAPrice!E199</f>
        <v>3.875258350406325E-2</v>
      </c>
      <c r="F199" s="1">
        <f>MAPrice!F199</f>
        <v>6.6149067224459776E-2</v>
      </c>
      <c r="G199" s="1">
        <f>MAPrice!G199</f>
        <v>0.132399337530578</v>
      </c>
      <c r="H199" s="1">
        <f>MAPrice!H199</f>
        <v>5.5252247980416301E-2</v>
      </c>
    </row>
    <row r="200" spans="1:8" x14ac:dyDescent="0.2">
      <c r="A200">
        <v>2006</v>
      </c>
      <c r="B200">
        <v>7</v>
      </c>
      <c r="C200" s="1">
        <f>MAPrice!C200</f>
        <v>5.6773661388054016E-2</v>
      </c>
      <c r="D200" s="1">
        <f>MAPrice!D200</f>
        <v>5.5666073046225291E-2</v>
      </c>
      <c r="E200" s="1">
        <f>MAPrice!E200</f>
        <v>3.9218531056462398E-2</v>
      </c>
      <c r="F200" s="1">
        <f>MAPrice!F200</f>
        <v>6.6532311283644355E-2</v>
      </c>
      <c r="G200" s="1">
        <f>MAPrice!G200</f>
        <v>0.13248355006605769</v>
      </c>
      <c r="H200" s="1">
        <f>MAPrice!H200</f>
        <v>5.5666073046225291E-2</v>
      </c>
    </row>
    <row r="201" spans="1:8" x14ac:dyDescent="0.2">
      <c r="A201">
        <v>2006</v>
      </c>
      <c r="B201">
        <v>8</v>
      </c>
      <c r="C201" s="1">
        <f>MAPrice!C201</f>
        <v>5.721763337357056E-2</v>
      </c>
      <c r="D201" s="1">
        <f>MAPrice!D201</f>
        <v>5.6119663361623877E-2</v>
      </c>
      <c r="E201" s="1">
        <f>MAPrice!E201</f>
        <v>3.9616611972652836E-2</v>
      </c>
      <c r="F201" s="1">
        <f>MAPrice!F201</f>
        <v>6.6939438445355354E-2</v>
      </c>
      <c r="G201" s="1">
        <f>MAPrice!G201</f>
        <v>0.13273046008532088</v>
      </c>
      <c r="H201" s="1">
        <f>MAPrice!H201</f>
        <v>5.6119663361623877E-2</v>
      </c>
    </row>
    <row r="202" spans="1:8" x14ac:dyDescent="0.2">
      <c r="A202">
        <v>2006</v>
      </c>
      <c r="B202">
        <v>9</v>
      </c>
      <c r="C202" s="1">
        <f>MAPrice!C202</f>
        <v>5.7695752394148397E-2</v>
      </c>
      <c r="D202" s="1">
        <f>MAPrice!D202</f>
        <v>5.6601700008781508E-2</v>
      </c>
      <c r="E202" s="1">
        <f>MAPrice!E202</f>
        <v>3.9705807220026069E-2</v>
      </c>
      <c r="F202" s="1">
        <f>MAPrice!F202</f>
        <v>6.738062044323527E-2</v>
      </c>
      <c r="G202" s="1">
        <f>MAPrice!G202</f>
        <v>0.13289920187384088</v>
      </c>
      <c r="H202" s="1">
        <f>MAPrice!H202</f>
        <v>5.6601700008781508E-2</v>
      </c>
    </row>
    <row r="203" spans="1:8" x14ac:dyDescent="0.2">
      <c r="A203">
        <v>2006</v>
      </c>
      <c r="B203">
        <v>10</v>
      </c>
      <c r="C203" s="1">
        <f>MAPrice!C203</f>
        <v>5.8254609443553797E-2</v>
      </c>
      <c r="D203" s="1">
        <f>MAPrice!D203</f>
        <v>5.7140095400918987E-2</v>
      </c>
      <c r="E203" s="1">
        <f>MAPrice!E203</f>
        <v>4.0163626153118734E-2</v>
      </c>
      <c r="F203" s="1">
        <f>MAPrice!F203</f>
        <v>6.7915123404703875E-2</v>
      </c>
      <c r="G203" s="1">
        <f>MAPrice!G203</f>
        <v>0.13341022522400808</v>
      </c>
      <c r="H203" s="1">
        <f>MAPrice!H203</f>
        <v>5.7140095400918987E-2</v>
      </c>
    </row>
    <row r="204" spans="1:8" x14ac:dyDescent="0.2">
      <c r="A204">
        <v>2006</v>
      </c>
      <c r="B204">
        <v>11</v>
      </c>
      <c r="C204" s="1">
        <f>MAPrice!C204</f>
        <v>5.8806464289297623E-2</v>
      </c>
      <c r="D204" s="1">
        <f>MAPrice!D204</f>
        <v>5.7727929318608096E-2</v>
      </c>
      <c r="E204" s="1">
        <f>MAPrice!E204</f>
        <v>4.069969105025209E-2</v>
      </c>
      <c r="F204" s="1">
        <f>MAPrice!F204</f>
        <v>6.8470210904350973E-2</v>
      </c>
      <c r="G204" s="1">
        <f>MAPrice!G204</f>
        <v>0.13359631104279809</v>
      </c>
      <c r="H204" s="1">
        <f>MAPrice!H204</f>
        <v>5.7727929318608096E-2</v>
      </c>
    </row>
    <row r="205" spans="1:8" x14ac:dyDescent="0.2">
      <c r="A205">
        <v>2006</v>
      </c>
      <c r="B205">
        <v>12</v>
      </c>
      <c r="C205" s="1">
        <f>MAPrice!C205</f>
        <v>5.9368817481156126E-2</v>
      </c>
      <c r="D205" s="1">
        <f>MAPrice!D205</f>
        <v>5.8256669390576804E-2</v>
      </c>
      <c r="E205" s="1">
        <f>MAPrice!E205</f>
        <v>4.1239044690036697E-2</v>
      </c>
      <c r="F205" s="1">
        <f>MAPrice!F205</f>
        <v>6.9008639146061743E-2</v>
      </c>
      <c r="G205" s="1">
        <f>MAPrice!G205</f>
        <v>0.13399679717176258</v>
      </c>
      <c r="H205" s="1">
        <f>MAPrice!H205</f>
        <v>5.8256669390576804E-2</v>
      </c>
    </row>
    <row r="206" spans="1:8" x14ac:dyDescent="0.2">
      <c r="A206">
        <v>2007</v>
      </c>
      <c r="B206">
        <v>1</v>
      </c>
      <c r="C206" s="1">
        <f>MAPrice!C206</f>
        <v>5.9899342500605239E-2</v>
      </c>
      <c r="D206" s="1">
        <f>MAPrice!D206</f>
        <v>5.8746161343855074E-2</v>
      </c>
      <c r="E206" s="1">
        <f>MAPrice!E206</f>
        <v>4.1650093933240366E-2</v>
      </c>
      <c r="F206" s="1">
        <f>MAPrice!F206</f>
        <v>6.9495890891991915E-2</v>
      </c>
      <c r="G206" s="1">
        <f>MAPrice!G206</f>
        <v>0.134283893265044</v>
      </c>
      <c r="H206" s="1">
        <f>MAPrice!H206</f>
        <v>5.8746161343855074E-2</v>
      </c>
    </row>
    <row r="207" spans="1:8" x14ac:dyDescent="0.2">
      <c r="A207">
        <v>2007</v>
      </c>
      <c r="B207">
        <v>2</v>
      </c>
      <c r="C207" s="1">
        <f>MAPrice!C207</f>
        <v>5.9992974317674676E-2</v>
      </c>
      <c r="D207" s="1">
        <f>MAPrice!D207</f>
        <v>5.8795303454290661E-2</v>
      </c>
      <c r="E207" s="1">
        <f>MAPrice!E207</f>
        <v>4.1762239292122409E-2</v>
      </c>
      <c r="F207" s="1">
        <f>MAPrice!F207</f>
        <v>6.9667611658707704E-2</v>
      </c>
      <c r="G207" s="1">
        <f>MAPrice!G207</f>
        <v>0.13411312402272521</v>
      </c>
      <c r="H207" s="1">
        <f>MAPrice!H207</f>
        <v>5.8795303454290661E-2</v>
      </c>
    </row>
    <row r="208" spans="1:8" x14ac:dyDescent="0.2">
      <c r="A208">
        <v>2007</v>
      </c>
      <c r="B208">
        <v>3</v>
      </c>
      <c r="C208" s="1">
        <f>MAPrice!C208</f>
        <v>6.0156483362263674E-2</v>
      </c>
      <c r="D208" s="1">
        <f>MAPrice!D208</f>
        <v>5.8929560085584427E-2</v>
      </c>
      <c r="E208" s="1">
        <f>MAPrice!E208</f>
        <v>4.1627497156023166E-2</v>
      </c>
      <c r="F208" s="1">
        <f>MAPrice!F208</f>
        <v>6.9794533554413701E-2</v>
      </c>
      <c r="G208" s="1">
        <f>MAPrice!G208</f>
        <v>0.13365546522543598</v>
      </c>
      <c r="H208" s="1">
        <f>MAPrice!H208</f>
        <v>5.8929560085584427E-2</v>
      </c>
    </row>
    <row r="209" spans="1:8" x14ac:dyDescent="0.2">
      <c r="A209">
        <v>2007</v>
      </c>
      <c r="B209">
        <v>4</v>
      </c>
      <c r="C209" s="1">
        <f>MAPrice!C209</f>
        <v>6.0300543351690737E-2</v>
      </c>
      <c r="D209" s="1">
        <f>MAPrice!D209</f>
        <v>5.9069532859205715E-2</v>
      </c>
      <c r="E209" s="1">
        <f>MAPrice!E209</f>
        <v>4.1728151602946024E-2</v>
      </c>
      <c r="F209" s="1">
        <f>MAPrice!F209</f>
        <v>6.9873216861593437E-2</v>
      </c>
      <c r="G209" s="1">
        <f>MAPrice!G209</f>
        <v>0.13363947718513539</v>
      </c>
      <c r="H209" s="1">
        <f>MAPrice!H209</f>
        <v>5.9069532859205715E-2</v>
      </c>
    </row>
    <row r="210" spans="1:8" x14ac:dyDescent="0.2">
      <c r="A210">
        <v>2007</v>
      </c>
      <c r="B210">
        <v>5</v>
      </c>
      <c r="C210" s="1">
        <f>MAPrice!C210</f>
        <v>6.0435925676256448E-2</v>
      </c>
      <c r="D210" s="1">
        <f>MAPrice!D210</f>
        <v>5.9191537147143487E-2</v>
      </c>
      <c r="E210" s="1">
        <f>MAPrice!E210</f>
        <v>4.1797403475079598E-2</v>
      </c>
      <c r="F210" s="1">
        <f>MAPrice!F210</f>
        <v>6.9985804215785319E-2</v>
      </c>
      <c r="G210" s="1">
        <f>MAPrice!G210</f>
        <v>0.13345656089313124</v>
      </c>
      <c r="H210" s="1">
        <f>MAPrice!H210</f>
        <v>5.9191537147143487E-2</v>
      </c>
    </row>
    <row r="211" spans="1:8" x14ac:dyDescent="0.2">
      <c r="A211">
        <v>2007</v>
      </c>
      <c r="B211">
        <v>6</v>
      </c>
      <c r="C211" s="1">
        <f>MAPrice!C211</f>
        <v>6.0598411994720082E-2</v>
      </c>
      <c r="D211" s="1">
        <f>MAPrice!D211</f>
        <v>5.9337171068733902E-2</v>
      </c>
      <c r="E211" s="1">
        <f>MAPrice!E211</f>
        <v>4.1950242184229221E-2</v>
      </c>
      <c r="F211" s="1">
        <f>MAPrice!F211</f>
        <v>7.0111371772216671E-2</v>
      </c>
      <c r="G211" s="1">
        <f>MAPrice!G211</f>
        <v>0.13342410725197332</v>
      </c>
      <c r="H211" s="1">
        <f>MAPrice!H211</f>
        <v>5.9337171068733902E-2</v>
      </c>
    </row>
    <row r="212" spans="1:8" x14ac:dyDescent="0.2">
      <c r="A212">
        <v>2007</v>
      </c>
      <c r="B212">
        <v>7</v>
      </c>
      <c r="C212" s="1">
        <f>MAPrice!C212</f>
        <v>6.0771540500381506E-2</v>
      </c>
      <c r="D212" s="1">
        <f>MAPrice!D212</f>
        <v>5.9473592929355952E-2</v>
      </c>
      <c r="E212" s="1">
        <f>MAPrice!E212</f>
        <v>4.2078449834705343E-2</v>
      </c>
      <c r="F212" s="1">
        <f>MAPrice!F212</f>
        <v>7.0248921094948277E-2</v>
      </c>
      <c r="G212" s="1">
        <f>MAPrice!G212</f>
        <v>0.13324531052450661</v>
      </c>
      <c r="H212" s="1">
        <f>MAPrice!H212</f>
        <v>5.9473592929355952E-2</v>
      </c>
    </row>
    <row r="213" spans="1:8" x14ac:dyDescent="0.2">
      <c r="A213">
        <v>2007</v>
      </c>
      <c r="B213">
        <v>8</v>
      </c>
      <c r="C213" s="1">
        <f>MAPrice!C213</f>
        <v>6.0966283323057029E-2</v>
      </c>
      <c r="D213" s="1">
        <f>MAPrice!D213</f>
        <v>5.9624349311766772E-2</v>
      </c>
      <c r="E213" s="1">
        <f>MAPrice!E213</f>
        <v>4.2239453627309166E-2</v>
      </c>
      <c r="F213" s="1">
        <f>MAPrice!F213</f>
        <v>7.037721264591279E-2</v>
      </c>
      <c r="G213" s="1">
        <f>MAPrice!G213</f>
        <v>0.13272610288294268</v>
      </c>
      <c r="H213" s="1">
        <f>MAPrice!H213</f>
        <v>5.9624349311766772E-2</v>
      </c>
    </row>
    <row r="214" spans="1:8" x14ac:dyDescent="0.2">
      <c r="A214">
        <v>2007</v>
      </c>
      <c r="B214">
        <v>9</v>
      </c>
      <c r="C214" s="1">
        <f>MAPrice!C214</f>
        <v>6.1134214677971394E-2</v>
      </c>
      <c r="D214" s="1">
        <f>MAPrice!D214</f>
        <v>5.9789663077670335E-2</v>
      </c>
      <c r="E214" s="1">
        <f>MAPrice!E214</f>
        <v>4.2406817386210015E-2</v>
      </c>
      <c r="F214" s="1">
        <f>MAPrice!F214</f>
        <v>7.0524433110542684E-2</v>
      </c>
      <c r="G214" s="1">
        <f>MAPrice!G214</f>
        <v>0.13253701987028768</v>
      </c>
      <c r="H214" s="1">
        <f>MAPrice!H214</f>
        <v>5.9789663077670335E-2</v>
      </c>
    </row>
    <row r="215" spans="1:8" x14ac:dyDescent="0.2">
      <c r="A215">
        <v>2007</v>
      </c>
      <c r="B215">
        <v>10</v>
      </c>
      <c r="C215" s="1">
        <f>MAPrice!C215</f>
        <v>6.1229859846377827E-2</v>
      </c>
      <c r="D215" s="1">
        <f>MAPrice!D215</f>
        <v>5.9872078077021634E-2</v>
      </c>
      <c r="E215" s="1">
        <f>MAPrice!E215</f>
        <v>4.2527447728450886E-2</v>
      </c>
      <c r="F215" s="1">
        <f>MAPrice!F215</f>
        <v>7.0597253361468354E-2</v>
      </c>
      <c r="G215" s="1">
        <f>MAPrice!G215</f>
        <v>0.13218692417676289</v>
      </c>
      <c r="H215" s="1">
        <f>MAPrice!H215</f>
        <v>5.9872078077021634E-2</v>
      </c>
    </row>
    <row r="216" spans="1:8" x14ac:dyDescent="0.2">
      <c r="A216">
        <v>2007</v>
      </c>
      <c r="B216">
        <v>11</v>
      </c>
      <c r="C216" s="1">
        <f>MAPrice!C216</f>
        <v>6.1341770800319662E-2</v>
      </c>
      <c r="D216" s="1">
        <f>MAPrice!D216</f>
        <v>5.9920217312381376E-2</v>
      </c>
      <c r="E216" s="1">
        <f>MAPrice!E216</f>
        <v>4.2589926570497733E-2</v>
      </c>
      <c r="F216" s="1">
        <f>MAPrice!F216</f>
        <v>7.0648394267614156E-2</v>
      </c>
      <c r="G216" s="1">
        <f>MAPrice!G216</f>
        <v>0.13201577058656347</v>
      </c>
      <c r="H216" s="1">
        <f>MAPrice!H216</f>
        <v>5.9920217312381376E-2</v>
      </c>
    </row>
    <row r="217" spans="1:8" x14ac:dyDescent="0.2">
      <c r="A217">
        <v>2007</v>
      </c>
      <c r="B217">
        <v>12</v>
      </c>
      <c r="C217" s="1">
        <f>MAPrice!C217</f>
        <v>6.1387785085871338E-2</v>
      </c>
      <c r="D217" s="1">
        <f>MAPrice!D217</f>
        <v>5.9908525252490158E-2</v>
      </c>
      <c r="E217" s="1">
        <f>MAPrice!E217</f>
        <v>4.2591030205041902E-2</v>
      </c>
      <c r="F217" s="1">
        <f>MAPrice!F217</f>
        <v>7.06380210735046E-2</v>
      </c>
      <c r="G217" s="1">
        <f>MAPrice!G217</f>
        <v>0.13162519876215525</v>
      </c>
      <c r="H217" s="1">
        <f>MAPrice!H217</f>
        <v>5.9908525252490158E-2</v>
      </c>
    </row>
    <row r="218" spans="1:8" x14ac:dyDescent="0.2">
      <c r="A218">
        <v>2008</v>
      </c>
      <c r="B218">
        <v>1</v>
      </c>
      <c r="C218" s="1">
        <f>MAPrice!C218</f>
        <v>6.1469256109164282E-2</v>
      </c>
      <c r="D218" s="1">
        <f>MAPrice!D218</f>
        <v>5.999084466097037E-2</v>
      </c>
      <c r="E218" s="1">
        <f>MAPrice!E218</f>
        <v>4.2722936622402674E-2</v>
      </c>
      <c r="F218" s="1">
        <f>MAPrice!F218</f>
        <v>7.0693659530134165E-2</v>
      </c>
      <c r="G218" s="1">
        <f>MAPrice!G218</f>
        <v>0.1314719310171997</v>
      </c>
      <c r="H218" s="1">
        <f>MAPrice!H218</f>
        <v>5.999084466097037E-2</v>
      </c>
    </row>
    <row r="219" spans="1:8" x14ac:dyDescent="0.2">
      <c r="A219">
        <v>2008</v>
      </c>
      <c r="B219">
        <v>2</v>
      </c>
      <c r="C219" s="1">
        <f>MAPrice!C219</f>
        <v>6.1292607201406453E-2</v>
      </c>
      <c r="D219" s="1">
        <f>MAPrice!D219</f>
        <v>5.9770858017866045E-2</v>
      </c>
      <c r="E219" s="1">
        <f>MAPrice!E219</f>
        <v>4.2499165169541664E-2</v>
      </c>
      <c r="F219" s="1">
        <f>MAPrice!F219</f>
        <v>7.0423264904837871E-2</v>
      </c>
      <c r="G219" s="1">
        <f>MAPrice!G219</f>
        <v>0.13113646072692173</v>
      </c>
      <c r="H219" s="1">
        <f>MAPrice!H219</f>
        <v>5.9770858017866045E-2</v>
      </c>
    </row>
    <row r="220" spans="1:8" x14ac:dyDescent="0.2">
      <c r="A220">
        <v>2008</v>
      </c>
      <c r="B220">
        <v>3</v>
      </c>
      <c r="C220" s="1">
        <f>MAPrice!C220</f>
        <v>6.1081616382979147E-2</v>
      </c>
      <c r="D220" s="1">
        <f>MAPrice!D220</f>
        <v>5.9506992720322706E-2</v>
      </c>
      <c r="E220" s="1">
        <f>MAPrice!E220</f>
        <v>4.2285495990693506E-2</v>
      </c>
      <c r="F220" s="1">
        <f>MAPrice!F220</f>
        <v>7.024733545481579E-2</v>
      </c>
      <c r="G220" s="1">
        <f>MAPrice!G220</f>
        <v>0.13078170114398491</v>
      </c>
      <c r="H220" s="1">
        <f>MAPrice!H220</f>
        <v>5.9506992720322706E-2</v>
      </c>
    </row>
    <row r="221" spans="1:8" x14ac:dyDescent="0.2">
      <c r="A221">
        <v>2008</v>
      </c>
      <c r="B221">
        <v>4</v>
      </c>
      <c r="C221" s="1">
        <f>MAPrice!C221</f>
        <v>6.0865724237397147E-2</v>
      </c>
      <c r="D221" s="1">
        <f>MAPrice!D221</f>
        <v>5.9195771997251935E-2</v>
      </c>
      <c r="E221" s="1">
        <f>MAPrice!E221</f>
        <v>4.2114201755886455E-2</v>
      </c>
      <c r="F221" s="1">
        <f>MAPrice!F221</f>
        <v>7.0043031417150306E-2</v>
      </c>
      <c r="G221" s="1">
        <f>MAPrice!G221</f>
        <v>0.13028027269496342</v>
      </c>
      <c r="H221" s="1">
        <f>MAPrice!H221</f>
        <v>5.9195771997251935E-2</v>
      </c>
    </row>
    <row r="222" spans="1:8" x14ac:dyDescent="0.2">
      <c r="A222">
        <v>2008</v>
      </c>
      <c r="B222">
        <v>5</v>
      </c>
      <c r="C222" s="1">
        <f>MAPrice!C222</f>
        <v>6.0659655615075865E-2</v>
      </c>
      <c r="D222" s="1">
        <f>MAPrice!D222</f>
        <v>5.8949259880408868E-2</v>
      </c>
      <c r="E222" s="1">
        <f>MAPrice!E222</f>
        <v>4.1998499455995535E-2</v>
      </c>
      <c r="F222" s="1">
        <f>MAPrice!F222</f>
        <v>6.9802794057471848E-2</v>
      </c>
      <c r="G222" s="1">
        <f>MAPrice!G222</f>
        <v>0.12978840655326171</v>
      </c>
      <c r="H222" s="1">
        <f>MAPrice!H222</f>
        <v>5.8949259880408868E-2</v>
      </c>
    </row>
    <row r="223" spans="1:8" x14ac:dyDescent="0.2">
      <c r="A223">
        <v>2008</v>
      </c>
      <c r="B223">
        <v>6</v>
      </c>
      <c r="C223" s="1">
        <f>MAPrice!C223</f>
        <v>6.0449890026968676E-2</v>
      </c>
      <c r="D223" s="1">
        <f>MAPrice!D223</f>
        <v>5.8695965590042615E-2</v>
      </c>
      <c r="E223" s="1">
        <f>MAPrice!E223</f>
        <v>4.1760676929858666E-2</v>
      </c>
      <c r="F223" s="1">
        <f>MAPrice!F223</f>
        <v>6.9562205171149555E-2</v>
      </c>
      <c r="G223" s="1">
        <f>MAPrice!G223</f>
        <v>0.1292371521126979</v>
      </c>
      <c r="H223" s="1">
        <f>MAPrice!H223</f>
        <v>5.8695965590042615E-2</v>
      </c>
    </row>
    <row r="224" spans="1:8" x14ac:dyDescent="0.2">
      <c r="A224">
        <v>2008</v>
      </c>
      <c r="B224">
        <v>7</v>
      </c>
      <c r="C224" s="1">
        <f>MAPrice!C224</f>
        <v>6.0174873822113457E-2</v>
      </c>
      <c r="D224" s="1">
        <f>MAPrice!D224</f>
        <v>5.8419154327156858E-2</v>
      </c>
      <c r="E224" s="1">
        <f>MAPrice!E224</f>
        <v>4.1491495127746601E-2</v>
      </c>
      <c r="F224" s="1">
        <f>MAPrice!F224</f>
        <v>6.92479981903701E-2</v>
      </c>
      <c r="G224" s="1">
        <f>MAPrice!G224</f>
        <v>0.12862951129917671</v>
      </c>
      <c r="H224" s="1">
        <f>MAPrice!H224</f>
        <v>5.8419154327156858E-2</v>
      </c>
    </row>
    <row r="225" spans="1:8" x14ac:dyDescent="0.2">
      <c r="A225">
        <v>2008</v>
      </c>
      <c r="B225">
        <v>8</v>
      </c>
      <c r="C225" s="1">
        <f>MAPrice!C225</f>
        <v>5.9906413210790627E-2</v>
      </c>
      <c r="D225" s="1">
        <f>MAPrice!D225</f>
        <v>5.818848206994981E-2</v>
      </c>
      <c r="E225" s="1">
        <f>MAPrice!E225</f>
        <v>4.1279529517540374E-2</v>
      </c>
      <c r="F225" s="1">
        <f>MAPrice!F225</f>
        <v>6.896129827638102E-2</v>
      </c>
      <c r="G225" s="1">
        <f>MAPrice!G225</f>
        <v>0.12835880328233887</v>
      </c>
      <c r="H225" s="1">
        <f>MAPrice!H225</f>
        <v>5.818848206994981E-2</v>
      </c>
    </row>
    <row r="226" spans="1:8" x14ac:dyDescent="0.2">
      <c r="A226">
        <v>2008</v>
      </c>
      <c r="B226">
        <v>9</v>
      </c>
      <c r="C226" s="1">
        <f>MAPrice!C226</f>
        <v>5.963195948175154E-2</v>
      </c>
      <c r="D226" s="1">
        <f>MAPrice!D226</f>
        <v>5.7884084940607546E-2</v>
      </c>
      <c r="E226" s="1">
        <f>MAPrice!E226</f>
        <v>4.1020194428104229E-2</v>
      </c>
      <c r="F226" s="1">
        <f>MAPrice!F226</f>
        <v>6.8684022624758381E-2</v>
      </c>
      <c r="G226" s="1">
        <f>MAPrice!G226</f>
        <v>0.12786072391712733</v>
      </c>
      <c r="H226" s="1">
        <f>MAPrice!H226</f>
        <v>5.7884084940607546E-2</v>
      </c>
    </row>
    <row r="227" spans="1:8" x14ac:dyDescent="0.2">
      <c r="A227">
        <v>2008</v>
      </c>
      <c r="B227">
        <v>10</v>
      </c>
      <c r="C227" s="1">
        <f>MAPrice!C227</f>
        <v>5.9412962303413086E-2</v>
      </c>
      <c r="D227" s="1">
        <f>MAPrice!D227</f>
        <v>5.7653567811854468E-2</v>
      </c>
      <c r="E227" s="1">
        <f>MAPrice!E227</f>
        <v>4.081895575891939E-2</v>
      </c>
      <c r="F227" s="1">
        <f>MAPrice!F227</f>
        <v>6.8428989410617161E-2</v>
      </c>
      <c r="G227" s="1">
        <f>MAPrice!G227</f>
        <v>0.12727805165996689</v>
      </c>
      <c r="H227" s="1">
        <f>MAPrice!H227</f>
        <v>5.7653567811854468E-2</v>
      </c>
    </row>
    <row r="228" spans="1:8" x14ac:dyDescent="0.2">
      <c r="A228">
        <v>2008</v>
      </c>
      <c r="B228">
        <v>11</v>
      </c>
      <c r="C228" s="1">
        <f>MAPrice!C228</f>
        <v>5.9231577780911475E-2</v>
      </c>
      <c r="D228" s="1">
        <f>MAPrice!D228</f>
        <v>5.7479019493824168E-2</v>
      </c>
      <c r="E228" s="1">
        <f>MAPrice!E228</f>
        <v>4.0643830675917078E-2</v>
      </c>
      <c r="F228" s="1">
        <f>MAPrice!F228</f>
        <v>6.8234892897085328E-2</v>
      </c>
      <c r="G228" s="1">
        <f>MAPrice!G228</f>
        <v>0.12685617560635798</v>
      </c>
      <c r="H228" s="1">
        <f>MAPrice!H228</f>
        <v>5.7479019493824168E-2</v>
      </c>
    </row>
    <row r="229" spans="1:8" x14ac:dyDescent="0.2">
      <c r="A229">
        <v>2008</v>
      </c>
      <c r="B229">
        <v>12</v>
      </c>
      <c r="C229" s="1">
        <f>MAPrice!C229</f>
        <v>5.9183497429053274E-2</v>
      </c>
      <c r="D229" s="1">
        <f>MAPrice!D229</f>
        <v>5.7412627010288271E-2</v>
      </c>
      <c r="E229" s="1">
        <f>MAPrice!E229</f>
        <v>4.0490725622536056E-2</v>
      </c>
      <c r="F229" s="1">
        <f>MAPrice!F229</f>
        <v>6.8206061698995082E-2</v>
      </c>
      <c r="G229" s="1">
        <f>MAPrice!G229</f>
        <v>0.12664045869993187</v>
      </c>
      <c r="H229" s="1">
        <f>MAPrice!H229</f>
        <v>5.7412627010288271E-2</v>
      </c>
    </row>
    <row r="230" spans="1:8" x14ac:dyDescent="0.2">
      <c r="A230">
        <v>2009</v>
      </c>
      <c r="B230">
        <v>1</v>
      </c>
      <c r="C230" s="1">
        <f>MAPrice!C230</f>
        <v>5.9216124133044119E-2</v>
      </c>
      <c r="D230" s="1">
        <f>MAPrice!D230</f>
        <v>5.7405217391933494E-2</v>
      </c>
      <c r="E230" s="1">
        <f>MAPrice!E230</f>
        <v>4.0384150798579925E-2</v>
      </c>
      <c r="F230" s="1">
        <f>MAPrice!F230</f>
        <v>6.8167269522912577E-2</v>
      </c>
      <c r="G230" s="1">
        <f>MAPrice!G230</f>
        <v>0.12661971233332997</v>
      </c>
      <c r="H230" s="1">
        <f>MAPrice!H230</f>
        <v>5.7405217391933494E-2</v>
      </c>
    </row>
    <row r="231" spans="1:8" x14ac:dyDescent="0.2">
      <c r="A231">
        <v>2009</v>
      </c>
      <c r="B231">
        <v>2</v>
      </c>
      <c r="C231" s="1">
        <f>MAPrice!C231</f>
        <v>6.0129229572081722E-2</v>
      </c>
      <c r="D231" s="1">
        <f>MAPrice!D231</f>
        <v>5.8339338847246014E-2</v>
      </c>
      <c r="E231" s="1">
        <f>MAPrice!E231</f>
        <v>4.1197388082361328E-2</v>
      </c>
      <c r="F231" s="1">
        <f>MAPrice!F231</f>
        <v>6.9056472203793462E-2</v>
      </c>
      <c r="G231" s="1">
        <f>MAPrice!G231</f>
        <v>0.12566486256231379</v>
      </c>
      <c r="H231" s="1">
        <f>MAPrice!H231</f>
        <v>5.8339338847246014E-2</v>
      </c>
    </row>
    <row r="232" spans="1:8" x14ac:dyDescent="0.2">
      <c r="A232">
        <v>2009</v>
      </c>
      <c r="B232">
        <v>3</v>
      </c>
      <c r="C232" s="1">
        <f>MAPrice!C232</f>
        <v>6.1041971418364649E-2</v>
      </c>
      <c r="D232" s="1">
        <f>MAPrice!D232</f>
        <v>5.9297603553327839E-2</v>
      </c>
      <c r="E232" s="1">
        <f>MAPrice!E232</f>
        <v>4.2073818354288105E-2</v>
      </c>
      <c r="F232" s="1">
        <f>MAPrice!F232</f>
        <v>6.9812131126191973E-2</v>
      </c>
      <c r="G232" s="1">
        <f>MAPrice!G232</f>
        <v>0.12645243665900505</v>
      </c>
      <c r="H232" s="1">
        <f>MAPrice!H232</f>
        <v>5.9297603553327839E-2</v>
      </c>
    </row>
    <row r="233" spans="1:8" x14ac:dyDescent="0.2">
      <c r="A233">
        <v>2009</v>
      </c>
      <c r="B233">
        <v>4</v>
      </c>
      <c r="C233" s="1">
        <f>MAPrice!C233</f>
        <v>6.1975086672741604E-2</v>
      </c>
      <c r="D233" s="1">
        <f>MAPrice!D233</f>
        <v>6.0260717946987556E-2</v>
      </c>
      <c r="E233" s="1">
        <f>MAPrice!E233</f>
        <v>4.2948417630569689E-2</v>
      </c>
      <c r="F233" s="1">
        <f>MAPrice!F233</f>
        <v>7.0648286729369139E-2</v>
      </c>
      <c r="G233" s="1">
        <f>MAPrice!G233</f>
        <v>0.12743978335499623</v>
      </c>
      <c r="H233" s="1">
        <f>MAPrice!H233</f>
        <v>6.0260717946987556E-2</v>
      </c>
    </row>
    <row r="234" spans="1:8" x14ac:dyDescent="0.2">
      <c r="A234">
        <v>2009</v>
      </c>
      <c r="B234">
        <v>5</v>
      </c>
      <c r="C234" s="1">
        <f>MAPrice!C234</f>
        <v>6.2943031428959587E-2</v>
      </c>
      <c r="D234" s="1">
        <f>MAPrice!D234</f>
        <v>6.1185188314367929E-2</v>
      </c>
      <c r="E234" s="1">
        <f>MAPrice!E234</f>
        <v>4.3828295286874812E-2</v>
      </c>
      <c r="F234" s="1">
        <f>MAPrice!F234</f>
        <v>7.155334841378784E-2</v>
      </c>
      <c r="G234" s="1">
        <f>MAPrice!G234</f>
        <v>0.12850424689569651</v>
      </c>
      <c r="H234" s="1">
        <f>MAPrice!H234</f>
        <v>6.1185188314367929E-2</v>
      </c>
    </row>
    <row r="235" spans="1:8" x14ac:dyDescent="0.2">
      <c r="A235">
        <v>2009</v>
      </c>
      <c r="B235">
        <v>6</v>
      </c>
      <c r="C235" s="1">
        <f>MAPrice!C235</f>
        <v>6.3450106930970071E-2</v>
      </c>
      <c r="D235" s="1">
        <f>MAPrice!D235</f>
        <v>6.1681282141871928E-2</v>
      </c>
      <c r="E235" s="1">
        <f>MAPrice!E235</f>
        <v>4.4986352335225403E-2</v>
      </c>
      <c r="F235" s="1">
        <f>MAPrice!F235</f>
        <v>7.2035032219228981E-2</v>
      </c>
      <c r="G235" s="1">
        <f>MAPrice!G235</f>
        <v>0.12969390117513138</v>
      </c>
      <c r="H235" s="1">
        <f>MAPrice!H235</f>
        <v>6.1681282141871928E-2</v>
      </c>
    </row>
    <row r="236" spans="1:8" x14ac:dyDescent="0.2">
      <c r="A236">
        <v>2009</v>
      </c>
      <c r="B236">
        <v>7</v>
      </c>
      <c r="C236" s="1">
        <f>MAPrice!C236</f>
        <v>6.3825539626050101E-2</v>
      </c>
      <c r="D236" s="1">
        <f>MAPrice!D236</f>
        <v>6.2052732801501115E-2</v>
      </c>
      <c r="E236" s="1">
        <f>MAPrice!E236</f>
        <v>4.6258171051101298E-2</v>
      </c>
      <c r="F236" s="1">
        <f>MAPrice!F236</f>
        <v>7.248699291658825E-2</v>
      </c>
      <c r="G236" s="1">
        <f>MAPrice!G236</f>
        <v>0.13092085820597366</v>
      </c>
      <c r="H236" s="1">
        <f>MAPrice!H236</f>
        <v>6.2052732801501115E-2</v>
      </c>
    </row>
    <row r="237" spans="1:8" x14ac:dyDescent="0.2">
      <c r="A237">
        <v>2009</v>
      </c>
      <c r="B237">
        <v>8</v>
      </c>
      <c r="C237" s="1">
        <f>MAPrice!C237</f>
        <v>6.4179219310286098E-2</v>
      </c>
      <c r="D237" s="1">
        <f>MAPrice!D237</f>
        <v>6.2360638855663807E-2</v>
      </c>
      <c r="E237" s="1">
        <f>MAPrice!E237</f>
        <v>4.7446765529958725E-2</v>
      </c>
      <c r="F237" s="1">
        <f>MAPrice!F237</f>
        <v>7.2977537683045518E-2</v>
      </c>
      <c r="G237" s="1">
        <f>MAPrice!G237</f>
        <v>0.13215507125323278</v>
      </c>
      <c r="H237" s="1">
        <f>MAPrice!H237</f>
        <v>6.2360638855663807E-2</v>
      </c>
    </row>
    <row r="238" spans="1:8" x14ac:dyDescent="0.2">
      <c r="A238">
        <v>2009</v>
      </c>
      <c r="B238">
        <v>9</v>
      </c>
      <c r="C238" s="1">
        <f>MAPrice!C238</f>
        <v>6.4553640887583044E-2</v>
      </c>
      <c r="D238" s="1">
        <f>MAPrice!D238</f>
        <v>6.2721370717380473E-2</v>
      </c>
      <c r="E238" s="1">
        <f>MAPrice!E238</f>
        <v>4.8689533521889594E-2</v>
      </c>
      <c r="F238" s="1">
        <f>MAPrice!F238</f>
        <v>7.344688340592341E-2</v>
      </c>
      <c r="G238" s="1">
        <f>MAPrice!G238</f>
        <v>0.13330072905566556</v>
      </c>
      <c r="H238" s="1">
        <f>MAPrice!H238</f>
        <v>6.2721370717380473E-2</v>
      </c>
    </row>
    <row r="239" spans="1:8" x14ac:dyDescent="0.2">
      <c r="A239">
        <v>2009</v>
      </c>
      <c r="B239">
        <v>10</v>
      </c>
      <c r="C239" s="1">
        <f>MAPrice!C239</f>
        <v>6.4949838416094419E-2</v>
      </c>
      <c r="D239" s="1">
        <f>MAPrice!D239</f>
        <v>6.3039496253930197E-2</v>
      </c>
      <c r="E239" s="1">
        <f>MAPrice!E239</f>
        <v>4.9886773947549916E-2</v>
      </c>
      <c r="F239" s="1">
        <f>MAPrice!F239</f>
        <v>7.3941417419647021E-2</v>
      </c>
      <c r="G239" s="1">
        <f>MAPrice!G239</f>
        <v>0.13557489100773293</v>
      </c>
      <c r="H239" s="1">
        <f>MAPrice!H239</f>
        <v>6.3039496253930197E-2</v>
      </c>
    </row>
    <row r="240" spans="1:8" x14ac:dyDescent="0.2">
      <c r="A240">
        <v>2009</v>
      </c>
      <c r="B240">
        <v>11</v>
      </c>
      <c r="C240" s="1">
        <f>MAPrice!C240</f>
        <v>6.5255793577516513E-2</v>
      </c>
      <c r="D240" s="1">
        <f>MAPrice!D240</f>
        <v>6.3251385547806654E-2</v>
      </c>
      <c r="E240" s="1">
        <f>MAPrice!E240</f>
        <v>5.0996784484113274E-2</v>
      </c>
      <c r="F240" s="1">
        <f>MAPrice!F240</f>
        <v>7.4312332243206339E-2</v>
      </c>
      <c r="G240" s="1">
        <f>MAPrice!G240</f>
        <v>0.13766720059673029</v>
      </c>
      <c r="H240" s="1">
        <f>MAPrice!H240</f>
        <v>6.3251385547806654E-2</v>
      </c>
    </row>
    <row r="241" spans="1:8" x14ac:dyDescent="0.2">
      <c r="A241">
        <v>2009</v>
      </c>
      <c r="B241">
        <v>12</v>
      </c>
      <c r="C241" s="1">
        <f>MAPrice!C241</f>
        <v>6.5444769859583696E-2</v>
      </c>
      <c r="D241" s="1">
        <f>MAPrice!D241</f>
        <v>6.3382209464818234E-2</v>
      </c>
      <c r="E241" s="1">
        <f>MAPrice!E241</f>
        <v>5.2066649568336287E-2</v>
      </c>
      <c r="F241" s="1">
        <f>MAPrice!F241</f>
        <v>7.445037224513297E-2</v>
      </c>
      <c r="G241" s="1">
        <f>MAPrice!G241</f>
        <v>0.13964708067823081</v>
      </c>
      <c r="H241" s="1">
        <f>MAPrice!H241</f>
        <v>6.3382209464818234E-2</v>
      </c>
    </row>
    <row r="242" spans="1:8" x14ac:dyDescent="0.2">
      <c r="A242">
        <v>2010</v>
      </c>
      <c r="B242">
        <v>1</v>
      </c>
      <c r="C242" s="1">
        <f>MAPrice!C242</f>
        <v>6.5600404823051545E-2</v>
      </c>
      <c r="D242" s="1">
        <f>MAPrice!D242</f>
        <v>6.340901572042211E-2</v>
      </c>
      <c r="E242" s="1">
        <f>MAPrice!E242</f>
        <v>5.3286356301661335E-2</v>
      </c>
      <c r="F242" s="1">
        <f>MAPrice!F242</f>
        <v>7.4584244827324092E-2</v>
      </c>
      <c r="G242" s="1">
        <f>MAPrice!G242</f>
        <v>0.14132353004027612</v>
      </c>
      <c r="H242" s="1">
        <f>MAPrice!H242</f>
        <v>6.340901572042211E-2</v>
      </c>
    </row>
    <row r="243" spans="1:8" x14ac:dyDescent="0.2">
      <c r="A243">
        <v>2010</v>
      </c>
      <c r="B243">
        <v>2</v>
      </c>
      <c r="C243" s="1">
        <f>MAPrice!C243</f>
        <v>6.4856739665949653E-2</v>
      </c>
      <c r="D243" s="1">
        <f>MAPrice!D243</f>
        <v>6.2485770791475818E-2</v>
      </c>
      <c r="E243" s="1">
        <f>MAPrice!E243</f>
        <v>5.3421196475802228E-2</v>
      </c>
      <c r="F243" s="1">
        <f>MAPrice!F243</f>
        <v>7.3780347202211272E-2</v>
      </c>
      <c r="G243" s="1">
        <f>MAPrice!G243</f>
        <v>0.14389644125294029</v>
      </c>
      <c r="H243" s="1">
        <f>MAPrice!H243</f>
        <v>6.2485770791475818E-2</v>
      </c>
    </row>
    <row r="244" spans="1:8" x14ac:dyDescent="0.2">
      <c r="A244">
        <v>2010</v>
      </c>
      <c r="B244">
        <v>3</v>
      </c>
      <c r="C244" s="1">
        <f>MAPrice!C244</f>
        <v>6.4096929228811869E-2</v>
      </c>
      <c r="D244" s="1">
        <f>MAPrice!D244</f>
        <v>6.1584962185727822E-2</v>
      </c>
      <c r="E244" s="1">
        <f>MAPrice!E244</f>
        <v>5.3527590039022722E-2</v>
      </c>
      <c r="F244" s="1">
        <f>MAPrice!F244</f>
        <v>7.3002346969745543E-2</v>
      </c>
      <c r="G244" s="1">
        <f>MAPrice!G244</f>
        <v>0.14460999497423557</v>
      </c>
      <c r="H244" s="1">
        <f>MAPrice!H244</f>
        <v>6.1584962185727822E-2</v>
      </c>
    </row>
    <row r="245" spans="1:8" x14ac:dyDescent="0.2">
      <c r="A245">
        <v>2010</v>
      </c>
      <c r="B245">
        <v>4</v>
      </c>
      <c r="C245" s="1">
        <f>MAPrice!C245</f>
        <v>6.333947203347752E-2</v>
      </c>
      <c r="D245" s="1">
        <f>MAPrice!D245</f>
        <v>6.0781986593041092E-2</v>
      </c>
      <c r="E245" s="1">
        <f>MAPrice!E245</f>
        <v>5.3494621302214107E-2</v>
      </c>
      <c r="F245" s="1">
        <f>MAPrice!F245</f>
        <v>7.2184480979550644E-2</v>
      </c>
      <c r="G245" s="1">
        <f>MAPrice!G245</f>
        <v>0.14530853023463097</v>
      </c>
      <c r="H245" s="1">
        <f>MAPrice!H245</f>
        <v>6.0781986593041092E-2</v>
      </c>
    </row>
    <row r="246" spans="1:8" x14ac:dyDescent="0.2">
      <c r="A246">
        <v>2010</v>
      </c>
      <c r="B246">
        <v>5</v>
      </c>
      <c r="C246" s="1">
        <f>MAPrice!C246</f>
        <v>6.2513843872236755E-2</v>
      </c>
      <c r="D246" s="1">
        <f>MAPrice!D246</f>
        <v>5.993424751431476E-2</v>
      </c>
      <c r="E246" s="1">
        <f>MAPrice!E246</f>
        <v>5.3390102680446715E-2</v>
      </c>
      <c r="F246" s="1">
        <f>MAPrice!F246</f>
        <v>7.1381959503689113E-2</v>
      </c>
      <c r="G246" s="1">
        <f>MAPrice!G246</f>
        <v>0.14604663917171612</v>
      </c>
      <c r="H246" s="1">
        <f>MAPrice!H246</f>
        <v>5.993424751431476E-2</v>
      </c>
    </row>
    <row r="247" spans="1:8" x14ac:dyDescent="0.2">
      <c r="A247">
        <v>2010</v>
      </c>
      <c r="B247">
        <v>6</v>
      </c>
      <c r="C247" s="1">
        <f>MAPrice!C247</f>
        <v>6.2208168287555453E-2</v>
      </c>
      <c r="D247" s="1">
        <f>MAPrice!D247</f>
        <v>5.9638859078705135E-2</v>
      </c>
      <c r="E247" s="1">
        <f>MAPrice!E247</f>
        <v>5.3078280458416588E-2</v>
      </c>
      <c r="F247" s="1">
        <f>MAPrice!F247</f>
        <v>7.1075043120957263E-2</v>
      </c>
      <c r="G247" s="1">
        <f>MAPrice!G247</f>
        <v>0.14679085742069728</v>
      </c>
      <c r="H247" s="1">
        <f>MAPrice!H247</f>
        <v>5.9638859078705135E-2</v>
      </c>
    </row>
    <row r="248" spans="1:8" x14ac:dyDescent="0.2">
      <c r="A248">
        <v>2010</v>
      </c>
      <c r="B248">
        <v>7</v>
      </c>
      <c r="C248" s="1">
        <f>MAPrice!C248</f>
        <v>6.2032103756334424E-2</v>
      </c>
      <c r="D248" s="1">
        <f>MAPrice!D248</f>
        <v>5.9467308262950762E-2</v>
      </c>
      <c r="E248" s="1">
        <f>MAPrice!E248</f>
        <v>5.2767907321766651E-2</v>
      </c>
      <c r="F248" s="1">
        <f>MAPrice!F248</f>
        <v>7.0954267951294309E-2</v>
      </c>
      <c r="G248" s="1">
        <f>MAPrice!G248</f>
        <v>0.14757652454542322</v>
      </c>
      <c r="H248" s="1">
        <f>MAPrice!H248</f>
        <v>5.9467308262950762E-2</v>
      </c>
    </row>
    <row r="249" spans="1:8" x14ac:dyDescent="0.2">
      <c r="A249">
        <v>2010</v>
      </c>
      <c r="B249">
        <v>8</v>
      </c>
      <c r="C249" s="1">
        <f>MAPrice!C249</f>
        <v>6.1891152522104205E-2</v>
      </c>
      <c r="D249" s="1">
        <f>MAPrice!D249</f>
        <v>5.9321704258210838E-2</v>
      </c>
      <c r="E249" s="1">
        <f>MAPrice!E249</f>
        <v>5.2665273361708537E-2</v>
      </c>
      <c r="F249" s="1">
        <f>MAPrice!F249</f>
        <v>7.081521761568256E-2</v>
      </c>
      <c r="G249" s="1">
        <f>MAPrice!G249</f>
        <v>0.14829608406502098</v>
      </c>
      <c r="H249" s="1">
        <f>MAPrice!H249</f>
        <v>5.9321704258210838E-2</v>
      </c>
    </row>
    <row r="250" spans="1:8" x14ac:dyDescent="0.2">
      <c r="A250">
        <v>2010</v>
      </c>
      <c r="B250">
        <v>9</v>
      </c>
      <c r="C250" s="1">
        <f>MAPrice!C250</f>
        <v>6.167291189397394E-2</v>
      </c>
      <c r="D250" s="1">
        <f>MAPrice!D250</f>
        <v>5.9123292028200637E-2</v>
      </c>
      <c r="E250" s="1">
        <f>MAPrice!E250</f>
        <v>5.2445488225757807E-2</v>
      </c>
      <c r="F250" s="1">
        <f>MAPrice!F250</f>
        <v>7.0676115261188763E-2</v>
      </c>
      <c r="G250" s="1">
        <f>MAPrice!G250</f>
        <v>0.14903289353887919</v>
      </c>
      <c r="H250" s="1">
        <f>MAPrice!H250</f>
        <v>5.9123292028200637E-2</v>
      </c>
    </row>
    <row r="251" spans="1:8" x14ac:dyDescent="0.2">
      <c r="A251">
        <v>2010</v>
      </c>
      <c r="B251">
        <v>10</v>
      </c>
      <c r="C251" s="1">
        <f>MAPrice!C251</f>
        <v>6.1479885075821632E-2</v>
      </c>
      <c r="D251" s="1">
        <f>MAPrice!D251</f>
        <v>5.8983136244861824E-2</v>
      </c>
      <c r="E251" s="1">
        <f>MAPrice!E251</f>
        <v>5.2349319395889514E-2</v>
      </c>
      <c r="F251" s="1">
        <f>MAPrice!F251</f>
        <v>7.0514127060446061E-2</v>
      </c>
      <c r="G251" s="1">
        <f>MAPrice!G251</f>
        <v>0.14871810571096997</v>
      </c>
      <c r="H251" s="1">
        <f>MAPrice!H251</f>
        <v>5.8983136244861824E-2</v>
      </c>
    </row>
    <row r="252" spans="1:8" x14ac:dyDescent="0.2">
      <c r="A252">
        <v>2010</v>
      </c>
      <c r="B252">
        <v>11</v>
      </c>
      <c r="C252" s="1">
        <f>MAPrice!C252</f>
        <v>6.132665909371901E-2</v>
      </c>
      <c r="D252" s="1">
        <f>MAPrice!D252</f>
        <v>5.8898791327299367E-2</v>
      </c>
      <c r="E252" s="1">
        <f>MAPrice!E252</f>
        <v>5.221129100833987E-2</v>
      </c>
      <c r="F252" s="1">
        <f>MAPrice!F252</f>
        <v>7.0350432529299747E-2</v>
      </c>
      <c r="G252" s="1">
        <f>MAPrice!G252</f>
        <v>0.14838753303383215</v>
      </c>
      <c r="H252" s="1">
        <f>MAPrice!H252</f>
        <v>5.8898791327299367E-2</v>
      </c>
    </row>
    <row r="253" spans="1:8" x14ac:dyDescent="0.2">
      <c r="A253">
        <v>2010</v>
      </c>
      <c r="B253">
        <v>12</v>
      </c>
      <c r="C253" s="1">
        <f>MAPrice!C253</f>
        <v>6.1190319170765083E-2</v>
      </c>
      <c r="D253" s="1">
        <f>MAPrice!D253</f>
        <v>5.8800173412516581E-2</v>
      </c>
      <c r="E253" s="1">
        <f>MAPrice!E253</f>
        <v>5.2006582101293171E-2</v>
      </c>
      <c r="F253" s="1">
        <f>MAPrice!F253</f>
        <v>7.0159366031444778E-2</v>
      </c>
      <c r="G253" s="1">
        <f>MAPrice!G253</f>
        <v>0.14798559871909409</v>
      </c>
      <c r="H253" s="1">
        <f>MAPrice!H253</f>
        <v>5.8800173412516581E-2</v>
      </c>
    </row>
    <row r="254" spans="1:8" x14ac:dyDescent="0.2">
      <c r="A254">
        <v>2011</v>
      </c>
      <c r="B254">
        <v>1</v>
      </c>
      <c r="C254" s="1">
        <f>MAPrice!C254</f>
        <v>6.1060108422012017E-2</v>
      </c>
      <c r="D254" s="1">
        <f>MAPrice!D254</f>
        <v>5.877087124355216E-2</v>
      </c>
      <c r="E254" s="1">
        <f>MAPrice!E254</f>
        <v>5.1787050367175048E-2</v>
      </c>
      <c r="F254" s="1">
        <f>MAPrice!F254</f>
        <v>6.9972707651219199E-2</v>
      </c>
      <c r="G254" s="1">
        <f>MAPrice!G254</f>
        <v>0.1476909541090877</v>
      </c>
      <c r="H254" s="1">
        <f>MAPrice!H254</f>
        <v>5.877087124355216E-2</v>
      </c>
    </row>
    <row r="255" spans="1:8" x14ac:dyDescent="0.2">
      <c r="A255">
        <v>2011</v>
      </c>
      <c r="B255">
        <v>2</v>
      </c>
      <c r="C255" s="1">
        <f>MAPrice!C255</f>
        <v>6.0678943775099942E-2</v>
      </c>
      <c r="D255" s="1">
        <f>MAPrice!D255</f>
        <v>5.8534838805731314E-2</v>
      </c>
      <c r="E255" s="1">
        <f>MAPrice!E255</f>
        <v>5.1383404523577182E-2</v>
      </c>
      <c r="F255" s="1">
        <f>MAPrice!F255</f>
        <v>6.9597986190036917E-2</v>
      </c>
      <c r="G255" s="1">
        <f>MAPrice!G255</f>
        <v>0.14720641400331511</v>
      </c>
      <c r="H255" s="1">
        <f>MAPrice!H255</f>
        <v>5.8534838805731314E-2</v>
      </c>
    </row>
    <row r="256" spans="1:8" x14ac:dyDescent="0.2">
      <c r="A256">
        <v>2011</v>
      </c>
      <c r="B256">
        <v>3</v>
      </c>
      <c r="C256" s="1">
        <f>MAPrice!C256</f>
        <v>6.024483293186849E-2</v>
      </c>
      <c r="D256" s="1">
        <f>MAPrice!D256</f>
        <v>5.8157829597094236E-2</v>
      </c>
      <c r="E256" s="1">
        <f>MAPrice!E256</f>
        <v>5.1127802185165099E-2</v>
      </c>
      <c r="F256" s="1">
        <f>MAPrice!F256</f>
        <v>6.9198770695468301E-2</v>
      </c>
      <c r="G256" s="1">
        <f>MAPrice!G256</f>
        <v>0.14673993318236453</v>
      </c>
      <c r="H256" s="1">
        <f>MAPrice!H256</f>
        <v>5.8157829597094236E-2</v>
      </c>
    </row>
    <row r="257" spans="1:8" x14ac:dyDescent="0.2">
      <c r="A257">
        <v>2011</v>
      </c>
      <c r="B257">
        <v>4</v>
      </c>
      <c r="C257" s="1">
        <f>MAPrice!C257</f>
        <v>5.9805367429377455E-2</v>
      </c>
      <c r="D257" s="1">
        <f>MAPrice!D257</f>
        <v>5.7681532251945548E-2</v>
      </c>
      <c r="E257" s="1">
        <f>MAPrice!E257</f>
        <v>5.0979229026335664E-2</v>
      </c>
      <c r="F257" s="1">
        <f>MAPrice!F257</f>
        <v>6.8794158691646137E-2</v>
      </c>
      <c r="G257" s="1">
        <f>MAPrice!G257</f>
        <v>0.14623184339152417</v>
      </c>
      <c r="H257" s="1">
        <f>MAPrice!H257</f>
        <v>5.7681532251945548E-2</v>
      </c>
    </row>
    <row r="258" spans="1:8" x14ac:dyDescent="0.2">
      <c r="A258">
        <v>2011</v>
      </c>
      <c r="B258">
        <v>5</v>
      </c>
      <c r="C258" s="1">
        <f>MAPrice!C258</f>
        <v>5.9418287710195555E-2</v>
      </c>
      <c r="D258" s="1">
        <f>MAPrice!D258</f>
        <v>5.7298059351691459E-2</v>
      </c>
      <c r="E258" s="1">
        <f>MAPrice!E258</f>
        <v>5.0830881717957167E-2</v>
      </c>
      <c r="F258" s="1">
        <f>MAPrice!F258</f>
        <v>6.8336261134750137E-2</v>
      </c>
      <c r="G258" s="1">
        <f>MAPrice!G258</f>
        <v>0.14563205160613932</v>
      </c>
      <c r="H258" s="1">
        <f>MAPrice!H258</f>
        <v>5.7298059351691459E-2</v>
      </c>
    </row>
    <row r="259" spans="1:8" x14ac:dyDescent="0.2">
      <c r="A259">
        <v>2011</v>
      </c>
      <c r="B259">
        <v>6</v>
      </c>
      <c r="C259" s="1">
        <f>MAPrice!C259</f>
        <v>5.892596339394976E-2</v>
      </c>
      <c r="D259" s="1">
        <f>MAPrice!D259</f>
        <v>5.6791522912822488E-2</v>
      </c>
      <c r="E259" s="1">
        <f>MAPrice!E259</f>
        <v>5.0603039195595119E-2</v>
      </c>
      <c r="F259" s="1">
        <f>MAPrice!F259</f>
        <v>6.7858192373960693E-2</v>
      </c>
      <c r="G259" s="1">
        <f>MAPrice!G259</f>
        <v>0.14485602607728057</v>
      </c>
      <c r="H259" s="1">
        <f>MAPrice!H259</f>
        <v>5.6791522912822488E-2</v>
      </c>
    </row>
    <row r="260" spans="1:8" x14ac:dyDescent="0.2">
      <c r="A260">
        <v>2011</v>
      </c>
      <c r="B260">
        <v>7</v>
      </c>
      <c r="C260" s="1">
        <f>MAPrice!C260</f>
        <v>5.8535801962728569E-2</v>
      </c>
      <c r="D260" s="1">
        <f>MAPrice!D260</f>
        <v>5.6363949564971379E-2</v>
      </c>
      <c r="E260" s="1">
        <f>MAPrice!E260</f>
        <v>5.0323349851428258E-2</v>
      </c>
      <c r="F260" s="1">
        <f>MAPrice!F260</f>
        <v>6.7380645997227137E-2</v>
      </c>
      <c r="G260" s="1">
        <f>MAPrice!G260</f>
        <v>0.14425929244158123</v>
      </c>
      <c r="H260" s="1">
        <f>MAPrice!H260</f>
        <v>5.6363949564971379E-2</v>
      </c>
    </row>
    <row r="261" spans="1:8" x14ac:dyDescent="0.2">
      <c r="A261">
        <v>2011</v>
      </c>
      <c r="B261">
        <v>8</v>
      </c>
      <c r="C261" s="1">
        <f>MAPrice!C261</f>
        <v>5.8105472490849901E-2</v>
      </c>
      <c r="D261" s="1">
        <f>MAPrice!D261</f>
        <v>5.5897359483610916E-2</v>
      </c>
      <c r="E261" s="1">
        <f>MAPrice!E261</f>
        <v>4.98730867262571E-2</v>
      </c>
      <c r="F261" s="1">
        <f>MAPrice!F261</f>
        <v>6.6901240531974146E-2</v>
      </c>
      <c r="G261" s="1">
        <f>MAPrice!G261</f>
        <v>0.14375370221862557</v>
      </c>
      <c r="H261" s="1">
        <f>MAPrice!H261</f>
        <v>5.5897359483610916E-2</v>
      </c>
    </row>
    <row r="262" spans="1:8" x14ac:dyDescent="0.2">
      <c r="A262">
        <v>2011</v>
      </c>
      <c r="B262">
        <v>9</v>
      </c>
      <c r="C262" s="1">
        <f>MAPrice!C262</f>
        <v>5.76900812354815E-2</v>
      </c>
      <c r="D262" s="1">
        <f>MAPrice!D262</f>
        <v>5.5449193944083937E-2</v>
      </c>
      <c r="E262" s="1">
        <f>MAPrice!E262</f>
        <v>4.9517020784259985E-2</v>
      </c>
      <c r="F262" s="1">
        <f>MAPrice!F262</f>
        <v>6.6413325460964692E-2</v>
      </c>
      <c r="G262" s="1">
        <f>MAPrice!G262</f>
        <v>0.1429291140099091</v>
      </c>
      <c r="H262" s="1">
        <f>MAPrice!H262</f>
        <v>5.5449193944083937E-2</v>
      </c>
    </row>
    <row r="263" spans="1:8" x14ac:dyDescent="0.2">
      <c r="A263">
        <v>2011</v>
      </c>
      <c r="B263">
        <v>10</v>
      </c>
      <c r="C263" s="1">
        <f>MAPrice!C263</f>
        <v>5.7232404457911147E-2</v>
      </c>
      <c r="D263" s="1">
        <f>MAPrice!D263</f>
        <v>5.4977188357960151E-2</v>
      </c>
      <c r="E263" s="1">
        <f>MAPrice!E263</f>
        <v>4.9047429908564345E-2</v>
      </c>
      <c r="F263" s="1">
        <f>MAPrice!F263</f>
        <v>6.5925811712276947E-2</v>
      </c>
      <c r="G263" s="1">
        <f>MAPrice!G263</f>
        <v>0.14229664401102715</v>
      </c>
      <c r="H263" s="1">
        <f>MAPrice!H263</f>
        <v>5.4977188357960151E-2</v>
      </c>
    </row>
    <row r="264" spans="1:8" x14ac:dyDescent="0.2">
      <c r="A264">
        <v>2011</v>
      </c>
      <c r="B264">
        <v>11</v>
      </c>
      <c r="C264" s="1">
        <f>MAPrice!C264</f>
        <v>5.6821530398248027E-2</v>
      </c>
      <c r="D264" s="1">
        <f>MAPrice!D264</f>
        <v>5.4554489396301059E-2</v>
      </c>
      <c r="E264" s="1">
        <f>MAPrice!E264</f>
        <v>4.8641367097732625E-2</v>
      </c>
      <c r="F264" s="1">
        <f>MAPrice!F264</f>
        <v>6.5453879456661007E-2</v>
      </c>
      <c r="G264" s="1">
        <f>MAPrice!G264</f>
        <v>0.14158409303504113</v>
      </c>
      <c r="H264" s="1">
        <f>MAPrice!H264</f>
        <v>5.4554489396301059E-2</v>
      </c>
    </row>
    <row r="265" spans="1:8" x14ac:dyDescent="0.2">
      <c r="A265">
        <v>2011</v>
      </c>
      <c r="B265">
        <v>12</v>
      </c>
      <c r="C265" s="1">
        <f>MAPrice!C265</f>
        <v>5.6445318672453247E-2</v>
      </c>
      <c r="D265" s="1">
        <f>MAPrice!D265</f>
        <v>5.4144967702179476E-2</v>
      </c>
      <c r="E265" s="1">
        <f>MAPrice!E265</f>
        <v>4.8374668993068637E-2</v>
      </c>
      <c r="F265" s="1">
        <f>MAPrice!F265</f>
        <v>6.5070539248350601E-2</v>
      </c>
      <c r="G265" s="1">
        <f>MAPrice!G265</f>
        <v>0.14098709754652705</v>
      </c>
      <c r="H265" s="1">
        <f>MAPrice!H265</f>
        <v>5.4144967702179476E-2</v>
      </c>
    </row>
    <row r="266" spans="1:8" x14ac:dyDescent="0.2">
      <c r="A266">
        <v>2012</v>
      </c>
      <c r="B266">
        <v>1</v>
      </c>
      <c r="C266" s="1">
        <f>MAPrice!C266</f>
        <v>5.6043094214808575E-2</v>
      </c>
      <c r="D266" s="1">
        <f>MAPrice!D266</f>
        <v>5.3719175462381731E-2</v>
      </c>
      <c r="E266" s="1">
        <f>MAPrice!E266</f>
        <v>4.8053874626286464E-2</v>
      </c>
      <c r="F266" s="1">
        <f>MAPrice!F266</f>
        <v>6.4665914935889246E-2</v>
      </c>
      <c r="G266" s="1">
        <f>MAPrice!G266</f>
        <v>0.14041205326847242</v>
      </c>
      <c r="H266" s="1">
        <f>MAPrice!H266</f>
        <v>5.3719175462381731E-2</v>
      </c>
    </row>
    <row r="267" spans="1:8" x14ac:dyDescent="0.2">
      <c r="A267">
        <v>2012</v>
      </c>
      <c r="B267">
        <v>2</v>
      </c>
      <c r="C267" s="1">
        <f>MAPrice!C267</f>
        <v>5.5926943489320119E-2</v>
      </c>
      <c r="D267" s="1">
        <f>MAPrice!D267</f>
        <v>5.3574159855429286E-2</v>
      </c>
      <c r="E267" s="1">
        <f>MAPrice!E267</f>
        <v>4.7962362943101966E-2</v>
      </c>
      <c r="F267" s="1">
        <f>MAPrice!F267</f>
        <v>6.4511672669776171E-2</v>
      </c>
      <c r="G267" s="1">
        <f>MAPrice!G267</f>
        <v>0.1401545430096138</v>
      </c>
      <c r="H267" s="1">
        <f>MAPrice!H267</f>
        <v>5.3574159855429286E-2</v>
      </c>
    </row>
    <row r="268" spans="1:8" x14ac:dyDescent="0.2">
      <c r="A268">
        <v>2012</v>
      </c>
      <c r="B268">
        <v>3</v>
      </c>
      <c r="C268" s="1">
        <f>MAPrice!C268</f>
        <v>5.5846335468187513E-2</v>
      </c>
      <c r="D268" s="1">
        <f>MAPrice!D268</f>
        <v>5.3426037058864922E-2</v>
      </c>
      <c r="E268" s="1">
        <f>MAPrice!E268</f>
        <v>4.7695132518943133E-2</v>
      </c>
      <c r="F268" s="1">
        <f>MAPrice!F268</f>
        <v>6.4385526490583211E-2</v>
      </c>
      <c r="G268" s="1">
        <f>MAPrice!G268</f>
        <v>0.14012686956375292</v>
      </c>
      <c r="H268" s="1">
        <f>MAPrice!H268</f>
        <v>5.3426037058864922E-2</v>
      </c>
    </row>
    <row r="269" spans="1:8" x14ac:dyDescent="0.2">
      <c r="A269">
        <v>2012</v>
      </c>
      <c r="B269">
        <v>4</v>
      </c>
      <c r="C269" s="1">
        <f>MAPrice!C269</f>
        <v>5.572433126651604E-2</v>
      </c>
      <c r="D269" s="1">
        <f>MAPrice!D269</f>
        <v>5.3314617183466119E-2</v>
      </c>
      <c r="E269" s="1">
        <f>MAPrice!E269</f>
        <v>4.7452843160131118E-2</v>
      </c>
      <c r="F269" s="1">
        <f>MAPrice!F269</f>
        <v>6.4248634613192648E-2</v>
      </c>
      <c r="G269" s="1">
        <f>MAPrice!G269</f>
        <v>0.13982276209587166</v>
      </c>
      <c r="H269" s="1">
        <f>MAPrice!H269</f>
        <v>5.3314617183466119E-2</v>
      </c>
    </row>
    <row r="270" spans="1:8" x14ac:dyDescent="0.2">
      <c r="A270">
        <v>2012</v>
      </c>
      <c r="B270">
        <v>5</v>
      </c>
      <c r="C270" s="1">
        <f>MAPrice!C270</f>
        <v>5.5547512782943322E-2</v>
      </c>
      <c r="D270" s="1">
        <f>MAPrice!D270</f>
        <v>5.3117252462761638E-2</v>
      </c>
      <c r="E270" s="1">
        <f>MAPrice!E270</f>
        <v>4.7180541521373381E-2</v>
      </c>
      <c r="F270" s="1">
        <f>MAPrice!F270</f>
        <v>6.4125500401686228E-2</v>
      </c>
      <c r="G270" s="1">
        <f>MAPrice!G270</f>
        <v>0.1394751408714732</v>
      </c>
      <c r="H270" s="1">
        <f>MAPrice!H270</f>
        <v>5.3117252462761638E-2</v>
      </c>
    </row>
    <row r="271" spans="1:8" x14ac:dyDescent="0.2">
      <c r="A271">
        <v>2012</v>
      </c>
      <c r="B271">
        <v>6</v>
      </c>
      <c r="C271" s="1">
        <f>MAPrice!C271</f>
        <v>5.5534750445910878E-2</v>
      </c>
      <c r="D271" s="1">
        <f>MAPrice!D271</f>
        <v>5.3056378517054366E-2</v>
      </c>
      <c r="E271" s="1">
        <f>MAPrice!E271</f>
        <v>4.7113433267528766E-2</v>
      </c>
      <c r="F271" s="1">
        <f>MAPrice!F271</f>
        <v>6.4048482526981268E-2</v>
      </c>
      <c r="G271" s="1">
        <f>MAPrice!G271</f>
        <v>0.13928096731421649</v>
      </c>
      <c r="H271" s="1">
        <f>MAPrice!H271</f>
        <v>5.3056378517054366E-2</v>
      </c>
    </row>
    <row r="272" spans="1:8" x14ac:dyDescent="0.2">
      <c r="A272">
        <v>2012</v>
      </c>
      <c r="B272">
        <v>7</v>
      </c>
      <c r="C272" s="1">
        <f>MAPrice!C272</f>
        <v>5.5451022008956734E-2</v>
      </c>
      <c r="D272" s="1">
        <f>MAPrice!D272</f>
        <v>5.2968710610226184E-2</v>
      </c>
      <c r="E272" s="1">
        <f>MAPrice!E272</f>
        <v>4.6960020666792494E-2</v>
      </c>
      <c r="F272" s="1">
        <f>MAPrice!F272</f>
        <v>6.3964390929966808E-2</v>
      </c>
      <c r="G272" s="1">
        <f>MAPrice!G272</f>
        <v>0.13889782224644368</v>
      </c>
      <c r="H272" s="1">
        <f>MAPrice!H272</f>
        <v>5.2968710610226184E-2</v>
      </c>
    </row>
    <row r="273" spans="1:8" x14ac:dyDescent="0.2">
      <c r="A273">
        <v>2012</v>
      </c>
      <c r="B273">
        <v>8</v>
      </c>
      <c r="C273" s="1">
        <f>MAPrice!C273</f>
        <v>5.5407115206258288E-2</v>
      </c>
      <c r="D273" s="1">
        <f>MAPrice!D273</f>
        <v>5.2938913109022163E-2</v>
      </c>
      <c r="E273" s="1">
        <f>MAPrice!E273</f>
        <v>4.6847760126264099E-2</v>
      </c>
      <c r="F273" s="1">
        <f>MAPrice!F273</f>
        <v>6.3897884145556236E-2</v>
      </c>
      <c r="G273" s="1">
        <f>MAPrice!G273</f>
        <v>0.13858209056033441</v>
      </c>
      <c r="H273" s="1">
        <f>MAPrice!H273</f>
        <v>5.2938913109022163E-2</v>
      </c>
    </row>
    <row r="274" spans="1:8" x14ac:dyDescent="0.2">
      <c r="A274">
        <v>2012</v>
      </c>
      <c r="B274">
        <v>9</v>
      </c>
      <c r="C274" s="1">
        <f>MAPrice!C274</f>
        <v>5.5381312326330895E-2</v>
      </c>
      <c r="D274" s="1">
        <f>MAPrice!D274</f>
        <v>5.2937646732795107E-2</v>
      </c>
      <c r="E274" s="1">
        <f>MAPrice!E274</f>
        <v>4.6691798321540419E-2</v>
      </c>
      <c r="F274" s="1">
        <f>MAPrice!F274</f>
        <v>6.3812770843188357E-2</v>
      </c>
      <c r="G274" s="1">
        <f>MAPrice!G274</f>
        <v>0.13863033300151131</v>
      </c>
      <c r="H274" s="1">
        <f>MAPrice!H274</f>
        <v>5.2937646732795107E-2</v>
      </c>
    </row>
    <row r="275" spans="1:8" x14ac:dyDescent="0.2">
      <c r="A275">
        <v>2012</v>
      </c>
      <c r="B275">
        <v>10</v>
      </c>
      <c r="C275" s="1">
        <f>MAPrice!C275</f>
        <v>5.5291448040227974E-2</v>
      </c>
      <c r="D275" s="1">
        <f>MAPrice!D275</f>
        <v>5.2831959878858838E-2</v>
      </c>
      <c r="E275" s="1">
        <f>MAPrice!E275</f>
        <v>4.6487972101243759E-2</v>
      </c>
      <c r="F275" s="1">
        <f>MAPrice!F275</f>
        <v>6.3715683455343244E-2</v>
      </c>
      <c r="G275" s="1">
        <f>MAPrice!G275</f>
        <v>0.13835647529020254</v>
      </c>
      <c r="H275" s="1">
        <f>MAPrice!H275</f>
        <v>5.2831959878858838E-2</v>
      </c>
    </row>
    <row r="276" spans="1:8" x14ac:dyDescent="0.2">
      <c r="A276">
        <v>2012</v>
      </c>
      <c r="B276">
        <v>11</v>
      </c>
      <c r="C276" s="1">
        <f>MAPrice!C276</f>
        <v>5.5192384984685122E-2</v>
      </c>
      <c r="D276" s="1">
        <f>MAPrice!D276</f>
        <v>5.2693538540897887E-2</v>
      </c>
      <c r="E276" s="1">
        <f>MAPrice!E276</f>
        <v>4.6355204245698368E-2</v>
      </c>
      <c r="F276" s="1">
        <f>MAPrice!F276</f>
        <v>6.361142529384646E-2</v>
      </c>
      <c r="G276" s="1">
        <f>MAPrice!G276</f>
        <v>0.13826876256496784</v>
      </c>
      <c r="H276" s="1">
        <f>MAPrice!H276</f>
        <v>5.2693538540897887E-2</v>
      </c>
    </row>
    <row r="277" spans="1:8" x14ac:dyDescent="0.2">
      <c r="A277">
        <v>2012</v>
      </c>
      <c r="B277">
        <v>12</v>
      </c>
      <c r="C277" s="1">
        <f>MAPrice!C277</f>
        <v>5.5091471201075499E-2</v>
      </c>
      <c r="D277" s="1">
        <f>MAPrice!D277</f>
        <v>5.2594054243229056E-2</v>
      </c>
      <c r="E277" s="1">
        <f>MAPrice!E277</f>
        <v>4.6251238055402238E-2</v>
      </c>
      <c r="F277" s="1">
        <f>MAPrice!F277</f>
        <v>6.3495277209106138E-2</v>
      </c>
      <c r="G277" s="1">
        <f>MAPrice!G277</f>
        <v>0.13811166697579769</v>
      </c>
      <c r="H277" s="1">
        <f>MAPrice!H277</f>
        <v>5.2594054243229056E-2</v>
      </c>
    </row>
    <row r="278" spans="1:8" x14ac:dyDescent="0.2">
      <c r="A278">
        <v>2013</v>
      </c>
      <c r="B278">
        <v>1</v>
      </c>
      <c r="C278" s="1">
        <f>MAPrice!C278</f>
        <v>5.4997548124898515E-2</v>
      </c>
      <c r="D278" s="1">
        <f>MAPrice!D278</f>
        <v>5.2451899004650172E-2</v>
      </c>
      <c r="E278" s="1">
        <f>MAPrice!E278</f>
        <v>4.6008078596204295E-2</v>
      </c>
      <c r="F278" s="1">
        <f>MAPrice!F278</f>
        <v>6.3404834480005487E-2</v>
      </c>
      <c r="G278" s="1">
        <f>MAPrice!G278</f>
        <v>0.13800025791852988</v>
      </c>
      <c r="H278" s="1">
        <f>MAPrice!H278</f>
        <v>5.2451899004650172E-2</v>
      </c>
    </row>
    <row r="279" spans="1:8" x14ac:dyDescent="0.2">
      <c r="A279">
        <v>2013</v>
      </c>
      <c r="B279">
        <v>2</v>
      </c>
      <c r="C279" s="1">
        <f>MAPrice!C279</f>
        <v>5.4719871181506785E-2</v>
      </c>
      <c r="D279" s="1">
        <f>MAPrice!D279</f>
        <v>5.2139344973441672E-2</v>
      </c>
      <c r="E279" s="1">
        <f>MAPrice!E279</f>
        <v>4.5938150977619975E-2</v>
      </c>
      <c r="F279" s="1">
        <f>MAPrice!F279</f>
        <v>6.3115353645770908E-2</v>
      </c>
      <c r="G279" s="1">
        <f>MAPrice!G279</f>
        <v>0.13753589401765104</v>
      </c>
      <c r="H279" s="1">
        <f>MAPrice!H279</f>
        <v>5.2139344973441672E-2</v>
      </c>
    </row>
    <row r="280" spans="1:8" x14ac:dyDescent="0.2">
      <c r="A280">
        <v>2013</v>
      </c>
      <c r="B280">
        <v>3</v>
      </c>
      <c r="C280" s="1">
        <f>MAPrice!C280</f>
        <v>5.4432270437423901E-2</v>
      </c>
      <c r="D280" s="1">
        <f>MAPrice!D280</f>
        <v>5.1891302213725822E-2</v>
      </c>
      <c r="E280" s="1">
        <f>MAPrice!E280</f>
        <v>4.572415154870204E-2</v>
      </c>
      <c r="F280" s="1">
        <f>MAPrice!F280</f>
        <v>6.2812812165599516E-2</v>
      </c>
      <c r="G280" s="1">
        <f>MAPrice!G280</f>
        <v>0.13681544752318356</v>
      </c>
      <c r="H280" s="1">
        <f>MAPrice!H280</f>
        <v>5.1891302213725822E-2</v>
      </c>
    </row>
    <row r="281" spans="1:8" x14ac:dyDescent="0.2">
      <c r="A281">
        <v>2013</v>
      </c>
      <c r="B281">
        <v>4</v>
      </c>
      <c r="C281" s="1">
        <f>MAPrice!C281</f>
        <v>5.423371852272002E-2</v>
      </c>
      <c r="D281" s="1">
        <f>MAPrice!D281</f>
        <v>5.1671308032465189E-2</v>
      </c>
      <c r="E281" s="1">
        <f>MAPrice!E281</f>
        <v>4.5472535845380892E-2</v>
      </c>
      <c r="F281" s="1">
        <f>MAPrice!F281</f>
        <v>6.2524910148655563E-2</v>
      </c>
      <c r="G281" s="1">
        <f>MAPrice!G281</f>
        <v>0.13662016899944182</v>
      </c>
      <c r="H281" s="1">
        <f>MAPrice!H281</f>
        <v>5.1671308032465189E-2</v>
      </c>
    </row>
    <row r="282" spans="1:8" x14ac:dyDescent="0.2">
      <c r="A282">
        <v>2013</v>
      </c>
      <c r="B282">
        <v>5</v>
      </c>
      <c r="C282" s="1">
        <f>MAPrice!C282</f>
        <v>5.412280862550764E-2</v>
      </c>
      <c r="D282" s="1">
        <f>MAPrice!D282</f>
        <v>5.1515547201007317E-2</v>
      </c>
      <c r="E282" s="1">
        <f>MAPrice!E282</f>
        <v>4.5357259261694795E-2</v>
      </c>
      <c r="F282" s="1">
        <f>MAPrice!F282</f>
        <v>6.2272100882224207E-2</v>
      </c>
      <c r="G282" s="1">
        <f>MAPrice!G282</f>
        <v>0.13633553959988381</v>
      </c>
      <c r="H282" s="1">
        <f>MAPrice!H282</f>
        <v>5.1515547201007317E-2</v>
      </c>
    </row>
    <row r="283" spans="1:8" x14ac:dyDescent="0.2">
      <c r="A283">
        <v>2013</v>
      </c>
      <c r="B283">
        <v>6</v>
      </c>
      <c r="C283" s="1">
        <f>MAPrice!C283</f>
        <v>5.3864585536781251E-2</v>
      </c>
      <c r="D283" s="1">
        <f>MAPrice!D283</f>
        <v>5.1204784599959328E-2</v>
      </c>
      <c r="E283" s="1">
        <f>MAPrice!E283</f>
        <v>4.5207952304458447E-2</v>
      </c>
      <c r="F283" s="1">
        <f>MAPrice!F283</f>
        <v>6.2000884587171214E-2</v>
      </c>
      <c r="G283" s="1">
        <f>MAPrice!G283</f>
        <v>0.13603903454347885</v>
      </c>
      <c r="H283" s="1">
        <f>MAPrice!H283</f>
        <v>5.1204784599959328E-2</v>
      </c>
    </row>
    <row r="284" spans="1:8" x14ac:dyDescent="0.2">
      <c r="A284">
        <v>2013</v>
      </c>
      <c r="B284">
        <v>7</v>
      </c>
      <c r="C284" s="1">
        <f>MAPrice!C284</f>
        <v>5.3618245493745921E-2</v>
      </c>
      <c r="D284" s="1">
        <f>MAPrice!D284</f>
        <v>5.0934149602386791E-2</v>
      </c>
      <c r="E284" s="1">
        <f>MAPrice!E284</f>
        <v>4.4956953978947278E-2</v>
      </c>
      <c r="F284" s="1">
        <f>MAPrice!F284</f>
        <v>6.1709648233376428E-2</v>
      </c>
      <c r="G284" s="1">
        <f>MAPrice!G284</f>
        <v>0.13581552330882499</v>
      </c>
      <c r="H284" s="1">
        <f>MAPrice!H284</f>
        <v>5.0934149602386791E-2</v>
      </c>
    </row>
    <row r="285" spans="1:8" x14ac:dyDescent="0.2">
      <c r="A285">
        <v>2013</v>
      </c>
      <c r="B285">
        <v>8</v>
      </c>
      <c r="C285" s="1">
        <f>MAPrice!C285</f>
        <v>5.3366246635396387E-2</v>
      </c>
      <c r="D285" s="1">
        <f>MAPrice!D285</f>
        <v>5.0652243083202327E-2</v>
      </c>
      <c r="E285" s="1">
        <f>MAPrice!E285</f>
        <v>4.4746805879106406E-2</v>
      </c>
      <c r="F285" s="1">
        <f>MAPrice!F285</f>
        <v>6.1404758826298811E-2</v>
      </c>
      <c r="G285" s="1">
        <f>MAPrice!G285</f>
        <v>0.13552836480694805</v>
      </c>
      <c r="H285" s="1">
        <f>MAPrice!H285</f>
        <v>5.0652243083202327E-2</v>
      </c>
    </row>
    <row r="286" spans="1:8" x14ac:dyDescent="0.2">
      <c r="A286">
        <v>2013</v>
      </c>
      <c r="B286">
        <v>9</v>
      </c>
      <c r="C286" s="1">
        <f>MAPrice!C286</f>
        <v>5.3100796880959478E-2</v>
      </c>
      <c r="D286" s="1">
        <f>MAPrice!D286</f>
        <v>5.0325284442075284E-2</v>
      </c>
      <c r="E286" s="1">
        <f>MAPrice!E286</f>
        <v>4.4581491366598384E-2</v>
      </c>
      <c r="F286" s="1">
        <f>MAPrice!F286</f>
        <v>6.1125282759088274E-2</v>
      </c>
      <c r="G286" s="1">
        <f>MAPrice!G286</f>
        <v>0.13516113849534597</v>
      </c>
      <c r="H286" s="1">
        <f>MAPrice!H286</f>
        <v>5.0325284442075284E-2</v>
      </c>
    </row>
    <row r="287" spans="1:8" x14ac:dyDescent="0.2">
      <c r="A287">
        <v>2013</v>
      </c>
      <c r="B287">
        <v>10</v>
      </c>
      <c r="C287" s="1">
        <f>MAPrice!C287</f>
        <v>5.2901092430026414E-2</v>
      </c>
      <c r="D287" s="1">
        <f>MAPrice!D287</f>
        <v>5.0132354550587704E-2</v>
      </c>
      <c r="E287" s="1">
        <f>MAPrice!E287</f>
        <v>4.4511659269657868E-2</v>
      </c>
      <c r="F287" s="1">
        <f>MAPrice!F287</f>
        <v>6.0864296733317891E-2</v>
      </c>
      <c r="G287" s="1">
        <f>MAPrice!G287</f>
        <v>0.13490526175308767</v>
      </c>
      <c r="H287" s="1">
        <f>MAPrice!H287</f>
        <v>5.0132354550587704E-2</v>
      </c>
    </row>
    <row r="288" spans="1:8" x14ac:dyDescent="0.2">
      <c r="A288">
        <v>2013</v>
      </c>
      <c r="B288">
        <v>11</v>
      </c>
      <c r="C288" s="1">
        <f>MAPrice!C288</f>
        <v>5.264415312443247E-2</v>
      </c>
      <c r="D288" s="1">
        <f>MAPrice!D288</f>
        <v>4.9882779083719984E-2</v>
      </c>
      <c r="E288" s="1">
        <f>MAPrice!E288</f>
        <v>4.4422744765607404E-2</v>
      </c>
      <c r="F288" s="1">
        <f>MAPrice!F288</f>
        <v>6.0613569165899377E-2</v>
      </c>
      <c r="G288" s="1">
        <f>MAPrice!G288</f>
        <v>0.13458131217985581</v>
      </c>
      <c r="H288" s="1">
        <f>MAPrice!H288</f>
        <v>4.9882779083719984E-2</v>
      </c>
    </row>
    <row r="289" spans="1:8" x14ac:dyDescent="0.2">
      <c r="A289">
        <v>2013</v>
      </c>
      <c r="B289">
        <v>12</v>
      </c>
      <c r="C289" s="1">
        <f>MAPrice!C289</f>
        <v>5.2440707282752595E-2</v>
      </c>
      <c r="D289" s="1">
        <f>MAPrice!D289</f>
        <v>4.9713701580330137E-2</v>
      </c>
      <c r="E289" s="1">
        <f>MAPrice!E289</f>
        <v>4.4146981765033448E-2</v>
      </c>
      <c r="F289" s="1">
        <f>MAPrice!F289</f>
        <v>6.0600231137412232E-2</v>
      </c>
      <c r="G289" s="1">
        <f>MAPrice!G289</f>
        <v>0.13424429632919113</v>
      </c>
      <c r="H289" s="1">
        <f>MAPrice!H289</f>
        <v>4.9713701580330137E-2</v>
      </c>
    </row>
    <row r="290" spans="1:8" x14ac:dyDescent="0.2">
      <c r="A290">
        <v>2014</v>
      </c>
      <c r="B290">
        <v>1</v>
      </c>
      <c r="C290" s="1">
        <f>MAPrice!C290</f>
        <v>5.2247059874163199E-2</v>
      </c>
      <c r="D290" s="1">
        <f>MAPrice!D290</f>
        <v>4.953781503184488E-2</v>
      </c>
      <c r="E290" s="1">
        <f>MAPrice!E290</f>
        <v>4.3963689370964835E-2</v>
      </c>
      <c r="F290" s="1">
        <f>MAPrice!F290</f>
        <v>6.0578665757712952E-2</v>
      </c>
      <c r="G290" s="1">
        <f>MAPrice!G290</f>
        <v>0.1339197547524853</v>
      </c>
      <c r="H290" s="1">
        <f>MAPrice!H290</f>
        <v>4.953781503184488E-2</v>
      </c>
    </row>
    <row r="291" spans="1:8" x14ac:dyDescent="0.2">
      <c r="A291">
        <v>2014</v>
      </c>
      <c r="B291">
        <v>2</v>
      </c>
      <c r="C291" s="1">
        <f>MAPrice!C291</f>
        <v>5.2334802799165837E-2</v>
      </c>
      <c r="D291" s="1">
        <f>MAPrice!D291</f>
        <v>4.9566599400325977E-2</v>
      </c>
      <c r="E291" s="1">
        <f>MAPrice!E291</f>
        <v>4.3739312800962125E-2</v>
      </c>
      <c r="F291" s="1">
        <f>MAPrice!F291</f>
        <v>6.0813755345179264E-2</v>
      </c>
      <c r="G291" s="1">
        <f>MAPrice!G291</f>
        <v>0.13394325052966921</v>
      </c>
      <c r="H291" s="1">
        <f>MAPrice!H291</f>
        <v>4.9566599400325977E-2</v>
      </c>
    </row>
    <row r="292" spans="1:8" x14ac:dyDescent="0.2">
      <c r="A292">
        <v>2014</v>
      </c>
      <c r="B292">
        <v>3</v>
      </c>
      <c r="C292" s="1">
        <f>MAPrice!C292</f>
        <v>5.2457334340596413E-2</v>
      </c>
      <c r="D292" s="1">
        <f>MAPrice!D292</f>
        <v>4.9637626647437649E-2</v>
      </c>
      <c r="E292" s="1">
        <f>MAPrice!E292</f>
        <v>4.3741565097301593E-2</v>
      </c>
      <c r="F292" s="1">
        <f>MAPrice!F292</f>
        <v>6.1061381567212025E-2</v>
      </c>
      <c r="G292" s="1">
        <f>MAPrice!G292</f>
        <v>0.13401686844728672</v>
      </c>
      <c r="H292" s="1">
        <f>MAPrice!H292</f>
        <v>4.9637626647437649E-2</v>
      </c>
    </row>
    <row r="293" spans="1:8" x14ac:dyDescent="0.2">
      <c r="A293">
        <v>2014</v>
      </c>
      <c r="B293">
        <v>4</v>
      </c>
      <c r="C293" s="1">
        <f>MAPrice!C293</f>
        <v>5.250108685359467E-2</v>
      </c>
      <c r="D293" s="1">
        <f>MAPrice!D293</f>
        <v>4.969585072716054E-2</v>
      </c>
      <c r="E293" s="1">
        <f>MAPrice!E293</f>
        <v>4.3818793204628725E-2</v>
      </c>
      <c r="F293" s="1">
        <f>MAPrice!F293</f>
        <v>6.1355293489323816E-2</v>
      </c>
      <c r="G293" s="1">
        <f>MAPrice!G293</f>
        <v>0.13383261247497158</v>
      </c>
      <c r="H293" s="1">
        <f>MAPrice!H293</f>
        <v>4.969585072716054E-2</v>
      </c>
    </row>
    <row r="294" spans="1:8" x14ac:dyDescent="0.2">
      <c r="A294">
        <v>2014</v>
      </c>
      <c r="B294">
        <v>5</v>
      </c>
      <c r="C294" s="1">
        <f>MAPrice!C294</f>
        <v>5.2556862712007241E-2</v>
      </c>
      <c r="D294" s="1">
        <f>MAPrice!D294</f>
        <v>4.9753135035156437E-2</v>
      </c>
      <c r="E294" s="1">
        <f>MAPrice!E294</f>
        <v>4.3927004984302909E-2</v>
      </c>
      <c r="F294" s="1">
        <f>MAPrice!F294</f>
        <v>6.1639738537674606E-2</v>
      </c>
      <c r="G294" s="1">
        <f>MAPrice!G294</f>
        <v>0.13379489766026162</v>
      </c>
      <c r="H294" s="1">
        <f>MAPrice!H294</f>
        <v>4.9753135035156437E-2</v>
      </c>
    </row>
    <row r="295" spans="1:8" x14ac:dyDescent="0.2">
      <c r="A295">
        <v>2014</v>
      </c>
      <c r="B295">
        <v>6</v>
      </c>
      <c r="C295" s="1">
        <f>MAPrice!C295</f>
        <v>5.2578926309396229E-2</v>
      </c>
      <c r="D295" s="1">
        <f>MAPrice!D295</f>
        <v>4.9827822746498114E-2</v>
      </c>
      <c r="E295" s="1">
        <f>MAPrice!E295</f>
        <v>4.36221989493841E-2</v>
      </c>
      <c r="F295" s="1">
        <f>MAPrice!F295</f>
        <v>6.1831848659724929E-2</v>
      </c>
      <c r="G295" s="1">
        <f>MAPrice!G295</f>
        <v>0.13362169194320184</v>
      </c>
      <c r="H295" s="1">
        <f>MAPrice!H295</f>
        <v>4.9827822746498114E-2</v>
      </c>
    </row>
    <row r="296" spans="1:8" x14ac:dyDescent="0.2">
      <c r="A296">
        <v>2014</v>
      </c>
      <c r="B296">
        <v>7</v>
      </c>
      <c r="C296" s="1">
        <f>MAPrice!C296</f>
        <v>5.2592246342792671E-2</v>
      </c>
      <c r="D296" s="1">
        <f>MAPrice!D296</f>
        <v>4.9845124357060643E-2</v>
      </c>
      <c r="E296" s="1">
        <f>MAPrice!E296</f>
        <v>4.3653271708822015E-2</v>
      </c>
      <c r="F296" s="1">
        <f>MAPrice!F296</f>
        <v>6.199423653895398E-2</v>
      </c>
      <c r="G296" s="1">
        <f>MAPrice!G296</f>
        <v>0.13347125265928131</v>
      </c>
      <c r="H296" s="1">
        <f>MAPrice!H296</f>
        <v>4.9845124357060643E-2</v>
      </c>
    </row>
    <row r="297" spans="1:8" x14ac:dyDescent="0.2">
      <c r="A297">
        <v>2014</v>
      </c>
      <c r="B297">
        <v>8</v>
      </c>
      <c r="C297" s="1">
        <f>MAPrice!C297</f>
        <v>5.2576150960094388E-2</v>
      </c>
      <c r="D297" s="1">
        <f>MAPrice!D297</f>
        <v>4.9843792533813207E-2</v>
      </c>
      <c r="E297" s="1">
        <f>MAPrice!E297</f>
        <v>4.3708207162252453E-2</v>
      </c>
      <c r="F297" s="1">
        <f>MAPrice!F297</f>
        <v>6.2149177479342392E-2</v>
      </c>
      <c r="G297" s="1">
        <f>MAPrice!G297</f>
        <v>0.13330035117685063</v>
      </c>
      <c r="H297" s="1">
        <f>MAPrice!H297</f>
        <v>4.9843792533813207E-2</v>
      </c>
    </row>
    <row r="298" spans="1:8" x14ac:dyDescent="0.2">
      <c r="A298">
        <v>2014</v>
      </c>
      <c r="B298">
        <v>9</v>
      </c>
      <c r="C298" s="1">
        <f>MAPrice!C298</f>
        <v>5.2628130814084399E-2</v>
      </c>
      <c r="D298" s="1">
        <f>MAPrice!D298</f>
        <v>4.9925321173577307E-2</v>
      </c>
      <c r="E298" s="1">
        <f>MAPrice!E298</f>
        <v>4.3597728175143735E-2</v>
      </c>
      <c r="F298" s="1">
        <f>MAPrice!F298</f>
        <v>6.2317089094727225E-2</v>
      </c>
      <c r="G298" s="1">
        <f>MAPrice!G298</f>
        <v>0.13331449870338805</v>
      </c>
      <c r="H298" s="1">
        <f>MAPrice!H298</f>
        <v>4.9925321173577307E-2</v>
      </c>
    </row>
    <row r="299" spans="1:8" x14ac:dyDescent="0.2">
      <c r="A299">
        <v>2014</v>
      </c>
      <c r="B299">
        <v>10</v>
      </c>
      <c r="C299" s="1">
        <f>MAPrice!C299</f>
        <v>5.2679334178912768E-2</v>
      </c>
      <c r="D299" s="1">
        <f>MAPrice!D299</f>
        <v>5.0002858204720169E-2</v>
      </c>
      <c r="E299" s="1">
        <f>MAPrice!E299</f>
        <v>4.3566855476886997E-2</v>
      </c>
      <c r="F299" s="1">
        <f>MAPrice!F299</f>
        <v>6.2484613605097571E-2</v>
      </c>
      <c r="G299" s="1">
        <f>MAPrice!G299</f>
        <v>0.13323157285720702</v>
      </c>
      <c r="H299" s="1">
        <f>MAPrice!H299</f>
        <v>5.0002858204720169E-2</v>
      </c>
    </row>
    <row r="300" spans="1:8" x14ac:dyDescent="0.2">
      <c r="A300">
        <v>2014</v>
      </c>
      <c r="B300">
        <v>11</v>
      </c>
      <c r="C300" s="1">
        <f>MAPrice!C300</f>
        <v>5.2735650314791604E-2</v>
      </c>
      <c r="D300" s="1">
        <f>MAPrice!D300</f>
        <v>5.0066242907225368E-2</v>
      </c>
      <c r="E300" s="1">
        <f>MAPrice!E300</f>
        <v>4.3634071670277559E-2</v>
      </c>
      <c r="F300" s="1">
        <f>MAPrice!F300</f>
        <v>6.2683874076406298E-2</v>
      </c>
      <c r="G300" s="1">
        <f>MAPrice!G300</f>
        <v>0.13314082923542056</v>
      </c>
      <c r="H300" s="1">
        <f>MAPrice!H300</f>
        <v>5.0066242907225368E-2</v>
      </c>
    </row>
    <row r="301" spans="1:8" x14ac:dyDescent="0.2">
      <c r="A301">
        <v>2014</v>
      </c>
      <c r="B301">
        <v>12</v>
      </c>
      <c r="C301" s="1">
        <f>MAPrice!C301</f>
        <v>5.2754136456261057E-2</v>
      </c>
      <c r="D301" s="1">
        <f>MAPrice!D301</f>
        <v>5.0099637651801983E-2</v>
      </c>
      <c r="E301" s="1">
        <f>MAPrice!E301</f>
        <v>4.3655919441871333E-2</v>
      </c>
      <c r="F301" s="1">
        <f>MAPrice!F301</f>
        <v>6.2724849021574991E-2</v>
      </c>
      <c r="G301" s="1">
        <f>MAPrice!G301</f>
        <v>0.13314506996366973</v>
      </c>
      <c r="H301" s="1">
        <f>MAPrice!H301</f>
        <v>5.0099637651801983E-2</v>
      </c>
    </row>
    <row r="302" spans="1:8" x14ac:dyDescent="0.2">
      <c r="A302">
        <v>2015</v>
      </c>
      <c r="B302">
        <v>1</v>
      </c>
      <c r="C302" s="1">
        <f>MAPrice!C302</f>
        <v>5.282660429952258E-2</v>
      </c>
      <c r="D302" s="1">
        <f>MAPrice!D302</f>
        <v>5.0208319400280615E-2</v>
      </c>
      <c r="E302" s="1">
        <f>MAPrice!E302</f>
        <v>4.3746160458356109E-2</v>
      </c>
      <c r="F302" s="1">
        <f>MAPrice!F302</f>
        <v>6.2760356277161894E-2</v>
      </c>
      <c r="G302" s="1">
        <f>MAPrice!G302</f>
        <v>0.13320014260148177</v>
      </c>
      <c r="H302" s="1">
        <f>MAPrice!H302</f>
        <v>5.0208319400280615E-2</v>
      </c>
    </row>
    <row r="303" spans="1:8" x14ac:dyDescent="0.2">
      <c r="A303">
        <v>2015</v>
      </c>
      <c r="B303">
        <v>2</v>
      </c>
      <c r="C303" s="1">
        <f>MAPrice!C303</f>
        <v>5.2756688870565151E-2</v>
      </c>
      <c r="D303" s="1">
        <f>MAPrice!D303</f>
        <v>5.0199223830675467E-2</v>
      </c>
      <c r="E303" s="1">
        <f>MAPrice!E303</f>
        <v>4.3830557155151995E-2</v>
      </c>
      <c r="F303" s="1">
        <f>MAPrice!F303</f>
        <v>6.2720068146737071E-2</v>
      </c>
      <c r="G303" s="1">
        <f>MAPrice!G303</f>
        <v>0.13322155132051494</v>
      </c>
      <c r="H303" s="1">
        <f>MAPrice!H303</f>
        <v>5.0199223830675467E-2</v>
      </c>
    </row>
    <row r="304" spans="1:8" x14ac:dyDescent="0.2">
      <c r="A304">
        <v>2015</v>
      </c>
      <c r="B304">
        <v>3</v>
      </c>
      <c r="C304" s="1">
        <f>MAPrice!C304</f>
        <v>5.2677128711110043E-2</v>
      </c>
      <c r="D304" s="1">
        <f>MAPrice!D304</f>
        <v>5.0198017703503621E-2</v>
      </c>
      <c r="E304" s="1">
        <f>MAPrice!E304</f>
        <v>4.3806336929382406E-2</v>
      </c>
      <c r="F304" s="1">
        <f>MAPrice!F304</f>
        <v>6.2700236552436284E-2</v>
      </c>
      <c r="G304" s="1">
        <f>MAPrice!G304</f>
        <v>0.1332261128777627</v>
      </c>
      <c r="H304" s="1">
        <f>MAPrice!H304</f>
        <v>5.0198017703503621E-2</v>
      </c>
    </row>
    <row r="305" spans="1:8" x14ac:dyDescent="0.2">
      <c r="A305">
        <v>2015</v>
      </c>
      <c r="B305">
        <v>4</v>
      </c>
      <c r="C305" s="1">
        <f>MAPrice!C305</f>
        <v>5.2653274558777115E-2</v>
      </c>
      <c r="D305" s="1">
        <f>MAPrice!D305</f>
        <v>5.0227634565067646E-2</v>
      </c>
      <c r="E305" s="1">
        <f>MAPrice!E305</f>
        <v>4.3712796627486693E-2</v>
      </c>
      <c r="F305" s="1">
        <f>MAPrice!F305</f>
        <v>6.2611857522585232E-2</v>
      </c>
      <c r="G305" s="1">
        <f>MAPrice!G305</f>
        <v>0.13317595944475144</v>
      </c>
      <c r="H305" s="1">
        <f>MAPrice!H305</f>
        <v>5.0227634565067646E-2</v>
      </c>
    </row>
    <row r="306" spans="1:8" x14ac:dyDescent="0.2">
      <c r="A306">
        <v>2015</v>
      </c>
      <c r="B306">
        <v>5</v>
      </c>
      <c r="C306" s="1">
        <f>MAPrice!C306</f>
        <v>5.2502907504842176E-2</v>
      </c>
      <c r="D306" s="1">
        <f>MAPrice!D306</f>
        <v>5.0138426058371349E-2</v>
      </c>
      <c r="E306" s="1">
        <f>MAPrice!E306</f>
        <v>4.3451853946308745E-2</v>
      </c>
      <c r="F306" s="1">
        <f>MAPrice!F306</f>
        <v>6.2489759976149251E-2</v>
      </c>
      <c r="G306" s="1">
        <f>MAPrice!G306</f>
        <v>0.13309624835467318</v>
      </c>
      <c r="H306" s="1">
        <f>MAPrice!H306</f>
        <v>5.0138426058371349E-2</v>
      </c>
    </row>
    <row r="307" spans="1:8" x14ac:dyDescent="0.2">
      <c r="A307">
        <v>2015</v>
      </c>
      <c r="B307">
        <v>6</v>
      </c>
      <c r="C307" s="1">
        <f>MAPrice!C307</f>
        <v>5.2420060764966657E-2</v>
      </c>
      <c r="D307" s="1">
        <f>MAPrice!D307</f>
        <v>5.0095418108190598E-2</v>
      </c>
      <c r="E307" s="1">
        <f>MAPrice!E307</f>
        <v>4.3527197032814241E-2</v>
      </c>
      <c r="F307" s="1">
        <f>MAPrice!F307</f>
        <v>6.2421900454976774E-2</v>
      </c>
      <c r="G307" s="1">
        <f>MAPrice!G307</f>
        <v>0.13306579412269079</v>
      </c>
      <c r="H307" s="1">
        <f>MAPrice!H307</f>
        <v>5.0095418108190598E-2</v>
      </c>
    </row>
    <row r="308" spans="1:8" x14ac:dyDescent="0.2">
      <c r="A308">
        <v>2015</v>
      </c>
      <c r="B308">
        <v>7</v>
      </c>
      <c r="C308" s="1">
        <f>MAPrice!C308</f>
        <v>5.2370763563402943E-2</v>
      </c>
      <c r="D308" s="1">
        <f>MAPrice!D308</f>
        <v>5.0084880476373418E-2</v>
      </c>
      <c r="E308" s="1">
        <f>MAPrice!E308</f>
        <v>4.3604664282898324E-2</v>
      </c>
      <c r="F308" s="1">
        <f>MAPrice!F308</f>
        <v>6.2357807180797593E-2</v>
      </c>
      <c r="G308" s="1">
        <f>MAPrice!G308</f>
        <v>0.13303313584086018</v>
      </c>
      <c r="H308" s="1">
        <f>MAPrice!H308</f>
        <v>5.0084880476373418E-2</v>
      </c>
    </row>
    <row r="309" spans="1:8" x14ac:dyDescent="0.2">
      <c r="A309">
        <v>2015</v>
      </c>
      <c r="B309">
        <v>8</v>
      </c>
      <c r="C309" s="1">
        <f>MAPrice!C309</f>
        <v>5.2335815059536918E-2</v>
      </c>
      <c r="D309" s="1">
        <f>MAPrice!D309</f>
        <v>5.0057610544740699E-2</v>
      </c>
      <c r="E309" s="1">
        <f>MAPrice!E309</f>
        <v>4.3494074637366542E-2</v>
      </c>
      <c r="F309" s="1">
        <f>MAPrice!F309</f>
        <v>6.2299355968918946E-2</v>
      </c>
      <c r="G309" s="1">
        <f>MAPrice!G309</f>
        <v>0.13300689231955631</v>
      </c>
      <c r="H309" s="1">
        <f>MAPrice!H309</f>
        <v>5.0057610544740699E-2</v>
      </c>
    </row>
    <row r="310" spans="1:8" x14ac:dyDescent="0.2">
      <c r="A310">
        <v>2015</v>
      </c>
      <c r="B310">
        <v>9</v>
      </c>
      <c r="C310" s="1">
        <f>MAPrice!C310</f>
        <v>5.2279326366062112E-2</v>
      </c>
      <c r="D310" s="1">
        <f>MAPrice!D310</f>
        <v>5.0012866105311297E-2</v>
      </c>
      <c r="E310" s="1">
        <f>MAPrice!E310</f>
        <v>4.3808324309394353E-2</v>
      </c>
      <c r="F310" s="1">
        <f>MAPrice!F310</f>
        <v>6.2243393270822872E-2</v>
      </c>
      <c r="G310" s="1">
        <f>MAPrice!G310</f>
        <v>0.13279284417439929</v>
      </c>
      <c r="H310" s="1">
        <f>MAPrice!H310</f>
        <v>5.0012866105311297E-2</v>
      </c>
    </row>
    <row r="311" spans="1:8" x14ac:dyDescent="0.2">
      <c r="A311">
        <v>2015</v>
      </c>
      <c r="B311">
        <v>10</v>
      </c>
      <c r="C311" s="1">
        <f>MAPrice!C311</f>
        <v>5.2247229280626667E-2</v>
      </c>
      <c r="D311" s="1">
        <f>MAPrice!D311</f>
        <v>4.9981448419925543E-2</v>
      </c>
      <c r="E311" s="1">
        <f>MAPrice!E311</f>
        <v>4.3990671908083041E-2</v>
      </c>
      <c r="F311" s="1">
        <f>MAPrice!F311</f>
        <v>6.219440195816487E-2</v>
      </c>
      <c r="G311" s="1">
        <f>MAPrice!G311</f>
        <v>0.13278357252738771</v>
      </c>
      <c r="H311" s="1">
        <f>MAPrice!H311</f>
        <v>4.9981448419925543E-2</v>
      </c>
    </row>
    <row r="312" spans="1:8" x14ac:dyDescent="0.2">
      <c r="A312">
        <v>2015</v>
      </c>
      <c r="B312">
        <v>11</v>
      </c>
      <c r="C312" s="1">
        <f>MAPrice!C312</f>
        <v>5.2183149494184428E-2</v>
      </c>
      <c r="D312" s="1">
        <f>MAPrice!D312</f>
        <v>4.9916874329412976E-2</v>
      </c>
      <c r="E312" s="1">
        <f>MAPrice!E312</f>
        <v>4.3910495387350389E-2</v>
      </c>
      <c r="F312" s="1">
        <f>MAPrice!F312</f>
        <v>6.2125898322112683E-2</v>
      </c>
      <c r="G312" s="1">
        <f>MAPrice!G312</f>
        <v>0.13273898211641191</v>
      </c>
      <c r="H312" s="1">
        <f>MAPrice!H312</f>
        <v>4.9916874329412976E-2</v>
      </c>
    </row>
    <row r="313" spans="1:8" x14ac:dyDescent="0.2">
      <c r="A313">
        <v>2015</v>
      </c>
      <c r="B313">
        <v>12</v>
      </c>
      <c r="C313" s="1">
        <f>MAPrice!C313</f>
        <v>5.2049775085515698E-2</v>
      </c>
      <c r="D313" s="1">
        <f>MAPrice!D313</f>
        <v>4.9775081758544025E-2</v>
      </c>
      <c r="E313" s="1">
        <f>MAPrice!E313</f>
        <v>4.3839842049314459E-2</v>
      </c>
      <c r="F313" s="1">
        <f>MAPrice!F313</f>
        <v>6.1991375948501931E-2</v>
      </c>
      <c r="G313" s="1">
        <f>MAPrice!G313</f>
        <v>0.13262010137723398</v>
      </c>
      <c r="H313" s="1">
        <f>MAPrice!H313</f>
        <v>4.9775081758544025E-2</v>
      </c>
    </row>
    <row r="314" spans="1:8" x14ac:dyDescent="0.2">
      <c r="A314">
        <v>2016</v>
      </c>
      <c r="B314">
        <v>1</v>
      </c>
      <c r="C314" s="1">
        <f>MAPrice!C314</f>
        <v>5.1895788411747301E-2</v>
      </c>
      <c r="D314" s="1">
        <f>MAPrice!D314</f>
        <v>4.9666339898092597E-2</v>
      </c>
      <c r="E314" s="1">
        <f>MAPrice!E314</f>
        <v>4.3740970242276501E-2</v>
      </c>
      <c r="F314" s="1">
        <f>MAPrice!F314</f>
        <v>6.1891435592993253E-2</v>
      </c>
      <c r="G314" s="1">
        <f>MAPrice!G314</f>
        <v>0.13237704140392978</v>
      </c>
      <c r="H314" s="1">
        <f>MAPrice!H314</f>
        <v>4.9666339898092597E-2</v>
      </c>
    </row>
    <row r="315" spans="1:8" x14ac:dyDescent="0.2">
      <c r="A315">
        <v>2016</v>
      </c>
      <c r="B315">
        <v>2</v>
      </c>
      <c r="C315" s="1">
        <f>MAPrice!C315</f>
        <v>5.1680232008657907E-2</v>
      </c>
      <c r="D315" s="1">
        <f>MAPrice!D315</f>
        <v>4.9477736420235514E-2</v>
      </c>
      <c r="E315" s="1">
        <f>MAPrice!E315</f>
        <v>4.3678125681253864E-2</v>
      </c>
      <c r="F315" s="1">
        <f>MAPrice!F315</f>
        <v>6.1695177484979567E-2</v>
      </c>
      <c r="G315" s="1">
        <f>MAPrice!G315</f>
        <v>0.13203471148412863</v>
      </c>
      <c r="H315" s="1">
        <f>MAPrice!H315</f>
        <v>4.9477736420235514E-2</v>
      </c>
    </row>
    <row r="316" spans="1:8" x14ac:dyDescent="0.2">
      <c r="A316">
        <v>2016</v>
      </c>
      <c r="B316">
        <v>3</v>
      </c>
      <c r="C316" s="1">
        <f>MAPrice!C316</f>
        <v>5.1546601732517426E-2</v>
      </c>
      <c r="D316" s="1">
        <f>MAPrice!D316</f>
        <v>4.9336846242166603E-2</v>
      </c>
      <c r="E316" s="1">
        <f>MAPrice!E316</f>
        <v>4.357193831538389E-2</v>
      </c>
      <c r="F316" s="1">
        <f>MAPrice!F316</f>
        <v>6.1520384248202199E-2</v>
      </c>
      <c r="G316" s="1">
        <f>MAPrice!G316</f>
        <v>0.13175712640204751</v>
      </c>
      <c r="H316" s="1">
        <f>MAPrice!H316</f>
        <v>4.9336846242166603E-2</v>
      </c>
    </row>
    <row r="317" spans="1:8" x14ac:dyDescent="0.2">
      <c r="A317">
        <v>2016</v>
      </c>
      <c r="B317">
        <v>4</v>
      </c>
      <c r="C317" s="1">
        <f>MAPrice!C317</f>
        <v>5.1381159233901498E-2</v>
      </c>
      <c r="D317" s="1">
        <f>MAPrice!D317</f>
        <v>4.912842255209604E-2</v>
      </c>
      <c r="E317" s="1">
        <f>MAPrice!E317</f>
        <v>4.3654250649730907E-2</v>
      </c>
      <c r="F317" s="1">
        <f>MAPrice!F317</f>
        <v>6.1399893581030464E-2</v>
      </c>
      <c r="G317" s="1">
        <f>MAPrice!G317</f>
        <v>0.13156274679223254</v>
      </c>
      <c r="H317" s="1">
        <f>MAPrice!H317</f>
        <v>4.912842255209604E-2</v>
      </c>
    </row>
    <row r="318" spans="1:8" x14ac:dyDescent="0.2">
      <c r="A318">
        <v>2016</v>
      </c>
      <c r="B318">
        <v>5</v>
      </c>
      <c r="C318" s="1">
        <f>MAPrice!C318</f>
        <v>5.125103264342315E-2</v>
      </c>
      <c r="D318" s="1">
        <f>MAPrice!D318</f>
        <v>4.9014945708032748E-2</v>
      </c>
      <c r="E318" s="1">
        <f>MAPrice!E318</f>
        <v>4.3668493988882423E-2</v>
      </c>
      <c r="F318" s="1">
        <f>MAPrice!F318</f>
        <v>6.1270201945471371E-2</v>
      </c>
      <c r="G318" s="1">
        <f>MAPrice!G318</f>
        <v>0.13136331919293143</v>
      </c>
      <c r="H318" s="1">
        <f>MAPrice!H318</f>
        <v>4.9014945708032748E-2</v>
      </c>
    </row>
    <row r="319" spans="1:8" x14ac:dyDescent="0.2">
      <c r="A319">
        <v>2016</v>
      </c>
      <c r="B319">
        <v>6</v>
      </c>
      <c r="C319" s="1">
        <f>MAPrice!C319</f>
        <v>5.1131642840406943E-2</v>
      </c>
      <c r="D319" s="1">
        <f>MAPrice!D319</f>
        <v>4.8887300647823505E-2</v>
      </c>
      <c r="E319" s="1">
        <f>MAPrice!E319</f>
        <v>4.3795991505283259E-2</v>
      </c>
      <c r="F319" s="1">
        <f>MAPrice!F319</f>
        <v>6.1132628389576449E-2</v>
      </c>
      <c r="G319" s="1">
        <f>MAPrice!G319</f>
        <v>0.13122974011315228</v>
      </c>
      <c r="H319" s="1">
        <f>MAPrice!H319</f>
        <v>4.8887300647823505E-2</v>
      </c>
    </row>
    <row r="320" spans="1:8" x14ac:dyDescent="0.2">
      <c r="A320">
        <v>2016</v>
      </c>
      <c r="B320">
        <v>7</v>
      </c>
      <c r="C320" s="1">
        <f>MAPrice!C320</f>
        <v>5.0996646755554487E-2</v>
      </c>
      <c r="D320" s="1">
        <f>MAPrice!D320</f>
        <v>4.874963581796201E-2</v>
      </c>
      <c r="E320" s="1">
        <f>MAPrice!E320</f>
        <v>4.3616682306173792E-2</v>
      </c>
      <c r="F320" s="1">
        <f>MAPrice!F320</f>
        <v>6.0981129092042445E-2</v>
      </c>
      <c r="G320" s="1">
        <f>MAPrice!G320</f>
        <v>0.13101457081887299</v>
      </c>
      <c r="H320" s="1">
        <f>MAPrice!H320</f>
        <v>4.874963581796201E-2</v>
      </c>
    </row>
    <row r="321" spans="1:8" x14ac:dyDescent="0.2">
      <c r="A321">
        <v>2016</v>
      </c>
      <c r="B321">
        <v>8</v>
      </c>
      <c r="C321" s="1">
        <f>MAPrice!C321</f>
        <v>5.0833119857895986E-2</v>
      </c>
      <c r="D321" s="1">
        <f>MAPrice!D321</f>
        <v>4.8612940090386796E-2</v>
      </c>
      <c r="E321" s="1">
        <f>MAPrice!E321</f>
        <v>4.3631896224217988E-2</v>
      </c>
      <c r="F321" s="1">
        <f>MAPrice!F321</f>
        <v>6.0832351295861592E-2</v>
      </c>
      <c r="G321" s="1">
        <f>MAPrice!G321</f>
        <v>0.1308087909845197</v>
      </c>
      <c r="H321" s="1">
        <f>MAPrice!H321</f>
        <v>4.8612940090386796E-2</v>
      </c>
    </row>
    <row r="322" spans="1:8" x14ac:dyDescent="0.2">
      <c r="A322">
        <v>2016</v>
      </c>
      <c r="B322">
        <v>9</v>
      </c>
      <c r="C322" s="1">
        <f>MAPrice!C322</f>
        <v>5.0667067043992264E-2</v>
      </c>
      <c r="D322" s="1">
        <f>MAPrice!D322</f>
        <v>4.8453205000444872E-2</v>
      </c>
      <c r="E322" s="1">
        <f>MAPrice!E322</f>
        <v>4.3264636297373926E-2</v>
      </c>
      <c r="F322" s="1">
        <f>MAPrice!F322</f>
        <v>6.0668369378712478E-2</v>
      </c>
      <c r="G322" s="1">
        <f>MAPrice!G322</f>
        <v>0.1306410112047813</v>
      </c>
      <c r="H322" s="1">
        <f>MAPrice!H322</f>
        <v>4.8453205000444872E-2</v>
      </c>
    </row>
    <row r="323" spans="1:8" x14ac:dyDescent="0.2">
      <c r="A323">
        <v>2016</v>
      </c>
      <c r="B323">
        <v>10</v>
      </c>
      <c r="C323" s="1">
        <f>MAPrice!C323</f>
        <v>5.0455258034357388E-2</v>
      </c>
      <c r="D323" s="1">
        <f>MAPrice!D323</f>
        <v>4.8270425922365412E-2</v>
      </c>
      <c r="E323" s="1">
        <f>MAPrice!E323</f>
        <v>4.3011394292960553E-2</v>
      </c>
      <c r="F323" s="1">
        <f>MAPrice!F323</f>
        <v>6.0490367443380953E-2</v>
      </c>
      <c r="G323" s="1">
        <f>MAPrice!G323</f>
        <v>0.13004827306357061</v>
      </c>
      <c r="H323" s="1">
        <f>MAPrice!H323</f>
        <v>4.8270425922365412E-2</v>
      </c>
    </row>
    <row r="324" spans="1:8" x14ac:dyDescent="0.2">
      <c r="A324">
        <v>2016</v>
      </c>
      <c r="B324">
        <v>11</v>
      </c>
      <c r="C324" s="1">
        <f>MAPrice!C324</f>
        <v>5.028269442341237E-2</v>
      </c>
      <c r="D324" s="1">
        <f>MAPrice!D324</f>
        <v>4.8120422390482719E-2</v>
      </c>
      <c r="E324" s="1">
        <f>MAPrice!E324</f>
        <v>4.2752023639358816E-2</v>
      </c>
      <c r="F324" s="1">
        <f>MAPrice!F324</f>
        <v>6.0302824706110092E-2</v>
      </c>
      <c r="G324" s="1">
        <f>MAPrice!G324</f>
        <v>0.1296030550409851</v>
      </c>
      <c r="H324" s="1">
        <f>MAPrice!H324</f>
        <v>4.8120422390482719E-2</v>
      </c>
    </row>
    <row r="325" spans="1:8" x14ac:dyDescent="0.2">
      <c r="A325">
        <v>2016</v>
      </c>
      <c r="B325">
        <v>12</v>
      </c>
      <c r="C325" s="1">
        <f>MAPrice!C325</f>
        <v>5.0138119699882105E-2</v>
      </c>
      <c r="D325" s="1">
        <f>MAPrice!D325</f>
        <v>4.7963149573802433E-2</v>
      </c>
      <c r="E325" s="1">
        <f>MAPrice!E325</f>
        <v>4.2650482363061348E-2</v>
      </c>
      <c r="F325" s="1">
        <f>MAPrice!F325</f>
        <v>6.0137167639338275E-2</v>
      </c>
      <c r="G325" s="1">
        <f>MAPrice!G325</f>
        <v>0.12926223799592393</v>
      </c>
      <c r="H325" s="1">
        <f>MAPrice!H325</f>
        <v>4.7963149573802433E-2</v>
      </c>
    </row>
    <row r="326" spans="1:8" x14ac:dyDescent="0.2">
      <c r="A326">
        <v>2017</v>
      </c>
      <c r="B326">
        <v>1</v>
      </c>
      <c r="C326" s="1">
        <f>MAPrice!C326</f>
        <v>4.9951642784954085E-2</v>
      </c>
      <c r="D326" s="1">
        <f>MAPrice!D326</f>
        <v>4.7743215100127058E-2</v>
      </c>
      <c r="E326" s="1">
        <f>MAPrice!E326</f>
        <v>4.251332742119935E-2</v>
      </c>
      <c r="F326" s="1">
        <f>MAPrice!F326</f>
        <v>5.9930475105715815E-2</v>
      </c>
      <c r="G326" s="1">
        <f>MAPrice!G326</f>
        <v>0.12881545881922013</v>
      </c>
      <c r="H326" s="1">
        <f>MAPrice!H326</f>
        <v>4.7743215100127058E-2</v>
      </c>
    </row>
    <row r="327" spans="1:8" x14ac:dyDescent="0.2">
      <c r="A327">
        <v>2017</v>
      </c>
      <c r="B327">
        <v>2</v>
      </c>
      <c r="C327" s="1">
        <f>MAPrice!C327</f>
        <v>4.9614548516894848E-2</v>
      </c>
      <c r="D327" s="1">
        <f>MAPrice!D327</f>
        <v>4.7833155040983011E-2</v>
      </c>
      <c r="E327" s="1">
        <f>MAPrice!E327</f>
        <v>4.1987753147236795E-2</v>
      </c>
      <c r="F327" s="1">
        <f>MAPrice!F327</f>
        <v>5.966380384455449E-2</v>
      </c>
      <c r="G327" s="1">
        <f>MAPrice!G327</f>
        <v>0.11828064284293578</v>
      </c>
      <c r="H327" s="1">
        <f>MAPrice!H327</f>
        <v>4.7833155040983011E-2</v>
      </c>
    </row>
    <row r="328" spans="1:8" x14ac:dyDescent="0.2">
      <c r="A328">
        <v>2017</v>
      </c>
      <c r="B328">
        <v>3</v>
      </c>
      <c r="C328" s="1">
        <f>MAPrice!C328</f>
        <v>4.9311441256740356E-2</v>
      </c>
      <c r="D328" s="1">
        <f>MAPrice!D328</f>
        <v>4.7953470594812662E-2</v>
      </c>
      <c r="E328" s="1">
        <f>MAPrice!E328</f>
        <v>4.1659497328290072E-2</v>
      </c>
      <c r="F328" s="1">
        <f>MAPrice!F328</f>
        <v>5.9537214691024916E-2</v>
      </c>
      <c r="G328" s="1">
        <f>MAPrice!G328</f>
        <v>0.1075424316301216</v>
      </c>
      <c r="H328" s="1">
        <f>MAPrice!H328</f>
        <v>4.7953470594812662E-2</v>
      </c>
    </row>
    <row r="329" spans="1:8" x14ac:dyDescent="0.2">
      <c r="A329">
        <v>2017</v>
      </c>
      <c r="B329">
        <v>4</v>
      </c>
      <c r="C329" s="1">
        <f>MAPrice!C329</f>
        <v>4.9047625945840299E-2</v>
      </c>
      <c r="D329" s="1">
        <f>MAPrice!D329</f>
        <v>4.8127679178781753E-2</v>
      </c>
      <c r="E329" s="1">
        <f>MAPrice!E329</f>
        <v>4.1228369871432212E-2</v>
      </c>
      <c r="F329" s="1">
        <f>MAPrice!F329</f>
        <v>5.940419599714835E-2</v>
      </c>
      <c r="G329" s="1">
        <f>MAPrice!G329</f>
        <v>9.6741450705272389E-2</v>
      </c>
      <c r="H329" s="1">
        <f>MAPrice!H329</f>
        <v>4.8127679178781753E-2</v>
      </c>
    </row>
    <row r="330" spans="1:8" x14ac:dyDescent="0.2">
      <c r="A330">
        <v>2017</v>
      </c>
      <c r="B330">
        <v>5</v>
      </c>
      <c r="C330" s="1">
        <f>MAPrice!C330</f>
        <v>4.884880489140353E-2</v>
      </c>
      <c r="D330" s="1">
        <f>MAPrice!D330</f>
        <v>4.8315650273184456E-2</v>
      </c>
      <c r="E330" s="1">
        <f>MAPrice!E330</f>
        <v>4.0734635624169291E-2</v>
      </c>
      <c r="F330" s="1">
        <f>MAPrice!F330</f>
        <v>5.9240677289942922E-2</v>
      </c>
      <c r="G330" s="1">
        <f>MAPrice!G330</f>
        <v>8.5915431395227101E-2</v>
      </c>
      <c r="H330" s="1">
        <f>MAPrice!H330</f>
        <v>4.8315650273184456E-2</v>
      </c>
    </row>
    <row r="331" spans="1:8" x14ac:dyDescent="0.2">
      <c r="A331">
        <v>2017</v>
      </c>
      <c r="B331">
        <v>6</v>
      </c>
      <c r="C331" s="1">
        <f>MAPrice!C331</f>
        <v>4.8613016578093159E-2</v>
      </c>
      <c r="D331" s="1">
        <f>MAPrice!D331</f>
        <v>4.8460819694174539E-2</v>
      </c>
      <c r="E331" s="1">
        <f>MAPrice!E331</f>
        <v>4.0370344334161472E-2</v>
      </c>
      <c r="F331" s="1">
        <f>MAPrice!F331</f>
        <v>5.9075106729934886E-2</v>
      </c>
      <c r="G331" s="1">
        <f>MAPrice!G331</f>
        <v>7.4957076657622246E-2</v>
      </c>
      <c r="H331" s="1">
        <f>MAPrice!H331</f>
        <v>4.8460819694174539E-2</v>
      </c>
    </row>
    <row r="332" spans="1:8" x14ac:dyDescent="0.2">
      <c r="A332">
        <v>2017</v>
      </c>
      <c r="B332">
        <v>7</v>
      </c>
      <c r="C332" s="1">
        <f>MAPrice!C332</f>
        <v>4.839268041939418E-2</v>
      </c>
      <c r="D332" s="1">
        <f>MAPrice!D332</f>
        <v>4.8692336747247073E-2</v>
      </c>
      <c r="E332" s="1">
        <f>MAPrice!E332</f>
        <v>4.0127646741308441E-2</v>
      </c>
      <c r="F332" s="1">
        <f>MAPrice!F332</f>
        <v>5.893539158263672E-2</v>
      </c>
      <c r="G332" s="1">
        <f>MAPrice!G332</f>
        <v>6.403432125681259E-2</v>
      </c>
      <c r="H332" s="1">
        <f>MAPrice!H332</f>
        <v>4.8692336747247073E-2</v>
      </c>
    </row>
    <row r="333" spans="1:8" x14ac:dyDescent="0.2">
      <c r="A333">
        <v>2017</v>
      </c>
      <c r="B333">
        <v>8</v>
      </c>
      <c r="C333" s="1">
        <f>MAPrice!C333</f>
        <v>4.8194736473120142E-2</v>
      </c>
      <c r="D333" s="1">
        <f>MAPrice!D333</f>
        <v>4.8924830824715021E-2</v>
      </c>
      <c r="E333" s="1">
        <f>MAPrice!E333</f>
        <v>3.969644506323465E-2</v>
      </c>
      <c r="F333" s="1">
        <f>MAPrice!F333</f>
        <v>5.8800767044222178E-2</v>
      </c>
      <c r="G333" s="1">
        <f>MAPrice!G333</f>
        <v>5.3013212803571907E-2</v>
      </c>
      <c r="H333" s="1">
        <f>MAPrice!H333</f>
        <v>4.8924830824715021E-2</v>
      </c>
    </row>
    <row r="334" spans="1:8" x14ac:dyDescent="0.2">
      <c r="A334">
        <v>2017</v>
      </c>
      <c r="B334">
        <v>9</v>
      </c>
      <c r="C334" s="1">
        <f>MAPrice!C334</f>
        <v>4.7970320841558008E-2</v>
      </c>
      <c r="D334" s="1">
        <f>MAPrice!D334</f>
        <v>4.9056793739300636E-2</v>
      </c>
      <c r="E334" s="1">
        <f>MAPrice!E334</f>
        <v>3.9394535103095867E-2</v>
      </c>
      <c r="F334" s="1">
        <f>MAPrice!F334</f>
        <v>5.8641339052188386E-2</v>
      </c>
      <c r="G334" s="1">
        <f>MAPrice!G334</f>
        <v>4.2027872770510406E-2</v>
      </c>
      <c r="H334" s="1">
        <f>MAPrice!H334</f>
        <v>4.9056793739300636E-2</v>
      </c>
    </row>
    <row r="335" spans="1:8" x14ac:dyDescent="0.2">
      <c r="A335">
        <v>2017</v>
      </c>
      <c r="B335">
        <v>10</v>
      </c>
      <c r="C335" s="1">
        <f>MAPrice!C335</f>
        <v>4.7759250584272946E-2</v>
      </c>
      <c r="D335" s="1">
        <f>MAPrice!D335</f>
        <v>4.906996279418005E-2</v>
      </c>
      <c r="E335" s="1">
        <f>MAPrice!E335</f>
        <v>3.8887412480742019E-2</v>
      </c>
      <c r="F335" s="1">
        <f>MAPrice!F335</f>
        <v>5.8476080424641828E-2</v>
      </c>
      <c r="G335" s="1">
        <f>MAPrice!G335</f>
        <v>3.1522635895397853E-2</v>
      </c>
      <c r="H335" s="1">
        <f>MAPrice!H335</f>
        <v>4.906996279418005E-2</v>
      </c>
    </row>
    <row r="336" spans="1:8" x14ac:dyDescent="0.2">
      <c r="A336">
        <v>2017</v>
      </c>
      <c r="B336">
        <v>11</v>
      </c>
      <c r="C336" s="1">
        <f>MAPrice!C336</f>
        <v>4.7570326745765286E-2</v>
      </c>
      <c r="D336" s="1">
        <f>MAPrice!D336</f>
        <v>4.9186782761016519E-2</v>
      </c>
      <c r="E336" s="1">
        <f>MAPrice!E336</f>
        <v>3.8518719671728464E-2</v>
      </c>
      <c r="F336" s="1">
        <f>MAPrice!F336</f>
        <v>5.8311016518049395E-2</v>
      </c>
      <c r="G336" s="1">
        <f>MAPrice!G336</f>
        <v>2.0934904703920027E-2</v>
      </c>
      <c r="H336" s="1">
        <f>MAPrice!H336</f>
        <v>4.9186782761016519E-2</v>
      </c>
    </row>
    <row r="337" spans="1:8" x14ac:dyDescent="0.2">
      <c r="A337">
        <v>2017</v>
      </c>
      <c r="B337">
        <v>12</v>
      </c>
      <c r="C337" s="1">
        <f>MAPrice!C337</f>
        <v>4.7367003246852786E-2</v>
      </c>
      <c r="D337" s="1">
        <f>MAPrice!D337</f>
        <v>4.9337078146370235E-2</v>
      </c>
      <c r="E337" s="1">
        <f>MAPrice!E337</f>
        <v>3.8296731683695538E-2</v>
      </c>
      <c r="F337" s="1">
        <f>MAPrice!F337</f>
        <v>5.8139300164970376E-2</v>
      </c>
      <c r="G337" s="1">
        <f>MAPrice!G337</f>
        <v>1.0335212060908155E-2</v>
      </c>
      <c r="H337" s="1">
        <f>MAPrice!H337</f>
        <v>4.9337078146370235E-2</v>
      </c>
    </row>
    <row r="338" spans="1:8" x14ac:dyDescent="0.2">
      <c r="A338">
        <v>2018</v>
      </c>
      <c r="B338">
        <v>1</v>
      </c>
      <c r="C338" s="1">
        <f>MAPrice!C338</f>
        <v>4.7168407328912872E-2</v>
      </c>
      <c r="D338" s="1">
        <f>MAPrice!D338</f>
        <v>4.9449590639776338E-2</v>
      </c>
      <c r="E338" s="1">
        <f>MAPrice!E338</f>
        <v>3.7927260559706868E-2</v>
      </c>
      <c r="F338" s="1">
        <f>MAPrice!F338</f>
        <v>5.801142800160905E-2</v>
      </c>
      <c r="G338" s="217">
        <f>MAPrice!G338</f>
        <v>0</v>
      </c>
      <c r="H338" s="1">
        <f>MAPrice!H338</f>
        <v>4.9449590639776338E-2</v>
      </c>
    </row>
    <row r="339" spans="1:8" x14ac:dyDescent="0.2">
      <c r="A339">
        <v>2018</v>
      </c>
      <c r="B339">
        <v>2</v>
      </c>
      <c r="C339" s="1">
        <f>MAPrice!C339</f>
        <v>4.7305224884683354E-2</v>
      </c>
      <c r="D339" s="1">
        <f>MAPrice!D339</f>
        <v>4.9462404223232621E-2</v>
      </c>
      <c r="E339" s="1">
        <f>MAPrice!E339</f>
        <v>3.8087969780443133E-2</v>
      </c>
      <c r="F339" s="1">
        <f>MAPrice!F339</f>
        <v>5.8059871045931223E-2</v>
      </c>
      <c r="G339" s="217">
        <f>MAPrice!G339</f>
        <v>0</v>
      </c>
      <c r="H339" s="1">
        <f>MAPrice!H339</f>
        <v>4.9462404223232621E-2</v>
      </c>
    </row>
    <row r="340" spans="1:8" x14ac:dyDescent="0.2">
      <c r="A340">
        <v>2018</v>
      </c>
      <c r="B340">
        <v>3</v>
      </c>
      <c r="C340" s="1">
        <f>MAPrice!C340</f>
        <v>4.7321495773014505E-2</v>
      </c>
      <c r="D340" s="1">
        <f>MAPrice!D340</f>
        <v>4.9422807915344792E-2</v>
      </c>
      <c r="E340" s="1">
        <f>MAPrice!E340</f>
        <v>3.808691973473223E-2</v>
      </c>
      <c r="F340" s="1">
        <f>MAPrice!F340</f>
        <v>5.7947233881384487E-2</v>
      </c>
      <c r="G340" s="217">
        <f>MAPrice!G340</f>
        <v>0</v>
      </c>
      <c r="H340" s="1">
        <f>MAPrice!H340</f>
        <v>4.9422807915344792E-2</v>
      </c>
    </row>
    <row r="341" spans="1:8" x14ac:dyDescent="0.2">
      <c r="A341">
        <v>2018</v>
      </c>
      <c r="B341">
        <v>4</v>
      </c>
      <c r="C341" s="1">
        <f>MAPrice!C341</f>
        <v>4.7277317447813459E-2</v>
      </c>
      <c r="D341" s="1">
        <f>MAPrice!D341</f>
        <v>4.9331609447579583E-2</v>
      </c>
      <c r="E341" s="1">
        <f>MAPrice!E341</f>
        <v>3.8095322942863115E-2</v>
      </c>
      <c r="F341" s="1">
        <f>MAPrice!F341</f>
        <v>5.7839217833863234E-2</v>
      </c>
      <c r="G341" s="217">
        <f>MAPrice!G341</f>
        <v>0</v>
      </c>
      <c r="H341" s="1">
        <f>MAPrice!H341</f>
        <v>4.9331609447579583E-2</v>
      </c>
    </row>
    <row r="342" spans="1:8" x14ac:dyDescent="0.2">
      <c r="A342">
        <v>2018</v>
      </c>
      <c r="B342">
        <v>5</v>
      </c>
      <c r="C342" s="1">
        <f>MAPrice!C342</f>
        <v>4.7239104483243664E-2</v>
      </c>
      <c r="D342" s="1">
        <f>MAPrice!D342</f>
        <v>4.921972668377992E-2</v>
      </c>
      <c r="E342" s="1">
        <f>MAPrice!E342</f>
        <v>3.8209780350088297E-2</v>
      </c>
      <c r="F342" s="1">
        <f>MAPrice!F342</f>
        <v>5.7797087611343202E-2</v>
      </c>
      <c r="G342" s="217">
        <f>MAPrice!G342</f>
        <v>0</v>
      </c>
      <c r="H342" s="1">
        <f>MAPrice!H342</f>
        <v>4.921972668377992E-2</v>
      </c>
    </row>
    <row r="343" spans="1:8" x14ac:dyDescent="0.2">
      <c r="A343">
        <v>2018</v>
      </c>
      <c r="B343">
        <v>6</v>
      </c>
      <c r="C343" s="1">
        <f>MAPrice!C343</f>
        <v>4.722773862623484E-2</v>
      </c>
      <c r="D343" s="1">
        <f>MAPrice!D343</f>
        <v>4.9190633514500648E-2</v>
      </c>
      <c r="E343" s="1">
        <f>MAPrice!E343</f>
        <v>3.8097743042427641E-2</v>
      </c>
      <c r="F343" s="1">
        <f>MAPrice!F343</f>
        <v>5.7762583353716486E-2</v>
      </c>
      <c r="G343" s="217">
        <f>MAPrice!G343</f>
        <v>0</v>
      </c>
      <c r="H343" s="1">
        <f>MAPrice!H343</f>
        <v>4.9190633514500648E-2</v>
      </c>
    </row>
    <row r="344" spans="1:8" x14ac:dyDescent="0.2">
      <c r="A344">
        <v>2018</v>
      </c>
      <c r="B344">
        <v>7</v>
      </c>
      <c r="C344" s="1">
        <f>MAPrice!C344</f>
        <v>4.7200864397316696E-2</v>
      </c>
      <c r="D344" s="1">
        <f>MAPrice!D344</f>
        <v>4.9085738399051504E-2</v>
      </c>
      <c r="E344" s="1">
        <f>MAPrice!E344</f>
        <v>3.7980132565291168E-2</v>
      </c>
      <c r="F344" s="1">
        <f>MAPrice!F344</f>
        <v>5.7695192888318897E-2</v>
      </c>
      <c r="G344" s="217">
        <f>MAPrice!G344</f>
        <v>0</v>
      </c>
      <c r="H344" s="1">
        <f>MAPrice!H344</f>
        <v>4.9085738399051504E-2</v>
      </c>
    </row>
    <row r="345" spans="1:8" x14ac:dyDescent="0.2">
      <c r="A345">
        <v>2018</v>
      </c>
      <c r="B345">
        <v>8</v>
      </c>
      <c r="C345" s="1">
        <f>MAPrice!C345</f>
        <v>4.714919902319132E-2</v>
      </c>
      <c r="D345" s="1">
        <f>MAPrice!D345</f>
        <v>4.8924263019761938E-2</v>
      </c>
      <c r="E345" s="1">
        <f>MAPrice!E345</f>
        <v>3.7861547713140146E-2</v>
      </c>
      <c r="F345" s="1">
        <f>MAPrice!F345</f>
        <v>5.7600058892200497E-2</v>
      </c>
      <c r="G345" s="217">
        <f>MAPrice!G345</f>
        <v>0</v>
      </c>
      <c r="H345" s="1">
        <f>MAPrice!H345</f>
        <v>4.8924263019761938E-2</v>
      </c>
    </row>
    <row r="346" spans="1:8" x14ac:dyDescent="0.2">
      <c r="A346">
        <v>2018</v>
      </c>
      <c r="B346">
        <v>9</v>
      </c>
      <c r="C346" s="1">
        <f>MAPrice!C346</f>
        <v>4.712534471929649E-2</v>
      </c>
      <c r="D346" s="1">
        <f>MAPrice!D346</f>
        <v>4.8907231044409576E-2</v>
      </c>
      <c r="E346" s="1">
        <f>MAPrice!E346</f>
        <v>3.7749867534964877E-2</v>
      </c>
      <c r="F346" s="1">
        <f>MAPrice!F346</f>
        <v>5.7530757294294903E-2</v>
      </c>
      <c r="G346" s="217">
        <f>MAPrice!G346</f>
        <v>0</v>
      </c>
      <c r="H346" s="1">
        <f>MAPrice!H346</f>
        <v>4.8907231044409576E-2</v>
      </c>
    </row>
    <row r="347" spans="1:8" x14ac:dyDescent="0.2">
      <c r="A347">
        <v>2018</v>
      </c>
      <c r="B347">
        <v>10</v>
      </c>
      <c r="C347" s="1">
        <f>MAPrice!C347</f>
        <v>4.7099001830855226E-2</v>
      </c>
      <c r="D347" s="1">
        <f>MAPrice!D347</f>
        <v>4.8927513666455119E-2</v>
      </c>
      <c r="E347" s="1">
        <f>MAPrice!E347</f>
        <v>3.7780451671522809E-2</v>
      </c>
      <c r="F347" s="1">
        <f>MAPrice!F347</f>
        <v>5.7585148957506167E-2</v>
      </c>
      <c r="G347" s="217">
        <f>MAPrice!G347</f>
        <v>0</v>
      </c>
      <c r="H347" s="1">
        <f>MAPrice!H347</f>
        <v>4.8927513666455119E-2</v>
      </c>
    </row>
    <row r="348" spans="1:8" x14ac:dyDescent="0.2">
      <c r="A348">
        <v>2018</v>
      </c>
      <c r="B348">
        <v>11</v>
      </c>
      <c r="C348" s="1">
        <f>MAPrice!C348</f>
        <v>4.7061222477815891E-2</v>
      </c>
      <c r="D348" s="1">
        <f>MAPrice!D348</f>
        <v>4.8962753384179304E-2</v>
      </c>
      <c r="E348" s="1">
        <f>MAPrice!E348</f>
        <v>3.7930683420236318E-2</v>
      </c>
      <c r="F348" s="1">
        <f>MAPrice!F348</f>
        <v>5.7575093238997045E-2</v>
      </c>
      <c r="G348" s="217">
        <f>MAPrice!G348</f>
        <v>0</v>
      </c>
      <c r="H348" s="1">
        <f>MAPrice!H348</f>
        <v>4.8962753384179304E-2</v>
      </c>
    </row>
    <row r="349" spans="1:8" x14ac:dyDescent="0.2">
      <c r="A349">
        <v>2018</v>
      </c>
      <c r="B349">
        <v>12</v>
      </c>
      <c r="C349" s="1">
        <f>MAPrice!C349</f>
        <v>4.705711540832299E-2</v>
      </c>
      <c r="D349" s="1">
        <f>MAPrice!D349</f>
        <v>4.9013193236779863E-2</v>
      </c>
      <c r="E349" s="1">
        <f>MAPrice!E349</f>
        <v>3.7952744866754956E-2</v>
      </c>
      <c r="F349" s="1">
        <f>MAPrice!F349</f>
        <v>5.7556627939128024E-2</v>
      </c>
      <c r="G349" s="217">
        <f>MAPrice!G349</f>
        <v>0</v>
      </c>
      <c r="H349" s="1">
        <f>MAPrice!H349</f>
        <v>4.9013193236779863E-2</v>
      </c>
    </row>
    <row r="350" spans="1:8" x14ac:dyDescent="0.2">
      <c r="A350">
        <v>2019</v>
      </c>
      <c r="B350">
        <v>1</v>
      </c>
      <c r="C350" s="1">
        <f>MAPrice!C350</f>
        <v>4.7108080057182783E-2</v>
      </c>
      <c r="D350" s="1">
        <f>MAPrice!D350</f>
        <v>4.9148526009300413E-2</v>
      </c>
      <c r="E350" s="1">
        <f>MAPrice!E350</f>
        <v>3.8025897833837433E-2</v>
      </c>
      <c r="F350" s="1">
        <f>MAPrice!F350</f>
        <v>5.7560582269533422E-2</v>
      </c>
      <c r="G350" s="217">
        <f>MAPrice!G350</f>
        <v>0</v>
      </c>
      <c r="H350" s="1">
        <f>MAPrice!H350</f>
        <v>4.9148526009300413E-2</v>
      </c>
    </row>
    <row r="351" spans="1:8" x14ac:dyDescent="0.2">
      <c r="A351">
        <v>2019</v>
      </c>
      <c r="B351">
        <v>2</v>
      </c>
      <c r="C351" s="1">
        <f>MAPrice!C351</f>
        <v>4.6824678183548497E-2</v>
      </c>
      <c r="D351" s="1">
        <f>MAPrice!D351</f>
        <v>4.8908673405736534E-2</v>
      </c>
      <c r="E351" s="1">
        <f>MAPrice!E351</f>
        <v>3.8038814744047897E-2</v>
      </c>
      <c r="F351" s="1">
        <f>MAPrice!F351</f>
        <v>5.7232782349796084E-2</v>
      </c>
      <c r="G351" s="217">
        <f>MAPrice!G351</f>
        <v>0</v>
      </c>
      <c r="H351" s="1">
        <f>MAPrice!H351</f>
        <v>4.8908673405736534E-2</v>
      </c>
    </row>
    <row r="352" spans="1:8" x14ac:dyDescent="0.2">
      <c r="A352">
        <v>2019</v>
      </c>
      <c r="B352">
        <v>3</v>
      </c>
      <c r="C352" s="1">
        <f>MAPrice!C352</f>
        <v>4.6505836129266627E-2</v>
      </c>
      <c r="D352" s="1">
        <f>MAPrice!D352</f>
        <v>4.8630964702494957E-2</v>
      </c>
      <c r="E352" s="1">
        <f>MAPrice!E352</f>
        <v>3.774213594713114E-2</v>
      </c>
      <c r="F352" s="1">
        <f>MAPrice!F352</f>
        <v>5.6871830586392787E-2</v>
      </c>
      <c r="G352" s="217">
        <f>MAPrice!G352</f>
        <v>0</v>
      </c>
      <c r="H352" s="1">
        <f>MAPrice!H352</f>
        <v>4.8630964702494957E-2</v>
      </c>
    </row>
    <row r="353" spans="1:8" x14ac:dyDescent="0.2">
      <c r="A353">
        <v>2019</v>
      </c>
      <c r="B353">
        <v>4</v>
      </c>
      <c r="C353" s="1">
        <f>MAPrice!C353</f>
        <v>4.6208643932209421E-2</v>
      </c>
      <c r="D353" s="1">
        <f>MAPrice!D353</f>
        <v>4.8324042569525882E-2</v>
      </c>
      <c r="E353" s="1">
        <f>MAPrice!E353</f>
        <v>3.7310440454083382E-2</v>
      </c>
      <c r="F353" s="1">
        <f>MAPrice!F353</f>
        <v>5.6506633644296533E-2</v>
      </c>
      <c r="G353" s="217">
        <f>MAPrice!G353</f>
        <v>0</v>
      </c>
      <c r="H353" s="1">
        <f>MAPrice!H353</f>
        <v>4.8324042569525882E-2</v>
      </c>
    </row>
    <row r="354" spans="1:8" x14ac:dyDescent="0.2">
      <c r="A354">
        <v>2019</v>
      </c>
      <c r="B354">
        <v>5</v>
      </c>
      <c r="C354" s="1">
        <f>MAPrice!C354</f>
        <v>4.6115944698223187E-2</v>
      </c>
      <c r="D354" s="1">
        <f>MAPrice!D354</f>
        <v>4.8305228301119808E-2</v>
      </c>
      <c r="E354" s="1">
        <f>MAPrice!E354</f>
        <v>3.7175611251255951E-2</v>
      </c>
      <c r="F354" s="1">
        <f>MAPrice!F354</f>
        <v>5.6314205583835229E-2</v>
      </c>
      <c r="G354" s="217">
        <f>MAPrice!G354</f>
        <v>0</v>
      </c>
      <c r="H354" s="1">
        <f>MAPrice!H354</f>
        <v>4.8305228301119808E-2</v>
      </c>
    </row>
    <row r="355" spans="1:8" x14ac:dyDescent="0.2">
      <c r="A355">
        <v>2019</v>
      </c>
      <c r="B355">
        <v>6</v>
      </c>
      <c r="C355" s="1">
        <f>MAPrice!C355</f>
        <v>4.5984172823972345E-2</v>
      </c>
      <c r="D355" s="1">
        <f>MAPrice!D355</f>
        <v>4.8150520985216265E-2</v>
      </c>
      <c r="E355" s="1">
        <f>MAPrice!E355</f>
        <v>3.7011006017162534E-2</v>
      </c>
      <c r="F355" s="1">
        <f>MAPrice!F355</f>
        <v>5.6089531874455568E-2</v>
      </c>
      <c r="G355" s="217">
        <f>MAPrice!G355</f>
        <v>0</v>
      </c>
      <c r="H355" s="1">
        <f>MAPrice!H355</f>
        <v>4.8150520985216265E-2</v>
      </c>
    </row>
    <row r="356" spans="1:8" x14ac:dyDescent="0.2">
      <c r="A356">
        <v>2019</v>
      </c>
      <c r="B356">
        <v>7</v>
      </c>
      <c r="C356" s="1">
        <f>MAPrice!C356</f>
        <v>4.5844618161470597E-2</v>
      </c>
      <c r="D356" s="1">
        <f>MAPrice!D356</f>
        <v>4.7993707291342474E-2</v>
      </c>
      <c r="E356" s="1">
        <f>MAPrice!E356</f>
        <v>3.6868951999704212E-2</v>
      </c>
      <c r="F356" s="1">
        <f>MAPrice!F356</f>
        <v>5.5891493228615315E-2</v>
      </c>
      <c r="G356" s="217">
        <f>MAPrice!G356</f>
        <v>0</v>
      </c>
      <c r="H356" s="1">
        <f>MAPrice!H356</f>
        <v>4.7993707291342474E-2</v>
      </c>
    </row>
    <row r="357" spans="1:8" x14ac:dyDescent="0.2">
      <c r="A357">
        <v>2019</v>
      </c>
      <c r="B357">
        <v>8</v>
      </c>
      <c r="C357" s="1">
        <f>MAPrice!C357</f>
        <v>4.5745764580936564E-2</v>
      </c>
      <c r="D357" s="1">
        <f>MAPrice!D357</f>
        <v>4.7943474648451674E-2</v>
      </c>
      <c r="E357" s="1">
        <f>MAPrice!E357</f>
        <v>3.6980043270646454E-2</v>
      </c>
      <c r="F357" s="1">
        <f>MAPrice!F357</f>
        <v>5.5706688869286473E-2</v>
      </c>
      <c r="G357" s="217">
        <f>MAPrice!G357</f>
        <v>0</v>
      </c>
      <c r="H357" s="1">
        <f>MAPrice!H357</f>
        <v>4.7943474648451674E-2</v>
      </c>
    </row>
    <row r="358" spans="1:8" x14ac:dyDescent="0.2">
      <c r="A358">
        <v>2019</v>
      </c>
      <c r="B358">
        <v>9</v>
      </c>
      <c r="C358" s="1">
        <f>MAPrice!C358</f>
        <v>4.5646203276497405E-2</v>
      </c>
      <c r="D358" s="1">
        <f>MAPrice!D358</f>
        <v>4.7885829709587609E-2</v>
      </c>
      <c r="E358" s="1">
        <f>MAPrice!E358</f>
        <v>3.6879798071669224E-2</v>
      </c>
      <c r="F358" s="1">
        <f>MAPrice!F358</f>
        <v>5.5529841338968038E-2</v>
      </c>
      <c r="G358" s="217">
        <f>MAPrice!G358</f>
        <v>0</v>
      </c>
      <c r="H358" s="1">
        <f>MAPrice!H358</f>
        <v>4.7885829709587609E-2</v>
      </c>
    </row>
    <row r="359" spans="1:8" x14ac:dyDescent="0.2">
      <c r="A359">
        <v>2019</v>
      </c>
      <c r="B359">
        <v>10</v>
      </c>
      <c r="C359" s="1">
        <f>MAPrice!C359</f>
        <v>4.5504470637757401E-2</v>
      </c>
      <c r="D359" s="1">
        <f>MAPrice!D359</f>
        <v>4.7776493216064392E-2</v>
      </c>
      <c r="E359" s="1">
        <f>MAPrice!E359</f>
        <v>3.6869190323423291E-2</v>
      </c>
      <c r="F359" s="1">
        <f>MAPrice!F359</f>
        <v>5.5255240811003858E-2</v>
      </c>
      <c r="G359" s="217">
        <f>MAPrice!G359</f>
        <v>0</v>
      </c>
      <c r="H359" s="1">
        <f>MAPrice!H359</f>
        <v>4.7776493216064392E-2</v>
      </c>
    </row>
    <row r="360" spans="1:8" x14ac:dyDescent="0.2">
      <c r="A360">
        <v>2019</v>
      </c>
      <c r="B360">
        <v>11</v>
      </c>
      <c r="C360" s="1">
        <f>MAPrice!C360</f>
        <v>4.5374452695760813E-2</v>
      </c>
      <c r="D360" s="1">
        <f>MAPrice!D360</f>
        <v>4.7627953546021728E-2</v>
      </c>
      <c r="E360" s="1">
        <f>MAPrice!E360</f>
        <v>3.6635827164844446E-2</v>
      </c>
      <c r="F360" s="1">
        <f>MAPrice!F360</f>
        <v>5.501791673019335E-2</v>
      </c>
      <c r="G360" s="217">
        <f>MAPrice!G360</f>
        <v>0</v>
      </c>
      <c r="H360" s="1">
        <f>MAPrice!H360</f>
        <v>4.7627953546021728E-2</v>
      </c>
    </row>
    <row r="361" spans="1:8" x14ac:dyDescent="0.2">
      <c r="A361">
        <v>2019</v>
      </c>
      <c r="B361">
        <v>12</v>
      </c>
      <c r="C361" s="1">
        <f>MAPrice!C361</f>
        <v>4.5166537062683247E-2</v>
      </c>
      <c r="D361" s="1">
        <f>MAPrice!D361</f>
        <v>4.7404101144438E-2</v>
      </c>
      <c r="E361" s="1">
        <f>MAPrice!E361</f>
        <v>3.644052958736272E-2</v>
      </c>
      <c r="F361" s="1">
        <f>MAPrice!F361</f>
        <v>5.4742010672681092E-2</v>
      </c>
      <c r="G361" s="217">
        <f>MAPrice!G361</f>
        <v>0</v>
      </c>
      <c r="H361" s="1">
        <f>MAPrice!H361</f>
        <v>4.7404101144438E-2</v>
      </c>
    </row>
    <row r="362" spans="1:8" x14ac:dyDescent="0.2">
      <c r="A362">
        <v>2020</v>
      </c>
      <c r="B362">
        <v>1</v>
      </c>
      <c r="C362" s="1">
        <f>MAPrice!C362</f>
        <v>4.4986157534709525E-2</v>
      </c>
      <c r="D362" s="1">
        <f>MAPrice!D362</f>
        <v>4.7211800359012353E-2</v>
      </c>
      <c r="E362" s="1">
        <f>MAPrice!E362</f>
        <v>3.6256105748258903E-2</v>
      </c>
      <c r="F362" s="1">
        <f>MAPrice!F362</f>
        <v>5.4472508652703949E-2</v>
      </c>
      <c r="G362" s="217">
        <f>MAPrice!G362</f>
        <v>0</v>
      </c>
      <c r="H362" s="1">
        <f>MAPrice!H362</f>
        <v>4.7211800359012353E-2</v>
      </c>
    </row>
    <row r="363" spans="1:8" x14ac:dyDescent="0.2">
      <c r="A363">
        <v>2020</v>
      </c>
      <c r="B363">
        <v>2</v>
      </c>
      <c r="C363" s="1">
        <f>MAPrice!C363</f>
        <v>4.4746414110787447E-2</v>
      </c>
      <c r="D363" s="1">
        <f>MAPrice!D363</f>
        <v>4.6998131073367949E-2</v>
      </c>
      <c r="E363" s="1">
        <f>MAPrice!E363</f>
        <v>3.5619571956256681E-2</v>
      </c>
      <c r="F363" s="1">
        <f>MAPrice!F363</f>
        <v>5.4095382798715265E-2</v>
      </c>
      <c r="G363" s="217">
        <f>MAPrice!G363</f>
        <v>0</v>
      </c>
      <c r="H363" s="1">
        <f>MAPrice!H363</f>
        <v>4.6998131073367949E-2</v>
      </c>
    </row>
    <row r="364" spans="1:8" x14ac:dyDescent="0.2">
      <c r="A364">
        <v>2020</v>
      </c>
      <c r="B364">
        <v>3</v>
      </c>
      <c r="C364" s="1">
        <f>MAPrice!C364</f>
        <v>4.4815492713063176E-2</v>
      </c>
      <c r="D364" s="1">
        <f>MAPrice!D364</f>
        <v>4.7041082763592618E-2</v>
      </c>
      <c r="E364" s="1">
        <f>MAPrice!E364</f>
        <v>3.5550310818566452E-2</v>
      </c>
      <c r="F364" s="1">
        <f>MAPrice!F364</f>
        <v>5.4145075547727857E-2</v>
      </c>
      <c r="G364" s="217">
        <f>MAPrice!G364</f>
        <v>0</v>
      </c>
      <c r="H364" s="1">
        <f>MAPrice!H364</f>
        <v>4.7041082763592618E-2</v>
      </c>
    </row>
    <row r="365" spans="1:8" x14ac:dyDescent="0.2">
      <c r="A365">
        <v>2020</v>
      </c>
      <c r="B365">
        <v>4</v>
      </c>
      <c r="C365" s="1">
        <f>MAPrice!C365</f>
        <v>4.494124950321763E-2</v>
      </c>
      <c r="D365" s="1">
        <f>MAPrice!D365</f>
        <v>4.7191861691008981E-2</v>
      </c>
      <c r="E365" s="1">
        <f>MAPrice!E365</f>
        <v>3.5720409616307451E-2</v>
      </c>
      <c r="F365" s="1">
        <f>MAPrice!F365</f>
        <v>5.4189313855857256E-2</v>
      </c>
      <c r="G365" s="217">
        <f>MAPrice!G365</f>
        <v>0</v>
      </c>
      <c r="H365" s="1">
        <f>MAPrice!H365</f>
        <v>4.7191861691008981E-2</v>
      </c>
    </row>
    <row r="366" spans="1:8" x14ac:dyDescent="0.2">
      <c r="A366">
        <v>2020</v>
      </c>
      <c r="B366">
        <v>5</v>
      </c>
      <c r="C366" s="1">
        <f>MAPrice!C366</f>
        <v>4.4870375081244918E-2</v>
      </c>
      <c r="D366" s="1">
        <f>MAPrice!D366</f>
        <v>4.7076134508099908E-2</v>
      </c>
      <c r="E366" s="1">
        <f>MAPrice!E366</f>
        <v>3.5724605106838607E-2</v>
      </c>
      <c r="F366" s="1">
        <f>MAPrice!F366</f>
        <v>5.4040847910782425E-2</v>
      </c>
      <c r="G366" s="217">
        <f>MAPrice!G366</f>
        <v>0</v>
      </c>
      <c r="H366" s="1">
        <f>MAPrice!H366</f>
        <v>4.7076134508099908E-2</v>
      </c>
    </row>
    <row r="367" spans="1:8" x14ac:dyDescent="0.2">
      <c r="A367">
        <v>2020</v>
      </c>
      <c r="B367">
        <v>6</v>
      </c>
      <c r="C367" s="1">
        <f>MAPrice!C367</f>
        <v>4.4891517166375829E-2</v>
      </c>
      <c r="D367" s="1">
        <f>MAPrice!D367</f>
        <v>4.7115913036692159E-2</v>
      </c>
      <c r="E367" s="1">
        <f>MAPrice!E367</f>
        <v>3.566054974114722E-2</v>
      </c>
      <c r="F367" s="1">
        <f>MAPrice!F367</f>
        <v>5.3973951357453719E-2</v>
      </c>
      <c r="G367" s="217">
        <f>MAPrice!G367</f>
        <v>0</v>
      </c>
      <c r="H367" s="1">
        <f>MAPrice!H367</f>
        <v>4.7115913036692159E-2</v>
      </c>
    </row>
    <row r="368" spans="1:8" x14ac:dyDescent="0.2">
      <c r="A368">
        <v>2020</v>
      </c>
      <c r="B368">
        <v>7</v>
      </c>
      <c r="C368" s="1">
        <f>MAPrice!C368</f>
        <v>4.4058923590351441E-2</v>
      </c>
      <c r="D368" s="1">
        <f>MAPrice!D368</f>
        <v>4.6298586450384677E-2</v>
      </c>
      <c r="E368" s="1">
        <f>MAPrice!E368</f>
        <v>3.4824098528823046E-2</v>
      </c>
      <c r="F368" s="1">
        <f>MAPrice!F368</f>
        <v>5.3062946930451556E-2</v>
      </c>
      <c r="G368" s="217">
        <f>MAPrice!G368</f>
        <v>0</v>
      </c>
      <c r="H368" s="1">
        <f>MAPrice!H368</f>
        <v>4.6298586450384677E-2</v>
      </c>
    </row>
    <row r="369" spans="1:8" x14ac:dyDescent="0.2">
      <c r="A369">
        <v>2020</v>
      </c>
      <c r="B369">
        <v>8</v>
      </c>
      <c r="C369" s="1">
        <f>MAPrice!C369</f>
        <v>4.3185752340402887E-2</v>
      </c>
      <c r="D369" s="1">
        <f>MAPrice!D369</f>
        <v>4.5422562969730435E-2</v>
      </c>
      <c r="E369" s="1">
        <f>MAPrice!E369</f>
        <v>3.3989628881051275E-2</v>
      </c>
      <c r="F369" s="1">
        <f>MAPrice!F369</f>
        <v>5.2163829287577956E-2</v>
      </c>
      <c r="G369" s="217">
        <f>MAPrice!G369</f>
        <v>0</v>
      </c>
      <c r="H369" s="1">
        <f>MAPrice!H369</f>
        <v>4.5422562969730435E-2</v>
      </c>
    </row>
    <row r="370" spans="1:8" x14ac:dyDescent="0.2">
      <c r="A370">
        <v>2020</v>
      </c>
      <c r="B370">
        <v>9</v>
      </c>
      <c r="C370" s="1">
        <f>MAPrice!C370</f>
        <v>4.2248710094680349E-2</v>
      </c>
      <c r="D370" s="1">
        <f>MAPrice!D370</f>
        <v>4.4395219119190511E-2</v>
      </c>
      <c r="E370" s="1">
        <f>MAPrice!E370</f>
        <v>3.3181295382821885E-2</v>
      </c>
      <c r="F370" s="1">
        <f>MAPrice!F370</f>
        <v>5.1248474075935552E-2</v>
      </c>
      <c r="G370" s="217">
        <f>MAPrice!G370</f>
        <v>0</v>
      </c>
      <c r="H370" s="1">
        <f>MAPrice!H370</f>
        <v>4.4395219119190511E-2</v>
      </c>
    </row>
    <row r="371" spans="1:8" x14ac:dyDescent="0.2">
      <c r="A371">
        <v>2020</v>
      </c>
      <c r="B371">
        <v>10</v>
      </c>
      <c r="C371" s="1">
        <f>MAPrice!C371</f>
        <v>4.2048383032277308E-2</v>
      </c>
      <c r="D371" s="1">
        <f>MAPrice!D371</f>
        <v>4.4187125176261832E-2</v>
      </c>
      <c r="E371" s="1">
        <f>MAPrice!E371</f>
        <v>3.2838539572492734E-2</v>
      </c>
      <c r="F371" s="1">
        <f>MAPrice!F371</f>
        <v>5.0923377031966532E-2</v>
      </c>
      <c r="G371" s="217">
        <f>MAPrice!G371</f>
        <v>0</v>
      </c>
      <c r="H371" s="1">
        <f>MAPrice!H371</f>
        <v>4.4187125176261832E-2</v>
      </c>
    </row>
    <row r="372" spans="1:8" x14ac:dyDescent="0.2">
      <c r="A372">
        <v>2020</v>
      </c>
      <c r="B372">
        <v>11</v>
      </c>
      <c r="C372" s="1">
        <f>MAPrice!C372</f>
        <v>4.1792813095155368E-2</v>
      </c>
      <c r="D372" s="1">
        <f>MAPrice!D372</f>
        <v>4.3948575904035475E-2</v>
      </c>
      <c r="E372" s="1">
        <f>MAPrice!E372</f>
        <v>3.2562509457780886E-2</v>
      </c>
      <c r="F372" s="1">
        <f>MAPrice!F372</f>
        <v>5.0625249757485558E-2</v>
      </c>
      <c r="G372" s="217">
        <f>MAPrice!G372</f>
        <v>0</v>
      </c>
      <c r="H372" s="1">
        <f>MAPrice!H372</f>
        <v>4.3948575904035475E-2</v>
      </c>
    </row>
    <row r="373" spans="1:8" x14ac:dyDescent="0.2">
      <c r="A373">
        <v>2020</v>
      </c>
      <c r="B373">
        <v>12</v>
      </c>
      <c r="C373" s="1">
        <f>MAPrice!C373</f>
        <v>4.1521976473218127E-2</v>
      </c>
      <c r="D373" s="1">
        <f>MAPrice!D373</f>
        <v>4.3630758665949253E-2</v>
      </c>
      <c r="E373" s="1">
        <f>MAPrice!E373</f>
        <v>3.2325037695980031E-2</v>
      </c>
      <c r="F373" s="1">
        <f>MAPrice!F373</f>
        <v>5.0320309332297815E-2</v>
      </c>
      <c r="G373" s="217">
        <f>MAPrice!G373</f>
        <v>0</v>
      </c>
      <c r="H373" s="1">
        <f>MAPrice!H373</f>
        <v>4.3630758665949253E-2</v>
      </c>
    </row>
    <row r="374" spans="1:8" x14ac:dyDescent="0.2">
      <c r="A374">
        <f t="shared" ref="A374:A437" si="0">A362+1</f>
        <v>2021</v>
      </c>
      <c r="B374">
        <f t="shared" ref="B374:B437" si="1">B362</f>
        <v>1</v>
      </c>
      <c r="C374" s="1">
        <f>MAPrice!C374</f>
        <v>4.125913020685798E-2</v>
      </c>
      <c r="D374" s="1">
        <f>MAPrice!D374</f>
        <v>4.3377681216564712E-2</v>
      </c>
      <c r="E374" s="1">
        <f>MAPrice!E374</f>
        <v>3.2026024070531373E-2</v>
      </c>
      <c r="F374" s="1">
        <f>MAPrice!F374</f>
        <v>4.9969697297856136E-2</v>
      </c>
      <c r="G374" s="217">
        <f>MAPrice!G374</f>
        <v>0</v>
      </c>
      <c r="H374" s="1">
        <f>MAPrice!H374</f>
        <v>4.3377681216564712E-2</v>
      </c>
    </row>
    <row r="375" spans="1:8" x14ac:dyDescent="0.2">
      <c r="A375">
        <f t="shared" si="0"/>
        <v>2021</v>
      </c>
      <c r="B375">
        <f t="shared" si="1"/>
        <v>2</v>
      </c>
      <c r="C375" s="1">
        <f>MAPrice!C375</f>
        <v>4.160741223371902E-2</v>
      </c>
      <c r="D375" s="1">
        <f>MAPrice!D375</f>
        <v>4.3673261146438692E-2</v>
      </c>
      <c r="E375" s="1">
        <f>MAPrice!E375</f>
        <v>3.2447784964087623E-2</v>
      </c>
      <c r="F375" s="1">
        <f>MAPrice!F375</f>
        <v>5.039050170798149E-2</v>
      </c>
      <c r="G375" s="217">
        <f>MAPrice!G375</f>
        <v>0</v>
      </c>
      <c r="H375" s="1">
        <f>MAPrice!H375</f>
        <v>4.3673261146438692E-2</v>
      </c>
    </row>
    <row r="376" spans="1:8" x14ac:dyDescent="0.2">
      <c r="A376">
        <f t="shared" si="0"/>
        <v>2021</v>
      </c>
      <c r="B376">
        <f t="shared" si="1"/>
        <v>3</v>
      </c>
      <c r="C376" s="1">
        <f>MAPrice!C376</f>
        <v>4.1713419624693993E-2</v>
      </c>
      <c r="D376" s="1">
        <f>MAPrice!D376</f>
        <v>4.3796317899643333E-2</v>
      </c>
      <c r="E376" s="1">
        <f>MAPrice!E376</f>
        <v>3.2617788391321768E-2</v>
      </c>
      <c r="F376" s="1">
        <f>MAPrice!F376</f>
        <v>5.0413718695318355E-2</v>
      </c>
      <c r="G376" s="217">
        <f>MAPrice!G376</f>
        <v>0</v>
      </c>
      <c r="H376" s="1">
        <f>MAPrice!H376</f>
        <v>4.3796317899643333E-2</v>
      </c>
    </row>
    <row r="377" spans="1:8" x14ac:dyDescent="0.2">
      <c r="A377">
        <f t="shared" si="0"/>
        <v>2021</v>
      </c>
      <c r="B377">
        <f t="shared" si="1"/>
        <v>4</v>
      </c>
      <c r="C377" s="1">
        <f>MAPrice!C377</f>
        <v>4.1749575140161192E-2</v>
      </c>
      <c r="D377" s="1">
        <f>MAPrice!D377</f>
        <v>4.3788281058243443E-2</v>
      </c>
      <c r="E377" s="1">
        <f>MAPrice!E377</f>
        <v>3.2515574696261713E-2</v>
      </c>
      <c r="F377" s="1">
        <f>MAPrice!F377</f>
        <v>5.0429327381039939E-2</v>
      </c>
      <c r="G377" s="217">
        <f>MAPrice!G377</f>
        <v>0</v>
      </c>
      <c r="H377" s="1">
        <f>MAPrice!H377</f>
        <v>4.3788281058243443E-2</v>
      </c>
    </row>
    <row r="378" spans="1:8" x14ac:dyDescent="0.2">
      <c r="A378">
        <f t="shared" si="0"/>
        <v>2021</v>
      </c>
      <c r="B378">
        <f t="shared" si="1"/>
        <v>5</v>
      </c>
      <c r="C378" s="1">
        <f>MAPrice!C378</f>
        <v>4.1736846197914179E-2</v>
      </c>
      <c r="D378" s="1">
        <f>MAPrice!D378</f>
        <v>4.3780108228496317E-2</v>
      </c>
      <c r="E378" s="1">
        <f>MAPrice!E378</f>
        <v>3.2315381400458615E-2</v>
      </c>
      <c r="F378" s="1">
        <f>MAPrice!F378</f>
        <v>5.0410779464482254E-2</v>
      </c>
      <c r="G378" s="217">
        <f>MAPrice!G378</f>
        <v>0</v>
      </c>
      <c r="H378" s="1">
        <f>MAPrice!H378</f>
        <v>4.3780108228496317E-2</v>
      </c>
    </row>
    <row r="379" spans="1:8" x14ac:dyDescent="0.2">
      <c r="A379">
        <f t="shared" si="0"/>
        <v>2021</v>
      </c>
      <c r="B379">
        <f t="shared" si="1"/>
        <v>6</v>
      </c>
      <c r="C379" s="1">
        <f>MAPrice!C379</f>
        <v>4.163158097126899E-2</v>
      </c>
      <c r="D379" s="1">
        <f>MAPrice!D379</f>
        <v>4.3662041776962812E-2</v>
      </c>
      <c r="E379" s="1">
        <f>MAPrice!E379</f>
        <v>3.2113568286863625E-2</v>
      </c>
      <c r="F379" s="1">
        <f>MAPrice!F379</f>
        <v>5.0324077550229711E-2</v>
      </c>
      <c r="G379" s="217">
        <f>MAPrice!G379</f>
        <v>0</v>
      </c>
      <c r="H379" s="1">
        <f>MAPrice!H379</f>
        <v>4.3662041776962812E-2</v>
      </c>
    </row>
    <row r="380" spans="1:8" x14ac:dyDescent="0.2">
      <c r="A380">
        <f t="shared" si="0"/>
        <v>2021</v>
      </c>
      <c r="B380">
        <f t="shared" si="1"/>
        <v>7</v>
      </c>
      <c r="C380" s="1">
        <f>MAPrice!C380</f>
        <v>4.2350523877207967E-2</v>
      </c>
      <c r="D380" s="1">
        <f>MAPrice!D380</f>
        <v>4.4389526114641448E-2</v>
      </c>
      <c r="E380" s="1">
        <f>MAPrice!E380</f>
        <v>3.2693868931109558E-2</v>
      </c>
      <c r="F380" s="1">
        <f>MAPrice!F380</f>
        <v>5.1051402315632925E-2</v>
      </c>
      <c r="G380" s="217">
        <f>MAPrice!G380</f>
        <v>0</v>
      </c>
      <c r="H380" s="1">
        <f>MAPrice!H380</f>
        <v>4.4389526114641448E-2</v>
      </c>
    </row>
    <row r="381" spans="1:8" x14ac:dyDescent="0.2">
      <c r="A381">
        <f t="shared" si="0"/>
        <v>2021</v>
      </c>
      <c r="B381">
        <f t="shared" si="1"/>
        <v>8</v>
      </c>
      <c r="C381" s="1">
        <f>MAPrice!C381</f>
        <v>4.3087676449250302E-2</v>
      </c>
      <c r="D381" s="1">
        <f>MAPrice!D381</f>
        <v>4.5187769347732533E-2</v>
      </c>
      <c r="E381" s="1">
        <f>MAPrice!E381</f>
        <v>3.309578457464929E-2</v>
      </c>
      <c r="F381" s="1">
        <f>MAPrice!F381</f>
        <v>5.1752087618332658E-2</v>
      </c>
      <c r="G381" s="217">
        <f>MAPrice!G381</f>
        <v>0</v>
      </c>
      <c r="H381" s="1">
        <f>MAPrice!H381</f>
        <v>4.5187769347732533E-2</v>
      </c>
    </row>
    <row r="382" spans="1:8" x14ac:dyDescent="0.2">
      <c r="A382">
        <f t="shared" si="0"/>
        <v>2021</v>
      </c>
      <c r="B382">
        <f t="shared" si="1"/>
        <v>9</v>
      </c>
      <c r="C382" s="1">
        <f>MAPrice!C382</f>
        <v>4.38354237909502E-2</v>
      </c>
      <c r="D382" s="1">
        <f>MAPrice!D382</f>
        <v>4.5967931511677412E-2</v>
      </c>
      <c r="E382" s="1">
        <f>MAPrice!E382</f>
        <v>3.3608764707340748E-2</v>
      </c>
      <c r="F382" s="1">
        <f>MAPrice!F382</f>
        <v>5.2449138349022706E-2</v>
      </c>
      <c r="G382" s="217">
        <f>MAPrice!G382</f>
        <v>0</v>
      </c>
      <c r="H382" s="1">
        <f>MAPrice!H382</f>
        <v>4.5967931511677412E-2</v>
      </c>
    </row>
    <row r="383" spans="1:8" x14ac:dyDescent="0.2">
      <c r="A383">
        <f t="shared" si="0"/>
        <v>2021</v>
      </c>
      <c r="B383">
        <f t="shared" si="1"/>
        <v>10</v>
      </c>
      <c r="C383" s="1">
        <f>MAPrice!C383</f>
        <v>4.4385450299208866E-2</v>
      </c>
      <c r="D383" s="1">
        <f>MAPrice!D383</f>
        <v>4.6536817100505279E-2</v>
      </c>
      <c r="E383" s="1">
        <f>MAPrice!E383</f>
        <v>3.3959803861638611E-2</v>
      </c>
      <c r="F383" s="1">
        <f>MAPrice!F383</f>
        <v>5.3040400984012692E-2</v>
      </c>
      <c r="G383" s="217">
        <f>MAPrice!G383</f>
        <v>0</v>
      </c>
      <c r="H383" s="1">
        <f>MAPrice!H383</f>
        <v>4.6536817100505279E-2</v>
      </c>
    </row>
    <row r="384" spans="1:8" x14ac:dyDescent="0.2">
      <c r="A384">
        <f t="shared" si="0"/>
        <v>2021</v>
      </c>
      <c r="B384">
        <f t="shared" si="1"/>
        <v>11</v>
      </c>
      <c r="C384" s="1">
        <f>MAPrice!C384</f>
        <v>4.4927494310173115E-2</v>
      </c>
      <c r="D384" s="1">
        <f>MAPrice!D384</f>
        <v>4.7089400603074184E-2</v>
      </c>
      <c r="E384" s="1">
        <f>MAPrice!E384</f>
        <v>3.4323935530097195E-2</v>
      </c>
      <c r="F384" s="1">
        <f>MAPrice!F384</f>
        <v>5.3596822653620924E-2</v>
      </c>
      <c r="G384" s="217">
        <f>MAPrice!G384</f>
        <v>0</v>
      </c>
      <c r="H384" s="1">
        <f>MAPrice!H384</f>
        <v>4.7089400603074184E-2</v>
      </c>
    </row>
    <row r="385" spans="1:8" x14ac:dyDescent="0.2">
      <c r="A385">
        <f t="shared" si="0"/>
        <v>2021</v>
      </c>
      <c r="B385">
        <f t="shared" si="1"/>
        <v>12</v>
      </c>
      <c r="C385" s="1">
        <f>MAPrice!C385</f>
        <v>4.5545658955094048E-2</v>
      </c>
      <c r="D385" s="1">
        <f>MAPrice!D385</f>
        <v>4.7711288498483412E-2</v>
      </c>
      <c r="E385" s="1">
        <f>MAPrice!E385</f>
        <v>3.4696916041753019E-2</v>
      </c>
      <c r="F385" s="1">
        <f>MAPrice!F385</f>
        <v>5.4162942641795254E-2</v>
      </c>
      <c r="G385" s="217">
        <f>MAPrice!G385</f>
        <v>0</v>
      </c>
      <c r="H385" s="1">
        <f>MAPrice!H385</f>
        <v>4.7711288498483412E-2</v>
      </c>
    </row>
    <row r="386" spans="1:8" x14ac:dyDescent="0.2">
      <c r="A386">
        <f t="shared" si="0"/>
        <v>2022</v>
      </c>
      <c r="B386">
        <f t="shared" si="1"/>
        <v>1</v>
      </c>
      <c r="C386" s="1">
        <f>MAPrice!C386</f>
        <v>4.6032600562949777E-2</v>
      </c>
      <c r="D386" s="1">
        <f>MAPrice!D386</f>
        <v>4.8207462370853681E-2</v>
      </c>
      <c r="E386" s="1">
        <f>MAPrice!E386</f>
        <v>3.5100499959646855E-2</v>
      </c>
      <c r="F386" s="1">
        <f>MAPrice!F386</f>
        <v>5.4719946585745437E-2</v>
      </c>
      <c r="G386" s="217">
        <f>MAPrice!G386</f>
        <v>0</v>
      </c>
      <c r="H386" s="1">
        <f>MAPrice!H386</f>
        <v>4.8207462370853681E-2</v>
      </c>
    </row>
    <row r="387" spans="1:8" x14ac:dyDescent="0.2">
      <c r="A387">
        <f t="shared" si="0"/>
        <v>2022</v>
      </c>
      <c r="B387">
        <f t="shared" si="1"/>
        <v>2</v>
      </c>
      <c r="C387" s="1">
        <f>MAPrice!C387</f>
        <v>4.5847162119711571E-2</v>
      </c>
      <c r="D387" s="1">
        <f>MAPrice!D387</f>
        <v>4.8050381105810717E-2</v>
      </c>
      <c r="E387" s="1">
        <f>MAPrice!E387</f>
        <v>3.4705158836924516E-2</v>
      </c>
      <c r="F387" s="1">
        <f>MAPrice!F387</f>
        <v>5.5106601467640536E-2</v>
      </c>
      <c r="G387" s="217">
        <f>MAPrice!G387</f>
        <v>0</v>
      </c>
      <c r="H387" s="1">
        <f>MAPrice!H387</f>
        <v>4.8050381105810717E-2</v>
      </c>
    </row>
    <row r="388" spans="1:8" x14ac:dyDescent="0.2">
      <c r="A388">
        <f t="shared" si="0"/>
        <v>2022</v>
      </c>
      <c r="B388">
        <f t="shared" si="1"/>
        <v>3</v>
      </c>
      <c r="C388" s="1">
        <f>MAPrice!C388</f>
        <v>4.573978155908389E-2</v>
      </c>
      <c r="D388" s="1">
        <f>MAPrice!D388</f>
        <v>4.7965689224768349E-2</v>
      </c>
      <c r="E388" s="1">
        <f>MAPrice!E388</f>
        <v>3.4382793965258562E-2</v>
      </c>
      <c r="F388" s="1">
        <f>MAPrice!F388</f>
        <v>5.5363940790435606E-2</v>
      </c>
      <c r="G388" s="217">
        <f>MAPrice!G388</f>
        <v>0</v>
      </c>
      <c r="H388" s="1">
        <f>MAPrice!H388</f>
        <v>4.7965689224768349E-2</v>
      </c>
    </row>
    <row r="389" spans="1:8" x14ac:dyDescent="0.2">
      <c r="A389">
        <f t="shared" si="0"/>
        <v>2022</v>
      </c>
      <c r="B389">
        <f t="shared" si="1"/>
        <v>4</v>
      </c>
      <c r="C389" s="1">
        <f>MAPrice!C389</f>
        <v>4.5586959810215738E-2</v>
      </c>
      <c r="D389" s="1">
        <f>MAPrice!D389</f>
        <v>4.7876571539064654E-2</v>
      </c>
      <c r="E389" s="1">
        <f>MAPrice!E389</f>
        <v>3.4028409888662882E-2</v>
      </c>
      <c r="F389" s="1">
        <f>MAPrice!F389</f>
        <v>5.5596749177159253E-2</v>
      </c>
      <c r="G389" s="217">
        <f>MAPrice!G389</f>
        <v>0</v>
      </c>
      <c r="H389" s="1">
        <f>MAPrice!H389</f>
        <v>4.7876571539064654E-2</v>
      </c>
    </row>
    <row r="390" spans="1:8" x14ac:dyDescent="0.2">
      <c r="A390">
        <f t="shared" si="0"/>
        <v>2022</v>
      </c>
      <c r="B390">
        <f t="shared" si="1"/>
        <v>5</v>
      </c>
      <c r="C390" s="1">
        <f>MAPrice!C390</f>
        <v>4.5837411367801867E-2</v>
      </c>
      <c r="D390" s="1">
        <f>MAPrice!D390</f>
        <v>4.8219649909804936E-2</v>
      </c>
      <c r="E390" s="1">
        <f>MAPrice!E390</f>
        <v>3.4087924694216169E-2</v>
      </c>
      <c r="F390" s="1">
        <f>MAPrice!F390</f>
        <v>5.6272003832618649E-2</v>
      </c>
      <c r="G390" s="217">
        <f>MAPrice!G390</f>
        <v>0</v>
      </c>
      <c r="H390" s="1">
        <f>MAPrice!H390</f>
        <v>4.8219649909804936E-2</v>
      </c>
    </row>
    <row r="391" spans="1:8" x14ac:dyDescent="0.2">
      <c r="A391">
        <f t="shared" si="0"/>
        <v>2022</v>
      </c>
      <c r="B391">
        <f t="shared" si="1"/>
        <v>6</v>
      </c>
      <c r="C391" s="1">
        <f>MAPrice!C391</f>
        <v>4.6041536308064381E-2</v>
      </c>
      <c r="D391" s="1">
        <f>MAPrice!D391</f>
        <v>4.8427899338162696E-2</v>
      </c>
      <c r="E391" s="1">
        <f>MAPrice!E391</f>
        <v>3.4103599644011891E-2</v>
      </c>
      <c r="F391" s="1">
        <f>MAPrice!F391</f>
        <v>5.6896190208971083E-2</v>
      </c>
      <c r="G391" s="217">
        <f>MAPrice!G391</f>
        <v>0</v>
      </c>
      <c r="H391" s="1">
        <f>MAPrice!H391</f>
        <v>4.8427899338162696E-2</v>
      </c>
    </row>
    <row r="392" spans="1:8" x14ac:dyDescent="0.2">
      <c r="A392">
        <f t="shared" si="0"/>
        <v>2022</v>
      </c>
      <c r="B392">
        <f t="shared" si="1"/>
        <v>7</v>
      </c>
      <c r="C392" s="1">
        <f>MAPrice!C392</f>
        <v>4.6253220137068903E-2</v>
      </c>
      <c r="D392" s="1">
        <f>MAPrice!D392</f>
        <v>4.8617140599876763E-2</v>
      </c>
      <c r="E392" s="1">
        <f>MAPrice!E392</f>
        <v>3.4058582195564707E-2</v>
      </c>
      <c r="F392" s="1">
        <f>MAPrice!F392</f>
        <v>5.7460854401291041E-2</v>
      </c>
      <c r="G392" s="217">
        <f>MAPrice!G392</f>
        <v>0</v>
      </c>
      <c r="H392" s="1">
        <f>MAPrice!H392</f>
        <v>4.8617140599876763E-2</v>
      </c>
    </row>
    <row r="393" spans="1:8" x14ac:dyDescent="0.2">
      <c r="A393">
        <f t="shared" si="0"/>
        <v>2022</v>
      </c>
      <c r="B393">
        <f t="shared" si="1"/>
        <v>8</v>
      </c>
      <c r="C393" s="1">
        <f>MAPrice!C393</f>
        <v>4.6430261905582117E-2</v>
      </c>
      <c r="D393" s="1">
        <f>MAPrice!D393</f>
        <v>4.8718053424339554E-2</v>
      </c>
      <c r="E393" s="1">
        <f>MAPrice!E393</f>
        <v>3.4035007732011825E-2</v>
      </c>
      <c r="F393" s="1">
        <f>MAPrice!F393</f>
        <v>5.8029648765034719E-2</v>
      </c>
      <c r="G393" s="217">
        <f>MAPrice!G393</f>
        <v>0</v>
      </c>
      <c r="H393" s="1">
        <f>MAPrice!H393</f>
        <v>4.8718053424339554E-2</v>
      </c>
    </row>
    <row r="394" spans="1:8" x14ac:dyDescent="0.2">
      <c r="A394">
        <f t="shared" si="0"/>
        <v>2022</v>
      </c>
      <c r="B394">
        <f t="shared" si="1"/>
        <v>9</v>
      </c>
      <c r="C394" s="1">
        <f>MAPrice!C394</f>
        <v>4.6663366894743402E-2</v>
      </c>
      <c r="D394" s="1">
        <f>MAPrice!D394</f>
        <v>4.89934554283094E-2</v>
      </c>
      <c r="E394" s="1">
        <f>MAPrice!E394</f>
        <v>3.4130454911175216E-2</v>
      </c>
      <c r="F394" s="1">
        <f>MAPrice!F394</f>
        <v>5.8599996011071E-2</v>
      </c>
      <c r="G394" s="217">
        <f>MAPrice!G394</f>
        <v>0</v>
      </c>
      <c r="H394" s="1">
        <f>MAPrice!H394</f>
        <v>4.89934554283094E-2</v>
      </c>
    </row>
    <row r="395" spans="1:8" x14ac:dyDescent="0.2">
      <c r="A395">
        <f t="shared" si="0"/>
        <v>2022</v>
      </c>
      <c r="B395">
        <f t="shared" si="1"/>
        <v>10</v>
      </c>
      <c r="C395" s="1">
        <f>MAPrice!C395</f>
        <v>4.6402349239234898E-2</v>
      </c>
      <c r="D395" s="1">
        <f>MAPrice!D395</f>
        <v>4.8705430042155634E-2</v>
      </c>
      <c r="E395" s="1">
        <f>MAPrice!E395</f>
        <v>3.3974677549297651E-2</v>
      </c>
      <c r="F395" s="1">
        <f>MAPrice!F395</f>
        <v>5.8727446787977255E-2</v>
      </c>
      <c r="G395" s="217">
        <f>MAPrice!G395</f>
        <v>0</v>
      </c>
      <c r="H395" s="1">
        <f>MAPrice!H395</f>
        <v>4.8705430042155634E-2</v>
      </c>
    </row>
    <row r="396" spans="1:8" x14ac:dyDescent="0.2">
      <c r="A396">
        <f t="shared" si="0"/>
        <v>2022</v>
      </c>
      <c r="B396">
        <f t="shared" si="1"/>
        <v>11</v>
      </c>
      <c r="C396" s="1">
        <f>MAPrice!C396</f>
        <v>4.6261197665188346E-2</v>
      </c>
      <c r="D396" s="1">
        <f>MAPrice!D396</f>
        <v>4.8506322570887689E-2</v>
      </c>
      <c r="E396" s="1">
        <f>MAPrice!E396</f>
        <v>3.3652390484646702E-2</v>
      </c>
      <c r="F396" s="1">
        <f>MAPrice!F396</f>
        <v>5.8906672927227233E-2</v>
      </c>
      <c r="G396" s="217">
        <f>MAPrice!G396</f>
        <v>0</v>
      </c>
      <c r="H396" s="1">
        <f>MAPrice!H396</f>
        <v>4.8506322570887689E-2</v>
      </c>
    </row>
    <row r="397" spans="1:8" x14ac:dyDescent="0.2">
      <c r="A397">
        <f t="shared" si="0"/>
        <v>2022</v>
      </c>
      <c r="B397">
        <f t="shared" si="1"/>
        <v>12</v>
      </c>
      <c r="C397" s="1">
        <f>MAPrice!C397</f>
        <v>4.6093868659671709E-2</v>
      </c>
      <c r="D397" s="1">
        <f>MAPrice!D397</f>
        <v>4.8365528525375866E-2</v>
      </c>
      <c r="E397" s="1">
        <f>MAPrice!E397</f>
        <v>3.328942918181757E-2</v>
      </c>
      <c r="F397" s="1">
        <f>MAPrice!F397</f>
        <v>5.9111787014320925E-2</v>
      </c>
      <c r="G397" s="217">
        <f>MAPrice!G397</f>
        <v>0</v>
      </c>
      <c r="H397" s="1">
        <f>MAPrice!H397</f>
        <v>4.8365528525375866E-2</v>
      </c>
    </row>
    <row r="398" spans="1:8" x14ac:dyDescent="0.2">
      <c r="A398">
        <f t="shared" si="0"/>
        <v>2023</v>
      </c>
      <c r="B398">
        <f t="shared" si="1"/>
        <v>1</v>
      </c>
      <c r="C398" s="1">
        <f>MAPrice!C398</f>
        <v>4.5932500011594157E-2</v>
      </c>
      <c r="D398" s="1">
        <f>MAPrice!D398</f>
        <v>4.8122662632219794E-2</v>
      </c>
      <c r="E398" s="1">
        <f>MAPrice!E398</f>
        <v>3.2986111330276131E-2</v>
      </c>
      <c r="F398" s="1">
        <f>MAPrice!F398</f>
        <v>5.9400189957903797E-2</v>
      </c>
      <c r="G398" s="217">
        <f>MAPrice!G398</f>
        <v>0</v>
      </c>
      <c r="H398" s="1">
        <f>MAPrice!H398</f>
        <v>4.8122662632219794E-2</v>
      </c>
    </row>
    <row r="399" spans="1:8" x14ac:dyDescent="0.2">
      <c r="A399">
        <f t="shared" si="0"/>
        <v>2023</v>
      </c>
      <c r="B399">
        <f t="shared" si="1"/>
        <v>2</v>
      </c>
      <c r="C399" s="1">
        <f>MAPrice!C399</f>
        <v>4.6567504210724829E-2</v>
      </c>
      <c r="D399" s="1">
        <f>MAPrice!D399</f>
        <v>4.8661088735547357E-2</v>
      </c>
      <c r="E399" s="1">
        <f>MAPrice!E399</f>
        <v>3.3324367559427942E-2</v>
      </c>
      <c r="F399" s="1">
        <f>MAPrice!F399</f>
        <v>6.0015529055065193E-2</v>
      </c>
      <c r="G399" s="217">
        <f>MAPrice!G399</f>
        <v>0</v>
      </c>
      <c r="H399" s="1">
        <f>MAPrice!H399</f>
        <v>4.8661088735547357E-2</v>
      </c>
    </row>
    <row r="400" spans="1:8" x14ac:dyDescent="0.2">
      <c r="A400">
        <f t="shared" si="0"/>
        <v>2023</v>
      </c>
      <c r="B400">
        <f t="shared" si="1"/>
        <v>3</v>
      </c>
      <c r="C400" s="1">
        <f>MAPrice!C400</f>
        <v>4.7075530984493262E-2</v>
      </c>
      <c r="D400" s="1">
        <f>MAPrice!D400</f>
        <v>4.9132779491662594E-2</v>
      </c>
      <c r="E400" s="1">
        <f>MAPrice!E400</f>
        <v>3.3889791308232727E-2</v>
      </c>
      <c r="F400" s="1">
        <f>MAPrice!F400</f>
        <v>6.0757526683389601E-2</v>
      </c>
      <c r="G400" s="217">
        <f>MAPrice!G400</f>
        <v>0</v>
      </c>
      <c r="H400" s="1">
        <f>MAPrice!H400</f>
        <v>4.9132779491662594E-2</v>
      </c>
    </row>
    <row r="401" spans="1:8" ht="13.5" thickBot="1" x14ac:dyDescent="0.25">
      <c r="A401" s="20">
        <f t="shared" si="0"/>
        <v>2023</v>
      </c>
      <c r="B401" s="20">
        <f t="shared" si="1"/>
        <v>4</v>
      </c>
      <c r="C401" s="21">
        <f>MAPrice!C401</f>
        <v>4.7611022886893804E-2</v>
      </c>
      <c r="D401" s="21">
        <f>MAPrice!D401</f>
        <v>4.9662584800942176E-2</v>
      </c>
      <c r="E401" s="21">
        <f>MAPrice!E401</f>
        <v>3.4361282360472221E-2</v>
      </c>
      <c r="F401" s="21">
        <f>MAPrice!F401</f>
        <v>6.1481491621719314E-2</v>
      </c>
      <c r="G401" s="223">
        <f>MAPrice!G401</f>
        <v>0</v>
      </c>
      <c r="H401" s="21">
        <f>MAPrice!H401</f>
        <v>4.9662584800942176E-2</v>
      </c>
    </row>
    <row r="402" spans="1:8" x14ac:dyDescent="0.2">
      <c r="A402">
        <f t="shared" si="0"/>
        <v>2023</v>
      </c>
      <c r="B402">
        <f t="shared" si="1"/>
        <v>5</v>
      </c>
      <c r="C402" s="12">
        <f>((MAPrice!C402/MAPrice!C390)-0.004)*MAPrice!C390</f>
        <v>4.7848922295540018E-2</v>
      </c>
      <c r="D402" s="12">
        <f>((MAPrice!D402/MAPrice!D390)-0.004)*MAPrice!D390</f>
        <v>4.9793318909074201E-2</v>
      </c>
      <c r="E402" s="12">
        <f>((MAPrice!E402/MAPrice!E390)-0.004)*MAPrice!E390</f>
        <v>3.4436857965305295E-2</v>
      </c>
      <c r="F402" s="12">
        <f>((MAPrice!F402/MAPrice!F390)-0.004)*MAPrice!F390</f>
        <v>6.2046456193110187E-2</v>
      </c>
      <c r="G402" s="244">
        <v>0</v>
      </c>
      <c r="H402" s="12">
        <f>((MAPrice!H402/MAPrice!H390)-0.004)*MAPrice!H390</f>
        <v>4.9793318909074201E-2</v>
      </c>
    </row>
    <row r="403" spans="1:8" x14ac:dyDescent="0.2">
      <c r="A403">
        <f t="shared" si="0"/>
        <v>2023</v>
      </c>
      <c r="B403">
        <f t="shared" si="1"/>
        <v>6</v>
      </c>
      <c r="C403" s="12">
        <f>((MAPrice!C403/MAPrice!C391)-0.004)*MAPrice!C391</f>
        <v>4.8289972996466514E-2</v>
      </c>
      <c r="D403" s="12">
        <f>((MAPrice!D403/MAPrice!D391)-0.004)*MAPrice!D391</f>
        <v>5.0204234353690903E-2</v>
      </c>
      <c r="E403" s="12">
        <f>((MAPrice!E403/MAPrice!E391)-0.004)*MAPrice!E391</f>
        <v>3.5124895231746091E-2</v>
      </c>
      <c r="F403" s="12">
        <f>((MAPrice!F403/MAPrice!F391)-0.004)*MAPrice!F391</f>
        <v>6.2856370632835501E-2</v>
      </c>
      <c r="G403" s="244">
        <v>0</v>
      </c>
      <c r="H403" s="12">
        <f>((MAPrice!H403/MAPrice!H391)-0.004)*MAPrice!H391</f>
        <v>5.0204234353690903E-2</v>
      </c>
    </row>
    <row r="404" spans="1:8" x14ac:dyDescent="0.2">
      <c r="A404">
        <f t="shared" si="0"/>
        <v>2023</v>
      </c>
      <c r="B404">
        <f t="shared" si="1"/>
        <v>7</v>
      </c>
      <c r="C404" s="12">
        <f>((MAPrice!C404/MAPrice!C392)-0.004)*MAPrice!C392</f>
        <v>4.8721931725334879E-2</v>
      </c>
      <c r="D404" s="12">
        <f>((MAPrice!D404/MAPrice!D392)-0.004)*MAPrice!D392</f>
        <v>5.0590274883587048E-2</v>
      </c>
      <c r="E404" s="12">
        <f>((MAPrice!E404/MAPrice!E392)-0.004)*MAPrice!E392</f>
        <v>3.5877455854389534E-2</v>
      </c>
      <c r="F404" s="12">
        <f>((MAPrice!F404/MAPrice!F392)-0.004)*MAPrice!F392</f>
        <v>6.3665645672350016E-2</v>
      </c>
      <c r="G404" s="244">
        <v>0</v>
      </c>
      <c r="H404" s="12">
        <f>((MAPrice!H404/MAPrice!H392)-0.004)*MAPrice!H392</f>
        <v>5.0590274883587048E-2</v>
      </c>
    </row>
    <row r="405" spans="1:8" x14ac:dyDescent="0.2">
      <c r="A405">
        <f t="shared" si="0"/>
        <v>2023</v>
      </c>
      <c r="B405">
        <f t="shared" si="1"/>
        <v>8</v>
      </c>
      <c r="C405" s="12">
        <f>((MAPrice!C405/MAPrice!C393)-0.004)*MAPrice!C393</f>
        <v>4.919504136053815E-2</v>
      </c>
      <c r="D405" s="12">
        <f>((MAPrice!D405/MAPrice!D393)-0.004)*MAPrice!D393</f>
        <v>5.099251127297251E-2</v>
      </c>
      <c r="E405" s="12">
        <f>((MAPrice!E405/MAPrice!E393)-0.004)*MAPrice!E393</f>
        <v>3.6667517030351413E-2</v>
      </c>
      <c r="F405" s="12">
        <f>((MAPrice!F405/MAPrice!F393)-0.004)*MAPrice!F393</f>
        <v>6.4465698609488656E-2</v>
      </c>
      <c r="G405" s="244">
        <v>0</v>
      </c>
      <c r="H405" s="12">
        <f>((MAPrice!H405/MAPrice!H393)-0.004)*MAPrice!H393</f>
        <v>5.099251127297251E-2</v>
      </c>
    </row>
    <row r="406" spans="1:8" x14ac:dyDescent="0.2">
      <c r="A406">
        <f t="shared" si="0"/>
        <v>2023</v>
      </c>
      <c r="B406">
        <f t="shared" si="1"/>
        <v>9</v>
      </c>
      <c r="C406" s="12">
        <f>((MAPrice!C406/MAPrice!C394)-0.004)*MAPrice!C394</f>
        <v>4.9653920352026683E-2</v>
      </c>
      <c r="D406" s="12">
        <f>((MAPrice!D406/MAPrice!D394)-0.004)*MAPrice!D394</f>
        <v>5.1347639664499761E-2</v>
      </c>
      <c r="E406" s="12">
        <f>((MAPrice!E406/MAPrice!E394)-0.004)*MAPrice!E394</f>
        <v>3.7380523079158109E-2</v>
      </c>
      <c r="F406" s="12">
        <f>((MAPrice!F406/MAPrice!F394)-0.004)*MAPrice!F394</f>
        <v>6.526449501162182E-2</v>
      </c>
      <c r="G406" s="244">
        <v>0</v>
      </c>
      <c r="H406" s="12">
        <f>((MAPrice!H406/MAPrice!H394)-0.004)*MAPrice!H394</f>
        <v>5.1347639664499761E-2</v>
      </c>
    </row>
    <row r="407" spans="1:8" x14ac:dyDescent="0.2">
      <c r="A407">
        <f t="shared" si="0"/>
        <v>2023</v>
      </c>
      <c r="B407">
        <f t="shared" si="1"/>
        <v>10</v>
      </c>
      <c r="C407" s="12">
        <f>((MAPrice!C407/MAPrice!C395)-0.004)*MAPrice!C395</f>
        <v>5.0125299696486214E-2</v>
      </c>
      <c r="D407" s="12">
        <f>((MAPrice!D407/MAPrice!D395)-0.004)*MAPrice!D395</f>
        <v>5.1794505107669926E-2</v>
      </c>
      <c r="E407" s="12">
        <f>((MAPrice!E407/MAPrice!E395)-0.004)*MAPrice!E395</f>
        <v>3.8016017404976413E-2</v>
      </c>
      <c r="F407" s="12">
        <f>((MAPrice!F407/MAPrice!F395)-0.004)*MAPrice!F395</f>
        <v>6.6023982642990947E-2</v>
      </c>
      <c r="G407" s="244">
        <v>0</v>
      </c>
      <c r="H407" s="12">
        <f>((MAPrice!H407/MAPrice!H395)-0.004)*MAPrice!H395</f>
        <v>5.1794505107669926E-2</v>
      </c>
    </row>
    <row r="408" spans="1:8" x14ac:dyDescent="0.2">
      <c r="A408">
        <f t="shared" si="0"/>
        <v>2023</v>
      </c>
      <c r="B408">
        <f t="shared" si="1"/>
        <v>11</v>
      </c>
      <c r="C408" s="12">
        <f>((MAPrice!C408/MAPrice!C396)-0.004)*MAPrice!C396</f>
        <v>5.0503075593989373E-2</v>
      </c>
      <c r="D408" s="12">
        <f>((MAPrice!D408/MAPrice!D396)-0.004)*MAPrice!D396</f>
        <v>5.2149735052004605E-2</v>
      </c>
      <c r="E408" s="12">
        <f>((MAPrice!E408/MAPrice!E396)-0.004)*MAPrice!E396</f>
        <v>3.8731266811010377E-2</v>
      </c>
      <c r="F408" s="12">
        <f>((MAPrice!F408/MAPrice!F396)-0.004)*MAPrice!F396</f>
        <v>6.6788649972140041E-2</v>
      </c>
      <c r="G408" s="244">
        <v>0</v>
      </c>
      <c r="H408" s="12">
        <f>((MAPrice!H408/MAPrice!H396)-0.004)*MAPrice!H396</f>
        <v>5.2149735052004605E-2</v>
      </c>
    </row>
    <row r="409" spans="1:8" x14ac:dyDescent="0.2">
      <c r="A409">
        <f t="shared" si="0"/>
        <v>2023</v>
      </c>
      <c r="B409">
        <f t="shared" si="1"/>
        <v>12</v>
      </c>
      <c r="C409" s="12">
        <f>((MAPrice!C409/MAPrice!C397)-0.004)*MAPrice!C397</f>
        <v>5.0887237675612845E-2</v>
      </c>
      <c r="D409" s="12">
        <f>((MAPrice!D409/MAPrice!D397)-0.004)*MAPrice!D397</f>
        <v>5.2486161461754027E-2</v>
      </c>
      <c r="E409" s="12">
        <f>((MAPrice!E409/MAPrice!E397)-0.004)*MAPrice!E397</f>
        <v>3.9308977573018232E-2</v>
      </c>
      <c r="F409" s="12">
        <f>((MAPrice!F409/MAPrice!F397)-0.004)*MAPrice!F397</f>
        <v>6.7604714960493223E-2</v>
      </c>
      <c r="G409" s="244">
        <v>0</v>
      </c>
      <c r="H409" s="12">
        <f>((MAPrice!H409/MAPrice!H397)-0.004)*MAPrice!H397</f>
        <v>5.2486161461754027E-2</v>
      </c>
    </row>
    <row r="410" spans="1:8" x14ac:dyDescent="0.2">
      <c r="A410">
        <f t="shared" si="0"/>
        <v>2024</v>
      </c>
      <c r="B410">
        <f t="shared" si="1"/>
        <v>1</v>
      </c>
      <c r="C410" s="12">
        <f>((MAPrice!C410/MAPrice!C398)-0.004)*MAPrice!C398</f>
        <v>5.1309493786518973E-2</v>
      </c>
      <c r="D410" s="12">
        <f>((MAPrice!D410/MAPrice!D398)-0.004)*MAPrice!D398</f>
        <v>5.2909791123551361E-2</v>
      </c>
      <c r="E410" s="12">
        <f>((MAPrice!E410/MAPrice!E398)-0.004)*MAPrice!E398</f>
        <v>3.9886306058800669E-2</v>
      </c>
      <c r="F410" s="12">
        <f>((MAPrice!F410/MAPrice!F398)-0.004)*MAPrice!F398</f>
        <v>6.8320119484178585E-2</v>
      </c>
      <c r="G410" s="244">
        <v>0</v>
      </c>
      <c r="H410" s="12">
        <f>((MAPrice!H410/MAPrice!H398)-0.004)*MAPrice!H398</f>
        <v>5.2909791123551361E-2</v>
      </c>
    </row>
    <row r="411" spans="1:8" x14ac:dyDescent="0.2">
      <c r="A411">
        <f t="shared" si="0"/>
        <v>2024</v>
      </c>
      <c r="B411">
        <f t="shared" si="1"/>
        <v>2</v>
      </c>
      <c r="C411" s="12">
        <f>((MAPrice!C411/MAPrice!C399)-0.004)*MAPrice!C399</f>
        <v>5.1306403167403876E-2</v>
      </c>
      <c r="D411" s="12">
        <f>((MAPrice!D411/MAPrice!D399)-0.004)*MAPrice!D399</f>
        <v>5.3017282554822902E-2</v>
      </c>
      <c r="E411" s="12">
        <f>((MAPrice!E411/MAPrice!E399)-0.004)*MAPrice!E399</f>
        <v>4.0319245869970585E-2</v>
      </c>
      <c r="F411" s="12">
        <f>((MAPrice!F411/MAPrice!F399)-0.004)*MAPrice!F399</f>
        <v>6.8460753286015502E-2</v>
      </c>
      <c r="G411" s="244">
        <v>0</v>
      </c>
      <c r="H411" s="12">
        <f>((MAPrice!H411/MAPrice!H399)-0.004)*MAPrice!H399</f>
        <v>5.3017282554822902E-2</v>
      </c>
    </row>
    <row r="412" spans="1:8" x14ac:dyDescent="0.2">
      <c r="A412">
        <f t="shared" si="0"/>
        <v>2024</v>
      </c>
      <c r="B412">
        <f t="shared" si="1"/>
        <v>3</v>
      </c>
      <c r="C412" s="12">
        <f>((MAPrice!C412/MAPrice!C400)-0.004)*MAPrice!C400</f>
        <v>5.1337709755603922E-2</v>
      </c>
      <c r="D412" s="12">
        <f>((MAPrice!D412/MAPrice!D400)-0.004)*MAPrice!D400</f>
        <v>5.3036424691307912E-2</v>
      </c>
      <c r="E412" s="12">
        <f>((MAPrice!E412/MAPrice!E400)-0.004)*MAPrice!E400</f>
        <v>4.0463842557754426E-2</v>
      </c>
      <c r="F412" s="12">
        <f>((MAPrice!F412/MAPrice!F400)-0.004)*MAPrice!F400</f>
        <v>6.866060405637657E-2</v>
      </c>
      <c r="G412" s="244">
        <v>0</v>
      </c>
      <c r="H412" s="12">
        <f>((MAPrice!H412/MAPrice!H400)-0.004)*MAPrice!H400</f>
        <v>5.3036424691307912E-2</v>
      </c>
    </row>
    <row r="413" spans="1:8" x14ac:dyDescent="0.2">
      <c r="A413">
        <f t="shared" si="0"/>
        <v>2024</v>
      </c>
      <c r="B413">
        <f t="shared" si="1"/>
        <v>4</v>
      </c>
      <c r="C413" s="12">
        <f>((MAPrice!C413/MAPrice!C401)-0.004)*MAPrice!C401</f>
        <v>5.1411045042365433E-2</v>
      </c>
      <c r="D413" s="12">
        <f>((MAPrice!D413/MAPrice!D401)-0.004)*MAPrice!D401</f>
        <v>5.3078101254313038E-2</v>
      </c>
      <c r="E413" s="12">
        <f>((MAPrice!E413/MAPrice!E401)-0.004)*MAPrice!E401</f>
        <v>4.0824445630656764E-2</v>
      </c>
      <c r="F413" s="12">
        <f>((MAPrice!F413/MAPrice!F401)-0.004)*MAPrice!F401</f>
        <v>6.8932906768672253E-2</v>
      </c>
      <c r="G413" s="244">
        <v>0</v>
      </c>
      <c r="H413" s="12">
        <f>((MAPrice!H413/MAPrice!H401)-0.004)*MAPrice!H401</f>
        <v>5.3078101254313038E-2</v>
      </c>
    </row>
    <row r="414" spans="1:8" x14ac:dyDescent="0.2">
      <c r="A414">
        <f t="shared" si="0"/>
        <v>2024</v>
      </c>
      <c r="B414">
        <f t="shared" si="1"/>
        <v>5</v>
      </c>
      <c r="C414" s="12">
        <f>((MAPrice!C414/MAPrice!C402)-0.004)*MAPrice!C402</f>
        <v>5.1236833553040873E-2</v>
      </c>
      <c r="D414" s="12">
        <f>((MAPrice!D414/MAPrice!D402)-0.004)*MAPrice!D402</f>
        <v>5.2932772056052978E-2</v>
      </c>
      <c r="E414" s="12">
        <f>((MAPrice!E414/MAPrice!E402)-0.004)*MAPrice!E402</f>
        <v>4.1149947284375384E-2</v>
      </c>
      <c r="F414" s="12">
        <f>((MAPrice!F414/MAPrice!F402)-0.004)*MAPrice!F402</f>
        <v>6.875689615513525E-2</v>
      </c>
      <c r="G414" s="244">
        <v>0</v>
      </c>
      <c r="H414" s="12">
        <f>((MAPrice!H414/MAPrice!H402)-0.004)*MAPrice!H402</f>
        <v>5.2932772056052978E-2</v>
      </c>
    </row>
    <row r="415" spans="1:8" x14ac:dyDescent="0.2">
      <c r="A415">
        <f t="shared" si="0"/>
        <v>2024</v>
      </c>
      <c r="B415">
        <f t="shared" si="1"/>
        <v>6</v>
      </c>
      <c r="C415" s="12">
        <f>((MAPrice!C415/MAPrice!C403)-0.004)*MAPrice!C403</f>
        <v>5.1135674360241488E-2</v>
      </c>
      <c r="D415" s="12">
        <f>((MAPrice!D415/MAPrice!D403)-0.004)*MAPrice!D403</f>
        <v>5.2873556413030168E-2</v>
      </c>
      <c r="E415" s="12">
        <f>((MAPrice!E415/MAPrice!E403)-0.004)*MAPrice!E403</f>
        <v>4.1107335182215349E-2</v>
      </c>
      <c r="F415" s="12">
        <f>((MAPrice!F415/MAPrice!F403)-0.004)*MAPrice!F403</f>
        <v>6.8608853883176391E-2</v>
      </c>
      <c r="G415" s="244">
        <v>0</v>
      </c>
      <c r="H415" s="12">
        <f>((MAPrice!H415/MAPrice!H403)-0.004)*MAPrice!H403</f>
        <v>5.2873556413030168E-2</v>
      </c>
    </row>
    <row r="416" spans="1:8" x14ac:dyDescent="0.2">
      <c r="A416">
        <f t="shared" si="0"/>
        <v>2024</v>
      </c>
      <c r="B416">
        <f t="shared" si="1"/>
        <v>7</v>
      </c>
      <c r="C416" s="12">
        <f>((MAPrice!C416/MAPrice!C404)-0.004)*MAPrice!C404</f>
        <v>5.1038212509881005E-2</v>
      </c>
      <c r="D416" s="12">
        <f>((MAPrice!D416/MAPrice!D404)-0.004)*MAPrice!D404</f>
        <v>5.2816893114348666E-2</v>
      </c>
      <c r="E416" s="12">
        <f>((MAPrice!E416/MAPrice!E404)-0.004)*MAPrice!E404</f>
        <v>4.1065183603383605E-2</v>
      </c>
      <c r="F416" s="12">
        <f>((MAPrice!F416/MAPrice!F404)-0.004)*MAPrice!F404</f>
        <v>6.8465447339870977E-2</v>
      </c>
      <c r="G416" s="244">
        <v>0</v>
      </c>
      <c r="H416" s="12">
        <f>((MAPrice!H416/MAPrice!H404)-0.004)*MAPrice!H404</f>
        <v>5.2816893114348666E-2</v>
      </c>
    </row>
    <row r="417" spans="1:8" x14ac:dyDescent="0.2">
      <c r="A417">
        <f t="shared" si="0"/>
        <v>2024</v>
      </c>
      <c r="B417">
        <f t="shared" si="1"/>
        <v>8</v>
      </c>
      <c r="C417" s="12">
        <f>((MAPrice!C417/MAPrice!C405)-0.004)*MAPrice!C405</f>
        <v>5.0943814750106189E-2</v>
      </c>
      <c r="D417" s="12">
        <f>((MAPrice!D417/MAPrice!D405)-0.004)*MAPrice!D405</f>
        <v>5.2763608368556106E-2</v>
      </c>
      <c r="E417" s="12">
        <f>((MAPrice!E417/MAPrice!E405)-0.004)*MAPrice!E405</f>
        <v>4.1024538650141509E-2</v>
      </c>
      <c r="F417" s="12">
        <f>((MAPrice!F417/MAPrice!F405)-0.004)*MAPrice!F405</f>
        <v>6.8326323249381746E-2</v>
      </c>
      <c r="G417" s="244">
        <v>0</v>
      </c>
      <c r="H417" s="12">
        <f>((MAPrice!H417/MAPrice!H405)-0.004)*MAPrice!H405</f>
        <v>5.2763608368556106E-2</v>
      </c>
    </row>
    <row r="418" spans="1:8" x14ac:dyDescent="0.2">
      <c r="A418">
        <f t="shared" si="0"/>
        <v>2024</v>
      </c>
      <c r="B418">
        <f t="shared" si="1"/>
        <v>9</v>
      </c>
      <c r="C418" s="12">
        <f>((MAPrice!C418/MAPrice!C406)-0.004)*MAPrice!C406</f>
        <v>5.0853117147244768E-2</v>
      </c>
      <c r="D418" s="12">
        <f>((MAPrice!D418/MAPrice!D406)-0.004)*MAPrice!D406</f>
        <v>5.271409238133621E-2</v>
      </c>
      <c r="E418" s="12">
        <f>((MAPrice!E418/MAPrice!E406)-0.004)*MAPrice!E406</f>
        <v>4.0987194385998516E-2</v>
      </c>
      <c r="F418" s="12">
        <f>((MAPrice!F418/MAPrice!F406)-0.004)*MAPrice!F406</f>
        <v>6.8192492439807392E-2</v>
      </c>
      <c r="G418" s="244">
        <v>0</v>
      </c>
      <c r="H418" s="12">
        <f>((MAPrice!H418/MAPrice!H406)-0.004)*MAPrice!H406</f>
        <v>5.271409238133621E-2</v>
      </c>
    </row>
    <row r="419" spans="1:8" x14ac:dyDescent="0.2">
      <c r="A419">
        <f t="shared" si="0"/>
        <v>2024</v>
      </c>
      <c r="B419">
        <f t="shared" si="1"/>
        <v>10</v>
      </c>
      <c r="C419" s="12">
        <f>((MAPrice!C419/MAPrice!C407)-0.004)*MAPrice!C407</f>
        <v>5.0766947022408235E-2</v>
      </c>
      <c r="D419" s="12">
        <f>((MAPrice!D419/MAPrice!D407)-0.004)*MAPrice!D407</f>
        <v>5.2668903770138026E-2</v>
      </c>
      <c r="E419" s="12">
        <f>((MAPrice!E419/MAPrice!E407)-0.004)*MAPrice!E407</f>
        <v>4.0953228226680266E-2</v>
      </c>
      <c r="F419" s="12">
        <f>((MAPrice!F419/MAPrice!F407)-0.004)*MAPrice!F407</f>
        <v>6.8064294817918342E-2</v>
      </c>
      <c r="G419" s="244">
        <v>0</v>
      </c>
      <c r="H419" s="12">
        <f>((MAPrice!H419/MAPrice!H407)-0.004)*MAPrice!H407</f>
        <v>5.2668903770138026E-2</v>
      </c>
    </row>
    <row r="420" spans="1:8" x14ac:dyDescent="0.2">
      <c r="A420">
        <f t="shared" si="0"/>
        <v>2024</v>
      </c>
      <c r="B420">
        <f t="shared" si="1"/>
        <v>11</v>
      </c>
      <c r="C420" s="12">
        <f>((MAPrice!C420/MAPrice!C408)-0.004)*MAPrice!C408</f>
        <v>5.0684063109165442E-2</v>
      </c>
      <c r="D420" s="12">
        <f>((MAPrice!D420/MAPrice!D408)-0.004)*MAPrice!D408</f>
        <v>5.2627658346889566E-2</v>
      </c>
      <c r="E420" s="12">
        <f>((MAPrice!E420/MAPrice!E408)-0.004)*MAPrice!E408</f>
        <v>4.092305870358004E-2</v>
      </c>
      <c r="F420" s="12">
        <f>((MAPrice!F420/MAPrice!F408)-0.004)*MAPrice!F408</f>
        <v>6.7940797924096713E-2</v>
      </c>
      <c r="G420" s="244">
        <v>0</v>
      </c>
      <c r="H420" s="12">
        <f>((MAPrice!H420/MAPrice!H408)-0.004)*MAPrice!H408</f>
        <v>5.2627658346889566E-2</v>
      </c>
    </row>
    <row r="421" spans="1:8" x14ac:dyDescent="0.2">
      <c r="A421">
        <f t="shared" si="0"/>
        <v>2024</v>
      </c>
      <c r="B421">
        <f t="shared" si="1"/>
        <v>12</v>
      </c>
      <c r="C421" s="12">
        <f>((MAPrice!C421/MAPrice!C409)-0.004)*MAPrice!C409</f>
        <v>5.0603255777058355E-2</v>
      </c>
      <c r="D421" s="12">
        <f>((MAPrice!D421/MAPrice!D409)-0.004)*MAPrice!D409</f>
        <v>5.2589154227126879E-2</v>
      </c>
      <c r="E421" s="12">
        <f>((MAPrice!E421/MAPrice!E409)-0.004)*MAPrice!E409</f>
        <v>4.0896663823097444E-2</v>
      </c>
      <c r="F421" s="12">
        <f>((MAPrice!F421/MAPrice!F409)-0.004)*MAPrice!F409</f>
        <v>6.7818930595265281E-2</v>
      </c>
      <c r="G421" s="244">
        <v>0</v>
      </c>
      <c r="H421" s="12">
        <f>((MAPrice!H421/MAPrice!H409)-0.004)*MAPrice!H409</f>
        <v>5.2589154227126879E-2</v>
      </c>
    </row>
    <row r="422" spans="1:8" x14ac:dyDescent="0.2">
      <c r="A422">
        <f t="shared" si="0"/>
        <v>2025</v>
      </c>
      <c r="B422">
        <f t="shared" si="1"/>
        <v>1</v>
      </c>
      <c r="C422" s="12">
        <f>((MAPrice!C422/MAPrice!C410)-0.004)*MAPrice!C410</f>
        <v>5.0523748343481438E-2</v>
      </c>
      <c r="D422" s="12">
        <f>((MAPrice!D422/MAPrice!D410)-0.004)*MAPrice!D410</f>
        <v>5.2551840759232506E-2</v>
      </c>
      <c r="E422" s="12">
        <f>((MAPrice!E422/MAPrice!E410)-0.004)*MAPrice!E410</f>
        <v>4.0871266759041111E-2</v>
      </c>
      <c r="F422" s="12">
        <f>((MAPrice!F422/MAPrice!F410)-0.004)*MAPrice!F410</f>
        <v>6.7699011147434263E-2</v>
      </c>
      <c r="G422" s="244">
        <v>0</v>
      </c>
      <c r="H422" s="12">
        <f>((MAPrice!H422/MAPrice!H410)-0.004)*MAPrice!H410</f>
        <v>5.2551840759232506E-2</v>
      </c>
    </row>
    <row r="423" spans="1:8" x14ac:dyDescent="0.2">
      <c r="A423">
        <f t="shared" si="0"/>
        <v>2025</v>
      </c>
      <c r="B423">
        <f t="shared" si="1"/>
        <v>2</v>
      </c>
      <c r="C423" s="12">
        <f>((MAPrice!C423/MAPrice!C411)-0.004)*MAPrice!C411</f>
        <v>5.0208110975643226E-2</v>
      </c>
      <c r="D423" s="12">
        <f>((MAPrice!D423/MAPrice!D411)-0.004)*MAPrice!D411</f>
        <v>5.2274429081723132E-2</v>
      </c>
      <c r="E423" s="12">
        <f>((MAPrice!E423/MAPrice!E411)-0.004)*MAPrice!E411</f>
        <v>4.0540110145696792E-2</v>
      </c>
      <c r="F423" s="12">
        <f>((MAPrice!F423/MAPrice!F411)-0.004)*MAPrice!F411</f>
        <v>6.7565209632383785E-2</v>
      </c>
      <c r="G423" s="244">
        <v>0</v>
      </c>
      <c r="H423" s="12">
        <f>((MAPrice!H423/MAPrice!H411)-0.004)*MAPrice!H411</f>
        <v>5.2274429081723132E-2</v>
      </c>
    </row>
    <row r="424" spans="1:8" x14ac:dyDescent="0.2">
      <c r="A424">
        <f t="shared" si="0"/>
        <v>2025</v>
      </c>
      <c r="B424">
        <f t="shared" si="1"/>
        <v>3</v>
      </c>
      <c r="C424" s="12">
        <f>((MAPrice!C424/MAPrice!C412)-0.004)*MAPrice!C412</f>
        <v>4.9885181168722571E-2</v>
      </c>
      <c r="D424" s="12">
        <f>((MAPrice!D424/MAPrice!D412)-0.004)*MAPrice!D412</f>
        <v>5.1992025089305081E-2</v>
      </c>
      <c r="E424" s="12">
        <f>((MAPrice!E424/MAPrice!E412)-0.004)*MAPrice!E412</f>
        <v>4.0213548416089449E-2</v>
      </c>
      <c r="F424" s="12">
        <f>((MAPrice!F424/MAPrice!F412)-0.004)*MAPrice!F412</f>
        <v>6.7429874651337388E-2</v>
      </c>
      <c r="G424" s="244">
        <v>0</v>
      </c>
      <c r="H424" s="12">
        <f>((MAPrice!H424/MAPrice!H412)-0.004)*MAPrice!H412</f>
        <v>5.1992025089305081E-2</v>
      </c>
    </row>
    <row r="425" spans="1:8" x14ac:dyDescent="0.2">
      <c r="A425">
        <f t="shared" si="0"/>
        <v>2025</v>
      </c>
      <c r="B425">
        <f t="shared" si="1"/>
        <v>4</v>
      </c>
      <c r="C425" s="12">
        <f>((MAPrice!C425/MAPrice!C413)-0.004)*MAPrice!C413</f>
        <v>4.9565199330960229E-2</v>
      </c>
      <c r="D425" s="12">
        <f>((MAPrice!D425/MAPrice!D413)-0.004)*MAPrice!D413</f>
        <v>5.171176520517351E-2</v>
      </c>
      <c r="E425" s="12">
        <f>((MAPrice!E425/MAPrice!E413)-0.004)*MAPrice!E413</f>
        <v>3.9887390523581756E-2</v>
      </c>
      <c r="F425" s="12">
        <f>((MAPrice!F425/MAPrice!F413)-0.004)*MAPrice!F413</f>
        <v>6.7294166570704861E-2</v>
      </c>
      <c r="G425" s="244">
        <v>0</v>
      </c>
      <c r="H425" s="12">
        <f>((MAPrice!H425/MAPrice!H413)-0.004)*MAPrice!H413</f>
        <v>5.171176520517351E-2</v>
      </c>
    </row>
    <row r="426" spans="1:8" x14ac:dyDescent="0.2">
      <c r="A426">
        <f t="shared" si="0"/>
        <v>2025</v>
      </c>
      <c r="B426">
        <f t="shared" si="1"/>
        <v>5</v>
      </c>
      <c r="C426" s="12">
        <f>((MAPrice!C426/MAPrice!C414)-0.004)*MAPrice!C414</f>
        <v>4.9248835310329961E-2</v>
      </c>
      <c r="D426" s="12">
        <f>((MAPrice!D426/MAPrice!D414)-0.004)*MAPrice!D414</f>
        <v>5.1434307295617904E-2</v>
      </c>
      <c r="E426" s="12">
        <f>((MAPrice!E426/MAPrice!E414)-0.004)*MAPrice!E414</f>
        <v>3.9554523888632148E-2</v>
      </c>
      <c r="F426" s="12">
        <f>((MAPrice!F426/MAPrice!F414)-0.004)*MAPrice!F414</f>
        <v>6.7160935375732908E-2</v>
      </c>
      <c r="G426" s="244">
        <v>0</v>
      </c>
      <c r="H426" s="12">
        <f>((MAPrice!H426/MAPrice!H414)-0.004)*MAPrice!H414</f>
        <v>5.1434307295617904E-2</v>
      </c>
    </row>
    <row r="427" spans="1:8" x14ac:dyDescent="0.2">
      <c r="A427">
        <f t="shared" si="0"/>
        <v>2025</v>
      </c>
      <c r="B427">
        <f t="shared" si="1"/>
        <v>6</v>
      </c>
      <c r="C427" s="12">
        <f>((MAPrice!C427/MAPrice!C415)-0.004)*MAPrice!C415</f>
        <v>4.893369885762644E-2</v>
      </c>
      <c r="D427" s="12">
        <f>((MAPrice!D427/MAPrice!D415)-0.004)*MAPrice!D415</f>
        <v>5.1158149492540092E-2</v>
      </c>
      <c r="E427" s="12">
        <f>((MAPrice!E427/MAPrice!E415)-0.004)*MAPrice!E415</f>
        <v>3.9226941912739531E-2</v>
      </c>
      <c r="F427" s="12">
        <f>((MAPrice!F427/MAPrice!F415)-0.004)*MAPrice!F415</f>
        <v>6.7029633626558394E-2</v>
      </c>
      <c r="G427" s="244">
        <v>0</v>
      </c>
      <c r="H427" s="12">
        <f>((MAPrice!H427/MAPrice!H415)-0.004)*MAPrice!H415</f>
        <v>5.1158149492540092E-2</v>
      </c>
    </row>
    <row r="428" spans="1:8" x14ac:dyDescent="0.2">
      <c r="A428">
        <f t="shared" si="0"/>
        <v>2025</v>
      </c>
      <c r="B428">
        <f t="shared" si="1"/>
        <v>7</v>
      </c>
      <c r="C428" s="12">
        <f>((MAPrice!C428/MAPrice!C416)-0.004)*MAPrice!C416</f>
        <v>4.8626305759063258E-2</v>
      </c>
      <c r="D428" s="12">
        <f>((MAPrice!D428/MAPrice!D416)-0.004)*MAPrice!D416</f>
        <v>5.0887713468032218E-2</v>
      </c>
      <c r="E428" s="12">
        <f>((MAPrice!E428/MAPrice!E416)-0.004)*MAPrice!E416</f>
        <v>3.8897125288738496E-2</v>
      </c>
      <c r="F428" s="12">
        <f>((MAPrice!F428/MAPrice!F416)-0.004)*MAPrice!F416</f>
        <v>6.6901047420779264E-2</v>
      </c>
      <c r="G428" s="244">
        <v>0</v>
      </c>
      <c r="H428" s="12">
        <f>((MAPrice!H428/MAPrice!H416)-0.004)*MAPrice!H416</f>
        <v>5.0887713468032218E-2</v>
      </c>
    </row>
    <row r="429" spans="1:8" x14ac:dyDescent="0.2">
      <c r="A429">
        <f t="shared" si="0"/>
        <v>2025</v>
      </c>
      <c r="B429">
        <f t="shared" si="1"/>
        <v>8</v>
      </c>
      <c r="C429" s="12">
        <f>((MAPrice!C429/MAPrice!C417)-0.004)*MAPrice!C417</f>
        <v>4.8320595579947528E-2</v>
      </c>
      <c r="D429" s="12">
        <f>((MAPrice!D429/MAPrice!D417)-0.004)*MAPrice!D417</f>
        <v>5.0620590215097377E-2</v>
      </c>
      <c r="E429" s="12">
        <f>((MAPrice!E429/MAPrice!E417)-0.004)*MAPrice!E417</f>
        <v>3.8562511449139907E-2</v>
      </c>
      <c r="F429" s="12">
        <f>((MAPrice!F429/MAPrice!F417)-0.004)*MAPrice!F417</f>
        <v>6.6772934126319627E-2</v>
      </c>
      <c r="G429" s="244">
        <v>0</v>
      </c>
      <c r="H429" s="12">
        <f>((MAPrice!H429/MAPrice!H417)-0.004)*MAPrice!H417</f>
        <v>5.0620590215097377E-2</v>
      </c>
    </row>
    <row r="430" spans="1:8" x14ac:dyDescent="0.2">
      <c r="A430">
        <f t="shared" si="0"/>
        <v>2025</v>
      </c>
      <c r="B430">
        <f t="shared" si="1"/>
        <v>9</v>
      </c>
      <c r="C430" s="12">
        <f>((MAPrice!C430/MAPrice!C418)-0.004)*MAPrice!C418</f>
        <v>4.8014470265328686E-2</v>
      </c>
      <c r="D430" s="12">
        <f>((MAPrice!D430/MAPrice!D418)-0.004)*MAPrice!D418</f>
        <v>5.0351851774614931E-2</v>
      </c>
      <c r="E430" s="12">
        <f>((MAPrice!E430/MAPrice!E418)-0.004)*MAPrice!E418</f>
        <v>3.8226581954489608E-2</v>
      </c>
      <c r="F430" s="12">
        <f>((MAPrice!F430/MAPrice!F418)-0.004)*MAPrice!F418</f>
        <v>6.6645115891286952E-2</v>
      </c>
      <c r="G430" s="244">
        <v>0</v>
      </c>
      <c r="H430" s="12">
        <f>((MAPrice!H430/MAPrice!H418)-0.004)*MAPrice!H418</f>
        <v>5.0351851774614931E-2</v>
      </c>
    </row>
    <row r="431" spans="1:8" x14ac:dyDescent="0.2">
      <c r="A431">
        <f t="shared" si="0"/>
        <v>2025</v>
      </c>
      <c r="B431">
        <f t="shared" si="1"/>
        <v>10</v>
      </c>
      <c r="C431" s="12">
        <f>((MAPrice!C431/MAPrice!C419)-0.004)*MAPrice!C419</f>
        <v>4.7709686692665836E-2</v>
      </c>
      <c r="D431" s="12">
        <f>((MAPrice!D431/MAPrice!D419)-0.004)*MAPrice!D419</f>
        <v>5.0085040576621852E-2</v>
      </c>
      <c r="E431" s="12">
        <f>((MAPrice!E431/MAPrice!E419)-0.004)*MAPrice!E419</f>
        <v>3.7885453324712139E-2</v>
      </c>
      <c r="F431" s="12">
        <f>((MAPrice!F431/MAPrice!F419)-0.004)*MAPrice!F419</f>
        <v>6.6517514774415296E-2</v>
      </c>
      <c r="G431" s="244">
        <v>0</v>
      </c>
      <c r="H431" s="12">
        <f>((MAPrice!H431/MAPrice!H419)-0.004)*MAPrice!H419</f>
        <v>5.0085040576621852E-2</v>
      </c>
    </row>
    <row r="432" spans="1:8" x14ac:dyDescent="0.2">
      <c r="A432">
        <f t="shared" si="0"/>
        <v>2025</v>
      </c>
      <c r="B432">
        <f t="shared" si="1"/>
        <v>11</v>
      </c>
      <c r="C432" s="12">
        <f>((MAPrice!C432/MAPrice!C420)-0.004)*MAPrice!C420</f>
        <v>4.7401041561747043E-2</v>
      </c>
      <c r="D432" s="12">
        <f>((MAPrice!D432/MAPrice!D420)-0.004)*MAPrice!D420</f>
        <v>4.9814706409139563E-2</v>
      </c>
      <c r="E432" s="12">
        <f>((MAPrice!E432/MAPrice!E420)-0.004)*MAPrice!E420</f>
        <v>3.7553016812554026E-2</v>
      </c>
      <c r="F432" s="12">
        <f>((MAPrice!F432/MAPrice!F420)-0.004)*MAPrice!F420</f>
        <v>6.6389771198996528E-2</v>
      </c>
      <c r="G432" s="244">
        <v>0</v>
      </c>
      <c r="H432" s="12">
        <f>((MAPrice!H432/MAPrice!H420)-0.004)*MAPrice!H420</f>
        <v>4.9814706409139563E-2</v>
      </c>
    </row>
    <row r="433" spans="1:8" x14ac:dyDescent="0.2">
      <c r="A433">
        <f t="shared" si="0"/>
        <v>2025</v>
      </c>
      <c r="B433">
        <f t="shared" si="1"/>
        <v>12</v>
      </c>
      <c r="C433" s="12">
        <f>((MAPrice!C433/MAPrice!C421)-0.004)*MAPrice!C421</f>
        <v>4.7089032349244136E-2</v>
      </c>
      <c r="D433" s="12">
        <f>((MAPrice!D433/MAPrice!D421)-0.004)*MAPrice!D421</f>
        <v>4.9541364712642186E-2</v>
      </c>
      <c r="E433" s="12">
        <f>((MAPrice!E433/MAPrice!E421)-0.004)*MAPrice!E421</f>
        <v>3.7230955464763939E-2</v>
      </c>
      <c r="F433" s="12">
        <f>((MAPrice!F433/MAPrice!F421)-0.004)*MAPrice!F421</f>
        <v>6.6259990509810393E-2</v>
      </c>
      <c r="G433" s="244">
        <v>0</v>
      </c>
      <c r="H433" s="12">
        <f>((MAPrice!H433/MAPrice!H421)-0.004)*MAPrice!H421</f>
        <v>4.9541364712642186E-2</v>
      </c>
    </row>
    <row r="434" spans="1:8" x14ac:dyDescent="0.2">
      <c r="A434">
        <f t="shared" si="0"/>
        <v>2026</v>
      </c>
      <c r="B434">
        <f t="shared" si="1"/>
        <v>1</v>
      </c>
      <c r="C434" s="12">
        <f>((MAPrice!C434/MAPrice!C422)-0.004)*MAPrice!C422</f>
        <v>4.6777090719229815E-2</v>
      </c>
      <c r="D434" s="12">
        <f>((MAPrice!D434/MAPrice!D422)-0.004)*MAPrice!D422</f>
        <v>4.926855262619638E-2</v>
      </c>
      <c r="E434" s="12">
        <f>((MAPrice!E434/MAPrice!E422)-0.004)*MAPrice!E422</f>
        <v>3.6907331753352771E-2</v>
      </c>
      <c r="F434" s="12">
        <f>((MAPrice!F434/MAPrice!F422)-0.004)*MAPrice!F422</f>
        <v>6.6129692952643218E-2</v>
      </c>
      <c r="G434" s="244">
        <v>0</v>
      </c>
      <c r="H434" s="12">
        <f>((MAPrice!H434/MAPrice!H422)-0.004)*MAPrice!H422</f>
        <v>4.926855262619638E-2</v>
      </c>
    </row>
    <row r="435" spans="1:8" x14ac:dyDescent="0.2">
      <c r="A435">
        <f t="shared" si="0"/>
        <v>2026</v>
      </c>
      <c r="B435">
        <f t="shared" si="1"/>
        <v>2</v>
      </c>
      <c r="C435" s="12">
        <f>((MAPrice!C435/MAPrice!C423)-0.004)*MAPrice!C423</f>
        <v>4.6679025159086021E-2</v>
      </c>
      <c r="D435" s="12">
        <f>((MAPrice!D435/MAPrice!D423)-0.004)*MAPrice!D423</f>
        <v>4.9182248100423757E-2</v>
      </c>
      <c r="E435" s="12">
        <f>((MAPrice!E435/MAPrice!E423)-0.004)*MAPrice!E423</f>
        <v>3.6813985131551888E-2</v>
      </c>
      <c r="F435" s="12">
        <f>((MAPrice!F435/MAPrice!F423)-0.004)*MAPrice!F423</f>
        <v>6.6010013099444237E-2</v>
      </c>
      <c r="G435" s="244">
        <v>0</v>
      </c>
      <c r="H435" s="12">
        <f>((MAPrice!H435/MAPrice!H423)-0.004)*MAPrice!H423</f>
        <v>4.9182248100423757E-2</v>
      </c>
    </row>
    <row r="436" spans="1:8" x14ac:dyDescent="0.2">
      <c r="A436">
        <f t="shared" si="0"/>
        <v>2026</v>
      </c>
      <c r="B436">
        <f t="shared" si="1"/>
        <v>3</v>
      </c>
      <c r="C436" s="12">
        <f>((MAPrice!C436/MAPrice!C424)-0.004)*MAPrice!C424</f>
        <v>4.6578826970741262E-2</v>
      </c>
      <c r="D436" s="12">
        <f>((MAPrice!D436/MAPrice!D424)-0.004)*MAPrice!D424</f>
        <v>4.909437375087497E-2</v>
      </c>
      <c r="E436" s="12">
        <f>((MAPrice!E436/MAPrice!E424)-0.004)*MAPrice!E424</f>
        <v>3.6721683786625992E-2</v>
      </c>
      <c r="F436" s="12">
        <f>((MAPrice!F436/MAPrice!F424)-0.004)*MAPrice!F424</f>
        <v>6.5889256096531096E-2</v>
      </c>
      <c r="G436" s="244">
        <v>0</v>
      </c>
      <c r="H436" s="12">
        <f>((MAPrice!H436/MAPrice!H424)-0.004)*MAPrice!H424</f>
        <v>4.909437375087497E-2</v>
      </c>
    </row>
    <row r="437" spans="1:8" x14ac:dyDescent="0.2">
      <c r="A437">
        <f t="shared" si="0"/>
        <v>2026</v>
      </c>
      <c r="B437">
        <f t="shared" si="1"/>
        <v>4</v>
      </c>
      <c r="C437" s="12">
        <f>((MAPrice!C437/MAPrice!C425)-0.004)*MAPrice!C425</f>
        <v>4.6480114526940439E-2</v>
      </c>
      <c r="D437" s="12">
        <f>((MAPrice!D437/MAPrice!D425)-0.004)*MAPrice!D425</f>
        <v>4.900774458273327E-2</v>
      </c>
      <c r="E437" s="12">
        <f>((MAPrice!E437/MAPrice!E425)-0.004)*MAPrice!E425</f>
        <v>3.66301363160111E-2</v>
      </c>
      <c r="F437" s="12">
        <f>((MAPrice!F437/MAPrice!F425)-0.004)*MAPrice!F425</f>
        <v>6.576894299046708E-2</v>
      </c>
      <c r="G437" s="244">
        <v>0</v>
      </c>
      <c r="H437" s="12">
        <f>((MAPrice!H437/MAPrice!H425)-0.004)*MAPrice!H425</f>
        <v>4.900774458273327E-2</v>
      </c>
    </row>
    <row r="438" spans="1:8" x14ac:dyDescent="0.2">
      <c r="A438">
        <f t="shared" ref="A438:A501" si="2">A426+1</f>
        <v>2026</v>
      </c>
      <c r="B438">
        <f t="shared" ref="B438:B501" si="3">B426</f>
        <v>5</v>
      </c>
      <c r="C438" s="12">
        <f>((MAPrice!C438/MAPrice!C426)-0.004)*MAPrice!C426</f>
        <v>4.6382932381042789E-2</v>
      </c>
      <c r="D438" s="12">
        <f>((MAPrice!D438/MAPrice!D426)-0.004)*MAPrice!D426</f>
        <v>4.8922513118573756E-2</v>
      </c>
      <c r="E438" s="12">
        <f>((MAPrice!E438/MAPrice!E426)-0.004)*MAPrice!E426</f>
        <v>3.6537220723388879E-2</v>
      </c>
      <c r="F438" s="12">
        <f>((MAPrice!F438/MAPrice!F426)-0.004)*MAPrice!F426</f>
        <v>6.5649997897736706E-2</v>
      </c>
      <c r="G438" s="244">
        <v>0</v>
      </c>
      <c r="H438" s="12">
        <f>((MAPrice!H438/MAPrice!H426)-0.004)*MAPrice!H426</f>
        <v>4.8922513118573756E-2</v>
      </c>
    </row>
    <row r="439" spans="1:8" x14ac:dyDescent="0.2">
      <c r="A439">
        <f t="shared" si="2"/>
        <v>2026</v>
      </c>
      <c r="B439">
        <f t="shared" si="3"/>
        <v>6</v>
      </c>
      <c r="C439" s="12">
        <f>((MAPrice!C439/MAPrice!C427)-0.004)*MAPrice!C427</f>
        <v>4.6286705587490283E-2</v>
      </c>
      <c r="D439" s="12">
        <f>((MAPrice!D439/MAPrice!D427)-0.004)*MAPrice!D427</f>
        <v>4.8838305261321165E-2</v>
      </c>
      <c r="E439" s="12">
        <f>((MAPrice!E439/MAPrice!E427)-0.004)*MAPrice!E427</f>
        <v>3.6445756813711302E-2</v>
      </c>
      <c r="F439" s="12">
        <f>((MAPrice!F439/MAPrice!F427)-0.004)*MAPrice!F427</f>
        <v>6.5533360962695464E-2</v>
      </c>
      <c r="G439" s="244">
        <v>0</v>
      </c>
      <c r="H439" s="12">
        <f>((MAPrice!H439/MAPrice!H427)-0.004)*MAPrice!H427</f>
        <v>4.8838305261321165E-2</v>
      </c>
    </row>
    <row r="440" spans="1:8" x14ac:dyDescent="0.2">
      <c r="A440">
        <f t="shared" si="2"/>
        <v>2026</v>
      </c>
      <c r="B440">
        <f t="shared" si="3"/>
        <v>7</v>
      </c>
      <c r="C440" s="12">
        <f>((MAPrice!C440/MAPrice!C428)-0.004)*MAPrice!C428</f>
        <v>4.6192857291038357E-2</v>
      </c>
      <c r="D440" s="12">
        <f>((MAPrice!D440/MAPrice!D428)-0.004)*MAPrice!D428</f>
        <v>4.875585704625534E-2</v>
      </c>
      <c r="E440" s="12">
        <f>((MAPrice!E440/MAPrice!E428)-0.004)*MAPrice!E428</f>
        <v>3.635368015935863E-2</v>
      </c>
      <c r="F440" s="12">
        <f>((MAPrice!F440/MAPrice!F428)-0.004)*MAPrice!F428</f>
        <v>6.541915638159651E-2</v>
      </c>
      <c r="G440" s="244">
        <v>0</v>
      </c>
      <c r="H440" s="12">
        <f>((MAPrice!H440/MAPrice!H428)-0.004)*MAPrice!H428</f>
        <v>4.875585704625534E-2</v>
      </c>
    </row>
    <row r="441" spans="1:8" x14ac:dyDescent="0.2">
      <c r="A441">
        <f t="shared" si="2"/>
        <v>2026</v>
      </c>
      <c r="B441">
        <f t="shared" si="3"/>
        <v>8</v>
      </c>
      <c r="C441" s="12">
        <f>((MAPrice!C441/MAPrice!C429)-0.004)*MAPrice!C429</f>
        <v>4.6099112892315955E-2</v>
      </c>
      <c r="D441" s="12">
        <f>((MAPrice!D441/MAPrice!D429)-0.004)*MAPrice!D429</f>
        <v>4.8673985998717889E-2</v>
      </c>
      <c r="E441" s="12">
        <f>((MAPrice!E441/MAPrice!E429)-0.004)*MAPrice!E429</f>
        <v>3.625992983959845E-2</v>
      </c>
      <c r="F441" s="12">
        <f>((MAPrice!F441/MAPrice!F429)-0.004)*MAPrice!F429</f>
        <v>6.5304857258752319E-2</v>
      </c>
      <c r="G441" s="244">
        <v>0</v>
      </c>
      <c r="H441" s="12">
        <f>((MAPrice!H441/MAPrice!H429)-0.004)*MAPrice!H429</f>
        <v>4.8673985998717889E-2</v>
      </c>
    </row>
    <row r="442" spans="1:8" x14ac:dyDescent="0.2">
      <c r="A442">
        <f t="shared" si="2"/>
        <v>2026</v>
      </c>
      <c r="B442">
        <f t="shared" si="3"/>
        <v>9</v>
      </c>
      <c r="C442" s="12">
        <f>((MAPrice!C442/MAPrice!C430)-0.004)*MAPrice!C430</f>
        <v>4.6004605670767397E-2</v>
      </c>
      <c r="D442" s="12">
        <f>((MAPrice!D442/MAPrice!D430)-0.004)*MAPrice!D430</f>
        <v>4.8590946973656998E-2</v>
      </c>
      <c r="E442" s="12">
        <f>((MAPrice!E442/MAPrice!E430)-0.004)*MAPrice!E430</f>
        <v>3.6165294240141463E-2</v>
      </c>
      <c r="F442" s="12">
        <f>((MAPrice!F442/MAPrice!F430)-0.004)*MAPrice!F430</f>
        <v>6.5189861597629919E-2</v>
      </c>
      <c r="G442" s="244">
        <v>0</v>
      </c>
      <c r="H442" s="12">
        <f>((MAPrice!H442/MAPrice!H430)-0.004)*MAPrice!H430</f>
        <v>4.8590946973656998E-2</v>
      </c>
    </row>
    <row r="443" spans="1:8" x14ac:dyDescent="0.2">
      <c r="A443">
        <f t="shared" si="2"/>
        <v>2026</v>
      </c>
      <c r="B443">
        <f t="shared" si="3"/>
        <v>10</v>
      </c>
      <c r="C443" s="12">
        <f>((MAPrice!C443/MAPrice!C431)-0.004)*MAPrice!C431</f>
        <v>4.5909808067204148E-2</v>
      </c>
      <c r="D443" s="12">
        <f>((MAPrice!D443/MAPrice!D431)-0.004)*MAPrice!D431</f>
        <v>4.8507760855514406E-2</v>
      </c>
      <c r="E443" s="12">
        <f>((MAPrice!E443/MAPrice!E431)-0.004)*MAPrice!E431</f>
        <v>3.6068614609043842E-2</v>
      </c>
      <c r="F443" s="12">
        <f>((MAPrice!F443/MAPrice!F431)-0.004)*MAPrice!F431</f>
        <v>6.507375201640396E-2</v>
      </c>
      <c r="G443" s="244">
        <v>0</v>
      </c>
      <c r="H443" s="12">
        <f>((MAPrice!H443/MAPrice!H431)-0.004)*MAPrice!H431</f>
        <v>4.8507760855514406E-2</v>
      </c>
    </row>
    <row r="444" spans="1:8" x14ac:dyDescent="0.2">
      <c r="A444">
        <f t="shared" si="2"/>
        <v>2026</v>
      </c>
      <c r="B444">
        <f t="shared" si="3"/>
        <v>11</v>
      </c>
      <c r="C444" s="12">
        <f>((MAPrice!C444/MAPrice!C432)-0.004)*MAPrice!C432</f>
        <v>4.5813193367354468E-2</v>
      </c>
      <c r="D444" s="12">
        <f>((MAPrice!D444/MAPrice!D432)-0.004)*MAPrice!D432</f>
        <v>4.8422827111381954E-2</v>
      </c>
      <c r="E444" s="12">
        <f>((MAPrice!E444/MAPrice!E432)-0.004)*MAPrice!E432</f>
        <v>3.5973913529605904E-2</v>
      </c>
      <c r="F444" s="12">
        <f>((MAPrice!F444/MAPrice!F432)-0.004)*MAPrice!F432</f>
        <v>6.4956258311066523E-2</v>
      </c>
      <c r="G444" s="244">
        <v>0</v>
      </c>
      <c r="H444" s="12">
        <f>((MAPrice!H444/MAPrice!H432)-0.004)*MAPrice!H432</f>
        <v>4.8422827111381954E-2</v>
      </c>
    </row>
    <row r="445" spans="1:8" x14ac:dyDescent="0.2">
      <c r="A445">
        <f t="shared" si="2"/>
        <v>2026</v>
      </c>
      <c r="B445">
        <f t="shared" si="3"/>
        <v>12</v>
      </c>
      <c r="C445" s="12">
        <f>((MAPrice!C445/MAPrice!C433)-0.004)*MAPrice!C433</f>
        <v>4.5715078883498919E-2</v>
      </c>
      <c r="D445" s="12">
        <f>((MAPrice!D445/MAPrice!D433)-0.004)*MAPrice!D433</f>
        <v>4.8336477042329025E-2</v>
      </c>
      <c r="E445" s="12">
        <f>((MAPrice!E445/MAPrice!E433)-0.004)*MAPrice!E433</f>
        <v>3.5881830326548014E-2</v>
      </c>
      <c r="F445" s="12">
        <f>((MAPrice!F445/MAPrice!F433)-0.004)*MAPrice!F433</f>
        <v>6.4836020243029258E-2</v>
      </c>
      <c r="G445" s="244">
        <v>0</v>
      </c>
      <c r="H445" s="12">
        <f>((MAPrice!H445/MAPrice!H433)-0.004)*MAPrice!H433</f>
        <v>4.8336477042329025E-2</v>
      </c>
    </row>
    <row r="446" spans="1:8" x14ac:dyDescent="0.2">
      <c r="A446">
        <f t="shared" si="2"/>
        <v>2027</v>
      </c>
      <c r="B446">
        <f t="shared" si="3"/>
        <v>1</v>
      </c>
      <c r="C446" s="12">
        <f>((MAPrice!C446/MAPrice!C434)-0.004)*MAPrice!C434</f>
        <v>4.5616809059161073E-2</v>
      </c>
      <c r="D446" s="12">
        <f>((MAPrice!D446/MAPrice!D434)-0.004)*MAPrice!D434</f>
        <v>4.8250107382643279E-2</v>
      </c>
      <c r="E446" s="12">
        <f>((MAPrice!E446/MAPrice!E434)-0.004)*MAPrice!E434</f>
        <v>3.5789163167026045E-2</v>
      </c>
      <c r="F446" s="12">
        <f>((MAPrice!F446/MAPrice!F434)-0.004)*MAPrice!F434</f>
        <v>6.471512196096367E-2</v>
      </c>
      <c r="G446" s="244">
        <v>0</v>
      </c>
      <c r="H446" s="12">
        <f>((MAPrice!H446/MAPrice!H434)-0.004)*MAPrice!H434</f>
        <v>4.8250107382643279E-2</v>
      </c>
    </row>
    <row r="447" spans="1:8" x14ac:dyDescent="0.2">
      <c r="A447">
        <f t="shared" si="2"/>
        <v>2027</v>
      </c>
      <c r="B447">
        <f t="shared" si="3"/>
        <v>2</v>
      </c>
      <c r="C447" s="12">
        <f>((MAPrice!C447/MAPrice!C435)-0.004)*MAPrice!C435</f>
        <v>4.5552465783594363E-2</v>
      </c>
      <c r="D447" s="12">
        <f>((MAPrice!D447/MAPrice!D435)-0.004)*MAPrice!D435</f>
        <v>4.8196285650906966E-2</v>
      </c>
      <c r="E447" s="12">
        <f>((MAPrice!E447/MAPrice!E435)-0.004)*MAPrice!E435</f>
        <v>3.5730351671374033E-2</v>
      </c>
      <c r="F447" s="12">
        <f>((MAPrice!F447/MAPrice!F435)-0.004)*MAPrice!F435</f>
        <v>6.4629581723822133E-2</v>
      </c>
      <c r="G447" s="244">
        <v>0</v>
      </c>
      <c r="H447" s="12">
        <f>((MAPrice!H447/MAPrice!H435)-0.004)*MAPrice!H435</f>
        <v>4.8196285650906966E-2</v>
      </c>
    </row>
    <row r="448" spans="1:8" x14ac:dyDescent="0.2">
      <c r="A448">
        <f t="shared" si="2"/>
        <v>2027</v>
      </c>
      <c r="B448">
        <f t="shared" si="3"/>
        <v>3</v>
      </c>
      <c r="C448" s="12">
        <f>((MAPrice!C448/MAPrice!C436)-0.004)*MAPrice!C436</f>
        <v>4.5486643089108006E-2</v>
      </c>
      <c r="D448" s="12">
        <f>((MAPrice!D448/MAPrice!D436)-0.004)*MAPrice!D436</f>
        <v>4.8141404428145726E-2</v>
      </c>
      <c r="E448" s="12">
        <f>((MAPrice!E448/MAPrice!E436)-0.004)*MAPrice!E436</f>
        <v>3.5672140453691097E-2</v>
      </c>
      <c r="F448" s="12">
        <f>((MAPrice!F448/MAPrice!F436)-0.004)*MAPrice!F436</f>
        <v>6.4543150580395101E-2</v>
      </c>
      <c r="G448" s="244">
        <v>0</v>
      </c>
      <c r="H448" s="12">
        <f>((MAPrice!H448/MAPrice!H436)-0.004)*MAPrice!H436</f>
        <v>4.8141404428145726E-2</v>
      </c>
    </row>
    <row r="449" spans="1:8" x14ac:dyDescent="0.2">
      <c r="A449">
        <f t="shared" si="2"/>
        <v>2027</v>
      </c>
      <c r="B449">
        <f t="shared" si="3"/>
        <v>4</v>
      </c>
      <c r="C449" s="12">
        <f>((MAPrice!C449/MAPrice!C437)-0.004)*MAPrice!C437</f>
        <v>4.5421431416619418E-2</v>
      </c>
      <c r="D449" s="12">
        <f>((MAPrice!D449/MAPrice!D437)-0.004)*MAPrice!D437</f>
        <v>4.8086938096347114E-2</v>
      </c>
      <c r="E449" s="12">
        <f>((MAPrice!E449/MAPrice!E437)-0.004)*MAPrice!E437</f>
        <v>3.561413965734099E-2</v>
      </c>
      <c r="F449" s="12">
        <f>((MAPrice!F449/MAPrice!F437)-0.004)*MAPrice!F437</f>
        <v>6.4456469836983735E-2</v>
      </c>
      <c r="G449" s="244">
        <v>0</v>
      </c>
      <c r="H449" s="12">
        <f>((MAPrice!H449/MAPrice!H437)-0.004)*MAPrice!H437</f>
        <v>4.8086938096347114E-2</v>
      </c>
    </row>
    <row r="450" spans="1:8" x14ac:dyDescent="0.2">
      <c r="A450">
        <f t="shared" si="2"/>
        <v>2027</v>
      </c>
      <c r="B450">
        <f t="shared" si="3"/>
        <v>5</v>
      </c>
      <c r="C450" s="12">
        <f>((MAPrice!C450/MAPrice!C438)-0.004)*MAPrice!C438</f>
        <v>4.535677035286443E-2</v>
      </c>
      <c r="D450" s="12">
        <f>((MAPrice!D450/MAPrice!D438)-0.004)*MAPrice!D438</f>
        <v>4.8032894675350317E-2</v>
      </c>
      <c r="E450" s="12">
        <f>((MAPrice!E450/MAPrice!E438)-0.004)*MAPrice!E438</f>
        <v>3.5554929598656651E-2</v>
      </c>
      <c r="F450" s="12">
        <f>((MAPrice!F450/MAPrice!F438)-0.004)*MAPrice!F438</f>
        <v>6.4370048788093839E-2</v>
      </c>
      <c r="G450" s="244">
        <v>0</v>
      </c>
      <c r="H450" s="12">
        <f>((MAPrice!H450/MAPrice!H438)-0.004)*MAPrice!H438</f>
        <v>4.8032894675350317E-2</v>
      </c>
    </row>
    <row r="451" spans="1:8" x14ac:dyDescent="0.2">
      <c r="A451">
        <f t="shared" si="2"/>
        <v>2027</v>
      </c>
      <c r="B451">
        <f t="shared" si="3"/>
        <v>6</v>
      </c>
      <c r="C451" s="12">
        <f>((MAPrice!C451/MAPrice!C439)-0.004)*MAPrice!C439</f>
        <v>4.5292519080892019E-2</v>
      </c>
      <c r="D451" s="12">
        <f>((MAPrice!D451/MAPrice!D439)-0.004)*MAPrice!D439</f>
        <v>4.7979283026405001E-2</v>
      </c>
      <c r="E451" s="12">
        <f>((MAPrice!E451/MAPrice!E439)-0.004)*MAPrice!E439</f>
        <v>3.5496480981766006E-2</v>
      </c>
      <c r="F451" s="12">
        <f>((MAPrice!F451/MAPrice!F439)-0.004)*MAPrice!F439</f>
        <v>6.4284937203986689E-2</v>
      </c>
      <c r="G451" s="244">
        <v>0</v>
      </c>
      <c r="H451" s="12">
        <f>((MAPrice!H451/MAPrice!H439)-0.004)*MAPrice!H439</f>
        <v>4.7979283026405001E-2</v>
      </c>
    </row>
    <row r="452" spans="1:8" x14ac:dyDescent="0.2">
      <c r="A452">
        <f t="shared" si="2"/>
        <v>2027</v>
      </c>
      <c r="B452">
        <f t="shared" si="3"/>
        <v>7</v>
      </c>
      <c r="C452" s="12">
        <f>((MAPrice!C452/MAPrice!C440)-0.004)*MAPrice!C440</f>
        <v>4.5230064855657198E-2</v>
      </c>
      <c r="D452" s="12">
        <f>((MAPrice!D452/MAPrice!D440)-0.004)*MAPrice!D440</f>
        <v>4.7927014834064752E-2</v>
      </c>
      <c r="E452" s="12">
        <f>((MAPrice!E452/MAPrice!E440)-0.004)*MAPrice!E440</f>
        <v>3.5437806962140696E-2</v>
      </c>
      <c r="F452" s="12">
        <f>((MAPrice!F452/MAPrice!F440)-0.004)*MAPrice!F440</f>
        <v>6.4201896188514559E-2</v>
      </c>
      <c r="G452" s="244">
        <v>0</v>
      </c>
      <c r="H452" s="12">
        <f>((MAPrice!H452/MAPrice!H440)-0.004)*MAPrice!H440</f>
        <v>4.7927014834064752E-2</v>
      </c>
    </row>
    <row r="453" spans="1:8" x14ac:dyDescent="0.2">
      <c r="A453">
        <f t="shared" si="2"/>
        <v>2027</v>
      </c>
      <c r="B453">
        <f t="shared" si="3"/>
        <v>8</v>
      </c>
      <c r="C453" s="12">
        <f>((MAPrice!C453/MAPrice!C441)-0.004)*MAPrice!C441</f>
        <v>4.5168178617520413E-2</v>
      </c>
      <c r="D453" s="12">
        <f>((MAPrice!D453/MAPrice!D441)-0.004)*MAPrice!D441</f>
        <v>4.7875623157712655E-2</v>
      </c>
      <c r="E453" s="12">
        <f>((MAPrice!E453/MAPrice!E441)-0.004)*MAPrice!E441</f>
        <v>3.5378462348993903E-2</v>
      </c>
      <c r="F453" s="12">
        <f>((MAPrice!F453/MAPrice!F441)-0.004)*MAPrice!F441</f>
        <v>6.4119533274413956E-2</v>
      </c>
      <c r="G453" s="244">
        <v>0</v>
      </c>
      <c r="H453" s="12">
        <f>((MAPrice!H453/MAPrice!H441)-0.004)*MAPrice!H441</f>
        <v>4.7875623157712655E-2</v>
      </c>
    </row>
    <row r="454" spans="1:8" x14ac:dyDescent="0.2">
      <c r="A454">
        <f t="shared" si="2"/>
        <v>2027</v>
      </c>
      <c r="B454">
        <f t="shared" si="3"/>
        <v>9</v>
      </c>
      <c r="C454" s="12">
        <f>((MAPrice!C454/MAPrice!C442)-0.004)*MAPrice!C442</f>
        <v>4.5106320426859525E-2</v>
      </c>
      <c r="D454" s="12">
        <f>((MAPrice!D454/MAPrice!D442)-0.004)*MAPrice!D442</f>
        <v>4.7824038708364089E-2</v>
      </c>
      <c r="E454" s="12">
        <f>((MAPrice!E454/MAPrice!E442)-0.004)*MAPrice!E442</f>
        <v>3.5318978149945772E-2</v>
      </c>
      <c r="F454" s="12">
        <f>((MAPrice!F454/MAPrice!F442)-0.004)*MAPrice!F442</f>
        <v>6.4037473157521174E-2</v>
      </c>
      <c r="G454" s="244">
        <v>0</v>
      </c>
      <c r="H454" s="12">
        <f>((MAPrice!H454/MAPrice!H442)-0.004)*MAPrice!H442</f>
        <v>4.7824038708364089E-2</v>
      </c>
    </row>
    <row r="455" spans="1:8" x14ac:dyDescent="0.2">
      <c r="A455">
        <f t="shared" si="2"/>
        <v>2027</v>
      </c>
      <c r="B455">
        <f t="shared" si="3"/>
        <v>10</v>
      </c>
      <c r="C455" s="12">
        <f>((MAPrice!C455/MAPrice!C443)-0.004)*MAPrice!C443</f>
        <v>4.5044640191378889E-2</v>
      </c>
      <c r="D455" s="12">
        <f>((MAPrice!D455/MAPrice!D443)-0.004)*MAPrice!D443</f>
        <v>4.7772729013828799E-2</v>
      </c>
      <c r="E455" s="12">
        <f>((MAPrice!E455/MAPrice!E443)-0.004)*MAPrice!E443</f>
        <v>3.5258503840488453E-2</v>
      </c>
      <c r="F455" s="12">
        <f>((MAPrice!F455/MAPrice!F443)-0.004)*MAPrice!F443</f>
        <v>6.3955190383674379E-2</v>
      </c>
      <c r="G455" s="244">
        <v>0</v>
      </c>
      <c r="H455" s="12">
        <f>((MAPrice!H455/MAPrice!H443)-0.004)*MAPrice!H443</f>
        <v>4.7772729013828799E-2</v>
      </c>
    </row>
    <row r="456" spans="1:8" x14ac:dyDescent="0.2">
      <c r="A456">
        <f t="shared" si="2"/>
        <v>2027</v>
      </c>
      <c r="B456">
        <f t="shared" si="3"/>
        <v>11</v>
      </c>
      <c r="C456" s="12">
        <f>((MAPrice!C456/MAPrice!C444)-0.004)*MAPrice!C444</f>
        <v>4.4981945741121E-2</v>
      </c>
      <c r="D456" s="12">
        <f>((MAPrice!D456/MAPrice!D444)-0.004)*MAPrice!D444</f>
        <v>4.7720500329248933E-2</v>
      </c>
      <c r="E456" s="12">
        <f>((MAPrice!E456/MAPrice!E444)-0.004)*MAPrice!E444</f>
        <v>3.5199393655477543E-2</v>
      </c>
      <c r="F456" s="12">
        <f>((MAPrice!F456/MAPrice!F444)-0.004)*MAPrice!F444</f>
        <v>6.3872201132204653E-2</v>
      </c>
      <c r="G456" s="244">
        <v>0</v>
      </c>
      <c r="H456" s="12">
        <f>((MAPrice!H456/MAPrice!H444)-0.004)*MAPrice!H444</f>
        <v>4.7720500329248933E-2</v>
      </c>
    </row>
    <row r="457" spans="1:8" x14ac:dyDescent="0.2">
      <c r="A457">
        <f t="shared" si="2"/>
        <v>2027</v>
      </c>
      <c r="B457">
        <f t="shared" si="3"/>
        <v>12</v>
      </c>
      <c r="C457" s="12">
        <f>((MAPrice!C457/MAPrice!C445)-0.004)*MAPrice!C445</f>
        <v>4.491835223909927E-2</v>
      </c>
      <c r="D457" s="12">
        <f>((MAPrice!D457/MAPrice!D445)-0.004)*MAPrice!D445</f>
        <v>4.7667464513660961E-2</v>
      </c>
      <c r="E457" s="12">
        <f>((MAPrice!E457/MAPrice!E445)-0.004)*MAPrice!E445</f>
        <v>3.5141968789157381E-2</v>
      </c>
      <c r="F457" s="12">
        <f>((MAPrice!F457/MAPrice!F445)-0.004)*MAPrice!F445</f>
        <v>6.3787407094618387E-2</v>
      </c>
      <c r="G457" s="244">
        <v>0</v>
      </c>
      <c r="H457" s="12">
        <f>((MAPrice!H457/MAPrice!H445)-0.004)*MAPrice!H445</f>
        <v>4.7667464513660961E-2</v>
      </c>
    </row>
    <row r="458" spans="1:8" x14ac:dyDescent="0.2">
      <c r="A458">
        <f t="shared" si="2"/>
        <v>2028</v>
      </c>
      <c r="B458">
        <f t="shared" si="3"/>
        <v>1</v>
      </c>
      <c r="C458" s="12">
        <f>((MAPrice!C458/MAPrice!C446)-0.004)*MAPrice!C446</f>
        <v>4.4854644488764778E-2</v>
      </c>
      <c r="D458" s="12">
        <f>((MAPrice!D458/MAPrice!D446)-0.004)*MAPrice!D446</f>
        <v>4.7614393674807833E-2</v>
      </c>
      <c r="E458" s="12">
        <f>((MAPrice!E458/MAPrice!E446)-0.004)*MAPrice!E446</f>
        <v>3.5084166279741653E-2</v>
      </c>
      <c r="F458" s="12">
        <f>((MAPrice!F458/MAPrice!F446)-0.004)*MAPrice!F446</f>
        <v>6.3702144225702376E-2</v>
      </c>
      <c r="G458" s="244">
        <v>0</v>
      </c>
      <c r="H458" s="12">
        <f>((MAPrice!H458/MAPrice!H446)-0.004)*MAPrice!H446</f>
        <v>4.7614393674807833E-2</v>
      </c>
    </row>
    <row r="459" spans="1:8" x14ac:dyDescent="0.2">
      <c r="A459">
        <f t="shared" si="2"/>
        <v>2028</v>
      </c>
      <c r="B459">
        <f t="shared" si="3"/>
        <v>2</v>
      </c>
      <c r="C459" s="12">
        <f>((MAPrice!C459/MAPrice!C447)-0.004)*MAPrice!C447</f>
        <v>4.4776584620207276E-2</v>
      </c>
      <c r="D459" s="12">
        <f>((MAPrice!D459/MAPrice!D447)-0.004)*MAPrice!D447</f>
        <v>4.7547675887489378E-2</v>
      </c>
      <c r="E459" s="12">
        <f>((MAPrice!E459/MAPrice!E447)-0.004)*MAPrice!E447</f>
        <v>3.502194082961993E-2</v>
      </c>
      <c r="F459" s="12">
        <f>((MAPrice!F459/MAPrice!F447)-0.004)*MAPrice!F447</f>
        <v>6.3601925461384212E-2</v>
      </c>
      <c r="G459" s="244">
        <v>0</v>
      </c>
      <c r="H459" s="12">
        <f>((MAPrice!H459/MAPrice!H447)-0.004)*MAPrice!H447</f>
        <v>4.7547675887489378E-2</v>
      </c>
    </row>
    <row r="460" spans="1:8" x14ac:dyDescent="0.2">
      <c r="A460">
        <f t="shared" si="2"/>
        <v>2028</v>
      </c>
      <c r="B460">
        <f t="shared" si="3"/>
        <v>3</v>
      </c>
      <c r="C460" s="12">
        <f>((MAPrice!C460/MAPrice!C448)-0.004)*MAPrice!C448</f>
        <v>4.4696398455757173E-2</v>
      </c>
      <c r="D460" s="12">
        <f>((MAPrice!D460/MAPrice!D448)-0.004)*MAPrice!D448</f>
        <v>4.7479292290076233E-2</v>
      </c>
      <c r="E460" s="12">
        <f>((MAPrice!E460/MAPrice!E448)-0.004)*MAPrice!E448</f>
        <v>3.4960101693811536E-2</v>
      </c>
      <c r="F460" s="12">
        <f>((MAPrice!F460/MAPrice!F448)-0.004)*MAPrice!F448</f>
        <v>6.350019657713292E-2</v>
      </c>
      <c r="G460" s="244">
        <v>0</v>
      </c>
      <c r="H460" s="12">
        <f>((MAPrice!H460/MAPrice!H448)-0.004)*MAPrice!H448</f>
        <v>4.7479292290076233E-2</v>
      </c>
    </row>
    <row r="461" spans="1:8" x14ac:dyDescent="0.2">
      <c r="A461">
        <f t="shared" si="2"/>
        <v>2028</v>
      </c>
      <c r="B461">
        <f t="shared" si="3"/>
        <v>4</v>
      </c>
      <c r="C461" s="12">
        <f>((MAPrice!C461/MAPrice!C449)-0.004)*MAPrice!C449</f>
        <v>4.4616459720608279E-2</v>
      </c>
      <c r="D461" s="12">
        <f>((MAPrice!D461/MAPrice!D449)-0.004)*MAPrice!D449</f>
        <v>4.7410895222405422E-2</v>
      </c>
      <c r="E461" s="12">
        <f>((MAPrice!E461/MAPrice!E449)-0.004)*MAPrice!E449</f>
        <v>3.489811738334482E-2</v>
      </c>
      <c r="F461" s="12">
        <f>((MAPrice!F461/MAPrice!F449)-0.004)*MAPrice!F449</f>
        <v>6.3397469784476926E-2</v>
      </c>
      <c r="G461" s="244">
        <v>0</v>
      </c>
      <c r="H461" s="12">
        <f>((MAPrice!H461/MAPrice!H449)-0.004)*MAPrice!H449</f>
        <v>4.7410895222405422E-2</v>
      </c>
    </row>
    <row r="462" spans="1:8" x14ac:dyDescent="0.2">
      <c r="A462">
        <f t="shared" si="2"/>
        <v>2028</v>
      </c>
      <c r="B462">
        <f t="shared" si="3"/>
        <v>5</v>
      </c>
      <c r="C462" s="12">
        <f>((MAPrice!C462/MAPrice!C450)-0.004)*MAPrice!C450</f>
        <v>4.4536645666315967E-2</v>
      </c>
      <c r="D462" s="12">
        <f>((MAPrice!D462/MAPrice!D450)-0.004)*MAPrice!D450</f>
        <v>4.734243992780577E-2</v>
      </c>
      <c r="E462" s="12">
        <f>((MAPrice!E462/MAPrice!E450)-0.004)*MAPrice!E450</f>
        <v>3.4834426924889944E-2</v>
      </c>
      <c r="F462" s="12">
        <f>((MAPrice!F462/MAPrice!F450)-0.004)*MAPrice!F450</f>
        <v>6.3294270042736606E-2</v>
      </c>
      <c r="G462" s="244">
        <v>0</v>
      </c>
      <c r="H462" s="12">
        <f>((MAPrice!H462/MAPrice!H450)-0.004)*MAPrice!H450</f>
        <v>4.734243992780577E-2</v>
      </c>
    </row>
    <row r="463" spans="1:8" x14ac:dyDescent="0.2">
      <c r="A463">
        <f t="shared" si="2"/>
        <v>2028</v>
      </c>
      <c r="B463">
        <f t="shared" si="3"/>
        <v>6</v>
      </c>
      <c r="C463" s="12">
        <f>((MAPrice!C463/MAPrice!C451)-0.004)*MAPrice!C451</f>
        <v>4.4456674964291398E-2</v>
      </c>
      <c r="D463" s="12">
        <f>((MAPrice!D463/MAPrice!D451)-0.004)*MAPrice!D451</f>
        <v>4.7273821479010457E-2</v>
      </c>
      <c r="E463" s="12">
        <f>((MAPrice!E463/MAPrice!E451)-0.004)*MAPrice!E451</f>
        <v>3.4771065879296674E-2</v>
      </c>
      <c r="F463" s="12">
        <f>((MAPrice!F463/MAPrice!F451)-0.004)*MAPrice!F451</f>
        <v>6.3191704798126677E-2</v>
      </c>
      <c r="G463" s="244">
        <v>0</v>
      </c>
      <c r="H463" s="12">
        <f>((MAPrice!H463/MAPrice!H451)-0.004)*MAPrice!H451</f>
        <v>4.7273821479010457E-2</v>
      </c>
    </row>
    <row r="464" spans="1:8" x14ac:dyDescent="0.2">
      <c r="A464">
        <f t="shared" si="2"/>
        <v>2028</v>
      </c>
      <c r="B464">
        <f t="shared" si="3"/>
        <v>7</v>
      </c>
      <c r="C464" s="12">
        <f>((MAPrice!C464/MAPrice!C452)-0.004)*MAPrice!C452</f>
        <v>4.4378240642750019E-2</v>
      </c>
      <c r="D464" s="12">
        <f>((MAPrice!D464/MAPrice!D452)-0.004)*MAPrice!D452</f>
        <v>4.7206167140058146E-2</v>
      </c>
      <c r="E464" s="12">
        <f>((MAPrice!E464/MAPrice!E452)-0.004)*MAPrice!E452</f>
        <v>3.4706932320574702E-2</v>
      </c>
      <c r="F464" s="12">
        <f>((MAPrice!F464/MAPrice!F452)-0.004)*MAPrice!F452</f>
        <v>6.3090651304505044E-2</v>
      </c>
      <c r="G464" s="244">
        <v>0</v>
      </c>
      <c r="H464" s="12">
        <f>((MAPrice!H464/MAPrice!H452)-0.004)*MAPrice!H452</f>
        <v>4.7206167140058146E-2</v>
      </c>
    </row>
    <row r="465" spans="1:8" x14ac:dyDescent="0.2">
      <c r="A465">
        <f t="shared" si="2"/>
        <v>2028</v>
      </c>
      <c r="B465">
        <f t="shared" si="3"/>
        <v>8</v>
      </c>
      <c r="C465" s="12">
        <f>((MAPrice!C465/MAPrice!C453)-0.004)*MAPrice!C453</f>
        <v>4.4299887813184953E-2</v>
      </c>
      <c r="D465" s="12">
        <f>((MAPrice!D465/MAPrice!D453)-0.004)*MAPrice!D453</f>
        <v>4.7138969737538637E-2</v>
      </c>
      <c r="E465" s="12">
        <f>((MAPrice!E465/MAPrice!E453)-0.004)*MAPrice!E453</f>
        <v>3.4641580429471651E-2</v>
      </c>
      <c r="F465" s="12">
        <f>((MAPrice!F465/MAPrice!F453)-0.004)*MAPrice!F453</f>
        <v>6.2989534788175178E-2</v>
      </c>
      <c r="G465" s="244">
        <v>0</v>
      </c>
      <c r="H465" s="12">
        <f>((MAPrice!H465/MAPrice!H453)-0.004)*MAPrice!H453</f>
        <v>4.7138969737538637E-2</v>
      </c>
    </row>
    <row r="466" spans="1:8" x14ac:dyDescent="0.2">
      <c r="A466">
        <f t="shared" si="2"/>
        <v>2028</v>
      </c>
      <c r="B466">
        <f t="shared" si="3"/>
        <v>9</v>
      </c>
      <c r="C466" s="12">
        <f>((MAPrice!C466/MAPrice!C454)-0.004)*MAPrice!C454</f>
        <v>4.4221087538342016E-2</v>
      </c>
      <c r="D466" s="12">
        <f>((MAPrice!D466/MAPrice!D454)-0.004)*MAPrice!D454</f>
        <v>4.707100061876221E-2</v>
      </c>
      <c r="E466" s="12">
        <f>((MAPrice!E466/MAPrice!E454)-0.004)*MAPrice!E454</f>
        <v>3.4575698440497078E-2</v>
      </c>
      <c r="F466" s="12">
        <f>((MAPrice!F466/MAPrice!F454)-0.004)*MAPrice!F454</f>
        <v>6.2888110905113981E-2</v>
      </c>
      <c r="G466" s="244">
        <v>0</v>
      </c>
      <c r="H466" s="12">
        <f>((MAPrice!H466/MAPrice!H454)-0.004)*MAPrice!H454</f>
        <v>4.707100061876221E-2</v>
      </c>
    </row>
    <row r="467" spans="1:8" x14ac:dyDescent="0.2">
      <c r="A467">
        <f t="shared" si="2"/>
        <v>2028</v>
      </c>
      <c r="B467">
        <f t="shared" si="3"/>
        <v>10</v>
      </c>
      <c r="C467" s="12">
        <f>((MAPrice!C467/MAPrice!C455)-0.004)*MAPrice!C455</f>
        <v>4.4142287417886332E-2</v>
      </c>
      <c r="D467" s="12">
        <f>((MAPrice!D467/MAPrice!D455)-0.004)*MAPrice!D455</f>
        <v>4.7003153103665658E-2</v>
      </c>
      <c r="E467" s="12">
        <f>((MAPrice!E467/MAPrice!E455)-0.004)*MAPrice!E455</f>
        <v>3.4508529259273439E-2</v>
      </c>
      <c r="F467" s="12">
        <f>((MAPrice!F467/MAPrice!F455)-0.004)*MAPrice!F455</f>
        <v>6.2786086743486333E-2</v>
      </c>
      <c r="G467" s="244">
        <v>0</v>
      </c>
      <c r="H467" s="12">
        <f>((MAPrice!H467/MAPrice!H455)-0.004)*MAPrice!H455</f>
        <v>4.7003153103665658E-2</v>
      </c>
    </row>
    <row r="468" spans="1:8" x14ac:dyDescent="0.2">
      <c r="A468">
        <f t="shared" si="2"/>
        <v>2028</v>
      </c>
      <c r="B468">
        <f t="shared" si="3"/>
        <v>11</v>
      </c>
      <c r="C468" s="12">
        <f>((MAPrice!C468/MAPrice!C456)-0.004)*MAPrice!C456</f>
        <v>4.4062171663134031E-2</v>
      </c>
      <c r="D468" s="12">
        <f>((MAPrice!D468/MAPrice!D456)-0.004)*MAPrice!D456</f>
        <v>4.6934074428424288E-2</v>
      </c>
      <c r="E468" s="12">
        <f>((MAPrice!E468/MAPrice!E456)-0.004)*MAPrice!E456</f>
        <v>3.4442840900156042E-2</v>
      </c>
      <c r="F468" s="12">
        <f>((MAPrice!F468/MAPrice!F456)-0.004)*MAPrice!F456</f>
        <v>6.2683150006556665E-2</v>
      </c>
      <c r="G468" s="244">
        <v>0</v>
      </c>
      <c r="H468" s="12">
        <f>((MAPrice!H468/MAPrice!H456)-0.004)*MAPrice!H456</f>
        <v>4.6934074428424288E-2</v>
      </c>
    </row>
    <row r="469" spans="1:8" x14ac:dyDescent="0.2">
      <c r="A469">
        <f t="shared" si="2"/>
        <v>2028</v>
      </c>
      <c r="B469">
        <f t="shared" si="3"/>
        <v>12</v>
      </c>
      <c r="C469" s="12">
        <f>((MAPrice!C469/MAPrice!C457)-0.004)*MAPrice!C457</f>
        <v>4.3980935049586362E-2</v>
      </c>
      <c r="D469" s="12">
        <f>((MAPrice!D469/MAPrice!D457)-0.004)*MAPrice!D457</f>
        <v>4.6863964151143758E-2</v>
      </c>
      <c r="E469" s="12">
        <f>((MAPrice!E469/MAPrice!E457)-0.004)*MAPrice!E457</f>
        <v>3.437902645998267E-2</v>
      </c>
      <c r="F469" s="12">
        <f>((MAPrice!F469/MAPrice!F457)-0.004)*MAPrice!F457</f>
        <v>6.2578005014151394E-2</v>
      </c>
      <c r="G469" s="244">
        <v>0</v>
      </c>
      <c r="H469" s="12">
        <f>((MAPrice!H469/MAPrice!H457)-0.004)*MAPrice!H457</f>
        <v>4.6863964151143758E-2</v>
      </c>
    </row>
    <row r="470" spans="1:8" x14ac:dyDescent="0.2">
      <c r="A470">
        <f t="shared" si="2"/>
        <v>2029</v>
      </c>
      <c r="B470">
        <f t="shared" si="3"/>
        <v>1</v>
      </c>
      <c r="C470" s="12">
        <f>((MAPrice!C470/MAPrice!C458)-0.004)*MAPrice!C458</f>
        <v>4.3899586694742983E-2</v>
      </c>
      <c r="D470" s="12">
        <f>((MAPrice!D470/MAPrice!D458)-0.004)*MAPrice!D458</f>
        <v>4.6793849540025689E-2</v>
      </c>
      <c r="E470" s="12">
        <f>((MAPrice!E470/MAPrice!E458)-0.004)*MAPrice!E458</f>
        <v>3.4314799690924186E-2</v>
      </c>
      <c r="F470" s="12">
        <f>((MAPrice!F470/MAPrice!F458)-0.004)*MAPrice!F458</f>
        <v>6.2472318694967312E-2</v>
      </c>
      <c r="G470" s="244">
        <v>0</v>
      </c>
      <c r="H470" s="12">
        <f>((MAPrice!H470/MAPrice!H458)-0.004)*MAPrice!H458</f>
        <v>4.6793849540025689E-2</v>
      </c>
    </row>
    <row r="471" spans="1:8" x14ac:dyDescent="0.2">
      <c r="A471">
        <f t="shared" si="2"/>
        <v>2029</v>
      </c>
      <c r="B471">
        <f t="shared" si="3"/>
        <v>2</v>
      </c>
      <c r="C471" s="12">
        <f>((MAPrice!C471/MAPrice!C459)-0.004)*MAPrice!C459</f>
        <v>4.381951083342768E-2</v>
      </c>
      <c r="D471" s="12">
        <f>((MAPrice!D471/MAPrice!D459)-0.004)*MAPrice!D459</f>
        <v>4.6724340515202675E-2</v>
      </c>
      <c r="E471" s="12">
        <f>((MAPrice!E471/MAPrice!E459)-0.004)*MAPrice!E459</f>
        <v>3.425106850163296E-2</v>
      </c>
      <c r="F471" s="12">
        <f>((MAPrice!F471/MAPrice!F459)-0.004)*MAPrice!F459</f>
        <v>6.236877685746306E-2</v>
      </c>
      <c r="G471" s="244">
        <v>0</v>
      </c>
      <c r="H471" s="12">
        <f>((MAPrice!H471/MAPrice!H459)-0.004)*MAPrice!H459</f>
        <v>4.6724340515202675E-2</v>
      </c>
    </row>
    <row r="472" spans="1:8" x14ac:dyDescent="0.2">
      <c r="A472">
        <f t="shared" si="2"/>
        <v>2029</v>
      </c>
      <c r="B472">
        <f t="shared" si="3"/>
        <v>3</v>
      </c>
      <c r="C472" s="12">
        <f>((MAPrice!C472/MAPrice!C460)-0.004)*MAPrice!C460</f>
        <v>4.3737605336034324E-2</v>
      </c>
      <c r="D472" s="12">
        <f>((MAPrice!D472/MAPrice!D460)-0.004)*MAPrice!D460</f>
        <v>4.6653474235943251E-2</v>
      </c>
      <c r="E472" s="12">
        <f>((MAPrice!E472/MAPrice!E460)-0.004)*MAPrice!E460</f>
        <v>3.4187995704834724E-2</v>
      </c>
      <c r="F472" s="12">
        <f>((MAPrice!F472/MAPrice!F460)-0.004)*MAPrice!F460</f>
        <v>6.2264171439054661E-2</v>
      </c>
      <c r="G472" s="244">
        <v>0</v>
      </c>
      <c r="H472" s="12">
        <f>((MAPrice!H472/MAPrice!H460)-0.004)*MAPrice!H460</f>
        <v>4.6653474235943251E-2</v>
      </c>
    </row>
    <row r="473" spans="1:8" x14ac:dyDescent="0.2">
      <c r="A473">
        <f t="shared" si="2"/>
        <v>2029</v>
      </c>
      <c r="B473">
        <f t="shared" si="3"/>
        <v>4</v>
      </c>
      <c r="C473" s="12">
        <f>((MAPrice!C473/MAPrice!C461)-0.004)*MAPrice!C461</f>
        <v>4.3656466926351487E-2</v>
      </c>
      <c r="D473" s="12">
        <f>((MAPrice!D473/MAPrice!D461)-0.004)*MAPrice!D461</f>
        <v>4.6583147453921461E-2</v>
      </c>
      <c r="E473" s="12">
        <f>((MAPrice!E473/MAPrice!E461)-0.004)*MAPrice!E461</f>
        <v>3.4125161428088441E-2</v>
      </c>
      <c r="F473" s="12">
        <f>((MAPrice!F473/MAPrice!F461)-0.004)*MAPrice!F461</f>
        <v>6.2159274835562869E-2</v>
      </c>
      <c r="G473" s="244">
        <v>0</v>
      </c>
      <c r="H473" s="12">
        <f>((MAPrice!H473/MAPrice!H461)-0.004)*MAPrice!H461</f>
        <v>4.6583147453921461E-2</v>
      </c>
    </row>
    <row r="474" spans="1:8" x14ac:dyDescent="0.2">
      <c r="A474">
        <f t="shared" si="2"/>
        <v>2029</v>
      </c>
      <c r="B474">
        <f t="shared" si="3"/>
        <v>5</v>
      </c>
      <c r="C474" s="12">
        <f>((MAPrice!C474/MAPrice!C462)-0.004)*MAPrice!C462</f>
        <v>4.3575855099200478E-2</v>
      </c>
      <c r="D474" s="12">
        <f>((MAPrice!D474/MAPrice!D462)-0.004)*MAPrice!D462</f>
        <v>4.6513191533237616E-2</v>
      </c>
      <c r="E474" s="12">
        <f>((MAPrice!E474/MAPrice!E462)-0.004)*MAPrice!E462</f>
        <v>3.4060907134712208E-2</v>
      </c>
      <c r="F474" s="12">
        <f>((MAPrice!F474/MAPrice!F462)-0.004)*MAPrice!F462</f>
        <v>6.2054469966154858E-2</v>
      </c>
      <c r="G474" s="244">
        <v>0</v>
      </c>
      <c r="H474" s="12">
        <f>((MAPrice!H474/MAPrice!H462)-0.004)*MAPrice!H462</f>
        <v>4.6513191533237616E-2</v>
      </c>
    </row>
    <row r="475" spans="1:8" x14ac:dyDescent="0.2">
      <c r="A475">
        <f t="shared" si="2"/>
        <v>2029</v>
      </c>
      <c r="B475">
        <f t="shared" si="3"/>
        <v>6</v>
      </c>
      <c r="C475" s="12">
        <f>((MAPrice!C475/MAPrice!C463)-0.004)*MAPrice!C463</f>
        <v>4.3495566659803302E-2</v>
      </c>
      <c r="D475" s="12">
        <f>((MAPrice!D475/MAPrice!D463)-0.004)*MAPrice!D463</f>
        <v>4.6443586051009213E-2</v>
      </c>
      <c r="E475" s="12">
        <f>((MAPrice!E475/MAPrice!E463)-0.004)*MAPrice!E463</f>
        <v>3.3997355274749286E-2</v>
      </c>
      <c r="F475" s="12">
        <f>((MAPrice!F475/MAPrice!F463)-0.004)*MAPrice!F463</f>
        <v>6.1950994792854423E-2</v>
      </c>
      <c r="G475" s="244">
        <v>0</v>
      </c>
      <c r="H475" s="12">
        <f>((MAPrice!H475/MAPrice!H463)-0.004)*MAPrice!H463</f>
        <v>4.6443586051009213E-2</v>
      </c>
    </row>
    <row r="476" spans="1:8" x14ac:dyDescent="0.2">
      <c r="A476">
        <f t="shared" si="2"/>
        <v>2029</v>
      </c>
      <c r="B476">
        <f t="shared" si="3"/>
        <v>7</v>
      </c>
      <c r="C476" s="12">
        <f>((MAPrice!C476/MAPrice!C464)-0.004)*MAPrice!C464</f>
        <v>4.3417274648616055E-2</v>
      </c>
      <c r="D476" s="12">
        <f>((MAPrice!D476/MAPrice!D464)-0.004)*MAPrice!D464</f>
        <v>4.6375447233375541E-2</v>
      </c>
      <c r="E476" s="12">
        <f>((MAPrice!E476/MAPrice!E464)-0.004)*MAPrice!E464</f>
        <v>3.3933388711330018E-2</v>
      </c>
      <c r="F476" s="12">
        <f>((MAPrice!F476/MAPrice!F464)-0.004)*MAPrice!F464</f>
        <v>6.1849692922012256E-2</v>
      </c>
      <c r="G476" s="244">
        <v>0</v>
      </c>
      <c r="H476" s="12">
        <f>((MAPrice!H476/MAPrice!H464)-0.004)*MAPrice!H464</f>
        <v>4.6375447233375541E-2</v>
      </c>
    </row>
    <row r="477" spans="1:8" x14ac:dyDescent="0.2">
      <c r="A477">
        <f t="shared" si="2"/>
        <v>2029</v>
      </c>
      <c r="B477">
        <f t="shared" si="3"/>
        <v>8</v>
      </c>
      <c r="C477" s="12">
        <f>((MAPrice!C477/MAPrice!C465)-0.004)*MAPrice!C465</f>
        <v>4.3339496192186126E-2</v>
      </c>
      <c r="D477" s="12">
        <f>((MAPrice!D477/MAPrice!D465)-0.004)*MAPrice!D465</f>
        <v>4.6308230095017534E-2</v>
      </c>
      <c r="E477" s="12">
        <f>((MAPrice!E477/MAPrice!E465)-0.004)*MAPrice!E465</f>
        <v>3.386855685211785E-2</v>
      </c>
      <c r="F477" s="12">
        <f>((MAPrice!F477/MAPrice!F465)-0.004)*MAPrice!F465</f>
        <v>6.1748945337053884E-2</v>
      </c>
      <c r="G477" s="244">
        <v>0</v>
      </c>
      <c r="H477" s="12">
        <f>((MAPrice!H477/MAPrice!H465)-0.004)*MAPrice!H465</f>
        <v>4.6308230095017534E-2</v>
      </c>
    </row>
    <row r="478" spans="1:8" x14ac:dyDescent="0.2">
      <c r="A478">
        <f t="shared" si="2"/>
        <v>2029</v>
      </c>
      <c r="B478">
        <f t="shared" si="3"/>
        <v>9</v>
      </c>
      <c r="C478" s="12">
        <f>((MAPrice!C478/MAPrice!C466)-0.004)*MAPrice!C466</f>
        <v>4.3261661781393984E-2</v>
      </c>
      <c r="D478" s="12">
        <f>((MAPrice!D478/MAPrice!D466)-0.004)*MAPrice!D466</f>
        <v>4.6240656993603933E-2</v>
      </c>
      <c r="E478" s="12">
        <f>((MAPrice!E478/MAPrice!E466)-0.004)*MAPrice!E466</f>
        <v>3.3803514189168146E-2</v>
      </c>
      <c r="F478" s="12">
        <f>((MAPrice!F478/MAPrice!F466)-0.004)*MAPrice!F466</f>
        <v>6.1648444121468041E-2</v>
      </c>
      <c r="G478" s="244">
        <v>0</v>
      </c>
      <c r="H478" s="12">
        <f>((MAPrice!H478/MAPrice!H466)-0.004)*MAPrice!H466</f>
        <v>4.6240656993603933E-2</v>
      </c>
    </row>
    <row r="479" spans="1:8" x14ac:dyDescent="0.2">
      <c r="A479">
        <f t="shared" si="2"/>
        <v>2029</v>
      </c>
      <c r="B479">
        <f t="shared" si="3"/>
        <v>10</v>
      </c>
      <c r="C479" s="12">
        <f>((MAPrice!C479/MAPrice!C467)-0.004)*MAPrice!C467</f>
        <v>4.3184125446994216E-2</v>
      </c>
      <c r="D479" s="12">
        <f>((MAPrice!D479/MAPrice!D467)-0.004)*MAPrice!D467</f>
        <v>4.6173522886384315E-2</v>
      </c>
      <c r="E479" s="12">
        <f>((MAPrice!E479/MAPrice!E467)-0.004)*MAPrice!E467</f>
        <v>3.3737447308337637E-2</v>
      </c>
      <c r="F479" s="12">
        <f>((MAPrice!F479/MAPrice!F467)-0.004)*MAPrice!F467</f>
        <v>6.1547774359405401E-2</v>
      </c>
      <c r="G479" s="244">
        <v>0</v>
      </c>
      <c r="H479" s="12">
        <f>((MAPrice!H479/MAPrice!H467)-0.004)*MAPrice!H467</f>
        <v>4.6173522886384315E-2</v>
      </c>
    </row>
    <row r="480" spans="1:8" x14ac:dyDescent="0.2">
      <c r="A480">
        <f t="shared" si="2"/>
        <v>2029</v>
      </c>
      <c r="B480">
        <f t="shared" si="3"/>
        <v>11</v>
      </c>
      <c r="C480" s="12">
        <f>((MAPrice!C480/MAPrice!C468)-0.004)*MAPrice!C468</f>
        <v>4.3105536611804836E-2</v>
      </c>
      <c r="D480" s="12">
        <f>((MAPrice!D480/MAPrice!D468)-0.004)*MAPrice!D468</f>
        <v>4.6105429024014009E-2</v>
      </c>
      <c r="E480" s="12">
        <f>((MAPrice!E480/MAPrice!E468)-0.004)*MAPrice!E468</f>
        <v>3.3673029659390022E-2</v>
      </c>
      <c r="F480" s="12">
        <f>((MAPrice!F480/MAPrice!F468)-0.004)*MAPrice!F468</f>
        <v>6.1446547606385446E-2</v>
      </c>
      <c r="G480" s="244">
        <v>0</v>
      </c>
      <c r="H480" s="12">
        <f>((MAPrice!H480/MAPrice!H468)-0.004)*MAPrice!H468</f>
        <v>4.6105429024014009E-2</v>
      </c>
    </row>
    <row r="481" spans="1:8" x14ac:dyDescent="0.2">
      <c r="A481">
        <f t="shared" si="2"/>
        <v>2029</v>
      </c>
      <c r="B481">
        <f t="shared" si="3"/>
        <v>12</v>
      </c>
      <c r="C481" s="12">
        <f>((MAPrice!C481/MAPrice!C469)-0.004)*MAPrice!C469</f>
        <v>4.3026058329632841E-2</v>
      </c>
      <c r="D481" s="12">
        <f>((MAPrice!D481/MAPrice!D469)-0.004)*MAPrice!D469</f>
        <v>4.6036542506935632E-2</v>
      </c>
      <c r="E481" s="12">
        <f>((MAPrice!E481/MAPrice!E469)-0.004)*MAPrice!E469</f>
        <v>3.3610609937805652E-2</v>
      </c>
      <c r="F481" s="12">
        <f>((MAPrice!F481/MAPrice!F469)-0.004)*MAPrice!F469</f>
        <v>6.1343449395376795E-2</v>
      </c>
      <c r="G481" s="244">
        <v>0</v>
      </c>
      <c r="H481" s="12">
        <f>((MAPrice!H481/MAPrice!H469)-0.004)*MAPrice!H469</f>
        <v>4.6036542506935632E-2</v>
      </c>
    </row>
    <row r="482" spans="1:8" x14ac:dyDescent="0.2">
      <c r="A482">
        <f t="shared" si="2"/>
        <v>2030</v>
      </c>
      <c r="B482">
        <f t="shared" si="3"/>
        <v>1</v>
      </c>
      <c r="C482" s="12">
        <f>((MAPrice!C482/MAPrice!C470)-0.004)*MAPrice!C470</f>
        <v>4.2946633763105757E-2</v>
      </c>
      <c r="D482" s="12">
        <f>((MAPrice!D482/MAPrice!D470)-0.004)*MAPrice!D470</f>
        <v>4.5967825304217613E-2</v>
      </c>
      <c r="E482" s="12">
        <f>((MAPrice!E482/MAPrice!E470)-0.004)*MAPrice!E470</f>
        <v>3.3547911952678477E-2</v>
      </c>
      <c r="F482" s="12">
        <f>((MAPrice!F482/MAPrice!F470)-0.004)*MAPrice!F470</f>
        <v>6.1240054067596306E-2</v>
      </c>
      <c r="G482" s="244">
        <v>0</v>
      </c>
      <c r="H482" s="12">
        <f>((MAPrice!H482/MAPrice!H470)-0.004)*MAPrice!H470</f>
        <v>4.5967825304217613E-2</v>
      </c>
    </row>
    <row r="483" spans="1:8" x14ac:dyDescent="0.2">
      <c r="A483">
        <f t="shared" si="2"/>
        <v>2030</v>
      </c>
      <c r="B483">
        <f t="shared" si="3"/>
        <v>2</v>
      </c>
      <c r="C483" s="12">
        <f>((MAPrice!C483/MAPrice!C471)-0.004)*MAPrice!C471</f>
        <v>4.2868537526151627E-2</v>
      </c>
      <c r="D483" s="12">
        <f>((MAPrice!D483/MAPrice!D471)-0.004)*MAPrice!D471</f>
        <v>4.5899802475829671E-2</v>
      </c>
      <c r="E483" s="12">
        <f>((MAPrice!E483/MAPrice!E471)-0.004)*MAPrice!E471</f>
        <v>3.3485791495911715E-2</v>
      </c>
      <c r="F483" s="12">
        <f>((MAPrice!F483/MAPrice!F471)-0.004)*MAPrice!F471</f>
        <v>6.1138899080957432E-2</v>
      </c>
      <c r="G483" s="244">
        <v>0</v>
      </c>
      <c r="H483" s="12">
        <f>((MAPrice!H483/MAPrice!H471)-0.004)*MAPrice!H471</f>
        <v>4.5899802475829671E-2</v>
      </c>
    </row>
    <row r="484" spans="1:8" x14ac:dyDescent="0.2">
      <c r="A484">
        <f t="shared" si="2"/>
        <v>2030</v>
      </c>
      <c r="B484">
        <f t="shared" si="3"/>
        <v>3</v>
      </c>
      <c r="C484" s="12">
        <f>((MAPrice!C484/MAPrice!C472)-0.004)*MAPrice!C472</f>
        <v>4.2788630236538151E-2</v>
      </c>
      <c r="D484" s="12">
        <f>((MAPrice!D484/MAPrice!D472)-0.004)*MAPrice!D472</f>
        <v>4.5830422811885672E-2</v>
      </c>
      <c r="E484" s="12">
        <f>((MAPrice!E484/MAPrice!E472)-0.004)*MAPrice!E472</f>
        <v>3.3424292886690438E-2</v>
      </c>
      <c r="F484" s="12">
        <f>((MAPrice!F484/MAPrice!F472)-0.004)*MAPrice!F472</f>
        <v>6.1036667416240996E-2</v>
      </c>
      <c r="G484" s="244">
        <v>0</v>
      </c>
      <c r="H484" s="12">
        <f>((MAPrice!H484/MAPrice!H472)-0.004)*MAPrice!H472</f>
        <v>4.5830422811885672E-2</v>
      </c>
    </row>
    <row r="485" spans="1:8" x14ac:dyDescent="0.2">
      <c r="A485">
        <f t="shared" si="2"/>
        <v>2030</v>
      </c>
      <c r="B485">
        <f t="shared" si="3"/>
        <v>4</v>
      </c>
      <c r="C485" s="12">
        <f>((MAPrice!C485/MAPrice!C473)-0.004)*MAPrice!C473</f>
        <v>4.2709368612623311E-2</v>
      </c>
      <c r="D485" s="12">
        <f>((MAPrice!D485/MAPrice!D473)-0.004)*MAPrice!D473</f>
        <v>4.5761461241354863E-2</v>
      </c>
      <c r="E485" s="12">
        <f>((MAPrice!E485/MAPrice!E473)-0.004)*MAPrice!E473</f>
        <v>3.336294965864358E-2</v>
      </c>
      <c r="F485" s="12">
        <f>((MAPrice!F485/MAPrice!F473)-0.004)*MAPrice!F473</f>
        <v>6.0934004642675038E-2</v>
      </c>
      <c r="G485" s="244">
        <v>0</v>
      </c>
      <c r="H485" s="12">
        <f>((MAPrice!H485/MAPrice!H473)-0.004)*MAPrice!H473</f>
        <v>4.5761461241354863E-2</v>
      </c>
    </row>
    <row r="486" spans="1:8" x14ac:dyDescent="0.2">
      <c r="A486">
        <f t="shared" si="2"/>
        <v>2030</v>
      </c>
      <c r="B486">
        <f t="shared" si="3"/>
        <v>5</v>
      </c>
      <c r="C486" s="12">
        <f>((MAPrice!C486/MAPrice!C474)-0.004)*MAPrice!C474</f>
        <v>4.2630608040929809E-2</v>
      </c>
      <c r="D486" s="12">
        <f>((MAPrice!D486/MAPrice!D474)-0.004)*MAPrice!D474</f>
        <v>4.5692848787933331E-2</v>
      </c>
      <c r="E486" s="12">
        <f>((MAPrice!E486/MAPrice!E474)-0.004)*MAPrice!E474</f>
        <v>3.3300209808790261E-2</v>
      </c>
      <c r="F486" s="12">
        <f>((MAPrice!F486/MAPrice!F474)-0.004)*MAPrice!F474</f>
        <v>6.0831412354085693E-2</v>
      </c>
      <c r="G486" s="244">
        <v>0</v>
      </c>
      <c r="H486" s="12">
        <f>((MAPrice!H486/MAPrice!H474)-0.004)*MAPrice!H474</f>
        <v>4.5692848787933331E-2</v>
      </c>
    </row>
    <row r="487" spans="1:8" x14ac:dyDescent="0.2">
      <c r="A487">
        <f t="shared" si="2"/>
        <v>2030</v>
      </c>
      <c r="B487">
        <f t="shared" si="3"/>
        <v>6</v>
      </c>
      <c r="C487" s="12">
        <f>((MAPrice!C487/MAPrice!C475)-0.004)*MAPrice!C475</f>
        <v>4.2552082268102212E-2</v>
      </c>
      <c r="D487" s="12">
        <f>((MAPrice!D487/MAPrice!D475)-0.004)*MAPrice!D475</f>
        <v>4.5624492871172394E-2</v>
      </c>
      <c r="E487" s="12">
        <f>((MAPrice!E487/MAPrice!E475)-0.004)*MAPrice!E475</f>
        <v>3.3238093510159911E-2</v>
      </c>
      <c r="F487" s="12">
        <f>((MAPrice!F487/MAPrice!F475)-0.004)*MAPrice!F475</f>
        <v>6.0730006154454765E-2</v>
      </c>
      <c r="G487" s="244">
        <v>0</v>
      </c>
      <c r="H487" s="12">
        <f>((MAPrice!H487/MAPrice!H475)-0.004)*MAPrice!H475</f>
        <v>4.5624492871172394E-2</v>
      </c>
    </row>
    <row r="488" spans="1:8" x14ac:dyDescent="0.2">
      <c r="A488">
        <f t="shared" si="2"/>
        <v>2030</v>
      </c>
      <c r="B488">
        <f t="shared" si="3"/>
        <v>7</v>
      </c>
      <c r="C488" s="12">
        <f>((MAPrice!C488/MAPrice!C476)-0.004)*MAPrice!C476</f>
        <v>4.247543931820251E-2</v>
      </c>
      <c r="D488" s="12">
        <f>((MAPrice!D488/MAPrice!D476)-0.004)*MAPrice!D476</f>
        <v>4.5557502102724627E-2</v>
      </c>
      <c r="E488" s="12">
        <f>((MAPrice!E488/MAPrice!E476)-0.004)*MAPrice!E476</f>
        <v>3.3175516563326415E-2</v>
      </c>
      <c r="F488" s="12">
        <f>((MAPrice!F488/MAPrice!F476)-0.004)*MAPrice!F476</f>
        <v>6.0630630113760769E-2</v>
      </c>
      <c r="G488" s="244">
        <v>0</v>
      </c>
      <c r="H488" s="12">
        <f>((MAPrice!H488/MAPrice!H476)-0.004)*MAPrice!H476</f>
        <v>4.5557502102724627E-2</v>
      </c>
    </row>
    <row r="489" spans="1:8" x14ac:dyDescent="0.2">
      <c r="A489">
        <f t="shared" si="2"/>
        <v>2030</v>
      </c>
      <c r="B489">
        <f t="shared" si="3"/>
        <v>8</v>
      </c>
      <c r="C489" s="12">
        <f>((MAPrice!C489/MAPrice!C477)-0.004)*MAPrice!C477</f>
        <v>4.2399197862466521E-2</v>
      </c>
      <c r="D489" s="12">
        <f>((MAPrice!D489/MAPrice!D477)-0.004)*MAPrice!D477</f>
        <v>4.5491309217748181E-2</v>
      </c>
      <c r="E489" s="12">
        <f>((MAPrice!E489/MAPrice!E477)-0.004)*MAPrice!E477</f>
        <v>3.3112011229473631E-2</v>
      </c>
      <c r="F489" s="12">
        <f>((MAPrice!F489/MAPrice!F477)-0.004)*MAPrice!F477</f>
        <v>6.0531653058868234E-2</v>
      </c>
      <c r="G489" s="244">
        <v>0</v>
      </c>
      <c r="H489" s="12">
        <f>((MAPrice!H489/MAPrice!H477)-0.004)*MAPrice!H477</f>
        <v>4.5491309217748181E-2</v>
      </c>
    </row>
    <row r="490" spans="1:8" x14ac:dyDescent="0.2">
      <c r="A490">
        <f t="shared" si="2"/>
        <v>2030</v>
      </c>
      <c r="B490">
        <f t="shared" si="3"/>
        <v>9</v>
      </c>
      <c r="C490" s="12">
        <f>((MAPrice!C490/MAPrice!C478)-0.004)*MAPrice!C478</f>
        <v>4.2322811968326914E-2</v>
      </c>
      <c r="D490" s="12">
        <f>((MAPrice!D490/MAPrice!D478)-0.004)*MAPrice!D478</f>
        <v>4.5424669556720802E-2</v>
      </c>
      <c r="E490" s="12">
        <f>((MAPrice!E490/MAPrice!E478)-0.004)*MAPrice!E478</f>
        <v>3.3048226757265806E-2</v>
      </c>
      <c r="F490" s="12">
        <f>((MAPrice!F490/MAPrice!F478)-0.004)*MAPrice!F478</f>
        <v>6.0432790355169498E-2</v>
      </c>
      <c r="G490" s="244">
        <v>0</v>
      </c>
      <c r="H490" s="12">
        <f>((MAPrice!H490/MAPrice!H478)-0.004)*MAPrice!H478</f>
        <v>4.5424669556720802E-2</v>
      </c>
    </row>
    <row r="491" spans="1:8" x14ac:dyDescent="0.2">
      <c r="A491">
        <f t="shared" si="2"/>
        <v>2030</v>
      </c>
      <c r="B491">
        <f t="shared" si="3"/>
        <v>10</v>
      </c>
      <c r="C491" s="12">
        <f>((MAPrice!C491/MAPrice!C479)-0.004)*MAPrice!C479</f>
        <v>4.2246660745748156E-2</v>
      </c>
      <c r="D491" s="12">
        <f>((MAPrice!D491/MAPrice!D479)-0.004)*MAPrice!D479</f>
        <v>4.5358400847086568E-2</v>
      </c>
      <c r="E491" s="12">
        <f>((MAPrice!E491/MAPrice!E479)-0.004)*MAPrice!E479</f>
        <v>3.298339004011823E-2</v>
      </c>
      <c r="F491" s="12">
        <f>((MAPrice!F491/MAPrice!F479)-0.004)*MAPrice!F479</f>
        <v>6.0333678940200891E-2</v>
      </c>
      <c r="G491" s="244">
        <v>0</v>
      </c>
      <c r="H491" s="12">
        <f>((MAPrice!H491/MAPrice!H479)-0.004)*MAPrice!H479</f>
        <v>4.5358400847086568E-2</v>
      </c>
    </row>
    <row r="492" spans="1:8" x14ac:dyDescent="0.2">
      <c r="A492">
        <f t="shared" si="2"/>
        <v>2030</v>
      </c>
      <c r="B492">
        <f t="shared" si="3"/>
        <v>11</v>
      </c>
      <c r="C492" s="12">
        <f>((MAPrice!C492/MAPrice!C480)-0.004)*MAPrice!C480</f>
        <v>4.2169435220061967E-2</v>
      </c>
      <c r="D492" s="12">
        <f>((MAPrice!D492/MAPrice!D480)-0.004)*MAPrice!D480</f>
        <v>4.5291141255892078E-2</v>
      </c>
      <c r="E492" s="12">
        <f>((MAPrice!E492/MAPrice!E480)-0.004)*MAPrice!E480</f>
        <v>3.2920139545082952E-2</v>
      </c>
      <c r="F492" s="12">
        <f>((MAPrice!F492/MAPrice!F480)-0.004)*MAPrice!F480</f>
        <v>6.0233961450580777E-2</v>
      </c>
      <c r="G492" s="244">
        <v>0</v>
      </c>
      <c r="H492" s="12">
        <f>((MAPrice!H492/MAPrice!H480)-0.004)*MAPrice!H480</f>
        <v>4.5291141255892078E-2</v>
      </c>
    </row>
    <row r="493" spans="1:8" x14ac:dyDescent="0.2">
      <c r="A493">
        <f t="shared" si="2"/>
        <v>2030</v>
      </c>
      <c r="B493">
        <f t="shared" si="3"/>
        <v>12</v>
      </c>
      <c r="C493" s="12">
        <f>((MAPrice!C493/MAPrice!C481)-0.004)*MAPrice!C481</f>
        <v>4.2091314341005284E-2</v>
      </c>
      <c r="D493" s="12">
        <f>((MAPrice!D493/MAPrice!D481)-0.004)*MAPrice!D481</f>
        <v>4.5223075879798312E-2</v>
      </c>
      <c r="E493" s="12">
        <f>((MAPrice!E493/MAPrice!E481)-0.004)*MAPrice!E481</f>
        <v>3.2858834512547515E-2</v>
      </c>
      <c r="F493" s="12">
        <f>((MAPrice!F493/MAPrice!F481)-0.004)*MAPrice!F481</f>
        <v>6.0132369884224657E-2</v>
      </c>
      <c r="G493" s="244">
        <v>0</v>
      </c>
      <c r="H493" s="12">
        <f>((MAPrice!H493/MAPrice!H481)-0.004)*MAPrice!H481</f>
        <v>4.5223075879798312E-2</v>
      </c>
    </row>
    <row r="494" spans="1:8" x14ac:dyDescent="0.2">
      <c r="A494">
        <f t="shared" si="2"/>
        <v>2031</v>
      </c>
      <c r="B494">
        <f t="shared" si="3"/>
        <v>1</v>
      </c>
      <c r="C494" s="12">
        <f>((MAPrice!C494/MAPrice!C482)-0.004)*MAPrice!C482</f>
        <v>4.2013272170996638E-2</v>
      </c>
      <c r="D494" s="12">
        <f>((MAPrice!D494/MAPrice!D482)-0.004)*MAPrice!D482</f>
        <v>4.5155205621017484E-2</v>
      </c>
      <c r="E494" s="12">
        <f>((MAPrice!E494/MAPrice!E482)-0.004)*MAPrice!E482</f>
        <v>3.2797276024231679E-2</v>
      </c>
      <c r="F494" s="12">
        <f>((MAPrice!F494/MAPrice!F482)-0.004)*MAPrice!F482</f>
        <v>6.0030522830291567E-2</v>
      </c>
      <c r="G494" s="244">
        <v>0</v>
      </c>
      <c r="H494" s="12">
        <f>((MAPrice!H494/MAPrice!H482)-0.004)*MAPrice!H482</f>
        <v>4.5155205621017484E-2</v>
      </c>
    </row>
    <row r="495" spans="1:8" x14ac:dyDescent="0.2">
      <c r="A495">
        <f t="shared" si="2"/>
        <v>2031</v>
      </c>
      <c r="B495">
        <f t="shared" si="3"/>
        <v>2</v>
      </c>
      <c r="C495" s="12">
        <f>((MAPrice!C495/MAPrice!C483)-0.004)*MAPrice!C483</f>
        <v>4.1936568754951123E-2</v>
      </c>
      <c r="D495" s="12">
        <f>((MAPrice!D495/MAPrice!D483)-0.004)*MAPrice!D483</f>
        <v>4.5088057400653477E-2</v>
      </c>
      <c r="E495" s="12">
        <f>((MAPrice!E495/MAPrice!E483)-0.004)*MAPrice!E483</f>
        <v>3.2736310451836358E-2</v>
      </c>
      <c r="F495" s="12">
        <f>((MAPrice!F495/MAPrice!F483)-0.004)*MAPrice!F483</f>
        <v>5.9930930574184499E-2</v>
      </c>
      <c r="G495" s="244">
        <v>0</v>
      </c>
      <c r="H495" s="12">
        <f>((MAPrice!H495/MAPrice!H483)-0.004)*MAPrice!H483</f>
        <v>4.5088057400653477E-2</v>
      </c>
    </row>
    <row r="496" spans="1:8" x14ac:dyDescent="0.2">
      <c r="A496">
        <f t="shared" si="2"/>
        <v>2031</v>
      </c>
      <c r="B496">
        <f t="shared" si="3"/>
        <v>3</v>
      </c>
      <c r="C496" s="12">
        <f>((MAPrice!C496/MAPrice!C484)-0.004)*MAPrice!C484</f>
        <v>4.1858165684264557E-2</v>
      </c>
      <c r="D496" s="12">
        <f>((MAPrice!D496/MAPrice!D484)-0.004)*MAPrice!D484</f>
        <v>4.5019654861273378E-2</v>
      </c>
      <c r="E496" s="12">
        <f>((MAPrice!E496/MAPrice!E484)-0.004)*MAPrice!E484</f>
        <v>3.2676014228782323E-2</v>
      </c>
      <c r="F496" s="12">
        <f>((MAPrice!F496/MAPrice!F484)-0.004)*MAPrice!F484</f>
        <v>5.9830390034730251E-2</v>
      </c>
      <c r="G496" s="244">
        <v>0</v>
      </c>
      <c r="H496" s="12">
        <f>((MAPrice!H496/MAPrice!H484)-0.004)*MAPrice!H484</f>
        <v>4.5019654861273378E-2</v>
      </c>
    </row>
    <row r="497" spans="1:8" x14ac:dyDescent="0.2">
      <c r="A497">
        <f t="shared" si="2"/>
        <v>2031</v>
      </c>
      <c r="B497">
        <f t="shared" si="3"/>
        <v>4</v>
      </c>
      <c r="C497" s="12">
        <f>((MAPrice!C497/MAPrice!C485)-0.004)*MAPrice!C485</f>
        <v>4.1780484358354818E-2</v>
      </c>
      <c r="D497" s="12">
        <f>((MAPrice!D497/MAPrice!D485)-0.004)*MAPrice!D485</f>
        <v>4.4951759538948415E-2</v>
      </c>
      <c r="E497" s="12">
        <f>((MAPrice!E497/MAPrice!E485)-0.004)*MAPrice!E485</f>
        <v>3.2615936610066655E-2</v>
      </c>
      <c r="F497" s="12">
        <f>((MAPrice!F497/MAPrice!F485)-0.004)*MAPrice!F485</f>
        <v>5.97295516805579E-2</v>
      </c>
      <c r="G497" s="244">
        <v>0</v>
      </c>
      <c r="H497" s="12">
        <f>((MAPrice!H497/MAPrice!H485)-0.004)*MAPrice!H485</f>
        <v>4.4951759538948415E-2</v>
      </c>
    </row>
    <row r="498" spans="1:8" x14ac:dyDescent="0.2">
      <c r="A498">
        <f t="shared" si="2"/>
        <v>2031</v>
      </c>
      <c r="B498">
        <f t="shared" si="3"/>
        <v>5</v>
      </c>
      <c r="C498" s="12">
        <f>((MAPrice!C498/MAPrice!C486)-0.004)*MAPrice!C486</f>
        <v>4.1703401341388856E-2</v>
      </c>
      <c r="D498" s="12">
        <f>((MAPrice!D498/MAPrice!D486)-0.004)*MAPrice!D486</f>
        <v>4.4884323567908828E-2</v>
      </c>
      <c r="E498" s="12">
        <f>((MAPrice!E498/MAPrice!E486)-0.004)*MAPrice!E486</f>
        <v>3.2554574080320572E-2</v>
      </c>
      <c r="F498" s="12">
        <f>((MAPrice!F498/MAPrice!F486)-0.004)*MAPrice!F486</f>
        <v>5.9628936780151395E-2</v>
      </c>
      <c r="G498" s="244">
        <v>0</v>
      </c>
      <c r="H498" s="12">
        <f>((MAPrice!H498/MAPrice!H486)-0.004)*MAPrice!H486</f>
        <v>4.4884323567908828E-2</v>
      </c>
    </row>
    <row r="499" spans="1:8" x14ac:dyDescent="0.2">
      <c r="A499">
        <f t="shared" si="2"/>
        <v>2031</v>
      </c>
      <c r="B499">
        <f t="shared" si="3"/>
        <v>6</v>
      </c>
      <c r="C499" s="12">
        <f>((MAPrice!C499/MAPrice!C487)-0.004)*MAPrice!C487</f>
        <v>4.162669001793156E-2</v>
      </c>
      <c r="D499" s="12">
        <f>((MAPrice!D499/MAPrice!D487)-0.004)*MAPrice!D487</f>
        <v>4.4817292541978075E-2</v>
      </c>
      <c r="E499" s="12">
        <f>((MAPrice!E499/MAPrice!E487)-0.004)*MAPrice!E487</f>
        <v>3.2493930332155134E-2</v>
      </c>
      <c r="F499" s="12">
        <f>((MAPrice!F499/MAPrice!F487)-0.004)*MAPrice!F487</f>
        <v>5.9529687359497548E-2</v>
      </c>
      <c r="G499" s="244">
        <v>0</v>
      </c>
      <c r="H499" s="12">
        <f>((MAPrice!H499/MAPrice!H487)-0.004)*MAPrice!H487</f>
        <v>4.4817292541978075E-2</v>
      </c>
    </row>
    <row r="500" spans="1:8" x14ac:dyDescent="0.2">
      <c r="A500">
        <f t="shared" si="2"/>
        <v>2031</v>
      </c>
      <c r="B500">
        <f t="shared" si="3"/>
        <v>7</v>
      </c>
      <c r="C500" s="12">
        <f>((MAPrice!C500/MAPrice!C488)-0.004)*MAPrice!C488</f>
        <v>4.1551935892595829E-2</v>
      </c>
      <c r="D500" s="12">
        <f>((MAPrice!D500/MAPrice!D488)-0.004)*MAPrice!D488</f>
        <v>4.4751727670033041E-2</v>
      </c>
      <c r="E500" s="12">
        <f>((MAPrice!E500/MAPrice!E488)-0.004)*MAPrice!E488</f>
        <v>3.2432930250506246E-2</v>
      </c>
      <c r="F500" s="12">
        <f>((MAPrice!F500/MAPrice!F488)-0.004)*MAPrice!F488</f>
        <v>5.9432593624014381E-2</v>
      </c>
      <c r="G500" s="244">
        <v>0</v>
      </c>
      <c r="H500" s="12">
        <f>((MAPrice!H500/MAPrice!H488)-0.004)*MAPrice!H488</f>
        <v>4.4751727670033041E-2</v>
      </c>
    </row>
    <row r="501" spans="1:8" x14ac:dyDescent="0.2">
      <c r="A501">
        <f t="shared" si="2"/>
        <v>2031</v>
      </c>
      <c r="B501">
        <f t="shared" si="3"/>
        <v>8</v>
      </c>
      <c r="C501" s="12">
        <f>((MAPrice!C501/MAPrice!C489)-0.004)*MAPrice!C489</f>
        <v>4.1477689784180441E-2</v>
      </c>
      <c r="D501" s="12">
        <f>((MAPrice!D501/MAPrice!D489)-0.004)*MAPrice!D489</f>
        <v>4.4687068685812389E-2</v>
      </c>
      <c r="E501" s="12">
        <f>((MAPrice!E501/MAPrice!E489)-0.004)*MAPrice!E489</f>
        <v>3.2371119277782877E-2</v>
      </c>
      <c r="F501" s="12">
        <f>((MAPrice!F501/MAPrice!F489)-0.004)*MAPrice!F489</f>
        <v>5.9336056496210432E-2</v>
      </c>
      <c r="G501" s="244">
        <v>0</v>
      </c>
      <c r="H501" s="12">
        <f>((MAPrice!H501/MAPrice!H489)-0.004)*MAPrice!H489</f>
        <v>4.4687068685812389E-2</v>
      </c>
    </row>
    <row r="502" spans="1:8" x14ac:dyDescent="0.2">
      <c r="A502">
        <f t="shared" ref="A502:A565" si="4">A490+1</f>
        <v>2031</v>
      </c>
      <c r="B502">
        <f t="shared" ref="B502:B565" si="5">B490</f>
        <v>9</v>
      </c>
      <c r="C502" s="12">
        <f>((MAPrice!C502/MAPrice!C490)-0.004)*MAPrice!C490</f>
        <v>4.1403410312196028E-2</v>
      </c>
      <c r="D502" s="12">
        <f>((MAPrice!D502/MAPrice!D490)-0.004)*MAPrice!D490</f>
        <v>4.4622089058300125E-2</v>
      </c>
      <c r="E502" s="12">
        <f>((MAPrice!E502/MAPrice!E490)-0.004)*MAPrice!E490</f>
        <v>3.2309123554609624E-2</v>
      </c>
      <c r="F502" s="12">
        <f>((MAPrice!F502/MAPrice!F490)-0.004)*MAPrice!F490</f>
        <v>5.9239784168009429E-2</v>
      </c>
      <c r="G502" s="244">
        <v>0</v>
      </c>
      <c r="H502" s="12">
        <f>((MAPrice!H502/MAPrice!H490)-0.004)*MAPrice!H490</f>
        <v>4.4622089058300125E-2</v>
      </c>
    </row>
    <row r="503" spans="1:8" x14ac:dyDescent="0.2">
      <c r="A503">
        <f t="shared" si="4"/>
        <v>2031</v>
      </c>
      <c r="B503">
        <f t="shared" si="5"/>
        <v>10</v>
      </c>
      <c r="C503" s="12">
        <f>((MAPrice!C503/MAPrice!C491)-0.004)*MAPrice!C491</f>
        <v>4.1329436988876873E-2</v>
      </c>
      <c r="D503" s="12">
        <f>((MAPrice!D503/MAPrice!D491)-0.004)*MAPrice!D491</f>
        <v>4.4557555082943262E-2</v>
      </c>
      <c r="E503" s="12">
        <f>((MAPrice!E503/MAPrice!E491)-0.004)*MAPrice!E491</f>
        <v>3.2246169491496134E-2</v>
      </c>
      <c r="F503" s="12">
        <f>((MAPrice!F503/MAPrice!F491)-0.004)*MAPrice!F491</f>
        <v>5.9143381642089786E-2</v>
      </c>
      <c r="G503" s="244">
        <v>0</v>
      </c>
      <c r="H503" s="12">
        <f>((MAPrice!H503/MAPrice!H491)-0.004)*MAPrice!H491</f>
        <v>4.4557555082943262E-2</v>
      </c>
    </row>
    <row r="504" spans="1:8" x14ac:dyDescent="0.2">
      <c r="A504">
        <f t="shared" si="4"/>
        <v>2031</v>
      </c>
      <c r="B504">
        <f t="shared" si="5"/>
        <v>11</v>
      </c>
      <c r="C504" s="12">
        <f>((MAPrice!C504/MAPrice!C492)-0.004)*MAPrice!C492</f>
        <v>4.1254487339791902E-2</v>
      </c>
      <c r="D504" s="12">
        <f>((MAPrice!D504/MAPrice!D492)-0.004)*MAPrice!D492</f>
        <v>4.4492128731523042E-2</v>
      </c>
      <c r="E504" s="12">
        <f>((MAPrice!E504/MAPrice!E492)-0.004)*MAPrice!E492</f>
        <v>3.2184809029100175E-2</v>
      </c>
      <c r="F504" s="12">
        <f>((MAPrice!F504/MAPrice!F492)-0.004)*MAPrice!F492</f>
        <v>5.9046485526701185E-2</v>
      </c>
      <c r="G504" s="244">
        <v>0</v>
      </c>
      <c r="H504" s="12">
        <f>((MAPrice!H504/MAPrice!H492)-0.004)*MAPrice!H492</f>
        <v>4.4492128731523042E-2</v>
      </c>
    </row>
    <row r="505" spans="1:8" x14ac:dyDescent="0.2">
      <c r="A505">
        <f t="shared" si="4"/>
        <v>2031</v>
      </c>
      <c r="B505">
        <f t="shared" si="5"/>
        <v>12</v>
      </c>
      <c r="C505" s="12">
        <f>((MAPrice!C505/MAPrice!C493)-0.004)*MAPrice!C493</f>
        <v>4.1178745107841357E-2</v>
      </c>
      <c r="D505" s="12">
        <f>((MAPrice!D505/MAPrice!D493)-0.004)*MAPrice!D493</f>
        <v>4.442600106542334E-2</v>
      </c>
      <c r="E505" s="12">
        <f>((MAPrice!E505/MAPrice!E493)-0.004)*MAPrice!E493</f>
        <v>3.2125394041631714E-2</v>
      </c>
      <c r="F505" s="12">
        <f>((MAPrice!F505/MAPrice!F493)-0.004)*MAPrice!F493</f>
        <v>5.8947878113763855E-2</v>
      </c>
      <c r="G505" s="244">
        <v>0</v>
      </c>
      <c r="H505" s="12">
        <f>((MAPrice!H505/MAPrice!H493)-0.004)*MAPrice!H493</f>
        <v>4.442600106542334E-2</v>
      </c>
    </row>
    <row r="506" spans="1:8" x14ac:dyDescent="0.2">
      <c r="A506">
        <f t="shared" si="4"/>
        <v>2032</v>
      </c>
      <c r="B506">
        <f t="shared" si="5"/>
        <v>1</v>
      </c>
      <c r="C506" s="12">
        <f>((MAPrice!C506/MAPrice!C494)-0.004)*MAPrice!C494</f>
        <v>4.1103152342813296E-2</v>
      </c>
      <c r="D506" s="12">
        <f>((MAPrice!D506/MAPrice!D494)-0.004)*MAPrice!D494</f>
        <v>4.4360141991994943E-2</v>
      </c>
      <c r="E506" s="12">
        <f>((MAPrice!E506/MAPrice!E494)-0.004)*MAPrice!E494</f>
        <v>3.2065789370384852E-2</v>
      </c>
      <c r="F506" s="12">
        <f>((MAPrice!F506/MAPrice!F494)-0.004)*MAPrice!F494</f>
        <v>5.8849128302265387E-2</v>
      </c>
      <c r="G506" s="244">
        <v>0</v>
      </c>
      <c r="H506" s="12">
        <f>((MAPrice!H506/MAPrice!H494)-0.004)*MAPrice!H494</f>
        <v>4.4360141991994943E-2</v>
      </c>
    </row>
    <row r="507" spans="1:8" x14ac:dyDescent="0.2">
      <c r="A507">
        <f t="shared" si="4"/>
        <v>2032</v>
      </c>
      <c r="B507">
        <f t="shared" si="5"/>
        <v>2</v>
      </c>
      <c r="C507" s="12">
        <f>((MAPrice!C507/MAPrice!C495)-0.004)*MAPrice!C495</f>
        <v>4.1028959332288943E-2</v>
      </c>
      <c r="D507" s="12">
        <f>((MAPrice!D507/MAPrice!D495)-0.004)*MAPrice!D495</f>
        <v>4.4295095513240887E-2</v>
      </c>
      <c r="E507" s="12">
        <f>((MAPrice!E507/MAPrice!E495)-0.004)*MAPrice!E495</f>
        <v>3.2006838209530417E-2</v>
      </c>
      <c r="F507" s="12">
        <f>((MAPrice!F507/MAPrice!F495)-0.004)*MAPrice!F495</f>
        <v>5.8752712601940246E-2</v>
      </c>
      <c r="G507" s="244">
        <v>0</v>
      </c>
      <c r="H507" s="12">
        <f>((MAPrice!H507/MAPrice!H495)-0.004)*MAPrice!H495</f>
        <v>4.4295095513240887E-2</v>
      </c>
    </row>
    <row r="508" spans="1:8" x14ac:dyDescent="0.2">
      <c r="A508">
        <f t="shared" si="4"/>
        <v>2032</v>
      </c>
      <c r="B508">
        <f t="shared" si="5"/>
        <v>3</v>
      </c>
      <c r="C508" s="12">
        <f>((MAPrice!C508/MAPrice!C496)-0.004)*MAPrice!C496</f>
        <v>4.0953093695403404E-2</v>
      </c>
      <c r="D508" s="12">
        <f>((MAPrice!D508/MAPrice!D496)-0.004)*MAPrice!D496</f>
        <v>4.422880339162949E-2</v>
      </c>
      <c r="E508" s="12">
        <f>((MAPrice!E508/MAPrice!E496)-0.004)*MAPrice!E496</f>
        <v>3.1948512910743895E-2</v>
      </c>
      <c r="F508" s="12">
        <f>((MAPrice!F508/MAPrice!F496)-0.004)*MAPrice!F496</f>
        <v>5.8655338557650254E-2</v>
      </c>
      <c r="G508" s="244">
        <v>0</v>
      </c>
      <c r="H508" s="12">
        <f>((MAPrice!H508/MAPrice!H496)-0.004)*MAPrice!H496</f>
        <v>4.422880339162949E-2</v>
      </c>
    </row>
    <row r="509" spans="1:8" x14ac:dyDescent="0.2">
      <c r="A509">
        <f t="shared" si="4"/>
        <v>2032</v>
      </c>
      <c r="B509">
        <f t="shared" si="5"/>
        <v>4</v>
      </c>
      <c r="C509" s="12">
        <f>((MAPrice!C509/MAPrice!C497)-0.004)*MAPrice!C497</f>
        <v>4.0877898343600894E-2</v>
      </c>
      <c r="D509" s="12">
        <f>((MAPrice!D509/MAPrice!D497)-0.004)*MAPrice!D497</f>
        <v>4.4162972662562631E-2</v>
      </c>
      <c r="E509" s="12">
        <f>((MAPrice!E509/MAPrice!E497)-0.004)*MAPrice!E497</f>
        <v>3.1890377960799063E-2</v>
      </c>
      <c r="F509" s="12">
        <f>((MAPrice!F509/MAPrice!F497)-0.004)*MAPrice!F497</f>
        <v>5.8557635944087999E-2</v>
      </c>
      <c r="G509" s="244">
        <v>0</v>
      </c>
      <c r="H509" s="12">
        <f>((MAPrice!H509/MAPrice!H497)-0.004)*MAPrice!H497</f>
        <v>4.4162972662562631E-2</v>
      </c>
    </row>
    <row r="510" spans="1:8" x14ac:dyDescent="0.2">
      <c r="A510">
        <f t="shared" si="4"/>
        <v>2032</v>
      </c>
      <c r="B510">
        <f t="shared" si="5"/>
        <v>5</v>
      </c>
      <c r="C510" s="12">
        <f>((MAPrice!C510/MAPrice!C498)-0.004)*MAPrice!C498</f>
        <v>4.0803309719711522E-2</v>
      </c>
      <c r="D510" s="12">
        <f>((MAPrice!D510/MAPrice!D498)-0.004)*MAPrice!D498</f>
        <v>4.40976176017569E-2</v>
      </c>
      <c r="E510" s="12">
        <f>((MAPrice!E510/MAPrice!E498)-0.004)*MAPrice!E498</f>
        <v>3.1831020895435824E-2</v>
      </c>
      <c r="F510" s="12">
        <f>((MAPrice!F510/MAPrice!F498)-0.004)*MAPrice!F498</f>
        <v>5.8460189833809371E-2</v>
      </c>
      <c r="G510" s="244">
        <v>0</v>
      </c>
      <c r="H510" s="12">
        <f>((MAPrice!H510/MAPrice!H498)-0.004)*MAPrice!H498</f>
        <v>4.40976176017569E-2</v>
      </c>
    </row>
    <row r="511" spans="1:8" x14ac:dyDescent="0.2">
      <c r="A511">
        <f t="shared" si="4"/>
        <v>2032</v>
      </c>
      <c r="B511">
        <f t="shared" si="5"/>
        <v>6</v>
      </c>
      <c r="C511" s="12">
        <f>((MAPrice!C511/MAPrice!C499)-0.004)*MAPrice!C499</f>
        <v>4.0729068224648841E-2</v>
      </c>
      <c r="D511" s="12">
        <f>((MAPrice!D511/MAPrice!D499)-0.004)*MAPrice!D499</f>
        <v>4.4032641908282009E-2</v>
      </c>
      <c r="E511" s="12">
        <f>((MAPrice!E511/MAPrice!E499)-0.004)*MAPrice!E499</f>
        <v>3.1772349454555579E-2</v>
      </c>
      <c r="F511" s="12">
        <f>((MAPrice!F511/MAPrice!F499)-0.004)*MAPrice!F499</f>
        <v>5.8364048586720944E-2</v>
      </c>
      <c r="G511" s="244">
        <v>0</v>
      </c>
      <c r="H511" s="12">
        <f>((MAPrice!H511/MAPrice!H499)-0.004)*MAPrice!H499</f>
        <v>4.4032641908282009E-2</v>
      </c>
    </row>
    <row r="512" spans="1:8" x14ac:dyDescent="0.2">
      <c r="A512">
        <f t="shared" si="4"/>
        <v>2032</v>
      </c>
      <c r="B512">
        <f t="shared" si="5"/>
        <v>7</v>
      </c>
      <c r="C512" s="12">
        <f>((MAPrice!C512/MAPrice!C500)-0.004)*MAPrice!C500</f>
        <v>4.0656654716660114E-2</v>
      </c>
      <c r="D512" s="12">
        <f>((MAPrice!D512/MAPrice!D500)-0.004)*MAPrice!D500</f>
        <v>4.3969015885986035E-2</v>
      </c>
      <c r="E512" s="12">
        <f>((MAPrice!E512/MAPrice!E500)-0.004)*MAPrice!E500</f>
        <v>3.1713280821441613E-2</v>
      </c>
      <c r="F512" s="12">
        <f>((MAPrice!F512/MAPrice!F500)-0.004)*MAPrice!F500</f>
        <v>5.8269900799953478E-2</v>
      </c>
      <c r="G512" s="244">
        <v>0</v>
      </c>
      <c r="H512" s="12">
        <f>((MAPrice!H512/MAPrice!H500)-0.004)*MAPrice!H500</f>
        <v>4.3969015885986035E-2</v>
      </c>
    </row>
    <row r="513" spans="1:8" x14ac:dyDescent="0.2">
      <c r="A513">
        <f t="shared" si="4"/>
        <v>2032</v>
      </c>
      <c r="B513">
        <f t="shared" si="5"/>
        <v>8</v>
      </c>
      <c r="C513" s="12">
        <f>((MAPrice!C513/MAPrice!C501)-0.004)*MAPrice!C501</f>
        <v>4.0584658346623483E-2</v>
      </c>
      <c r="D513" s="12">
        <f>((MAPrice!D513/MAPrice!D501)-0.004)*MAPrice!D501</f>
        <v>4.3906188409348401E-2</v>
      </c>
      <c r="E513" s="12">
        <f>((MAPrice!E513/MAPrice!E501)-0.004)*MAPrice!E501</f>
        <v>3.1653366382139579E-2</v>
      </c>
      <c r="F513" s="12">
        <f>((MAPrice!F513/MAPrice!F501)-0.004)*MAPrice!F501</f>
        <v>5.8176185273381219E-2</v>
      </c>
      <c r="G513" s="244">
        <v>0</v>
      </c>
      <c r="H513" s="12">
        <f>((MAPrice!H513/MAPrice!H501)-0.004)*MAPrice!H501</f>
        <v>4.3906188409348401E-2</v>
      </c>
    </row>
    <row r="514" spans="1:8" x14ac:dyDescent="0.2">
      <c r="A514">
        <f t="shared" si="4"/>
        <v>2032</v>
      </c>
      <c r="B514">
        <f t="shared" si="5"/>
        <v>9</v>
      </c>
      <c r="C514" s="12">
        <f>((MAPrice!C514/MAPrice!C502)-0.004)*MAPrice!C502</f>
        <v>4.0512510545225373E-2</v>
      </c>
      <c r="D514" s="12">
        <f>((MAPrice!D514/MAPrice!D502)-0.004)*MAPrice!D502</f>
        <v>4.3842920580970834E-2</v>
      </c>
      <c r="E514" s="12">
        <f>((MAPrice!E514/MAPrice!E502)-0.004)*MAPrice!E502</f>
        <v>3.1593176410051708E-2</v>
      </c>
      <c r="F514" s="12">
        <f>((MAPrice!F514/MAPrice!F502)-0.004)*MAPrice!F502</f>
        <v>5.8082556507421106E-2</v>
      </c>
      <c r="G514" s="244">
        <v>0</v>
      </c>
      <c r="H514" s="12">
        <f>((MAPrice!H514/MAPrice!H502)-0.004)*MAPrice!H502</f>
        <v>4.3842920580970834E-2</v>
      </c>
    </row>
    <row r="515" spans="1:8" x14ac:dyDescent="0.2">
      <c r="A515">
        <f t="shared" si="4"/>
        <v>2032</v>
      </c>
      <c r="B515">
        <f t="shared" si="5"/>
        <v>10</v>
      </c>
      <c r="C515" s="12">
        <f>((MAPrice!C515/MAPrice!C503)-0.004)*MAPrice!C503</f>
        <v>4.044055180915794E-2</v>
      </c>
      <c r="D515" s="12">
        <f>((MAPrice!D515/MAPrice!D503)-0.004)*MAPrice!D503</f>
        <v>4.377996978391225E-2</v>
      </c>
      <c r="E515" s="12">
        <f>((MAPrice!E515/MAPrice!E503)-0.004)*MAPrice!E503</f>
        <v>3.1531966575923887E-2</v>
      </c>
      <c r="F515" s="12">
        <f>((MAPrice!F515/MAPrice!F503)-0.004)*MAPrice!F503</f>
        <v>5.7988645343528836E-2</v>
      </c>
      <c r="G515" s="244">
        <v>0</v>
      </c>
      <c r="H515" s="12">
        <f>((MAPrice!H515/MAPrice!H503)-0.004)*MAPrice!H503</f>
        <v>4.377996978391225E-2</v>
      </c>
    </row>
    <row r="516" spans="1:8" x14ac:dyDescent="0.2">
      <c r="A516">
        <f t="shared" si="4"/>
        <v>2032</v>
      </c>
      <c r="B516">
        <f t="shared" si="5"/>
        <v>11</v>
      </c>
      <c r="C516" s="12">
        <f>((MAPrice!C516/MAPrice!C504)-0.004)*MAPrice!C504</f>
        <v>4.0367505358911121E-2</v>
      </c>
      <c r="D516" s="12">
        <f>((MAPrice!D516/MAPrice!D504)-0.004)*MAPrice!D504</f>
        <v>4.3715999375136844E-2</v>
      </c>
      <c r="E516" s="12">
        <f>((MAPrice!E516/MAPrice!E504)-0.004)*MAPrice!E504</f>
        <v>3.1472196586578911E-2</v>
      </c>
      <c r="F516" s="12">
        <f>((MAPrice!F516/MAPrice!F504)-0.004)*MAPrice!F504</f>
        <v>5.7894056387440634E-2</v>
      </c>
      <c r="G516" s="244">
        <v>0</v>
      </c>
      <c r="H516" s="12">
        <f>((MAPrice!H516/MAPrice!H504)-0.004)*MAPrice!H504</f>
        <v>4.3715999375136844E-2</v>
      </c>
    </row>
    <row r="517" spans="1:8" x14ac:dyDescent="0.2">
      <c r="A517">
        <f t="shared" si="4"/>
        <v>2032</v>
      </c>
      <c r="B517">
        <f t="shared" si="5"/>
        <v>12</v>
      </c>
      <c r="C517" s="12">
        <f>((MAPrice!C517/MAPrice!C505)-0.004)*MAPrice!C505</f>
        <v>4.0293508857985778E-2</v>
      </c>
      <c r="D517" s="12">
        <f>((MAPrice!D517/MAPrice!D505)-0.004)*MAPrice!D505</f>
        <v>4.3651151187628835E-2</v>
      </c>
      <c r="E517" s="12">
        <f>((MAPrice!E517/MAPrice!E505)-0.004)*MAPrice!E505</f>
        <v>3.1414186483713136E-2</v>
      </c>
      <c r="F517" s="12">
        <f>((MAPrice!F517/MAPrice!F505)-0.004)*MAPrice!F505</f>
        <v>5.7797541536425745E-2</v>
      </c>
      <c r="G517" s="244">
        <v>0</v>
      </c>
      <c r="H517" s="12">
        <f>((MAPrice!H517/MAPrice!H505)-0.004)*MAPrice!H505</f>
        <v>4.3651151187628835E-2</v>
      </c>
    </row>
    <row r="518" spans="1:8" x14ac:dyDescent="0.2">
      <c r="A518">
        <f t="shared" si="4"/>
        <v>2033</v>
      </c>
      <c r="B518">
        <f t="shared" si="5"/>
        <v>1</v>
      </c>
      <c r="C518" s="12">
        <f>((MAPrice!C518/MAPrice!C506)-0.004)*MAPrice!C506</f>
        <v>4.0219439849010823E-2</v>
      </c>
      <c r="D518" s="12">
        <f>((MAPrice!D518/MAPrice!D506)-0.004)*MAPrice!D506</f>
        <v>4.3586330408208723E-2</v>
      </c>
      <c r="E518" s="12">
        <f>((MAPrice!E518/MAPrice!E506)-0.004)*MAPrice!E506</f>
        <v>3.1355824016945651E-2</v>
      </c>
      <c r="F518" s="12">
        <f>((MAPrice!F518/MAPrice!F506)-0.004)*MAPrice!F506</f>
        <v>5.7700571949209835E-2</v>
      </c>
      <c r="G518" s="244">
        <v>0</v>
      </c>
      <c r="H518" s="12">
        <f>((MAPrice!H518/MAPrice!H506)-0.004)*MAPrice!H506</f>
        <v>4.3586330408208723E-2</v>
      </c>
    </row>
    <row r="519" spans="1:8" x14ac:dyDescent="0.2">
      <c r="A519">
        <f t="shared" si="4"/>
        <v>2033</v>
      </c>
      <c r="B519">
        <f t="shared" si="5"/>
        <v>2</v>
      </c>
      <c r="C519" s="12">
        <f>((MAPrice!C519/MAPrice!C507)-0.004)*MAPrice!C507</f>
        <v>4.0146477811231679E-2</v>
      </c>
      <c r="D519" s="12">
        <f>((MAPrice!D519/MAPrice!D507)-0.004)*MAPrice!D507</f>
        <v>4.3522021726679197E-2</v>
      </c>
      <c r="E519" s="12">
        <f>((MAPrice!E519/MAPrice!E507)-0.004)*MAPrice!E507</f>
        <v>3.1297897517035586E-2</v>
      </c>
      <c r="F519" s="12">
        <f>((MAPrice!F519/MAPrice!F507)-0.004)*MAPrice!F507</f>
        <v>5.7605514485528066E-2</v>
      </c>
      <c r="G519" s="244">
        <v>0</v>
      </c>
      <c r="H519" s="12">
        <f>((MAPrice!H519/MAPrice!H507)-0.004)*MAPrice!H507</f>
        <v>4.3522021726679197E-2</v>
      </c>
    </row>
    <row r="520" spans="1:8" x14ac:dyDescent="0.2">
      <c r="A520">
        <f t="shared" si="4"/>
        <v>2033</v>
      </c>
      <c r="B520">
        <f t="shared" si="5"/>
        <v>3</v>
      </c>
      <c r="C520" s="12">
        <f>((MAPrice!C520/MAPrice!C508)-0.004)*MAPrice!C508</f>
        <v>4.0071804099506905E-2</v>
      </c>
      <c r="D520" s="12">
        <f>((MAPrice!D520/MAPrice!D508)-0.004)*MAPrice!D508</f>
        <v>4.3456409054138501E-2</v>
      </c>
      <c r="E520" s="12">
        <f>((MAPrice!E520/MAPrice!E508)-0.004)*MAPrice!E508</f>
        <v>3.1240536191725819E-2</v>
      </c>
      <c r="F520" s="12">
        <f>((MAPrice!F520/MAPrice!F508)-0.004)*MAPrice!F508</f>
        <v>5.7509417388414134E-2</v>
      </c>
      <c r="G520" s="244">
        <v>0</v>
      </c>
      <c r="H520" s="12">
        <f>((MAPrice!H520/MAPrice!H508)-0.004)*MAPrice!H508</f>
        <v>4.3456409054138501E-2</v>
      </c>
    </row>
    <row r="521" spans="1:8" x14ac:dyDescent="0.2">
      <c r="A521">
        <f t="shared" si="4"/>
        <v>2033</v>
      </c>
      <c r="B521">
        <f t="shared" si="5"/>
        <v>4</v>
      </c>
      <c r="C521" s="12">
        <f>((MAPrice!C521/MAPrice!C509)-0.004)*MAPrice!C509</f>
        <v>3.9997742029017638E-2</v>
      </c>
      <c r="D521" s="12">
        <f>((MAPrice!D521/MAPrice!D509)-0.004)*MAPrice!D509</f>
        <v>4.3391200727542052E-2</v>
      </c>
      <c r="E521" s="12">
        <f>((MAPrice!E521/MAPrice!E509)-0.004)*MAPrice!E509</f>
        <v>3.1183325993657768E-2</v>
      </c>
      <c r="F521" s="12">
        <f>((MAPrice!F521/MAPrice!F509)-0.004)*MAPrice!F509</f>
        <v>5.7412926905296695E-2</v>
      </c>
      <c r="G521" s="244">
        <v>0</v>
      </c>
      <c r="H521" s="12">
        <f>((MAPrice!H521/MAPrice!H509)-0.004)*MAPrice!H509</f>
        <v>4.3391200727542052E-2</v>
      </c>
    </row>
    <row r="522" spans="1:8" x14ac:dyDescent="0.2">
      <c r="A522">
        <f t="shared" si="4"/>
        <v>2033</v>
      </c>
      <c r="B522">
        <f t="shared" si="5"/>
        <v>5</v>
      </c>
      <c r="C522" s="12">
        <f>((MAPrice!C522/MAPrice!C510)-0.004)*MAPrice!C510</f>
        <v>3.992406578025838E-2</v>
      </c>
      <c r="D522" s="12">
        <f>((MAPrice!D522/MAPrice!D510)-0.004)*MAPrice!D510</f>
        <v>4.3326233161364261E-2</v>
      </c>
      <c r="E522" s="12">
        <f>((MAPrice!E522/MAPrice!E510)-0.004)*MAPrice!E510</f>
        <v>3.1124749673119553E-2</v>
      </c>
      <c r="F522" s="12">
        <f>((MAPrice!F522/MAPrice!F510)-0.004)*MAPrice!F510</f>
        <v>5.7316383872130373E-2</v>
      </c>
      <c r="G522" s="244">
        <v>0</v>
      </c>
      <c r="H522" s="12">
        <f>((MAPrice!H522/MAPrice!H510)-0.004)*MAPrice!H510</f>
        <v>4.3326233161364261E-2</v>
      </c>
    </row>
    <row r="523" spans="1:8" x14ac:dyDescent="0.2">
      <c r="A523">
        <f t="shared" si="4"/>
        <v>2033</v>
      </c>
      <c r="B523">
        <f t="shared" si="5"/>
        <v>6</v>
      </c>
      <c r="C523" s="12">
        <f>((MAPrice!C523/MAPrice!C511)-0.004)*MAPrice!C511</f>
        <v>3.9850544831893368E-2</v>
      </c>
      <c r="D523" s="12">
        <f>((MAPrice!D523/MAPrice!D511)-0.004)*MAPrice!D511</f>
        <v>4.3261438725257485E-2</v>
      </c>
      <c r="E523" s="12">
        <f>((MAPrice!E523/MAPrice!E511)-0.004)*MAPrice!E511</f>
        <v>3.1066706190253271E-2</v>
      </c>
      <c r="F523" s="12">
        <f>((MAPrice!F523/MAPrice!F511)-0.004)*MAPrice!F511</f>
        <v>5.7220864966695394E-2</v>
      </c>
      <c r="G523" s="244">
        <v>0</v>
      </c>
      <c r="H523" s="12">
        <f>((MAPrice!H523/MAPrice!H511)-0.004)*MAPrice!H511</f>
        <v>4.3261438725257485E-2</v>
      </c>
    </row>
    <row r="524" spans="1:8" x14ac:dyDescent="0.2">
      <c r="A524">
        <f t="shared" si="4"/>
        <v>2033</v>
      </c>
      <c r="B524">
        <f t="shared" si="5"/>
        <v>7</v>
      </c>
      <c r="C524" s="12">
        <f>((MAPrice!C524/MAPrice!C512)-0.004)*MAPrice!C512</f>
        <v>3.9778733423166658E-2</v>
      </c>
      <c r="D524" s="12">
        <f>((MAPrice!D524/MAPrice!D512)-0.004)*MAPrice!D512</f>
        <v>4.319788018517022E-2</v>
      </c>
      <c r="E524" s="12">
        <f>((MAPrice!E524/MAPrice!E512)-0.004)*MAPrice!E512</f>
        <v>3.1008190107296617E-2</v>
      </c>
      <c r="F524" s="12">
        <f>((MAPrice!F524/MAPrice!F512)-0.004)*MAPrice!F512</f>
        <v>5.7127181772006937E-2</v>
      </c>
      <c r="G524" s="244">
        <v>0</v>
      </c>
      <c r="H524" s="12">
        <f>((MAPrice!H524/MAPrice!H512)-0.004)*MAPrice!H512</f>
        <v>4.319788018517022E-2</v>
      </c>
    </row>
    <row r="525" spans="1:8" x14ac:dyDescent="0.2">
      <c r="A525">
        <f t="shared" si="4"/>
        <v>2033</v>
      </c>
      <c r="B525">
        <f t="shared" si="5"/>
        <v>8</v>
      </c>
      <c r="C525" s="12">
        <f>((MAPrice!C525/MAPrice!C513)-0.004)*MAPrice!C513</f>
        <v>3.9707243955076521E-2</v>
      </c>
      <c r="D525" s="12">
        <f>((MAPrice!D525/MAPrice!D513)-0.004)*MAPrice!D513</f>
        <v>4.3135019815068322E-2</v>
      </c>
      <c r="E525" s="12">
        <f>((MAPrice!E525/MAPrice!E513)-0.004)*MAPrice!E513</f>
        <v>3.0948762108921651E-2</v>
      </c>
      <c r="F525" s="12">
        <f>((MAPrice!F525/MAPrice!F513)-0.004)*MAPrice!F513</f>
        <v>5.7033796606341086E-2</v>
      </c>
      <c r="G525" s="244">
        <v>0</v>
      </c>
      <c r="H525" s="12">
        <f>((MAPrice!H525/MAPrice!H513)-0.004)*MAPrice!H513</f>
        <v>4.3135019815068322E-2</v>
      </c>
    </row>
    <row r="526" spans="1:8" x14ac:dyDescent="0.2">
      <c r="A526">
        <f t="shared" si="4"/>
        <v>2033</v>
      </c>
      <c r="B526">
        <f t="shared" si="5"/>
        <v>9</v>
      </c>
      <c r="C526" s="12">
        <f>((MAPrice!C526/MAPrice!C514)-0.004)*MAPrice!C514</f>
        <v>3.9635561283892735E-2</v>
      </c>
      <c r="D526" s="12">
        <f>((MAPrice!D526/MAPrice!D514)-0.004)*MAPrice!D514</f>
        <v>4.3071672128980713E-2</v>
      </c>
      <c r="E526" s="12">
        <f>((MAPrice!E526/MAPrice!E514)-0.004)*MAPrice!E514</f>
        <v>3.0889026167898063E-2</v>
      </c>
      <c r="F526" s="12">
        <f>((MAPrice!F526/MAPrice!F514)-0.004)*MAPrice!F514</f>
        <v>5.6940436362550854E-2</v>
      </c>
      <c r="G526" s="244">
        <v>0</v>
      </c>
      <c r="H526" s="12">
        <f>((MAPrice!H526/MAPrice!H514)-0.004)*MAPrice!H514</f>
        <v>4.3071672128980713E-2</v>
      </c>
    </row>
    <row r="527" spans="1:8" x14ac:dyDescent="0.2">
      <c r="A527">
        <f t="shared" si="4"/>
        <v>2033</v>
      </c>
      <c r="B527">
        <f t="shared" si="5"/>
        <v>10</v>
      </c>
      <c r="C527" s="12">
        <f>((MAPrice!C527/MAPrice!C515)-0.004)*MAPrice!C515</f>
        <v>3.956399963539281E-2</v>
      </c>
      <c r="D527" s="12">
        <f>((MAPrice!D527/MAPrice!D515)-0.004)*MAPrice!D515</f>
        <v>4.3008569190396355E-2</v>
      </c>
      <c r="E527" s="12">
        <f>((MAPrice!E527/MAPrice!E515)-0.004)*MAPrice!E515</f>
        <v>3.0828222944001376E-2</v>
      </c>
      <c r="F527" s="12">
        <f>((MAPrice!F527/MAPrice!F515)-0.004)*MAPrice!F515</f>
        <v>5.6846698035403133E-2</v>
      </c>
      <c r="G527" s="244">
        <v>0</v>
      </c>
      <c r="H527" s="12">
        <f>((MAPrice!H527/MAPrice!H515)-0.004)*MAPrice!H515</f>
        <v>4.3008569190396355E-2</v>
      </c>
    </row>
    <row r="528" spans="1:8" x14ac:dyDescent="0.2">
      <c r="A528">
        <f t="shared" si="4"/>
        <v>2033</v>
      </c>
      <c r="B528">
        <f t="shared" si="5"/>
        <v>11</v>
      </c>
      <c r="C528" s="12">
        <f>((MAPrice!C528/MAPrice!C516)-0.004)*MAPrice!C516</f>
        <v>3.9491305160255903E-2</v>
      </c>
      <c r="D528" s="12">
        <f>((MAPrice!D528/MAPrice!D516)-0.004)*MAPrice!D516</f>
        <v>4.294438852773317E-2</v>
      </c>
      <c r="E528" s="12">
        <f>((MAPrice!E528/MAPrice!E516)-0.004)*MAPrice!E516</f>
        <v>3.0768809450339222E-2</v>
      </c>
      <c r="F528" s="12">
        <f>((MAPrice!F528/MAPrice!F516)-0.004)*MAPrice!F516</f>
        <v>5.675220992044739E-2</v>
      </c>
      <c r="G528" s="244">
        <v>0</v>
      </c>
      <c r="H528" s="12">
        <f>((MAPrice!H528/MAPrice!H516)-0.004)*MAPrice!H516</f>
        <v>4.294438852773317E-2</v>
      </c>
    </row>
    <row r="529" spans="1:8" x14ac:dyDescent="0.2">
      <c r="A529">
        <f t="shared" si="4"/>
        <v>2033</v>
      </c>
      <c r="B529">
        <f t="shared" si="5"/>
        <v>12</v>
      </c>
      <c r="C529" s="12">
        <f>((MAPrice!C529/MAPrice!C517)-0.004)*MAPrice!C517</f>
        <v>3.9417622758389226E-2</v>
      </c>
      <c r="D529" s="12">
        <f>((MAPrice!D529/MAPrice!D517)-0.004)*MAPrice!D517</f>
        <v>4.2879280967212177E-2</v>
      </c>
      <c r="E529" s="12">
        <f>((MAPrice!E529/MAPrice!E517)-0.004)*MAPrice!E517</f>
        <v>3.0711113080849138E-2</v>
      </c>
      <c r="F529" s="12">
        <f>((MAPrice!F529/MAPrice!F517)-0.004)*MAPrice!F517</f>
        <v>5.6655736688664311E-2</v>
      </c>
      <c r="G529" s="244">
        <v>0</v>
      </c>
      <c r="H529" s="12">
        <f>((MAPrice!H529/MAPrice!H517)-0.004)*MAPrice!H517</f>
        <v>4.2879280967212177E-2</v>
      </c>
    </row>
    <row r="530" spans="1:8" x14ac:dyDescent="0.2">
      <c r="A530">
        <f t="shared" si="4"/>
        <v>2034</v>
      </c>
      <c r="B530">
        <f t="shared" si="5"/>
        <v>1</v>
      </c>
      <c r="C530" s="12">
        <f>((MAPrice!C530/MAPrice!C518)-0.004)*MAPrice!C518</f>
        <v>3.9343812850535828E-2</v>
      </c>
      <c r="D530" s="12">
        <f>((MAPrice!D530/MAPrice!D518)-0.004)*MAPrice!D518</f>
        <v>4.2814140819679651E-2</v>
      </c>
      <c r="E530" s="12">
        <f>((MAPrice!E530/MAPrice!E518)-0.004)*MAPrice!E518</f>
        <v>3.0653024001760277E-2</v>
      </c>
      <c r="F530" s="12">
        <f>((MAPrice!F530/MAPrice!F518)-0.004)*MAPrice!F518</f>
        <v>5.6558728820736953E-2</v>
      </c>
      <c r="G530" s="244">
        <v>0</v>
      </c>
      <c r="H530" s="12">
        <f>((MAPrice!H530/MAPrice!H518)-0.004)*MAPrice!H518</f>
        <v>4.2814140819679651E-2</v>
      </c>
    </row>
    <row r="531" spans="1:8" x14ac:dyDescent="0.2">
      <c r="A531">
        <f t="shared" si="4"/>
        <v>2034</v>
      </c>
      <c r="B531">
        <f t="shared" si="5"/>
        <v>2</v>
      </c>
      <c r="C531" s="12">
        <f>((MAPrice!C531/MAPrice!C519)-0.004)*MAPrice!C519</f>
        <v>3.9271055947452033E-2</v>
      </c>
      <c r="D531" s="12">
        <f>((MAPrice!D531/MAPrice!D519)-0.004)*MAPrice!D519</f>
        <v>4.2749460510779401E-2</v>
      </c>
      <c r="E531" s="12">
        <f>((MAPrice!E531/MAPrice!E519)-0.004)*MAPrice!E519</f>
        <v>3.0595330285951496E-2</v>
      </c>
      <c r="F531" s="12">
        <f>((MAPrice!F531/MAPrice!F519)-0.004)*MAPrice!F519</f>
        <v>5.6463561652839632E-2</v>
      </c>
      <c r="G531" s="244">
        <v>0</v>
      </c>
      <c r="H531" s="12">
        <f>((MAPrice!H531/MAPrice!H519)-0.004)*MAPrice!H519</f>
        <v>4.2749460510779401E-2</v>
      </c>
    </row>
    <row r="532" spans="1:8" x14ac:dyDescent="0.2">
      <c r="A532">
        <f t="shared" si="4"/>
        <v>2034</v>
      </c>
      <c r="B532">
        <f t="shared" si="5"/>
        <v>3</v>
      </c>
      <c r="C532" s="12">
        <f>((MAPrice!C532/MAPrice!C520)-0.004)*MAPrice!C520</f>
        <v>3.9196441955354114E-2</v>
      </c>
      <c r="D532" s="12">
        <f>((MAPrice!D532/MAPrice!D520)-0.004)*MAPrice!D520</f>
        <v>4.2683304888629571E-2</v>
      </c>
      <c r="E532" s="12">
        <f>((MAPrice!E532/MAPrice!E520)-0.004)*MAPrice!E520</f>
        <v>3.05380875480229E-2</v>
      </c>
      <c r="F532" s="12">
        <f>((MAPrice!F532/MAPrice!F520)-0.004)*MAPrice!F520</f>
        <v>5.6367139949275114E-2</v>
      </c>
      <c r="G532" s="244">
        <v>0</v>
      </c>
      <c r="H532" s="12">
        <f>((MAPrice!H532/MAPrice!H520)-0.004)*MAPrice!H520</f>
        <v>4.2683304888629571E-2</v>
      </c>
    </row>
    <row r="533" spans="1:8" x14ac:dyDescent="0.2">
      <c r="A533">
        <f t="shared" si="4"/>
        <v>2034</v>
      </c>
      <c r="B533">
        <f t="shared" si="5"/>
        <v>4</v>
      </c>
      <c r="C533" s="12">
        <f>((MAPrice!C533/MAPrice!C521)-0.004)*MAPrice!C521</f>
        <v>3.9122271823839698E-2</v>
      </c>
      <c r="D533" s="12">
        <f>((MAPrice!D533/MAPrice!D521)-0.004)*MAPrice!D521</f>
        <v>4.2617374232711919E-2</v>
      </c>
      <c r="E533" s="12">
        <f>((MAPrice!E533/MAPrice!E521)-0.004)*MAPrice!E521</f>
        <v>3.048087028288958E-2</v>
      </c>
      <c r="F533" s="12">
        <f>((MAPrice!F533/MAPrice!F521)-0.004)*MAPrice!F521</f>
        <v>5.6270082633765782E-2</v>
      </c>
      <c r="G533" s="244">
        <v>0</v>
      </c>
      <c r="H533" s="12">
        <f>((MAPrice!H533/MAPrice!H521)-0.004)*MAPrice!H521</f>
        <v>4.2617374232711919E-2</v>
      </c>
    </row>
    <row r="534" spans="1:8" x14ac:dyDescent="0.2">
      <c r="A534">
        <f t="shared" si="4"/>
        <v>2034</v>
      </c>
      <c r="B534">
        <f t="shared" si="5"/>
        <v>5</v>
      </c>
      <c r="C534" s="12">
        <f>((MAPrice!C534/MAPrice!C522)-0.004)*MAPrice!C522</f>
        <v>3.904839354182852E-2</v>
      </c>
      <c r="D534" s="12">
        <f>((MAPrice!D534/MAPrice!D522)-0.004)*MAPrice!D522</f>
        <v>4.2551583797909333E-2</v>
      </c>
      <c r="E534" s="12">
        <f>((MAPrice!E534/MAPrice!E522)-0.004)*MAPrice!E522</f>
        <v>3.0422213819081039E-2</v>
      </c>
      <c r="F534" s="12">
        <f>((MAPrice!F534/MAPrice!F522)-0.004)*MAPrice!F522</f>
        <v>5.6172835629287036E-2</v>
      </c>
      <c r="G534" s="244">
        <v>0</v>
      </c>
      <c r="H534" s="12">
        <f>((MAPrice!H534/MAPrice!H522)-0.004)*MAPrice!H522</f>
        <v>4.2551583797909333E-2</v>
      </c>
    </row>
    <row r="535" spans="1:8" x14ac:dyDescent="0.2">
      <c r="A535">
        <f t="shared" si="4"/>
        <v>2034</v>
      </c>
      <c r="B535">
        <f t="shared" si="5"/>
        <v>6</v>
      </c>
      <c r="C535" s="12">
        <f>((MAPrice!C535/MAPrice!C523)-0.004)*MAPrice!C523</f>
        <v>3.8974576982047211E-2</v>
      </c>
      <c r="D535" s="12">
        <f>((MAPrice!D535/MAPrice!D523)-0.004)*MAPrice!D523</f>
        <v>4.2485866204690477E-2</v>
      </c>
      <c r="E535" s="12">
        <f>((MAPrice!E535/MAPrice!E523)-0.004)*MAPrice!E523</f>
        <v>3.036401892427211E-2</v>
      </c>
      <c r="F535" s="12">
        <f>((MAPrice!F535/MAPrice!F523)-0.004)*MAPrice!F523</f>
        <v>5.6076485368027534E-2</v>
      </c>
      <c r="G535" s="244">
        <v>0</v>
      </c>
      <c r="H535" s="12">
        <f>((MAPrice!H535/MAPrice!H523)-0.004)*MAPrice!H523</f>
        <v>4.2485866204690477E-2</v>
      </c>
    </row>
    <row r="536" spans="1:8" x14ac:dyDescent="0.2">
      <c r="A536">
        <f t="shared" si="4"/>
        <v>2034</v>
      </c>
      <c r="B536">
        <f t="shared" si="5"/>
        <v>7</v>
      </c>
      <c r="C536" s="12">
        <f>((MAPrice!C536/MAPrice!C524)-0.004)*MAPrice!C524</f>
        <v>3.8902341573417931E-2</v>
      </c>
      <c r="D536" s="12">
        <f>((MAPrice!D536/MAPrice!D524)-0.004)*MAPrice!D524</f>
        <v>4.2421253953243684E-2</v>
      </c>
      <c r="E536" s="12">
        <f>((MAPrice!E536/MAPrice!E524)-0.004)*MAPrice!E524</f>
        <v>3.0305243265995485E-2</v>
      </c>
      <c r="F536" s="12">
        <f>((MAPrice!F536/MAPrice!F524)-0.004)*MAPrice!F524</f>
        <v>5.5981791941377403E-2</v>
      </c>
      <c r="G536" s="244">
        <v>0</v>
      </c>
      <c r="H536" s="12">
        <f>((MAPrice!H536/MAPrice!H524)-0.004)*MAPrice!H524</f>
        <v>4.2421253953243684E-2</v>
      </c>
    </row>
    <row r="537" spans="1:8" x14ac:dyDescent="0.2">
      <c r="A537">
        <f t="shared" si="4"/>
        <v>2034</v>
      </c>
      <c r="B537">
        <f t="shared" si="5"/>
        <v>8</v>
      </c>
      <c r="C537" s="12">
        <f>((MAPrice!C537/MAPrice!C525)-0.004)*MAPrice!C525</f>
        <v>3.883030266127567E-2</v>
      </c>
      <c r="D537" s="12">
        <f>((MAPrice!D537/MAPrice!D525)-0.004)*MAPrice!D525</f>
        <v>4.2357212981393291E-2</v>
      </c>
      <c r="E537" s="12">
        <f>((MAPrice!E537/MAPrice!E525)-0.004)*MAPrice!E525</f>
        <v>3.0245448936474448E-2</v>
      </c>
      <c r="F537" s="12">
        <f>((MAPrice!F537/MAPrice!F525)-0.004)*MAPrice!F525</f>
        <v>5.5887216133044447E-2</v>
      </c>
      <c r="G537" s="244">
        <v>0</v>
      </c>
      <c r="H537" s="12">
        <f>((MAPrice!H537/MAPrice!H525)-0.004)*MAPrice!H525</f>
        <v>4.2357212981393291E-2</v>
      </c>
    </row>
    <row r="538" spans="1:8" x14ac:dyDescent="0.2">
      <c r="A538">
        <f t="shared" si="4"/>
        <v>2034</v>
      </c>
      <c r="B538">
        <f t="shared" si="5"/>
        <v>9</v>
      </c>
      <c r="C538" s="12">
        <f>((MAPrice!C538/MAPrice!C526)-0.004)*MAPrice!C526</f>
        <v>3.8757936814264954E-2</v>
      </c>
      <c r="D538" s="12">
        <f>((MAPrice!D538/MAPrice!D526)-0.004)*MAPrice!D526</f>
        <v>4.2292531073070988E-2</v>
      </c>
      <c r="E538" s="12">
        <f>((MAPrice!E538/MAPrice!E526)-0.004)*MAPrice!E526</f>
        <v>3.0185237831742207E-2</v>
      </c>
      <c r="F538" s="12">
        <f>((MAPrice!F538/MAPrice!F526)-0.004)*MAPrice!F526</f>
        <v>5.5792475470215437E-2</v>
      </c>
      <c r="G538" s="244">
        <v>0</v>
      </c>
      <c r="H538" s="12">
        <f>((MAPrice!H538/MAPrice!H526)-0.004)*MAPrice!H526</f>
        <v>4.2292531073070988E-2</v>
      </c>
    </row>
    <row r="539" spans="1:8" x14ac:dyDescent="0.2">
      <c r="A539">
        <f t="shared" si="4"/>
        <v>2034</v>
      </c>
      <c r="B539">
        <f t="shared" si="5"/>
        <v>10</v>
      </c>
      <c r="C539" s="12">
        <f>((MAPrice!C539/MAPrice!C527)-0.004)*MAPrice!C527</f>
        <v>3.8685599031786172E-2</v>
      </c>
      <c r="D539" s="12">
        <f>((MAPrice!D539/MAPrice!D527)-0.004)*MAPrice!D527</f>
        <v>4.2227996725970239E-2</v>
      </c>
      <c r="E539" s="12">
        <f>((MAPrice!E539/MAPrice!E527)-0.004)*MAPrice!E527</f>
        <v>3.0123873348445376E-2</v>
      </c>
      <c r="F539" s="12">
        <f>((MAPrice!F539/MAPrice!F527)-0.004)*MAPrice!F527</f>
        <v>5.5697215204103277E-2</v>
      </c>
      <c r="G539" s="244">
        <v>0</v>
      </c>
      <c r="H539" s="12">
        <f>((MAPrice!H539/MAPrice!H527)-0.004)*MAPrice!H527</f>
        <v>4.2227996725970239E-2</v>
      </c>
    </row>
    <row r="540" spans="1:8" x14ac:dyDescent="0.2">
      <c r="A540">
        <f t="shared" si="4"/>
        <v>2034</v>
      </c>
      <c r="B540">
        <f t="shared" si="5"/>
        <v>11</v>
      </c>
      <c r="C540" s="12">
        <f>((MAPrice!C540/MAPrice!C528)-0.004)*MAPrice!C528</f>
        <v>3.8612042444558937E-2</v>
      </c>
      <c r="D540" s="12">
        <f>((MAPrice!D540/MAPrice!D528)-0.004)*MAPrice!D528</f>
        <v>4.2162280164318514E-2</v>
      </c>
      <c r="E540" s="12">
        <f>((MAPrice!E540/MAPrice!E528)-0.004)*MAPrice!E528</f>
        <v>3.0063852956629059E-2</v>
      </c>
      <c r="F540" s="12">
        <f>((MAPrice!F540/MAPrice!F528)-0.004)*MAPrice!F528</f>
        <v>5.5601087460033262E-2</v>
      </c>
      <c r="G540" s="244">
        <v>0</v>
      </c>
      <c r="H540" s="12">
        <f>((MAPrice!H540/MAPrice!H528)-0.004)*MAPrice!H528</f>
        <v>4.2162280164318514E-2</v>
      </c>
    </row>
    <row r="541" spans="1:8" x14ac:dyDescent="0.2">
      <c r="A541">
        <f t="shared" si="4"/>
        <v>2034</v>
      </c>
      <c r="B541">
        <f t="shared" si="5"/>
        <v>12</v>
      </c>
      <c r="C541" s="12">
        <f>((MAPrice!C541/MAPrice!C529)-0.004)*MAPrice!C529</f>
        <v>3.853742770673553E-2</v>
      </c>
      <c r="D541" s="12">
        <f>((MAPrice!D541/MAPrice!D529)-0.004)*MAPrice!D529</f>
        <v>4.2095551132930772E-2</v>
      </c>
      <c r="E541" s="12">
        <f>((MAPrice!E541/MAPrice!E529)-0.004)*MAPrice!E529</f>
        <v>3.0005522740759627E-2</v>
      </c>
      <c r="F541" s="12">
        <f>((MAPrice!F541/MAPrice!F529)-0.004)*MAPrice!F529</f>
        <v>5.5502855875427026E-2</v>
      </c>
      <c r="G541" s="244">
        <v>0</v>
      </c>
      <c r="H541" s="12">
        <f>((MAPrice!H541/MAPrice!H529)-0.004)*MAPrice!H529</f>
        <v>4.2095551132930772E-2</v>
      </c>
    </row>
    <row r="542" spans="1:8" x14ac:dyDescent="0.2">
      <c r="A542">
        <f t="shared" si="4"/>
        <v>2035</v>
      </c>
      <c r="B542">
        <f t="shared" si="5"/>
        <v>1</v>
      </c>
      <c r="C542" s="12">
        <f>((MAPrice!C542/MAPrice!C530)-0.004)*MAPrice!C530</f>
        <v>3.846268687509391E-2</v>
      </c>
      <c r="D542" s="12">
        <f>((MAPrice!D542/MAPrice!D530)-0.004)*MAPrice!D530</f>
        <v>4.2028792743106051E-2</v>
      </c>
      <c r="E542" s="12">
        <f>((MAPrice!E542/MAPrice!E530)-0.004)*MAPrice!E530</f>
        <v>2.9946797765397236E-2</v>
      </c>
      <c r="F542" s="12">
        <f>((MAPrice!F542/MAPrice!F530)-0.004)*MAPrice!F530</f>
        <v>5.5404084674686341E-2</v>
      </c>
      <c r="G542" s="244">
        <v>0</v>
      </c>
      <c r="H542" s="12">
        <f>((MAPrice!H542/MAPrice!H530)-0.004)*MAPrice!H530</f>
        <v>4.2028792743106051E-2</v>
      </c>
    </row>
    <row r="543" spans="1:8" x14ac:dyDescent="0.2">
      <c r="A543">
        <f t="shared" si="4"/>
        <v>2035</v>
      </c>
      <c r="B543">
        <f t="shared" si="5"/>
        <v>2</v>
      </c>
      <c r="C543" s="12">
        <f>((MAPrice!C543/MAPrice!C531)-0.004)*MAPrice!C531</f>
        <v>3.8389024521102579E-2</v>
      </c>
      <c r="D543" s="12">
        <f>((MAPrice!D543/MAPrice!D531)-0.004)*MAPrice!D531</f>
        <v>4.1962519803982877E-2</v>
      </c>
      <c r="E543" s="12">
        <f>((MAPrice!E543/MAPrice!E531)-0.004)*MAPrice!E531</f>
        <v>2.9888481813593389E-2</v>
      </c>
      <c r="F543" s="12">
        <f>((MAPrice!F543/MAPrice!F531)-0.004)*MAPrice!F531</f>
        <v>5.5307205627740282E-2</v>
      </c>
      <c r="G543" s="244">
        <v>0</v>
      </c>
      <c r="H543" s="12">
        <f>((MAPrice!H543/MAPrice!H531)-0.004)*MAPrice!H531</f>
        <v>4.1962519803982877E-2</v>
      </c>
    </row>
    <row r="544" spans="1:8" x14ac:dyDescent="0.2">
      <c r="A544">
        <f t="shared" si="4"/>
        <v>2035</v>
      </c>
      <c r="B544">
        <f t="shared" si="5"/>
        <v>3</v>
      </c>
      <c r="C544" s="12">
        <f>((MAPrice!C544/MAPrice!C532)-0.004)*MAPrice!C532</f>
        <v>3.8313535500791397E-2</v>
      </c>
      <c r="D544" s="12">
        <f>((MAPrice!D544/MAPrice!D532)-0.004)*MAPrice!D532</f>
        <v>4.1894794671553444E-2</v>
      </c>
      <c r="E544" s="12">
        <f>((MAPrice!E544/MAPrice!E532)-0.004)*MAPrice!E532</f>
        <v>2.9830661513266542E-2</v>
      </c>
      <c r="F544" s="12">
        <f>((MAPrice!F544/MAPrice!F532)-0.004)*MAPrice!F532</f>
        <v>5.5209126198672819E-2</v>
      </c>
      <c r="G544" s="244">
        <v>0</v>
      </c>
      <c r="H544" s="12">
        <f>((MAPrice!H544/MAPrice!H532)-0.004)*MAPrice!H532</f>
        <v>4.1894794671553444E-2</v>
      </c>
    </row>
    <row r="545" spans="1:8" x14ac:dyDescent="0.2">
      <c r="A545">
        <f t="shared" si="4"/>
        <v>2035</v>
      </c>
      <c r="B545">
        <f t="shared" si="5"/>
        <v>4</v>
      </c>
      <c r="C545" s="12">
        <f>((MAPrice!C545/MAPrice!C533)-0.004)*MAPrice!C533</f>
        <v>3.8238555417690875E-2</v>
      </c>
      <c r="D545" s="12">
        <f>((MAPrice!D545/MAPrice!D533)-0.004)*MAPrice!D533</f>
        <v>4.1827366345053761E-2</v>
      </c>
      <c r="E545" s="12">
        <f>((MAPrice!E545/MAPrice!E533)-0.004)*MAPrice!E533</f>
        <v>2.9772911722808552E-2</v>
      </c>
      <c r="F545" s="12">
        <f>((MAPrice!F545/MAPrice!F533)-0.004)*MAPrice!F533</f>
        <v>5.5110487032812121E-2</v>
      </c>
      <c r="G545" s="244">
        <v>0</v>
      </c>
      <c r="H545" s="12">
        <f>((MAPrice!H545/MAPrice!H533)-0.004)*MAPrice!H533</f>
        <v>4.1827366345053761E-2</v>
      </c>
    </row>
    <row r="546" spans="1:8" x14ac:dyDescent="0.2">
      <c r="A546">
        <f t="shared" si="4"/>
        <v>2035</v>
      </c>
      <c r="B546">
        <f t="shared" si="5"/>
        <v>5</v>
      </c>
      <c r="C546" s="12">
        <f>((MAPrice!C546/MAPrice!C534)-0.004)*MAPrice!C534</f>
        <v>3.8163966395317363E-2</v>
      </c>
      <c r="D546" s="12">
        <f>((MAPrice!D546/MAPrice!D534)-0.004)*MAPrice!D534</f>
        <v>4.176018773866836E-2</v>
      </c>
      <c r="E546" s="12">
        <f>((MAPrice!E546/MAPrice!E534)-0.004)*MAPrice!E534</f>
        <v>2.9713783292628262E-2</v>
      </c>
      <c r="F546" s="12">
        <f>((MAPrice!F546/MAPrice!F534)-0.004)*MAPrice!F534</f>
        <v>5.5011794848294986E-2</v>
      </c>
      <c r="G546" s="244">
        <v>0</v>
      </c>
      <c r="H546" s="12">
        <f>((MAPrice!H546/MAPrice!H534)-0.004)*MAPrice!H534</f>
        <v>4.176018773866836E-2</v>
      </c>
    </row>
    <row r="547" spans="1:8" x14ac:dyDescent="0.2">
      <c r="A547">
        <f t="shared" si="4"/>
        <v>2035</v>
      </c>
      <c r="B547">
        <f t="shared" si="5"/>
        <v>6</v>
      </c>
      <c r="C547" s="12">
        <f>((MAPrice!C547/MAPrice!C535)-0.004)*MAPrice!C535</f>
        <v>3.8089548309791166E-2</v>
      </c>
      <c r="D547" s="12">
        <f>((MAPrice!D547/MAPrice!D535)-0.004)*MAPrice!D535</f>
        <v>4.1693203464345373E-2</v>
      </c>
      <c r="E547" s="12">
        <f>((MAPrice!E547/MAPrice!E535)-0.004)*MAPrice!E535</f>
        <v>2.9655203232240558E-2</v>
      </c>
      <c r="F547" s="12">
        <f>((MAPrice!F547/MAPrice!F535)-0.004)*MAPrice!F535</f>
        <v>5.4914169354790814E-2</v>
      </c>
      <c r="G547" s="244">
        <v>0</v>
      </c>
      <c r="H547" s="12">
        <f>((MAPrice!H547/MAPrice!H535)-0.004)*MAPrice!H535</f>
        <v>4.1693203464345373E-2</v>
      </c>
    </row>
    <row r="548" spans="1:8" x14ac:dyDescent="0.2">
      <c r="A548">
        <f t="shared" si="4"/>
        <v>2035</v>
      </c>
      <c r="B548">
        <f t="shared" si="5"/>
        <v>7</v>
      </c>
      <c r="C548" s="12">
        <f>((MAPrice!C548/MAPrice!C536)-0.004)*MAPrice!C536</f>
        <v>3.801686295060025E-2</v>
      </c>
      <c r="D548" s="12">
        <f>((MAPrice!D548/MAPrice!D536)-0.004)*MAPrice!D536</f>
        <v>4.1627499327857087E-2</v>
      </c>
      <c r="E548" s="12">
        <f>((MAPrice!E548/MAPrice!E536)-0.004)*MAPrice!E536</f>
        <v>2.9596148085731386E-2</v>
      </c>
      <c r="F548" s="12">
        <f>((MAPrice!F548/MAPrice!F536)-0.004)*MAPrice!F536</f>
        <v>5.481842325974829E-2</v>
      </c>
      <c r="G548" s="244">
        <v>0</v>
      </c>
      <c r="H548" s="12">
        <f>((MAPrice!H548/MAPrice!H536)-0.004)*MAPrice!H536</f>
        <v>4.1627499327857087E-2</v>
      </c>
    </row>
    <row r="549" spans="1:8" x14ac:dyDescent="0.2">
      <c r="A549">
        <f t="shared" si="4"/>
        <v>2035</v>
      </c>
      <c r="B549">
        <f t="shared" si="5"/>
        <v>8</v>
      </c>
      <c r="C549" s="12">
        <f>((MAPrice!C549/MAPrice!C537)-0.004)*MAPrice!C537</f>
        <v>3.7944502377734862E-2</v>
      </c>
      <c r="D549" s="12">
        <f>((MAPrice!D549/MAPrice!D537)-0.004)*MAPrice!D537</f>
        <v>4.1562515718042044E-2</v>
      </c>
      <c r="E549" s="12">
        <f>((MAPrice!E549/MAPrice!E537)-0.004)*MAPrice!E537</f>
        <v>2.9536171800185071E-2</v>
      </c>
      <c r="F549" s="12">
        <f>((MAPrice!F549/MAPrice!F537)-0.004)*MAPrice!F537</f>
        <v>5.472298007882892E-2</v>
      </c>
      <c r="G549" s="244">
        <v>0</v>
      </c>
      <c r="H549" s="12">
        <f>((MAPrice!H549/MAPrice!H537)-0.004)*MAPrice!H537</f>
        <v>4.1562515718042044E-2</v>
      </c>
    </row>
    <row r="550" spans="1:8" x14ac:dyDescent="0.2">
      <c r="A550">
        <f t="shared" si="4"/>
        <v>2035</v>
      </c>
      <c r="B550">
        <f t="shared" si="5"/>
        <v>9</v>
      </c>
      <c r="C550" s="12">
        <f>((MAPrice!C550/MAPrice!C538)-0.004)*MAPrice!C538</f>
        <v>3.7871927738865718E-2</v>
      </c>
      <c r="D550" s="12">
        <f>((MAPrice!D550/MAPrice!D538)-0.004)*MAPrice!D538</f>
        <v>4.1497007876537546E-2</v>
      </c>
      <c r="E550" s="12">
        <f>((MAPrice!E550/MAPrice!E538)-0.004)*MAPrice!E538</f>
        <v>2.9475869823326704E-2</v>
      </c>
      <c r="F550" s="12">
        <f>((MAPrice!F550/MAPrice!F538)-0.004)*MAPrice!F538</f>
        <v>5.4627535527378625E-2</v>
      </c>
      <c r="G550" s="244">
        <v>0</v>
      </c>
      <c r="H550" s="12">
        <f>((MAPrice!H550/MAPrice!H538)-0.004)*MAPrice!H538</f>
        <v>4.1497007876537546E-2</v>
      </c>
    </row>
    <row r="551" spans="1:8" x14ac:dyDescent="0.2">
      <c r="A551">
        <f t="shared" si="4"/>
        <v>2035</v>
      </c>
      <c r="B551">
        <f t="shared" si="5"/>
        <v>10</v>
      </c>
      <c r="C551" s="12">
        <f>((MAPrice!C551/MAPrice!C539)-0.004)*MAPrice!C539</f>
        <v>3.7799487075648827E-2</v>
      </c>
      <c r="D551" s="12">
        <f>((MAPrice!D551/MAPrice!D539)-0.004)*MAPrice!D539</f>
        <v>4.1431765866119574E-2</v>
      </c>
      <c r="E551" s="12">
        <f>((MAPrice!E551/MAPrice!E539)-0.004)*MAPrice!E539</f>
        <v>2.9414499900737887E-2</v>
      </c>
      <c r="F551" s="12">
        <f>((MAPrice!F551/MAPrice!F539)-0.004)*MAPrice!F539</f>
        <v>5.4531721049574849E-2</v>
      </c>
      <c r="G551" s="244">
        <v>0</v>
      </c>
      <c r="H551" s="12">
        <f>((MAPrice!H551/MAPrice!H539)-0.004)*MAPrice!H539</f>
        <v>4.1431765866119574E-2</v>
      </c>
    </row>
    <row r="552" spans="1:8" x14ac:dyDescent="0.2">
      <c r="A552">
        <f t="shared" si="4"/>
        <v>2035</v>
      </c>
      <c r="B552">
        <f t="shared" si="5"/>
        <v>11</v>
      </c>
      <c r="C552" s="12">
        <f>((MAPrice!C552/MAPrice!C540)-0.004)*MAPrice!C540</f>
        <v>3.7725903925539366E-2</v>
      </c>
      <c r="D552" s="12">
        <f>((MAPrice!D552/MAPrice!D540)-0.004)*MAPrice!D540</f>
        <v>4.1365414587774728E-2</v>
      </c>
      <c r="E552" s="12">
        <f>((MAPrice!E552/MAPrice!E540)-0.004)*MAPrice!E540</f>
        <v>2.9354536039606031E-2</v>
      </c>
      <c r="F552" s="12">
        <f>((MAPrice!F552/MAPrice!F540)-0.004)*MAPrice!F540</f>
        <v>5.4435146379048907E-2</v>
      </c>
      <c r="G552" s="244">
        <v>0</v>
      </c>
      <c r="H552" s="12">
        <f>((MAPrice!H552/MAPrice!H540)-0.004)*MAPrice!H540</f>
        <v>4.1365414587774728E-2</v>
      </c>
    </row>
    <row r="553" spans="1:8" x14ac:dyDescent="0.2">
      <c r="A553">
        <f t="shared" si="4"/>
        <v>2035</v>
      </c>
      <c r="B553">
        <f t="shared" si="5"/>
        <v>12</v>
      </c>
      <c r="C553" s="12">
        <f>((MAPrice!C553/MAPrice!C541)-0.004)*MAPrice!C541</f>
        <v>3.7651354698106883E-2</v>
      </c>
      <c r="D553" s="12">
        <f>((MAPrice!D553/MAPrice!D541)-0.004)*MAPrice!D541</f>
        <v>4.1298142761962239E-2</v>
      </c>
      <c r="E553" s="12">
        <f>((MAPrice!E553/MAPrice!E541)-0.004)*MAPrice!E541</f>
        <v>2.9296330965345098E-2</v>
      </c>
      <c r="F553" s="12">
        <f>((MAPrice!F553/MAPrice!F541)-0.004)*MAPrice!F541</f>
        <v>5.4336592048412034E-2</v>
      </c>
      <c r="G553" s="244">
        <v>0</v>
      </c>
      <c r="H553" s="12">
        <f>((MAPrice!H553/MAPrice!H541)-0.004)*MAPrice!H541</f>
        <v>4.1298142761962239E-2</v>
      </c>
    </row>
    <row r="554" spans="1:8" x14ac:dyDescent="0.2">
      <c r="A554">
        <f t="shared" si="4"/>
        <v>2036</v>
      </c>
      <c r="B554">
        <f t="shared" si="5"/>
        <v>1</v>
      </c>
      <c r="C554" s="12">
        <f>((MAPrice!C554/MAPrice!C542)-0.004)*MAPrice!C542</f>
        <v>3.7576762189478349E-2</v>
      </c>
      <c r="D554" s="12">
        <f>((MAPrice!D554/MAPrice!D542)-0.004)*MAPrice!D542</f>
        <v>4.1230932092798891E-2</v>
      </c>
      <c r="E554" s="12">
        <f>((MAPrice!E554/MAPrice!E542)-0.004)*MAPrice!E542</f>
        <v>2.923779510247641E-2</v>
      </c>
      <c r="F554" s="12">
        <f>((MAPrice!F554/MAPrice!F542)-0.004)*MAPrice!F542</f>
        <v>5.4237616553487911E-2</v>
      </c>
      <c r="G554" s="244">
        <v>0</v>
      </c>
      <c r="H554" s="12">
        <f>((MAPrice!H554/MAPrice!H542)-0.004)*MAPrice!H542</f>
        <v>4.1230932092798891E-2</v>
      </c>
    </row>
    <row r="555" spans="1:8" x14ac:dyDescent="0.2">
      <c r="A555">
        <f t="shared" si="4"/>
        <v>2036</v>
      </c>
      <c r="B555">
        <f t="shared" si="5"/>
        <v>2</v>
      </c>
      <c r="C555" s="12">
        <f>((MAPrice!C555/MAPrice!C543)-0.004)*MAPrice!C543</f>
        <v>3.7503363292099808E-2</v>
      </c>
      <c r="D555" s="12">
        <f>((MAPrice!D555/MAPrice!D543)-0.004)*MAPrice!D543</f>
        <v>4.1164339613813675E-2</v>
      </c>
      <c r="E555" s="12">
        <f>((MAPrice!E555/MAPrice!E543)-0.004)*MAPrice!E543</f>
        <v>2.9179757143878951E-2</v>
      </c>
      <c r="F555" s="12">
        <f>((MAPrice!F555/MAPrice!F543)-0.004)*MAPrice!F543</f>
        <v>5.4140706710203185E-2</v>
      </c>
      <c r="G555" s="244">
        <v>0</v>
      </c>
      <c r="H555" s="12">
        <f>((MAPrice!H555/MAPrice!H543)-0.004)*MAPrice!H543</f>
        <v>4.1164339613813675E-2</v>
      </c>
    </row>
    <row r="556" spans="1:8" x14ac:dyDescent="0.2">
      <c r="A556">
        <f t="shared" si="4"/>
        <v>2036</v>
      </c>
      <c r="B556">
        <f t="shared" si="5"/>
        <v>3</v>
      </c>
      <c r="C556" s="12">
        <f>((MAPrice!C556/MAPrice!C544)-0.004)*MAPrice!C544</f>
        <v>3.7428137704224256E-2</v>
      </c>
      <c r="D556" s="12">
        <f>((MAPrice!D556/MAPrice!D544)-0.004)*MAPrice!D544</f>
        <v>4.1096280751929996E-2</v>
      </c>
      <c r="E556" s="12">
        <f>((MAPrice!E556/MAPrice!E544)-0.004)*MAPrice!E544</f>
        <v>2.9122207608145836E-2</v>
      </c>
      <c r="F556" s="12">
        <f>((MAPrice!F556/MAPrice!F544)-0.004)*MAPrice!F544</f>
        <v>5.4042586705156791E-2</v>
      </c>
      <c r="G556" s="244">
        <v>0</v>
      </c>
      <c r="H556" s="12">
        <f>((MAPrice!H556/MAPrice!H544)-0.004)*MAPrice!H544</f>
        <v>4.1096280751929996E-2</v>
      </c>
    </row>
    <row r="557" spans="1:8" x14ac:dyDescent="0.2">
      <c r="A557">
        <f t="shared" si="4"/>
        <v>2036</v>
      </c>
      <c r="B557">
        <f t="shared" si="5"/>
        <v>4</v>
      </c>
      <c r="C557" s="12">
        <f>((MAPrice!C557/MAPrice!C545)-0.004)*MAPrice!C545</f>
        <v>3.735341947655002E-2</v>
      </c>
      <c r="D557" s="12">
        <f>((MAPrice!D557/MAPrice!D545)-0.004)*MAPrice!D545</f>
        <v>4.1028520402774174E-2</v>
      </c>
      <c r="E557" s="12">
        <f>((MAPrice!E557/MAPrice!E545)-0.004)*MAPrice!E545</f>
        <v>2.9064728414260853E-2</v>
      </c>
      <c r="F557" s="12">
        <f>((MAPrice!F557/MAPrice!F545)-0.004)*MAPrice!F545</f>
        <v>5.3943906988389592E-2</v>
      </c>
      <c r="G557" s="244">
        <v>0</v>
      </c>
      <c r="H557" s="12">
        <f>((MAPrice!H557/MAPrice!H545)-0.004)*MAPrice!H545</f>
        <v>4.1028520402774174E-2</v>
      </c>
    </row>
    <row r="558" spans="1:8" x14ac:dyDescent="0.2">
      <c r="A558">
        <f t="shared" si="4"/>
        <v>2036</v>
      </c>
      <c r="B558">
        <f t="shared" si="5"/>
        <v>5</v>
      </c>
      <c r="C558" s="12">
        <f>((MAPrice!C558/MAPrice!C546)-0.004)*MAPrice!C546</f>
        <v>3.7279169533753514E-2</v>
      </c>
      <c r="D558" s="12">
        <f>((MAPrice!D558/MAPrice!D546)-0.004)*MAPrice!D546</f>
        <v>4.0961097691602721E-2</v>
      </c>
      <c r="E558" s="12">
        <f>((MAPrice!E558/MAPrice!E546)-0.004)*MAPrice!E546</f>
        <v>2.9005937581788117E-2</v>
      </c>
      <c r="F558" s="12">
        <f>((MAPrice!F558/MAPrice!F546)-0.004)*MAPrice!F546</f>
        <v>5.3845288470254452E-2</v>
      </c>
      <c r="G558" s="244">
        <v>0</v>
      </c>
      <c r="H558" s="12">
        <f>((MAPrice!H558/MAPrice!H546)-0.004)*MAPrice!H546</f>
        <v>4.0961097691602721E-2</v>
      </c>
    </row>
    <row r="559" spans="1:8" x14ac:dyDescent="0.2">
      <c r="A559">
        <f t="shared" si="4"/>
        <v>2036</v>
      </c>
      <c r="B559">
        <f t="shared" si="5"/>
        <v>6</v>
      </c>
      <c r="C559" s="12">
        <f>((MAPrice!C559/MAPrice!C547)-0.004)*MAPrice!C547</f>
        <v>3.7205142762527954E-2</v>
      </c>
      <c r="D559" s="12">
        <f>((MAPrice!D559/MAPrice!D547)-0.004)*MAPrice!D547</f>
        <v>4.0893928409520518E-2</v>
      </c>
      <c r="E559" s="12">
        <f>((MAPrice!E559/MAPrice!E547)-0.004)*MAPrice!E547</f>
        <v>2.8947732547248185E-2</v>
      </c>
      <c r="F559" s="12">
        <f>((MAPrice!F559/MAPrice!F547)-0.004)*MAPrice!F547</f>
        <v>5.3747812210332341E-2</v>
      </c>
      <c r="G559" s="244">
        <v>0</v>
      </c>
      <c r="H559" s="12">
        <f>((MAPrice!H559/MAPrice!H547)-0.004)*MAPrice!H547</f>
        <v>4.0893928409520518E-2</v>
      </c>
    </row>
    <row r="560" spans="1:8" x14ac:dyDescent="0.2">
      <c r="A560">
        <f t="shared" si="4"/>
        <v>2036</v>
      </c>
      <c r="B560">
        <f t="shared" si="5"/>
        <v>7</v>
      </c>
      <c r="C560" s="12">
        <f>((MAPrice!C560/MAPrice!C548)-0.004)*MAPrice!C548</f>
        <v>3.7132851936003401E-2</v>
      </c>
      <c r="D560" s="12">
        <f>((MAPrice!D560/MAPrice!D548)-0.004)*MAPrice!D548</f>
        <v>4.0828056411091142E-2</v>
      </c>
      <c r="E560" s="12">
        <f>((MAPrice!E560/MAPrice!E548)-0.004)*MAPrice!E548</f>
        <v>2.8889065215216815E-2</v>
      </c>
      <c r="F560" s="12">
        <f>((MAPrice!F560/MAPrice!F548)-0.004)*MAPrice!F548</f>
        <v>5.3652230271019813E-2</v>
      </c>
      <c r="G560" s="244">
        <v>0</v>
      </c>
      <c r="H560" s="12">
        <f>((MAPrice!H560/MAPrice!H548)-0.004)*MAPrice!H548</f>
        <v>4.0828056411091142E-2</v>
      </c>
    </row>
    <row r="561" spans="1:8" x14ac:dyDescent="0.2">
      <c r="A561">
        <f t="shared" si="4"/>
        <v>2036</v>
      </c>
      <c r="B561">
        <f t="shared" si="5"/>
        <v>8</v>
      </c>
      <c r="C561" s="12">
        <f>((MAPrice!C561/MAPrice!C549)-0.004)*MAPrice!C549</f>
        <v>3.7060895459029589E-2</v>
      </c>
      <c r="D561" s="12">
        <f>((MAPrice!D561/MAPrice!D549)-0.004)*MAPrice!D549</f>
        <v>4.0762919188132386E-2</v>
      </c>
      <c r="E561" s="12">
        <f>((MAPrice!E561/MAPrice!E549)-0.004)*MAPrice!E549</f>
        <v>2.8829491930406171E-2</v>
      </c>
      <c r="F561" s="12">
        <f>((MAPrice!F561/MAPrice!F549)-0.004)*MAPrice!F549</f>
        <v>5.3556967082854769E-2</v>
      </c>
      <c r="G561" s="244">
        <v>0</v>
      </c>
      <c r="H561" s="12">
        <f>((MAPrice!H561/MAPrice!H549)-0.004)*MAPrice!H549</f>
        <v>4.0762919188132386E-2</v>
      </c>
    </row>
    <row r="562" spans="1:8" x14ac:dyDescent="0.2">
      <c r="A562">
        <f t="shared" si="4"/>
        <v>2036</v>
      </c>
      <c r="B562">
        <f t="shared" si="5"/>
        <v>9</v>
      </c>
      <c r="C562" s="12">
        <f>((MAPrice!C562/MAPrice!C550)-0.004)*MAPrice!C550</f>
        <v>3.6988756203568396E-2</v>
      </c>
      <c r="D562" s="12">
        <f>((MAPrice!D562/MAPrice!D550)-0.004)*MAPrice!D550</f>
        <v>4.0697289664650943E-2</v>
      </c>
      <c r="E562" s="12">
        <f>((MAPrice!E562/MAPrice!E550)-0.004)*MAPrice!E550</f>
        <v>2.87696194561659E-2</v>
      </c>
      <c r="F562" s="12">
        <f>((MAPrice!F562/MAPrice!F550)-0.004)*MAPrice!F550</f>
        <v>5.34617459293181E-2</v>
      </c>
      <c r="G562" s="244">
        <v>0</v>
      </c>
      <c r="H562" s="12">
        <f>((MAPrice!H562/MAPrice!H550)-0.004)*MAPrice!H550</f>
        <v>4.0697289664650943E-2</v>
      </c>
    </row>
    <row r="563" spans="1:8" x14ac:dyDescent="0.2">
      <c r="A563">
        <f t="shared" si="4"/>
        <v>2036</v>
      </c>
      <c r="B563">
        <f t="shared" si="5"/>
        <v>10</v>
      </c>
      <c r="C563" s="12">
        <f>((MAPrice!C563/MAPrice!C551)-0.004)*MAPrice!C551</f>
        <v>3.6916788395076887E-2</v>
      </c>
      <c r="D563" s="12">
        <f>((MAPrice!D563/MAPrice!D551)-0.004)*MAPrice!D551</f>
        <v>4.0631968550245576E-2</v>
      </c>
      <c r="E563" s="12">
        <f>((MAPrice!E563/MAPrice!E551)-0.004)*MAPrice!E551</f>
        <v>2.8708718170583656E-2</v>
      </c>
      <c r="F563" s="12">
        <f>((MAPrice!F563/MAPrice!F551)-0.004)*MAPrice!F551</f>
        <v>5.3366211240861855E-2</v>
      </c>
      <c r="G563" s="244">
        <v>0</v>
      </c>
      <c r="H563" s="12">
        <f>((MAPrice!H563/MAPrice!H551)-0.004)*MAPrice!H551</f>
        <v>4.0631968550245576E-2</v>
      </c>
    </row>
    <row r="564" spans="1:8" x14ac:dyDescent="0.2">
      <c r="A564">
        <f t="shared" si="4"/>
        <v>2036</v>
      </c>
      <c r="B564">
        <f t="shared" si="5"/>
        <v>11</v>
      </c>
      <c r="C564" s="12">
        <f>((MAPrice!C564/MAPrice!C552)-0.004)*MAPrice!C552</f>
        <v>3.6843745016182115E-2</v>
      </c>
      <c r="D564" s="12">
        <f>((MAPrice!D564/MAPrice!D552)-0.004)*MAPrice!D552</f>
        <v>4.0565602256859686E-2</v>
      </c>
      <c r="E564" s="12">
        <f>((MAPrice!E564/MAPrice!E552)-0.004)*MAPrice!E552</f>
        <v>2.8649259318774933E-2</v>
      </c>
      <c r="F564" s="12">
        <f>((MAPrice!F564/MAPrice!F552)-0.004)*MAPrice!F552</f>
        <v>5.3270004172280928E-2</v>
      </c>
      <c r="G564" s="244">
        <v>0</v>
      </c>
      <c r="H564" s="12">
        <f>((MAPrice!H564/MAPrice!H552)-0.004)*MAPrice!H552</f>
        <v>4.0565602256859686E-2</v>
      </c>
    </row>
    <row r="565" spans="1:8" x14ac:dyDescent="0.2">
      <c r="A565">
        <f t="shared" si="4"/>
        <v>2036</v>
      </c>
      <c r="B565">
        <f t="shared" si="5"/>
        <v>12</v>
      </c>
      <c r="C565" s="12">
        <f>((MAPrice!C565/MAPrice!C553)-0.004)*MAPrice!C553</f>
        <v>3.6769784407979907E-2</v>
      </c>
      <c r="D565" s="12">
        <f>((MAPrice!D565/MAPrice!D553)-0.004)*MAPrice!D553</f>
        <v>4.0498361149389574E-2</v>
      </c>
      <c r="E565" s="12">
        <f>((MAPrice!E565/MAPrice!E553)-0.004)*MAPrice!E553</f>
        <v>2.8591576149052309E-2</v>
      </c>
      <c r="F565" s="12">
        <f>((MAPrice!F565/MAPrice!F553)-0.004)*MAPrice!F553</f>
        <v>5.3171885497080372E-2</v>
      </c>
      <c r="G565" s="244">
        <v>0</v>
      </c>
      <c r="H565" s="12">
        <f>((MAPrice!H565/MAPrice!H553)-0.004)*MAPrice!H553</f>
        <v>4.0498361149389574E-2</v>
      </c>
    </row>
    <row r="566" spans="1:8" x14ac:dyDescent="0.2">
      <c r="A566">
        <f t="shared" ref="A566:A629" si="6">A554+1</f>
        <v>2037</v>
      </c>
      <c r="B566">
        <f t="shared" ref="B566:B629" si="7">B554</f>
        <v>1</v>
      </c>
      <c r="C566" s="12">
        <f>((MAPrice!C566/MAPrice!C554)-0.004)*MAPrice!C554</f>
        <v>3.6695777166810786E-2</v>
      </c>
      <c r="D566" s="12">
        <f>((MAPrice!D566/MAPrice!D554)-0.004)*MAPrice!D554</f>
        <v>4.0431177020097665E-2</v>
      </c>
      <c r="E566" s="12">
        <f>((MAPrice!E566/MAPrice!E554)-0.004)*MAPrice!E554</f>
        <v>2.8533562357259842E-2</v>
      </c>
      <c r="F566" s="12">
        <f>((MAPrice!F566/MAPrice!F554)-0.004)*MAPrice!F554</f>
        <v>5.3073342060912729E-2</v>
      </c>
      <c r="G566" s="244">
        <v>0</v>
      </c>
      <c r="H566" s="12">
        <f>((MAPrice!H566/MAPrice!H554)-0.004)*MAPrice!H554</f>
        <v>4.0431177020097665E-2</v>
      </c>
    </row>
    <row r="567" spans="1:8" x14ac:dyDescent="0.2">
      <c r="A567">
        <f t="shared" si="6"/>
        <v>2037</v>
      </c>
      <c r="B567">
        <f t="shared" si="7"/>
        <v>2</v>
      </c>
      <c r="C567" s="12">
        <f>((MAPrice!C567/MAPrice!C555)-0.004)*MAPrice!C555</f>
        <v>3.6622891579236504E-2</v>
      </c>
      <c r="D567" s="12">
        <f>((MAPrice!D567/MAPrice!D555)-0.004)*MAPrice!D555</f>
        <v>4.0364541451478678E-2</v>
      </c>
      <c r="E567" s="12">
        <f>((MAPrice!E567/MAPrice!E555)-0.004)*MAPrice!E555</f>
        <v>2.847599393696968E-2</v>
      </c>
      <c r="F567" s="12">
        <f>((MAPrice!F567/MAPrice!F555)-0.004)*MAPrice!F555</f>
        <v>5.2976764510789462E-2</v>
      </c>
      <c r="G567" s="244">
        <v>0</v>
      </c>
      <c r="H567" s="12">
        <f>((MAPrice!H567/MAPrice!H555)-0.004)*MAPrice!H555</f>
        <v>4.0364541451478678E-2</v>
      </c>
    </row>
    <row r="568" spans="1:8" x14ac:dyDescent="0.2">
      <c r="A568">
        <f t="shared" si="6"/>
        <v>2037</v>
      </c>
      <c r="B568">
        <f t="shared" si="7"/>
        <v>3</v>
      </c>
      <c r="C568" s="12">
        <f>((MAPrice!C568/MAPrice!C556)-0.004)*MAPrice!C556</f>
        <v>3.654830849859575E-2</v>
      </c>
      <c r="D568" s="12">
        <f>((MAPrice!D568/MAPrice!D556)-0.004)*MAPrice!D556</f>
        <v>4.0296566967408458E-2</v>
      </c>
      <c r="E568" s="12">
        <f>((MAPrice!E568/MAPrice!E556)-0.004)*MAPrice!E556</f>
        <v>2.8418996585569636E-2</v>
      </c>
      <c r="F568" s="12">
        <f>((MAPrice!F568/MAPrice!F556)-0.004)*MAPrice!F556</f>
        <v>5.2879147455909735E-2</v>
      </c>
      <c r="G568" s="244">
        <v>0</v>
      </c>
      <c r="H568" s="12">
        <f>((MAPrice!H568/MAPrice!H556)-0.004)*MAPrice!H556</f>
        <v>4.0296566967408458E-2</v>
      </c>
    </row>
    <row r="569" spans="1:8" x14ac:dyDescent="0.2">
      <c r="A569">
        <f t="shared" si="6"/>
        <v>2037</v>
      </c>
      <c r="B569">
        <f t="shared" si="7"/>
        <v>4</v>
      </c>
      <c r="C569" s="12">
        <f>((MAPrice!C569/MAPrice!C557)-0.004)*MAPrice!C557</f>
        <v>3.6474348560827825E-2</v>
      </c>
      <c r="D569" s="12">
        <f>((MAPrice!D569/MAPrice!D557)-0.004)*MAPrice!D557</f>
        <v>4.0229023320610853E-2</v>
      </c>
      <c r="E569" s="12">
        <f>((MAPrice!E569/MAPrice!E557)-0.004)*MAPrice!E557</f>
        <v>2.8362158750943348E-2</v>
      </c>
      <c r="F569" s="12">
        <f>((MAPrice!F569/MAPrice!F557)-0.004)*MAPrice!F557</f>
        <v>5.2781147440846984E-2</v>
      </c>
      <c r="G569" s="244">
        <v>0</v>
      </c>
      <c r="H569" s="12">
        <f>((MAPrice!H569/MAPrice!H557)-0.004)*MAPrice!H557</f>
        <v>4.0229023320610853E-2</v>
      </c>
    </row>
    <row r="570" spans="1:8" x14ac:dyDescent="0.2">
      <c r="A570">
        <f t="shared" si="6"/>
        <v>2037</v>
      </c>
      <c r="B570">
        <f t="shared" si="7"/>
        <v>5</v>
      </c>
      <c r="C570" s="12">
        <f>((MAPrice!C570/MAPrice!C558)-0.004)*MAPrice!C558</f>
        <v>3.6400771314686102E-2</v>
      </c>
      <c r="D570" s="12">
        <f>((MAPrice!D570/MAPrice!D558)-0.004)*MAPrice!D558</f>
        <v>4.016172662565913E-2</v>
      </c>
      <c r="E570" s="12">
        <f>((MAPrice!E570/MAPrice!E558)-0.004)*MAPrice!E558</f>
        <v>2.83039617055388E-2</v>
      </c>
      <c r="F570" s="12">
        <f>((MAPrice!F570/MAPrice!F558)-0.004)*MAPrice!F558</f>
        <v>5.2683090354626101E-2</v>
      </c>
      <c r="G570" s="244">
        <v>0</v>
      </c>
      <c r="H570" s="12">
        <f>((MAPrice!H570/MAPrice!H558)-0.004)*MAPrice!H558</f>
        <v>4.016172662565913E-2</v>
      </c>
    </row>
    <row r="571" spans="1:8" x14ac:dyDescent="0.2">
      <c r="A571">
        <f t="shared" si="6"/>
        <v>2037</v>
      </c>
      <c r="B571">
        <f t="shared" si="7"/>
        <v>6</v>
      </c>
      <c r="C571" s="12">
        <f>((MAPrice!C571/MAPrice!C559)-0.004)*MAPrice!C559</f>
        <v>3.632736589125983E-2</v>
      </c>
      <c r="D571" s="12">
        <f>((MAPrice!D571/MAPrice!D559)-0.004)*MAPrice!D559</f>
        <v>4.0094628230524725E-2</v>
      </c>
      <c r="E571" s="12">
        <f>((MAPrice!E571/MAPrice!E559)-0.004)*MAPrice!E559</f>
        <v>2.824630685458019E-2</v>
      </c>
      <c r="F571" s="12">
        <f>((MAPrice!F571/MAPrice!F559)-0.004)*MAPrice!F559</f>
        <v>5.2586097711348249E-2</v>
      </c>
      <c r="G571" s="244">
        <v>0</v>
      </c>
      <c r="H571" s="12">
        <f>((MAPrice!H571/MAPrice!H559)-0.004)*MAPrice!H559</f>
        <v>4.0094628230524725E-2</v>
      </c>
    </row>
    <row r="572" spans="1:8" x14ac:dyDescent="0.2">
      <c r="A572">
        <f t="shared" si="6"/>
        <v>2037</v>
      </c>
      <c r="B572">
        <f t="shared" si="7"/>
        <v>7</v>
      </c>
      <c r="C572" s="12">
        <f>((MAPrice!C572/MAPrice!C560)-0.004)*MAPrice!C560</f>
        <v>3.6255679046267628E-2</v>
      </c>
      <c r="D572" s="12">
        <f>((MAPrice!D572/MAPrice!D560)-0.004)*MAPrice!D560</f>
        <v>4.0028822547701015E-2</v>
      </c>
      <c r="E572" s="12">
        <f>((MAPrice!E572/MAPrice!E560)-0.004)*MAPrice!E560</f>
        <v>2.8188191889251708E-2</v>
      </c>
      <c r="F572" s="12">
        <f>((MAPrice!F572/MAPrice!F560)-0.004)*MAPrice!F560</f>
        <v>5.2490985852702711E-2</v>
      </c>
      <c r="G572" s="244">
        <v>0</v>
      </c>
      <c r="H572" s="12">
        <f>((MAPrice!H572/MAPrice!H560)-0.004)*MAPrice!H560</f>
        <v>4.0028822547701015E-2</v>
      </c>
    </row>
    <row r="573" spans="1:8" x14ac:dyDescent="0.2">
      <c r="A573">
        <f t="shared" si="6"/>
        <v>2037</v>
      </c>
      <c r="B573">
        <f t="shared" si="7"/>
        <v>8</v>
      </c>
      <c r="C573" s="12">
        <f>((MAPrice!C573/MAPrice!C561)-0.004)*MAPrice!C561</f>
        <v>3.6184355893492184E-2</v>
      </c>
      <c r="D573" s="12">
        <f>((MAPrice!D573/MAPrice!D561)-0.004)*MAPrice!D561</f>
        <v>3.9963786243001259E-2</v>
      </c>
      <c r="E573" s="12">
        <f>((MAPrice!E573/MAPrice!E561)-0.004)*MAPrice!E561</f>
        <v>2.8129205386779686E-2</v>
      </c>
      <c r="F573" s="12">
        <f>((MAPrice!F573/MAPrice!F561)-0.004)*MAPrice!F561</f>
        <v>5.2396237738782797E-2</v>
      </c>
      <c r="G573" s="244">
        <v>0</v>
      </c>
      <c r="H573" s="12">
        <f>((MAPrice!H573/MAPrice!H561)-0.004)*MAPrice!H561</f>
        <v>3.9963786243001259E-2</v>
      </c>
    </row>
    <row r="574" spans="1:8" x14ac:dyDescent="0.2">
      <c r="A574">
        <f t="shared" si="6"/>
        <v>2037</v>
      </c>
      <c r="B574">
        <f t="shared" si="7"/>
        <v>9</v>
      </c>
      <c r="C574" s="12">
        <f>((MAPrice!C574/MAPrice!C562)-0.004)*MAPrice!C562</f>
        <v>3.6112849934427094E-2</v>
      </c>
      <c r="D574" s="12">
        <f>((MAPrice!D574/MAPrice!D562)-0.004)*MAPrice!D562</f>
        <v>3.9898256485543661E-2</v>
      </c>
      <c r="E574" s="12">
        <f>((MAPrice!E574/MAPrice!E562)-0.004)*MAPrice!E562</f>
        <v>2.8069921340388986E-2</v>
      </c>
      <c r="F574" s="12">
        <f>((MAPrice!F574/MAPrice!F562)-0.004)*MAPrice!F562</f>
        <v>5.230152897892032E-2</v>
      </c>
      <c r="G574" s="244">
        <v>0</v>
      </c>
      <c r="H574" s="12">
        <f>((MAPrice!H574/MAPrice!H562)-0.004)*MAPrice!H562</f>
        <v>3.9898256485543661E-2</v>
      </c>
    </row>
    <row r="575" spans="1:8" x14ac:dyDescent="0.2">
      <c r="A575">
        <f t="shared" si="6"/>
        <v>2037</v>
      </c>
      <c r="B575">
        <f t="shared" si="7"/>
        <v>10</v>
      </c>
      <c r="C575" s="12">
        <f>((MAPrice!C575/MAPrice!C563)-0.004)*MAPrice!C563</f>
        <v>3.6041491231717307E-2</v>
      </c>
      <c r="D575" s="12">
        <f>((MAPrice!D575/MAPrice!D563)-0.004)*MAPrice!D563</f>
        <v>3.9833009508118737E-2</v>
      </c>
      <c r="E575" s="12">
        <f>((MAPrice!E575/MAPrice!E563)-0.004)*MAPrice!E563</f>
        <v>2.8009599945941856E-2</v>
      </c>
      <c r="F575" s="12">
        <f>((MAPrice!F575/MAPrice!F563)-0.004)*MAPrice!F563</f>
        <v>5.2206475286524577E-2</v>
      </c>
      <c r="G575" s="244">
        <v>0</v>
      </c>
      <c r="H575" s="12">
        <f>((MAPrice!H575/MAPrice!H563)-0.004)*MAPrice!H563</f>
        <v>3.9833009508118737E-2</v>
      </c>
    </row>
    <row r="576" spans="1:8" x14ac:dyDescent="0.2">
      <c r="A576">
        <f t="shared" si="6"/>
        <v>2037</v>
      </c>
      <c r="B576">
        <f t="shared" si="7"/>
        <v>11</v>
      </c>
      <c r="C576" s="12">
        <f>((MAPrice!C576/MAPrice!C564)-0.004)*MAPrice!C564</f>
        <v>3.5969032501131745E-2</v>
      </c>
      <c r="D576" s="12">
        <f>((MAPrice!D576/MAPrice!D564)-0.004)*MAPrice!D564</f>
        <v>3.9766681337506056E-2</v>
      </c>
      <c r="E576" s="12">
        <f>((MAPrice!E576/MAPrice!E564)-0.004)*MAPrice!E564</f>
        <v>2.7950680703393384E-2</v>
      </c>
      <c r="F576" s="12">
        <f>((MAPrice!F576/MAPrice!F564)-0.004)*MAPrice!F564</f>
        <v>5.211070408218009E-2</v>
      </c>
      <c r="G576" s="244">
        <v>0</v>
      </c>
      <c r="H576" s="12">
        <f>((MAPrice!H576/MAPrice!H564)-0.004)*MAPrice!H564</f>
        <v>3.9766681337506056E-2</v>
      </c>
    </row>
    <row r="577" spans="1:8" x14ac:dyDescent="0.2">
      <c r="A577">
        <f t="shared" si="6"/>
        <v>2037</v>
      </c>
      <c r="B577">
        <f t="shared" si="7"/>
        <v>12</v>
      </c>
      <c r="C577" s="12">
        <f>((MAPrice!C577/MAPrice!C565)-0.004)*MAPrice!C565</f>
        <v>3.5895621475567886E-2</v>
      </c>
      <c r="D577" s="12">
        <f>((MAPrice!D577/MAPrice!D565)-0.004)*MAPrice!D565</f>
        <v>3.9699431854770803E-2</v>
      </c>
      <c r="E577" s="12">
        <f>((MAPrice!E577/MAPrice!E565)-0.004)*MAPrice!E565</f>
        <v>2.7893488883506554E-2</v>
      </c>
      <c r="F577" s="12">
        <f>((MAPrice!F577/MAPrice!F565)-0.004)*MAPrice!F565</f>
        <v>5.201296820786018E-2</v>
      </c>
      <c r="G577" s="244">
        <v>0</v>
      </c>
      <c r="H577" s="12">
        <f>((MAPrice!H577/MAPrice!H565)-0.004)*MAPrice!H565</f>
        <v>3.9699431854770803E-2</v>
      </c>
    </row>
    <row r="578" spans="1:8" x14ac:dyDescent="0.2">
      <c r="A578">
        <f t="shared" si="6"/>
        <v>2038</v>
      </c>
      <c r="B578">
        <f t="shared" si="7"/>
        <v>1</v>
      </c>
      <c r="C578" s="12">
        <f>((MAPrice!C578/MAPrice!C566)-0.004)*MAPrice!C566</f>
        <v>3.5822169025822706E-2</v>
      </c>
      <c r="D578" s="12">
        <f>((MAPrice!D578/MAPrice!D566)-0.004)*MAPrice!D566</f>
        <v>3.9632244648481821E-2</v>
      </c>
      <c r="E578" s="12">
        <f>((MAPrice!E578/MAPrice!E566)-0.004)*MAPrice!E566</f>
        <v>2.7835972981170087E-2</v>
      </c>
      <c r="F578" s="12">
        <f>((MAPrice!F578/MAPrice!F566)-0.004)*MAPrice!F566</f>
        <v>5.1914816248102978E-2</v>
      </c>
      <c r="G578" s="244">
        <v>0</v>
      </c>
      <c r="H578" s="12">
        <f>((MAPrice!H578/MAPrice!H566)-0.004)*MAPrice!H566</f>
        <v>3.9632244648481821E-2</v>
      </c>
    </row>
    <row r="579" spans="1:8" x14ac:dyDescent="0.2">
      <c r="A579">
        <f t="shared" si="6"/>
        <v>2038</v>
      </c>
      <c r="B579">
        <f t="shared" si="7"/>
        <v>2</v>
      </c>
      <c r="C579" s="12">
        <f>((MAPrice!C579/MAPrice!C567)-0.004)*MAPrice!C567</f>
        <v>3.5749869581969448E-2</v>
      </c>
      <c r="D579" s="12">
        <f>((MAPrice!D579/MAPrice!D567)-0.004)*MAPrice!D567</f>
        <v>3.9565650143033003E-2</v>
      </c>
      <c r="E579" s="12">
        <f>((MAPrice!E579/MAPrice!E567)-0.004)*MAPrice!E567</f>
        <v>2.7778929187803173E-2</v>
      </c>
      <c r="F579" s="12">
        <f>((MAPrice!F579/MAPrice!F567)-0.004)*MAPrice!F567</f>
        <v>5.181867999451531E-2</v>
      </c>
      <c r="G579" s="244">
        <v>0</v>
      </c>
      <c r="H579" s="12">
        <f>((MAPrice!H579/MAPrice!H567)-0.004)*MAPrice!H567</f>
        <v>3.9565650143033003E-2</v>
      </c>
    </row>
    <row r="580" spans="1:8" x14ac:dyDescent="0.2">
      <c r="A580">
        <f t="shared" si="6"/>
        <v>2038</v>
      </c>
      <c r="B580">
        <f t="shared" si="7"/>
        <v>3</v>
      </c>
      <c r="C580" s="12">
        <f>((MAPrice!C580/MAPrice!C568)-0.004)*MAPrice!C568</f>
        <v>3.5675858003556708E-2</v>
      </c>
      <c r="D580" s="12">
        <f>((MAPrice!D580/MAPrice!D568)-0.004)*MAPrice!D568</f>
        <v>3.9497686140224912E-2</v>
      </c>
      <c r="E580" s="12">
        <f>((MAPrice!E580/MAPrice!E568)-0.004)*MAPrice!E568</f>
        <v>2.7722430242800723E-2</v>
      </c>
      <c r="F580" s="12">
        <f>((MAPrice!F580/MAPrice!F568)-0.004)*MAPrice!F568</f>
        <v>5.1721468374506946E-2</v>
      </c>
      <c r="G580" s="244">
        <v>0</v>
      </c>
      <c r="H580" s="12">
        <f>((MAPrice!H580/MAPrice!H568)-0.004)*MAPrice!H568</f>
        <v>3.9497686140224912E-2</v>
      </c>
    </row>
    <row r="581" spans="1:8" x14ac:dyDescent="0.2">
      <c r="A581">
        <f t="shared" si="6"/>
        <v>2038</v>
      </c>
      <c r="B581">
        <f t="shared" si="7"/>
        <v>4</v>
      </c>
      <c r="C581" s="12">
        <f>((MAPrice!C581/MAPrice!C569)-0.004)*MAPrice!C569</f>
        <v>3.5602420491806973E-2</v>
      </c>
      <c r="D581" s="12">
        <f>((MAPrice!D581/MAPrice!D569)-0.004)*MAPrice!D569</f>
        <v>3.9430103673076478E-2</v>
      </c>
      <c r="E581" s="12">
        <f>((MAPrice!E581/MAPrice!E569)-0.004)*MAPrice!E569</f>
        <v>2.7666056320234861E-2</v>
      </c>
      <c r="F581" s="12">
        <f>((MAPrice!F581/MAPrice!F569)-0.004)*MAPrice!F569</f>
        <v>5.1623811042429232E-2</v>
      </c>
      <c r="G581" s="244">
        <v>0</v>
      </c>
      <c r="H581" s="12">
        <f>((MAPrice!H581/MAPrice!H569)-0.004)*MAPrice!H569</f>
        <v>3.9430103673076478E-2</v>
      </c>
    </row>
    <row r="582" spans="1:8" x14ac:dyDescent="0.2">
      <c r="A582">
        <f t="shared" si="6"/>
        <v>2038</v>
      </c>
      <c r="B582">
        <f t="shared" si="7"/>
        <v>5</v>
      </c>
      <c r="C582" s="12">
        <f>((MAPrice!C582/MAPrice!C570)-0.004)*MAPrice!C570</f>
        <v>3.5529437008810616E-2</v>
      </c>
      <c r="D582" s="12">
        <f>((MAPrice!D582/MAPrice!D570)-0.004)*MAPrice!D570</f>
        <v>3.9362850524337023E-2</v>
      </c>
      <c r="E582" s="12">
        <f>((MAPrice!E582/MAPrice!E570)-0.004)*MAPrice!E570</f>
        <v>2.7608391254556178E-2</v>
      </c>
      <c r="F582" s="12">
        <f>((MAPrice!F582/MAPrice!F570)-0.004)*MAPrice!F570</f>
        <v>5.1526204826634905E-2</v>
      </c>
      <c r="G582" s="244">
        <v>0</v>
      </c>
      <c r="H582" s="12">
        <f>((MAPrice!H582/MAPrice!H570)-0.004)*MAPrice!H570</f>
        <v>3.9362850524337023E-2</v>
      </c>
    </row>
    <row r="583" spans="1:8" x14ac:dyDescent="0.2">
      <c r="A583">
        <f t="shared" si="6"/>
        <v>2038</v>
      </c>
      <c r="B583">
        <f t="shared" si="7"/>
        <v>6</v>
      </c>
      <c r="C583" s="12">
        <f>((MAPrice!C583/MAPrice!C571)-0.004)*MAPrice!C571</f>
        <v>3.5456673842887955E-2</v>
      </c>
      <c r="D583" s="12">
        <f>((MAPrice!D583/MAPrice!D571)-0.004)*MAPrice!D571</f>
        <v>3.929585083850716E-2</v>
      </c>
      <c r="E583" s="12">
        <f>((MAPrice!E583/MAPrice!E571)-0.004)*MAPrice!E571</f>
        <v>2.7551301550633043E-2</v>
      </c>
      <c r="F583" s="12">
        <f>((MAPrice!F583/MAPrice!F571)-0.004)*MAPrice!F571</f>
        <v>5.1429730241481106E-2</v>
      </c>
      <c r="G583" s="244">
        <v>0</v>
      </c>
      <c r="H583" s="12">
        <f>((MAPrice!H583/MAPrice!H571)-0.004)*MAPrice!H571</f>
        <v>3.929585083850716E-2</v>
      </c>
    </row>
    <row r="584" spans="1:8" x14ac:dyDescent="0.2">
      <c r="A584">
        <f t="shared" si="6"/>
        <v>2038</v>
      </c>
      <c r="B584">
        <f t="shared" si="7"/>
        <v>7</v>
      </c>
      <c r="C584" s="12">
        <f>((MAPrice!C584/MAPrice!C572)-0.004)*MAPrice!C572</f>
        <v>3.5385660599477856E-2</v>
      </c>
      <c r="D584" s="12">
        <f>((MAPrice!D584/MAPrice!D572)-0.004)*MAPrice!D572</f>
        <v>3.9230193578560835E-2</v>
      </c>
      <c r="E584" s="12">
        <f>((MAPrice!E584/MAPrice!E572)-0.004)*MAPrice!E572</f>
        <v>2.7493792829843353E-2</v>
      </c>
      <c r="F584" s="12">
        <f>((MAPrice!F584/MAPrice!F572)-0.004)*MAPrice!F572</f>
        <v>5.133519369177824E-2</v>
      </c>
      <c r="G584" s="244">
        <v>0</v>
      </c>
      <c r="H584" s="12">
        <f>((MAPrice!H584/MAPrice!H572)-0.004)*MAPrice!H572</f>
        <v>3.9230193578560835E-2</v>
      </c>
    </row>
    <row r="585" spans="1:8" x14ac:dyDescent="0.2">
      <c r="A585">
        <f t="shared" si="6"/>
        <v>2038</v>
      </c>
      <c r="B585">
        <f t="shared" si="7"/>
        <v>8</v>
      </c>
      <c r="C585" s="12">
        <f>((MAPrice!C585/MAPrice!C573)-0.004)*MAPrice!C573</f>
        <v>3.5315022589742763E-2</v>
      </c>
      <c r="D585" s="12">
        <f>((MAPrice!D585/MAPrice!D573)-0.004)*MAPrice!D573</f>
        <v>3.9165320440082467E-2</v>
      </c>
      <c r="E585" s="12">
        <f>((MAPrice!E585/MAPrice!E573)-0.004)*MAPrice!E573</f>
        <v>2.7435433711505974E-2</v>
      </c>
      <c r="F585" s="12">
        <f>((MAPrice!F585/MAPrice!F573)-0.004)*MAPrice!F573</f>
        <v>5.124104037341487E-2</v>
      </c>
      <c r="G585" s="244">
        <v>0</v>
      </c>
      <c r="H585" s="12">
        <f>((MAPrice!H585/MAPrice!H573)-0.004)*MAPrice!H573</f>
        <v>3.9165320440082467E-2</v>
      </c>
    </row>
    <row r="586" spans="1:8" x14ac:dyDescent="0.2">
      <c r="A586">
        <f t="shared" si="6"/>
        <v>2038</v>
      </c>
      <c r="B586">
        <f t="shared" si="7"/>
        <v>9</v>
      </c>
      <c r="C586" s="12">
        <f>((MAPrice!C586/MAPrice!C574)-0.004)*MAPrice!C574</f>
        <v>3.5244257307947127E-2</v>
      </c>
      <c r="D586" s="12">
        <f>((MAPrice!D586/MAPrice!D574)-0.004)*MAPrice!D574</f>
        <v>3.9100014809265109E-2</v>
      </c>
      <c r="E586" s="12">
        <f>((MAPrice!E586/MAPrice!E574)-0.004)*MAPrice!E574</f>
        <v>2.7376823599731225E-2</v>
      </c>
      <c r="F586" s="12">
        <f>((MAPrice!F586/MAPrice!F574)-0.004)*MAPrice!F574</f>
        <v>5.1147004049493051E-2</v>
      </c>
      <c r="G586" s="244">
        <v>0</v>
      </c>
      <c r="H586" s="12">
        <f>((MAPrice!H586/MAPrice!H574)-0.004)*MAPrice!H574</f>
        <v>3.9100014809265109E-2</v>
      </c>
    </row>
    <row r="587" spans="1:8" x14ac:dyDescent="0.2">
      <c r="A587">
        <f t="shared" si="6"/>
        <v>2038</v>
      </c>
      <c r="B587">
        <f t="shared" si="7"/>
        <v>10</v>
      </c>
      <c r="C587" s="12">
        <f>((MAPrice!C587/MAPrice!C575)-0.004)*MAPrice!C575</f>
        <v>3.5173686269824547E-2</v>
      </c>
      <c r="D587" s="12">
        <f>((MAPrice!D587/MAPrice!D575)-0.004)*MAPrice!D575</f>
        <v>3.9035044690592859E-2</v>
      </c>
      <c r="E587" s="12">
        <f>((MAPrice!E587/MAPrice!E575)-0.004)*MAPrice!E575</f>
        <v>2.7317227843915409E-2</v>
      </c>
      <c r="F587" s="12">
        <f>((MAPrice!F587/MAPrice!F575)-0.004)*MAPrice!F575</f>
        <v>5.10526958690731E-2</v>
      </c>
      <c r="G587" s="244">
        <v>0</v>
      </c>
      <c r="H587" s="12">
        <f>((MAPrice!H587/MAPrice!H575)-0.004)*MAPrice!H575</f>
        <v>3.9035044690592859E-2</v>
      </c>
    </row>
    <row r="588" spans="1:8" x14ac:dyDescent="0.2">
      <c r="A588">
        <f t="shared" si="6"/>
        <v>2038</v>
      </c>
      <c r="B588">
        <f t="shared" si="7"/>
        <v>11</v>
      </c>
      <c r="C588" s="12">
        <f>((MAPrice!C588/MAPrice!C576)-0.004)*MAPrice!C576</f>
        <v>3.5102080772547055E-2</v>
      </c>
      <c r="D588" s="12">
        <f>((MAPrice!D588/MAPrice!D576)-0.004)*MAPrice!D576</f>
        <v>3.8969057144064373E-2</v>
      </c>
      <c r="E588" s="12">
        <f>((MAPrice!E588/MAPrice!E576)-0.004)*MAPrice!E576</f>
        <v>2.7259059655581362E-2</v>
      </c>
      <c r="F588" s="12">
        <f>((MAPrice!F588/MAPrice!F576)-0.004)*MAPrice!F576</f>
        <v>5.09577529674878E-2</v>
      </c>
      <c r="G588" s="244">
        <v>0</v>
      </c>
      <c r="H588" s="12">
        <f>((MAPrice!H588/MAPrice!H576)-0.004)*MAPrice!H576</f>
        <v>3.8969057144064373E-2</v>
      </c>
    </row>
    <row r="589" spans="1:8" x14ac:dyDescent="0.2">
      <c r="A589">
        <f t="shared" si="6"/>
        <v>2038</v>
      </c>
      <c r="B589">
        <f t="shared" si="7"/>
        <v>12</v>
      </c>
      <c r="C589" s="12">
        <f>((MAPrice!C589/MAPrice!C577)-0.004)*MAPrice!C577</f>
        <v>3.5029587520680576E-2</v>
      </c>
      <c r="D589" s="12">
        <f>((MAPrice!D589/MAPrice!D577)-0.004)*MAPrice!D577</f>
        <v>3.8902212069546721E-2</v>
      </c>
      <c r="E589" s="12">
        <f>((MAPrice!E589/MAPrice!E577)-0.004)*MAPrice!E577</f>
        <v>2.7202637311335761E-2</v>
      </c>
      <c r="F589" s="12">
        <f>((MAPrice!F589/MAPrice!F577)-0.004)*MAPrice!F577</f>
        <v>5.0860939930704098E-2</v>
      </c>
      <c r="G589" s="244">
        <v>0</v>
      </c>
      <c r="H589" s="12">
        <f>((MAPrice!H589/MAPrice!H577)-0.004)*MAPrice!H577</f>
        <v>3.8902212069546721E-2</v>
      </c>
    </row>
    <row r="590" spans="1:8" x14ac:dyDescent="0.2">
      <c r="A590">
        <f t="shared" si="6"/>
        <v>2039</v>
      </c>
      <c r="B590">
        <f t="shared" si="7"/>
        <v>1</v>
      </c>
      <c r="C590" s="12">
        <f>((MAPrice!C590/MAPrice!C578)-0.004)*MAPrice!C578</f>
        <v>3.4957078828013806E-2</v>
      </c>
      <c r="D590" s="12">
        <f>((MAPrice!D590/MAPrice!D578)-0.004)*MAPrice!D578</f>
        <v>3.8835456952420376E-2</v>
      </c>
      <c r="E590" s="12">
        <f>((MAPrice!E590/MAPrice!E578)-0.004)*MAPrice!E578</f>
        <v>2.7145914668908793E-2</v>
      </c>
      <c r="F590" s="12">
        <f>((MAPrice!F590/MAPrice!F578)-0.004)*MAPrice!F578</f>
        <v>5.0763751831145953E-2</v>
      </c>
      <c r="G590" s="244">
        <v>0</v>
      </c>
      <c r="H590" s="12">
        <f>((MAPrice!H590/MAPrice!H578)-0.004)*MAPrice!H578</f>
        <v>3.8835456952420376E-2</v>
      </c>
    </row>
    <row r="591" spans="1:8" x14ac:dyDescent="0.2">
      <c r="A591">
        <f t="shared" si="6"/>
        <v>2039</v>
      </c>
      <c r="B591">
        <f t="shared" si="7"/>
        <v>2</v>
      </c>
      <c r="C591" s="12">
        <f>((MAPrice!C591/MAPrice!C579)-0.004)*MAPrice!C579</f>
        <v>3.4885715193489208E-2</v>
      </c>
      <c r="D591" s="12">
        <f>((MAPrice!D591/MAPrice!D579)-0.004)*MAPrice!D579</f>
        <v>3.8769298202455844E-2</v>
      </c>
      <c r="E591" s="12">
        <f>((MAPrice!E591/MAPrice!E579)-0.004)*MAPrice!E579</f>
        <v>2.7089662920463841E-2</v>
      </c>
      <c r="F591" s="12">
        <f>((MAPrice!F591/MAPrice!F579)-0.004)*MAPrice!F579</f>
        <v>5.0668569496783923E-2</v>
      </c>
      <c r="G591" s="244">
        <v>0</v>
      </c>
      <c r="H591" s="12">
        <f>((MAPrice!H591/MAPrice!H579)-0.004)*MAPrice!H579</f>
        <v>3.8769298202455844E-2</v>
      </c>
    </row>
    <row r="592" spans="1:8" x14ac:dyDescent="0.2">
      <c r="A592">
        <f t="shared" si="6"/>
        <v>2039</v>
      </c>
      <c r="B592">
        <f t="shared" si="7"/>
        <v>3</v>
      </c>
      <c r="C592" s="12">
        <f>((MAPrice!C592/MAPrice!C580)-0.004)*MAPrice!C580</f>
        <v>3.4812650536440656E-2</v>
      </c>
      <c r="D592" s="12">
        <f>((MAPrice!D592/MAPrice!D580)-0.004)*MAPrice!D580</f>
        <v>3.8701766457080872E-2</v>
      </c>
      <c r="E592" s="12">
        <f>((MAPrice!E592/MAPrice!E580)-0.004)*MAPrice!E580</f>
        <v>2.7033940271037175E-2</v>
      </c>
      <c r="F592" s="12">
        <f>((MAPrice!F592/MAPrice!F580)-0.004)*MAPrice!F580</f>
        <v>5.0572306476100309E-2</v>
      </c>
      <c r="G592" s="244">
        <v>0</v>
      </c>
      <c r="H592" s="12">
        <f>((MAPrice!H592/MAPrice!H580)-0.004)*MAPrice!H580</f>
        <v>3.8701766457080872E-2</v>
      </c>
    </row>
    <row r="593" spans="1:8" x14ac:dyDescent="0.2">
      <c r="A593">
        <f t="shared" si="6"/>
        <v>2039</v>
      </c>
      <c r="B593">
        <f t="shared" si="7"/>
        <v>4</v>
      </c>
      <c r="C593" s="12">
        <f>((MAPrice!C593/MAPrice!C581)-0.004)*MAPrice!C581</f>
        <v>3.4740141182176797E-2</v>
      </c>
      <c r="D593" s="12">
        <f>((MAPrice!D593/MAPrice!D581)-0.004)*MAPrice!D581</f>
        <v>3.8634600915173734E-2</v>
      </c>
      <c r="E593" s="12">
        <f>((MAPrice!E593/MAPrice!E581)-0.004)*MAPrice!E581</f>
        <v>2.6978332421058626E-2</v>
      </c>
      <c r="F593" s="12">
        <f>((MAPrice!F593/MAPrice!F581)-0.004)*MAPrice!F581</f>
        <v>5.0475585359467993E-2</v>
      </c>
      <c r="G593" s="244">
        <v>0</v>
      </c>
      <c r="H593" s="12">
        <f>((MAPrice!H593/MAPrice!H581)-0.004)*MAPrice!H581</f>
        <v>3.8634600915173734E-2</v>
      </c>
    </row>
    <row r="594" spans="1:8" x14ac:dyDescent="0.2">
      <c r="A594">
        <f t="shared" si="6"/>
        <v>2039</v>
      </c>
      <c r="B594">
        <f t="shared" si="7"/>
        <v>5</v>
      </c>
      <c r="C594" s="12">
        <f>((MAPrice!C594/MAPrice!C582)-0.004)*MAPrice!C582</f>
        <v>3.4668042314065034E-2</v>
      </c>
      <c r="D594" s="12">
        <f>((MAPrice!D594/MAPrice!D582)-0.004)*MAPrice!D582</f>
        <v>3.8567720307185679E-2</v>
      </c>
      <c r="E594" s="12">
        <f>((MAPrice!E594/MAPrice!E582)-0.004)*MAPrice!E582</f>
        <v>2.6921421934111293E-2</v>
      </c>
      <c r="F594" s="12">
        <f>((MAPrice!F594/MAPrice!F582)-0.004)*MAPrice!F582</f>
        <v>5.037885946405958E-2</v>
      </c>
      <c r="G594" s="244">
        <v>0</v>
      </c>
      <c r="H594" s="12">
        <f>((MAPrice!H594/MAPrice!H582)-0.004)*MAPrice!H582</f>
        <v>3.8567720307185679E-2</v>
      </c>
    </row>
    <row r="595" spans="1:8" x14ac:dyDescent="0.2">
      <c r="A595">
        <f t="shared" si="6"/>
        <v>2039</v>
      </c>
      <c r="B595">
        <f t="shared" si="7"/>
        <v>6</v>
      </c>
      <c r="C595" s="12">
        <f>((MAPrice!C595/MAPrice!C583)-0.004)*MAPrice!C583</f>
        <v>3.4596124035744379E-2</v>
      </c>
      <c r="D595" s="12">
        <f>((MAPrice!D595/MAPrice!D583)-0.004)*MAPrice!D583</f>
        <v>3.8501050279528694E-2</v>
      </c>
      <c r="E595" s="12">
        <f>((MAPrice!E595/MAPrice!E583)-0.004)*MAPrice!E583</f>
        <v>2.6865051013539327E-2</v>
      </c>
      <c r="F595" s="12">
        <f>((MAPrice!F595/MAPrice!F583)-0.004)*MAPrice!F583</f>
        <v>5.028320115195465E-2</v>
      </c>
      <c r="G595" s="244">
        <v>0</v>
      </c>
      <c r="H595" s="12">
        <f>((MAPrice!H595/MAPrice!H583)-0.004)*MAPrice!H583</f>
        <v>3.8501050279528694E-2</v>
      </c>
    </row>
    <row r="596" spans="1:8" x14ac:dyDescent="0.2">
      <c r="A596">
        <f t="shared" si="6"/>
        <v>2039</v>
      </c>
      <c r="B596">
        <f t="shared" si="7"/>
        <v>7</v>
      </c>
      <c r="C596" s="12">
        <f>((MAPrice!C596/MAPrice!C584)-0.004)*MAPrice!C584</f>
        <v>3.4525858561020112E-2</v>
      </c>
      <c r="D596" s="12">
        <f>((MAPrice!D596/MAPrice!D584)-0.004)*MAPrice!D584</f>
        <v>3.8435629973830765E-2</v>
      </c>
      <c r="E596" s="12">
        <f>((MAPrice!E596/MAPrice!E584)-0.004)*MAPrice!E584</f>
        <v>2.6808205855412395E-2</v>
      </c>
      <c r="F596" s="12">
        <f>((MAPrice!F596/MAPrice!F584)-0.004)*MAPrice!F584</f>
        <v>5.0189352595891711E-2</v>
      </c>
      <c r="G596" s="244">
        <v>0</v>
      </c>
      <c r="H596" s="12">
        <f>((MAPrice!H596/MAPrice!H584)-0.004)*MAPrice!H584</f>
        <v>3.8435629973830765E-2</v>
      </c>
    </row>
    <row r="597" spans="1:8" x14ac:dyDescent="0.2">
      <c r="A597">
        <f t="shared" si="6"/>
        <v>2039</v>
      </c>
      <c r="B597">
        <f t="shared" si="7"/>
        <v>8</v>
      </c>
      <c r="C597" s="12">
        <f>((MAPrice!C597/MAPrice!C585)-0.004)*MAPrice!C585</f>
        <v>3.4455880867916497E-2</v>
      </c>
      <c r="D597" s="12">
        <f>((MAPrice!D597/MAPrice!D585)-0.004)*MAPrice!D585</f>
        <v>3.8370898007586945E-2</v>
      </c>
      <c r="E597" s="12">
        <f>((MAPrice!E597/MAPrice!E585)-0.004)*MAPrice!E585</f>
        <v>2.6750453006846035E-2</v>
      </c>
      <c r="F597" s="12">
        <f>((MAPrice!F597/MAPrice!F585)-0.004)*MAPrice!F585</f>
        <v>5.0095762707130162E-2</v>
      </c>
      <c r="G597" s="244">
        <v>0</v>
      </c>
      <c r="H597" s="12">
        <f>((MAPrice!H597/MAPrice!H585)-0.004)*MAPrice!H585</f>
        <v>3.8370898007586945E-2</v>
      </c>
    </row>
    <row r="598" spans="1:8" x14ac:dyDescent="0.2">
      <c r="A598">
        <f t="shared" si="6"/>
        <v>2039</v>
      </c>
      <c r="B598">
        <f t="shared" si="7"/>
        <v>9</v>
      </c>
      <c r="C598" s="12">
        <f>((MAPrice!C598/MAPrice!C586)-0.004)*MAPrice!C586</f>
        <v>3.438567584481815E-2</v>
      </c>
      <c r="D598" s="12">
        <f>((MAPrice!D598/MAPrice!D586)-0.004)*MAPrice!D586</f>
        <v>3.8305621304668955E-2</v>
      </c>
      <c r="E598" s="12">
        <f>((MAPrice!E598/MAPrice!E586)-0.004)*MAPrice!E586</f>
        <v>2.6692370192567653E-2</v>
      </c>
      <c r="F598" s="12">
        <f>((MAPrice!F598/MAPrice!F586)-0.004)*MAPrice!F586</f>
        <v>5.0002141953236275E-2</v>
      </c>
      <c r="G598" s="244">
        <v>0</v>
      </c>
      <c r="H598" s="12">
        <f>((MAPrice!H598/MAPrice!H586)-0.004)*MAPrice!H586</f>
        <v>3.8305621304668955E-2</v>
      </c>
    </row>
    <row r="599" spans="1:8" x14ac:dyDescent="0.2">
      <c r="A599">
        <f t="shared" si="6"/>
        <v>2039</v>
      </c>
      <c r="B599">
        <f t="shared" si="7"/>
        <v>10</v>
      </c>
      <c r="C599" s="12">
        <f>((MAPrice!C599/MAPrice!C587)-0.004)*MAPrice!C587</f>
        <v>3.4315584924757836E-2</v>
      </c>
      <c r="D599" s="12">
        <f>((MAPrice!D599/MAPrice!D587)-0.004)*MAPrice!D587</f>
        <v>3.8240592312070193E-2</v>
      </c>
      <c r="E599" s="12">
        <f>((MAPrice!E599/MAPrice!E587)-0.004)*MAPrice!E587</f>
        <v>2.6633246027263999E-2</v>
      </c>
      <c r="F599" s="12">
        <f>((MAPrice!F599/MAPrice!F587)-0.004)*MAPrice!F587</f>
        <v>4.9908135650474049E-2</v>
      </c>
      <c r="G599" s="244">
        <v>0</v>
      </c>
      <c r="H599" s="12">
        <f>((MAPrice!H599/MAPrice!H587)-0.004)*MAPrice!H587</f>
        <v>3.8240592312070193E-2</v>
      </c>
    </row>
    <row r="600" spans="1:8" x14ac:dyDescent="0.2">
      <c r="A600">
        <f t="shared" si="6"/>
        <v>2039</v>
      </c>
      <c r="B600">
        <f t="shared" si="7"/>
        <v>11</v>
      </c>
      <c r="C600" s="12">
        <f>((MAPrice!C600/MAPrice!C588)-0.004)*MAPrice!C588</f>
        <v>3.4244397179789297E-2</v>
      </c>
      <c r="D600" s="12">
        <f>((MAPrice!D600/MAPrice!D588)-0.004)*MAPrice!D588</f>
        <v>3.8174467518973874E-2</v>
      </c>
      <c r="E600" s="12">
        <f>((MAPrice!E600/MAPrice!E588)-0.004)*MAPrice!E588</f>
        <v>2.6575483284424505E-2</v>
      </c>
      <c r="F600" s="12">
        <f>((MAPrice!F600/MAPrice!F588)-0.004)*MAPrice!F588</f>
        <v>4.9813396013579404E-2</v>
      </c>
      <c r="G600" s="244">
        <v>0</v>
      </c>
      <c r="H600" s="12">
        <f>((MAPrice!H600/MAPrice!H588)-0.004)*MAPrice!H588</f>
        <v>3.8174467518973874E-2</v>
      </c>
    </row>
    <row r="601" spans="1:8" x14ac:dyDescent="0.2">
      <c r="A601">
        <f t="shared" si="6"/>
        <v>2039</v>
      </c>
      <c r="B601">
        <f t="shared" si="7"/>
        <v>12</v>
      </c>
      <c r="C601" s="12">
        <f>((MAPrice!C601/MAPrice!C589)-0.004)*MAPrice!C589</f>
        <v>3.4172275951895995E-2</v>
      </c>
      <c r="D601" s="12">
        <f>((MAPrice!D601/MAPrice!D589)-0.004)*MAPrice!D589</f>
        <v>3.8107426580451624E-2</v>
      </c>
      <c r="E601" s="12">
        <f>((MAPrice!E601/MAPrice!E589)-0.004)*MAPrice!E589</f>
        <v>2.651941567232334E-2</v>
      </c>
      <c r="F601" s="12">
        <f>((MAPrice!F601/MAPrice!F589)-0.004)*MAPrice!F589</f>
        <v>4.9716715888482678E-2</v>
      </c>
      <c r="G601" s="244">
        <v>0</v>
      </c>
      <c r="H601" s="12">
        <f>((MAPrice!H601/MAPrice!H589)-0.004)*MAPrice!H589</f>
        <v>3.8107426580451624E-2</v>
      </c>
    </row>
    <row r="602" spans="1:8" x14ac:dyDescent="0.2">
      <c r="A602">
        <f t="shared" si="6"/>
        <v>2040</v>
      </c>
      <c r="B602">
        <f t="shared" si="7"/>
        <v>1</v>
      </c>
      <c r="C602" s="12">
        <f>((MAPrice!C602/MAPrice!C590)-0.004)*MAPrice!C590</f>
        <v>3.4100096032761811E-2</v>
      </c>
      <c r="D602" s="12">
        <f>((MAPrice!D602/MAPrice!D590)-0.004)*MAPrice!D590</f>
        <v>3.8040427579025309E-2</v>
      </c>
      <c r="E602" s="12">
        <f>((MAPrice!E602/MAPrice!E590)-0.004)*MAPrice!E590</f>
        <v>2.6463016676245659E-2</v>
      </c>
      <c r="F602" s="12">
        <f>((MAPrice!F602/MAPrice!F590)-0.004)*MAPrice!F590</f>
        <v>4.9619597698366637E-2</v>
      </c>
      <c r="G602" s="244">
        <v>0</v>
      </c>
      <c r="H602" s="12">
        <f>((MAPrice!H602/MAPrice!H590)-0.004)*MAPrice!H590</f>
        <v>3.8040427579025309E-2</v>
      </c>
    </row>
    <row r="603" spans="1:8" x14ac:dyDescent="0.2">
      <c r="A603">
        <f t="shared" si="6"/>
        <v>2040</v>
      </c>
      <c r="B603">
        <f t="shared" si="7"/>
        <v>2</v>
      </c>
      <c r="C603" s="12">
        <f>((MAPrice!C603/MAPrice!C591)-0.004)*MAPrice!C591</f>
        <v>3.4029046008612056E-2</v>
      </c>
      <c r="D603" s="12">
        <f>((MAPrice!D603/MAPrice!D591)-0.004)*MAPrice!D591</f>
        <v>3.7974015933517569E-2</v>
      </c>
      <c r="E603" s="12">
        <f>((MAPrice!E603/MAPrice!E591)-0.004)*MAPrice!E591</f>
        <v>2.6407078248545376E-2</v>
      </c>
      <c r="F603" s="12">
        <f>((MAPrice!F603/MAPrice!F591)-0.004)*MAPrice!F591</f>
        <v>4.9524469265221624E-2</v>
      </c>
      <c r="G603" s="244">
        <v>0</v>
      </c>
      <c r="H603" s="12">
        <f>((MAPrice!H603/MAPrice!H591)-0.004)*MAPrice!H591</f>
        <v>3.7974015933517569E-2</v>
      </c>
    </row>
    <row r="604" spans="1:8" x14ac:dyDescent="0.2">
      <c r="A604">
        <f t="shared" si="6"/>
        <v>2040</v>
      </c>
      <c r="B604">
        <f t="shared" si="7"/>
        <v>3</v>
      </c>
      <c r="C604" s="12">
        <f>((MAPrice!C604/MAPrice!C592)-0.004)*MAPrice!C592</f>
        <v>3.395621196045643E-2</v>
      </c>
      <c r="D604" s="12">
        <f>((MAPrice!D604/MAPrice!D592)-0.004)*MAPrice!D592</f>
        <v>3.7906124907252203E-2</v>
      </c>
      <c r="E604" s="12">
        <f>((MAPrice!E604/MAPrice!E592)-0.004)*MAPrice!E592</f>
        <v>2.6351598835331457E-2</v>
      </c>
      <c r="F604" s="12">
        <f>((MAPrice!F604/MAPrice!F592)-0.004)*MAPrice!F592</f>
        <v>4.942813045523247E-2</v>
      </c>
      <c r="G604" s="244">
        <v>0</v>
      </c>
      <c r="H604" s="12">
        <f>((MAPrice!H604/MAPrice!H592)-0.004)*MAPrice!H592</f>
        <v>3.7906124907252203E-2</v>
      </c>
    </row>
    <row r="605" spans="1:8" x14ac:dyDescent="0.2">
      <c r="A605">
        <f t="shared" si="6"/>
        <v>2040</v>
      </c>
      <c r="B605">
        <f t="shared" si="7"/>
        <v>4</v>
      </c>
      <c r="C605" s="12">
        <f>((MAPrice!C605/MAPrice!C593)-0.004)*MAPrice!C593</f>
        <v>3.38838871495507E-2</v>
      </c>
      <c r="D605" s="12">
        <f>((MAPrice!D605/MAPrice!D593)-0.004)*MAPrice!D593</f>
        <v>3.7838552427743047E-2</v>
      </c>
      <c r="E605" s="12">
        <f>((MAPrice!E605/MAPrice!E593)-0.004)*MAPrice!E593</f>
        <v>2.6296200656607375E-2</v>
      </c>
      <c r="F605" s="12">
        <f>((MAPrice!F605/MAPrice!F593)-0.004)*MAPrice!F593</f>
        <v>4.9331268582576436E-2</v>
      </c>
      <c r="G605" s="244">
        <v>0</v>
      </c>
      <c r="H605" s="12">
        <f>((MAPrice!H605/MAPrice!H593)-0.004)*MAPrice!H593</f>
        <v>3.7838552427743047E-2</v>
      </c>
    </row>
    <row r="606" spans="1:8" x14ac:dyDescent="0.2">
      <c r="A606">
        <f t="shared" si="6"/>
        <v>2040</v>
      </c>
      <c r="B606">
        <f t="shared" si="7"/>
        <v>5</v>
      </c>
      <c r="C606" s="12">
        <f>((MAPrice!C606/MAPrice!C594)-0.004)*MAPrice!C594</f>
        <v>3.3812053594611473E-2</v>
      </c>
      <c r="D606" s="12">
        <f>((MAPrice!D606/MAPrice!D594)-0.004)*MAPrice!D594</f>
        <v>3.7771358374754996E-2</v>
      </c>
      <c r="E606" s="12">
        <f>((MAPrice!E606/MAPrice!E594)-0.004)*MAPrice!E594</f>
        <v>2.623956760749676E-2</v>
      </c>
      <c r="F606" s="12">
        <f>((MAPrice!F606/MAPrice!F594)-0.004)*MAPrice!F594</f>
        <v>4.9234521838538575E-2</v>
      </c>
      <c r="G606" s="244">
        <v>0</v>
      </c>
      <c r="H606" s="12">
        <f>((MAPrice!H606/MAPrice!H594)-0.004)*MAPrice!H594</f>
        <v>3.7771358374754996E-2</v>
      </c>
    </row>
    <row r="607" spans="1:8" x14ac:dyDescent="0.2">
      <c r="A607">
        <f t="shared" si="6"/>
        <v>2040</v>
      </c>
      <c r="B607">
        <f t="shared" si="7"/>
        <v>6</v>
      </c>
      <c r="C607" s="12">
        <f>((MAPrice!C607/MAPrice!C595)-0.004)*MAPrice!C595</f>
        <v>3.3740485434829583E-2</v>
      </c>
      <c r="D607" s="12">
        <f>((MAPrice!D607/MAPrice!D595)-0.004)*MAPrice!D595</f>
        <v>3.7704471631230543E-2</v>
      </c>
      <c r="E607" s="12">
        <f>((MAPrice!E607/MAPrice!E595)-0.004)*MAPrice!E595</f>
        <v>2.6183536703733908E-2</v>
      </c>
      <c r="F607" s="12">
        <f>((MAPrice!F607/MAPrice!F595)-0.004)*MAPrice!F595</f>
        <v>4.9138967072787643E-2</v>
      </c>
      <c r="G607" s="244">
        <v>0</v>
      </c>
      <c r="H607" s="12">
        <f>((MAPrice!H607/MAPrice!H595)-0.004)*MAPrice!H595</f>
        <v>3.7704471631230543E-2</v>
      </c>
    </row>
    <row r="608" spans="1:8" x14ac:dyDescent="0.2">
      <c r="A608">
        <f t="shared" si="6"/>
        <v>2040</v>
      </c>
      <c r="B608">
        <f t="shared" si="7"/>
        <v>7</v>
      </c>
      <c r="C608" s="12">
        <f>((MAPrice!C608/MAPrice!C596)-0.004)*MAPrice!C596</f>
        <v>3.3670659377185622E-2</v>
      </c>
      <c r="D608" s="12">
        <f>((MAPrice!D608/MAPrice!D596)-0.004)*MAPrice!D596</f>
        <v>3.7638948110153884E-2</v>
      </c>
      <c r="E608" s="12">
        <f>((MAPrice!E608/MAPrice!E596)-0.004)*MAPrice!E596</f>
        <v>2.6127111085904965E-2</v>
      </c>
      <c r="F608" s="12">
        <f>((MAPrice!F608/MAPrice!F596)-0.004)*MAPrice!F596</f>
        <v>4.9045362062537678E-2</v>
      </c>
      <c r="G608" s="244">
        <v>0</v>
      </c>
      <c r="H608" s="12">
        <f>((MAPrice!H608/MAPrice!H596)-0.004)*MAPrice!H596</f>
        <v>3.7638948110153884E-2</v>
      </c>
    </row>
    <row r="609" spans="1:8" x14ac:dyDescent="0.2">
      <c r="A609">
        <f t="shared" si="6"/>
        <v>2040</v>
      </c>
      <c r="B609">
        <f t="shared" si="7"/>
        <v>8</v>
      </c>
      <c r="C609" s="12">
        <f>((MAPrice!C609/MAPrice!C597)-0.004)*MAPrice!C597</f>
        <v>3.3601227445376435E-2</v>
      </c>
      <c r="D609" s="12">
        <f>((MAPrice!D609/MAPrice!D597)-0.004)*MAPrice!D597</f>
        <v>3.7574234714305092E-2</v>
      </c>
      <c r="E609" s="12">
        <f>((MAPrice!E609/MAPrice!E597)-0.004)*MAPrice!E597</f>
        <v>2.6069871368504017E-2</v>
      </c>
      <c r="F609" s="12">
        <f>((MAPrice!F609/MAPrice!F597)-0.004)*MAPrice!F597</f>
        <v>4.8952172913578652E-2</v>
      </c>
      <c r="G609" s="244">
        <v>0</v>
      </c>
      <c r="H609" s="12">
        <f>((MAPrice!H609/MAPrice!H597)-0.004)*MAPrice!H597</f>
        <v>3.7574234714305092E-2</v>
      </c>
    </row>
    <row r="610" spans="1:8" x14ac:dyDescent="0.2">
      <c r="A610">
        <f t="shared" si="6"/>
        <v>2040</v>
      </c>
      <c r="B610">
        <f t="shared" si="7"/>
        <v>9</v>
      </c>
      <c r="C610" s="12">
        <f>((MAPrice!C610/MAPrice!C598)-0.004)*MAPrice!C598</f>
        <v>3.3531674840585127E-2</v>
      </c>
      <c r="D610" s="12">
        <f>((MAPrice!D610/MAPrice!D598)-0.004)*MAPrice!D598</f>
        <v>3.7509094299752757E-2</v>
      </c>
      <c r="E610" s="12">
        <f>((MAPrice!E610/MAPrice!E598)-0.004)*MAPrice!E598</f>
        <v>2.601238910666899E-2</v>
      </c>
      <c r="F610" s="12">
        <f>((MAPrice!F610/MAPrice!F598)-0.004)*MAPrice!F598</f>
        <v>4.8859105632280984E-2</v>
      </c>
      <c r="G610" s="244">
        <v>0</v>
      </c>
      <c r="H610" s="12">
        <f>((MAPrice!H610/MAPrice!H598)-0.004)*MAPrice!H598</f>
        <v>3.7509094299752757E-2</v>
      </c>
    </row>
    <row r="611" spans="1:8" x14ac:dyDescent="0.2">
      <c r="A611">
        <f t="shared" si="6"/>
        <v>2040</v>
      </c>
      <c r="B611">
        <f t="shared" si="7"/>
        <v>10</v>
      </c>
      <c r="C611" s="12">
        <f>((MAPrice!C611/MAPrice!C599)-0.004)*MAPrice!C599</f>
        <v>3.3462345671600828E-2</v>
      </c>
      <c r="D611" s="12">
        <f>((MAPrice!D611/MAPrice!D599)-0.004)*MAPrice!D599</f>
        <v>3.7444324469480775E-2</v>
      </c>
      <c r="E611" s="12">
        <f>((MAPrice!E611/MAPrice!E599)-0.004)*MAPrice!E599</f>
        <v>2.5953966935403153E-2</v>
      </c>
      <c r="F611" s="12">
        <f>((MAPrice!F611/MAPrice!F599)-0.004)*MAPrice!F599</f>
        <v>4.8765816582121348E-2</v>
      </c>
      <c r="G611" s="244">
        <v>0</v>
      </c>
      <c r="H611" s="12">
        <f>((MAPrice!H611/MAPrice!H599)-0.004)*MAPrice!H599</f>
        <v>3.7444324469480775E-2</v>
      </c>
    </row>
    <row r="612" spans="1:8" x14ac:dyDescent="0.2">
      <c r="A612">
        <f t="shared" si="6"/>
        <v>2040</v>
      </c>
      <c r="B612">
        <f t="shared" si="7"/>
        <v>11</v>
      </c>
      <c r="C612" s="12">
        <f>((MAPrice!C612/MAPrice!C600)-0.004)*MAPrice!C600</f>
        <v>3.3392026773094698E-2</v>
      </c>
      <c r="D612" s="12">
        <f>((MAPrice!D612/MAPrice!D600)-0.004)*MAPrice!D600</f>
        <v>3.7378569619336638E-2</v>
      </c>
      <c r="E612" s="12">
        <f>((MAPrice!E612/MAPrice!E600)-0.004)*MAPrice!E600</f>
        <v>2.5896965229445658E-2</v>
      </c>
      <c r="F612" s="12">
        <f>((MAPrice!F612/MAPrice!F600)-0.004)*MAPrice!F600</f>
        <v>4.8671937897768039E-2</v>
      </c>
      <c r="G612" s="244">
        <v>0</v>
      </c>
      <c r="H612" s="12">
        <f>((MAPrice!H612/MAPrice!H600)-0.004)*MAPrice!H600</f>
        <v>3.7378569619336638E-2</v>
      </c>
    </row>
    <row r="613" spans="1:8" x14ac:dyDescent="0.2">
      <c r="A613">
        <f t="shared" si="6"/>
        <v>2040</v>
      </c>
      <c r="B613">
        <f t="shared" si="7"/>
        <v>12</v>
      </c>
      <c r="C613" s="12">
        <f>((MAPrice!C613/MAPrice!C601)-0.004)*MAPrice!C601</f>
        <v>3.3320879504766573E-2</v>
      </c>
      <c r="D613" s="12">
        <f>((MAPrice!D613/MAPrice!D601)-0.004)*MAPrice!D601</f>
        <v>3.7312008550869524E-2</v>
      </c>
      <c r="E613" s="12">
        <f>((MAPrice!E613/MAPrice!E601)-0.004)*MAPrice!E601</f>
        <v>2.5841707279126269E-2</v>
      </c>
      <c r="F613" s="12">
        <f>((MAPrice!F613/MAPrice!F601)-0.004)*MAPrice!F601</f>
        <v>4.8576273307691632E-2</v>
      </c>
      <c r="G613" s="244">
        <v>0</v>
      </c>
      <c r="H613" s="12">
        <f>((MAPrice!H613/MAPrice!H601)-0.004)*MAPrice!H601</f>
        <v>3.7312008550869524E-2</v>
      </c>
    </row>
    <row r="614" spans="1:8" x14ac:dyDescent="0.2">
      <c r="A614">
        <f t="shared" si="6"/>
        <v>2041</v>
      </c>
      <c r="B614">
        <f t="shared" si="7"/>
        <v>1</v>
      </c>
      <c r="C614" s="12">
        <f>((MAPrice!C614/MAPrice!C602)-0.004)*MAPrice!C602</f>
        <v>3.3249768905890417E-2</v>
      </c>
      <c r="D614" s="12">
        <f>((MAPrice!D614/MAPrice!D602)-0.004)*MAPrice!D602</f>
        <v>3.7245594643795552E-2</v>
      </c>
      <c r="E614" s="12">
        <f>((MAPrice!E614/MAPrice!E602)-0.004)*MAPrice!E602</f>
        <v>2.5786194702304917E-2</v>
      </c>
      <c r="F614" s="12">
        <f>((MAPrice!F614/MAPrice!F602)-0.004)*MAPrice!F602</f>
        <v>4.8480313911522188E-2</v>
      </c>
      <c r="G614" s="244">
        <v>0</v>
      </c>
      <c r="H614" s="12">
        <f>((MAPrice!H614/MAPrice!H602)-0.004)*MAPrice!H602</f>
        <v>3.7245594643795552E-2</v>
      </c>
    </row>
    <row r="615" spans="1:8" x14ac:dyDescent="0.2">
      <c r="A615">
        <f t="shared" si="6"/>
        <v>2041</v>
      </c>
      <c r="B615">
        <f t="shared" si="7"/>
        <v>2</v>
      </c>
      <c r="C615" s="12">
        <f>((MAPrice!C615/MAPrice!C603)-0.004)*MAPrice!C603</f>
        <v>3.3179834866518307E-2</v>
      </c>
      <c r="D615" s="12">
        <f>((MAPrice!D615/MAPrice!D603)-0.004)*MAPrice!D603</f>
        <v>3.7179834117800972E-2</v>
      </c>
      <c r="E615" s="12">
        <f>((MAPrice!E615/MAPrice!E603)-0.004)*MAPrice!E603</f>
        <v>2.5731184085787194E-2</v>
      </c>
      <c r="F615" s="12">
        <f>((MAPrice!F615/MAPrice!F603)-0.004)*MAPrice!F603</f>
        <v>4.8386412980778261E-2</v>
      </c>
      <c r="G615" s="244">
        <v>0</v>
      </c>
      <c r="H615" s="12">
        <f>((MAPrice!H615/MAPrice!H603)-0.004)*MAPrice!H603</f>
        <v>3.7179834117800972E-2</v>
      </c>
    </row>
    <row r="616" spans="1:8" x14ac:dyDescent="0.2">
      <c r="A616">
        <f t="shared" si="6"/>
        <v>2041</v>
      </c>
      <c r="B616">
        <f t="shared" si="7"/>
        <v>3</v>
      </c>
      <c r="C616" s="12">
        <f>((MAPrice!C616/MAPrice!C604)-0.004)*MAPrice!C604</f>
        <v>3.3108369469736651E-2</v>
      </c>
      <c r="D616" s="12">
        <f>((MAPrice!D616/MAPrice!D604)-0.004)*MAPrice!D604</f>
        <v>3.7112860379565689E-2</v>
      </c>
      <c r="E616" s="12">
        <f>((MAPrice!E616/MAPrice!E604)-0.004)*MAPrice!E604</f>
        <v>2.5676791536399759E-2</v>
      </c>
      <c r="F616" s="12">
        <f>((MAPrice!F616/MAPrice!F604)-0.004)*MAPrice!F604</f>
        <v>4.8291641084295851E-2</v>
      </c>
      <c r="G616" s="244">
        <v>0</v>
      </c>
      <c r="H616" s="12">
        <f>((MAPrice!H616/MAPrice!H604)-0.004)*MAPrice!H604</f>
        <v>3.7112860379565689E-2</v>
      </c>
    </row>
    <row r="617" spans="1:8" x14ac:dyDescent="0.2">
      <c r="A617">
        <f t="shared" si="6"/>
        <v>2041</v>
      </c>
      <c r="B617">
        <f t="shared" si="7"/>
        <v>4</v>
      </c>
      <c r="C617" s="12">
        <f>((MAPrice!C617/MAPrice!C605)-0.004)*MAPrice!C605</f>
        <v>3.3037564501162145E-2</v>
      </c>
      <c r="D617" s="12">
        <f>((MAPrice!D617/MAPrice!D605)-0.004)*MAPrice!D605</f>
        <v>3.7046381195557872E-2</v>
      </c>
      <c r="E617" s="12">
        <f>((MAPrice!E617/MAPrice!E605)-0.004)*MAPrice!E605</f>
        <v>2.5622598581799199E-2</v>
      </c>
      <c r="F617" s="12">
        <f>((MAPrice!F617/MAPrice!F605)-0.004)*MAPrice!F605</f>
        <v>4.8196589123608129E-2</v>
      </c>
      <c r="G617" s="244">
        <v>0</v>
      </c>
      <c r="H617" s="12">
        <f>((MAPrice!H617/MAPrice!H605)-0.004)*MAPrice!H605</f>
        <v>3.7046381195557872E-2</v>
      </c>
    </row>
    <row r="618" spans="1:8" x14ac:dyDescent="0.2">
      <c r="A618">
        <f t="shared" si="6"/>
        <v>2041</v>
      </c>
      <c r="B618">
        <f t="shared" si="7"/>
        <v>5</v>
      </c>
      <c r="C618" s="12">
        <f>((MAPrice!C618/MAPrice!C606)-0.004)*MAPrice!C606</f>
        <v>3.2967177733636922E-2</v>
      </c>
      <c r="D618" s="12">
        <f>((MAPrice!D618/MAPrice!D606)-0.004)*MAPrice!D606</f>
        <v>3.698020356870247E-2</v>
      </c>
      <c r="E618" s="12">
        <f>((MAPrice!E618/MAPrice!E606)-0.004)*MAPrice!E606</f>
        <v>2.5567149479151029E-2</v>
      </c>
      <c r="F618" s="12">
        <f>((MAPrice!F618/MAPrice!F606)-0.004)*MAPrice!F606</f>
        <v>4.8101557922174257E-2</v>
      </c>
      <c r="G618" s="244">
        <v>0</v>
      </c>
      <c r="H618" s="12">
        <f>((MAPrice!H618/MAPrice!H606)-0.004)*MAPrice!H606</f>
        <v>3.698020356870247E-2</v>
      </c>
    </row>
    <row r="619" spans="1:8" x14ac:dyDescent="0.2">
      <c r="A619">
        <f t="shared" si="6"/>
        <v>2041</v>
      </c>
      <c r="B619">
        <f t="shared" si="7"/>
        <v>6</v>
      </c>
      <c r="C619" s="12">
        <f>((MAPrice!C619/MAPrice!C607)-0.004)*MAPrice!C607</f>
        <v>3.2897001669201446E-2</v>
      </c>
      <c r="D619" s="12">
        <f>((MAPrice!D619/MAPrice!D607)-0.004)*MAPrice!D607</f>
        <v>3.6914272983308467E-2</v>
      </c>
      <c r="E619" s="12">
        <f>((MAPrice!E619/MAPrice!E607)-0.004)*MAPrice!E607</f>
        <v>2.5512252328594727E-2</v>
      </c>
      <c r="F619" s="12">
        <f>((MAPrice!F619/MAPrice!F607)-0.004)*MAPrice!F607</f>
        <v>4.8007625636910002E-2</v>
      </c>
      <c r="G619" s="244">
        <v>0</v>
      </c>
      <c r="H619" s="12">
        <f>((MAPrice!H619/MAPrice!H607)-0.004)*MAPrice!H607</f>
        <v>3.6914272983308467E-2</v>
      </c>
    </row>
    <row r="620" spans="1:8" x14ac:dyDescent="0.2">
      <c r="A620">
        <f t="shared" si="6"/>
        <v>2041</v>
      </c>
      <c r="B620">
        <f t="shared" si="7"/>
        <v>7</v>
      </c>
      <c r="C620" s="12">
        <f>((MAPrice!C620/MAPrice!C608)-0.004)*MAPrice!C608</f>
        <v>3.2828498081386666E-2</v>
      </c>
      <c r="D620" s="12">
        <f>((MAPrice!D620/MAPrice!D608)-0.004)*MAPrice!D608</f>
        <v>3.6849645647253938E-2</v>
      </c>
      <c r="E620" s="12">
        <f>((MAPrice!E620/MAPrice!E608)-0.004)*MAPrice!E608</f>
        <v>2.5456940344174277E-2</v>
      </c>
      <c r="F620" s="12">
        <f>((MAPrice!F620/MAPrice!F608)-0.004)*MAPrice!F608</f>
        <v>4.7915557672153948E-2</v>
      </c>
      <c r="G620" s="244">
        <v>0</v>
      </c>
      <c r="H620" s="12">
        <f>((MAPrice!H620/MAPrice!H608)-0.004)*MAPrice!H608</f>
        <v>3.6849645647253938E-2</v>
      </c>
    </row>
    <row r="621" spans="1:8" x14ac:dyDescent="0.2">
      <c r="A621">
        <f t="shared" si="6"/>
        <v>2041</v>
      </c>
      <c r="B621">
        <f t="shared" si="7"/>
        <v>8</v>
      </c>
      <c r="C621" s="12">
        <f>((MAPrice!C621/MAPrice!C609)-0.004)*MAPrice!C609</f>
        <v>3.276035630316413E-2</v>
      </c>
      <c r="D621" s="12">
        <f>((MAPrice!D621/MAPrice!D609)-0.004)*MAPrice!D609</f>
        <v>3.6785789363682583E-2</v>
      </c>
      <c r="E621" s="12">
        <f>((MAPrice!E621/MAPrice!E609)-0.004)*MAPrice!E609</f>
        <v>2.5400810392699154E-2</v>
      </c>
      <c r="F621" s="12">
        <f>((MAPrice!F621/MAPrice!F609)-0.004)*MAPrice!F609</f>
        <v>4.7823862287767416E-2</v>
      </c>
      <c r="G621" s="244">
        <v>0</v>
      </c>
      <c r="H621" s="12">
        <f>((MAPrice!H621/MAPrice!H609)-0.004)*MAPrice!H609</f>
        <v>3.6785789363682583E-2</v>
      </c>
    </row>
    <row r="622" spans="1:8" x14ac:dyDescent="0.2">
      <c r="A622">
        <f t="shared" si="6"/>
        <v>2041</v>
      </c>
      <c r="B622">
        <f t="shared" si="7"/>
        <v>9</v>
      </c>
      <c r="C622" s="12">
        <f>((MAPrice!C622/MAPrice!C610)-0.004)*MAPrice!C610</f>
        <v>3.2692079798134148E-2</v>
      </c>
      <c r="D622" s="12">
        <f>((MAPrice!D622/MAPrice!D610)-0.004)*MAPrice!D610</f>
        <v>3.6721493221775217E-2</v>
      </c>
      <c r="E622" s="12">
        <f>((MAPrice!E622/MAPrice!E610)-0.004)*MAPrice!E610</f>
        <v>2.5344429501067321E-2</v>
      </c>
      <c r="F622" s="12">
        <f>((MAPrice!F622/MAPrice!F610)-0.004)*MAPrice!F610</f>
        <v>4.773226295339509E-2</v>
      </c>
      <c r="G622" s="244">
        <v>0</v>
      </c>
      <c r="H622" s="12">
        <f>((MAPrice!H622/MAPrice!H610)-0.004)*MAPrice!H610</f>
        <v>3.6721493221775217E-2</v>
      </c>
    </row>
    <row r="623" spans="1:8" x14ac:dyDescent="0.2">
      <c r="A623">
        <f t="shared" si="6"/>
        <v>2041</v>
      </c>
      <c r="B623">
        <f t="shared" si="7"/>
        <v>10</v>
      </c>
      <c r="C623" s="12">
        <f>((MAPrice!C623/MAPrice!C611)-0.004)*MAPrice!C611</f>
        <v>3.2624000401673361E-2</v>
      </c>
      <c r="D623" s="12">
        <f>((MAPrice!D623/MAPrice!D611)-0.004)*MAPrice!D611</f>
        <v>3.6657537802198936E-2</v>
      </c>
      <c r="E623" s="12">
        <f>((MAPrice!E623/MAPrice!E611)-0.004)*MAPrice!E611</f>
        <v>2.5287108479123865E-2</v>
      </c>
      <c r="F623" s="12">
        <f>((MAPrice!F623/MAPrice!F611)-0.004)*MAPrice!F611</f>
        <v>4.7640412685098422E-2</v>
      </c>
      <c r="G623" s="244">
        <v>0</v>
      </c>
      <c r="H623" s="12">
        <f>((MAPrice!H623/MAPrice!H611)-0.004)*MAPrice!H611</f>
        <v>3.6657537802198936E-2</v>
      </c>
    </row>
    <row r="624" spans="1:8" x14ac:dyDescent="0.2">
      <c r="A624">
        <f t="shared" si="6"/>
        <v>2041</v>
      </c>
      <c r="B624">
        <f t="shared" si="7"/>
        <v>11</v>
      </c>
      <c r="C624" s="12">
        <f>((MAPrice!C624/MAPrice!C612)-0.004)*MAPrice!C612</f>
        <v>3.2554936707321139E-2</v>
      </c>
      <c r="D624" s="12">
        <f>((MAPrice!D624/MAPrice!D612)-0.004)*MAPrice!D612</f>
        <v>3.659259569300783E-2</v>
      </c>
      <c r="E624" s="12">
        <f>((MAPrice!E624/MAPrice!E612)-0.004)*MAPrice!E612</f>
        <v>2.5231171365276389E-2</v>
      </c>
      <c r="F624" s="12">
        <f>((MAPrice!F624/MAPrice!F612)-0.004)*MAPrice!F612</f>
        <v>4.7547963748892134E-2</v>
      </c>
      <c r="G624" s="244">
        <v>0</v>
      </c>
      <c r="H624" s="12">
        <f>((MAPrice!H624/MAPrice!H612)-0.004)*MAPrice!H612</f>
        <v>3.659259569300783E-2</v>
      </c>
    </row>
    <row r="625" spans="1:8" x14ac:dyDescent="0.2">
      <c r="A625">
        <f t="shared" si="6"/>
        <v>2041</v>
      </c>
      <c r="B625">
        <f t="shared" si="7"/>
        <v>12</v>
      </c>
      <c r="C625" s="12">
        <f>((MAPrice!C625/MAPrice!C613)-0.004)*MAPrice!C613</f>
        <v>3.2485045256607115E-2</v>
      </c>
      <c r="D625" s="12">
        <f>((MAPrice!D625/MAPrice!D613)-0.004)*MAPrice!D613</f>
        <v>3.6526841304775619E-2</v>
      </c>
      <c r="E625" s="12">
        <f>((MAPrice!E625/MAPrice!E613)-0.004)*MAPrice!E613</f>
        <v>2.5176934729635673E-2</v>
      </c>
      <c r="F625" s="12">
        <f>((MAPrice!F625/MAPrice!F613)-0.004)*MAPrice!F613</f>
        <v>4.7453735277153533E-2</v>
      </c>
      <c r="G625" s="244">
        <v>0</v>
      </c>
      <c r="H625" s="12">
        <f>((MAPrice!H625/MAPrice!H613)-0.004)*MAPrice!H613</f>
        <v>3.6526841304775619E-2</v>
      </c>
    </row>
    <row r="626" spans="1:8" x14ac:dyDescent="0.2">
      <c r="A626">
        <f t="shared" si="6"/>
        <v>2042</v>
      </c>
      <c r="B626">
        <f t="shared" si="7"/>
        <v>1</v>
      </c>
      <c r="C626" s="12">
        <f>((MAPrice!C626/MAPrice!C614)-0.004)*MAPrice!C614</f>
        <v>3.2415182937044172E-2</v>
      </c>
      <c r="D626" s="12">
        <f>((MAPrice!D626/MAPrice!D614)-0.004)*MAPrice!D614</f>
        <v>3.6461224471906716E-2</v>
      </c>
      <c r="E626" s="12">
        <f>((MAPrice!E626/MAPrice!E614)-0.004)*MAPrice!E614</f>
        <v>2.5122442944860952E-2</v>
      </c>
      <c r="F626" s="12">
        <f>((MAPrice!F626/MAPrice!F614)-0.004)*MAPrice!F614</f>
        <v>4.735920623172668E-2</v>
      </c>
      <c r="G626" s="244">
        <v>0</v>
      </c>
      <c r="H626" s="12">
        <f>((MAPrice!H626/MAPrice!H614)-0.004)*MAPrice!H614</f>
        <v>3.6461224471906716E-2</v>
      </c>
    </row>
    <row r="627" spans="1:8" x14ac:dyDescent="0.2">
      <c r="A627">
        <f t="shared" si="6"/>
        <v>2042</v>
      </c>
      <c r="B627">
        <f t="shared" si="7"/>
        <v>2</v>
      </c>
      <c r="C627" s="12">
        <f>((MAPrice!C627/MAPrice!C615)-0.004)*MAPrice!C615</f>
        <v>3.2346484926804787E-2</v>
      </c>
      <c r="D627" s="12">
        <f>((MAPrice!D627/MAPrice!D615)-0.004)*MAPrice!D615</f>
        <v>3.6396262567010951E-2</v>
      </c>
      <c r="E627" s="12">
        <f>((MAPrice!E627/MAPrice!E615)-0.004)*MAPrice!E615</f>
        <v>2.5068450340550174E-2</v>
      </c>
      <c r="F627" s="12">
        <f>((MAPrice!F627/MAPrice!F615)-0.004)*MAPrice!F615</f>
        <v>4.726671719303685E-2</v>
      </c>
      <c r="G627" s="244">
        <v>0</v>
      </c>
      <c r="H627" s="12">
        <f>((MAPrice!H627/MAPrice!H615)-0.004)*MAPrice!H615</f>
        <v>3.6396262567010951E-2</v>
      </c>
    </row>
    <row r="628" spans="1:8" x14ac:dyDescent="0.2">
      <c r="A628">
        <f t="shared" si="6"/>
        <v>2042</v>
      </c>
      <c r="B628">
        <f t="shared" si="7"/>
        <v>3</v>
      </c>
      <c r="C628" s="12">
        <f>((MAPrice!C628/MAPrice!C616)-0.004)*MAPrice!C616</f>
        <v>3.2276222341607028E-2</v>
      </c>
      <c r="D628" s="12">
        <f>((MAPrice!D628/MAPrice!D616)-0.004)*MAPrice!D616</f>
        <v>3.6330034367510158E-2</v>
      </c>
      <c r="E628" s="12">
        <f>((MAPrice!E628/MAPrice!E616)-0.004)*MAPrice!E616</f>
        <v>2.5015019671290967E-2</v>
      </c>
      <c r="F628" s="12">
        <f>((MAPrice!F628/MAPrice!F616)-0.004)*MAPrice!F616</f>
        <v>4.7173283215489428E-2</v>
      </c>
      <c r="G628" s="244">
        <v>0</v>
      </c>
      <c r="H628" s="12">
        <f>((MAPrice!H628/MAPrice!H616)-0.004)*MAPrice!H616</f>
        <v>3.6330034367510158E-2</v>
      </c>
    </row>
    <row r="629" spans="1:8" x14ac:dyDescent="0.2">
      <c r="A629">
        <f t="shared" si="6"/>
        <v>2042</v>
      </c>
      <c r="B629">
        <f t="shared" si="7"/>
        <v>4</v>
      </c>
      <c r="C629" s="12">
        <f>((MAPrice!C629/MAPrice!C617)-0.004)*MAPrice!C617</f>
        <v>3.2206580036659729E-2</v>
      </c>
      <c r="D629" s="12">
        <f>((MAPrice!D629/MAPrice!D617)-0.004)*MAPrice!D617</f>
        <v>3.626426248313961E-2</v>
      </c>
      <c r="E629" s="12">
        <f>((MAPrice!E629/MAPrice!E617)-0.004)*MAPrice!E617</f>
        <v>2.4961763422516277E-2</v>
      </c>
      <c r="F629" s="12">
        <f>((MAPrice!F629/MAPrice!F617)-0.004)*MAPrice!F617</f>
        <v>4.7079530670896819E-2</v>
      </c>
      <c r="G629" s="244">
        <v>0</v>
      </c>
      <c r="H629" s="12">
        <f>((MAPrice!H629/MAPrice!H617)-0.004)*MAPrice!H617</f>
        <v>3.626426248313961E-2</v>
      </c>
    </row>
    <row r="630" spans="1:8" x14ac:dyDescent="0.2">
      <c r="A630">
        <f t="shared" ref="A630:A693" si="8">A618+1</f>
        <v>2042</v>
      </c>
      <c r="B630">
        <f t="shared" ref="B630:B693" si="9">B618</f>
        <v>5</v>
      </c>
      <c r="C630" s="12">
        <f>((MAPrice!C630/MAPrice!C618)-0.004)*MAPrice!C618</f>
        <v>3.2137447672628515E-2</v>
      </c>
      <c r="D630" s="12">
        <f>((MAPrice!D630/MAPrice!D618)-0.004)*MAPrice!D618</f>
        <v>3.6198900154138271E-2</v>
      </c>
      <c r="E630" s="12">
        <f>((MAPrice!E630/MAPrice!E618)-0.004)*MAPrice!E618</f>
        <v>2.4907348417873072E-2</v>
      </c>
      <c r="F630" s="12">
        <f>((MAPrice!F630/MAPrice!F618)-0.004)*MAPrice!F618</f>
        <v>4.6985943545190041E-2</v>
      </c>
      <c r="G630" s="244">
        <v>0</v>
      </c>
      <c r="H630" s="12">
        <f>((MAPrice!H630/MAPrice!H618)-0.004)*MAPrice!H618</f>
        <v>3.6198900154138271E-2</v>
      </c>
    </row>
    <row r="631" spans="1:8" x14ac:dyDescent="0.2">
      <c r="A631">
        <f t="shared" si="8"/>
        <v>2042</v>
      </c>
      <c r="B631">
        <f t="shared" si="9"/>
        <v>6</v>
      </c>
      <c r="C631" s="12">
        <f>((MAPrice!C631/MAPrice!C619)-0.004)*MAPrice!C619</f>
        <v>3.2068589826159268E-2</v>
      </c>
      <c r="D631" s="12">
        <f>((MAPrice!D631/MAPrice!D619)-0.004)*MAPrice!D619</f>
        <v>3.6133857878204924E-2</v>
      </c>
      <c r="E631" s="12">
        <f>((MAPrice!E631/MAPrice!E619)-0.004)*MAPrice!E619</f>
        <v>2.4853526578354775E-2</v>
      </c>
      <c r="F631" s="12">
        <f>((MAPrice!F631/MAPrice!F619)-0.004)*MAPrice!F619</f>
        <v>4.6893537046675898E-2</v>
      </c>
      <c r="G631" s="244">
        <v>0</v>
      </c>
      <c r="H631" s="12">
        <f>((MAPrice!H631/MAPrice!H619)-0.004)*MAPrice!H619</f>
        <v>3.6133857878204924E-2</v>
      </c>
    </row>
    <row r="632" spans="1:8" x14ac:dyDescent="0.2">
      <c r="A632">
        <f t="shared" si="8"/>
        <v>2042</v>
      </c>
      <c r="B632">
        <f t="shared" si="9"/>
        <v>7</v>
      </c>
      <c r="C632" s="12">
        <f>((MAPrice!C632/MAPrice!C620)-0.004)*MAPrice!C620</f>
        <v>3.2001438112612635E-2</v>
      </c>
      <c r="D632" s="12">
        <f>((MAPrice!D632/MAPrice!D620)-0.004)*MAPrice!D620</f>
        <v>3.6070174828215743E-2</v>
      </c>
      <c r="E632" s="12">
        <f>((MAPrice!E632/MAPrice!E620)-0.004)*MAPrice!E620</f>
        <v>2.4799349229870388E-2</v>
      </c>
      <c r="F632" s="12">
        <f>((MAPrice!F632/MAPrice!F620)-0.004)*MAPrice!F620</f>
        <v>4.6803059739618805E-2</v>
      </c>
      <c r="G632" s="244">
        <v>0</v>
      </c>
      <c r="H632" s="12">
        <f>((MAPrice!H632/MAPrice!H620)-0.004)*MAPrice!H620</f>
        <v>3.6070174828215743E-2</v>
      </c>
    </row>
    <row r="633" spans="1:8" x14ac:dyDescent="0.2">
      <c r="A633">
        <f t="shared" si="8"/>
        <v>2042</v>
      </c>
      <c r="B633">
        <f t="shared" si="9"/>
        <v>8</v>
      </c>
      <c r="C633" s="12">
        <f>((MAPrice!C633/MAPrice!C621)-0.004)*MAPrice!C621</f>
        <v>3.1934686867774446E-2</v>
      </c>
      <c r="D633" s="12">
        <f>((MAPrice!D633/MAPrice!D621)-0.004)*MAPrice!D621</f>
        <v>3.6007302916538871E-2</v>
      </c>
      <c r="E633" s="12">
        <f>((MAPrice!E633/MAPrice!E621)-0.004)*MAPrice!E621</f>
        <v>2.4744407461798623E-2</v>
      </c>
      <c r="F633" s="12">
        <f>((MAPrice!F633/MAPrice!F621)-0.004)*MAPrice!F621</f>
        <v>4.671301559333281E-2</v>
      </c>
      <c r="G633" s="244">
        <v>0</v>
      </c>
      <c r="H633" s="12">
        <f>((MAPrice!H633/MAPrice!H621)-0.004)*MAPrice!H621</f>
        <v>3.6007302916538871E-2</v>
      </c>
    </row>
    <row r="634" spans="1:8" x14ac:dyDescent="0.2">
      <c r="A634">
        <f t="shared" si="8"/>
        <v>2042</v>
      </c>
      <c r="B634">
        <f t="shared" si="9"/>
        <v>9</v>
      </c>
      <c r="C634" s="12">
        <f>((MAPrice!C634/MAPrice!C622)-0.004)*MAPrice!C622</f>
        <v>3.1867845525043896E-2</v>
      </c>
      <c r="D634" s="12">
        <f>((MAPrice!D634/MAPrice!D622)-0.004)*MAPrice!D622</f>
        <v>3.5944045094521898E-2</v>
      </c>
      <c r="E634" s="12">
        <f>((MAPrice!E634/MAPrice!E622)-0.004)*MAPrice!E622</f>
        <v>2.4689253772678676E-2</v>
      </c>
      <c r="F634" s="12">
        <f>((MAPrice!F634/MAPrice!F622)-0.004)*MAPrice!F622</f>
        <v>4.6623126852727625E-2</v>
      </c>
      <c r="G634" s="244">
        <v>0</v>
      </c>
      <c r="H634" s="12">
        <f>((MAPrice!H634/MAPrice!H622)-0.004)*MAPrice!H622</f>
        <v>3.5944045094521898E-2</v>
      </c>
    </row>
    <row r="635" spans="1:8" x14ac:dyDescent="0.2">
      <c r="A635">
        <f t="shared" si="8"/>
        <v>2042</v>
      </c>
      <c r="B635">
        <f t="shared" si="9"/>
        <v>10</v>
      </c>
      <c r="C635" s="12">
        <f>((MAPrice!C635/MAPrice!C623)-0.004)*MAPrice!C623</f>
        <v>3.1801227757123955E-2</v>
      </c>
      <c r="D635" s="12">
        <f>((MAPrice!D635/MAPrice!D623)-0.004)*MAPrice!D623</f>
        <v>3.5881156854064594E-2</v>
      </c>
      <c r="E635" s="12">
        <f>((MAPrice!E635/MAPrice!E623)-0.004)*MAPrice!E623</f>
        <v>2.4633205539176122E-2</v>
      </c>
      <c r="F635" s="12">
        <f>((MAPrice!F635/MAPrice!F623)-0.004)*MAPrice!F623</f>
        <v>4.6533036744631905E-2</v>
      </c>
      <c r="G635" s="244">
        <v>0</v>
      </c>
      <c r="H635" s="12">
        <f>((MAPrice!H635/MAPrice!H623)-0.004)*MAPrice!H623</f>
        <v>3.5881156854064594E-2</v>
      </c>
    </row>
    <row r="636" spans="1:8" x14ac:dyDescent="0.2">
      <c r="A636">
        <f t="shared" si="8"/>
        <v>2042</v>
      </c>
      <c r="B636">
        <f t="shared" si="9"/>
        <v>11</v>
      </c>
      <c r="C636" s="12">
        <f>((MAPrice!C636/MAPrice!C624)-0.004)*MAPrice!C624</f>
        <v>3.1733680958369571E-2</v>
      </c>
      <c r="D636" s="12">
        <f>((MAPrice!D636/MAPrice!D624)-0.004)*MAPrice!D624</f>
        <v>3.5817336768066935E-2</v>
      </c>
      <c r="E636" s="12">
        <f>((MAPrice!E636/MAPrice!E624)-0.004)*MAPrice!E624</f>
        <v>2.4578537431755833E-2</v>
      </c>
      <c r="F636" s="12">
        <f>((MAPrice!F636/MAPrice!F624)-0.004)*MAPrice!F624</f>
        <v>4.6442409114882698E-2</v>
      </c>
      <c r="G636" s="244">
        <v>0</v>
      </c>
      <c r="H636" s="12">
        <f>((MAPrice!H636/MAPrice!H624)-0.004)*MAPrice!H624</f>
        <v>3.5817336768066935E-2</v>
      </c>
    </row>
    <row r="637" spans="1:8" x14ac:dyDescent="0.2">
      <c r="A637">
        <f t="shared" si="8"/>
        <v>2042</v>
      </c>
      <c r="B637">
        <f t="shared" si="9"/>
        <v>12</v>
      </c>
      <c r="C637" s="12">
        <f>((MAPrice!C637/MAPrice!C625)-0.004)*MAPrice!C625</f>
        <v>3.1665346346320011E-2</v>
      </c>
      <c r="D637" s="12">
        <f>((MAPrice!D637/MAPrice!D625)-0.004)*MAPrice!D625</f>
        <v>3.5752742864991222E-2</v>
      </c>
      <c r="E637" s="12">
        <f>((MAPrice!E637/MAPrice!E625)-0.004)*MAPrice!E625</f>
        <v>2.452554769117854E-2</v>
      </c>
      <c r="F637" s="12">
        <f>((MAPrice!F637/MAPrice!F625)-0.004)*MAPrice!F625</f>
        <v>4.6350068869988749E-2</v>
      </c>
      <c r="G637" s="244">
        <v>0</v>
      </c>
      <c r="H637" s="12">
        <f>((MAPrice!H637/MAPrice!H625)-0.004)*MAPrice!H625</f>
        <v>3.5752742864991222E-2</v>
      </c>
    </row>
    <row r="638" spans="1:8" x14ac:dyDescent="0.2">
      <c r="A638">
        <f t="shared" si="8"/>
        <v>2043</v>
      </c>
      <c r="B638">
        <f t="shared" si="9"/>
        <v>1</v>
      </c>
      <c r="C638" s="12">
        <f>((MAPrice!C638/MAPrice!C626)-0.004)*MAPrice!C626</f>
        <v>3.1597046190475632E-2</v>
      </c>
      <c r="D638" s="12">
        <f>((MAPrice!D638/MAPrice!D626)-0.004)*MAPrice!D626</f>
        <v>3.5688290686211009E-2</v>
      </c>
      <c r="E638" s="12">
        <f>((MAPrice!E638/MAPrice!E626)-0.004)*MAPrice!E626</f>
        <v>2.4472313221319358E-2</v>
      </c>
      <c r="F638" s="12">
        <f>((MAPrice!F638/MAPrice!F626)-0.004)*MAPrice!F626</f>
        <v>4.6257442789100663E-2</v>
      </c>
      <c r="G638" s="244">
        <v>0</v>
      </c>
      <c r="H638" s="12">
        <f>((MAPrice!H638/MAPrice!H626)-0.004)*MAPrice!H626</f>
        <v>3.5688290686211009E-2</v>
      </c>
    </row>
    <row r="639" spans="1:8" x14ac:dyDescent="0.2">
      <c r="A639">
        <f t="shared" si="8"/>
        <v>2043</v>
      </c>
      <c r="B639">
        <f t="shared" si="9"/>
        <v>2</v>
      </c>
      <c r="C639" s="12">
        <f>((MAPrice!C639/MAPrice!C627)-0.004)*MAPrice!C627</f>
        <v>3.1529885695234884E-2</v>
      </c>
      <c r="D639" s="12">
        <f>((MAPrice!D639/MAPrice!D627)-0.004)*MAPrice!D627</f>
        <v>3.5624483262889882E-2</v>
      </c>
      <c r="E639" s="12">
        <f>((MAPrice!E639/MAPrice!E627)-0.004)*MAPrice!E627</f>
        <v>2.4419567488454773E-2</v>
      </c>
      <c r="F639" s="12">
        <f>((MAPrice!F639/MAPrice!F627)-0.004)*MAPrice!F627</f>
        <v>4.6166817602243657E-2</v>
      </c>
      <c r="G639" s="244">
        <v>0</v>
      </c>
      <c r="H639" s="12">
        <f>((MAPrice!H639/MAPrice!H627)-0.004)*MAPrice!H627</f>
        <v>3.5624483262889882E-2</v>
      </c>
    </row>
    <row r="640" spans="1:8" x14ac:dyDescent="0.2">
      <c r="A640">
        <f t="shared" si="8"/>
        <v>2043</v>
      </c>
      <c r="B640">
        <f t="shared" si="9"/>
        <v>3</v>
      </c>
      <c r="C640" s="12">
        <f>((MAPrice!C640/MAPrice!C628)-0.004)*MAPrice!C628</f>
        <v>3.1461193678889512E-2</v>
      </c>
      <c r="D640" s="12">
        <f>((MAPrice!D640/MAPrice!D628)-0.004)*MAPrice!D628</f>
        <v>3.5559429747442653E-2</v>
      </c>
      <c r="E640" s="12">
        <f>((MAPrice!E640/MAPrice!E628)-0.004)*MAPrice!E628</f>
        <v>2.436736926866136E-2</v>
      </c>
      <c r="F640" s="12">
        <f>((MAPrice!F640/MAPrice!F628)-0.004)*MAPrice!F628</f>
        <v>4.6075263624766424E-2</v>
      </c>
      <c r="G640" s="244">
        <v>0</v>
      </c>
      <c r="H640" s="12">
        <f>((MAPrice!H640/MAPrice!H628)-0.004)*MAPrice!H628</f>
        <v>3.5559429747442653E-2</v>
      </c>
    </row>
    <row r="641" spans="1:8" x14ac:dyDescent="0.2">
      <c r="A641">
        <f t="shared" si="8"/>
        <v>2043</v>
      </c>
      <c r="B641">
        <f t="shared" si="9"/>
        <v>4</v>
      </c>
      <c r="C641" s="12">
        <f>((MAPrice!C641/MAPrice!C629)-0.004)*MAPrice!C629</f>
        <v>3.1393087869459838E-2</v>
      </c>
      <c r="D641" s="12">
        <f>((MAPrice!D641/MAPrice!D629)-0.004)*MAPrice!D629</f>
        <v>3.549480148912796E-2</v>
      </c>
      <c r="E641" s="12">
        <f>((MAPrice!E641/MAPrice!E629)-0.004)*MAPrice!E629</f>
        <v>2.4315326399513313E-2</v>
      </c>
      <c r="F641" s="12">
        <f>((MAPrice!F641/MAPrice!F629)-0.004)*MAPrice!F629</f>
        <v>4.5983367822325524E-2</v>
      </c>
      <c r="G641" s="244">
        <v>0</v>
      </c>
      <c r="H641" s="12">
        <f>((MAPrice!H641/MAPrice!H629)-0.004)*MAPrice!H629</f>
        <v>3.549480148912796E-2</v>
      </c>
    </row>
    <row r="642" spans="1:8" x14ac:dyDescent="0.2">
      <c r="A642">
        <f t="shared" si="8"/>
        <v>2043</v>
      </c>
      <c r="B642">
        <f t="shared" si="9"/>
        <v>5</v>
      </c>
      <c r="C642" s="12">
        <f>((MAPrice!C642/MAPrice!C630)-0.004)*MAPrice!C630</f>
        <v>3.1325454970785517E-2</v>
      </c>
      <c r="D642" s="12">
        <f>((MAPrice!D642/MAPrice!D630)-0.004)*MAPrice!D630</f>
        <v>3.54305464103052E-2</v>
      </c>
      <c r="E642" s="12">
        <f>((MAPrice!E642/MAPrice!E630)-0.004)*MAPrice!E630</f>
        <v>2.4262131410205213E-2</v>
      </c>
      <c r="F642" s="12">
        <f>((MAPrice!F642/MAPrice!F630)-0.004)*MAPrice!F630</f>
        <v>4.5891596151036489E-2</v>
      </c>
      <c r="G642" s="244">
        <v>0</v>
      </c>
      <c r="H642" s="12">
        <f>((MAPrice!H642/MAPrice!H630)-0.004)*MAPrice!H630</f>
        <v>3.54305464103052E-2</v>
      </c>
    </row>
    <row r="643" spans="1:8" x14ac:dyDescent="0.2">
      <c r="A643">
        <f t="shared" si="8"/>
        <v>2043</v>
      </c>
      <c r="B643">
        <f t="shared" si="9"/>
        <v>6</v>
      </c>
      <c r="C643" s="12">
        <f>((MAPrice!C643/MAPrice!C631)-0.004)*MAPrice!C631</f>
        <v>3.1258088890938361E-2</v>
      </c>
      <c r="D643" s="12">
        <f>((MAPrice!D643/MAPrice!D631)-0.004)*MAPrice!D631</f>
        <v>3.5366603922071617E-2</v>
      </c>
      <c r="E643" s="12">
        <f>((MAPrice!E643/MAPrice!E631)-0.004)*MAPrice!E631</f>
        <v>2.4209514965675024E-2</v>
      </c>
      <c r="F643" s="12">
        <f>((MAPrice!F643/MAPrice!F631)-0.004)*MAPrice!F631</f>
        <v>4.5800979614085142E-2</v>
      </c>
      <c r="G643" s="244">
        <v>0</v>
      </c>
      <c r="H643" s="12">
        <f>((MAPrice!H643/MAPrice!H631)-0.004)*MAPrice!H631</f>
        <v>3.5366603922071617E-2</v>
      </c>
    </row>
    <row r="644" spans="1:8" x14ac:dyDescent="0.2">
      <c r="A644">
        <f t="shared" si="8"/>
        <v>2043</v>
      </c>
      <c r="B644">
        <f t="shared" si="9"/>
        <v>7</v>
      </c>
      <c r="C644" s="12">
        <f>((MAPrice!C644/MAPrice!C632)-0.004)*MAPrice!C632</f>
        <v>3.1192384512338571E-2</v>
      </c>
      <c r="D644" s="12">
        <f>((MAPrice!D644/MAPrice!D632)-0.004)*MAPrice!D632</f>
        <v>3.5303989135109633E-2</v>
      </c>
      <c r="E644" s="12">
        <f>((MAPrice!E644/MAPrice!E632)-0.004)*MAPrice!E632</f>
        <v>2.4156545108867163E-2</v>
      </c>
      <c r="F644" s="12">
        <f>((MAPrice!F644/MAPrice!F632)-0.004)*MAPrice!F632</f>
        <v>4.5712243912042101E-2</v>
      </c>
      <c r="G644" s="244">
        <v>0</v>
      </c>
      <c r="H644" s="12">
        <f>((MAPrice!H644/MAPrice!H632)-0.004)*MAPrice!H632</f>
        <v>3.5303989135109633E-2</v>
      </c>
    </row>
    <row r="645" spans="1:8" x14ac:dyDescent="0.2">
      <c r="A645">
        <f t="shared" si="8"/>
        <v>2043</v>
      </c>
      <c r="B645">
        <f t="shared" si="9"/>
        <v>8</v>
      </c>
      <c r="C645" s="12">
        <f>((MAPrice!C645/MAPrice!C633)-0.004)*MAPrice!C633</f>
        <v>3.112707484596073E-2</v>
      </c>
      <c r="D645" s="12">
        <f>((MAPrice!D645/MAPrice!D633)-0.004)*MAPrice!D633</f>
        <v>3.5242175062423484E-2</v>
      </c>
      <c r="E645" s="12">
        <f>((MAPrice!E645/MAPrice!E633)-0.004)*MAPrice!E633</f>
        <v>2.4102830182481976E-2</v>
      </c>
      <c r="F645" s="12">
        <f>((MAPrice!F645/MAPrice!F633)-0.004)*MAPrice!F633</f>
        <v>4.5623937213047042E-2</v>
      </c>
      <c r="G645" s="244">
        <v>0</v>
      </c>
      <c r="H645" s="12">
        <f>((MAPrice!H645/MAPrice!H633)-0.004)*MAPrice!H633</f>
        <v>3.5242175062423484E-2</v>
      </c>
    </row>
    <row r="646" spans="1:8" x14ac:dyDescent="0.2">
      <c r="A646">
        <f t="shared" si="8"/>
        <v>2043</v>
      </c>
      <c r="B646">
        <f t="shared" si="9"/>
        <v>9</v>
      </c>
      <c r="C646" s="12">
        <f>((MAPrice!C646/MAPrice!C634)-0.004)*MAPrice!C634</f>
        <v>3.1061681887255929E-2</v>
      </c>
      <c r="D646" s="12">
        <f>((MAPrice!D646/MAPrice!D634)-0.004)*MAPrice!D634</f>
        <v>3.5179987027074686E-2</v>
      </c>
      <c r="E646" s="12">
        <f>((MAPrice!E646/MAPrice!E634)-0.004)*MAPrice!E634</f>
        <v>2.4048911980883967E-2</v>
      </c>
      <c r="F646" s="12">
        <f>((MAPrice!F646/MAPrice!F634)-0.004)*MAPrice!F634</f>
        <v>4.5535789997340502E-2</v>
      </c>
      <c r="G646" s="244">
        <v>0</v>
      </c>
      <c r="H646" s="12">
        <f>((MAPrice!H646/MAPrice!H634)-0.004)*MAPrice!H634</f>
        <v>3.5179987027074686E-2</v>
      </c>
    </row>
    <row r="647" spans="1:8" x14ac:dyDescent="0.2">
      <c r="A647">
        <f t="shared" si="8"/>
        <v>2043</v>
      </c>
      <c r="B647">
        <f t="shared" si="9"/>
        <v>10</v>
      </c>
      <c r="C647" s="12">
        <f>((MAPrice!C647/MAPrice!C635)-0.004)*MAPrice!C635</f>
        <v>3.0996497695166172E-2</v>
      </c>
      <c r="D647" s="12">
        <f>((MAPrice!D647/MAPrice!D635)-0.004)*MAPrice!D635</f>
        <v>3.5118150965082987E-2</v>
      </c>
      <c r="E647" s="12">
        <f>((MAPrice!E647/MAPrice!E635)-0.004)*MAPrice!E635</f>
        <v>2.3994111116334548E-2</v>
      </c>
      <c r="F647" s="12">
        <f>((MAPrice!F647/MAPrice!F635)-0.004)*MAPrice!F635</f>
        <v>4.544743059470286E-2</v>
      </c>
      <c r="G647" s="244">
        <v>0</v>
      </c>
      <c r="H647" s="12">
        <f>((MAPrice!H647/MAPrice!H635)-0.004)*MAPrice!H635</f>
        <v>3.5118150965082987E-2</v>
      </c>
    </row>
    <row r="648" spans="1:8" x14ac:dyDescent="0.2">
      <c r="A648">
        <f t="shared" si="8"/>
        <v>2043</v>
      </c>
      <c r="B648">
        <f t="shared" si="9"/>
        <v>11</v>
      </c>
      <c r="C648" s="12">
        <f>((MAPrice!C648/MAPrice!C636)-0.004)*MAPrice!C636</f>
        <v>3.0930391866598728E-2</v>
      </c>
      <c r="D648" s="12">
        <f>((MAPrice!D648/MAPrice!D636)-0.004)*MAPrice!D636</f>
        <v>3.5055384320514277E-2</v>
      </c>
      <c r="E648" s="12">
        <f>((MAPrice!E648/MAPrice!E636)-0.004)*MAPrice!E636</f>
        <v>2.3940649736124898E-2</v>
      </c>
      <c r="F648" s="12">
        <f>((MAPrice!F648/MAPrice!F636)-0.004)*MAPrice!F636</f>
        <v>4.5358525559576382E-2</v>
      </c>
      <c r="G648" s="244">
        <v>0</v>
      </c>
      <c r="H648" s="12">
        <f>((MAPrice!H648/MAPrice!H636)-0.004)*MAPrice!H636</f>
        <v>3.5055384320514277E-2</v>
      </c>
    </row>
    <row r="649" spans="1:8" x14ac:dyDescent="0.2">
      <c r="A649">
        <f t="shared" si="8"/>
        <v>2043</v>
      </c>
      <c r="B649">
        <f t="shared" si="9"/>
        <v>12</v>
      </c>
      <c r="C649" s="12">
        <f>((MAPrice!C649/MAPrice!C637)-0.004)*MAPrice!C637</f>
        <v>3.0863512729182717E-2</v>
      </c>
      <c r="D649" s="12">
        <f>((MAPrice!D649/MAPrice!D637)-0.004)*MAPrice!D637</f>
        <v>3.4991853948491851E-2</v>
      </c>
      <c r="E649" s="12">
        <f>((MAPrice!E649/MAPrice!E637)-0.004)*MAPrice!E637</f>
        <v>2.3888827944210111E-2</v>
      </c>
      <c r="F649" s="12">
        <f>((MAPrice!F649/MAPrice!F637)-0.004)*MAPrice!F637</f>
        <v>4.526793702706064E-2</v>
      </c>
      <c r="G649" s="244">
        <v>0</v>
      </c>
      <c r="H649" s="12">
        <f>((MAPrice!H649/MAPrice!H637)-0.004)*MAPrice!H637</f>
        <v>3.4991853948491851E-2</v>
      </c>
    </row>
    <row r="650" spans="1:8" x14ac:dyDescent="0.2">
      <c r="A650">
        <f t="shared" si="8"/>
        <v>2044</v>
      </c>
      <c r="B650">
        <f t="shared" si="9"/>
        <v>1</v>
      </c>
      <c r="C650" s="12">
        <f>((MAPrice!C650/MAPrice!C638)-0.004)*MAPrice!C638</f>
        <v>3.0796683282586695E-2</v>
      </c>
      <c r="D650" s="12">
        <f>((MAPrice!D650/MAPrice!D638)-0.004)*MAPrice!D638</f>
        <v>3.4928480940981173E-2</v>
      </c>
      <c r="E650" s="12">
        <f>((MAPrice!E650/MAPrice!E638)-0.004)*MAPrice!E638</f>
        <v>2.3836778952846378E-2</v>
      </c>
      <c r="F650" s="12">
        <f>((MAPrice!F650/MAPrice!F638)-0.004)*MAPrice!F638</f>
        <v>4.5177091595408267E-2</v>
      </c>
      <c r="G650" s="244">
        <v>0</v>
      </c>
      <c r="H650" s="12">
        <f>((MAPrice!H650/MAPrice!H638)-0.004)*MAPrice!H638</f>
        <v>3.4928480940981173E-2</v>
      </c>
    </row>
    <row r="651" spans="1:8" x14ac:dyDescent="0.2">
      <c r="A651">
        <f t="shared" si="8"/>
        <v>2044</v>
      </c>
      <c r="B651">
        <f t="shared" si="9"/>
        <v>2</v>
      </c>
      <c r="C651" s="12">
        <f>((MAPrice!C651/MAPrice!C639)-0.004)*MAPrice!C639</f>
        <v>3.0730997011540955E-2</v>
      </c>
      <c r="D651" s="12">
        <f>((MAPrice!D651/MAPrice!D639)-0.004)*MAPrice!D639</f>
        <v>3.4865773768704991E-2</v>
      </c>
      <c r="E651" s="12">
        <f>((MAPrice!E651/MAPrice!E639)-0.004)*MAPrice!E639</f>
        <v>2.3785229289716939E-2</v>
      </c>
      <c r="F651" s="12">
        <f>((MAPrice!F651/MAPrice!F639)-0.004)*MAPrice!F639</f>
        <v>4.5088249752416661E-2</v>
      </c>
      <c r="G651" s="244">
        <v>0</v>
      </c>
      <c r="H651" s="12">
        <f>((MAPrice!H651/MAPrice!H639)-0.004)*MAPrice!H639</f>
        <v>3.4865773768704991E-2</v>
      </c>
    </row>
    <row r="652" spans="1:8" x14ac:dyDescent="0.2">
      <c r="A652">
        <f t="shared" si="8"/>
        <v>2044</v>
      </c>
      <c r="B652">
        <f t="shared" si="9"/>
        <v>3</v>
      </c>
      <c r="C652" s="12">
        <f>((MAPrice!C652/MAPrice!C640)-0.004)*MAPrice!C640</f>
        <v>3.0663747015822321E-2</v>
      </c>
      <c r="D652" s="12">
        <f>((MAPrice!D652/MAPrice!D640)-0.004)*MAPrice!D640</f>
        <v>3.4801767105018915E-2</v>
      </c>
      <c r="E652" s="12">
        <f>((MAPrice!E652/MAPrice!E640)-0.004)*MAPrice!E640</f>
        <v>2.3734166012440716E-2</v>
      </c>
      <c r="F652" s="12">
        <f>((MAPrice!F652/MAPrice!F640)-0.004)*MAPrice!F640</f>
        <v>4.4998401796255402E-2</v>
      </c>
      <c r="G652" s="244">
        <v>0</v>
      </c>
      <c r="H652" s="12">
        <f>((MAPrice!H652/MAPrice!H640)-0.004)*MAPrice!H640</f>
        <v>3.4801767105018915E-2</v>
      </c>
    </row>
    <row r="653" spans="1:8" x14ac:dyDescent="0.2">
      <c r="A653">
        <f t="shared" si="8"/>
        <v>2044</v>
      </c>
      <c r="B653">
        <f t="shared" si="9"/>
        <v>4</v>
      </c>
      <c r="C653" s="12">
        <f>((MAPrice!C653/MAPrice!C641)-0.004)*MAPrice!C641</f>
        <v>3.0597043308491684E-2</v>
      </c>
      <c r="D653" s="12">
        <f>((MAPrice!D653/MAPrice!D641)-0.004)*MAPrice!D641</f>
        <v>3.4738147293407837E-2</v>
      </c>
      <c r="E653" s="12">
        <f>((MAPrice!E653/MAPrice!E641)-0.004)*MAPrice!E641</f>
        <v>2.3683234167814236E-2</v>
      </c>
      <c r="F653" s="12">
        <f>((MAPrice!F653/MAPrice!F641)-0.004)*MAPrice!F641</f>
        <v>4.4908177729685778E-2</v>
      </c>
      <c r="G653" s="244">
        <v>0</v>
      </c>
      <c r="H653" s="12">
        <f>((MAPrice!H653/MAPrice!H641)-0.004)*MAPrice!H641</f>
        <v>3.4738147293407837E-2</v>
      </c>
    </row>
    <row r="654" spans="1:8" x14ac:dyDescent="0.2">
      <c r="A654">
        <f t="shared" si="8"/>
        <v>2044</v>
      </c>
      <c r="B654">
        <f t="shared" si="9"/>
        <v>5</v>
      </c>
      <c r="C654" s="12">
        <f>((MAPrice!C654/MAPrice!C642)-0.004)*MAPrice!C642</f>
        <v>3.0530859933930812E-2</v>
      </c>
      <c r="D654" s="12">
        <f>((MAPrice!D654/MAPrice!D642)-0.004)*MAPrice!D642</f>
        <v>3.4674959901691768E-2</v>
      </c>
      <c r="E654" s="12">
        <f>((MAPrice!E654/MAPrice!E642)-0.004)*MAPrice!E642</f>
        <v>2.3631218600760125E-2</v>
      </c>
      <c r="F654" s="12">
        <f>((MAPrice!F654/MAPrice!F642)-0.004)*MAPrice!F642</f>
        <v>4.4818159941069573E-2</v>
      </c>
      <c r="G654" s="244">
        <v>0</v>
      </c>
      <c r="H654" s="12">
        <f>((MAPrice!H654/MAPrice!H642)-0.004)*MAPrice!H642</f>
        <v>3.4674959901691768E-2</v>
      </c>
    </row>
    <row r="655" spans="1:8" x14ac:dyDescent="0.2">
      <c r="A655">
        <f t="shared" si="8"/>
        <v>2044</v>
      </c>
      <c r="B655">
        <f t="shared" si="9"/>
        <v>6</v>
      </c>
      <c r="C655" s="12">
        <f>((MAPrice!C655/MAPrice!C643)-0.004)*MAPrice!C643</f>
        <v>3.0464988634065923E-2</v>
      </c>
      <c r="D655" s="12">
        <f>((MAPrice!D655/MAPrice!D643)-0.004)*MAPrice!D643</f>
        <v>3.4612137883466287E-2</v>
      </c>
      <c r="E655" s="12">
        <f>((MAPrice!E655/MAPrice!E643)-0.004)*MAPrice!E643</f>
        <v>2.3579807541903763E-2</v>
      </c>
      <c r="F655" s="12">
        <f>((MAPrice!F655/MAPrice!F643)-0.004)*MAPrice!F643</f>
        <v>4.4729349835588468E-2</v>
      </c>
      <c r="G655" s="244">
        <v>0</v>
      </c>
      <c r="H655" s="12">
        <f>((MAPrice!H655/MAPrice!H643)-0.004)*MAPrice!H643</f>
        <v>3.4612137883466287E-2</v>
      </c>
    </row>
    <row r="656" spans="1:8" x14ac:dyDescent="0.2">
      <c r="A656">
        <f t="shared" si="8"/>
        <v>2044</v>
      </c>
      <c r="B656">
        <f t="shared" si="9"/>
        <v>7</v>
      </c>
      <c r="C656" s="12">
        <f>((MAPrice!C656/MAPrice!C644)-0.004)*MAPrice!C644</f>
        <v>3.0400781585007527E-2</v>
      </c>
      <c r="D656" s="12">
        <f>((MAPrice!D656/MAPrice!D644)-0.004)*MAPrice!D644</f>
        <v>3.4550665298018687E-2</v>
      </c>
      <c r="E656" s="12">
        <f>((MAPrice!E656/MAPrice!E644)-0.004)*MAPrice!E644</f>
        <v>2.3528082133047728E-2</v>
      </c>
      <c r="F656" s="12">
        <f>((MAPrice!F656/MAPrice!F644)-0.004)*MAPrice!F644</f>
        <v>4.4642441001447507E-2</v>
      </c>
      <c r="G656" s="244">
        <v>0</v>
      </c>
      <c r="H656" s="12">
        <f>((MAPrice!H656/MAPrice!H644)-0.004)*MAPrice!H644</f>
        <v>3.4550665298018687E-2</v>
      </c>
    </row>
    <row r="657" spans="1:8" x14ac:dyDescent="0.2">
      <c r="A657">
        <f t="shared" si="8"/>
        <v>2044</v>
      </c>
      <c r="B657">
        <f t="shared" si="9"/>
        <v>8</v>
      </c>
      <c r="C657" s="12">
        <f>((MAPrice!C657/MAPrice!C645)-0.004)*MAPrice!C645</f>
        <v>3.0336988119719719E-2</v>
      </c>
      <c r="D657" s="12">
        <f>((MAPrice!D657/MAPrice!D645)-0.004)*MAPrice!D645</f>
        <v>3.4490010397700187E-2</v>
      </c>
      <c r="E657" s="12">
        <f>((MAPrice!E657/MAPrice!E645)-0.004)*MAPrice!E645</f>
        <v>2.3475651492344648E-2</v>
      </c>
      <c r="F657" s="12">
        <f>((MAPrice!F657/MAPrice!F645)-0.004)*MAPrice!F645</f>
        <v>4.455599332877571E-2</v>
      </c>
      <c r="G657" s="244">
        <v>0</v>
      </c>
      <c r="H657" s="12">
        <f>((MAPrice!H657/MAPrice!H645)-0.004)*MAPrice!H645</f>
        <v>3.4490010397700187E-2</v>
      </c>
    </row>
    <row r="658" spans="1:8" x14ac:dyDescent="0.2">
      <c r="A658">
        <f t="shared" si="8"/>
        <v>2044</v>
      </c>
      <c r="B658">
        <f t="shared" si="9"/>
        <v>9</v>
      </c>
      <c r="C658" s="12">
        <f>((MAPrice!C658/MAPrice!C646)-0.004)*MAPrice!C646</f>
        <v>3.0273132715739382E-2</v>
      </c>
      <c r="D658" s="12">
        <f>((MAPrice!D658/MAPrice!D646)-0.004)*MAPrice!D646</f>
        <v>3.4429010648089627E-2</v>
      </c>
      <c r="E658" s="12">
        <f>((MAPrice!E658/MAPrice!E646)-0.004)*MAPrice!E646</f>
        <v>2.3423038040661863E-2</v>
      </c>
      <c r="F658" s="12">
        <f>((MAPrice!F658/MAPrice!F646)-0.004)*MAPrice!F646</f>
        <v>4.4469730253630511E-2</v>
      </c>
      <c r="G658" s="244">
        <v>0</v>
      </c>
      <c r="H658" s="12">
        <f>((MAPrice!H658/MAPrice!H646)-0.004)*MAPrice!H646</f>
        <v>3.4429010648089627E-2</v>
      </c>
    </row>
    <row r="659" spans="1:8" x14ac:dyDescent="0.2">
      <c r="A659">
        <f t="shared" si="8"/>
        <v>2044</v>
      </c>
      <c r="B659">
        <f t="shared" si="9"/>
        <v>10</v>
      </c>
      <c r="C659" s="12">
        <f>((MAPrice!C659/MAPrice!C647)-0.004)*MAPrice!C647</f>
        <v>3.0209512450656822E-2</v>
      </c>
      <c r="D659" s="12">
        <f>((MAPrice!D659/MAPrice!D647)-0.004)*MAPrice!D647</f>
        <v>3.4368391620302807E-2</v>
      </c>
      <c r="E659" s="12">
        <f>((MAPrice!E659/MAPrice!E647)-0.004)*MAPrice!E647</f>
        <v>2.3369588917201606E-2</v>
      </c>
      <c r="F659" s="12">
        <f>((MAPrice!F659/MAPrice!F647)-0.004)*MAPrice!F647</f>
        <v>4.438330562244739E-2</v>
      </c>
      <c r="G659" s="244">
        <v>0</v>
      </c>
      <c r="H659" s="12">
        <f>((MAPrice!H659/MAPrice!H647)-0.004)*MAPrice!H647</f>
        <v>3.4368391620302807E-2</v>
      </c>
    </row>
    <row r="660" spans="1:8" x14ac:dyDescent="0.2">
      <c r="A660">
        <f t="shared" si="8"/>
        <v>2044</v>
      </c>
      <c r="B660">
        <f t="shared" si="9"/>
        <v>11</v>
      </c>
      <c r="C660" s="12">
        <f>((MAPrice!C660/MAPrice!C648)-0.004)*MAPrice!C648</f>
        <v>3.0145017064521929E-2</v>
      </c>
      <c r="D660" s="12">
        <f>((MAPrice!D660/MAPrice!D648)-0.004)*MAPrice!D648</f>
        <v>3.4306888012287443E-2</v>
      </c>
      <c r="E660" s="12">
        <f>((MAPrice!E660/MAPrice!E648)-0.004)*MAPrice!E648</f>
        <v>2.3317465474487025E-2</v>
      </c>
      <c r="F660" s="12">
        <f>((MAPrice!F660/MAPrice!F648)-0.004)*MAPrice!F648</f>
        <v>4.4296382976803127E-2</v>
      </c>
      <c r="G660" s="244">
        <v>0</v>
      </c>
      <c r="H660" s="12">
        <f>((MAPrice!H660/MAPrice!H648)-0.004)*MAPrice!H648</f>
        <v>3.4306888012287443E-2</v>
      </c>
    </row>
    <row r="661" spans="1:8" x14ac:dyDescent="0.2">
      <c r="A661">
        <f t="shared" si="8"/>
        <v>2044</v>
      </c>
      <c r="B661">
        <f t="shared" si="9"/>
        <v>12</v>
      </c>
      <c r="C661" s="12">
        <f>((MAPrice!C661/MAPrice!C649)-0.004)*MAPrice!C649</f>
        <v>3.0079800943775686E-2</v>
      </c>
      <c r="D661" s="12">
        <f>((MAPrice!D661/MAPrice!D649)-0.004)*MAPrice!D649</f>
        <v>3.4244674382288016E-2</v>
      </c>
      <c r="E661" s="12">
        <f>((MAPrice!E661/MAPrice!E649)-0.004)*MAPrice!E649</f>
        <v>2.3266966061919289E-2</v>
      </c>
      <c r="F661" s="12">
        <f>((MAPrice!F661/MAPrice!F649)-0.004)*MAPrice!F649</f>
        <v>4.4207864064996515E-2</v>
      </c>
      <c r="G661" s="244">
        <v>0</v>
      </c>
      <c r="H661" s="12">
        <f>((MAPrice!H661/MAPrice!H649)-0.004)*MAPrice!H649</f>
        <v>3.4244674382288016E-2</v>
      </c>
    </row>
    <row r="662" spans="1:8" x14ac:dyDescent="0.2">
      <c r="A662">
        <f t="shared" si="8"/>
        <v>2045</v>
      </c>
      <c r="B662">
        <f t="shared" si="9"/>
        <v>1</v>
      </c>
      <c r="C662" s="12">
        <f>((MAPrice!C662/MAPrice!C650)-0.004)*MAPrice!C650</f>
        <v>3.0014673053385694E-2</v>
      </c>
      <c r="D662" s="12">
        <f>((MAPrice!D662/MAPrice!D650)-0.004)*MAPrice!D650</f>
        <v>3.4182660027185348E-2</v>
      </c>
      <c r="E662" s="12">
        <f>((MAPrice!E662/MAPrice!E650)-0.004)*MAPrice!E650</f>
        <v>2.3216275431854654E-2</v>
      </c>
      <c r="F662" s="12">
        <f>((MAPrice!F662/MAPrice!F650)-0.004)*MAPrice!F650</f>
        <v>4.4119152954778203E-2</v>
      </c>
      <c r="G662" s="244">
        <v>0</v>
      </c>
      <c r="H662" s="12">
        <f>((MAPrice!H662/MAPrice!H650)-0.004)*MAPrice!H650</f>
        <v>3.4182660027185348E-2</v>
      </c>
    </row>
    <row r="663" spans="1:8" x14ac:dyDescent="0.2">
      <c r="A663">
        <f t="shared" si="8"/>
        <v>2045</v>
      </c>
      <c r="B663">
        <f t="shared" si="9"/>
        <v>2</v>
      </c>
      <c r="C663" s="12">
        <f>((MAPrice!C663/MAPrice!C651)-0.004)*MAPrice!C651</f>
        <v>2.995068323660828E-2</v>
      </c>
      <c r="D663" s="12">
        <f>((MAPrice!D663/MAPrice!D651)-0.004)*MAPrice!D651</f>
        <v>3.4121324711153048E-2</v>
      </c>
      <c r="E663" s="12">
        <f>((MAPrice!E663/MAPrice!E651)-0.004)*MAPrice!E651</f>
        <v>2.3166089450796283E-2</v>
      </c>
      <c r="F663" s="12">
        <f>((MAPrice!F663/MAPrice!F651)-0.004)*MAPrice!F651</f>
        <v>4.4032433708946279E-2</v>
      </c>
      <c r="G663" s="244">
        <v>0</v>
      </c>
      <c r="H663" s="12">
        <f>((MAPrice!H663/MAPrice!H651)-0.004)*MAPrice!H651</f>
        <v>3.4121324711153048E-2</v>
      </c>
    </row>
    <row r="664" spans="1:8" x14ac:dyDescent="0.2">
      <c r="A664">
        <f t="shared" si="8"/>
        <v>2045</v>
      </c>
      <c r="B664">
        <f t="shared" si="9"/>
        <v>3</v>
      </c>
      <c r="C664" s="12">
        <f>((MAPrice!C664/MAPrice!C652)-0.004)*MAPrice!C652</f>
        <v>2.9885361639611373E-2</v>
      </c>
      <c r="D664" s="12">
        <f>((MAPrice!D664/MAPrice!D652)-0.004)*MAPrice!D652</f>
        <v>3.4058936501744672E-2</v>
      </c>
      <c r="E664" s="12">
        <f>((MAPrice!E664/MAPrice!E652)-0.004)*MAPrice!E652</f>
        <v>2.3116518730310291E-2</v>
      </c>
      <c r="F664" s="12">
        <f>((MAPrice!F664/MAPrice!F652)-0.004)*MAPrice!F652</f>
        <v>4.3945010749580522E-2</v>
      </c>
      <c r="G664" s="244">
        <v>0</v>
      </c>
      <c r="H664" s="12">
        <f>((MAPrice!H664/MAPrice!H652)-0.004)*MAPrice!H652</f>
        <v>3.4058936501744672E-2</v>
      </c>
    </row>
    <row r="665" spans="1:8" x14ac:dyDescent="0.2">
      <c r="A665">
        <f t="shared" si="8"/>
        <v>2045</v>
      </c>
      <c r="B665">
        <f t="shared" si="9"/>
        <v>4</v>
      </c>
      <c r="C665" s="12">
        <f>((MAPrice!C665/MAPrice!C653)-0.004)*MAPrice!C653</f>
        <v>2.9820705756706808E-2</v>
      </c>
      <c r="D665" s="12">
        <f>((MAPrice!D665/MAPrice!D653)-0.004)*MAPrice!D653</f>
        <v>3.3997079484197494E-2</v>
      </c>
      <c r="E665" s="12">
        <f>((MAPrice!E665/MAPrice!E653)-0.004)*MAPrice!E653</f>
        <v>2.3067176123262353E-2</v>
      </c>
      <c r="F665" s="12">
        <f>((MAPrice!F665/MAPrice!F653)-0.004)*MAPrice!F653</f>
        <v>4.3857420540198165E-2</v>
      </c>
      <c r="G665" s="244">
        <v>0</v>
      </c>
      <c r="H665" s="12">
        <f>((MAPrice!H665/MAPrice!H653)-0.004)*MAPrice!H653</f>
        <v>3.3997079484197494E-2</v>
      </c>
    </row>
    <row r="666" spans="1:8" x14ac:dyDescent="0.2">
      <c r="A666">
        <f t="shared" si="8"/>
        <v>2045</v>
      </c>
      <c r="B666">
        <f t="shared" si="9"/>
        <v>5</v>
      </c>
      <c r="C666" s="12">
        <f>((MAPrice!C666/MAPrice!C654)-0.004)*MAPrice!C654</f>
        <v>2.975649213949124E-2</v>
      </c>
      <c r="D666" s="12">
        <f>((MAPrice!D666/MAPrice!D654)-0.004)*MAPrice!D654</f>
        <v>3.3935572030847405E-2</v>
      </c>
      <c r="E666" s="12">
        <f>((MAPrice!E666/MAPrice!E654)-0.004)*MAPrice!E654</f>
        <v>2.3016736047611747E-2</v>
      </c>
      <c r="F666" s="12">
        <f>((MAPrice!F666/MAPrice!F654)-0.004)*MAPrice!F654</f>
        <v>4.3769938768403294E-2</v>
      </c>
      <c r="G666" s="244">
        <v>0</v>
      </c>
      <c r="H666" s="12">
        <f>((MAPrice!H666/MAPrice!H654)-0.004)*MAPrice!H654</f>
        <v>3.3935572030847405E-2</v>
      </c>
    </row>
    <row r="667" spans="1:8" x14ac:dyDescent="0.2">
      <c r="A667">
        <f t="shared" si="8"/>
        <v>2045</v>
      </c>
      <c r="B667">
        <f t="shared" si="9"/>
        <v>6</v>
      </c>
      <c r="C667" s="12">
        <f>((MAPrice!C667/MAPrice!C655)-0.004)*MAPrice!C655</f>
        <v>2.9692531225453466E-2</v>
      </c>
      <c r="D667" s="12">
        <f>((MAPrice!D667/MAPrice!D655)-0.004)*MAPrice!D655</f>
        <v>3.3874363155596131E-2</v>
      </c>
      <c r="E667" s="12">
        <f>((MAPrice!E667/MAPrice!E655)-0.004)*MAPrice!E655</f>
        <v>2.2966844070890086E-2</v>
      </c>
      <c r="F667" s="12">
        <f>((MAPrice!F667/MAPrice!F655)-0.004)*MAPrice!F655</f>
        <v>4.3683557258931659E-2</v>
      </c>
      <c r="G667" s="244">
        <v>0</v>
      </c>
      <c r="H667" s="12">
        <f>((MAPrice!H667/MAPrice!H655)-0.004)*MAPrice!H655</f>
        <v>3.3874363155596131E-2</v>
      </c>
    </row>
    <row r="668" spans="1:8" x14ac:dyDescent="0.2">
      <c r="A668">
        <f t="shared" si="8"/>
        <v>2045</v>
      </c>
      <c r="B668">
        <f t="shared" si="9"/>
        <v>7</v>
      </c>
      <c r="C668" s="12">
        <f>((MAPrice!C668/MAPrice!C656)-0.004)*MAPrice!C656</f>
        <v>2.9630167231091319E-2</v>
      </c>
      <c r="D668" s="12">
        <f>((MAPrice!D668/MAPrice!D656)-0.004)*MAPrice!D656</f>
        <v>3.3814447298166662E-2</v>
      </c>
      <c r="E668" s="12">
        <f>((MAPrice!E668/MAPrice!E656)-0.004)*MAPrice!E656</f>
        <v>2.2916632057407665E-2</v>
      </c>
      <c r="F668" s="12">
        <f>((MAPrice!F668/MAPrice!F656)-0.004)*MAPrice!F656</f>
        <v>4.3598997009056228E-2</v>
      </c>
      <c r="G668" s="244">
        <v>0</v>
      </c>
      <c r="H668" s="12">
        <f>((MAPrice!H668/MAPrice!H656)-0.004)*MAPrice!H656</f>
        <v>3.3814447298166662E-2</v>
      </c>
    </row>
    <row r="669" spans="1:8" x14ac:dyDescent="0.2">
      <c r="A669">
        <f t="shared" si="8"/>
        <v>2045</v>
      </c>
      <c r="B669">
        <f t="shared" si="9"/>
        <v>8</v>
      </c>
      <c r="C669" s="12">
        <f>((MAPrice!C669/MAPrice!C657)-0.004)*MAPrice!C657</f>
        <v>2.9568209927046781E-2</v>
      </c>
      <c r="D669" s="12">
        <f>((MAPrice!D669/MAPrice!D657)-0.004)*MAPrice!D657</f>
        <v>3.375533416455382E-2</v>
      </c>
      <c r="E669" s="12">
        <f>((MAPrice!E669/MAPrice!E657)-0.004)*MAPrice!E657</f>
        <v>2.2865739424344899E-2</v>
      </c>
      <c r="F669" s="12">
        <f>((MAPrice!F669/MAPrice!F657)-0.004)*MAPrice!F657</f>
        <v>4.3514892847215166E-2</v>
      </c>
      <c r="G669" s="244">
        <v>0</v>
      </c>
      <c r="H669" s="12">
        <f>((MAPrice!H669/MAPrice!H657)-0.004)*MAPrice!H657</f>
        <v>3.375533416455382E-2</v>
      </c>
    </row>
    <row r="670" spans="1:8" x14ac:dyDescent="0.2">
      <c r="A670">
        <f t="shared" si="8"/>
        <v>2045</v>
      </c>
      <c r="B670">
        <f t="shared" si="9"/>
        <v>9</v>
      </c>
      <c r="C670" s="12">
        <f>((MAPrice!C670/MAPrice!C658)-0.004)*MAPrice!C658</f>
        <v>2.9506199298740987E-2</v>
      </c>
      <c r="D670" s="12">
        <f>((MAPrice!D670/MAPrice!D658)-0.004)*MAPrice!D658</f>
        <v>3.3695892810981877E-2</v>
      </c>
      <c r="E670" s="12">
        <f>((MAPrice!E670/MAPrice!E658)-0.004)*MAPrice!E658</f>
        <v>2.281467482232534E-2</v>
      </c>
      <c r="F670" s="12">
        <f>((MAPrice!F670/MAPrice!F658)-0.004)*MAPrice!F658</f>
        <v>4.3430978350428313E-2</v>
      </c>
      <c r="G670" s="244">
        <v>0</v>
      </c>
      <c r="H670" s="12">
        <f>((MAPrice!H670/MAPrice!H658)-0.004)*MAPrice!H658</f>
        <v>3.3695892810981877E-2</v>
      </c>
    </row>
    <row r="671" spans="1:8" x14ac:dyDescent="0.2">
      <c r="A671">
        <f t="shared" si="8"/>
        <v>2045</v>
      </c>
      <c r="B671">
        <f t="shared" si="9"/>
        <v>10</v>
      </c>
      <c r="C671" s="12">
        <f>((MAPrice!C671/MAPrice!C659)-0.004)*MAPrice!C659</f>
        <v>2.9444429366645479E-2</v>
      </c>
      <c r="D671" s="12">
        <f>((MAPrice!D671/MAPrice!D659)-0.004)*MAPrice!D659</f>
        <v>3.3636836584156435E-2</v>
      </c>
      <c r="E671" s="12">
        <f>((MAPrice!E671/MAPrice!E659)-0.004)*MAPrice!E659</f>
        <v>2.2762809255005213E-2</v>
      </c>
      <c r="F671" s="12">
        <f>((MAPrice!F671/MAPrice!F659)-0.004)*MAPrice!F659</f>
        <v>4.3346924975394115E-2</v>
      </c>
      <c r="G671" s="244">
        <v>0</v>
      </c>
      <c r="H671" s="12">
        <f>((MAPrice!H671/MAPrice!H659)-0.004)*MAPrice!H659</f>
        <v>3.3636836584156435E-2</v>
      </c>
    </row>
    <row r="672" spans="1:8" x14ac:dyDescent="0.2">
      <c r="A672">
        <f t="shared" si="8"/>
        <v>2045</v>
      </c>
      <c r="B672">
        <f t="shared" si="9"/>
        <v>11</v>
      </c>
      <c r="C672" s="12">
        <f>((MAPrice!C672/MAPrice!C660)-0.004)*MAPrice!C660</f>
        <v>2.9381821068677379E-2</v>
      </c>
      <c r="D672" s="12">
        <f>((MAPrice!D672/MAPrice!D660)-0.004)*MAPrice!D660</f>
        <v>3.357693151353848E-2</v>
      </c>
      <c r="E672" s="12">
        <f>((MAPrice!E672/MAPrice!E660)-0.004)*MAPrice!E660</f>
        <v>2.2712238990347106E-2</v>
      </c>
      <c r="F672" s="12">
        <f>((MAPrice!F672/MAPrice!F660)-0.004)*MAPrice!F660</f>
        <v>4.3262403839657688E-2</v>
      </c>
      <c r="G672" s="244">
        <v>0</v>
      </c>
      <c r="H672" s="12">
        <f>((MAPrice!H672/MAPrice!H660)-0.004)*MAPrice!H660</f>
        <v>3.357693151353848E-2</v>
      </c>
    </row>
    <row r="673" spans="1:8" x14ac:dyDescent="0.2">
      <c r="A673">
        <f t="shared" si="8"/>
        <v>2045</v>
      </c>
      <c r="B673">
        <f t="shared" si="9"/>
        <v>12</v>
      </c>
      <c r="C673" s="12">
        <f>((MAPrice!C673/MAPrice!C661)-0.004)*MAPrice!C661</f>
        <v>2.9318498727392457E-2</v>
      </c>
      <c r="D673" s="12">
        <f>((MAPrice!D673/MAPrice!D661)-0.004)*MAPrice!D661</f>
        <v>3.3516318475532866E-2</v>
      </c>
      <c r="E673" s="12">
        <f>((MAPrice!E673/MAPrice!E661)-0.004)*MAPrice!E661</f>
        <v>2.266323349562966E-2</v>
      </c>
      <c r="F673" s="12">
        <f>((MAPrice!F673/MAPrice!F661)-0.004)*MAPrice!F661</f>
        <v>4.3176309307319582E-2</v>
      </c>
      <c r="G673" s="244">
        <v>0</v>
      </c>
      <c r="H673" s="12">
        <f>((MAPrice!H673/MAPrice!H661)-0.004)*MAPrice!H661</f>
        <v>3.3516318475532866E-2</v>
      </c>
    </row>
    <row r="674" spans="1:8" x14ac:dyDescent="0.2">
      <c r="A674">
        <f t="shared" si="8"/>
        <v>2046</v>
      </c>
      <c r="B674">
        <f t="shared" si="9"/>
        <v>1</v>
      </c>
      <c r="C674" s="12">
        <f>((MAPrice!C674/MAPrice!C662)-0.004)*MAPrice!C662</f>
        <v>2.9255229283880701E-2</v>
      </c>
      <c r="D674" s="12">
        <f>((MAPrice!D674/MAPrice!D662)-0.004)*MAPrice!D662</f>
        <v>3.3455862310042855E-2</v>
      </c>
      <c r="E674" s="12">
        <f>((MAPrice!E674/MAPrice!E662)-0.004)*MAPrice!E662</f>
        <v>2.2614017578155884E-2</v>
      </c>
      <c r="F674" s="12">
        <f>((MAPrice!F674/MAPrice!F662)-0.004)*MAPrice!F662</f>
        <v>4.3089979330933552E-2</v>
      </c>
      <c r="G674" s="244">
        <v>0</v>
      </c>
      <c r="H674" s="12">
        <f>((MAPrice!H674/MAPrice!H662)-0.004)*MAPrice!H662</f>
        <v>3.3455862310042855E-2</v>
      </c>
    </row>
    <row r="675" spans="1:8" x14ac:dyDescent="0.2">
      <c r="A675">
        <f t="shared" si="8"/>
        <v>2046</v>
      </c>
      <c r="B675">
        <f t="shared" si="9"/>
        <v>2</v>
      </c>
      <c r="C675" s="12">
        <f>((MAPrice!C675/MAPrice!C663)-0.004)*MAPrice!C663</f>
        <v>2.9193028992614032E-2</v>
      </c>
      <c r="D675" s="12">
        <f>((MAPrice!D675/MAPrice!D663)-0.004)*MAPrice!D663</f>
        <v>3.3396026350548239E-2</v>
      </c>
      <c r="E675" s="12">
        <f>((MAPrice!E675/MAPrice!E663)-0.004)*MAPrice!E663</f>
        <v>2.2565263770071106E-2</v>
      </c>
      <c r="F675" s="12">
        <f>((MAPrice!F675/MAPrice!F663)-0.004)*MAPrice!F663</f>
        <v>4.3005534053014709E-2</v>
      </c>
      <c r="G675" s="244">
        <v>0</v>
      </c>
      <c r="H675" s="12">
        <f>((MAPrice!H675/MAPrice!H663)-0.004)*MAPrice!H663</f>
        <v>3.3396026350548239E-2</v>
      </c>
    </row>
    <row r="676" spans="1:8" x14ac:dyDescent="0.2">
      <c r="A676">
        <f t="shared" si="8"/>
        <v>2046</v>
      </c>
      <c r="B676">
        <f t="shared" si="9"/>
        <v>3</v>
      </c>
      <c r="C676" s="12">
        <f>((MAPrice!C676/MAPrice!C664)-0.004)*MAPrice!C664</f>
        <v>2.9129425079712796E-2</v>
      </c>
      <c r="D676" s="12">
        <f>((MAPrice!D676/MAPrice!D664)-0.004)*MAPrice!D664</f>
        <v>3.3335038796091704E-2</v>
      </c>
      <c r="E676" s="12">
        <f>((MAPrice!E676/MAPrice!E664)-0.004)*MAPrice!E664</f>
        <v>2.2517026969830718E-2</v>
      </c>
      <c r="F676" s="12">
        <f>((MAPrice!F676/MAPrice!F664)-0.004)*MAPrice!F664</f>
        <v>4.2920244869182798E-2</v>
      </c>
      <c r="G676" s="244">
        <v>0</v>
      </c>
      <c r="H676" s="12">
        <f>((MAPrice!H676/MAPrice!H664)-0.004)*MAPrice!H664</f>
        <v>3.3335038796091704E-2</v>
      </c>
    </row>
    <row r="677" spans="1:8" x14ac:dyDescent="0.2">
      <c r="A677">
        <f t="shared" si="8"/>
        <v>2046</v>
      </c>
      <c r="B677">
        <f t="shared" si="9"/>
        <v>4</v>
      </c>
      <c r="C677" s="12">
        <f>((MAPrice!C677/MAPrice!C665)-0.004)*MAPrice!C665</f>
        <v>2.9066396914925872E-2</v>
      </c>
      <c r="D677" s="12">
        <f>((MAPrice!D677/MAPrice!D665)-0.004)*MAPrice!D665</f>
        <v>3.327448769384464E-2</v>
      </c>
      <c r="E677" s="12">
        <f>((MAPrice!E677/MAPrice!E665)-0.004)*MAPrice!E665</f>
        <v>2.2468958240839734E-2</v>
      </c>
      <c r="F677" s="12">
        <f>((MAPrice!F677/MAPrice!F665)-0.004)*MAPrice!F665</f>
        <v>4.2834685841454549E-2</v>
      </c>
      <c r="G677" s="244">
        <v>0</v>
      </c>
      <c r="H677" s="12">
        <f>((MAPrice!H677/MAPrice!H665)-0.004)*MAPrice!H665</f>
        <v>3.327448769384464E-2</v>
      </c>
    </row>
    <row r="678" spans="1:8" x14ac:dyDescent="0.2">
      <c r="A678">
        <f t="shared" si="8"/>
        <v>2046</v>
      </c>
      <c r="B678">
        <f t="shared" si="9"/>
        <v>5</v>
      </c>
      <c r="C678" s="12">
        <f>((MAPrice!C678/MAPrice!C666)-0.004)*MAPrice!C666</f>
        <v>2.900384174115701E-2</v>
      </c>
      <c r="D678" s="12">
        <f>((MAPrice!D678/MAPrice!D666)-0.004)*MAPrice!D666</f>
        <v>3.3214326746788064E-2</v>
      </c>
      <c r="E678" s="12">
        <f>((MAPrice!E678/MAPrice!E666)-0.004)*MAPrice!E666</f>
        <v>2.2419852420274295E-2</v>
      </c>
      <c r="F678" s="12">
        <f>((MAPrice!F678/MAPrice!F666)-0.004)*MAPrice!F666</f>
        <v>4.2749294755469909E-2</v>
      </c>
      <c r="G678" s="244">
        <v>0</v>
      </c>
      <c r="H678" s="12">
        <f>((MAPrice!H678/MAPrice!H666)-0.004)*MAPrice!H666</f>
        <v>3.3214326746788064E-2</v>
      </c>
    </row>
    <row r="679" spans="1:8" x14ac:dyDescent="0.2">
      <c r="A679">
        <f t="shared" si="8"/>
        <v>2046</v>
      </c>
      <c r="B679">
        <f t="shared" si="9"/>
        <v>6</v>
      </c>
      <c r="C679" s="12">
        <f>((MAPrice!C679/MAPrice!C667)-0.004)*MAPrice!C667</f>
        <v>2.8941564571606314E-2</v>
      </c>
      <c r="D679" s="12">
        <f>((MAPrice!D679/MAPrice!D667)-0.004)*MAPrice!D667</f>
        <v>3.3154494300191448E-2</v>
      </c>
      <c r="E679" s="12">
        <f>((MAPrice!E679/MAPrice!E667)-0.004)*MAPrice!E667</f>
        <v>2.2371304392917683E-2</v>
      </c>
      <c r="F679" s="12">
        <f>((MAPrice!F679/MAPrice!F667)-0.004)*MAPrice!F667</f>
        <v>4.2665024395236999E-2</v>
      </c>
      <c r="G679" s="244">
        <v>0</v>
      </c>
      <c r="H679" s="12">
        <f>((MAPrice!H679/MAPrice!H667)-0.004)*MAPrice!H667</f>
        <v>3.3154494300191448E-2</v>
      </c>
    </row>
    <row r="680" spans="1:8" x14ac:dyDescent="0.2">
      <c r="A680">
        <f t="shared" si="8"/>
        <v>2046</v>
      </c>
      <c r="B680">
        <f t="shared" si="9"/>
        <v>7</v>
      </c>
      <c r="C680" s="12">
        <f>((MAPrice!C680/MAPrice!C668)-0.004)*MAPrice!C668</f>
        <v>2.8880844203784103E-2</v>
      </c>
      <c r="D680" s="12">
        <f>((MAPrice!D680/MAPrice!D668)-0.004)*MAPrice!D668</f>
        <v>3.3095928021538899E-2</v>
      </c>
      <c r="E680" s="12">
        <f>((MAPrice!E680/MAPrice!E668)-0.004)*MAPrice!E668</f>
        <v>2.2322446454356062E-2</v>
      </c>
      <c r="F680" s="12">
        <f>((MAPrice!F680/MAPrice!F668)-0.004)*MAPrice!F668</f>
        <v>4.2582533627157929E-2</v>
      </c>
      <c r="G680" s="244">
        <v>0</v>
      </c>
      <c r="H680" s="12">
        <f>((MAPrice!H680/MAPrice!H668)-0.004)*MAPrice!H668</f>
        <v>3.3095928021538899E-2</v>
      </c>
    </row>
    <row r="681" spans="1:8" x14ac:dyDescent="0.2">
      <c r="A681">
        <f t="shared" si="8"/>
        <v>2046</v>
      </c>
      <c r="B681">
        <f t="shared" si="9"/>
        <v>8</v>
      </c>
      <c r="C681" s="12">
        <f>((MAPrice!C681/MAPrice!C669)-0.004)*MAPrice!C669</f>
        <v>2.8820510692091881E-2</v>
      </c>
      <c r="D681" s="12">
        <f>((MAPrice!D681/MAPrice!D669)-0.004)*MAPrice!D669</f>
        <v>3.3038136037609078E-2</v>
      </c>
      <c r="E681" s="12">
        <f>((MAPrice!E681/MAPrice!E669)-0.004)*MAPrice!E669</f>
        <v>2.2272918947128215E-2</v>
      </c>
      <c r="F681" s="12">
        <f>((MAPrice!F681/MAPrice!F669)-0.004)*MAPrice!F669</f>
        <v>4.2500474363982958E-2</v>
      </c>
      <c r="G681" s="244">
        <v>0</v>
      </c>
      <c r="H681" s="12">
        <f>((MAPrice!H681/MAPrice!H669)-0.004)*MAPrice!H669</f>
        <v>3.3038136037609078E-2</v>
      </c>
    </row>
    <row r="682" spans="1:8" x14ac:dyDescent="0.2">
      <c r="A682">
        <f t="shared" si="8"/>
        <v>2046</v>
      </c>
      <c r="B682">
        <f t="shared" si="9"/>
        <v>9</v>
      </c>
      <c r="C682" s="12">
        <f>((MAPrice!C682/MAPrice!C670)-0.004)*MAPrice!C670</f>
        <v>2.8760122530788017E-2</v>
      </c>
      <c r="D682" s="12">
        <f>((MAPrice!D682/MAPrice!D670)-0.004)*MAPrice!D670</f>
        <v>3.2980020105261881E-2</v>
      </c>
      <c r="E682" s="12">
        <f>((MAPrice!E682/MAPrice!E670)-0.004)*MAPrice!E670</f>
        <v>2.2223221892160614E-2</v>
      </c>
      <c r="F682" s="12">
        <f>((MAPrice!F682/MAPrice!F670)-0.004)*MAPrice!F670</f>
        <v>4.2418596183893605E-2</v>
      </c>
      <c r="G682" s="244">
        <v>0</v>
      </c>
      <c r="H682" s="12">
        <f>((MAPrice!H682/MAPrice!H670)-0.004)*MAPrice!H670</f>
        <v>3.2980020105261881E-2</v>
      </c>
    </row>
    <row r="683" spans="1:8" x14ac:dyDescent="0.2">
      <c r="A683">
        <f t="shared" si="8"/>
        <v>2046</v>
      </c>
      <c r="B683">
        <f t="shared" si="9"/>
        <v>10</v>
      </c>
      <c r="C683" s="12">
        <f>((MAPrice!C683/MAPrice!C671)-0.004)*MAPrice!C671</f>
        <v>2.8699966585270728E-2</v>
      </c>
      <c r="D683" s="12">
        <f>((MAPrice!D683/MAPrice!D671)-0.004)*MAPrice!D671</f>
        <v>3.2922278286620345E-2</v>
      </c>
      <c r="E683" s="12">
        <f>((MAPrice!E683/MAPrice!E671)-0.004)*MAPrice!E671</f>
        <v>2.2172743528191614E-2</v>
      </c>
      <c r="F683" s="12">
        <f>((MAPrice!F683/MAPrice!F671)-0.004)*MAPrice!F671</f>
        <v>4.2336579310434275E-2</v>
      </c>
      <c r="G683" s="244">
        <v>0</v>
      </c>
      <c r="H683" s="12">
        <f>((MAPrice!H683/MAPrice!H671)-0.004)*MAPrice!H671</f>
        <v>3.2922278286620345E-2</v>
      </c>
    </row>
    <row r="684" spans="1:8" x14ac:dyDescent="0.2">
      <c r="A684">
        <f t="shared" si="8"/>
        <v>2046</v>
      </c>
      <c r="B684">
        <f t="shared" si="9"/>
        <v>11</v>
      </c>
      <c r="C684" s="12">
        <f>((MAPrice!C684/MAPrice!C672)-0.004)*MAPrice!C672</f>
        <v>2.863899072732835E-2</v>
      </c>
      <c r="D684" s="12">
        <f>((MAPrice!D684/MAPrice!D672)-0.004)*MAPrice!D672</f>
        <v>3.2863702613760336E-2</v>
      </c>
      <c r="E684" s="12">
        <f>((MAPrice!E684/MAPrice!E672)-0.004)*MAPrice!E672</f>
        <v>2.2123523099806294E-2</v>
      </c>
      <c r="F684" s="12">
        <f>((MAPrice!F684/MAPrice!F672)-0.004)*MAPrice!F672</f>
        <v>4.2254100971679275E-2</v>
      </c>
      <c r="G684" s="244">
        <v>0</v>
      </c>
      <c r="H684" s="12">
        <f>((MAPrice!H684/MAPrice!H672)-0.004)*MAPrice!H672</f>
        <v>3.2863702613760336E-2</v>
      </c>
    </row>
    <row r="685" spans="1:8" x14ac:dyDescent="0.2">
      <c r="A685">
        <f t="shared" si="8"/>
        <v>2046</v>
      </c>
      <c r="B685">
        <f t="shared" si="9"/>
        <v>12</v>
      </c>
      <c r="C685" s="12">
        <f>((MAPrice!C685/MAPrice!C673)-0.004)*MAPrice!C673</f>
        <v>2.857733479837319E-2</v>
      </c>
      <c r="D685" s="12">
        <f>((MAPrice!D685/MAPrice!D673)-0.004)*MAPrice!D673</f>
        <v>3.2804452312095056E-2</v>
      </c>
      <c r="E685" s="12">
        <f>((MAPrice!E685/MAPrice!E673)-0.004)*MAPrice!E673</f>
        <v>2.2075837249968824E-2</v>
      </c>
      <c r="F685" s="12">
        <f>((MAPrice!F685/MAPrice!F673)-0.004)*MAPrice!F673</f>
        <v>4.2170109994476561E-2</v>
      </c>
      <c r="G685" s="244">
        <v>0</v>
      </c>
      <c r="H685" s="12">
        <f>((MAPrice!H685/MAPrice!H673)-0.004)*MAPrice!H673</f>
        <v>3.2804452312095056E-2</v>
      </c>
    </row>
    <row r="686" spans="1:8" x14ac:dyDescent="0.2">
      <c r="A686">
        <f t="shared" si="8"/>
        <v>2047</v>
      </c>
      <c r="B686">
        <f t="shared" si="9"/>
        <v>1</v>
      </c>
      <c r="C686" s="12">
        <f>((MAPrice!C686/MAPrice!C674)-0.004)*MAPrice!C674</f>
        <v>2.8515743020231889E-2</v>
      </c>
      <c r="D686" s="12">
        <f>((MAPrice!D686/MAPrice!D674)-0.004)*MAPrice!D674</f>
        <v>3.2745369822792372E-2</v>
      </c>
      <c r="E686" s="12">
        <f>((MAPrice!E686/MAPrice!E674)-0.004)*MAPrice!E674</f>
        <v>2.2027956228585756E-2</v>
      </c>
      <c r="F686" s="12">
        <f>((MAPrice!F686/MAPrice!F674)-0.004)*MAPrice!F674</f>
        <v>4.208590809675726E-2</v>
      </c>
      <c r="G686" s="244">
        <v>0</v>
      </c>
      <c r="H686" s="12">
        <f>((MAPrice!H686/MAPrice!H674)-0.004)*MAPrice!H674</f>
        <v>3.2745369822792372E-2</v>
      </c>
    </row>
    <row r="687" spans="1:8" x14ac:dyDescent="0.2">
      <c r="A687">
        <f t="shared" si="8"/>
        <v>2047</v>
      </c>
      <c r="B687">
        <f t="shared" si="9"/>
        <v>2</v>
      </c>
      <c r="C687" s="12">
        <f>((MAPrice!C687/MAPrice!C675)-0.004)*MAPrice!C675</f>
        <v>2.8455214832797095E-2</v>
      </c>
      <c r="D687" s="12">
        <f>((MAPrice!D687/MAPrice!D675)-0.004)*MAPrice!D675</f>
        <v>3.2686919685561068E-2</v>
      </c>
      <c r="E687" s="12">
        <f>((MAPrice!E687/MAPrice!E675)-0.004)*MAPrice!E675</f>
        <v>2.1980542188770838E-2</v>
      </c>
      <c r="F687" s="12">
        <f>((MAPrice!F687/MAPrice!F675)-0.004)*MAPrice!F675</f>
        <v>4.2003578091361633E-2</v>
      </c>
      <c r="G687" s="244">
        <v>0</v>
      </c>
      <c r="H687" s="12">
        <f>((MAPrice!H687/MAPrice!H675)-0.004)*MAPrice!H675</f>
        <v>3.2686919685561068E-2</v>
      </c>
    </row>
    <row r="688" spans="1:8" x14ac:dyDescent="0.2">
      <c r="A688">
        <f t="shared" si="8"/>
        <v>2047</v>
      </c>
      <c r="B688">
        <f t="shared" si="9"/>
        <v>3</v>
      </c>
      <c r="C688" s="12">
        <f>((MAPrice!C688/MAPrice!C676)-0.004)*MAPrice!C676</f>
        <v>2.8393327255847482E-2</v>
      </c>
      <c r="D688" s="12">
        <f>((MAPrice!D688/MAPrice!D676)-0.004)*MAPrice!D676</f>
        <v>3.2627352073303639E-2</v>
      </c>
      <c r="E688" s="12">
        <f>((MAPrice!E688/MAPrice!E676)-0.004)*MAPrice!E676</f>
        <v>2.1933635753437999E-2</v>
      </c>
      <c r="F688" s="12">
        <f>((MAPrice!F688/MAPrice!F676)-0.004)*MAPrice!F676</f>
        <v>4.1920434792416444E-2</v>
      </c>
      <c r="G688" s="244">
        <v>0</v>
      </c>
      <c r="H688" s="12">
        <f>((MAPrice!H688/MAPrice!H676)-0.004)*MAPrice!H676</f>
        <v>3.2627352073303639E-2</v>
      </c>
    </row>
    <row r="689" spans="1:8" x14ac:dyDescent="0.2">
      <c r="A689">
        <f t="shared" si="8"/>
        <v>2047</v>
      </c>
      <c r="B689">
        <f t="shared" si="9"/>
        <v>4</v>
      </c>
      <c r="C689" s="12">
        <f>((MAPrice!C689/MAPrice!C677)-0.004)*MAPrice!C677</f>
        <v>2.8332000367035353E-2</v>
      </c>
      <c r="D689" s="12">
        <f>((MAPrice!D689/MAPrice!D677)-0.004)*MAPrice!D677</f>
        <v>3.2568211311981461E-2</v>
      </c>
      <c r="E689" s="12">
        <f>((MAPrice!E689/MAPrice!E677)-0.004)*MAPrice!E677</f>
        <v>2.1886893106791466E-2</v>
      </c>
      <c r="F689" s="12">
        <f>((MAPrice!F689/MAPrice!F677)-0.004)*MAPrice!F677</f>
        <v>4.1837029150227315E-2</v>
      </c>
      <c r="G689" s="244">
        <v>0</v>
      </c>
      <c r="H689" s="12">
        <f>((MAPrice!H689/MAPrice!H677)-0.004)*MAPrice!H677</f>
        <v>3.2568211311981461E-2</v>
      </c>
    </row>
    <row r="690" spans="1:8" x14ac:dyDescent="0.2">
      <c r="A690">
        <f t="shared" si="8"/>
        <v>2047</v>
      </c>
      <c r="B690">
        <f t="shared" si="9"/>
        <v>5</v>
      </c>
      <c r="C690" s="12">
        <f>((MAPrice!C690/MAPrice!C678)-0.004)*MAPrice!C678</f>
        <v>2.8271120368388858E-2</v>
      </c>
      <c r="D690" s="12">
        <f>((MAPrice!D690/MAPrice!D678)-0.004)*MAPrice!D678</f>
        <v>3.2509436295991075E-2</v>
      </c>
      <c r="E690" s="12">
        <f>((MAPrice!E690/MAPrice!E678)-0.004)*MAPrice!E678</f>
        <v>2.1839131776512494E-2</v>
      </c>
      <c r="F690" s="12">
        <f>((MAPrice!F690/MAPrice!F678)-0.004)*MAPrice!F678</f>
        <v>4.1753767440887275E-2</v>
      </c>
      <c r="G690" s="244">
        <v>0</v>
      </c>
      <c r="H690" s="12">
        <f>((MAPrice!H690/MAPrice!H678)-0.004)*MAPrice!H678</f>
        <v>3.2509436295991075E-2</v>
      </c>
    </row>
    <row r="691" spans="1:8" x14ac:dyDescent="0.2">
      <c r="A691">
        <f t="shared" si="8"/>
        <v>2047</v>
      </c>
      <c r="B691">
        <f t="shared" si="9"/>
        <v>6</v>
      </c>
      <c r="C691" s="12">
        <f>((MAPrice!C691/MAPrice!C679)-0.004)*MAPrice!C679</f>
        <v>2.8210498359652999E-2</v>
      </c>
      <c r="D691" s="12">
        <f>((MAPrice!D691/MAPrice!D679)-0.004)*MAPrice!D679</f>
        <v>3.2450967794396893E-2</v>
      </c>
      <c r="E691" s="12">
        <f>((MAPrice!E691/MAPrice!E679)-0.004)*MAPrice!E679</f>
        <v>2.1791903415164231E-2</v>
      </c>
      <c r="F691" s="12">
        <f>((MAPrice!F691/MAPrice!F679)-0.004)*MAPrice!F679</f>
        <v>4.1671580031307422E-2</v>
      </c>
      <c r="G691" s="244">
        <v>0</v>
      </c>
      <c r="H691" s="12">
        <f>((MAPrice!H691/MAPrice!H679)-0.004)*MAPrice!H679</f>
        <v>3.2450967794396893E-2</v>
      </c>
    </row>
    <row r="692" spans="1:8" x14ac:dyDescent="0.2">
      <c r="A692">
        <f t="shared" si="8"/>
        <v>2047</v>
      </c>
      <c r="B692">
        <f t="shared" si="9"/>
        <v>7</v>
      </c>
      <c r="C692" s="12">
        <f>((MAPrice!C692/MAPrice!C680)-0.004)*MAPrice!C680</f>
        <v>2.8151389044871661E-2</v>
      </c>
      <c r="D692" s="12">
        <f>((MAPrice!D692/MAPrice!D680)-0.004)*MAPrice!D680</f>
        <v>3.239373345807256E-2</v>
      </c>
      <c r="E692" s="12">
        <f>((MAPrice!E692/MAPrice!E680)-0.004)*MAPrice!E680</f>
        <v>2.1744371422941191E-2</v>
      </c>
      <c r="F692" s="12">
        <f>((MAPrice!F692/MAPrice!F680)-0.004)*MAPrice!F680</f>
        <v>4.1591124198874896E-2</v>
      </c>
      <c r="G692" s="244">
        <v>0</v>
      </c>
      <c r="H692" s="12">
        <f>((MAPrice!H692/MAPrice!H680)-0.004)*MAPrice!H680</f>
        <v>3.239373345807256E-2</v>
      </c>
    </row>
    <row r="693" spans="1:8" x14ac:dyDescent="0.2">
      <c r="A693">
        <f t="shared" si="8"/>
        <v>2047</v>
      </c>
      <c r="B693">
        <f t="shared" si="9"/>
        <v>8</v>
      </c>
      <c r="C693" s="12">
        <f>((MAPrice!C693/MAPrice!C681)-0.004)*MAPrice!C681</f>
        <v>2.8092648312822866E-2</v>
      </c>
      <c r="D693" s="12">
        <f>((MAPrice!D693/MAPrice!D681)-0.004)*MAPrice!D681</f>
        <v>3.2337246642747772E-2</v>
      </c>
      <c r="E693" s="12">
        <f>((MAPrice!E693/MAPrice!E681)-0.004)*MAPrice!E681</f>
        <v>2.1696181624434784E-2</v>
      </c>
      <c r="F693" s="12">
        <f>((MAPrice!F693/MAPrice!F681)-0.004)*MAPrice!F681</f>
        <v>4.1511077389028476E-2</v>
      </c>
      <c r="G693" s="244">
        <v>0</v>
      </c>
      <c r="H693" s="12">
        <f>((MAPrice!H693/MAPrice!H681)-0.004)*MAPrice!H681</f>
        <v>3.2337246642747772E-2</v>
      </c>
    </row>
    <row r="694" spans="1:8" x14ac:dyDescent="0.2">
      <c r="A694">
        <f t="shared" ref="A694:A757" si="10">A682+1</f>
        <v>2047</v>
      </c>
      <c r="B694">
        <f t="shared" ref="B694:B757" si="11">B682</f>
        <v>9</v>
      </c>
      <c r="C694" s="12">
        <f>((MAPrice!C694/MAPrice!C682)-0.004)*MAPrice!C682</f>
        <v>2.8033843359597483E-2</v>
      </c>
      <c r="D694" s="12">
        <f>((MAPrice!D694/MAPrice!D682)-0.004)*MAPrice!D682</f>
        <v>3.228043052844029E-2</v>
      </c>
      <c r="E694" s="12">
        <f>((MAPrice!E694/MAPrice!E682)-0.004)*MAPrice!E682</f>
        <v>2.1647818022318653E-2</v>
      </c>
      <c r="F694" s="12">
        <f>((MAPrice!F694/MAPrice!F682)-0.004)*MAPrice!F682</f>
        <v>4.1431190989908676E-2</v>
      </c>
      <c r="G694" s="244">
        <v>0</v>
      </c>
      <c r="H694" s="12">
        <f>((MAPrice!H694/MAPrice!H682)-0.004)*MAPrice!H682</f>
        <v>3.228043052844029E-2</v>
      </c>
    </row>
    <row r="695" spans="1:8" x14ac:dyDescent="0.2">
      <c r="A695">
        <f t="shared" si="10"/>
        <v>2047</v>
      </c>
      <c r="B695">
        <f t="shared" si="11"/>
        <v>10</v>
      </c>
      <c r="C695" s="12">
        <f>((MAPrice!C695/MAPrice!C683)-0.004)*MAPrice!C683</f>
        <v>2.7975245498974295E-2</v>
      </c>
      <c r="D695" s="12">
        <f>((MAPrice!D695/MAPrice!D683)-0.004)*MAPrice!D683</f>
        <v>3.2223958299161207E-2</v>
      </c>
      <c r="E695" s="12">
        <f>((MAPrice!E695/MAPrice!E683)-0.004)*MAPrice!E683</f>
        <v>2.1598678508838801E-2</v>
      </c>
      <c r="F695" s="12">
        <f>((MAPrice!F695/MAPrice!F683)-0.004)*MAPrice!F683</f>
        <v>4.1351141046596221E-2</v>
      </c>
      <c r="G695" s="244">
        <v>0</v>
      </c>
      <c r="H695" s="12">
        <f>((MAPrice!H695/MAPrice!H683)-0.004)*MAPrice!H683</f>
        <v>3.2223958299161207E-2</v>
      </c>
    </row>
    <row r="696" spans="1:8" x14ac:dyDescent="0.2">
      <c r="A696">
        <f t="shared" si="10"/>
        <v>2047</v>
      </c>
      <c r="B696">
        <f t="shared" si="11"/>
        <v>11</v>
      </c>
      <c r="C696" s="12">
        <f>((MAPrice!C696/MAPrice!C684)-0.004)*MAPrice!C684</f>
        <v>2.7915837303862871E-2</v>
      </c>
      <c r="D696" s="12">
        <f>((MAPrice!D696/MAPrice!D684)-0.004)*MAPrice!D684</f>
        <v>3.2166657151039703E-2</v>
      </c>
      <c r="E696" s="12">
        <f>((MAPrice!E696/MAPrice!E684)-0.004)*MAPrice!E684</f>
        <v>2.1550754395058897E-2</v>
      </c>
      <c r="F696" s="12">
        <f>((MAPrice!F696/MAPrice!F684)-0.004)*MAPrice!F684</f>
        <v>4.1270623555406435E-2</v>
      </c>
      <c r="G696" s="244">
        <v>0</v>
      </c>
      <c r="H696" s="12">
        <f>((MAPrice!H696/MAPrice!H684)-0.004)*MAPrice!H684</f>
        <v>3.2166657151039703E-2</v>
      </c>
    </row>
    <row r="697" spans="1:8" x14ac:dyDescent="0.2">
      <c r="A697">
        <f t="shared" si="10"/>
        <v>2047</v>
      </c>
      <c r="B697">
        <f t="shared" si="11"/>
        <v>12</v>
      </c>
      <c r="C697" s="12">
        <f>((MAPrice!C697/MAPrice!C685)-0.004)*MAPrice!C685</f>
        <v>2.7855762387967681E-2</v>
      </c>
      <c r="D697" s="12">
        <f>((MAPrice!D697/MAPrice!D685)-0.004)*MAPrice!D685</f>
        <v>3.2108691349650963E-2</v>
      </c>
      <c r="E697" s="12">
        <f>((MAPrice!E697/MAPrice!E685)-0.004)*MAPrice!E685</f>
        <v>2.1504321322595252E-2</v>
      </c>
      <c r="F697" s="12">
        <f>((MAPrice!F697/MAPrice!F685)-0.004)*MAPrice!F685</f>
        <v>4.118862329409903E-2</v>
      </c>
      <c r="G697" s="244">
        <v>0</v>
      </c>
      <c r="H697" s="12">
        <f>((MAPrice!H697/MAPrice!H685)-0.004)*MAPrice!H685</f>
        <v>3.2108691349650963E-2</v>
      </c>
    </row>
    <row r="698" spans="1:8" x14ac:dyDescent="0.2">
      <c r="A698">
        <f t="shared" si="10"/>
        <v>2048</v>
      </c>
      <c r="B698">
        <f t="shared" si="11"/>
        <v>1</v>
      </c>
      <c r="C698" s="12">
        <f>((MAPrice!C698/MAPrice!C686)-0.004)*MAPrice!C686</f>
        <v>2.7795769643193399E-2</v>
      </c>
      <c r="D698" s="12">
        <f>((MAPrice!D698/MAPrice!D686)-0.004)*MAPrice!D686</f>
        <v>3.2050912395529894E-2</v>
      </c>
      <c r="E698" s="12">
        <f>((MAPrice!E698/MAPrice!E686)-0.004)*MAPrice!E686</f>
        <v>2.1457713093848852E-2</v>
      </c>
      <c r="F698" s="12">
        <f>((MAPrice!F698/MAPrice!F686)-0.004)*MAPrice!F686</f>
        <v>4.1106446413956645E-2</v>
      </c>
      <c r="G698" s="244">
        <v>0</v>
      </c>
      <c r="H698" s="12">
        <f>((MAPrice!H698/MAPrice!H686)-0.004)*MAPrice!H686</f>
        <v>3.2050912395529894E-2</v>
      </c>
    </row>
    <row r="699" spans="1:8" x14ac:dyDescent="0.2">
      <c r="A699">
        <f t="shared" si="10"/>
        <v>2048</v>
      </c>
      <c r="B699">
        <f t="shared" si="11"/>
        <v>2</v>
      </c>
      <c r="C699" s="12">
        <f>((MAPrice!C699/MAPrice!C687)-0.004)*MAPrice!C687</f>
        <v>2.7736832902361799E-2</v>
      </c>
      <c r="D699" s="12">
        <f>((MAPrice!D699/MAPrice!D687)-0.004)*MAPrice!D687</f>
        <v>3.1993775102465316E-2</v>
      </c>
      <c r="E699" s="12">
        <f>((MAPrice!E699/MAPrice!E687)-0.004)*MAPrice!E687</f>
        <v>2.1411574708188698E-2</v>
      </c>
      <c r="F699" s="12">
        <f>((MAPrice!F699/MAPrice!F687)-0.004)*MAPrice!F687</f>
        <v>4.1026126108121959E-2</v>
      </c>
      <c r="G699" s="244">
        <v>0</v>
      </c>
      <c r="H699" s="12">
        <f>((MAPrice!H699/MAPrice!H687)-0.004)*MAPrice!H687</f>
        <v>3.1993775102465316E-2</v>
      </c>
    </row>
    <row r="700" spans="1:8" x14ac:dyDescent="0.2">
      <c r="A700">
        <f t="shared" si="10"/>
        <v>2048</v>
      </c>
      <c r="B700">
        <f t="shared" si="11"/>
        <v>3</v>
      </c>
      <c r="C700" s="12">
        <f>((MAPrice!C700/MAPrice!C688)-0.004)*MAPrice!C688</f>
        <v>2.7676529871886974E-2</v>
      </c>
      <c r="D700" s="12">
        <f>((MAPrice!D700/MAPrice!D688)-0.004)*MAPrice!D688</f>
        <v>3.1935496172495879E-2</v>
      </c>
      <c r="E700" s="12">
        <f>((MAPrice!E700/MAPrice!E688)-0.004)*MAPrice!E688</f>
        <v>2.136589878870794E-2</v>
      </c>
      <c r="F700" s="12">
        <f>((MAPrice!F700/MAPrice!F688)-0.004)*MAPrice!F688</f>
        <v>4.0944949963727467E-2</v>
      </c>
      <c r="G700" s="244">
        <v>0</v>
      </c>
      <c r="H700" s="12">
        <f>((MAPrice!H700/MAPrice!H688)-0.004)*MAPrice!H688</f>
        <v>3.1935496172495879E-2</v>
      </c>
    </row>
    <row r="701" spans="1:8" x14ac:dyDescent="0.2">
      <c r="A701">
        <f t="shared" si="10"/>
        <v>2048</v>
      </c>
      <c r="B701">
        <f t="shared" si="11"/>
        <v>4</v>
      </c>
      <c r="C701" s="12">
        <f>((MAPrice!C701/MAPrice!C689)-0.004)*MAPrice!C689</f>
        <v>2.761673043902662E-2</v>
      </c>
      <c r="D701" s="12">
        <f>((MAPrice!D701/MAPrice!D689)-0.004)*MAPrice!D689</f>
        <v>3.1877585403770788E-2</v>
      </c>
      <c r="E701" s="12">
        <f>((MAPrice!E701/MAPrice!E689)-0.004)*MAPrice!E689</f>
        <v>2.1320350633178171E-2</v>
      </c>
      <c r="F701" s="12">
        <f>((MAPrice!F701/MAPrice!F689)-0.004)*MAPrice!F689</f>
        <v>4.0863454383596828E-2</v>
      </c>
      <c r="G701" s="244">
        <v>0</v>
      </c>
      <c r="H701" s="12">
        <f>((MAPrice!H701/MAPrice!H689)-0.004)*MAPrice!H689</f>
        <v>3.1877585403770788E-2</v>
      </c>
    </row>
    <row r="702" spans="1:8" x14ac:dyDescent="0.2">
      <c r="A702">
        <f t="shared" si="10"/>
        <v>2048</v>
      </c>
      <c r="B702">
        <f t="shared" si="11"/>
        <v>5</v>
      </c>
      <c r="C702" s="12">
        <f>((MAPrice!C702/MAPrice!C690)-0.004)*MAPrice!C690</f>
        <v>2.7557402908910421E-2</v>
      </c>
      <c r="D702" s="12">
        <f>((MAPrice!D702/MAPrice!D690)-0.004)*MAPrice!D690</f>
        <v>3.182007465535782E-2</v>
      </c>
      <c r="E702" s="12">
        <f>((MAPrice!E702/MAPrice!E690)-0.004)*MAPrice!E690</f>
        <v>2.127383744538941E-2</v>
      </c>
      <c r="F702" s="12">
        <f>((MAPrice!F702/MAPrice!F690)-0.004)*MAPrice!F690</f>
        <v>4.0782153281001141E-2</v>
      </c>
      <c r="G702" s="244">
        <v>0</v>
      </c>
      <c r="H702" s="12">
        <f>((MAPrice!H702/MAPrice!H690)-0.004)*MAPrice!H690</f>
        <v>3.182007465535782E-2</v>
      </c>
    </row>
    <row r="703" spans="1:8" x14ac:dyDescent="0.2">
      <c r="A703">
        <f t="shared" si="10"/>
        <v>2048</v>
      </c>
      <c r="B703">
        <f t="shared" si="11"/>
        <v>6</v>
      </c>
      <c r="C703" s="12">
        <f>((MAPrice!C703/MAPrice!C691)-0.004)*MAPrice!C691</f>
        <v>2.7498345773691112E-2</v>
      </c>
      <c r="D703" s="12">
        <f>((MAPrice!D703/MAPrice!D691)-0.004)*MAPrice!D691</f>
        <v>3.1762885814908104E-2</v>
      </c>
      <c r="E703" s="12">
        <f>((MAPrice!E703/MAPrice!E691)-0.004)*MAPrice!E691</f>
        <v>2.122785770334594E-2</v>
      </c>
      <c r="F703" s="12">
        <f>((MAPrice!F703/MAPrice!F691)-0.004)*MAPrice!F691</f>
        <v>4.0701929220895425E-2</v>
      </c>
      <c r="G703" s="244">
        <v>0</v>
      </c>
      <c r="H703" s="12">
        <f>((MAPrice!H703/MAPrice!H691)-0.004)*MAPrice!H691</f>
        <v>3.1762885814908104E-2</v>
      </c>
    </row>
    <row r="704" spans="1:8" x14ac:dyDescent="0.2">
      <c r="A704">
        <f t="shared" si="10"/>
        <v>2048</v>
      </c>
      <c r="B704">
        <f t="shared" si="11"/>
        <v>7</v>
      </c>
      <c r="C704" s="12">
        <f>((MAPrice!C704/MAPrice!C692)-0.004)*MAPrice!C692</f>
        <v>2.7440772412858271E-2</v>
      </c>
      <c r="D704" s="12">
        <f>((MAPrice!D704/MAPrice!D692)-0.004)*MAPrice!D692</f>
        <v>3.1706915910139653E-2</v>
      </c>
      <c r="E704" s="12">
        <f>((MAPrice!E704/MAPrice!E692)-0.004)*MAPrice!E692</f>
        <v>2.118159029012329E-2</v>
      </c>
      <c r="F704" s="12">
        <f>((MAPrice!F704/MAPrice!F692)-0.004)*MAPrice!F692</f>
        <v>4.0623410395626586E-2</v>
      </c>
      <c r="G704" s="244">
        <v>0</v>
      </c>
      <c r="H704" s="12">
        <f>((MAPrice!H704/MAPrice!H692)-0.004)*MAPrice!H692</f>
        <v>3.1706915910139653E-2</v>
      </c>
    </row>
    <row r="705" spans="1:8" x14ac:dyDescent="0.2">
      <c r="A705">
        <f t="shared" si="10"/>
        <v>2048</v>
      </c>
      <c r="B705">
        <f t="shared" si="11"/>
        <v>8</v>
      </c>
      <c r="C705" s="12">
        <f>((MAPrice!C705/MAPrice!C693)-0.004)*MAPrice!C693</f>
        <v>2.7383563373268908E-2</v>
      </c>
      <c r="D705" s="12">
        <f>((MAPrice!D705/MAPrice!D693)-0.004)*MAPrice!D693</f>
        <v>3.1651683150996097E-2</v>
      </c>
      <c r="E705" s="12">
        <f>((MAPrice!E705/MAPrice!E693)-0.004)*MAPrice!E693</f>
        <v>2.1134686819192665E-2</v>
      </c>
      <c r="F705" s="12">
        <f>((MAPrice!F705/MAPrice!F693)-0.004)*MAPrice!F693</f>
        <v>4.0545298638152108E-2</v>
      </c>
      <c r="G705" s="244">
        <v>0</v>
      </c>
      <c r="H705" s="12">
        <f>((MAPrice!H705/MAPrice!H693)-0.004)*MAPrice!H693</f>
        <v>3.1651683150996097E-2</v>
      </c>
    </row>
    <row r="706" spans="1:8" x14ac:dyDescent="0.2">
      <c r="A706">
        <f t="shared" si="10"/>
        <v>2048</v>
      </c>
      <c r="B706">
        <f t="shared" si="11"/>
        <v>9</v>
      </c>
      <c r="C706" s="12">
        <f>((MAPrice!C706/MAPrice!C694)-0.004)*MAPrice!C694</f>
        <v>2.7326302732666563E-2</v>
      </c>
      <c r="D706" s="12">
        <f>((MAPrice!D706/MAPrice!D694)-0.004)*MAPrice!D694</f>
        <v>3.1596141097640792E-2</v>
      </c>
      <c r="E706" s="12">
        <f>((MAPrice!E706/MAPrice!E694)-0.004)*MAPrice!E694</f>
        <v>2.1087622952445643E-2</v>
      </c>
      <c r="F706" s="12">
        <f>((MAPrice!F706/MAPrice!F694)-0.004)*MAPrice!F694</f>
        <v>4.0467359610249172E-2</v>
      </c>
      <c r="G706" s="244">
        <v>0</v>
      </c>
      <c r="H706" s="12">
        <f>((MAPrice!H706/MAPrice!H694)-0.004)*MAPrice!H694</f>
        <v>3.1596141097640792E-2</v>
      </c>
    </row>
    <row r="707" spans="1:8" x14ac:dyDescent="0.2">
      <c r="A707">
        <f t="shared" si="10"/>
        <v>2048</v>
      </c>
      <c r="B707">
        <f t="shared" si="11"/>
        <v>10</v>
      </c>
      <c r="C707" s="12">
        <f>((MAPrice!C707/MAPrice!C695)-0.004)*MAPrice!C695</f>
        <v>2.7269267923018713E-2</v>
      </c>
      <c r="D707" s="12">
        <f>((MAPrice!D707/MAPrice!D695)-0.004)*MAPrice!D695</f>
        <v>3.1540963159499794E-2</v>
      </c>
      <c r="E707" s="12">
        <f>((MAPrice!E707/MAPrice!E695)-0.004)*MAPrice!E695</f>
        <v>2.103982377763447E-2</v>
      </c>
      <c r="F707" s="12">
        <f>((MAPrice!F707/MAPrice!F695)-0.004)*MAPrice!F695</f>
        <v>4.0389296983941926E-2</v>
      </c>
      <c r="G707" s="244">
        <v>0</v>
      </c>
      <c r="H707" s="12">
        <f>((MAPrice!H707/MAPrice!H695)-0.004)*MAPrice!H695</f>
        <v>3.1540963159499794E-2</v>
      </c>
    </row>
    <row r="708" spans="1:8" x14ac:dyDescent="0.2">
      <c r="A708">
        <f t="shared" si="10"/>
        <v>2048</v>
      </c>
      <c r="B708">
        <f t="shared" si="11"/>
        <v>11</v>
      </c>
      <c r="C708" s="12">
        <f>((MAPrice!C708/MAPrice!C696)-0.004)*MAPrice!C696</f>
        <v>2.721147545415141E-2</v>
      </c>
      <c r="D708" s="12">
        <f>((MAPrice!D708/MAPrice!D696)-0.004)*MAPrice!D696</f>
        <v>3.1485011247136513E-2</v>
      </c>
      <c r="E708" s="12">
        <f>((MAPrice!E708/MAPrice!E696)-0.004)*MAPrice!E696</f>
        <v>2.0993231258326646E-2</v>
      </c>
      <c r="F708" s="12">
        <f>((MAPrice!F708/MAPrice!F696)-0.004)*MAPrice!F696</f>
        <v>4.0310824262319918E-2</v>
      </c>
      <c r="G708" s="244">
        <v>0</v>
      </c>
      <c r="H708" s="12">
        <f>((MAPrice!H708/MAPrice!H696)-0.004)*MAPrice!H696</f>
        <v>3.1485011247136513E-2</v>
      </c>
    </row>
    <row r="709" spans="1:8" x14ac:dyDescent="0.2">
      <c r="A709">
        <f t="shared" si="10"/>
        <v>2048</v>
      </c>
      <c r="B709">
        <f t="shared" si="11"/>
        <v>12</v>
      </c>
      <c r="C709" s="12">
        <f>((MAPrice!C709/MAPrice!C697)-0.004)*MAPrice!C697</f>
        <v>2.7153043271911204E-2</v>
      </c>
      <c r="D709" s="12">
        <f>((MAPrice!D709/MAPrice!D697)-0.004)*MAPrice!D697</f>
        <v>3.1428420658628976E-2</v>
      </c>
      <c r="E709" s="12">
        <f>((MAPrice!E709/MAPrice!E697)-0.004)*MAPrice!E697</f>
        <v>2.0948095027448078E-2</v>
      </c>
      <c r="F709" s="12">
        <f>((MAPrice!F709/MAPrice!F697)-0.004)*MAPrice!F697</f>
        <v>4.0230919650879771E-2</v>
      </c>
      <c r="G709" s="244">
        <v>0</v>
      </c>
      <c r="H709" s="12">
        <f>((MAPrice!H709/MAPrice!H697)-0.004)*MAPrice!H697</f>
        <v>3.1428420658628976E-2</v>
      </c>
    </row>
    <row r="710" spans="1:8" x14ac:dyDescent="0.2">
      <c r="A710">
        <f t="shared" si="10"/>
        <v>2049</v>
      </c>
      <c r="B710">
        <f t="shared" si="11"/>
        <v>1</v>
      </c>
      <c r="C710" s="12">
        <f>((MAPrice!C710/MAPrice!C698)-0.004)*MAPrice!C698</f>
        <v>2.7094670767621197E-2</v>
      </c>
      <c r="D710" s="12">
        <f>((MAPrice!D710/MAPrice!D698)-0.004)*MAPrice!D698</f>
        <v>3.1371989211574226E-2</v>
      </c>
      <c r="E710" s="12">
        <f>((MAPrice!E710/MAPrice!E698)-0.004)*MAPrice!E698</f>
        <v>2.0902773197630443E-2</v>
      </c>
      <c r="F710" s="12">
        <f>((MAPrice!F710/MAPrice!F698)-0.004)*MAPrice!F698</f>
        <v>4.015081280965424E-2</v>
      </c>
      <c r="G710" s="244">
        <v>0</v>
      </c>
      <c r="H710" s="12">
        <f>((MAPrice!H710/MAPrice!H698)-0.004)*MAPrice!H698</f>
        <v>3.1371989211574226E-2</v>
      </c>
    </row>
    <row r="711" spans="1:8" x14ac:dyDescent="0.2">
      <c r="A711">
        <f t="shared" si="10"/>
        <v>2049</v>
      </c>
      <c r="B711">
        <f t="shared" si="11"/>
        <v>2</v>
      </c>
      <c r="C711" s="12">
        <f>((MAPrice!C711/MAPrice!C699)-0.004)*MAPrice!C699</f>
        <v>2.703729410536623E-2</v>
      </c>
      <c r="D711" s="12">
        <f>((MAPrice!D711/MAPrice!D699)-0.004)*MAPrice!D699</f>
        <v>3.1316147784991109E-2</v>
      </c>
      <c r="E711" s="12">
        <f>((MAPrice!E711/MAPrice!E699)-0.004)*MAPrice!E699</f>
        <v>2.085788409997762E-2</v>
      </c>
      <c r="F711" s="12">
        <f>((MAPrice!F711/MAPrice!F699)-0.004)*MAPrice!F699</f>
        <v>4.00724688951151E-2</v>
      </c>
      <c r="G711" s="244">
        <v>0</v>
      </c>
      <c r="H711" s="12">
        <f>((MAPrice!H711/MAPrice!H699)-0.004)*MAPrice!H699</f>
        <v>3.1316147784991109E-2</v>
      </c>
    </row>
    <row r="712" spans="1:8" x14ac:dyDescent="0.2">
      <c r="A712">
        <f t="shared" si="10"/>
        <v>2049</v>
      </c>
      <c r="B712">
        <f t="shared" si="11"/>
        <v>3</v>
      </c>
      <c r="C712" s="12">
        <f>((MAPrice!C712/MAPrice!C700)-0.004)*MAPrice!C700</f>
        <v>2.6978700197043966E-2</v>
      </c>
      <c r="D712" s="12">
        <f>((MAPrice!D712/MAPrice!D700)-0.004)*MAPrice!D700</f>
        <v>3.1259321358042623E-2</v>
      </c>
      <c r="E712" s="12">
        <f>((MAPrice!E712/MAPrice!E700)-0.004)*MAPrice!E700</f>
        <v>2.0813528245338365E-2</v>
      </c>
      <c r="F712" s="12">
        <f>((MAPrice!F712/MAPrice!F700)-0.004)*MAPrice!F700</f>
        <v>3.9993455587751865E-2</v>
      </c>
      <c r="G712" s="244">
        <v>0</v>
      </c>
      <c r="H712" s="12">
        <f>((MAPrice!H712/MAPrice!H700)-0.004)*MAPrice!H700</f>
        <v>3.1259321358042623E-2</v>
      </c>
    </row>
    <row r="713" spans="1:8" x14ac:dyDescent="0.2">
      <c r="A713">
        <f t="shared" si="10"/>
        <v>2049</v>
      </c>
      <c r="B713">
        <f t="shared" si="11"/>
        <v>4</v>
      </c>
      <c r="C713" s="12">
        <f>((MAPrice!C713/MAPrice!C701)-0.004)*MAPrice!C701</f>
        <v>2.6920705836227646E-2</v>
      </c>
      <c r="D713" s="12">
        <f>((MAPrice!D713/MAPrice!D701)-0.004)*MAPrice!D701</f>
        <v>3.1202981818228427E-2</v>
      </c>
      <c r="E713" s="12">
        <f>((MAPrice!E713/MAPrice!E701)-0.004)*MAPrice!E701</f>
        <v>2.0769378260358812E-2</v>
      </c>
      <c r="F713" s="12">
        <f>((MAPrice!F713/MAPrice!F701)-0.004)*MAPrice!F701</f>
        <v>3.9914294837110495E-2</v>
      </c>
      <c r="G713" s="244">
        <v>0</v>
      </c>
      <c r="H713" s="12">
        <f>((MAPrice!H713/MAPrice!H701)-0.004)*MAPrice!H701</f>
        <v>3.1202981818228427E-2</v>
      </c>
    </row>
    <row r="714" spans="1:8" x14ac:dyDescent="0.2">
      <c r="A714">
        <f t="shared" si="10"/>
        <v>2049</v>
      </c>
      <c r="B714">
        <f t="shared" si="11"/>
        <v>5</v>
      </c>
      <c r="C714" s="12">
        <f>((MAPrice!C714/MAPrice!C702)-0.004)*MAPrice!C702</f>
        <v>2.686313862276072E-2</v>
      </c>
      <c r="D714" s="12">
        <f>((MAPrice!D714/MAPrice!D702)-0.004)*MAPrice!D702</f>
        <v>3.1146996151301152E-2</v>
      </c>
      <c r="E714" s="12">
        <f>((MAPrice!E714/MAPrice!E702)-0.004)*MAPrice!E702</f>
        <v>2.0724269545447333E-2</v>
      </c>
      <c r="F714" s="12">
        <f>((MAPrice!F714/MAPrice!F702)-0.004)*MAPrice!F702</f>
        <v>3.9835277577697843E-2</v>
      </c>
      <c r="G714" s="244">
        <v>0</v>
      </c>
      <c r="H714" s="12">
        <f>((MAPrice!H714/MAPrice!H702)-0.004)*MAPrice!H702</f>
        <v>3.1146996151301152E-2</v>
      </c>
    </row>
    <row r="715" spans="1:8" x14ac:dyDescent="0.2">
      <c r="A715">
        <f t="shared" si="10"/>
        <v>2049</v>
      </c>
      <c r="B715">
        <f t="shared" si="11"/>
        <v>6</v>
      </c>
      <c r="C715" s="12">
        <f>((MAPrice!C715/MAPrice!C703)-0.004)*MAPrice!C703</f>
        <v>2.6805833915906956E-2</v>
      </c>
      <c r="D715" s="12">
        <f>((MAPrice!D715/MAPrice!D703)-0.004)*MAPrice!D703</f>
        <v>3.1091324133401224E-2</v>
      </c>
      <c r="E715" s="12">
        <f>((MAPrice!E715/MAPrice!E703)-0.004)*MAPrice!E703</f>
        <v>2.0679678258776257E-2</v>
      </c>
      <c r="F715" s="12">
        <f>((MAPrice!F715/MAPrice!F703)-0.004)*MAPrice!F703</f>
        <v>3.9757307378878157E-2</v>
      </c>
      <c r="G715" s="244">
        <v>0</v>
      </c>
      <c r="H715" s="12">
        <f>((MAPrice!H715/MAPrice!H703)-0.004)*MAPrice!H703</f>
        <v>3.1091324133401224E-2</v>
      </c>
    </row>
    <row r="716" spans="1:8" x14ac:dyDescent="0.2">
      <c r="A716">
        <f t="shared" si="10"/>
        <v>2049</v>
      </c>
      <c r="B716">
        <f t="shared" si="11"/>
        <v>7</v>
      </c>
      <c r="C716" s="12">
        <f>((MAPrice!C716/MAPrice!C704)-0.004)*MAPrice!C704</f>
        <v>2.6749989377506177E-2</v>
      </c>
      <c r="D716" s="12">
        <f>((MAPrice!D716/MAPrice!D704)-0.004)*MAPrice!D704</f>
        <v>3.1036862627555294E-2</v>
      </c>
      <c r="E716" s="12">
        <f>((MAPrice!E716/MAPrice!E704)-0.004)*MAPrice!E704</f>
        <v>2.063482396642875E-2</v>
      </c>
      <c r="F716" s="12">
        <f>((MAPrice!F716/MAPrice!F704)-0.004)*MAPrice!F704</f>
        <v>3.9681024891239709E-2</v>
      </c>
      <c r="G716" s="244">
        <v>0</v>
      </c>
      <c r="H716" s="12">
        <f>((MAPrice!H716/MAPrice!H704)-0.004)*MAPrice!H704</f>
        <v>3.1036862627555294E-2</v>
      </c>
    </row>
    <row r="717" spans="1:8" x14ac:dyDescent="0.2">
      <c r="A717">
        <f t="shared" si="10"/>
        <v>2049</v>
      </c>
      <c r="B717">
        <f t="shared" si="11"/>
        <v>8</v>
      </c>
      <c r="C717" s="12">
        <f>((MAPrice!C717/MAPrice!C705)-0.004)*MAPrice!C705</f>
        <v>2.6694530058970899E-2</v>
      </c>
      <c r="D717" s="12">
        <f>((MAPrice!D717/MAPrice!D705)-0.004)*MAPrice!D705</f>
        <v>3.0983155340083144E-2</v>
      </c>
      <c r="E717" s="12">
        <f>((MAPrice!E717/MAPrice!E705)-0.004)*MAPrice!E705</f>
        <v>2.0589378464535971E-2</v>
      </c>
      <c r="F717" s="12">
        <f>((MAPrice!F717/MAPrice!F705)-0.004)*MAPrice!F705</f>
        <v>3.9605185254514924E-2</v>
      </c>
      <c r="G717" s="244">
        <v>0</v>
      </c>
      <c r="H717" s="12">
        <f>((MAPrice!H717/MAPrice!H705)-0.004)*MAPrice!H705</f>
        <v>3.0983155340083144E-2</v>
      </c>
    </row>
    <row r="718" spans="1:8" x14ac:dyDescent="0.2">
      <c r="A718">
        <f t="shared" si="10"/>
        <v>2049</v>
      </c>
      <c r="B718">
        <f t="shared" si="11"/>
        <v>9</v>
      </c>
      <c r="C718" s="12">
        <f>((MAPrice!C718/MAPrice!C706)-0.004)*MAPrice!C706</f>
        <v>2.6639049370465274E-2</v>
      </c>
      <c r="D718" s="12">
        <f>((MAPrice!D718/MAPrice!D706)-0.004)*MAPrice!D706</f>
        <v>3.092918073568951E-2</v>
      </c>
      <c r="E718" s="12">
        <f>((MAPrice!E718/MAPrice!E706)-0.004)*MAPrice!E706</f>
        <v>2.054380048423822E-2</v>
      </c>
      <c r="F718" s="12">
        <f>((MAPrice!F718/MAPrice!F706)-0.004)*MAPrice!F706</f>
        <v>3.9529555848905037E-2</v>
      </c>
      <c r="G718" s="244">
        <v>0</v>
      </c>
      <c r="H718" s="12">
        <f>((MAPrice!H718/MAPrice!H706)-0.004)*MAPrice!H706</f>
        <v>3.092918073568951E-2</v>
      </c>
    </row>
    <row r="719" spans="1:8" x14ac:dyDescent="0.2">
      <c r="A719">
        <f t="shared" si="10"/>
        <v>2049</v>
      </c>
      <c r="B719">
        <f t="shared" si="11"/>
        <v>10</v>
      </c>
      <c r="C719" s="12">
        <f>((MAPrice!C719/MAPrice!C707)-0.004)*MAPrice!C707</f>
        <v>2.6583800295048383E-2</v>
      </c>
      <c r="D719" s="12">
        <f>((MAPrice!D719/MAPrice!D707)-0.004)*MAPrice!D707</f>
        <v>3.0875574958126036E-2</v>
      </c>
      <c r="E719" s="12">
        <f>((MAPrice!E719/MAPrice!E707)-0.004)*MAPrice!E707</f>
        <v>2.0497520848558669E-2</v>
      </c>
      <c r="F719" s="12">
        <f>((MAPrice!F719/MAPrice!F707)-0.004)*MAPrice!F707</f>
        <v>3.9453825667674629E-2</v>
      </c>
      <c r="G719" s="244">
        <v>0</v>
      </c>
      <c r="H719" s="12">
        <f>((MAPrice!H719/MAPrice!H707)-0.004)*MAPrice!H707</f>
        <v>3.0875574958126036E-2</v>
      </c>
    </row>
    <row r="720" spans="1:8" x14ac:dyDescent="0.2">
      <c r="A720">
        <f t="shared" si="10"/>
        <v>2049</v>
      </c>
      <c r="B720">
        <f t="shared" si="11"/>
        <v>11</v>
      </c>
      <c r="C720" s="12">
        <f>((MAPrice!C720/MAPrice!C708)-0.004)*MAPrice!C708</f>
        <v>2.6527812785967216E-2</v>
      </c>
      <c r="D720" s="12">
        <f>((MAPrice!D720/MAPrice!D708)-0.004)*MAPrice!D708</f>
        <v>3.0821212206804942E-2</v>
      </c>
      <c r="E720" s="12">
        <f>((MAPrice!E720/MAPrice!E708)-0.004)*MAPrice!E708</f>
        <v>2.0452405959908805E-2</v>
      </c>
      <c r="F720" s="12">
        <f>((MAPrice!F720/MAPrice!F708)-0.004)*MAPrice!F708</f>
        <v>3.9377691100055026E-2</v>
      </c>
      <c r="G720" s="244">
        <v>0</v>
      </c>
      <c r="H720" s="12">
        <f>((MAPrice!H720/MAPrice!H708)-0.004)*MAPrice!H708</f>
        <v>3.0821212206804942E-2</v>
      </c>
    </row>
    <row r="721" spans="1:8" x14ac:dyDescent="0.2">
      <c r="A721">
        <f t="shared" si="10"/>
        <v>2049</v>
      </c>
      <c r="B721">
        <f t="shared" si="11"/>
        <v>12</v>
      </c>
      <c r="C721" s="12">
        <f>((MAPrice!C721/MAPrice!C709)-0.004)*MAPrice!C709</f>
        <v>2.6471213155971715E-2</v>
      </c>
      <c r="D721" s="12">
        <f>((MAPrice!D721/MAPrice!D709)-0.004)*MAPrice!D709</f>
        <v>3.0766237885241667E-2</v>
      </c>
      <c r="E721" s="12">
        <f>((MAPrice!E721/MAPrice!E709)-0.004)*MAPrice!E709</f>
        <v>2.0408706891897159E-2</v>
      </c>
      <c r="F721" s="12">
        <f>((MAPrice!F721/MAPrice!F709)-0.004)*MAPrice!F709</f>
        <v>3.9300178717744418E-2</v>
      </c>
      <c r="G721" s="244">
        <v>0</v>
      </c>
      <c r="H721" s="12">
        <f>((MAPrice!H721/MAPrice!H709)-0.004)*MAPrice!H709</f>
        <v>3.0766237885241667E-2</v>
      </c>
    </row>
    <row r="722" spans="1:8" x14ac:dyDescent="0.2">
      <c r="A722">
        <f t="shared" si="10"/>
        <v>2050</v>
      </c>
      <c r="B722">
        <f t="shared" si="11"/>
        <v>1</v>
      </c>
      <c r="C722" s="12">
        <f>((MAPrice!C722/MAPrice!C710)-0.004)*MAPrice!C710</f>
        <v>2.6414693613117313E-2</v>
      </c>
      <c r="D722" s="12">
        <f>((MAPrice!D722/MAPrice!D710)-0.004)*MAPrice!D710</f>
        <v>3.0711444061303297E-2</v>
      </c>
      <c r="E722" s="12">
        <f>((MAPrice!E722/MAPrice!E710)-0.004)*MAPrice!E710</f>
        <v>2.0364844980529463E-2</v>
      </c>
      <c r="F722" s="12">
        <f>((MAPrice!F722/MAPrice!F710)-0.004)*MAPrice!F710</f>
        <v>3.9222503493900211E-2</v>
      </c>
      <c r="G722" s="244">
        <v>0</v>
      </c>
      <c r="H722" s="12">
        <f>((MAPrice!H722/MAPrice!H710)-0.004)*MAPrice!H710</f>
        <v>3.0711444061303297E-2</v>
      </c>
    </row>
    <row r="723" spans="1:8" x14ac:dyDescent="0.2">
      <c r="A723">
        <f t="shared" si="10"/>
        <v>2050</v>
      </c>
      <c r="B723">
        <f t="shared" si="11"/>
        <v>2</v>
      </c>
      <c r="C723" s="12">
        <f>((MAPrice!C723/MAPrice!C711)-0.004)*MAPrice!C711</f>
        <v>2.6359172192937187E-2</v>
      </c>
      <c r="D723" s="12">
        <f>((MAPrice!D723/MAPrice!D711)-0.004)*MAPrice!D711</f>
        <v>3.065726273405029E-2</v>
      </c>
      <c r="E723" s="12">
        <f>((MAPrice!E723/MAPrice!E711)-0.004)*MAPrice!E711</f>
        <v>2.0321427689692584E-2</v>
      </c>
      <c r="F723" s="12">
        <f>((MAPrice!F723/MAPrice!F711)-0.004)*MAPrice!F711</f>
        <v>3.9146588093708815E-2</v>
      </c>
      <c r="G723" s="244">
        <v>0</v>
      </c>
      <c r="H723" s="12">
        <f>((MAPrice!H723/MAPrice!H711)-0.004)*MAPrice!H711</f>
        <v>3.065726273405029E-2</v>
      </c>
    </row>
    <row r="724" spans="1:8" x14ac:dyDescent="0.2">
      <c r="A724">
        <f t="shared" si="10"/>
        <v>2050</v>
      </c>
      <c r="B724">
        <f t="shared" si="11"/>
        <v>3</v>
      </c>
      <c r="C724" s="12">
        <f>((MAPrice!C724/MAPrice!C712)-0.004)*MAPrice!C712</f>
        <v>2.630243201614307E-2</v>
      </c>
      <c r="D724" s="12">
        <f>((MAPrice!D724/MAPrice!D712)-0.004)*MAPrice!D712</f>
        <v>3.0602078539955176E-2</v>
      </c>
      <c r="E724" s="12">
        <f>((MAPrice!E724/MAPrice!E712)-0.004)*MAPrice!E712</f>
        <v>2.0278495981108684E-2</v>
      </c>
      <c r="F724" s="12">
        <f>((MAPrice!F724/MAPrice!F712)-0.004)*MAPrice!F712</f>
        <v>3.9069964279596275E-2</v>
      </c>
      <c r="G724" s="244">
        <v>0</v>
      </c>
      <c r="H724" s="12">
        <f>((MAPrice!H724/MAPrice!H712)-0.004)*MAPrice!H712</f>
        <v>3.0602078539955176E-2</v>
      </c>
    </row>
    <row r="725" spans="1:8" x14ac:dyDescent="0.2">
      <c r="A725">
        <f t="shared" si="10"/>
        <v>2050</v>
      </c>
      <c r="B725">
        <f t="shared" si="11"/>
        <v>4</v>
      </c>
      <c r="C725" s="12">
        <f>((MAPrice!C725/MAPrice!C713)-0.004)*MAPrice!C713</f>
        <v>2.6246235610430924E-2</v>
      </c>
      <c r="D725" s="12">
        <f>((MAPrice!D725/MAPrice!D713)-0.004)*MAPrice!D713</f>
        <v>3.0547324645789849E-2</v>
      </c>
      <c r="E725" s="12">
        <f>((MAPrice!E725/MAPrice!E713)-0.004)*MAPrice!E713</f>
        <v>2.0235736198112225E-2</v>
      </c>
      <c r="F725" s="12">
        <f>((MAPrice!F725/MAPrice!F713)-0.004)*MAPrice!F713</f>
        <v>3.8993143003744429E-2</v>
      </c>
      <c r="G725" s="244">
        <v>0</v>
      </c>
      <c r="H725" s="12">
        <f>((MAPrice!H725/MAPrice!H713)-0.004)*MAPrice!H713</f>
        <v>3.0547324645789849E-2</v>
      </c>
    </row>
    <row r="726" spans="1:8" x14ac:dyDescent="0.2">
      <c r="A726">
        <f t="shared" si="10"/>
        <v>2050</v>
      </c>
      <c r="B726">
        <f t="shared" si="11"/>
        <v>5</v>
      </c>
      <c r="C726" s="12">
        <f>((MAPrice!C726/MAPrice!C714)-0.004)*MAPrice!C714</f>
        <v>2.6190476428450248E-2</v>
      </c>
      <c r="D726" s="12">
        <f>((MAPrice!D726/MAPrice!D714)-0.004)*MAPrice!D714</f>
        <v>3.0492941941692386E-2</v>
      </c>
      <c r="E726" s="12">
        <f>((MAPrice!E726/MAPrice!E714)-0.004)*MAPrice!E714</f>
        <v>2.0192065666832498E-2</v>
      </c>
      <c r="F726" s="12">
        <f>((MAPrice!F726/MAPrice!F714)-0.004)*MAPrice!F714</f>
        <v>3.8916495875601934E-2</v>
      </c>
      <c r="G726" s="244">
        <v>0</v>
      </c>
      <c r="H726" s="12">
        <f>((MAPrice!H726/MAPrice!H714)-0.004)*MAPrice!H714</f>
        <v>3.0492941941692386E-2</v>
      </c>
    </row>
    <row r="727" spans="1:8" x14ac:dyDescent="0.2">
      <c r="A727">
        <f t="shared" si="10"/>
        <v>2050</v>
      </c>
      <c r="B727">
        <f t="shared" si="11"/>
        <v>6</v>
      </c>
      <c r="C727" s="12">
        <f>((MAPrice!C727/MAPrice!C715)-0.004)*MAPrice!C715</f>
        <v>2.6134979232571923E-2</v>
      </c>
      <c r="D727" s="12">
        <f>((MAPrice!D727/MAPrice!D715)-0.004)*MAPrice!D715</f>
        <v>3.0438873053423132E-2</v>
      </c>
      <c r="E727" s="12">
        <f>((MAPrice!E727/MAPrice!E715)-0.004)*MAPrice!E715</f>
        <v>2.0148901907655947E-2</v>
      </c>
      <c r="F727" s="12">
        <f>((MAPrice!F727/MAPrice!F715)-0.004)*MAPrice!F715</f>
        <v>3.8840875933668043E-2</v>
      </c>
      <c r="G727" s="244">
        <v>0</v>
      </c>
      <c r="H727" s="12">
        <f>((MAPrice!H727/MAPrice!H715)-0.004)*MAPrice!H715</f>
        <v>3.0438873053423132E-2</v>
      </c>
    </row>
    <row r="728" spans="1:8" x14ac:dyDescent="0.2">
      <c r="A728">
        <f t="shared" si="10"/>
        <v>2050</v>
      </c>
      <c r="B728">
        <f t="shared" si="11"/>
        <v>7</v>
      </c>
      <c r="C728" s="12">
        <f>((MAPrice!C728/MAPrice!C716)-0.004)*MAPrice!C716</f>
        <v>2.6080887797217029E-2</v>
      </c>
      <c r="D728" s="12">
        <f>((MAPrice!D728/MAPrice!D716)-0.004)*MAPrice!D716</f>
        <v>3.0385970237047609E-2</v>
      </c>
      <c r="E728" s="12">
        <f>((MAPrice!E728/MAPrice!E716)-0.004)*MAPrice!E716</f>
        <v>2.0105477009191148E-2</v>
      </c>
      <c r="F728" s="12">
        <f>((MAPrice!F728/MAPrice!F716)-0.004)*MAPrice!F716</f>
        <v>3.8766880523028728E-2</v>
      </c>
      <c r="G728" s="244">
        <v>0</v>
      </c>
      <c r="H728" s="12">
        <f>((MAPrice!H728/MAPrice!H716)-0.004)*MAPrice!H716</f>
        <v>3.0385970237047609E-2</v>
      </c>
    </row>
    <row r="729" spans="1:8" x14ac:dyDescent="0.2">
      <c r="A729">
        <f t="shared" si="10"/>
        <v>2050</v>
      </c>
      <c r="B729">
        <f t="shared" si="11"/>
        <v>8</v>
      </c>
      <c r="C729" s="12">
        <f>((MAPrice!C729/MAPrice!C717)-0.004)*MAPrice!C717</f>
        <v>2.6027156567428267E-2</v>
      </c>
      <c r="D729" s="12">
        <f>((MAPrice!D729/MAPrice!D717)-0.004)*MAPrice!D717</f>
        <v>3.033378524969026E-2</v>
      </c>
      <c r="E729" s="12">
        <f>((MAPrice!E729/MAPrice!E717)-0.004)*MAPrice!E717</f>
        <v>2.0061469405300177E-2</v>
      </c>
      <c r="F729" s="12">
        <f>((MAPrice!F729/MAPrice!F717)-0.004)*MAPrice!F717</f>
        <v>3.869329557297365E-2</v>
      </c>
      <c r="G729" s="244">
        <v>0</v>
      </c>
      <c r="H729" s="12">
        <f>((MAPrice!H729/MAPrice!H717)-0.004)*MAPrice!H717</f>
        <v>3.033378524969026E-2</v>
      </c>
    </row>
    <row r="730" spans="1:8" x14ac:dyDescent="0.2">
      <c r="A730">
        <f t="shared" si="10"/>
        <v>2050</v>
      </c>
      <c r="B730">
        <f t="shared" si="11"/>
        <v>9</v>
      </c>
      <c r="C730" s="12">
        <f>((MAPrice!C730/MAPrice!C718)-0.004)*MAPrice!C718</f>
        <v>2.5973388945406274E-2</v>
      </c>
      <c r="D730" s="12">
        <f>((MAPrice!D730/MAPrice!D718)-0.004)*MAPrice!D718</f>
        <v>3.0281322422496863E-2</v>
      </c>
      <c r="E730" s="12">
        <f>((MAPrice!E730/MAPrice!E718)-0.004)*MAPrice!E718</f>
        <v>2.0017320937795811E-2</v>
      </c>
      <c r="F730" s="12">
        <f>((MAPrice!F730/MAPrice!F718)-0.004)*MAPrice!F718</f>
        <v>3.8619891445033236E-2</v>
      </c>
      <c r="G730" s="244">
        <v>0</v>
      </c>
      <c r="H730" s="12">
        <f>((MAPrice!H730/MAPrice!H718)-0.004)*MAPrice!H718</f>
        <v>3.0281322422496863E-2</v>
      </c>
    </row>
    <row r="731" spans="1:8" x14ac:dyDescent="0.2">
      <c r="A731">
        <f t="shared" si="10"/>
        <v>2050</v>
      </c>
      <c r="B731">
        <f t="shared" si="11"/>
        <v>10</v>
      </c>
      <c r="C731" s="12">
        <f>((MAPrice!C731/MAPrice!C719)-0.004)*MAPrice!C719</f>
        <v>2.5919842346722441E-2</v>
      </c>
      <c r="D731" s="12">
        <f>((MAPrice!D731/MAPrice!D719)-0.004)*MAPrice!D719</f>
        <v>3.0229214275434693E-2</v>
      </c>
      <c r="E731" s="12">
        <f>((MAPrice!E731/MAPrice!E719)-0.004)*MAPrice!E719</f>
        <v>1.9972489996200601E-2</v>
      </c>
      <c r="F731" s="12">
        <f>((MAPrice!F731/MAPrice!F719)-0.004)*MAPrice!F719</f>
        <v>3.8546384489145213E-2</v>
      </c>
      <c r="G731" s="244">
        <v>0</v>
      </c>
      <c r="H731" s="12">
        <f>((MAPrice!H731/MAPrice!H719)-0.004)*MAPrice!H719</f>
        <v>3.0229214275434693E-2</v>
      </c>
    </row>
    <row r="732" spans="1:8" x14ac:dyDescent="0.2">
      <c r="A732">
        <f t="shared" si="10"/>
        <v>2050</v>
      </c>
      <c r="B732">
        <f t="shared" si="11"/>
        <v>11</v>
      </c>
      <c r="C732" s="12">
        <f>((MAPrice!C732/MAPrice!C720)-0.004)*MAPrice!C720</f>
        <v>2.5865587389664785E-2</v>
      </c>
      <c r="D732" s="12">
        <f>((MAPrice!D732/MAPrice!D720)-0.004)*MAPrice!D720</f>
        <v>3.0176378993992951E-2</v>
      </c>
      <c r="E732" s="12">
        <f>((MAPrice!E732/MAPrice!E720)-0.004)*MAPrice!E720</f>
        <v>1.9928793071431625E-2</v>
      </c>
      <c r="F732" s="12">
        <f>((MAPrice!F732/MAPrice!F720)-0.004)*MAPrice!F720</f>
        <v>3.8472495958357847E-2</v>
      </c>
      <c r="G732" s="244">
        <v>0</v>
      </c>
      <c r="H732" s="12">
        <f>((MAPrice!H732/MAPrice!H720)-0.004)*MAPrice!H720</f>
        <v>3.0176378993992951E-2</v>
      </c>
    </row>
    <row r="733" spans="1:8" x14ac:dyDescent="0.2">
      <c r="A733">
        <f t="shared" si="10"/>
        <v>2050</v>
      </c>
      <c r="B733">
        <f t="shared" si="11"/>
        <v>12</v>
      </c>
      <c r="C733" s="12">
        <f>((MAPrice!C733/MAPrice!C721)-0.004)*MAPrice!C721</f>
        <v>2.5810745959361177E-2</v>
      </c>
      <c r="D733" s="12">
        <f>((MAPrice!D733/MAPrice!D721)-0.004)*MAPrice!D721</f>
        <v>3.0122957315161136E-2</v>
      </c>
      <c r="E733" s="12">
        <f>((MAPrice!E733/MAPrice!E721)-0.004)*MAPrice!E721</f>
        <v>1.9886472494026849E-2</v>
      </c>
      <c r="F733" s="12">
        <f>((MAPrice!F733/MAPrice!F721)-0.004)*MAPrice!F721</f>
        <v>3.8397280366790035E-2</v>
      </c>
      <c r="G733" s="244">
        <v>0</v>
      </c>
      <c r="H733" s="12">
        <f>((MAPrice!H733/MAPrice!H721)-0.004)*MAPrice!H721</f>
        <v>3.0122957315161136E-2</v>
      </c>
    </row>
    <row r="734" spans="1:8" x14ac:dyDescent="0.2">
      <c r="A734">
        <f t="shared" si="10"/>
        <v>2051</v>
      </c>
      <c r="B734">
        <f t="shared" si="11"/>
        <v>1</v>
      </c>
      <c r="C734" s="12">
        <f>((MAPrice!C734/MAPrice!C722)-0.004)*MAPrice!C722</f>
        <v>2.5755986541176574E-2</v>
      </c>
      <c r="D734" s="12">
        <f>((MAPrice!D734/MAPrice!D722)-0.004)*MAPrice!D722</f>
        <v>3.006971635294646E-2</v>
      </c>
      <c r="E734" s="12">
        <f>((MAPrice!E734/MAPrice!E722)-0.004)*MAPrice!E722</f>
        <v>1.9843997528036735E-2</v>
      </c>
      <c r="F734" s="12">
        <f>((MAPrice!F734/MAPrice!F722)-0.004)*MAPrice!F722</f>
        <v>3.8321913476320045E-2</v>
      </c>
      <c r="G734" s="244">
        <v>0</v>
      </c>
      <c r="H734" s="12">
        <f>((MAPrice!H734/MAPrice!H722)-0.004)*MAPrice!H722</f>
        <v>3.006971635294646E-2</v>
      </c>
    </row>
    <row r="735" spans="1:8" x14ac:dyDescent="0.2">
      <c r="A735">
        <f t="shared" si="10"/>
        <v>2051</v>
      </c>
      <c r="B735">
        <f t="shared" si="11"/>
        <v>2</v>
      </c>
      <c r="C735" s="12">
        <f>((MAPrice!C735/MAPrice!C723)-0.004)*MAPrice!C723</f>
        <v>2.5702190660035897E-2</v>
      </c>
      <c r="D735" s="12">
        <f>((MAPrice!D735/MAPrice!D723)-0.004)*MAPrice!D723</f>
        <v>3.0017066618341446E-2</v>
      </c>
      <c r="E735" s="12">
        <f>((MAPrice!E735/MAPrice!E723)-0.004)*MAPrice!E723</f>
        <v>1.9801950436696032E-2</v>
      </c>
      <c r="F735" s="12">
        <f>((MAPrice!F735/MAPrice!F723)-0.004)*MAPrice!F723</f>
        <v>3.8248249012514626E-2</v>
      </c>
      <c r="G735" s="244">
        <v>0</v>
      </c>
      <c r="H735" s="12">
        <f>((MAPrice!H735/MAPrice!H723)-0.004)*MAPrice!H723</f>
        <v>3.0017066618341446E-2</v>
      </c>
    </row>
    <row r="736" spans="1:8" x14ac:dyDescent="0.2">
      <c r="A736">
        <f t="shared" si="10"/>
        <v>2051</v>
      </c>
      <c r="B736">
        <f t="shared" si="11"/>
        <v>3</v>
      </c>
      <c r="C736" s="12">
        <f>((MAPrice!C736/MAPrice!C724)-0.004)*MAPrice!C724</f>
        <v>2.5647212236687679E-2</v>
      </c>
      <c r="D736" s="12">
        <f>((MAPrice!D736/MAPrice!D724)-0.004)*MAPrice!D724</f>
        <v>2.9963440606945672E-2</v>
      </c>
      <c r="E736" s="12">
        <f>((MAPrice!E736/MAPrice!E724)-0.004)*MAPrice!E724</f>
        <v>1.976037235993738E-2</v>
      </c>
      <c r="F736" s="12">
        <f>((MAPrice!F736/MAPrice!F724)-0.004)*MAPrice!F724</f>
        <v>3.8173894803792671E-2</v>
      </c>
      <c r="G736" s="244">
        <v>0</v>
      </c>
      <c r="H736" s="12">
        <f>((MAPrice!H736/MAPrice!H724)-0.004)*MAPrice!H724</f>
        <v>2.9963440606945672E-2</v>
      </c>
    </row>
    <row r="737" spans="1:8" x14ac:dyDescent="0.2">
      <c r="A737">
        <f t="shared" si="10"/>
        <v>2051</v>
      </c>
      <c r="B737">
        <f t="shared" si="11"/>
        <v>4</v>
      </c>
      <c r="C737" s="12">
        <f>((MAPrice!C737/MAPrice!C725)-0.004)*MAPrice!C725</f>
        <v>2.5592758333578793E-2</v>
      </c>
      <c r="D737" s="12">
        <f>((MAPrice!D737/MAPrice!D725)-0.004)*MAPrice!D725</f>
        <v>2.9910230178103469E-2</v>
      </c>
      <c r="E737" s="12">
        <f>((MAPrice!E737/MAPrice!E725)-0.004)*MAPrice!E725</f>
        <v>1.9718959014230063E-2</v>
      </c>
      <c r="F737" s="12">
        <f>((MAPrice!F737/MAPrice!F725)-0.004)*MAPrice!F725</f>
        <v>3.8099345580441576E-2</v>
      </c>
      <c r="G737" s="244">
        <v>0</v>
      </c>
      <c r="H737" s="12">
        <f>((MAPrice!H737/MAPrice!H725)-0.004)*MAPrice!H725</f>
        <v>2.9910230178103469E-2</v>
      </c>
    </row>
    <row r="738" spans="1:8" x14ac:dyDescent="0.2">
      <c r="A738">
        <f t="shared" si="10"/>
        <v>2051</v>
      </c>
      <c r="B738">
        <f t="shared" si="11"/>
        <v>5</v>
      </c>
      <c r="C738" s="12">
        <f>((MAPrice!C738/MAPrice!C726)-0.004)*MAPrice!C726</f>
        <v>2.5538730123554482E-2</v>
      </c>
      <c r="D738" s="12">
        <f>((MAPrice!D738/MAPrice!D726)-0.004)*MAPrice!D726</f>
        <v>2.9857383029020558E-2</v>
      </c>
      <c r="E738" s="12">
        <f>((MAPrice!E738/MAPrice!E726)-0.004)*MAPrice!E726</f>
        <v>1.9676665126406079E-2</v>
      </c>
      <c r="F738" s="12">
        <f>((MAPrice!F738/MAPrice!F726)-0.004)*MAPrice!F726</f>
        <v>3.8024968499094411E-2</v>
      </c>
      <c r="G738" s="244">
        <v>0</v>
      </c>
      <c r="H738" s="12">
        <f>((MAPrice!H738/MAPrice!H726)-0.004)*MAPrice!H726</f>
        <v>2.9857383029020558E-2</v>
      </c>
    </row>
    <row r="739" spans="1:8" x14ac:dyDescent="0.2">
      <c r="A739">
        <f t="shared" si="10"/>
        <v>2051</v>
      </c>
      <c r="B739">
        <f t="shared" si="11"/>
        <v>6</v>
      </c>
      <c r="C739" s="12">
        <f>((MAPrice!C739/MAPrice!C727)-0.004)*MAPrice!C727</f>
        <v>2.5484955220539757E-2</v>
      </c>
      <c r="D739" s="12">
        <f>((MAPrice!D739/MAPrice!D727)-0.004)*MAPrice!D727</f>
        <v>2.9804840372396595E-2</v>
      </c>
      <c r="E739" s="12">
        <f>((MAPrice!E739/MAPrice!E727)-0.004)*MAPrice!E727</f>
        <v>1.9634861604469034E-2</v>
      </c>
      <c r="F739" s="12">
        <f>((MAPrice!F739/MAPrice!F727)-0.004)*MAPrice!F727</f>
        <v>3.7951587478645549E-2</v>
      </c>
      <c r="G739" s="244">
        <v>0</v>
      </c>
      <c r="H739" s="12">
        <f>((MAPrice!H739/MAPrice!H727)-0.004)*MAPrice!H727</f>
        <v>2.9804840372396595E-2</v>
      </c>
    </row>
    <row r="740" spans="1:8" x14ac:dyDescent="0.2">
      <c r="A740">
        <f t="shared" si="10"/>
        <v>2051</v>
      </c>
      <c r="B740">
        <f t="shared" si="11"/>
        <v>7</v>
      </c>
      <c r="C740" s="12">
        <f>((MAPrice!C740/MAPrice!C728)-0.004)*MAPrice!C728</f>
        <v>2.5432552934186788E-2</v>
      </c>
      <c r="D740" s="12">
        <f>((MAPrice!D740/MAPrice!D728)-0.004)*MAPrice!D728</f>
        <v>2.975344335752882E-2</v>
      </c>
      <c r="E740" s="12">
        <f>((MAPrice!E740/MAPrice!E728)-0.004)*MAPrice!E728</f>
        <v>1.9592813351828046E-2</v>
      </c>
      <c r="F740" s="12">
        <f>((MAPrice!F740/MAPrice!F728)-0.004)*MAPrice!F728</f>
        <v>3.7879798618158184E-2</v>
      </c>
      <c r="G740" s="244">
        <v>0</v>
      </c>
      <c r="H740" s="12">
        <f>((MAPrice!H740/MAPrice!H728)-0.004)*MAPrice!H728</f>
        <v>2.975344335752882E-2</v>
      </c>
    </row>
    <row r="741" spans="1:8" x14ac:dyDescent="0.2">
      <c r="A741">
        <f t="shared" si="10"/>
        <v>2051</v>
      </c>
      <c r="B741">
        <f t="shared" si="11"/>
        <v>8</v>
      </c>
      <c r="C741" s="12">
        <f>((MAPrice!C741/MAPrice!C729)-0.004)*MAPrice!C729</f>
        <v>2.5380505931776848E-2</v>
      </c>
      <c r="D741" s="12">
        <f>((MAPrice!D741/MAPrice!D729)-0.004)*MAPrice!D729</f>
        <v>2.9702751287644675E-2</v>
      </c>
      <c r="E741" s="12">
        <f>((MAPrice!E741/MAPrice!E729)-0.004)*MAPrice!E729</f>
        <v>1.9550205896307113E-2</v>
      </c>
      <c r="F741" s="12">
        <f>((MAPrice!F741/MAPrice!F729)-0.004)*MAPrice!F729</f>
        <v>3.7808417520783191E-2</v>
      </c>
      <c r="G741" s="244">
        <v>0</v>
      </c>
      <c r="H741" s="12">
        <f>((MAPrice!H741/MAPrice!H729)-0.004)*MAPrice!H729</f>
        <v>2.9702751287644675E-2</v>
      </c>
    </row>
    <row r="742" spans="1:8" x14ac:dyDescent="0.2">
      <c r="A742">
        <f t="shared" si="10"/>
        <v>2051</v>
      </c>
      <c r="B742">
        <f t="shared" si="11"/>
        <v>9</v>
      </c>
      <c r="C742" s="12">
        <f>((MAPrice!C742/MAPrice!C730)-0.004)*MAPrice!C730</f>
        <v>2.5328431051437544E-2</v>
      </c>
      <c r="D742" s="12">
        <f>((MAPrice!D742/MAPrice!D730)-0.004)*MAPrice!D730</f>
        <v>2.9651798134001536E-2</v>
      </c>
      <c r="E742" s="12">
        <f>((MAPrice!E742/MAPrice!E730)-0.004)*MAPrice!E730</f>
        <v>1.9507467938793932E-2</v>
      </c>
      <c r="F742" s="12">
        <f>((MAPrice!F742/MAPrice!F730)-0.004)*MAPrice!F730</f>
        <v>3.7737222898155835E-2</v>
      </c>
      <c r="G742" s="244">
        <v>0</v>
      </c>
      <c r="H742" s="12">
        <f>((MAPrice!H742/MAPrice!H730)-0.004)*MAPrice!H730</f>
        <v>2.9651798134001536E-2</v>
      </c>
    </row>
    <row r="743" spans="1:8" x14ac:dyDescent="0.2">
      <c r="A743">
        <f t="shared" si="10"/>
        <v>2051</v>
      </c>
      <c r="B743">
        <f t="shared" si="11"/>
        <v>10</v>
      </c>
      <c r="C743" s="12">
        <f>((MAPrice!C743/MAPrice!C731)-0.004)*MAPrice!C731</f>
        <v>2.5276567101811555E-2</v>
      </c>
      <c r="D743" s="12">
        <f>((MAPrice!D743/MAPrice!D731)-0.004)*MAPrice!D731</f>
        <v>2.9601185960729824E-2</v>
      </c>
      <c r="E743" s="12">
        <f>((MAPrice!E743/MAPrice!E731)-0.004)*MAPrice!E731</f>
        <v>1.9464066737867186E-2</v>
      </c>
      <c r="F743" s="12">
        <f>((MAPrice!F743/MAPrice!F731)-0.004)*MAPrice!F731</f>
        <v>3.7665923959246859E-2</v>
      </c>
      <c r="G743" s="244">
        <v>0</v>
      </c>
      <c r="H743" s="12">
        <f>((MAPrice!H743/MAPrice!H731)-0.004)*MAPrice!H731</f>
        <v>2.9601185960729824E-2</v>
      </c>
    </row>
    <row r="744" spans="1:8" x14ac:dyDescent="0.2">
      <c r="A744">
        <f t="shared" si="10"/>
        <v>2051</v>
      </c>
      <c r="B744">
        <f t="shared" si="11"/>
        <v>11</v>
      </c>
      <c r="C744" s="12">
        <f>((MAPrice!C744/MAPrice!C732)-0.004)*MAPrice!C732</f>
        <v>2.5224016286573968E-2</v>
      </c>
      <c r="D744" s="12">
        <f>((MAPrice!D744/MAPrice!D732)-0.004)*MAPrice!D732</f>
        <v>2.9549866825350345E-2</v>
      </c>
      <c r="E744" s="12">
        <f>((MAPrice!E744/MAPrice!E732)-0.004)*MAPrice!E732</f>
        <v>1.9421762766766781E-2</v>
      </c>
      <c r="F744" s="12">
        <f>((MAPrice!F744/MAPrice!F732)-0.004)*MAPrice!F732</f>
        <v>3.7594253887312835E-2</v>
      </c>
      <c r="G744" s="244">
        <v>0</v>
      </c>
      <c r="H744" s="12">
        <f>((MAPrice!H744/MAPrice!H732)-0.004)*MAPrice!H732</f>
        <v>2.9549866825350345E-2</v>
      </c>
    </row>
    <row r="745" spans="1:8" x14ac:dyDescent="0.2">
      <c r="A745">
        <f t="shared" si="10"/>
        <v>2051</v>
      </c>
      <c r="B745">
        <f t="shared" si="11"/>
        <v>12</v>
      </c>
      <c r="C745" s="12">
        <f>((MAPrice!C745/MAPrice!C733)-0.004)*MAPrice!C733</f>
        <v>2.517089969324714E-2</v>
      </c>
      <c r="D745" s="12">
        <f>((MAPrice!D745/MAPrice!D733)-0.004)*MAPrice!D733</f>
        <v>2.9497980990846693E-2</v>
      </c>
      <c r="E745" s="12">
        <f>((MAPrice!E745/MAPrice!E733)-0.004)*MAPrice!E733</f>
        <v>1.9380792957196788E-2</v>
      </c>
      <c r="F745" s="12">
        <f>((MAPrice!F745/MAPrice!F733)-0.004)*MAPrice!F733</f>
        <v>3.7521300125452753E-2</v>
      </c>
      <c r="G745" s="244">
        <v>0</v>
      </c>
      <c r="H745" s="12">
        <f>((MAPrice!H745/MAPrice!H733)-0.004)*MAPrice!H733</f>
        <v>2.9497980990846693E-2</v>
      </c>
    </row>
    <row r="746" spans="1:8" x14ac:dyDescent="0.2">
      <c r="A746">
        <f t="shared" si="10"/>
        <v>2052</v>
      </c>
      <c r="B746">
        <f t="shared" si="11"/>
        <v>1</v>
      </c>
      <c r="C746" s="12">
        <f>((MAPrice!C746/MAPrice!C734)-0.004)*MAPrice!C734</f>
        <v>2.5117884482953965E-2</v>
      </c>
      <c r="D746" s="12">
        <f>((MAPrice!D746/MAPrice!D734)-0.004)*MAPrice!D734</f>
        <v>2.9446296576737512E-2</v>
      </c>
      <c r="E746" s="12">
        <f>((MAPrice!E746/MAPrice!E734)-0.004)*MAPrice!E734</f>
        <v>1.9339690244464292E-2</v>
      </c>
      <c r="F746" s="12">
        <f>((MAPrice!F746/MAPrice!F734)-0.004)*MAPrice!F734</f>
        <v>3.7448232691502104E-2</v>
      </c>
      <c r="G746" s="244">
        <v>0</v>
      </c>
      <c r="H746" s="12">
        <f>((MAPrice!H746/MAPrice!H734)-0.004)*MAPrice!H734</f>
        <v>2.9446296576737512E-2</v>
      </c>
    </row>
    <row r="747" spans="1:8" x14ac:dyDescent="0.2">
      <c r="A747">
        <f t="shared" si="10"/>
        <v>2052</v>
      </c>
      <c r="B747">
        <f t="shared" si="11"/>
        <v>2</v>
      </c>
      <c r="C747" s="12">
        <f>((MAPrice!C747/MAPrice!C735)-0.004)*MAPrice!C735</f>
        <v>2.5065837815699703E-2</v>
      </c>
      <c r="D747" s="12">
        <f>((MAPrice!D747/MAPrice!D735)-0.004)*MAPrice!D735</f>
        <v>2.9395228355728192E-2</v>
      </c>
      <c r="E747" s="12">
        <f>((MAPrice!E747/MAPrice!E735)-0.004)*MAPrice!E735</f>
        <v>1.9299028730593654E-2</v>
      </c>
      <c r="F747" s="12">
        <f>((MAPrice!F747/MAPrice!F735)-0.004)*MAPrice!F735</f>
        <v>3.7376869171911471E-2</v>
      </c>
      <c r="G747" s="244">
        <v>0</v>
      </c>
      <c r="H747" s="12">
        <f>((MAPrice!H747/MAPrice!H735)-0.004)*MAPrice!H735</f>
        <v>2.9395228355728192E-2</v>
      </c>
    </row>
    <row r="748" spans="1:8" x14ac:dyDescent="0.2">
      <c r="A748">
        <f t="shared" si="10"/>
        <v>2052</v>
      </c>
      <c r="B748">
        <f t="shared" si="11"/>
        <v>3</v>
      </c>
      <c r="C748" s="12">
        <f>((MAPrice!C748/MAPrice!C736)-0.004)*MAPrice!C736</f>
        <v>2.5012616321970018E-2</v>
      </c>
      <c r="D748" s="12">
        <f>((MAPrice!D748/MAPrice!D736)-0.004)*MAPrice!D736</f>
        <v>2.9343177267713273E-2</v>
      </c>
      <c r="E748" s="12">
        <f>((MAPrice!E748/MAPrice!E736)-0.004)*MAPrice!E736</f>
        <v>1.9258798126871965E-2</v>
      </c>
      <c r="F748" s="12">
        <f>((MAPrice!F748/MAPrice!F736)-0.004)*MAPrice!F736</f>
        <v>3.7304792220965104E-2</v>
      </c>
      <c r="G748" s="244">
        <v>0</v>
      </c>
      <c r="H748" s="12">
        <f>((MAPrice!H748/MAPrice!H736)-0.004)*MAPrice!H736</f>
        <v>2.9343177267713273E-2</v>
      </c>
    </row>
    <row r="749" spans="1:8" x14ac:dyDescent="0.2">
      <c r="A749">
        <f t="shared" si="10"/>
        <v>2052</v>
      </c>
      <c r="B749">
        <f t="shared" si="11"/>
        <v>4</v>
      </c>
      <c r="C749" s="12">
        <f>((MAPrice!C749/MAPrice!C737)-0.004)*MAPrice!C737</f>
        <v>2.4959864637897931E-2</v>
      </c>
      <c r="D749" s="12">
        <f>((MAPrice!D749/MAPrice!D737)-0.004)*MAPrice!D737</f>
        <v>2.9291485095560663E-2</v>
      </c>
      <c r="E749" s="12">
        <f>((MAPrice!E749/MAPrice!E737)-0.004)*MAPrice!E737</f>
        <v>1.9218698797059595E-2</v>
      </c>
      <c r="F749" s="12">
        <f>((MAPrice!F749/MAPrice!F737)-0.004)*MAPrice!F737</f>
        <v>3.7232469674647974E-2</v>
      </c>
      <c r="G749" s="244">
        <v>0</v>
      </c>
      <c r="H749" s="12">
        <f>((MAPrice!H749/MAPrice!H737)-0.004)*MAPrice!H737</f>
        <v>2.9291485095560663E-2</v>
      </c>
    </row>
    <row r="750" spans="1:8" x14ac:dyDescent="0.2">
      <c r="A750">
        <f t="shared" si="10"/>
        <v>2052</v>
      </c>
      <c r="B750">
        <f t="shared" si="11"/>
        <v>5</v>
      </c>
      <c r="C750" s="12">
        <f>((MAPrice!C750/MAPrice!C738)-0.004)*MAPrice!C738</f>
        <v>2.4907558663083175E-2</v>
      </c>
      <c r="D750" s="12">
        <f>((MAPrice!D750/MAPrice!D738)-0.004)*MAPrice!D738</f>
        <v>2.9240185289872329E-2</v>
      </c>
      <c r="E750" s="12">
        <f>((MAPrice!E750/MAPrice!E738)-0.004)*MAPrice!E738</f>
        <v>1.917777224274763E-2</v>
      </c>
      <c r="F750" s="12">
        <f>((MAPrice!F750/MAPrice!F738)-0.004)*MAPrice!F738</f>
        <v>3.7160364291001224E-2</v>
      </c>
      <c r="G750" s="244">
        <v>0</v>
      </c>
      <c r="H750" s="12">
        <f>((MAPrice!H750/MAPrice!H738)-0.004)*MAPrice!H738</f>
        <v>2.9240185289872329E-2</v>
      </c>
    </row>
    <row r="751" spans="1:8" x14ac:dyDescent="0.2">
      <c r="A751">
        <f t="shared" si="10"/>
        <v>2052</v>
      </c>
      <c r="B751">
        <f t="shared" si="11"/>
        <v>6</v>
      </c>
      <c r="C751" s="12">
        <f>((MAPrice!C751/MAPrice!C739)-0.004)*MAPrice!C739</f>
        <v>2.4855525262967026E-2</v>
      </c>
      <c r="D751" s="12">
        <f>((MAPrice!D751/MAPrice!D739)-0.004)*MAPrice!D739</f>
        <v>2.9189213425013478E-2</v>
      </c>
      <c r="E751" s="12">
        <f>((MAPrice!E751/MAPrice!E739)-0.004)*MAPrice!E739</f>
        <v>1.9137340877628157E-2</v>
      </c>
      <c r="F751" s="12">
        <f>((MAPrice!F751/MAPrice!F739)-0.004)*MAPrice!F739</f>
        <v>3.7089265360983267E-2</v>
      </c>
      <c r="G751" s="244">
        <v>0</v>
      </c>
      <c r="H751" s="12">
        <f>((MAPrice!H751/MAPrice!H739)-0.004)*MAPrice!H739</f>
        <v>2.9189213425013478E-2</v>
      </c>
    </row>
    <row r="752" spans="1:8" x14ac:dyDescent="0.2">
      <c r="A752">
        <f t="shared" si="10"/>
        <v>2052</v>
      </c>
      <c r="B752">
        <f t="shared" si="11"/>
        <v>7</v>
      </c>
      <c r="C752" s="12">
        <f>((MAPrice!C752/MAPrice!C740)-0.004)*MAPrice!C740</f>
        <v>2.4804825745858482E-2</v>
      </c>
      <c r="D752" s="12">
        <f>((MAPrice!D752/MAPrice!D740)-0.004)*MAPrice!D740</f>
        <v>2.9139359937956202E-2</v>
      </c>
      <c r="E752" s="12">
        <f>((MAPrice!E752/MAPrice!E740)-0.004)*MAPrice!E740</f>
        <v>1.9096677259537204E-2</v>
      </c>
      <c r="F752" s="12">
        <f>((MAPrice!F752/MAPrice!F740)-0.004)*MAPrice!F740</f>
        <v>3.7019717761391277E-2</v>
      </c>
      <c r="G752" s="244">
        <v>0</v>
      </c>
      <c r="H752" s="12">
        <f>((MAPrice!H752/MAPrice!H740)-0.004)*MAPrice!H740</f>
        <v>2.9139359937956202E-2</v>
      </c>
    </row>
    <row r="753" spans="1:8" x14ac:dyDescent="0.2">
      <c r="A753">
        <f t="shared" si="10"/>
        <v>2052</v>
      </c>
      <c r="B753">
        <f t="shared" si="11"/>
        <v>8</v>
      </c>
      <c r="C753" s="12">
        <f>((MAPrice!C753/MAPrice!C741)-0.004)*MAPrice!C741</f>
        <v>2.4754472061207674E-2</v>
      </c>
      <c r="D753" s="12">
        <f>((MAPrice!D753/MAPrice!D741)-0.004)*MAPrice!D741</f>
        <v>2.9090192885958155E-2</v>
      </c>
      <c r="E753" s="12">
        <f>((MAPrice!E753/MAPrice!E741)-0.004)*MAPrice!E741</f>
        <v>1.9055474500273728E-2</v>
      </c>
      <c r="F753" s="12">
        <f>((MAPrice!F753/MAPrice!F741)-0.004)*MAPrice!F741</f>
        <v>3.6950568451056473E-2</v>
      </c>
      <c r="G753" s="244">
        <v>0</v>
      </c>
      <c r="H753" s="12">
        <f>((MAPrice!H753/MAPrice!H741)-0.004)*MAPrice!H741</f>
        <v>2.9090192885958155E-2</v>
      </c>
    </row>
    <row r="754" spans="1:8" x14ac:dyDescent="0.2">
      <c r="A754">
        <f t="shared" si="10"/>
        <v>2052</v>
      </c>
      <c r="B754">
        <f t="shared" si="11"/>
        <v>9</v>
      </c>
      <c r="C754" s="12">
        <f>((MAPrice!C754/MAPrice!C742)-0.004)*MAPrice!C742</f>
        <v>2.4704094348739099E-2</v>
      </c>
      <c r="D754" s="12">
        <f>((MAPrice!D754/MAPrice!D742)-0.004)*MAPrice!D742</f>
        <v>2.9040776281182842E-2</v>
      </c>
      <c r="E754" s="12">
        <f>((MAPrice!E754/MAPrice!E742)-0.004)*MAPrice!E742</f>
        <v>1.901414787192424E-2</v>
      </c>
      <c r="F754" s="12">
        <f>((MAPrice!F754/MAPrice!F742)-0.004)*MAPrice!F742</f>
        <v>3.6881604300318657E-2</v>
      </c>
      <c r="G754" s="244">
        <v>0</v>
      </c>
      <c r="H754" s="12">
        <f>((MAPrice!H754/MAPrice!H742)-0.004)*MAPrice!H742</f>
        <v>2.9040776281182842E-2</v>
      </c>
    </row>
    <row r="755" spans="1:8" x14ac:dyDescent="0.2">
      <c r="A755">
        <f t="shared" si="10"/>
        <v>2052</v>
      </c>
      <c r="B755">
        <f t="shared" si="11"/>
        <v>10</v>
      </c>
      <c r="C755" s="12">
        <f>((MAPrice!C755/MAPrice!C743)-0.004)*MAPrice!C743</f>
        <v>2.4653937816772983E-2</v>
      </c>
      <c r="D755" s="12">
        <f>((MAPrice!D755/MAPrice!D743)-0.004)*MAPrice!D743</f>
        <v>2.8991710679202871E-2</v>
      </c>
      <c r="E755" s="12">
        <f>((MAPrice!E755/MAPrice!E743)-0.004)*MAPrice!E743</f>
        <v>1.8972193835953468E-2</v>
      </c>
      <c r="F755" s="12">
        <f>((MAPrice!F755/MAPrice!F743)-0.004)*MAPrice!F743</f>
        <v>3.6812564890353804E-2</v>
      </c>
      <c r="G755" s="244">
        <v>0</v>
      </c>
      <c r="H755" s="12">
        <f>((MAPrice!H755/MAPrice!H743)-0.004)*MAPrice!H743</f>
        <v>2.8991710679202871E-2</v>
      </c>
    </row>
    <row r="756" spans="1:8" x14ac:dyDescent="0.2">
      <c r="A756">
        <f t="shared" si="10"/>
        <v>2052</v>
      </c>
      <c r="B756">
        <f t="shared" si="11"/>
        <v>11</v>
      </c>
      <c r="C756" s="12">
        <f>((MAPrice!C756/MAPrice!C744)-0.004)*MAPrice!C744</f>
        <v>2.4603129802373273E-2</v>
      </c>
      <c r="D756" s="12">
        <f>((MAPrice!D756/MAPrice!D744)-0.004)*MAPrice!D744</f>
        <v>2.8941974952734744E-2</v>
      </c>
      <c r="E756" s="12">
        <f>((MAPrice!E756/MAPrice!E744)-0.004)*MAPrice!E744</f>
        <v>1.8931310432087567E-2</v>
      </c>
      <c r="F756" s="12">
        <f>((MAPrice!F756/MAPrice!F744)-0.004)*MAPrice!F744</f>
        <v>3.6743185237732401E-2</v>
      </c>
      <c r="G756" s="244">
        <v>0</v>
      </c>
      <c r="H756" s="12">
        <f>((MAPrice!H756/MAPrice!H744)-0.004)*MAPrice!H744</f>
        <v>2.8941974952734744E-2</v>
      </c>
    </row>
    <row r="757" spans="1:8" x14ac:dyDescent="0.2">
      <c r="A757">
        <f t="shared" si="10"/>
        <v>2052</v>
      </c>
      <c r="B757">
        <f t="shared" si="11"/>
        <v>12</v>
      </c>
      <c r="C757" s="12">
        <f>((MAPrice!C757/MAPrice!C745)-0.004)*MAPrice!C745</f>
        <v>2.4551780138954832E-2</v>
      </c>
      <c r="D757" s="12">
        <f>((MAPrice!D757/MAPrice!D745)-0.004)*MAPrice!D745</f>
        <v>2.889169656462607E-2</v>
      </c>
      <c r="E757" s="12">
        <f>((MAPrice!E757/MAPrice!E745)-0.004)*MAPrice!E745</f>
        <v>1.8891720395088914E-2</v>
      </c>
      <c r="F757" s="12">
        <f>((MAPrice!F757/MAPrice!F745)-0.004)*MAPrice!F745</f>
        <v>3.6672571103657528E-2</v>
      </c>
      <c r="G757" s="244">
        <v>0</v>
      </c>
      <c r="H757" s="12">
        <f>((MAPrice!H757/MAPrice!H745)-0.004)*MAPrice!H745</f>
        <v>2.889169656462607E-2</v>
      </c>
    </row>
    <row r="758" spans="1:8" x14ac:dyDescent="0.2">
      <c r="A758">
        <f t="shared" ref="A758:A769" si="12">A746+1</f>
        <v>2053</v>
      </c>
      <c r="B758">
        <f t="shared" ref="B758:B769" si="13">B746</f>
        <v>1</v>
      </c>
      <c r="C758" s="12">
        <f>((MAPrice!C758/MAPrice!C746)-0.004)*MAPrice!C746</f>
        <v>2.4500500071409539E-2</v>
      </c>
      <c r="D758" s="12">
        <f>((MAPrice!D758/MAPrice!D746)-0.004)*MAPrice!D746</f>
        <v>2.8841580325126116E-2</v>
      </c>
      <c r="E758" s="12">
        <f>((MAPrice!E758/MAPrice!E746)-0.004)*MAPrice!E746</f>
        <v>1.8851980449544864E-2</v>
      </c>
      <c r="F758" s="12">
        <f>((MAPrice!F758/MAPrice!F746)-0.004)*MAPrice!F746</f>
        <v>3.6601804425403402E-2</v>
      </c>
      <c r="G758" s="244">
        <v>0</v>
      </c>
      <c r="H758" s="12">
        <f>((MAPrice!H758/MAPrice!H746)-0.004)*MAPrice!H746</f>
        <v>2.8841580325126116E-2</v>
      </c>
    </row>
    <row r="759" spans="1:8" x14ac:dyDescent="0.2">
      <c r="A759">
        <f t="shared" si="12"/>
        <v>2053</v>
      </c>
      <c r="B759">
        <f t="shared" si="13"/>
        <v>2</v>
      </c>
      <c r="C759" s="12">
        <f>((MAPrice!C759/MAPrice!C747)-0.004)*MAPrice!C747</f>
        <v>2.4450107599279704E-2</v>
      </c>
      <c r="D759" s="12">
        <f>((MAPrice!D759/MAPrice!D747)-0.004)*MAPrice!D747</f>
        <v>2.8792003736109489E-2</v>
      </c>
      <c r="E759" s="12">
        <f>((MAPrice!E759/MAPrice!E747)-0.004)*MAPrice!E747</f>
        <v>1.8812629579449222E-2</v>
      </c>
      <c r="F759" s="12">
        <f>((MAPrice!F759/MAPrice!F747)-0.004)*MAPrice!F747</f>
        <v>3.6532614561027556E-2</v>
      </c>
      <c r="G759" s="244">
        <v>0</v>
      </c>
      <c r="H759" s="12">
        <f>((MAPrice!H759/MAPrice!H747)-0.004)*MAPrice!H747</f>
        <v>2.8792003736109489E-2</v>
      </c>
    </row>
    <row r="760" spans="1:8" x14ac:dyDescent="0.2">
      <c r="A760">
        <f t="shared" si="12"/>
        <v>2053</v>
      </c>
      <c r="B760">
        <f t="shared" si="13"/>
        <v>3</v>
      </c>
      <c r="C760" s="12">
        <f>((MAPrice!C760/MAPrice!C748)-0.004)*MAPrice!C748</f>
        <v>2.439866003158354E-2</v>
      </c>
      <c r="D760" s="12">
        <f>((MAPrice!D760/MAPrice!D748)-0.004)*MAPrice!D748</f>
        <v>2.8741570151550263E-2</v>
      </c>
      <c r="E760" s="12">
        <f>((MAPrice!E760/MAPrice!E748)-0.004)*MAPrice!E748</f>
        <v>1.8773756358739645E-2</v>
      </c>
      <c r="F760" s="12">
        <f>((MAPrice!F760/MAPrice!F748)-0.004)*MAPrice!F748</f>
        <v>3.6462854780855848E-2</v>
      </c>
      <c r="G760" s="244">
        <v>0</v>
      </c>
      <c r="H760" s="12">
        <f>((MAPrice!H760/MAPrice!H748)-0.004)*MAPrice!H748</f>
        <v>2.8741570151550263E-2</v>
      </c>
    </row>
    <row r="761" spans="1:8" x14ac:dyDescent="0.2">
      <c r="A761">
        <f t="shared" si="12"/>
        <v>2053</v>
      </c>
      <c r="B761">
        <f t="shared" si="13"/>
        <v>4</v>
      </c>
      <c r="C761" s="12">
        <f>((MAPrice!C761/MAPrice!C749)-0.004)*MAPrice!C749</f>
        <v>2.434775772300923E-2</v>
      </c>
      <c r="D761" s="12">
        <f>((MAPrice!D761/MAPrice!D749)-0.004)*MAPrice!D749</f>
        <v>2.8691591947033194E-2</v>
      </c>
      <c r="E761" s="12">
        <f>((MAPrice!E761/MAPrice!E749)-0.004)*MAPrice!E749</f>
        <v>1.8735077405814704E-2</v>
      </c>
      <c r="F761" s="12">
        <f>((MAPrice!F761/MAPrice!F749)-0.004)*MAPrice!F749</f>
        <v>3.639299361249574E-2</v>
      </c>
      <c r="G761" s="244">
        <v>0</v>
      </c>
      <c r="H761" s="12">
        <f>((MAPrice!H761/MAPrice!H749)-0.004)*MAPrice!H749</f>
        <v>2.8691591947033194E-2</v>
      </c>
    </row>
    <row r="762" spans="1:8" x14ac:dyDescent="0.2">
      <c r="A762">
        <f t="shared" si="12"/>
        <v>2053</v>
      </c>
      <c r="B762">
        <f t="shared" si="13"/>
        <v>5</v>
      </c>
      <c r="C762" s="12">
        <f>((MAPrice!C762/MAPrice!C750)-0.004)*MAPrice!C750</f>
        <v>2.4297240785161128E-2</v>
      </c>
      <c r="D762" s="12">
        <f>((MAPrice!D762/MAPrice!D750)-0.004)*MAPrice!D750</f>
        <v>2.8641940664134391E-2</v>
      </c>
      <c r="E762" s="12">
        <f>((MAPrice!E762/MAPrice!E750)-0.004)*MAPrice!E750</f>
        <v>1.8695566429855835E-2</v>
      </c>
      <c r="F762" s="12">
        <f>((MAPrice!F762/MAPrice!F750)-0.004)*MAPrice!F750</f>
        <v>3.6323275209101093E-2</v>
      </c>
      <c r="G762" s="244">
        <v>0</v>
      </c>
      <c r="H762" s="12">
        <f>((MAPrice!H762/MAPrice!H750)-0.004)*MAPrice!H750</f>
        <v>2.8641940664134391E-2</v>
      </c>
    </row>
    <row r="763" spans="1:8" x14ac:dyDescent="0.2">
      <c r="A763">
        <f t="shared" si="12"/>
        <v>2053</v>
      </c>
      <c r="B763">
        <f t="shared" si="13"/>
        <v>6</v>
      </c>
      <c r="C763" s="12">
        <f>((MAPrice!C763/MAPrice!C751)-0.004)*MAPrice!C751</f>
        <v>2.4246961348177103E-2</v>
      </c>
      <c r="D763" s="12">
        <f>((MAPrice!D763/MAPrice!D751)-0.004)*MAPrice!D751</f>
        <v>2.8592576740681455E-2</v>
      </c>
      <c r="E763" s="12">
        <f>((MAPrice!E763/MAPrice!E751)-0.004)*MAPrice!E751</f>
        <v>1.8656514000955776E-2</v>
      </c>
      <c r="F763" s="12">
        <f>((MAPrice!F763/MAPrice!F751)-0.004)*MAPrice!F751</f>
        <v>3.6254491762662017E-2</v>
      </c>
      <c r="G763" s="244">
        <v>0</v>
      </c>
      <c r="H763" s="12">
        <f>((MAPrice!H763/MAPrice!H751)-0.004)*MAPrice!H751</f>
        <v>2.8592576740681455E-2</v>
      </c>
    </row>
    <row r="764" spans="1:8" x14ac:dyDescent="0.2">
      <c r="A764">
        <f t="shared" si="12"/>
        <v>2053</v>
      </c>
      <c r="B764">
        <f t="shared" si="13"/>
        <v>7</v>
      </c>
      <c r="C764" s="12">
        <f>((MAPrice!C764/MAPrice!C752)-0.004)*MAPrice!C752</f>
        <v>2.4197966103509633E-2</v>
      </c>
      <c r="D764" s="12">
        <f>((MAPrice!D764/MAPrice!D752)-0.004)*MAPrice!D752</f>
        <v>2.8544290585596557E-2</v>
      </c>
      <c r="E764" s="12">
        <f>((MAPrice!E764/MAPrice!E752)-0.004)*MAPrice!E752</f>
        <v>1.861723352176415E-2</v>
      </c>
      <c r="F764" s="12">
        <f>((MAPrice!F764/MAPrice!F752)-0.004)*MAPrice!F752</f>
        <v>3.6187202212058844E-2</v>
      </c>
      <c r="G764" s="244">
        <v>0</v>
      </c>
      <c r="H764" s="12">
        <f>((MAPrice!H764/MAPrice!H752)-0.004)*MAPrice!H752</f>
        <v>2.8544290585596557E-2</v>
      </c>
    </row>
    <row r="765" spans="1:8" x14ac:dyDescent="0.2">
      <c r="A765">
        <f t="shared" si="12"/>
        <v>2053</v>
      </c>
      <c r="B765">
        <f t="shared" si="13"/>
        <v>8</v>
      </c>
      <c r="C765" s="12">
        <f>((MAPrice!C765/MAPrice!C753)-0.004)*MAPrice!C753</f>
        <v>2.4149319716985692E-2</v>
      </c>
      <c r="D765" s="12">
        <f>((MAPrice!D765/MAPrice!D753)-0.004)*MAPrice!D753</f>
        <v>2.8496686778286109E-2</v>
      </c>
      <c r="E765" s="12">
        <f>((MAPrice!E765/MAPrice!E753)-0.004)*MAPrice!E753</f>
        <v>1.8577443885778602E-2</v>
      </c>
      <c r="F765" s="12">
        <f>((MAPrice!F765/MAPrice!F753)-0.004)*MAPrice!F753</f>
        <v>3.6120320125771502E-2</v>
      </c>
      <c r="G765" s="244">
        <v>0</v>
      </c>
      <c r="H765" s="12">
        <f>((MAPrice!H765/MAPrice!H753)-0.004)*MAPrice!H753</f>
        <v>2.8496686778286109E-2</v>
      </c>
    </row>
    <row r="766" spans="1:8" x14ac:dyDescent="0.2">
      <c r="A766">
        <f t="shared" si="12"/>
        <v>2053</v>
      </c>
      <c r="B766">
        <f t="shared" si="13"/>
        <v>9</v>
      </c>
      <c r="C766" s="12">
        <f>((MAPrice!C766/MAPrice!C754)-0.004)*MAPrice!C754</f>
        <v>2.4100662214866935E-2</v>
      </c>
      <c r="D766" s="12">
        <f>((MAPrice!D766/MAPrice!D754)-0.004)*MAPrice!D754</f>
        <v>2.8448855914723726E-2</v>
      </c>
      <c r="E766" s="12">
        <f>((MAPrice!E766/MAPrice!E754)-0.004)*MAPrice!E754</f>
        <v>1.8537544264522917E-2</v>
      </c>
      <c r="F766" s="12">
        <f>((MAPrice!F766/MAPrice!F754)-0.004)*MAPrice!F754</f>
        <v>3.6053635354968361E-2</v>
      </c>
      <c r="G766" s="244">
        <v>0</v>
      </c>
      <c r="H766" s="12">
        <f>((MAPrice!H766/MAPrice!H754)-0.004)*MAPrice!H754</f>
        <v>2.8448855914723726E-2</v>
      </c>
    </row>
    <row r="767" spans="1:8" x14ac:dyDescent="0.2">
      <c r="A767">
        <f t="shared" si="12"/>
        <v>2053</v>
      </c>
      <c r="B767">
        <f t="shared" si="13"/>
        <v>10</v>
      </c>
      <c r="C767" s="12">
        <f>((MAPrice!C767/MAPrice!C755)-0.004)*MAPrice!C755</f>
        <v>2.4052214162627133E-2</v>
      </c>
      <c r="D767" s="12">
        <f>((MAPrice!D767/MAPrice!D755)-0.004)*MAPrice!D755</f>
        <v>2.8401360154063818E-2</v>
      </c>
      <c r="E767" s="12">
        <f>((MAPrice!E767/MAPrice!E755)-0.004)*MAPrice!E755</f>
        <v>1.8497035467728622E-2</v>
      </c>
      <c r="F767" s="12">
        <f>((MAPrice!F767/MAPrice!F755)-0.004)*MAPrice!F755</f>
        <v>3.5986871712156698E-2</v>
      </c>
      <c r="G767" s="244">
        <v>0</v>
      </c>
      <c r="H767" s="12">
        <f>((MAPrice!H767/MAPrice!H755)-0.004)*MAPrice!H755</f>
        <v>2.8401360154063818E-2</v>
      </c>
    </row>
    <row r="768" spans="1:8" x14ac:dyDescent="0.2">
      <c r="A768">
        <f t="shared" si="12"/>
        <v>2053</v>
      </c>
      <c r="B768">
        <f t="shared" si="13"/>
        <v>11</v>
      </c>
      <c r="C768" s="12">
        <f>((MAPrice!C768/MAPrice!C756)-0.004)*MAPrice!C756</f>
        <v>2.4003131886283915E-2</v>
      </c>
      <c r="D768" s="12">
        <f>((MAPrice!D768/MAPrice!D756)-0.004)*MAPrice!D756</f>
        <v>2.8353210181701546E-2</v>
      </c>
      <c r="E768" s="12">
        <f>((MAPrice!E768/MAPrice!E756)-0.004)*MAPrice!E756</f>
        <v>1.845755652824177E-2</v>
      </c>
      <c r="F768" s="12">
        <f>((MAPrice!F768/MAPrice!F756)-0.004)*MAPrice!F756</f>
        <v>3.5919771867207462E-2</v>
      </c>
      <c r="G768" s="244">
        <v>0</v>
      </c>
      <c r="H768" s="12">
        <f>((MAPrice!H768/MAPrice!H756)-0.004)*MAPrice!H756</f>
        <v>2.8353210181701546E-2</v>
      </c>
    </row>
    <row r="769" spans="1:8" x14ac:dyDescent="0.2">
      <c r="A769">
        <f t="shared" si="12"/>
        <v>2053</v>
      </c>
      <c r="B769">
        <f t="shared" si="13"/>
        <v>12</v>
      </c>
      <c r="C769" s="12">
        <f>((MAPrice!C769/MAPrice!C757)-0.004)*MAPrice!C757</f>
        <v>2.3953524521463397E-2</v>
      </c>
      <c r="D769" s="12">
        <f>((MAPrice!D769/MAPrice!D757)-0.004)*MAPrice!D757</f>
        <v>2.830453295789323E-2</v>
      </c>
      <c r="E769" s="12">
        <f>((MAPrice!E769/MAPrice!E757)-0.004)*MAPrice!E757</f>
        <v>1.8419325119623586E-2</v>
      </c>
      <c r="F769" s="12">
        <f>((MAPrice!F769/MAPrice!F757)-0.004)*MAPrice!F757</f>
        <v>3.5851475515916116E-2</v>
      </c>
      <c r="G769" s="244">
        <v>0</v>
      </c>
      <c r="H769" s="12">
        <f>((MAPrice!H769/MAPrice!H757)-0.004)*MAPrice!H757</f>
        <v>2.830453295789323E-2</v>
      </c>
    </row>
    <row r="770" spans="1:8" x14ac:dyDescent="0.2">
      <c r="C770" s="12"/>
      <c r="D770" s="12"/>
      <c r="E770" s="12"/>
      <c r="F770" s="12"/>
      <c r="G770" s="12"/>
      <c r="H770" s="12"/>
    </row>
    <row r="771" spans="1:8" x14ac:dyDescent="0.2">
      <c r="C771" s="12"/>
      <c r="D771" s="12"/>
      <c r="E771" s="12"/>
      <c r="F771" s="12"/>
      <c r="G771" s="12"/>
      <c r="H771" s="12"/>
    </row>
    <row r="772" spans="1:8" x14ac:dyDescent="0.2">
      <c r="C772" s="12"/>
      <c r="D772" s="12"/>
      <c r="E772" s="12"/>
      <c r="F772" s="12"/>
      <c r="G772" s="12"/>
      <c r="H772" s="12"/>
    </row>
    <row r="773" spans="1:8" x14ac:dyDescent="0.2">
      <c r="C773" s="12"/>
      <c r="D773" s="12"/>
      <c r="E773" s="12"/>
      <c r="F773" s="12"/>
      <c r="G773" s="12"/>
      <c r="H773" s="12"/>
    </row>
    <row r="774" spans="1:8" x14ac:dyDescent="0.2">
      <c r="C774" s="12"/>
      <c r="D774" s="12"/>
      <c r="E774" s="12"/>
      <c r="F774" s="12"/>
      <c r="G774" s="12"/>
      <c r="H774" s="12"/>
    </row>
    <row r="775" spans="1:8" x14ac:dyDescent="0.2">
      <c r="C775" s="12"/>
      <c r="D775" s="12"/>
      <c r="E775" s="12"/>
      <c r="F775" s="12"/>
      <c r="G775" s="12"/>
      <c r="H775" s="12"/>
    </row>
    <row r="776" spans="1:8" x14ac:dyDescent="0.2">
      <c r="C776" s="12"/>
      <c r="D776" s="12"/>
      <c r="E776" s="12"/>
      <c r="F776" s="12"/>
      <c r="G776" s="12"/>
      <c r="H776" s="12"/>
    </row>
    <row r="777" spans="1:8" x14ac:dyDescent="0.2">
      <c r="C777" s="12"/>
      <c r="D777" s="12"/>
      <c r="E777" s="12"/>
      <c r="F777" s="12"/>
      <c r="G777" s="12"/>
      <c r="H777" s="12"/>
    </row>
    <row r="778" spans="1:8" x14ac:dyDescent="0.2">
      <c r="C778" s="12"/>
      <c r="D778" s="12"/>
      <c r="E778" s="12"/>
      <c r="F778" s="12"/>
      <c r="G778" s="12"/>
      <c r="H778" s="12"/>
    </row>
    <row r="779" spans="1:8" x14ac:dyDescent="0.2">
      <c r="C779" s="12"/>
      <c r="D779" s="12"/>
      <c r="E779" s="12"/>
      <c r="F779" s="12"/>
      <c r="G779" s="12"/>
      <c r="H779" s="12"/>
    </row>
    <row r="780" spans="1:8" x14ac:dyDescent="0.2">
      <c r="C780" s="12"/>
      <c r="D780" s="12"/>
      <c r="E780" s="12"/>
      <c r="F780" s="12"/>
      <c r="G780" s="12"/>
      <c r="H780" s="12"/>
    </row>
    <row r="781" spans="1:8" x14ac:dyDescent="0.2">
      <c r="C781" s="12"/>
      <c r="D781" s="12"/>
      <c r="E781" s="12"/>
      <c r="F781" s="12"/>
      <c r="G781" s="12"/>
      <c r="H781" s="12"/>
    </row>
    <row r="782" spans="1:8" x14ac:dyDescent="0.2">
      <c r="C782" s="12"/>
      <c r="D782" s="12"/>
      <c r="E782" s="12"/>
      <c r="F782" s="12"/>
      <c r="G782" s="12"/>
      <c r="H782" s="12"/>
    </row>
    <row r="783" spans="1:8" x14ac:dyDescent="0.2">
      <c r="C783" s="12"/>
      <c r="D783" s="12"/>
      <c r="E783" s="12"/>
      <c r="F783" s="12"/>
      <c r="G783" s="12"/>
      <c r="H783" s="12"/>
    </row>
    <row r="784" spans="1:8" x14ac:dyDescent="0.2">
      <c r="C784" s="12"/>
      <c r="D784" s="12"/>
      <c r="E784" s="12"/>
      <c r="F784" s="12"/>
      <c r="G784" s="12"/>
      <c r="H784" s="12"/>
    </row>
    <row r="785" spans="3:8" x14ac:dyDescent="0.2">
      <c r="C785" s="12"/>
      <c r="D785" s="12"/>
      <c r="E785" s="12"/>
      <c r="F785" s="12"/>
      <c r="G785" s="12"/>
      <c r="H785" s="12"/>
    </row>
    <row r="786" spans="3:8" x14ac:dyDescent="0.2">
      <c r="C786" s="12"/>
      <c r="D786" s="12"/>
      <c r="E786" s="12"/>
      <c r="F786" s="12"/>
      <c r="G786" s="12"/>
      <c r="H786" s="12"/>
    </row>
    <row r="787" spans="3:8" x14ac:dyDescent="0.2">
      <c r="C787" s="12"/>
      <c r="D787" s="12"/>
      <c r="E787" s="12"/>
      <c r="F787" s="12"/>
      <c r="G787" s="12"/>
      <c r="H787" s="12"/>
    </row>
    <row r="788" spans="3:8" x14ac:dyDescent="0.2">
      <c r="C788" s="12"/>
      <c r="D788" s="12"/>
      <c r="E788" s="12"/>
      <c r="F788" s="12"/>
      <c r="G788" s="12"/>
      <c r="H788" s="12"/>
    </row>
    <row r="789" spans="3:8" x14ac:dyDescent="0.2">
      <c r="C789" s="12"/>
      <c r="D789" s="12"/>
      <c r="E789" s="12"/>
      <c r="F789" s="12"/>
      <c r="G789" s="12"/>
      <c r="H789" s="12"/>
    </row>
    <row r="790" spans="3:8" x14ac:dyDescent="0.2">
      <c r="C790" s="12"/>
      <c r="D790" s="12"/>
      <c r="E790" s="12"/>
      <c r="F790" s="12"/>
      <c r="G790" s="12"/>
      <c r="H790" s="12"/>
    </row>
    <row r="791" spans="3:8" x14ac:dyDescent="0.2">
      <c r="C791" s="12"/>
      <c r="D791" s="12"/>
      <c r="E791" s="12"/>
      <c r="F791" s="12"/>
      <c r="G791" s="12"/>
      <c r="H791" s="12"/>
    </row>
    <row r="792" spans="3:8" x14ac:dyDescent="0.2">
      <c r="C792" s="12"/>
      <c r="D792" s="12"/>
      <c r="E792" s="12"/>
      <c r="F792" s="12"/>
      <c r="G792" s="12"/>
      <c r="H792" s="12"/>
    </row>
    <row r="793" spans="3:8" x14ac:dyDescent="0.2">
      <c r="C793" s="12"/>
      <c r="D793" s="12"/>
      <c r="E793" s="12"/>
      <c r="F793" s="12"/>
      <c r="G793" s="12"/>
      <c r="H793" s="12"/>
    </row>
    <row r="794" spans="3:8" x14ac:dyDescent="0.2">
      <c r="C794" s="12"/>
      <c r="D794" s="12"/>
      <c r="E794" s="12"/>
      <c r="F794" s="12"/>
      <c r="G794" s="12"/>
      <c r="H794" s="12"/>
    </row>
    <row r="795" spans="3:8" x14ac:dyDescent="0.2">
      <c r="C795" s="12"/>
      <c r="D795" s="12"/>
      <c r="E795" s="12"/>
      <c r="F795" s="12"/>
      <c r="G795" s="12"/>
      <c r="H795" s="12"/>
    </row>
    <row r="796" spans="3:8" x14ac:dyDescent="0.2">
      <c r="C796" s="12"/>
      <c r="D796" s="12"/>
      <c r="E796" s="12"/>
      <c r="F796" s="12"/>
      <c r="G796" s="12"/>
      <c r="H796" s="12"/>
    </row>
    <row r="797" spans="3:8" x14ac:dyDescent="0.2">
      <c r="C797" s="12"/>
      <c r="D797" s="12"/>
      <c r="E797" s="12"/>
      <c r="F797" s="12"/>
      <c r="G797" s="12"/>
      <c r="H797" s="12"/>
    </row>
    <row r="798" spans="3:8" x14ac:dyDescent="0.2">
      <c r="C798" s="12"/>
      <c r="D798" s="12"/>
      <c r="E798" s="12"/>
      <c r="F798" s="12"/>
      <c r="G798" s="12"/>
      <c r="H798" s="12"/>
    </row>
    <row r="799" spans="3:8" x14ac:dyDescent="0.2">
      <c r="C799" s="12"/>
      <c r="D799" s="12"/>
      <c r="E799" s="12"/>
      <c r="F799" s="12"/>
      <c r="G799" s="12"/>
      <c r="H799" s="12"/>
    </row>
    <row r="800" spans="3:8" x14ac:dyDescent="0.2">
      <c r="C800" s="12"/>
      <c r="D800" s="12"/>
      <c r="E800" s="12"/>
      <c r="F800" s="12"/>
      <c r="G800" s="12"/>
      <c r="H800" s="12"/>
    </row>
    <row r="801" spans="3:8" x14ac:dyDescent="0.2">
      <c r="C801" s="12"/>
      <c r="D801" s="12"/>
      <c r="E801" s="12"/>
      <c r="F801" s="12"/>
      <c r="G801" s="12"/>
      <c r="H801" s="12"/>
    </row>
    <row r="802" spans="3:8" x14ac:dyDescent="0.2">
      <c r="C802" s="12"/>
      <c r="D802" s="12"/>
      <c r="E802" s="12"/>
      <c r="F802" s="12"/>
      <c r="G802" s="12"/>
      <c r="H802" s="12"/>
    </row>
    <row r="803" spans="3:8" x14ac:dyDescent="0.2">
      <c r="C803" s="12"/>
      <c r="D803" s="12"/>
      <c r="E803" s="12"/>
      <c r="F803" s="12"/>
      <c r="G803" s="12"/>
      <c r="H803" s="12"/>
    </row>
    <row r="804" spans="3:8" x14ac:dyDescent="0.2">
      <c r="C804" s="12"/>
      <c r="D804" s="12"/>
      <c r="E804" s="12"/>
      <c r="F804" s="12"/>
      <c r="G804" s="12"/>
      <c r="H804" s="12"/>
    </row>
    <row r="805" spans="3:8" x14ac:dyDescent="0.2">
      <c r="C805" s="12"/>
      <c r="D805" s="12"/>
      <c r="E805" s="12"/>
      <c r="F805" s="12"/>
      <c r="G805" s="12"/>
      <c r="H805" s="12"/>
    </row>
    <row r="806" spans="3:8" x14ac:dyDescent="0.2">
      <c r="C806" s="12"/>
      <c r="D806" s="12"/>
      <c r="E806" s="12"/>
      <c r="F806" s="12"/>
      <c r="G806" s="12"/>
      <c r="H806" s="12"/>
    </row>
    <row r="807" spans="3:8" x14ac:dyDescent="0.2">
      <c r="C807" s="12"/>
      <c r="D807" s="12"/>
      <c r="E807" s="12"/>
      <c r="F807" s="12"/>
      <c r="G807" s="12"/>
      <c r="H807" s="12"/>
    </row>
    <row r="808" spans="3:8" x14ac:dyDescent="0.2">
      <c r="C808" s="12"/>
      <c r="D808" s="12"/>
      <c r="E808" s="12"/>
      <c r="F808" s="12"/>
      <c r="G808" s="12"/>
      <c r="H808" s="12"/>
    </row>
    <row r="809" spans="3:8" x14ac:dyDescent="0.2">
      <c r="C809" s="12"/>
      <c r="D809" s="12"/>
      <c r="E809" s="12"/>
      <c r="F809" s="12"/>
      <c r="G809" s="12"/>
      <c r="H809" s="12"/>
    </row>
    <row r="810" spans="3:8" x14ac:dyDescent="0.2">
      <c r="C810" s="12"/>
      <c r="D810" s="12"/>
      <c r="E810" s="12"/>
      <c r="F810" s="12"/>
      <c r="G810" s="12"/>
      <c r="H810" s="12"/>
    </row>
    <row r="811" spans="3:8" x14ac:dyDescent="0.2">
      <c r="C811" s="12"/>
      <c r="D811" s="12"/>
      <c r="E811" s="12"/>
      <c r="F811" s="12"/>
      <c r="G811" s="12"/>
      <c r="H811" s="12"/>
    </row>
    <row r="812" spans="3:8" x14ac:dyDescent="0.2">
      <c r="C812" s="12"/>
      <c r="D812" s="12"/>
      <c r="E812" s="12"/>
      <c r="F812" s="12"/>
      <c r="G812" s="12"/>
      <c r="H812" s="12"/>
    </row>
    <row r="813" spans="3:8" x14ac:dyDescent="0.2">
      <c r="C813" s="12"/>
      <c r="D813" s="12"/>
      <c r="E813" s="12"/>
      <c r="F813" s="12"/>
      <c r="G813" s="12"/>
      <c r="H813" s="12"/>
    </row>
    <row r="814" spans="3:8" x14ac:dyDescent="0.2">
      <c r="C814" s="12"/>
      <c r="D814" s="12"/>
      <c r="E814" s="12"/>
      <c r="F814" s="12"/>
      <c r="G814" s="12"/>
      <c r="H814" s="12"/>
    </row>
    <row r="815" spans="3:8" x14ac:dyDescent="0.2">
      <c r="C815" s="12"/>
      <c r="D815" s="12"/>
      <c r="E815" s="12"/>
      <c r="F815" s="12"/>
      <c r="G815" s="12"/>
      <c r="H815" s="12"/>
    </row>
    <row r="816" spans="3:8" x14ac:dyDescent="0.2">
      <c r="C816" s="12"/>
      <c r="D816" s="12"/>
      <c r="E816" s="12"/>
      <c r="F816" s="12"/>
      <c r="G816" s="12"/>
      <c r="H816" s="12"/>
    </row>
    <row r="817" spans="3:8" x14ac:dyDescent="0.2">
      <c r="C817" s="12"/>
      <c r="D817" s="12"/>
      <c r="E817" s="12"/>
      <c r="F817" s="12"/>
      <c r="G817" s="12"/>
      <c r="H817" s="12"/>
    </row>
    <row r="818" spans="3:8" x14ac:dyDescent="0.2">
      <c r="C818" s="12"/>
      <c r="D818" s="12"/>
      <c r="E818" s="12"/>
      <c r="F818" s="12"/>
      <c r="G818" s="12"/>
      <c r="H818" s="12"/>
    </row>
    <row r="819" spans="3:8" x14ac:dyDescent="0.2">
      <c r="C819" s="12"/>
      <c r="D819" s="12"/>
      <c r="E819" s="12"/>
      <c r="F819" s="12"/>
      <c r="G819" s="12"/>
      <c r="H819" s="12"/>
    </row>
    <row r="820" spans="3:8" x14ac:dyDescent="0.2">
      <c r="C820" s="12"/>
      <c r="D820" s="12"/>
      <c r="E820" s="12"/>
      <c r="F820" s="12"/>
      <c r="G820" s="12"/>
      <c r="H820" s="12"/>
    </row>
    <row r="821" spans="3:8" x14ac:dyDescent="0.2">
      <c r="C821" s="12"/>
      <c r="D821" s="12"/>
      <c r="E821" s="12"/>
      <c r="F821" s="12"/>
      <c r="G821" s="12"/>
      <c r="H821" s="12"/>
    </row>
    <row r="822" spans="3:8" x14ac:dyDescent="0.2">
      <c r="C822" s="12"/>
      <c r="D822" s="12"/>
      <c r="E822" s="12"/>
      <c r="F822" s="12"/>
      <c r="G822" s="12"/>
      <c r="H822" s="12"/>
    </row>
    <row r="823" spans="3:8" x14ac:dyDescent="0.2">
      <c r="C823" s="12"/>
      <c r="D823" s="12"/>
      <c r="E823" s="12"/>
      <c r="F823" s="12"/>
      <c r="G823" s="12"/>
      <c r="H823" s="12"/>
    </row>
    <row r="824" spans="3:8" x14ac:dyDescent="0.2">
      <c r="C824" s="12"/>
      <c r="D824" s="12"/>
      <c r="E824" s="12"/>
      <c r="F824" s="12"/>
      <c r="G824" s="12"/>
      <c r="H824" s="12"/>
    </row>
    <row r="825" spans="3:8" x14ac:dyDescent="0.2">
      <c r="C825" s="12"/>
      <c r="D825" s="12"/>
      <c r="E825" s="12"/>
      <c r="F825" s="12"/>
      <c r="G825" s="12"/>
      <c r="H825" s="12"/>
    </row>
    <row r="826" spans="3:8" x14ac:dyDescent="0.2">
      <c r="C826" s="12"/>
      <c r="D826" s="12"/>
      <c r="E826" s="12"/>
      <c r="F826" s="12"/>
      <c r="G826" s="12"/>
      <c r="H826" s="12"/>
    </row>
    <row r="827" spans="3:8" x14ac:dyDescent="0.2">
      <c r="C827" s="12"/>
      <c r="D827" s="12"/>
      <c r="E827" s="12"/>
      <c r="F827" s="12"/>
      <c r="G827" s="12"/>
      <c r="H827" s="12"/>
    </row>
    <row r="828" spans="3:8" x14ac:dyDescent="0.2">
      <c r="C828" s="12"/>
      <c r="D828" s="12"/>
      <c r="E828" s="12"/>
      <c r="F828" s="12"/>
      <c r="G828" s="12"/>
      <c r="H828" s="12"/>
    </row>
    <row r="829" spans="3:8" x14ac:dyDescent="0.2">
      <c r="C829" s="12"/>
      <c r="D829" s="12"/>
      <c r="E829" s="12"/>
      <c r="F829" s="12"/>
      <c r="G829" s="12"/>
      <c r="H829" s="12"/>
    </row>
    <row r="830" spans="3:8" x14ac:dyDescent="0.2">
      <c r="C830" s="12"/>
      <c r="D830" s="12"/>
      <c r="E830" s="12"/>
      <c r="F830" s="12"/>
      <c r="G830" s="12"/>
      <c r="H830" s="12"/>
    </row>
    <row r="831" spans="3:8" x14ac:dyDescent="0.2">
      <c r="C831" s="12"/>
      <c r="D831" s="12"/>
      <c r="E831" s="12"/>
      <c r="F831" s="12"/>
      <c r="G831" s="12"/>
      <c r="H831" s="12"/>
    </row>
    <row r="832" spans="3:8" x14ac:dyDescent="0.2">
      <c r="C832" s="12"/>
      <c r="D832" s="12"/>
      <c r="E832" s="12"/>
      <c r="F832" s="12"/>
      <c r="G832" s="12"/>
      <c r="H832" s="12"/>
    </row>
    <row r="833" spans="3:8" x14ac:dyDescent="0.2">
      <c r="C833" s="12"/>
      <c r="D833" s="12"/>
      <c r="E833" s="12"/>
      <c r="F833" s="12"/>
      <c r="G833" s="12"/>
      <c r="H833" s="12"/>
    </row>
    <row r="834" spans="3:8" x14ac:dyDescent="0.2">
      <c r="C834" s="12"/>
      <c r="D834" s="12"/>
      <c r="E834" s="12"/>
      <c r="F834" s="12"/>
      <c r="G834" s="12"/>
      <c r="H834" s="12"/>
    </row>
    <row r="835" spans="3:8" x14ac:dyDescent="0.2">
      <c r="C835" s="12"/>
      <c r="D835" s="12"/>
      <c r="E835" s="12"/>
      <c r="F835" s="12"/>
      <c r="G835" s="12"/>
      <c r="H835" s="12"/>
    </row>
    <row r="836" spans="3:8" x14ac:dyDescent="0.2">
      <c r="C836" s="12"/>
      <c r="D836" s="12"/>
      <c r="E836" s="12"/>
      <c r="F836" s="12"/>
      <c r="G836" s="12"/>
      <c r="H836" s="12"/>
    </row>
    <row r="837" spans="3:8" x14ac:dyDescent="0.2">
      <c r="C837" s="12"/>
      <c r="D837" s="12"/>
      <c r="E837" s="12"/>
      <c r="F837" s="12"/>
      <c r="G837" s="12"/>
      <c r="H837" s="12"/>
    </row>
    <row r="838" spans="3:8" x14ac:dyDescent="0.2">
      <c r="C838" s="12"/>
      <c r="D838" s="12"/>
      <c r="E838" s="12"/>
      <c r="F838" s="12"/>
      <c r="G838" s="12"/>
      <c r="H838" s="12"/>
    </row>
    <row r="839" spans="3:8" x14ac:dyDescent="0.2">
      <c r="C839" s="12"/>
      <c r="D839" s="12"/>
      <c r="E839" s="12"/>
      <c r="F839" s="12"/>
      <c r="G839" s="12"/>
      <c r="H839" s="12"/>
    </row>
    <row r="840" spans="3:8" x14ac:dyDescent="0.2">
      <c r="C840" s="12"/>
      <c r="D840" s="12"/>
      <c r="E840" s="12"/>
      <c r="F840" s="12"/>
      <c r="G840" s="12"/>
      <c r="H840" s="12"/>
    </row>
    <row r="841" spans="3:8" x14ac:dyDescent="0.2">
      <c r="C841" s="12"/>
      <c r="D841" s="12"/>
      <c r="E841" s="12"/>
      <c r="F841" s="12"/>
      <c r="G841" s="12"/>
      <c r="H841" s="12"/>
    </row>
    <row r="842" spans="3:8" x14ac:dyDescent="0.2">
      <c r="C842" s="12"/>
      <c r="D842" s="12"/>
      <c r="E842" s="12"/>
      <c r="F842" s="12"/>
      <c r="G842" s="12"/>
      <c r="H842" s="12"/>
    </row>
    <row r="843" spans="3:8" x14ac:dyDescent="0.2">
      <c r="C843" s="12"/>
      <c r="D843" s="12"/>
      <c r="E843" s="12"/>
      <c r="F843" s="12"/>
      <c r="G843" s="12"/>
      <c r="H843" s="12"/>
    </row>
    <row r="844" spans="3:8" x14ac:dyDescent="0.2">
      <c r="C844" s="12"/>
      <c r="D844" s="12"/>
      <c r="E844" s="12"/>
      <c r="F844" s="12"/>
      <c r="G844" s="12"/>
      <c r="H844" s="12"/>
    </row>
    <row r="845" spans="3:8" x14ac:dyDescent="0.2">
      <c r="C845" s="12"/>
      <c r="D845" s="12"/>
      <c r="E845" s="12"/>
      <c r="F845" s="12"/>
      <c r="G845" s="12"/>
      <c r="H845" s="12"/>
    </row>
    <row r="846" spans="3:8" x14ac:dyDescent="0.2">
      <c r="C846" s="12"/>
      <c r="D846" s="12"/>
      <c r="E846" s="12"/>
      <c r="F846" s="12"/>
      <c r="G846" s="12"/>
      <c r="H846" s="12"/>
    </row>
    <row r="847" spans="3:8" x14ac:dyDescent="0.2">
      <c r="C847" s="12"/>
      <c r="D847" s="12"/>
      <c r="E847" s="12"/>
      <c r="F847" s="12"/>
      <c r="G847" s="12"/>
      <c r="H847" s="12"/>
    </row>
    <row r="848" spans="3:8" x14ac:dyDescent="0.2">
      <c r="C848" s="12"/>
      <c r="D848" s="12"/>
      <c r="E848" s="12"/>
      <c r="F848" s="12"/>
      <c r="G848" s="12"/>
      <c r="H848" s="12"/>
    </row>
    <row r="849" spans="3:8" x14ac:dyDescent="0.2">
      <c r="C849" s="12"/>
      <c r="D849" s="12"/>
      <c r="E849" s="12"/>
      <c r="F849" s="12"/>
      <c r="G849" s="12"/>
      <c r="H849" s="12"/>
    </row>
    <row r="850" spans="3:8" x14ac:dyDescent="0.2">
      <c r="C850" s="12"/>
      <c r="D850" s="12"/>
      <c r="E850" s="12"/>
      <c r="F850" s="12"/>
      <c r="G850" s="12"/>
      <c r="H850" s="12"/>
    </row>
    <row r="851" spans="3:8" x14ac:dyDescent="0.2">
      <c r="C851" s="12"/>
      <c r="D851" s="12"/>
      <c r="E851" s="12"/>
      <c r="F851" s="12"/>
      <c r="G851" s="12"/>
      <c r="H851" s="12"/>
    </row>
    <row r="852" spans="3:8" x14ac:dyDescent="0.2">
      <c r="C852" s="12"/>
      <c r="D852" s="12"/>
      <c r="E852" s="12"/>
      <c r="F852" s="12"/>
      <c r="G852" s="12"/>
      <c r="H852" s="12"/>
    </row>
    <row r="853" spans="3:8" x14ac:dyDescent="0.2">
      <c r="C853" s="12"/>
      <c r="D853" s="12"/>
      <c r="E853" s="12"/>
      <c r="F853" s="12"/>
      <c r="G853" s="12"/>
      <c r="H853" s="12"/>
    </row>
    <row r="854" spans="3:8" x14ac:dyDescent="0.2">
      <c r="C854" s="12"/>
      <c r="D854" s="12"/>
      <c r="E854" s="12"/>
      <c r="F854" s="12"/>
      <c r="G854" s="12"/>
      <c r="H854" s="12"/>
    </row>
    <row r="855" spans="3:8" x14ac:dyDescent="0.2">
      <c r="C855" s="12"/>
      <c r="D855" s="12"/>
      <c r="E855" s="12"/>
      <c r="F855" s="12"/>
      <c r="G855" s="12"/>
      <c r="H855" s="12"/>
    </row>
    <row r="856" spans="3:8" x14ac:dyDescent="0.2">
      <c r="C856" s="12"/>
      <c r="D856" s="12"/>
      <c r="E856" s="12"/>
      <c r="F856" s="12"/>
      <c r="G856" s="12"/>
      <c r="H856" s="12"/>
    </row>
    <row r="857" spans="3:8" x14ac:dyDescent="0.2">
      <c r="C857" s="12"/>
      <c r="D857" s="12"/>
      <c r="E857" s="12"/>
      <c r="F857" s="12"/>
      <c r="G857" s="12"/>
      <c r="H857" s="12"/>
    </row>
    <row r="858" spans="3:8" x14ac:dyDescent="0.2">
      <c r="C858" s="12"/>
      <c r="D858" s="12"/>
      <c r="E858" s="12"/>
      <c r="F858" s="12"/>
      <c r="G858" s="12"/>
      <c r="H858" s="12"/>
    </row>
    <row r="859" spans="3:8" x14ac:dyDescent="0.2">
      <c r="C859" s="12"/>
      <c r="D859" s="12"/>
      <c r="E859" s="12"/>
      <c r="F859" s="12"/>
      <c r="G859" s="12"/>
      <c r="H859" s="12"/>
    </row>
    <row r="860" spans="3:8" x14ac:dyDescent="0.2">
      <c r="C860" s="12"/>
      <c r="D860" s="12"/>
      <c r="E860" s="12"/>
      <c r="F860" s="12"/>
      <c r="G860" s="12"/>
      <c r="H860" s="12"/>
    </row>
    <row r="861" spans="3:8" x14ac:dyDescent="0.2">
      <c r="C861" s="12"/>
      <c r="D861" s="12"/>
      <c r="E861" s="12"/>
      <c r="F861" s="12"/>
      <c r="G861" s="12"/>
      <c r="H861" s="12"/>
    </row>
    <row r="862" spans="3:8" x14ac:dyDescent="0.2">
      <c r="C862" s="12"/>
      <c r="D862" s="12"/>
      <c r="E862" s="12"/>
      <c r="F862" s="12"/>
      <c r="G862" s="12"/>
      <c r="H862" s="12"/>
    </row>
    <row r="863" spans="3:8" x14ac:dyDescent="0.2">
      <c r="C863" s="12"/>
      <c r="D863" s="12"/>
      <c r="E863" s="12"/>
      <c r="F863" s="12"/>
      <c r="G863" s="12"/>
      <c r="H863" s="12"/>
    </row>
    <row r="864" spans="3:8" x14ac:dyDescent="0.2">
      <c r="C864" s="12"/>
      <c r="D864" s="12"/>
      <c r="E864" s="12"/>
      <c r="F864" s="12"/>
      <c r="G864" s="12"/>
      <c r="H864" s="12"/>
    </row>
    <row r="865" spans="3:8" x14ac:dyDescent="0.2">
      <c r="C865" s="12"/>
      <c r="D865" s="12"/>
      <c r="E865" s="12"/>
      <c r="F865" s="12"/>
      <c r="G865" s="12"/>
      <c r="H865" s="12"/>
    </row>
    <row r="866" spans="3:8" x14ac:dyDescent="0.2">
      <c r="C866" s="12"/>
      <c r="D866" s="12"/>
      <c r="E866" s="12"/>
      <c r="F866" s="12"/>
      <c r="G866" s="12"/>
      <c r="H866" s="12"/>
    </row>
    <row r="867" spans="3:8" x14ac:dyDescent="0.2">
      <c r="C867" s="12"/>
      <c r="D867" s="12"/>
      <c r="E867" s="12"/>
      <c r="F867" s="12"/>
      <c r="G867" s="12"/>
      <c r="H867" s="12"/>
    </row>
    <row r="868" spans="3:8" x14ac:dyDescent="0.2">
      <c r="C868" s="12"/>
      <c r="D868" s="12"/>
      <c r="E868" s="12"/>
      <c r="F868" s="12"/>
      <c r="G868" s="12"/>
      <c r="H868" s="12"/>
    </row>
    <row r="869" spans="3:8" x14ac:dyDescent="0.2">
      <c r="C869" s="12"/>
      <c r="D869" s="12"/>
      <c r="E869" s="12"/>
      <c r="F869" s="12"/>
      <c r="G869" s="12"/>
      <c r="H869" s="12"/>
    </row>
    <row r="870" spans="3:8" x14ac:dyDescent="0.2">
      <c r="C870" s="12"/>
      <c r="D870" s="12"/>
      <c r="E870" s="12"/>
      <c r="F870" s="12"/>
      <c r="G870" s="12"/>
      <c r="H870" s="12"/>
    </row>
    <row r="871" spans="3:8" x14ac:dyDescent="0.2">
      <c r="C871" s="12"/>
      <c r="D871" s="12"/>
      <c r="E871" s="12"/>
      <c r="F871" s="12"/>
      <c r="G871" s="12"/>
      <c r="H871" s="12"/>
    </row>
    <row r="872" spans="3:8" x14ac:dyDescent="0.2">
      <c r="C872" s="12"/>
      <c r="D872" s="12"/>
      <c r="E872" s="12"/>
      <c r="F872" s="12"/>
      <c r="G872" s="12"/>
      <c r="H872" s="12"/>
    </row>
    <row r="873" spans="3:8" x14ac:dyDescent="0.2">
      <c r="C873" s="12"/>
      <c r="D873" s="12"/>
      <c r="E873" s="12"/>
      <c r="F873" s="12"/>
      <c r="G873" s="12"/>
      <c r="H873" s="12"/>
    </row>
    <row r="874" spans="3:8" x14ac:dyDescent="0.2">
      <c r="C874" s="12"/>
      <c r="D874" s="12"/>
      <c r="E874" s="12"/>
      <c r="F874" s="12"/>
      <c r="G874" s="12"/>
      <c r="H874" s="12"/>
    </row>
    <row r="875" spans="3:8" x14ac:dyDescent="0.2">
      <c r="C875" s="12"/>
      <c r="D875" s="12"/>
      <c r="E875" s="12"/>
      <c r="F875" s="12"/>
      <c r="G875" s="12"/>
      <c r="H875" s="12"/>
    </row>
    <row r="876" spans="3:8" x14ac:dyDescent="0.2">
      <c r="C876" s="12"/>
      <c r="D876" s="12"/>
      <c r="E876" s="12"/>
      <c r="F876" s="12"/>
      <c r="G876" s="12"/>
      <c r="H876" s="12"/>
    </row>
    <row r="877" spans="3:8" x14ac:dyDescent="0.2">
      <c r="C877" s="12"/>
      <c r="D877" s="12"/>
      <c r="E877" s="12"/>
      <c r="F877" s="12"/>
      <c r="G877" s="12"/>
      <c r="H877" s="12"/>
    </row>
    <row r="878" spans="3:8" x14ac:dyDescent="0.2">
      <c r="C878" s="12"/>
      <c r="D878" s="12"/>
      <c r="E878" s="12"/>
      <c r="F878" s="12"/>
      <c r="G878" s="12"/>
      <c r="H878" s="12"/>
    </row>
    <row r="879" spans="3:8" x14ac:dyDescent="0.2">
      <c r="C879" s="12"/>
      <c r="D879" s="12"/>
      <c r="E879" s="12"/>
      <c r="F879" s="12"/>
      <c r="G879" s="12"/>
      <c r="H879" s="12"/>
    </row>
    <row r="880" spans="3:8" x14ac:dyDescent="0.2">
      <c r="C880" s="12"/>
      <c r="D880" s="12"/>
      <c r="E880" s="12"/>
      <c r="F880" s="12"/>
      <c r="G880" s="12"/>
      <c r="H880" s="12"/>
    </row>
    <row r="881" spans="3:8" x14ac:dyDescent="0.2">
      <c r="C881" s="12"/>
      <c r="D881" s="12"/>
      <c r="E881" s="12"/>
      <c r="F881" s="12"/>
      <c r="G881" s="12"/>
      <c r="H881" s="12"/>
    </row>
    <row r="882" spans="3:8" x14ac:dyDescent="0.2">
      <c r="C882" s="12"/>
      <c r="D882" s="12"/>
      <c r="E882" s="12"/>
      <c r="F882" s="12"/>
      <c r="G882" s="12"/>
      <c r="H882" s="12"/>
    </row>
    <row r="883" spans="3:8" x14ac:dyDescent="0.2">
      <c r="C883" s="12"/>
      <c r="D883" s="12"/>
      <c r="E883" s="12"/>
      <c r="F883" s="12"/>
      <c r="G883" s="12"/>
      <c r="H883" s="12"/>
    </row>
    <row r="884" spans="3:8" x14ac:dyDescent="0.2">
      <c r="C884" s="12"/>
      <c r="D884" s="12"/>
      <c r="E884" s="12"/>
      <c r="F884" s="12"/>
      <c r="G884" s="12"/>
      <c r="H884" s="12"/>
    </row>
    <row r="885" spans="3:8" x14ac:dyDescent="0.2">
      <c r="C885" s="12"/>
      <c r="D885" s="12"/>
      <c r="E885" s="12"/>
      <c r="F885" s="12"/>
      <c r="G885" s="12"/>
      <c r="H885" s="12"/>
    </row>
    <row r="886" spans="3:8" x14ac:dyDescent="0.2">
      <c r="C886" s="12"/>
      <c r="D886" s="12"/>
      <c r="E886" s="12"/>
      <c r="F886" s="12"/>
      <c r="G886" s="12"/>
      <c r="H886" s="12"/>
    </row>
    <row r="887" spans="3:8" x14ac:dyDescent="0.2">
      <c r="C887" s="12"/>
      <c r="D887" s="12"/>
      <c r="E887" s="12"/>
      <c r="F887" s="12"/>
      <c r="G887" s="12"/>
      <c r="H887" s="12"/>
    </row>
    <row r="888" spans="3:8" x14ac:dyDescent="0.2">
      <c r="C888" s="12"/>
      <c r="D888" s="12"/>
      <c r="E888" s="12"/>
      <c r="F888" s="12"/>
      <c r="G888" s="12"/>
      <c r="H888" s="12"/>
    </row>
    <row r="889" spans="3:8" x14ac:dyDescent="0.2">
      <c r="C889" s="12"/>
      <c r="D889" s="12"/>
      <c r="E889" s="12"/>
      <c r="F889" s="12"/>
      <c r="G889" s="12"/>
      <c r="H889" s="12"/>
    </row>
    <row r="890" spans="3:8" x14ac:dyDescent="0.2">
      <c r="C890" s="12"/>
      <c r="D890" s="12"/>
      <c r="E890" s="12"/>
      <c r="F890" s="12"/>
      <c r="G890" s="12"/>
      <c r="H890" s="12"/>
    </row>
    <row r="891" spans="3:8" x14ac:dyDescent="0.2">
      <c r="C891" s="12"/>
      <c r="D891" s="12"/>
      <c r="E891" s="12"/>
      <c r="F891" s="12"/>
      <c r="G891" s="12"/>
      <c r="H891" s="12"/>
    </row>
    <row r="892" spans="3:8" x14ac:dyDescent="0.2">
      <c r="C892" s="12"/>
      <c r="D892" s="12"/>
      <c r="E892" s="12"/>
      <c r="F892" s="12"/>
      <c r="G892" s="12"/>
      <c r="H892" s="12"/>
    </row>
    <row r="893" spans="3:8" x14ac:dyDescent="0.2">
      <c r="C893" s="12"/>
      <c r="D893" s="12"/>
      <c r="E893" s="12"/>
      <c r="F893" s="12"/>
      <c r="G893" s="12"/>
      <c r="H893" s="12"/>
    </row>
    <row r="894" spans="3:8" x14ac:dyDescent="0.2">
      <c r="C894" s="12"/>
      <c r="D894" s="12"/>
      <c r="E894" s="12"/>
      <c r="F894" s="12"/>
      <c r="G894" s="12"/>
      <c r="H894" s="12"/>
    </row>
    <row r="895" spans="3:8" x14ac:dyDescent="0.2">
      <c r="C895" s="12"/>
      <c r="D895" s="12"/>
      <c r="E895" s="12"/>
      <c r="F895" s="12"/>
      <c r="G895" s="12"/>
      <c r="H895" s="12"/>
    </row>
    <row r="896" spans="3:8" x14ac:dyDescent="0.2">
      <c r="C896" s="12"/>
      <c r="D896" s="12"/>
      <c r="E896" s="12"/>
      <c r="F896" s="12"/>
      <c r="G896" s="12"/>
      <c r="H896" s="12"/>
    </row>
    <row r="897" spans="3:8" x14ac:dyDescent="0.2">
      <c r="C897" s="12"/>
      <c r="D897" s="12"/>
      <c r="E897" s="12"/>
      <c r="F897" s="12"/>
      <c r="G897" s="12"/>
      <c r="H897" s="12"/>
    </row>
    <row r="898" spans="3:8" x14ac:dyDescent="0.2">
      <c r="C898" s="12"/>
      <c r="D898" s="12"/>
      <c r="E898" s="12"/>
      <c r="F898" s="12"/>
      <c r="G898" s="12"/>
      <c r="H898" s="12"/>
    </row>
    <row r="899" spans="3:8" x14ac:dyDescent="0.2">
      <c r="C899" s="12"/>
      <c r="D899" s="12"/>
      <c r="E899" s="12"/>
      <c r="F899" s="12"/>
      <c r="G899" s="12"/>
      <c r="H899" s="12"/>
    </row>
    <row r="900" spans="3:8" x14ac:dyDescent="0.2">
      <c r="C900" s="12"/>
      <c r="D900" s="12"/>
      <c r="E900" s="12"/>
      <c r="F900" s="12"/>
      <c r="G900" s="12"/>
      <c r="H900" s="12"/>
    </row>
    <row r="901" spans="3:8" x14ac:dyDescent="0.2">
      <c r="C901" s="12"/>
      <c r="D901" s="12"/>
      <c r="E901" s="12"/>
      <c r="F901" s="12"/>
      <c r="G901" s="12"/>
      <c r="H901" s="12"/>
    </row>
    <row r="902" spans="3:8" x14ac:dyDescent="0.2">
      <c r="C902" s="12"/>
      <c r="D902" s="12"/>
      <c r="E902" s="12"/>
      <c r="F902" s="12"/>
      <c r="G902" s="12"/>
      <c r="H902" s="12"/>
    </row>
    <row r="903" spans="3:8" x14ac:dyDescent="0.2">
      <c r="C903" s="12"/>
      <c r="D903" s="12"/>
      <c r="E903" s="12"/>
      <c r="F903" s="12"/>
      <c r="G903" s="12"/>
      <c r="H903" s="12"/>
    </row>
    <row r="904" spans="3:8" x14ac:dyDescent="0.2">
      <c r="C904" s="12"/>
      <c r="D904" s="12"/>
      <c r="E904" s="12"/>
      <c r="F904" s="12"/>
      <c r="G904" s="12"/>
      <c r="H904" s="12"/>
    </row>
    <row r="905" spans="3:8" x14ac:dyDescent="0.2">
      <c r="C905" s="12"/>
      <c r="D905" s="12"/>
      <c r="E905" s="12"/>
      <c r="F905" s="12"/>
      <c r="G905" s="12"/>
      <c r="H905" s="12"/>
    </row>
    <row r="906" spans="3:8" x14ac:dyDescent="0.2">
      <c r="C906" s="12"/>
      <c r="D906" s="12"/>
      <c r="E906" s="12"/>
      <c r="F906" s="12"/>
      <c r="G906" s="12"/>
      <c r="H906" s="12"/>
    </row>
    <row r="907" spans="3:8" x14ac:dyDescent="0.2">
      <c r="C907" s="12"/>
      <c r="D907" s="12"/>
      <c r="E907" s="12"/>
      <c r="F907" s="12"/>
      <c r="G907" s="12"/>
      <c r="H907" s="12"/>
    </row>
    <row r="908" spans="3:8" x14ac:dyDescent="0.2">
      <c r="C908" s="12"/>
      <c r="D908" s="12"/>
      <c r="E908" s="12"/>
      <c r="F908" s="12"/>
      <c r="G908" s="12"/>
      <c r="H908" s="12"/>
    </row>
    <row r="909" spans="3:8" x14ac:dyDescent="0.2">
      <c r="C909" s="12"/>
      <c r="D909" s="12"/>
      <c r="E909" s="12"/>
      <c r="F909" s="12"/>
      <c r="G909" s="12"/>
      <c r="H909" s="12"/>
    </row>
    <row r="910" spans="3:8" x14ac:dyDescent="0.2">
      <c r="C910" s="12"/>
      <c r="D910" s="12"/>
      <c r="E910" s="12"/>
      <c r="F910" s="12"/>
      <c r="G910" s="12"/>
      <c r="H910" s="12"/>
    </row>
    <row r="911" spans="3:8" x14ac:dyDescent="0.2">
      <c r="C911" s="12"/>
      <c r="D911" s="12"/>
      <c r="E911" s="12"/>
      <c r="F911" s="12"/>
      <c r="G911" s="12"/>
      <c r="H911" s="12"/>
    </row>
    <row r="912" spans="3:8" x14ac:dyDescent="0.2">
      <c r="C912" s="12"/>
      <c r="D912" s="12"/>
      <c r="E912" s="12"/>
      <c r="F912" s="12"/>
      <c r="G912" s="12"/>
      <c r="H912" s="12"/>
    </row>
    <row r="913" spans="3:8" x14ac:dyDescent="0.2">
      <c r="C913" s="12"/>
      <c r="D913" s="12"/>
      <c r="E913" s="12"/>
      <c r="F913" s="12"/>
      <c r="G913" s="12"/>
      <c r="H913" s="12"/>
    </row>
    <row r="914" spans="3:8" x14ac:dyDescent="0.2">
      <c r="C914" s="12"/>
      <c r="D914" s="12"/>
      <c r="E914" s="12"/>
      <c r="F914" s="12"/>
      <c r="G914" s="12"/>
      <c r="H914" s="12"/>
    </row>
    <row r="915" spans="3:8" x14ac:dyDescent="0.2">
      <c r="C915" s="12"/>
      <c r="D915" s="12"/>
      <c r="E915" s="12"/>
      <c r="F915" s="12"/>
      <c r="G915" s="12"/>
      <c r="H915" s="12"/>
    </row>
    <row r="916" spans="3:8" x14ac:dyDescent="0.2">
      <c r="C916" s="12"/>
      <c r="D916" s="12"/>
      <c r="E916" s="12"/>
      <c r="F916" s="12"/>
      <c r="G916" s="12"/>
      <c r="H916" s="12"/>
    </row>
    <row r="917" spans="3:8" x14ac:dyDescent="0.2">
      <c r="C917" s="12"/>
      <c r="D917" s="12"/>
      <c r="E917" s="12"/>
      <c r="F917" s="12"/>
      <c r="G917" s="12"/>
      <c r="H917" s="12"/>
    </row>
    <row r="918" spans="3:8" x14ac:dyDescent="0.2">
      <c r="C918" s="12"/>
      <c r="D918" s="12"/>
      <c r="E918" s="12"/>
      <c r="F918" s="12"/>
      <c r="G918" s="12"/>
      <c r="H918" s="12"/>
    </row>
    <row r="919" spans="3:8" x14ac:dyDescent="0.2">
      <c r="C919" s="12"/>
      <c r="D919" s="12"/>
      <c r="E919" s="12"/>
      <c r="F919" s="12"/>
      <c r="G919" s="12"/>
      <c r="H919" s="12"/>
    </row>
    <row r="920" spans="3:8" x14ac:dyDescent="0.2">
      <c r="C920" s="12"/>
      <c r="D920" s="12"/>
      <c r="E920" s="12"/>
      <c r="F920" s="12"/>
      <c r="G920" s="12"/>
      <c r="H920" s="12"/>
    </row>
    <row r="921" spans="3:8" x14ac:dyDescent="0.2">
      <c r="C921" s="12"/>
      <c r="D921" s="12"/>
      <c r="E921" s="12"/>
      <c r="F921" s="12"/>
      <c r="G921" s="12"/>
      <c r="H921" s="12"/>
    </row>
    <row r="922" spans="3:8" x14ac:dyDescent="0.2">
      <c r="C922" s="12"/>
      <c r="D922" s="12"/>
      <c r="E922" s="12"/>
      <c r="F922" s="12"/>
      <c r="G922" s="12"/>
      <c r="H922" s="12"/>
    </row>
    <row r="923" spans="3:8" x14ac:dyDescent="0.2">
      <c r="C923" s="12"/>
      <c r="D923" s="12"/>
      <c r="E923" s="12"/>
      <c r="F923" s="12"/>
      <c r="G923" s="12"/>
      <c r="H923" s="12"/>
    </row>
    <row r="924" spans="3:8" x14ac:dyDescent="0.2">
      <c r="C924" s="12"/>
      <c r="D924" s="12"/>
      <c r="E924" s="12"/>
      <c r="F924" s="12"/>
      <c r="G924" s="12"/>
      <c r="H924" s="12"/>
    </row>
    <row r="925" spans="3:8" x14ac:dyDescent="0.2">
      <c r="C925" s="12"/>
      <c r="D925" s="12"/>
      <c r="E925" s="12"/>
      <c r="F925" s="12"/>
      <c r="G925" s="12"/>
      <c r="H925" s="12"/>
    </row>
    <row r="926" spans="3:8" x14ac:dyDescent="0.2">
      <c r="C926" s="12"/>
      <c r="D926" s="12"/>
      <c r="E926" s="12"/>
      <c r="F926" s="12"/>
      <c r="G926" s="12"/>
      <c r="H926" s="12"/>
    </row>
    <row r="927" spans="3:8" x14ac:dyDescent="0.2">
      <c r="C927" s="12"/>
      <c r="D927" s="12"/>
      <c r="E927" s="12"/>
      <c r="F927" s="12"/>
      <c r="G927" s="12"/>
      <c r="H927" s="12"/>
    </row>
    <row r="928" spans="3:8" x14ac:dyDescent="0.2">
      <c r="C928" s="12"/>
      <c r="D928" s="12"/>
      <c r="E928" s="12"/>
      <c r="F928" s="12"/>
      <c r="G928" s="12"/>
      <c r="H928" s="12"/>
    </row>
    <row r="929" spans="3:8" x14ac:dyDescent="0.2">
      <c r="C929" s="12"/>
      <c r="D929" s="12"/>
      <c r="E929" s="12"/>
      <c r="F929" s="12"/>
      <c r="G929" s="12"/>
      <c r="H929" s="12"/>
    </row>
    <row r="930" spans="3:8" x14ac:dyDescent="0.2">
      <c r="C930" s="12"/>
      <c r="D930" s="12"/>
      <c r="E930" s="12"/>
      <c r="F930" s="12"/>
      <c r="G930" s="12"/>
      <c r="H930" s="12"/>
    </row>
    <row r="931" spans="3:8" x14ac:dyDescent="0.2">
      <c r="C931" s="12"/>
      <c r="D931" s="12"/>
      <c r="E931" s="12"/>
      <c r="F931" s="12"/>
      <c r="G931" s="12"/>
      <c r="H931" s="12"/>
    </row>
    <row r="932" spans="3:8" x14ac:dyDescent="0.2">
      <c r="C932" s="12"/>
      <c r="D932" s="12"/>
      <c r="E932" s="12"/>
      <c r="F932" s="12"/>
      <c r="G932" s="12"/>
      <c r="H932" s="12"/>
    </row>
    <row r="933" spans="3:8" x14ac:dyDescent="0.2">
      <c r="C933" s="12"/>
      <c r="D933" s="12"/>
      <c r="E933" s="12"/>
      <c r="F933" s="12"/>
      <c r="G933" s="12"/>
      <c r="H933" s="12"/>
    </row>
    <row r="934" spans="3:8" x14ac:dyDescent="0.2">
      <c r="C934" s="12"/>
      <c r="D934" s="12"/>
      <c r="E934" s="12"/>
      <c r="F934" s="12"/>
      <c r="G934" s="12"/>
      <c r="H934" s="12"/>
    </row>
    <row r="935" spans="3:8" x14ac:dyDescent="0.2">
      <c r="C935" s="12"/>
      <c r="D935" s="12"/>
      <c r="E935" s="12"/>
      <c r="F935" s="12"/>
      <c r="G935" s="12"/>
      <c r="H935" s="12"/>
    </row>
    <row r="936" spans="3:8" x14ac:dyDescent="0.2">
      <c r="C936" s="12"/>
      <c r="D936" s="12"/>
      <c r="E936" s="12"/>
      <c r="F936" s="12"/>
      <c r="G936" s="12"/>
      <c r="H936" s="12"/>
    </row>
    <row r="937" spans="3:8" x14ac:dyDescent="0.2">
      <c r="C937" s="12"/>
      <c r="D937" s="12"/>
      <c r="E937" s="12"/>
      <c r="F937" s="12"/>
      <c r="G937" s="12"/>
      <c r="H937" s="12"/>
    </row>
    <row r="938" spans="3:8" x14ac:dyDescent="0.2">
      <c r="C938" s="12"/>
      <c r="D938" s="12"/>
      <c r="E938" s="12"/>
      <c r="F938" s="12"/>
      <c r="G938" s="12"/>
      <c r="H938" s="12"/>
    </row>
    <row r="939" spans="3:8" x14ac:dyDescent="0.2">
      <c r="C939" s="12"/>
      <c r="D939" s="12"/>
      <c r="E939" s="12"/>
      <c r="F939" s="12"/>
      <c r="G939" s="12"/>
      <c r="H939" s="12"/>
    </row>
    <row r="940" spans="3:8" x14ac:dyDescent="0.2">
      <c r="C940" s="12"/>
      <c r="D940" s="12"/>
      <c r="E940" s="12"/>
      <c r="F940" s="12"/>
      <c r="G940" s="12"/>
      <c r="H940" s="12"/>
    </row>
    <row r="941" spans="3:8" x14ac:dyDescent="0.2">
      <c r="C941" s="12"/>
      <c r="D941" s="12"/>
      <c r="E941" s="12"/>
      <c r="F941" s="12"/>
      <c r="G941" s="12"/>
      <c r="H941" s="12"/>
    </row>
    <row r="942" spans="3:8" x14ac:dyDescent="0.2">
      <c r="C942" s="12"/>
      <c r="D942" s="12"/>
      <c r="E942" s="12"/>
      <c r="F942" s="12"/>
      <c r="G942" s="12"/>
      <c r="H942" s="12"/>
    </row>
    <row r="943" spans="3:8" x14ac:dyDescent="0.2">
      <c r="C943" s="12"/>
      <c r="D943" s="12"/>
      <c r="E943" s="12"/>
      <c r="F943" s="12"/>
      <c r="G943" s="12"/>
      <c r="H943" s="12"/>
    </row>
    <row r="944" spans="3:8" x14ac:dyDescent="0.2">
      <c r="C944" s="12"/>
      <c r="D944" s="12"/>
      <c r="E944" s="12"/>
      <c r="F944" s="12"/>
      <c r="G944" s="12"/>
      <c r="H944" s="12"/>
    </row>
    <row r="945" spans="3:8" x14ac:dyDescent="0.2">
      <c r="C945" s="12"/>
      <c r="D945" s="12"/>
      <c r="E945" s="12"/>
      <c r="F945" s="12"/>
      <c r="G945" s="12"/>
      <c r="H945" s="12"/>
    </row>
    <row r="946" spans="3:8" x14ac:dyDescent="0.2">
      <c r="C946" s="12"/>
      <c r="D946" s="12"/>
      <c r="E946" s="12"/>
      <c r="F946" s="12"/>
      <c r="G946" s="12"/>
      <c r="H946" s="12"/>
    </row>
    <row r="947" spans="3:8" x14ac:dyDescent="0.2">
      <c r="C947" s="12"/>
      <c r="D947" s="12"/>
      <c r="E947" s="12"/>
      <c r="F947" s="12"/>
      <c r="G947" s="12"/>
      <c r="H947" s="12"/>
    </row>
    <row r="948" spans="3:8" x14ac:dyDescent="0.2">
      <c r="C948" s="12"/>
      <c r="D948" s="12"/>
      <c r="E948" s="12"/>
      <c r="F948" s="12"/>
      <c r="G948" s="12"/>
      <c r="H948" s="12"/>
    </row>
    <row r="949" spans="3:8" x14ac:dyDescent="0.2">
      <c r="C949" s="12"/>
      <c r="D949" s="12"/>
      <c r="E949" s="12"/>
      <c r="F949" s="12"/>
      <c r="G949" s="12"/>
      <c r="H949" s="12"/>
    </row>
    <row r="950" spans="3:8" x14ac:dyDescent="0.2">
      <c r="C950" s="12"/>
      <c r="D950" s="12"/>
      <c r="E950" s="12"/>
      <c r="F950" s="12"/>
      <c r="G950" s="12"/>
      <c r="H950" s="12"/>
    </row>
    <row r="951" spans="3:8" x14ac:dyDescent="0.2">
      <c r="C951" s="12"/>
      <c r="D951" s="12"/>
      <c r="E951" s="12"/>
      <c r="F951" s="12"/>
      <c r="G951" s="12"/>
      <c r="H951" s="12"/>
    </row>
    <row r="952" spans="3:8" x14ac:dyDescent="0.2">
      <c r="C952" s="12"/>
      <c r="D952" s="12"/>
      <c r="E952" s="12"/>
      <c r="F952" s="12"/>
      <c r="G952" s="12"/>
      <c r="H952" s="12"/>
    </row>
    <row r="953" spans="3:8" x14ac:dyDescent="0.2">
      <c r="C953" s="12"/>
      <c r="D953" s="12"/>
      <c r="E953" s="12"/>
      <c r="F953" s="12"/>
      <c r="G953" s="12"/>
      <c r="H953" s="12"/>
    </row>
    <row r="954" spans="3:8" x14ac:dyDescent="0.2">
      <c r="C954" s="12"/>
      <c r="D954" s="12"/>
      <c r="E954" s="12"/>
      <c r="F954" s="12"/>
      <c r="G954" s="12"/>
      <c r="H954" s="12"/>
    </row>
    <row r="955" spans="3:8" x14ac:dyDescent="0.2">
      <c r="C955" s="12"/>
      <c r="D955" s="12"/>
      <c r="E955" s="12"/>
      <c r="F955" s="12"/>
      <c r="G955" s="12"/>
      <c r="H955" s="12"/>
    </row>
    <row r="956" spans="3:8" x14ac:dyDescent="0.2">
      <c r="C956" s="12"/>
      <c r="D956" s="12"/>
      <c r="E956" s="12"/>
      <c r="F956" s="12"/>
      <c r="G956" s="12"/>
      <c r="H956" s="12"/>
    </row>
    <row r="957" spans="3:8" x14ac:dyDescent="0.2">
      <c r="C957" s="12"/>
      <c r="D957" s="12"/>
      <c r="E957" s="12"/>
      <c r="F957" s="12"/>
      <c r="G957" s="12"/>
      <c r="H957" s="12"/>
    </row>
    <row r="958" spans="3:8" x14ac:dyDescent="0.2">
      <c r="C958" s="12"/>
      <c r="D958" s="12"/>
      <c r="E958" s="12"/>
      <c r="F958" s="12"/>
      <c r="G958" s="12"/>
      <c r="H958" s="12"/>
    </row>
    <row r="959" spans="3:8" x14ac:dyDescent="0.2">
      <c r="C959" s="12"/>
      <c r="D959" s="12"/>
      <c r="E959" s="12"/>
      <c r="F959" s="12"/>
      <c r="G959" s="12"/>
      <c r="H959" s="12"/>
    </row>
    <row r="960" spans="3:8" x14ac:dyDescent="0.2">
      <c r="C960" s="12"/>
      <c r="D960" s="12"/>
      <c r="E960" s="12"/>
      <c r="F960" s="12"/>
      <c r="G960" s="12"/>
      <c r="H960" s="12"/>
    </row>
    <row r="961" spans="3:8" x14ac:dyDescent="0.2">
      <c r="C961" s="12"/>
      <c r="D961" s="12"/>
      <c r="E961" s="12"/>
      <c r="F961" s="12"/>
      <c r="G961" s="12"/>
      <c r="H961" s="12"/>
    </row>
    <row r="962" spans="3:8" x14ac:dyDescent="0.2">
      <c r="C962" s="12"/>
      <c r="D962" s="12"/>
      <c r="E962" s="12"/>
      <c r="F962" s="12"/>
      <c r="G962" s="12"/>
      <c r="H962" s="12"/>
    </row>
    <row r="963" spans="3:8" x14ac:dyDescent="0.2">
      <c r="C963" s="12"/>
      <c r="D963" s="12"/>
      <c r="E963" s="12"/>
      <c r="F963" s="12"/>
      <c r="G963" s="12"/>
      <c r="H963" s="12"/>
    </row>
    <row r="964" spans="3:8" x14ac:dyDescent="0.2">
      <c r="C964" s="12"/>
      <c r="D964" s="12"/>
      <c r="E964" s="12"/>
      <c r="F964" s="12"/>
      <c r="G964" s="12"/>
      <c r="H964" s="12"/>
    </row>
    <row r="965" spans="3:8" x14ac:dyDescent="0.2">
      <c r="C965" s="12"/>
      <c r="D965" s="12"/>
      <c r="E965" s="12"/>
      <c r="F965" s="12"/>
      <c r="G965" s="12"/>
      <c r="H965" s="12"/>
    </row>
    <row r="966" spans="3:8" x14ac:dyDescent="0.2">
      <c r="C966" s="12"/>
      <c r="D966" s="12"/>
      <c r="E966" s="12"/>
      <c r="F966" s="12"/>
      <c r="G966" s="12"/>
      <c r="H966" s="12"/>
    </row>
    <row r="967" spans="3:8" x14ac:dyDescent="0.2">
      <c r="C967" s="12"/>
      <c r="D967" s="12"/>
      <c r="E967" s="12"/>
      <c r="F967" s="12"/>
      <c r="G967" s="12"/>
      <c r="H967" s="12"/>
    </row>
    <row r="968" spans="3:8" x14ac:dyDescent="0.2">
      <c r="C968" s="12"/>
      <c r="D968" s="12"/>
      <c r="E968" s="12"/>
      <c r="F968" s="12"/>
      <c r="G968" s="12"/>
      <c r="H968" s="12"/>
    </row>
    <row r="969" spans="3:8" x14ac:dyDescent="0.2">
      <c r="C969" s="12"/>
      <c r="D969" s="12"/>
      <c r="E969" s="12"/>
      <c r="F969" s="12"/>
      <c r="G969" s="12"/>
      <c r="H969" s="12"/>
    </row>
    <row r="970" spans="3:8" x14ac:dyDescent="0.2">
      <c r="C970" s="12"/>
      <c r="D970" s="12"/>
      <c r="E970" s="12"/>
      <c r="F970" s="12"/>
      <c r="G970" s="12"/>
      <c r="H970" s="12"/>
    </row>
    <row r="971" spans="3:8" x14ac:dyDescent="0.2">
      <c r="C971" s="12"/>
      <c r="D971" s="12"/>
      <c r="E971" s="12"/>
      <c r="F971" s="12"/>
      <c r="G971" s="12"/>
      <c r="H971" s="12"/>
    </row>
    <row r="972" spans="3:8" x14ac:dyDescent="0.2">
      <c r="C972" s="12"/>
      <c r="D972" s="12"/>
      <c r="E972" s="12"/>
      <c r="F972" s="12"/>
      <c r="G972" s="12"/>
      <c r="H972" s="12"/>
    </row>
    <row r="973" spans="3:8" x14ac:dyDescent="0.2">
      <c r="C973" s="12"/>
      <c r="D973" s="12"/>
      <c r="E973" s="12"/>
      <c r="F973" s="12"/>
      <c r="G973" s="12"/>
      <c r="H973" s="12"/>
    </row>
    <row r="974" spans="3:8" x14ac:dyDescent="0.2">
      <c r="C974" s="12"/>
      <c r="D974" s="12"/>
      <c r="E974" s="12"/>
      <c r="F974" s="12"/>
      <c r="G974" s="12"/>
      <c r="H974" s="12"/>
    </row>
    <row r="975" spans="3:8" x14ac:dyDescent="0.2">
      <c r="C975" s="12"/>
      <c r="D975" s="12"/>
      <c r="E975" s="12"/>
      <c r="F975" s="12"/>
      <c r="G975" s="12"/>
      <c r="H975" s="12"/>
    </row>
    <row r="976" spans="3:8" x14ac:dyDescent="0.2">
      <c r="C976" s="12"/>
      <c r="D976" s="12"/>
      <c r="E976" s="12"/>
      <c r="F976" s="12"/>
      <c r="G976" s="12"/>
      <c r="H976" s="12"/>
    </row>
    <row r="977" spans="3:8" x14ac:dyDescent="0.2">
      <c r="C977" s="12"/>
      <c r="D977" s="12"/>
      <c r="E977" s="12"/>
      <c r="F977" s="12"/>
      <c r="G977" s="12"/>
      <c r="H977" s="12"/>
    </row>
    <row r="978" spans="3:8" x14ac:dyDescent="0.2">
      <c r="C978" s="12"/>
      <c r="D978" s="12"/>
      <c r="E978" s="12"/>
      <c r="F978" s="12"/>
      <c r="G978" s="12"/>
      <c r="H978" s="12"/>
    </row>
    <row r="979" spans="3:8" x14ac:dyDescent="0.2">
      <c r="C979" s="12"/>
      <c r="D979" s="12"/>
      <c r="E979" s="12"/>
      <c r="F979" s="12"/>
      <c r="G979" s="12"/>
      <c r="H979" s="12"/>
    </row>
    <row r="980" spans="3:8" x14ac:dyDescent="0.2">
      <c r="C980" s="12"/>
      <c r="D980" s="12"/>
      <c r="E980" s="12"/>
      <c r="F980" s="12"/>
      <c r="G980" s="12"/>
      <c r="H980" s="12"/>
    </row>
    <row r="981" spans="3:8" x14ac:dyDescent="0.2">
      <c r="C981" s="12"/>
      <c r="D981" s="12"/>
      <c r="E981" s="12"/>
      <c r="F981" s="12"/>
      <c r="G981" s="12"/>
      <c r="H981" s="12"/>
    </row>
    <row r="982" spans="3:8" x14ac:dyDescent="0.2">
      <c r="C982" s="12"/>
      <c r="D982" s="12"/>
      <c r="E982" s="12"/>
      <c r="F982" s="12"/>
      <c r="G982" s="12"/>
      <c r="H982" s="12"/>
    </row>
    <row r="983" spans="3:8" x14ac:dyDescent="0.2">
      <c r="C983" s="12"/>
      <c r="D983" s="12"/>
      <c r="E983" s="12"/>
      <c r="F983" s="12"/>
      <c r="G983" s="12"/>
      <c r="H983" s="12"/>
    </row>
    <row r="984" spans="3:8" x14ac:dyDescent="0.2">
      <c r="C984" s="12"/>
      <c r="D984" s="12"/>
      <c r="E984" s="12"/>
      <c r="F984" s="12"/>
      <c r="G984" s="12"/>
      <c r="H984" s="12"/>
    </row>
    <row r="985" spans="3:8" x14ac:dyDescent="0.2">
      <c r="C985" s="12"/>
      <c r="D985" s="12"/>
      <c r="E985" s="12"/>
      <c r="F985" s="12"/>
      <c r="G985" s="12"/>
      <c r="H985" s="12"/>
    </row>
    <row r="986" spans="3:8" x14ac:dyDescent="0.2">
      <c r="C986" s="12"/>
      <c r="D986" s="12"/>
      <c r="E986" s="12"/>
      <c r="F986" s="12"/>
      <c r="G986" s="12"/>
      <c r="H986" s="12"/>
    </row>
    <row r="987" spans="3:8" x14ac:dyDescent="0.2">
      <c r="C987" s="12"/>
      <c r="D987" s="12"/>
      <c r="E987" s="12"/>
      <c r="F987" s="12"/>
      <c r="G987" s="12"/>
      <c r="H987" s="12"/>
    </row>
    <row r="988" spans="3:8" x14ac:dyDescent="0.2">
      <c r="C988" s="12"/>
      <c r="D988" s="12"/>
      <c r="E988" s="12"/>
      <c r="F988" s="12"/>
      <c r="G988" s="12"/>
      <c r="H988" s="12"/>
    </row>
    <row r="989" spans="3:8" x14ac:dyDescent="0.2">
      <c r="C989" s="12"/>
      <c r="D989" s="12"/>
      <c r="E989" s="12"/>
      <c r="F989" s="12"/>
      <c r="G989" s="12"/>
      <c r="H989" s="12"/>
    </row>
    <row r="990" spans="3:8" x14ac:dyDescent="0.2">
      <c r="C990" s="12"/>
      <c r="D990" s="12"/>
      <c r="E990" s="12"/>
      <c r="F990" s="12"/>
      <c r="G990" s="12"/>
      <c r="H990" s="12"/>
    </row>
    <row r="991" spans="3:8" x14ac:dyDescent="0.2">
      <c r="C991" s="12"/>
      <c r="D991" s="12"/>
      <c r="E991" s="12"/>
      <c r="F991" s="12"/>
      <c r="G991" s="12"/>
      <c r="H991" s="12"/>
    </row>
    <row r="992" spans="3:8" x14ac:dyDescent="0.2">
      <c r="C992" s="12"/>
      <c r="D992" s="12"/>
      <c r="E992" s="12"/>
      <c r="F992" s="12"/>
      <c r="G992" s="12"/>
      <c r="H992" s="12"/>
    </row>
    <row r="993" spans="3:8" x14ac:dyDescent="0.2">
      <c r="C993" s="12"/>
      <c r="D993" s="12"/>
      <c r="E993" s="12"/>
      <c r="F993" s="12"/>
      <c r="G993" s="12"/>
      <c r="H993" s="12"/>
    </row>
    <row r="994" spans="3:8" x14ac:dyDescent="0.2">
      <c r="C994" s="12"/>
      <c r="D994" s="12"/>
      <c r="E994" s="12"/>
      <c r="F994" s="12"/>
      <c r="G994" s="12"/>
      <c r="H994" s="12"/>
    </row>
    <row r="995" spans="3:8" x14ac:dyDescent="0.2">
      <c r="C995" s="12"/>
      <c r="D995" s="12"/>
      <c r="E995" s="12"/>
      <c r="F995" s="12"/>
      <c r="G995" s="12"/>
      <c r="H995" s="12"/>
    </row>
    <row r="996" spans="3:8" x14ac:dyDescent="0.2">
      <c r="C996" s="12"/>
      <c r="D996" s="12"/>
      <c r="E996" s="12"/>
      <c r="F996" s="12"/>
      <c r="G996" s="12"/>
      <c r="H996" s="12"/>
    </row>
    <row r="997" spans="3:8" x14ac:dyDescent="0.2">
      <c r="C997" s="12"/>
      <c r="D997" s="12"/>
      <c r="E997" s="12"/>
      <c r="F997" s="12"/>
      <c r="G997" s="12"/>
      <c r="H997" s="12"/>
    </row>
    <row r="998" spans="3:8" x14ac:dyDescent="0.2">
      <c r="C998" s="12"/>
      <c r="D998" s="12"/>
      <c r="E998" s="12"/>
      <c r="F998" s="12"/>
      <c r="G998" s="12"/>
      <c r="H998" s="12"/>
    </row>
    <row r="999" spans="3:8" x14ac:dyDescent="0.2">
      <c r="C999" s="12"/>
      <c r="D999" s="12"/>
      <c r="E999" s="12"/>
      <c r="F999" s="12"/>
      <c r="G999" s="12"/>
      <c r="H999" s="12"/>
    </row>
    <row r="1000" spans="3:8" x14ac:dyDescent="0.2">
      <c r="C1000" s="12"/>
      <c r="D1000" s="12"/>
      <c r="E1000" s="12"/>
      <c r="F1000" s="12"/>
      <c r="G1000" s="12"/>
      <c r="H1000" s="12"/>
    </row>
    <row r="1001" spans="3:8" x14ac:dyDescent="0.2">
      <c r="C1001" s="12"/>
      <c r="D1001" s="12"/>
      <c r="E1001" s="12"/>
      <c r="F1001" s="12"/>
      <c r="G1001" s="12"/>
      <c r="H1001" s="12"/>
    </row>
    <row r="1002" spans="3:8" x14ac:dyDescent="0.2">
      <c r="C1002" s="12"/>
      <c r="D1002" s="12"/>
      <c r="E1002" s="12"/>
      <c r="F1002" s="12"/>
      <c r="G1002" s="12"/>
      <c r="H1002" s="12"/>
    </row>
    <row r="1003" spans="3:8" x14ac:dyDescent="0.2">
      <c r="C1003" s="12"/>
      <c r="D1003" s="12"/>
      <c r="E1003" s="12"/>
      <c r="F1003" s="12"/>
      <c r="G1003" s="12"/>
      <c r="H1003" s="12"/>
    </row>
    <row r="1004" spans="3:8" x14ac:dyDescent="0.2">
      <c r="C1004" s="12"/>
      <c r="D1004" s="12"/>
      <c r="E1004" s="12"/>
      <c r="F1004" s="12"/>
      <c r="G1004" s="12"/>
      <c r="H1004" s="12"/>
    </row>
    <row r="1005" spans="3:8" x14ac:dyDescent="0.2">
      <c r="C1005" s="12"/>
      <c r="D1005" s="12"/>
      <c r="E1005" s="12"/>
      <c r="F1005" s="12"/>
      <c r="G1005" s="12"/>
      <c r="H1005" s="12"/>
    </row>
    <row r="1006" spans="3:8" x14ac:dyDescent="0.2">
      <c r="C1006" s="12"/>
      <c r="D1006" s="12"/>
      <c r="E1006" s="12"/>
      <c r="F1006" s="12"/>
      <c r="G1006" s="12"/>
      <c r="H1006" s="12"/>
    </row>
    <row r="1007" spans="3:8" x14ac:dyDescent="0.2">
      <c r="C1007" s="12"/>
      <c r="D1007" s="12"/>
      <c r="E1007" s="12"/>
      <c r="F1007" s="12"/>
      <c r="G1007" s="12"/>
      <c r="H1007" s="12"/>
    </row>
    <row r="1008" spans="3:8" x14ac:dyDescent="0.2">
      <c r="C1008" s="12"/>
      <c r="D1008" s="12"/>
      <c r="E1008" s="12"/>
      <c r="F1008" s="12"/>
      <c r="G1008" s="12"/>
      <c r="H1008" s="12"/>
    </row>
    <row r="1009" spans="3:8" x14ac:dyDescent="0.2">
      <c r="C1009" s="12"/>
      <c r="D1009" s="12"/>
      <c r="E1009" s="12"/>
      <c r="F1009" s="12"/>
      <c r="G1009" s="12"/>
      <c r="H1009" s="12"/>
    </row>
    <row r="1010" spans="3:8" x14ac:dyDescent="0.2">
      <c r="C1010" s="12"/>
      <c r="D1010" s="12"/>
      <c r="E1010" s="12"/>
      <c r="F1010" s="12"/>
      <c r="G1010" s="12"/>
      <c r="H1010" s="12"/>
    </row>
    <row r="1011" spans="3:8" x14ac:dyDescent="0.2">
      <c r="C1011" s="12"/>
      <c r="D1011" s="12"/>
      <c r="E1011" s="12"/>
      <c r="F1011" s="12"/>
      <c r="G1011" s="12"/>
      <c r="H1011" s="12"/>
    </row>
    <row r="1012" spans="3:8" x14ac:dyDescent="0.2">
      <c r="C1012" s="12"/>
      <c r="D1012" s="12"/>
      <c r="E1012" s="12"/>
      <c r="F1012" s="12"/>
      <c r="G1012" s="12"/>
      <c r="H1012" s="12"/>
    </row>
    <row r="1013" spans="3:8" x14ac:dyDescent="0.2">
      <c r="C1013" s="12"/>
      <c r="D1013" s="12"/>
      <c r="E1013" s="12"/>
      <c r="F1013" s="12"/>
      <c r="G1013" s="12"/>
      <c r="H1013" s="12"/>
    </row>
    <row r="1014" spans="3:8" x14ac:dyDescent="0.2">
      <c r="C1014" s="12"/>
      <c r="D1014" s="12"/>
      <c r="E1014" s="12"/>
      <c r="F1014" s="12"/>
      <c r="G1014" s="12"/>
      <c r="H1014" s="12"/>
    </row>
    <row r="1015" spans="3:8" x14ac:dyDescent="0.2">
      <c r="C1015" s="12"/>
      <c r="D1015" s="12"/>
      <c r="E1015" s="12"/>
      <c r="F1015" s="12"/>
      <c r="G1015" s="12"/>
      <c r="H1015" s="12"/>
    </row>
    <row r="1016" spans="3:8" x14ac:dyDescent="0.2">
      <c r="C1016" s="12"/>
      <c r="D1016" s="12"/>
      <c r="E1016" s="12"/>
      <c r="F1016" s="12"/>
      <c r="G1016" s="12"/>
      <c r="H1016" s="12"/>
    </row>
    <row r="1017" spans="3:8" x14ac:dyDescent="0.2">
      <c r="C1017" s="12"/>
      <c r="D1017" s="12"/>
      <c r="E1017" s="12"/>
      <c r="F1017" s="12"/>
      <c r="G1017" s="12"/>
      <c r="H1017" s="12"/>
    </row>
    <row r="1018" spans="3:8" x14ac:dyDescent="0.2">
      <c r="C1018" s="12"/>
      <c r="D1018" s="12"/>
      <c r="E1018" s="12"/>
      <c r="F1018" s="12"/>
      <c r="G1018" s="12"/>
      <c r="H1018" s="12"/>
    </row>
    <row r="1019" spans="3:8" x14ac:dyDescent="0.2">
      <c r="C1019" s="12"/>
      <c r="D1019" s="12"/>
      <c r="E1019" s="12"/>
      <c r="F1019" s="12"/>
      <c r="G1019" s="12"/>
      <c r="H1019" s="12"/>
    </row>
    <row r="1020" spans="3:8" x14ac:dyDescent="0.2">
      <c r="C1020" s="12"/>
      <c r="D1020" s="12"/>
      <c r="E1020" s="12"/>
      <c r="F1020" s="12"/>
      <c r="G1020" s="12"/>
      <c r="H1020" s="12"/>
    </row>
    <row r="1021" spans="3:8" x14ac:dyDescent="0.2">
      <c r="C1021" s="12"/>
      <c r="D1021" s="12"/>
      <c r="E1021" s="12"/>
      <c r="F1021" s="12"/>
      <c r="G1021" s="12"/>
      <c r="H1021" s="12"/>
    </row>
    <row r="1022" spans="3:8" x14ac:dyDescent="0.2">
      <c r="C1022" s="12"/>
      <c r="D1022" s="12"/>
      <c r="E1022" s="12"/>
      <c r="F1022" s="12"/>
      <c r="G1022" s="12"/>
      <c r="H1022" s="12"/>
    </row>
    <row r="1023" spans="3:8" x14ac:dyDescent="0.2">
      <c r="C1023" s="12"/>
      <c r="D1023" s="12"/>
      <c r="E1023" s="12"/>
      <c r="F1023" s="12"/>
      <c r="G1023" s="12"/>
      <c r="H1023" s="12"/>
    </row>
    <row r="1024" spans="3:8" x14ac:dyDescent="0.2">
      <c r="C1024" s="12"/>
      <c r="D1024" s="12"/>
      <c r="E1024" s="12"/>
      <c r="F1024" s="12"/>
      <c r="G1024" s="12"/>
      <c r="H1024" s="12"/>
    </row>
    <row r="1025" spans="3:8" x14ac:dyDescent="0.2">
      <c r="C1025" s="12"/>
      <c r="D1025" s="12"/>
      <c r="E1025" s="12"/>
      <c r="F1025" s="12"/>
      <c r="G1025" s="12"/>
      <c r="H1025" s="12"/>
    </row>
    <row r="1026" spans="3:8" x14ac:dyDescent="0.2">
      <c r="C1026" s="12"/>
      <c r="D1026" s="12"/>
      <c r="E1026" s="12"/>
      <c r="F1026" s="12"/>
      <c r="G1026" s="12"/>
      <c r="H1026" s="12"/>
    </row>
    <row r="1027" spans="3:8" x14ac:dyDescent="0.2">
      <c r="C1027" s="12"/>
      <c r="D1027" s="12"/>
      <c r="E1027" s="12"/>
      <c r="F1027" s="12"/>
      <c r="G1027" s="12"/>
      <c r="H1027" s="12"/>
    </row>
    <row r="1028" spans="3:8" x14ac:dyDescent="0.2">
      <c r="C1028" s="12"/>
      <c r="D1028" s="12"/>
      <c r="E1028" s="12"/>
      <c r="F1028" s="12"/>
      <c r="G1028" s="12"/>
      <c r="H1028" s="12"/>
    </row>
    <row r="1029" spans="3:8" x14ac:dyDescent="0.2">
      <c r="C1029" s="12"/>
      <c r="D1029" s="12"/>
      <c r="E1029" s="12"/>
      <c r="F1029" s="12"/>
      <c r="G1029" s="12"/>
      <c r="H1029" s="12"/>
    </row>
    <row r="1030" spans="3:8" x14ac:dyDescent="0.2">
      <c r="C1030" s="12"/>
      <c r="D1030" s="12"/>
      <c r="E1030" s="12"/>
      <c r="F1030" s="12"/>
      <c r="G1030" s="12"/>
      <c r="H1030" s="12"/>
    </row>
    <row r="1031" spans="3:8" x14ac:dyDescent="0.2">
      <c r="C1031" s="12"/>
      <c r="D1031" s="12"/>
      <c r="E1031" s="12"/>
      <c r="F1031" s="12"/>
      <c r="G1031" s="12"/>
      <c r="H1031" s="12"/>
    </row>
    <row r="1032" spans="3:8" x14ac:dyDescent="0.2">
      <c r="C1032" s="12"/>
      <c r="D1032" s="12"/>
      <c r="E1032" s="12"/>
      <c r="F1032" s="12"/>
      <c r="G1032" s="12"/>
      <c r="H1032" s="12"/>
    </row>
    <row r="1033" spans="3:8" x14ac:dyDescent="0.2">
      <c r="C1033" s="12"/>
      <c r="D1033" s="12"/>
      <c r="E1033" s="12"/>
      <c r="F1033" s="12"/>
      <c r="G1033" s="12"/>
      <c r="H1033" s="12"/>
    </row>
    <row r="1034" spans="3:8" x14ac:dyDescent="0.2">
      <c r="C1034" s="12"/>
      <c r="D1034" s="12"/>
      <c r="E1034" s="12"/>
      <c r="F1034" s="12"/>
      <c r="G1034" s="12"/>
      <c r="H1034" s="12"/>
    </row>
    <row r="1035" spans="3:8" x14ac:dyDescent="0.2">
      <c r="C1035" s="12"/>
      <c r="D1035" s="12"/>
      <c r="E1035" s="12"/>
      <c r="F1035" s="12"/>
      <c r="G1035" s="12"/>
      <c r="H1035" s="12"/>
    </row>
    <row r="1036" spans="3:8" x14ac:dyDescent="0.2">
      <c r="C1036" s="12"/>
      <c r="D1036" s="12"/>
      <c r="E1036" s="12"/>
      <c r="F1036" s="12"/>
      <c r="G1036" s="12"/>
      <c r="H1036" s="12"/>
    </row>
    <row r="1037" spans="3:8" x14ac:dyDescent="0.2">
      <c r="C1037" s="12"/>
      <c r="D1037" s="12"/>
      <c r="E1037" s="12"/>
      <c r="F1037" s="12"/>
      <c r="G1037" s="12"/>
      <c r="H1037" s="12"/>
    </row>
    <row r="1038" spans="3:8" x14ac:dyDescent="0.2">
      <c r="C1038" s="12"/>
      <c r="D1038" s="12"/>
      <c r="E1038" s="12"/>
      <c r="F1038" s="12"/>
      <c r="G1038" s="12"/>
      <c r="H1038" s="12"/>
    </row>
    <row r="1039" spans="3:8" x14ac:dyDescent="0.2">
      <c r="C1039" s="12"/>
      <c r="D1039" s="12"/>
      <c r="E1039" s="12"/>
      <c r="F1039" s="12"/>
      <c r="G1039" s="12"/>
      <c r="H1039" s="12"/>
    </row>
    <row r="1040" spans="3:8" x14ac:dyDescent="0.2">
      <c r="C1040" s="12"/>
      <c r="D1040" s="12"/>
      <c r="E1040" s="12"/>
      <c r="F1040" s="12"/>
      <c r="G1040" s="12"/>
      <c r="H1040" s="12"/>
    </row>
    <row r="1041" spans="3:8" x14ac:dyDescent="0.2">
      <c r="C1041" s="12"/>
      <c r="D1041" s="12"/>
      <c r="E1041" s="12"/>
      <c r="F1041" s="12"/>
      <c r="G1041" s="12"/>
      <c r="H1041" s="12"/>
    </row>
    <row r="1042" spans="3:8" x14ac:dyDescent="0.2">
      <c r="C1042" s="12"/>
      <c r="D1042" s="12"/>
      <c r="E1042" s="12"/>
      <c r="F1042" s="12"/>
      <c r="G1042" s="12"/>
      <c r="H1042" s="12"/>
    </row>
    <row r="1043" spans="3:8" x14ac:dyDescent="0.2">
      <c r="C1043" s="12"/>
      <c r="D1043" s="12"/>
      <c r="E1043" s="12"/>
      <c r="F1043" s="12"/>
      <c r="G1043" s="12"/>
      <c r="H1043" s="12"/>
    </row>
    <row r="1044" spans="3:8" x14ac:dyDescent="0.2">
      <c r="C1044" s="12"/>
      <c r="D1044" s="12"/>
      <c r="E1044" s="12"/>
      <c r="F1044" s="12"/>
      <c r="G1044" s="12"/>
      <c r="H1044" s="12"/>
    </row>
    <row r="1045" spans="3:8" x14ac:dyDescent="0.2">
      <c r="C1045" s="12"/>
      <c r="D1045" s="12"/>
      <c r="E1045" s="12"/>
      <c r="F1045" s="12"/>
      <c r="G1045" s="12"/>
      <c r="H1045" s="12"/>
    </row>
    <row r="1046" spans="3:8" x14ac:dyDescent="0.2">
      <c r="C1046" s="12"/>
      <c r="D1046" s="12"/>
      <c r="E1046" s="12"/>
      <c r="F1046" s="12"/>
      <c r="G1046" s="12"/>
      <c r="H1046" s="12"/>
    </row>
    <row r="1047" spans="3:8" x14ac:dyDescent="0.2">
      <c r="C1047" s="12"/>
      <c r="D1047" s="12"/>
      <c r="E1047" s="12"/>
      <c r="F1047" s="12"/>
      <c r="G1047" s="12"/>
      <c r="H1047" s="12"/>
    </row>
    <row r="1048" spans="3:8" x14ac:dyDescent="0.2">
      <c r="C1048" s="12"/>
      <c r="D1048" s="12"/>
      <c r="E1048" s="12"/>
      <c r="F1048" s="12"/>
      <c r="G1048" s="12"/>
      <c r="H1048" s="12"/>
    </row>
    <row r="1049" spans="3:8" x14ac:dyDescent="0.2">
      <c r="C1049" s="12"/>
      <c r="D1049" s="12"/>
      <c r="E1049" s="12"/>
      <c r="F1049" s="12"/>
      <c r="G1049" s="12"/>
      <c r="H1049" s="12"/>
    </row>
    <row r="1050" spans="3:8" x14ac:dyDescent="0.2">
      <c r="C1050" s="12"/>
      <c r="D1050" s="12"/>
      <c r="E1050" s="12"/>
      <c r="F1050" s="12"/>
      <c r="G1050" s="12"/>
      <c r="H1050" s="12"/>
    </row>
    <row r="1051" spans="3:8" x14ac:dyDescent="0.2">
      <c r="C1051" s="12"/>
      <c r="D1051" s="12"/>
      <c r="E1051" s="12"/>
      <c r="F1051" s="12"/>
      <c r="G1051" s="12"/>
      <c r="H1051" s="12"/>
    </row>
  </sheetData>
  <phoneticPr fontId="0" type="noConversion"/>
  <pageMargins left="0.75" right="0.75" top="1" bottom="1" header="0.5" footer="0.5"/>
  <pageSetup orientation="portrait" r:id="rId1"/>
  <headerFooter alignWithMargins="0"/>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770"/>
  <sheetViews>
    <sheetView showGridLines="0" workbookViewId="0">
      <pane xSplit="2" ySplit="1" topLeftCell="C388" activePane="bottomRight" state="frozen"/>
      <selection activeCell="D40" sqref="D40"/>
      <selection pane="topRight" activeCell="D40" sqref="D40"/>
      <selection pane="bottomLeft" activeCell="D40" sqref="D40"/>
      <selection pane="bottomRight" activeCell="C402" sqref="C402"/>
    </sheetView>
  </sheetViews>
  <sheetFormatPr defaultRowHeight="12.75" x14ac:dyDescent="0.2"/>
  <cols>
    <col min="1" max="2" width="9.140625" customWidth="1"/>
    <col min="3" max="3" width="12.42578125" bestFit="1" customWidth="1"/>
    <col min="4" max="4" width="11.5703125" bestFit="1" customWidth="1"/>
    <col min="5" max="5" width="11.85546875" customWidth="1"/>
    <col min="6" max="6" width="14.5703125" bestFit="1" customWidth="1"/>
    <col min="7" max="7" width="13.5703125" bestFit="1" customWidth="1"/>
    <col min="8" max="8" width="15.140625" bestFit="1" customWidth="1"/>
  </cols>
  <sheetData>
    <row r="1" spans="1:8" s="4" customFormat="1" x14ac:dyDescent="0.2">
      <c r="A1" s="4" t="s">
        <v>0</v>
      </c>
      <c r="B1" s="4" t="s">
        <v>1</v>
      </c>
      <c r="C1" s="4" t="s">
        <v>22</v>
      </c>
      <c r="D1" s="4" t="s">
        <v>17</v>
      </c>
      <c r="E1" s="4" t="s">
        <v>18</v>
      </c>
      <c r="F1" s="4" t="s">
        <v>19</v>
      </c>
      <c r="G1" s="4" t="s">
        <v>20</v>
      </c>
      <c r="H1" s="4" t="s">
        <v>21</v>
      </c>
    </row>
    <row r="2" spans="1:8" x14ac:dyDescent="0.2">
      <c r="A2">
        <v>1990</v>
      </c>
      <c r="B2">
        <v>1</v>
      </c>
      <c r="C2" s="1">
        <f>MAPrice!C2</f>
        <v>0</v>
      </c>
      <c r="D2" s="1">
        <f>MAPrice!D2</f>
        <v>0</v>
      </c>
      <c r="E2" s="1">
        <f>MAPrice!E2</f>
        <v>0</v>
      </c>
      <c r="F2" s="1">
        <f>MAPrice!F2</f>
        <v>0</v>
      </c>
      <c r="G2" s="1">
        <f>MAPrice!G2</f>
        <v>0</v>
      </c>
      <c r="H2" s="1">
        <f>MAPrice!H2</f>
        <v>0</v>
      </c>
    </row>
    <row r="3" spans="1:8" x14ac:dyDescent="0.2">
      <c r="A3">
        <v>1990</v>
      </c>
      <c r="B3">
        <v>2</v>
      </c>
      <c r="C3" s="1">
        <f>MAPrice!C3</f>
        <v>0</v>
      </c>
      <c r="D3" s="1">
        <f>MAPrice!D3</f>
        <v>0</v>
      </c>
      <c r="E3" s="1">
        <f>MAPrice!E3</f>
        <v>0</v>
      </c>
      <c r="F3" s="1">
        <f>MAPrice!F3</f>
        <v>0</v>
      </c>
      <c r="G3" s="1">
        <f>MAPrice!G3</f>
        <v>0</v>
      </c>
      <c r="H3" s="1">
        <f>MAPrice!H3</f>
        <v>0</v>
      </c>
    </row>
    <row r="4" spans="1:8" x14ac:dyDescent="0.2">
      <c r="A4">
        <v>1990</v>
      </c>
      <c r="B4">
        <v>3</v>
      </c>
      <c r="C4" s="1">
        <f>MAPrice!C4</f>
        <v>0</v>
      </c>
      <c r="D4" s="1">
        <f>MAPrice!D4</f>
        <v>0</v>
      </c>
      <c r="E4" s="1">
        <f>MAPrice!E4</f>
        <v>0</v>
      </c>
      <c r="F4" s="1">
        <f>MAPrice!F4</f>
        <v>0</v>
      </c>
      <c r="G4" s="1">
        <f>MAPrice!G4</f>
        <v>0</v>
      </c>
      <c r="H4" s="1">
        <f>MAPrice!H4</f>
        <v>0</v>
      </c>
    </row>
    <row r="5" spans="1:8" x14ac:dyDescent="0.2">
      <c r="A5">
        <v>1990</v>
      </c>
      <c r="B5">
        <v>4</v>
      </c>
      <c r="C5" s="1">
        <f>MAPrice!C5</f>
        <v>0</v>
      </c>
      <c r="D5" s="1">
        <f>MAPrice!D5</f>
        <v>0</v>
      </c>
      <c r="E5" s="1">
        <f>MAPrice!E5</f>
        <v>0</v>
      </c>
      <c r="F5" s="1">
        <f>MAPrice!F5</f>
        <v>0</v>
      </c>
      <c r="G5" s="1">
        <f>MAPrice!G5</f>
        <v>0</v>
      </c>
      <c r="H5" s="1">
        <f>MAPrice!H5</f>
        <v>0</v>
      </c>
    </row>
    <row r="6" spans="1:8" x14ac:dyDescent="0.2">
      <c r="A6">
        <v>1990</v>
      </c>
      <c r="B6">
        <v>5</v>
      </c>
      <c r="C6" s="1">
        <f>MAPrice!C6</f>
        <v>0</v>
      </c>
      <c r="D6" s="1">
        <f>MAPrice!D6</f>
        <v>0</v>
      </c>
      <c r="E6" s="1">
        <f>MAPrice!E6</f>
        <v>0</v>
      </c>
      <c r="F6" s="1">
        <f>MAPrice!F6</f>
        <v>0</v>
      </c>
      <c r="G6" s="1">
        <f>MAPrice!G6</f>
        <v>0</v>
      </c>
      <c r="H6" s="1">
        <f>MAPrice!H6</f>
        <v>0</v>
      </c>
    </row>
    <row r="7" spans="1:8" x14ac:dyDescent="0.2">
      <c r="A7">
        <v>1990</v>
      </c>
      <c r="B7">
        <v>6</v>
      </c>
      <c r="C7" s="1">
        <f>MAPrice!C7</f>
        <v>0</v>
      </c>
      <c r="D7" s="1">
        <f>MAPrice!D7</f>
        <v>0</v>
      </c>
      <c r="E7" s="1">
        <f>MAPrice!E7</f>
        <v>0</v>
      </c>
      <c r="F7" s="1">
        <f>MAPrice!F7</f>
        <v>0</v>
      </c>
      <c r="G7" s="1">
        <f>MAPrice!G7</f>
        <v>0</v>
      </c>
      <c r="H7" s="1">
        <f>MAPrice!H7</f>
        <v>0</v>
      </c>
    </row>
    <row r="8" spans="1:8" x14ac:dyDescent="0.2">
      <c r="A8">
        <v>1990</v>
      </c>
      <c r="B8">
        <v>7</v>
      </c>
      <c r="C8" s="1">
        <f>MAPrice!C8</f>
        <v>0</v>
      </c>
      <c r="D8" s="1">
        <f>MAPrice!D8</f>
        <v>0</v>
      </c>
      <c r="E8" s="1">
        <f>MAPrice!E8</f>
        <v>0</v>
      </c>
      <c r="F8" s="1">
        <f>MAPrice!F8</f>
        <v>0</v>
      </c>
      <c r="G8" s="1">
        <f>MAPrice!G8</f>
        <v>0</v>
      </c>
      <c r="H8" s="1">
        <f>MAPrice!H8</f>
        <v>0</v>
      </c>
    </row>
    <row r="9" spans="1:8" x14ac:dyDescent="0.2">
      <c r="A9">
        <v>1990</v>
      </c>
      <c r="B9">
        <v>8</v>
      </c>
      <c r="C9" s="1">
        <f>MAPrice!C9</f>
        <v>0</v>
      </c>
      <c r="D9" s="1">
        <f>MAPrice!D9</f>
        <v>0</v>
      </c>
      <c r="E9" s="1">
        <f>MAPrice!E9</f>
        <v>0</v>
      </c>
      <c r="F9" s="1">
        <f>MAPrice!F9</f>
        <v>0</v>
      </c>
      <c r="G9" s="1">
        <f>MAPrice!G9</f>
        <v>0</v>
      </c>
      <c r="H9" s="1">
        <f>MAPrice!H9</f>
        <v>0</v>
      </c>
    </row>
    <row r="10" spans="1:8" x14ac:dyDescent="0.2">
      <c r="A10">
        <v>1990</v>
      </c>
      <c r="B10">
        <v>9</v>
      </c>
      <c r="C10" s="1">
        <f>MAPrice!C10</f>
        <v>0</v>
      </c>
      <c r="D10" s="1">
        <f>MAPrice!D10</f>
        <v>0</v>
      </c>
      <c r="E10" s="1">
        <f>MAPrice!E10</f>
        <v>0</v>
      </c>
      <c r="F10" s="1">
        <f>MAPrice!F10</f>
        <v>0</v>
      </c>
      <c r="G10" s="1">
        <f>MAPrice!G10</f>
        <v>0</v>
      </c>
      <c r="H10" s="1">
        <f>MAPrice!H10</f>
        <v>0</v>
      </c>
    </row>
    <row r="11" spans="1:8" x14ac:dyDescent="0.2">
      <c r="A11">
        <v>1990</v>
      </c>
      <c r="B11">
        <v>10</v>
      </c>
      <c r="C11" s="1">
        <f>MAPrice!C11</f>
        <v>0</v>
      </c>
      <c r="D11" s="1">
        <f>MAPrice!D11</f>
        <v>0</v>
      </c>
      <c r="E11" s="1">
        <f>MAPrice!E11</f>
        <v>0</v>
      </c>
      <c r="F11" s="1">
        <f>MAPrice!F11</f>
        <v>0</v>
      </c>
      <c r="G11" s="1">
        <f>MAPrice!G11</f>
        <v>0</v>
      </c>
      <c r="H11" s="1">
        <f>MAPrice!H11</f>
        <v>0</v>
      </c>
    </row>
    <row r="12" spans="1:8" x14ac:dyDescent="0.2">
      <c r="A12">
        <v>1990</v>
      </c>
      <c r="B12">
        <v>11</v>
      </c>
      <c r="C12" s="1">
        <f>MAPrice!C12</f>
        <v>0</v>
      </c>
      <c r="D12" s="1">
        <f>MAPrice!D12</f>
        <v>0</v>
      </c>
      <c r="E12" s="1">
        <f>MAPrice!E12</f>
        <v>0</v>
      </c>
      <c r="F12" s="1">
        <f>MAPrice!F12</f>
        <v>0</v>
      </c>
      <c r="G12" s="1">
        <f>MAPrice!G12</f>
        <v>0</v>
      </c>
      <c r="H12" s="1">
        <f>MAPrice!H12</f>
        <v>0</v>
      </c>
    </row>
    <row r="13" spans="1:8" x14ac:dyDescent="0.2">
      <c r="A13">
        <v>1990</v>
      </c>
      <c r="B13">
        <v>12</v>
      </c>
      <c r="C13" s="1">
        <f>MAPrice!C13</f>
        <v>0</v>
      </c>
      <c r="D13" s="1">
        <f>MAPrice!D13</f>
        <v>0</v>
      </c>
      <c r="E13" s="1">
        <f>MAPrice!E13</f>
        <v>0</v>
      </c>
      <c r="F13" s="1">
        <f>MAPrice!F13</f>
        <v>0</v>
      </c>
      <c r="G13" s="1">
        <f>MAPrice!G13</f>
        <v>0</v>
      </c>
      <c r="H13" s="1">
        <f>MAPrice!H13</f>
        <v>0</v>
      </c>
    </row>
    <row r="14" spans="1:8" x14ac:dyDescent="0.2">
      <c r="A14">
        <v>1991</v>
      </c>
      <c r="B14">
        <v>1</v>
      </c>
      <c r="C14" s="1">
        <f>MAPrice!C14</f>
        <v>6.2696319300875367E-2</v>
      </c>
      <c r="D14" s="1">
        <f>MAPrice!D14</f>
        <v>6.0521730170227606E-2</v>
      </c>
      <c r="E14" s="1">
        <f>MAPrice!E14</f>
        <v>4.0291627677965076E-2</v>
      </c>
      <c r="F14" s="1">
        <f>MAPrice!F14</f>
        <v>7.7517723002353545E-2</v>
      </c>
      <c r="G14" s="1">
        <f>MAPrice!G14</f>
        <v>0.17838113470988579</v>
      </c>
      <c r="H14" s="1">
        <f>MAPrice!H14</f>
        <v>6.0521730170227606E-2</v>
      </c>
    </row>
    <row r="15" spans="1:8" x14ac:dyDescent="0.2">
      <c r="A15">
        <v>1991</v>
      </c>
      <c r="B15">
        <v>2</v>
      </c>
      <c r="C15" s="1">
        <f>MAPrice!C15</f>
        <v>6.2590497030675832E-2</v>
      </c>
      <c r="D15" s="1">
        <f>MAPrice!D15</f>
        <v>6.0530358081934625E-2</v>
      </c>
      <c r="E15" s="1">
        <f>MAPrice!E15</f>
        <v>3.9770091882527177E-2</v>
      </c>
      <c r="F15" s="1">
        <f>MAPrice!F15</f>
        <v>7.7592660215712914E-2</v>
      </c>
      <c r="G15" s="1">
        <f>MAPrice!G15</f>
        <v>0.17830608243180854</v>
      </c>
      <c r="H15" s="1">
        <f>MAPrice!H15</f>
        <v>6.0530358081934625E-2</v>
      </c>
    </row>
    <row r="16" spans="1:8" x14ac:dyDescent="0.2">
      <c r="A16">
        <v>1991</v>
      </c>
      <c r="B16">
        <v>3</v>
      </c>
      <c r="C16" s="1">
        <f>MAPrice!C16</f>
        <v>6.2642206946884368E-2</v>
      </c>
      <c r="D16" s="1">
        <f>MAPrice!D16</f>
        <v>6.0589608700698357E-2</v>
      </c>
      <c r="E16" s="1">
        <f>MAPrice!E16</f>
        <v>3.9806937426535356E-2</v>
      </c>
      <c r="F16" s="1">
        <f>MAPrice!F16</f>
        <v>7.7500740345102653E-2</v>
      </c>
      <c r="G16" s="1">
        <f>MAPrice!G16</f>
        <v>0.1780206387193258</v>
      </c>
      <c r="H16" s="1">
        <f>MAPrice!H16</f>
        <v>6.0589608700698357E-2</v>
      </c>
    </row>
    <row r="17" spans="1:8" x14ac:dyDescent="0.2">
      <c r="A17">
        <v>1991</v>
      </c>
      <c r="B17">
        <v>4</v>
      </c>
      <c r="C17" s="1">
        <f>MAPrice!C17</f>
        <v>6.270564443593997E-2</v>
      </c>
      <c r="D17" s="1">
        <f>MAPrice!D17</f>
        <v>6.0669813689679351E-2</v>
      </c>
      <c r="E17" s="1">
        <f>MAPrice!E17</f>
        <v>3.9916684426814793E-2</v>
      </c>
      <c r="F17" s="1">
        <f>MAPrice!F17</f>
        <v>7.7398188343201516E-2</v>
      </c>
      <c r="G17" s="1">
        <f>MAPrice!G17</f>
        <v>0.1777706266662118</v>
      </c>
      <c r="H17" s="1">
        <f>MAPrice!H17</f>
        <v>6.0669813689679351E-2</v>
      </c>
    </row>
    <row r="18" spans="1:8" x14ac:dyDescent="0.2">
      <c r="A18">
        <v>1991</v>
      </c>
      <c r="B18">
        <v>5</v>
      </c>
      <c r="C18" s="1">
        <f>MAPrice!C18</f>
        <v>6.2556375581171553E-2</v>
      </c>
      <c r="D18" s="1">
        <f>MAPrice!D18</f>
        <v>6.0555477911671374E-2</v>
      </c>
      <c r="E18" s="1">
        <f>MAPrice!E18</f>
        <v>3.9881199293860324E-2</v>
      </c>
      <c r="F18" s="1">
        <f>MAPrice!F18</f>
        <v>7.7108368669172159E-2</v>
      </c>
      <c r="G18" s="1">
        <f>MAPrice!G18</f>
        <v>0.17751915512200322</v>
      </c>
      <c r="H18" s="1">
        <f>MAPrice!H18</f>
        <v>6.0555477911671374E-2</v>
      </c>
    </row>
    <row r="19" spans="1:8" x14ac:dyDescent="0.2">
      <c r="A19">
        <v>1991</v>
      </c>
      <c r="B19">
        <v>6</v>
      </c>
      <c r="C19" s="1">
        <f>MAPrice!C19</f>
        <v>6.2350527885431307E-2</v>
      </c>
      <c r="D19" s="1">
        <f>MAPrice!D19</f>
        <v>6.0386081402696558E-2</v>
      </c>
      <c r="E19" s="1">
        <f>MAPrice!E19</f>
        <v>3.9859576178295275E-2</v>
      </c>
      <c r="F19" s="1">
        <f>MAPrice!F19</f>
        <v>7.6809739917508113E-2</v>
      </c>
      <c r="G19" s="1">
        <f>MAPrice!G19</f>
        <v>0.17725966137946056</v>
      </c>
      <c r="H19" s="1">
        <f>MAPrice!H19</f>
        <v>6.0386081402696558E-2</v>
      </c>
    </row>
    <row r="20" spans="1:8" x14ac:dyDescent="0.2">
      <c r="A20">
        <v>1991</v>
      </c>
      <c r="B20">
        <v>7</v>
      </c>
      <c r="C20" s="1">
        <f>MAPrice!C20</f>
        <v>6.2226314077023955E-2</v>
      </c>
      <c r="D20" s="1">
        <f>MAPrice!D20</f>
        <v>6.0291807442064922E-2</v>
      </c>
      <c r="E20" s="1">
        <f>MAPrice!E20</f>
        <v>4.0170852083746836E-2</v>
      </c>
      <c r="F20" s="1">
        <f>MAPrice!F20</f>
        <v>7.663783868677268E-2</v>
      </c>
      <c r="G20" s="1">
        <f>MAPrice!G20</f>
        <v>0.17703279304921019</v>
      </c>
      <c r="H20" s="1">
        <f>MAPrice!H20</f>
        <v>6.0291807442064922E-2</v>
      </c>
    </row>
    <row r="21" spans="1:8" x14ac:dyDescent="0.2">
      <c r="A21">
        <v>1991</v>
      </c>
      <c r="B21">
        <v>8</v>
      </c>
      <c r="C21" s="1">
        <f>MAPrice!C21</f>
        <v>6.2076318854176193E-2</v>
      </c>
      <c r="D21" s="1">
        <f>MAPrice!D21</f>
        <v>6.01261305852041E-2</v>
      </c>
      <c r="E21" s="1">
        <f>MAPrice!E21</f>
        <v>3.9429478775752043E-2</v>
      </c>
      <c r="F21" s="1">
        <f>MAPrice!F21</f>
        <v>7.6446341876261967E-2</v>
      </c>
      <c r="G21" s="1">
        <f>MAPrice!G21</f>
        <v>0.17683531888852511</v>
      </c>
      <c r="H21" s="1">
        <f>MAPrice!H21</f>
        <v>6.01261305852041E-2</v>
      </c>
    </row>
    <row r="22" spans="1:8" x14ac:dyDescent="0.2">
      <c r="A22">
        <v>1991</v>
      </c>
      <c r="B22">
        <v>9</v>
      </c>
      <c r="C22" s="1">
        <f>MAPrice!C22</f>
        <v>6.1936592412218376E-2</v>
      </c>
      <c r="D22" s="1">
        <f>MAPrice!D22</f>
        <v>6.0076410064495905E-2</v>
      </c>
      <c r="E22" s="1">
        <f>MAPrice!E22</f>
        <v>3.9228578226816718E-2</v>
      </c>
      <c r="F22" s="1">
        <f>MAPrice!F22</f>
        <v>7.6298923934954091E-2</v>
      </c>
      <c r="G22" s="1">
        <f>MAPrice!G22</f>
        <v>0.17673446457656697</v>
      </c>
      <c r="H22" s="1">
        <f>MAPrice!H22</f>
        <v>6.0076410064495905E-2</v>
      </c>
    </row>
    <row r="23" spans="1:8" x14ac:dyDescent="0.2">
      <c r="A23">
        <v>1991</v>
      </c>
      <c r="B23">
        <v>10</v>
      </c>
      <c r="C23" s="1">
        <f>MAPrice!C23</f>
        <v>6.1833444127177402E-2</v>
      </c>
      <c r="D23" s="1">
        <f>MAPrice!D23</f>
        <v>6.0017848296879346E-2</v>
      </c>
      <c r="E23" s="1">
        <f>MAPrice!E23</f>
        <v>3.9116623681902392E-2</v>
      </c>
      <c r="F23" s="1">
        <f>MAPrice!F23</f>
        <v>7.6167660886225355E-2</v>
      </c>
      <c r="G23" s="1">
        <f>MAPrice!G23</f>
        <v>0.17669491167430693</v>
      </c>
      <c r="H23" s="1">
        <f>MAPrice!H23</f>
        <v>6.0017848296879346E-2</v>
      </c>
    </row>
    <row r="24" spans="1:8" x14ac:dyDescent="0.2">
      <c r="A24">
        <v>1991</v>
      </c>
      <c r="B24">
        <v>11</v>
      </c>
      <c r="C24" s="1">
        <f>MAPrice!C24</f>
        <v>6.1758003710369831E-2</v>
      </c>
      <c r="D24" s="1">
        <f>MAPrice!D24</f>
        <v>5.9955643404384806E-2</v>
      </c>
      <c r="E24" s="1">
        <f>MAPrice!E24</f>
        <v>3.8980357954649471E-2</v>
      </c>
      <c r="F24" s="1">
        <f>MAPrice!F24</f>
        <v>7.6095643040951913E-2</v>
      </c>
      <c r="G24" s="1">
        <f>MAPrice!G24</f>
        <v>0.17672299106787984</v>
      </c>
      <c r="H24" s="1">
        <f>MAPrice!H24</f>
        <v>5.9955643404384806E-2</v>
      </c>
    </row>
    <row r="25" spans="1:8" x14ac:dyDescent="0.2">
      <c r="A25">
        <v>1991</v>
      </c>
      <c r="B25">
        <v>12</v>
      </c>
      <c r="C25" s="1">
        <f>MAPrice!C25</f>
        <v>6.1696856995485792E-2</v>
      </c>
      <c r="D25" s="1">
        <f>MAPrice!D25</f>
        <v>5.9950739815039795E-2</v>
      </c>
      <c r="E25" s="1">
        <f>MAPrice!E25</f>
        <v>3.8673408411896038E-2</v>
      </c>
      <c r="F25" s="1">
        <f>MAPrice!F25</f>
        <v>7.598975098398239E-2</v>
      </c>
      <c r="G25" s="1">
        <f>MAPrice!G25</f>
        <v>0.17669038140081886</v>
      </c>
      <c r="H25" s="1">
        <f>MAPrice!H25</f>
        <v>5.9950739815039795E-2</v>
      </c>
    </row>
    <row r="26" spans="1:8" x14ac:dyDescent="0.2">
      <c r="A26">
        <v>1992</v>
      </c>
      <c r="B26">
        <v>1</v>
      </c>
      <c r="C26" s="1">
        <f>MAPrice!C26</f>
        <v>6.1554389776261653E-2</v>
      </c>
      <c r="D26" s="1">
        <f>MAPrice!D26</f>
        <v>5.9801032483482952E-2</v>
      </c>
      <c r="E26" s="1">
        <f>MAPrice!E26</f>
        <v>3.8312395822015143E-2</v>
      </c>
      <c r="F26" s="1">
        <f>MAPrice!F26</f>
        <v>7.5778233702451972E-2</v>
      </c>
      <c r="G26" s="1">
        <f>MAPrice!G26</f>
        <v>0.17600213047637095</v>
      </c>
      <c r="H26" s="1">
        <f>MAPrice!H26</f>
        <v>5.9801032483482952E-2</v>
      </c>
    </row>
    <row r="27" spans="1:8" x14ac:dyDescent="0.2">
      <c r="A27">
        <v>1992</v>
      </c>
      <c r="B27">
        <v>2</v>
      </c>
      <c r="C27" s="1">
        <f>MAPrice!C27</f>
        <v>6.1619413872644128E-2</v>
      </c>
      <c r="D27" s="1">
        <f>MAPrice!D27</f>
        <v>5.988631115154236E-2</v>
      </c>
      <c r="E27" s="1">
        <f>MAPrice!E27</f>
        <v>3.8232149377265372E-2</v>
      </c>
      <c r="F27" s="1">
        <f>MAPrice!F27</f>
        <v>7.5703206124852609E-2</v>
      </c>
      <c r="G27" s="1">
        <f>MAPrice!G27</f>
        <v>0.17565596168766853</v>
      </c>
      <c r="H27" s="1">
        <f>MAPrice!H27</f>
        <v>5.988631115154236E-2</v>
      </c>
    </row>
    <row r="28" spans="1:8" x14ac:dyDescent="0.2">
      <c r="A28">
        <v>1992</v>
      </c>
      <c r="B28">
        <v>3</v>
      </c>
      <c r="C28" s="1">
        <f>MAPrice!C28</f>
        <v>6.1627097756342793E-2</v>
      </c>
      <c r="D28" s="1">
        <f>MAPrice!D28</f>
        <v>5.9912887274224669E-2</v>
      </c>
      <c r="E28" s="1">
        <f>MAPrice!E28</f>
        <v>3.8104426986401457E-2</v>
      </c>
      <c r="F28" s="1">
        <f>MAPrice!F28</f>
        <v>7.5579976823733186E-2</v>
      </c>
      <c r="G28" s="1">
        <f>MAPrice!G28</f>
        <v>0.1752383061468924</v>
      </c>
      <c r="H28" s="1">
        <f>MAPrice!H28</f>
        <v>5.9912887274224669E-2</v>
      </c>
    </row>
    <row r="29" spans="1:8" x14ac:dyDescent="0.2">
      <c r="A29">
        <v>1992</v>
      </c>
      <c r="B29">
        <v>4</v>
      </c>
      <c r="C29" s="1">
        <f>MAPrice!C29</f>
        <v>6.1608208188725928E-2</v>
      </c>
      <c r="D29" s="1">
        <f>MAPrice!D29</f>
        <v>5.9895504910435243E-2</v>
      </c>
      <c r="E29" s="1">
        <f>MAPrice!E29</f>
        <v>3.8001901730802895E-2</v>
      </c>
      <c r="F29" s="1">
        <f>MAPrice!F29</f>
        <v>7.5579887670250825E-2</v>
      </c>
      <c r="G29" s="1">
        <f>MAPrice!G29</f>
        <v>0.17503242027209445</v>
      </c>
      <c r="H29" s="1">
        <f>MAPrice!H29</f>
        <v>5.9895504910435243E-2</v>
      </c>
    </row>
    <row r="30" spans="1:8" x14ac:dyDescent="0.2">
      <c r="A30">
        <v>1992</v>
      </c>
      <c r="B30">
        <v>5</v>
      </c>
      <c r="C30" s="1">
        <f>MAPrice!C30</f>
        <v>6.1681534596495918E-2</v>
      </c>
      <c r="D30" s="1">
        <f>MAPrice!D30</f>
        <v>5.99358403548515E-2</v>
      </c>
      <c r="E30" s="1">
        <f>MAPrice!E30</f>
        <v>3.7900039650991292E-2</v>
      </c>
      <c r="F30" s="1">
        <f>MAPrice!F30</f>
        <v>7.5667983293627714E-2</v>
      </c>
      <c r="G30" s="1">
        <f>MAPrice!G30</f>
        <v>0.17468976730590421</v>
      </c>
      <c r="H30" s="1">
        <f>MAPrice!H30</f>
        <v>5.99358403548515E-2</v>
      </c>
    </row>
    <row r="31" spans="1:8" x14ac:dyDescent="0.2">
      <c r="A31">
        <v>1992</v>
      </c>
      <c r="B31">
        <v>6</v>
      </c>
      <c r="C31" s="1">
        <f>MAPrice!C31</f>
        <v>6.1761504796952117E-2</v>
      </c>
      <c r="D31" s="1">
        <f>MAPrice!D31</f>
        <v>5.9967302022890002E-2</v>
      </c>
      <c r="E31" s="1">
        <f>MAPrice!E31</f>
        <v>3.7726068754237653E-2</v>
      </c>
      <c r="F31" s="1">
        <f>MAPrice!F31</f>
        <v>7.5826749586354339E-2</v>
      </c>
      <c r="G31" s="1">
        <f>MAPrice!G31</f>
        <v>0.17453050959722152</v>
      </c>
      <c r="H31" s="1">
        <f>MAPrice!H31</f>
        <v>5.9967302022890002E-2</v>
      </c>
    </row>
    <row r="32" spans="1:8" x14ac:dyDescent="0.2">
      <c r="A32">
        <v>1992</v>
      </c>
      <c r="B32">
        <v>7</v>
      </c>
      <c r="C32" s="1">
        <f>MAPrice!C32</f>
        <v>6.1768326324030169E-2</v>
      </c>
      <c r="D32" s="1">
        <f>MAPrice!D32</f>
        <v>6.0007576135932779E-2</v>
      </c>
      <c r="E32" s="1">
        <f>MAPrice!E32</f>
        <v>3.7227876771441099E-2</v>
      </c>
      <c r="F32" s="1">
        <f>MAPrice!F32</f>
        <v>7.5834220344570935E-2</v>
      </c>
      <c r="G32" s="1">
        <f>MAPrice!G32</f>
        <v>0.17420336134983697</v>
      </c>
      <c r="H32" s="1">
        <f>MAPrice!H32</f>
        <v>6.0007576135932779E-2</v>
      </c>
    </row>
    <row r="33" spans="1:8" x14ac:dyDescent="0.2">
      <c r="A33">
        <v>1992</v>
      </c>
      <c r="B33">
        <v>8</v>
      </c>
      <c r="C33" s="1">
        <f>MAPrice!C33</f>
        <v>6.1783504778487985E-2</v>
      </c>
      <c r="D33" s="1">
        <f>MAPrice!D33</f>
        <v>6.0071210152376181E-2</v>
      </c>
      <c r="E33" s="1">
        <f>MAPrice!E33</f>
        <v>3.7291870656585693E-2</v>
      </c>
      <c r="F33" s="1">
        <f>MAPrice!F33</f>
        <v>7.5802797130999147E-2</v>
      </c>
      <c r="G33" s="1">
        <f>MAPrice!G33</f>
        <v>0.17349387875924197</v>
      </c>
      <c r="H33" s="1">
        <f>MAPrice!H33</f>
        <v>6.0071210152376181E-2</v>
      </c>
    </row>
    <row r="34" spans="1:8" x14ac:dyDescent="0.2">
      <c r="A34">
        <v>1992</v>
      </c>
      <c r="B34">
        <v>9</v>
      </c>
      <c r="C34" s="1">
        <f>MAPrice!C34</f>
        <v>6.1800210028904755E-2</v>
      </c>
      <c r="D34" s="1">
        <f>MAPrice!D34</f>
        <v>6.0080730007259546E-2</v>
      </c>
      <c r="E34" s="1">
        <f>MAPrice!E34</f>
        <v>3.7225661971790495E-2</v>
      </c>
      <c r="F34" s="1">
        <f>MAPrice!F34</f>
        <v>7.5785431079258378E-2</v>
      </c>
      <c r="G34" s="1">
        <f>MAPrice!G34</f>
        <v>0.17285277278209885</v>
      </c>
      <c r="H34" s="1">
        <f>MAPrice!H34</f>
        <v>6.0080730007259546E-2</v>
      </c>
    </row>
    <row r="35" spans="1:8" x14ac:dyDescent="0.2">
      <c r="A35">
        <v>1992</v>
      </c>
      <c r="B35">
        <v>10</v>
      </c>
      <c r="C35" s="1">
        <f>MAPrice!C35</f>
        <v>6.1805705594769889E-2</v>
      </c>
      <c r="D35" s="1">
        <f>MAPrice!D35</f>
        <v>6.0092803625317291E-2</v>
      </c>
      <c r="E35" s="1">
        <f>MAPrice!E35</f>
        <v>3.7175890663612841E-2</v>
      </c>
      <c r="F35" s="1">
        <f>MAPrice!F35</f>
        <v>7.5813245813031796E-2</v>
      </c>
      <c r="G35" s="1">
        <f>MAPrice!G35</f>
        <v>0.17228897581980263</v>
      </c>
      <c r="H35" s="1">
        <f>MAPrice!H35</f>
        <v>6.0092803625317291E-2</v>
      </c>
    </row>
    <row r="36" spans="1:8" x14ac:dyDescent="0.2">
      <c r="A36">
        <v>1992</v>
      </c>
      <c r="B36">
        <v>11</v>
      </c>
      <c r="C36" s="1">
        <f>MAPrice!C36</f>
        <v>6.1532475864657592E-2</v>
      </c>
      <c r="D36" s="1">
        <f>MAPrice!D36</f>
        <v>5.9856213315399275E-2</v>
      </c>
      <c r="E36" s="1">
        <f>MAPrice!E36</f>
        <v>3.680216480826496E-2</v>
      </c>
      <c r="F36" s="1">
        <f>MAPrice!F36</f>
        <v>7.5543136940645073E-2</v>
      </c>
      <c r="G36" s="1">
        <f>MAPrice!G36</f>
        <v>0.17133432972855775</v>
      </c>
      <c r="H36" s="1">
        <f>MAPrice!H36</f>
        <v>5.9856213315399275E-2</v>
      </c>
    </row>
    <row r="37" spans="1:8" x14ac:dyDescent="0.2">
      <c r="A37">
        <v>1992</v>
      </c>
      <c r="B37">
        <v>12</v>
      </c>
      <c r="C37" s="1">
        <f>MAPrice!C37</f>
        <v>6.1258567842647972E-2</v>
      </c>
      <c r="D37" s="1">
        <f>MAPrice!D37</f>
        <v>5.9575452105015782E-2</v>
      </c>
      <c r="E37" s="1">
        <f>MAPrice!E37</f>
        <v>3.6612987431839432E-2</v>
      </c>
      <c r="F37" s="1">
        <f>MAPrice!F37</f>
        <v>7.5287115453681497E-2</v>
      </c>
      <c r="G37" s="1">
        <f>MAPrice!G37</f>
        <v>0.17054306927290494</v>
      </c>
      <c r="H37" s="1">
        <f>MAPrice!H37</f>
        <v>5.9575452105015782E-2</v>
      </c>
    </row>
    <row r="38" spans="1:8" x14ac:dyDescent="0.2">
      <c r="A38">
        <v>1993</v>
      </c>
      <c r="B38">
        <v>1</v>
      </c>
      <c r="C38" s="1">
        <f>MAPrice!C38</f>
        <v>6.1039111819214391E-2</v>
      </c>
      <c r="D38" s="1">
        <f>MAPrice!D38</f>
        <v>5.9408351432522544E-2</v>
      </c>
      <c r="E38" s="1">
        <f>MAPrice!E38</f>
        <v>3.6288015886588247E-2</v>
      </c>
      <c r="F38" s="1">
        <f>MAPrice!F38</f>
        <v>7.5006465095149383E-2</v>
      </c>
      <c r="G38" s="1">
        <f>MAPrice!G38</f>
        <v>0.16992656574717269</v>
      </c>
      <c r="H38" s="1">
        <f>MAPrice!H38</f>
        <v>5.9408351432522544E-2</v>
      </c>
    </row>
    <row r="39" spans="1:8" x14ac:dyDescent="0.2">
      <c r="A39">
        <v>1993</v>
      </c>
      <c r="B39">
        <v>2</v>
      </c>
      <c r="C39" s="1">
        <f>MAPrice!C39</f>
        <v>6.0611311865919032E-2</v>
      </c>
      <c r="D39" s="1">
        <f>MAPrice!D39</f>
        <v>5.8956824313077145E-2</v>
      </c>
      <c r="E39" s="1">
        <f>MAPrice!E39</f>
        <v>3.6015835963470959E-2</v>
      </c>
      <c r="F39" s="1">
        <f>MAPrice!F39</f>
        <v>7.4710304520531887E-2</v>
      </c>
      <c r="G39" s="1">
        <f>MAPrice!G39</f>
        <v>0.16940709185364569</v>
      </c>
      <c r="H39" s="1">
        <f>MAPrice!H39</f>
        <v>5.8956824313077145E-2</v>
      </c>
    </row>
    <row r="40" spans="1:8" x14ac:dyDescent="0.2">
      <c r="A40">
        <v>1993</v>
      </c>
      <c r="B40">
        <v>3</v>
      </c>
      <c r="C40" s="1">
        <f>MAPrice!C40</f>
        <v>6.0216625487601781E-2</v>
      </c>
      <c r="D40" s="1">
        <f>MAPrice!D40</f>
        <v>5.853331801482952E-2</v>
      </c>
      <c r="E40" s="1">
        <f>MAPrice!E40</f>
        <v>3.5727634402360174E-2</v>
      </c>
      <c r="F40" s="1">
        <f>MAPrice!F40</f>
        <v>7.4412106732618805E-2</v>
      </c>
      <c r="G40" s="1">
        <f>MAPrice!G40</f>
        <v>0.16897246572508282</v>
      </c>
      <c r="H40" s="1">
        <f>MAPrice!H40</f>
        <v>5.853331801482952E-2</v>
      </c>
    </row>
    <row r="41" spans="1:8" x14ac:dyDescent="0.2">
      <c r="A41">
        <v>1993</v>
      </c>
      <c r="B41">
        <v>4</v>
      </c>
      <c r="C41" s="1">
        <f>MAPrice!C41</f>
        <v>5.9872226449470128E-2</v>
      </c>
      <c r="D41" s="1">
        <f>MAPrice!D41</f>
        <v>5.8179038846281422E-2</v>
      </c>
      <c r="E41" s="1">
        <f>MAPrice!E41</f>
        <v>3.5465500759655745E-2</v>
      </c>
      <c r="F41" s="1">
        <f>MAPrice!F41</f>
        <v>7.3971828454633515E-2</v>
      </c>
      <c r="G41" s="1">
        <f>MAPrice!G41</f>
        <v>0.16837477503806561</v>
      </c>
      <c r="H41" s="1">
        <f>MAPrice!H41</f>
        <v>5.8179038846281422E-2</v>
      </c>
    </row>
    <row r="42" spans="1:8" x14ac:dyDescent="0.2">
      <c r="A42">
        <v>1993</v>
      </c>
      <c r="B42">
        <v>5</v>
      </c>
      <c r="C42" s="1">
        <f>MAPrice!C42</f>
        <v>5.9717749410993892E-2</v>
      </c>
      <c r="D42" s="1">
        <f>MAPrice!D42</f>
        <v>5.7975783725797571E-2</v>
      </c>
      <c r="E42" s="1">
        <f>MAPrice!E42</f>
        <v>3.5236654461465594E-2</v>
      </c>
      <c r="F42" s="1">
        <f>MAPrice!F42</f>
        <v>7.3831567533399464E-2</v>
      </c>
      <c r="G42" s="1">
        <f>MAPrice!G42</f>
        <v>0.16780196865010533</v>
      </c>
      <c r="H42" s="1">
        <f>MAPrice!H42</f>
        <v>5.7975783725797571E-2</v>
      </c>
    </row>
    <row r="43" spans="1:8" x14ac:dyDescent="0.2">
      <c r="A43">
        <v>1993</v>
      </c>
      <c r="B43">
        <v>6</v>
      </c>
      <c r="C43" s="1">
        <f>MAPrice!C43</f>
        <v>5.9629333436571556E-2</v>
      </c>
      <c r="D43" s="1">
        <f>MAPrice!D43</f>
        <v>5.7846063308302158E-2</v>
      </c>
      <c r="E43" s="1">
        <f>MAPrice!E43</f>
        <v>3.5256242784153007E-2</v>
      </c>
      <c r="F43" s="1">
        <f>MAPrice!F43</f>
        <v>7.3714279103823249E-2</v>
      </c>
      <c r="G43" s="1">
        <f>MAPrice!G43</f>
        <v>0.16722336531155216</v>
      </c>
      <c r="H43" s="1">
        <f>MAPrice!H43</f>
        <v>5.7846063308302158E-2</v>
      </c>
    </row>
    <row r="44" spans="1:8" x14ac:dyDescent="0.2">
      <c r="A44">
        <v>1993</v>
      </c>
      <c r="B44">
        <v>7</v>
      </c>
      <c r="C44" s="1">
        <f>MAPrice!C44</f>
        <v>5.9450523975658774E-2</v>
      </c>
      <c r="D44" s="1">
        <f>MAPrice!D44</f>
        <v>5.7674055052115945E-2</v>
      </c>
      <c r="E44" s="1">
        <f>MAPrice!E44</f>
        <v>3.5232553972759269E-2</v>
      </c>
      <c r="F44" s="1">
        <f>MAPrice!F44</f>
        <v>7.3558088162107196E-2</v>
      </c>
      <c r="G44" s="1">
        <f>MAPrice!G44</f>
        <v>0.16605260179117556</v>
      </c>
      <c r="H44" s="1">
        <f>MAPrice!H44</f>
        <v>5.7674055052115945E-2</v>
      </c>
    </row>
    <row r="45" spans="1:8" x14ac:dyDescent="0.2">
      <c r="A45">
        <v>1993</v>
      </c>
      <c r="B45">
        <v>8</v>
      </c>
      <c r="C45" s="1">
        <f>MAPrice!C45</f>
        <v>5.931851677011362E-2</v>
      </c>
      <c r="D45" s="1">
        <f>MAPrice!D45</f>
        <v>5.7463615976804237E-2</v>
      </c>
      <c r="E45" s="1">
        <f>MAPrice!E45</f>
        <v>3.5146116844222981E-2</v>
      </c>
      <c r="F45" s="1">
        <f>MAPrice!F45</f>
        <v>7.3416616316960864E-2</v>
      </c>
      <c r="G45" s="1">
        <f>MAPrice!G45</f>
        <v>0.1652666099239212</v>
      </c>
      <c r="H45" s="1">
        <f>MAPrice!H45</f>
        <v>5.7463615976804237E-2</v>
      </c>
    </row>
    <row r="46" spans="1:8" x14ac:dyDescent="0.2">
      <c r="A46">
        <v>1993</v>
      </c>
      <c r="B46">
        <v>9</v>
      </c>
      <c r="C46" s="1">
        <f>MAPrice!C46</f>
        <v>5.918290612523975E-2</v>
      </c>
      <c r="D46" s="1">
        <f>MAPrice!D46</f>
        <v>5.730563456100312E-2</v>
      </c>
      <c r="E46" s="1">
        <f>MAPrice!E46</f>
        <v>3.5067412543867478E-2</v>
      </c>
      <c r="F46" s="1">
        <f>MAPrice!F46</f>
        <v>7.322107484094427E-2</v>
      </c>
      <c r="G46" s="1">
        <f>MAPrice!G46</f>
        <v>0.16445825562122685</v>
      </c>
      <c r="H46" s="1">
        <f>MAPrice!H46</f>
        <v>5.730563456100312E-2</v>
      </c>
    </row>
    <row r="47" spans="1:8" x14ac:dyDescent="0.2">
      <c r="A47">
        <v>1993</v>
      </c>
      <c r="B47">
        <v>10</v>
      </c>
      <c r="C47" s="1">
        <f>MAPrice!C47</f>
        <v>5.9055420528199586E-2</v>
      </c>
      <c r="D47" s="1">
        <f>MAPrice!D47</f>
        <v>5.7147041451484026E-2</v>
      </c>
      <c r="E47" s="1">
        <f>MAPrice!E47</f>
        <v>3.5026138328991228E-2</v>
      </c>
      <c r="F47" s="1">
        <f>MAPrice!F47</f>
        <v>7.3055118970059965E-2</v>
      </c>
      <c r="G47" s="1">
        <f>MAPrice!G47</f>
        <v>0.16385785078470358</v>
      </c>
      <c r="H47" s="1">
        <f>MAPrice!H47</f>
        <v>5.7147041451484026E-2</v>
      </c>
    </row>
    <row r="48" spans="1:8" x14ac:dyDescent="0.2">
      <c r="A48">
        <v>1993</v>
      </c>
      <c r="B48">
        <v>11</v>
      </c>
      <c r="C48" s="1">
        <f>MAPrice!C48</f>
        <v>5.9140601355529253E-2</v>
      </c>
      <c r="D48" s="1">
        <f>MAPrice!D48</f>
        <v>5.7240516698796005E-2</v>
      </c>
      <c r="E48" s="1">
        <f>MAPrice!E48</f>
        <v>3.5624947288146254E-2</v>
      </c>
      <c r="F48" s="1">
        <f>MAPrice!F48</f>
        <v>7.3114316386147349E-2</v>
      </c>
      <c r="G48" s="1">
        <f>MAPrice!G48</f>
        <v>0.16366085891761861</v>
      </c>
      <c r="H48" s="1">
        <f>MAPrice!H48</f>
        <v>5.7240516698796005E-2</v>
      </c>
    </row>
    <row r="49" spans="1:8" x14ac:dyDescent="0.2">
      <c r="A49">
        <v>1993</v>
      </c>
      <c r="B49">
        <v>12</v>
      </c>
      <c r="C49" s="1">
        <f>MAPrice!C49</f>
        <v>5.923732624670397E-2</v>
      </c>
      <c r="D49" s="1">
        <f>MAPrice!D49</f>
        <v>5.7347269588226384E-2</v>
      </c>
      <c r="E49" s="1">
        <f>MAPrice!E49</f>
        <v>3.5692879207615776E-2</v>
      </c>
      <c r="F49" s="1">
        <f>MAPrice!F49</f>
        <v>7.3162473633162944E-2</v>
      </c>
      <c r="G49" s="1">
        <f>MAPrice!G49</f>
        <v>0.1628292058407477</v>
      </c>
      <c r="H49" s="1">
        <f>MAPrice!H49</f>
        <v>5.7347269588226384E-2</v>
      </c>
    </row>
    <row r="50" spans="1:8" x14ac:dyDescent="0.2">
      <c r="A50">
        <v>1994</v>
      </c>
      <c r="B50">
        <v>1</v>
      </c>
      <c r="C50" s="1">
        <f>MAPrice!C50</f>
        <v>5.9325000097443327E-2</v>
      </c>
      <c r="D50" s="1">
        <f>MAPrice!D50</f>
        <v>5.7392563923467858E-2</v>
      </c>
      <c r="E50" s="1">
        <f>MAPrice!E50</f>
        <v>3.6091857158800915E-2</v>
      </c>
      <c r="F50" s="1">
        <f>MAPrice!F50</f>
        <v>7.3304430354341629E-2</v>
      </c>
      <c r="G50" s="1">
        <f>MAPrice!G50</f>
        <v>0.1628745414905067</v>
      </c>
      <c r="H50" s="1">
        <f>MAPrice!H50</f>
        <v>5.7392563923467858E-2</v>
      </c>
    </row>
    <row r="51" spans="1:8" x14ac:dyDescent="0.2">
      <c r="A51">
        <v>1994</v>
      </c>
      <c r="B51">
        <v>2</v>
      </c>
      <c r="C51" s="1">
        <f>MAPrice!C51</f>
        <v>5.9525354474511849E-2</v>
      </c>
      <c r="D51" s="1">
        <f>MAPrice!D51</f>
        <v>5.7548411501104624E-2</v>
      </c>
      <c r="E51" s="1">
        <f>MAPrice!E51</f>
        <v>3.630073190106043E-2</v>
      </c>
      <c r="F51" s="1">
        <f>MAPrice!F51</f>
        <v>7.3395955242824953E-2</v>
      </c>
      <c r="G51" s="1">
        <f>MAPrice!G51</f>
        <v>0.16294672447766187</v>
      </c>
      <c r="H51" s="1">
        <f>MAPrice!H51</f>
        <v>5.7548411501104624E-2</v>
      </c>
    </row>
    <row r="52" spans="1:8" x14ac:dyDescent="0.2">
      <c r="A52">
        <v>1994</v>
      </c>
      <c r="B52">
        <v>3</v>
      </c>
      <c r="C52" s="1">
        <f>MAPrice!C52</f>
        <v>5.9679865423745961E-2</v>
      </c>
      <c r="D52" s="1">
        <f>MAPrice!D52</f>
        <v>5.7721314228995298E-2</v>
      </c>
      <c r="E52" s="1">
        <f>MAPrice!E52</f>
        <v>3.6578391298784173E-2</v>
      </c>
      <c r="F52" s="1">
        <f>MAPrice!F52</f>
        <v>7.3631196626773046E-2</v>
      </c>
      <c r="G52" s="1">
        <f>MAPrice!G52</f>
        <v>0.16311739420990512</v>
      </c>
      <c r="H52" s="1">
        <f>MAPrice!H52</f>
        <v>5.7721314228995298E-2</v>
      </c>
    </row>
    <row r="53" spans="1:8" x14ac:dyDescent="0.2">
      <c r="A53">
        <v>1994</v>
      </c>
      <c r="B53">
        <v>4</v>
      </c>
      <c r="C53" s="1">
        <f>MAPrice!C53</f>
        <v>5.9804651393259668E-2</v>
      </c>
      <c r="D53" s="1">
        <f>MAPrice!D53</f>
        <v>5.7848063690743724E-2</v>
      </c>
      <c r="E53" s="1">
        <f>MAPrice!E53</f>
        <v>3.674006332842656E-2</v>
      </c>
      <c r="F53" s="1">
        <f>MAPrice!F53</f>
        <v>7.397929368886165E-2</v>
      </c>
      <c r="G53" s="1">
        <f>MAPrice!G53</f>
        <v>0.16323778007150647</v>
      </c>
      <c r="H53" s="1">
        <f>MAPrice!H53</f>
        <v>5.7848063690743724E-2</v>
      </c>
    </row>
    <row r="54" spans="1:8" x14ac:dyDescent="0.2">
      <c r="A54">
        <v>1994</v>
      </c>
      <c r="B54">
        <v>5</v>
      </c>
      <c r="C54" s="1">
        <f>MAPrice!C54</f>
        <v>5.9992758344848941E-2</v>
      </c>
      <c r="D54" s="1">
        <f>MAPrice!D54</f>
        <v>5.8034170381718576E-2</v>
      </c>
      <c r="E54" s="1">
        <f>MAPrice!E54</f>
        <v>3.7080138887481205E-2</v>
      </c>
      <c r="F54" s="1">
        <f>MAPrice!F54</f>
        <v>7.4208061442435747E-2</v>
      </c>
      <c r="G54" s="1">
        <f>MAPrice!G54</f>
        <v>0.1632918050235331</v>
      </c>
      <c r="H54" s="1">
        <f>MAPrice!H54</f>
        <v>5.8034170381718576E-2</v>
      </c>
    </row>
    <row r="55" spans="1:8" x14ac:dyDescent="0.2">
      <c r="A55">
        <v>1994</v>
      </c>
      <c r="B55">
        <v>6</v>
      </c>
      <c r="C55" s="1">
        <f>MAPrice!C55</f>
        <v>6.0165063562127169E-2</v>
      </c>
      <c r="D55" s="1">
        <f>MAPrice!D55</f>
        <v>5.8284767095062091E-2</v>
      </c>
      <c r="E55" s="1">
        <f>MAPrice!E55</f>
        <v>3.7250210102992662E-2</v>
      </c>
      <c r="F55" s="1">
        <f>MAPrice!F55</f>
        <v>7.4399377466619523E-2</v>
      </c>
      <c r="G55" s="1">
        <f>MAPrice!G55</f>
        <v>0.16350691423709182</v>
      </c>
      <c r="H55" s="1">
        <f>MAPrice!H55</f>
        <v>5.8284767095062091E-2</v>
      </c>
    </row>
    <row r="56" spans="1:8" x14ac:dyDescent="0.2">
      <c r="A56">
        <v>1994</v>
      </c>
      <c r="B56">
        <v>7</v>
      </c>
      <c r="C56" s="1">
        <f>MAPrice!C56</f>
        <v>6.0416711732446948E-2</v>
      </c>
      <c r="D56" s="1">
        <f>MAPrice!D56</f>
        <v>5.8512869567874375E-2</v>
      </c>
      <c r="E56" s="1">
        <f>MAPrice!E56</f>
        <v>3.7369102595969809E-2</v>
      </c>
      <c r="F56" s="1">
        <f>MAPrice!F56</f>
        <v>7.4728628693194007E-2</v>
      </c>
      <c r="G56" s="1">
        <f>MAPrice!G56</f>
        <v>0.16417020726017453</v>
      </c>
      <c r="H56" s="1">
        <f>MAPrice!H56</f>
        <v>5.8512869567874375E-2</v>
      </c>
    </row>
    <row r="57" spans="1:8" x14ac:dyDescent="0.2">
      <c r="A57">
        <v>1994</v>
      </c>
      <c r="B57">
        <v>8</v>
      </c>
      <c r="C57" s="1">
        <f>MAPrice!C57</f>
        <v>6.0319157278699805E-2</v>
      </c>
      <c r="D57" s="1">
        <f>MAPrice!D57</f>
        <v>5.8423857793207447E-2</v>
      </c>
      <c r="E57" s="1">
        <f>MAPrice!E57</f>
        <v>3.724675096907628E-2</v>
      </c>
      <c r="F57" s="1">
        <f>MAPrice!F57</f>
        <v>7.4740687081234894E-2</v>
      </c>
      <c r="G57" s="1">
        <f>MAPrice!G57</f>
        <v>0.16412948633068228</v>
      </c>
      <c r="H57" s="1">
        <f>MAPrice!H57</f>
        <v>5.8423857793207447E-2</v>
      </c>
    </row>
    <row r="58" spans="1:8" x14ac:dyDescent="0.2">
      <c r="A58">
        <v>1994</v>
      </c>
      <c r="B58">
        <v>9</v>
      </c>
      <c r="C58" s="1">
        <f>MAPrice!C58</f>
        <v>6.0221628770210318E-2</v>
      </c>
      <c r="D58" s="1">
        <f>MAPrice!D58</f>
        <v>5.8312184605409802E-2</v>
      </c>
      <c r="E58" s="1">
        <f>MAPrice!E58</f>
        <v>3.7288723432027833E-2</v>
      </c>
      <c r="F58" s="1">
        <f>MAPrice!F58</f>
        <v>7.4812887429235433E-2</v>
      </c>
      <c r="G58" s="1">
        <f>MAPrice!G58</f>
        <v>0.16420267970880389</v>
      </c>
      <c r="H58" s="1">
        <f>MAPrice!H58</f>
        <v>5.8312184605409802E-2</v>
      </c>
    </row>
    <row r="59" spans="1:8" x14ac:dyDescent="0.2">
      <c r="A59">
        <v>1994</v>
      </c>
      <c r="B59">
        <v>10</v>
      </c>
      <c r="C59" s="1">
        <f>MAPrice!C59</f>
        <v>6.006039270080385E-2</v>
      </c>
      <c r="D59" s="1">
        <f>MAPrice!D59</f>
        <v>5.8181513206944625E-2</v>
      </c>
      <c r="E59" s="1">
        <f>MAPrice!E59</f>
        <v>3.6937828389325009E-2</v>
      </c>
      <c r="F59" s="1">
        <f>MAPrice!F59</f>
        <v>7.4834703178719875E-2</v>
      </c>
      <c r="G59" s="1">
        <f>MAPrice!G59</f>
        <v>0.16418094949617298</v>
      </c>
      <c r="H59" s="1">
        <f>MAPrice!H59</f>
        <v>5.8181513206944625E-2</v>
      </c>
    </row>
    <row r="60" spans="1:8" x14ac:dyDescent="0.2">
      <c r="A60">
        <v>1994</v>
      </c>
      <c r="B60">
        <v>11</v>
      </c>
      <c r="C60" s="1">
        <f>MAPrice!C60</f>
        <v>5.9929714260213041E-2</v>
      </c>
      <c r="D60" s="1">
        <f>MAPrice!D60</f>
        <v>5.7967528399593869E-2</v>
      </c>
      <c r="E60" s="1">
        <f>MAPrice!E60</f>
        <v>3.6400546100870512E-2</v>
      </c>
      <c r="F60" s="1">
        <f>MAPrice!F60</f>
        <v>7.4769522794701684E-2</v>
      </c>
      <c r="G60" s="1">
        <f>MAPrice!G60</f>
        <v>0.16395137022240175</v>
      </c>
      <c r="H60" s="1">
        <f>MAPrice!H60</f>
        <v>5.7967528399593869E-2</v>
      </c>
    </row>
    <row r="61" spans="1:8" x14ac:dyDescent="0.2">
      <c r="A61">
        <v>1994</v>
      </c>
      <c r="B61">
        <v>12</v>
      </c>
      <c r="C61" s="1">
        <f>MAPrice!C61</f>
        <v>5.9695860183056594E-2</v>
      </c>
      <c r="D61" s="1">
        <f>MAPrice!D61</f>
        <v>5.772420038418271E-2</v>
      </c>
      <c r="E61" s="1">
        <f>MAPrice!E61</f>
        <v>3.6267493746129136E-2</v>
      </c>
      <c r="F61" s="1">
        <f>MAPrice!F61</f>
        <v>7.4671247200460769E-2</v>
      </c>
      <c r="G61" s="1">
        <f>MAPrice!G61</f>
        <v>0.16435897919255016</v>
      </c>
      <c r="H61" s="1">
        <f>MAPrice!H61</f>
        <v>5.772420038418271E-2</v>
      </c>
    </row>
    <row r="62" spans="1:8" x14ac:dyDescent="0.2">
      <c r="A62">
        <v>1995</v>
      </c>
      <c r="B62">
        <v>1</v>
      </c>
      <c r="C62" s="1">
        <f>MAPrice!C62</f>
        <v>5.9444489375953619E-2</v>
      </c>
      <c r="D62" s="1">
        <f>MAPrice!D62</f>
        <v>5.7462812706830929E-2</v>
      </c>
      <c r="E62" s="1">
        <f>MAPrice!E62</f>
        <v>3.5949391202394022E-2</v>
      </c>
      <c r="F62" s="1">
        <f>MAPrice!F62</f>
        <v>7.4595179145937454E-2</v>
      </c>
      <c r="G62" s="1">
        <f>MAPrice!G62</f>
        <v>0.16412388124670058</v>
      </c>
      <c r="H62" s="1">
        <f>MAPrice!H62</f>
        <v>5.7462812706830929E-2</v>
      </c>
    </row>
    <row r="63" spans="1:8" x14ac:dyDescent="0.2">
      <c r="A63">
        <v>1995</v>
      </c>
      <c r="B63">
        <v>2</v>
      </c>
      <c r="C63" s="1">
        <f>MAPrice!C63</f>
        <v>5.9179081655702508E-2</v>
      </c>
      <c r="D63" s="1">
        <f>MAPrice!D63</f>
        <v>5.7212248896201183E-2</v>
      </c>
      <c r="E63" s="1">
        <f>MAPrice!E63</f>
        <v>3.5736385708926711E-2</v>
      </c>
      <c r="F63" s="1">
        <f>MAPrice!F63</f>
        <v>7.4275784285038685E-2</v>
      </c>
      <c r="G63" s="1">
        <f>MAPrice!G63</f>
        <v>0.16339292530164728</v>
      </c>
      <c r="H63" s="1">
        <f>MAPrice!H63</f>
        <v>5.7212248896201183E-2</v>
      </c>
    </row>
    <row r="64" spans="1:8" x14ac:dyDescent="0.2">
      <c r="A64">
        <v>1995</v>
      </c>
      <c r="B64">
        <v>3</v>
      </c>
      <c r="C64" s="1">
        <f>MAPrice!C64</f>
        <v>5.8959851594368957E-2</v>
      </c>
      <c r="D64" s="1">
        <f>MAPrice!D64</f>
        <v>5.6996242786448541E-2</v>
      </c>
      <c r="E64" s="1">
        <f>MAPrice!E64</f>
        <v>3.5446577641206699E-2</v>
      </c>
      <c r="F64" s="1">
        <f>MAPrice!F64</f>
        <v>7.375583140258675E-2</v>
      </c>
      <c r="G64" s="1">
        <f>MAPrice!G64</f>
        <v>0.16264405402578586</v>
      </c>
      <c r="H64" s="1">
        <f>MAPrice!H64</f>
        <v>5.6996242786448541E-2</v>
      </c>
    </row>
    <row r="65" spans="1:8" x14ac:dyDescent="0.2">
      <c r="A65">
        <v>1995</v>
      </c>
      <c r="B65">
        <v>4</v>
      </c>
      <c r="C65" s="1">
        <f>MAPrice!C65</f>
        <v>5.8724255356562359E-2</v>
      </c>
      <c r="D65" s="1">
        <f>MAPrice!D65</f>
        <v>5.6774842031080332E-2</v>
      </c>
      <c r="E65" s="1">
        <f>MAPrice!E65</f>
        <v>3.5285635024821578E-2</v>
      </c>
      <c r="F65" s="1">
        <f>MAPrice!F65</f>
        <v>7.330354496623738E-2</v>
      </c>
      <c r="G65" s="1">
        <f>MAPrice!G65</f>
        <v>0.16191677430867804</v>
      </c>
      <c r="H65" s="1">
        <f>MAPrice!H65</f>
        <v>5.6774842031080332E-2</v>
      </c>
    </row>
    <row r="66" spans="1:8" x14ac:dyDescent="0.2">
      <c r="A66">
        <v>1995</v>
      </c>
      <c r="B66">
        <v>5</v>
      </c>
      <c r="C66" s="1">
        <f>MAPrice!C66</f>
        <v>5.8210347318529337E-2</v>
      </c>
      <c r="D66" s="1">
        <f>MAPrice!D66</f>
        <v>5.6297764352758219E-2</v>
      </c>
      <c r="E66" s="1">
        <f>MAPrice!E66</f>
        <v>3.4888255421315843E-2</v>
      </c>
      <c r="F66" s="1">
        <f>MAPrice!F66</f>
        <v>7.2661985932281223E-2</v>
      </c>
      <c r="G66" s="1">
        <f>MAPrice!G66</f>
        <v>0.16122291774062</v>
      </c>
      <c r="H66" s="1">
        <f>MAPrice!H66</f>
        <v>5.6297764352758219E-2</v>
      </c>
    </row>
    <row r="67" spans="1:8" x14ac:dyDescent="0.2">
      <c r="A67">
        <v>1995</v>
      </c>
      <c r="B67">
        <v>6</v>
      </c>
      <c r="C67" s="1">
        <f>MAPrice!C67</f>
        <v>5.7639611927214042E-2</v>
      </c>
      <c r="D67" s="1">
        <f>MAPrice!D67</f>
        <v>5.5693677923030094E-2</v>
      </c>
      <c r="E67" s="1">
        <f>MAPrice!E67</f>
        <v>3.4440296914296287E-2</v>
      </c>
      <c r="F67" s="1">
        <f>MAPrice!F67</f>
        <v>7.1933103563861608E-2</v>
      </c>
      <c r="G67" s="1">
        <f>MAPrice!G67</f>
        <v>0.15842096848248174</v>
      </c>
      <c r="H67" s="1">
        <f>MAPrice!H67</f>
        <v>5.5693677923030094E-2</v>
      </c>
    </row>
    <row r="68" spans="1:8" x14ac:dyDescent="0.2">
      <c r="A68">
        <v>1995</v>
      </c>
      <c r="B68">
        <v>7</v>
      </c>
      <c r="C68" s="1">
        <f>MAPrice!C68</f>
        <v>5.7093009964157448E-2</v>
      </c>
      <c r="D68" s="1">
        <f>MAPrice!D68</f>
        <v>5.514807111714385E-2</v>
      </c>
      <c r="E68" s="1">
        <f>MAPrice!E68</f>
        <v>3.4016925792557322E-2</v>
      </c>
      <c r="F68" s="1">
        <f>MAPrice!F68</f>
        <v>7.121571342834819E-2</v>
      </c>
      <c r="G68" s="1">
        <f>MAPrice!G68</f>
        <v>0.15733141367512701</v>
      </c>
      <c r="H68" s="1">
        <f>MAPrice!H68</f>
        <v>5.514807111714385E-2</v>
      </c>
    </row>
    <row r="69" spans="1:8" x14ac:dyDescent="0.2">
      <c r="A69">
        <v>1995</v>
      </c>
      <c r="B69">
        <v>8</v>
      </c>
      <c r="C69" s="1">
        <f>MAPrice!C69</f>
        <v>5.6881519690205912E-2</v>
      </c>
      <c r="D69" s="1">
        <f>MAPrice!D69</f>
        <v>5.4964004893324481E-2</v>
      </c>
      <c r="E69" s="1">
        <f>MAPrice!E69</f>
        <v>3.3877998692706801E-2</v>
      </c>
      <c r="F69" s="1">
        <f>MAPrice!F69</f>
        <v>7.086516279242637E-2</v>
      </c>
      <c r="G69" s="1">
        <f>MAPrice!G69</f>
        <v>0.15641866758599157</v>
      </c>
      <c r="H69" s="1">
        <f>MAPrice!H69</f>
        <v>5.4964004893324481E-2</v>
      </c>
    </row>
    <row r="70" spans="1:8" x14ac:dyDescent="0.2">
      <c r="A70">
        <v>1995</v>
      </c>
      <c r="B70">
        <v>9</v>
      </c>
      <c r="C70" s="1">
        <f>MAPrice!C70</f>
        <v>5.6690396221064199E-2</v>
      </c>
      <c r="D70" s="1">
        <f>MAPrice!D70</f>
        <v>5.4749534602728848E-2</v>
      </c>
      <c r="E70" s="1">
        <f>MAPrice!E70</f>
        <v>3.3616787309646318E-2</v>
      </c>
      <c r="F70" s="1">
        <f>MAPrice!F70</f>
        <v>7.0506156127534123E-2</v>
      </c>
      <c r="G70" s="1">
        <f>MAPrice!G70</f>
        <v>0.15560138259713005</v>
      </c>
      <c r="H70" s="1">
        <f>MAPrice!H70</f>
        <v>5.4749534602728848E-2</v>
      </c>
    </row>
    <row r="71" spans="1:8" x14ac:dyDescent="0.2">
      <c r="A71">
        <v>1995</v>
      </c>
      <c r="B71">
        <v>10</v>
      </c>
      <c r="C71" s="1">
        <f>MAPrice!C71</f>
        <v>5.6550748673383257E-2</v>
      </c>
      <c r="D71" s="1">
        <f>MAPrice!D71</f>
        <v>5.4565746468009435E-2</v>
      </c>
      <c r="E71" s="1">
        <f>MAPrice!E71</f>
        <v>3.366197418356582E-2</v>
      </c>
      <c r="F71" s="1">
        <f>MAPrice!F71</f>
        <v>7.0151791737490518E-2</v>
      </c>
      <c r="G71" s="1">
        <f>MAPrice!G71</f>
        <v>0.15464806393083755</v>
      </c>
      <c r="H71" s="1">
        <f>MAPrice!H71</f>
        <v>5.4565746468009435E-2</v>
      </c>
    </row>
    <row r="72" spans="1:8" x14ac:dyDescent="0.2">
      <c r="A72">
        <v>1995</v>
      </c>
      <c r="B72">
        <v>11</v>
      </c>
      <c r="C72" s="1">
        <f>MAPrice!C72</f>
        <v>5.6318326871028536E-2</v>
      </c>
      <c r="D72" s="1">
        <f>MAPrice!D72</f>
        <v>5.4379687163706947E-2</v>
      </c>
      <c r="E72" s="1">
        <f>MAPrice!E72</f>
        <v>3.351678902059798E-2</v>
      </c>
      <c r="F72" s="1">
        <f>MAPrice!F72</f>
        <v>6.9789038444121113E-2</v>
      </c>
      <c r="G72" s="1">
        <f>MAPrice!G72</f>
        <v>0.15362761882475293</v>
      </c>
      <c r="H72" s="1">
        <f>MAPrice!H72</f>
        <v>5.4379687163706947E-2</v>
      </c>
    </row>
    <row r="73" spans="1:8" x14ac:dyDescent="0.2">
      <c r="A73">
        <v>1995</v>
      </c>
      <c r="B73">
        <v>12</v>
      </c>
      <c r="C73" s="1">
        <f>MAPrice!C73</f>
        <v>5.6218106878621173E-2</v>
      </c>
      <c r="D73" s="1">
        <f>MAPrice!D73</f>
        <v>5.4273068879451193E-2</v>
      </c>
      <c r="E73" s="1">
        <f>MAPrice!E73</f>
        <v>3.339567882729777E-2</v>
      </c>
      <c r="F73" s="1">
        <f>MAPrice!F73</f>
        <v>6.9439653571477633E-2</v>
      </c>
      <c r="G73" s="1">
        <f>MAPrice!G73</f>
        <v>0.15260948357012882</v>
      </c>
      <c r="H73" s="1">
        <f>MAPrice!H73</f>
        <v>5.4273068879451193E-2</v>
      </c>
    </row>
    <row r="74" spans="1:8" x14ac:dyDescent="0.2">
      <c r="A74">
        <v>1996</v>
      </c>
      <c r="B74">
        <v>1</v>
      </c>
      <c r="C74" s="1">
        <f>MAPrice!C74</f>
        <v>5.6159631612905249E-2</v>
      </c>
      <c r="D74" s="1">
        <f>MAPrice!D74</f>
        <v>5.4189870788839432E-2</v>
      </c>
      <c r="E74" s="1">
        <f>MAPrice!E74</f>
        <v>3.3289100795677734E-2</v>
      </c>
      <c r="F74" s="1">
        <f>MAPrice!F74</f>
        <v>6.9105085727770785E-2</v>
      </c>
      <c r="G74" s="1">
        <f>MAPrice!G74</f>
        <v>0.1516228265540715</v>
      </c>
      <c r="H74" s="1">
        <f>MAPrice!H74</f>
        <v>5.4189870788839432E-2</v>
      </c>
    </row>
    <row r="75" spans="1:8" x14ac:dyDescent="0.2">
      <c r="A75">
        <v>1996</v>
      </c>
      <c r="B75">
        <v>2</v>
      </c>
      <c r="C75" s="1">
        <f>MAPrice!C75</f>
        <v>5.60073026052548E-2</v>
      </c>
      <c r="D75" s="1">
        <f>MAPrice!D75</f>
        <v>5.4057357501017089E-2</v>
      </c>
      <c r="E75" s="1">
        <f>MAPrice!E75</f>
        <v>3.3153076699339028E-2</v>
      </c>
      <c r="F75" s="1">
        <f>MAPrice!F75</f>
        <v>6.8771878994268565E-2</v>
      </c>
      <c r="G75" s="1">
        <f>MAPrice!G75</f>
        <v>0.15065380371222736</v>
      </c>
      <c r="H75" s="1">
        <f>MAPrice!H75</f>
        <v>5.4057357501017089E-2</v>
      </c>
    </row>
    <row r="76" spans="1:8" x14ac:dyDescent="0.2">
      <c r="A76">
        <v>1996</v>
      </c>
      <c r="B76">
        <v>3</v>
      </c>
      <c r="C76" s="1">
        <f>MAPrice!C76</f>
        <v>5.5799800589897926E-2</v>
      </c>
      <c r="D76" s="1">
        <f>MAPrice!D76</f>
        <v>5.3859838945713286E-2</v>
      </c>
      <c r="E76" s="1">
        <f>MAPrice!E76</f>
        <v>3.3052088475449298E-2</v>
      </c>
      <c r="F76" s="1">
        <f>MAPrice!F76</f>
        <v>6.8558714463850687E-2</v>
      </c>
      <c r="G76" s="1">
        <f>MAPrice!G76</f>
        <v>0.14982030184226913</v>
      </c>
      <c r="H76" s="1">
        <f>MAPrice!H76</f>
        <v>5.3859838945713286E-2</v>
      </c>
    </row>
    <row r="77" spans="1:8" x14ac:dyDescent="0.2">
      <c r="A77">
        <v>1996</v>
      </c>
      <c r="B77">
        <v>4</v>
      </c>
      <c r="C77" s="1">
        <f>MAPrice!C77</f>
        <v>5.5634846097756846E-2</v>
      </c>
      <c r="D77" s="1">
        <f>MAPrice!D77</f>
        <v>5.3706052009926626E-2</v>
      </c>
      <c r="E77" s="1">
        <f>MAPrice!E77</f>
        <v>3.2873295685628016E-2</v>
      </c>
      <c r="F77" s="1">
        <f>MAPrice!F77</f>
        <v>6.8212018960352186E-2</v>
      </c>
      <c r="G77" s="1">
        <f>MAPrice!G77</f>
        <v>0.14885861962127547</v>
      </c>
      <c r="H77" s="1">
        <f>MAPrice!H77</f>
        <v>5.3706052009926626E-2</v>
      </c>
    </row>
    <row r="78" spans="1:8" x14ac:dyDescent="0.2">
      <c r="A78">
        <v>1996</v>
      </c>
      <c r="B78">
        <v>5</v>
      </c>
      <c r="C78" s="1">
        <f>MAPrice!C78</f>
        <v>5.5488157241420706E-2</v>
      </c>
      <c r="D78" s="1">
        <f>MAPrice!D78</f>
        <v>5.3552366989353423E-2</v>
      </c>
      <c r="E78" s="1">
        <f>MAPrice!E78</f>
        <v>3.272036144381308E-2</v>
      </c>
      <c r="F78" s="1">
        <f>MAPrice!F78</f>
        <v>6.7959896928592292E-2</v>
      </c>
      <c r="G78" s="1">
        <f>MAPrice!G78</f>
        <v>0.14787189678177864</v>
      </c>
      <c r="H78" s="1">
        <f>MAPrice!H78</f>
        <v>5.3552366989353423E-2</v>
      </c>
    </row>
    <row r="79" spans="1:8" x14ac:dyDescent="0.2">
      <c r="A79">
        <v>1996</v>
      </c>
      <c r="B79">
        <v>6</v>
      </c>
      <c r="C79" s="1">
        <f>MAPrice!C79</f>
        <v>5.5371275078516607E-2</v>
      </c>
      <c r="D79" s="1">
        <f>MAPrice!D79</f>
        <v>5.3438581408927217E-2</v>
      </c>
      <c r="E79" s="1">
        <f>MAPrice!E79</f>
        <v>3.2598385457852909E-2</v>
      </c>
      <c r="F79" s="1">
        <f>MAPrice!F79</f>
        <v>6.780908945767064E-2</v>
      </c>
      <c r="G79" s="1">
        <f>MAPrice!G79</f>
        <v>0.14921741030294791</v>
      </c>
      <c r="H79" s="1">
        <f>MAPrice!H79</f>
        <v>5.3438581408927217E-2</v>
      </c>
    </row>
    <row r="80" spans="1:8" x14ac:dyDescent="0.2">
      <c r="A80">
        <v>1996</v>
      </c>
      <c r="B80">
        <v>7</v>
      </c>
      <c r="C80" s="1">
        <f>MAPrice!C80</f>
        <v>5.5221948142193923E-2</v>
      </c>
      <c r="D80" s="1">
        <f>MAPrice!D80</f>
        <v>5.3281718951917051E-2</v>
      </c>
      <c r="E80" s="1">
        <f>MAPrice!E80</f>
        <v>3.2452372249733637E-2</v>
      </c>
      <c r="F80" s="1">
        <f>MAPrice!F80</f>
        <v>6.7644392553391941E-2</v>
      </c>
      <c r="G80" s="1">
        <f>MAPrice!G80</f>
        <v>0.14877976954573113</v>
      </c>
      <c r="H80" s="1">
        <f>MAPrice!H80</f>
        <v>5.3281718951917051E-2</v>
      </c>
    </row>
    <row r="81" spans="1:8" x14ac:dyDescent="0.2">
      <c r="A81">
        <v>1996</v>
      </c>
      <c r="B81">
        <v>8</v>
      </c>
      <c r="C81" s="1">
        <f>MAPrice!C81</f>
        <v>5.5062656535717687E-2</v>
      </c>
      <c r="D81" s="1">
        <f>MAPrice!D81</f>
        <v>5.3110784570606001E-2</v>
      </c>
      <c r="E81" s="1">
        <f>MAPrice!E81</f>
        <v>3.2351388645774116E-2</v>
      </c>
      <c r="F81" s="1">
        <f>MAPrice!F81</f>
        <v>6.7445204302287107E-2</v>
      </c>
      <c r="G81" s="1">
        <f>MAPrice!G81</f>
        <v>0.14842722129261685</v>
      </c>
      <c r="H81" s="1">
        <f>MAPrice!H81</f>
        <v>5.3110784570606001E-2</v>
      </c>
    </row>
    <row r="82" spans="1:8" x14ac:dyDescent="0.2">
      <c r="A82">
        <v>1996</v>
      </c>
      <c r="B82">
        <v>9</v>
      </c>
      <c r="C82" s="1">
        <f>MAPrice!C82</f>
        <v>5.4874107208628377E-2</v>
      </c>
      <c r="D82" s="1">
        <f>MAPrice!D82</f>
        <v>5.293151025968252E-2</v>
      </c>
      <c r="E82" s="1">
        <f>MAPrice!E82</f>
        <v>3.232236522335382E-2</v>
      </c>
      <c r="F82" s="1">
        <f>MAPrice!F82</f>
        <v>6.7222851957880553E-2</v>
      </c>
      <c r="G82" s="1">
        <f>MAPrice!G82</f>
        <v>0.14774011403970774</v>
      </c>
      <c r="H82" s="1">
        <f>MAPrice!H82</f>
        <v>5.293151025968252E-2</v>
      </c>
    </row>
    <row r="83" spans="1:8" x14ac:dyDescent="0.2">
      <c r="A83">
        <v>1996</v>
      </c>
      <c r="B83">
        <v>10</v>
      </c>
      <c r="C83" s="1">
        <f>MAPrice!C83</f>
        <v>5.467323321550862E-2</v>
      </c>
      <c r="D83" s="1">
        <f>MAPrice!D83</f>
        <v>5.2760895583623457E-2</v>
      </c>
      <c r="E83" s="1">
        <f>MAPrice!E83</f>
        <v>3.2285771688433641E-2</v>
      </c>
      <c r="F83" s="1">
        <f>MAPrice!F83</f>
        <v>6.70053045949556E-2</v>
      </c>
      <c r="G83" s="1">
        <f>MAPrice!G83</f>
        <v>0.1465490707964171</v>
      </c>
      <c r="H83" s="1">
        <f>MAPrice!H83</f>
        <v>5.2760895583623457E-2</v>
      </c>
    </row>
    <row r="84" spans="1:8" x14ac:dyDescent="0.2">
      <c r="A84">
        <v>1996</v>
      </c>
      <c r="B84">
        <v>11</v>
      </c>
      <c r="C84" s="1">
        <f>MAPrice!C84</f>
        <v>5.4469411622969706E-2</v>
      </c>
      <c r="D84" s="1">
        <f>MAPrice!D84</f>
        <v>5.2570427674666138E-2</v>
      </c>
      <c r="E84" s="1">
        <f>MAPrice!E84</f>
        <v>3.2190475293198462E-2</v>
      </c>
      <c r="F84" s="1">
        <f>MAPrice!F84</f>
        <v>6.6783611494337786E-2</v>
      </c>
      <c r="G84" s="1">
        <f>MAPrice!G84</f>
        <v>0.14615418126493135</v>
      </c>
      <c r="H84" s="1">
        <f>MAPrice!H84</f>
        <v>5.2570427674666138E-2</v>
      </c>
    </row>
    <row r="85" spans="1:8" x14ac:dyDescent="0.2">
      <c r="A85">
        <v>1996</v>
      </c>
      <c r="B85">
        <v>12</v>
      </c>
      <c r="C85" s="1">
        <f>MAPrice!C85</f>
        <v>5.4212361162864958E-2</v>
      </c>
      <c r="D85" s="1">
        <f>MAPrice!D85</f>
        <v>5.2324279684236898E-2</v>
      </c>
      <c r="E85" s="1">
        <f>MAPrice!E85</f>
        <v>3.2007675170487186E-2</v>
      </c>
      <c r="F85" s="1">
        <f>MAPrice!F85</f>
        <v>6.6509347171286023E-2</v>
      </c>
      <c r="G85" s="1">
        <f>MAPrice!G85</f>
        <v>0.14570936930019673</v>
      </c>
      <c r="H85" s="1">
        <f>MAPrice!H85</f>
        <v>5.2324279684236898E-2</v>
      </c>
    </row>
    <row r="86" spans="1:8" x14ac:dyDescent="0.2">
      <c r="A86">
        <v>1997</v>
      </c>
      <c r="B86">
        <v>1</v>
      </c>
      <c r="C86" s="1">
        <f>MAPrice!C86</f>
        <v>5.3906877084374888E-2</v>
      </c>
      <c r="D86" s="1">
        <f>MAPrice!D86</f>
        <v>5.2021394317768012E-2</v>
      </c>
      <c r="E86" s="1">
        <f>MAPrice!E86</f>
        <v>3.1830134651885209E-2</v>
      </c>
      <c r="F86" s="1">
        <f>MAPrice!F86</f>
        <v>6.6197223786935142E-2</v>
      </c>
      <c r="G86" s="1">
        <f>MAPrice!G86</f>
        <v>0.14507279995970843</v>
      </c>
      <c r="H86" s="1">
        <f>MAPrice!H86</f>
        <v>5.2021394317768012E-2</v>
      </c>
    </row>
    <row r="87" spans="1:8" x14ac:dyDescent="0.2">
      <c r="A87">
        <v>1997</v>
      </c>
      <c r="B87">
        <v>2</v>
      </c>
      <c r="C87" s="1">
        <f>MAPrice!C87</f>
        <v>5.369240785358053E-2</v>
      </c>
      <c r="D87" s="1">
        <f>MAPrice!D87</f>
        <v>5.1826467382505959E-2</v>
      </c>
      <c r="E87" s="1">
        <f>MAPrice!E87</f>
        <v>3.1651124450012343E-2</v>
      </c>
      <c r="F87" s="1">
        <f>MAPrice!F87</f>
        <v>6.6055611057384458E-2</v>
      </c>
      <c r="G87" s="1">
        <f>MAPrice!G87</f>
        <v>0.14464982114957761</v>
      </c>
      <c r="H87" s="1">
        <f>MAPrice!H87</f>
        <v>5.1826467382505959E-2</v>
      </c>
    </row>
    <row r="88" spans="1:8" x14ac:dyDescent="0.2">
      <c r="A88">
        <v>1997</v>
      </c>
      <c r="B88">
        <v>3</v>
      </c>
      <c r="C88" s="1">
        <f>MAPrice!C88</f>
        <v>5.3471443658063479E-2</v>
      </c>
      <c r="D88" s="1">
        <f>MAPrice!D88</f>
        <v>5.1637935705978917E-2</v>
      </c>
      <c r="E88" s="1">
        <f>MAPrice!E88</f>
        <v>3.1494862116168011E-2</v>
      </c>
      <c r="F88" s="1">
        <f>MAPrice!F88</f>
        <v>6.590575719357411E-2</v>
      </c>
      <c r="G88" s="1">
        <f>MAPrice!G88</f>
        <v>0.1441624290784522</v>
      </c>
      <c r="H88" s="1">
        <f>MAPrice!H88</f>
        <v>5.1637935705978917E-2</v>
      </c>
    </row>
    <row r="89" spans="1:8" x14ac:dyDescent="0.2">
      <c r="A89">
        <v>1997</v>
      </c>
      <c r="B89">
        <v>4</v>
      </c>
      <c r="C89" s="1">
        <f>MAPrice!C89</f>
        <v>5.3205216075693625E-2</v>
      </c>
      <c r="D89" s="1">
        <f>MAPrice!D89</f>
        <v>5.1367827528948834E-2</v>
      </c>
      <c r="E89" s="1">
        <f>MAPrice!E89</f>
        <v>3.1324259806717387E-2</v>
      </c>
      <c r="F89" s="1">
        <f>MAPrice!F89</f>
        <v>6.5749838405406796E-2</v>
      </c>
      <c r="G89" s="1">
        <f>MAPrice!G89</f>
        <v>0.14368782116060896</v>
      </c>
      <c r="H89" s="1">
        <f>MAPrice!H89</f>
        <v>5.1367827528948834E-2</v>
      </c>
    </row>
    <row r="90" spans="1:8" x14ac:dyDescent="0.2">
      <c r="A90">
        <v>1997</v>
      </c>
      <c r="B90">
        <v>5</v>
      </c>
      <c r="C90" s="1">
        <f>MAPrice!C90</f>
        <v>5.2960908131292582E-2</v>
      </c>
      <c r="D90" s="1">
        <f>MAPrice!D90</f>
        <v>5.1129961400097144E-2</v>
      </c>
      <c r="E90" s="1">
        <f>MAPrice!E90</f>
        <v>3.1197525213696255E-2</v>
      </c>
      <c r="F90" s="1">
        <f>MAPrice!F90</f>
        <v>6.5530046824904653E-2</v>
      </c>
      <c r="G90" s="1">
        <f>MAPrice!G90</f>
        <v>0.14317603101824672</v>
      </c>
      <c r="H90" s="1">
        <f>MAPrice!H90</f>
        <v>5.1129961400097144E-2</v>
      </c>
    </row>
    <row r="91" spans="1:8" x14ac:dyDescent="0.2">
      <c r="A91">
        <v>1997</v>
      </c>
      <c r="B91">
        <v>6</v>
      </c>
      <c r="C91" s="1">
        <f>MAPrice!C91</f>
        <v>5.2789882362387887E-2</v>
      </c>
      <c r="D91" s="1">
        <f>MAPrice!D91</f>
        <v>5.0965775142628338E-2</v>
      </c>
      <c r="E91" s="1">
        <f>MAPrice!E91</f>
        <v>3.1088234424162985E-2</v>
      </c>
      <c r="F91" s="1">
        <f>MAPrice!F91</f>
        <v>6.5361082003453808E-2</v>
      </c>
      <c r="G91" s="1">
        <f>MAPrice!G91</f>
        <v>0.14251150331157655</v>
      </c>
      <c r="H91" s="1">
        <f>MAPrice!H91</f>
        <v>5.0965775142628338E-2</v>
      </c>
    </row>
    <row r="92" spans="1:8" x14ac:dyDescent="0.2">
      <c r="A92">
        <v>1997</v>
      </c>
      <c r="B92">
        <v>7</v>
      </c>
      <c r="C92" s="1">
        <f>MAPrice!C92</f>
        <v>5.2612899911456013E-2</v>
      </c>
      <c r="D92" s="1">
        <f>MAPrice!D92</f>
        <v>5.0792207051204741E-2</v>
      </c>
      <c r="E92" s="1">
        <f>MAPrice!E92</f>
        <v>3.0981909383422147E-2</v>
      </c>
      <c r="F92" s="1">
        <f>MAPrice!F92</f>
        <v>6.513521342547253E-2</v>
      </c>
      <c r="G92" s="1">
        <f>MAPrice!G92</f>
        <v>0.14198443894151005</v>
      </c>
      <c r="H92" s="1">
        <f>MAPrice!H92</f>
        <v>5.0792207051204741E-2</v>
      </c>
    </row>
    <row r="93" spans="1:8" x14ac:dyDescent="0.2">
      <c r="A93">
        <v>1997</v>
      </c>
      <c r="B93">
        <v>8</v>
      </c>
      <c r="C93" s="1">
        <f>MAPrice!C93</f>
        <v>5.2407382696902621E-2</v>
      </c>
      <c r="D93" s="1">
        <f>MAPrice!D93</f>
        <v>5.0626455251774456E-2</v>
      </c>
      <c r="E93" s="1">
        <f>MAPrice!E93</f>
        <v>3.105536167957405E-2</v>
      </c>
      <c r="F93" s="1">
        <f>MAPrice!F93</f>
        <v>6.4913662192448554E-2</v>
      </c>
      <c r="G93" s="1">
        <f>MAPrice!G93</f>
        <v>0.14145352019227997</v>
      </c>
      <c r="H93" s="1">
        <f>MAPrice!H93</f>
        <v>5.0626455251774456E-2</v>
      </c>
    </row>
    <row r="94" spans="1:8" x14ac:dyDescent="0.2">
      <c r="A94">
        <v>1997</v>
      </c>
      <c r="B94">
        <v>9</v>
      </c>
      <c r="C94" s="1">
        <f>MAPrice!C94</f>
        <v>5.2262267190443634E-2</v>
      </c>
      <c r="D94" s="1">
        <f>MAPrice!D94</f>
        <v>5.0540733443258899E-2</v>
      </c>
      <c r="E94" s="1">
        <f>MAPrice!E94</f>
        <v>3.1192841980478236E-2</v>
      </c>
      <c r="F94" s="1">
        <f>MAPrice!F94</f>
        <v>6.4726561823136228E-2</v>
      </c>
      <c r="G94" s="1">
        <f>MAPrice!G94</f>
        <v>0.1412537842480395</v>
      </c>
      <c r="H94" s="1">
        <f>MAPrice!H94</f>
        <v>5.0540733443258899E-2</v>
      </c>
    </row>
    <row r="95" spans="1:8" x14ac:dyDescent="0.2">
      <c r="A95">
        <v>1997</v>
      </c>
      <c r="B95">
        <v>10</v>
      </c>
      <c r="C95" s="1">
        <f>MAPrice!C95</f>
        <v>5.2138408900006983E-2</v>
      </c>
      <c r="D95" s="1">
        <f>MAPrice!D95</f>
        <v>5.0419450051226521E-2</v>
      </c>
      <c r="E95" s="1">
        <f>MAPrice!E95</f>
        <v>3.1123649083661373E-2</v>
      </c>
      <c r="F95" s="1">
        <f>MAPrice!F95</f>
        <v>6.4524594209582661E-2</v>
      </c>
      <c r="G95" s="1">
        <f>MAPrice!G95</f>
        <v>0.14157405338884874</v>
      </c>
      <c r="H95" s="1">
        <f>MAPrice!H95</f>
        <v>5.0419450051226521E-2</v>
      </c>
    </row>
    <row r="96" spans="1:8" x14ac:dyDescent="0.2">
      <c r="A96">
        <v>1997</v>
      </c>
      <c r="B96">
        <v>11</v>
      </c>
      <c r="C96" s="1">
        <f>MAPrice!C96</f>
        <v>5.2038221086966256E-2</v>
      </c>
      <c r="D96" s="1">
        <f>MAPrice!D96</f>
        <v>5.0337055746105898E-2</v>
      </c>
      <c r="E96" s="1">
        <f>MAPrice!E96</f>
        <v>3.1073781536540879E-2</v>
      </c>
      <c r="F96" s="1">
        <f>MAPrice!F96</f>
        <v>6.4369786214219168E-2</v>
      </c>
      <c r="G96" s="1">
        <f>MAPrice!G96</f>
        <v>0.14115873171917151</v>
      </c>
      <c r="H96" s="1">
        <f>MAPrice!H96</f>
        <v>5.0337055746105898E-2</v>
      </c>
    </row>
    <row r="97" spans="1:8" x14ac:dyDescent="0.2">
      <c r="A97">
        <v>1997</v>
      </c>
      <c r="B97">
        <v>12</v>
      </c>
      <c r="C97" s="1">
        <f>MAPrice!C97</f>
        <v>5.1963555325848378E-2</v>
      </c>
      <c r="D97" s="1">
        <f>MAPrice!D97</f>
        <v>5.0270922178548429E-2</v>
      </c>
      <c r="E97" s="1">
        <f>MAPrice!E97</f>
        <v>3.099932824291619E-2</v>
      </c>
      <c r="F97" s="1">
        <f>MAPrice!F97</f>
        <v>6.4302075068612116E-2</v>
      </c>
      <c r="G97" s="1">
        <f>MAPrice!G97</f>
        <v>0.1408942059743242</v>
      </c>
      <c r="H97" s="1">
        <f>MAPrice!H97</f>
        <v>5.0270922178548429E-2</v>
      </c>
    </row>
    <row r="98" spans="1:8" x14ac:dyDescent="0.2">
      <c r="A98">
        <v>1998</v>
      </c>
      <c r="B98">
        <v>1</v>
      </c>
      <c r="C98" s="1">
        <f>MAPrice!C98</f>
        <v>5.1897516572134345E-2</v>
      </c>
      <c r="D98" s="1">
        <f>MAPrice!D98</f>
        <v>5.028578495274267E-2</v>
      </c>
      <c r="E98" s="1">
        <f>MAPrice!E98</f>
        <v>3.0952224638032235E-2</v>
      </c>
      <c r="F98" s="1">
        <f>MAPrice!F98</f>
        <v>6.4188238372840364E-2</v>
      </c>
      <c r="G98" s="1">
        <f>MAPrice!G98</f>
        <v>0.1405458025608764</v>
      </c>
      <c r="H98" s="1">
        <f>MAPrice!H98</f>
        <v>5.028578495274267E-2</v>
      </c>
    </row>
    <row r="99" spans="1:8" x14ac:dyDescent="0.2">
      <c r="A99">
        <v>1998</v>
      </c>
      <c r="B99">
        <v>2</v>
      </c>
      <c r="C99" s="1">
        <f>MAPrice!C99</f>
        <v>5.1824460127660121E-2</v>
      </c>
      <c r="D99" s="1">
        <f>MAPrice!D99</f>
        <v>5.0179882812720462E-2</v>
      </c>
      <c r="E99" s="1">
        <f>MAPrice!E99</f>
        <v>3.0918091816454805E-2</v>
      </c>
      <c r="F99" s="1">
        <f>MAPrice!F99</f>
        <v>6.4105052087697248E-2</v>
      </c>
      <c r="G99" s="1">
        <f>MAPrice!G99</f>
        <v>0.14013311440662699</v>
      </c>
      <c r="H99" s="1">
        <f>MAPrice!H99</f>
        <v>5.0179882812720462E-2</v>
      </c>
    </row>
    <row r="100" spans="1:8" x14ac:dyDescent="0.2">
      <c r="A100">
        <v>1998</v>
      </c>
      <c r="B100">
        <v>3</v>
      </c>
      <c r="C100" s="1">
        <f>MAPrice!C100</f>
        <v>5.1788903604670221E-2</v>
      </c>
      <c r="D100" s="1">
        <f>MAPrice!D100</f>
        <v>5.0092009441335773E-2</v>
      </c>
      <c r="E100" s="1">
        <f>MAPrice!E100</f>
        <v>3.0886375690753851E-2</v>
      </c>
      <c r="F100" s="1">
        <f>MAPrice!F100</f>
        <v>6.4001306747701062E-2</v>
      </c>
      <c r="G100" s="1">
        <f>MAPrice!G100</f>
        <v>0.13984738471740138</v>
      </c>
      <c r="H100" s="1">
        <f>MAPrice!H100</f>
        <v>5.0092009441335773E-2</v>
      </c>
    </row>
    <row r="101" spans="1:8" x14ac:dyDescent="0.2">
      <c r="A101">
        <v>1998</v>
      </c>
      <c r="B101">
        <v>4</v>
      </c>
      <c r="C101" s="1">
        <f>MAPrice!C101</f>
        <v>5.1780893480982103E-2</v>
      </c>
      <c r="D101" s="1">
        <f>MAPrice!D101</f>
        <v>5.007923199214822E-2</v>
      </c>
      <c r="E101" s="1">
        <f>MAPrice!E101</f>
        <v>3.0892823251644812E-2</v>
      </c>
      <c r="F101" s="1">
        <f>MAPrice!F101</f>
        <v>6.38951274273271E-2</v>
      </c>
      <c r="G101" s="1">
        <f>MAPrice!G101</f>
        <v>0.13967017792186795</v>
      </c>
      <c r="H101" s="1">
        <f>MAPrice!H101</f>
        <v>5.007923199214822E-2</v>
      </c>
    </row>
    <row r="102" spans="1:8" x14ac:dyDescent="0.2">
      <c r="A102">
        <v>1998</v>
      </c>
      <c r="B102">
        <v>5</v>
      </c>
      <c r="C102" s="1">
        <f>MAPrice!C102</f>
        <v>5.1748370544727189E-2</v>
      </c>
      <c r="D102" s="1">
        <f>MAPrice!D102</f>
        <v>5.0070891289325563E-2</v>
      </c>
      <c r="E102" s="1">
        <f>MAPrice!E102</f>
        <v>3.0841391740770992E-2</v>
      </c>
      <c r="F102" s="1">
        <f>MAPrice!F102</f>
        <v>6.3763520530054199E-2</v>
      </c>
      <c r="G102" s="1">
        <f>MAPrice!G102</f>
        <v>0.13946487263333751</v>
      </c>
      <c r="H102" s="1">
        <f>MAPrice!H102</f>
        <v>5.0070891289325563E-2</v>
      </c>
    </row>
    <row r="103" spans="1:8" x14ac:dyDescent="0.2">
      <c r="A103">
        <v>1998</v>
      </c>
      <c r="B103">
        <v>6</v>
      </c>
      <c r="C103" s="1">
        <f>MAPrice!C103</f>
        <v>5.1618776572612747E-2</v>
      </c>
      <c r="D103" s="1">
        <f>MAPrice!D103</f>
        <v>5.0031145657062161E-2</v>
      </c>
      <c r="E103" s="1">
        <f>MAPrice!E103</f>
        <v>3.0703296934373448E-2</v>
      </c>
      <c r="F103" s="1">
        <f>MAPrice!F103</f>
        <v>6.3631077875933431E-2</v>
      </c>
      <c r="G103" s="1">
        <f>MAPrice!G103</f>
        <v>0.13899355849233372</v>
      </c>
      <c r="H103" s="1">
        <f>MAPrice!H103</f>
        <v>5.0031145657062161E-2</v>
      </c>
    </row>
    <row r="104" spans="1:8" x14ac:dyDescent="0.2">
      <c r="A104">
        <v>1998</v>
      </c>
      <c r="B104">
        <v>7</v>
      </c>
      <c r="C104" s="1">
        <f>MAPrice!C104</f>
        <v>5.1517737314002034E-2</v>
      </c>
      <c r="D104" s="1">
        <f>MAPrice!D104</f>
        <v>5.0009557157734412E-2</v>
      </c>
      <c r="E104" s="1">
        <f>MAPrice!E104</f>
        <v>3.0943798482248031E-2</v>
      </c>
      <c r="F104" s="1">
        <f>MAPrice!F104</f>
        <v>6.3485946037265054E-2</v>
      </c>
      <c r="G104" s="1">
        <f>MAPrice!G104</f>
        <v>0.1385651668239021</v>
      </c>
      <c r="H104" s="1">
        <f>MAPrice!H104</f>
        <v>5.0009557157734412E-2</v>
      </c>
    </row>
    <row r="105" spans="1:8" x14ac:dyDescent="0.2">
      <c r="A105">
        <v>1998</v>
      </c>
      <c r="B105">
        <v>8</v>
      </c>
      <c r="C105" s="1">
        <f>MAPrice!C105</f>
        <v>5.1414876487201548E-2</v>
      </c>
      <c r="D105" s="1">
        <f>MAPrice!D105</f>
        <v>4.9906075063766347E-2</v>
      </c>
      <c r="E105" s="1">
        <f>MAPrice!E105</f>
        <v>3.1017839181099766E-2</v>
      </c>
      <c r="F105" s="1">
        <f>MAPrice!F105</f>
        <v>6.3344301323291122E-2</v>
      </c>
      <c r="G105" s="1">
        <f>MAPrice!G105</f>
        <v>0.13814933119021361</v>
      </c>
      <c r="H105" s="1">
        <f>MAPrice!H105</f>
        <v>4.9906075063766347E-2</v>
      </c>
    </row>
    <row r="106" spans="1:8" x14ac:dyDescent="0.2">
      <c r="A106">
        <v>1998</v>
      </c>
      <c r="B106">
        <v>9</v>
      </c>
      <c r="C106" s="1">
        <f>MAPrice!C106</f>
        <v>5.1285888137312163E-2</v>
      </c>
      <c r="D106" s="1">
        <f>MAPrice!D106</f>
        <v>4.9793838918666705E-2</v>
      </c>
      <c r="E106" s="1">
        <f>MAPrice!E106</f>
        <v>3.0800194290930585E-2</v>
      </c>
      <c r="F106" s="1">
        <f>MAPrice!F106</f>
        <v>6.3217863025562343E-2</v>
      </c>
      <c r="G106" s="1">
        <f>MAPrice!G106</f>
        <v>0.13775635246096718</v>
      </c>
      <c r="H106" s="1">
        <f>MAPrice!H106</f>
        <v>4.9793838918666705E-2</v>
      </c>
    </row>
    <row r="107" spans="1:8" x14ac:dyDescent="0.2">
      <c r="A107">
        <v>1998</v>
      </c>
      <c r="B107">
        <v>10</v>
      </c>
      <c r="C107" s="1">
        <f>MAPrice!C107</f>
        <v>5.1184149555460169E-2</v>
      </c>
      <c r="D107" s="1">
        <f>MAPrice!D107</f>
        <v>4.973726187081845E-2</v>
      </c>
      <c r="E107" s="1">
        <f>MAPrice!E107</f>
        <v>3.0795744035780507E-2</v>
      </c>
      <c r="F107" s="1">
        <f>MAPrice!F107</f>
        <v>6.3114834102632592E-2</v>
      </c>
      <c r="G107" s="1">
        <f>MAPrice!G107</f>
        <v>0.13751280935989632</v>
      </c>
      <c r="H107" s="1">
        <f>MAPrice!H107</f>
        <v>4.973726187081845E-2</v>
      </c>
    </row>
    <row r="108" spans="1:8" x14ac:dyDescent="0.2">
      <c r="A108">
        <v>1998</v>
      </c>
      <c r="B108">
        <v>11</v>
      </c>
      <c r="C108" s="1">
        <f>MAPrice!C108</f>
        <v>5.1052650092355691E-2</v>
      </c>
      <c r="D108" s="1">
        <f>MAPrice!D108</f>
        <v>4.9622241860772888E-2</v>
      </c>
      <c r="E108" s="1">
        <f>MAPrice!E108</f>
        <v>3.0645369652298957E-2</v>
      </c>
      <c r="F108" s="1">
        <f>MAPrice!F108</f>
        <v>6.2980093376941423E-2</v>
      </c>
      <c r="G108" s="1">
        <f>MAPrice!G108</f>
        <v>0.13707733449413581</v>
      </c>
      <c r="H108" s="1">
        <f>MAPrice!H108</f>
        <v>4.9622241860772888E-2</v>
      </c>
    </row>
    <row r="109" spans="1:8" x14ac:dyDescent="0.2">
      <c r="A109">
        <v>1998</v>
      </c>
      <c r="B109">
        <v>12</v>
      </c>
      <c r="C109" s="1">
        <f>MAPrice!C109</f>
        <v>5.0916923165674789E-2</v>
      </c>
      <c r="D109" s="1">
        <f>MAPrice!D109</f>
        <v>4.9483748530631748E-2</v>
      </c>
      <c r="E109" s="1">
        <f>MAPrice!E109</f>
        <v>3.0544965893496454E-2</v>
      </c>
      <c r="F109" s="1">
        <f>MAPrice!F109</f>
        <v>6.2803086314408577E-2</v>
      </c>
      <c r="G109" s="1">
        <f>MAPrice!G109</f>
        <v>0.13672527415319605</v>
      </c>
      <c r="H109" s="1">
        <f>MAPrice!H109</f>
        <v>4.9483748530631748E-2</v>
      </c>
    </row>
    <row r="110" spans="1:8" x14ac:dyDescent="0.2">
      <c r="A110">
        <v>1999</v>
      </c>
      <c r="B110">
        <v>1</v>
      </c>
      <c r="C110" s="1">
        <f>MAPrice!C110</f>
        <v>5.0712740604250441E-2</v>
      </c>
      <c r="D110" s="1">
        <f>MAPrice!D110</f>
        <v>4.925697014733154E-2</v>
      </c>
      <c r="E110" s="1">
        <f>MAPrice!E110</f>
        <v>3.0466640749470825E-2</v>
      </c>
      <c r="F110" s="1">
        <f>MAPrice!F110</f>
        <v>6.2661240910064267E-2</v>
      </c>
      <c r="G110" s="1">
        <f>MAPrice!G110</f>
        <v>0.13680565083405039</v>
      </c>
      <c r="H110" s="1">
        <f>MAPrice!H110</f>
        <v>4.925697014733154E-2</v>
      </c>
    </row>
    <row r="111" spans="1:8" x14ac:dyDescent="0.2">
      <c r="A111">
        <v>1999</v>
      </c>
      <c r="B111">
        <v>2</v>
      </c>
      <c r="C111" s="1">
        <f>MAPrice!C111</f>
        <v>5.0582949805279685E-2</v>
      </c>
      <c r="D111" s="1">
        <f>MAPrice!D111</f>
        <v>4.9208153291341622E-2</v>
      </c>
      <c r="E111" s="1">
        <f>MAPrice!E111</f>
        <v>3.0402931971739256E-2</v>
      </c>
      <c r="F111" s="1">
        <f>MAPrice!F111</f>
        <v>6.254255271518705E-2</v>
      </c>
      <c r="G111" s="1">
        <f>MAPrice!G111</f>
        <v>0.13700739935091949</v>
      </c>
      <c r="H111" s="1">
        <f>MAPrice!H111</f>
        <v>4.9208153291341622E-2</v>
      </c>
    </row>
    <row r="112" spans="1:8" x14ac:dyDescent="0.2">
      <c r="A112">
        <v>1999</v>
      </c>
      <c r="B112">
        <v>3</v>
      </c>
      <c r="C112" s="1">
        <f>MAPrice!C112</f>
        <v>5.0428015849641621E-2</v>
      </c>
      <c r="D112" s="1">
        <f>MAPrice!D112</f>
        <v>4.9127419949254479E-2</v>
      </c>
      <c r="E112" s="1">
        <f>MAPrice!E112</f>
        <v>3.0392504271725573E-2</v>
      </c>
      <c r="F112" s="1">
        <f>MAPrice!F112</f>
        <v>6.250122767305577E-2</v>
      </c>
      <c r="G112" s="1">
        <f>MAPrice!G112</f>
        <v>0.13718692417083847</v>
      </c>
      <c r="H112" s="1">
        <f>MAPrice!H112</f>
        <v>4.9127419949254479E-2</v>
      </c>
    </row>
    <row r="113" spans="1:8" x14ac:dyDescent="0.2">
      <c r="A113">
        <v>1999</v>
      </c>
      <c r="B113">
        <v>4</v>
      </c>
      <c r="C113" s="1">
        <f>MAPrice!C113</f>
        <v>5.0316655750187289E-2</v>
      </c>
      <c r="D113" s="1">
        <f>MAPrice!D113</f>
        <v>4.9050234257546767E-2</v>
      </c>
      <c r="E113" s="1">
        <f>MAPrice!E113</f>
        <v>3.0315665465216177E-2</v>
      </c>
      <c r="F113" s="1">
        <f>MAPrice!F113</f>
        <v>6.2426061694083879E-2</v>
      </c>
      <c r="G113" s="1">
        <f>MAPrice!G113</f>
        <v>0.1374184673364264</v>
      </c>
      <c r="H113" s="1">
        <f>MAPrice!H113</f>
        <v>4.9050234257546767E-2</v>
      </c>
    </row>
    <row r="114" spans="1:8" x14ac:dyDescent="0.2">
      <c r="A114">
        <v>1999</v>
      </c>
      <c r="B114">
        <v>5</v>
      </c>
      <c r="C114" s="1">
        <f>MAPrice!C114</f>
        <v>5.015297058926213E-2</v>
      </c>
      <c r="D114" s="1">
        <f>MAPrice!D114</f>
        <v>4.8907127314447678E-2</v>
      </c>
      <c r="E114" s="1">
        <f>MAPrice!E114</f>
        <v>3.0340930730007362E-2</v>
      </c>
      <c r="F114" s="1">
        <f>MAPrice!F114</f>
        <v>6.2282735137869118E-2</v>
      </c>
      <c r="G114" s="1">
        <f>MAPrice!G114</f>
        <v>0.13748315512840562</v>
      </c>
      <c r="H114" s="1">
        <f>MAPrice!H114</f>
        <v>4.8907127314447678E-2</v>
      </c>
    </row>
    <row r="115" spans="1:8" x14ac:dyDescent="0.2">
      <c r="A115">
        <v>1999</v>
      </c>
      <c r="B115">
        <v>6</v>
      </c>
      <c r="C115" s="1">
        <f>MAPrice!C115</f>
        <v>5.0095018772397859E-2</v>
      </c>
      <c r="D115" s="1">
        <f>MAPrice!D115</f>
        <v>4.8803464912422739E-2</v>
      </c>
      <c r="E115" s="1">
        <f>MAPrice!E115</f>
        <v>3.1115975048587156E-2</v>
      </c>
      <c r="F115" s="1">
        <f>MAPrice!F115</f>
        <v>6.2137159850346423E-2</v>
      </c>
      <c r="G115" s="1">
        <f>MAPrice!G115</f>
        <v>0.13793851860021702</v>
      </c>
      <c r="H115" s="1">
        <f>MAPrice!H115</f>
        <v>4.8803464912422739E-2</v>
      </c>
    </row>
    <row r="116" spans="1:8" x14ac:dyDescent="0.2">
      <c r="A116">
        <v>1999</v>
      </c>
      <c r="B116">
        <v>7</v>
      </c>
      <c r="C116" s="1">
        <f>MAPrice!C116</f>
        <v>5.0007904193633233E-2</v>
      </c>
      <c r="D116" s="1">
        <f>MAPrice!D116</f>
        <v>4.8704623981611399E-2</v>
      </c>
      <c r="E116" s="1">
        <f>MAPrice!E116</f>
        <v>3.0893028329473427E-2</v>
      </c>
      <c r="F116" s="1">
        <f>MAPrice!F116</f>
        <v>6.2075968160135608E-2</v>
      </c>
      <c r="G116" s="1">
        <f>MAPrice!G116</f>
        <v>0.13846891474780712</v>
      </c>
      <c r="H116" s="1">
        <f>MAPrice!H116</f>
        <v>4.8704623981611399E-2</v>
      </c>
    </row>
    <row r="117" spans="1:8" x14ac:dyDescent="0.2">
      <c r="A117">
        <v>1999</v>
      </c>
      <c r="B117">
        <v>8</v>
      </c>
      <c r="C117" s="1">
        <f>MAPrice!C117</f>
        <v>4.9927725343606337E-2</v>
      </c>
      <c r="D117" s="1">
        <f>MAPrice!D117</f>
        <v>4.8642977250856125E-2</v>
      </c>
      <c r="E117" s="1">
        <f>MAPrice!E117</f>
        <v>3.0562964600017034E-2</v>
      </c>
      <c r="F117" s="1">
        <f>MAPrice!F117</f>
        <v>6.2011805090698896E-2</v>
      </c>
      <c r="G117" s="1">
        <f>MAPrice!G117</f>
        <v>0.1389975485305176</v>
      </c>
      <c r="H117" s="1">
        <f>MAPrice!H117</f>
        <v>4.8642977250856125E-2</v>
      </c>
    </row>
    <row r="118" spans="1:8" x14ac:dyDescent="0.2">
      <c r="A118">
        <v>1999</v>
      </c>
      <c r="B118">
        <v>9</v>
      </c>
      <c r="C118" s="1">
        <f>MAPrice!C118</f>
        <v>4.9841527538190426E-2</v>
      </c>
      <c r="D118" s="1">
        <f>MAPrice!D118</f>
        <v>4.8566592522870732E-2</v>
      </c>
      <c r="E118" s="1">
        <f>MAPrice!E118</f>
        <v>3.1515936166128571E-2</v>
      </c>
      <c r="F118" s="1">
        <f>MAPrice!F118</f>
        <v>6.1874747356070521E-2</v>
      </c>
      <c r="G118" s="1">
        <f>MAPrice!G118</f>
        <v>0.13934763470548234</v>
      </c>
      <c r="H118" s="1">
        <f>MAPrice!H118</f>
        <v>4.8566592522870732E-2</v>
      </c>
    </row>
    <row r="119" spans="1:8" x14ac:dyDescent="0.2">
      <c r="A119">
        <v>1999</v>
      </c>
      <c r="B119">
        <v>10</v>
      </c>
      <c r="C119" s="1">
        <f>MAPrice!C119</f>
        <v>4.9736107028750275E-2</v>
      </c>
      <c r="D119" s="1">
        <f>MAPrice!D119</f>
        <v>4.8431067046744186E-2</v>
      </c>
      <c r="E119" s="1">
        <f>MAPrice!E119</f>
        <v>3.4016669722582972E-2</v>
      </c>
      <c r="F119" s="1">
        <f>MAPrice!F119</f>
        <v>6.1732257219051172E-2</v>
      </c>
      <c r="G119" s="1">
        <f>MAPrice!G119</f>
        <v>0.13954689099258052</v>
      </c>
      <c r="H119" s="1">
        <f>MAPrice!H119</f>
        <v>4.8431067046744186E-2</v>
      </c>
    </row>
    <row r="120" spans="1:8" x14ac:dyDescent="0.2">
      <c r="A120">
        <v>1999</v>
      </c>
      <c r="B120">
        <v>11</v>
      </c>
      <c r="C120" s="1">
        <f>MAPrice!C120</f>
        <v>4.9632816337258107E-2</v>
      </c>
      <c r="D120" s="1">
        <f>MAPrice!D120</f>
        <v>4.8352048002309071E-2</v>
      </c>
      <c r="E120" s="1">
        <f>MAPrice!E120</f>
        <v>3.4204397573336626E-2</v>
      </c>
      <c r="F120" s="1">
        <f>MAPrice!F120</f>
        <v>6.162021014571975E-2</v>
      </c>
      <c r="G120" s="1">
        <f>MAPrice!G120</f>
        <v>0.13987890854947355</v>
      </c>
      <c r="H120" s="1">
        <f>MAPrice!H120</f>
        <v>4.8352048002309071E-2</v>
      </c>
    </row>
    <row r="121" spans="1:8" x14ac:dyDescent="0.2">
      <c r="A121">
        <v>1999</v>
      </c>
      <c r="B121">
        <v>12</v>
      </c>
      <c r="C121" s="1">
        <f>MAPrice!C121</f>
        <v>4.9536169796702001E-2</v>
      </c>
      <c r="D121" s="1">
        <f>MAPrice!D121</f>
        <v>4.830250563731938E-2</v>
      </c>
      <c r="E121" s="1">
        <f>MAPrice!E121</f>
        <v>3.4509254434767413E-2</v>
      </c>
      <c r="F121" s="1">
        <f>MAPrice!F121</f>
        <v>6.1518392407706408E-2</v>
      </c>
      <c r="G121" s="1">
        <f>MAPrice!G121</f>
        <v>0.14004442284949617</v>
      </c>
      <c r="H121" s="1">
        <f>MAPrice!H121</f>
        <v>4.830250563731938E-2</v>
      </c>
    </row>
    <row r="122" spans="1:8" x14ac:dyDescent="0.2">
      <c r="A122">
        <v>2000</v>
      </c>
      <c r="B122">
        <v>1</v>
      </c>
      <c r="C122" s="1">
        <f>MAPrice!C122</f>
        <v>4.9496458140161119E-2</v>
      </c>
      <c r="D122" s="1">
        <f>MAPrice!D122</f>
        <v>4.8268100400100149E-2</v>
      </c>
      <c r="E122" s="1">
        <f>MAPrice!E122</f>
        <v>3.4468779173914485E-2</v>
      </c>
      <c r="F122" s="1">
        <f>MAPrice!F122</f>
        <v>6.1426863152034161E-2</v>
      </c>
      <c r="G122" s="1">
        <f>MAPrice!G122</f>
        <v>0.13991080022934663</v>
      </c>
      <c r="H122" s="1">
        <f>MAPrice!H122</f>
        <v>4.8268100400100149E-2</v>
      </c>
    </row>
    <row r="123" spans="1:8" x14ac:dyDescent="0.2">
      <c r="A123">
        <v>2000</v>
      </c>
      <c r="B123">
        <v>2</v>
      </c>
      <c r="C123" s="1">
        <f>MAPrice!C123</f>
        <v>4.9470353730770446E-2</v>
      </c>
      <c r="D123" s="1">
        <f>MAPrice!D123</f>
        <v>4.8239651390611198E-2</v>
      </c>
      <c r="E123" s="1">
        <f>MAPrice!E123</f>
        <v>3.4504776497243241E-2</v>
      </c>
      <c r="F123" s="1">
        <f>MAPrice!F123</f>
        <v>6.141165993094936E-2</v>
      </c>
      <c r="G123" s="1">
        <f>MAPrice!G123</f>
        <v>0.13978213523107563</v>
      </c>
      <c r="H123" s="1">
        <f>MAPrice!H123</f>
        <v>4.8239651390611198E-2</v>
      </c>
    </row>
    <row r="124" spans="1:8" x14ac:dyDescent="0.2">
      <c r="A124">
        <v>2000</v>
      </c>
      <c r="B124">
        <v>3</v>
      </c>
      <c r="C124" s="1">
        <f>MAPrice!C124</f>
        <v>4.9504159810899361E-2</v>
      </c>
      <c r="D124" s="1">
        <f>MAPrice!D124</f>
        <v>4.8288662013290608E-2</v>
      </c>
      <c r="E124" s="1">
        <f>MAPrice!E124</f>
        <v>3.4672589495053648E-2</v>
      </c>
      <c r="F124" s="1">
        <f>MAPrice!F124</f>
        <v>6.1214497591693839E-2</v>
      </c>
      <c r="G124" s="1">
        <f>MAPrice!G124</f>
        <v>0.13950769908913427</v>
      </c>
      <c r="H124" s="1">
        <f>MAPrice!H124</f>
        <v>4.8288662013290608E-2</v>
      </c>
    </row>
    <row r="125" spans="1:8" x14ac:dyDescent="0.2">
      <c r="A125">
        <v>2000</v>
      </c>
      <c r="B125">
        <v>4</v>
      </c>
      <c r="C125" s="1">
        <f>MAPrice!C125</f>
        <v>4.9420914745709775E-2</v>
      </c>
      <c r="D125" s="1">
        <f>MAPrice!D125</f>
        <v>4.8209548149882125E-2</v>
      </c>
      <c r="E125" s="1">
        <f>MAPrice!E125</f>
        <v>3.4779770241237316E-2</v>
      </c>
      <c r="F125" s="1">
        <f>MAPrice!F125</f>
        <v>6.1147197594148502E-2</v>
      </c>
      <c r="G125" s="1">
        <f>MAPrice!G125</f>
        <v>0.13928720362734401</v>
      </c>
      <c r="H125" s="1">
        <f>MAPrice!H125</f>
        <v>4.8209548149882125E-2</v>
      </c>
    </row>
    <row r="126" spans="1:8" x14ac:dyDescent="0.2">
      <c r="A126">
        <v>2000</v>
      </c>
      <c r="B126">
        <v>5</v>
      </c>
      <c r="C126" s="1">
        <f>MAPrice!C126</f>
        <v>4.9431837842945615E-2</v>
      </c>
      <c r="D126" s="1">
        <f>MAPrice!D126</f>
        <v>4.8252175803713354E-2</v>
      </c>
      <c r="E126" s="1">
        <f>MAPrice!E126</f>
        <v>3.5119690404718108E-2</v>
      </c>
      <c r="F126" s="1">
        <f>MAPrice!F126</f>
        <v>6.114321853024246E-2</v>
      </c>
      <c r="G126" s="1">
        <f>MAPrice!G126</f>
        <v>0.1393388236291728</v>
      </c>
      <c r="H126" s="1">
        <f>MAPrice!H126</f>
        <v>4.8252175803713354E-2</v>
      </c>
    </row>
    <row r="127" spans="1:8" x14ac:dyDescent="0.2">
      <c r="A127">
        <v>2000</v>
      </c>
      <c r="B127">
        <v>6</v>
      </c>
      <c r="C127" s="1">
        <f>MAPrice!C127</f>
        <v>4.9373574207527922E-2</v>
      </c>
      <c r="D127" s="1">
        <f>MAPrice!D127</f>
        <v>4.8200121769363662E-2</v>
      </c>
      <c r="E127" s="1">
        <f>MAPrice!E127</f>
        <v>3.4535772679779517E-2</v>
      </c>
      <c r="F127" s="1">
        <f>MAPrice!F127</f>
        <v>6.1092138152140402E-2</v>
      </c>
      <c r="G127" s="1">
        <f>MAPrice!G127</f>
        <v>0.13904613855343384</v>
      </c>
      <c r="H127" s="1">
        <f>MAPrice!H127</f>
        <v>4.8200121769363662E-2</v>
      </c>
    </row>
    <row r="128" spans="1:8" x14ac:dyDescent="0.2">
      <c r="A128">
        <v>2000</v>
      </c>
      <c r="B128">
        <v>7</v>
      </c>
      <c r="C128" s="1">
        <f>MAPrice!C128</f>
        <v>4.9412627350760012E-2</v>
      </c>
      <c r="D128" s="1">
        <f>MAPrice!D128</f>
        <v>4.8278842525899486E-2</v>
      </c>
      <c r="E128" s="1">
        <f>MAPrice!E128</f>
        <v>3.5086962828218424E-2</v>
      </c>
      <c r="F128" s="1">
        <f>MAPrice!F128</f>
        <v>6.1065541682764651E-2</v>
      </c>
      <c r="G128" s="1">
        <f>MAPrice!G128</f>
        <v>0.13879072695070255</v>
      </c>
      <c r="H128" s="1">
        <f>MAPrice!H128</f>
        <v>4.8278842525899486E-2</v>
      </c>
    </row>
    <row r="129" spans="1:8" x14ac:dyDescent="0.2">
      <c r="A129">
        <v>2000</v>
      </c>
      <c r="B129">
        <v>8</v>
      </c>
      <c r="C129" s="1">
        <f>MAPrice!C129</f>
        <v>4.9567821874194978E-2</v>
      </c>
      <c r="D129" s="1">
        <f>MAPrice!D129</f>
        <v>4.8376757474535452E-2</v>
      </c>
      <c r="E129" s="1">
        <f>MAPrice!E129</f>
        <v>3.5935010900911925E-2</v>
      </c>
      <c r="F129" s="1">
        <f>MAPrice!F129</f>
        <v>6.1158665875116064E-2</v>
      </c>
      <c r="G129" s="1">
        <f>MAPrice!G129</f>
        <v>0.13854143888649995</v>
      </c>
      <c r="H129" s="1">
        <f>MAPrice!H129</f>
        <v>4.8376757474535452E-2</v>
      </c>
    </row>
    <row r="130" spans="1:8" x14ac:dyDescent="0.2">
      <c r="A130">
        <v>2000</v>
      </c>
      <c r="B130">
        <v>9</v>
      </c>
      <c r="C130" s="1">
        <f>MAPrice!C130</f>
        <v>4.9715514889711578E-2</v>
      </c>
      <c r="D130" s="1">
        <f>MAPrice!D130</f>
        <v>4.8520216132725065E-2</v>
      </c>
      <c r="E130" s="1">
        <f>MAPrice!E130</f>
        <v>3.5352548264364257E-2</v>
      </c>
      <c r="F130" s="1">
        <f>MAPrice!F130</f>
        <v>6.130255487276759E-2</v>
      </c>
      <c r="G130" s="1">
        <f>MAPrice!G130</f>
        <v>0.13821049302511293</v>
      </c>
      <c r="H130" s="1">
        <f>MAPrice!H130</f>
        <v>4.8520216132725065E-2</v>
      </c>
    </row>
    <row r="131" spans="1:8" x14ac:dyDescent="0.2">
      <c r="A131">
        <v>2000</v>
      </c>
      <c r="B131">
        <v>10</v>
      </c>
      <c r="C131" s="1">
        <f>MAPrice!C131</f>
        <v>4.9708887547771953E-2</v>
      </c>
      <c r="D131" s="1">
        <f>MAPrice!D131</f>
        <v>4.849733796256489E-2</v>
      </c>
      <c r="E131" s="1">
        <f>MAPrice!E131</f>
        <v>3.3614599398354934E-2</v>
      </c>
      <c r="F131" s="1">
        <f>MAPrice!F131</f>
        <v>6.1281069312125853E-2</v>
      </c>
      <c r="G131" s="1">
        <f>MAPrice!G131</f>
        <v>0.13831661593719705</v>
      </c>
      <c r="H131" s="1">
        <f>MAPrice!H131</f>
        <v>4.849733796256489E-2</v>
      </c>
    </row>
    <row r="132" spans="1:8" x14ac:dyDescent="0.2">
      <c r="A132">
        <v>2000</v>
      </c>
      <c r="B132">
        <v>11</v>
      </c>
      <c r="C132" s="1">
        <f>MAPrice!C132</f>
        <v>4.9708485384823704E-2</v>
      </c>
      <c r="D132" s="1">
        <f>MAPrice!D132</f>
        <v>4.8479552860432262E-2</v>
      </c>
      <c r="E132" s="1">
        <f>MAPrice!E132</f>
        <v>3.4573879141876818E-2</v>
      </c>
      <c r="F132" s="1">
        <f>MAPrice!F132</f>
        <v>6.1242644201408458E-2</v>
      </c>
      <c r="G132" s="1">
        <f>MAPrice!G132</f>
        <v>0.13806972310711232</v>
      </c>
      <c r="H132" s="1">
        <f>MAPrice!H132</f>
        <v>4.8479552860432262E-2</v>
      </c>
    </row>
    <row r="133" spans="1:8" x14ac:dyDescent="0.2">
      <c r="A133">
        <v>2000</v>
      </c>
      <c r="B133">
        <v>12</v>
      </c>
      <c r="C133" s="1">
        <f>MAPrice!C133</f>
        <v>4.9687205632461658E-2</v>
      </c>
      <c r="D133" s="1">
        <f>MAPrice!D133</f>
        <v>4.8448076612896296E-2</v>
      </c>
      <c r="E133" s="1">
        <f>MAPrice!E133</f>
        <v>3.4461531297974086E-2</v>
      </c>
      <c r="F133" s="1">
        <f>MAPrice!F133</f>
        <v>6.1200096548061335E-2</v>
      </c>
      <c r="G133" s="1">
        <f>MAPrice!G133</f>
        <v>0.13717849759619827</v>
      </c>
      <c r="H133" s="1">
        <f>MAPrice!H133</f>
        <v>4.8448076612896296E-2</v>
      </c>
    </row>
    <row r="134" spans="1:8" x14ac:dyDescent="0.2">
      <c r="A134">
        <v>2001</v>
      </c>
      <c r="B134">
        <v>1</v>
      </c>
      <c r="C134" s="1">
        <f>MAPrice!C134</f>
        <v>4.9692610859390841E-2</v>
      </c>
      <c r="D134" s="1">
        <f>MAPrice!D134</f>
        <v>4.8472068090094585E-2</v>
      </c>
      <c r="E134" s="1">
        <f>MAPrice!E134</f>
        <v>3.4516077742902829E-2</v>
      </c>
      <c r="F134" s="1">
        <f>MAPrice!F134</f>
        <v>6.1090513886210861E-2</v>
      </c>
      <c r="G134" s="1">
        <f>MAPrice!G134</f>
        <v>0.13691087548788933</v>
      </c>
      <c r="H134" s="1">
        <f>MAPrice!H134</f>
        <v>4.8472068090094585E-2</v>
      </c>
    </row>
    <row r="135" spans="1:8" x14ac:dyDescent="0.2">
      <c r="A135">
        <v>2001</v>
      </c>
      <c r="B135">
        <v>2</v>
      </c>
      <c r="C135" s="1">
        <f>MAPrice!C135</f>
        <v>4.9772136347778745E-2</v>
      </c>
      <c r="D135" s="1">
        <f>MAPrice!D135</f>
        <v>4.8561151830414061E-2</v>
      </c>
      <c r="E135" s="1">
        <f>MAPrice!E135</f>
        <v>3.5354264158549517E-2</v>
      </c>
      <c r="F135" s="1">
        <f>MAPrice!F135</f>
        <v>6.0921859393163739E-2</v>
      </c>
      <c r="G135" s="1">
        <f>MAPrice!G135</f>
        <v>0.13668962272409843</v>
      </c>
      <c r="H135" s="1">
        <f>MAPrice!H135</f>
        <v>4.8561151830414061E-2</v>
      </c>
    </row>
    <row r="136" spans="1:8" x14ac:dyDescent="0.2">
      <c r="A136">
        <v>2001</v>
      </c>
      <c r="B136">
        <v>3</v>
      </c>
      <c r="C136" s="1">
        <f>MAPrice!C136</f>
        <v>4.9760001372595231E-2</v>
      </c>
      <c r="D136" s="1">
        <f>MAPrice!D136</f>
        <v>4.8563040786051288E-2</v>
      </c>
      <c r="E136" s="1">
        <f>MAPrice!E136</f>
        <v>3.5233853569124403E-2</v>
      </c>
      <c r="F136" s="1">
        <f>MAPrice!F136</f>
        <v>6.0927844150931089E-2</v>
      </c>
      <c r="G136" s="1">
        <f>MAPrice!G136</f>
        <v>0.13645083383140857</v>
      </c>
      <c r="H136" s="1">
        <f>MAPrice!H136</f>
        <v>4.8563040786051288E-2</v>
      </c>
    </row>
    <row r="137" spans="1:8" x14ac:dyDescent="0.2">
      <c r="A137">
        <v>2001</v>
      </c>
      <c r="B137">
        <v>4</v>
      </c>
      <c r="C137" s="1">
        <f>MAPrice!C137</f>
        <v>4.980472843993497E-2</v>
      </c>
      <c r="D137" s="1">
        <f>MAPrice!D137</f>
        <v>4.8642793698432524E-2</v>
      </c>
      <c r="E137" s="1">
        <f>MAPrice!E137</f>
        <v>3.5261863082466954E-2</v>
      </c>
      <c r="F137" s="1">
        <f>MAPrice!F137</f>
        <v>6.0928062357778111E-2</v>
      </c>
      <c r="G137" s="1">
        <f>MAPrice!G137</f>
        <v>0.13616019587688383</v>
      </c>
      <c r="H137" s="1">
        <f>MAPrice!H137</f>
        <v>4.8642793698432524E-2</v>
      </c>
    </row>
    <row r="138" spans="1:8" x14ac:dyDescent="0.2">
      <c r="A138">
        <v>2001</v>
      </c>
      <c r="B138">
        <v>5</v>
      </c>
      <c r="C138" s="1">
        <f>MAPrice!C138</f>
        <v>5.006029812720611E-2</v>
      </c>
      <c r="D138" s="1">
        <f>MAPrice!D138</f>
        <v>4.8914827010774202E-2</v>
      </c>
      <c r="E138" s="1">
        <f>MAPrice!E138</f>
        <v>3.5701169813669997E-2</v>
      </c>
      <c r="F138" s="1">
        <f>MAPrice!F138</f>
        <v>6.1120339043293413E-2</v>
      </c>
      <c r="G138" s="1">
        <f>MAPrice!G138</f>
        <v>0.13623310682210801</v>
      </c>
      <c r="H138" s="1">
        <f>MAPrice!H138</f>
        <v>4.8914827010774202E-2</v>
      </c>
    </row>
    <row r="139" spans="1:8" x14ac:dyDescent="0.2">
      <c r="A139">
        <v>2001</v>
      </c>
      <c r="B139">
        <v>6</v>
      </c>
      <c r="C139" s="1">
        <f>MAPrice!C139</f>
        <v>5.03093811566242E-2</v>
      </c>
      <c r="D139" s="1">
        <f>MAPrice!D139</f>
        <v>4.9136489309051186E-2</v>
      </c>
      <c r="E139" s="1">
        <f>MAPrice!E139</f>
        <v>3.5951845683802559E-2</v>
      </c>
      <c r="F139" s="1">
        <f>MAPrice!F139</f>
        <v>6.1335451882792748E-2</v>
      </c>
      <c r="G139" s="1">
        <f>MAPrice!G139</f>
        <v>0.13636688397134245</v>
      </c>
      <c r="H139" s="1">
        <f>MAPrice!H139</f>
        <v>4.9136489309051186E-2</v>
      </c>
    </row>
    <row r="140" spans="1:8" x14ac:dyDescent="0.2">
      <c r="A140">
        <v>2001</v>
      </c>
      <c r="B140">
        <v>7</v>
      </c>
      <c r="C140" s="1">
        <f>MAPrice!C140</f>
        <v>5.0484352046609615E-2</v>
      </c>
      <c r="D140" s="1">
        <f>MAPrice!D140</f>
        <v>4.9293158035102119E-2</v>
      </c>
      <c r="E140" s="1">
        <f>MAPrice!E140</f>
        <v>3.5882519107829032E-2</v>
      </c>
      <c r="F140" s="1">
        <f>MAPrice!F140</f>
        <v>6.1479376834062301E-2</v>
      </c>
      <c r="G140" s="1">
        <f>MAPrice!G140</f>
        <v>0.13626550266987644</v>
      </c>
      <c r="H140" s="1">
        <f>MAPrice!H140</f>
        <v>4.9293158035102119E-2</v>
      </c>
    </row>
    <row r="141" spans="1:8" x14ac:dyDescent="0.2">
      <c r="A141">
        <v>2001</v>
      </c>
      <c r="B141">
        <v>8</v>
      </c>
      <c r="C141" s="1">
        <f>MAPrice!C141</f>
        <v>5.0591101586161896E-2</v>
      </c>
      <c r="D141" s="1">
        <f>MAPrice!D141</f>
        <v>4.9477016562093745E-2</v>
      </c>
      <c r="E141" s="1">
        <f>MAPrice!E141</f>
        <v>3.5486910777823608E-2</v>
      </c>
      <c r="F141" s="1">
        <f>MAPrice!F141</f>
        <v>6.1554333350039937E-2</v>
      </c>
      <c r="G141" s="1">
        <f>MAPrice!G141</f>
        <v>0.13614118659771482</v>
      </c>
      <c r="H141" s="1">
        <f>MAPrice!H141</f>
        <v>4.9477016562093745E-2</v>
      </c>
    </row>
    <row r="142" spans="1:8" x14ac:dyDescent="0.2">
      <c r="A142">
        <v>2001</v>
      </c>
      <c r="B142">
        <v>9</v>
      </c>
      <c r="C142" s="1">
        <f>MAPrice!C142</f>
        <v>5.068290480749426E-2</v>
      </c>
      <c r="D142" s="1">
        <f>MAPrice!D142</f>
        <v>4.9589418262385575E-2</v>
      </c>
      <c r="E142" s="1">
        <f>MAPrice!E142</f>
        <v>3.5638811683670495E-2</v>
      </c>
      <c r="F142" s="1">
        <f>MAPrice!F142</f>
        <v>6.1622030111526338E-2</v>
      </c>
      <c r="G142" s="1">
        <f>MAPrice!G142</f>
        <v>0.13623937246298257</v>
      </c>
      <c r="H142" s="1">
        <f>MAPrice!H142</f>
        <v>4.9589418262385575E-2</v>
      </c>
    </row>
    <row r="143" spans="1:8" x14ac:dyDescent="0.2">
      <c r="A143">
        <v>2001</v>
      </c>
      <c r="B143">
        <v>10</v>
      </c>
      <c r="C143" s="1">
        <f>MAPrice!C143</f>
        <v>5.0899766622058168E-2</v>
      </c>
      <c r="D143" s="1">
        <f>MAPrice!D143</f>
        <v>4.9857953499767411E-2</v>
      </c>
      <c r="E143" s="1">
        <f>MAPrice!E143</f>
        <v>3.5142515092809058E-2</v>
      </c>
      <c r="F143" s="1">
        <f>MAPrice!F143</f>
        <v>6.1829635807646222E-2</v>
      </c>
      <c r="G143" s="1">
        <f>MAPrice!G143</f>
        <v>0.13600254802186237</v>
      </c>
      <c r="H143" s="1">
        <f>MAPrice!H143</f>
        <v>4.9857953499767411E-2</v>
      </c>
    </row>
    <row r="144" spans="1:8" x14ac:dyDescent="0.2">
      <c r="A144">
        <v>2001</v>
      </c>
      <c r="B144">
        <v>11</v>
      </c>
      <c r="C144" s="1">
        <f>MAPrice!C144</f>
        <v>5.1230988124674498E-2</v>
      </c>
      <c r="D144" s="1">
        <f>MAPrice!D144</f>
        <v>5.0210977481465739E-2</v>
      </c>
      <c r="E144" s="1">
        <f>MAPrice!E144</f>
        <v>3.4355573426009776E-2</v>
      </c>
      <c r="F144" s="1">
        <f>MAPrice!F144</f>
        <v>6.2128993375929246E-2</v>
      </c>
      <c r="G144" s="1">
        <f>MAPrice!G144</f>
        <v>0.13604804743432025</v>
      </c>
      <c r="H144" s="1">
        <f>MAPrice!H144</f>
        <v>5.0210977481465739E-2</v>
      </c>
    </row>
    <row r="145" spans="1:8" x14ac:dyDescent="0.2">
      <c r="A145">
        <v>2001</v>
      </c>
      <c r="B145">
        <v>12</v>
      </c>
      <c r="C145" s="1">
        <f>MAPrice!C145</f>
        <v>5.1556302878055738E-2</v>
      </c>
      <c r="D145" s="1">
        <f>MAPrice!D145</f>
        <v>5.0565173857962005E-2</v>
      </c>
      <c r="E145" s="1">
        <f>MAPrice!E145</f>
        <v>3.4523085020528373E-2</v>
      </c>
      <c r="F145" s="1">
        <f>MAPrice!F145</f>
        <v>6.2378653237283567E-2</v>
      </c>
      <c r="G145" s="1">
        <f>MAPrice!G145</f>
        <v>0.13698396700113913</v>
      </c>
      <c r="H145" s="1">
        <f>MAPrice!H145</f>
        <v>5.0565173857962005E-2</v>
      </c>
    </row>
    <row r="146" spans="1:8" x14ac:dyDescent="0.2">
      <c r="A146">
        <v>2002</v>
      </c>
      <c r="B146">
        <v>1</v>
      </c>
      <c r="C146" s="1">
        <f>MAPrice!C146</f>
        <v>5.1796082587011884E-2</v>
      </c>
      <c r="D146" s="1">
        <f>MAPrice!D146</f>
        <v>5.078834392784351E-2</v>
      </c>
      <c r="E146" s="1">
        <f>MAPrice!E146</f>
        <v>3.5549758512641777E-2</v>
      </c>
      <c r="F146" s="1">
        <f>MAPrice!F146</f>
        <v>6.271596036472267E-2</v>
      </c>
      <c r="G146" s="1">
        <f>MAPrice!G146</f>
        <v>0.1373741922679404</v>
      </c>
      <c r="H146" s="1">
        <f>MAPrice!H146</f>
        <v>5.078834392784351E-2</v>
      </c>
    </row>
    <row r="147" spans="1:8" x14ac:dyDescent="0.2">
      <c r="A147">
        <v>2002</v>
      </c>
      <c r="B147">
        <v>2</v>
      </c>
      <c r="C147" s="1">
        <f>MAPrice!C147</f>
        <v>5.2310421400264984E-2</v>
      </c>
      <c r="D147" s="1">
        <f>MAPrice!D147</f>
        <v>5.1352779825693418E-2</v>
      </c>
      <c r="E147" s="1">
        <f>MAPrice!E147</f>
        <v>3.5304358605020965E-2</v>
      </c>
      <c r="F147" s="1">
        <f>MAPrice!F147</f>
        <v>6.3319103957341943E-2</v>
      </c>
      <c r="G147" s="1">
        <f>MAPrice!G147</f>
        <v>0.1377324759253554</v>
      </c>
      <c r="H147" s="1">
        <f>MAPrice!H147</f>
        <v>5.1352779825693418E-2</v>
      </c>
    </row>
    <row r="148" spans="1:8" x14ac:dyDescent="0.2">
      <c r="A148">
        <v>2002</v>
      </c>
      <c r="B148">
        <v>3</v>
      </c>
      <c r="C148" s="1">
        <f>MAPrice!C148</f>
        <v>5.2807342703684791E-2</v>
      </c>
      <c r="D148" s="1">
        <f>MAPrice!D148</f>
        <v>5.1852773996833773E-2</v>
      </c>
      <c r="E148" s="1">
        <f>MAPrice!E148</f>
        <v>3.5758864388941269E-2</v>
      </c>
      <c r="F148" s="1">
        <f>MAPrice!F148</f>
        <v>6.3905579116704733E-2</v>
      </c>
      <c r="G148" s="1">
        <f>MAPrice!G148</f>
        <v>0.13812134512687738</v>
      </c>
      <c r="H148" s="1">
        <f>MAPrice!H148</f>
        <v>5.1852773996833773E-2</v>
      </c>
    </row>
    <row r="149" spans="1:8" x14ac:dyDescent="0.2">
      <c r="A149">
        <v>2002</v>
      </c>
      <c r="B149">
        <v>4</v>
      </c>
      <c r="C149" s="1">
        <f>MAPrice!C149</f>
        <v>5.3358540122158404E-2</v>
      </c>
      <c r="D149" s="1">
        <f>MAPrice!D149</f>
        <v>5.2395949496967298E-2</v>
      </c>
      <c r="E149" s="1">
        <f>MAPrice!E149</f>
        <v>3.6330890476578719E-2</v>
      </c>
      <c r="F149" s="1">
        <f>MAPrice!F149</f>
        <v>6.4363265512425757E-2</v>
      </c>
      <c r="G149" s="1">
        <f>MAPrice!G149</f>
        <v>0.13857113662547207</v>
      </c>
      <c r="H149" s="1">
        <f>MAPrice!H149</f>
        <v>5.2395949496967298E-2</v>
      </c>
    </row>
    <row r="150" spans="1:8" x14ac:dyDescent="0.2">
      <c r="A150">
        <v>2002</v>
      </c>
      <c r="B150">
        <v>5</v>
      </c>
      <c r="C150" s="1">
        <f>MAPrice!C150</f>
        <v>5.3594460244049652E-2</v>
      </c>
      <c r="D150" s="1">
        <f>MAPrice!D150</f>
        <v>5.2582054022067753E-2</v>
      </c>
      <c r="E150" s="1">
        <f>MAPrice!E150</f>
        <v>3.6751344883368904E-2</v>
      </c>
      <c r="F150" s="1">
        <f>MAPrice!F150</f>
        <v>6.457464874380317E-2</v>
      </c>
      <c r="G150" s="1">
        <f>MAPrice!G150</f>
        <v>0.13862968602674963</v>
      </c>
      <c r="H150" s="1">
        <f>MAPrice!H150</f>
        <v>5.2582054022067753E-2</v>
      </c>
    </row>
    <row r="151" spans="1:8" x14ac:dyDescent="0.2">
      <c r="A151">
        <v>2002</v>
      </c>
      <c r="B151">
        <v>6</v>
      </c>
      <c r="C151" s="1">
        <f>MAPrice!C151</f>
        <v>5.3852519549123512E-2</v>
      </c>
      <c r="D151" s="1">
        <f>MAPrice!D151</f>
        <v>5.2873795799380292E-2</v>
      </c>
      <c r="E151" s="1">
        <f>MAPrice!E151</f>
        <v>3.6914509014287875E-2</v>
      </c>
      <c r="F151" s="1">
        <f>MAPrice!F151</f>
        <v>6.4772814232447309E-2</v>
      </c>
      <c r="G151" s="1">
        <f>MAPrice!G151</f>
        <v>0.13858941404058514</v>
      </c>
      <c r="H151" s="1">
        <f>MAPrice!H151</f>
        <v>5.2873795799380292E-2</v>
      </c>
    </row>
    <row r="152" spans="1:8" x14ac:dyDescent="0.2">
      <c r="A152">
        <v>2002</v>
      </c>
      <c r="B152">
        <v>7</v>
      </c>
      <c r="C152" s="1">
        <f>MAPrice!C152</f>
        <v>5.4087218212771404E-2</v>
      </c>
      <c r="D152" s="1">
        <f>MAPrice!D152</f>
        <v>5.3096823591128446E-2</v>
      </c>
      <c r="E152" s="1">
        <f>MAPrice!E152</f>
        <v>3.6826795339896488E-2</v>
      </c>
      <c r="F152" s="1">
        <f>MAPrice!F152</f>
        <v>6.5012784645534061E-2</v>
      </c>
      <c r="G152" s="1">
        <f>MAPrice!G152</f>
        <v>0.13869556053452389</v>
      </c>
      <c r="H152" s="1">
        <f>MAPrice!H152</f>
        <v>5.3096823591128446E-2</v>
      </c>
    </row>
    <row r="153" spans="1:8" x14ac:dyDescent="0.2">
      <c r="A153">
        <v>2002</v>
      </c>
      <c r="B153">
        <v>8</v>
      </c>
      <c r="C153" s="1">
        <f>MAPrice!C153</f>
        <v>5.4311656793712672E-2</v>
      </c>
      <c r="D153" s="1">
        <f>MAPrice!D153</f>
        <v>5.3296075359724325E-2</v>
      </c>
      <c r="E153" s="1">
        <f>MAPrice!E153</f>
        <v>3.692274063908909E-2</v>
      </c>
      <c r="F153" s="1">
        <f>MAPrice!F153</f>
        <v>6.5237934042696608E-2</v>
      </c>
      <c r="G153" s="1">
        <f>MAPrice!G153</f>
        <v>0.13873922024066873</v>
      </c>
      <c r="H153" s="1">
        <f>MAPrice!H153</f>
        <v>5.3296075359724325E-2</v>
      </c>
    </row>
    <row r="154" spans="1:8" x14ac:dyDescent="0.2">
      <c r="A154">
        <v>2002</v>
      </c>
      <c r="B154">
        <v>9</v>
      </c>
      <c r="C154" s="1">
        <f>MAPrice!C154</f>
        <v>5.452815464882891E-2</v>
      </c>
      <c r="D154" s="1">
        <f>MAPrice!D154</f>
        <v>5.352523282584562E-2</v>
      </c>
      <c r="E154" s="1">
        <f>MAPrice!E154</f>
        <v>3.6744090316715175E-2</v>
      </c>
      <c r="F154" s="1">
        <f>MAPrice!F154</f>
        <v>6.5431581134317199E-2</v>
      </c>
      <c r="G154" s="1">
        <f>MAPrice!G154</f>
        <v>0.13859964958814061</v>
      </c>
      <c r="H154" s="1">
        <f>MAPrice!H154</f>
        <v>5.352523282584562E-2</v>
      </c>
    </row>
    <row r="155" spans="1:8" x14ac:dyDescent="0.2">
      <c r="A155">
        <v>2002</v>
      </c>
      <c r="B155">
        <v>10</v>
      </c>
      <c r="C155" s="1">
        <f>MAPrice!C155</f>
        <v>5.4861213339193915E-2</v>
      </c>
      <c r="D155" s="1">
        <f>MAPrice!D155</f>
        <v>5.3837807224093509E-2</v>
      </c>
      <c r="E155" s="1">
        <f>MAPrice!E155</f>
        <v>3.7126664647394191E-2</v>
      </c>
      <c r="F155" s="1">
        <f>MAPrice!F155</f>
        <v>6.5734417816351934E-2</v>
      </c>
      <c r="G155" s="1">
        <f>MAPrice!G155</f>
        <v>0.13848470917925623</v>
      </c>
      <c r="H155" s="1">
        <f>MAPrice!H155</f>
        <v>5.3837807224093509E-2</v>
      </c>
    </row>
    <row r="156" spans="1:8" x14ac:dyDescent="0.2">
      <c r="A156">
        <v>2002</v>
      </c>
      <c r="B156">
        <v>11</v>
      </c>
      <c r="C156" s="1">
        <f>MAPrice!C156</f>
        <v>5.5035773462150668E-2</v>
      </c>
      <c r="D156" s="1">
        <f>MAPrice!D156</f>
        <v>5.3970163429547545E-2</v>
      </c>
      <c r="E156" s="1">
        <f>MAPrice!E156</f>
        <v>3.7893742553169275E-2</v>
      </c>
      <c r="F156" s="1">
        <f>MAPrice!F156</f>
        <v>6.5890995329167548E-2</v>
      </c>
      <c r="G156" s="1">
        <f>MAPrice!G156</f>
        <v>0.1386533179685441</v>
      </c>
      <c r="H156" s="1">
        <f>MAPrice!H156</f>
        <v>5.3970163429547545E-2</v>
      </c>
    </row>
    <row r="157" spans="1:8" x14ac:dyDescent="0.2">
      <c r="A157">
        <v>2002</v>
      </c>
      <c r="B157">
        <v>12</v>
      </c>
      <c r="C157" s="1">
        <f>MAPrice!C157</f>
        <v>5.5269022833051379E-2</v>
      </c>
      <c r="D157" s="1">
        <f>MAPrice!D157</f>
        <v>5.4177191763242545E-2</v>
      </c>
      <c r="E157" s="1">
        <f>MAPrice!E157</f>
        <v>3.815405382421707E-2</v>
      </c>
      <c r="F157" s="1">
        <f>MAPrice!F157</f>
        <v>6.6073653298044863E-2</v>
      </c>
      <c r="G157" s="1">
        <f>MAPrice!G157</f>
        <v>0.13853468510465683</v>
      </c>
      <c r="H157" s="1">
        <f>MAPrice!H157</f>
        <v>5.4177191763242545E-2</v>
      </c>
    </row>
    <row r="158" spans="1:8" x14ac:dyDescent="0.2">
      <c r="A158">
        <v>2003</v>
      </c>
      <c r="B158">
        <v>1</v>
      </c>
      <c r="C158" s="1">
        <f>MAPrice!C158</f>
        <v>5.5608000391508393E-2</v>
      </c>
      <c r="D158" s="1">
        <f>MAPrice!D158</f>
        <v>5.4546530004159273E-2</v>
      </c>
      <c r="E158" s="1">
        <f>MAPrice!E158</f>
        <v>3.7589733746959376E-2</v>
      </c>
      <c r="F158" s="1">
        <f>MAPrice!F158</f>
        <v>6.6277373318439359E-2</v>
      </c>
      <c r="G158" s="1">
        <f>MAPrice!G158</f>
        <v>0.13839563755298842</v>
      </c>
      <c r="H158" s="1">
        <f>MAPrice!H158</f>
        <v>5.4546530004159273E-2</v>
      </c>
    </row>
    <row r="159" spans="1:8" x14ac:dyDescent="0.2">
      <c r="A159">
        <v>2003</v>
      </c>
      <c r="B159">
        <v>2</v>
      </c>
      <c r="C159" s="1">
        <f>MAPrice!C159</f>
        <v>5.5270658676199423E-2</v>
      </c>
      <c r="D159" s="1">
        <f>MAPrice!D159</f>
        <v>5.4196034482494916E-2</v>
      </c>
      <c r="E159" s="1">
        <f>MAPrice!E159</f>
        <v>3.7244261652987554E-2</v>
      </c>
      <c r="F159" s="1">
        <f>MAPrice!F159</f>
        <v>6.5862342975555307E-2</v>
      </c>
      <c r="G159" s="1">
        <f>MAPrice!G159</f>
        <v>0.13813365368311667</v>
      </c>
      <c r="H159" s="1">
        <f>MAPrice!H159</f>
        <v>5.4196034482494916E-2</v>
      </c>
    </row>
    <row r="160" spans="1:8" x14ac:dyDescent="0.2">
      <c r="A160">
        <v>2003</v>
      </c>
      <c r="B160">
        <v>3</v>
      </c>
      <c r="C160" s="1">
        <f>MAPrice!C160</f>
        <v>5.4970641735895491E-2</v>
      </c>
      <c r="D160" s="1">
        <f>MAPrice!D160</f>
        <v>5.388353392584553E-2</v>
      </c>
      <c r="E160" s="1">
        <f>MAPrice!E160</f>
        <v>3.6933100432837353E-2</v>
      </c>
      <c r="F160" s="1">
        <f>MAPrice!F160</f>
        <v>6.5349504161900454E-2</v>
      </c>
      <c r="G160" s="1">
        <f>MAPrice!G160</f>
        <v>0.13766565973062919</v>
      </c>
      <c r="H160" s="1">
        <f>MAPrice!H160</f>
        <v>5.388353392584553E-2</v>
      </c>
    </row>
    <row r="161" spans="1:9" x14ac:dyDescent="0.2">
      <c r="A161">
        <v>2003</v>
      </c>
      <c r="B161">
        <v>4</v>
      </c>
      <c r="C161" s="1">
        <f>MAPrice!C161</f>
        <v>5.4536646671331811E-2</v>
      </c>
      <c r="D161" s="1">
        <f>MAPrice!D161</f>
        <v>5.3496113125489318E-2</v>
      </c>
      <c r="E161" s="1">
        <f>MAPrice!E161</f>
        <v>3.6636862055433116E-2</v>
      </c>
      <c r="F161" s="1">
        <f>MAPrice!F161</f>
        <v>6.4957619663850816E-2</v>
      </c>
      <c r="G161" s="1">
        <f>MAPrice!G161</f>
        <v>0.13713810757307146</v>
      </c>
      <c r="H161" s="1">
        <f>MAPrice!H161</f>
        <v>5.3496113125489318E-2</v>
      </c>
    </row>
    <row r="162" spans="1:9" x14ac:dyDescent="0.2">
      <c r="A162">
        <v>2003</v>
      </c>
      <c r="B162">
        <v>5</v>
      </c>
      <c r="C162" s="1">
        <f>MAPrice!C162</f>
        <v>5.4544930963604056E-2</v>
      </c>
      <c r="D162" s="1">
        <f>MAPrice!D162</f>
        <v>5.353158703932815E-2</v>
      </c>
      <c r="E162" s="1">
        <f>MAPrice!E162</f>
        <v>3.5906279070291584E-2</v>
      </c>
      <c r="F162" s="1">
        <f>MAPrice!F162</f>
        <v>6.488821832589857E-2</v>
      </c>
      <c r="G162" s="1">
        <f>MAPrice!G162</f>
        <v>0.13694816520425421</v>
      </c>
      <c r="H162" s="1">
        <f>MAPrice!H162</f>
        <v>5.353158703932815E-2</v>
      </c>
    </row>
    <row r="163" spans="1:9" x14ac:dyDescent="0.2">
      <c r="A163">
        <v>2003</v>
      </c>
      <c r="B163">
        <v>6</v>
      </c>
      <c r="C163" s="1">
        <f>MAPrice!C163</f>
        <v>5.4510027927368469E-2</v>
      </c>
      <c r="D163" s="1">
        <f>MAPrice!D163</f>
        <v>5.3449663114992781E-2</v>
      </c>
      <c r="E163" s="1">
        <f>MAPrice!E163</f>
        <v>3.5956446953808355E-2</v>
      </c>
      <c r="F163" s="1">
        <f>MAPrice!F163</f>
        <v>6.4811542772572436E-2</v>
      </c>
      <c r="G163" s="1">
        <f>MAPrice!G163</f>
        <v>0.13679524810496554</v>
      </c>
      <c r="H163" s="1">
        <f>MAPrice!H163</f>
        <v>5.3449663114992781E-2</v>
      </c>
    </row>
    <row r="164" spans="1:9" x14ac:dyDescent="0.2">
      <c r="A164">
        <v>2003</v>
      </c>
      <c r="B164">
        <v>7</v>
      </c>
      <c r="C164" s="1">
        <f>MAPrice!C164</f>
        <v>5.4524784983102148E-2</v>
      </c>
      <c r="D164" s="1">
        <f>MAPrice!D164</f>
        <v>5.3448878246261232E-2</v>
      </c>
      <c r="E164" s="1">
        <f>MAPrice!E164</f>
        <v>3.6080290609340732E-2</v>
      </c>
      <c r="F164" s="1">
        <f>MAPrice!F164</f>
        <v>6.4785183284468487E-2</v>
      </c>
      <c r="G164" s="1">
        <f>MAPrice!G164</f>
        <v>0.13677504709092111</v>
      </c>
      <c r="H164" s="1">
        <f>MAPrice!H164</f>
        <v>5.3448878246261232E-2</v>
      </c>
    </row>
    <row r="165" spans="1:9" x14ac:dyDescent="0.2">
      <c r="A165" s="9">
        <v>2003</v>
      </c>
      <c r="B165" s="9">
        <v>8</v>
      </c>
      <c r="C165" s="1">
        <f>MAPrice!C165</f>
        <v>5.4544443411071959E-2</v>
      </c>
      <c r="D165" s="1">
        <f>MAPrice!D165</f>
        <v>5.3437085792923215E-2</v>
      </c>
      <c r="E165" s="1">
        <f>MAPrice!E165</f>
        <v>3.627550613213984E-2</v>
      </c>
      <c r="F165" s="1">
        <f>MAPrice!F165</f>
        <v>6.474045315494853E-2</v>
      </c>
      <c r="G165" s="1">
        <f>MAPrice!G165</f>
        <v>0.13673402776686405</v>
      </c>
      <c r="H165" s="1">
        <f>MAPrice!H165</f>
        <v>5.3437085792923215E-2</v>
      </c>
    </row>
    <row r="166" spans="1:9" x14ac:dyDescent="0.2">
      <c r="A166">
        <v>2003</v>
      </c>
      <c r="B166">
        <v>9</v>
      </c>
      <c r="C166" s="1">
        <f>MAPrice!C166</f>
        <v>5.4647027968245027E-2</v>
      </c>
      <c r="D166" s="1">
        <f>MAPrice!D166</f>
        <v>5.3393238958450828E-2</v>
      </c>
      <c r="E166" s="1">
        <f>MAPrice!E166</f>
        <v>3.6269110011830523E-2</v>
      </c>
      <c r="F166" s="1">
        <f>MAPrice!F166</f>
        <v>6.4706986312239742E-2</v>
      </c>
      <c r="G166" s="1">
        <f>MAPrice!G166</f>
        <v>0.13669080496085192</v>
      </c>
      <c r="H166" s="1">
        <f>MAPrice!H166</f>
        <v>5.3393238958450828E-2</v>
      </c>
    </row>
    <row r="167" spans="1:9" x14ac:dyDescent="0.2">
      <c r="A167">
        <v>2003</v>
      </c>
      <c r="B167">
        <v>10</v>
      </c>
      <c r="C167" s="1">
        <f>MAPrice!C167</f>
        <v>5.4571309726984561E-2</v>
      </c>
      <c r="D167" s="1">
        <f>MAPrice!D167</f>
        <v>5.3335339726169023E-2</v>
      </c>
      <c r="E167" s="1">
        <f>MAPrice!E167</f>
        <v>3.6219132588686982E-2</v>
      </c>
      <c r="F167" s="1">
        <f>MAPrice!F167</f>
        <v>6.4592741437938014E-2</v>
      </c>
      <c r="G167" s="1">
        <f>MAPrice!G167</f>
        <v>0.13667834487859554</v>
      </c>
      <c r="H167" s="1">
        <f>MAPrice!H167</f>
        <v>5.3335339726169023E-2</v>
      </c>
    </row>
    <row r="168" spans="1:9" x14ac:dyDescent="0.2">
      <c r="A168">
        <v>2003</v>
      </c>
      <c r="B168">
        <v>11</v>
      </c>
      <c r="C168" s="1">
        <f>MAPrice!C168</f>
        <v>5.4550399764953961E-2</v>
      </c>
      <c r="D168" s="1">
        <f>MAPrice!D168</f>
        <v>5.3300660751324724E-2</v>
      </c>
      <c r="E168" s="1">
        <f>MAPrice!E168</f>
        <v>3.5674807456535347E-2</v>
      </c>
      <c r="F168" s="1">
        <f>MAPrice!F168</f>
        <v>6.4540206756620672E-2</v>
      </c>
      <c r="G168" s="1">
        <f>MAPrice!G168</f>
        <v>0.13655418456791432</v>
      </c>
      <c r="H168" s="1">
        <f>MAPrice!H168</f>
        <v>5.3300660751324724E-2</v>
      </c>
    </row>
    <row r="169" spans="1:9" x14ac:dyDescent="0.2">
      <c r="A169">
        <v>2003</v>
      </c>
      <c r="B169">
        <v>12</v>
      </c>
      <c r="C169" s="1">
        <f>MAPrice!C169</f>
        <v>5.4459963481723626E-2</v>
      </c>
      <c r="D169" s="1">
        <f>MAPrice!D169</f>
        <v>5.3199187821975948E-2</v>
      </c>
      <c r="E169" s="1">
        <f>MAPrice!E169</f>
        <v>3.5552856644537195E-2</v>
      </c>
      <c r="F169" s="1">
        <f>MAPrice!F169</f>
        <v>6.446205715368529E-2</v>
      </c>
      <c r="G169" s="1">
        <f>MAPrice!G169</f>
        <v>0.13662843637015137</v>
      </c>
      <c r="H169" s="1">
        <f>MAPrice!H169</f>
        <v>5.3199187821975948E-2</v>
      </c>
    </row>
    <row r="170" spans="1:9" x14ac:dyDescent="0.2">
      <c r="A170">
        <v>2004</v>
      </c>
      <c r="B170">
        <v>1</v>
      </c>
      <c r="C170" s="1">
        <f>MAPrice!C170</f>
        <v>5.4381022650629489E-2</v>
      </c>
      <c r="D170" s="1">
        <f>MAPrice!D170</f>
        <v>5.3106914297307288E-2</v>
      </c>
      <c r="E170" s="1">
        <f>MAPrice!E170</f>
        <v>3.5537923248396046E-2</v>
      </c>
      <c r="F170" s="1">
        <f>MAPrice!F170</f>
        <v>6.4351816008258997E-2</v>
      </c>
      <c r="G170" s="1">
        <f>MAPrice!G170</f>
        <v>0.13668467512152721</v>
      </c>
      <c r="H170" s="1">
        <f>MAPrice!H170</f>
        <v>5.3106914297307288E-2</v>
      </c>
      <c r="I170" s="1"/>
    </row>
    <row r="171" spans="1:9" x14ac:dyDescent="0.2">
      <c r="A171">
        <v>2004</v>
      </c>
      <c r="B171">
        <v>2</v>
      </c>
      <c r="C171" s="1">
        <f>MAPrice!C171</f>
        <v>5.4817841086875062E-2</v>
      </c>
      <c r="D171" s="1">
        <f>MAPrice!D171</f>
        <v>5.3513212893860268E-2</v>
      </c>
      <c r="E171" s="1">
        <f>MAPrice!E171</f>
        <v>3.6020595552909145E-2</v>
      </c>
      <c r="F171" s="1">
        <f>MAPrice!F171</f>
        <v>6.4824611391765027E-2</v>
      </c>
      <c r="G171" s="1">
        <f>MAPrice!G171</f>
        <v>0.13681095212835062</v>
      </c>
      <c r="H171" s="1">
        <f>MAPrice!H171</f>
        <v>5.3513212893860268E-2</v>
      </c>
      <c r="I171" s="1"/>
    </row>
    <row r="172" spans="1:9" x14ac:dyDescent="0.2">
      <c r="A172">
        <v>2004</v>
      </c>
      <c r="B172">
        <v>3</v>
      </c>
      <c r="C172" s="1">
        <f>MAPrice!C172</f>
        <v>5.5269534126321816E-2</v>
      </c>
      <c r="D172" s="1">
        <f>MAPrice!D172</f>
        <v>5.3860261658114521E-2</v>
      </c>
      <c r="E172" s="1">
        <f>MAPrice!E172</f>
        <v>3.6466867534088766E-2</v>
      </c>
      <c r="F172" s="1">
        <f>MAPrice!F172</f>
        <v>6.5336668418311608E-2</v>
      </c>
      <c r="G172" s="1">
        <f>MAPrice!G172</f>
        <v>0.13726591778873035</v>
      </c>
      <c r="H172" s="1">
        <f>MAPrice!H172</f>
        <v>5.3860261658114521E-2</v>
      </c>
      <c r="I172" s="1"/>
    </row>
    <row r="173" spans="1:9" x14ac:dyDescent="0.2">
      <c r="A173">
        <v>2004</v>
      </c>
      <c r="B173">
        <v>4</v>
      </c>
      <c r="C173" s="1">
        <f>MAPrice!C173</f>
        <v>5.5744243645613929E-2</v>
      </c>
      <c r="D173" s="1">
        <f>MAPrice!D173</f>
        <v>5.4256004932592201E-2</v>
      </c>
      <c r="E173" s="1">
        <f>MAPrice!E173</f>
        <v>3.6779573503799005E-2</v>
      </c>
      <c r="F173" s="1">
        <f>MAPrice!F173</f>
        <v>6.5756487785668158E-2</v>
      </c>
      <c r="G173" s="1">
        <f>MAPrice!G173</f>
        <v>0.13759566642788457</v>
      </c>
      <c r="H173" s="1">
        <f>MAPrice!H173</f>
        <v>5.4256004932592201E-2</v>
      </c>
      <c r="I173" s="1"/>
    </row>
    <row r="174" spans="1:9" x14ac:dyDescent="0.2">
      <c r="A174">
        <v>2004</v>
      </c>
      <c r="B174">
        <v>5</v>
      </c>
      <c r="C174" s="1">
        <f>MAPrice!C174</f>
        <v>5.5878027290255795E-2</v>
      </c>
      <c r="D174" s="1">
        <f>MAPrice!D174</f>
        <v>5.440072648255543E-2</v>
      </c>
      <c r="E174" s="1">
        <f>MAPrice!E174</f>
        <v>3.7040278738714426E-2</v>
      </c>
      <c r="F174" s="1">
        <f>MAPrice!F174</f>
        <v>6.5957585436855537E-2</v>
      </c>
      <c r="G174" s="1">
        <f>MAPrice!G174</f>
        <v>0.13755613116685364</v>
      </c>
      <c r="H174" s="1">
        <f>MAPrice!H174</f>
        <v>5.440072648255543E-2</v>
      </c>
      <c r="I174" s="1"/>
    </row>
    <row r="175" spans="1:9" x14ac:dyDescent="0.2">
      <c r="A175">
        <v>2004</v>
      </c>
      <c r="B175">
        <v>6</v>
      </c>
      <c r="C175" s="1">
        <f>MAPrice!C175</f>
        <v>5.6034884339256547E-2</v>
      </c>
      <c r="D175" s="1">
        <f>MAPrice!D175</f>
        <v>5.4606911166248322E-2</v>
      </c>
      <c r="E175" s="1">
        <f>MAPrice!E175</f>
        <v>3.6626728850077832E-2</v>
      </c>
      <c r="F175" s="1">
        <f>MAPrice!F175</f>
        <v>6.6124642723538157E-2</v>
      </c>
      <c r="G175" s="1">
        <f>MAPrice!G175</f>
        <v>0.13754385876427835</v>
      </c>
      <c r="H175" s="1">
        <f>MAPrice!H175</f>
        <v>5.4606911166248322E-2</v>
      </c>
      <c r="I175" s="1"/>
    </row>
    <row r="176" spans="1:9" x14ac:dyDescent="0.2">
      <c r="A176">
        <v>2004</v>
      </c>
      <c r="B176">
        <v>7</v>
      </c>
      <c r="C176" s="1">
        <f>MAPrice!C176</f>
        <v>5.6171949205175049E-2</v>
      </c>
      <c r="D176" s="1">
        <f>MAPrice!D176</f>
        <v>5.4743594745831015E-2</v>
      </c>
      <c r="E176" s="1">
        <f>MAPrice!E176</f>
        <v>3.6728991666773715E-2</v>
      </c>
      <c r="F176" s="1">
        <f>MAPrice!F176</f>
        <v>6.6209400587445691E-2</v>
      </c>
      <c r="G176" s="1">
        <f>MAPrice!G176</f>
        <v>0.13748892680898578</v>
      </c>
      <c r="H176" s="1">
        <f>MAPrice!H176</f>
        <v>5.4743594745831015E-2</v>
      </c>
      <c r="I176" s="1"/>
    </row>
    <row r="177" spans="1:9" x14ac:dyDescent="0.2">
      <c r="A177">
        <v>2004</v>
      </c>
      <c r="B177">
        <v>8</v>
      </c>
      <c r="C177" s="1">
        <f>MAPrice!C177</f>
        <v>5.6274102067687452E-2</v>
      </c>
      <c r="D177" s="1">
        <f>MAPrice!D177</f>
        <v>5.4909088899128232E-2</v>
      </c>
      <c r="E177" s="1">
        <f>MAPrice!E177</f>
        <v>3.7262094351619243E-2</v>
      </c>
      <c r="F177" s="1">
        <f>MAPrice!F177</f>
        <v>6.6304999756717151E-2</v>
      </c>
      <c r="G177" s="1">
        <f>MAPrice!G177</f>
        <v>0.13741964133090853</v>
      </c>
      <c r="H177" s="1">
        <f>MAPrice!H177</f>
        <v>5.4909088899128232E-2</v>
      </c>
      <c r="I177" s="1"/>
    </row>
    <row r="178" spans="1:9" x14ac:dyDescent="0.2">
      <c r="A178">
        <v>2004</v>
      </c>
      <c r="B178">
        <v>9</v>
      </c>
      <c r="C178" s="1">
        <f>MAPrice!C178</f>
        <v>5.6341379526451275E-2</v>
      </c>
      <c r="D178" s="1">
        <f>MAPrice!D178</f>
        <v>5.5106223635490108E-2</v>
      </c>
      <c r="E178" s="1">
        <f>MAPrice!E178</f>
        <v>3.7422463436079516E-2</v>
      </c>
      <c r="F178" s="1">
        <f>MAPrice!F178</f>
        <v>6.6450334842688766E-2</v>
      </c>
      <c r="G178" s="1">
        <f>MAPrice!G178</f>
        <v>0.13768030615417429</v>
      </c>
      <c r="H178" s="1">
        <f>MAPrice!H178</f>
        <v>5.5106223635490108E-2</v>
      </c>
      <c r="I178" s="1"/>
    </row>
    <row r="179" spans="1:9" x14ac:dyDescent="0.2">
      <c r="A179">
        <v>2004</v>
      </c>
      <c r="B179">
        <v>10</v>
      </c>
      <c r="C179" s="1">
        <f>MAPrice!C179</f>
        <v>5.656746494950099E-2</v>
      </c>
      <c r="D179" s="1">
        <f>MAPrice!D179</f>
        <v>5.5283045621931981E-2</v>
      </c>
      <c r="E179" s="1">
        <f>MAPrice!E179</f>
        <v>3.7385336096671183E-2</v>
      </c>
      <c r="F179" s="1">
        <f>MAPrice!F179</f>
        <v>6.6593117701873233E-2</v>
      </c>
      <c r="G179" s="1">
        <f>MAPrice!G179</f>
        <v>0.13788858689827385</v>
      </c>
      <c r="H179" s="1">
        <f>MAPrice!H179</f>
        <v>5.5283045621931981E-2</v>
      </c>
      <c r="I179" s="1"/>
    </row>
    <row r="180" spans="1:9" x14ac:dyDescent="0.2">
      <c r="A180">
        <v>2004</v>
      </c>
      <c r="B180">
        <v>11</v>
      </c>
      <c r="C180" s="1">
        <f>MAPrice!C180</f>
        <v>5.6702502751729535E-2</v>
      </c>
      <c r="D180" s="1">
        <f>MAPrice!D180</f>
        <v>5.5472477990100168E-2</v>
      </c>
      <c r="E180" s="1">
        <f>MAPrice!E180</f>
        <v>3.7543484383209376E-2</v>
      </c>
      <c r="F180" s="1">
        <f>MAPrice!F180</f>
        <v>6.669921115140437E-2</v>
      </c>
      <c r="G180" s="1">
        <f>MAPrice!G180</f>
        <v>0.13827224072355293</v>
      </c>
      <c r="H180" s="1">
        <f>MAPrice!H180</f>
        <v>5.5472477990100168E-2</v>
      </c>
      <c r="I180" s="1"/>
    </row>
    <row r="181" spans="1:9" x14ac:dyDescent="0.2">
      <c r="A181">
        <v>2004</v>
      </c>
      <c r="B181">
        <v>12</v>
      </c>
      <c r="C181" s="1">
        <f>MAPrice!C181</f>
        <v>5.686331883316182E-2</v>
      </c>
      <c r="D181" s="1">
        <f>MAPrice!D181</f>
        <v>5.5618891641847933E-2</v>
      </c>
      <c r="E181" s="1">
        <f>MAPrice!E181</f>
        <v>3.7775424683639432E-2</v>
      </c>
      <c r="F181" s="1">
        <f>MAPrice!F181</f>
        <v>6.6790602767278426E-2</v>
      </c>
      <c r="G181" s="1">
        <f>MAPrice!G181</f>
        <v>0.13838345995299439</v>
      </c>
      <c r="H181" s="1">
        <f>MAPrice!H181</f>
        <v>5.5618891641847933E-2</v>
      </c>
      <c r="I181" s="23"/>
    </row>
    <row r="182" spans="1:9" x14ac:dyDescent="0.2">
      <c r="A182">
        <v>2005</v>
      </c>
      <c r="B182">
        <v>1</v>
      </c>
      <c r="C182" s="1">
        <f>MAPrice!C182</f>
        <v>5.6944451589539979E-2</v>
      </c>
      <c r="D182" s="1">
        <f>MAPrice!D182</f>
        <v>5.571592129380102E-2</v>
      </c>
      <c r="E182" s="1">
        <f>MAPrice!E182</f>
        <v>3.7963592781947116E-2</v>
      </c>
      <c r="F182" s="1">
        <f>MAPrice!F182</f>
        <v>6.6874347387340216E-2</v>
      </c>
      <c r="G182" s="1">
        <f>MAPrice!G182</f>
        <v>0.13836148285024907</v>
      </c>
      <c r="H182" s="1">
        <f>MAPrice!H182</f>
        <v>5.571592129380102E-2</v>
      </c>
      <c r="I182" s="1"/>
    </row>
    <row r="183" spans="1:9" x14ac:dyDescent="0.2">
      <c r="A183">
        <v>2005</v>
      </c>
      <c r="B183">
        <v>2</v>
      </c>
      <c r="C183" s="1">
        <f>MAPrice!C183</f>
        <v>5.673139478438833E-2</v>
      </c>
      <c r="D183" s="1">
        <f>MAPrice!D183</f>
        <v>5.552961296736713E-2</v>
      </c>
      <c r="E183" s="1">
        <f>MAPrice!E183</f>
        <v>3.7747810355639622E-2</v>
      </c>
      <c r="F183" s="1">
        <f>MAPrice!F183</f>
        <v>6.6685223648192557E-2</v>
      </c>
      <c r="G183" s="1">
        <f>MAPrice!G183</f>
        <v>0.1381350535802375</v>
      </c>
      <c r="H183" s="1">
        <f>MAPrice!H183</f>
        <v>5.552961296736713E-2</v>
      </c>
      <c r="I183" s="1"/>
    </row>
    <row r="184" spans="1:9" x14ac:dyDescent="0.2">
      <c r="A184">
        <v>2005</v>
      </c>
      <c r="B184">
        <v>3</v>
      </c>
      <c r="C184" s="1">
        <f>MAPrice!C184</f>
        <v>5.6475011693493095E-2</v>
      </c>
      <c r="D184" s="1">
        <f>MAPrice!D184</f>
        <v>5.5412500385517295E-2</v>
      </c>
      <c r="E184" s="1">
        <f>MAPrice!E184</f>
        <v>3.7602079268413927E-2</v>
      </c>
      <c r="F184" s="1">
        <f>MAPrice!F184</f>
        <v>6.6466737473041451E-2</v>
      </c>
      <c r="G184" s="1">
        <f>MAPrice!G184</f>
        <v>0.13773368501406164</v>
      </c>
      <c r="H184" s="1">
        <f>MAPrice!H184</f>
        <v>5.5412500385517295E-2</v>
      </c>
      <c r="I184" s="1"/>
    </row>
    <row r="185" spans="1:9" x14ac:dyDescent="0.2">
      <c r="A185">
        <v>2005</v>
      </c>
      <c r="B185">
        <v>4</v>
      </c>
      <c r="C185" s="1">
        <f>MAPrice!C185</f>
        <v>5.6268958442931255E-2</v>
      </c>
      <c r="D185" s="1">
        <f>MAPrice!D185</f>
        <v>5.5233529566666217E-2</v>
      </c>
      <c r="E185" s="1">
        <f>MAPrice!E185</f>
        <v>3.7435958554031049E-2</v>
      </c>
      <c r="F185" s="1">
        <f>MAPrice!F185</f>
        <v>6.6253694177651853E-2</v>
      </c>
      <c r="G185" s="1">
        <f>MAPrice!G185</f>
        <v>0.13716342576444915</v>
      </c>
      <c r="H185" s="1">
        <f>MAPrice!H185</f>
        <v>5.5233529566666217E-2</v>
      </c>
      <c r="I185" s="1"/>
    </row>
    <row r="186" spans="1:9" x14ac:dyDescent="0.2">
      <c r="A186">
        <v>2005</v>
      </c>
      <c r="B186">
        <v>5</v>
      </c>
      <c r="C186" s="1">
        <f>MAPrice!C186</f>
        <v>5.602765024900009E-2</v>
      </c>
      <c r="D186" s="1">
        <f>MAPrice!D186</f>
        <v>5.4967232955033661E-2</v>
      </c>
      <c r="E186" s="1">
        <f>MAPrice!E186</f>
        <v>3.7143180466668035E-2</v>
      </c>
      <c r="F186" s="1">
        <f>MAPrice!F186</f>
        <v>6.5980173649603832E-2</v>
      </c>
      <c r="G186" s="1">
        <f>MAPrice!G186</f>
        <v>0.13671834454868154</v>
      </c>
      <c r="H186" s="1">
        <f>MAPrice!H186</f>
        <v>5.4967232955033661E-2</v>
      </c>
      <c r="I186" s="1"/>
    </row>
    <row r="187" spans="1:9" x14ac:dyDescent="0.2">
      <c r="A187">
        <v>2005</v>
      </c>
      <c r="B187">
        <v>6</v>
      </c>
      <c r="C187" s="1">
        <f>MAPrice!C187</f>
        <v>5.5849361474283161E-2</v>
      </c>
      <c r="D187" s="1">
        <f>MAPrice!D187</f>
        <v>5.4767475432937883E-2</v>
      </c>
      <c r="E187" s="1">
        <f>MAPrice!E187</f>
        <v>3.7472237909084945E-2</v>
      </c>
      <c r="F187" s="1">
        <f>MAPrice!F187</f>
        <v>6.5813425615896384E-2</v>
      </c>
      <c r="G187" s="1">
        <f>MAPrice!G187</f>
        <v>0.13632293374635754</v>
      </c>
      <c r="H187" s="1">
        <f>MAPrice!H187</f>
        <v>5.4767475432937883E-2</v>
      </c>
      <c r="I187" s="1"/>
    </row>
    <row r="188" spans="1:9" x14ac:dyDescent="0.2">
      <c r="A188">
        <v>2005</v>
      </c>
      <c r="B188">
        <v>7</v>
      </c>
      <c r="C188" s="1">
        <f>MAPrice!C188</f>
        <v>5.5657752461415466E-2</v>
      </c>
      <c r="D188" s="1">
        <f>MAPrice!D188</f>
        <v>5.4571041963757783E-2</v>
      </c>
      <c r="E188" s="1">
        <f>MAPrice!E188</f>
        <v>3.7290491350081556E-2</v>
      </c>
      <c r="F188" s="1">
        <f>MAPrice!F188</f>
        <v>6.5649384812192971E-2</v>
      </c>
      <c r="G188" s="1">
        <f>MAPrice!G188</f>
        <v>0.13584723029300419</v>
      </c>
      <c r="H188" s="1">
        <f>MAPrice!H188</f>
        <v>5.4571041963757783E-2</v>
      </c>
      <c r="I188" s="1"/>
    </row>
    <row r="189" spans="1:9" x14ac:dyDescent="0.2">
      <c r="A189">
        <v>2005</v>
      </c>
      <c r="B189">
        <v>8</v>
      </c>
      <c r="C189" s="1">
        <f>MAPrice!C189</f>
        <v>5.5428942957799571E-2</v>
      </c>
      <c r="D189" s="1">
        <f>MAPrice!D189</f>
        <v>5.4332465906662519E-2</v>
      </c>
      <c r="E189" s="1">
        <f>MAPrice!E189</f>
        <v>3.6526924187495736E-2</v>
      </c>
      <c r="F189" s="1">
        <f>MAPrice!F189</f>
        <v>6.5431848729902167E-2</v>
      </c>
      <c r="G189" s="1">
        <f>MAPrice!G189</f>
        <v>0.13534536477113138</v>
      </c>
      <c r="H189" s="1">
        <f>MAPrice!H189</f>
        <v>5.4332465906662519E-2</v>
      </c>
      <c r="I189" s="1"/>
    </row>
    <row r="190" spans="1:9" x14ac:dyDescent="0.2">
      <c r="A190">
        <v>2005</v>
      </c>
      <c r="B190">
        <v>9</v>
      </c>
      <c r="C190" s="1">
        <f>MAPrice!C190</f>
        <v>5.5167971412504159E-2</v>
      </c>
      <c r="D190" s="1">
        <f>MAPrice!D190</f>
        <v>5.4053217714896566E-2</v>
      </c>
      <c r="E190" s="1">
        <f>MAPrice!E190</f>
        <v>3.6706993896576653E-2</v>
      </c>
      <c r="F190" s="1">
        <f>MAPrice!F190</f>
        <v>6.5147573744953113E-2</v>
      </c>
      <c r="G190" s="1">
        <f>MAPrice!G190</f>
        <v>0.13454905599950651</v>
      </c>
      <c r="H190" s="1">
        <f>MAPrice!H190</f>
        <v>5.4053217714896566E-2</v>
      </c>
      <c r="I190" s="1"/>
    </row>
    <row r="191" spans="1:9" x14ac:dyDescent="0.2">
      <c r="A191">
        <v>2005</v>
      </c>
      <c r="B191">
        <v>10</v>
      </c>
      <c r="C191" s="1">
        <f>MAPrice!C191</f>
        <v>5.4785842364310271E-2</v>
      </c>
      <c r="D191" s="1">
        <f>MAPrice!D191</f>
        <v>5.3701903761806585E-2</v>
      </c>
      <c r="E191" s="1">
        <f>MAPrice!E191</f>
        <v>3.6452990217678428E-2</v>
      </c>
      <c r="F191" s="1">
        <f>MAPrice!F191</f>
        <v>6.4823499575174359E-2</v>
      </c>
      <c r="G191" s="1">
        <f>MAPrice!G191</f>
        <v>0.1336685245433871</v>
      </c>
      <c r="H191" s="1">
        <f>MAPrice!H191</f>
        <v>5.3701903761806585E-2</v>
      </c>
      <c r="I191" s="1"/>
    </row>
    <row r="192" spans="1:9" x14ac:dyDescent="0.2">
      <c r="A192">
        <v>2005</v>
      </c>
      <c r="B192">
        <v>11</v>
      </c>
      <c r="C192" s="1">
        <f>MAPrice!C192</f>
        <v>5.4532410695419122E-2</v>
      </c>
      <c r="D192" s="1">
        <f>MAPrice!D192</f>
        <v>5.3408942566158392E-2</v>
      </c>
      <c r="E192" s="1">
        <f>MAPrice!E192</f>
        <v>3.623471623056454E-2</v>
      </c>
      <c r="F192" s="1">
        <f>MAPrice!F192</f>
        <v>6.453165483987329E-2</v>
      </c>
      <c r="G192" s="1">
        <f>MAPrice!G192</f>
        <v>0.13278329099392341</v>
      </c>
      <c r="H192" s="1">
        <f>MAPrice!H192</f>
        <v>5.3408942566158392E-2</v>
      </c>
      <c r="I192" s="1"/>
    </row>
    <row r="193" spans="1:9" x14ac:dyDescent="0.2">
      <c r="A193">
        <v>2005</v>
      </c>
      <c r="B193">
        <v>12</v>
      </c>
      <c r="C193" s="1">
        <f>MAPrice!C193</f>
        <v>5.4304034145341774E-2</v>
      </c>
      <c r="D193" s="1">
        <f>MAPrice!D193</f>
        <v>5.3235126970122781E-2</v>
      </c>
      <c r="E193" s="1">
        <f>MAPrice!E193</f>
        <v>3.6075694871974755E-2</v>
      </c>
      <c r="F193" s="1">
        <f>MAPrice!F193</f>
        <v>6.4299447075300789E-2</v>
      </c>
      <c r="G193" s="1">
        <f>MAPrice!G193</f>
        <v>0.13199601170964045</v>
      </c>
      <c r="H193" s="1">
        <f>MAPrice!H193</f>
        <v>5.3235126970122781E-2</v>
      </c>
      <c r="I193" s="1"/>
    </row>
    <row r="194" spans="1:9" x14ac:dyDescent="0.2">
      <c r="A194">
        <v>2006</v>
      </c>
      <c r="B194">
        <v>1</v>
      </c>
      <c r="C194" s="1">
        <f>MAPrice!C194</f>
        <v>5.4074404702523567E-2</v>
      </c>
      <c r="D194" s="1">
        <f>MAPrice!D194</f>
        <v>5.3003363519348999E-2</v>
      </c>
      <c r="E194" s="1">
        <f>MAPrice!E194</f>
        <v>3.5933869928587527E-2</v>
      </c>
      <c r="F194" s="1">
        <f>MAPrice!F194</f>
        <v>6.4093445962499593E-2</v>
      </c>
      <c r="G194" s="1">
        <f>MAPrice!G194</f>
        <v>0.13130110204899173</v>
      </c>
      <c r="H194" s="1">
        <f>MAPrice!H194</f>
        <v>5.3003363519348999E-2</v>
      </c>
      <c r="I194" s="1"/>
    </row>
    <row r="195" spans="1:9" x14ac:dyDescent="0.2">
      <c r="A195">
        <v>2006</v>
      </c>
      <c r="B195">
        <v>2</v>
      </c>
      <c r="C195" s="1">
        <f>MAPrice!C195</f>
        <v>5.4515328619478942E-2</v>
      </c>
      <c r="D195" s="1">
        <f>MAPrice!D195</f>
        <v>5.3438555900291528E-2</v>
      </c>
      <c r="E195" s="1">
        <f>MAPrice!E195</f>
        <v>3.6489285453808279E-2</v>
      </c>
      <c r="F195" s="1">
        <f>MAPrice!F195</f>
        <v>6.4506462037832987E-2</v>
      </c>
      <c r="G195" s="1">
        <f>MAPrice!G195</f>
        <v>0.131390772552582</v>
      </c>
      <c r="H195" s="1">
        <f>MAPrice!H195</f>
        <v>5.3438555900291528E-2</v>
      </c>
      <c r="I195" s="1"/>
    </row>
    <row r="196" spans="1:9" x14ac:dyDescent="0.2">
      <c r="A196">
        <v>2006</v>
      </c>
      <c r="B196">
        <v>3</v>
      </c>
      <c r="C196" s="1">
        <f>MAPrice!C196</f>
        <v>5.4979687411089863E-2</v>
      </c>
      <c r="D196" s="1">
        <f>MAPrice!D196</f>
        <v>5.3875765790723167E-2</v>
      </c>
      <c r="E196" s="1">
        <f>MAPrice!E196</f>
        <v>3.7230063073654777E-2</v>
      </c>
      <c r="F196" s="1">
        <f>MAPrice!F196</f>
        <v>6.494073347854043E-2</v>
      </c>
      <c r="G196" s="1">
        <f>MAPrice!G196</f>
        <v>0.13182216990867099</v>
      </c>
      <c r="H196" s="1">
        <f>MAPrice!H196</f>
        <v>5.3875765790723167E-2</v>
      </c>
      <c r="I196" s="1"/>
    </row>
    <row r="197" spans="1:9" x14ac:dyDescent="0.2">
      <c r="A197">
        <v>2006</v>
      </c>
      <c r="B197">
        <v>4</v>
      </c>
      <c r="C197" s="1">
        <f>MAPrice!C197</f>
        <v>5.546597000276135E-2</v>
      </c>
      <c r="D197" s="1">
        <f>MAPrice!D197</f>
        <v>5.4375034506855567E-2</v>
      </c>
      <c r="E197" s="1">
        <f>MAPrice!E197</f>
        <v>3.7732575403905469E-2</v>
      </c>
      <c r="F197" s="1">
        <f>MAPrice!F197</f>
        <v>6.5385054382098864E-2</v>
      </c>
      <c r="G197" s="1">
        <f>MAPrice!G197</f>
        <v>0.13202617517320095</v>
      </c>
      <c r="H197" s="1">
        <f>MAPrice!H197</f>
        <v>5.4375034506855567E-2</v>
      </c>
      <c r="I197" s="1"/>
    </row>
    <row r="198" spans="1:9" x14ac:dyDescent="0.2">
      <c r="A198">
        <v>2006</v>
      </c>
      <c r="B198">
        <v>5</v>
      </c>
      <c r="C198" s="1">
        <f>MAPrice!C198</f>
        <v>5.5953040964223204E-2</v>
      </c>
      <c r="D198" s="1">
        <f>MAPrice!D198</f>
        <v>5.4847801014285207E-2</v>
      </c>
      <c r="E198" s="1">
        <f>MAPrice!E198</f>
        <v>3.8302921378745663E-2</v>
      </c>
      <c r="F198" s="1">
        <f>MAPrice!F198</f>
        <v>6.5809552137473443E-2</v>
      </c>
      <c r="G198" s="1">
        <f>MAPrice!G198</f>
        <v>0.13232557244896007</v>
      </c>
      <c r="H198" s="1">
        <f>MAPrice!H198</f>
        <v>5.4847801014285207E-2</v>
      </c>
      <c r="I198" s="1"/>
    </row>
    <row r="199" spans="1:9" x14ac:dyDescent="0.2">
      <c r="A199">
        <v>2006</v>
      </c>
      <c r="B199">
        <v>6</v>
      </c>
      <c r="C199" s="1">
        <f>MAPrice!C199</f>
        <v>5.6350575602784281E-2</v>
      </c>
      <c r="D199" s="1">
        <f>MAPrice!D199</f>
        <v>5.5252247980416301E-2</v>
      </c>
      <c r="E199" s="1">
        <f>MAPrice!E199</f>
        <v>3.875258350406325E-2</v>
      </c>
      <c r="F199" s="1">
        <f>MAPrice!F199</f>
        <v>6.6149067224459776E-2</v>
      </c>
      <c r="G199" s="1">
        <f>MAPrice!G199</f>
        <v>0.132399337530578</v>
      </c>
      <c r="H199" s="1">
        <f>MAPrice!H199</f>
        <v>5.5252247980416301E-2</v>
      </c>
      <c r="I199" s="1"/>
    </row>
    <row r="200" spans="1:9" x14ac:dyDescent="0.2">
      <c r="A200">
        <v>2006</v>
      </c>
      <c r="B200">
        <v>7</v>
      </c>
      <c r="C200" s="1">
        <f>MAPrice!C200</f>
        <v>5.6773661388054016E-2</v>
      </c>
      <c r="D200" s="1">
        <f>MAPrice!D200</f>
        <v>5.5666073046225291E-2</v>
      </c>
      <c r="E200" s="1">
        <f>MAPrice!E200</f>
        <v>3.9218531056462398E-2</v>
      </c>
      <c r="F200" s="1">
        <f>MAPrice!F200</f>
        <v>6.6532311283644355E-2</v>
      </c>
      <c r="G200" s="1">
        <f>MAPrice!G200</f>
        <v>0.13248355006605769</v>
      </c>
      <c r="H200" s="1">
        <f>MAPrice!H200</f>
        <v>5.5666073046225291E-2</v>
      </c>
      <c r="I200" s="1"/>
    </row>
    <row r="201" spans="1:9" x14ac:dyDescent="0.2">
      <c r="A201">
        <v>2006</v>
      </c>
      <c r="B201">
        <v>8</v>
      </c>
      <c r="C201" s="1">
        <f>MAPrice!C201</f>
        <v>5.721763337357056E-2</v>
      </c>
      <c r="D201" s="1">
        <f>MAPrice!D201</f>
        <v>5.6119663361623877E-2</v>
      </c>
      <c r="E201" s="1">
        <f>MAPrice!E201</f>
        <v>3.9616611972652836E-2</v>
      </c>
      <c r="F201" s="1">
        <f>MAPrice!F201</f>
        <v>6.6939438445355354E-2</v>
      </c>
      <c r="G201" s="1">
        <f>MAPrice!G201</f>
        <v>0.13273046008532088</v>
      </c>
      <c r="H201" s="1">
        <f>MAPrice!H201</f>
        <v>5.6119663361623877E-2</v>
      </c>
      <c r="I201" s="1"/>
    </row>
    <row r="202" spans="1:9" x14ac:dyDescent="0.2">
      <c r="A202">
        <v>2006</v>
      </c>
      <c r="B202">
        <v>9</v>
      </c>
      <c r="C202" s="1">
        <f>MAPrice!C202</f>
        <v>5.7695752394148397E-2</v>
      </c>
      <c r="D202" s="1">
        <f>MAPrice!D202</f>
        <v>5.6601700008781508E-2</v>
      </c>
      <c r="E202" s="1">
        <f>MAPrice!E202</f>
        <v>3.9705807220026069E-2</v>
      </c>
      <c r="F202" s="1">
        <f>MAPrice!F202</f>
        <v>6.738062044323527E-2</v>
      </c>
      <c r="G202" s="1">
        <f>MAPrice!G202</f>
        <v>0.13289920187384088</v>
      </c>
      <c r="H202" s="1">
        <f>MAPrice!H202</f>
        <v>5.6601700008781508E-2</v>
      </c>
      <c r="I202" s="1"/>
    </row>
    <row r="203" spans="1:9" x14ac:dyDescent="0.2">
      <c r="A203">
        <v>2006</v>
      </c>
      <c r="B203">
        <v>10</v>
      </c>
      <c r="C203" s="1">
        <f>MAPrice!C203</f>
        <v>5.8254609443553797E-2</v>
      </c>
      <c r="D203" s="1">
        <f>MAPrice!D203</f>
        <v>5.7140095400918987E-2</v>
      </c>
      <c r="E203" s="1">
        <f>MAPrice!E203</f>
        <v>4.0163626153118734E-2</v>
      </c>
      <c r="F203" s="1">
        <f>MAPrice!F203</f>
        <v>6.7915123404703875E-2</v>
      </c>
      <c r="G203" s="1">
        <f>MAPrice!G203</f>
        <v>0.13341022522400808</v>
      </c>
      <c r="H203" s="1">
        <f>MAPrice!H203</f>
        <v>5.7140095400918987E-2</v>
      </c>
      <c r="I203" s="1"/>
    </row>
    <row r="204" spans="1:9" x14ac:dyDescent="0.2">
      <c r="A204">
        <v>2006</v>
      </c>
      <c r="B204">
        <v>11</v>
      </c>
      <c r="C204" s="1">
        <f>MAPrice!C204</f>
        <v>5.8806464289297623E-2</v>
      </c>
      <c r="D204" s="1">
        <f>MAPrice!D204</f>
        <v>5.7727929318608096E-2</v>
      </c>
      <c r="E204" s="1">
        <f>MAPrice!E204</f>
        <v>4.069969105025209E-2</v>
      </c>
      <c r="F204" s="1">
        <f>MAPrice!F204</f>
        <v>6.8470210904350973E-2</v>
      </c>
      <c r="G204" s="1">
        <f>MAPrice!G204</f>
        <v>0.13359631104279809</v>
      </c>
      <c r="H204" s="1">
        <f>MAPrice!H204</f>
        <v>5.7727929318608096E-2</v>
      </c>
      <c r="I204" s="1"/>
    </row>
    <row r="205" spans="1:9" x14ac:dyDescent="0.2">
      <c r="A205">
        <v>2006</v>
      </c>
      <c r="B205">
        <v>12</v>
      </c>
      <c r="C205" s="1">
        <f>MAPrice!C205</f>
        <v>5.9368817481156126E-2</v>
      </c>
      <c r="D205" s="1">
        <f>MAPrice!D205</f>
        <v>5.8256669390576804E-2</v>
      </c>
      <c r="E205" s="1">
        <f>MAPrice!E205</f>
        <v>4.1239044690036697E-2</v>
      </c>
      <c r="F205" s="1">
        <f>MAPrice!F205</f>
        <v>6.9008639146061743E-2</v>
      </c>
      <c r="G205" s="1">
        <f>MAPrice!G205</f>
        <v>0.13399679717176258</v>
      </c>
      <c r="H205" s="1">
        <f>MAPrice!H205</f>
        <v>5.8256669390576804E-2</v>
      </c>
      <c r="I205" s="1"/>
    </row>
    <row r="206" spans="1:9" x14ac:dyDescent="0.2">
      <c r="A206">
        <v>2007</v>
      </c>
      <c r="B206">
        <v>1</v>
      </c>
      <c r="C206" s="1">
        <f>MAPrice!C206</f>
        <v>5.9899342500605239E-2</v>
      </c>
      <c r="D206" s="1">
        <f>MAPrice!D206</f>
        <v>5.8746161343855074E-2</v>
      </c>
      <c r="E206" s="1">
        <f>MAPrice!E206</f>
        <v>4.1650093933240366E-2</v>
      </c>
      <c r="F206" s="1">
        <f>MAPrice!F206</f>
        <v>6.9495890891991915E-2</v>
      </c>
      <c r="G206" s="1">
        <f>MAPrice!G206</f>
        <v>0.134283893265044</v>
      </c>
      <c r="H206" s="1">
        <f>MAPrice!H206</f>
        <v>5.8746161343855074E-2</v>
      </c>
      <c r="I206" s="1"/>
    </row>
    <row r="207" spans="1:9" x14ac:dyDescent="0.2">
      <c r="A207">
        <v>2007</v>
      </c>
      <c r="B207">
        <v>2</v>
      </c>
      <c r="C207" s="1">
        <f>MAPrice!C207</f>
        <v>5.9992974317674676E-2</v>
      </c>
      <c r="D207" s="1">
        <f>MAPrice!D207</f>
        <v>5.8795303454290661E-2</v>
      </c>
      <c r="E207" s="1">
        <f>MAPrice!E207</f>
        <v>4.1762239292122409E-2</v>
      </c>
      <c r="F207" s="1">
        <f>MAPrice!F207</f>
        <v>6.9667611658707704E-2</v>
      </c>
      <c r="G207" s="1">
        <f>MAPrice!G207</f>
        <v>0.13411312402272521</v>
      </c>
      <c r="H207" s="1">
        <f>MAPrice!H207</f>
        <v>5.8795303454290661E-2</v>
      </c>
      <c r="I207" s="1"/>
    </row>
    <row r="208" spans="1:9" x14ac:dyDescent="0.2">
      <c r="A208">
        <v>2007</v>
      </c>
      <c r="B208">
        <v>3</v>
      </c>
      <c r="C208" s="1">
        <f>MAPrice!C208</f>
        <v>6.0156483362263674E-2</v>
      </c>
      <c r="D208" s="1">
        <f>MAPrice!D208</f>
        <v>5.8929560085584427E-2</v>
      </c>
      <c r="E208" s="1">
        <f>MAPrice!E208</f>
        <v>4.1627497156023166E-2</v>
      </c>
      <c r="F208" s="1">
        <f>MAPrice!F208</f>
        <v>6.9794533554413701E-2</v>
      </c>
      <c r="G208" s="1">
        <f>MAPrice!G208</f>
        <v>0.13365546522543598</v>
      </c>
      <c r="H208" s="1">
        <f>MAPrice!H208</f>
        <v>5.8929560085584427E-2</v>
      </c>
      <c r="I208" s="1"/>
    </row>
    <row r="209" spans="1:9" x14ac:dyDescent="0.2">
      <c r="A209">
        <v>2007</v>
      </c>
      <c r="B209">
        <v>4</v>
      </c>
      <c r="C209" s="1">
        <f>MAPrice!C209</f>
        <v>6.0300543351690737E-2</v>
      </c>
      <c r="D209" s="1">
        <f>MAPrice!D209</f>
        <v>5.9069532859205715E-2</v>
      </c>
      <c r="E209" s="1">
        <f>MAPrice!E209</f>
        <v>4.1728151602946024E-2</v>
      </c>
      <c r="F209" s="1">
        <f>MAPrice!F209</f>
        <v>6.9873216861593437E-2</v>
      </c>
      <c r="G209" s="1">
        <f>MAPrice!G209</f>
        <v>0.13363947718513539</v>
      </c>
      <c r="H209" s="1">
        <f>MAPrice!H209</f>
        <v>5.9069532859205715E-2</v>
      </c>
      <c r="I209" s="1"/>
    </row>
    <row r="210" spans="1:9" x14ac:dyDescent="0.2">
      <c r="A210">
        <v>2007</v>
      </c>
      <c r="B210">
        <v>5</v>
      </c>
      <c r="C210" s="1">
        <f>MAPrice!C210</f>
        <v>6.0435925676256448E-2</v>
      </c>
      <c r="D210" s="1">
        <f>MAPrice!D210</f>
        <v>5.9191537147143487E-2</v>
      </c>
      <c r="E210" s="1">
        <f>MAPrice!E210</f>
        <v>4.1797403475079598E-2</v>
      </c>
      <c r="F210" s="1">
        <f>MAPrice!F210</f>
        <v>6.9985804215785319E-2</v>
      </c>
      <c r="G210" s="1">
        <f>MAPrice!G210</f>
        <v>0.13345656089313124</v>
      </c>
      <c r="H210" s="1">
        <f>MAPrice!H210</f>
        <v>5.9191537147143487E-2</v>
      </c>
      <c r="I210" s="1"/>
    </row>
    <row r="211" spans="1:9" x14ac:dyDescent="0.2">
      <c r="A211">
        <v>2007</v>
      </c>
      <c r="B211">
        <v>6</v>
      </c>
      <c r="C211" s="1">
        <f>MAPrice!C211</f>
        <v>6.0598411994720082E-2</v>
      </c>
      <c r="D211" s="1">
        <f>MAPrice!D211</f>
        <v>5.9337171068733902E-2</v>
      </c>
      <c r="E211" s="1">
        <f>MAPrice!E211</f>
        <v>4.1950242184229221E-2</v>
      </c>
      <c r="F211" s="1">
        <f>MAPrice!F211</f>
        <v>7.0111371772216671E-2</v>
      </c>
      <c r="G211" s="1">
        <f>MAPrice!G211</f>
        <v>0.13342410725197332</v>
      </c>
      <c r="H211" s="1">
        <f>MAPrice!H211</f>
        <v>5.9337171068733902E-2</v>
      </c>
      <c r="I211" s="1"/>
    </row>
    <row r="212" spans="1:9" x14ac:dyDescent="0.2">
      <c r="A212">
        <v>2007</v>
      </c>
      <c r="B212">
        <v>7</v>
      </c>
      <c r="C212" s="1">
        <f>MAPrice!C212</f>
        <v>6.0771540500381506E-2</v>
      </c>
      <c r="D212" s="1">
        <f>MAPrice!D212</f>
        <v>5.9473592929355952E-2</v>
      </c>
      <c r="E212" s="1">
        <f>MAPrice!E212</f>
        <v>4.2078449834705343E-2</v>
      </c>
      <c r="F212" s="1">
        <f>MAPrice!F212</f>
        <v>7.0248921094948277E-2</v>
      </c>
      <c r="G212" s="1">
        <f>MAPrice!G212</f>
        <v>0.13324531052450661</v>
      </c>
      <c r="H212" s="1">
        <f>MAPrice!H212</f>
        <v>5.9473592929355952E-2</v>
      </c>
      <c r="I212" s="1"/>
    </row>
    <row r="213" spans="1:9" x14ac:dyDescent="0.2">
      <c r="A213">
        <v>2007</v>
      </c>
      <c r="B213">
        <v>8</v>
      </c>
      <c r="C213" s="1">
        <f>MAPrice!C213</f>
        <v>6.0966283323057029E-2</v>
      </c>
      <c r="D213" s="1">
        <f>MAPrice!D213</f>
        <v>5.9624349311766772E-2</v>
      </c>
      <c r="E213" s="1">
        <f>MAPrice!E213</f>
        <v>4.2239453627309166E-2</v>
      </c>
      <c r="F213" s="1">
        <f>MAPrice!F213</f>
        <v>7.037721264591279E-2</v>
      </c>
      <c r="G213" s="1">
        <f>MAPrice!G213</f>
        <v>0.13272610288294268</v>
      </c>
      <c r="H213" s="1">
        <f>MAPrice!H213</f>
        <v>5.9624349311766772E-2</v>
      </c>
      <c r="I213" s="1"/>
    </row>
    <row r="214" spans="1:9" x14ac:dyDescent="0.2">
      <c r="A214">
        <v>2007</v>
      </c>
      <c r="B214">
        <v>9</v>
      </c>
      <c r="C214" s="1">
        <f>MAPrice!C214</f>
        <v>6.1134214677971394E-2</v>
      </c>
      <c r="D214" s="1">
        <f>MAPrice!D214</f>
        <v>5.9789663077670335E-2</v>
      </c>
      <c r="E214" s="1">
        <f>MAPrice!E214</f>
        <v>4.2406817386210015E-2</v>
      </c>
      <c r="F214" s="1">
        <f>MAPrice!F214</f>
        <v>7.0524433110542684E-2</v>
      </c>
      <c r="G214" s="1">
        <f>MAPrice!G214</f>
        <v>0.13253701987028768</v>
      </c>
      <c r="H214" s="1">
        <f>MAPrice!H214</f>
        <v>5.9789663077670335E-2</v>
      </c>
      <c r="I214" s="1"/>
    </row>
    <row r="215" spans="1:9" x14ac:dyDescent="0.2">
      <c r="A215">
        <v>2007</v>
      </c>
      <c r="B215">
        <v>10</v>
      </c>
      <c r="C215" s="1">
        <f>MAPrice!C215</f>
        <v>6.1229859846377827E-2</v>
      </c>
      <c r="D215" s="1">
        <f>MAPrice!D215</f>
        <v>5.9872078077021634E-2</v>
      </c>
      <c r="E215" s="1">
        <f>MAPrice!E215</f>
        <v>4.2527447728450886E-2</v>
      </c>
      <c r="F215" s="1">
        <f>MAPrice!F215</f>
        <v>7.0597253361468354E-2</v>
      </c>
      <c r="G215" s="1">
        <f>MAPrice!G215</f>
        <v>0.13218692417676289</v>
      </c>
      <c r="H215" s="1">
        <f>MAPrice!H215</f>
        <v>5.9872078077021634E-2</v>
      </c>
      <c r="I215" s="1"/>
    </row>
    <row r="216" spans="1:9" x14ac:dyDescent="0.2">
      <c r="A216">
        <v>2007</v>
      </c>
      <c r="B216">
        <v>11</v>
      </c>
      <c r="C216" s="1">
        <f>MAPrice!C216</f>
        <v>6.1341770800319662E-2</v>
      </c>
      <c r="D216" s="1">
        <f>MAPrice!D216</f>
        <v>5.9920217312381376E-2</v>
      </c>
      <c r="E216" s="1">
        <f>MAPrice!E216</f>
        <v>4.2589926570497733E-2</v>
      </c>
      <c r="F216" s="1">
        <f>MAPrice!F216</f>
        <v>7.0648394267614156E-2</v>
      </c>
      <c r="G216" s="1">
        <f>MAPrice!G216</f>
        <v>0.13201577058656347</v>
      </c>
      <c r="H216" s="1">
        <f>MAPrice!H216</f>
        <v>5.9920217312381376E-2</v>
      </c>
      <c r="I216" s="1"/>
    </row>
    <row r="217" spans="1:9" x14ac:dyDescent="0.2">
      <c r="A217">
        <v>2007</v>
      </c>
      <c r="B217">
        <v>12</v>
      </c>
      <c r="C217" s="1">
        <f>MAPrice!C217</f>
        <v>6.1387785085871338E-2</v>
      </c>
      <c r="D217" s="1">
        <f>MAPrice!D217</f>
        <v>5.9908525252490158E-2</v>
      </c>
      <c r="E217" s="1">
        <f>MAPrice!E217</f>
        <v>4.2591030205041902E-2</v>
      </c>
      <c r="F217" s="1">
        <f>MAPrice!F217</f>
        <v>7.06380210735046E-2</v>
      </c>
      <c r="G217" s="1">
        <f>MAPrice!G217</f>
        <v>0.13162519876215525</v>
      </c>
      <c r="H217" s="1">
        <f>MAPrice!H217</f>
        <v>5.9908525252490158E-2</v>
      </c>
      <c r="I217" s="1"/>
    </row>
    <row r="218" spans="1:9" x14ac:dyDescent="0.2">
      <c r="A218">
        <v>2008</v>
      </c>
      <c r="B218">
        <v>1</v>
      </c>
      <c r="C218" s="1">
        <f>MAPrice!C218</f>
        <v>6.1469256109164282E-2</v>
      </c>
      <c r="D218" s="1">
        <f>MAPrice!D218</f>
        <v>5.999084466097037E-2</v>
      </c>
      <c r="E218" s="1">
        <f>MAPrice!E218</f>
        <v>4.2722936622402674E-2</v>
      </c>
      <c r="F218" s="1">
        <f>MAPrice!F218</f>
        <v>7.0693659530134165E-2</v>
      </c>
      <c r="G218" s="1">
        <f>MAPrice!G218</f>
        <v>0.1314719310171997</v>
      </c>
      <c r="H218" s="1">
        <f>MAPrice!H218</f>
        <v>5.999084466097037E-2</v>
      </c>
      <c r="I218" s="1"/>
    </row>
    <row r="219" spans="1:9" x14ac:dyDescent="0.2">
      <c r="A219">
        <v>2008</v>
      </c>
      <c r="B219">
        <v>2</v>
      </c>
      <c r="C219" s="1">
        <f>MAPrice!C219</f>
        <v>6.1292607201406453E-2</v>
      </c>
      <c r="D219" s="1">
        <f>MAPrice!D219</f>
        <v>5.9770858017866045E-2</v>
      </c>
      <c r="E219" s="1">
        <f>MAPrice!E219</f>
        <v>4.2499165169541664E-2</v>
      </c>
      <c r="F219" s="1">
        <f>MAPrice!F219</f>
        <v>7.0423264904837871E-2</v>
      </c>
      <c r="G219" s="1">
        <f>MAPrice!G219</f>
        <v>0.13113646072692173</v>
      </c>
      <c r="H219" s="1">
        <f>MAPrice!H219</f>
        <v>5.9770858017866045E-2</v>
      </c>
      <c r="I219" s="1"/>
    </row>
    <row r="220" spans="1:9" x14ac:dyDescent="0.2">
      <c r="A220">
        <v>2008</v>
      </c>
      <c r="B220">
        <v>3</v>
      </c>
      <c r="C220" s="1">
        <f>MAPrice!C220</f>
        <v>6.1081616382979147E-2</v>
      </c>
      <c r="D220" s="1">
        <f>MAPrice!D220</f>
        <v>5.9506992720322706E-2</v>
      </c>
      <c r="E220" s="1">
        <f>MAPrice!E220</f>
        <v>4.2285495990693506E-2</v>
      </c>
      <c r="F220" s="1">
        <f>MAPrice!F220</f>
        <v>7.024733545481579E-2</v>
      </c>
      <c r="G220" s="1">
        <f>MAPrice!G220</f>
        <v>0.13078170114398491</v>
      </c>
      <c r="H220" s="1">
        <f>MAPrice!H220</f>
        <v>5.9506992720322706E-2</v>
      </c>
      <c r="I220" s="1"/>
    </row>
    <row r="221" spans="1:9" x14ac:dyDescent="0.2">
      <c r="A221">
        <v>2008</v>
      </c>
      <c r="B221">
        <v>4</v>
      </c>
      <c r="C221" s="1">
        <f>MAPrice!C221</f>
        <v>6.0865724237397147E-2</v>
      </c>
      <c r="D221" s="1">
        <f>MAPrice!D221</f>
        <v>5.9195771997251935E-2</v>
      </c>
      <c r="E221" s="1">
        <f>MAPrice!E221</f>
        <v>4.2114201755886455E-2</v>
      </c>
      <c r="F221" s="1">
        <f>MAPrice!F221</f>
        <v>7.0043031417150306E-2</v>
      </c>
      <c r="G221" s="1">
        <f>MAPrice!G221</f>
        <v>0.13028027269496342</v>
      </c>
      <c r="H221" s="1">
        <f>MAPrice!H221</f>
        <v>5.9195771997251935E-2</v>
      </c>
      <c r="I221" s="1"/>
    </row>
    <row r="222" spans="1:9" x14ac:dyDescent="0.2">
      <c r="A222">
        <v>2008</v>
      </c>
      <c r="B222">
        <v>5</v>
      </c>
      <c r="C222" s="1">
        <f>MAPrice!C222</f>
        <v>6.0659655615075865E-2</v>
      </c>
      <c r="D222" s="1">
        <f>MAPrice!D222</f>
        <v>5.8949259880408868E-2</v>
      </c>
      <c r="E222" s="1">
        <f>MAPrice!E222</f>
        <v>4.1998499455995535E-2</v>
      </c>
      <c r="F222" s="1">
        <f>MAPrice!F222</f>
        <v>6.9802794057471848E-2</v>
      </c>
      <c r="G222" s="1">
        <f>MAPrice!G222</f>
        <v>0.12978840655326171</v>
      </c>
      <c r="H222" s="1">
        <f>MAPrice!H222</f>
        <v>5.8949259880408868E-2</v>
      </c>
      <c r="I222" s="1"/>
    </row>
    <row r="223" spans="1:9" x14ac:dyDescent="0.2">
      <c r="A223">
        <v>2008</v>
      </c>
      <c r="B223">
        <v>6</v>
      </c>
      <c r="C223" s="1">
        <f>MAPrice!C223</f>
        <v>6.0449890026968676E-2</v>
      </c>
      <c r="D223" s="1">
        <f>MAPrice!D223</f>
        <v>5.8695965590042615E-2</v>
      </c>
      <c r="E223" s="1">
        <f>MAPrice!E223</f>
        <v>4.1760676929858666E-2</v>
      </c>
      <c r="F223" s="1">
        <f>MAPrice!F223</f>
        <v>6.9562205171149555E-2</v>
      </c>
      <c r="G223" s="1">
        <f>MAPrice!G223</f>
        <v>0.1292371521126979</v>
      </c>
      <c r="H223" s="1">
        <f>MAPrice!H223</f>
        <v>5.8695965590042615E-2</v>
      </c>
      <c r="I223" s="1"/>
    </row>
    <row r="224" spans="1:9" x14ac:dyDescent="0.2">
      <c r="A224">
        <v>2008</v>
      </c>
      <c r="B224">
        <v>7</v>
      </c>
      <c r="C224" s="1">
        <f>MAPrice!C224</f>
        <v>6.0174873822113457E-2</v>
      </c>
      <c r="D224" s="1">
        <f>MAPrice!D224</f>
        <v>5.8419154327156858E-2</v>
      </c>
      <c r="E224" s="1">
        <f>MAPrice!E224</f>
        <v>4.1491495127746601E-2</v>
      </c>
      <c r="F224" s="1">
        <f>MAPrice!F224</f>
        <v>6.92479981903701E-2</v>
      </c>
      <c r="G224" s="1">
        <f>MAPrice!G224</f>
        <v>0.12862951129917671</v>
      </c>
      <c r="H224" s="1">
        <f>MAPrice!H224</f>
        <v>5.8419154327156858E-2</v>
      </c>
      <c r="I224" s="1"/>
    </row>
    <row r="225" spans="1:9" x14ac:dyDescent="0.2">
      <c r="A225">
        <v>2008</v>
      </c>
      <c r="B225">
        <v>8</v>
      </c>
      <c r="C225" s="1">
        <f>MAPrice!C225</f>
        <v>5.9906413210790627E-2</v>
      </c>
      <c r="D225" s="1">
        <f>MAPrice!D225</f>
        <v>5.818848206994981E-2</v>
      </c>
      <c r="E225" s="1">
        <f>MAPrice!E225</f>
        <v>4.1279529517540374E-2</v>
      </c>
      <c r="F225" s="1">
        <f>MAPrice!F225</f>
        <v>6.896129827638102E-2</v>
      </c>
      <c r="G225" s="1">
        <f>MAPrice!G225</f>
        <v>0.12835880328233887</v>
      </c>
      <c r="H225" s="1">
        <f>MAPrice!H225</f>
        <v>5.818848206994981E-2</v>
      </c>
      <c r="I225" s="1"/>
    </row>
    <row r="226" spans="1:9" x14ac:dyDescent="0.2">
      <c r="A226">
        <v>2008</v>
      </c>
      <c r="B226">
        <v>9</v>
      </c>
      <c r="C226" s="1">
        <f>MAPrice!C226</f>
        <v>5.963195948175154E-2</v>
      </c>
      <c r="D226" s="1">
        <f>MAPrice!D226</f>
        <v>5.7884084940607546E-2</v>
      </c>
      <c r="E226" s="1">
        <f>MAPrice!E226</f>
        <v>4.1020194428104229E-2</v>
      </c>
      <c r="F226" s="1">
        <f>MAPrice!F226</f>
        <v>6.8684022624758381E-2</v>
      </c>
      <c r="G226" s="1">
        <f>MAPrice!G226</f>
        <v>0.12786072391712733</v>
      </c>
      <c r="H226" s="1">
        <f>MAPrice!H226</f>
        <v>5.7884084940607546E-2</v>
      </c>
      <c r="I226" s="1"/>
    </row>
    <row r="227" spans="1:9" x14ac:dyDescent="0.2">
      <c r="A227">
        <v>2008</v>
      </c>
      <c r="B227">
        <v>10</v>
      </c>
      <c r="C227" s="1">
        <f>MAPrice!C227</f>
        <v>5.9412962303413086E-2</v>
      </c>
      <c r="D227" s="1">
        <f>MAPrice!D227</f>
        <v>5.7653567811854468E-2</v>
      </c>
      <c r="E227" s="1">
        <f>MAPrice!E227</f>
        <v>4.081895575891939E-2</v>
      </c>
      <c r="F227" s="1">
        <f>MAPrice!F227</f>
        <v>6.8428989410617161E-2</v>
      </c>
      <c r="G227" s="1">
        <f>MAPrice!G227</f>
        <v>0.12727805165996689</v>
      </c>
      <c r="H227" s="1">
        <f>MAPrice!H227</f>
        <v>5.7653567811854468E-2</v>
      </c>
      <c r="I227" s="1"/>
    </row>
    <row r="228" spans="1:9" x14ac:dyDescent="0.2">
      <c r="A228">
        <v>2008</v>
      </c>
      <c r="B228">
        <v>11</v>
      </c>
      <c r="C228" s="1">
        <f>MAPrice!C228</f>
        <v>5.9231577780911475E-2</v>
      </c>
      <c r="D228" s="1">
        <f>MAPrice!D228</f>
        <v>5.7479019493824168E-2</v>
      </c>
      <c r="E228" s="1">
        <f>MAPrice!E228</f>
        <v>4.0643830675917078E-2</v>
      </c>
      <c r="F228" s="1">
        <f>MAPrice!F228</f>
        <v>6.8234892897085328E-2</v>
      </c>
      <c r="G228" s="1">
        <f>MAPrice!G228</f>
        <v>0.12685617560635798</v>
      </c>
      <c r="H228" s="1">
        <f>MAPrice!H228</f>
        <v>5.7479019493824168E-2</v>
      </c>
      <c r="I228" s="1"/>
    </row>
    <row r="229" spans="1:9" x14ac:dyDescent="0.2">
      <c r="A229">
        <v>2008</v>
      </c>
      <c r="B229">
        <v>12</v>
      </c>
      <c r="C229" s="1">
        <f>MAPrice!C229</f>
        <v>5.9183497429053274E-2</v>
      </c>
      <c r="D229" s="1">
        <f>MAPrice!D229</f>
        <v>5.7412627010288271E-2</v>
      </c>
      <c r="E229" s="1">
        <f>MAPrice!E229</f>
        <v>4.0490725622536056E-2</v>
      </c>
      <c r="F229" s="1">
        <f>MAPrice!F229</f>
        <v>6.8206061698995082E-2</v>
      </c>
      <c r="G229" s="1">
        <f>MAPrice!G229</f>
        <v>0.12664045869993187</v>
      </c>
      <c r="H229" s="1">
        <f>MAPrice!H229</f>
        <v>5.7412627010288271E-2</v>
      </c>
      <c r="I229" s="1"/>
    </row>
    <row r="230" spans="1:9" x14ac:dyDescent="0.2">
      <c r="A230">
        <v>2009</v>
      </c>
      <c r="B230">
        <v>1</v>
      </c>
      <c r="C230" s="1">
        <f>MAPrice!C230</f>
        <v>5.9216124133044119E-2</v>
      </c>
      <c r="D230" s="1">
        <f>MAPrice!D230</f>
        <v>5.7405217391933494E-2</v>
      </c>
      <c r="E230" s="1">
        <f>MAPrice!E230</f>
        <v>4.0384150798579925E-2</v>
      </c>
      <c r="F230" s="1">
        <f>MAPrice!F230</f>
        <v>6.8167269522912577E-2</v>
      </c>
      <c r="G230" s="1">
        <f>MAPrice!G230</f>
        <v>0.12661971233332997</v>
      </c>
      <c r="H230" s="1">
        <f>MAPrice!H230</f>
        <v>5.7405217391933494E-2</v>
      </c>
      <c r="I230" s="1"/>
    </row>
    <row r="231" spans="1:9" x14ac:dyDescent="0.2">
      <c r="A231">
        <v>2009</v>
      </c>
      <c r="B231">
        <v>2</v>
      </c>
      <c r="C231" s="1">
        <f>MAPrice!C231</f>
        <v>6.0129229572081722E-2</v>
      </c>
      <c r="D231" s="1">
        <f>MAPrice!D231</f>
        <v>5.8339338847246014E-2</v>
      </c>
      <c r="E231" s="1">
        <f>MAPrice!E231</f>
        <v>4.1197388082361328E-2</v>
      </c>
      <c r="F231" s="1">
        <f>MAPrice!F231</f>
        <v>6.9056472203793462E-2</v>
      </c>
      <c r="G231" s="1">
        <f>MAPrice!G231</f>
        <v>0.12566486256231379</v>
      </c>
      <c r="H231" s="1">
        <f>MAPrice!H231</f>
        <v>5.8339338847246014E-2</v>
      </c>
      <c r="I231" s="1"/>
    </row>
    <row r="232" spans="1:9" x14ac:dyDescent="0.2">
      <c r="A232">
        <v>2009</v>
      </c>
      <c r="B232">
        <v>3</v>
      </c>
      <c r="C232" s="1">
        <f>MAPrice!C232</f>
        <v>6.1041971418364649E-2</v>
      </c>
      <c r="D232" s="1">
        <f>MAPrice!D232</f>
        <v>5.9297603553327839E-2</v>
      </c>
      <c r="E232" s="1">
        <f>MAPrice!E232</f>
        <v>4.2073818354288105E-2</v>
      </c>
      <c r="F232" s="1">
        <f>MAPrice!F232</f>
        <v>6.9812131126191973E-2</v>
      </c>
      <c r="G232" s="1">
        <f>MAPrice!G232</f>
        <v>0.12645243665900505</v>
      </c>
      <c r="H232" s="1">
        <f>MAPrice!H232</f>
        <v>5.9297603553327839E-2</v>
      </c>
      <c r="I232" s="1"/>
    </row>
    <row r="233" spans="1:9" x14ac:dyDescent="0.2">
      <c r="A233">
        <v>2009</v>
      </c>
      <c r="B233">
        <v>4</v>
      </c>
      <c r="C233" s="1">
        <f>MAPrice!C233</f>
        <v>6.1975086672741604E-2</v>
      </c>
      <c r="D233" s="1">
        <f>MAPrice!D233</f>
        <v>6.0260717946987556E-2</v>
      </c>
      <c r="E233" s="1">
        <f>MAPrice!E233</f>
        <v>4.2948417630569689E-2</v>
      </c>
      <c r="F233" s="1">
        <f>MAPrice!F233</f>
        <v>7.0648286729369139E-2</v>
      </c>
      <c r="G233" s="1">
        <f>MAPrice!G233</f>
        <v>0.12743978335499623</v>
      </c>
      <c r="H233" s="1">
        <f>MAPrice!H233</f>
        <v>6.0260717946987556E-2</v>
      </c>
      <c r="I233" s="1"/>
    </row>
    <row r="234" spans="1:9" x14ac:dyDescent="0.2">
      <c r="A234">
        <v>2009</v>
      </c>
      <c r="B234">
        <v>5</v>
      </c>
      <c r="C234" s="1">
        <f>MAPrice!C234</f>
        <v>6.2943031428959587E-2</v>
      </c>
      <c r="D234" s="1">
        <f>MAPrice!D234</f>
        <v>6.1185188314367929E-2</v>
      </c>
      <c r="E234" s="1">
        <f>MAPrice!E234</f>
        <v>4.3828295286874812E-2</v>
      </c>
      <c r="F234" s="1">
        <f>MAPrice!F234</f>
        <v>7.155334841378784E-2</v>
      </c>
      <c r="G234" s="1">
        <f>MAPrice!G234</f>
        <v>0.12850424689569651</v>
      </c>
      <c r="H234" s="1">
        <f>MAPrice!H234</f>
        <v>6.1185188314367929E-2</v>
      </c>
      <c r="I234" s="1"/>
    </row>
    <row r="235" spans="1:9" x14ac:dyDescent="0.2">
      <c r="A235">
        <v>2009</v>
      </c>
      <c r="B235">
        <v>6</v>
      </c>
      <c r="C235" s="1">
        <f>MAPrice!C235</f>
        <v>6.3450106930970071E-2</v>
      </c>
      <c r="D235" s="1">
        <f>MAPrice!D235</f>
        <v>6.1681282141871928E-2</v>
      </c>
      <c r="E235" s="1">
        <f>MAPrice!E235</f>
        <v>4.4986352335225403E-2</v>
      </c>
      <c r="F235" s="1">
        <f>MAPrice!F235</f>
        <v>7.2035032219228981E-2</v>
      </c>
      <c r="G235" s="1">
        <f>MAPrice!G235</f>
        <v>0.12969390117513138</v>
      </c>
      <c r="H235" s="1">
        <f>MAPrice!H235</f>
        <v>6.1681282141871928E-2</v>
      </c>
      <c r="I235" s="1"/>
    </row>
    <row r="236" spans="1:9" x14ac:dyDescent="0.2">
      <c r="A236">
        <v>2009</v>
      </c>
      <c r="B236">
        <v>7</v>
      </c>
      <c r="C236" s="1">
        <f>MAPrice!C236</f>
        <v>6.3825539626050101E-2</v>
      </c>
      <c r="D236" s="1">
        <f>MAPrice!D236</f>
        <v>6.2052732801501115E-2</v>
      </c>
      <c r="E236" s="1">
        <f>MAPrice!E236</f>
        <v>4.6258171051101298E-2</v>
      </c>
      <c r="F236" s="1">
        <f>MAPrice!F236</f>
        <v>7.248699291658825E-2</v>
      </c>
      <c r="G236" s="1">
        <f>MAPrice!G236</f>
        <v>0.13092085820597366</v>
      </c>
      <c r="H236" s="1">
        <f>MAPrice!H236</f>
        <v>6.2052732801501115E-2</v>
      </c>
      <c r="I236" s="1"/>
    </row>
    <row r="237" spans="1:9" x14ac:dyDescent="0.2">
      <c r="A237">
        <v>2009</v>
      </c>
      <c r="B237">
        <v>8</v>
      </c>
      <c r="C237" s="1">
        <f>MAPrice!C237</f>
        <v>6.4179219310286098E-2</v>
      </c>
      <c r="D237" s="1">
        <f>MAPrice!D237</f>
        <v>6.2360638855663807E-2</v>
      </c>
      <c r="E237" s="1">
        <f>MAPrice!E237</f>
        <v>4.7446765529958725E-2</v>
      </c>
      <c r="F237" s="1">
        <f>MAPrice!F237</f>
        <v>7.2977537683045518E-2</v>
      </c>
      <c r="G237" s="1">
        <f>MAPrice!G237</f>
        <v>0.13215507125323278</v>
      </c>
      <c r="H237" s="1">
        <f>MAPrice!H237</f>
        <v>6.2360638855663807E-2</v>
      </c>
      <c r="I237" s="1"/>
    </row>
    <row r="238" spans="1:9" x14ac:dyDescent="0.2">
      <c r="A238">
        <v>2009</v>
      </c>
      <c r="B238">
        <v>9</v>
      </c>
      <c r="C238" s="1">
        <f>MAPrice!C238</f>
        <v>6.4553640887583044E-2</v>
      </c>
      <c r="D238" s="1">
        <f>MAPrice!D238</f>
        <v>6.2721370717380473E-2</v>
      </c>
      <c r="E238" s="1">
        <f>MAPrice!E238</f>
        <v>4.8689533521889594E-2</v>
      </c>
      <c r="F238" s="1">
        <f>MAPrice!F238</f>
        <v>7.344688340592341E-2</v>
      </c>
      <c r="G238" s="1">
        <f>MAPrice!G238</f>
        <v>0.13330072905566556</v>
      </c>
      <c r="H238" s="1">
        <f>MAPrice!H238</f>
        <v>6.2721370717380473E-2</v>
      </c>
      <c r="I238" s="1"/>
    </row>
    <row r="239" spans="1:9" x14ac:dyDescent="0.2">
      <c r="A239">
        <v>2009</v>
      </c>
      <c r="B239">
        <v>10</v>
      </c>
      <c r="C239" s="1">
        <f>MAPrice!C239</f>
        <v>6.4949838416094419E-2</v>
      </c>
      <c r="D239" s="1">
        <f>MAPrice!D239</f>
        <v>6.3039496253930197E-2</v>
      </c>
      <c r="E239" s="1">
        <f>MAPrice!E239</f>
        <v>4.9886773947549916E-2</v>
      </c>
      <c r="F239" s="1">
        <f>MAPrice!F239</f>
        <v>7.3941417419647021E-2</v>
      </c>
      <c r="G239" s="1">
        <f>MAPrice!G239</f>
        <v>0.13557489100773293</v>
      </c>
      <c r="H239" s="1">
        <f>MAPrice!H239</f>
        <v>6.3039496253930197E-2</v>
      </c>
      <c r="I239" s="1"/>
    </row>
    <row r="240" spans="1:9" x14ac:dyDescent="0.2">
      <c r="A240">
        <v>2009</v>
      </c>
      <c r="B240">
        <v>11</v>
      </c>
      <c r="C240" s="1">
        <f>MAPrice!C240</f>
        <v>6.5255793577516513E-2</v>
      </c>
      <c r="D240" s="1">
        <f>MAPrice!D240</f>
        <v>6.3251385547806654E-2</v>
      </c>
      <c r="E240" s="1">
        <f>MAPrice!E240</f>
        <v>5.0996784484113274E-2</v>
      </c>
      <c r="F240" s="1">
        <f>MAPrice!F240</f>
        <v>7.4312332243206339E-2</v>
      </c>
      <c r="G240" s="1">
        <f>MAPrice!G240</f>
        <v>0.13766720059673029</v>
      </c>
      <c r="H240" s="1">
        <f>MAPrice!H240</f>
        <v>6.3251385547806654E-2</v>
      </c>
      <c r="I240" s="1"/>
    </row>
    <row r="241" spans="1:9" x14ac:dyDescent="0.2">
      <c r="A241">
        <v>2009</v>
      </c>
      <c r="B241">
        <v>12</v>
      </c>
      <c r="C241" s="1">
        <f>MAPrice!C241</f>
        <v>6.5444769859583696E-2</v>
      </c>
      <c r="D241" s="1">
        <f>MAPrice!D241</f>
        <v>6.3382209464818234E-2</v>
      </c>
      <c r="E241" s="1">
        <f>MAPrice!E241</f>
        <v>5.2066649568336287E-2</v>
      </c>
      <c r="F241" s="1">
        <f>MAPrice!F241</f>
        <v>7.445037224513297E-2</v>
      </c>
      <c r="G241" s="1">
        <f>MAPrice!G241</f>
        <v>0.13964708067823081</v>
      </c>
      <c r="H241" s="1">
        <f>MAPrice!H241</f>
        <v>6.3382209464818234E-2</v>
      </c>
      <c r="I241" s="1"/>
    </row>
    <row r="242" spans="1:9" x14ac:dyDescent="0.2">
      <c r="A242">
        <v>2010</v>
      </c>
      <c r="B242">
        <v>1</v>
      </c>
      <c r="C242" s="1">
        <f>MAPrice!C242</f>
        <v>6.5600404823051545E-2</v>
      </c>
      <c r="D242" s="1">
        <f>MAPrice!D242</f>
        <v>6.340901572042211E-2</v>
      </c>
      <c r="E242" s="1">
        <f>MAPrice!E242</f>
        <v>5.3286356301661335E-2</v>
      </c>
      <c r="F242" s="1">
        <f>MAPrice!F242</f>
        <v>7.4584244827324092E-2</v>
      </c>
      <c r="G242" s="1">
        <f>MAPrice!G242</f>
        <v>0.14132353004027612</v>
      </c>
      <c r="H242" s="1">
        <f>MAPrice!H242</f>
        <v>6.340901572042211E-2</v>
      </c>
      <c r="I242" s="1"/>
    </row>
    <row r="243" spans="1:9" x14ac:dyDescent="0.2">
      <c r="A243">
        <v>2010</v>
      </c>
      <c r="B243">
        <v>2</v>
      </c>
      <c r="C243" s="1">
        <f>MAPrice!C243</f>
        <v>6.4856739665949653E-2</v>
      </c>
      <c r="D243" s="1">
        <f>MAPrice!D243</f>
        <v>6.2485770791475818E-2</v>
      </c>
      <c r="E243" s="1">
        <f>MAPrice!E243</f>
        <v>5.3421196475802228E-2</v>
      </c>
      <c r="F243" s="1">
        <f>MAPrice!F243</f>
        <v>7.3780347202211272E-2</v>
      </c>
      <c r="G243" s="1">
        <f>MAPrice!G243</f>
        <v>0.14389644125294029</v>
      </c>
      <c r="H243" s="1">
        <f>MAPrice!H243</f>
        <v>6.2485770791475818E-2</v>
      </c>
      <c r="I243" s="1"/>
    </row>
    <row r="244" spans="1:9" x14ac:dyDescent="0.2">
      <c r="A244">
        <v>2010</v>
      </c>
      <c r="B244">
        <v>3</v>
      </c>
      <c r="C244" s="1">
        <f>MAPrice!C244</f>
        <v>6.4096929228811869E-2</v>
      </c>
      <c r="D244" s="1">
        <f>MAPrice!D244</f>
        <v>6.1584962185727822E-2</v>
      </c>
      <c r="E244" s="1">
        <f>MAPrice!E244</f>
        <v>5.3527590039022722E-2</v>
      </c>
      <c r="F244" s="1">
        <f>MAPrice!F244</f>
        <v>7.3002346969745543E-2</v>
      </c>
      <c r="G244" s="1">
        <f>MAPrice!G244</f>
        <v>0.14460999497423557</v>
      </c>
      <c r="H244" s="1">
        <f>MAPrice!H244</f>
        <v>6.1584962185727822E-2</v>
      </c>
      <c r="I244" s="1"/>
    </row>
    <row r="245" spans="1:9" x14ac:dyDescent="0.2">
      <c r="A245">
        <v>2010</v>
      </c>
      <c r="B245">
        <v>4</v>
      </c>
      <c r="C245" s="1">
        <f>MAPrice!C245</f>
        <v>6.333947203347752E-2</v>
      </c>
      <c r="D245" s="1">
        <f>MAPrice!D245</f>
        <v>6.0781986593041092E-2</v>
      </c>
      <c r="E245" s="1">
        <f>MAPrice!E245</f>
        <v>5.3494621302214107E-2</v>
      </c>
      <c r="F245" s="1">
        <f>MAPrice!F245</f>
        <v>7.2184480979550644E-2</v>
      </c>
      <c r="G245" s="1">
        <f>MAPrice!G245</f>
        <v>0.14530853023463097</v>
      </c>
      <c r="H245" s="1">
        <f>MAPrice!H245</f>
        <v>6.0781986593041092E-2</v>
      </c>
      <c r="I245" s="1"/>
    </row>
    <row r="246" spans="1:9" x14ac:dyDescent="0.2">
      <c r="A246">
        <v>2010</v>
      </c>
      <c r="B246">
        <v>5</v>
      </c>
      <c r="C246" s="1">
        <f>MAPrice!C246</f>
        <v>6.2513843872236755E-2</v>
      </c>
      <c r="D246" s="1">
        <f>MAPrice!D246</f>
        <v>5.993424751431476E-2</v>
      </c>
      <c r="E246" s="1">
        <f>MAPrice!E246</f>
        <v>5.3390102680446715E-2</v>
      </c>
      <c r="F246" s="1">
        <f>MAPrice!F246</f>
        <v>7.1381959503689113E-2</v>
      </c>
      <c r="G246" s="1">
        <f>MAPrice!G246</f>
        <v>0.14604663917171612</v>
      </c>
      <c r="H246" s="1">
        <f>MAPrice!H246</f>
        <v>5.993424751431476E-2</v>
      </c>
      <c r="I246" s="1"/>
    </row>
    <row r="247" spans="1:9" x14ac:dyDescent="0.2">
      <c r="A247">
        <v>2010</v>
      </c>
      <c r="B247">
        <v>6</v>
      </c>
      <c r="C247" s="1">
        <f>MAPrice!C247</f>
        <v>6.2208168287555453E-2</v>
      </c>
      <c r="D247" s="1">
        <f>MAPrice!D247</f>
        <v>5.9638859078705135E-2</v>
      </c>
      <c r="E247" s="1">
        <f>MAPrice!E247</f>
        <v>5.3078280458416588E-2</v>
      </c>
      <c r="F247" s="1">
        <f>MAPrice!F247</f>
        <v>7.1075043120957263E-2</v>
      </c>
      <c r="G247" s="1">
        <f>MAPrice!G247</f>
        <v>0.14679085742069728</v>
      </c>
      <c r="H247" s="1">
        <f>MAPrice!H247</f>
        <v>5.9638859078705135E-2</v>
      </c>
      <c r="I247" s="1"/>
    </row>
    <row r="248" spans="1:9" x14ac:dyDescent="0.2">
      <c r="A248">
        <v>2010</v>
      </c>
      <c r="B248">
        <v>7</v>
      </c>
      <c r="C248" s="1">
        <f>MAPrice!C248</f>
        <v>6.2032103756334424E-2</v>
      </c>
      <c r="D248" s="1">
        <f>MAPrice!D248</f>
        <v>5.9467308262950762E-2</v>
      </c>
      <c r="E248" s="1">
        <f>MAPrice!E248</f>
        <v>5.2767907321766651E-2</v>
      </c>
      <c r="F248" s="1">
        <f>MAPrice!F248</f>
        <v>7.0954267951294309E-2</v>
      </c>
      <c r="G248" s="1">
        <f>MAPrice!G248</f>
        <v>0.14757652454542322</v>
      </c>
      <c r="H248" s="1">
        <f>MAPrice!H248</f>
        <v>5.9467308262950762E-2</v>
      </c>
      <c r="I248" s="1"/>
    </row>
    <row r="249" spans="1:9" x14ac:dyDescent="0.2">
      <c r="A249">
        <v>2010</v>
      </c>
      <c r="B249">
        <v>8</v>
      </c>
      <c r="C249" s="1">
        <f>MAPrice!C249</f>
        <v>6.1891152522104205E-2</v>
      </c>
      <c r="D249" s="1">
        <f>MAPrice!D249</f>
        <v>5.9321704258210838E-2</v>
      </c>
      <c r="E249" s="1">
        <f>MAPrice!E249</f>
        <v>5.2665273361708537E-2</v>
      </c>
      <c r="F249" s="1">
        <f>MAPrice!F249</f>
        <v>7.081521761568256E-2</v>
      </c>
      <c r="G249" s="1">
        <f>MAPrice!G249</f>
        <v>0.14829608406502098</v>
      </c>
      <c r="H249" s="1">
        <f>MAPrice!H249</f>
        <v>5.9321704258210838E-2</v>
      </c>
      <c r="I249" s="1"/>
    </row>
    <row r="250" spans="1:9" x14ac:dyDescent="0.2">
      <c r="A250">
        <v>2010</v>
      </c>
      <c r="B250">
        <v>9</v>
      </c>
      <c r="C250" s="1">
        <f>MAPrice!C250</f>
        <v>6.167291189397394E-2</v>
      </c>
      <c r="D250" s="1">
        <f>MAPrice!D250</f>
        <v>5.9123292028200637E-2</v>
      </c>
      <c r="E250" s="1">
        <f>MAPrice!E250</f>
        <v>5.2445488225757807E-2</v>
      </c>
      <c r="F250" s="1">
        <f>MAPrice!F250</f>
        <v>7.0676115261188763E-2</v>
      </c>
      <c r="G250" s="1">
        <f>MAPrice!G250</f>
        <v>0.14903289353887919</v>
      </c>
      <c r="H250" s="1">
        <f>MAPrice!H250</f>
        <v>5.9123292028200637E-2</v>
      </c>
      <c r="I250" s="1"/>
    </row>
    <row r="251" spans="1:9" x14ac:dyDescent="0.2">
      <c r="A251">
        <v>2010</v>
      </c>
      <c r="B251">
        <v>10</v>
      </c>
      <c r="C251" s="1">
        <f>MAPrice!C251</f>
        <v>6.1479885075821632E-2</v>
      </c>
      <c r="D251" s="1">
        <f>MAPrice!D251</f>
        <v>5.8983136244861824E-2</v>
      </c>
      <c r="E251" s="1">
        <f>MAPrice!E251</f>
        <v>5.2349319395889514E-2</v>
      </c>
      <c r="F251" s="1">
        <f>MAPrice!F251</f>
        <v>7.0514127060446061E-2</v>
      </c>
      <c r="G251" s="1">
        <f>MAPrice!G251</f>
        <v>0.14871810571096997</v>
      </c>
      <c r="H251" s="1">
        <f>MAPrice!H251</f>
        <v>5.8983136244861824E-2</v>
      </c>
      <c r="I251" s="1"/>
    </row>
    <row r="252" spans="1:9" x14ac:dyDescent="0.2">
      <c r="A252">
        <v>2010</v>
      </c>
      <c r="B252">
        <v>11</v>
      </c>
      <c r="C252" s="1">
        <f>MAPrice!C252</f>
        <v>6.132665909371901E-2</v>
      </c>
      <c r="D252" s="1">
        <f>MAPrice!D252</f>
        <v>5.8898791327299367E-2</v>
      </c>
      <c r="E252" s="1">
        <f>MAPrice!E252</f>
        <v>5.221129100833987E-2</v>
      </c>
      <c r="F252" s="1">
        <f>MAPrice!F252</f>
        <v>7.0350432529299747E-2</v>
      </c>
      <c r="G252" s="1">
        <f>MAPrice!G252</f>
        <v>0.14838753303383215</v>
      </c>
      <c r="H252" s="1">
        <f>MAPrice!H252</f>
        <v>5.8898791327299367E-2</v>
      </c>
      <c r="I252" s="1"/>
    </row>
    <row r="253" spans="1:9" x14ac:dyDescent="0.2">
      <c r="A253">
        <v>2010</v>
      </c>
      <c r="B253">
        <v>12</v>
      </c>
      <c r="C253" s="1">
        <f>MAPrice!C253</f>
        <v>6.1190319170765083E-2</v>
      </c>
      <c r="D253" s="1">
        <f>MAPrice!D253</f>
        <v>5.8800173412516581E-2</v>
      </c>
      <c r="E253" s="1">
        <f>MAPrice!E253</f>
        <v>5.2006582101293171E-2</v>
      </c>
      <c r="F253" s="1">
        <f>MAPrice!F253</f>
        <v>7.0159366031444778E-2</v>
      </c>
      <c r="G253" s="1">
        <f>MAPrice!G253</f>
        <v>0.14798559871909409</v>
      </c>
      <c r="H253" s="1">
        <f>MAPrice!H253</f>
        <v>5.8800173412516581E-2</v>
      </c>
      <c r="I253" s="1"/>
    </row>
    <row r="254" spans="1:9" x14ac:dyDescent="0.2">
      <c r="A254">
        <v>2011</v>
      </c>
      <c r="B254">
        <v>1</v>
      </c>
      <c r="C254" s="1">
        <f>MAPrice!C254</f>
        <v>6.1060108422012017E-2</v>
      </c>
      <c r="D254" s="1">
        <f>MAPrice!D254</f>
        <v>5.877087124355216E-2</v>
      </c>
      <c r="E254" s="1">
        <f>MAPrice!E254</f>
        <v>5.1787050367175048E-2</v>
      </c>
      <c r="F254" s="1">
        <f>MAPrice!F254</f>
        <v>6.9972707651219199E-2</v>
      </c>
      <c r="G254" s="1">
        <f>MAPrice!G254</f>
        <v>0.1476909541090877</v>
      </c>
      <c r="H254" s="1">
        <f>MAPrice!H254</f>
        <v>5.877087124355216E-2</v>
      </c>
      <c r="I254" s="1"/>
    </row>
    <row r="255" spans="1:9" x14ac:dyDescent="0.2">
      <c r="A255">
        <v>2011</v>
      </c>
      <c r="B255">
        <v>2</v>
      </c>
      <c r="C255" s="1">
        <f>MAPrice!C255</f>
        <v>6.0678943775099942E-2</v>
      </c>
      <c r="D255" s="1">
        <f>MAPrice!D255</f>
        <v>5.8534838805731314E-2</v>
      </c>
      <c r="E255" s="1">
        <f>MAPrice!E255</f>
        <v>5.1383404523577182E-2</v>
      </c>
      <c r="F255" s="1">
        <f>MAPrice!F255</f>
        <v>6.9597986190036917E-2</v>
      </c>
      <c r="G255" s="1">
        <f>MAPrice!G255</f>
        <v>0.14720641400331511</v>
      </c>
      <c r="H255" s="1">
        <f>MAPrice!H255</f>
        <v>5.8534838805731314E-2</v>
      </c>
      <c r="I255" s="1"/>
    </row>
    <row r="256" spans="1:9" x14ac:dyDescent="0.2">
      <c r="A256">
        <v>2011</v>
      </c>
      <c r="B256">
        <v>3</v>
      </c>
      <c r="C256" s="1">
        <f>MAPrice!C256</f>
        <v>6.024483293186849E-2</v>
      </c>
      <c r="D256" s="1">
        <f>MAPrice!D256</f>
        <v>5.8157829597094236E-2</v>
      </c>
      <c r="E256" s="1">
        <f>MAPrice!E256</f>
        <v>5.1127802185165099E-2</v>
      </c>
      <c r="F256" s="1">
        <f>MAPrice!F256</f>
        <v>6.9198770695468301E-2</v>
      </c>
      <c r="G256" s="1">
        <f>MAPrice!G256</f>
        <v>0.14673993318236453</v>
      </c>
      <c r="H256" s="1">
        <f>MAPrice!H256</f>
        <v>5.8157829597094236E-2</v>
      </c>
      <c r="I256" s="1"/>
    </row>
    <row r="257" spans="1:9" x14ac:dyDescent="0.2">
      <c r="A257">
        <v>2011</v>
      </c>
      <c r="B257">
        <v>4</v>
      </c>
      <c r="C257" s="1">
        <f>MAPrice!C257</f>
        <v>5.9805367429377455E-2</v>
      </c>
      <c r="D257" s="1">
        <f>MAPrice!D257</f>
        <v>5.7681532251945548E-2</v>
      </c>
      <c r="E257" s="1">
        <f>MAPrice!E257</f>
        <v>5.0979229026335664E-2</v>
      </c>
      <c r="F257" s="1">
        <f>MAPrice!F257</f>
        <v>6.8794158691646137E-2</v>
      </c>
      <c r="G257" s="1">
        <f>MAPrice!G257</f>
        <v>0.14623184339152417</v>
      </c>
      <c r="H257" s="1">
        <f>MAPrice!H257</f>
        <v>5.7681532251945548E-2</v>
      </c>
      <c r="I257" s="1"/>
    </row>
    <row r="258" spans="1:9" x14ac:dyDescent="0.2">
      <c r="A258">
        <v>2011</v>
      </c>
      <c r="B258">
        <v>5</v>
      </c>
      <c r="C258" s="1">
        <f>MAPrice!C258</f>
        <v>5.9418287710195555E-2</v>
      </c>
      <c r="D258" s="1">
        <f>MAPrice!D258</f>
        <v>5.7298059351691459E-2</v>
      </c>
      <c r="E258" s="1">
        <f>MAPrice!E258</f>
        <v>5.0830881717957167E-2</v>
      </c>
      <c r="F258" s="1">
        <f>MAPrice!F258</f>
        <v>6.8336261134750137E-2</v>
      </c>
      <c r="G258" s="1">
        <f>MAPrice!G258</f>
        <v>0.14563205160613932</v>
      </c>
      <c r="H258" s="1">
        <f>MAPrice!H258</f>
        <v>5.7298059351691459E-2</v>
      </c>
      <c r="I258" s="1"/>
    </row>
    <row r="259" spans="1:9" x14ac:dyDescent="0.2">
      <c r="A259">
        <v>2011</v>
      </c>
      <c r="B259">
        <v>6</v>
      </c>
      <c r="C259" s="1">
        <f>MAPrice!C259</f>
        <v>5.892596339394976E-2</v>
      </c>
      <c r="D259" s="1">
        <f>MAPrice!D259</f>
        <v>5.6791522912822488E-2</v>
      </c>
      <c r="E259" s="1">
        <f>MAPrice!E259</f>
        <v>5.0603039195595119E-2</v>
      </c>
      <c r="F259" s="1">
        <f>MAPrice!F259</f>
        <v>6.7858192373960693E-2</v>
      </c>
      <c r="G259" s="1">
        <f>MAPrice!G259</f>
        <v>0.14485602607728057</v>
      </c>
      <c r="H259" s="1">
        <f>MAPrice!H259</f>
        <v>5.6791522912822488E-2</v>
      </c>
      <c r="I259" s="1"/>
    </row>
    <row r="260" spans="1:9" x14ac:dyDescent="0.2">
      <c r="A260">
        <v>2011</v>
      </c>
      <c r="B260">
        <v>7</v>
      </c>
      <c r="C260" s="1">
        <f>MAPrice!C260</f>
        <v>5.8535801962728569E-2</v>
      </c>
      <c r="D260" s="1">
        <f>MAPrice!D260</f>
        <v>5.6363949564971379E-2</v>
      </c>
      <c r="E260" s="1">
        <f>MAPrice!E260</f>
        <v>5.0323349851428258E-2</v>
      </c>
      <c r="F260" s="1">
        <f>MAPrice!F260</f>
        <v>6.7380645997227137E-2</v>
      </c>
      <c r="G260" s="1">
        <f>MAPrice!G260</f>
        <v>0.14425929244158123</v>
      </c>
      <c r="H260" s="1">
        <f>MAPrice!H260</f>
        <v>5.6363949564971379E-2</v>
      </c>
      <c r="I260" s="1"/>
    </row>
    <row r="261" spans="1:9" x14ac:dyDescent="0.2">
      <c r="A261">
        <v>2011</v>
      </c>
      <c r="B261">
        <v>8</v>
      </c>
      <c r="C261" s="1">
        <f>MAPrice!C261</f>
        <v>5.8105472490849901E-2</v>
      </c>
      <c r="D261" s="1">
        <f>MAPrice!D261</f>
        <v>5.5897359483610916E-2</v>
      </c>
      <c r="E261" s="1">
        <f>MAPrice!E261</f>
        <v>4.98730867262571E-2</v>
      </c>
      <c r="F261" s="1">
        <f>MAPrice!F261</f>
        <v>6.6901240531974146E-2</v>
      </c>
      <c r="G261" s="1">
        <f>MAPrice!G261</f>
        <v>0.14375370221862557</v>
      </c>
      <c r="H261" s="1">
        <f>MAPrice!H261</f>
        <v>5.5897359483610916E-2</v>
      </c>
      <c r="I261" s="1"/>
    </row>
    <row r="262" spans="1:9" x14ac:dyDescent="0.2">
      <c r="A262">
        <v>2011</v>
      </c>
      <c r="B262">
        <v>9</v>
      </c>
      <c r="C262" s="1">
        <f>MAPrice!C262</f>
        <v>5.76900812354815E-2</v>
      </c>
      <c r="D262" s="1">
        <f>MAPrice!D262</f>
        <v>5.5449193944083937E-2</v>
      </c>
      <c r="E262" s="1">
        <f>MAPrice!E262</f>
        <v>4.9517020784259985E-2</v>
      </c>
      <c r="F262" s="1">
        <f>MAPrice!F262</f>
        <v>6.6413325460964692E-2</v>
      </c>
      <c r="G262" s="1">
        <f>MAPrice!G262</f>
        <v>0.1429291140099091</v>
      </c>
      <c r="H262" s="1">
        <f>MAPrice!H262</f>
        <v>5.5449193944083937E-2</v>
      </c>
      <c r="I262" s="1"/>
    </row>
    <row r="263" spans="1:9" x14ac:dyDescent="0.2">
      <c r="A263">
        <v>2011</v>
      </c>
      <c r="B263">
        <v>10</v>
      </c>
      <c r="C263" s="1">
        <f>MAPrice!C263</f>
        <v>5.7232404457911147E-2</v>
      </c>
      <c r="D263" s="1">
        <f>MAPrice!D263</f>
        <v>5.4977188357960151E-2</v>
      </c>
      <c r="E263" s="1">
        <f>MAPrice!E263</f>
        <v>4.9047429908564345E-2</v>
      </c>
      <c r="F263" s="1">
        <f>MAPrice!F263</f>
        <v>6.5925811712276947E-2</v>
      </c>
      <c r="G263" s="1">
        <f>MAPrice!G263</f>
        <v>0.14229664401102715</v>
      </c>
      <c r="H263" s="1">
        <f>MAPrice!H263</f>
        <v>5.4977188357960151E-2</v>
      </c>
      <c r="I263" s="1"/>
    </row>
    <row r="264" spans="1:9" x14ac:dyDescent="0.2">
      <c r="A264">
        <v>2011</v>
      </c>
      <c r="B264">
        <v>11</v>
      </c>
      <c r="C264" s="1">
        <f>MAPrice!C264</f>
        <v>5.6821530398248027E-2</v>
      </c>
      <c r="D264" s="1">
        <f>MAPrice!D264</f>
        <v>5.4554489396301059E-2</v>
      </c>
      <c r="E264" s="1">
        <f>MAPrice!E264</f>
        <v>4.8641367097732625E-2</v>
      </c>
      <c r="F264" s="1">
        <f>MAPrice!F264</f>
        <v>6.5453879456661007E-2</v>
      </c>
      <c r="G264" s="1">
        <f>MAPrice!G264</f>
        <v>0.14158409303504113</v>
      </c>
      <c r="H264" s="1">
        <f>MAPrice!H264</f>
        <v>5.4554489396301059E-2</v>
      </c>
      <c r="I264" s="1"/>
    </row>
    <row r="265" spans="1:9" x14ac:dyDescent="0.2">
      <c r="A265">
        <v>2011</v>
      </c>
      <c r="B265">
        <v>12</v>
      </c>
      <c r="C265" s="1">
        <f>MAPrice!C265</f>
        <v>5.6445318672453247E-2</v>
      </c>
      <c r="D265" s="1">
        <f>MAPrice!D265</f>
        <v>5.4144967702179476E-2</v>
      </c>
      <c r="E265" s="1">
        <f>MAPrice!E265</f>
        <v>4.8374668993068637E-2</v>
      </c>
      <c r="F265" s="1">
        <f>MAPrice!F265</f>
        <v>6.5070539248350601E-2</v>
      </c>
      <c r="G265" s="1">
        <f>MAPrice!G265</f>
        <v>0.14098709754652705</v>
      </c>
      <c r="H265" s="1">
        <f>MAPrice!H265</f>
        <v>5.4144967702179476E-2</v>
      </c>
      <c r="I265" s="1"/>
    </row>
    <row r="266" spans="1:9" x14ac:dyDescent="0.2">
      <c r="A266">
        <v>2012</v>
      </c>
      <c r="B266">
        <v>1</v>
      </c>
      <c r="C266" s="1">
        <f>MAPrice!C266</f>
        <v>5.6043094214808575E-2</v>
      </c>
      <c r="D266" s="1">
        <f>MAPrice!D266</f>
        <v>5.3719175462381731E-2</v>
      </c>
      <c r="E266" s="1">
        <f>MAPrice!E266</f>
        <v>4.8053874626286464E-2</v>
      </c>
      <c r="F266" s="1">
        <f>MAPrice!F266</f>
        <v>6.4665914935889246E-2</v>
      </c>
      <c r="G266" s="1">
        <f>MAPrice!G266</f>
        <v>0.14041205326847242</v>
      </c>
      <c r="H266" s="1">
        <f>MAPrice!H266</f>
        <v>5.3719175462381731E-2</v>
      </c>
      <c r="I266" s="1"/>
    </row>
    <row r="267" spans="1:9" x14ac:dyDescent="0.2">
      <c r="A267">
        <v>2012</v>
      </c>
      <c r="B267">
        <v>2</v>
      </c>
      <c r="C267" s="1">
        <f>MAPrice!C267</f>
        <v>5.5926943489320119E-2</v>
      </c>
      <c r="D267" s="1">
        <f>MAPrice!D267</f>
        <v>5.3574159855429286E-2</v>
      </c>
      <c r="E267" s="1">
        <f>MAPrice!E267</f>
        <v>4.7962362943101966E-2</v>
      </c>
      <c r="F267" s="1">
        <f>MAPrice!F267</f>
        <v>6.4511672669776171E-2</v>
      </c>
      <c r="G267" s="1">
        <f>MAPrice!G267</f>
        <v>0.1401545430096138</v>
      </c>
      <c r="H267" s="1">
        <f>MAPrice!H267</f>
        <v>5.3574159855429286E-2</v>
      </c>
      <c r="I267" s="1"/>
    </row>
    <row r="268" spans="1:9" x14ac:dyDescent="0.2">
      <c r="A268">
        <v>2012</v>
      </c>
      <c r="B268">
        <v>3</v>
      </c>
      <c r="C268" s="1">
        <f>MAPrice!C268</f>
        <v>5.5846335468187513E-2</v>
      </c>
      <c r="D268" s="1">
        <f>MAPrice!D268</f>
        <v>5.3426037058864922E-2</v>
      </c>
      <c r="E268" s="1">
        <f>MAPrice!E268</f>
        <v>4.7695132518943133E-2</v>
      </c>
      <c r="F268" s="1">
        <f>MAPrice!F268</f>
        <v>6.4385526490583211E-2</v>
      </c>
      <c r="G268" s="1">
        <f>MAPrice!G268</f>
        <v>0.14012686956375292</v>
      </c>
      <c r="H268" s="1">
        <f>MAPrice!H268</f>
        <v>5.3426037058864922E-2</v>
      </c>
      <c r="I268" s="1"/>
    </row>
    <row r="269" spans="1:9" x14ac:dyDescent="0.2">
      <c r="A269">
        <v>2012</v>
      </c>
      <c r="B269">
        <v>4</v>
      </c>
      <c r="C269" s="1">
        <f>MAPrice!C269</f>
        <v>5.572433126651604E-2</v>
      </c>
      <c r="D269" s="1">
        <f>MAPrice!D269</f>
        <v>5.3314617183466119E-2</v>
      </c>
      <c r="E269" s="1">
        <f>MAPrice!E269</f>
        <v>4.7452843160131118E-2</v>
      </c>
      <c r="F269" s="1">
        <f>MAPrice!F269</f>
        <v>6.4248634613192648E-2</v>
      </c>
      <c r="G269" s="1">
        <f>MAPrice!G269</f>
        <v>0.13982276209587166</v>
      </c>
      <c r="H269" s="1">
        <f>MAPrice!H269</f>
        <v>5.3314617183466119E-2</v>
      </c>
      <c r="I269" s="1"/>
    </row>
    <row r="270" spans="1:9" x14ac:dyDescent="0.2">
      <c r="A270">
        <v>2012</v>
      </c>
      <c r="B270">
        <v>5</v>
      </c>
      <c r="C270" s="1">
        <f>MAPrice!C270</f>
        <v>5.5547512782943322E-2</v>
      </c>
      <c r="D270" s="1">
        <f>MAPrice!D270</f>
        <v>5.3117252462761638E-2</v>
      </c>
      <c r="E270" s="1">
        <f>MAPrice!E270</f>
        <v>4.7180541521373381E-2</v>
      </c>
      <c r="F270" s="1">
        <f>MAPrice!F270</f>
        <v>6.4125500401686228E-2</v>
      </c>
      <c r="G270" s="1">
        <f>MAPrice!G270</f>
        <v>0.1394751408714732</v>
      </c>
      <c r="H270" s="1">
        <f>MAPrice!H270</f>
        <v>5.3117252462761638E-2</v>
      </c>
      <c r="I270" s="1"/>
    </row>
    <row r="271" spans="1:9" x14ac:dyDescent="0.2">
      <c r="A271">
        <v>2012</v>
      </c>
      <c r="B271">
        <v>6</v>
      </c>
      <c r="C271" s="1">
        <f>MAPrice!C271</f>
        <v>5.5534750445910878E-2</v>
      </c>
      <c r="D271" s="1">
        <f>MAPrice!D271</f>
        <v>5.3056378517054366E-2</v>
      </c>
      <c r="E271" s="1">
        <f>MAPrice!E271</f>
        <v>4.7113433267528766E-2</v>
      </c>
      <c r="F271" s="1">
        <f>MAPrice!F271</f>
        <v>6.4048482526981268E-2</v>
      </c>
      <c r="G271" s="1">
        <f>MAPrice!G271</f>
        <v>0.13928096731421649</v>
      </c>
      <c r="H271" s="1">
        <f>MAPrice!H271</f>
        <v>5.3056378517054366E-2</v>
      </c>
      <c r="I271" s="1"/>
    </row>
    <row r="272" spans="1:9" x14ac:dyDescent="0.2">
      <c r="A272">
        <v>2012</v>
      </c>
      <c r="B272">
        <v>7</v>
      </c>
      <c r="C272" s="1">
        <f>MAPrice!C272</f>
        <v>5.5451022008956734E-2</v>
      </c>
      <c r="D272" s="1">
        <f>MAPrice!D272</f>
        <v>5.2968710610226184E-2</v>
      </c>
      <c r="E272" s="1">
        <f>MAPrice!E272</f>
        <v>4.6960020666792494E-2</v>
      </c>
      <c r="F272" s="1">
        <f>MAPrice!F272</f>
        <v>6.3964390929966808E-2</v>
      </c>
      <c r="G272" s="1">
        <f>MAPrice!G272</f>
        <v>0.13889782224644368</v>
      </c>
      <c r="H272" s="1">
        <f>MAPrice!H272</f>
        <v>5.2968710610226184E-2</v>
      </c>
      <c r="I272" s="1"/>
    </row>
    <row r="273" spans="1:9" x14ac:dyDescent="0.2">
      <c r="A273">
        <v>2012</v>
      </c>
      <c r="B273">
        <v>8</v>
      </c>
      <c r="C273" s="1">
        <f>MAPrice!C273</f>
        <v>5.5407115206258288E-2</v>
      </c>
      <c r="D273" s="1">
        <f>MAPrice!D273</f>
        <v>5.2938913109022163E-2</v>
      </c>
      <c r="E273" s="1">
        <f>MAPrice!E273</f>
        <v>4.6847760126264099E-2</v>
      </c>
      <c r="F273" s="1">
        <f>MAPrice!F273</f>
        <v>6.3897884145556236E-2</v>
      </c>
      <c r="G273" s="1">
        <f>MAPrice!G273</f>
        <v>0.13858209056033441</v>
      </c>
      <c r="H273" s="1">
        <f>MAPrice!H273</f>
        <v>5.2938913109022163E-2</v>
      </c>
      <c r="I273" s="1"/>
    </row>
    <row r="274" spans="1:9" x14ac:dyDescent="0.2">
      <c r="A274">
        <v>2012</v>
      </c>
      <c r="B274">
        <v>9</v>
      </c>
      <c r="C274" s="1">
        <f>MAPrice!C274</f>
        <v>5.5381312326330895E-2</v>
      </c>
      <c r="D274" s="1">
        <f>MAPrice!D274</f>
        <v>5.2937646732795107E-2</v>
      </c>
      <c r="E274" s="1">
        <f>MAPrice!E274</f>
        <v>4.6691798321540419E-2</v>
      </c>
      <c r="F274" s="1">
        <f>MAPrice!F274</f>
        <v>6.3812770843188357E-2</v>
      </c>
      <c r="G274" s="1">
        <f>MAPrice!G274</f>
        <v>0.13863033300151131</v>
      </c>
      <c r="H274" s="1">
        <f>MAPrice!H274</f>
        <v>5.2937646732795107E-2</v>
      </c>
      <c r="I274" s="1"/>
    </row>
    <row r="275" spans="1:9" x14ac:dyDescent="0.2">
      <c r="A275">
        <v>2012</v>
      </c>
      <c r="B275">
        <v>10</v>
      </c>
      <c r="C275" s="1">
        <f>MAPrice!C275</f>
        <v>5.5291448040227974E-2</v>
      </c>
      <c r="D275" s="1">
        <f>MAPrice!D275</f>
        <v>5.2831959878858838E-2</v>
      </c>
      <c r="E275" s="1">
        <f>MAPrice!E275</f>
        <v>4.6487972101243759E-2</v>
      </c>
      <c r="F275" s="1">
        <f>MAPrice!F275</f>
        <v>6.3715683455343244E-2</v>
      </c>
      <c r="G275" s="1">
        <f>MAPrice!G275</f>
        <v>0.13835647529020254</v>
      </c>
      <c r="H275" s="1">
        <f>MAPrice!H275</f>
        <v>5.2831959878858838E-2</v>
      </c>
      <c r="I275" s="1"/>
    </row>
    <row r="276" spans="1:9" x14ac:dyDescent="0.2">
      <c r="A276">
        <v>2012</v>
      </c>
      <c r="B276">
        <v>11</v>
      </c>
      <c r="C276" s="1">
        <f>MAPrice!C276</f>
        <v>5.5192384984685122E-2</v>
      </c>
      <c r="D276" s="1">
        <f>MAPrice!D276</f>
        <v>5.2693538540897887E-2</v>
      </c>
      <c r="E276" s="1">
        <f>MAPrice!E276</f>
        <v>4.6355204245698368E-2</v>
      </c>
      <c r="F276" s="1">
        <f>MAPrice!F276</f>
        <v>6.361142529384646E-2</v>
      </c>
      <c r="G276" s="1">
        <f>MAPrice!G276</f>
        <v>0.13826876256496784</v>
      </c>
      <c r="H276" s="1">
        <f>MAPrice!H276</f>
        <v>5.2693538540897887E-2</v>
      </c>
      <c r="I276" s="1"/>
    </row>
    <row r="277" spans="1:9" x14ac:dyDescent="0.2">
      <c r="A277">
        <v>2012</v>
      </c>
      <c r="B277">
        <v>12</v>
      </c>
      <c r="C277" s="1">
        <f>MAPrice!C277</f>
        <v>5.5091471201075499E-2</v>
      </c>
      <c r="D277" s="1">
        <f>MAPrice!D277</f>
        <v>5.2594054243229056E-2</v>
      </c>
      <c r="E277" s="1">
        <f>MAPrice!E277</f>
        <v>4.6251238055402238E-2</v>
      </c>
      <c r="F277" s="1">
        <f>MAPrice!F277</f>
        <v>6.3495277209106138E-2</v>
      </c>
      <c r="G277" s="1">
        <f>MAPrice!G277</f>
        <v>0.13811166697579769</v>
      </c>
      <c r="H277" s="1">
        <f>MAPrice!H277</f>
        <v>5.2594054243229056E-2</v>
      </c>
      <c r="I277" s="1"/>
    </row>
    <row r="278" spans="1:9" x14ac:dyDescent="0.2">
      <c r="A278">
        <v>2013</v>
      </c>
      <c r="B278">
        <v>1</v>
      </c>
      <c r="C278" s="1">
        <f>MAPrice!C278</f>
        <v>5.4997548124898515E-2</v>
      </c>
      <c r="D278" s="1">
        <f>MAPrice!D278</f>
        <v>5.2451899004650172E-2</v>
      </c>
      <c r="E278" s="1">
        <f>MAPrice!E278</f>
        <v>4.6008078596204295E-2</v>
      </c>
      <c r="F278" s="1">
        <f>MAPrice!F278</f>
        <v>6.3404834480005487E-2</v>
      </c>
      <c r="G278" s="1">
        <f>MAPrice!G278</f>
        <v>0.13800025791852988</v>
      </c>
      <c r="H278" s="1">
        <f>MAPrice!H278</f>
        <v>5.2451899004650172E-2</v>
      </c>
      <c r="I278" s="1"/>
    </row>
    <row r="279" spans="1:9" x14ac:dyDescent="0.2">
      <c r="A279">
        <v>2013</v>
      </c>
      <c r="B279">
        <v>2</v>
      </c>
      <c r="C279" s="1">
        <f>MAPrice!C279</f>
        <v>5.4719871181506785E-2</v>
      </c>
      <c r="D279" s="1">
        <f>MAPrice!D279</f>
        <v>5.2139344973441672E-2</v>
      </c>
      <c r="E279" s="1">
        <f>MAPrice!E279</f>
        <v>4.5938150977619975E-2</v>
      </c>
      <c r="F279" s="1">
        <f>MAPrice!F279</f>
        <v>6.3115353645770908E-2</v>
      </c>
      <c r="G279" s="1">
        <f>MAPrice!G279</f>
        <v>0.13753589401765104</v>
      </c>
      <c r="H279" s="1">
        <f>MAPrice!H279</f>
        <v>5.2139344973441672E-2</v>
      </c>
      <c r="I279" s="1"/>
    </row>
    <row r="280" spans="1:9" x14ac:dyDescent="0.2">
      <c r="A280">
        <v>2013</v>
      </c>
      <c r="B280">
        <v>3</v>
      </c>
      <c r="C280" s="1">
        <f>MAPrice!C280</f>
        <v>5.4432270437423901E-2</v>
      </c>
      <c r="D280" s="1">
        <f>MAPrice!D280</f>
        <v>5.1891302213725822E-2</v>
      </c>
      <c r="E280" s="1">
        <f>MAPrice!E280</f>
        <v>4.572415154870204E-2</v>
      </c>
      <c r="F280" s="1">
        <f>MAPrice!F280</f>
        <v>6.2812812165599516E-2</v>
      </c>
      <c r="G280" s="1">
        <f>MAPrice!G280</f>
        <v>0.13681544752318356</v>
      </c>
      <c r="H280" s="1">
        <f>MAPrice!H280</f>
        <v>5.1891302213725822E-2</v>
      </c>
      <c r="I280" s="1"/>
    </row>
    <row r="281" spans="1:9" x14ac:dyDescent="0.2">
      <c r="A281">
        <v>2013</v>
      </c>
      <c r="B281">
        <v>4</v>
      </c>
      <c r="C281" s="1">
        <f>MAPrice!C281</f>
        <v>5.423371852272002E-2</v>
      </c>
      <c r="D281" s="1">
        <f>MAPrice!D281</f>
        <v>5.1671308032465189E-2</v>
      </c>
      <c r="E281" s="1">
        <f>MAPrice!E281</f>
        <v>4.5472535845380892E-2</v>
      </c>
      <c r="F281" s="1">
        <f>MAPrice!F281</f>
        <v>6.2524910148655563E-2</v>
      </c>
      <c r="G281" s="1">
        <f>MAPrice!G281</f>
        <v>0.13662016899944182</v>
      </c>
      <c r="H281" s="1">
        <f>MAPrice!H281</f>
        <v>5.1671308032465189E-2</v>
      </c>
      <c r="I281" s="1"/>
    </row>
    <row r="282" spans="1:9" x14ac:dyDescent="0.2">
      <c r="A282">
        <v>2013</v>
      </c>
      <c r="B282">
        <v>5</v>
      </c>
      <c r="C282" s="1">
        <f>MAPrice!C282</f>
        <v>5.412280862550764E-2</v>
      </c>
      <c r="D282" s="1">
        <f>MAPrice!D282</f>
        <v>5.1515547201007317E-2</v>
      </c>
      <c r="E282" s="1">
        <f>MAPrice!E282</f>
        <v>4.5357259261694795E-2</v>
      </c>
      <c r="F282" s="1">
        <f>MAPrice!F282</f>
        <v>6.2272100882224207E-2</v>
      </c>
      <c r="G282" s="1">
        <f>MAPrice!G282</f>
        <v>0.13633553959988381</v>
      </c>
      <c r="H282" s="1">
        <f>MAPrice!H282</f>
        <v>5.1515547201007317E-2</v>
      </c>
      <c r="I282" s="1"/>
    </row>
    <row r="283" spans="1:9" x14ac:dyDescent="0.2">
      <c r="A283">
        <v>2013</v>
      </c>
      <c r="B283">
        <v>6</v>
      </c>
      <c r="C283" s="1">
        <f>MAPrice!C283</f>
        <v>5.3864585536781251E-2</v>
      </c>
      <c r="D283" s="1">
        <f>MAPrice!D283</f>
        <v>5.1204784599959328E-2</v>
      </c>
      <c r="E283" s="1">
        <f>MAPrice!E283</f>
        <v>4.5207952304458447E-2</v>
      </c>
      <c r="F283" s="1">
        <f>MAPrice!F283</f>
        <v>6.2000884587171214E-2</v>
      </c>
      <c r="G283" s="1">
        <f>MAPrice!G283</f>
        <v>0.13603903454347885</v>
      </c>
      <c r="H283" s="1">
        <f>MAPrice!H283</f>
        <v>5.1204784599959328E-2</v>
      </c>
      <c r="I283" s="1"/>
    </row>
    <row r="284" spans="1:9" x14ac:dyDescent="0.2">
      <c r="A284">
        <v>2013</v>
      </c>
      <c r="B284">
        <v>7</v>
      </c>
      <c r="C284" s="1">
        <f>MAPrice!C284</f>
        <v>5.3618245493745921E-2</v>
      </c>
      <c r="D284" s="1">
        <f>MAPrice!D284</f>
        <v>5.0934149602386791E-2</v>
      </c>
      <c r="E284" s="1">
        <f>MAPrice!E284</f>
        <v>4.4956953978947278E-2</v>
      </c>
      <c r="F284" s="1">
        <f>MAPrice!F284</f>
        <v>6.1709648233376428E-2</v>
      </c>
      <c r="G284" s="1">
        <f>MAPrice!G284</f>
        <v>0.13581552330882499</v>
      </c>
      <c r="H284" s="1">
        <f>MAPrice!H284</f>
        <v>5.0934149602386791E-2</v>
      </c>
      <c r="I284" s="1"/>
    </row>
    <row r="285" spans="1:9" x14ac:dyDescent="0.2">
      <c r="A285">
        <v>2013</v>
      </c>
      <c r="B285">
        <v>8</v>
      </c>
      <c r="C285" s="1">
        <f>MAPrice!C285</f>
        <v>5.3366246635396387E-2</v>
      </c>
      <c r="D285" s="1">
        <f>MAPrice!D285</f>
        <v>5.0652243083202327E-2</v>
      </c>
      <c r="E285" s="1">
        <f>MAPrice!E285</f>
        <v>4.4746805879106406E-2</v>
      </c>
      <c r="F285" s="1">
        <f>MAPrice!F285</f>
        <v>6.1404758826298811E-2</v>
      </c>
      <c r="G285" s="1">
        <f>MAPrice!G285</f>
        <v>0.13552836480694805</v>
      </c>
      <c r="H285" s="1">
        <f>MAPrice!H285</f>
        <v>5.0652243083202327E-2</v>
      </c>
      <c r="I285" s="1"/>
    </row>
    <row r="286" spans="1:9" x14ac:dyDescent="0.2">
      <c r="A286">
        <v>2013</v>
      </c>
      <c r="B286">
        <v>9</v>
      </c>
      <c r="C286" s="1">
        <f>MAPrice!C286</f>
        <v>5.3100796880959478E-2</v>
      </c>
      <c r="D286" s="1">
        <f>MAPrice!D286</f>
        <v>5.0325284442075284E-2</v>
      </c>
      <c r="E286" s="1">
        <f>MAPrice!E286</f>
        <v>4.4581491366598384E-2</v>
      </c>
      <c r="F286" s="1">
        <f>MAPrice!F286</f>
        <v>6.1125282759088274E-2</v>
      </c>
      <c r="G286" s="1">
        <f>MAPrice!G286</f>
        <v>0.13516113849534597</v>
      </c>
      <c r="H286" s="1">
        <f>MAPrice!H286</f>
        <v>5.0325284442075284E-2</v>
      </c>
      <c r="I286" s="1"/>
    </row>
    <row r="287" spans="1:9" x14ac:dyDescent="0.2">
      <c r="A287">
        <v>2013</v>
      </c>
      <c r="B287">
        <v>10</v>
      </c>
      <c r="C287" s="1">
        <f>MAPrice!C287</f>
        <v>5.2901092430026414E-2</v>
      </c>
      <c r="D287" s="1">
        <f>MAPrice!D287</f>
        <v>5.0132354550587704E-2</v>
      </c>
      <c r="E287" s="1">
        <f>MAPrice!E287</f>
        <v>4.4511659269657868E-2</v>
      </c>
      <c r="F287" s="1">
        <f>MAPrice!F287</f>
        <v>6.0864296733317891E-2</v>
      </c>
      <c r="G287" s="1">
        <f>MAPrice!G287</f>
        <v>0.13490526175308767</v>
      </c>
      <c r="H287" s="1">
        <f>MAPrice!H287</f>
        <v>5.0132354550587704E-2</v>
      </c>
      <c r="I287" s="1"/>
    </row>
    <row r="288" spans="1:9" x14ac:dyDescent="0.2">
      <c r="A288">
        <v>2013</v>
      </c>
      <c r="B288">
        <v>11</v>
      </c>
      <c r="C288" s="1">
        <f>MAPrice!C288</f>
        <v>5.264415312443247E-2</v>
      </c>
      <c r="D288" s="1">
        <f>MAPrice!D288</f>
        <v>4.9882779083719984E-2</v>
      </c>
      <c r="E288" s="1">
        <f>MAPrice!E288</f>
        <v>4.4422744765607404E-2</v>
      </c>
      <c r="F288" s="1">
        <f>MAPrice!F288</f>
        <v>6.0613569165899377E-2</v>
      </c>
      <c r="G288" s="1">
        <f>MAPrice!G288</f>
        <v>0.13458131217985581</v>
      </c>
      <c r="H288" s="1">
        <f>MAPrice!H288</f>
        <v>4.9882779083719984E-2</v>
      </c>
      <c r="I288" s="1"/>
    </row>
    <row r="289" spans="1:9" x14ac:dyDescent="0.2">
      <c r="A289">
        <v>2013</v>
      </c>
      <c r="B289">
        <v>12</v>
      </c>
      <c r="C289" s="1">
        <f>MAPrice!C289</f>
        <v>5.2440707282752595E-2</v>
      </c>
      <c r="D289" s="1">
        <f>MAPrice!D289</f>
        <v>4.9713701580330137E-2</v>
      </c>
      <c r="E289" s="1">
        <f>MAPrice!E289</f>
        <v>4.4146981765033448E-2</v>
      </c>
      <c r="F289" s="1">
        <f>MAPrice!F289</f>
        <v>6.0600231137412232E-2</v>
      </c>
      <c r="G289" s="1">
        <f>MAPrice!G289</f>
        <v>0.13424429632919113</v>
      </c>
      <c r="H289" s="1">
        <f>MAPrice!H289</f>
        <v>4.9713701580330137E-2</v>
      </c>
      <c r="I289" s="1"/>
    </row>
    <row r="290" spans="1:9" x14ac:dyDescent="0.2">
      <c r="A290">
        <v>2014</v>
      </c>
      <c r="B290">
        <v>1</v>
      </c>
      <c r="C290" s="1">
        <f>MAPrice!C290</f>
        <v>5.2247059874163199E-2</v>
      </c>
      <c r="D290" s="1">
        <f>MAPrice!D290</f>
        <v>4.953781503184488E-2</v>
      </c>
      <c r="E290" s="1">
        <f>MAPrice!E290</f>
        <v>4.3963689370964835E-2</v>
      </c>
      <c r="F290" s="1">
        <f>MAPrice!F290</f>
        <v>6.0578665757712952E-2</v>
      </c>
      <c r="G290" s="1">
        <f>MAPrice!G290</f>
        <v>0.1339197547524853</v>
      </c>
      <c r="H290" s="1">
        <f>MAPrice!H290</f>
        <v>4.953781503184488E-2</v>
      </c>
      <c r="I290" s="1"/>
    </row>
    <row r="291" spans="1:9" x14ac:dyDescent="0.2">
      <c r="A291">
        <v>2014</v>
      </c>
      <c r="B291">
        <v>2</v>
      </c>
      <c r="C291" s="1">
        <f>MAPrice!C291</f>
        <v>5.2334802799165837E-2</v>
      </c>
      <c r="D291" s="1">
        <f>MAPrice!D291</f>
        <v>4.9566599400325977E-2</v>
      </c>
      <c r="E291" s="1">
        <f>MAPrice!E291</f>
        <v>4.3739312800962125E-2</v>
      </c>
      <c r="F291" s="1">
        <f>MAPrice!F291</f>
        <v>6.0813755345179264E-2</v>
      </c>
      <c r="G291" s="1">
        <f>MAPrice!G291</f>
        <v>0.13394325052966921</v>
      </c>
      <c r="H291" s="1">
        <f>MAPrice!H291</f>
        <v>4.9566599400325977E-2</v>
      </c>
      <c r="I291" s="1"/>
    </row>
    <row r="292" spans="1:9" x14ac:dyDescent="0.2">
      <c r="A292">
        <v>2014</v>
      </c>
      <c r="B292">
        <v>3</v>
      </c>
      <c r="C292" s="1">
        <f>MAPrice!C292</f>
        <v>5.2457334340596413E-2</v>
      </c>
      <c r="D292" s="1">
        <f>MAPrice!D292</f>
        <v>4.9637626647437649E-2</v>
      </c>
      <c r="E292" s="1">
        <f>MAPrice!E292</f>
        <v>4.3741565097301593E-2</v>
      </c>
      <c r="F292" s="1">
        <f>MAPrice!F292</f>
        <v>6.1061381567212025E-2</v>
      </c>
      <c r="G292" s="1">
        <f>MAPrice!G292</f>
        <v>0.13401686844728672</v>
      </c>
      <c r="H292" s="1">
        <f>MAPrice!H292</f>
        <v>4.9637626647437649E-2</v>
      </c>
      <c r="I292" s="1"/>
    </row>
    <row r="293" spans="1:9" x14ac:dyDescent="0.2">
      <c r="A293">
        <v>2014</v>
      </c>
      <c r="B293">
        <v>4</v>
      </c>
      <c r="C293" s="1">
        <f>MAPrice!C293</f>
        <v>5.250108685359467E-2</v>
      </c>
      <c r="D293" s="1">
        <f>MAPrice!D293</f>
        <v>4.969585072716054E-2</v>
      </c>
      <c r="E293" s="1">
        <f>MAPrice!E293</f>
        <v>4.3818793204628725E-2</v>
      </c>
      <c r="F293" s="1">
        <f>MAPrice!F293</f>
        <v>6.1355293489323816E-2</v>
      </c>
      <c r="G293" s="1">
        <f>MAPrice!G293</f>
        <v>0.13383261247497158</v>
      </c>
      <c r="H293" s="1">
        <f>MAPrice!H293</f>
        <v>4.969585072716054E-2</v>
      </c>
      <c r="I293" s="1"/>
    </row>
    <row r="294" spans="1:9" x14ac:dyDescent="0.2">
      <c r="A294">
        <v>2014</v>
      </c>
      <c r="B294">
        <v>5</v>
      </c>
      <c r="C294" s="1">
        <f>MAPrice!C294</f>
        <v>5.2556862712007241E-2</v>
      </c>
      <c r="D294" s="1">
        <f>MAPrice!D294</f>
        <v>4.9753135035156437E-2</v>
      </c>
      <c r="E294" s="1">
        <f>MAPrice!E294</f>
        <v>4.3927004984302909E-2</v>
      </c>
      <c r="F294" s="1">
        <f>MAPrice!F294</f>
        <v>6.1639738537674606E-2</v>
      </c>
      <c r="G294" s="1">
        <f>MAPrice!G294</f>
        <v>0.13379489766026162</v>
      </c>
      <c r="H294" s="1">
        <f>MAPrice!H294</f>
        <v>4.9753135035156437E-2</v>
      </c>
      <c r="I294" s="1"/>
    </row>
    <row r="295" spans="1:9" x14ac:dyDescent="0.2">
      <c r="A295">
        <v>2014</v>
      </c>
      <c r="B295">
        <v>6</v>
      </c>
      <c r="C295" s="1">
        <f>MAPrice!C295</f>
        <v>5.2578926309396229E-2</v>
      </c>
      <c r="D295" s="1">
        <f>MAPrice!D295</f>
        <v>4.9827822746498114E-2</v>
      </c>
      <c r="E295" s="1">
        <f>MAPrice!E295</f>
        <v>4.36221989493841E-2</v>
      </c>
      <c r="F295" s="1">
        <f>MAPrice!F295</f>
        <v>6.1831848659724929E-2</v>
      </c>
      <c r="G295" s="1">
        <f>MAPrice!G295</f>
        <v>0.13362169194320184</v>
      </c>
      <c r="H295" s="1">
        <f>MAPrice!H295</f>
        <v>4.9827822746498114E-2</v>
      </c>
      <c r="I295" s="1"/>
    </row>
    <row r="296" spans="1:9" x14ac:dyDescent="0.2">
      <c r="A296">
        <v>2014</v>
      </c>
      <c r="B296">
        <v>7</v>
      </c>
      <c r="C296" s="1">
        <f>MAPrice!C296</f>
        <v>5.2592246342792671E-2</v>
      </c>
      <c r="D296" s="1">
        <f>MAPrice!D296</f>
        <v>4.9845124357060643E-2</v>
      </c>
      <c r="E296" s="1">
        <f>MAPrice!E296</f>
        <v>4.3653271708822015E-2</v>
      </c>
      <c r="F296" s="1">
        <f>MAPrice!F296</f>
        <v>6.199423653895398E-2</v>
      </c>
      <c r="G296" s="1">
        <f>MAPrice!G296</f>
        <v>0.13347125265928131</v>
      </c>
      <c r="H296" s="1">
        <f>MAPrice!H296</f>
        <v>4.9845124357060643E-2</v>
      </c>
      <c r="I296" s="1"/>
    </row>
    <row r="297" spans="1:9" x14ac:dyDescent="0.2">
      <c r="A297">
        <v>2014</v>
      </c>
      <c r="B297">
        <v>8</v>
      </c>
      <c r="C297" s="1">
        <f>MAPrice!C297</f>
        <v>5.2576150960094388E-2</v>
      </c>
      <c r="D297" s="1">
        <f>MAPrice!D297</f>
        <v>4.9843792533813207E-2</v>
      </c>
      <c r="E297" s="1">
        <f>MAPrice!E297</f>
        <v>4.3708207162252453E-2</v>
      </c>
      <c r="F297" s="1">
        <f>MAPrice!F297</f>
        <v>6.2149177479342392E-2</v>
      </c>
      <c r="G297" s="1">
        <f>MAPrice!G297</f>
        <v>0.13330035117685063</v>
      </c>
      <c r="H297" s="1">
        <f>MAPrice!H297</f>
        <v>4.9843792533813207E-2</v>
      </c>
      <c r="I297" s="1"/>
    </row>
    <row r="298" spans="1:9" x14ac:dyDescent="0.2">
      <c r="A298">
        <v>2014</v>
      </c>
      <c r="B298">
        <v>9</v>
      </c>
      <c r="C298" s="1">
        <f>MAPrice!C298</f>
        <v>5.2628130814084399E-2</v>
      </c>
      <c r="D298" s="1">
        <f>MAPrice!D298</f>
        <v>4.9925321173577307E-2</v>
      </c>
      <c r="E298" s="1">
        <f>MAPrice!E298</f>
        <v>4.3597728175143735E-2</v>
      </c>
      <c r="F298" s="1">
        <f>MAPrice!F298</f>
        <v>6.2317089094727225E-2</v>
      </c>
      <c r="G298" s="1">
        <f>MAPrice!G298</f>
        <v>0.13331449870338805</v>
      </c>
      <c r="H298" s="1">
        <f>MAPrice!H298</f>
        <v>4.9925321173577307E-2</v>
      </c>
      <c r="I298" s="1"/>
    </row>
    <row r="299" spans="1:9" x14ac:dyDescent="0.2">
      <c r="A299">
        <v>2014</v>
      </c>
      <c r="B299">
        <v>10</v>
      </c>
      <c r="C299" s="1">
        <f>MAPrice!C299</f>
        <v>5.2679334178912768E-2</v>
      </c>
      <c r="D299" s="1">
        <f>MAPrice!D299</f>
        <v>5.0002858204720169E-2</v>
      </c>
      <c r="E299" s="1">
        <f>MAPrice!E299</f>
        <v>4.3566855476886997E-2</v>
      </c>
      <c r="F299" s="1">
        <f>MAPrice!F299</f>
        <v>6.2484613605097571E-2</v>
      </c>
      <c r="G299" s="1">
        <f>MAPrice!G299</f>
        <v>0.13323157285720702</v>
      </c>
      <c r="H299" s="1">
        <f>MAPrice!H299</f>
        <v>5.0002858204720169E-2</v>
      </c>
      <c r="I299" s="1"/>
    </row>
    <row r="300" spans="1:9" x14ac:dyDescent="0.2">
      <c r="A300">
        <v>2014</v>
      </c>
      <c r="B300">
        <v>11</v>
      </c>
      <c r="C300" s="1">
        <f>MAPrice!C300</f>
        <v>5.2735650314791604E-2</v>
      </c>
      <c r="D300" s="1">
        <f>MAPrice!D300</f>
        <v>5.0066242907225368E-2</v>
      </c>
      <c r="E300" s="1">
        <f>MAPrice!E300</f>
        <v>4.3634071670277559E-2</v>
      </c>
      <c r="F300" s="1">
        <f>MAPrice!F300</f>
        <v>6.2683874076406298E-2</v>
      </c>
      <c r="G300" s="1">
        <f>MAPrice!G300</f>
        <v>0.13314082923542056</v>
      </c>
      <c r="H300" s="1">
        <f>MAPrice!H300</f>
        <v>5.0066242907225368E-2</v>
      </c>
      <c r="I300" s="1"/>
    </row>
    <row r="301" spans="1:9" x14ac:dyDescent="0.2">
      <c r="A301">
        <v>2014</v>
      </c>
      <c r="B301">
        <v>12</v>
      </c>
      <c r="C301" s="1">
        <f>MAPrice!C301</f>
        <v>5.2754136456261057E-2</v>
      </c>
      <c r="D301" s="1">
        <f>MAPrice!D301</f>
        <v>5.0099637651801983E-2</v>
      </c>
      <c r="E301" s="1">
        <f>MAPrice!E301</f>
        <v>4.3655919441871333E-2</v>
      </c>
      <c r="F301" s="1">
        <f>MAPrice!F301</f>
        <v>6.2724849021574991E-2</v>
      </c>
      <c r="G301" s="1">
        <f>MAPrice!G301</f>
        <v>0.13314506996366973</v>
      </c>
      <c r="H301" s="1">
        <f>MAPrice!H301</f>
        <v>5.0099637651801983E-2</v>
      </c>
      <c r="I301" s="1"/>
    </row>
    <row r="302" spans="1:9" x14ac:dyDescent="0.2">
      <c r="A302">
        <v>2015</v>
      </c>
      <c r="B302">
        <v>1</v>
      </c>
      <c r="C302" s="1">
        <f>MAPrice!C302</f>
        <v>5.282660429952258E-2</v>
      </c>
      <c r="D302" s="1">
        <f>MAPrice!D302</f>
        <v>5.0208319400280615E-2</v>
      </c>
      <c r="E302" s="1">
        <f>MAPrice!E302</f>
        <v>4.3746160458356109E-2</v>
      </c>
      <c r="F302" s="1">
        <f>MAPrice!F302</f>
        <v>6.2760356277161894E-2</v>
      </c>
      <c r="G302" s="1">
        <f>MAPrice!G302</f>
        <v>0.13320014260148177</v>
      </c>
      <c r="H302" s="1">
        <f>MAPrice!H302</f>
        <v>5.0208319400280615E-2</v>
      </c>
      <c r="I302" s="1"/>
    </row>
    <row r="303" spans="1:9" x14ac:dyDescent="0.2">
      <c r="A303">
        <v>2015</v>
      </c>
      <c r="B303">
        <v>2</v>
      </c>
      <c r="C303" s="1">
        <f>MAPrice!C303</f>
        <v>5.2756688870565151E-2</v>
      </c>
      <c r="D303" s="1">
        <f>MAPrice!D303</f>
        <v>5.0199223830675467E-2</v>
      </c>
      <c r="E303" s="1">
        <f>MAPrice!E303</f>
        <v>4.3830557155151995E-2</v>
      </c>
      <c r="F303" s="1">
        <f>MAPrice!F303</f>
        <v>6.2720068146737071E-2</v>
      </c>
      <c r="G303" s="1">
        <f>MAPrice!G303</f>
        <v>0.13322155132051494</v>
      </c>
      <c r="H303" s="1">
        <f>MAPrice!H303</f>
        <v>5.0199223830675467E-2</v>
      </c>
      <c r="I303" s="1"/>
    </row>
    <row r="304" spans="1:9" x14ac:dyDescent="0.2">
      <c r="A304">
        <v>2015</v>
      </c>
      <c r="B304">
        <v>3</v>
      </c>
      <c r="C304" s="1">
        <f>MAPrice!C304</f>
        <v>5.2677128711110043E-2</v>
      </c>
      <c r="D304" s="1">
        <f>MAPrice!D304</f>
        <v>5.0198017703503621E-2</v>
      </c>
      <c r="E304" s="1">
        <f>MAPrice!E304</f>
        <v>4.3806336929382406E-2</v>
      </c>
      <c r="F304" s="1">
        <f>MAPrice!F304</f>
        <v>6.2700236552436284E-2</v>
      </c>
      <c r="G304" s="1">
        <f>MAPrice!G304</f>
        <v>0.1332261128777627</v>
      </c>
      <c r="H304" s="1">
        <f>MAPrice!H304</f>
        <v>5.0198017703503621E-2</v>
      </c>
      <c r="I304" s="1"/>
    </row>
    <row r="305" spans="1:9" x14ac:dyDescent="0.2">
      <c r="A305">
        <v>2015</v>
      </c>
      <c r="B305">
        <v>4</v>
      </c>
      <c r="C305" s="1">
        <f>MAPrice!C305</f>
        <v>5.2653274558777115E-2</v>
      </c>
      <c r="D305" s="1">
        <f>MAPrice!D305</f>
        <v>5.0227634565067646E-2</v>
      </c>
      <c r="E305" s="1">
        <f>MAPrice!E305</f>
        <v>4.3712796627486693E-2</v>
      </c>
      <c r="F305" s="1">
        <f>MAPrice!F305</f>
        <v>6.2611857522585232E-2</v>
      </c>
      <c r="G305" s="1">
        <f>MAPrice!G305</f>
        <v>0.13317595944475144</v>
      </c>
      <c r="H305" s="1">
        <f>MAPrice!H305</f>
        <v>5.0227634565067646E-2</v>
      </c>
      <c r="I305" s="1"/>
    </row>
    <row r="306" spans="1:9" x14ac:dyDescent="0.2">
      <c r="A306">
        <v>2015</v>
      </c>
      <c r="B306">
        <v>5</v>
      </c>
      <c r="C306" s="1">
        <f>MAPrice!C306</f>
        <v>5.2502907504842176E-2</v>
      </c>
      <c r="D306" s="1">
        <f>MAPrice!D306</f>
        <v>5.0138426058371349E-2</v>
      </c>
      <c r="E306" s="1">
        <f>MAPrice!E306</f>
        <v>4.3451853946308745E-2</v>
      </c>
      <c r="F306" s="1">
        <f>MAPrice!F306</f>
        <v>6.2489759976149251E-2</v>
      </c>
      <c r="G306" s="1">
        <f>MAPrice!G306</f>
        <v>0.13309624835467318</v>
      </c>
      <c r="H306" s="1">
        <f>MAPrice!H306</f>
        <v>5.0138426058371349E-2</v>
      </c>
      <c r="I306" s="1"/>
    </row>
    <row r="307" spans="1:9" x14ac:dyDescent="0.2">
      <c r="A307">
        <v>2015</v>
      </c>
      <c r="B307">
        <v>6</v>
      </c>
      <c r="C307" s="1">
        <f>MAPrice!C307</f>
        <v>5.2420060764966657E-2</v>
      </c>
      <c r="D307" s="1">
        <f>MAPrice!D307</f>
        <v>5.0095418108190598E-2</v>
      </c>
      <c r="E307" s="1">
        <f>MAPrice!E307</f>
        <v>4.3527197032814241E-2</v>
      </c>
      <c r="F307" s="1">
        <f>MAPrice!F307</f>
        <v>6.2421900454976774E-2</v>
      </c>
      <c r="G307" s="1">
        <f>MAPrice!G307</f>
        <v>0.13306579412269079</v>
      </c>
      <c r="H307" s="1">
        <f>MAPrice!H307</f>
        <v>5.0095418108190598E-2</v>
      </c>
      <c r="I307" s="1"/>
    </row>
    <row r="308" spans="1:9" x14ac:dyDescent="0.2">
      <c r="A308">
        <v>2015</v>
      </c>
      <c r="B308">
        <v>7</v>
      </c>
      <c r="C308" s="1">
        <f>MAPrice!C308</f>
        <v>5.2370763563402943E-2</v>
      </c>
      <c r="D308" s="1">
        <f>MAPrice!D308</f>
        <v>5.0084880476373418E-2</v>
      </c>
      <c r="E308" s="1">
        <f>MAPrice!E308</f>
        <v>4.3604664282898324E-2</v>
      </c>
      <c r="F308" s="1">
        <f>MAPrice!F308</f>
        <v>6.2357807180797593E-2</v>
      </c>
      <c r="G308" s="1">
        <f>MAPrice!G308</f>
        <v>0.13303313584086018</v>
      </c>
      <c r="H308" s="1">
        <f>MAPrice!H308</f>
        <v>5.0084880476373418E-2</v>
      </c>
      <c r="I308" s="1"/>
    </row>
    <row r="309" spans="1:9" x14ac:dyDescent="0.2">
      <c r="A309">
        <v>2015</v>
      </c>
      <c r="B309">
        <v>8</v>
      </c>
      <c r="C309" s="1">
        <f>MAPrice!C309</f>
        <v>5.2335815059536918E-2</v>
      </c>
      <c r="D309" s="1">
        <f>MAPrice!D309</f>
        <v>5.0057610544740699E-2</v>
      </c>
      <c r="E309" s="1">
        <f>MAPrice!E309</f>
        <v>4.3494074637366542E-2</v>
      </c>
      <c r="F309" s="1">
        <f>MAPrice!F309</f>
        <v>6.2299355968918946E-2</v>
      </c>
      <c r="G309" s="1">
        <f>MAPrice!G309</f>
        <v>0.13300689231955631</v>
      </c>
      <c r="H309" s="1">
        <f>MAPrice!H309</f>
        <v>5.0057610544740699E-2</v>
      </c>
      <c r="I309" s="1"/>
    </row>
    <row r="310" spans="1:9" x14ac:dyDescent="0.2">
      <c r="A310">
        <v>2015</v>
      </c>
      <c r="B310">
        <v>9</v>
      </c>
      <c r="C310" s="1">
        <f>MAPrice!C310</f>
        <v>5.2279326366062112E-2</v>
      </c>
      <c r="D310" s="1">
        <f>MAPrice!D310</f>
        <v>5.0012866105311297E-2</v>
      </c>
      <c r="E310" s="1">
        <f>MAPrice!E310</f>
        <v>4.3808324309394353E-2</v>
      </c>
      <c r="F310" s="1">
        <f>MAPrice!F310</f>
        <v>6.2243393270822872E-2</v>
      </c>
      <c r="G310" s="1">
        <f>MAPrice!G310</f>
        <v>0.13279284417439929</v>
      </c>
      <c r="H310" s="1">
        <f>MAPrice!H310</f>
        <v>5.0012866105311297E-2</v>
      </c>
      <c r="I310" s="1"/>
    </row>
    <row r="311" spans="1:9" x14ac:dyDescent="0.2">
      <c r="A311">
        <v>2015</v>
      </c>
      <c r="B311">
        <v>10</v>
      </c>
      <c r="C311" s="1">
        <f>MAPrice!C311</f>
        <v>5.2247229280626667E-2</v>
      </c>
      <c r="D311" s="1">
        <f>MAPrice!D311</f>
        <v>4.9981448419925543E-2</v>
      </c>
      <c r="E311" s="1">
        <f>MAPrice!E311</f>
        <v>4.3990671908083041E-2</v>
      </c>
      <c r="F311" s="1">
        <f>MAPrice!F311</f>
        <v>6.219440195816487E-2</v>
      </c>
      <c r="G311" s="1">
        <f>MAPrice!G311</f>
        <v>0.13278357252738771</v>
      </c>
      <c r="H311" s="1">
        <f>MAPrice!H311</f>
        <v>4.9981448419925543E-2</v>
      </c>
      <c r="I311" s="1"/>
    </row>
    <row r="312" spans="1:9" x14ac:dyDescent="0.2">
      <c r="A312">
        <v>2015</v>
      </c>
      <c r="B312">
        <v>11</v>
      </c>
      <c r="C312" s="1">
        <f>MAPrice!C312</f>
        <v>5.2183149494184428E-2</v>
      </c>
      <c r="D312" s="1">
        <f>MAPrice!D312</f>
        <v>4.9916874329412976E-2</v>
      </c>
      <c r="E312" s="1">
        <f>MAPrice!E312</f>
        <v>4.3910495387350389E-2</v>
      </c>
      <c r="F312" s="1">
        <f>MAPrice!F312</f>
        <v>6.2125898322112683E-2</v>
      </c>
      <c r="G312" s="1">
        <f>MAPrice!G312</f>
        <v>0.13273898211641191</v>
      </c>
      <c r="H312" s="1">
        <f>MAPrice!H312</f>
        <v>4.9916874329412976E-2</v>
      </c>
      <c r="I312" s="1"/>
    </row>
    <row r="313" spans="1:9" x14ac:dyDescent="0.2">
      <c r="A313">
        <v>2015</v>
      </c>
      <c r="B313">
        <v>12</v>
      </c>
      <c r="C313" s="1">
        <f>MAPrice!C313</f>
        <v>5.2049775085515698E-2</v>
      </c>
      <c r="D313" s="1">
        <f>MAPrice!D313</f>
        <v>4.9775081758544025E-2</v>
      </c>
      <c r="E313" s="1">
        <f>MAPrice!E313</f>
        <v>4.3839842049314459E-2</v>
      </c>
      <c r="F313" s="1">
        <f>MAPrice!F313</f>
        <v>6.1991375948501931E-2</v>
      </c>
      <c r="G313" s="1">
        <f>MAPrice!G313</f>
        <v>0.13262010137723398</v>
      </c>
      <c r="H313" s="1">
        <f>MAPrice!H313</f>
        <v>4.9775081758544025E-2</v>
      </c>
      <c r="I313" s="1"/>
    </row>
    <row r="314" spans="1:9" x14ac:dyDescent="0.2">
      <c r="A314">
        <v>2016</v>
      </c>
      <c r="B314">
        <v>1</v>
      </c>
      <c r="C314" s="1">
        <f>MAPrice!C314</f>
        <v>5.1895788411747301E-2</v>
      </c>
      <c r="D314" s="1">
        <f>MAPrice!D314</f>
        <v>4.9666339898092597E-2</v>
      </c>
      <c r="E314" s="1">
        <f>MAPrice!E314</f>
        <v>4.3740970242276501E-2</v>
      </c>
      <c r="F314" s="1">
        <f>MAPrice!F314</f>
        <v>6.1891435592993253E-2</v>
      </c>
      <c r="G314" s="1">
        <f>MAPrice!G314</f>
        <v>0.13237704140392978</v>
      </c>
      <c r="H314" s="1">
        <f>MAPrice!H314</f>
        <v>4.9666339898092597E-2</v>
      </c>
      <c r="I314" s="1"/>
    </row>
    <row r="315" spans="1:9" x14ac:dyDescent="0.2">
      <c r="A315">
        <v>2016</v>
      </c>
      <c r="B315">
        <v>2</v>
      </c>
      <c r="C315" s="1">
        <f>MAPrice!C315</f>
        <v>5.1680232008657907E-2</v>
      </c>
      <c r="D315" s="1">
        <f>MAPrice!D315</f>
        <v>4.9477736420235514E-2</v>
      </c>
      <c r="E315" s="1">
        <f>MAPrice!E315</f>
        <v>4.3678125681253864E-2</v>
      </c>
      <c r="F315" s="1">
        <f>MAPrice!F315</f>
        <v>6.1695177484979567E-2</v>
      </c>
      <c r="G315" s="1">
        <f>MAPrice!G315</f>
        <v>0.13203471148412863</v>
      </c>
      <c r="H315" s="1">
        <f>MAPrice!H315</f>
        <v>4.9477736420235514E-2</v>
      </c>
      <c r="I315" s="1"/>
    </row>
    <row r="316" spans="1:9" x14ac:dyDescent="0.2">
      <c r="A316">
        <v>2016</v>
      </c>
      <c r="B316">
        <v>3</v>
      </c>
      <c r="C316" s="1">
        <f>MAPrice!C316</f>
        <v>5.1546601732517426E-2</v>
      </c>
      <c r="D316" s="1">
        <f>MAPrice!D316</f>
        <v>4.9336846242166603E-2</v>
      </c>
      <c r="E316" s="1">
        <f>MAPrice!E316</f>
        <v>4.357193831538389E-2</v>
      </c>
      <c r="F316" s="1">
        <f>MAPrice!F316</f>
        <v>6.1520384248202199E-2</v>
      </c>
      <c r="G316" s="1">
        <f>MAPrice!G316</f>
        <v>0.13175712640204751</v>
      </c>
      <c r="H316" s="1">
        <f>MAPrice!H316</f>
        <v>4.9336846242166603E-2</v>
      </c>
      <c r="I316" s="1"/>
    </row>
    <row r="317" spans="1:9" x14ac:dyDescent="0.2">
      <c r="A317">
        <v>2016</v>
      </c>
      <c r="B317">
        <v>4</v>
      </c>
      <c r="C317" s="1">
        <f>MAPrice!C317</f>
        <v>5.1381159233901498E-2</v>
      </c>
      <c r="D317" s="1">
        <f>MAPrice!D317</f>
        <v>4.912842255209604E-2</v>
      </c>
      <c r="E317" s="1">
        <f>MAPrice!E317</f>
        <v>4.3654250649730907E-2</v>
      </c>
      <c r="F317" s="1">
        <f>MAPrice!F317</f>
        <v>6.1399893581030464E-2</v>
      </c>
      <c r="G317" s="1">
        <f>MAPrice!G317</f>
        <v>0.13156274679223254</v>
      </c>
      <c r="H317" s="1">
        <f>MAPrice!H317</f>
        <v>4.912842255209604E-2</v>
      </c>
      <c r="I317" s="1"/>
    </row>
    <row r="318" spans="1:9" x14ac:dyDescent="0.2">
      <c r="A318">
        <v>2016</v>
      </c>
      <c r="B318">
        <v>5</v>
      </c>
      <c r="C318" s="1">
        <f>MAPrice!C318</f>
        <v>5.125103264342315E-2</v>
      </c>
      <c r="D318" s="1">
        <f>MAPrice!D318</f>
        <v>4.9014945708032748E-2</v>
      </c>
      <c r="E318" s="1">
        <f>MAPrice!E318</f>
        <v>4.3668493988882423E-2</v>
      </c>
      <c r="F318" s="1">
        <f>MAPrice!F318</f>
        <v>6.1270201945471371E-2</v>
      </c>
      <c r="G318" s="1">
        <f>MAPrice!G318</f>
        <v>0.13136331919293143</v>
      </c>
      <c r="H318" s="1">
        <f>MAPrice!H318</f>
        <v>4.9014945708032748E-2</v>
      </c>
      <c r="I318" s="1"/>
    </row>
    <row r="319" spans="1:9" x14ac:dyDescent="0.2">
      <c r="A319">
        <v>2016</v>
      </c>
      <c r="B319">
        <v>6</v>
      </c>
      <c r="C319" s="1">
        <f>MAPrice!C319</f>
        <v>5.1131642840406943E-2</v>
      </c>
      <c r="D319" s="1">
        <f>MAPrice!D319</f>
        <v>4.8887300647823505E-2</v>
      </c>
      <c r="E319" s="1">
        <f>MAPrice!E319</f>
        <v>4.3795991505283259E-2</v>
      </c>
      <c r="F319" s="1">
        <f>MAPrice!F319</f>
        <v>6.1132628389576449E-2</v>
      </c>
      <c r="G319" s="1">
        <f>MAPrice!G319</f>
        <v>0.13122974011315228</v>
      </c>
      <c r="H319" s="1">
        <f>MAPrice!H319</f>
        <v>4.8887300647823505E-2</v>
      </c>
      <c r="I319" s="1"/>
    </row>
    <row r="320" spans="1:9" x14ac:dyDescent="0.2">
      <c r="A320">
        <v>2016</v>
      </c>
      <c r="B320">
        <v>7</v>
      </c>
      <c r="C320" s="1">
        <f>MAPrice!C320</f>
        <v>5.0996646755554487E-2</v>
      </c>
      <c r="D320" s="1">
        <f>MAPrice!D320</f>
        <v>4.874963581796201E-2</v>
      </c>
      <c r="E320" s="1">
        <f>MAPrice!E320</f>
        <v>4.3616682306173792E-2</v>
      </c>
      <c r="F320" s="1">
        <f>MAPrice!F320</f>
        <v>6.0981129092042445E-2</v>
      </c>
      <c r="G320" s="1">
        <f>MAPrice!G320</f>
        <v>0.13101457081887299</v>
      </c>
      <c r="H320" s="1">
        <f>MAPrice!H320</f>
        <v>4.874963581796201E-2</v>
      </c>
      <c r="I320" s="1"/>
    </row>
    <row r="321" spans="1:9" x14ac:dyDescent="0.2">
      <c r="A321">
        <v>2016</v>
      </c>
      <c r="B321">
        <v>8</v>
      </c>
      <c r="C321" s="1">
        <f>MAPrice!C321</f>
        <v>5.0833119857895986E-2</v>
      </c>
      <c r="D321" s="1">
        <f>MAPrice!D321</f>
        <v>4.8612940090386796E-2</v>
      </c>
      <c r="E321" s="1">
        <f>MAPrice!E321</f>
        <v>4.3631896224217988E-2</v>
      </c>
      <c r="F321" s="1">
        <f>MAPrice!F321</f>
        <v>6.0832351295861592E-2</v>
      </c>
      <c r="G321" s="1">
        <f>MAPrice!G321</f>
        <v>0.1308087909845197</v>
      </c>
      <c r="H321" s="1">
        <f>MAPrice!H321</f>
        <v>4.8612940090386796E-2</v>
      </c>
      <c r="I321" s="1"/>
    </row>
    <row r="322" spans="1:9" x14ac:dyDescent="0.2">
      <c r="A322">
        <v>2016</v>
      </c>
      <c r="B322">
        <v>9</v>
      </c>
      <c r="C322" s="1">
        <f>MAPrice!C322</f>
        <v>5.0667067043992264E-2</v>
      </c>
      <c r="D322" s="1">
        <f>MAPrice!D322</f>
        <v>4.8453205000444872E-2</v>
      </c>
      <c r="E322" s="1">
        <f>MAPrice!E322</f>
        <v>4.3264636297373926E-2</v>
      </c>
      <c r="F322" s="1">
        <f>MAPrice!F322</f>
        <v>6.0668369378712478E-2</v>
      </c>
      <c r="G322" s="1">
        <f>MAPrice!G322</f>
        <v>0.1306410112047813</v>
      </c>
      <c r="H322" s="1">
        <f>MAPrice!H322</f>
        <v>4.8453205000444872E-2</v>
      </c>
      <c r="I322" s="1"/>
    </row>
    <row r="323" spans="1:9" x14ac:dyDescent="0.2">
      <c r="A323">
        <v>2016</v>
      </c>
      <c r="B323">
        <v>10</v>
      </c>
      <c r="C323" s="1">
        <f>MAPrice!C323</f>
        <v>5.0455258034357388E-2</v>
      </c>
      <c r="D323" s="1">
        <f>MAPrice!D323</f>
        <v>4.8270425922365412E-2</v>
      </c>
      <c r="E323" s="1">
        <f>MAPrice!E323</f>
        <v>4.3011394292960553E-2</v>
      </c>
      <c r="F323" s="1">
        <f>MAPrice!F323</f>
        <v>6.0490367443380953E-2</v>
      </c>
      <c r="G323" s="1">
        <f>MAPrice!G323</f>
        <v>0.13004827306357061</v>
      </c>
      <c r="H323" s="1">
        <f>MAPrice!H323</f>
        <v>4.8270425922365412E-2</v>
      </c>
      <c r="I323" s="1"/>
    </row>
    <row r="324" spans="1:9" x14ac:dyDescent="0.2">
      <c r="A324">
        <v>2016</v>
      </c>
      <c r="B324">
        <v>11</v>
      </c>
      <c r="C324" s="1">
        <f>MAPrice!C324</f>
        <v>5.028269442341237E-2</v>
      </c>
      <c r="D324" s="1">
        <f>MAPrice!D324</f>
        <v>4.8120422390482719E-2</v>
      </c>
      <c r="E324" s="1">
        <f>MAPrice!E324</f>
        <v>4.2752023639358816E-2</v>
      </c>
      <c r="F324" s="1">
        <f>MAPrice!F324</f>
        <v>6.0302824706110092E-2</v>
      </c>
      <c r="G324" s="1">
        <f>MAPrice!G324</f>
        <v>0.1296030550409851</v>
      </c>
      <c r="H324" s="1">
        <f>MAPrice!H324</f>
        <v>4.8120422390482719E-2</v>
      </c>
      <c r="I324" s="1"/>
    </row>
    <row r="325" spans="1:9" x14ac:dyDescent="0.2">
      <c r="A325">
        <v>2016</v>
      </c>
      <c r="B325">
        <v>12</v>
      </c>
      <c r="C325" s="1">
        <f>MAPrice!C325</f>
        <v>5.0138119699882105E-2</v>
      </c>
      <c r="D325" s="1">
        <f>MAPrice!D325</f>
        <v>4.7963149573802433E-2</v>
      </c>
      <c r="E325" s="1">
        <f>MAPrice!E325</f>
        <v>4.2650482363061348E-2</v>
      </c>
      <c r="F325" s="1">
        <f>MAPrice!F325</f>
        <v>6.0137167639338275E-2</v>
      </c>
      <c r="G325" s="1">
        <f>MAPrice!G325</f>
        <v>0.12926223799592393</v>
      </c>
      <c r="H325" s="1">
        <f>MAPrice!H325</f>
        <v>4.7963149573802433E-2</v>
      </c>
      <c r="I325" s="1"/>
    </row>
    <row r="326" spans="1:9" x14ac:dyDescent="0.2">
      <c r="A326">
        <v>2017</v>
      </c>
      <c r="B326">
        <v>1</v>
      </c>
      <c r="C326" s="1">
        <f>MAPrice!C326</f>
        <v>4.9951642784954085E-2</v>
      </c>
      <c r="D326" s="1">
        <f>MAPrice!D326</f>
        <v>4.7743215100127058E-2</v>
      </c>
      <c r="E326" s="1">
        <f>MAPrice!E326</f>
        <v>4.251332742119935E-2</v>
      </c>
      <c r="F326" s="1">
        <f>MAPrice!F326</f>
        <v>5.9930475105715815E-2</v>
      </c>
      <c r="G326" s="1">
        <f>MAPrice!G326</f>
        <v>0.12881545881922013</v>
      </c>
      <c r="H326" s="1">
        <f>MAPrice!H326</f>
        <v>4.7743215100127058E-2</v>
      </c>
      <c r="I326" s="1"/>
    </row>
    <row r="327" spans="1:9" x14ac:dyDescent="0.2">
      <c r="A327">
        <v>2017</v>
      </c>
      <c r="B327">
        <v>2</v>
      </c>
      <c r="C327" s="1">
        <f>MAPrice!C327</f>
        <v>4.9614548516894848E-2</v>
      </c>
      <c r="D327" s="1">
        <f>MAPrice!D327</f>
        <v>4.7833155040983011E-2</v>
      </c>
      <c r="E327" s="1">
        <f>MAPrice!E327</f>
        <v>4.1987753147236795E-2</v>
      </c>
      <c r="F327" s="1">
        <f>MAPrice!F327</f>
        <v>5.966380384455449E-2</v>
      </c>
      <c r="G327" s="1">
        <f>MAPrice!G327</f>
        <v>0.11828064284293578</v>
      </c>
      <c r="H327" s="1">
        <f>MAPrice!H327</f>
        <v>4.7833155040983011E-2</v>
      </c>
      <c r="I327" s="1"/>
    </row>
    <row r="328" spans="1:9" x14ac:dyDescent="0.2">
      <c r="A328">
        <v>2017</v>
      </c>
      <c r="B328">
        <v>3</v>
      </c>
      <c r="C328" s="1">
        <f>MAPrice!C328</f>
        <v>4.9311441256740356E-2</v>
      </c>
      <c r="D328" s="1">
        <f>MAPrice!D328</f>
        <v>4.7953470594812662E-2</v>
      </c>
      <c r="E328" s="1">
        <f>MAPrice!E328</f>
        <v>4.1659497328290072E-2</v>
      </c>
      <c r="F328" s="1">
        <f>MAPrice!F328</f>
        <v>5.9537214691024916E-2</v>
      </c>
      <c r="G328" s="1">
        <f>MAPrice!G328</f>
        <v>0.1075424316301216</v>
      </c>
      <c r="H328" s="1">
        <f>MAPrice!H328</f>
        <v>4.7953470594812662E-2</v>
      </c>
      <c r="I328" s="1"/>
    </row>
    <row r="329" spans="1:9" x14ac:dyDescent="0.2">
      <c r="A329">
        <v>2017</v>
      </c>
      <c r="B329">
        <v>4</v>
      </c>
      <c r="C329" s="1">
        <f>MAPrice!C329</f>
        <v>4.9047625945840299E-2</v>
      </c>
      <c r="D329" s="1">
        <f>MAPrice!D329</f>
        <v>4.8127679178781753E-2</v>
      </c>
      <c r="E329" s="1">
        <f>MAPrice!E329</f>
        <v>4.1228369871432212E-2</v>
      </c>
      <c r="F329" s="1">
        <f>MAPrice!F329</f>
        <v>5.940419599714835E-2</v>
      </c>
      <c r="G329" s="1">
        <f>MAPrice!G329</f>
        <v>9.6741450705272389E-2</v>
      </c>
      <c r="H329" s="1">
        <f>MAPrice!H329</f>
        <v>4.8127679178781753E-2</v>
      </c>
      <c r="I329" s="1"/>
    </row>
    <row r="330" spans="1:9" x14ac:dyDescent="0.2">
      <c r="A330">
        <v>2017</v>
      </c>
      <c r="B330">
        <v>5</v>
      </c>
      <c r="C330" s="1">
        <f>MAPrice!C330</f>
        <v>4.884880489140353E-2</v>
      </c>
      <c r="D330" s="1">
        <f>MAPrice!D330</f>
        <v>4.8315650273184456E-2</v>
      </c>
      <c r="E330" s="1">
        <f>MAPrice!E330</f>
        <v>4.0734635624169291E-2</v>
      </c>
      <c r="F330" s="1">
        <f>MAPrice!F330</f>
        <v>5.9240677289942922E-2</v>
      </c>
      <c r="G330" s="1">
        <f>MAPrice!G330</f>
        <v>8.5915431395227101E-2</v>
      </c>
      <c r="H330" s="1">
        <f>MAPrice!H330</f>
        <v>4.8315650273184456E-2</v>
      </c>
      <c r="I330" s="1"/>
    </row>
    <row r="331" spans="1:9" x14ac:dyDescent="0.2">
      <c r="A331">
        <v>2017</v>
      </c>
      <c r="B331">
        <v>6</v>
      </c>
      <c r="C331" s="1">
        <f>MAPrice!C331</f>
        <v>4.8613016578093159E-2</v>
      </c>
      <c r="D331" s="1">
        <f>MAPrice!D331</f>
        <v>4.8460819694174539E-2</v>
      </c>
      <c r="E331" s="1">
        <f>MAPrice!E331</f>
        <v>4.0370344334161472E-2</v>
      </c>
      <c r="F331" s="1">
        <f>MAPrice!F331</f>
        <v>5.9075106729934886E-2</v>
      </c>
      <c r="G331" s="1">
        <f>MAPrice!G331</f>
        <v>7.4957076657622246E-2</v>
      </c>
      <c r="H331" s="1">
        <f>MAPrice!H331</f>
        <v>4.8460819694174539E-2</v>
      </c>
      <c r="I331" s="1"/>
    </row>
    <row r="332" spans="1:9" x14ac:dyDescent="0.2">
      <c r="A332">
        <v>2017</v>
      </c>
      <c r="B332">
        <v>7</v>
      </c>
      <c r="C332" s="1">
        <f>MAPrice!C332</f>
        <v>4.839268041939418E-2</v>
      </c>
      <c r="D332" s="1">
        <f>MAPrice!D332</f>
        <v>4.8692336747247073E-2</v>
      </c>
      <c r="E332" s="1">
        <f>MAPrice!E332</f>
        <v>4.0127646741308441E-2</v>
      </c>
      <c r="F332" s="1">
        <f>MAPrice!F332</f>
        <v>5.893539158263672E-2</v>
      </c>
      <c r="G332" s="1">
        <f>MAPrice!G332</f>
        <v>6.403432125681259E-2</v>
      </c>
      <c r="H332" s="1">
        <f>MAPrice!H332</f>
        <v>4.8692336747247073E-2</v>
      </c>
      <c r="I332" s="1"/>
    </row>
    <row r="333" spans="1:9" x14ac:dyDescent="0.2">
      <c r="A333">
        <v>2017</v>
      </c>
      <c r="B333">
        <v>8</v>
      </c>
      <c r="C333" s="1">
        <f>MAPrice!C333</f>
        <v>4.8194736473120142E-2</v>
      </c>
      <c r="D333" s="1">
        <f>MAPrice!D333</f>
        <v>4.8924830824715021E-2</v>
      </c>
      <c r="E333" s="1">
        <f>MAPrice!E333</f>
        <v>3.969644506323465E-2</v>
      </c>
      <c r="F333" s="1">
        <f>MAPrice!F333</f>
        <v>5.8800767044222178E-2</v>
      </c>
      <c r="G333" s="1">
        <f>MAPrice!G333</f>
        <v>5.3013212803571907E-2</v>
      </c>
      <c r="H333" s="1">
        <f>MAPrice!H333</f>
        <v>4.8924830824715021E-2</v>
      </c>
      <c r="I333" s="1"/>
    </row>
    <row r="334" spans="1:9" x14ac:dyDescent="0.2">
      <c r="A334">
        <v>2017</v>
      </c>
      <c r="B334">
        <v>9</v>
      </c>
      <c r="C334" s="1">
        <f>MAPrice!C334</f>
        <v>4.7970320841558008E-2</v>
      </c>
      <c r="D334" s="1">
        <f>MAPrice!D334</f>
        <v>4.9056793739300636E-2</v>
      </c>
      <c r="E334" s="1">
        <f>MAPrice!E334</f>
        <v>3.9394535103095867E-2</v>
      </c>
      <c r="F334" s="1">
        <f>MAPrice!F334</f>
        <v>5.8641339052188386E-2</v>
      </c>
      <c r="G334" s="1">
        <f>MAPrice!G334</f>
        <v>4.2027872770510406E-2</v>
      </c>
      <c r="H334" s="1">
        <f>MAPrice!H334</f>
        <v>4.9056793739300636E-2</v>
      </c>
      <c r="I334" s="1"/>
    </row>
    <row r="335" spans="1:9" x14ac:dyDescent="0.2">
      <c r="A335">
        <v>2017</v>
      </c>
      <c r="B335">
        <v>10</v>
      </c>
      <c r="C335" s="1">
        <f>MAPrice!C335</f>
        <v>4.7759250584272946E-2</v>
      </c>
      <c r="D335" s="1">
        <f>MAPrice!D335</f>
        <v>4.906996279418005E-2</v>
      </c>
      <c r="E335" s="1">
        <f>MAPrice!E335</f>
        <v>3.8887412480742019E-2</v>
      </c>
      <c r="F335" s="1">
        <f>MAPrice!F335</f>
        <v>5.8476080424641828E-2</v>
      </c>
      <c r="G335" s="1">
        <f>MAPrice!G335</f>
        <v>3.1522635895397853E-2</v>
      </c>
      <c r="H335" s="1">
        <f>MAPrice!H335</f>
        <v>4.906996279418005E-2</v>
      </c>
      <c r="I335" s="1"/>
    </row>
    <row r="336" spans="1:9" x14ac:dyDescent="0.2">
      <c r="A336">
        <v>2017</v>
      </c>
      <c r="B336">
        <v>11</v>
      </c>
      <c r="C336" s="1">
        <f>MAPrice!C336</f>
        <v>4.7570326745765286E-2</v>
      </c>
      <c r="D336" s="1">
        <f>MAPrice!D336</f>
        <v>4.9186782761016519E-2</v>
      </c>
      <c r="E336" s="1">
        <f>MAPrice!E336</f>
        <v>3.8518719671728464E-2</v>
      </c>
      <c r="F336" s="1">
        <f>MAPrice!F336</f>
        <v>5.8311016518049395E-2</v>
      </c>
      <c r="G336" s="1">
        <f>MAPrice!G336</f>
        <v>2.0934904703920027E-2</v>
      </c>
      <c r="H336" s="1">
        <f>MAPrice!H336</f>
        <v>4.9186782761016519E-2</v>
      </c>
      <c r="I336" s="1"/>
    </row>
    <row r="337" spans="1:9" x14ac:dyDescent="0.2">
      <c r="A337">
        <v>2017</v>
      </c>
      <c r="B337">
        <v>12</v>
      </c>
      <c r="C337" s="1">
        <f>MAPrice!C337</f>
        <v>4.7367003246852786E-2</v>
      </c>
      <c r="D337" s="1">
        <f>MAPrice!D337</f>
        <v>4.9337078146370235E-2</v>
      </c>
      <c r="E337" s="1">
        <f>MAPrice!E337</f>
        <v>3.8296731683695538E-2</v>
      </c>
      <c r="F337" s="1">
        <f>MAPrice!F337</f>
        <v>5.8139300164970376E-2</v>
      </c>
      <c r="G337" s="1">
        <f>MAPrice!G337</f>
        <v>1.0335212060908155E-2</v>
      </c>
      <c r="H337" s="1">
        <f>MAPrice!H337</f>
        <v>4.9337078146370235E-2</v>
      </c>
      <c r="I337" s="1"/>
    </row>
    <row r="338" spans="1:9" x14ac:dyDescent="0.2">
      <c r="A338">
        <v>2018</v>
      </c>
      <c r="B338">
        <v>1</v>
      </c>
      <c r="C338" s="1">
        <f>MAPrice!C338</f>
        <v>4.7168407328912872E-2</v>
      </c>
      <c r="D338" s="1">
        <f>MAPrice!D338</f>
        <v>4.9449590639776338E-2</v>
      </c>
      <c r="E338" s="1">
        <f>MAPrice!E338</f>
        <v>3.7927260559706868E-2</v>
      </c>
      <c r="F338" s="1">
        <f>MAPrice!F338</f>
        <v>5.801142800160905E-2</v>
      </c>
      <c r="G338" s="217"/>
      <c r="H338" s="1">
        <f>MAPrice!H338</f>
        <v>4.9449590639776338E-2</v>
      </c>
      <c r="I338" s="1"/>
    </row>
    <row r="339" spans="1:9" x14ac:dyDescent="0.2">
      <c r="A339">
        <v>2018</v>
      </c>
      <c r="B339">
        <v>2</v>
      </c>
      <c r="C339" s="1">
        <f>MAPrice!C339</f>
        <v>4.7305224884683354E-2</v>
      </c>
      <c r="D339" s="1">
        <f>MAPrice!D339</f>
        <v>4.9462404223232621E-2</v>
      </c>
      <c r="E339" s="1">
        <f>MAPrice!E339</f>
        <v>3.8087969780443133E-2</v>
      </c>
      <c r="F339" s="1">
        <f>MAPrice!F339</f>
        <v>5.8059871045931223E-2</v>
      </c>
      <c r="G339" s="217"/>
      <c r="H339" s="1">
        <f>MAPrice!H339</f>
        <v>4.9462404223232621E-2</v>
      </c>
      <c r="I339" s="1"/>
    </row>
    <row r="340" spans="1:9" x14ac:dyDescent="0.2">
      <c r="A340">
        <v>2018</v>
      </c>
      <c r="B340">
        <v>3</v>
      </c>
      <c r="C340" s="1">
        <f>MAPrice!C340</f>
        <v>4.7321495773014505E-2</v>
      </c>
      <c r="D340" s="1">
        <f>MAPrice!D340</f>
        <v>4.9422807915344792E-2</v>
      </c>
      <c r="E340" s="1">
        <f>MAPrice!E340</f>
        <v>3.808691973473223E-2</v>
      </c>
      <c r="F340" s="1">
        <f>MAPrice!F340</f>
        <v>5.7947233881384487E-2</v>
      </c>
      <c r="G340" s="217"/>
      <c r="H340" s="1">
        <f>MAPrice!H340</f>
        <v>4.9422807915344792E-2</v>
      </c>
      <c r="I340" s="1"/>
    </row>
    <row r="341" spans="1:9" x14ac:dyDescent="0.2">
      <c r="A341">
        <v>2018</v>
      </c>
      <c r="B341">
        <v>4</v>
      </c>
      <c r="C341" s="1">
        <f>MAPrice!C341</f>
        <v>4.7277317447813459E-2</v>
      </c>
      <c r="D341" s="1">
        <f>MAPrice!D341</f>
        <v>4.9331609447579583E-2</v>
      </c>
      <c r="E341" s="1">
        <f>MAPrice!E341</f>
        <v>3.8095322942863115E-2</v>
      </c>
      <c r="F341" s="1">
        <f>MAPrice!F341</f>
        <v>5.7839217833863234E-2</v>
      </c>
      <c r="G341" s="217"/>
      <c r="H341" s="1">
        <f>MAPrice!H341</f>
        <v>4.9331609447579583E-2</v>
      </c>
      <c r="I341" s="1"/>
    </row>
    <row r="342" spans="1:9" x14ac:dyDescent="0.2">
      <c r="A342">
        <v>2018</v>
      </c>
      <c r="B342">
        <v>5</v>
      </c>
      <c r="C342" s="1">
        <f>MAPrice!C342</f>
        <v>4.7239104483243664E-2</v>
      </c>
      <c r="D342" s="1">
        <f>MAPrice!D342</f>
        <v>4.921972668377992E-2</v>
      </c>
      <c r="E342" s="1">
        <f>MAPrice!E342</f>
        <v>3.8209780350088297E-2</v>
      </c>
      <c r="F342" s="1">
        <f>MAPrice!F342</f>
        <v>5.7797087611343202E-2</v>
      </c>
      <c r="G342" s="217"/>
      <c r="H342" s="1">
        <f>MAPrice!H342</f>
        <v>4.921972668377992E-2</v>
      </c>
      <c r="I342" s="1"/>
    </row>
    <row r="343" spans="1:9" x14ac:dyDescent="0.2">
      <c r="A343">
        <v>2018</v>
      </c>
      <c r="B343">
        <v>6</v>
      </c>
      <c r="C343" s="1">
        <f>MAPrice!C343</f>
        <v>4.722773862623484E-2</v>
      </c>
      <c r="D343" s="1">
        <f>MAPrice!D343</f>
        <v>4.9190633514500648E-2</v>
      </c>
      <c r="E343" s="1">
        <f>MAPrice!E343</f>
        <v>3.8097743042427641E-2</v>
      </c>
      <c r="F343" s="1">
        <f>MAPrice!F343</f>
        <v>5.7762583353716486E-2</v>
      </c>
      <c r="G343" s="217"/>
      <c r="H343" s="1">
        <f>MAPrice!H343</f>
        <v>4.9190633514500648E-2</v>
      </c>
      <c r="I343" s="1"/>
    </row>
    <row r="344" spans="1:9" x14ac:dyDescent="0.2">
      <c r="A344">
        <v>2018</v>
      </c>
      <c r="B344">
        <v>7</v>
      </c>
      <c r="C344" s="1">
        <f>MAPrice!C344</f>
        <v>4.7200864397316696E-2</v>
      </c>
      <c r="D344" s="1">
        <f>MAPrice!D344</f>
        <v>4.9085738399051504E-2</v>
      </c>
      <c r="E344" s="1">
        <f>MAPrice!E344</f>
        <v>3.7980132565291168E-2</v>
      </c>
      <c r="F344" s="1">
        <f>MAPrice!F344</f>
        <v>5.7695192888318897E-2</v>
      </c>
      <c r="G344" s="217"/>
      <c r="H344" s="1">
        <f>MAPrice!H344</f>
        <v>4.9085738399051504E-2</v>
      </c>
      <c r="I344" s="1"/>
    </row>
    <row r="345" spans="1:9" x14ac:dyDescent="0.2">
      <c r="A345">
        <v>2018</v>
      </c>
      <c r="B345">
        <v>8</v>
      </c>
      <c r="C345" s="1">
        <f>MAPrice!C345</f>
        <v>4.714919902319132E-2</v>
      </c>
      <c r="D345" s="1">
        <f>MAPrice!D345</f>
        <v>4.8924263019761938E-2</v>
      </c>
      <c r="E345" s="1">
        <f>MAPrice!E345</f>
        <v>3.7861547713140146E-2</v>
      </c>
      <c r="F345" s="1">
        <f>MAPrice!F345</f>
        <v>5.7600058892200497E-2</v>
      </c>
      <c r="G345" s="217"/>
      <c r="H345" s="1">
        <f>MAPrice!H345</f>
        <v>4.8924263019761938E-2</v>
      </c>
      <c r="I345" s="1"/>
    </row>
    <row r="346" spans="1:9" x14ac:dyDescent="0.2">
      <c r="A346">
        <v>2018</v>
      </c>
      <c r="B346">
        <v>9</v>
      </c>
      <c r="C346" s="1">
        <f>MAPrice!C346</f>
        <v>4.712534471929649E-2</v>
      </c>
      <c r="D346" s="1">
        <f>MAPrice!D346</f>
        <v>4.8907231044409576E-2</v>
      </c>
      <c r="E346" s="1">
        <f>MAPrice!E346</f>
        <v>3.7749867534964877E-2</v>
      </c>
      <c r="F346" s="1">
        <f>MAPrice!F346</f>
        <v>5.7530757294294903E-2</v>
      </c>
      <c r="G346" s="217"/>
      <c r="H346" s="1">
        <f>MAPrice!H346</f>
        <v>4.8907231044409576E-2</v>
      </c>
      <c r="I346" s="1"/>
    </row>
    <row r="347" spans="1:9" x14ac:dyDescent="0.2">
      <c r="A347">
        <v>2018</v>
      </c>
      <c r="B347">
        <v>10</v>
      </c>
      <c r="C347" s="1">
        <f>MAPrice!C347</f>
        <v>4.7099001830855226E-2</v>
      </c>
      <c r="D347" s="1">
        <f>MAPrice!D347</f>
        <v>4.8927513666455119E-2</v>
      </c>
      <c r="E347" s="1">
        <f>MAPrice!E347</f>
        <v>3.7780451671522809E-2</v>
      </c>
      <c r="F347" s="1">
        <f>MAPrice!F347</f>
        <v>5.7585148957506167E-2</v>
      </c>
      <c r="G347" s="217"/>
      <c r="H347" s="1">
        <f>MAPrice!H347</f>
        <v>4.8927513666455119E-2</v>
      </c>
      <c r="I347" s="1"/>
    </row>
    <row r="348" spans="1:9" x14ac:dyDescent="0.2">
      <c r="A348">
        <v>2018</v>
      </c>
      <c r="B348">
        <v>11</v>
      </c>
      <c r="C348" s="1">
        <f>MAPrice!C348</f>
        <v>4.7061222477815891E-2</v>
      </c>
      <c r="D348" s="1">
        <f>MAPrice!D348</f>
        <v>4.8962753384179304E-2</v>
      </c>
      <c r="E348" s="1">
        <f>MAPrice!E348</f>
        <v>3.7930683420236318E-2</v>
      </c>
      <c r="F348" s="1">
        <f>MAPrice!F348</f>
        <v>5.7575093238997045E-2</v>
      </c>
      <c r="G348" s="217"/>
      <c r="H348" s="1">
        <f>MAPrice!H348</f>
        <v>4.8962753384179304E-2</v>
      </c>
      <c r="I348" s="1"/>
    </row>
    <row r="349" spans="1:9" x14ac:dyDescent="0.2">
      <c r="A349">
        <v>2018</v>
      </c>
      <c r="B349">
        <v>12</v>
      </c>
      <c r="C349" s="1">
        <f>MAPrice!C349</f>
        <v>4.705711540832299E-2</v>
      </c>
      <c r="D349" s="1">
        <f>MAPrice!D349</f>
        <v>4.9013193236779863E-2</v>
      </c>
      <c r="E349" s="1">
        <f>MAPrice!E349</f>
        <v>3.7952744866754956E-2</v>
      </c>
      <c r="F349" s="1">
        <f>MAPrice!F349</f>
        <v>5.7556627939128024E-2</v>
      </c>
      <c r="G349" s="217"/>
      <c r="H349" s="1">
        <f>MAPrice!H349</f>
        <v>4.9013193236779863E-2</v>
      </c>
      <c r="I349" s="1"/>
    </row>
    <row r="350" spans="1:9" x14ac:dyDescent="0.2">
      <c r="A350">
        <v>2019</v>
      </c>
      <c r="B350">
        <v>1</v>
      </c>
      <c r="C350" s="1">
        <f>MAPrice!C350</f>
        <v>4.7108080057182783E-2</v>
      </c>
      <c r="D350" s="1">
        <f>MAPrice!D350</f>
        <v>4.9148526009300413E-2</v>
      </c>
      <c r="E350" s="1">
        <f>MAPrice!E350</f>
        <v>3.8025897833837433E-2</v>
      </c>
      <c r="F350" s="1">
        <f>MAPrice!F350</f>
        <v>5.7560582269533422E-2</v>
      </c>
      <c r="G350" s="217"/>
      <c r="H350" s="1">
        <f>MAPrice!H350</f>
        <v>4.9148526009300413E-2</v>
      </c>
      <c r="I350" s="1"/>
    </row>
    <row r="351" spans="1:9" x14ac:dyDescent="0.2">
      <c r="A351">
        <v>2019</v>
      </c>
      <c r="B351">
        <v>2</v>
      </c>
      <c r="C351" s="1">
        <f>MAPrice!C351</f>
        <v>4.6824678183548497E-2</v>
      </c>
      <c r="D351" s="1">
        <f>MAPrice!D351</f>
        <v>4.8908673405736534E-2</v>
      </c>
      <c r="E351" s="1">
        <f>MAPrice!E351</f>
        <v>3.8038814744047897E-2</v>
      </c>
      <c r="F351" s="1">
        <f>MAPrice!F351</f>
        <v>5.7232782349796084E-2</v>
      </c>
      <c r="G351" s="217"/>
      <c r="H351" s="1">
        <f>MAPrice!H351</f>
        <v>4.8908673405736534E-2</v>
      </c>
      <c r="I351" s="1"/>
    </row>
    <row r="352" spans="1:9" x14ac:dyDescent="0.2">
      <c r="A352">
        <v>2019</v>
      </c>
      <c r="B352">
        <v>3</v>
      </c>
      <c r="C352" s="1">
        <f>MAPrice!C352</f>
        <v>4.6505836129266627E-2</v>
      </c>
      <c r="D352" s="1">
        <f>MAPrice!D352</f>
        <v>4.8630964702494957E-2</v>
      </c>
      <c r="E352" s="1">
        <f>MAPrice!E352</f>
        <v>3.774213594713114E-2</v>
      </c>
      <c r="F352" s="1">
        <f>MAPrice!F352</f>
        <v>5.6871830586392787E-2</v>
      </c>
      <c r="G352" s="217"/>
      <c r="H352" s="1">
        <f>MAPrice!H352</f>
        <v>4.8630964702494957E-2</v>
      </c>
      <c r="I352" s="1"/>
    </row>
    <row r="353" spans="1:9" x14ac:dyDescent="0.2">
      <c r="A353">
        <v>2019</v>
      </c>
      <c r="B353">
        <v>4</v>
      </c>
      <c r="C353" s="1">
        <f>MAPrice!C353</f>
        <v>4.6208643932209421E-2</v>
      </c>
      <c r="D353" s="1">
        <f>MAPrice!D353</f>
        <v>4.8324042569525882E-2</v>
      </c>
      <c r="E353" s="1">
        <f>MAPrice!E353</f>
        <v>3.7310440454083382E-2</v>
      </c>
      <c r="F353" s="1">
        <f>MAPrice!F353</f>
        <v>5.6506633644296533E-2</v>
      </c>
      <c r="G353" s="217"/>
      <c r="H353" s="1">
        <f>MAPrice!H353</f>
        <v>4.8324042569525882E-2</v>
      </c>
      <c r="I353" s="1"/>
    </row>
    <row r="354" spans="1:9" x14ac:dyDescent="0.2">
      <c r="A354">
        <v>2019</v>
      </c>
      <c r="B354">
        <v>5</v>
      </c>
      <c r="C354" s="1">
        <f>MAPrice!C354</f>
        <v>4.6115944698223187E-2</v>
      </c>
      <c r="D354" s="1">
        <f>MAPrice!D354</f>
        <v>4.8305228301119808E-2</v>
      </c>
      <c r="E354" s="1">
        <f>MAPrice!E354</f>
        <v>3.7175611251255951E-2</v>
      </c>
      <c r="F354" s="1">
        <f>MAPrice!F354</f>
        <v>5.6314205583835229E-2</v>
      </c>
      <c r="G354" s="217"/>
      <c r="H354" s="1">
        <f>MAPrice!H354</f>
        <v>4.8305228301119808E-2</v>
      </c>
      <c r="I354" s="1"/>
    </row>
    <row r="355" spans="1:9" x14ac:dyDescent="0.2">
      <c r="A355">
        <v>2019</v>
      </c>
      <c r="B355">
        <v>6</v>
      </c>
      <c r="C355" s="1">
        <f>MAPrice!C355</f>
        <v>4.5984172823972345E-2</v>
      </c>
      <c r="D355" s="1">
        <f>MAPrice!D355</f>
        <v>4.8150520985216265E-2</v>
      </c>
      <c r="E355" s="1">
        <f>MAPrice!E355</f>
        <v>3.7011006017162534E-2</v>
      </c>
      <c r="F355" s="1">
        <f>MAPrice!F355</f>
        <v>5.6089531874455568E-2</v>
      </c>
      <c r="G355" s="217"/>
      <c r="H355" s="1">
        <f>MAPrice!H355</f>
        <v>4.8150520985216265E-2</v>
      </c>
      <c r="I355" s="1"/>
    </row>
    <row r="356" spans="1:9" x14ac:dyDescent="0.2">
      <c r="A356">
        <v>2019</v>
      </c>
      <c r="B356">
        <v>7</v>
      </c>
      <c r="C356" s="1">
        <f>MAPrice!C356</f>
        <v>4.5844618161470597E-2</v>
      </c>
      <c r="D356" s="1">
        <f>MAPrice!D356</f>
        <v>4.7993707291342474E-2</v>
      </c>
      <c r="E356" s="1">
        <f>MAPrice!E356</f>
        <v>3.6868951999704212E-2</v>
      </c>
      <c r="F356" s="1">
        <f>MAPrice!F356</f>
        <v>5.5891493228615315E-2</v>
      </c>
      <c r="G356" s="217"/>
      <c r="H356" s="1">
        <f>MAPrice!H356</f>
        <v>4.7993707291342474E-2</v>
      </c>
      <c r="I356" s="1"/>
    </row>
    <row r="357" spans="1:9" x14ac:dyDescent="0.2">
      <c r="A357">
        <v>2019</v>
      </c>
      <c r="B357">
        <v>8</v>
      </c>
      <c r="C357" s="1">
        <f>MAPrice!C357</f>
        <v>4.5745764580936564E-2</v>
      </c>
      <c r="D357" s="1">
        <f>MAPrice!D357</f>
        <v>4.7943474648451674E-2</v>
      </c>
      <c r="E357" s="1">
        <f>MAPrice!E357</f>
        <v>3.6980043270646454E-2</v>
      </c>
      <c r="F357" s="1">
        <f>MAPrice!F357</f>
        <v>5.5706688869286473E-2</v>
      </c>
      <c r="G357" s="217"/>
      <c r="H357" s="1">
        <f>MAPrice!H357</f>
        <v>4.7943474648451674E-2</v>
      </c>
      <c r="I357" s="1"/>
    </row>
    <row r="358" spans="1:9" x14ac:dyDescent="0.2">
      <c r="A358">
        <v>2019</v>
      </c>
      <c r="B358">
        <v>9</v>
      </c>
      <c r="C358" s="1">
        <f>MAPrice!C358</f>
        <v>4.5646203276497405E-2</v>
      </c>
      <c r="D358" s="1">
        <f>MAPrice!D358</f>
        <v>4.7885829709587609E-2</v>
      </c>
      <c r="E358" s="1">
        <f>MAPrice!E358</f>
        <v>3.6879798071669224E-2</v>
      </c>
      <c r="F358" s="1">
        <f>MAPrice!F358</f>
        <v>5.5529841338968038E-2</v>
      </c>
      <c r="G358" s="217"/>
      <c r="H358" s="1">
        <f>MAPrice!H358</f>
        <v>4.7885829709587609E-2</v>
      </c>
      <c r="I358" s="1"/>
    </row>
    <row r="359" spans="1:9" x14ac:dyDescent="0.2">
      <c r="A359">
        <v>2019</v>
      </c>
      <c r="B359">
        <v>10</v>
      </c>
      <c r="C359" s="1">
        <f>MAPrice!C359</f>
        <v>4.5504470637757401E-2</v>
      </c>
      <c r="D359" s="1">
        <f>MAPrice!D359</f>
        <v>4.7776493216064392E-2</v>
      </c>
      <c r="E359" s="1">
        <f>MAPrice!E359</f>
        <v>3.6869190323423291E-2</v>
      </c>
      <c r="F359" s="1">
        <f>MAPrice!F359</f>
        <v>5.5255240811003858E-2</v>
      </c>
      <c r="G359" s="217"/>
      <c r="H359" s="1">
        <f>MAPrice!H359</f>
        <v>4.7776493216064392E-2</v>
      </c>
      <c r="I359" s="1"/>
    </row>
    <row r="360" spans="1:9" x14ac:dyDescent="0.2">
      <c r="A360">
        <v>2019</v>
      </c>
      <c r="B360">
        <v>11</v>
      </c>
      <c r="C360" s="1">
        <f>MAPrice!C360</f>
        <v>4.5374452695760813E-2</v>
      </c>
      <c r="D360" s="1">
        <f>MAPrice!D360</f>
        <v>4.7627953546021728E-2</v>
      </c>
      <c r="E360" s="1">
        <f>MAPrice!E360</f>
        <v>3.6635827164844446E-2</v>
      </c>
      <c r="F360" s="1">
        <f>MAPrice!F360</f>
        <v>5.501791673019335E-2</v>
      </c>
      <c r="G360" s="217"/>
      <c r="H360" s="1">
        <f>MAPrice!H360</f>
        <v>4.7627953546021728E-2</v>
      </c>
      <c r="I360" s="1"/>
    </row>
    <row r="361" spans="1:9" x14ac:dyDescent="0.2">
      <c r="A361">
        <v>2019</v>
      </c>
      <c r="B361">
        <v>12</v>
      </c>
      <c r="C361" s="1">
        <f>MAPrice!C361</f>
        <v>4.5166537062683247E-2</v>
      </c>
      <c r="D361" s="1">
        <f>MAPrice!D361</f>
        <v>4.7404101144438E-2</v>
      </c>
      <c r="E361" s="1">
        <f>MAPrice!E361</f>
        <v>3.644052958736272E-2</v>
      </c>
      <c r="F361" s="1">
        <f>MAPrice!F361</f>
        <v>5.4742010672681092E-2</v>
      </c>
      <c r="G361" s="217"/>
      <c r="H361" s="1">
        <f>MAPrice!H361</f>
        <v>4.7404101144438E-2</v>
      </c>
      <c r="I361" s="1"/>
    </row>
    <row r="362" spans="1:9" x14ac:dyDescent="0.2">
      <c r="A362">
        <v>2020</v>
      </c>
      <c r="B362">
        <v>1</v>
      </c>
      <c r="C362" s="1">
        <f>MAPrice!C362</f>
        <v>4.4986157534709525E-2</v>
      </c>
      <c r="D362" s="1">
        <f>MAPrice!D362</f>
        <v>4.7211800359012353E-2</v>
      </c>
      <c r="E362" s="1">
        <f>MAPrice!E362</f>
        <v>3.6256105748258903E-2</v>
      </c>
      <c r="F362" s="1">
        <f>MAPrice!F362</f>
        <v>5.4472508652703949E-2</v>
      </c>
      <c r="G362" s="217"/>
      <c r="H362" s="1">
        <f>MAPrice!H362</f>
        <v>4.7211800359012353E-2</v>
      </c>
      <c r="I362" s="1"/>
    </row>
    <row r="363" spans="1:9" x14ac:dyDescent="0.2">
      <c r="A363">
        <v>2020</v>
      </c>
      <c r="B363">
        <v>2</v>
      </c>
      <c r="C363" s="1">
        <f>MAPrice!C363</f>
        <v>4.4746414110787447E-2</v>
      </c>
      <c r="D363" s="1">
        <f>MAPrice!D363</f>
        <v>4.6998131073367949E-2</v>
      </c>
      <c r="E363" s="1">
        <f>MAPrice!E363</f>
        <v>3.5619571956256681E-2</v>
      </c>
      <c r="F363" s="1">
        <f>MAPrice!F363</f>
        <v>5.4095382798715265E-2</v>
      </c>
      <c r="G363" s="217"/>
      <c r="H363" s="1">
        <f>MAPrice!H363</f>
        <v>4.6998131073367949E-2</v>
      </c>
      <c r="I363" s="1"/>
    </row>
    <row r="364" spans="1:9" x14ac:dyDescent="0.2">
      <c r="A364">
        <v>2020</v>
      </c>
      <c r="B364">
        <v>3</v>
      </c>
      <c r="C364" s="1">
        <f>MAPrice!C364</f>
        <v>4.4815492713063176E-2</v>
      </c>
      <c r="D364" s="1">
        <f>MAPrice!D364</f>
        <v>4.7041082763592618E-2</v>
      </c>
      <c r="E364" s="1">
        <f>MAPrice!E364</f>
        <v>3.5550310818566452E-2</v>
      </c>
      <c r="F364" s="1">
        <f>MAPrice!F364</f>
        <v>5.4145075547727857E-2</v>
      </c>
      <c r="G364" s="217"/>
      <c r="H364" s="1">
        <f>MAPrice!H364</f>
        <v>4.7041082763592618E-2</v>
      </c>
      <c r="I364" s="1"/>
    </row>
    <row r="365" spans="1:9" x14ac:dyDescent="0.2">
      <c r="A365">
        <v>2020</v>
      </c>
      <c r="B365">
        <v>4</v>
      </c>
      <c r="C365" s="1">
        <f>MAPrice!C365</f>
        <v>4.494124950321763E-2</v>
      </c>
      <c r="D365" s="1">
        <f>MAPrice!D365</f>
        <v>4.7191861691008981E-2</v>
      </c>
      <c r="E365" s="1">
        <f>MAPrice!E365</f>
        <v>3.5720409616307451E-2</v>
      </c>
      <c r="F365" s="1">
        <f>MAPrice!F365</f>
        <v>5.4189313855857256E-2</v>
      </c>
      <c r="G365" s="217"/>
      <c r="H365" s="1">
        <f>MAPrice!H365</f>
        <v>4.7191861691008981E-2</v>
      </c>
      <c r="I365" s="1"/>
    </row>
    <row r="366" spans="1:9" x14ac:dyDescent="0.2">
      <c r="A366">
        <v>2020</v>
      </c>
      <c r="B366">
        <v>5</v>
      </c>
      <c r="C366" s="1">
        <f>MAPrice!C366</f>
        <v>4.4870375081244918E-2</v>
      </c>
      <c r="D366" s="1">
        <f>MAPrice!D366</f>
        <v>4.7076134508099908E-2</v>
      </c>
      <c r="E366" s="1">
        <f>MAPrice!E366</f>
        <v>3.5724605106838607E-2</v>
      </c>
      <c r="F366" s="1">
        <f>MAPrice!F366</f>
        <v>5.4040847910782425E-2</v>
      </c>
      <c r="G366" s="217"/>
      <c r="H366" s="1">
        <f>MAPrice!H366</f>
        <v>4.7076134508099908E-2</v>
      </c>
      <c r="I366" s="1"/>
    </row>
    <row r="367" spans="1:9" x14ac:dyDescent="0.2">
      <c r="A367">
        <v>2020</v>
      </c>
      <c r="B367">
        <v>6</v>
      </c>
      <c r="C367" s="1">
        <f>MAPrice!C367</f>
        <v>4.4891517166375829E-2</v>
      </c>
      <c r="D367" s="1">
        <f>MAPrice!D367</f>
        <v>4.7115913036692159E-2</v>
      </c>
      <c r="E367" s="1">
        <f>MAPrice!E367</f>
        <v>3.566054974114722E-2</v>
      </c>
      <c r="F367" s="1">
        <f>MAPrice!F367</f>
        <v>5.3973951357453719E-2</v>
      </c>
      <c r="G367" s="217"/>
      <c r="H367" s="1">
        <f>MAPrice!H367</f>
        <v>4.7115913036692159E-2</v>
      </c>
      <c r="I367" s="1"/>
    </row>
    <row r="368" spans="1:9" x14ac:dyDescent="0.2">
      <c r="A368">
        <v>2020</v>
      </c>
      <c r="B368">
        <v>7</v>
      </c>
      <c r="C368" s="1">
        <f>MAPrice!C368</f>
        <v>4.4058923590351441E-2</v>
      </c>
      <c r="D368" s="1">
        <f>MAPrice!D368</f>
        <v>4.6298586450384677E-2</v>
      </c>
      <c r="E368" s="1">
        <f>MAPrice!E368</f>
        <v>3.4824098528823046E-2</v>
      </c>
      <c r="F368" s="1">
        <f>MAPrice!F368</f>
        <v>5.3062946930451556E-2</v>
      </c>
      <c r="G368" s="217"/>
      <c r="H368" s="1">
        <f>MAPrice!H368</f>
        <v>4.6298586450384677E-2</v>
      </c>
      <c r="I368" s="1"/>
    </row>
    <row r="369" spans="1:9" x14ac:dyDescent="0.2">
      <c r="A369">
        <v>2020</v>
      </c>
      <c r="B369">
        <v>8</v>
      </c>
      <c r="C369" s="1">
        <f>MAPrice!C369</f>
        <v>4.3185752340402887E-2</v>
      </c>
      <c r="D369" s="1">
        <f>MAPrice!D369</f>
        <v>4.5422562969730435E-2</v>
      </c>
      <c r="E369" s="1">
        <f>MAPrice!E369</f>
        <v>3.3989628881051275E-2</v>
      </c>
      <c r="F369" s="1">
        <f>MAPrice!F369</f>
        <v>5.2163829287577956E-2</v>
      </c>
      <c r="G369" s="217"/>
      <c r="H369" s="1">
        <f>MAPrice!H369</f>
        <v>4.5422562969730435E-2</v>
      </c>
      <c r="I369" s="1"/>
    </row>
    <row r="370" spans="1:9" x14ac:dyDescent="0.2">
      <c r="A370">
        <v>2020</v>
      </c>
      <c r="B370">
        <v>9</v>
      </c>
      <c r="C370" s="1">
        <f>MAPrice!C370</f>
        <v>4.2248710094680349E-2</v>
      </c>
      <c r="D370" s="1">
        <f>MAPrice!D370</f>
        <v>4.4395219119190511E-2</v>
      </c>
      <c r="E370" s="1">
        <f>MAPrice!E370</f>
        <v>3.3181295382821885E-2</v>
      </c>
      <c r="F370" s="1">
        <f>MAPrice!F370</f>
        <v>5.1248474075935552E-2</v>
      </c>
      <c r="G370" s="217"/>
      <c r="H370" s="1">
        <f>MAPrice!H370</f>
        <v>4.4395219119190511E-2</v>
      </c>
      <c r="I370" s="1"/>
    </row>
    <row r="371" spans="1:9" x14ac:dyDescent="0.2">
      <c r="A371">
        <v>2020</v>
      </c>
      <c r="B371">
        <v>10</v>
      </c>
      <c r="C371" s="1">
        <f>MAPrice!C371</f>
        <v>4.2048383032277308E-2</v>
      </c>
      <c r="D371" s="1">
        <f>MAPrice!D371</f>
        <v>4.4187125176261832E-2</v>
      </c>
      <c r="E371" s="1">
        <f>MAPrice!E371</f>
        <v>3.2838539572492734E-2</v>
      </c>
      <c r="F371" s="1">
        <f>MAPrice!F371</f>
        <v>5.0923377031966532E-2</v>
      </c>
      <c r="G371" s="217"/>
      <c r="H371" s="1">
        <f>MAPrice!H371</f>
        <v>4.4187125176261832E-2</v>
      </c>
      <c r="I371" s="1"/>
    </row>
    <row r="372" spans="1:9" x14ac:dyDescent="0.2">
      <c r="A372">
        <v>2020</v>
      </c>
      <c r="B372">
        <v>11</v>
      </c>
      <c r="C372" s="1">
        <f>MAPrice!C372</f>
        <v>4.1792813095155368E-2</v>
      </c>
      <c r="D372" s="1">
        <f>MAPrice!D372</f>
        <v>4.3948575904035475E-2</v>
      </c>
      <c r="E372" s="1">
        <f>MAPrice!E372</f>
        <v>3.2562509457780886E-2</v>
      </c>
      <c r="F372" s="1">
        <f>MAPrice!F372</f>
        <v>5.0625249757485558E-2</v>
      </c>
      <c r="G372" s="217"/>
      <c r="H372" s="1">
        <f>MAPrice!H372</f>
        <v>4.3948575904035475E-2</v>
      </c>
      <c r="I372" s="1"/>
    </row>
    <row r="373" spans="1:9" x14ac:dyDescent="0.2">
      <c r="A373">
        <v>2020</v>
      </c>
      <c r="B373">
        <v>12</v>
      </c>
      <c r="C373" s="1">
        <f>MAPrice!C373</f>
        <v>4.1521976473218127E-2</v>
      </c>
      <c r="D373" s="1">
        <f>MAPrice!D373</f>
        <v>4.3630758665949253E-2</v>
      </c>
      <c r="E373" s="1">
        <f>MAPrice!E373</f>
        <v>3.2325037695980031E-2</v>
      </c>
      <c r="F373" s="1">
        <f>MAPrice!F373</f>
        <v>5.0320309332297815E-2</v>
      </c>
      <c r="G373" s="217"/>
      <c r="H373" s="1">
        <f>MAPrice!H373</f>
        <v>4.3630758665949253E-2</v>
      </c>
      <c r="I373" s="1"/>
    </row>
    <row r="374" spans="1:9" x14ac:dyDescent="0.2">
      <c r="A374">
        <f t="shared" ref="A374:A437" si="0">A362+1</f>
        <v>2021</v>
      </c>
      <c r="B374">
        <f t="shared" ref="B374:B437" si="1">B362</f>
        <v>1</v>
      </c>
      <c r="C374" s="1">
        <f>MAPrice!C374</f>
        <v>4.125913020685798E-2</v>
      </c>
      <c r="D374" s="1">
        <f>MAPrice!D374</f>
        <v>4.3377681216564712E-2</v>
      </c>
      <c r="E374" s="1">
        <f>MAPrice!E374</f>
        <v>3.2026024070531373E-2</v>
      </c>
      <c r="F374" s="1">
        <f>MAPrice!F374</f>
        <v>4.9969697297856136E-2</v>
      </c>
      <c r="G374" s="217"/>
      <c r="H374" s="1">
        <f>MAPrice!H374</f>
        <v>4.3377681216564712E-2</v>
      </c>
      <c r="I374" s="1"/>
    </row>
    <row r="375" spans="1:9" x14ac:dyDescent="0.2">
      <c r="A375">
        <f t="shared" si="0"/>
        <v>2021</v>
      </c>
      <c r="B375">
        <f t="shared" si="1"/>
        <v>2</v>
      </c>
      <c r="C375" s="1">
        <f>MAPrice!C375</f>
        <v>4.160741223371902E-2</v>
      </c>
      <c r="D375" s="1">
        <f>MAPrice!D375</f>
        <v>4.3673261146438692E-2</v>
      </c>
      <c r="E375" s="1">
        <f>MAPrice!E375</f>
        <v>3.2447784964087623E-2</v>
      </c>
      <c r="F375" s="1">
        <f>MAPrice!F375</f>
        <v>5.039050170798149E-2</v>
      </c>
      <c r="G375" s="217"/>
      <c r="H375" s="1">
        <f>MAPrice!H375</f>
        <v>4.3673261146438692E-2</v>
      </c>
      <c r="I375" s="1"/>
    </row>
    <row r="376" spans="1:9" x14ac:dyDescent="0.2">
      <c r="A376">
        <f t="shared" si="0"/>
        <v>2021</v>
      </c>
      <c r="B376">
        <f t="shared" si="1"/>
        <v>3</v>
      </c>
      <c r="C376" s="1">
        <f>MAPrice!C376</f>
        <v>4.1713419624693993E-2</v>
      </c>
      <c r="D376" s="1">
        <f>MAPrice!D376</f>
        <v>4.3796317899643333E-2</v>
      </c>
      <c r="E376" s="1">
        <f>MAPrice!E376</f>
        <v>3.2617788391321768E-2</v>
      </c>
      <c r="F376" s="1">
        <f>MAPrice!F376</f>
        <v>5.0413718695318355E-2</v>
      </c>
      <c r="G376" s="217"/>
      <c r="H376" s="1">
        <f>MAPrice!H376</f>
        <v>4.3796317899643333E-2</v>
      </c>
      <c r="I376" s="1"/>
    </row>
    <row r="377" spans="1:9" x14ac:dyDescent="0.2">
      <c r="A377">
        <f t="shared" si="0"/>
        <v>2021</v>
      </c>
      <c r="B377">
        <f t="shared" si="1"/>
        <v>4</v>
      </c>
      <c r="C377" s="1">
        <f>MAPrice!C377</f>
        <v>4.1749575140161192E-2</v>
      </c>
      <c r="D377" s="1">
        <f>MAPrice!D377</f>
        <v>4.3788281058243443E-2</v>
      </c>
      <c r="E377" s="1">
        <f>MAPrice!E377</f>
        <v>3.2515574696261713E-2</v>
      </c>
      <c r="F377" s="1">
        <f>MAPrice!F377</f>
        <v>5.0429327381039939E-2</v>
      </c>
      <c r="G377" s="217"/>
      <c r="H377" s="1">
        <f>MAPrice!H377</f>
        <v>4.3788281058243443E-2</v>
      </c>
      <c r="I377" s="1"/>
    </row>
    <row r="378" spans="1:9" x14ac:dyDescent="0.2">
      <c r="A378">
        <f t="shared" si="0"/>
        <v>2021</v>
      </c>
      <c r="B378">
        <f t="shared" si="1"/>
        <v>5</v>
      </c>
      <c r="C378" s="1">
        <f>MAPrice!C378</f>
        <v>4.1736846197914179E-2</v>
      </c>
      <c r="D378" s="1">
        <f>MAPrice!D378</f>
        <v>4.3780108228496317E-2</v>
      </c>
      <c r="E378" s="1">
        <f>MAPrice!E378</f>
        <v>3.2315381400458615E-2</v>
      </c>
      <c r="F378" s="1">
        <f>MAPrice!F378</f>
        <v>5.0410779464482254E-2</v>
      </c>
      <c r="G378" s="217"/>
      <c r="H378" s="1">
        <f>MAPrice!H378</f>
        <v>4.3780108228496317E-2</v>
      </c>
      <c r="I378" s="1"/>
    </row>
    <row r="379" spans="1:9" x14ac:dyDescent="0.2">
      <c r="A379">
        <f t="shared" si="0"/>
        <v>2021</v>
      </c>
      <c r="B379">
        <f t="shared" si="1"/>
        <v>6</v>
      </c>
      <c r="C379" s="1">
        <f>MAPrice!C379</f>
        <v>4.163158097126899E-2</v>
      </c>
      <c r="D379" s="1">
        <f>MAPrice!D379</f>
        <v>4.3662041776962812E-2</v>
      </c>
      <c r="E379" s="1">
        <f>MAPrice!E379</f>
        <v>3.2113568286863625E-2</v>
      </c>
      <c r="F379" s="1">
        <f>MAPrice!F379</f>
        <v>5.0324077550229711E-2</v>
      </c>
      <c r="G379" s="217"/>
      <c r="H379" s="1">
        <f>MAPrice!H379</f>
        <v>4.3662041776962812E-2</v>
      </c>
      <c r="I379" s="1"/>
    </row>
    <row r="380" spans="1:9" x14ac:dyDescent="0.2">
      <c r="A380">
        <f t="shared" si="0"/>
        <v>2021</v>
      </c>
      <c r="B380">
        <f t="shared" si="1"/>
        <v>7</v>
      </c>
      <c r="C380" s="1">
        <f>MAPrice!C380</f>
        <v>4.2350523877207967E-2</v>
      </c>
      <c r="D380" s="1">
        <f>MAPrice!D380</f>
        <v>4.4389526114641448E-2</v>
      </c>
      <c r="E380" s="1">
        <f>MAPrice!E380</f>
        <v>3.2693868931109558E-2</v>
      </c>
      <c r="F380" s="1">
        <f>MAPrice!F380</f>
        <v>5.1051402315632925E-2</v>
      </c>
      <c r="G380" s="217"/>
      <c r="H380" s="1">
        <f>MAPrice!H380</f>
        <v>4.4389526114641448E-2</v>
      </c>
      <c r="I380" s="1"/>
    </row>
    <row r="381" spans="1:9" x14ac:dyDescent="0.2">
      <c r="A381">
        <f t="shared" si="0"/>
        <v>2021</v>
      </c>
      <c r="B381">
        <f t="shared" si="1"/>
        <v>8</v>
      </c>
      <c r="C381" s="1">
        <f>MAPrice!C381</f>
        <v>4.3087676449250302E-2</v>
      </c>
      <c r="D381" s="1">
        <f>MAPrice!D381</f>
        <v>4.5187769347732533E-2</v>
      </c>
      <c r="E381" s="1">
        <f>MAPrice!E381</f>
        <v>3.309578457464929E-2</v>
      </c>
      <c r="F381" s="1">
        <f>MAPrice!F381</f>
        <v>5.1752087618332658E-2</v>
      </c>
      <c r="G381" s="217"/>
      <c r="H381" s="1">
        <f>MAPrice!H381</f>
        <v>4.5187769347732533E-2</v>
      </c>
      <c r="I381" s="1"/>
    </row>
    <row r="382" spans="1:9" x14ac:dyDescent="0.2">
      <c r="A382">
        <f t="shared" si="0"/>
        <v>2021</v>
      </c>
      <c r="B382">
        <f t="shared" si="1"/>
        <v>9</v>
      </c>
      <c r="C382" s="1">
        <f>MAPrice!C382</f>
        <v>4.38354237909502E-2</v>
      </c>
      <c r="D382" s="1">
        <f>MAPrice!D382</f>
        <v>4.5967931511677412E-2</v>
      </c>
      <c r="E382" s="1">
        <f>MAPrice!E382</f>
        <v>3.3608764707340748E-2</v>
      </c>
      <c r="F382" s="1">
        <f>MAPrice!F382</f>
        <v>5.2449138349022706E-2</v>
      </c>
      <c r="G382" s="217"/>
      <c r="H382" s="1">
        <f>MAPrice!H382</f>
        <v>4.5967931511677412E-2</v>
      </c>
      <c r="I382" s="1"/>
    </row>
    <row r="383" spans="1:9" x14ac:dyDescent="0.2">
      <c r="A383">
        <f t="shared" si="0"/>
        <v>2021</v>
      </c>
      <c r="B383">
        <f t="shared" si="1"/>
        <v>10</v>
      </c>
      <c r="C383" s="1">
        <f>MAPrice!C383</f>
        <v>4.4385450299208866E-2</v>
      </c>
      <c r="D383" s="1">
        <f>MAPrice!D383</f>
        <v>4.6536817100505279E-2</v>
      </c>
      <c r="E383" s="1">
        <f>MAPrice!E383</f>
        <v>3.3959803861638611E-2</v>
      </c>
      <c r="F383" s="1">
        <f>MAPrice!F383</f>
        <v>5.3040400984012692E-2</v>
      </c>
      <c r="G383" s="217"/>
      <c r="H383" s="1">
        <f>MAPrice!H383</f>
        <v>4.6536817100505279E-2</v>
      </c>
      <c r="I383" s="1"/>
    </row>
    <row r="384" spans="1:9" x14ac:dyDescent="0.2">
      <c r="A384">
        <f t="shared" si="0"/>
        <v>2021</v>
      </c>
      <c r="B384">
        <f t="shared" si="1"/>
        <v>11</v>
      </c>
      <c r="C384" s="1">
        <f>MAPrice!C384</f>
        <v>4.4927494310173115E-2</v>
      </c>
      <c r="D384" s="1">
        <f>MAPrice!D384</f>
        <v>4.7089400603074184E-2</v>
      </c>
      <c r="E384" s="1">
        <f>MAPrice!E384</f>
        <v>3.4323935530097195E-2</v>
      </c>
      <c r="F384" s="1">
        <f>MAPrice!F384</f>
        <v>5.3596822653620924E-2</v>
      </c>
      <c r="G384" s="217"/>
      <c r="H384" s="1">
        <f>MAPrice!H384</f>
        <v>4.7089400603074184E-2</v>
      </c>
      <c r="I384" s="1"/>
    </row>
    <row r="385" spans="1:9" x14ac:dyDescent="0.2">
      <c r="A385">
        <f t="shared" si="0"/>
        <v>2021</v>
      </c>
      <c r="B385">
        <f t="shared" si="1"/>
        <v>12</v>
      </c>
      <c r="C385" s="1">
        <f>MAPrice!C385</f>
        <v>4.5545658955094048E-2</v>
      </c>
      <c r="D385" s="1">
        <f>MAPrice!D385</f>
        <v>4.7711288498483412E-2</v>
      </c>
      <c r="E385" s="1">
        <f>MAPrice!E385</f>
        <v>3.4696916041753019E-2</v>
      </c>
      <c r="F385" s="1">
        <f>MAPrice!F385</f>
        <v>5.4162942641795254E-2</v>
      </c>
      <c r="G385" s="217"/>
      <c r="H385" s="1">
        <f>MAPrice!H385</f>
        <v>4.7711288498483412E-2</v>
      </c>
      <c r="I385" s="1"/>
    </row>
    <row r="386" spans="1:9" x14ac:dyDescent="0.2">
      <c r="A386">
        <f t="shared" si="0"/>
        <v>2022</v>
      </c>
      <c r="B386">
        <f t="shared" si="1"/>
        <v>1</v>
      </c>
      <c r="C386" s="1">
        <f>MAPrice!C386</f>
        <v>4.6032600562949777E-2</v>
      </c>
      <c r="D386" s="1">
        <f>MAPrice!D386</f>
        <v>4.8207462370853681E-2</v>
      </c>
      <c r="E386" s="1">
        <f>MAPrice!E386</f>
        <v>3.5100499959646855E-2</v>
      </c>
      <c r="F386" s="1">
        <f>MAPrice!F386</f>
        <v>5.4719946585745437E-2</v>
      </c>
      <c r="G386" s="217"/>
      <c r="H386" s="1">
        <f>MAPrice!H386</f>
        <v>4.8207462370853681E-2</v>
      </c>
    </row>
    <row r="387" spans="1:9" x14ac:dyDescent="0.2">
      <c r="A387">
        <f t="shared" si="0"/>
        <v>2022</v>
      </c>
      <c r="B387">
        <f t="shared" si="1"/>
        <v>2</v>
      </c>
      <c r="C387" s="1">
        <f>MAPrice!C387</f>
        <v>4.5847162119711571E-2</v>
      </c>
      <c r="D387" s="1">
        <f>MAPrice!D387</f>
        <v>4.8050381105810717E-2</v>
      </c>
      <c r="E387" s="1">
        <f>MAPrice!E387</f>
        <v>3.4705158836924516E-2</v>
      </c>
      <c r="F387" s="1">
        <f>MAPrice!F387</f>
        <v>5.5106601467640536E-2</v>
      </c>
      <c r="G387" s="217"/>
      <c r="H387" s="1">
        <f>MAPrice!H387</f>
        <v>4.8050381105810717E-2</v>
      </c>
    </row>
    <row r="388" spans="1:9" x14ac:dyDescent="0.2">
      <c r="A388">
        <f t="shared" si="0"/>
        <v>2022</v>
      </c>
      <c r="B388">
        <f t="shared" si="1"/>
        <v>3</v>
      </c>
      <c r="C388" s="1">
        <f>MAPrice!C388</f>
        <v>4.573978155908389E-2</v>
      </c>
      <c r="D388" s="1">
        <f>MAPrice!D388</f>
        <v>4.7965689224768349E-2</v>
      </c>
      <c r="E388" s="1">
        <f>MAPrice!E388</f>
        <v>3.4382793965258562E-2</v>
      </c>
      <c r="F388" s="1">
        <f>MAPrice!F388</f>
        <v>5.5363940790435606E-2</v>
      </c>
      <c r="G388" s="217"/>
      <c r="H388" s="1">
        <f>MAPrice!H388</f>
        <v>4.7965689224768349E-2</v>
      </c>
    </row>
    <row r="389" spans="1:9" x14ac:dyDescent="0.2">
      <c r="A389">
        <f t="shared" si="0"/>
        <v>2022</v>
      </c>
      <c r="B389">
        <f t="shared" si="1"/>
        <v>4</v>
      </c>
      <c r="C389" s="1">
        <f>MAPrice!C389</f>
        <v>4.5586959810215738E-2</v>
      </c>
      <c r="D389" s="1">
        <f>MAPrice!D389</f>
        <v>4.7876571539064654E-2</v>
      </c>
      <c r="E389" s="1">
        <f>MAPrice!E389</f>
        <v>3.4028409888662882E-2</v>
      </c>
      <c r="F389" s="1">
        <f>MAPrice!F389</f>
        <v>5.5596749177159253E-2</v>
      </c>
      <c r="G389" s="217"/>
      <c r="H389" s="1">
        <f>MAPrice!H389</f>
        <v>4.7876571539064654E-2</v>
      </c>
    </row>
    <row r="390" spans="1:9" x14ac:dyDescent="0.2">
      <c r="A390">
        <f t="shared" si="0"/>
        <v>2022</v>
      </c>
      <c r="B390">
        <f t="shared" si="1"/>
        <v>5</v>
      </c>
      <c r="C390" s="1">
        <f>MAPrice!C390</f>
        <v>4.5837411367801867E-2</v>
      </c>
      <c r="D390" s="1">
        <f>MAPrice!D390</f>
        <v>4.8219649909804936E-2</v>
      </c>
      <c r="E390" s="1">
        <f>MAPrice!E390</f>
        <v>3.4087924694216169E-2</v>
      </c>
      <c r="F390" s="1">
        <f>MAPrice!F390</f>
        <v>5.6272003832618649E-2</v>
      </c>
      <c r="G390" s="217"/>
      <c r="H390" s="1">
        <f>MAPrice!H390</f>
        <v>4.8219649909804936E-2</v>
      </c>
    </row>
    <row r="391" spans="1:9" x14ac:dyDescent="0.2">
      <c r="A391">
        <f t="shared" si="0"/>
        <v>2022</v>
      </c>
      <c r="B391">
        <f t="shared" si="1"/>
        <v>6</v>
      </c>
      <c r="C391" s="1">
        <f>MAPrice!C391</f>
        <v>4.6041536308064381E-2</v>
      </c>
      <c r="D391" s="1">
        <f>MAPrice!D391</f>
        <v>4.8427899338162696E-2</v>
      </c>
      <c r="E391" s="1">
        <f>MAPrice!E391</f>
        <v>3.4103599644011891E-2</v>
      </c>
      <c r="F391" s="1">
        <f>MAPrice!F391</f>
        <v>5.6896190208971083E-2</v>
      </c>
      <c r="G391" s="217"/>
      <c r="H391" s="1">
        <f>MAPrice!H391</f>
        <v>4.8427899338162696E-2</v>
      </c>
    </row>
    <row r="392" spans="1:9" x14ac:dyDescent="0.2">
      <c r="A392">
        <f t="shared" si="0"/>
        <v>2022</v>
      </c>
      <c r="B392">
        <f t="shared" si="1"/>
        <v>7</v>
      </c>
      <c r="C392" s="1">
        <f>MAPrice!C392</f>
        <v>4.6253220137068903E-2</v>
      </c>
      <c r="D392" s="1">
        <f>MAPrice!D392</f>
        <v>4.8617140599876763E-2</v>
      </c>
      <c r="E392" s="1">
        <f>MAPrice!E392</f>
        <v>3.4058582195564707E-2</v>
      </c>
      <c r="F392" s="1">
        <f>MAPrice!F392</f>
        <v>5.7460854401291041E-2</v>
      </c>
      <c r="G392" s="217"/>
      <c r="H392" s="1">
        <f>MAPrice!H392</f>
        <v>4.8617140599876763E-2</v>
      </c>
    </row>
    <row r="393" spans="1:9" x14ac:dyDescent="0.2">
      <c r="A393">
        <f t="shared" si="0"/>
        <v>2022</v>
      </c>
      <c r="B393">
        <f t="shared" si="1"/>
        <v>8</v>
      </c>
      <c r="C393" s="1">
        <f>MAPrice!C393</f>
        <v>4.6430261905582117E-2</v>
      </c>
      <c r="D393" s="1">
        <f>MAPrice!D393</f>
        <v>4.8718053424339554E-2</v>
      </c>
      <c r="E393" s="1">
        <f>MAPrice!E393</f>
        <v>3.4035007732011825E-2</v>
      </c>
      <c r="F393" s="1">
        <f>MAPrice!F393</f>
        <v>5.8029648765034719E-2</v>
      </c>
      <c r="G393" s="217"/>
      <c r="H393" s="1">
        <f>MAPrice!H393</f>
        <v>4.8718053424339554E-2</v>
      </c>
    </row>
    <row r="394" spans="1:9" x14ac:dyDescent="0.2">
      <c r="A394">
        <f t="shared" si="0"/>
        <v>2022</v>
      </c>
      <c r="B394">
        <f t="shared" si="1"/>
        <v>9</v>
      </c>
      <c r="C394" s="1">
        <f>MAPrice!C394</f>
        <v>4.6663366894743402E-2</v>
      </c>
      <c r="D394" s="1">
        <f>MAPrice!D394</f>
        <v>4.89934554283094E-2</v>
      </c>
      <c r="E394" s="1">
        <f>MAPrice!E394</f>
        <v>3.4130454911175216E-2</v>
      </c>
      <c r="F394" s="1">
        <f>MAPrice!F394</f>
        <v>5.8599996011071E-2</v>
      </c>
      <c r="G394" s="217"/>
      <c r="H394" s="1">
        <f>MAPrice!H394</f>
        <v>4.89934554283094E-2</v>
      </c>
    </row>
    <row r="395" spans="1:9" x14ac:dyDescent="0.2">
      <c r="A395">
        <f t="shared" si="0"/>
        <v>2022</v>
      </c>
      <c r="B395">
        <f t="shared" si="1"/>
        <v>10</v>
      </c>
      <c r="C395" s="1">
        <f>MAPrice!C395</f>
        <v>4.6402349239234898E-2</v>
      </c>
      <c r="D395" s="1">
        <f>MAPrice!D395</f>
        <v>4.8705430042155634E-2</v>
      </c>
      <c r="E395" s="1">
        <f>MAPrice!E395</f>
        <v>3.3974677549297651E-2</v>
      </c>
      <c r="F395" s="1">
        <f>MAPrice!F395</f>
        <v>5.8727446787977255E-2</v>
      </c>
      <c r="G395" s="217"/>
      <c r="H395" s="1">
        <f>MAPrice!H395</f>
        <v>4.8705430042155634E-2</v>
      </c>
    </row>
    <row r="396" spans="1:9" x14ac:dyDescent="0.2">
      <c r="A396">
        <f t="shared" si="0"/>
        <v>2022</v>
      </c>
      <c r="B396">
        <f t="shared" si="1"/>
        <v>11</v>
      </c>
      <c r="C396" s="1">
        <f>MAPrice!C396</f>
        <v>4.6261197665188346E-2</v>
      </c>
      <c r="D396" s="1">
        <f>MAPrice!D396</f>
        <v>4.8506322570887689E-2</v>
      </c>
      <c r="E396" s="1">
        <f>MAPrice!E396</f>
        <v>3.3652390484646702E-2</v>
      </c>
      <c r="F396" s="1">
        <f>MAPrice!F396</f>
        <v>5.8906672927227233E-2</v>
      </c>
      <c r="G396" s="217"/>
      <c r="H396" s="1">
        <f>MAPrice!H396</f>
        <v>4.8506322570887689E-2</v>
      </c>
    </row>
    <row r="397" spans="1:9" x14ac:dyDescent="0.2">
      <c r="A397">
        <f t="shared" si="0"/>
        <v>2022</v>
      </c>
      <c r="B397">
        <f t="shared" si="1"/>
        <v>12</v>
      </c>
      <c r="C397" s="1">
        <f>MAPrice!C397</f>
        <v>4.6093868659671709E-2</v>
      </c>
      <c r="D397" s="1">
        <f>MAPrice!D397</f>
        <v>4.8365528525375866E-2</v>
      </c>
      <c r="E397" s="1">
        <f>MAPrice!E397</f>
        <v>3.328942918181757E-2</v>
      </c>
      <c r="F397" s="1">
        <f>MAPrice!F397</f>
        <v>5.9111787014320925E-2</v>
      </c>
      <c r="G397" s="217"/>
      <c r="H397" s="1">
        <f>MAPrice!H397</f>
        <v>4.8365528525375866E-2</v>
      </c>
    </row>
    <row r="398" spans="1:9" x14ac:dyDescent="0.2">
      <c r="A398">
        <f t="shared" si="0"/>
        <v>2023</v>
      </c>
      <c r="B398">
        <f t="shared" si="1"/>
        <v>1</v>
      </c>
      <c r="C398" s="1">
        <f>MAPrice!C398</f>
        <v>4.5932500011594157E-2</v>
      </c>
      <c r="D398" s="1">
        <f>MAPrice!D398</f>
        <v>4.8122662632219794E-2</v>
      </c>
      <c r="E398" s="1">
        <f>MAPrice!E398</f>
        <v>3.2986111330276131E-2</v>
      </c>
      <c r="F398" s="1">
        <f>MAPrice!F398</f>
        <v>5.9400189957903797E-2</v>
      </c>
      <c r="G398" s="217"/>
      <c r="H398" s="1">
        <f>MAPrice!H398</f>
        <v>4.8122662632219794E-2</v>
      </c>
    </row>
    <row r="399" spans="1:9" x14ac:dyDescent="0.2">
      <c r="A399">
        <f t="shared" si="0"/>
        <v>2023</v>
      </c>
      <c r="B399">
        <f t="shared" si="1"/>
        <v>2</v>
      </c>
      <c r="C399" s="1">
        <f>MAPrice!C399</f>
        <v>4.6567504210724829E-2</v>
      </c>
      <c r="D399" s="1">
        <f>MAPrice!D399</f>
        <v>4.8661088735547357E-2</v>
      </c>
      <c r="E399" s="1">
        <f>MAPrice!E399</f>
        <v>3.3324367559427942E-2</v>
      </c>
      <c r="F399" s="1">
        <f>MAPrice!F399</f>
        <v>6.0015529055065193E-2</v>
      </c>
      <c r="G399" s="217"/>
      <c r="H399" s="1">
        <f>MAPrice!H399</f>
        <v>4.8661088735547357E-2</v>
      </c>
    </row>
    <row r="400" spans="1:9" x14ac:dyDescent="0.2">
      <c r="A400">
        <f t="shared" si="0"/>
        <v>2023</v>
      </c>
      <c r="B400">
        <f t="shared" si="1"/>
        <v>3</v>
      </c>
      <c r="C400" s="1">
        <f>MAPrice!C400</f>
        <v>4.7075530984493262E-2</v>
      </c>
      <c r="D400" s="1">
        <f>MAPrice!D400</f>
        <v>4.9132779491662594E-2</v>
      </c>
      <c r="E400" s="1">
        <f>MAPrice!E400</f>
        <v>3.3889791308232727E-2</v>
      </c>
      <c r="F400" s="1">
        <f>MAPrice!F400</f>
        <v>6.0757526683389601E-2</v>
      </c>
      <c r="G400" s="217"/>
      <c r="H400" s="1">
        <f>MAPrice!H400</f>
        <v>4.9132779491662594E-2</v>
      </c>
    </row>
    <row r="401" spans="1:8" ht="13.5" thickBot="1" x14ac:dyDescent="0.25">
      <c r="A401" s="20">
        <f t="shared" si="0"/>
        <v>2023</v>
      </c>
      <c r="B401" s="20">
        <f t="shared" si="1"/>
        <v>4</v>
      </c>
      <c r="C401" s="21">
        <f>MAPrice!C401</f>
        <v>4.7611022886893804E-2</v>
      </c>
      <c r="D401" s="21">
        <f>MAPrice!D401</f>
        <v>4.9662584800942176E-2</v>
      </c>
      <c r="E401" s="21">
        <f>MAPrice!E401</f>
        <v>3.4361282360472221E-2</v>
      </c>
      <c r="F401" s="21">
        <f>MAPrice!F401</f>
        <v>6.1481491621719314E-2</v>
      </c>
      <c r="G401" s="223"/>
      <c r="H401" s="21">
        <f>MAPrice!H401</f>
        <v>4.9662584800942176E-2</v>
      </c>
    </row>
    <row r="402" spans="1:8" x14ac:dyDescent="0.2">
      <c r="A402">
        <f t="shared" si="0"/>
        <v>2023</v>
      </c>
      <c r="B402">
        <f t="shared" si="1"/>
        <v>5</v>
      </c>
      <c r="C402" s="12">
        <f>((MAPrice!C402/MAPrice!C390)+0.004)*MAPrice!C390</f>
        <v>4.8215621586482432E-2</v>
      </c>
      <c r="D402" s="12">
        <f>((MAPrice!D402/MAPrice!D390)+0.004)*MAPrice!D390</f>
        <v>5.0179076108352642E-2</v>
      </c>
      <c r="E402" s="12">
        <f>((MAPrice!E402/MAPrice!E390)+0.004)*MAPrice!E390</f>
        <v>3.4709561362859027E-2</v>
      </c>
      <c r="F402" s="12">
        <f>((MAPrice!F402/MAPrice!F390)+0.004)*MAPrice!F390</f>
        <v>6.2496632223771144E-2</v>
      </c>
      <c r="G402" s="244"/>
      <c r="H402" s="12">
        <f>((MAPrice!H402/MAPrice!H390)+0.004)*MAPrice!H390</f>
        <v>5.0179076108352642E-2</v>
      </c>
    </row>
    <row r="403" spans="1:8" x14ac:dyDescent="0.2">
      <c r="A403">
        <f t="shared" si="0"/>
        <v>2023</v>
      </c>
      <c r="B403">
        <f t="shared" si="1"/>
        <v>6</v>
      </c>
      <c r="C403" s="12">
        <f>((MAPrice!C403/MAPrice!C391)+0.004)*MAPrice!C391</f>
        <v>4.8658305286931033E-2</v>
      </c>
      <c r="D403" s="12">
        <f>((MAPrice!D403/MAPrice!D391)+0.004)*MAPrice!D391</f>
        <v>5.0591657548396209E-2</v>
      </c>
      <c r="E403" s="12">
        <f>((MAPrice!E403/MAPrice!E391)+0.004)*MAPrice!E391</f>
        <v>3.5397724028898188E-2</v>
      </c>
      <c r="F403" s="12">
        <f>((MAPrice!F403/MAPrice!F391)+0.004)*MAPrice!F391</f>
        <v>6.3311540154507268E-2</v>
      </c>
      <c r="G403" s="244"/>
      <c r="H403" s="12">
        <f>((MAPrice!H403/MAPrice!H391)+0.004)*MAPrice!H391</f>
        <v>5.0591657548396209E-2</v>
      </c>
    </row>
    <row r="404" spans="1:8" x14ac:dyDescent="0.2">
      <c r="A404">
        <f t="shared" si="0"/>
        <v>2023</v>
      </c>
      <c r="B404">
        <f t="shared" si="1"/>
        <v>7</v>
      </c>
      <c r="C404" s="12">
        <f>((MAPrice!C404/MAPrice!C392)+0.004)*MAPrice!C392</f>
        <v>4.9091957486431428E-2</v>
      </c>
      <c r="D404" s="12">
        <f>((MAPrice!D404/MAPrice!D392)+0.004)*MAPrice!D392</f>
        <v>5.0979212008386059E-2</v>
      </c>
      <c r="E404" s="12">
        <f>((MAPrice!E404/MAPrice!E392)+0.004)*MAPrice!E392</f>
        <v>3.6149924511954049E-2</v>
      </c>
      <c r="F404" s="12">
        <f>((MAPrice!F404/MAPrice!F392)+0.004)*MAPrice!F392</f>
        <v>6.4125332507560348E-2</v>
      </c>
      <c r="G404" s="244"/>
      <c r="H404" s="12">
        <f>((MAPrice!H404/MAPrice!H392)+0.004)*MAPrice!H392</f>
        <v>5.0979212008386059E-2</v>
      </c>
    </row>
    <row r="405" spans="1:8" x14ac:dyDescent="0.2">
      <c r="A405">
        <f t="shared" si="0"/>
        <v>2023</v>
      </c>
      <c r="B405">
        <f t="shared" si="1"/>
        <v>8</v>
      </c>
      <c r="C405" s="12">
        <f>((MAPrice!C405/MAPrice!C393)+0.004)*MAPrice!C393</f>
        <v>4.9566483455782809E-2</v>
      </c>
      <c r="D405" s="12">
        <f>((MAPrice!D405/MAPrice!D393)+0.004)*MAPrice!D393</f>
        <v>5.1382255700367224E-2</v>
      </c>
      <c r="E405" s="12">
        <f>((MAPrice!E405/MAPrice!E393)+0.004)*MAPrice!E393</f>
        <v>3.6939797092207509E-2</v>
      </c>
      <c r="F405" s="12">
        <f>((MAPrice!F405/MAPrice!F393)+0.004)*MAPrice!F393</f>
        <v>6.4929935799608929E-2</v>
      </c>
      <c r="G405" s="244"/>
      <c r="H405" s="12">
        <f>((MAPrice!H405/MAPrice!H393)+0.004)*MAPrice!H393</f>
        <v>5.1382255700367224E-2</v>
      </c>
    </row>
    <row r="406" spans="1:8" x14ac:dyDescent="0.2">
      <c r="A406">
        <f t="shared" si="0"/>
        <v>2023</v>
      </c>
      <c r="B406">
        <f t="shared" si="1"/>
        <v>9</v>
      </c>
      <c r="C406" s="12">
        <f>((MAPrice!C406/MAPrice!C394)+0.004)*MAPrice!C394</f>
        <v>5.0027227287184631E-2</v>
      </c>
      <c r="D406" s="12">
        <f>((MAPrice!D406/MAPrice!D394)+0.004)*MAPrice!D394</f>
        <v>5.1739587307926237E-2</v>
      </c>
      <c r="E406" s="12">
        <f>((MAPrice!E406/MAPrice!E394)+0.004)*MAPrice!E394</f>
        <v>3.7653566718447516E-2</v>
      </c>
      <c r="F406" s="12">
        <f>((MAPrice!F406/MAPrice!F394)+0.004)*MAPrice!F394</f>
        <v>6.5733294979710394E-2</v>
      </c>
      <c r="G406" s="244"/>
      <c r="H406" s="12">
        <f>((MAPrice!H406/MAPrice!H394)+0.004)*MAPrice!H394</f>
        <v>5.1739587307926237E-2</v>
      </c>
    </row>
    <row r="407" spans="1:8" x14ac:dyDescent="0.2">
      <c r="A407">
        <f t="shared" si="0"/>
        <v>2023</v>
      </c>
      <c r="B407">
        <f t="shared" si="1"/>
        <v>10</v>
      </c>
      <c r="C407" s="12">
        <f>((MAPrice!C407/MAPrice!C395)+0.004)*MAPrice!C395</f>
        <v>5.0496518490400093E-2</v>
      </c>
      <c r="D407" s="12">
        <f>((MAPrice!D407/MAPrice!D395)+0.004)*MAPrice!D395</f>
        <v>5.2184148548007174E-2</v>
      </c>
      <c r="E407" s="12">
        <f>((MAPrice!E407/MAPrice!E395)+0.004)*MAPrice!E395</f>
        <v>3.8287814825370796E-2</v>
      </c>
      <c r="F407" s="12">
        <f>((MAPrice!F407/MAPrice!F395)+0.004)*MAPrice!F395</f>
        <v>6.6493802217294756E-2</v>
      </c>
      <c r="G407" s="244"/>
      <c r="H407" s="12">
        <f>((MAPrice!H407/MAPrice!H395)+0.004)*MAPrice!H395</f>
        <v>5.2184148548007174E-2</v>
      </c>
    </row>
    <row r="408" spans="1:8" x14ac:dyDescent="0.2">
      <c r="A408">
        <f t="shared" si="0"/>
        <v>2023</v>
      </c>
      <c r="B408">
        <f t="shared" si="1"/>
        <v>11</v>
      </c>
      <c r="C408" s="12">
        <f>((MAPrice!C408/MAPrice!C396)+0.004)*MAPrice!C396</f>
        <v>5.0873165175310875E-2</v>
      </c>
      <c r="D408" s="12">
        <f>((MAPrice!D408/MAPrice!D396)+0.004)*MAPrice!D396</f>
        <v>5.2537785632571707E-2</v>
      </c>
      <c r="E408" s="12">
        <f>((MAPrice!E408/MAPrice!E396)+0.004)*MAPrice!E396</f>
        <v>3.9000485934887551E-2</v>
      </c>
      <c r="F408" s="12">
        <f>((MAPrice!F408/MAPrice!F396)+0.004)*MAPrice!F396</f>
        <v>6.7259903355557857E-2</v>
      </c>
      <c r="G408" s="244"/>
      <c r="H408" s="12">
        <f>((MAPrice!H408/MAPrice!H396)+0.004)*MAPrice!H396</f>
        <v>5.2537785632571707E-2</v>
      </c>
    </row>
    <row r="409" spans="1:8" x14ac:dyDescent="0.2">
      <c r="A409">
        <f t="shared" si="0"/>
        <v>2023</v>
      </c>
      <c r="B409">
        <f t="shared" si="1"/>
        <v>12</v>
      </c>
      <c r="C409" s="12">
        <f>((MAPrice!C409/MAPrice!C397)+0.004)*MAPrice!C397</f>
        <v>5.1255988624890218E-2</v>
      </c>
      <c r="D409" s="12">
        <f>((MAPrice!D409/MAPrice!D397)+0.004)*MAPrice!D397</f>
        <v>5.2873085689957036E-2</v>
      </c>
      <c r="E409" s="12">
        <f>((MAPrice!E409/MAPrice!E397)+0.004)*MAPrice!E397</f>
        <v>3.9575293006472771E-2</v>
      </c>
      <c r="F409" s="12">
        <f>((MAPrice!F409/MAPrice!F397)+0.004)*MAPrice!F397</f>
        <v>6.8077609256607788E-2</v>
      </c>
      <c r="G409" s="244"/>
      <c r="H409" s="12">
        <f>((MAPrice!H409/MAPrice!H397)+0.004)*MAPrice!H397</f>
        <v>5.2873085689957036E-2</v>
      </c>
    </row>
    <row r="410" spans="1:8" x14ac:dyDescent="0.2">
      <c r="A410">
        <f t="shared" si="0"/>
        <v>2024</v>
      </c>
      <c r="B410">
        <f t="shared" si="1"/>
        <v>1</v>
      </c>
      <c r="C410" s="12">
        <f>((MAPrice!C410/MAPrice!C398)+0.004)*MAPrice!C398</f>
        <v>5.1676953786611725E-2</v>
      </c>
      <c r="D410" s="12">
        <f>((MAPrice!D410/MAPrice!D398)+0.004)*MAPrice!D398</f>
        <v>5.3294772424609116E-2</v>
      </c>
      <c r="E410" s="12">
        <f>((MAPrice!E410/MAPrice!E398)+0.004)*MAPrice!E398</f>
        <v>4.0150194949442879E-2</v>
      </c>
      <c r="F410" s="12">
        <f>((MAPrice!F410/MAPrice!F398)+0.004)*MAPrice!F398</f>
        <v>6.8795321003841808E-2</v>
      </c>
      <c r="G410" s="244"/>
      <c r="H410" s="12">
        <f>((MAPrice!H410/MAPrice!H398)+0.004)*MAPrice!H398</f>
        <v>5.3294772424609116E-2</v>
      </c>
    </row>
    <row r="411" spans="1:8" x14ac:dyDescent="0.2">
      <c r="A411">
        <f t="shared" si="0"/>
        <v>2024</v>
      </c>
      <c r="B411">
        <f t="shared" si="1"/>
        <v>2</v>
      </c>
      <c r="C411" s="12">
        <f>((MAPrice!C411/MAPrice!C399)+0.004)*MAPrice!C399</f>
        <v>5.1678943201089678E-2</v>
      </c>
      <c r="D411" s="12">
        <f>((MAPrice!D411/MAPrice!D399)+0.004)*MAPrice!D399</f>
        <v>5.3406571264707284E-2</v>
      </c>
      <c r="E411" s="12">
        <f>((MAPrice!E411/MAPrice!E399)+0.004)*MAPrice!E399</f>
        <v>4.0585840810446007E-2</v>
      </c>
      <c r="F411" s="12">
        <f>((MAPrice!F411/MAPrice!F399)+0.004)*MAPrice!F399</f>
        <v>6.8940877518456026E-2</v>
      </c>
      <c r="G411" s="244"/>
      <c r="H411" s="12">
        <f>((MAPrice!H411/MAPrice!H399)+0.004)*MAPrice!H399</f>
        <v>5.3406571264707284E-2</v>
      </c>
    </row>
    <row r="412" spans="1:8" x14ac:dyDescent="0.2">
      <c r="A412">
        <f t="shared" si="0"/>
        <v>2024</v>
      </c>
      <c r="B412">
        <f t="shared" si="1"/>
        <v>3</v>
      </c>
      <c r="C412" s="12">
        <f>((MAPrice!C412/MAPrice!C400)+0.004)*MAPrice!C400</f>
        <v>5.1714314003479867E-2</v>
      </c>
      <c r="D412" s="12">
        <f>((MAPrice!D412/MAPrice!D400)+0.004)*MAPrice!D400</f>
        <v>5.342948692724122E-2</v>
      </c>
      <c r="E412" s="12">
        <f>((MAPrice!E412/MAPrice!E400)+0.004)*MAPrice!E400</f>
        <v>4.073496088822029E-2</v>
      </c>
      <c r="F412" s="12">
        <f>((MAPrice!F412/MAPrice!F400)+0.004)*MAPrice!F400</f>
        <v>6.91466642698437E-2</v>
      </c>
      <c r="G412" s="244"/>
      <c r="H412" s="12">
        <f>((MAPrice!H412/MAPrice!H400)+0.004)*MAPrice!H400</f>
        <v>5.342948692724122E-2</v>
      </c>
    </row>
    <row r="413" spans="1:8" x14ac:dyDescent="0.2">
      <c r="A413">
        <f t="shared" si="0"/>
        <v>2024</v>
      </c>
      <c r="B413">
        <f t="shared" si="1"/>
        <v>4</v>
      </c>
      <c r="C413" s="12">
        <f>((MAPrice!C413/MAPrice!C401)+0.004)*MAPrice!C401</f>
        <v>5.1791933225460586E-2</v>
      </c>
      <c r="D413" s="12">
        <f>((MAPrice!D413/MAPrice!D401)+0.004)*MAPrice!D401</f>
        <v>5.3475401932720573E-2</v>
      </c>
      <c r="E413" s="12">
        <f>((MAPrice!E413/MAPrice!E401)+0.004)*MAPrice!E401</f>
        <v>4.1099335889540546E-2</v>
      </c>
      <c r="F413" s="12">
        <f>((MAPrice!F413/MAPrice!F401)+0.004)*MAPrice!F401</f>
        <v>6.9424758701646008E-2</v>
      </c>
      <c r="G413" s="244"/>
      <c r="H413" s="12">
        <f>((MAPrice!H413/MAPrice!H401)+0.004)*MAPrice!H401</f>
        <v>5.3475401932720573E-2</v>
      </c>
    </row>
    <row r="414" spans="1:8" x14ac:dyDescent="0.2">
      <c r="A414">
        <f t="shared" si="0"/>
        <v>2024</v>
      </c>
      <c r="B414">
        <f t="shared" si="1"/>
        <v>5</v>
      </c>
      <c r="C414" s="12">
        <f>((MAPrice!C414/MAPrice!C402)+0.004)*MAPrice!C402</f>
        <v>5.1621091728568963E-2</v>
      </c>
      <c r="D414" s="12">
        <f>((MAPrice!D414/MAPrice!D402)+0.004)*MAPrice!D402</f>
        <v>5.3332661636122686E-2</v>
      </c>
      <c r="E414" s="12">
        <f>((MAPrice!E414/MAPrice!E402)+0.004)*MAPrice!E402</f>
        <v>4.1426532961688044E-2</v>
      </c>
      <c r="F414" s="12">
        <f>((MAPrice!F414/MAPrice!F402)+0.004)*MAPrice!F402</f>
        <v>6.9255068508802781E-2</v>
      </c>
      <c r="G414" s="244"/>
      <c r="H414" s="12">
        <f>((MAPrice!H414/MAPrice!H402)+0.004)*MAPrice!H402</f>
        <v>5.3332661636122686E-2</v>
      </c>
    </row>
    <row r="415" spans="1:8" x14ac:dyDescent="0.2">
      <c r="A415">
        <f t="shared" si="0"/>
        <v>2024</v>
      </c>
      <c r="B415">
        <f t="shared" si="1"/>
        <v>6</v>
      </c>
      <c r="C415" s="12">
        <f>((MAPrice!C415/MAPrice!C403)+0.004)*MAPrice!C403</f>
        <v>5.1523467473375079E-2</v>
      </c>
      <c r="D415" s="12">
        <f>((MAPrice!D415/MAPrice!D403)+0.004)*MAPrice!D403</f>
        <v>5.3276739980638518E-2</v>
      </c>
      <c r="E415" s="12">
        <f>((MAPrice!E415/MAPrice!E403)+0.004)*MAPrice!E403</f>
        <v>4.1389425659257927E-2</v>
      </c>
      <c r="F415" s="12">
        <f>((MAPrice!F415/MAPrice!F403)+0.004)*MAPrice!F403</f>
        <v>6.9113525526325756E-2</v>
      </c>
      <c r="G415" s="244"/>
      <c r="H415" s="12">
        <f>((MAPrice!H415/MAPrice!H403)+0.004)*MAPrice!H403</f>
        <v>5.3276739980638518E-2</v>
      </c>
    </row>
    <row r="416" spans="1:8" x14ac:dyDescent="0.2">
      <c r="A416">
        <f t="shared" si="0"/>
        <v>2024</v>
      </c>
      <c r="B416">
        <f t="shared" si="1"/>
        <v>7</v>
      </c>
      <c r="C416" s="12">
        <f>((MAPrice!C416/MAPrice!C404)+0.004)*MAPrice!C404</f>
        <v>5.1429468066728073E-2</v>
      </c>
      <c r="D416" s="12">
        <f>((MAPrice!D416/MAPrice!D404)+0.004)*MAPrice!D404</f>
        <v>5.3223171061916555E-2</v>
      </c>
      <c r="E416" s="12">
        <f>((MAPrice!E416/MAPrice!E404)+0.004)*MAPrice!E404</f>
        <v>4.1353293124848978E-2</v>
      </c>
      <c r="F416" s="12">
        <f>((MAPrice!F416/MAPrice!F404)+0.004)*MAPrice!F404</f>
        <v>6.8976611252590608E-2</v>
      </c>
      <c r="G416" s="244"/>
      <c r="H416" s="12">
        <f>((MAPrice!H416/MAPrice!H404)+0.004)*MAPrice!H404</f>
        <v>5.3223171061916555E-2</v>
      </c>
    </row>
    <row r="417" spans="1:8" x14ac:dyDescent="0.2">
      <c r="A417">
        <f t="shared" si="0"/>
        <v>2024</v>
      </c>
      <c r="B417">
        <f t="shared" si="1"/>
        <v>8</v>
      </c>
      <c r="C417" s="12">
        <f>((MAPrice!C417/MAPrice!C405)+0.004)*MAPrice!C405</f>
        <v>5.1338860849371476E-2</v>
      </c>
      <c r="D417" s="12">
        <f>((MAPrice!D417/MAPrice!D405)+0.004)*MAPrice!D405</f>
        <v>5.3173107436449464E-2</v>
      </c>
      <c r="E417" s="12">
        <f>((MAPrice!E417/MAPrice!E405)+0.004)*MAPrice!E405</f>
        <v>4.131896790663174E-2</v>
      </c>
      <c r="F417" s="12">
        <f>((MAPrice!F417/MAPrice!F405)+0.004)*MAPrice!F405</f>
        <v>6.8843905787018142E-2</v>
      </c>
      <c r="G417" s="244"/>
      <c r="H417" s="12">
        <f>((MAPrice!H417/MAPrice!H405)+0.004)*MAPrice!H405</f>
        <v>5.3173107436449464E-2</v>
      </c>
    </row>
    <row r="418" spans="1:8" x14ac:dyDescent="0.2">
      <c r="A418">
        <f t="shared" si="0"/>
        <v>2024</v>
      </c>
      <c r="B418">
        <f t="shared" si="1"/>
        <v>9</v>
      </c>
      <c r="C418" s="12">
        <f>((MAPrice!C418/MAPrice!C406)+0.004)*MAPrice!C406</f>
        <v>5.1251841737801611E-2</v>
      </c>
      <c r="D418" s="12">
        <f>((MAPrice!D418/MAPrice!D406)+0.004)*MAPrice!D406</f>
        <v>5.3126441289225911E-2</v>
      </c>
      <c r="E418" s="12">
        <f>((MAPrice!E418/MAPrice!E406)+0.004)*MAPrice!E406</f>
        <v>4.1287330745188935E-2</v>
      </c>
      <c r="F418" s="12">
        <f>((MAPrice!F418/MAPrice!F406)+0.004)*MAPrice!F406</f>
        <v>6.8716483599772712E-2</v>
      </c>
      <c r="G418" s="244"/>
      <c r="H418" s="12">
        <f>((MAPrice!H418/MAPrice!H406)+0.004)*MAPrice!H406</f>
        <v>5.3126441289225911E-2</v>
      </c>
    </row>
    <row r="419" spans="1:8" x14ac:dyDescent="0.2">
      <c r="A419">
        <f t="shared" si="0"/>
        <v>2024</v>
      </c>
      <c r="B419">
        <f t="shared" si="1"/>
        <v>10</v>
      </c>
      <c r="C419" s="12">
        <f>((MAPrice!C419/MAPrice!C407)+0.004)*MAPrice!C407</f>
        <v>5.1169434295155782E-2</v>
      </c>
      <c r="D419" s="12">
        <f>((MAPrice!D419/MAPrice!D407)+0.004)*MAPrice!D407</f>
        <v>5.3084818384760736E-2</v>
      </c>
      <c r="E419" s="12">
        <f>((MAPrice!E419/MAPrice!E407)+0.004)*MAPrice!E407</f>
        <v>4.1258443555601654E-2</v>
      </c>
      <c r="F419" s="12">
        <f>((MAPrice!F419/MAPrice!F407)+0.004)*MAPrice!F407</f>
        <v>6.8594365957359488E-2</v>
      </c>
      <c r="G419" s="244"/>
      <c r="H419" s="12">
        <f>((MAPrice!H419/MAPrice!H407)+0.004)*MAPrice!H407</f>
        <v>5.3084818384760736E-2</v>
      </c>
    </row>
    <row r="420" spans="1:8" x14ac:dyDescent="0.2">
      <c r="A420">
        <f t="shared" si="0"/>
        <v>2024</v>
      </c>
      <c r="B420">
        <f t="shared" si="1"/>
        <v>11</v>
      </c>
      <c r="C420" s="12">
        <f>((MAPrice!C420/MAPrice!C408)+0.004)*MAPrice!C408</f>
        <v>5.1089568072242644E-2</v>
      </c>
      <c r="D420" s="12">
        <f>((MAPrice!D420/MAPrice!D408)+0.004)*MAPrice!D408</f>
        <v>5.3046408429627871E-2</v>
      </c>
      <c r="E420" s="12">
        <f>((MAPrice!E420/MAPrice!E408)+0.004)*MAPrice!E408</f>
        <v>4.1233985714563631E-2</v>
      </c>
      <c r="F420" s="12">
        <f>((MAPrice!F420/MAPrice!F408)+0.004)*MAPrice!F408</f>
        <v>6.8476992137407502E-2</v>
      </c>
      <c r="G420" s="244"/>
      <c r="H420" s="12">
        <f>((MAPrice!H420/MAPrice!H408)+0.004)*MAPrice!H408</f>
        <v>5.3046408429627871E-2</v>
      </c>
    </row>
    <row r="421" spans="1:8" x14ac:dyDescent="0.2">
      <c r="A421">
        <f t="shared" si="0"/>
        <v>2024</v>
      </c>
      <c r="B421">
        <f t="shared" si="1"/>
        <v>12</v>
      </c>
      <c r="C421" s="12">
        <f>((MAPrice!C421/MAPrice!C409)+0.004)*MAPrice!C409</f>
        <v>5.1011828682260368E-2</v>
      </c>
      <c r="D421" s="12">
        <f>((MAPrice!D421/MAPrice!D409)+0.004)*MAPrice!D409</f>
        <v>5.3010591215733718E-2</v>
      </c>
      <c r="E421" s="12">
        <f>((MAPrice!E421/MAPrice!E409)+0.004)*MAPrice!E409</f>
        <v>4.1212200905415414E-2</v>
      </c>
      <c r="F421" s="12">
        <f>((MAPrice!F421/MAPrice!F409)+0.004)*MAPrice!F409</f>
        <v>6.8361659892133692E-2</v>
      </c>
      <c r="G421" s="244"/>
      <c r="H421" s="12">
        <f>((MAPrice!H421/MAPrice!H409)+0.004)*MAPrice!H409</f>
        <v>5.3010591215733718E-2</v>
      </c>
    </row>
    <row r="422" spans="1:8" x14ac:dyDescent="0.2">
      <c r="A422">
        <f t="shared" si="0"/>
        <v>2025</v>
      </c>
      <c r="B422">
        <f t="shared" si="1"/>
        <v>1</v>
      </c>
      <c r="C422" s="12">
        <f>((MAPrice!C422/MAPrice!C410)+0.004)*MAPrice!C410</f>
        <v>5.0935694133773961E-2</v>
      </c>
      <c r="D422" s="12">
        <f>((MAPrice!D422/MAPrice!D410)+0.004)*MAPrice!D410</f>
        <v>5.2976659013425152E-2</v>
      </c>
      <c r="E422" s="12">
        <f>((MAPrice!E422/MAPrice!E410)+0.004)*MAPrice!E410</f>
        <v>4.119141276307408E-2</v>
      </c>
      <c r="F422" s="12">
        <f>((MAPrice!F422/MAPrice!F410)+0.004)*MAPrice!F410</f>
        <v>6.8247472909386347E-2</v>
      </c>
      <c r="G422" s="244"/>
      <c r="H422" s="12">
        <f>((MAPrice!H422/MAPrice!H410)+0.004)*MAPrice!H410</f>
        <v>5.2976659013425152E-2</v>
      </c>
    </row>
    <row r="423" spans="1:8" x14ac:dyDescent="0.2">
      <c r="A423">
        <f t="shared" si="0"/>
        <v>2025</v>
      </c>
      <c r="B423">
        <f t="shared" si="1"/>
        <v>2</v>
      </c>
      <c r="C423" s="12">
        <f>((MAPrice!C423/MAPrice!C411)+0.004)*MAPrice!C411</f>
        <v>5.0620052361117204E-2</v>
      </c>
      <c r="D423" s="12">
        <f>((MAPrice!D423/MAPrice!D411)+0.004)*MAPrice!D411</f>
        <v>5.2700124497001254E-2</v>
      </c>
      <c r="E423" s="12">
        <f>((MAPrice!E423/MAPrice!E411)+0.004)*MAPrice!E411</f>
        <v>4.0863730492418461E-2</v>
      </c>
      <c r="F423" s="12">
        <f>((MAPrice!F423/MAPrice!F411)+0.004)*MAPrice!F411</f>
        <v>6.8114816155601679E-2</v>
      </c>
      <c r="G423" s="244"/>
      <c r="H423" s="12">
        <f>((MAPrice!H423/MAPrice!H411)+0.004)*MAPrice!H411</f>
        <v>5.2700124497001254E-2</v>
      </c>
    </row>
    <row r="424" spans="1:8" x14ac:dyDescent="0.2">
      <c r="A424">
        <f t="shared" si="0"/>
        <v>2025</v>
      </c>
      <c r="B424">
        <f t="shared" si="1"/>
        <v>3</v>
      </c>
      <c r="C424" s="12">
        <f>((MAPrice!C424/MAPrice!C412)+0.004)*MAPrice!C412</f>
        <v>5.0297389263758908E-2</v>
      </c>
      <c r="D424" s="12">
        <f>((MAPrice!D424/MAPrice!D412)+0.004)*MAPrice!D412</f>
        <v>5.2417888735779274E-2</v>
      </c>
      <c r="E424" s="12">
        <f>((MAPrice!E424/MAPrice!E412)+0.004)*MAPrice!E412</f>
        <v>4.0538343629873345E-2</v>
      </c>
      <c r="F424" s="12">
        <f>((MAPrice!F424/MAPrice!F412)+0.004)*MAPrice!F412</f>
        <v>6.7981103724642264E-2</v>
      </c>
      <c r="G424" s="244"/>
      <c r="H424" s="12">
        <f>((MAPrice!H424/MAPrice!H412)+0.004)*MAPrice!H412</f>
        <v>5.2417888735779274E-2</v>
      </c>
    </row>
    <row r="425" spans="1:8" x14ac:dyDescent="0.2">
      <c r="A425">
        <f t="shared" si="0"/>
        <v>2025</v>
      </c>
      <c r="B425">
        <f t="shared" si="1"/>
        <v>4</v>
      </c>
      <c r="C425" s="12">
        <f>((MAPrice!C425/MAPrice!C413)+0.004)*MAPrice!C413</f>
        <v>4.9978011244031534E-2</v>
      </c>
      <c r="D425" s="12">
        <f>((MAPrice!D425/MAPrice!D413)+0.004)*MAPrice!D413</f>
        <v>5.2137979217921647E-2</v>
      </c>
      <c r="E425" s="12">
        <f>((MAPrice!E425/MAPrice!E413)+0.004)*MAPrice!E413</f>
        <v>4.0215085649662544E-2</v>
      </c>
      <c r="F425" s="12">
        <f>((MAPrice!F425/MAPrice!F413)+0.004)*MAPrice!F413</f>
        <v>6.7847597232586127E-2</v>
      </c>
      <c r="G425" s="244"/>
      <c r="H425" s="12">
        <f>((MAPrice!H425/MAPrice!H413)+0.004)*MAPrice!H413</f>
        <v>5.2137979217921647E-2</v>
      </c>
    </row>
    <row r="426" spans="1:8" x14ac:dyDescent="0.2">
      <c r="A426">
        <f t="shared" si="0"/>
        <v>2025</v>
      </c>
      <c r="B426">
        <f t="shared" si="1"/>
        <v>5</v>
      </c>
      <c r="C426" s="12">
        <f>((MAPrice!C426/MAPrice!C414)+0.004)*MAPrice!C414</f>
        <v>4.9660267011456399E-2</v>
      </c>
      <c r="D426" s="12">
        <f>((MAPrice!D426/MAPrice!D414)+0.004)*MAPrice!D414</f>
        <v>5.1859369030386612E-2</v>
      </c>
      <c r="E426" s="12">
        <f>((MAPrice!E426/MAPrice!E414)+0.004)*MAPrice!E414</f>
        <v>3.9884829809616398E-2</v>
      </c>
      <c r="F426" s="12">
        <f>((MAPrice!F426/MAPrice!F414)+0.004)*MAPrice!F414</f>
        <v>6.7712983234388666E-2</v>
      </c>
      <c r="G426" s="244"/>
      <c r="H426" s="12">
        <f>((MAPrice!H426/MAPrice!H414)+0.004)*MAPrice!H414</f>
        <v>5.1859369030386612E-2</v>
      </c>
    </row>
    <row r="427" spans="1:8" x14ac:dyDescent="0.2">
      <c r="A427">
        <f t="shared" si="0"/>
        <v>2025</v>
      </c>
      <c r="B427">
        <f t="shared" si="1"/>
        <v>6</v>
      </c>
      <c r="C427" s="12">
        <f>((MAPrice!C427/MAPrice!C415)+0.004)*MAPrice!C415</f>
        <v>4.9344335424960903E-2</v>
      </c>
      <c r="D427" s="12">
        <f>((MAPrice!D427/MAPrice!D415)+0.004)*MAPrice!D415</f>
        <v>5.1582750678114769E-2</v>
      </c>
      <c r="E427" s="12">
        <f>((MAPrice!E427/MAPrice!E415)+0.004)*MAPrice!E415</f>
        <v>3.9556928956105429E-2</v>
      </c>
      <c r="F427" s="12">
        <f>((MAPrice!F427/MAPrice!F415)+0.004)*MAPrice!F415</f>
        <v>6.7580523144196408E-2</v>
      </c>
      <c r="G427" s="244"/>
      <c r="H427" s="12">
        <f>((MAPrice!H427/MAPrice!H415)+0.004)*MAPrice!H415</f>
        <v>5.1582750678114769E-2</v>
      </c>
    </row>
    <row r="428" spans="1:8" x14ac:dyDescent="0.2">
      <c r="A428">
        <f t="shared" si="0"/>
        <v>2025</v>
      </c>
      <c r="B428">
        <f t="shared" si="1"/>
        <v>7</v>
      </c>
      <c r="C428" s="12">
        <f>((MAPrice!C428/MAPrice!C416)+0.004)*MAPrice!C416</f>
        <v>4.9036176481369695E-2</v>
      </c>
      <c r="D428" s="12">
        <f>((MAPrice!D428/MAPrice!D416)+0.004)*MAPrice!D416</f>
        <v>5.1311873724737278E-2</v>
      </c>
      <c r="E428" s="12">
        <f>((MAPrice!E428/MAPrice!E416)+0.004)*MAPrice!E416</f>
        <v>3.9226799195651425E-2</v>
      </c>
      <c r="F428" s="12">
        <f>((MAPrice!F428/MAPrice!F416)+0.004)*MAPrice!F416</f>
        <v>6.7450815655149113E-2</v>
      </c>
      <c r="G428" s="244"/>
      <c r="H428" s="12">
        <f>((MAPrice!H428/MAPrice!H416)+0.004)*MAPrice!H416</f>
        <v>5.1311873724737278E-2</v>
      </c>
    </row>
    <row r="429" spans="1:8" x14ac:dyDescent="0.2">
      <c r="A429">
        <f t="shared" si="0"/>
        <v>2025</v>
      </c>
      <c r="B429">
        <f t="shared" si="1"/>
        <v>8</v>
      </c>
      <c r="C429" s="12">
        <f>((MAPrice!C429/MAPrice!C417)+0.004)*MAPrice!C417</f>
        <v>4.872972628234544E-2</v>
      </c>
      <c r="D429" s="12">
        <f>((MAPrice!D429/MAPrice!D417)+0.004)*MAPrice!D417</f>
        <v>5.1044337078317396E-2</v>
      </c>
      <c r="E429" s="12">
        <f>((MAPrice!E429/MAPrice!E417)+0.004)*MAPrice!E417</f>
        <v>3.8891885475367004E-2</v>
      </c>
      <c r="F429" s="12">
        <f>((MAPrice!F429/MAPrice!F417)+0.004)*MAPrice!F417</f>
        <v>6.7321615042465227E-2</v>
      </c>
      <c r="G429" s="244"/>
      <c r="H429" s="12">
        <f>((MAPrice!H429/MAPrice!H417)+0.004)*MAPrice!H417</f>
        <v>5.1044337078317396E-2</v>
      </c>
    </row>
    <row r="430" spans="1:8" x14ac:dyDescent="0.2">
      <c r="A430">
        <f t="shared" si="0"/>
        <v>2025</v>
      </c>
      <c r="B430">
        <f t="shared" si="1"/>
        <v>9</v>
      </c>
      <c r="C430" s="12">
        <f>((MAPrice!C430/MAPrice!C418)+0.004)*MAPrice!C418</f>
        <v>4.8422890100868872E-2</v>
      </c>
      <c r="D430" s="12">
        <f>((MAPrice!D430/MAPrice!D418)+0.004)*MAPrice!D418</f>
        <v>5.0775213909297179E-2</v>
      </c>
      <c r="E430" s="12">
        <f>((MAPrice!E430/MAPrice!E418)+0.004)*MAPrice!E418</f>
        <v>3.8555680055014356E-2</v>
      </c>
      <c r="F430" s="12">
        <f>((MAPrice!F430/MAPrice!F418)+0.004)*MAPrice!F418</f>
        <v>6.7192751795445274E-2</v>
      </c>
      <c r="G430" s="244"/>
      <c r="H430" s="12">
        <f>((MAPrice!H430/MAPrice!H418)+0.004)*MAPrice!H418</f>
        <v>5.0775213909297179E-2</v>
      </c>
    </row>
    <row r="431" spans="1:8" x14ac:dyDescent="0.2">
      <c r="A431">
        <f t="shared" si="0"/>
        <v>2025</v>
      </c>
      <c r="B431">
        <f t="shared" si="1"/>
        <v>10</v>
      </c>
      <c r="C431" s="12">
        <f>((MAPrice!C431/MAPrice!C419)+0.004)*MAPrice!C419</f>
        <v>4.8117432217936087E-2</v>
      </c>
      <c r="D431" s="12">
        <f>((MAPrice!D431/MAPrice!D419)+0.004)*MAPrice!D419</f>
        <v>5.0508055465241446E-2</v>
      </c>
      <c r="E431" s="12">
        <f>((MAPrice!E431/MAPrice!E419)+0.004)*MAPrice!E419</f>
        <v>3.8214300011841264E-2</v>
      </c>
      <c r="F431" s="12">
        <f>((MAPrice!F431/MAPrice!F419)+0.004)*MAPrice!F419</f>
        <v>6.7064149417516414E-2</v>
      </c>
      <c r="G431" s="244"/>
      <c r="H431" s="12">
        <f>((MAPrice!H431/MAPrice!H419)+0.004)*MAPrice!H419</f>
        <v>5.0508055465241446E-2</v>
      </c>
    </row>
    <row r="432" spans="1:8" x14ac:dyDescent="0.2">
      <c r="A432">
        <f t="shared" si="0"/>
        <v>2025</v>
      </c>
      <c r="B432">
        <f t="shared" si="1"/>
        <v>11</v>
      </c>
      <c r="C432" s="12">
        <f>((MAPrice!C432/MAPrice!C420)+0.004)*MAPrice!C420</f>
        <v>4.7808136086472677E-2</v>
      </c>
      <c r="D432" s="12">
        <f>((MAPrice!D432/MAPrice!D420)+0.004)*MAPrice!D420</f>
        <v>5.0237402676245629E-2</v>
      </c>
      <c r="E432" s="12">
        <f>((MAPrice!E432/MAPrice!E420)+0.004)*MAPrice!E420</f>
        <v>3.7881644990226601E-2</v>
      </c>
      <c r="F432" s="12">
        <f>((MAPrice!F432/MAPrice!F420)+0.004)*MAPrice!F420</f>
        <v>6.6935442359242536E-2</v>
      </c>
      <c r="G432" s="244"/>
      <c r="H432" s="12">
        <f>((MAPrice!H432/MAPrice!H420)+0.004)*MAPrice!H420</f>
        <v>5.0237402676245629E-2</v>
      </c>
    </row>
    <row r="433" spans="1:8" x14ac:dyDescent="0.2">
      <c r="A433">
        <f t="shared" si="0"/>
        <v>2025</v>
      </c>
      <c r="B433">
        <f t="shared" si="1"/>
        <v>12</v>
      </c>
      <c r="C433" s="12">
        <f>((MAPrice!C433/MAPrice!C421)+0.004)*MAPrice!C421</f>
        <v>4.7495492687081406E-2</v>
      </c>
      <c r="D433" s="12">
        <f>((MAPrice!D433/MAPrice!D421)+0.004)*MAPrice!D421</f>
        <v>4.9963763694413632E-2</v>
      </c>
      <c r="E433" s="12">
        <f>((MAPrice!E433/MAPrice!E421)+0.004)*MAPrice!E421</f>
        <v>3.7559390923677993E-2</v>
      </c>
      <c r="F433" s="12">
        <f>((MAPrice!F433/MAPrice!F421)+0.004)*MAPrice!F421</f>
        <v>6.680471287176E-2</v>
      </c>
      <c r="G433" s="244"/>
      <c r="H433" s="12">
        <f>((MAPrice!H433/MAPrice!H421)+0.004)*MAPrice!H421</f>
        <v>4.9963763694413632E-2</v>
      </c>
    </row>
    <row r="434" spans="1:8" x14ac:dyDescent="0.2">
      <c r="A434">
        <f t="shared" si="0"/>
        <v>2026</v>
      </c>
      <c r="B434">
        <f t="shared" si="1"/>
        <v>1</v>
      </c>
      <c r="C434" s="12">
        <f>((MAPrice!C434/MAPrice!C422)+0.004)*MAPrice!C422</f>
        <v>4.718292848913884E-2</v>
      </c>
      <c r="D434" s="12">
        <f>((MAPrice!D434/MAPrice!D422)+0.004)*MAPrice!D422</f>
        <v>4.9690666625287011E-2</v>
      </c>
      <c r="E434" s="12">
        <f>((MAPrice!E434/MAPrice!E422)+0.004)*MAPrice!E422</f>
        <v>3.7235582471441236E-2</v>
      </c>
      <c r="F434" s="12">
        <f>((MAPrice!F434/MAPrice!F422)+0.004)*MAPrice!F422</f>
        <v>6.6673478888870499E-2</v>
      </c>
      <c r="G434" s="244"/>
      <c r="H434" s="12">
        <f>((MAPrice!H434/MAPrice!H422)+0.004)*MAPrice!H422</f>
        <v>4.9690666625287011E-2</v>
      </c>
    </row>
    <row r="435" spans="1:8" x14ac:dyDescent="0.2">
      <c r="A435">
        <f t="shared" si="0"/>
        <v>2026</v>
      </c>
      <c r="B435">
        <f t="shared" si="1"/>
        <v>2</v>
      </c>
      <c r="C435" s="12">
        <f>((MAPrice!C435/MAPrice!C423)+0.004)*MAPrice!C423</f>
        <v>4.7082337812433067E-2</v>
      </c>
      <c r="D435" s="12">
        <f>((MAPrice!D435/MAPrice!D423)+0.004)*MAPrice!D423</f>
        <v>4.9602146314738652E-2</v>
      </c>
      <c r="E435" s="12">
        <f>((MAPrice!E435/MAPrice!E423)+0.004)*MAPrice!E423</f>
        <v>3.7139600494104349E-2</v>
      </c>
      <c r="F435" s="12">
        <f>((MAPrice!F435/MAPrice!F423)+0.004)*MAPrice!F423</f>
        <v>6.6552733202596179E-2</v>
      </c>
      <c r="G435" s="244"/>
      <c r="H435" s="12">
        <f>((MAPrice!H435/MAPrice!H423)+0.004)*MAPrice!H423</f>
        <v>4.9602146314738652E-2</v>
      </c>
    </row>
    <row r="436" spans="1:8" x14ac:dyDescent="0.2">
      <c r="A436">
        <f t="shared" si="0"/>
        <v>2026</v>
      </c>
      <c r="B436">
        <f t="shared" si="1"/>
        <v>3</v>
      </c>
      <c r="C436" s="12">
        <f>((MAPrice!C436/MAPrice!C424)+0.004)*MAPrice!C424</f>
        <v>4.6979557252471188E-2</v>
      </c>
      <c r="D436" s="12">
        <f>((MAPrice!D436/MAPrice!D424)+0.004)*MAPrice!D424</f>
        <v>4.9512013406175309E-2</v>
      </c>
      <c r="E436" s="12">
        <f>((MAPrice!E436/MAPrice!E424)+0.004)*MAPrice!E424</f>
        <v>3.7044691354809839E-2</v>
      </c>
      <c r="F436" s="12">
        <f>((MAPrice!F436/MAPrice!F424)+0.004)*MAPrice!F424</f>
        <v>6.6430900010035016E-2</v>
      </c>
      <c r="G436" s="244"/>
      <c r="H436" s="12">
        <f>((MAPrice!H436/MAPrice!H424)+0.004)*MAPrice!H424</f>
        <v>4.9512013406175309E-2</v>
      </c>
    </row>
    <row r="437" spans="1:8" x14ac:dyDescent="0.2">
      <c r="A437">
        <f t="shared" si="0"/>
        <v>2026</v>
      </c>
      <c r="B437">
        <f t="shared" si="1"/>
        <v>4</v>
      </c>
      <c r="C437" s="12">
        <f>((MAPrice!C437/MAPrice!C425)+0.004)*MAPrice!C425</f>
        <v>4.6878287369240407E-2</v>
      </c>
      <c r="D437" s="12">
        <f>((MAPrice!D437/MAPrice!D425)+0.004)*MAPrice!D425</f>
        <v>4.9423143560425653E-2</v>
      </c>
      <c r="E437" s="12">
        <f>((MAPrice!E437/MAPrice!E425)+0.004)*MAPrice!E425</f>
        <v>3.6950546220704074E-2</v>
      </c>
      <c r="F437" s="12">
        <f>((MAPrice!F437/MAPrice!F425)+0.004)*MAPrice!F425</f>
        <v>6.6309510045680239E-2</v>
      </c>
      <c r="G437" s="244"/>
      <c r="H437" s="12">
        <f>((MAPrice!H437/MAPrice!H425)+0.004)*MAPrice!H425</f>
        <v>4.9423143560425653E-2</v>
      </c>
    </row>
    <row r="438" spans="1:8" x14ac:dyDescent="0.2">
      <c r="A438">
        <f t="shared" ref="A438:A501" si="2">A426+1</f>
        <v>2026</v>
      </c>
      <c r="B438">
        <f t="shared" ref="B438:B501" si="3">B426</f>
        <v>5</v>
      </c>
      <c r="C438" s="12">
        <f>((MAPrice!C438/MAPrice!C426)+0.004)*MAPrice!C426</f>
        <v>4.6778568790329933E-2</v>
      </c>
      <c r="D438" s="12">
        <f>((MAPrice!D438/MAPrice!D426)+0.004)*MAPrice!D426</f>
        <v>4.9335687823877775E-2</v>
      </c>
      <c r="E438" s="12">
        <f>((MAPrice!E438/MAPrice!E426)+0.004)*MAPrice!E426</f>
        <v>3.6854978138181872E-2</v>
      </c>
      <c r="F438" s="12">
        <f>((MAPrice!F438/MAPrice!F426)+0.004)*MAPrice!F426</f>
        <v>6.6189493572177183E-2</v>
      </c>
      <c r="G438" s="244"/>
      <c r="H438" s="12">
        <f>((MAPrice!H438/MAPrice!H426)+0.004)*MAPrice!H426</f>
        <v>4.9335687823877775E-2</v>
      </c>
    </row>
    <row r="439" spans="1:8" x14ac:dyDescent="0.2">
      <c r="A439">
        <f t="shared" si="2"/>
        <v>2026</v>
      </c>
      <c r="B439">
        <f t="shared" si="3"/>
        <v>6</v>
      </c>
      <c r="C439" s="12">
        <f>((MAPrice!C439/MAPrice!C427)+0.004)*MAPrice!C427</f>
        <v>4.6679817724620633E-2</v>
      </c>
      <c r="D439" s="12">
        <f>((MAPrice!D439/MAPrice!D427)+0.004)*MAPrice!D427</f>
        <v>4.9249268862003787E-2</v>
      </c>
      <c r="E439" s="12">
        <f>((MAPrice!E439/MAPrice!E427)+0.004)*MAPrice!E427</f>
        <v>3.6760892297186681E-2</v>
      </c>
      <c r="F439" s="12">
        <f>((MAPrice!F439/MAPrice!F427)+0.004)*MAPrice!F427</f>
        <v>6.6071801589778489E-2</v>
      </c>
      <c r="G439" s="244"/>
      <c r="H439" s="12">
        <f>((MAPrice!H439/MAPrice!H427)+0.004)*MAPrice!H427</f>
        <v>4.9249268862003787E-2</v>
      </c>
    </row>
    <row r="440" spans="1:8" x14ac:dyDescent="0.2">
      <c r="A440">
        <f t="shared" si="2"/>
        <v>2026</v>
      </c>
      <c r="B440">
        <f t="shared" si="3"/>
        <v>7</v>
      </c>
      <c r="C440" s="12">
        <f>((MAPrice!C440/MAPrice!C428)+0.004)*MAPrice!C428</f>
        <v>4.6583507220000091E-2</v>
      </c>
      <c r="D440" s="12">
        <f>((MAPrice!D440/MAPrice!D428)+0.004)*MAPrice!D428</f>
        <v>4.9164655395026416E-2</v>
      </c>
      <c r="E440" s="12">
        <f>((MAPrice!E440/MAPrice!E428)+0.004)*MAPrice!E428</f>
        <v>3.6666175857296195E-2</v>
      </c>
      <c r="F440" s="12">
        <f>((MAPrice!F440/MAPrice!F428)+0.004)*MAPrice!F428</f>
        <v>6.5956563833900222E-2</v>
      </c>
      <c r="G440" s="244"/>
      <c r="H440" s="12">
        <f>((MAPrice!H440/MAPrice!H428)+0.004)*MAPrice!H428</f>
        <v>4.9164655395026416E-2</v>
      </c>
    </row>
    <row r="441" spans="1:8" x14ac:dyDescent="0.2">
      <c r="A441">
        <f t="shared" si="2"/>
        <v>2026</v>
      </c>
      <c r="B441">
        <f t="shared" si="3"/>
        <v>8</v>
      </c>
      <c r="C441" s="12">
        <f>((MAPrice!C441/MAPrice!C429)+0.004)*MAPrice!C429</f>
        <v>4.6487314179765128E-2</v>
      </c>
      <c r="D441" s="12">
        <f>((MAPrice!D441/MAPrice!D429)+0.004)*MAPrice!D429</f>
        <v>4.9080645707891543E-2</v>
      </c>
      <c r="E441" s="12">
        <f>((MAPrice!E441/MAPrice!E429)+0.004)*MAPrice!E429</f>
        <v>3.6569747427296476E-2</v>
      </c>
      <c r="F441" s="12">
        <f>((MAPrice!F441/MAPrice!F429)+0.004)*MAPrice!F429</f>
        <v>6.5841235455427458E-2</v>
      </c>
      <c r="G441" s="244"/>
      <c r="H441" s="12">
        <f>((MAPrice!H441/MAPrice!H429)+0.004)*MAPrice!H429</f>
        <v>4.9080645707891543E-2</v>
      </c>
    </row>
    <row r="442" spans="1:8" x14ac:dyDescent="0.2">
      <c r="A442">
        <f t="shared" si="2"/>
        <v>2026</v>
      </c>
      <c r="B442">
        <f t="shared" si="3"/>
        <v>9</v>
      </c>
      <c r="C442" s="12">
        <f>((MAPrice!C442/MAPrice!C430)+0.004)*MAPrice!C430</f>
        <v>4.6390355112232183E-2</v>
      </c>
      <c r="D442" s="12">
        <f>((MAPrice!D442/MAPrice!D430)+0.004)*MAPrice!D430</f>
        <v>4.8995455236392649E-2</v>
      </c>
      <c r="E442" s="12">
        <f>((MAPrice!E442/MAPrice!E430)+0.004)*MAPrice!E430</f>
        <v>3.6472423288179484E-2</v>
      </c>
      <c r="F442" s="12">
        <f>((MAPrice!F442/MAPrice!F430)+0.004)*MAPrice!F430</f>
        <v>6.572521306837685E-2</v>
      </c>
      <c r="G442" s="244"/>
      <c r="H442" s="12">
        <f>((MAPrice!H442/MAPrice!H430)+0.004)*MAPrice!H430</f>
        <v>4.8995455236392649E-2</v>
      </c>
    </row>
    <row r="443" spans="1:8" x14ac:dyDescent="0.2">
      <c r="A443">
        <f t="shared" si="2"/>
        <v>2026</v>
      </c>
      <c r="B443">
        <f t="shared" si="3"/>
        <v>10</v>
      </c>
      <c r="C443" s="12">
        <f>((MAPrice!C443/MAPrice!C431)+0.004)*MAPrice!C431</f>
        <v>4.6293116542846555E-2</v>
      </c>
      <c r="D443" s="12">
        <f>((MAPrice!D443/MAPrice!D431)+0.004)*MAPrice!D431</f>
        <v>4.8910133239681859E-2</v>
      </c>
      <c r="E443" s="12">
        <f>((MAPrice!E443/MAPrice!E431)+0.004)*MAPrice!E431</f>
        <v>3.6373013622390059E-2</v>
      </c>
      <c r="F443" s="12">
        <f>((MAPrice!F443/MAPrice!F431)+0.004)*MAPrice!F431</f>
        <v>6.5608078673171685E-2</v>
      </c>
      <c r="G443" s="244"/>
      <c r="H443" s="12">
        <f>((MAPrice!H443/MAPrice!H431)+0.004)*MAPrice!H431</f>
        <v>4.8910133239681859E-2</v>
      </c>
    </row>
    <row r="444" spans="1:8" x14ac:dyDescent="0.2">
      <c r="A444">
        <f t="shared" si="2"/>
        <v>2026</v>
      </c>
      <c r="B444">
        <f t="shared" si="3"/>
        <v>11</v>
      </c>
      <c r="C444" s="12">
        <f>((MAPrice!C444/MAPrice!C432)+0.004)*MAPrice!C432</f>
        <v>4.6194030077947347E-2</v>
      </c>
      <c r="D444" s="12">
        <f>((MAPrice!D444/MAPrice!D432)+0.004)*MAPrice!D432</f>
        <v>4.8823035547723499E-2</v>
      </c>
      <c r="E444" s="12">
        <f>((MAPrice!E444/MAPrice!E432)+0.004)*MAPrice!E432</f>
        <v>3.6275652176817025E-2</v>
      </c>
      <c r="F444" s="12">
        <f>((MAPrice!F444/MAPrice!F432)+0.004)*MAPrice!F432</f>
        <v>6.5489559165299471E-2</v>
      </c>
      <c r="G444" s="244"/>
      <c r="H444" s="12">
        <f>((MAPrice!H444/MAPrice!H432)+0.004)*MAPrice!H432</f>
        <v>4.8823035547723499E-2</v>
      </c>
    </row>
    <row r="445" spans="1:8" x14ac:dyDescent="0.2">
      <c r="A445">
        <f t="shared" si="2"/>
        <v>2026</v>
      </c>
      <c r="B445">
        <f t="shared" si="3"/>
        <v>12</v>
      </c>
      <c r="C445" s="12">
        <f>((MAPrice!C445/MAPrice!C433)+0.004)*MAPrice!C433</f>
        <v>4.609341698364422E-2</v>
      </c>
      <c r="D445" s="12">
        <f>((MAPrice!D445/MAPrice!D433)+0.004)*MAPrice!D433</f>
        <v>4.8734497555957247E-2</v>
      </c>
      <c r="E445" s="12">
        <f>((MAPrice!E445/MAPrice!E433)+0.004)*MAPrice!E433</f>
        <v>3.6180991712101783E-2</v>
      </c>
      <c r="F445" s="12">
        <f>((MAPrice!F445/MAPrice!F433)+0.004)*MAPrice!F433</f>
        <v>6.5368279056555539E-2</v>
      </c>
      <c r="G445" s="244"/>
      <c r="H445" s="12">
        <f>((MAPrice!H445/MAPrice!H433)+0.004)*MAPrice!H433</f>
        <v>4.8734497555957247E-2</v>
      </c>
    </row>
    <row r="446" spans="1:8" x14ac:dyDescent="0.2">
      <c r="A446">
        <f t="shared" si="2"/>
        <v>2027</v>
      </c>
      <c r="B446">
        <f t="shared" si="3"/>
        <v>1</v>
      </c>
      <c r="C446" s="12">
        <f>((MAPrice!C446/MAPrice!C434)+0.004)*MAPrice!C434</f>
        <v>4.5992649135994552E-2</v>
      </c>
      <c r="D446" s="12">
        <f>((MAPrice!D446/MAPrice!D434)+0.004)*MAPrice!D434</f>
        <v>4.8645944259649215E-2</v>
      </c>
      <c r="E446" s="12">
        <f>((MAPrice!E446/MAPrice!E434)+0.004)*MAPrice!E434</f>
        <v>3.6085734823925221E-2</v>
      </c>
      <c r="F446" s="12">
        <f>((MAPrice!F446/MAPrice!F434)+0.004)*MAPrice!F434</f>
        <v>6.5246334648329726E-2</v>
      </c>
      <c r="G446" s="244"/>
      <c r="H446" s="12">
        <f>((MAPrice!H446/MAPrice!H434)+0.004)*MAPrice!H434</f>
        <v>4.8645944259649215E-2</v>
      </c>
    </row>
    <row r="447" spans="1:8" x14ac:dyDescent="0.2">
      <c r="A447">
        <f t="shared" si="2"/>
        <v>2027</v>
      </c>
      <c r="B447">
        <f t="shared" si="3"/>
        <v>2</v>
      </c>
      <c r="C447" s="12">
        <f>((MAPrice!C447/MAPrice!C435)+0.004)*MAPrice!C435</f>
        <v>4.5927511235480438E-2</v>
      </c>
      <c r="D447" s="12">
        <f>((MAPrice!D447/MAPrice!D435)+0.004)*MAPrice!D435</f>
        <v>4.8591423228567618E-2</v>
      </c>
      <c r="E447" s="12">
        <f>((MAPrice!E447/MAPrice!E435)+0.004)*MAPrice!E435</f>
        <v>3.6026166013876662E-2</v>
      </c>
      <c r="F447" s="12">
        <f>((MAPrice!F447/MAPrice!F435)+0.004)*MAPrice!F435</f>
        <v>6.5159832709030308E-2</v>
      </c>
      <c r="G447" s="244"/>
      <c r="H447" s="12">
        <f>((MAPrice!H447/MAPrice!H435)+0.004)*MAPrice!H435</f>
        <v>4.8591423228567618E-2</v>
      </c>
    </row>
    <row r="448" spans="1:8" x14ac:dyDescent="0.2">
      <c r="A448">
        <f t="shared" si="2"/>
        <v>2027</v>
      </c>
      <c r="B448">
        <f t="shared" si="3"/>
        <v>3</v>
      </c>
      <c r="C448" s="12">
        <f>((MAPrice!C448/MAPrice!C436)+0.004)*MAPrice!C436</f>
        <v>4.5860876626000857E-2</v>
      </c>
      <c r="D448" s="12">
        <f>((MAPrice!D448/MAPrice!D436)+0.004)*MAPrice!D436</f>
        <v>4.8535829976773928E-2</v>
      </c>
      <c r="E448" s="12">
        <f>((MAPrice!E448/MAPrice!E436)+0.004)*MAPrice!E436</f>
        <v>3.5967205954256842E-2</v>
      </c>
      <c r="F448" s="12">
        <f>((MAPrice!F448/MAPrice!F436)+0.004)*MAPrice!F436</f>
        <v>6.5072431204821368E-2</v>
      </c>
      <c r="G448" s="244"/>
      <c r="H448" s="12">
        <f>((MAPrice!H448/MAPrice!H436)+0.004)*MAPrice!H436</f>
        <v>4.8535829976773928E-2</v>
      </c>
    </row>
    <row r="449" spans="1:8" x14ac:dyDescent="0.2">
      <c r="A449">
        <f t="shared" si="2"/>
        <v>2027</v>
      </c>
      <c r="B449">
        <f t="shared" si="3"/>
        <v>4</v>
      </c>
      <c r="C449" s="12">
        <f>((MAPrice!C449/MAPrice!C437)+0.004)*MAPrice!C437</f>
        <v>4.5794865024204143E-2</v>
      </c>
      <c r="D449" s="12">
        <f>((MAPrice!D449/MAPrice!D437)+0.004)*MAPrice!D437</f>
        <v>4.8480661648919753E-2</v>
      </c>
      <c r="E449" s="12">
        <f>((MAPrice!E449/MAPrice!E437)+0.004)*MAPrice!E437</f>
        <v>3.5908462387487849E-2</v>
      </c>
      <c r="F449" s="12">
        <f>((MAPrice!F449/MAPrice!F437)+0.004)*MAPrice!F437</f>
        <v>6.4984783649128325E-2</v>
      </c>
      <c r="G449" s="244"/>
      <c r="H449" s="12">
        <f>((MAPrice!H449/MAPrice!H437)+0.004)*MAPrice!H437</f>
        <v>4.8480661648919753E-2</v>
      </c>
    </row>
    <row r="450" spans="1:8" x14ac:dyDescent="0.2">
      <c r="A450">
        <f t="shared" si="2"/>
        <v>2027</v>
      </c>
      <c r="B450">
        <f t="shared" si="3"/>
        <v>5</v>
      </c>
      <c r="C450" s="12">
        <f>((MAPrice!C450/MAPrice!C438)+0.004)*MAPrice!C438</f>
        <v>4.5729416357549922E-2</v>
      </c>
      <c r="D450" s="12">
        <f>((MAPrice!D450/MAPrice!D438)+0.004)*MAPrice!D438</f>
        <v>4.8425927479120126E-2</v>
      </c>
      <c r="E450" s="12">
        <f>((MAPrice!E450/MAPrice!E438)+0.004)*MAPrice!E438</f>
        <v>3.5848498394102937E-2</v>
      </c>
      <c r="F450" s="12">
        <f>((MAPrice!F450/MAPrice!F438)+0.004)*MAPrice!F438</f>
        <v>6.4897406753973499E-2</v>
      </c>
      <c r="G450" s="244"/>
      <c r="H450" s="12">
        <f>((MAPrice!H450/MAPrice!H438)+0.004)*MAPrice!H438</f>
        <v>4.8425927479120126E-2</v>
      </c>
    </row>
    <row r="451" spans="1:8" x14ac:dyDescent="0.2">
      <c r="A451">
        <f t="shared" si="2"/>
        <v>2027</v>
      </c>
      <c r="B451">
        <f t="shared" si="3"/>
        <v>6</v>
      </c>
      <c r="C451" s="12">
        <f>((MAPrice!C451/MAPrice!C439)+0.004)*MAPrice!C439</f>
        <v>4.5664385174140468E-2</v>
      </c>
      <c r="D451" s="12">
        <f>((MAPrice!D451/MAPrice!D439)+0.004)*MAPrice!D439</f>
        <v>4.8371633322898303E-2</v>
      </c>
      <c r="E451" s="12">
        <f>((MAPrice!E451/MAPrice!E439)+0.004)*MAPrice!E439</f>
        <v>3.5789307578209598E-2</v>
      </c>
      <c r="F451" s="12">
        <f>((MAPrice!F451/MAPrice!F439)+0.004)*MAPrice!F439</f>
        <v>6.4811357854196588E-2</v>
      </c>
      <c r="G451" s="244"/>
      <c r="H451" s="12">
        <f>((MAPrice!H451/MAPrice!H439)+0.004)*MAPrice!H439</f>
        <v>4.8371633322898303E-2</v>
      </c>
    </row>
    <row r="452" spans="1:8" x14ac:dyDescent="0.2">
      <c r="A452">
        <f t="shared" si="2"/>
        <v>2027</v>
      </c>
      <c r="B452">
        <f t="shared" si="3"/>
        <v>7</v>
      </c>
      <c r="C452" s="12">
        <f>((MAPrice!C452/MAPrice!C440)+0.004)*MAPrice!C440</f>
        <v>4.5601170313701353E-2</v>
      </c>
      <c r="D452" s="12">
        <f>((MAPrice!D452/MAPrice!D440)+0.004)*MAPrice!D440</f>
        <v>4.8318696883829879E-2</v>
      </c>
      <c r="E452" s="12">
        <f>((MAPrice!E452/MAPrice!E440)+0.004)*MAPrice!E440</f>
        <v>3.5729886386207312E-2</v>
      </c>
      <c r="F452" s="12">
        <f>((MAPrice!F452/MAPrice!F440)+0.004)*MAPrice!F440</f>
        <v>6.4727399069376551E-2</v>
      </c>
      <c r="G452" s="244"/>
      <c r="H452" s="12">
        <f>((MAPrice!H452/MAPrice!H440)+0.004)*MAPrice!H440</f>
        <v>4.8318696883829879E-2</v>
      </c>
    </row>
    <row r="453" spans="1:8" x14ac:dyDescent="0.2">
      <c r="A453">
        <f t="shared" si="2"/>
        <v>2027</v>
      </c>
      <c r="B453">
        <f t="shared" si="3"/>
        <v>8</v>
      </c>
      <c r="C453" s="12">
        <f>((MAPrice!C453/MAPrice!C441)+0.004)*MAPrice!C441</f>
        <v>4.5538524325808738E-2</v>
      </c>
      <c r="D453" s="12">
        <f>((MAPrice!D453/MAPrice!D441)+0.004)*MAPrice!D441</f>
        <v>4.8266641684539091E-2</v>
      </c>
      <c r="E453" s="12">
        <f>((MAPrice!E453/MAPrice!E441)+0.004)*MAPrice!E441</f>
        <v>3.5669781058061484E-2</v>
      </c>
      <c r="F453" s="12">
        <f>((MAPrice!F453/MAPrice!F441)+0.004)*MAPrice!F441</f>
        <v>6.4644117645270685E-2</v>
      </c>
      <c r="G453" s="244"/>
      <c r="H453" s="12">
        <f>((MAPrice!H453/MAPrice!H441)+0.004)*MAPrice!H441</f>
        <v>4.8266641684539091E-2</v>
      </c>
    </row>
    <row r="454" spans="1:8" x14ac:dyDescent="0.2">
      <c r="A454">
        <f t="shared" si="2"/>
        <v>2027</v>
      </c>
      <c r="B454">
        <f t="shared" si="3"/>
        <v>9</v>
      </c>
      <c r="C454" s="12">
        <f>((MAPrice!C454/MAPrice!C442)+0.004)*MAPrice!C442</f>
        <v>4.5475900269991529E-2</v>
      </c>
      <c r="D454" s="12">
        <f>((MAPrice!D454/MAPrice!D442)+0.004)*MAPrice!D442</f>
        <v>4.821438431720429E-2</v>
      </c>
      <c r="E454" s="12">
        <f>((MAPrice!E454/MAPrice!E442)+0.004)*MAPrice!E442</f>
        <v>3.5609529020059059E-2</v>
      </c>
      <c r="F454" s="12">
        <f>((MAPrice!F454/MAPrice!F442)+0.004)*MAPrice!F442</f>
        <v>6.4561133456185194E-2</v>
      </c>
      <c r="G454" s="244"/>
      <c r="H454" s="12">
        <f>((MAPrice!H454/MAPrice!H442)+0.004)*MAPrice!H442</f>
        <v>4.821438431720429E-2</v>
      </c>
    </row>
    <row r="455" spans="1:8" x14ac:dyDescent="0.2">
      <c r="A455">
        <f t="shared" si="2"/>
        <v>2027</v>
      </c>
      <c r="B455">
        <f t="shared" si="3"/>
        <v>10</v>
      </c>
      <c r="C455" s="12">
        <f>((MAPrice!C455/MAPrice!C443)+0.004)*MAPrice!C443</f>
        <v>4.5413451889819094E-2</v>
      </c>
      <c r="D455" s="12">
        <f>((MAPrice!D455/MAPrice!D443)+0.004)*MAPrice!D443</f>
        <v>4.8162400590209584E-2</v>
      </c>
      <c r="E455" s="12">
        <f>((MAPrice!E455/MAPrice!E443)+0.004)*MAPrice!E443</f>
        <v>3.5548270353414194E-2</v>
      </c>
      <c r="F455" s="12">
        <f>((MAPrice!F455/MAPrice!F443)+0.004)*MAPrice!F443</f>
        <v>6.4477917706432672E-2</v>
      </c>
      <c r="G455" s="244"/>
      <c r="H455" s="12">
        <f>((MAPrice!H455/MAPrice!H443)+0.004)*MAPrice!H443</f>
        <v>4.8162400590209584E-2</v>
      </c>
    </row>
    <row r="456" spans="1:8" x14ac:dyDescent="0.2">
      <c r="A456">
        <f t="shared" si="2"/>
        <v>2027</v>
      </c>
      <c r="B456">
        <f t="shared" si="3"/>
        <v>11</v>
      </c>
      <c r="C456" s="12">
        <f>((MAPrice!C456/MAPrice!C444)+0.004)*MAPrice!C444</f>
        <v>4.5349974634902208E-2</v>
      </c>
      <c r="D456" s="12">
        <f>((MAPrice!D456/MAPrice!D444)+0.004)*MAPrice!D444</f>
        <v>4.8109483779885352E-2</v>
      </c>
      <c r="E456" s="12">
        <f>((MAPrice!E456/MAPrice!E444)+0.004)*MAPrice!E444</f>
        <v>3.5488391918303233E-2</v>
      </c>
      <c r="F456" s="12">
        <f>((MAPrice!F456/MAPrice!F444)+0.004)*MAPrice!F444</f>
        <v>6.439398440211011E-2</v>
      </c>
      <c r="G456" s="244"/>
      <c r="H456" s="12">
        <f>((MAPrice!H456/MAPrice!H444)+0.004)*MAPrice!H444</f>
        <v>4.8109483779885352E-2</v>
      </c>
    </row>
    <row r="457" spans="1:8" x14ac:dyDescent="0.2">
      <c r="A457">
        <f t="shared" si="2"/>
        <v>2027</v>
      </c>
      <c r="B457">
        <f t="shared" si="3"/>
        <v>12</v>
      </c>
      <c r="C457" s="12">
        <f>((MAPrice!C457/MAPrice!C445)+0.004)*MAPrice!C445</f>
        <v>4.5285586222567849E-2</v>
      </c>
      <c r="D457" s="12">
        <f>((MAPrice!D457/MAPrice!D445)+0.004)*MAPrice!D445</f>
        <v>4.8055748412054108E-2</v>
      </c>
      <c r="E457" s="12">
        <f>((MAPrice!E457/MAPrice!E445)+0.004)*MAPrice!E445</f>
        <v>3.5430220077311982E-2</v>
      </c>
      <c r="F457" s="12">
        <f>((MAPrice!F457/MAPrice!F445)+0.004)*MAPrice!F445</f>
        <v>6.4308224291816721E-2</v>
      </c>
      <c r="G457" s="244"/>
      <c r="H457" s="12">
        <f>((MAPrice!H457/MAPrice!H445)+0.004)*MAPrice!H445</f>
        <v>4.8055748412054108E-2</v>
      </c>
    </row>
    <row r="458" spans="1:8" x14ac:dyDescent="0.2">
      <c r="A458">
        <f t="shared" si="2"/>
        <v>2028</v>
      </c>
      <c r="B458">
        <f t="shared" si="3"/>
        <v>1</v>
      </c>
      <c r="C458" s="12">
        <f>((MAPrice!C458/MAPrice!C446)+0.004)*MAPrice!C446</f>
        <v>4.5221082321545397E-2</v>
      </c>
      <c r="D458" s="12">
        <f>((MAPrice!D458/MAPrice!D446)+0.004)*MAPrice!D446</f>
        <v>4.8001977881377E-2</v>
      </c>
      <c r="E458" s="12">
        <f>((MAPrice!E458/MAPrice!E446)+0.004)*MAPrice!E446</f>
        <v>3.5371665871705461E-2</v>
      </c>
      <c r="F458" s="12">
        <f>((MAPrice!F458/MAPrice!F446)+0.004)*MAPrice!F446</f>
        <v>6.4221990052139549E-2</v>
      </c>
      <c r="G458" s="244"/>
      <c r="H458" s="12">
        <f>((MAPrice!H458/MAPrice!H446)+0.004)*MAPrice!H446</f>
        <v>4.8001977881377E-2</v>
      </c>
    </row>
    <row r="459" spans="1:8" x14ac:dyDescent="0.2">
      <c r="A459">
        <f t="shared" si="2"/>
        <v>2028</v>
      </c>
      <c r="B459">
        <f t="shared" si="3"/>
        <v>2</v>
      </c>
      <c r="C459" s="12">
        <f>((MAPrice!C459/MAPrice!C447)+0.004)*MAPrice!C447</f>
        <v>4.5142504528283577E-2</v>
      </c>
      <c r="D459" s="12">
        <f>((MAPrice!D459/MAPrice!D447)+0.004)*MAPrice!D447</f>
        <v>4.7934826723007279E-2</v>
      </c>
      <c r="E459" s="12">
        <f>((MAPrice!E459/MAPrice!E447)+0.004)*MAPrice!E447</f>
        <v>3.5308966900360936E-2</v>
      </c>
      <c r="F459" s="12">
        <f>((MAPrice!F459/MAPrice!F447)+0.004)*MAPrice!F447</f>
        <v>6.4121083119115629E-2</v>
      </c>
      <c r="G459" s="244"/>
      <c r="H459" s="12">
        <f>((MAPrice!H459/MAPrice!H447)+0.004)*MAPrice!H447</f>
        <v>4.7934826723007279E-2</v>
      </c>
    </row>
    <row r="460" spans="1:8" x14ac:dyDescent="0.2">
      <c r="A460">
        <f t="shared" si="2"/>
        <v>2028</v>
      </c>
      <c r="B460">
        <f t="shared" si="3"/>
        <v>3</v>
      </c>
      <c r="C460" s="12">
        <f>((MAPrice!C460/MAPrice!C448)+0.004)*MAPrice!C448</f>
        <v>4.5061788534617613E-2</v>
      </c>
      <c r="D460" s="12">
        <f>((MAPrice!D460/MAPrice!D448)+0.004)*MAPrice!D448</f>
        <v>4.7866001227695909E-2</v>
      </c>
      <c r="E460" s="12">
        <f>((MAPrice!E460/MAPrice!E448)+0.004)*MAPrice!E448</f>
        <v>3.5246659079443333E-2</v>
      </c>
      <c r="F460" s="12">
        <f>((MAPrice!F460/MAPrice!F448)+0.004)*MAPrice!F448</f>
        <v>6.4018658904273787E-2</v>
      </c>
      <c r="G460" s="244"/>
      <c r="H460" s="12">
        <f>((MAPrice!H460/MAPrice!H448)+0.004)*MAPrice!H448</f>
        <v>4.7866001227695909E-2</v>
      </c>
    </row>
    <row r="461" spans="1:8" x14ac:dyDescent="0.2">
      <c r="A461">
        <f t="shared" si="2"/>
        <v>2028</v>
      </c>
      <c r="B461">
        <f t="shared" si="3"/>
        <v>4</v>
      </c>
      <c r="C461" s="12">
        <f>((MAPrice!C461/MAPrice!C449)+0.004)*MAPrice!C449</f>
        <v>4.4981324906371571E-2</v>
      </c>
      <c r="D461" s="12">
        <f>((MAPrice!D461/MAPrice!D449)+0.004)*MAPrice!D449</f>
        <v>4.7797165621386487E-2</v>
      </c>
      <c r="E461" s="12">
        <f>((MAPrice!E461/MAPrice!E449)+0.004)*MAPrice!E449</f>
        <v>3.5184207791524133E-2</v>
      </c>
      <c r="F461" s="12">
        <f>((MAPrice!F461/MAPrice!F449)+0.004)*MAPrice!F449</f>
        <v>6.3915234798421372E-2</v>
      </c>
      <c r="G461" s="244"/>
      <c r="H461" s="12">
        <f>((MAPrice!H461/MAPrice!H449)+0.004)*MAPrice!H449</f>
        <v>4.7797165621386487E-2</v>
      </c>
    </row>
    <row r="462" spans="1:8" x14ac:dyDescent="0.2">
      <c r="A462">
        <f t="shared" si="2"/>
        <v>2028</v>
      </c>
      <c r="B462">
        <f t="shared" si="3"/>
        <v>5</v>
      </c>
      <c r="C462" s="12">
        <f>((MAPrice!C462/MAPrice!C450)+0.004)*MAPrice!C450</f>
        <v>4.4900990413157621E-2</v>
      </c>
      <c r="D462" s="12">
        <f>((MAPrice!D462/MAPrice!D450)+0.004)*MAPrice!D450</f>
        <v>4.772827521642365E-2</v>
      </c>
      <c r="E462" s="12">
        <f>((MAPrice!E462/MAPrice!E450)+0.004)*MAPrice!E450</f>
        <v>3.5120040636860986E-2</v>
      </c>
      <c r="F462" s="12">
        <f>((MAPrice!F462/MAPrice!F450)+0.004)*MAPrice!F450</f>
        <v>6.3811339864904879E-2</v>
      </c>
      <c r="G462" s="244"/>
      <c r="H462" s="12">
        <f>((MAPrice!H462/MAPrice!H450)+0.004)*MAPrice!H450</f>
        <v>4.772827521642365E-2</v>
      </c>
    </row>
    <row r="463" spans="1:8" x14ac:dyDescent="0.2">
      <c r="A463">
        <f t="shared" si="2"/>
        <v>2028</v>
      </c>
      <c r="B463">
        <f t="shared" si="3"/>
        <v>6</v>
      </c>
      <c r="C463" s="12">
        <f>((MAPrice!C463/MAPrice!C451)+0.004)*MAPrice!C451</f>
        <v>4.4820502581311525E-2</v>
      </c>
      <c r="D463" s="12">
        <f>((MAPrice!D463/MAPrice!D451)+0.004)*MAPrice!D451</f>
        <v>4.7659225144407673E-2</v>
      </c>
      <c r="E463" s="12">
        <f>((MAPrice!E463/MAPrice!E451)+0.004)*MAPrice!E451</f>
        <v>3.5056209033536574E-2</v>
      </c>
      <c r="F463" s="12">
        <f>((MAPrice!F463/MAPrice!F451)+0.004)*MAPrice!F451</f>
        <v>6.3708089978359403E-2</v>
      </c>
      <c r="G463" s="244"/>
      <c r="H463" s="12">
        <f>((MAPrice!H463/MAPrice!H451)+0.004)*MAPrice!H451</f>
        <v>4.7659225144407673E-2</v>
      </c>
    </row>
    <row r="464" spans="1:8" x14ac:dyDescent="0.2">
      <c r="A464">
        <f t="shared" si="2"/>
        <v>2028</v>
      </c>
      <c r="B464">
        <f t="shared" si="3"/>
        <v>7</v>
      </c>
      <c r="C464" s="12">
        <f>((MAPrice!C464/MAPrice!C452)+0.004)*MAPrice!C452</f>
        <v>4.4741565583427456E-2</v>
      </c>
      <c r="D464" s="12">
        <f>((MAPrice!D464/MAPrice!D452)+0.004)*MAPrice!D452</f>
        <v>4.7591149986929725E-2</v>
      </c>
      <c r="E464" s="12">
        <f>((MAPrice!E464/MAPrice!E452)+0.004)*MAPrice!E452</f>
        <v>3.4991603093968093E-2</v>
      </c>
      <c r="F464" s="12">
        <f>((MAPrice!F464/MAPrice!F452)+0.004)*MAPrice!F452</f>
        <v>6.3606368485536621E-2</v>
      </c>
      <c r="G464" s="244"/>
      <c r="H464" s="12">
        <f>((MAPrice!H464/MAPrice!H452)+0.004)*MAPrice!H452</f>
        <v>4.7591149986929725E-2</v>
      </c>
    </row>
    <row r="465" spans="1:8" x14ac:dyDescent="0.2">
      <c r="A465">
        <f t="shared" si="2"/>
        <v>2028</v>
      </c>
      <c r="B465">
        <f t="shared" si="3"/>
        <v>8</v>
      </c>
      <c r="C465" s="12">
        <f>((MAPrice!C465/MAPrice!C453)+0.004)*MAPrice!C453</f>
        <v>4.4662714624958272E-2</v>
      </c>
      <c r="D465" s="12">
        <f>((MAPrice!D465/MAPrice!D453)+0.004)*MAPrice!D453</f>
        <v>4.7523538796907648E-2</v>
      </c>
      <c r="E465" s="12">
        <f>((MAPrice!E465/MAPrice!E453)+0.004)*MAPrice!E453</f>
        <v>3.4925773403099873E-2</v>
      </c>
      <c r="F465" s="12">
        <f>((MAPrice!F465/MAPrice!F453)+0.004)*MAPrice!F453</f>
        <v>6.3504589391853911E-2</v>
      </c>
      <c r="G465" s="244"/>
      <c r="H465" s="12">
        <f>((MAPrice!H465/MAPrice!H453)+0.004)*MAPrice!H453</f>
        <v>4.7523538796907648E-2</v>
      </c>
    </row>
    <row r="466" spans="1:8" x14ac:dyDescent="0.2">
      <c r="A466">
        <f t="shared" si="2"/>
        <v>2028</v>
      </c>
      <c r="B466">
        <f t="shared" si="3"/>
        <v>9</v>
      </c>
      <c r="C466" s="12">
        <f>((MAPrice!C466/MAPrice!C454)+0.004)*MAPrice!C454</f>
        <v>4.4583416421129417E-2</v>
      </c>
      <c r="D466" s="12">
        <f>((MAPrice!D466/MAPrice!D454)+0.004)*MAPrice!D454</f>
        <v>4.7455154310864486E-2</v>
      </c>
      <c r="E466" s="12">
        <f>((MAPrice!E466/MAPrice!E454)+0.004)*MAPrice!E454</f>
        <v>3.4859412469177099E-2</v>
      </c>
      <c r="F466" s="12">
        <f>((MAPrice!F466/MAPrice!F454)+0.004)*MAPrice!F454</f>
        <v>6.3402505331568798E-2</v>
      </c>
      <c r="G466" s="244"/>
      <c r="H466" s="12">
        <f>((MAPrice!H466/MAPrice!H454)+0.004)*MAPrice!H454</f>
        <v>4.7455154310864486E-2</v>
      </c>
    </row>
    <row r="467" spans="1:8" x14ac:dyDescent="0.2">
      <c r="A467">
        <f t="shared" si="2"/>
        <v>2028</v>
      </c>
      <c r="B467">
        <f t="shared" si="3"/>
        <v>10</v>
      </c>
      <c r="C467" s="12">
        <f>((MAPrice!C467/MAPrice!C455)+0.004)*MAPrice!C455</f>
        <v>4.4504119786211126E-2</v>
      </c>
      <c r="D467" s="12">
        <f>((MAPrice!D467/MAPrice!D455)+0.004)*MAPrice!D455</f>
        <v>4.7386893622081809E-2</v>
      </c>
      <c r="E467" s="12">
        <f>((MAPrice!E467/MAPrice!E455)+0.004)*MAPrice!E455</f>
        <v>3.4791756356049051E-2</v>
      </c>
      <c r="F467" s="12">
        <f>((MAPrice!F467/MAPrice!F455)+0.004)*MAPrice!F455</f>
        <v>6.3299819175846761E-2</v>
      </c>
      <c r="G467" s="244"/>
      <c r="H467" s="12">
        <f>((MAPrice!H467/MAPrice!H455)+0.004)*MAPrice!H455</f>
        <v>4.7386893622081809E-2</v>
      </c>
    </row>
    <row r="468" spans="1:8" x14ac:dyDescent="0.2">
      <c r="A468">
        <f t="shared" si="2"/>
        <v>2028</v>
      </c>
      <c r="B468">
        <f t="shared" si="3"/>
        <v>11</v>
      </c>
      <c r="C468" s="12">
        <f>((MAPrice!C468/MAPrice!C456)+0.004)*MAPrice!C456</f>
        <v>4.4423499344638129E-2</v>
      </c>
      <c r="D468" s="12">
        <f>((MAPrice!D468/MAPrice!D456)+0.004)*MAPrice!D456</f>
        <v>4.7317394364860821E-2</v>
      </c>
      <c r="E468" s="12">
        <f>((MAPrice!E468/MAPrice!E456)+0.004)*MAPrice!E456</f>
        <v>3.4725592042451167E-2</v>
      </c>
      <c r="F468" s="12">
        <f>((MAPrice!F468/MAPrice!F456)+0.004)*MAPrice!F456</f>
        <v>6.3196214748693927E-2</v>
      </c>
      <c r="G468" s="244"/>
      <c r="H468" s="12">
        <f>((MAPrice!H468/MAPrice!H456)+0.004)*MAPrice!H456</f>
        <v>4.7317394364860821E-2</v>
      </c>
    </row>
    <row r="469" spans="1:8" x14ac:dyDescent="0.2">
      <c r="A469">
        <f t="shared" si="2"/>
        <v>2028</v>
      </c>
      <c r="B469">
        <f t="shared" si="3"/>
        <v>12</v>
      </c>
      <c r="C469" s="12">
        <f>((MAPrice!C469/MAPrice!C457)+0.004)*MAPrice!C457</f>
        <v>4.4341750803433028E-2</v>
      </c>
      <c r="D469" s="12">
        <f>((MAPrice!D469/MAPrice!D457)+0.004)*MAPrice!D457</f>
        <v>4.7246857002846615E-2</v>
      </c>
      <c r="E469" s="12">
        <f>((MAPrice!E469/MAPrice!E457)+0.004)*MAPrice!E457</f>
        <v>3.4661315215448546E-2</v>
      </c>
      <c r="F469" s="12">
        <f>((MAPrice!F469/MAPrice!F457)+0.004)*MAPrice!F457</f>
        <v>6.3090387539697146E-2</v>
      </c>
      <c r="G469" s="244"/>
      <c r="H469" s="12">
        <f>((MAPrice!H469/MAPrice!H457)+0.004)*MAPrice!H457</f>
        <v>4.7246857002846615E-2</v>
      </c>
    </row>
    <row r="470" spans="1:8" x14ac:dyDescent="0.2">
      <c r="A470">
        <f t="shared" si="2"/>
        <v>2029</v>
      </c>
      <c r="B470">
        <f t="shared" si="3"/>
        <v>1</v>
      </c>
      <c r="C470" s="12">
        <f>((MAPrice!C470/MAPrice!C458)+0.004)*MAPrice!C458</f>
        <v>4.425988960198423E-2</v>
      </c>
      <c r="D470" s="12">
        <f>((MAPrice!D470/MAPrice!D458)+0.004)*MAPrice!D458</f>
        <v>4.7176315026250429E-2</v>
      </c>
      <c r="E470" s="12">
        <f>((MAPrice!E470/MAPrice!E458)+0.004)*MAPrice!E458</f>
        <v>3.4596623019529975E-2</v>
      </c>
      <c r="F470" s="12">
        <f>((MAPrice!F470/MAPrice!F458)+0.004)*MAPrice!F458</f>
        <v>6.298401523207868E-2</v>
      </c>
      <c r="G470" s="244"/>
      <c r="H470" s="12">
        <f>((MAPrice!H470/MAPrice!H458)+0.004)*MAPrice!H458</f>
        <v>4.7176315026250429E-2</v>
      </c>
    </row>
    <row r="471" spans="1:8" x14ac:dyDescent="0.2">
      <c r="A471">
        <f t="shared" si="2"/>
        <v>2029</v>
      </c>
      <c r="B471">
        <f t="shared" si="3"/>
        <v>2</v>
      </c>
      <c r="C471" s="12">
        <f>((MAPrice!C471/MAPrice!C459)+0.004)*MAPrice!C459</f>
        <v>4.4179187190021646E-2</v>
      </c>
      <c r="D471" s="12">
        <f>((MAPrice!D471/MAPrice!D459)+0.004)*MAPrice!D459</f>
        <v>4.7106270525644665E-2</v>
      </c>
      <c r="E471" s="12">
        <f>((MAPrice!E471/MAPrice!E459)+0.004)*MAPrice!E459</f>
        <v>3.4532392132552887E-2</v>
      </c>
      <c r="F471" s="12">
        <f>((MAPrice!F471/MAPrice!F459)+0.004)*MAPrice!F459</f>
        <v>6.2879668891785062E-2</v>
      </c>
      <c r="G471" s="244"/>
      <c r="H471" s="12">
        <f>((MAPrice!H471/MAPrice!H459)+0.004)*MAPrice!H459</f>
        <v>4.7106270525644665E-2</v>
      </c>
    </row>
    <row r="472" spans="1:8" x14ac:dyDescent="0.2">
      <c r="A472">
        <f t="shared" si="2"/>
        <v>2029</v>
      </c>
      <c r="B472">
        <f t="shared" si="3"/>
        <v>3</v>
      </c>
      <c r="C472" s="12">
        <f>((MAPrice!C472/MAPrice!C460)+0.004)*MAPrice!C460</f>
        <v>4.4096638083995825E-2</v>
      </c>
      <c r="D472" s="12">
        <f>((MAPrice!D472/MAPrice!D460)+0.004)*MAPrice!D460</f>
        <v>4.7034855410014335E-2</v>
      </c>
      <c r="E472" s="12">
        <f>((MAPrice!E472/MAPrice!E460)+0.004)*MAPrice!E460</f>
        <v>3.4468822747927744E-2</v>
      </c>
      <c r="F472" s="12">
        <f>((MAPrice!F472/MAPrice!F460)+0.004)*MAPrice!F460</f>
        <v>6.2774246860980293E-2</v>
      </c>
      <c r="G472" s="244"/>
      <c r="H472" s="12">
        <f>((MAPrice!H472/MAPrice!H460)+0.004)*MAPrice!H460</f>
        <v>4.7034855410014335E-2</v>
      </c>
    </row>
    <row r="473" spans="1:8" x14ac:dyDescent="0.2">
      <c r="A473">
        <f t="shared" si="2"/>
        <v>2029</v>
      </c>
      <c r="B473">
        <f t="shared" si="3"/>
        <v>4</v>
      </c>
      <c r="C473" s="12">
        <f>((MAPrice!C473/MAPrice!C461)+0.004)*MAPrice!C461</f>
        <v>4.4014858064859406E-2</v>
      </c>
      <c r="D473" s="12">
        <f>((MAPrice!D473/MAPrice!D461)+0.004)*MAPrice!D461</f>
        <v>4.6963979697296633E-2</v>
      </c>
      <c r="E473" s="12">
        <f>((MAPrice!E473/MAPrice!E461)+0.004)*MAPrice!E461</f>
        <v>3.4405490728787916E-2</v>
      </c>
      <c r="F473" s="12">
        <f>((MAPrice!F473/MAPrice!F461)+0.004)*MAPrice!F461</f>
        <v>6.2668525653894469E-2</v>
      </c>
      <c r="G473" s="244"/>
      <c r="H473" s="12">
        <f>((MAPrice!H473/MAPrice!H461)+0.004)*MAPrice!H461</f>
        <v>4.6963979697296633E-2</v>
      </c>
    </row>
    <row r="474" spans="1:8" x14ac:dyDescent="0.2">
      <c r="A474">
        <f t="shared" si="2"/>
        <v>2029</v>
      </c>
      <c r="B474">
        <f t="shared" si="3"/>
        <v>5</v>
      </c>
      <c r="C474" s="12">
        <f>((MAPrice!C474/MAPrice!C462)+0.004)*MAPrice!C462</f>
        <v>4.3933605643518378E-2</v>
      </c>
      <c r="D474" s="12">
        <f>((MAPrice!D474/MAPrice!D462)+0.004)*MAPrice!D462</f>
        <v>4.6893474393814534E-2</v>
      </c>
      <c r="E474" s="12">
        <f>((MAPrice!E474/MAPrice!E462)+0.004)*MAPrice!E462</f>
        <v>3.4340725004959209E-2</v>
      </c>
      <c r="F474" s="12">
        <f>((MAPrice!F474/MAPrice!F462)+0.004)*MAPrice!F462</f>
        <v>6.2562892405785428E-2</v>
      </c>
      <c r="G474" s="244"/>
      <c r="H474" s="12">
        <f>((MAPrice!H474/MAPrice!H462)+0.004)*MAPrice!H462</f>
        <v>4.6893474393814534E-2</v>
      </c>
    </row>
    <row r="475" spans="1:8" x14ac:dyDescent="0.2">
      <c r="A475">
        <f t="shared" si="2"/>
        <v>2029</v>
      </c>
      <c r="B475">
        <f t="shared" si="3"/>
        <v>6</v>
      </c>
      <c r="C475" s="12">
        <f>((MAPrice!C475/MAPrice!C463)+0.004)*MAPrice!C463</f>
        <v>4.3852675369985716E-2</v>
      </c>
      <c r="D475" s="12">
        <f>((MAPrice!D475/MAPrice!D463)+0.004)*MAPrice!D463</f>
        <v>4.6823318237502888E-2</v>
      </c>
      <c r="E475" s="12">
        <f>((MAPrice!E475/MAPrice!E463)+0.004)*MAPrice!E463</f>
        <v>3.427666437440062E-2</v>
      </c>
      <c r="F475" s="12">
        <f>((MAPrice!F475/MAPrice!F463)+0.004)*MAPrice!F463</f>
        <v>6.2458593971960366E-2</v>
      </c>
      <c r="G475" s="244"/>
      <c r="H475" s="12">
        <f>((MAPrice!H475/MAPrice!H463)+0.004)*MAPrice!H463</f>
        <v>4.6823318237502888E-2</v>
      </c>
    </row>
    <row r="476" spans="1:8" x14ac:dyDescent="0.2">
      <c r="A476">
        <f t="shared" si="2"/>
        <v>2029</v>
      </c>
      <c r="B476">
        <f t="shared" si="3"/>
        <v>7</v>
      </c>
      <c r="C476" s="12">
        <f>((MAPrice!C476/MAPrice!C464)+0.004)*MAPrice!C464</f>
        <v>4.3773753873520768E-2</v>
      </c>
      <c r="D476" s="12">
        <f>((MAPrice!D476/MAPrice!D464)+0.004)*MAPrice!D464</f>
        <v>4.6754636501883495E-2</v>
      </c>
      <c r="E476" s="12">
        <f>((MAPrice!E476/MAPrice!E464)+0.004)*MAPrice!E464</f>
        <v>3.4212182852988188E-2</v>
      </c>
      <c r="F476" s="12">
        <f>((MAPrice!F476/MAPrice!F464)+0.004)*MAPrice!F464</f>
        <v>6.2356481001172422E-2</v>
      </c>
      <c r="G476" s="244"/>
      <c r="H476" s="12">
        <f>((MAPrice!H476/MAPrice!H464)+0.004)*MAPrice!H464</f>
        <v>4.6754636501883495E-2</v>
      </c>
    </row>
    <row r="477" spans="1:8" x14ac:dyDescent="0.2">
      <c r="A477">
        <f t="shared" si="2"/>
        <v>2029</v>
      </c>
      <c r="B477">
        <f t="shared" si="3"/>
        <v>8</v>
      </c>
      <c r="C477" s="12">
        <f>((MAPrice!C477/MAPrice!C465)+0.004)*MAPrice!C465</f>
        <v>4.3695346601938696E-2</v>
      </c>
      <c r="D477" s="12">
        <f>((MAPrice!D477/MAPrice!D465)+0.004)*MAPrice!D465</f>
        <v>4.6686880129155318E-2</v>
      </c>
      <c r="E477" s="12">
        <f>((MAPrice!E477/MAPrice!E465)+0.004)*MAPrice!E465</f>
        <v>3.4146826267448138E-2</v>
      </c>
      <c r="F477" s="12">
        <f>((MAPrice!F477/MAPrice!F465)+0.004)*MAPrice!F465</f>
        <v>6.2254921833773999E-2</v>
      </c>
      <c r="G477" s="244"/>
      <c r="H477" s="12">
        <f>((MAPrice!H477/MAPrice!H465)+0.004)*MAPrice!H465</f>
        <v>4.6686880129155318E-2</v>
      </c>
    </row>
    <row r="478" spans="1:8" x14ac:dyDescent="0.2">
      <c r="A478">
        <f t="shared" si="2"/>
        <v>2029</v>
      </c>
      <c r="B478">
        <f t="shared" si="3"/>
        <v>9</v>
      </c>
      <c r="C478" s="12">
        <f>((MAPrice!C478/MAPrice!C466)+0.004)*MAPrice!C466</f>
        <v>4.3616879797231868E-2</v>
      </c>
      <c r="D478" s="12">
        <f>((MAPrice!D478/MAPrice!D466)+0.004)*MAPrice!D466</f>
        <v>4.6618761613322443E-2</v>
      </c>
      <c r="E478" s="12">
        <f>((MAPrice!E478/MAPrice!E466)+0.004)*MAPrice!E466</f>
        <v>3.408125463280684E-2</v>
      </c>
      <c r="F478" s="12">
        <f>((MAPrice!F478/MAPrice!F466)+0.004)*MAPrice!F466</f>
        <v>6.2153606586414771E-2</v>
      </c>
      <c r="G478" s="244"/>
      <c r="H478" s="12">
        <f>((MAPrice!H478/MAPrice!H466)+0.004)*MAPrice!H466</f>
        <v>4.6618761613322443E-2</v>
      </c>
    </row>
    <row r="479" spans="1:8" x14ac:dyDescent="0.2">
      <c r="A479">
        <f t="shared" si="2"/>
        <v>2029</v>
      </c>
      <c r="B479">
        <f t="shared" si="3"/>
        <v>10</v>
      </c>
      <c r="C479" s="12">
        <f>((MAPrice!C479/MAPrice!C467)+0.004)*MAPrice!C467</f>
        <v>4.3538711075810609E-2</v>
      </c>
      <c r="D479" s="12">
        <f>((MAPrice!D479/MAPrice!D467)+0.004)*MAPrice!D467</f>
        <v>4.6551083073287307E-2</v>
      </c>
      <c r="E479" s="12">
        <f>((MAPrice!E479/MAPrice!E467)+0.004)*MAPrice!E467</f>
        <v>3.4014648450798927E-2</v>
      </c>
      <c r="F479" s="12">
        <f>((MAPrice!F479/MAPrice!F467)+0.004)*MAPrice!F467</f>
        <v>6.2052117983082737E-2</v>
      </c>
      <c r="G479" s="244"/>
      <c r="H479" s="12">
        <f>((MAPrice!H479/MAPrice!H467)+0.004)*MAPrice!H467</f>
        <v>4.6551083073287307E-2</v>
      </c>
    </row>
    <row r="480" spans="1:8" x14ac:dyDescent="0.2">
      <c r="A480">
        <f t="shared" si="2"/>
        <v>2029</v>
      </c>
      <c r="B480">
        <f t="shared" si="3"/>
        <v>11</v>
      </c>
      <c r="C480" s="12">
        <f>((MAPrice!C480/MAPrice!C468)+0.004)*MAPrice!C468</f>
        <v>4.3459479295835927E-2</v>
      </c>
      <c r="D480" s="12">
        <f>((MAPrice!D480/MAPrice!D468)+0.004)*MAPrice!D468</f>
        <v>4.6482434899187151E-2</v>
      </c>
      <c r="E480" s="12">
        <f>((MAPrice!E480/MAPrice!E468)+0.004)*MAPrice!E468</f>
        <v>3.3949703391160449E-2</v>
      </c>
      <c r="F480" s="12">
        <f>((MAPrice!F480/MAPrice!F468)+0.004)*MAPrice!F468</f>
        <v>6.195006506540645E-2</v>
      </c>
      <c r="G480" s="244"/>
      <c r="H480" s="12">
        <f>((MAPrice!H480/MAPrice!H468)+0.004)*MAPrice!H468</f>
        <v>4.6482434899187151E-2</v>
      </c>
    </row>
    <row r="481" spans="1:8" x14ac:dyDescent="0.2">
      <c r="A481">
        <f t="shared" si="2"/>
        <v>2029</v>
      </c>
      <c r="B481">
        <f t="shared" si="3"/>
        <v>12</v>
      </c>
      <c r="C481" s="12">
        <f>((MAPrice!C481/MAPrice!C469)+0.004)*MAPrice!C469</f>
        <v>4.3379349073044915E-2</v>
      </c>
      <c r="D481" s="12">
        <f>((MAPrice!D481/MAPrice!D469)+0.004)*MAPrice!D469</f>
        <v>4.6412985791551592E-2</v>
      </c>
      <c r="E481" s="12">
        <f>((MAPrice!E481/MAPrice!E469)+0.004)*MAPrice!E469</f>
        <v>3.3886771304507374E-2</v>
      </c>
      <c r="F481" s="12">
        <f>((MAPrice!F481/MAPrice!F469)+0.004)*MAPrice!F469</f>
        <v>6.1846122965592193E-2</v>
      </c>
      <c r="G481" s="244"/>
      <c r="H481" s="12">
        <f>((MAPrice!H481/MAPrice!H469)+0.004)*MAPrice!H469</f>
        <v>4.6412985791551592E-2</v>
      </c>
    </row>
    <row r="482" spans="1:8" x14ac:dyDescent="0.2">
      <c r="A482">
        <f t="shared" si="2"/>
        <v>2030</v>
      </c>
      <c r="B482">
        <f t="shared" si="3"/>
        <v>1</v>
      </c>
      <c r="C482" s="12">
        <f>((MAPrice!C482/MAPrice!C470)+0.004)*MAPrice!C470</f>
        <v>4.3299271668292665E-2</v>
      </c>
      <c r="D482" s="12">
        <f>((MAPrice!D482/MAPrice!D470)+0.004)*MAPrice!D470</f>
        <v>4.6343705962482717E-2</v>
      </c>
      <c r="E482" s="12">
        <f>((MAPrice!E482/MAPrice!E470)+0.004)*MAPrice!E470</f>
        <v>3.3823557643520297E-2</v>
      </c>
      <c r="F482" s="12">
        <f>((MAPrice!F482/MAPrice!F470)+0.004)*MAPrice!F470</f>
        <v>6.1741879403304487E-2</v>
      </c>
      <c r="G482" s="244"/>
      <c r="H482" s="12">
        <f>((MAPrice!H482/MAPrice!H470)+0.004)*MAPrice!H470</f>
        <v>4.6343705962482717E-2</v>
      </c>
    </row>
    <row r="483" spans="1:8" x14ac:dyDescent="0.2">
      <c r="A483">
        <f t="shared" si="2"/>
        <v>2030</v>
      </c>
      <c r="B483">
        <f t="shared" si="3"/>
        <v>2</v>
      </c>
      <c r="C483" s="12">
        <f>((MAPrice!C483/MAPrice!C471)+0.004)*MAPrice!C471</f>
        <v>4.3220532318245422E-2</v>
      </c>
      <c r="D483" s="12">
        <f>((MAPrice!D483/MAPrice!D471)+0.004)*MAPrice!D471</f>
        <v>4.6275124919993062E-2</v>
      </c>
      <c r="E483" s="12">
        <f>((MAPrice!E483/MAPrice!E471)+0.004)*MAPrice!E471</f>
        <v>3.3760925338448461E-2</v>
      </c>
      <c r="F483" s="12">
        <f>((MAPrice!F483/MAPrice!F471)+0.004)*MAPrice!F471</f>
        <v>6.1639892863954424E-2</v>
      </c>
      <c r="G483" s="244"/>
      <c r="H483" s="12">
        <f>((MAPrice!H483/MAPrice!H471)+0.004)*MAPrice!H471</f>
        <v>4.6275124919993062E-2</v>
      </c>
    </row>
    <row r="484" spans="1:8" x14ac:dyDescent="0.2">
      <c r="A484">
        <f t="shared" si="2"/>
        <v>2030</v>
      </c>
      <c r="B484">
        <f t="shared" si="3"/>
        <v>3</v>
      </c>
      <c r="C484" s="12">
        <f>((MAPrice!C484/MAPrice!C472)+0.004)*MAPrice!C472</f>
        <v>4.3139967210218275E-2</v>
      </c>
      <c r="D484" s="12">
        <f>((MAPrice!D484/MAPrice!D472)+0.004)*MAPrice!D472</f>
        <v>4.6205176130469504E-2</v>
      </c>
      <c r="E484" s="12">
        <f>((MAPrice!E484/MAPrice!E472)+0.004)*MAPrice!E472</f>
        <v>3.3698920160501487E-2</v>
      </c>
      <c r="F484" s="12">
        <f>((MAPrice!F484/MAPrice!F472)+0.004)*MAPrice!F472</f>
        <v>6.1536821089441134E-2</v>
      </c>
      <c r="G484" s="244"/>
      <c r="H484" s="12">
        <f>((MAPrice!H484/MAPrice!H472)+0.004)*MAPrice!H472</f>
        <v>4.6205176130469504E-2</v>
      </c>
    </row>
    <row r="485" spans="1:8" x14ac:dyDescent="0.2">
      <c r="A485">
        <f t="shared" si="2"/>
        <v>2030</v>
      </c>
      <c r="B485">
        <f t="shared" si="3"/>
        <v>4</v>
      </c>
      <c r="C485" s="12">
        <f>((MAPrice!C485/MAPrice!C473)+0.004)*MAPrice!C473</f>
        <v>4.3060053912588159E-2</v>
      </c>
      <c r="D485" s="12">
        <f>((MAPrice!D485/MAPrice!D473)+0.004)*MAPrice!D473</f>
        <v>4.6135649749959741E-2</v>
      </c>
      <c r="E485" s="12">
        <f>((MAPrice!E485/MAPrice!E473)+0.004)*MAPrice!E473</f>
        <v>3.3637072267271084E-2</v>
      </c>
      <c r="F485" s="12">
        <f>((MAPrice!F485/MAPrice!F473)+0.004)*MAPrice!F473</f>
        <v>6.1433315844632866E-2</v>
      </c>
      <c r="G485" s="244"/>
      <c r="H485" s="12">
        <f>((MAPrice!H485/MAPrice!H473)+0.004)*MAPrice!H473</f>
        <v>4.6135649749959741E-2</v>
      </c>
    </row>
    <row r="486" spans="1:8" x14ac:dyDescent="0.2">
      <c r="A486">
        <f t="shared" si="2"/>
        <v>2030</v>
      </c>
      <c r="B486">
        <f t="shared" si="3"/>
        <v>5</v>
      </c>
      <c r="C486" s="12">
        <f>((MAPrice!C486/MAPrice!C474)+0.004)*MAPrice!C474</f>
        <v>4.298064588390068E-2</v>
      </c>
      <c r="D486" s="12">
        <f>((MAPrice!D486/MAPrice!D474)+0.004)*MAPrice!D474</f>
        <v>4.6066475451641539E-2</v>
      </c>
      <c r="E486" s="12">
        <f>((MAPrice!E486/MAPrice!E474)+0.004)*MAPrice!E474</f>
        <v>3.3573816337348947E-2</v>
      </c>
      <c r="F486" s="12">
        <f>((MAPrice!F486/MAPrice!F474)+0.004)*MAPrice!F474</f>
        <v>6.1329881803573454E-2</v>
      </c>
      <c r="G486" s="244"/>
      <c r="H486" s="12">
        <f>((MAPrice!H486/MAPrice!H474)+0.004)*MAPrice!H474</f>
        <v>4.6066475451641539E-2</v>
      </c>
    </row>
    <row r="487" spans="1:8" x14ac:dyDescent="0.2">
      <c r="A487">
        <f t="shared" si="2"/>
        <v>2030</v>
      </c>
      <c r="B487">
        <f t="shared" si="3"/>
        <v>6</v>
      </c>
      <c r="C487" s="12">
        <f>((MAPrice!C487/MAPrice!C475)+0.004)*MAPrice!C475</f>
        <v>4.290147523622137E-2</v>
      </c>
      <c r="D487" s="12">
        <f>((MAPrice!D487/MAPrice!D475)+0.004)*MAPrice!D475</f>
        <v>4.5997560488326449E-2</v>
      </c>
      <c r="E487" s="12">
        <f>((MAPrice!E487/MAPrice!E475)+0.004)*MAPrice!E475</f>
        <v>3.3511189588756513E-2</v>
      </c>
      <c r="F487" s="12">
        <f>((MAPrice!F487/MAPrice!F475)+0.004)*MAPrice!F475</f>
        <v>6.1227644509514026E-2</v>
      </c>
      <c r="G487" s="244"/>
      <c r="H487" s="12">
        <f>((MAPrice!H487/MAPrice!H475)+0.004)*MAPrice!H475</f>
        <v>4.5997560488326449E-2</v>
      </c>
    </row>
    <row r="488" spans="1:8" x14ac:dyDescent="0.2">
      <c r="A488">
        <f t="shared" si="2"/>
        <v>2030</v>
      </c>
      <c r="B488">
        <f t="shared" si="3"/>
        <v>7</v>
      </c>
      <c r="C488" s="12">
        <f>((MAPrice!C488/MAPrice!C476)+0.004)*MAPrice!C476</f>
        <v>4.2824203432291055E-2</v>
      </c>
      <c r="D488" s="12">
        <f>((MAPrice!D488/MAPrice!D476)+0.004)*MAPrice!D476</f>
        <v>4.5930022437665662E-2</v>
      </c>
      <c r="E488" s="12">
        <f>((MAPrice!E488/MAPrice!E476)+0.004)*MAPrice!E476</f>
        <v>3.3448098849583691E-2</v>
      </c>
      <c r="F488" s="12">
        <f>((MAPrice!F488/MAPrice!F476)+0.004)*MAPrice!F476</f>
        <v>6.1127454809453509E-2</v>
      </c>
      <c r="G488" s="244"/>
      <c r="H488" s="12">
        <f>((MAPrice!H488/MAPrice!H476)+0.004)*MAPrice!H476</f>
        <v>4.5930022437665662E-2</v>
      </c>
    </row>
    <row r="489" spans="1:8" x14ac:dyDescent="0.2">
      <c r="A489">
        <f t="shared" si="2"/>
        <v>2030</v>
      </c>
      <c r="B489">
        <f t="shared" si="3"/>
        <v>8</v>
      </c>
      <c r="C489" s="12">
        <f>((MAPrice!C489/MAPrice!C477)+0.004)*MAPrice!C477</f>
        <v>4.2747337233643018E-2</v>
      </c>
      <c r="D489" s="12">
        <f>((MAPrice!D489/MAPrice!D477)+0.004)*MAPrice!D477</f>
        <v>4.5863289658644876E-2</v>
      </c>
      <c r="E489" s="12">
        <f>((MAPrice!E489/MAPrice!E477)+0.004)*MAPrice!E477</f>
        <v>3.3384072761951891E-2</v>
      </c>
      <c r="F489" s="12">
        <f>((MAPrice!F489/MAPrice!F477)+0.004)*MAPrice!F477</f>
        <v>6.1027668527551544E-2</v>
      </c>
      <c r="G489" s="244"/>
      <c r="H489" s="12">
        <f>((MAPrice!H489/MAPrice!H477)+0.004)*MAPrice!H477</f>
        <v>4.5863289658644876E-2</v>
      </c>
    </row>
    <row r="490" spans="1:8" x14ac:dyDescent="0.2">
      <c r="A490">
        <f t="shared" si="2"/>
        <v>2030</v>
      </c>
      <c r="B490">
        <f t="shared" si="3"/>
        <v>9</v>
      </c>
      <c r="C490" s="12">
        <f>((MAPrice!C490/MAPrice!C478)+0.004)*MAPrice!C478</f>
        <v>4.2670326134641418E-2</v>
      </c>
      <c r="D490" s="12">
        <f>((MAPrice!D490/MAPrice!D478)+0.004)*MAPrice!D478</f>
        <v>4.5796107231148513E-2</v>
      </c>
      <c r="E490" s="12">
        <f>((MAPrice!E490/MAPrice!E478)+0.004)*MAPrice!E478</f>
        <v>3.3319765832553708E-2</v>
      </c>
      <c r="F490" s="12">
        <f>((MAPrice!F490/MAPrice!F478)+0.004)*MAPrice!F478</f>
        <v>6.0927998558001024E-2</v>
      </c>
      <c r="G490" s="244"/>
      <c r="H490" s="12">
        <f>((MAPrice!H490/MAPrice!H478)+0.004)*MAPrice!H478</f>
        <v>4.5796107231148513E-2</v>
      </c>
    </row>
    <row r="491" spans="1:8" x14ac:dyDescent="0.2">
      <c r="A491">
        <f t="shared" si="2"/>
        <v>2030</v>
      </c>
      <c r="B491">
        <f t="shared" si="3"/>
        <v>10</v>
      </c>
      <c r="C491" s="12">
        <f>((MAPrice!C491/MAPrice!C479)+0.004)*MAPrice!C479</f>
        <v>4.2593552091839376E-2</v>
      </c>
      <c r="D491" s="12">
        <f>((MAPrice!D491/MAPrice!D479)+0.004)*MAPrice!D479</f>
        <v>4.5729299270925255E-2</v>
      </c>
      <c r="E491" s="12">
        <f>((MAPrice!E491/MAPrice!E479)+0.004)*MAPrice!E479</f>
        <v>3.325439842315478E-2</v>
      </c>
      <c r="F491" s="12">
        <f>((MAPrice!F491/MAPrice!F479)+0.004)*MAPrice!F479</f>
        <v>6.0828078509570845E-2</v>
      </c>
      <c r="G491" s="244"/>
      <c r="H491" s="12">
        <f>((MAPrice!H491/MAPrice!H479)+0.004)*MAPrice!H479</f>
        <v>4.5729299270925255E-2</v>
      </c>
    </row>
    <row r="492" spans="1:8" x14ac:dyDescent="0.2">
      <c r="A492">
        <f t="shared" si="2"/>
        <v>2030</v>
      </c>
      <c r="B492">
        <f t="shared" si="3"/>
        <v>11</v>
      </c>
      <c r="C492" s="12">
        <f>((MAPrice!C492/MAPrice!C480)+0.004)*MAPrice!C480</f>
        <v>4.2515695283692527E-2</v>
      </c>
      <c r="D492" s="12">
        <f>((MAPrice!D492/MAPrice!D480)+0.004)*MAPrice!D480</f>
        <v>4.5661492711584879E-2</v>
      </c>
      <c r="E492" s="12">
        <f>((MAPrice!E492/MAPrice!E480)+0.004)*MAPrice!E480</f>
        <v>3.3190630477285155E-2</v>
      </c>
      <c r="F492" s="12">
        <f>((MAPrice!F492/MAPrice!F480)+0.004)*MAPrice!F480</f>
        <v>6.0727547901267949E-2</v>
      </c>
      <c r="G492" s="244"/>
      <c r="H492" s="12">
        <f>((MAPrice!H492/MAPrice!H480)+0.004)*MAPrice!H480</f>
        <v>4.5661492711584879E-2</v>
      </c>
    </row>
    <row r="493" spans="1:8" x14ac:dyDescent="0.2">
      <c r="A493">
        <f t="shared" si="2"/>
        <v>2030</v>
      </c>
      <c r="B493">
        <f t="shared" si="3"/>
        <v>12</v>
      </c>
      <c r="C493" s="12">
        <f>((MAPrice!C493/MAPrice!C481)+0.004)*MAPrice!C481</f>
        <v>4.2436935970615992E-2</v>
      </c>
      <c r="D493" s="12">
        <f>((MAPrice!D493/MAPrice!D481)+0.004)*MAPrice!D481</f>
        <v>4.5592873992992257E-2</v>
      </c>
      <c r="E493" s="12">
        <f>((MAPrice!E493/MAPrice!E481)+0.004)*MAPrice!E481</f>
        <v>3.3128824037516769E-2</v>
      </c>
      <c r="F493" s="12">
        <f>((MAPrice!F493/MAPrice!F481)+0.004)*MAPrice!F481</f>
        <v>6.0625128173668531E-2</v>
      </c>
      <c r="G493" s="244"/>
      <c r="H493" s="12">
        <f>((MAPrice!H493/MAPrice!H481)+0.004)*MAPrice!H481</f>
        <v>4.5592873992992257E-2</v>
      </c>
    </row>
    <row r="494" spans="1:8" x14ac:dyDescent="0.2">
      <c r="A494">
        <f t="shared" si="2"/>
        <v>2031</v>
      </c>
      <c r="B494">
        <f t="shared" si="3"/>
        <v>1</v>
      </c>
      <c r="C494" s="12">
        <f>((MAPrice!C494/MAPrice!C482)+0.004)*MAPrice!C482</f>
        <v>4.2358255792722233E-2</v>
      </c>
      <c r="D494" s="12">
        <f>((MAPrice!D494/MAPrice!D482)+0.004)*MAPrice!D482</f>
        <v>4.5524451746084285E-2</v>
      </c>
      <c r="E494" s="12">
        <f>((MAPrice!E494/MAPrice!E482)+0.004)*MAPrice!E482</f>
        <v>3.3066761902616475E-2</v>
      </c>
      <c r="F494" s="12">
        <f>((MAPrice!F494/MAPrice!F482)+0.004)*MAPrice!F482</f>
        <v>6.052245056417517E-2</v>
      </c>
      <c r="G494" s="244"/>
      <c r="H494" s="12">
        <f>((MAPrice!H494/MAPrice!H482)+0.004)*MAPrice!H482</f>
        <v>4.5524451746084285E-2</v>
      </c>
    </row>
    <row r="495" spans="1:8" x14ac:dyDescent="0.2">
      <c r="A495">
        <f t="shared" si="2"/>
        <v>2031</v>
      </c>
      <c r="B495">
        <f t="shared" si="3"/>
        <v>2</v>
      </c>
      <c r="C495" s="12">
        <f>((MAPrice!C495/MAPrice!C483)+0.004)*MAPrice!C483</f>
        <v>4.228092503432871E-2</v>
      </c>
      <c r="D495" s="12">
        <f>((MAPrice!D495/MAPrice!D483)+0.004)*MAPrice!D483</f>
        <v>4.5456757110236772E-2</v>
      </c>
      <c r="E495" s="12">
        <f>((MAPrice!E495/MAPrice!E483)+0.004)*MAPrice!E483</f>
        <v>3.3005297319173794E-2</v>
      </c>
      <c r="F495" s="12">
        <f>((MAPrice!F495/MAPrice!F483)+0.004)*MAPrice!F483</f>
        <v>6.0422045741964144E-2</v>
      </c>
      <c r="G495" s="244"/>
      <c r="H495" s="12">
        <f>((MAPrice!H495/MAPrice!H483)+0.004)*MAPrice!H483</f>
        <v>4.5456757110236772E-2</v>
      </c>
    </row>
    <row r="496" spans="1:8" x14ac:dyDescent="0.2">
      <c r="A496">
        <f t="shared" si="2"/>
        <v>2031</v>
      </c>
      <c r="B496">
        <f t="shared" si="3"/>
        <v>3</v>
      </c>
      <c r="C496" s="12">
        <f>((MAPrice!C496/MAPrice!C484)+0.004)*MAPrice!C484</f>
        <v>4.2201880074051581E-2</v>
      </c>
      <c r="D496" s="12">
        <f>((MAPrice!D496/MAPrice!D484)+0.004)*MAPrice!D484</f>
        <v>4.5387797257042797E-2</v>
      </c>
      <c r="E496" s="12">
        <f>((MAPrice!E496/MAPrice!E484)+0.004)*MAPrice!E484</f>
        <v>3.2944507080971089E-2</v>
      </c>
      <c r="F496" s="12">
        <f>((MAPrice!F496/MAPrice!F484)+0.004)*MAPrice!F484</f>
        <v>6.0320683988752982E-2</v>
      </c>
      <c r="G496" s="244"/>
      <c r="H496" s="12">
        <f>((MAPrice!H496/MAPrice!H484)+0.004)*MAPrice!H484</f>
        <v>4.5387797257042797E-2</v>
      </c>
    </row>
    <row r="497" spans="1:8" x14ac:dyDescent="0.2">
      <c r="A497">
        <f t="shared" si="2"/>
        <v>2031</v>
      </c>
      <c r="B497">
        <f t="shared" si="3"/>
        <v>4</v>
      </c>
      <c r="C497" s="12">
        <f>((MAPrice!C497/MAPrice!C485)+0.004)*MAPrice!C485</f>
        <v>4.2123562048455666E-2</v>
      </c>
      <c r="D497" s="12">
        <f>((MAPrice!D497/MAPrice!D485)+0.004)*MAPrice!D485</f>
        <v>4.531934798291367E-2</v>
      </c>
      <c r="E497" s="12">
        <f>((MAPrice!E497/MAPrice!E485)+0.004)*MAPrice!E485</f>
        <v>3.2883936697770316E-2</v>
      </c>
      <c r="F497" s="12">
        <f>((MAPrice!F497/MAPrice!F485)+0.004)*MAPrice!F485</f>
        <v>6.0219020962507135E-2</v>
      </c>
      <c r="G497" s="244"/>
      <c r="H497" s="12">
        <f>((MAPrice!H497/MAPrice!H485)+0.004)*MAPrice!H485</f>
        <v>4.531934798291367E-2</v>
      </c>
    </row>
    <row r="498" spans="1:8" x14ac:dyDescent="0.2">
      <c r="A498">
        <f t="shared" si="2"/>
        <v>2031</v>
      </c>
      <c r="B498">
        <f t="shared" si="3"/>
        <v>5</v>
      </c>
      <c r="C498" s="12">
        <f>((MAPrice!C498/MAPrice!C486)+0.004)*MAPrice!C486</f>
        <v>4.2045846357088176E-2</v>
      </c>
      <c r="D498" s="12">
        <f>((MAPrice!D498/MAPrice!D486)+0.004)*MAPrice!D486</f>
        <v>4.5251360864867127E-2</v>
      </c>
      <c r="E498" s="12">
        <f>((MAPrice!E498/MAPrice!E486)+0.004)*MAPrice!E486</f>
        <v>3.2822070184905128E-2</v>
      </c>
      <c r="F498" s="12">
        <f>((MAPrice!F498/MAPrice!F486)+0.004)*MAPrice!F486</f>
        <v>6.0117581956782032E-2</v>
      </c>
      <c r="G498" s="244"/>
      <c r="H498" s="12">
        <f>((MAPrice!H498/MAPrice!H486)+0.004)*MAPrice!H486</f>
        <v>4.5251360864867127E-2</v>
      </c>
    </row>
    <row r="499" spans="1:8" x14ac:dyDescent="0.2">
      <c r="A499">
        <f t="shared" si="2"/>
        <v>2031</v>
      </c>
      <c r="B499">
        <f t="shared" si="3"/>
        <v>6</v>
      </c>
      <c r="C499" s="12">
        <f>((MAPrice!C499/MAPrice!C487)+0.004)*MAPrice!C487</f>
        <v>4.1968504247948853E-2</v>
      </c>
      <c r="D499" s="12">
        <f>((MAPrice!D499/MAPrice!D487)+0.004)*MAPrice!D487</f>
        <v>4.518378075541607E-2</v>
      </c>
      <c r="E499" s="12">
        <f>((MAPrice!E499/MAPrice!E487)+0.004)*MAPrice!E487</f>
        <v>3.2760927464550803E-2</v>
      </c>
      <c r="F499" s="12">
        <f>((MAPrice!F499/MAPrice!F487)+0.004)*MAPrice!F487</f>
        <v>6.0017517962153426E-2</v>
      </c>
      <c r="G499" s="244"/>
      <c r="H499" s="12">
        <f>((MAPrice!H499/MAPrice!H487)+0.004)*MAPrice!H487</f>
        <v>4.518378075541607E-2</v>
      </c>
    </row>
    <row r="500" spans="1:8" x14ac:dyDescent="0.2">
      <c r="A500">
        <f t="shared" si="2"/>
        <v>2031</v>
      </c>
      <c r="B500">
        <f t="shared" si="3"/>
        <v>7</v>
      </c>
      <c r="C500" s="12">
        <f>((MAPrice!C500/MAPrice!C488)+0.004)*MAPrice!C488</f>
        <v>4.1893134463597805E-2</v>
      </c>
      <c r="D500" s="12">
        <f>((MAPrice!D500/MAPrice!D488)+0.004)*MAPrice!D488</f>
        <v>4.51176777681946E-2</v>
      </c>
      <c r="E500" s="12">
        <f>((MAPrice!E500/MAPrice!E488)+0.004)*MAPrice!E488</f>
        <v>3.2699424712157886E-2</v>
      </c>
      <c r="F500" s="12">
        <f>((MAPrice!F500/MAPrice!F488)+0.004)*MAPrice!F488</f>
        <v>5.9919625963707236E-2</v>
      </c>
      <c r="G500" s="244"/>
      <c r="H500" s="12">
        <f>((MAPrice!H500/MAPrice!H488)+0.004)*MAPrice!H488</f>
        <v>4.51176777681946E-2</v>
      </c>
    </row>
    <row r="501" spans="1:8" x14ac:dyDescent="0.2">
      <c r="A501">
        <f t="shared" si="2"/>
        <v>2031</v>
      </c>
      <c r="B501">
        <f t="shared" si="3"/>
        <v>8</v>
      </c>
      <c r="C501" s="12">
        <f>((MAPrice!C501/MAPrice!C489)+0.004)*MAPrice!C489</f>
        <v>4.1818275924564885E-2</v>
      </c>
      <c r="D501" s="12">
        <f>((MAPrice!D501/MAPrice!D489)+0.004)*MAPrice!D489</f>
        <v>4.5052487081317961E-2</v>
      </c>
      <c r="E501" s="12">
        <f>((MAPrice!E501/MAPrice!E489)+0.004)*MAPrice!E489</f>
        <v>3.2637103613748573E-2</v>
      </c>
      <c r="F501" s="12">
        <f>((MAPrice!F501/MAPrice!F489)+0.004)*MAPrice!F489</f>
        <v>5.9822293782556109E-2</v>
      </c>
      <c r="G501" s="244"/>
      <c r="H501" s="12">
        <f>((MAPrice!H501/MAPrice!H489)+0.004)*MAPrice!H489</f>
        <v>4.5052487081317961E-2</v>
      </c>
    </row>
    <row r="502" spans="1:8" x14ac:dyDescent="0.2">
      <c r="A502">
        <f t="shared" ref="A502:A565" si="4">A490+1</f>
        <v>2031</v>
      </c>
      <c r="B502">
        <f t="shared" ref="B502:B565" si="5">B490</f>
        <v>9</v>
      </c>
      <c r="C502" s="12">
        <f>((MAPrice!C502/MAPrice!C490)+0.004)*MAPrice!C490</f>
        <v>4.1743382864607902E-2</v>
      </c>
      <c r="D502" s="12">
        <f>((MAPrice!D502/MAPrice!D490)+0.004)*MAPrice!D490</f>
        <v>4.4986972165451604E-2</v>
      </c>
      <c r="E502" s="12">
        <f>((MAPrice!E502/MAPrice!E490)+0.004)*MAPrice!E490</f>
        <v>3.2574595524968906E-2</v>
      </c>
      <c r="F502" s="12">
        <f>((MAPrice!F502/MAPrice!F490)+0.004)*MAPrice!F490</f>
        <v>5.972522732366211E-2</v>
      </c>
      <c r="G502" s="244"/>
      <c r="H502" s="12">
        <f>((MAPrice!H502/MAPrice!H490)+0.004)*MAPrice!H490</f>
        <v>4.4986972165451604E-2</v>
      </c>
    </row>
    <row r="503" spans="1:8" x14ac:dyDescent="0.2">
      <c r="A503">
        <f t="shared" si="4"/>
        <v>2031</v>
      </c>
      <c r="B503">
        <f t="shared" si="5"/>
        <v>10</v>
      </c>
      <c r="C503" s="12">
        <f>((MAPrice!C503/MAPrice!C491)+0.004)*MAPrice!C491</f>
        <v>4.1668797840227222E-2</v>
      </c>
      <c r="D503" s="12">
        <f>((MAPrice!D503/MAPrice!D491)+0.004)*MAPrice!D491</f>
        <v>4.4921905883415311E-2</v>
      </c>
      <c r="E503" s="12">
        <f>((MAPrice!E503/MAPrice!E491)+0.004)*MAPrice!E491</f>
        <v>3.251112064534923E-2</v>
      </c>
      <c r="F503" s="12">
        <f>((MAPrice!F503/MAPrice!F491)+0.004)*MAPrice!F491</f>
        <v>5.9628028671888871E-2</v>
      </c>
      <c r="G503" s="244"/>
      <c r="H503" s="12">
        <f>((MAPrice!H503/MAPrice!H491)+0.004)*MAPrice!H491</f>
        <v>4.4921905883415311E-2</v>
      </c>
    </row>
    <row r="504" spans="1:8" x14ac:dyDescent="0.2">
      <c r="A504">
        <f t="shared" si="4"/>
        <v>2031</v>
      </c>
      <c r="B504">
        <f t="shared" si="5"/>
        <v>11</v>
      </c>
      <c r="C504" s="12">
        <f>((MAPrice!C504/MAPrice!C492)+0.004)*MAPrice!C492</f>
        <v>4.1593227861806921E-2</v>
      </c>
      <c r="D504" s="12">
        <f>((MAPrice!D504/MAPrice!D492)+0.004)*MAPrice!D492</f>
        <v>4.4855939267392952E-2</v>
      </c>
      <c r="E504" s="12">
        <f>((MAPrice!E504/MAPrice!E492)+0.004)*MAPrice!E492</f>
        <v>3.2449252109189648E-2</v>
      </c>
      <c r="F504" s="12">
        <f>((MAPrice!F504/MAPrice!F492)+0.004)*MAPrice!F492</f>
        <v>5.9530331564108578E-2</v>
      </c>
      <c r="G504" s="244"/>
      <c r="H504" s="12">
        <f>((MAPrice!H504/MAPrice!H492)+0.004)*MAPrice!H492</f>
        <v>4.4855939267392952E-2</v>
      </c>
    </row>
    <row r="505" spans="1:8" x14ac:dyDescent="0.2">
      <c r="A505">
        <f t="shared" si="4"/>
        <v>2031</v>
      </c>
      <c r="B505">
        <f t="shared" si="5"/>
        <v>12</v>
      </c>
      <c r="C505" s="12">
        <f>((MAPrice!C505/MAPrice!C493)+0.004)*MAPrice!C493</f>
        <v>4.151685810908784E-2</v>
      </c>
      <c r="D505" s="12">
        <f>((MAPrice!D505/MAPrice!D493)+0.004)*MAPrice!D493</f>
        <v>4.4789264864914503E-2</v>
      </c>
      <c r="E505" s="12">
        <f>((MAPrice!E505/MAPrice!E493)+0.004)*MAPrice!E493</f>
        <v>3.2389344675831974E-2</v>
      </c>
      <c r="F505" s="12">
        <f>((MAPrice!F505/MAPrice!F493)+0.004)*MAPrice!F493</f>
        <v>5.9430908105995432E-2</v>
      </c>
      <c r="G505" s="244"/>
      <c r="H505" s="12">
        <f>((MAPrice!H505/MAPrice!H493)+0.004)*MAPrice!H493</f>
        <v>4.4789264864914503E-2</v>
      </c>
    </row>
    <row r="506" spans="1:8" x14ac:dyDescent="0.2">
      <c r="A506">
        <f t="shared" si="4"/>
        <v>2032</v>
      </c>
      <c r="B506">
        <f t="shared" si="5"/>
        <v>1</v>
      </c>
      <c r="C506" s="12">
        <f>((MAPrice!C506/MAPrice!C494)+0.004)*MAPrice!C494</f>
        <v>4.1440638454668166E-2</v>
      </c>
      <c r="D506" s="12">
        <f>((MAPrice!D506/MAPrice!D494)+0.004)*MAPrice!D494</f>
        <v>4.4722860621463349E-2</v>
      </c>
      <c r="E506" s="12">
        <f>((MAPrice!E506/MAPrice!E494)+0.004)*MAPrice!E494</f>
        <v>3.2329245522092244E-2</v>
      </c>
      <c r="F506" s="12">
        <f>((MAPrice!F506/MAPrice!F494)+0.004)*MAPrice!F494</f>
        <v>5.9331340195843255E-2</v>
      </c>
      <c r="G506" s="244"/>
      <c r="H506" s="12">
        <f>((MAPrice!H506/MAPrice!H494)+0.004)*MAPrice!H494</f>
        <v>4.4722860621463349E-2</v>
      </c>
    </row>
    <row r="507" spans="1:8" x14ac:dyDescent="0.2">
      <c r="A507">
        <f t="shared" si="4"/>
        <v>2032</v>
      </c>
      <c r="B507">
        <f t="shared" si="5"/>
        <v>2</v>
      </c>
      <c r="C507" s="12">
        <f>((MAPrice!C507/MAPrice!C495)+0.004)*MAPrice!C495</f>
        <v>4.1365829307446061E-2</v>
      </c>
      <c r="D507" s="12">
        <f>((MAPrice!D507/MAPrice!D495)+0.004)*MAPrice!D495</f>
        <v>4.465727477128445E-2</v>
      </c>
      <c r="E507" s="12">
        <f>((MAPrice!E507/MAPrice!E495)+0.004)*MAPrice!E495</f>
        <v>3.2269804640614456E-2</v>
      </c>
      <c r="F507" s="12">
        <f>((MAPrice!F507/MAPrice!F495)+0.004)*MAPrice!F495</f>
        <v>5.923412450720484E-2</v>
      </c>
      <c r="G507" s="244"/>
      <c r="H507" s="12">
        <f>((MAPrice!H507/MAPrice!H495)+0.004)*MAPrice!H495</f>
        <v>4.465727477128445E-2</v>
      </c>
    </row>
    <row r="508" spans="1:8" x14ac:dyDescent="0.2">
      <c r="A508">
        <f t="shared" si="4"/>
        <v>2032</v>
      </c>
      <c r="B508">
        <f t="shared" si="5"/>
        <v>3</v>
      </c>
      <c r="C508" s="12">
        <f>((MAPrice!C508/MAPrice!C496)+0.004)*MAPrice!C496</f>
        <v>4.1289333878436675E-2</v>
      </c>
      <c r="D508" s="12">
        <f>((MAPrice!D508/MAPrice!D496)+0.004)*MAPrice!D496</f>
        <v>4.4590433200102753E-2</v>
      </c>
      <c r="E508" s="12">
        <f>((MAPrice!E508/MAPrice!E496)+0.004)*MAPrice!E496</f>
        <v>3.2210994995982907E-2</v>
      </c>
      <c r="F508" s="12">
        <f>((MAPrice!F508/MAPrice!F496)+0.004)*MAPrice!F496</f>
        <v>5.913594285374419E-2</v>
      </c>
      <c r="G508" s="244"/>
      <c r="H508" s="12">
        <f>((MAPrice!H508/MAPrice!H496)+0.004)*MAPrice!H496</f>
        <v>4.4590433200102753E-2</v>
      </c>
    </row>
    <row r="509" spans="1:8" x14ac:dyDescent="0.2">
      <c r="A509">
        <f t="shared" si="4"/>
        <v>2032</v>
      </c>
      <c r="B509">
        <f t="shared" si="5"/>
        <v>4</v>
      </c>
      <c r="C509" s="12">
        <f>((MAPrice!C509/MAPrice!C497)+0.004)*MAPrice!C497</f>
        <v>4.1213514529228133E-2</v>
      </c>
      <c r="D509" s="12">
        <f>((MAPrice!D509/MAPrice!D497)+0.004)*MAPrice!D497</f>
        <v>4.4524057092650081E-2</v>
      </c>
      <c r="E509" s="12">
        <f>((MAPrice!E509/MAPrice!E497)+0.004)*MAPrice!E497</f>
        <v>3.2152377454030406E-2</v>
      </c>
      <c r="F509" s="12">
        <f>((MAPrice!F509/MAPrice!F497)+0.004)*MAPrice!F497</f>
        <v>5.9037430234660258E-2</v>
      </c>
      <c r="G509" s="244"/>
      <c r="H509" s="12">
        <f>((MAPrice!H509/MAPrice!H497)+0.004)*MAPrice!H497</f>
        <v>4.4524057092650081E-2</v>
      </c>
    </row>
    <row r="510" spans="1:8" x14ac:dyDescent="0.2">
      <c r="A510">
        <f t="shared" si="4"/>
        <v>2032</v>
      </c>
      <c r="B510">
        <f t="shared" si="5"/>
        <v>5</v>
      </c>
      <c r="C510" s="12">
        <f>((MAPrice!C510/MAPrice!C498)+0.004)*MAPrice!C498</f>
        <v>4.1138306710505432E-2</v>
      </c>
      <c r="D510" s="12">
        <f>((MAPrice!D510/MAPrice!D498)+0.004)*MAPrice!D498</f>
        <v>4.4458160339488004E-2</v>
      </c>
      <c r="E510" s="12">
        <f>((MAPrice!E510/MAPrice!E498)+0.004)*MAPrice!E498</f>
        <v>3.2092527472496732E-2</v>
      </c>
      <c r="F510" s="12">
        <f>((MAPrice!F510/MAPrice!F498)+0.004)*MAPrice!F498</f>
        <v>5.8939175908757101E-2</v>
      </c>
      <c r="G510" s="244"/>
      <c r="H510" s="12">
        <f>((MAPrice!H510/MAPrice!H498)+0.004)*MAPrice!H498</f>
        <v>4.4458160339488004E-2</v>
      </c>
    </row>
    <row r="511" spans="1:8" x14ac:dyDescent="0.2">
      <c r="A511">
        <f t="shared" si="4"/>
        <v>2032</v>
      </c>
      <c r="B511">
        <f t="shared" si="5"/>
        <v>6</v>
      </c>
      <c r="C511" s="12">
        <f>((MAPrice!C511/MAPrice!C499)+0.004)*MAPrice!C499</f>
        <v>4.1063449001712361E-2</v>
      </c>
      <c r="D511" s="12">
        <f>((MAPrice!D511/MAPrice!D499)+0.004)*MAPrice!D499</f>
        <v>4.4392646201471583E-2</v>
      </c>
      <c r="E511" s="12">
        <f>((MAPrice!E511/MAPrice!E499)+0.004)*MAPrice!E499</f>
        <v>3.2033368885742403E-2</v>
      </c>
      <c r="F511" s="12">
        <f>((MAPrice!F511/MAPrice!F499)+0.004)*MAPrice!F499</f>
        <v>5.884223740800755E-2</v>
      </c>
      <c r="G511" s="244"/>
      <c r="H511" s="12">
        <f>((MAPrice!H511/MAPrice!H499)+0.004)*MAPrice!H499</f>
        <v>4.4392646201471583E-2</v>
      </c>
    </row>
    <row r="512" spans="1:8" x14ac:dyDescent="0.2">
      <c r="A512">
        <f t="shared" si="4"/>
        <v>2032</v>
      </c>
      <c r="B512">
        <f t="shared" si="5"/>
        <v>7</v>
      </c>
      <c r="C512" s="12">
        <f>((MAPrice!C512/MAPrice!C500)+0.004)*MAPrice!C500</f>
        <v>4.0990434998084892E-2</v>
      </c>
      <c r="D512" s="12">
        <f>((MAPrice!D512/MAPrice!D500)+0.004)*MAPrice!D500</f>
        <v>4.4328493507738945E-2</v>
      </c>
      <c r="E512" s="12">
        <f>((MAPrice!E512/MAPrice!E500)+0.004)*MAPrice!E500</f>
        <v>3.1973810241292269E-2</v>
      </c>
      <c r="F512" s="12">
        <f>((MAPrice!F512/MAPrice!F500)+0.004)*MAPrice!F500</f>
        <v>5.8747309678304369E-2</v>
      </c>
      <c r="G512" s="244"/>
      <c r="H512" s="12">
        <f>((MAPrice!H512/MAPrice!H500)+0.004)*MAPrice!H500</f>
        <v>4.4328493507738945E-2</v>
      </c>
    </row>
    <row r="513" spans="1:8" x14ac:dyDescent="0.2">
      <c r="A513">
        <f t="shared" si="4"/>
        <v>2032</v>
      </c>
      <c r="B513">
        <f t="shared" si="5"/>
        <v>8</v>
      </c>
      <c r="C513" s="12">
        <f>((MAPrice!C513/MAPrice!C501)+0.004)*MAPrice!C501</f>
        <v>4.0917842209458467E-2</v>
      </c>
      <c r="D513" s="12">
        <f>((MAPrice!D513/MAPrice!D501)+0.004)*MAPrice!D501</f>
        <v>4.4265146632416923E-2</v>
      </c>
      <c r="E513" s="12">
        <f>((MAPrice!E513/MAPrice!E501)+0.004)*MAPrice!E501</f>
        <v>3.1913399273705706E-2</v>
      </c>
      <c r="F513" s="12">
        <f>((MAPrice!F513/MAPrice!F501)+0.004)*MAPrice!F501</f>
        <v>5.8652818674496281E-2</v>
      </c>
      <c r="G513" s="244"/>
      <c r="H513" s="12">
        <f>((MAPrice!H513/MAPrice!H501)+0.004)*MAPrice!H501</f>
        <v>4.4265146632416923E-2</v>
      </c>
    </row>
    <row r="514" spans="1:8" x14ac:dyDescent="0.2">
      <c r="A514">
        <f t="shared" si="4"/>
        <v>2032</v>
      </c>
      <c r="B514">
        <f t="shared" si="5"/>
        <v>9</v>
      </c>
      <c r="C514" s="12">
        <f>((MAPrice!C514/MAPrice!C502)+0.004)*MAPrice!C502</f>
        <v>4.0845097717932592E-2</v>
      </c>
      <c r="D514" s="12">
        <f>((MAPrice!D514/MAPrice!D502)+0.004)*MAPrice!D502</f>
        <v>4.4201356825865845E-2</v>
      </c>
      <c r="E514" s="12">
        <f>((MAPrice!E514/MAPrice!E502)+0.004)*MAPrice!E502</f>
        <v>3.1852711286370024E-2</v>
      </c>
      <c r="F514" s="12">
        <f>((MAPrice!F514/MAPrice!F502)+0.004)*MAPrice!F502</f>
        <v>5.8558416553387789E-2</v>
      </c>
      <c r="G514" s="244"/>
      <c r="H514" s="12">
        <f>((MAPrice!H514/MAPrice!H502)+0.004)*MAPrice!H502</f>
        <v>4.4201356825865845E-2</v>
      </c>
    </row>
    <row r="515" spans="1:8" x14ac:dyDescent="0.2">
      <c r="A515">
        <f t="shared" si="4"/>
        <v>2032</v>
      </c>
      <c r="B515">
        <f t="shared" si="5"/>
        <v>10</v>
      </c>
      <c r="C515" s="12">
        <f>((MAPrice!C515/MAPrice!C503)+0.004)*MAPrice!C503</f>
        <v>4.0772544748474353E-2</v>
      </c>
      <c r="D515" s="12">
        <f>((MAPrice!D515/MAPrice!D503)+0.004)*MAPrice!D503</f>
        <v>4.4137887627777685E-2</v>
      </c>
      <c r="E515" s="12">
        <f>((MAPrice!E515/MAPrice!E503)+0.004)*MAPrice!E503</f>
        <v>3.1790995736471268E-2</v>
      </c>
      <c r="F515" s="12">
        <f>((MAPrice!F515/MAPrice!F503)+0.004)*MAPrice!F503</f>
        <v>5.8463730984784752E-2</v>
      </c>
      <c r="G515" s="244"/>
      <c r="H515" s="12">
        <f>((MAPrice!H515/MAPrice!H503)+0.004)*MAPrice!H503</f>
        <v>4.4137887627777685E-2</v>
      </c>
    </row>
    <row r="516" spans="1:8" x14ac:dyDescent="0.2">
      <c r="A516">
        <f t="shared" si="4"/>
        <v>2032</v>
      </c>
      <c r="B516">
        <f t="shared" si="5"/>
        <v>11</v>
      </c>
      <c r="C516" s="12">
        <f>((MAPrice!C516/MAPrice!C504)+0.004)*MAPrice!C504</f>
        <v>4.0698896219717513E-2</v>
      </c>
      <c r="D516" s="12">
        <f>((MAPrice!D516/MAPrice!D504)+0.004)*MAPrice!D504</f>
        <v>4.4073391647132504E-2</v>
      </c>
      <c r="E516" s="12">
        <f>((MAPrice!E516/MAPrice!E504)+0.004)*MAPrice!E504</f>
        <v>3.173073283113207E-2</v>
      </c>
      <c r="F516" s="12">
        <f>((MAPrice!F516/MAPrice!F504)+0.004)*MAPrice!F504</f>
        <v>5.8368363655803876E-2</v>
      </c>
      <c r="G516" s="244"/>
      <c r="H516" s="12">
        <f>((MAPrice!H516/MAPrice!H504)+0.004)*MAPrice!H504</f>
        <v>4.4073391647132504E-2</v>
      </c>
    </row>
    <row r="517" spans="1:8" x14ac:dyDescent="0.2">
      <c r="A517">
        <f t="shared" si="4"/>
        <v>2032</v>
      </c>
      <c r="B517">
        <f t="shared" si="5"/>
        <v>12</v>
      </c>
      <c r="C517" s="12">
        <f>((MAPrice!C517/MAPrice!C505)+0.004)*MAPrice!C505</f>
        <v>4.0624291270853492E-2</v>
      </c>
      <c r="D517" s="12">
        <f>((MAPrice!D517/MAPrice!D505)+0.004)*MAPrice!D505</f>
        <v>4.4008012251350183E-2</v>
      </c>
      <c r="E517" s="12">
        <f>((MAPrice!E517/MAPrice!E505)+0.004)*MAPrice!E505</f>
        <v>3.1672245438582991E-2</v>
      </c>
      <c r="F517" s="12">
        <f>((MAPrice!F517/MAPrice!F505)+0.004)*MAPrice!F505</f>
        <v>5.8271056681304785E-2</v>
      </c>
      <c r="G517" s="244"/>
      <c r="H517" s="12">
        <f>((MAPrice!H517/MAPrice!H505)+0.004)*MAPrice!H505</f>
        <v>4.4008012251350183E-2</v>
      </c>
    </row>
    <row r="518" spans="1:8" x14ac:dyDescent="0.2">
      <c r="A518">
        <f t="shared" si="4"/>
        <v>2033</v>
      </c>
      <c r="B518">
        <f t="shared" si="5"/>
        <v>1</v>
      </c>
      <c r="C518" s="12">
        <f>((MAPrice!C518/MAPrice!C506)+0.004)*MAPrice!C506</f>
        <v>4.0549615012200751E-2</v>
      </c>
      <c r="D518" s="12">
        <f>((MAPrice!D518/MAPrice!D506)+0.004)*MAPrice!D506</f>
        <v>4.3942662418662556E-2</v>
      </c>
      <c r="E518" s="12">
        <f>((MAPrice!E518/MAPrice!E506)+0.004)*MAPrice!E506</f>
        <v>3.1613404156515555E-2</v>
      </c>
      <c r="F518" s="12">
        <f>((MAPrice!F518/MAPrice!F506)+0.004)*MAPrice!F506</f>
        <v>5.8173293823202271E-2</v>
      </c>
      <c r="G518" s="244"/>
      <c r="H518" s="12">
        <f>((MAPrice!H518/MAPrice!H506)+0.004)*MAPrice!H506</f>
        <v>4.3942662418662556E-2</v>
      </c>
    </row>
    <row r="519" spans="1:8" x14ac:dyDescent="0.2">
      <c r="A519">
        <f t="shared" si="4"/>
        <v>2033</v>
      </c>
      <c r="B519">
        <f t="shared" si="5"/>
        <v>2</v>
      </c>
      <c r="C519" s="12">
        <f>((MAPrice!C519/MAPrice!C507)+0.004)*MAPrice!C507</f>
        <v>4.0476056965790624E-2</v>
      </c>
      <c r="D519" s="12">
        <f>((MAPrice!D519/MAPrice!D507)+0.004)*MAPrice!D507</f>
        <v>4.3877831207817297E-2</v>
      </c>
      <c r="E519" s="12">
        <f>((MAPrice!E519/MAPrice!E507)+0.004)*MAPrice!E507</f>
        <v>3.1555004088436166E-2</v>
      </c>
      <c r="F519" s="12">
        <f>((MAPrice!F519/MAPrice!F507)+0.004)*MAPrice!F507</f>
        <v>5.8077461833964644E-2</v>
      </c>
      <c r="G519" s="244"/>
      <c r="H519" s="12">
        <f>((MAPrice!H519/MAPrice!H507)+0.004)*MAPrice!H507</f>
        <v>4.3877831207817297E-2</v>
      </c>
    </row>
    <row r="520" spans="1:8" x14ac:dyDescent="0.2">
      <c r="A520">
        <f t="shared" si="4"/>
        <v>2033</v>
      </c>
      <c r="B520">
        <f t="shared" si="5"/>
        <v>3</v>
      </c>
      <c r="C520" s="12">
        <f>((MAPrice!C520/MAPrice!C508)+0.004)*MAPrice!C508</f>
        <v>4.0400773809802268E-2</v>
      </c>
      <c r="D520" s="12">
        <f>((MAPrice!D520/MAPrice!D508)+0.004)*MAPrice!D508</f>
        <v>4.3811686000505431E-2</v>
      </c>
      <c r="E520" s="12">
        <f>((MAPrice!E520/MAPrice!E508)+0.004)*MAPrice!E508</f>
        <v>3.1497174223352728E-2</v>
      </c>
      <c r="F520" s="12">
        <f>((MAPrice!F520/MAPrice!F508)+0.004)*MAPrice!F508</f>
        <v>5.7980582514059714E-2</v>
      </c>
      <c r="G520" s="244"/>
      <c r="H520" s="12">
        <f>((MAPrice!H520/MAPrice!H508)+0.004)*MAPrice!H508</f>
        <v>4.3811686000505431E-2</v>
      </c>
    </row>
    <row r="521" spans="1:8" x14ac:dyDescent="0.2">
      <c r="A521">
        <f t="shared" si="4"/>
        <v>2033</v>
      </c>
      <c r="B521">
        <f t="shared" si="5"/>
        <v>4</v>
      </c>
      <c r="C521" s="12">
        <f>((MAPrice!C521/MAPrice!C509)+0.004)*MAPrice!C509</f>
        <v>4.0326107680508955E-2</v>
      </c>
      <c r="D521" s="12">
        <f>((MAPrice!D521/MAPrice!D509)+0.004)*MAPrice!D509</f>
        <v>4.3745948846562903E-2</v>
      </c>
      <c r="E521" s="12">
        <f>((MAPrice!E521/MAPrice!E509)+0.004)*MAPrice!E509</f>
        <v>3.1439497015317085E-2</v>
      </c>
      <c r="F521" s="12">
        <f>((MAPrice!F521/MAPrice!F509)+0.004)*MAPrice!F509</f>
        <v>5.7883307170011687E-2</v>
      </c>
      <c r="G521" s="244"/>
      <c r="H521" s="12">
        <f>((MAPrice!H521/MAPrice!H509)+0.004)*MAPrice!H509</f>
        <v>4.3745948846562903E-2</v>
      </c>
    </row>
    <row r="522" spans="1:8" x14ac:dyDescent="0.2">
      <c r="A522">
        <f t="shared" si="4"/>
        <v>2033</v>
      </c>
      <c r="B522">
        <f t="shared" si="5"/>
        <v>5</v>
      </c>
      <c r="C522" s="12">
        <f>((MAPrice!C522/MAPrice!C510)+0.004)*MAPrice!C510</f>
        <v>4.0251832245979245E-2</v>
      </c>
      <c r="D522" s="12">
        <f>((MAPrice!D522/MAPrice!D510)+0.004)*MAPrice!D510</f>
        <v>4.3680456273129241E-2</v>
      </c>
      <c r="E522" s="12">
        <f>((MAPrice!E522/MAPrice!E510)+0.004)*MAPrice!E510</f>
        <v>3.1380443866591279E-2</v>
      </c>
      <c r="F522" s="12">
        <f>((MAPrice!F522/MAPrice!F510)+0.004)*MAPrice!F510</f>
        <v>5.7785981335100642E-2</v>
      </c>
      <c r="G522" s="244"/>
      <c r="H522" s="12">
        <f>((MAPrice!H522/MAPrice!H510)+0.004)*MAPrice!H510</f>
        <v>4.3680456273129241E-2</v>
      </c>
    </row>
    <row r="523" spans="1:8" x14ac:dyDescent="0.2">
      <c r="A523">
        <f t="shared" si="4"/>
        <v>2033</v>
      </c>
      <c r="B523">
        <f t="shared" si="5"/>
        <v>6</v>
      </c>
      <c r="C523" s="12">
        <f>((MAPrice!C523/MAPrice!C511)+0.004)*MAPrice!C511</f>
        <v>4.0177714900798814E-2</v>
      </c>
      <c r="D523" s="12">
        <f>((MAPrice!D523/MAPrice!D511)+0.004)*MAPrice!D511</f>
        <v>4.3615139877696503E-2</v>
      </c>
      <c r="E523" s="12">
        <f>((MAPrice!E523/MAPrice!E511)+0.004)*MAPrice!E511</f>
        <v>3.1321929063614466E-2</v>
      </c>
      <c r="F523" s="12">
        <f>((MAPrice!F523/MAPrice!F511)+0.004)*MAPrice!F511</f>
        <v>5.7689690110674312E-2</v>
      </c>
      <c r="G523" s="244"/>
      <c r="H523" s="12">
        <f>((MAPrice!H523/MAPrice!H511)+0.004)*MAPrice!H511</f>
        <v>4.3615139877696503E-2</v>
      </c>
    </row>
    <row r="524" spans="1:8" x14ac:dyDescent="0.2">
      <c r="A524">
        <f t="shared" si="4"/>
        <v>2033</v>
      </c>
      <c r="B524">
        <f t="shared" si="5"/>
        <v>7</v>
      </c>
      <c r="C524" s="12">
        <f>((MAPrice!C524/MAPrice!C512)+0.004)*MAPrice!C512</f>
        <v>4.0105321782025638E-2</v>
      </c>
      <c r="D524" s="12">
        <f>((MAPrice!D524/MAPrice!D512)+0.004)*MAPrice!D512</f>
        <v>4.3551070222745118E-2</v>
      </c>
      <c r="E524" s="12">
        <f>((MAPrice!E524/MAPrice!E512)+0.004)*MAPrice!E512</f>
        <v>3.1262938471547555E-2</v>
      </c>
      <c r="F524" s="12">
        <f>((MAPrice!F524/MAPrice!F512)+0.004)*MAPrice!F512</f>
        <v>5.7595250613919971E-2</v>
      </c>
      <c r="G524" s="244"/>
      <c r="H524" s="12">
        <f>((MAPrice!H524/MAPrice!H512)+0.004)*MAPrice!H512</f>
        <v>4.3551070222745118E-2</v>
      </c>
    </row>
    <row r="525" spans="1:8" x14ac:dyDescent="0.2">
      <c r="A525">
        <f t="shared" si="4"/>
        <v>2033</v>
      </c>
      <c r="B525">
        <f t="shared" si="5"/>
        <v>8</v>
      </c>
      <c r="C525" s="12">
        <f>((MAPrice!C525/MAPrice!C513)+0.004)*MAPrice!C513</f>
        <v>4.0033253957300848E-2</v>
      </c>
      <c r="D525" s="12">
        <f>((MAPrice!D525/MAPrice!D513)+0.004)*MAPrice!D513</f>
        <v>4.3487705155235389E-2</v>
      </c>
      <c r="E525" s="12">
        <f>((MAPrice!E525/MAPrice!E513)+0.004)*MAPrice!E513</f>
        <v>3.1203029171545032E-2</v>
      </c>
      <c r="F525" s="12">
        <f>((MAPrice!F525/MAPrice!F513)+0.004)*MAPrice!F513</f>
        <v>5.7501112622132595E-2</v>
      </c>
      <c r="G525" s="244"/>
      <c r="H525" s="12">
        <f>((MAPrice!H525/MAPrice!H513)+0.004)*MAPrice!H513</f>
        <v>4.3487705155235389E-2</v>
      </c>
    </row>
    <row r="526" spans="1:8" x14ac:dyDescent="0.2">
      <c r="A526">
        <f t="shared" si="4"/>
        <v>2033</v>
      </c>
      <c r="B526">
        <f t="shared" si="5"/>
        <v>9</v>
      </c>
      <c r="C526" s="12">
        <f>((MAPrice!C526/MAPrice!C514)+0.004)*MAPrice!C514</f>
        <v>3.9960991716945365E-2</v>
      </c>
      <c r="D526" s="12">
        <f>((MAPrice!D526/MAPrice!D514)+0.004)*MAPrice!D514</f>
        <v>4.3423849238608057E-2</v>
      </c>
      <c r="E526" s="12">
        <f>((MAPrice!E526/MAPrice!E514)+0.004)*MAPrice!E514</f>
        <v>3.1142809718683752E-2</v>
      </c>
      <c r="F526" s="12">
        <f>((MAPrice!F526/MAPrice!F514)+0.004)*MAPrice!F514</f>
        <v>5.7407000254794088E-2</v>
      </c>
      <c r="G526" s="244"/>
      <c r="H526" s="12">
        <f>((MAPrice!H526/MAPrice!H514)+0.004)*MAPrice!H514</f>
        <v>4.3423849238608057E-2</v>
      </c>
    </row>
    <row r="527" spans="1:8" x14ac:dyDescent="0.2">
      <c r="A527">
        <f t="shared" si="4"/>
        <v>2033</v>
      </c>
      <c r="B527">
        <f t="shared" si="5"/>
        <v>10</v>
      </c>
      <c r="C527" s="12">
        <f>((MAPrice!C527/MAPrice!C515)+0.004)*MAPrice!C515</f>
        <v>3.9888852021623337E-2</v>
      </c>
      <c r="D527" s="12">
        <f>((MAPrice!D527/MAPrice!D515)+0.004)*MAPrice!D515</f>
        <v>4.3360240620043115E-2</v>
      </c>
      <c r="E527" s="12">
        <f>((MAPrice!E527/MAPrice!E515)+0.004)*MAPrice!E515</f>
        <v>3.1081514793250956E-2</v>
      </c>
      <c r="F527" s="12">
        <f>((MAPrice!F527/MAPrice!F515)+0.004)*MAPrice!F515</f>
        <v>5.7312507540716387E-2</v>
      </c>
      <c r="G527" s="244"/>
      <c r="H527" s="12">
        <f>((MAPrice!H527/MAPrice!H515)+0.004)*MAPrice!H515</f>
        <v>4.3360240620043115E-2</v>
      </c>
    </row>
    <row r="528" spans="1:8" x14ac:dyDescent="0.2">
      <c r="A528">
        <f t="shared" si="4"/>
        <v>2033</v>
      </c>
      <c r="B528">
        <f t="shared" si="5"/>
        <v>11</v>
      </c>
      <c r="C528" s="12">
        <f>((MAPrice!C528/MAPrice!C516)+0.004)*MAPrice!C516</f>
        <v>3.981557076657042E-2</v>
      </c>
      <c r="D528" s="12">
        <f>((MAPrice!D528/MAPrice!D516)+0.004)*MAPrice!D516</f>
        <v>4.3295546091822248E-2</v>
      </c>
      <c r="E528" s="12">
        <f>((MAPrice!E528/MAPrice!E516)+0.004)*MAPrice!E516</f>
        <v>3.1021621168010067E-2</v>
      </c>
      <c r="F528" s="12">
        <f>((MAPrice!F528/MAPrice!F516)+0.004)*MAPrice!F516</f>
        <v>5.7217259600620365E-2</v>
      </c>
      <c r="G528" s="244"/>
      <c r="H528" s="12">
        <f>((MAPrice!H528/MAPrice!H516)+0.004)*MAPrice!H516</f>
        <v>4.3295546091822248E-2</v>
      </c>
    </row>
    <row r="529" spans="1:8" x14ac:dyDescent="0.2">
      <c r="A529">
        <f t="shared" si="4"/>
        <v>2033</v>
      </c>
      <c r="B529">
        <f t="shared" si="5"/>
        <v>12</v>
      </c>
      <c r="C529" s="12">
        <f>((MAPrice!C529/MAPrice!C517)+0.004)*MAPrice!C517</f>
        <v>3.9741293958904585E-2</v>
      </c>
      <c r="D529" s="12">
        <f>((MAPrice!D529/MAPrice!D517)+0.004)*MAPrice!D517</f>
        <v>4.3229917620968096E-2</v>
      </c>
      <c r="E529" s="12">
        <f>((MAPrice!E529/MAPrice!E517)+0.004)*MAPrice!E517</f>
        <v>3.0963458808538322E-2</v>
      </c>
      <c r="F529" s="12">
        <f>((MAPrice!F529/MAPrice!F517)+0.004)*MAPrice!F517</f>
        <v>5.7120011081535235E-2</v>
      </c>
      <c r="G529" s="244"/>
      <c r="H529" s="12">
        <f>((MAPrice!H529/MAPrice!H517)+0.004)*MAPrice!H517</f>
        <v>4.3229917620968096E-2</v>
      </c>
    </row>
    <row r="530" spans="1:8" x14ac:dyDescent="0.2">
      <c r="A530">
        <f t="shared" si="4"/>
        <v>2034</v>
      </c>
      <c r="B530">
        <f t="shared" si="5"/>
        <v>1</v>
      </c>
      <c r="C530" s="12">
        <f>((MAPrice!C530/MAPrice!C518)+0.004)*MAPrice!C518</f>
        <v>3.9666889069980671E-2</v>
      </c>
      <c r="D530" s="12">
        <f>((MAPrice!D530/MAPrice!D518)+0.004)*MAPrice!D518</f>
        <v>4.3164256790987135E-2</v>
      </c>
      <c r="E530" s="12">
        <f>((MAPrice!E530/MAPrice!E518)+0.004)*MAPrice!E518</f>
        <v>3.0904900914454123E-2</v>
      </c>
      <c r="F530" s="12">
        <f>((MAPrice!F530/MAPrice!F518)+0.004)*MAPrice!F518</f>
        <v>5.7022224283826604E-2</v>
      </c>
      <c r="G530" s="244"/>
      <c r="H530" s="12">
        <f>((MAPrice!H530/MAPrice!H518)+0.004)*MAPrice!H518</f>
        <v>4.3164256790987135E-2</v>
      </c>
    </row>
    <row r="531" spans="1:8" x14ac:dyDescent="0.2">
      <c r="A531">
        <f t="shared" si="4"/>
        <v>2034</v>
      </c>
      <c r="B531">
        <f t="shared" si="5"/>
        <v>2</v>
      </c>
      <c r="C531" s="12">
        <f>((MAPrice!C531/MAPrice!C519)+0.004)*MAPrice!C519</f>
        <v>3.959354608656012E-2</v>
      </c>
      <c r="D531" s="12">
        <f>((MAPrice!D531/MAPrice!D519)+0.004)*MAPrice!D519</f>
        <v>4.3099059922517384E-2</v>
      </c>
      <c r="E531" s="12">
        <f>((MAPrice!E531/MAPrice!E519)+0.004)*MAPrice!E519</f>
        <v>3.0846741892373384E-2</v>
      </c>
      <c r="F531" s="12">
        <f>((MAPrice!F531/MAPrice!F519)+0.004)*MAPrice!F519</f>
        <v>5.6926293558117604E-2</v>
      </c>
      <c r="G531" s="244"/>
      <c r="H531" s="12">
        <f>((MAPrice!H531/MAPrice!H519)+0.004)*MAPrice!H519</f>
        <v>4.3099059922517384E-2</v>
      </c>
    </row>
    <row r="532" spans="1:8" x14ac:dyDescent="0.2">
      <c r="A532">
        <f t="shared" si="4"/>
        <v>2034</v>
      </c>
      <c r="B532">
        <f t="shared" si="5"/>
        <v>3</v>
      </c>
      <c r="C532" s="12">
        <f>((MAPrice!C532/MAPrice!C520)+0.004)*MAPrice!C520</f>
        <v>3.9518332266991349E-2</v>
      </c>
      <c r="D532" s="12">
        <f>((MAPrice!D532/MAPrice!D520)+0.004)*MAPrice!D520</f>
        <v>4.3032377268848149E-2</v>
      </c>
      <c r="E532" s="12">
        <f>((MAPrice!E532/MAPrice!E520)+0.004)*MAPrice!E520</f>
        <v>3.0789038389683214E-2</v>
      </c>
      <c r="F532" s="12">
        <f>((MAPrice!F532/MAPrice!F520)+0.004)*MAPrice!F520</f>
        <v>5.6829099948885006E-2</v>
      </c>
      <c r="G532" s="244"/>
      <c r="H532" s="12">
        <f>((MAPrice!H532/MAPrice!H520)+0.004)*MAPrice!H520</f>
        <v>4.3032377268848149E-2</v>
      </c>
    </row>
    <row r="533" spans="1:8" x14ac:dyDescent="0.2">
      <c r="A533">
        <f t="shared" si="4"/>
        <v>2034</v>
      </c>
      <c r="B533">
        <f t="shared" si="5"/>
        <v>4</v>
      </c>
      <c r="C533" s="12">
        <f>((MAPrice!C533/MAPrice!C521)+0.004)*MAPrice!C521</f>
        <v>3.9443567222677806E-2</v>
      </c>
      <c r="D533" s="12">
        <f>((MAPrice!D533/MAPrice!D521)+0.004)*MAPrice!D521</f>
        <v>4.2965922831008342E-2</v>
      </c>
      <c r="E533" s="12">
        <f>((MAPrice!E533/MAPrice!E521)+0.004)*MAPrice!E521</f>
        <v>3.0731361574925477E-2</v>
      </c>
      <c r="F533" s="12">
        <f>((MAPrice!F533/MAPrice!F521)+0.004)*MAPrice!F521</f>
        <v>5.6731267570067016E-2</v>
      </c>
      <c r="G533" s="244"/>
      <c r="H533" s="12">
        <f>((MAPrice!H533/MAPrice!H521)+0.004)*MAPrice!H521</f>
        <v>4.2965922831008342E-2</v>
      </c>
    </row>
    <row r="534" spans="1:8" x14ac:dyDescent="0.2">
      <c r="A534">
        <f t="shared" si="4"/>
        <v>2034</v>
      </c>
      <c r="B534">
        <f t="shared" si="5"/>
        <v>5</v>
      </c>
      <c r="C534" s="12">
        <f>((MAPrice!C534/MAPrice!C522)+0.004)*MAPrice!C522</f>
        <v>3.9369097133933474E-2</v>
      </c>
      <c r="D534" s="12">
        <f>((MAPrice!D534/MAPrice!D522)+0.004)*MAPrice!D522</f>
        <v>4.2899610555647304E-2</v>
      </c>
      <c r="E534" s="12">
        <f>((MAPrice!E534/MAPrice!E522)+0.004)*MAPrice!E522</f>
        <v>3.067223459323988E-2</v>
      </c>
      <c r="F534" s="12">
        <f>((MAPrice!F534/MAPrice!F522)+0.004)*MAPrice!F522</f>
        <v>5.6633245090115962E-2</v>
      </c>
      <c r="G534" s="244"/>
      <c r="H534" s="12">
        <f>((MAPrice!H534/MAPrice!H522)+0.004)*MAPrice!H522</f>
        <v>4.2899610555647304E-2</v>
      </c>
    </row>
    <row r="535" spans="1:8" x14ac:dyDescent="0.2">
      <c r="A535">
        <f t="shared" si="4"/>
        <v>2034</v>
      </c>
      <c r="B535">
        <f t="shared" si="5"/>
        <v>6</v>
      </c>
      <c r="C535" s="12">
        <f>((MAPrice!C535/MAPrice!C523)+0.004)*MAPrice!C523</f>
        <v>3.9294690020977983E-2</v>
      </c>
      <c r="D535" s="12">
        <f>((MAPrice!D535/MAPrice!D523)+0.004)*MAPrice!D523</f>
        <v>4.283337251910229E-2</v>
      </c>
      <c r="E535" s="12">
        <f>((MAPrice!E535/MAPrice!E523)+0.004)*MAPrice!E523</f>
        <v>3.0613573465287581E-2</v>
      </c>
      <c r="F535" s="12">
        <f>((MAPrice!F535/MAPrice!F523)+0.004)*MAPrice!F523</f>
        <v>5.653612758833701E-2</v>
      </c>
      <c r="G535" s="244"/>
      <c r="H535" s="12">
        <f>((MAPrice!H535/MAPrice!H523)+0.004)*MAPrice!H523</f>
        <v>4.283337251910229E-2</v>
      </c>
    </row>
    <row r="536" spans="1:8" x14ac:dyDescent="0.2">
      <c r="A536">
        <f t="shared" si="4"/>
        <v>2034</v>
      </c>
      <c r="B536">
        <f t="shared" si="5"/>
        <v>7</v>
      </c>
      <c r="C536" s="12">
        <f>((MAPrice!C536/MAPrice!C524)+0.004)*MAPrice!C524</f>
        <v>3.9221877794238705E-2</v>
      </c>
      <c r="D536" s="12">
        <f>((MAPrice!D536/MAPrice!D524)+0.004)*MAPrice!D524</f>
        <v>4.2768249754875344E-2</v>
      </c>
      <c r="E536" s="12">
        <f>((MAPrice!E536/MAPrice!E524)+0.004)*MAPrice!E524</f>
        <v>3.055432778031086E-2</v>
      </c>
      <c r="F536" s="12">
        <f>((MAPrice!F536/MAPrice!F524)+0.004)*MAPrice!F524</f>
        <v>5.644068167092111E-2</v>
      </c>
      <c r="G536" s="244"/>
      <c r="H536" s="12">
        <f>((MAPrice!H536/MAPrice!H524)+0.004)*MAPrice!H524</f>
        <v>4.2768249754875344E-2</v>
      </c>
    </row>
    <row r="537" spans="1:8" x14ac:dyDescent="0.2">
      <c r="A537">
        <f t="shared" si="4"/>
        <v>2034</v>
      </c>
      <c r="B537">
        <f t="shared" si="5"/>
        <v>8</v>
      </c>
      <c r="C537" s="12">
        <f>((MAPrice!C537/MAPrice!C525)+0.004)*MAPrice!C525</f>
        <v>3.9149264652925175E-2</v>
      </c>
      <c r="D537" s="12">
        <f>((MAPrice!D537/MAPrice!D525)+0.004)*MAPrice!D525</f>
        <v>4.2703703881274507E-2</v>
      </c>
      <c r="E537" s="12">
        <f>((MAPrice!E537/MAPrice!E525)+0.004)*MAPrice!E525</f>
        <v>3.0494056101596313E-2</v>
      </c>
      <c r="F537" s="12">
        <f>((MAPrice!F537/MAPrice!F525)+0.004)*MAPrice!F525</f>
        <v>5.634535576995834E-2</v>
      </c>
      <c r="G537" s="244"/>
      <c r="H537" s="12">
        <f>((MAPrice!H537/MAPrice!H525)+0.004)*MAPrice!H525</f>
        <v>4.2703703881274507E-2</v>
      </c>
    </row>
    <row r="538" spans="1:8" x14ac:dyDescent="0.2">
      <c r="A538">
        <f t="shared" si="4"/>
        <v>2034</v>
      </c>
      <c r="B538">
        <f t="shared" si="5"/>
        <v>9</v>
      </c>
      <c r="C538" s="12">
        <f>((MAPrice!C538/MAPrice!C526)+0.004)*MAPrice!C526</f>
        <v>3.9076323026268303E-2</v>
      </c>
      <c r="D538" s="12">
        <f>((MAPrice!D538/MAPrice!D526)+0.004)*MAPrice!D526</f>
        <v>4.2638513158541343E-2</v>
      </c>
      <c r="E538" s="12">
        <f>((MAPrice!E538/MAPrice!E526)+0.004)*MAPrice!E526</f>
        <v>3.0433365175288534E-2</v>
      </c>
      <c r="F538" s="12">
        <f>((MAPrice!F538/MAPrice!F526)+0.004)*MAPrice!F526</f>
        <v>5.6249865216684819E-2</v>
      </c>
      <c r="G538" s="244"/>
      <c r="H538" s="12">
        <f>((MAPrice!H538/MAPrice!H526)+0.004)*MAPrice!H526</f>
        <v>4.2638513158541343E-2</v>
      </c>
    </row>
    <row r="539" spans="1:8" x14ac:dyDescent="0.2">
      <c r="A539">
        <f t="shared" si="4"/>
        <v>2034</v>
      </c>
      <c r="B539">
        <f t="shared" si="5"/>
        <v>10</v>
      </c>
      <c r="C539" s="12">
        <f>((MAPrice!C539/MAPrice!C527)+0.004)*MAPrice!C527</f>
        <v>3.9003410438414238E-2</v>
      </c>
      <c r="D539" s="12">
        <f>((MAPrice!D539/MAPrice!D527)+0.004)*MAPrice!D527</f>
        <v>4.2573471965211995E-2</v>
      </c>
      <c r="E539" s="12">
        <f>((MAPrice!E539/MAPrice!E527)+0.004)*MAPrice!E527</f>
        <v>3.0371512299394388E-2</v>
      </c>
      <c r="F539" s="12">
        <f>((MAPrice!F539/MAPrice!F527)+0.004)*MAPrice!F527</f>
        <v>5.6153852026407755E-2</v>
      </c>
      <c r="G539" s="244"/>
      <c r="H539" s="12">
        <f>((MAPrice!H539/MAPrice!H527)+0.004)*MAPrice!H527</f>
        <v>4.2573471965211995E-2</v>
      </c>
    </row>
    <row r="540" spans="1:8" x14ac:dyDescent="0.2">
      <c r="A540">
        <f t="shared" si="4"/>
        <v>2034</v>
      </c>
      <c r="B540">
        <f t="shared" si="5"/>
        <v>11</v>
      </c>
      <c r="C540" s="12">
        <f>((MAPrice!C540/MAPrice!C528)+0.004)*MAPrice!C528</f>
        <v>3.8929269948266246E-2</v>
      </c>
      <c r="D540" s="12">
        <f>((MAPrice!D540/MAPrice!D528)+0.004)*MAPrice!D528</f>
        <v>4.2507239902796735E-2</v>
      </c>
      <c r="E540" s="12">
        <f>((MAPrice!E540/MAPrice!E528)+0.004)*MAPrice!E528</f>
        <v>3.0311014679102459E-2</v>
      </c>
      <c r="F540" s="12">
        <f>((MAPrice!F540/MAPrice!F528)+0.004)*MAPrice!F528</f>
        <v>5.6056965338117527E-2</v>
      </c>
      <c r="G540" s="244"/>
      <c r="H540" s="12">
        <f>((MAPrice!H540/MAPrice!H528)+0.004)*MAPrice!H528</f>
        <v>4.2507239902796735E-2</v>
      </c>
    </row>
    <row r="541" spans="1:8" x14ac:dyDescent="0.2">
      <c r="A541">
        <f t="shared" si="4"/>
        <v>2034</v>
      </c>
      <c r="B541">
        <f t="shared" si="5"/>
        <v>12</v>
      </c>
      <c r="C541" s="12">
        <f>((MAPrice!C541/MAPrice!C529)+0.004)*MAPrice!C529</f>
        <v>3.8854063373604704E-2</v>
      </c>
      <c r="D541" s="12">
        <f>((MAPrice!D541/MAPrice!D529)+0.004)*MAPrice!D529</f>
        <v>4.2439987927283498E-2</v>
      </c>
      <c r="E541" s="12">
        <f>((MAPrice!E541/MAPrice!E529)+0.004)*MAPrice!E529</f>
        <v>3.0252221028317178E-2</v>
      </c>
      <c r="F541" s="12">
        <f>((MAPrice!F541/MAPrice!F529)+0.004)*MAPrice!F529</f>
        <v>5.5957958866507826E-2</v>
      </c>
      <c r="G541" s="244"/>
      <c r="H541" s="12">
        <f>((MAPrice!H541/MAPrice!H529)+0.004)*MAPrice!H529</f>
        <v>4.2439987927283498E-2</v>
      </c>
    </row>
    <row r="542" spans="1:8" x14ac:dyDescent="0.2">
      <c r="A542">
        <f t="shared" si="4"/>
        <v>2035</v>
      </c>
      <c r="B542">
        <f t="shared" si="5"/>
        <v>1</v>
      </c>
      <c r="C542" s="12">
        <f>((MAPrice!C542/MAPrice!C530)+0.004)*MAPrice!C530</f>
        <v>3.8778729682775973E-2</v>
      </c>
      <c r="D542" s="12">
        <f>((MAPrice!D542/MAPrice!D530)+0.004)*MAPrice!D530</f>
        <v>4.2372706333548719E-2</v>
      </c>
      <c r="E542" s="12">
        <f>((MAPrice!E542/MAPrice!E530)+0.004)*MAPrice!E530</f>
        <v>3.0193029465062093E-2</v>
      </c>
      <c r="F542" s="12">
        <f>((MAPrice!F542/MAPrice!F530)+0.004)*MAPrice!F530</f>
        <v>5.5858408487104591E-2</v>
      </c>
      <c r="G542" s="244"/>
      <c r="H542" s="12">
        <f>((MAPrice!H542/MAPrice!H530)+0.004)*MAPrice!H530</f>
        <v>4.2372706333548719E-2</v>
      </c>
    </row>
    <row r="543" spans="1:8" x14ac:dyDescent="0.2">
      <c r="A543">
        <f t="shared" si="4"/>
        <v>2035</v>
      </c>
      <c r="B543">
        <f t="shared" si="5"/>
        <v>2</v>
      </c>
      <c r="C543" s="12">
        <f>((MAPrice!C543/MAPrice!C531)+0.004)*MAPrice!C531</f>
        <v>3.8704482929238622E-2</v>
      </c>
      <c r="D543" s="12">
        <f>((MAPrice!D543/MAPrice!D531)+0.004)*MAPrice!D531</f>
        <v>4.2305913885716064E-2</v>
      </c>
      <c r="E543" s="12">
        <f>((MAPrice!E543/MAPrice!E531)+0.004)*MAPrice!E531</f>
        <v>3.0134250102306689E-2</v>
      </c>
      <c r="F543" s="12">
        <f>((MAPrice!F543/MAPrice!F531)+0.004)*MAPrice!F531</f>
        <v>5.5760765048584113E-2</v>
      </c>
      <c r="G543" s="244"/>
      <c r="H543" s="12">
        <f>((MAPrice!H543/MAPrice!H531)+0.004)*MAPrice!H531</f>
        <v>4.2305913885716064E-2</v>
      </c>
    </row>
    <row r="544" spans="1:8" x14ac:dyDescent="0.2">
      <c r="A544">
        <f t="shared" si="4"/>
        <v>2035</v>
      </c>
      <c r="B544">
        <f t="shared" si="5"/>
        <v>3</v>
      </c>
      <c r="C544" s="12">
        <f>((MAPrice!C544/MAPrice!C532)+0.004)*MAPrice!C532</f>
        <v>3.8628394597680776E-2</v>
      </c>
      <c r="D544" s="12">
        <f>((MAPrice!D544/MAPrice!D532)+0.004)*MAPrice!D532</f>
        <v>4.223765740018335E-2</v>
      </c>
      <c r="E544" s="12">
        <f>((MAPrice!E544/MAPrice!E532)+0.004)*MAPrice!E532</f>
        <v>3.0075970017017367E-2</v>
      </c>
      <c r="F544" s="12">
        <f>((MAPrice!F544/MAPrice!F532)+0.004)*MAPrice!F532</f>
        <v>5.5661911158265465E-2</v>
      </c>
      <c r="G544" s="244"/>
      <c r="H544" s="12">
        <f>((MAPrice!H544/MAPrice!H532)+0.004)*MAPrice!H532</f>
        <v>4.223765740018335E-2</v>
      </c>
    </row>
    <row r="545" spans="1:8" x14ac:dyDescent="0.2">
      <c r="A545">
        <f t="shared" si="4"/>
        <v>2035</v>
      </c>
      <c r="B545">
        <f t="shared" si="5"/>
        <v>4</v>
      </c>
      <c r="C545" s="12">
        <f>((MAPrice!C545/MAPrice!C533)+0.004)*MAPrice!C533</f>
        <v>3.8552818773876951E-2</v>
      </c>
      <c r="D545" s="12">
        <f>((MAPrice!D545/MAPrice!D533)+0.004)*MAPrice!D533</f>
        <v>4.2169699533308645E-2</v>
      </c>
      <c r="E545" s="12">
        <f>((MAPrice!E545/MAPrice!E533)+0.004)*MAPrice!E533</f>
        <v>3.0017760650239814E-2</v>
      </c>
      <c r="F545" s="12">
        <f>((MAPrice!F545/MAPrice!F533)+0.004)*MAPrice!F533</f>
        <v>5.5562492433627451E-2</v>
      </c>
      <c r="G545" s="244"/>
      <c r="H545" s="12">
        <f>((MAPrice!H545/MAPrice!H533)+0.004)*MAPrice!H533</f>
        <v>4.2169699533308645E-2</v>
      </c>
    </row>
    <row r="546" spans="1:8" x14ac:dyDescent="0.2">
      <c r="A546">
        <f t="shared" si="4"/>
        <v>2035</v>
      </c>
      <c r="B546">
        <f t="shared" si="5"/>
        <v>5</v>
      </c>
      <c r="C546" s="12">
        <f>((MAPrice!C546/MAPrice!C534)+0.004)*MAPrice!C534</f>
        <v>3.8477636358020408E-2</v>
      </c>
      <c r="D546" s="12">
        <f>((MAPrice!D546/MAPrice!D534)+0.004)*MAPrice!D534</f>
        <v>4.2101992516082591E-2</v>
      </c>
      <c r="E546" s="12">
        <f>((MAPrice!E546/MAPrice!E534)+0.004)*MAPrice!E534</f>
        <v>2.9958161086277545E-2</v>
      </c>
      <c r="F546" s="12">
        <f>((MAPrice!F546/MAPrice!F534)+0.004)*MAPrice!F534</f>
        <v>5.5463019171172599E-2</v>
      </c>
      <c r="G546" s="244"/>
      <c r="H546" s="12">
        <f>((MAPrice!H546/MAPrice!H534)+0.004)*MAPrice!H534</f>
        <v>4.2101992516082591E-2</v>
      </c>
    </row>
    <row r="547" spans="1:8" x14ac:dyDescent="0.2">
      <c r="A547">
        <f t="shared" si="4"/>
        <v>2035</v>
      </c>
      <c r="B547">
        <f t="shared" si="5"/>
        <v>6</v>
      </c>
      <c r="C547" s="12">
        <f>((MAPrice!C547/MAPrice!C535)+0.004)*MAPrice!C535</f>
        <v>3.8402625377803271E-2</v>
      </c>
      <c r="D547" s="12">
        <f>((MAPrice!D547/MAPrice!D535)+0.004)*MAPrice!D535</f>
        <v>4.2034480419240544E-2</v>
      </c>
      <c r="E547" s="12">
        <f>((MAPrice!E547/MAPrice!E535)+0.004)*MAPrice!E535</f>
        <v>2.9899113601798796E-2</v>
      </c>
      <c r="F547" s="12">
        <f>((MAPrice!F547/MAPrice!F535)+0.004)*MAPrice!F535</f>
        <v>5.5364619806616271E-2</v>
      </c>
      <c r="G547" s="244"/>
      <c r="H547" s="12">
        <f>((MAPrice!H547/MAPrice!H535)+0.004)*MAPrice!H535</f>
        <v>4.2034480419240544E-2</v>
      </c>
    </row>
    <row r="548" spans="1:8" x14ac:dyDescent="0.2">
      <c r="A548">
        <f t="shared" si="4"/>
        <v>2035</v>
      </c>
      <c r="B548">
        <f t="shared" si="5"/>
        <v>7</v>
      </c>
      <c r="C548" s="12">
        <f>((MAPrice!C548/MAPrice!C536)+0.004)*MAPrice!C536</f>
        <v>3.8329359828070876E-2</v>
      </c>
      <c r="D548" s="12">
        <f>((MAPrice!D548/MAPrice!D536)+0.004)*MAPrice!D536</f>
        <v>4.1968257342689559E-2</v>
      </c>
      <c r="E548" s="12">
        <f>((MAPrice!E548/MAPrice!E536)+0.004)*MAPrice!E536</f>
        <v>2.9839586369916613E-2</v>
      </c>
      <c r="F548" s="12">
        <f>((MAPrice!F548/MAPrice!F536)+0.004)*MAPrice!F536</f>
        <v>5.5268113154197482E-2</v>
      </c>
      <c r="G548" s="244"/>
      <c r="H548" s="12">
        <f>((MAPrice!H548/MAPrice!H536)+0.004)*MAPrice!H536</f>
        <v>4.1968257342689559E-2</v>
      </c>
    </row>
    <row r="549" spans="1:8" x14ac:dyDescent="0.2">
      <c r="A549">
        <f t="shared" si="4"/>
        <v>2035</v>
      </c>
      <c r="B549">
        <f t="shared" si="5"/>
        <v>8</v>
      </c>
      <c r="C549" s="12">
        <f>((MAPrice!C549/MAPrice!C537)+0.004)*MAPrice!C537</f>
        <v>3.8256420646991668E-2</v>
      </c>
      <c r="D549" s="12">
        <f>((MAPrice!D549/MAPrice!D537)+0.004)*MAPrice!D537</f>
        <v>4.1902759385492719E-2</v>
      </c>
      <c r="E549" s="12">
        <f>((MAPrice!E549/MAPrice!E537)+0.004)*MAPrice!E537</f>
        <v>2.9779129820337355E-2</v>
      </c>
      <c r="F549" s="12">
        <f>((MAPrice!F549/MAPrice!F537)+0.004)*MAPrice!F537</f>
        <v>5.5171910366440938E-2</v>
      </c>
      <c r="G549" s="244"/>
      <c r="H549" s="12">
        <f>((MAPrice!H549/MAPrice!H537)+0.004)*MAPrice!H537</f>
        <v>4.1902759385492719E-2</v>
      </c>
    </row>
    <row r="550" spans="1:8" x14ac:dyDescent="0.2">
      <c r="A550">
        <f t="shared" si="4"/>
        <v>2035</v>
      </c>
      <c r="B550">
        <f t="shared" si="5"/>
        <v>9</v>
      </c>
      <c r="C550" s="12">
        <f>((MAPrice!C550/MAPrice!C538)+0.004)*MAPrice!C538</f>
        <v>3.8183264778227852E-2</v>
      </c>
      <c r="D550" s="12">
        <f>((MAPrice!D550/MAPrice!D538)+0.004)*MAPrice!D538</f>
        <v>4.1836732053463999E-2</v>
      </c>
      <c r="E550" s="12">
        <f>((MAPrice!E550/MAPrice!E538)+0.004)*MAPrice!E538</f>
        <v>2.9718344235354827E-2</v>
      </c>
      <c r="F550" s="12">
        <f>((MAPrice!F550/MAPrice!F538)+0.004)*MAPrice!F538</f>
        <v>5.5075704890126226E-2</v>
      </c>
      <c r="G550" s="244"/>
      <c r="H550" s="12">
        <f>((MAPrice!H550/MAPrice!H538)+0.004)*MAPrice!H538</f>
        <v>4.1836732053463999E-2</v>
      </c>
    </row>
    <row r="551" spans="1:8" x14ac:dyDescent="0.2">
      <c r="A551">
        <f t="shared" si="4"/>
        <v>2035</v>
      </c>
      <c r="B551">
        <f t="shared" si="5"/>
        <v>10</v>
      </c>
      <c r="C551" s="12">
        <f>((MAPrice!C551/MAPrice!C539)+0.004)*MAPrice!C539</f>
        <v>3.8110243113529625E-2</v>
      </c>
      <c r="D551" s="12">
        <f>((MAPrice!D551/MAPrice!D539)+0.004)*MAPrice!D539</f>
        <v>4.1770971740884302E-2</v>
      </c>
      <c r="E551" s="12">
        <f>((MAPrice!E551/MAPrice!E539)+0.004)*MAPrice!E539</f>
        <v>2.9656481443329247E-2</v>
      </c>
      <c r="F551" s="12">
        <f>((MAPrice!F551/MAPrice!F539)+0.004)*MAPrice!F539</f>
        <v>5.4979125318496892E-2</v>
      </c>
      <c r="G551" s="244"/>
      <c r="H551" s="12">
        <f>((MAPrice!H551/MAPrice!H539)+0.004)*MAPrice!H539</f>
        <v>4.1770971740884302E-2</v>
      </c>
    </row>
    <row r="552" spans="1:8" x14ac:dyDescent="0.2">
      <c r="A552">
        <f t="shared" si="4"/>
        <v>2035</v>
      </c>
      <c r="B552">
        <f t="shared" si="5"/>
        <v>11</v>
      </c>
      <c r="C552" s="12">
        <f>((MAPrice!C552/MAPrice!C540)+0.004)*MAPrice!C540</f>
        <v>3.8036069175110668E-2</v>
      </c>
      <c r="D552" s="12">
        <f>((MAPrice!D552/MAPrice!D540)+0.004)*MAPrice!D540</f>
        <v>4.1704092668043188E-2</v>
      </c>
      <c r="E552" s="12">
        <f>((MAPrice!E552/MAPrice!E540)+0.004)*MAPrice!E540</f>
        <v>2.9596035510148958E-2</v>
      </c>
      <c r="F552" s="12">
        <f>((MAPrice!F552/MAPrice!F540)+0.004)*MAPrice!F540</f>
        <v>5.4881778590241515E-2</v>
      </c>
      <c r="G552" s="244"/>
      <c r="H552" s="12">
        <f>((MAPrice!H552/MAPrice!H540)+0.004)*MAPrice!H540</f>
        <v>4.1704092668043188E-2</v>
      </c>
    </row>
    <row r="553" spans="1:8" x14ac:dyDescent="0.2">
      <c r="A553">
        <f t="shared" si="4"/>
        <v>2035</v>
      </c>
      <c r="B553">
        <f t="shared" si="5"/>
        <v>12</v>
      </c>
      <c r="C553" s="12">
        <f>((MAPrice!C553/MAPrice!C541)+0.004)*MAPrice!C541</f>
        <v>3.7960920662428246E-2</v>
      </c>
      <c r="D553" s="12">
        <f>((MAPrice!D553/MAPrice!D541)+0.004)*MAPrice!D541</f>
        <v>4.1636284918203093E-2</v>
      </c>
      <c r="E553" s="12">
        <f>((MAPrice!E553/MAPrice!E541)+0.004)*MAPrice!E541</f>
        <v>2.9537361940421406E-2</v>
      </c>
      <c r="F553" s="12">
        <f>((MAPrice!F553/MAPrice!F541)+0.004)*MAPrice!F541</f>
        <v>5.4782435307379772E-2</v>
      </c>
      <c r="G553" s="244"/>
      <c r="H553" s="12">
        <f>((MAPrice!H553/MAPrice!H541)+0.004)*MAPrice!H541</f>
        <v>4.1636284918203093E-2</v>
      </c>
    </row>
    <row r="554" spans="1:8" x14ac:dyDescent="0.2">
      <c r="A554">
        <f t="shared" si="4"/>
        <v>2036</v>
      </c>
      <c r="B554">
        <f t="shared" si="5"/>
        <v>1</v>
      </c>
      <c r="C554" s="12">
        <f>((MAPrice!C554/MAPrice!C542)+0.004)*MAPrice!C542</f>
        <v>3.788572785570983E-2</v>
      </c>
      <c r="D554" s="12">
        <f>((MAPrice!D554/MAPrice!D542)+0.004)*MAPrice!D542</f>
        <v>4.1568538089105517E-2</v>
      </c>
      <c r="E554" s="12">
        <f>((MAPrice!E554/MAPrice!E542)+0.004)*MAPrice!E542</f>
        <v>2.9478354411398247E-2</v>
      </c>
      <c r="F554" s="12">
        <f>((MAPrice!F554/MAPrice!F542)+0.004)*MAPrice!F542</f>
        <v>5.4682666526135078E-2</v>
      </c>
      <c r="G554" s="244"/>
      <c r="H554" s="12">
        <f>((MAPrice!H554/MAPrice!H542)+0.004)*MAPrice!H542</f>
        <v>4.1568538089105517E-2</v>
      </c>
    </row>
    <row r="555" spans="1:8" x14ac:dyDescent="0.2">
      <c r="A555">
        <f t="shared" si="4"/>
        <v>2036</v>
      </c>
      <c r="B555">
        <f t="shared" si="5"/>
        <v>2</v>
      </c>
      <c r="C555" s="12">
        <f>((MAPrice!C555/MAPrice!C543)+0.004)*MAPrice!C543</f>
        <v>3.781173732190117E-2</v>
      </c>
      <c r="D555" s="12">
        <f>((MAPrice!D555/MAPrice!D543)+0.004)*MAPrice!D543</f>
        <v>4.150141334857247E-2</v>
      </c>
      <c r="E555" s="12">
        <f>((MAPrice!E555/MAPrice!E543)+0.004)*MAPrice!E543</f>
        <v>2.9419848071542552E-2</v>
      </c>
      <c r="F555" s="12">
        <f>((MAPrice!F555/MAPrice!F543)+0.004)*MAPrice!F543</f>
        <v>5.4584978592908479E-2</v>
      </c>
      <c r="G555" s="244"/>
      <c r="H555" s="12">
        <f>((MAPrice!H555/MAPrice!H543)+0.004)*MAPrice!H543</f>
        <v>4.150141334857247E-2</v>
      </c>
    </row>
    <row r="556" spans="1:8" x14ac:dyDescent="0.2">
      <c r="A556">
        <f t="shared" si="4"/>
        <v>2036</v>
      </c>
      <c r="B556">
        <f t="shared" si="5"/>
        <v>3</v>
      </c>
      <c r="C556" s="12">
        <f>((MAPrice!C556/MAPrice!C544)+0.004)*MAPrice!C544</f>
        <v>3.7735905424618146E-2</v>
      </c>
      <c r="D556" s="12">
        <f>((MAPrice!D556/MAPrice!D544)+0.004)*MAPrice!D544</f>
        <v>4.1432810560216943E-2</v>
      </c>
      <c r="E556" s="12">
        <f>((MAPrice!E556/MAPrice!E544)+0.004)*MAPrice!E544</f>
        <v>2.9361834134266972E-2</v>
      </c>
      <c r="F556" s="12">
        <f>((MAPrice!F556/MAPrice!F544)+0.004)*MAPrice!F544</f>
        <v>5.4486070854584547E-2</v>
      </c>
      <c r="G556" s="244"/>
      <c r="H556" s="12">
        <f>((MAPrice!H556/MAPrice!H544)+0.004)*MAPrice!H544</f>
        <v>4.1432810560216943E-2</v>
      </c>
    </row>
    <row r="557" spans="1:8" x14ac:dyDescent="0.2">
      <c r="A557">
        <f t="shared" si="4"/>
        <v>2036</v>
      </c>
      <c r="B557">
        <f t="shared" si="5"/>
        <v>4</v>
      </c>
      <c r="C557" s="12">
        <f>((MAPrice!C557/MAPrice!C545)+0.004)*MAPrice!C545</f>
        <v>3.7660584973316293E-2</v>
      </c>
      <c r="D557" s="12">
        <f>((MAPrice!D557/MAPrice!D545)+0.004)*MAPrice!D545</f>
        <v>4.1364508666287624E-2</v>
      </c>
      <c r="E557" s="12">
        <f>((MAPrice!E557/MAPrice!E545)+0.004)*MAPrice!E545</f>
        <v>2.9303891103753046E-2</v>
      </c>
      <c r="F557" s="12">
        <f>((MAPrice!F557/MAPrice!F545)+0.004)*MAPrice!F545</f>
        <v>5.438659890625535E-2</v>
      </c>
      <c r="G557" s="244"/>
      <c r="H557" s="12">
        <f>((MAPrice!H557/MAPrice!H545)+0.004)*MAPrice!H545</f>
        <v>4.1364508666287624E-2</v>
      </c>
    </row>
    <row r="558" spans="1:8" x14ac:dyDescent="0.2">
      <c r="A558">
        <f t="shared" si="4"/>
        <v>2036</v>
      </c>
      <c r="B558">
        <f t="shared" si="5"/>
        <v>5</v>
      </c>
      <c r="C558" s="12">
        <f>((MAPrice!C558/MAPrice!C546)+0.004)*MAPrice!C546</f>
        <v>3.7585735944766871E-2</v>
      </c>
      <c r="D558" s="12">
        <f>((MAPrice!D558/MAPrice!D546)+0.004)*MAPrice!D546</f>
        <v>4.1296546412621725E-2</v>
      </c>
      <c r="E558" s="12">
        <f>((MAPrice!E558/MAPrice!E546)+0.004)*MAPrice!E546</f>
        <v>2.9244625359303739E-2</v>
      </c>
      <c r="F558" s="12">
        <f>((MAPrice!F558/MAPrice!F546)+0.004)*MAPrice!F546</f>
        <v>5.4287187726332321E-2</v>
      </c>
      <c r="G558" s="244"/>
      <c r="H558" s="12">
        <f>((MAPrice!H558/MAPrice!H546)+0.004)*MAPrice!H546</f>
        <v>4.1296546412621725E-2</v>
      </c>
    </row>
    <row r="559" spans="1:8" x14ac:dyDescent="0.2">
      <c r="A559">
        <f t="shared" si="4"/>
        <v>2036</v>
      </c>
      <c r="B559">
        <f t="shared" si="5"/>
        <v>6</v>
      </c>
      <c r="C559" s="12">
        <f>((MAPrice!C559/MAPrice!C547)+0.004)*MAPrice!C547</f>
        <v>3.7511111457278333E-2</v>
      </c>
      <c r="D559" s="12">
        <f>((MAPrice!D559/MAPrice!D547)+0.004)*MAPrice!D547</f>
        <v>4.1228839145054867E-2</v>
      </c>
      <c r="E559" s="12">
        <f>((MAPrice!E559/MAPrice!E547)+0.004)*MAPrice!E547</f>
        <v>2.9185949814584344E-2</v>
      </c>
      <c r="F559" s="12">
        <f>((MAPrice!F559/MAPrice!F547)+0.004)*MAPrice!F547</f>
        <v>5.4188927366977974E-2</v>
      </c>
      <c r="G559" s="244"/>
      <c r="H559" s="12">
        <f>((MAPrice!H559/MAPrice!H547)+0.004)*MAPrice!H547</f>
        <v>4.1228839145054867E-2</v>
      </c>
    </row>
    <row r="560" spans="1:8" x14ac:dyDescent="0.2">
      <c r="A560">
        <f t="shared" si="4"/>
        <v>2036</v>
      </c>
      <c r="B560">
        <f t="shared" si="5"/>
        <v>7</v>
      </c>
      <c r="C560" s="12">
        <f>((MAPrice!C560/MAPrice!C548)+0.004)*MAPrice!C548</f>
        <v>3.7438236827118089E-2</v>
      </c>
      <c r="D560" s="12">
        <f>((MAPrice!D560/MAPrice!D548)+0.004)*MAPrice!D548</f>
        <v>4.1162439437773334E-2</v>
      </c>
      <c r="E560" s="12">
        <f>((MAPrice!E560/MAPrice!E548)+0.004)*MAPrice!E548</f>
        <v>2.9126808153039408E-2</v>
      </c>
      <c r="F560" s="12">
        <f>((MAPrice!F560/MAPrice!F548)+0.004)*MAPrice!F548</f>
        <v>5.4092576416675593E-2</v>
      </c>
      <c r="G560" s="244"/>
      <c r="H560" s="12">
        <f>((MAPrice!H560/MAPrice!H548)+0.004)*MAPrice!H548</f>
        <v>4.1162439437773334E-2</v>
      </c>
    </row>
    <row r="561" spans="1:8" x14ac:dyDescent="0.2">
      <c r="A561">
        <f t="shared" si="4"/>
        <v>2036</v>
      </c>
      <c r="B561">
        <f t="shared" si="5"/>
        <v>8</v>
      </c>
      <c r="C561" s="12">
        <f>((MAPrice!C561/MAPrice!C549)+0.004)*MAPrice!C549</f>
        <v>3.7365699151128494E-2</v>
      </c>
      <c r="D561" s="12">
        <f>((MAPrice!D561/MAPrice!D549)+0.004)*MAPrice!D549</f>
        <v>4.1096780288546526E-2</v>
      </c>
      <c r="E561" s="12">
        <f>((MAPrice!E561/MAPrice!E549)+0.004)*MAPrice!E549</f>
        <v>2.9066753136888262E-2</v>
      </c>
      <c r="F561" s="12">
        <f>((MAPrice!F561/MAPrice!F549)+0.004)*MAPrice!F549</f>
        <v>5.3996546644635844E-2</v>
      </c>
      <c r="G561" s="244"/>
      <c r="H561" s="12">
        <f>((MAPrice!H561/MAPrice!H549)+0.004)*MAPrice!H549</f>
        <v>4.1096780288546526E-2</v>
      </c>
    </row>
    <row r="562" spans="1:8" x14ac:dyDescent="0.2">
      <c r="A562">
        <f t="shared" si="4"/>
        <v>2036</v>
      </c>
      <c r="B562">
        <f t="shared" si="5"/>
        <v>9</v>
      </c>
      <c r="C562" s="12">
        <f>((MAPrice!C562/MAPrice!C550)+0.004)*MAPrice!C550</f>
        <v>3.7292976973636767E-2</v>
      </c>
      <c r="D562" s="12">
        <f>((MAPrice!D562/MAPrice!D550)+0.004)*MAPrice!D550</f>
        <v>4.1030624624370945E-2</v>
      </c>
      <c r="E562" s="12">
        <f>((MAPrice!E562/MAPrice!E550)+0.004)*MAPrice!E550</f>
        <v>2.9006396312400626E-2</v>
      </c>
      <c r="F562" s="12">
        <f>((MAPrice!F562/MAPrice!F550)+0.004)*MAPrice!F550</f>
        <v>5.3900558890988118E-2</v>
      </c>
      <c r="G562" s="244"/>
      <c r="H562" s="12">
        <f>((MAPrice!H562/MAPrice!H550)+0.004)*MAPrice!H550</f>
        <v>4.1030624624370945E-2</v>
      </c>
    </row>
    <row r="563" spans="1:8" x14ac:dyDescent="0.2">
      <c r="A563">
        <f t="shared" si="4"/>
        <v>2036</v>
      </c>
      <c r="B563">
        <f t="shared" si="5"/>
        <v>10</v>
      </c>
      <c r="C563" s="12">
        <f>((MAPrice!C563/MAPrice!C551)+0.004)*MAPrice!C551</f>
        <v>3.7220427315833603E-2</v>
      </c>
      <c r="D563" s="12">
        <f>((MAPrice!D563/MAPrice!D551)+0.004)*MAPrice!D551</f>
        <v>4.0964779500673593E-2</v>
      </c>
      <c r="E563" s="12">
        <f>((MAPrice!E563/MAPrice!E551)+0.004)*MAPrice!E551</f>
        <v>2.8945002095959925E-2</v>
      </c>
      <c r="F563" s="12">
        <f>((MAPrice!F563/MAPrice!F551)+0.004)*MAPrice!F551</f>
        <v>5.380425462633414E-2</v>
      </c>
      <c r="G563" s="244"/>
      <c r="H563" s="12">
        <f>((MAPrice!H563/MAPrice!H551)+0.004)*MAPrice!H551</f>
        <v>4.0964779500673593E-2</v>
      </c>
    </row>
    <row r="564" spans="1:8" x14ac:dyDescent="0.2">
      <c r="A564">
        <f t="shared" si="4"/>
        <v>2036</v>
      </c>
      <c r="B564">
        <f t="shared" si="5"/>
        <v>11</v>
      </c>
      <c r="C564" s="12">
        <f>((MAPrice!C564/MAPrice!C552)+0.004)*MAPrice!C552</f>
        <v>3.7146792908584712E-2</v>
      </c>
      <c r="D564" s="12">
        <f>((MAPrice!D564/MAPrice!D552)+0.004)*MAPrice!D552</f>
        <v>4.0897880285882954E-2</v>
      </c>
      <c r="E564" s="12">
        <f>((MAPrice!E564/MAPrice!E552)+0.004)*MAPrice!E552</f>
        <v>2.8885061604973953E-2</v>
      </c>
      <c r="F564" s="12">
        <f>((MAPrice!F564/MAPrice!F552)+0.004)*MAPrice!F552</f>
        <v>5.370727187215809E-2</v>
      </c>
      <c r="G564" s="244"/>
      <c r="H564" s="12">
        <f>((MAPrice!H564/MAPrice!H552)+0.004)*MAPrice!H552</f>
        <v>4.0897880285882954E-2</v>
      </c>
    </row>
    <row r="565" spans="1:8" x14ac:dyDescent="0.2">
      <c r="A565">
        <f t="shared" si="4"/>
        <v>2036</v>
      </c>
      <c r="B565">
        <f t="shared" si="5"/>
        <v>12</v>
      </c>
      <c r="C565" s="12">
        <f>((MAPrice!C565/MAPrice!C553)+0.004)*MAPrice!C553</f>
        <v>3.7072233509422049E-2</v>
      </c>
      <c r="D565" s="12">
        <f>((MAPrice!D565/MAPrice!D553)+0.004)*MAPrice!D553</f>
        <v>4.0830098860110235E-2</v>
      </c>
      <c r="E565" s="12">
        <f>((MAPrice!E565/MAPrice!E553)+0.004)*MAPrice!E553</f>
        <v>2.8826910920675377E-2</v>
      </c>
      <c r="F565" s="12">
        <f>((MAPrice!F565/MAPrice!F553)+0.004)*MAPrice!F553</f>
        <v>5.3608361606503535E-2</v>
      </c>
      <c r="G565" s="244"/>
      <c r="H565" s="12">
        <f>((MAPrice!H565/MAPrice!H553)+0.004)*MAPrice!H553</f>
        <v>4.0830098860110235E-2</v>
      </c>
    </row>
    <row r="566" spans="1:8" x14ac:dyDescent="0.2">
      <c r="A566">
        <f t="shared" ref="A566:A629" si="6">A554+1</f>
        <v>2037</v>
      </c>
      <c r="B566">
        <f t="shared" ref="B566:B629" si="7">B554</f>
        <v>1</v>
      </c>
      <c r="C566" s="12">
        <f>((MAPrice!C566/MAPrice!C554)+0.004)*MAPrice!C554</f>
        <v>3.6997627126991534E-2</v>
      </c>
      <c r="D566" s="12">
        <f>((MAPrice!D566/MAPrice!D554)+0.004)*MAPrice!D554</f>
        <v>4.0762374900825286E-2</v>
      </c>
      <c r="E566" s="12">
        <f>((MAPrice!E566/MAPrice!E554)+0.004)*MAPrice!E554</f>
        <v>2.876842695531534E-2</v>
      </c>
      <c r="F566" s="12">
        <f>((MAPrice!F566/MAPrice!F554)+0.004)*MAPrice!F554</f>
        <v>5.3509023193231219E-2</v>
      </c>
      <c r="G566" s="244"/>
      <c r="H566" s="12">
        <f>((MAPrice!H566/MAPrice!H554)+0.004)*MAPrice!H554</f>
        <v>4.0762374900825286E-2</v>
      </c>
    </row>
    <row r="567" spans="1:8" x14ac:dyDescent="0.2">
      <c r="A567">
        <f t="shared" si="6"/>
        <v>2037</v>
      </c>
      <c r="B567">
        <f t="shared" si="7"/>
        <v>2</v>
      </c>
      <c r="C567" s="12">
        <f>((MAPrice!C567/MAPrice!C555)+0.004)*MAPrice!C555</f>
        <v>3.6924151981692507E-2</v>
      </c>
      <c r="D567" s="12">
        <f>((MAPrice!D567/MAPrice!D555)+0.004)*MAPrice!D555</f>
        <v>4.0695204463328222E-2</v>
      </c>
      <c r="E567" s="12">
        <f>((MAPrice!E567/MAPrice!E555)+0.004)*MAPrice!E555</f>
        <v>2.871039235783137E-2</v>
      </c>
      <c r="F567" s="12">
        <f>((MAPrice!F567/MAPrice!F555)+0.004)*MAPrice!F555</f>
        <v>5.3411667252001915E-2</v>
      </c>
      <c r="G567" s="244"/>
      <c r="H567" s="12">
        <f>((MAPrice!H567/MAPrice!H555)+0.004)*MAPrice!H555</f>
        <v>4.0695204463328222E-2</v>
      </c>
    </row>
    <row r="568" spans="1:8" x14ac:dyDescent="0.2">
      <c r="A568">
        <f t="shared" si="6"/>
        <v>2037</v>
      </c>
      <c r="B568">
        <f t="shared" si="7"/>
        <v>3</v>
      </c>
      <c r="C568" s="12">
        <f>((MAPrice!C568/MAPrice!C556)+0.004)*MAPrice!C556</f>
        <v>3.6848964671111116E-2</v>
      </c>
      <c r="D568" s="12">
        <f>((MAPrice!D568/MAPrice!D556)+0.004)*MAPrice!D556</f>
        <v>4.0626683332657045E-2</v>
      </c>
      <c r="E568" s="12">
        <f>((MAPrice!E568/MAPrice!E556)+0.004)*MAPrice!E556</f>
        <v>2.8652932752539287E-2</v>
      </c>
      <c r="F568" s="12">
        <f>((MAPrice!F568/MAPrice!F556)+0.004)*MAPrice!F556</f>
        <v>5.3313262086148699E-2</v>
      </c>
      <c r="G568" s="244"/>
      <c r="H568" s="12">
        <f>((MAPrice!H568/MAPrice!H556)+0.004)*MAPrice!H556</f>
        <v>4.0626683332657045E-2</v>
      </c>
    </row>
    <row r="569" spans="1:8" x14ac:dyDescent="0.2">
      <c r="A569">
        <f t="shared" si="6"/>
        <v>2037</v>
      </c>
      <c r="B569">
        <f t="shared" si="7"/>
        <v>4</v>
      </c>
      <c r="C569" s="12">
        <f>((MAPrice!C569/MAPrice!C557)+0.004)*MAPrice!C557</f>
        <v>3.6774404578627289E-2</v>
      </c>
      <c r="D569" s="12">
        <f>((MAPrice!D569/MAPrice!D557)+0.004)*MAPrice!D557</f>
        <v>4.0558595436887106E-2</v>
      </c>
      <c r="E569" s="12">
        <f>((MAPrice!E569/MAPrice!E557)+0.004)*MAPrice!E557</f>
        <v>2.8595633229015403E-2</v>
      </c>
      <c r="F569" s="12">
        <f>((MAPrice!F569/MAPrice!F557)+0.004)*MAPrice!F557</f>
        <v>5.3214469464425568E-2</v>
      </c>
      <c r="G569" s="244"/>
      <c r="H569" s="12">
        <f>((MAPrice!H569/MAPrice!H557)+0.004)*MAPrice!H557</f>
        <v>4.0558595436887106E-2</v>
      </c>
    </row>
    <row r="570" spans="1:8" x14ac:dyDescent="0.2">
      <c r="A570">
        <f t="shared" si="6"/>
        <v>2037</v>
      </c>
      <c r="B570">
        <f t="shared" si="7"/>
        <v>5</v>
      </c>
      <c r="C570" s="12">
        <f>((MAPrice!C570/MAPrice!C558)+0.004)*MAPrice!C558</f>
        <v>3.670023093660018E-2</v>
      </c>
      <c r="D570" s="12">
        <f>((MAPrice!D570/MAPrice!D558)+0.004)*MAPrice!D558</f>
        <v>4.0490757202076032E-2</v>
      </c>
      <c r="E570" s="12">
        <f>((MAPrice!E570/MAPrice!E558)+0.004)*MAPrice!E558</f>
        <v>2.8536963957303166E-2</v>
      </c>
      <c r="F570" s="12">
        <f>((MAPrice!F570/MAPrice!F558)+0.004)*MAPrice!F558</f>
        <v>5.3115620259412452E-2</v>
      </c>
      <c r="G570" s="244"/>
      <c r="H570" s="12">
        <f>((MAPrice!H570/MAPrice!H558)+0.004)*MAPrice!H558</f>
        <v>4.0490757202076032E-2</v>
      </c>
    </row>
    <row r="571" spans="1:8" x14ac:dyDescent="0.2">
      <c r="A571">
        <f t="shared" si="6"/>
        <v>2037</v>
      </c>
      <c r="B571">
        <f t="shared" si="7"/>
        <v>6</v>
      </c>
      <c r="C571" s="12">
        <f>((MAPrice!C571/MAPrice!C559)+0.004)*MAPrice!C559</f>
        <v>3.662623090813906E-2</v>
      </c>
      <c r="D571" s="12">
        <f>((MAPrice!D571/MAPrice!D559)+0.004)*MAPrice!D559</f>
        <v>4.0423119300743028E-2</v>
      </c>
      <c r="E571" s="12">
        <f>((MAPrice!E571/MAPrice!E559)+0.004)*MAPrice!E559</f>
        <v>2.8478841584027522E-2</v>
      </c>
      <c r="F571" s="12">
        <f>((MAPrice!F571/MAPrice!F559)+0.004)*MAPrice!F559</f>
        <v>5.3017844669657491E-2</v>
      </c>
      <c r="G571" s="244"/>
      <c r="H571" s="12">
        <f>((MAPrice!H571/MAPrice!H559)+0.004)*MAPrice!H559</f>
        <v>4.0423119300743028E-2</v>
      </c>
    </row>
    <row r="572" spans="1:8" x14ac:dyDescent="0.2">
      <c r="A572">
        <f t="shared" si="6"/>
        <v>2037</v>
      </c>
      <c r="B572">
        <f t="shared" si="7"/>
        <v>7</v>
      </c>
      <c r="C572" s="12">
        <f>((MAPrice!C572/MAPrice!C560)+0.004)*MAPrice!C560</f>
        <v>3.6553963401320111E-2</v>
      </c>
      <c r="D572" s="12">
        <f>((MAPrice!D572/MAPrice!D560)+0.004)*MAPrice!D560</f>
        <v>4.0356784531096472E-2</v>
      </c>
      <c r="E572" s="12">
        <f>((MAPrice!E572/MAPrice!E560)+0.004)*MAPrice!E560</f>
        <v>2.8420255382724732E-2</v>
      </c>
      <c r="F572" s="12">
        <f>((MAPrice!F572/MAPrice!F560)+0.004)*MAPrice!F560</f>
        <v>5.2921965079453494E-2</v>
      </c>
      <c r="G572" s="244"/>
      <c r="H572" s="12">
        <f>((MAPrice!H572/MAPrice!H560)+0.004)*MAPrice!H560</f>
        <v>4.0356784531096472E-2</v>
      </c>
    </row>
    <row r="573" spans="1:8" x14ac:dyDescent="0.2">
      <c r="A573">
        <f t="shared" si="6"/>
        <v>2037</v>
      </c>
      <c r="B573">
        <f t="shared" si="7"/>
        <v>8</v>
      </c>
      <c r="C573" s="12">
        <f>((MAPrice!C573/MAPrice!C561)+0.004)*MAPrice!C561</f>
        <v>3.6482062271932819E-2</v>
      </c>
      <c r="D573" s="12">
        <f>((MAPrice!D573/MAPrice!D561)+0.004)*MAPrice!D561</f>
        <v>4.0291225040907971E-2</v>
      </c>
      <c r="E573" s="12">
        <f>((MAPrice!E573/MAPrice!E561)+0.004)*MAPrice!E561</f>
        <v>2.8360790367048864E-2</v>
      </c>
      <c r="F573" s="12">
        <f>((MAPrice!F573/MAPrice!F561)+0.004)*MAPrice!F561</f>
        <v>5.2826451793692761E-2</v>
      </c>
      <c r="G573" s="244"/>
      <c r="H573" s="12">
        <f>((MAPrice!H573/MAPrice!H561)+0.004)*MAPrice!H561</f>
        <v>4.0291225040907971E-2</v>
      </c>
    </row>
    <row r="574" spans="1:8" x14ac:dyDescent="0.2">
      <c r="A574">
        <f t="shared" si="6"/>
        <v>2037</v>
      </c>
      <c r="B574">
        <f t="shared" si="7"/>
        <v>9</v>
      </c>
      <c r="C574" s="12">
        <f>((MAPrice!C574/MAPrice!C562)+0.004)*MAPrice!C562</f>
        <v>3.6409976867135915E-2</v>
      </c>
      <c r="D574" s="12">
        <f>((MAPrice!D574/MAPrice!D562)+0.004)*MAPrice!D562</f>
        <v>4.0225168142699746E-2</v>
      </c>
      <c r="E574" s="12">
        <f>((MAPrice!E574/MAPrice!E562)+0.004)*MAPrice!E562</f>
        <v>2.8301025403463253E-2</v>
      </c>
      <c r="F574" s="12">
        <f>((MAPrice!F574/MAPrice!F562)+0.004)*MAPrice!F562</f>
        <v>5.2730978198201543E-2</v>
      </c>
      <c r="G574" s="244"/>
      <c r="H574" s="12">
        <f>((MAPrice!H574/MAPrice!H562)+0.004)*MAPrice!H562</f>
        <v>4.0225168142699746E-2</v>
      </c>
    </row>
    <row r="575" spans="1:8" x14ac:dyDescent="0.2">
      <c r="A575">
        <f t="shared" si="6"/>
        <v>2037</v>
      </c>
      <c r="B575">
        <f t="shared" si="7"/>
        <v>10</v>
      </c>
      <c r="C575" s="12">
        <f>((MAPrice!C575/MAPrice!C563)+0.004)*MAPrice!C563</f>
        <v>3.6338040094560944E-2</v>
      </c>
      <c r="D575" s="12">
        <f>((MAPrice!D575/MAPrice!D563)+0.004)*MAPrice!D563</f>
        <v>4.0159396500322415E-2</v>
      </c>
      <c r="E575" s="12">
        <f>((MAPrice!E575/MAPrice!E563)+0.004)*MAPrice!E563</f>
        <v>2.8240214827008031E-2</v>
      </c>
      <c r="F575" s="12">
        <f>((MAPrice!F575/MAPrice!F563)+0.004)*MAPrice!F563</f>
        <v>5.263515714999336E-2</v>
      </c>
      <c r="G575" s="244"/>
      <c r="H575" s="12">
        <f>((MAPrice!H575/MAPrice!H563)+0.004)*MAPrice!H563</f>
        <v>4.0159396500322415E-2</v>
      </c>
    </row>
    <row r="576" spans="1:8" x14ac:dyDescent="0.2">
      <c r="A576">
        <f t="shared" si="6"/>
        <v>2037</v>
      </c>
      <c r="B576">
        <f t="shared" si="7"/>
        <v>11</v>
      </c>
      <c r="C576" s="12">
        <f>((MAPrice!C576/MAPrice!C564)+0.004)*MAPrice!C564</f>
        <v>3.6264994652830812E-2</v>
      </c>
      <c r="D576" s="12">
        <f>((MAPrice!D576/MAPrice!D564)+0.004)*MAPrice!D564</f>
        <v>4.0092535267677025E-2</v>
      </c>
      <c r="E576" s="12">
        <f>((MAPrice!E576/MAPrice!E564)+0.004)*MAPrice!E564</f>
        <v>2.818081798708838E-2</v>
      </c>
      <c r="F576" s="12">
        <f>((MAPrice!F576/MAPrice!F564)+0.004)*MAPrice!F564</f>
        <v>5.2538613186357844E-2</v>
      </c>
      <c r="G576" s="244"/>
      <c r="H576" s="12">
        <f>((MAPrice!H576/MAPrice!H564)+0.004)*MAPrice!H564</f>
        <v>4.0092535267677025E-2</v>
      </c>
    </row>
    <row r="577" spans="1:8" x14ac:dyDescent="0.2">
      <c r="A577">
        <f t="shared" si="6"/>
        <v>2037</v>
      </c>
      <c r="B577">
        <f t="shared" si="7"/>
        <v>12</v>
      </c>
      <c r="C577" s="12">
        <f>((MAPrice!C577/MAPrice!C565)+0.004)*MAPrice!C565</f>
        <v>3.6190989547237491E-2</v>
      </c>
      <c r="D577" s="12">
        <f>((MAPrice!D577/MAPrice!D565)+0.004)*MAPrice!D565</f>
        <v>4.0024745694808801E-2</v>
      </c>
      <c r="E577" s="12">
        <f>((MAPrice!E577/MAPrice!E565)+0.004)*MAPrice!E565</f>
        <v>2.8123162831785467E-2</v>
      </c>
      <c r="F577" s="12">
        <f>((MAPrice!F577/MAPrice!F565)+0.004)*MAPrice!F565</f>
        <v>5.244008919627452E-2</v>
      </c>
      <c r="G577" s="244"/>
      <c r="H577" s="12">
        <f>((MAPrice!H577/MAPrice!H565)+0.004)*MAPrice!H565</f>
        <v>4.0024745694808801E-2</v>
      </c>
    </row>
    <row r="578" spans="1:8" x14ac:dyDescent="0.2">
      <c r="A578">
        <f t="shared" si="6"/>
        <v>2038</v>
      </c>
      <c r="B578">
        <f t="shared" si="7"/>
        <v>1</v>
      </c>
      <c r="C578" s="12">
        <f>((MAPrice!C578/MAPrice!C566)+0.004)*MAPrice!C566</f>
        <v>3.6116942642997918E-2</v>
      </c>
      <c r="D578" s="12">
        <f>((MAPrice!D578/MAPrice!D566)+0.004)*MAPrice!D566</f>
        <v>3.995701885616551E-2</v>
      </c>
      <c r="E578" s="12">
        <f>((MAPrice!E578/MAPrice!E566)+0.004)*MAPrice!E566</f>
        <v>2.8065180938420389E-2</v>
      </c>
      <c r="F578" s="12">
        <f>((MAPrice!F578/MAPrice!F566)+0.004)*MAPrice!F566</f>
        <v>5.2341145709119553E-2</v>
      </c>
      <c r="G578" s="244"/>
      <c r="H578" s="12">
        <f>((MAPrice!H578/MAPrice!H566)+0.004)*MAPrice!H566</f>
        <v>3.995701885616551E-2</v>
      </c>
    </row>
    <row r="579" spans="1:8" x14ac:dyDescent="0.2">
      <c r="A579">
        <f t="shared" si="6"/>
        <v>2038</v>
      </c>
      <c r="B579">
        <f t="shared" si="7"/>
        <v>2</v>
      </c>
      <c r="C579" s="12">
        <f>((MAPrice!C579/MAPrice!C567)+0.004)*MAPrice!C567</f>
        <v>3.6044057756213166E-2</v>
      </c>
      <c r="D579" s="12">
        <f>((MAPrice!D579/MAPrice!D567)+0.004)*MAPrice!D567</f>
        <v>3.9889889126692231E-2</v>
      </c>
      <c r="E579" s="12">
        <f>((MAPrice!E579/MAPrice!E567)+0.004)*MAPrice!E567</f>
        <v>2.8007674732982376E-2</v>
      </c>
      <c r="F579" s="12">
        <f>((MAPrice!F579/MAPrice!F567)+0.004)*MAPrice!F567</f>
        <v>5.2244233721566474E-2</v>
      </c>
      <c r="G579" s="244"/>
      <c r="H579" s="12">
        <f>((MAPrice!H579/MAPrice!H567)+0.004)*MAPrice!H567</f>
        <v>3.9889889126692231E-2</v>
      </c>
    </row>
    <row r="580" spans="1:8" x14ac:dyDescent="0.2">
      <c r="A580">
        <f t="shared" si="6"/>
        <v>2038</v>
      </c>
      <c r="B580">
        <f t="shared" si="7"/>
        <v>3</v>
      </c>
      <c r="C580" s="12">
        <f>((MAPrice!C580/MAPrice!C568)+0.004)*MAPrice!C568</f>
        <v>3.5969447096235542E-2</v>
      </c>
      <c r="D580" s="12">
        <f>((MAPrice!D580/MAPrice!D568)+0.004)*MAPrice!D568</f>
        <v>3.9821379141425174E-2</v>
      </c>
      <c r="E580" s="12">
        <f>((MAPrice!E580/MAPrice!E568)+0.004)*MAPrice!E568</f>
        <v>2.7950717960153158E-2</v>
      </c>
      <c r="F580" s="12">
        <f>((MAPrice!F580/MAPrice!F568)+0.004)*MAPrice!F568</f>
        <v>5.2146238012675185E-2</v>
      </c>
      <c r="G580" s="244"/>
      <c r="H580" s="12">
        <f>((MAPrice!H580/MAPrice!H568)+0.004)*MAPrice!H568</f>
        <v>3.9821379141425174E-2</v>
      </c>
    </row>
    <row r="581" spans="1:8" x14ac:dyDescent="0.2">
      <c r="A581">
        <f t="shared" si="6"/>
        <v>2038</v>
      </c>
      <c r="B581">
        <f t="shared" si="7"/>
        <v>4</v>
      </c>
      <c r="C581" s="12">
        <f>((MAPrice!C581/MAPrice!C569)+0.004)*MAPrice!C569</f>
        <v>3.5895415504364793E-2</v>
      </c>
      <c r="D581" s="12">
        <f>((MAPrice!D581/MAPrice!D569)+0.004)*MAPrice!D569</f>
        <v>3.9753254148106473E-2</v>
      </c>
      <c r="E581" s="12">
        <f>((MAPrice!E581/MAPrice!E569)+0.004)*MAPrice!E569</f>
        <v>2.7893887488154696E-2</v>
      </c>
      <c r="F581" s="12">
        <f>((MAPrice!F581/MAPrice!F569)+0.004)*MAPrice!F569</f>
        <v>5.2047793510050323E-2</v>
      </c>
      <c r="G581" s="244"/>
      <c r="H581" s="12">
        <f>((MAPrice!H581/MAPrice!H569)+0.004)*MAPrice!H569</f>
        <v>3.9753254148106473E-2</v>
      </c>
    </row>
    <row r="582" spans="1:8" x14ac:dyDescent="0.2">
      <c r="A582">
        <f t="shared" si="6"/>
        <v>2038</v>
      </c>
      <c r="B582">
        <f t="shared" si="7"/>
        <v>5</v>
      </c>
      <c r="C582" s="12">
        <f>((MAPrice!C582/MAPrice!C570)+0.004)*MAPrice!C570</f>
        <v>3.5821841017815756E-2</v>
      </c>
      <c r="D582" s="12">
        <f>((MAPrice!D582/MAPrice!D570)+0.004)*MAPrice!D570</f>
        <v>3.9685460459647964E-2</v>
      </c>
      <c r="E582" s="12">
        <f>((MAPrice!E582/MAPrice!E570)+0.004)*MAPrice!E570</f>
        <v>2.7835754957207547E-2</v>
      </c>
      <c r="F582" s="12">
        <f>((MAPrice!F582/MAPrice!F570)+0.004)*MAPrice!F570</f>
        <v>5.1949399669091054E-2</v>
      </c>
      <c r="G582" s="244"/>
      <c r="H582" s="12">
        <f>((MAPrice!H582/MAPrice!H570)+0.004)*MAPrice!H570</f>
        <v>3.9685460459647964E-2</v>
      </c>
    </row>
    <row r="583" spans="1:8" x14ac:dyDescent="0.2">
      <c r="A583">
        <f t="shared" si="6"/>
        <v>2038</v>
      </c>
      <c r="B583">
        <f t="shared" si="7"/>
        <v>6</v>
      </c>
      <c r="C583" s="12">
        <f>((MAPrice!C583/MAPrice!C571)+0.004)*MAPrice!C571</f>
        <v>3.574848823008555E-2</v>
      </c>
      <c r="D583" s="12">
        <f>((MAPrice!D583/MAPrice!D571)+0.004)*MAPrice!D571</f>
        <v>3.9617921828632233E-2</v>
      </c>
      <c r="E583" s="12">
        <f>((MAPrice!E583/MAPrice!E571)+0.004)*MAPrice!E571</f>
        <v>2.7778202144387473E-2</v>
      </c>
      <c r="F583" s="12">
        <f>((MAPrice!F583/MAPrice!F571)+0.004)*MAPrice!F571</f>
        <v>5.1852146011005129E-2</v>
      </c>
      <c r="G583" s="244"/>
      <c r="H583" s="12">
        <f>((MAPrice!H583/MAPrice!H571)+0.004)*MAPrice!H571</f>
        <v>3.9617921828632233E-2</v>
      </c>
    </row>
    <row r="584" spans="1:8" x14ac:dyDescent="0.2">
      <c r="A584">
        <f t="shared" si="6"/>
        <v>2038</v>
      </c>
      <c r="B584">
        <f t="shared" si="7"/>
        <v>7</v>
      </c>
      <c r="C584" s="12">
        <f>((MAPrice!C584/MAPrice!C572)+0.004)*MAPrice!C572</f>
        <v>3.5676899169268209E-2</v>
      </c>
      <c r="D584" s="12">
        <f>((MAPrice!D584/MAPrice!D572)+0.004)*MAPrice!D572</f>
        <v>3.9551736006876025E-2</v>
      </c>
      <c r="E584" s="12">
        <f>((MAPrice!E584/MAPrice!E572)+0.004)*MAPrice!E572</f>
        <v>2.7720226618931258E-2</v>
      </c>
      <c r="F584" s="12">
        <f>((MAPrice!F584/MAPrice!F572)+0.004)*MAPrice!F572</f>
        <v>5.175684549550686E-2</v>
      </c>
      <c r="G584" s="244"/>
      <c r="H584" s="12">
        <f>((MAPrice!H584/MAPrice!H572)+0.004)*MAPrice!H572</f>
        <v>3.9551736006876025E-2</v>
      </c>
    </row>
    <row r="585" spans="1:8" x14ac:dyDescent="0.2">
      <c r="A585">
        <f t="shared" si="6"/>
        <v>2038</v>
      </c>
      <c r="B585">
        <f t="shared" si="7"/>
        <v>8</v>
      </c>
      <c r="C585" s="12">
        <f>((MAPrice!C585/MAPrice!C573)+0.004)*MAPrice!C573</f>
        <v>3.5605688262404463E-2</v>
      </c>
      <c r="D585" s="12">
        <f>((MAPrice!D585/MAPrice!D573)+0.004)*MAPrice!D573</f>
        <v>3.9486340485218104E-2</v>
      </c>
      <c r="E585" s="12">
        <f>((MAPrice!E585/MAPrice!E573)+0.004)*MAPrice!E573</f>
        <v>2.7661393694521287E-2</v>
      </c>
      <c r="F585" s="12">
        <f>((MAPrice!F585/MAPrice!F573)+0.004)*MAPrice!F573</f>
        <v>5.1661931131544769E-2</v>
      </c>
      <c r="G585" s="244"/>
      <c r="H585" s="12">
        <f>((MAPrice!H585/MAPrice!H573)+0.004)*MAPrice!H573</f>
        <v>3.9486340485218104E-2</v>
      </c>
    </row>
    <row r="586" spans="1:8" x14ac:dyDescent="0.2">
      <c r="A586">
        <f t="shared" si="6"/>
        <v>2038</v>
      </c>
      <c r="B586">
        <f t="shared" si="7"/>
        <v>9</v>
      </c>
      <c r="C586" s="12">
        <f>((MAPrice!C586/MAPrice!C574)+0.004)*MAPrice!C574</f>
        <v>3.553434861515338E-2</v>
      </c>
      <c r="D586" s="12">
        <f>((MAPrice!D586/MAPrice!D574)+0.004)*MAPrice!D574</f>
        <v>3.9420508507778083E-2</v>
      </c>
      <c r="E586" s="12">
        <f>((MAPrice!E586/MAPrice!E574)+0.004)*MAPrice!E574</f>
        <v>2.7602307386706635E-2</v>
      </c>
      <c r="F586" s="12">
        <f>((MAPrice!F586/MAPrice!F574)+0.004)*MAPrice!F574</f>
        <v>5.1567134078201543E-2</v>
      </c>
      <c r="G586" s="244"/>
      <c r="H586" s="12">
        <f>((MAPrice!H586/MAPrice!H574)+0.004)*MAPrice!H574</f>
        <v>3.9420508507778083E-2</v>
      </c>
    </row>
    <row r="587" spans="1:8" x14ac:dyDescent="0.2">
      <c r="A587">
        <f t="shared" si="6"/>
        <v>2038</v>
      </c>
      <c r="B587">
        <f t="shared" si="7"/>
        <v>10</v>
      </c>
      <c r="C587" s="12">
        <f>((MAPrice!C587/MAPrice!C575)+0.004)*MAPrice!C575</f>
        <v>3.5463204395129663E-2</v>
      </c>
      <c r="D587" s="12">
        <f>((MAPrice!D587/MAPrice!D575)+0.004)*MAPrice!D575</f>
        <v>3.9355014314626624E-2</v>
      </c>
      <c r="E587" s="12">
        <f>((MAPrice!E587/MAPrice!E575)+0.004)*MAPrice!E575</f>
        <v>2.7542227103007209E-2</v>
      </c>
      <c r="F587" s="12">
        <f>((MAPrice!F587/MAPrice!F575)+0.004)*MAPrice!F575</f>
        <v>5.1472062398819171E-2</v>
      </c>
      <c r="G587" s="244"/>
      <c r="H587" s="12">
        <f>((MAPrice!H587/MAPrice!H575)+0.004)*MAPrice!H575</f>
        <v>3.9355014314626624E-2</v>
      </c>
    </row>
    <row r="588" spans="1:8" x14ac:dyDescent="0.2">
      <c r="A588">
        <f t="shared" si="6"/>
        <v>2038</v>
      </c>
      <c r="B588">
        <f t="shared" si="7"/>
        <v>11</v>
      </c>
      <c r="C588" s="12">
        <f>((MAPrice!C588/MAPrice!C576)+0.004)*MAPrice!C576</f>
        <v>3.5391016881162911E-2</v>
      </c>
      <c r="D588" s="12">
        <f>((MAPrice!D588/MAPrice!D576)+0.004)*MAPrice!D576</f>
        <v>3.9288494010485106E-2</v>
      </c>
      <c r="E588" s="12">
        <f>((MAPrice!E588/MAPrice!E576)+0.004)*MAPrice!E576</f>
        <v>2.7483585650343288E-2</v>
      </c>
      <c r="F588" s="12">
        <f>((MAPrice!F588/MAPrice!F576)+0.004)*MAPrice!F576</f>
        <v>5.1376350236561952E-2</v>
      </c>
      <c r="G588" s="244"/>
      <c r="H588" s="12">
        <f>((MAPrice!H588/MAPrice!H576)+0.004)*MAPrice!H576</f>
        <v>3.9288494010485106E-2</v>
      </c>
    </row>
    <row r="589" spans="1:8" x14ac:dyDescent="0.2">
      <c r="A589">
        <f t="shared" si="6"/>
        <v>2038</v>
      </c>
      <c r="B589">
        <f t="shared" si="7"/>
        <v>12</v>
      </c>
      <c r="C589" s="12">
        <f>((MAPrice!C589/MAPrice!C577)+0.004)*MAPrice!C577</f>
        <v>3.5317933964771793E-2</v>
      </c>
      <c r="D589" s="12">
        <f>((MAPrice!D589/MAPrice!D577)+0.004)*MAPrice!D577</f>
        <v>3.9221108779745037E-2</v>
      </c>
      <c r="E589" s="12">
        <f>((MAPrice!E589/MAPrice!E577)+0.004)*MAPrice!E577</f>
        <v>2.7426703918196928E-2</v>
      </c>
      <c r="F589" s="12">
        <f>((MAPrice!F589/MAPrice!F577)+0.004)*MAPrice!F577</f>
        <v>5.1278752160320636E-2</v>
      </c>
      <c r="G589" s="244"/>
      <c r="H589" s="12">
        <f>((MAPrice!H589/MAPrice!H577)+0.004)*MAPrice!H577</f>
        <v>3.9221108779745037E-2</v>
      </c>
    </row>
    <row r="590" spans="1:8" x14ac:dyDescent="0.2">
      <c r="A590">
        <f t="shared" si="6"/>
        <v>2039</v>
      </c>
      <c r="B590">
        <f t="shared" si="7"/>
        <v>1</v>
      </c>
      <c r="C590" s="12">
        <f>((MAPrice!C590/MAPrice!C578)+0.004)*MAPrice!C578</f>
        <v>3.5244835274689086E-2</v>
      </c>
      <c r="D590" s="12">
        <f>((MAPrice!D590/MAPrice!D578)+0.004)*MAPrice!D578</f>
        <v>3.9153814006438963E-2</v>
      </c>
      <c r="E590" s="12">
        <f>((MAPrice!E590/MAPrice!E578)+0.004)*MAPrice!E578</f>
        <v>2.7369519284587154E-2</v>
      </c>
      <c r="F590" s="12">
        <f>((MAPrice!F590/MAPrice!F578)+0.004)*MAPrice!F578</f>
        <v>5.1180775678974846E-2</v>
      </c>
      <c r="G590" s="244"/>
      <c r="H590" s="12">
        <f>((MAPrice!H590/MAPrice!H578)+0.004)*MAPrice!H578</f>
        <v>3.9153814006438963E-2</v>
      </c>
    </row>
    <row r="591" spans="1:8" x14ac:dyDescent="0.2">
      <c r="A591">
        <f t="shared" si="6"/>
        <v>2039</v>
      </c>
      <c r="B591">
        <f t="shared" si="7"/>
        <v>2</v>
      </c>
      <c r="C591" s="12">
        <f>((MAPrice!C591/MAPrice!C579)+0.004)*MAPrice!C579</f>
        <v>3.5172890902841938E-2</v>
      </c>
      <c r="D591" s="12">
        <f>((MAPrice!D591/MAPrice!D579)+0.004)*MAPrice!D579</f>
        <v>3.9087120359534745E-2</v>
      </c>
      <c r="E591" s="12">
        <f>((MAPrice!E591/MAPrice!E579)+0.004)*MAPrice!E579</f>
        <v>2.7312809336146986E-2</v>
      </c>
      <c r="F591" s="12">
        <f>((MAPrice!F591/MAPrice!F579)+0.004)*MAPrice!F579</f>
        <v>5.1084821151648252E-2</v>
      </c>
      <c r="G591" s="244"/>
      <c r="H591" s="12">
        <f>((MAPrice!H591/MAPrice!H579)+0.004)*MAPrice!H579</f>
        <v>3.9087120359534745E-2</v>
      </c>
    </row>
    <row r="592" spans="1:8" x14ac:dyDescent="0.2">
      <c r="A592">
        <f t="shared" si="6"/>
        <v>2039</v>
      </c>
      <c r="B592">
        <f t="shared" si="7"/>
        <v>3</v>
      </c>
      <c r="C592" s="12">
        <f>((MAPrice!C592/MAPrice!C580)+0.004)*MAPrice!C580</f>
        <v>3.5099231756839822E-2</v>
      </c>
      <c r="D592" s="12">
        <f>((MAPrice!D592/MAPrice!D580)+0.004)*MAPrice!D580</f>
        <v>3.901904271820747E-2</v>
      </c>
      <c r="E592" s="12">
        <f>((MAPrice!E592/MAPrice!E580)+0.004)*MAPrice!E580</f>
        <v>2.7256632863848992E-2</v>
      </c>
      <c r="F592" s="12">
        <f>((MAPrice!F592/MAPrice!F580)+0.004)*MAPrice!F580</f>
        <v>5.0987777301649037E-2</v>
      </c>
      <c r="G592" s="244"/>
      <c r="H592" s="12">
        <f>((MAPrice!H592/MAPrice!H580)+0.004)*MAPrice!H580</f>
        <v>3.901904271820747E-2</v>
      </c>
    </row>
    <row r="593" spans="1:8" x14ac:dyDescent="0.2">
      <c r="A593">
        <f t="shared" si="6"/>
        <v>2039</v>
      </c>
      <c r="B593">
        <f t="shared" si="7"/>
        <v>4</v>
      </c>
      <c r="C593" s="12">
        <f>((MAPrice!C593/MAPrice!C581)+0.004)*MAPrice!C581</f>
        <v>3.5026132526161484E-2</v>
      </c>
      <c r="D593" s="12">
        <f>((MAPrice!D593/MAPrice!D581)+0.004)*MAPrice!D581</f>
        <v>3.8951334346458463E-2</v>
      </c>
      <c r="E593" s="12">
        <f>((MAPrice!E593/MAPrice!E581)+0.004)*MAPrice!E581</f>
        <v>2.7200572196292183E-2</v>
      </c>
      <c r="F593" s="12">
        <f>((MAPrice!F593/MAPrice!F581)+0.004)*MAPrice!F581</f>
        <v>5.0890271777677909E-2</v>
      </c>
      <c r="G593" s="244"/>
      <c r="H593" s="12">
        <f>((MAPrice!H593/MAPrice!H581)+0.004)*MAPrice!H581</f>
        <v>3.8951334346458463E-2</v>
      </c>
    </row>
    <row r="594" spans="1:8" x14ac:dyDescent="0.2">
      <c r="A594">
        <f t="shared" si="6"/>
        <v>2039</v>
      </c>
      <c r="B594">
        <f t="shared" si="7"/>
        <v>5</v>
      </c>
      <c r="C594" s="12">
        <f>((MAPrice!C594/MAPrice!C582)+0.004)*MAPrice!C582</f>
        <v>3.4953447426171541E-2</v>
      </c>
      <c r="D594" s="12">
        <f>((MAPrice!D594/MAPrice!D582)+0.004)*MAPrice!D582</f>
        <v>3.888391355112162E-2</v>
      </c>
      <c r="E594" s="12">
        <f>((MAPrice!E594/MAPrice!E582)+0.004)*MAPrice!E582</f>
        <v>2.7143198518958349E-2</v>
      </c>
      <c r="F594" s="12">
        <f>((MAPrice!F594/MAPrice!F582)+0.004)*MAPrice!F582</f>
        <v>5.0792761882042486E-2</v>
      </c>
      <c r="G594" s="244"/>
      <c r="H594" s="12">
        <f>((MAPrice!H594/MAPrice!H582)+0.004)*MAPrice!H582</f>
        <v>3.888391355112162E-2</v>
      </c>
    </row>
    <row r="595" spans="1:8" x14ac:dyDescent="0.2">
      <c r="A595">
        <f t="shared" si="6"/>
        <v>2039</v>
      </c>
      <c r="B595">
        <f t="shared" si="7"/>
        <v>6</v>
      </c>
      <c r="C595" s="12">
        <f>((MAPrice!C595/MAPrice!C583)+0.004)*MAPrice!C583</f>
        <v>3.4880944684036276E-2</v>
      </c>
      <c r="D595" s="12">
        <f>((MAPrice!D595/MAPrice!D583)+0.004)*MAPrice!D583</f>
        <v>3.8816705370197248E-2</v>
      </c>
      <c r="E595" s="12">
        <f>((MAPrice!E595/MAPrice!E583)+0.004)*MAPrice!E583</f>
        <v>2.7086369028319408E-2</v>
      </c>
      <c r="F595" s="12">
        <f>((MAPrice!F595/MAPrice!F583)+0.004)*MAPrice!F583</f>
        <v>5.0696328656964593E-2</v>
      </c>
      <c r="G595" s="244"/>
      <c r="H595" s="12">
        <f>((MAPrice!H595/MAPrice!H583)+0.004)*MAPrice!H583</f>
        <v>3.8816705370197248E-2</v>
      </c>
    </row>
    <row r="596" spans="1:8" x14ac:dyDescent="0.2">
      <c r="A596">
        <f t="shared" si="6"/>
        <v>2039</v>
      </c>
      <c r="B596">
        <f t="shared" si="7"/>
        <v>7</v>
      </c>
      <c r="C596" s="12">
        <f>((MAPrice!C596/MAPrice!C584)+0.004)*MAPrice!C584</f>
        <v>3.4810108800095094E-2</v>
      </c>
      <c r="D596" s="12">
        <f>((MAPrice!D596/MAPrice!D584)+0.004)*MAPrice!D584</f>
        <v>3.8750757692172511E-2</v>
      </c>
      <c r="E596" s="12">
        <f>((MAPrice!E596/MAPrice!E584)+0.004)*MAPrice!E584</f>
        <v>2.7029061933207494E-2</v>
      </c>
      <c r="F596" s="12">
        <f>((MAPrice!F596/MAPrice!F584)+0.004)*MAPrice!F584</f>
        <v>5.0601720752640848E-2</v>
      </c>
      <c r="G596" s="244"/>
      <c r="H596" s="12">
        <f>((MAPrice!H596/MAPrice!H584)+0.004)*MAPrice!H584</f>
        <v>3.8750757692172511E-2</v>
      </c>
    </row>
    <row r="597" spans="1:8" x14ac:dyDescent="0.2">
      <c r="A597">
        <f t="shared" si="6"/>
        <v>2039</v>
      </c>
      <c r="B597">
        <f t="shared" si="7"/>
        <v>8</v>
      </c>
      <c r="C597" s="12">
        <f>((MAPrice!C597/MAPrice!C585)+0.004)*MAPrice!C585</f>
        <v>3.4739563711325083E-2</v>
      </c>
      <c r="D597" s="12">
        <f>((MAPrice!D597/MAPrice!D585)+0.004)*MAPrice!D585</f>
        <v>3.8685504651288144E-2</v>
      </c>
      <c r="E597" s="12">
        <f>((MAPrice!E597/MAPrice!E585)+0.004)*MAPrice!E585</f>
        <v>2.6970840316470141E-2</v>
      </c>
      <c r="F597" s="12">
        <f>((MAPrice!F597/MAPrice!F585)+0.004)*MAPrice!F585</f>
        <v>5.0507374593150002E-2</v>
      </c>
      <c r="G597" s="244"/>
      <c r="H597" s="12">
        <f>((MAPrice!H597/MAPrice!H585)+0.004)*MAPrice!H585</f>
        <v>3.8685504651288144E-2</v>
      </c>
    </row>
    <row r="598" spans="1:8" x14ac:dyDescent="0.2">
      <c r="A598">
        <f t="shared" si="6"/>
        <v>2039</v>
      </c>
      <c r="B598">
        <f t="shared" si="7"/>
        <v>9</v>
      </c>
      <c r="C598" s="12">
        <f>((MAPrice!C598/MAPrice!C586)+0.004)*MAPrice!C586</f>
        <v>3.4668790268510552E-2</v>
      </c>
      <c r="D598" s="12">
        <f>((MAPrice!D598/MAPrice!D586)+0.004)*MAPrice!D586</f>
        <v>3.8619703397937133E-2</v>
      </c>
      <c r="E598" s="12">
        <f>((MAPrice!E598/MAPrice!E586)+0.004)*MAPrice!E586</f>
        <v>2.6912286716513405E-2</v>
      </c>
      <c r="F598" s="12">
        <f>((MAPrice!F598/MAPrice!F586)+0.004)*MAPrice!F586</f>
        <v>5.0412998505747049E-2</v>
      </c>
      <c r="G598" s="244"/>
      <c r="H598" s="12">
        <f>((MAPrice!H598/MAPrice!H586)+0.004)*MAPrice!H586</f>
        <v>3.8619703397937133E-2</v>
      </c>
    </row>
    <row r="599" spans="1:8" x14ac:dyDescent="0.2">
      <c r="A599">
        <f t="shared" si="6"/>
        <v>2039</v>
      </c>
      <c r="B599">
        <f t="shared" si="7"/>
        <v>10</v>
      </c>
      <c r="C599" s="12">
        <f>((MAPrice!C599/MAPrice!C587)+0.004)*MAPrice!C587</f>
        <v>3.4598132487417652E-2</v>
      </c>
      <c r="D599" s="12">
        <f>((MAPrice!D599/MAPrice!D587)+0.004)*MAPrice!D587</f>
        <v>3.8554152548091074E-2</v>
      </c>
      <c r="E599" s="12">
        <f>((MAPrice!E599/MAPrice!E587)+0.004)*MAPrice!E587</f>
        <v>2.6852683847051691E-2</v>
      </c>
      <c r="F599" s="12">
        <f>((MAPrice!F599/MAPrice!F587)+0.004)*MAPrice!F587</f>
        <v>5.0318234683545619E-2</v>
      </c>
      <c r="G599" s="244"/>
      <c r="H599" s="12">
        <f>((MAPrice!H599/MAPrice!H587)+0.004)*MAPrice!H587</f>
        <v>3.8554152548091074E-2</v>
      </c>
    </row>
    <row r="600" spans="1:8" x14ac:dyDescent="0.2">
      <c r="A600">
        <f t="shared" si="6"/>
        <v>2039</v>
      </c>
      <c r="B600">
        <f t="shared" si="7"/>
        <v>11</v>
      </c>
      <c r="C600" s="12">
        <f>((MAPrice!C600/MAPrice!C588)+0.004)*MAPrice!C588</f>
        <v>3.4526369570404135E-2</v>
      </c>
      <c r="D600" s="12">
        <f>((MAPrice!D600/MAPrice!D588)+0.004)*MAPrice!D588</f>
        <v>3.8487497723592078E-2</v>
      </c>
      <c r="E600" s="12">
        <f>((MAPrice!E600/MAPrice!E588)+0.004)*MAPrice!E588</f>
        <v>2.6794453865648202E-2</v>
      </c>
      <c r="F600" s="12">
        <f>((MAPrice!F600/MAPrice!F588)+0.004)*MAPrice!F588</f>
        <v>5.0222732426395605E-2</v>
      </c>
      <c r="G600" s="244"/>
      <c r="H600" s="12">
        <f>((MAPrice!H600/MAPrice!H588)+0.004)*MAPrice!H588</f>
        <v>3.8487497723592078E-2</v>
      </c>
    </row>
    <row r="601" spans="1:8" x14ac:dyDescent="0.2">
      <c r="A601">
        <f t="shared" si="6"/>
        <v>2039</v>
      </c>
      <c r="B601">
        <f t="shared" si="7"/>
        <v>12</v>
      </c>
      <c r="C601" s="12">
        <f>((MAPrice!C601/MAPrice!C589)+0.004)*MAPrice!C589</f>
        <v>3.4453666037837803E-2</v>
      </c>
      <c r="D601" s="12">
        <f>((MAPrice!D601/MAPrice!D589)+0.004)*MAPrice!D589</f>
        <v>3.8419919863848788E-2</v>
      </c>
      <c r="E601" s="12">
        <f>((MAPrice!E601/MAPrice!E589)+0.004)*MAPrice!E589</f>
        <v>2.6737933037241472E-2</v>
      </c>
      <c r="F601" s="12">
        <f>((MAPrice!F601/MAPrice!F589)+0.004)*MAPrice!F589</f>
        <v>5.0125274656846776E-2</v>
      </c>
      <c r="G601" s="244"/>
      <c r="H601" s="12">
        <f>((MAPrice!H601/MAPrice!H589)+0.004)*MAPrice!H589</f>
        <v>3.8419919863848788E-2</v>
      </c>
    </row>
    <row r="602" spans="1:8" x14ac:dyDescent="0.2">
      <c r="A602">
        <f t="shared" si="6"/>
        <v>2040</v>
      </c>
      <c r="B602">
        <f t="shared" si="7"/>
        <v>1</v>
      </c>
      <c r="C602" s="12">
        <f>((MAPrice!C602/MAPrice!C590)+0.004)*MAPrice!C590</f>
        <v>3.4380903689172619E-2</v>
      </c>
      <c r="D602" s="12">
        <f>((MAPrice!D602/MAPrice!D590)+0.004)*MAPrice!D590</f>
        <v>3.8352384662860749E-2</v>
      </c>
      <c r="E602" s="12">
        <f>((MAPrice!E602/MAPrice!E590)+0.004)*MAPrice!E590</f>
        <v>2.6681078412059644E-2</v>
      </c>
      <c r="F602" s="12">
        <f>((MAPrice!F602/MAPrice!F590)+0.004)*MAPrice!F590</f>
        <v>5.0027375808407118E-2</v>
      </c>
      <c r="G602" s="244"/>
      <c r="H602" s="12">
        <f>((MAPrice!H602/MAPrice!H590)+0.004)*MAPrice!H590</f>
        <v>3.8352384662860749E-2</v>
      </c>
    </row>
    <row r="603" spans="1:8" x14ac:dyDescent="0.2">
      <c r="A603">
        <f t="shared" si="6"/>
        <v>2040</v>
      </c>
      <c r="B603">
        <f t="shared" si="7"/>
        <v>2</v>
      </c>
      <c r="C603" s="12">
        <f>((MAPrice!C603/MAPrice!C591)+0.004)*MAPrice!C591</f>
        <v>3.4309280432997379E-2</v>
      </c>
      <c r="D603" s="12">
        <f>((MAPrice!D603/MAPrice!D591)+0.004)*MAPrice!D591</f>
        <v>3.8285441607765529E-2</v>
      </c>
      <c r="E603" s="12">
        <f>((MAPrice!E603/MAPrice!E591)+0.004)*MAPrice!E591</f>
        <v>2.6624688137571819E-2</v>
      </c>
      <c r="F603" s="12">
        <f>((MAPrice!F603/MAPrice!F591)+0.004)*MAPrice!F591</f>
        <v>4.9931482827815357E-2</v>
      </c>
      <c r="G603" s="244"/>
      <c r="H603" s="12">
        <f>((MAPrice!H603/MAPrice!H591)+0.004)*MAPrice!H591</f>
        <v>3.8285441607765529E-2</v>
      </c>
    </row>
    <row r="604" spans="1:8" x14ac:dyDescent="0.2">
      <c r="A604">
        <f t="shared" si="6"/>
        <v>2040</v>
      </c>
      <c r="B604">
        <f t="shared" si="7"/>
        <v>3</v>
      </c>
      <c r="C604" s="12">
        <f>((MAPrice!C604/MAPrice!C592)+0.004)*MAPrice!C592</f>
        <v>3.4235859489629553E-2</v>
      </c>
      <c r="D604" s="12">
        <f>((MAPrice!D604/MAPrice!D592)+0.004)*MAPrice!D592</f>
        <v>3.821700814395336E-2</v>
      </c>
      <c r="E604" s="12">
        <f>((MAPrice!E604/MAPrice!E592)+0.004)*MAPrice!E592</f>
        <v>2.6568761127871005E-2</v>
      </c>
      <c r="F604" s="12">
        <f>((MAPrice!F604/MAPrice!F592)+0.004)*MAPrice!F592</f>
        <v>4.9834370790343467E-2</v>
      </c>
      <c r="G604" s="244"/>
      <c r="H604" s="12">
        <f>((MAPrice!H604/MAPrice!H592)+0.004)*MAPrice!H592</f>
        <v>3.821700814395336E-2</v>
      </c>
    </row>
    <row r="605" spans="1:8" x14ac:dyDescent="0.2">
      <c r="A605">
        <f t="shared" si="6"/>
        <v>2040</v>
      </c>
      <c r="B605">
        <f t="shared" si="7"/>
        <v>4</v>
      </c>
      <c r="C605" s="12">
        <f>((MAPrice!C605/MAPrice!C593)+0.004)*MAPrice!C593</f>
        <v>3.4162952244384058E-2</v>
      </c>
      <c r="D605" s="12">
        <f>((MAPrice!D605/MAPrice!D593)+0.004)*MAPrice!D593</f>
        <v>3.8148896168789581E-2</v>
      </c>
      <c r="E605" s="12">
        <f>((MAPrice!E605/MAPrice!E593)+0.004)*MAPrice!E593</f>
        <v>2.6512916275076778E-2</v>
      </c>
      <c r="F605" s="12">
        <f>((MAPrice!F605/MAPrice!F593)+0.004)*MAPrice!F593</f>
        <v>4.9736732011125016E-2</v>
      </c>
      <c r="G605" s="244"/>
      <c r="H605" s="12">
        <f>((MAPrice!H605/MAPrice!H593)+0.004)*MAPrice!H593</f>
        <v>3.8148896168789581E-2</v>
      </c>
    </row>
    <row r="606" spans="1:8" x14ac:dyDescent="0.2">
      <c r="A606">
        <f t="shared" si="6"/>
        <v>2040</v>
      </c>
      <c r="B606">
        <f t="shared" si="7"/>
        <v>5</v>
      </c>
      <c r="C606" s="12">
        <f>((MAPrice!C606/MAPrice!C594)+0.004)*MAPrice!C594</f>
        <v>3.409053955357242E-2</v>
      </c>
      <c r="D606" s="12">
        <f>((MAPrice!D606/MAPrice!D594)+0.004)*MAPrice!D594</f>
        <v>3.8081164910188224E-2</v>
      </c>
      <c r="E606" s="12">
        <f>((MAPrice!E606/MAPrice!E594)+0.004)*MAPrice!E594</f>
        <v>2.6455826089309038E-2</v>
      </c>
      <c r="F606" s="12">
        <f>((MAPrice!F606/MAPrice!F594)+0.004)*MAPrice!F594</f>
        <v>4.9639208323922983E-2</v>
      </c>
      <c r="G606" s="244"/>
      <c r="H606" s="12">
        <f>((MAPrice!H606/MAPrice!H594)+0.004)*MAPrice!H594</f>
        <v>3.8081164910188224E-2</v>
      </c>
    </row>
    <row r="607" spans="1:8" x14ac:dyDescent="0.2">
      <c r="A607">
        <f t="shared" si="6"/>
        <v>2040</v>
      </c>
      <c r="B607">
        <f t="shared" si="7"/>
        <v>6</v>
      </c>
      <c r="C607" s="12">
        <f>((MAPrice!C607/MAPrice!C595)+0.004)*MAPrice!C595</f>
        <v>3.4018393709708709E-2</v>
      </c>
      <c r="D607" s="12">
        <f>((MAPrice!D607/MAPrice!D595)+0.004)*MAPrice!D595</f>
        <v>3.8013742653829445E-2</v>
      </c>
      <c r="E607" s="12">
        <f>((MAPrice!E607/MAPrice!E595)+0.004)*MAPrice!E595</f>
        <v>2.6399342383901344E-2</v>
      </c>
      <c r="F607" s="12">
        <f>((MAPrice!F607/MAPrice!F595)+0.004)*MAPrice!F595</f>
        <v>4.9542885192023323E-2</v>
      </c>
      <c r="G607" s="244"/>
      <c r="H607" s="12">
        <f>((MAPrice!H607/MAPrice!H595)+0.004)*MAPrice!H595</f>
        <v>3.8013742653829445E-2</v>
      </c>
    </row>
    <row r="608" spans="1:8" x14ac:dyDescent="0.2">
      <c r="A608">
        <f t="shared" si="6"/>
        <v>2040</v>
      </c>
      <c r="B608">
        <f t="shared" si="7"/>
        <v>7</v>
      </c>
      <c r="C608" s="12">
        <f>((MAPrice!C608/MAPrice!C596)+0.004)*MAPrice!C596</f>
        <v>3.3948003246630082E-2</v>
      </c>
      <c r="D608" s="12">
        <f>((MAPrice!D608/MAPrice!D596)+0.004)*MAPrice!D596</f>
        <v>3.7947693660817898E-2</v>
      </c>
      <c r="E608" s="12">
        <f>((MAPrice!E608/MAPrice!E596)+0.004)*MAPrice!E596</f>
        <v>2.6342460157059443E-2</v>
      </c>
      <c r="F608" s="12">
        <f>((MAPrice!F608/MAPrice!F596)+0.004)*MAPrice!F596</f>
        <v>4.9448526355931811E-2</v>
      </c>
      <c r="G608" s="244"/>
      <c r="H608" s="12">
        <f>((MAPrice!H608/MAPrice!H596)+0.004)*MAPrice!H596</f>
        <v>3.7947693660817898E-2</v>
      </c>
    </row>
    <row r="609" spans="1:8" x14ac:dyDescent="0.2">
      <c r="A609">
        <f t="shared" si="6"/>
        <v>2040</v>
      </c>
      <c r="B609">
        <f t="shared" si="7"/>
        <v>8</v>
      </c>
      <c r="C609" s="12">
        <f>((MAPrice!C609/MAPrice!C597)+0.004)*MAPrice!C597</f>
        <v>3.3878009223693405E-2</v>
      </c>
      <c r="D609" s="12">
        <f>((MAPrice!D609/MAPrice!D597)+0.004)*MAPrice!D597</f>
        <v>3.7882460324940595E-2</v>
      </c>
      <c r="E609" s="12">
        <f>((MAPrice!E609/MAPrice!E597)+0.004)*MAPrice!E597</f>
        <v>2.6284756541797284E-2</v>
      </c>
      <c r="F609" s="12">
        <f>((MAPrice!F609/MAPrice!F597)+0.004)*MAPrice!F597</f>
        <v>4.9354585462779772E-2</v>
      </c>
      <c r="G609" s="244"/>
      <c r="H609" s="12">
        <f>((MAPrice!H609/MAPrice!H597)+0.004)*MAPrice!H597</f>
        <v>3.7882460324940595E-2</v>
      </c>
    </row>
    <row r="610" spans="1:8" x14ac:dyDescent="0.2">
      <c r="A610">
        <f t="shared" si="6"/>
        <v>2040</v>
      </c>
      <c r="B610">
        <f t="shared" si="7"/>
        <v>9</v>
      </c>
      <c r="C610" s="12">
        <f>((MAPrice!C610/MAPrice!C598)+0.004)*MAPrice!C598</f>
        <v>3.3807892705038436E-2</v>
      </c>
      <c r="D610" s="12">
        <f>((MAPrice!D610/MAPrice!D598)+0.004)*MAPrice!D598</f>
        <v>3.7816795598563185E-2</v>
      </c>
      <c r="E610" s="12">
        <f>((MAPrice!E610/MAPrice!E598)+0.004)*MAPrice!E598</f>
        <v>2.6226807734305312E-2</v>
      </c>
      <c r="F610" s="12">
        <f>((MAPrice!F610/MAPrice!F598)+0.004)*MAPrice!F598</f>
        <v>4.9260766194116921E-2</v>
      </c>
      <c r="G610" s="244"/>
      <c r="H610" s="12">
        <f>((MAPrice!H610/MAPrice!H598)+0.004)*MAPrice!H598</f>
        <v>3.7816795598563185E-2</v>
      </c>
    </row>
    <row r="611" spans="1:8" x14ac:dyDescent="0.2">
      <c r="A611">
        <f t="shared" si="6"/>
        <v>2040</v>
      </c>
      <c r="B611">
        <f t="shared" si="7"/>
        <v>10</v>
      </c>
      <c r="C611" s="12">
        <f>((MAPrice!C611/MAPrice!C599)+0.004)*MAPrice!C599</f>
        <v>3.3738000541249528E-2</v>
      </c>
      <c r="D611" s="12">
        <f>((MAPrice!D611/MAPrice!D599)+0.004)*MAPrice!D599</f>
        <v>3.775150344892142E-2</v>
      </c>
      <c r="E611" s="12">
        <f>((MAPrice!E611/MAPrice!E599)+0.004)*MAPrice!E599</f>
        <v>2.6167910654900414E-2</v>
      </c>
      <c r="F611" s="12">
        <f>((MAPrice!F611/MAPrice!F599)+0.004)*MAPrice!F599</f>
        <v>4.916672206345743E-2</v>
      </c>
      <c r="G611" s="244"/>
      <c r="H611" s="12">
        <f>((MAPrice!H611/MAPrice!H599)+0.004)*MAPrice!H599</f>
        <v>3.775150344892142E-2</v>
      </c>
    </row>
    <row r="612" spans="1:8" x14ac:dyDescent="0.2">
      <c r="A612">
        <f t="shared" si="6"/>
        <v>2040</v>
      </c>
      <c r="B612">
        <f t="shared" si="7"/>
        <v>11</v>
      </c>
      <c r="C612" s="12">
        <f>((MAPrice!C612/MAPrice!C600)+0.004)*MAPrice!C600</f>
        <v>3.3667109840095473E-2</v>
      </c>
      <c r="D612" s="12">
        <f>((MAPrice!D612/MAPrice!D600)+0.004)*MAPrice!D600</f>
        <v>3.7685217480306898E-2</v>
      </c>
      <c r="E612" s="12">
        <f>((MAPrice!E612/MAPrice!E600)+0.004)*MAPrice!E600</f>
        <v>2.611044497804595E-2</v>
      </c>
      <c r="F612" s="12">
        <f>((MAPrice!F612/MAPrice!F600)+0.004)*MAPrice!F600</f>
        <v>4.907208241152794E-2</v>
      </c>
      <c r="G612" s="244"/>
      <c r="H612" s="12">
        <f>((MAPrice!H612/MAPrice!H600)+0.004)*MAPrice!H600</f>
        <v>3.7685217480306898E-2</v>
      </c>
    </row>
    <row r="613" spans="1:8" x14ac:dyDescent="0.2">
      <c r="A613">
        <f t="shared" si="6"/>
        <v>2040</v>
      </c>
      <c r="B613">
        <f t="shared" si="7"/>
        <v>12</v>
      </c>
      <c r="C613" s="12">
        <f>((MAPrice!C613/MAPrice!C601)+0.004)*MAPrice!C601</f>
        <v>3.3595383272725508E-2</v>
      </c>
      <c r="D613" s="12">
        <f>((MAPrice!D613/MAPrice!D601)+0.004)*MAPrice!D601</f>
        <v>3.7618117936646725E-2</v>
      </c>
      <c r="E613" s="12">
        <f>((MAPrice!E613/MAPrice!E601)+0.004)*MAPrice!E601</f>
        <v>2.6054736673964528E-2</v>
      </c>
      <c r="F613" s="12">
        <f>((MAPrice!F613/MAPrice!F601)+0.004)*MAPrice!F601</f>
        <v>4.8975641269872951E-2</v>
      </c>
      <c r="G613" s="244"/>
      <c r="H613" s="12">
        <f>((MAPrice!H613/MAPrice!H601)+0.004)*MAPrice!H601</f>
        <v>3.7618117936646725E-2</v>
      </c>
    </row>
    <row r="614" spans="1:8" x14ac:dyDescent="0.2">
      <c r="A614">
        <f t="shared" si="6"/>
        <v>2041</v>
      </c>
      <c r="B614">
        <f t="shared" si="7"/>
        <v>1</v>
      </c>
      <c r="C614" s="12">
        <f>((MAPrice!C614/MAPrice!C602)+0.004)*MAPrice!C602</f>
        <v>3.3523692904778156E-2</v>
      </c>
      <c r="D614" s="12">
        <f>((MAPrice!D614/MAPrice!D602)+0.004)*MAPrice!D602</f>
        <v>3.7551165892763097E-2</v>
      </c>
      <c r="E614" s="12">
        <f>((MAPrice!E614/MAPrice!E602)+0.004)*MAPrice!E602</f>
        <v>2.5998771082658138E-2</v>
      </c>
      <c r="F614" s="12">
        <f>((MAPrice!F614/MAPrice!F602)+0.004)*MAPrice!F602</f>
        <v>4.8878901805549282E-2</v>
      </c>
      <c r="G614" s="244"/>
      <c r="H614" s="12">
        <f>((MAPrice!H614/MAPrice!H602)+0.004)*MAPrice!H602</f>
        <v>3.7551165892763097E-2</v>
      </c>
    </row>
    <row r="615" spans="1:8" x14ac:dyDescent="0.2">
      <c r="A615">
        <f t="shared" si="6"/>
        <v>2041</v>
      </c>
      <c r="B615">
        <f t="shared" si="7"/>
        <v>2</v>
      </c>
      <c r="C615" s="12">
        <f>((MAPrice!C615/MAPrice!C603)+0.004)*MAPrice!C603</f>
        <v>3.3453188172284744E-2</v>
      </c>
      <c r="D615" s="12">
        <f>((MAPrice!D615/MAPrice!D603)+0.004)*MAPrice!D603</f>
        <v>3.7484871947966104E-2</v>
      </c>
      <c r="E615" s="12">
        <f>((MAPrice!E615/MAPrice!E603)+0.004)*MAPrice!E603</f>
        <v>2.5943311151331663E-2</v>
      </c>
      <c r="F615" s="12">
        <f>((MAPrice!F615/MAPrice!F603)+0.004)*MAPrice!F603</f>
        <v>4.8784236789150413E-2</v>
      </c>
      <c r="G615" s="244"/>
      <c r="H615" s="12">
        <f>((MAPrice!H615/MAPrice!H603)+0.004)*MAPrice!H603</f>
        <v>3.7484871947966104E-2</v>
      </c>
    </row>
    <row r="616" spans="1:8" x14ac:dyDescent="0.2">
      <c r="A616">
        <f t="shared" si="6"/>
        <v>2041</v>
      </c>
      <c r="B616">
        <f t="shared" si="7"/>
        <v>3</v>
      </c>
      <c r="C616" s="12">
        <f>((MAPrice!C616/MAPrice!C604)+0.004)*MAPrice!C604</f>
        <v>3.3381137755536999E-2</v>
      </c>
      <c r="D616" s="12">
        <f>((MAPrice!D616/MAPrice!D604)+0.004)*MAPrice!D604</f>
        <v>3.7417352911770514E-2</v>
      </c>
      <c r="E616" s="12">
        <f>((MAPrice!E616/MAPrice!E604)+0.004)*MAPrice!E604</f>
        <v>2.5888472976252571E-2</v>
      </c>
      <c r="F616" s="12">
        <f>((MAPrice!F616/MAPrice!F604)+0.004)*MAPrice!F604</f>
        <v>4.8688691089278154E-2</v>
      </c>
      <c r="G616" s="244"/>
      <c r="H616" s="12">
        <f>((MAPrice!H616/MAPrice!H604)+0.004)*MAPrice!H604</f>
        <v>3.7417352911770514E-2</v>
      </c>
    </row>
    <row r="617" spans="1:8" x14ac:dyDescent="0.2">
      <c r="A617">
        <f t="shared" si="6"/>
        <v>2041</v>
      </c>
      <c r="B617">
        <f t="shared" si="7"/>
        <v>4</v>
      </c>
      <c r="C617" s="12">
        <f>((MAPrice!C617/MAPrice!C605)+0.004)*MAPrice!C605</f>
        <v>3.3309751858737885E-2</v>
      </c>
      <c r="D617" s="12">
        <f>((MAPrice!D617/MAPrice!D605)+0.004)*MAPrice!D605</f>
        <v>3.7350330989944003E-2</v>
      </c>
      <c r="E617" s="12">
        <f>((MAPrice!E617/MAPrice!E605)+0.004)*MAPrice!E605</f>
        <v>2.5833835049525935E-2</v>
      </c>
      <c r="F617" s="12">
        <f>((MAPrice!F617/MAPrice!F605)+0.004)*MAPrice!F605</f>
        <v>4.8592861125982934E-2</v>
      </c>
      <c r="G617" s="244"/>
      <c r="H617" s="12">
        <f>((MAPrice!H617/MAPrice!H605)+0.004)*MAPrice!H605</f>
        <v>3.7350330989944003E-2</v>
      </c>
    </row>
    <row r="618" spans="1:8" x14ac:dyDescent="0.2">
      <c r="A618">
        <f t="shared" si="6"/>
        <v>2041</v>
      </c>
      <c r="B618">
        <f t="shared" si="7"/>
        <v>5</v>
      </c>
      <c r="C618" s="12">
        <f>((MAPrice!C618/MAPrice!C606)+0.004)*MAPrice!C606</f>
        <v>3.3238788106229662E-2</v>
      </c>
      <c r="D618" s="12">
        <f>((MAPrice!D618/MAPrice!D606)+0.004)*MAPrice!D606</f>
        <v>3.7283613661842248E-2</v>
      </c>
      <c r="E618" s="12">
        <f>((MAPrice!E618/MAPrice!E606)+0.004)*MAPrice!E606</f>
        <v>2.5777931053938254E-2</v>
      </c>
      <c r="F618" s="12">
        <f>((MAPrice!F618/MAPrice!F606)+0.004)*MAPrice!F606</f>
        <v>4.8497052842824101E-2</v>
      </c>
      <c r="G618" s="244"/>
      <c r="H618" s="12">
        <f>((MAPrice!H618/MAPrice!H606)+0.004)*MAPrice!H606</f>
        <v>3.7283613661842248E-2</v>
      </c>
    </row>
    <row r="619" spans="1:8" x14ac:dyDescent="0.2">
      <c r="A619">
        <f t="shared" si="6"/>
        <v>2041</v>
      </c>
      <c r="B619">
        <f t="shared" si="7"/>
        <v>6</v>
      </c>
      <c r="C619" s="12">
        <f>((MAPrice!C619/MAPrice!C607)+0.004)*MAPrice!C607</f>
        <v>3.3168037185779604E-2</v>
      </c>
      <c r="D619" s="12">
        <f>((MAPrice!D619/MAPrice!D607)+0.004)*MAPrice!D607</f>
        <v>3.7217145840448711E-2</v>
      </c>
      <c r="E619" s="12">
        <f>((MAPrice!E619/MAPrice!E607)+0.004)*MAPrice!E607</f>
        <v>2.5722583844945267E-2</v>
      </c>
      <c r="F619" s="12">
        <f>((MAPrice!F619/MAPrice!F607)+0.004)*MAPrice!F607</f>
        <v>4.8402353045969244E-2</v>
      </c>
      <c r="G619" s="244"/>
      <c r="H619" s="12">
        <f>((MAPrice!H619/MAPrice!H607)+0.004)*MAPrice!H607</f>
        <v>3.7217145840448711E-2</v>
      </c>
    </row>
    <row r="620" spans="1:8" x14ac:dyDescent="0.2">
      <c r="A620">
        <f t="shared" si="6"/>
        <v>2041</v>
      </c>
      <c r="B620">
        <f t="shared" si="7"/>
        <v>7</v>
      </c>
      <c r="C620" s="12">
        <f>((MAPrice!C620/MAPrice!C608)+0.004)*MAPrice!C608</f>
        <v>3.3098972731881927E-2</v>
      </c>
      <c r="D620" s="12">
        <f>((MAPrice!D620/MAPrice!D608)+0.004)*MAPrice!D608</f>
        <v>3.7151992214337827E-2</v>
      </c>
      <c r="E620" s="12">
        <f>((MAPrice!E620/MAPrice!E608)+0.004)*MAPrice!E608</f>
        <v>2.5666818629146132E-2</v>
      </c>
      <c r="F620" s="12">
        <f>((MAPrice!F620/MAPrice!F608)+0.004)*MAPrice!F608</f>
        <v>4.8309533225827823E-2</v>
      </c>
      <c r="G620" s="244"/>
      <c r="H620" s="12">
        <f>((MAPrice!H620/MAPrice!H608)+0.004)*MAPrice!H608</f>
        <v>3.7151992214337827E-2</v>
      </c>
    </row>
    <row r="621" spans="1:8" x14ac:dyDescent="0.2">
      <c r="A621">
        <f t="shared" si="6"/>
        <v>2041</v>
      </c>
      <c r="B621">
        <f t="shared" si="7"/>
        <v>8</v>
      </c>
      <c r="C621" s="12">
        <f>((MAPrice!C621/MAPrice!C609)+0.004)*MAPrice!C609</f>
        <v>3.3030273249840404E-2</v>
      </c>
      <c r="D621" s="12">
        <f>((MAPrice!D621/MAPrice!D609)+0.004)*MAPrice!D609</f>
        <v>3.7087616143839569E-2</v>
      </c>
      <c r="E621" s="12">
        <f>((MAPrice!E621/MAPrice!E609)+0.004)*MAPrice!E609</f>
        <v>2.5610228904340362E-2</v>
      </c>
      <c r="F621" s="12">
        <f>((MAPrice!F621/MAPrice!F609)+0.004)*MAPrice!F609</f>
        <v>4.8217089321272846E-2</v>
      </c>
      <c r="G621" s="244"/>
      <c r="H621" s="12">
        <f>((MAPrice!H621/MAPrice!H609)+0.004)*MAPrice!H609</f>
        <v>3.7087616143839569E-2</v>
      </c>
    </row>
    <row r="622" spans="1:8" x14ac:dyDescent="0.2">
      <c r="A622">
        <f t="shared" si="6"/>
        <v>2041</v>
      </c>
      <c r="B622">
        <f t="shared" si="7"/>
        <v>9</v>
      </c>
      <c r="C622" s="12">
        <f>((MAPrice!C622/MAPrice!C610)+0.004)*MAPrice!C610</f>
        <v>3.2961438068316647E-2</v>
      </c>
      <c r="D622" s="12">
        <f>((MAPrice!D622/MAPrice!D610)+0.004)*MAPrice!D610</f>
        <v>3.7022796781368481E-2</v>
      </c>
      <c r="E622" s="12">
        <f>((MAPrice!E622/MAPrice!E610)+0.004)*MAPrice!E610</f>
        <v>2.5553386288431217E-2</v>
      </c>
      <c r="F622" s="12">
        <f>((MAPrice!F622/MAPrice!F610)+0.004)*MAPrice!F610</f>
        <v>4.8124742440700675E-2</v>
      </c>
      <c r="G622" s="244"/>
      <c r="H622" s="12">
        <f>((MAPrice!H622/MAPrice!H610)+0.004)*MAPrice!H610</f>
        <v>3.7022796781368481E-2</v>
      </c>
    </row>
    <row r="623" spans="1:8" x14ac:dyDescent="0.2">
      <c r="A623">
        <f t="shared" si="6"/>
        <v>2041</v>
      </c>
      <c r="B623">
        <f t="shared" si="7"/>
        <v>10</v>
      </c>
      <c r="C623" s="12">
        <f>((MAPrice!C623/MAPrice!C611)+0.004)*MAPrice!C611</f>
        <v>3.2892801786524761E-2</v>
      </c>
      <c r="D623" s="12">
        <f>((MAPrice!D623/MAPrice!D611)+0.004)*MAPrice!D611</f>
        <v>3.6958321113872546E-2</v>
      </c>
      <c r="E623" s="12">
        <f>((MAPrice!E623/MAPrice!E611)+0.004)*MAPrice!E611</f>
        <v>2.549559598948508E-2</v>
      </c>
      <c r="F623" s="12">
        <f>((MAPrice!F623/MAPrice!F611)+0.004)*MAPrice!F611</f>
        <v>4.8032142839680735E-2</v>
      </c>
      <c r="G623" s="244"/>
      <c r="H623" s="12">
        <f>((MAPrice!H623/MAPrice!H611)+0.004)*MAPrice!H611</f>
        <v>3.6958321113872546E-2</v>
      </c>
    </row>
    <row r="624" spans="1:8" x14ac:dyDescent="0.2">
      <c r="A624">
        <f t="shared" si="6"/>
        <v>2041</v>
      </c>
      <c r="B624">
        <f t="shared" si="7"/>
        <v>11</v>
      </c>
      <c r="C624" s="12">
        <f>((MAPrice!C624/MAPrice!C612)+0.004)*MAPrice!C612</f>
        <v>3.2823173253773902E-2</v>
      </c>
      <c r="D624" s="12">
        <f>((MAPrice!D624/MAPrice!D612)+0.004)*MAPrice!D612</f>
        <v>3.6892850841406401E-2</v>
      </c>
      <c r="E624" s="12">
        <f>((MAPrice!E624/MAPrice!E612)+0.004)*MAPrice!E612</f>
        <v>2.5439201006106357E-2</v>
      </c>
      <c r="F624" s="12">
        <f>((MAPrice!F624/MAPrice!F612)+0.004)*MAPrice!F612</f>
        <v>4.7938939830129319E-2</v>
      </c>
      <c r="G624" s="244"/>
      <c r="H624" s="12">
        <f>((MAPrice!H624/MAPrice!H612)+0.004)*MAPrice!H612</f>
        <v>3.6892850841406401E-2</v>
      </c>
    </row>
    <row r="625" spans="1:8" x14ac:dyDescent="0.2">
      <c r="A625">
        <f t="shared" si="6"/>
        <v>2041</v>
      </c>
      <c r="B625">
        <f t="shared" si="7"/>
        <v>12</v>
      </c>
      <c r="C625" s="12">
        <f>((MAPrice!C625/MAPrice!C613)+0.004)*MAPrice!C613</f>
        <v>3.2752710307717085E-2</v>
      </c>
      <c r="D625" s="12">
        <f>((MAPrice!D625/MAPrice!D613)+0.004)*MAPrice!D613</f>
        <v>3.6826561810725682E-2</v>
      </c>
      <c r="E625" s="12">
        <f>((MAPrice!E625/MAPrice!E613)+0.004)*MAPrice!E613</f>
        <v>2.5384520505448038E-2</v>
      </c>
      <c r="F625" s="12">
        <f>((MAPrice!F625/MAPrice!F613)+0.004)*MAPrice!F613</f>
        <v>4.784394293546379E-2</v>
      </c>
      <c r="G625" s="244"/>
      <c r="H625" s="12">
        <f>((MAPrice!H625/MAPrice!H613)+0.004)*MAPrice!H613</f>
        <v>3.6826561810725682E-2</v>
      </c>
    </row>
    <row r="626" spans="1:8" x14ac:dyDescent="0.2">
      <c r="A626">
        <f t="shared" si="6"/>
        <v>2042</v>
      </c>
      <c r="B626">
        <f t="shared" si="7"/>
        <v>1</v>
      </c>
      <c r="C626" s="12">
        <f>((MAPrice!C626/MAPrice!C614)+0.004)*MAPrice!C614</f>
        <v>3.2682276784286847E-2</v>
      </c>
      <c r="D626" s="12">
        <f>((MAPrice!D626/MAPrice!D614)+0.004)*MAPrice!D614</f>
        <v>3.6760411514052953E-2</v>
      </c>
      <c r="E626" s="12">
        <f>((MAPrice!E626/MAPrice!E614)+0.004)*MAPrice!E614</f>
        <v>2.5329582808000805E-2</v>
      </c>
      <c r="F626" s="12">
        <f>((MAPrice!F626/MAPrice!F614)+0.004)*MAPrice!F614</f>
        <v>4.7748643094594964E-2</v>
      </c>
      <c r="G626" s="244"/>
      <c r="H626" s="12">
        <f>((MAPrice!H626/MAPrice!H614)+0.004)*MAPrice!H614</f>
        <v>3.6760411514052953E-2</v>
      </c>
    </row>
    <row r="627" spans="1:8" x14ac:dyDescent="0.2">
      <c r="A627">
        <f t="shared" si="6"/>
        <v>2042</v>
      </c>
      <c r="B627">
        <f t="shared" si="7"/>
        <v>2</v>
      </c>
      <c r="C627" s="12">
        <f>((MAPrice!C627/MAPrice!C615)+0.004)*MAPrice!C615</f>
        <v>3.2613017018960001E-2</v>
      </c>
      <c r="D627" s="12">
        <f>((MAPrice!D627/MAPrice!D615)+0.004)*MAPrice!D615</f>
        <v>3.6694921391274019E-2</v>
      </c>
      <c r="E627" s="12">
        <f>((MAPrice!E627/MAPrice!E615)+0.004)*MAPrice!E615</f>
        <v>2.5275148321498651E-2</v>
      </c>
      <c r="F627" s="12">
        <f>((MAPrice!F627/MAPrice!F615)+0.004)*MAPrice!F615</f>
        <v>4.7655399792116568E-2</v>
      </c>
      <c r="G627" s="244"/>
      <c r="H627" s="12">
        <f>((MAPrice!H627/MAPrice!H615)+0.004)*MAPrice!H615</f>
        <v>3.6694921391274019E-2</v>
      </c>
    </row>
    <row r="628" spans="1:8" x14ac:dyDescent="0.2">
      <c r="A628">
        <f t="shared" si="6"/>
        <v>2042</v>
      </c>
      <c r="B628">
        <f t="shared" si="7"/>
        <v>3</v>
      </c>
      <c r="C628" s="12">
        <f>((MAPrice!C628/MAPrice!C616)+0.004)*MAPrice!C616</f>
        <v>3.2542180370508128E-2</v>
      </c>
      <c r="D628" s="12">
        <f>((MAPrice!D628/MAPrice!D616)+0.004)*MAPrice!D616</f>
        <v>3.6628155220675501E-2</v>
      </c>
      <c r="E628" s="12">
        <f>((MAPrice!E628/MAPrice!E616)+0.004)*MAPrice!E616</f>
        <v>2.5221280729341575E-2</v>
      </c>
      <c r="F628" s="12">
        <f>((MAPrice!F628/MAPrice!F616)+0.004)*MAPrice!F616</f>
        <v>4.7561204544183722E-2</v>
      </c>
      <c r="G628" s="244"/>
      <c r="H628" s="12">
        <f>((MAPrice!H628/MAPrice!H616)+0.004)*MAPrice!H616</f>
        <v>3.6628155220675501E-2</v>
      </c>
    </row>
    <row r="629" spans="1:8" x14ac:dyDescent="0.2">
      <c r="A629">
        <f t="shared" si="6"/>
        <v>2042</v>
      </c>
      <c r="B629">
        <f t="shared" si="7"/>
        <v>4</v>
      </c>
      <c r="C629" s="12">
        <f>((MAPrice!C629/MAPrice!C617)+0.004)*MAPrice!C617</f>
        <v>3.2471969302099335E-2</v>
      </c>
      <c r="D629" s="12">
        <f>((MAPrice!D629/MAPrice!D617)+0.004)*MAPrice!D617</f>
        <v>3.656184933188162E-2</v>
      </c>
      <c r="E629" s="12">
        <f>((MAPrice!E629/MAPrice!E617)+0.004)*MAPrice!E617</f>
        <v>2.5167589157041578E-2</v>
      </c>
      <c r="F629" s="12">
        <f>((MAPrice!F629/MAPrice!F617)+0.004)*MAPrice!F617</f>
        <v>4.7466688471895183E-2</v>
      </c>
      <c r="G629" s="244"/>
      <c r="H629" s="12">
        <f>((MAPrice!H629/MAPrice!H617)+0.004)*MAPrice!H617</f>
        <v>3.656184933188162E-2</v>
      </c>
    </row>
    <row r="630" spans="1:8" x14ac:dyDescent="0.2">
      <c r="A630">
        <f t="shared" ref="A630:A693" si="8">A618+1</f>
        <v>2042</v>
      </c>
      <c r="B630">
        <f t="shared" ref="B630:B693" si="9">B618</f>
        <v>5</v>
      </c>
      <c r="C630" s="12">
        <f>((MAPrice!C630/MAPrice!C618)+0.004)*MAPrice!C618</f>
        <v>3.240227153598798E-2</v>
      </c>
      <c r="D630" s="12">
        <f>((MAPrice!D630/MAPrice!D618)+0.004)*MAPrice!D618</f>
        <v>3.6495955423060451E-2</v>
      </c>
      <c r="E630" s="12">
        <f>((MAPrice!E630/MAPrice!E618)+0.004)*MAPrice!E618</f>
        <v>2.5112728740005429E-2</v>
      </c>
      <c r="F630" s="12">
        <f>((MAPrice!F630/MAPrice!F618)+0.004)*MAPrice!F618</f>
        <v>4.7372337988250031E-2</v>
      </c>
      <c r="G630" s="244"/>
      <c r="H630" s="12">
        <f>((MAPrice!H630/MAPrice!H618)+0.004)*MAPrice!H618</f>
        <v>3.6495955423060451E-2</v>
      </c>
    </row>
    <row r="631" spans="1:8" x14ac:dyDescent="0.2">
      <c r="A631">
        <f t="shared" si="8"/>
        <v>2042</v>
      </c>
      <c r="B631">
        <f t="shared" si="9"/>
        <v>6</v>
      </c>
      <c r="C631" s="12">
        <f>((MAPrice!C631/MAPrice!C619)+0.004)*MAPrice!C619</f>
        <v>3.2332849981579197E-2</v>
      </c>
      <c r="D631" s="12">
        <f>((MAPrice!D631/MAPrice!D619)+0.004)*MAPrice!D619</f>
        <v>3.6430383553499951E-2</v>
      </c>
      <c r="E631" s="12">
        <f>((MAPrice!E631/MAPrice!E619)+0.004)*MAPrice!E619</f>
        <v>2.5058465923048934E-2</v>
      </c>
      <c r="F631" s="12">
        <f>((MAPrice!F631/MAPrice!F619)+0.004)*MAPrice!F619</f>
        <v>4.7279176961407418E-2</v>
      </c>
      <c r="G631" s="244"/>
      <c r="H631" s="12">
        <f>((MAPrice!H631/MAPrice!H619)+0.004)*MAPrice!H619</f>
        <v>3.6430383553499951E-2</v>
      </c>
    </row>
    <row r="632" spans="1:8" x14ac:dyDescent="0.2">
      <c r="A632">
        <f t="shared" si="8"/>
        <v>2042</v>
      </c>
      <c r="B632">
        <f t="shared" si="9"/>
        <v>7</v>
      </c>
      <c r="C632" s="12">
        <f>((MAPrice!C632/MAPrice!C620)+0.004)*MAPrice!C620</f>
        <v>3.2265147995865703E-2</v>
      </c>
      <c r="D632" s="12">
        <f>((MAPrice!D632/MAPrice!D620)+0.004)*MAPrice!D620</f>
        <v>3.6366181379662105E-2</v>
      </c>
      <c r="E632" s="12">
        <f>((MAPrice!E632/MAPrice!E620)+0.004)*MAPrice!E620</f>
        <v>2.5003844265763669E-2</v>
      </c>
      <c r="F632" s="12">
        <f>((MAPrice!F632/MAPrice!F620)+0.004)*MAPrice!F620</f>
        <v>4.7187960103210733E-2</v>
      </c>
      <c r="G632" s="244"/>
      <c r="H632" s="12">
        <f>((MAPrice!H632/MAPrice!H620)+0.004)*MAPrice!H620</f>
        <v>3.6366181379662105E-2</v>
      </c>
    </row>
    <row r="633" spans="1:8" x14ac:dyDescent="0.2">
      <c r="A633">
        <f t="shared" si="8"/>
        <v>2042</v>
      </c>
      <c r="B633">
        <f t="shared" si="9"/>
        <v>8</v>
      </c>
      <c r="C633" s="12">
        <f>((MAPrice!C633/MAPrice!C621)+0.004)*MAPrice!C621</f>
        <v>3.2197849385986459E-2</v>
      </c>
      <c r="D633" s="12">
        <f>((MAPrice!D633/MAPrice!D621)+0.004)*MAPrice!D621</f>
        <v>3.6302796538568959E-2</v>
      </c>
      <c r="E633" s="12">
        <f>((MAPrice!E633/MAPrice!E621)+0.004)*MAPrice!E621</f>
        <v>2.4948451618986782E-2</v>
      </c>
      <c r="F633" s="12">
        <f>((MAPrice!F633/MAPrice!F621)+0.004)*MAPrice!F621</f>
        <v>4.7097179399768971E-2</v>
      </c>
      <c r="G633" s="244"/>
      <c r="H633" s="12">
        <f>((MAPrice!H633/MAPrice!H621)+0.004)*MAPrice!H621</f>
        <v>3.6302796538568959E-2</v>
      </c>
    </row>
    <row r="634" spans="1:8" x14ac:dyDescent="0.2">
      <c r="A634">
        <f t="shared" si="8"/>
        <v>2042</v>
      </c>
      <c r="B634">
        <f t="shared" si="9"/>
        <v>9</v>
      </c>
      <c r="C634" s="12">
        <f>((MAPrice!C634/MAPrice!C622)+0.004)*MAPrice!C622</f>
        <v>3.2130459596509696E-2</v>
      </c>
      <c r="D634" s="12">
        <f>((MAPrice!D634/MAPrice!D622)+0.004)*MAPrice!D622</f>
        <v>3.6239022254534473E-2</v>
      </c>
      <c r="E634" s="12">
        <f>((MAPrice!E634/MAPrice!E622)+0.004)*MAPrice!E622</f>
        <v>2.4892845035836671E-2</v>
      </c>
      <c r="F634" s="12">
        <f>((MAPrice!F634/MAPrice!F622)+0.004)*MAPrice!F622</f>
        <v>4.700655487430401E-2</v>
      </c>
      <c r="G634" s="244"/>
      <c r="H634" s="12">
        <f>((MAPrice!H634/MAPrice!H622)+0.004)*MAPrice!H622</f>
        <v>3.6239022254534473E-2</v>
      </c>
    </row>
    <row r="635" spans="1:8" x14ac:dyDescent="0.2">
      <c r="A635">
        <f t="shared" si="8"/>
        <v>2042</v>
      </c>
      <c r="B635">
        <f t="shared" si="9"/>
        <v>10</v>
      </c>
      <c r="C635" s="12">
        <f>((MAPrice!C635/MAPrice!C623)+0.004)*MAPrice!C623</f>
        <v>3.2063294965876746E-2</v>
      </c>
      <c r="D635" s="12">
        <f>((MAPrice!D635/MAPrice!D623)+0.004)*MAPrice!D623</f>
        <v>3.6175620289728878E-2</v>
      </c>
      <c r="E635" s="12">
        <f>((MAPrice!E635/MAPrice!E623)+0.004)*MAPrice!E623</f>
        <v>2.4836336357050556E-2</v>
      </c>
      <c r="F635" s="12">
        <f>((MAPrice!F635/MAPrice!F623)+0.004)*MAPrice!F623</f>
        <v>4.6915726966731019E-2</v>
      </c>
      <c r="G635" s="244"/>
      <c r="H635" s="12">
        <f>((MAPrice!H635/MAPrice!H623)+0.004)*MAPrice!H623</f>
        <v>3.6175620289728878E-2</v>
      </c>
    </row>
    <row r="636" spans="1:8" x14ac:dyDescent="0.2">
      <c r="A636">
        <f t="shared" si="8"/>
        <v>2042</v>
      </c>
      <c r="B636">
        <f t="shared" si="9"/>
        <v>11</v>
      </c>
      <c r="C636" s="12">
        <f>((MAPrice!C636/MAPrice!C624)+0.004)*MAPrice!C624</f>
        <v>3.1995193398213953E-2</v>
      </c>
      <c r="D636" s="12">
        <f>((MAPrice!D636/MAPrice!D624)+0.004)*MAPrice!D624</f>
        <v>3.6111278554204596E-2</v>
      </c>
      <c r="E636" s="12">
        <f>((MAPrice!E636/MAPrice!E624)+0.004)*MAPrice!E624</f>
        <v>2.4781218921241365E-2</v>
      </c>
      <c r="F636" s="12">
        <f>((MAPrice!F636/MAPrice!F624)+0.004)*MAPrice!F624</f>
        <v>4.6824356729198789E-2</v>
      </c>
      <c r="G636" s="244"/>
      <c r="H636" s="12">
        <f>((MAPrice!H636/MAPrice!H624)+0.004)*MAPrice!H624</f>
        <v>3.6111278554204596E-2</v>
      </c>
    </row>
    <row r="637" spans="1:8" x14ac:dyDescent="0.2">
      <c r="A637">
        <f t="shared" si="8"/>
        <v>2042</v>
      </c>
      <c r="B637">
        <f t="shared" si="9"/>
        <v>12</v>
      </c>
      <c r="C637" s="12">
        <f>((MAPrice!C637/MAPrice!C625)+0.004)*MAPrice!C625</f>
        <v>3.1926297368577307E-2</v>
      </c>
      <c r="D637" s="12">
        <f>((MAPrice!D637/MAPrice!D625)+0.004)*MAPrice!D625</f>
        <v>3.6046156477453226E-2</v>
      </c>
      <c r="E637" s="12">
        <f>((MAPrice!E637/MAPrice!E625)+0.004)*MAPrice!E625</f>
        <v>2.4727793512118876E-2</v>
      </c>
      <c r="F637" s="12">
        <f>((MAPrice!F637/MAPrice!F625)+0.004)*MAPrice!F625</f>
        <v>4.6731259582839219E-2</v>
      </c>
      <c r="G637" s="244"/>
      <c r="H637" s="12">
        <f>((MAPrice!H637/MAPrice!H625)+0.004)*MAPrice!H625</f>
        <v>3.6046156477453226E-2</v>
      </c>
    </row>
    <row r="638" spans="1:8" x14ac:dyDescent="0.2">
      <c r="A638">
        <f t="shared" si="8"/>
        <v>2043</v>
      </c>
      <c r="B638">
        <f t="shared" si="9"/>
        <v>1</v>
      </c>
      <c r="C638" s="12">
        <f>((MAPrice!C638/MAPrice!C626)+0.004)*MAPrice!C626</f>
        <v>3.1857436029360954E-2</v>
      </c>
      <c r="D638" s="12">
        <f>((MAPrice!D638/MAPrice!D626)+0.004)*MAPrice!D626</f>
        <v>3.598117723015485E-2</v>
      </c>
      <c r="E638" s="12">
        <f>((MAPrice!E638/MAPrice!E626)+0.004)*MAPrice!E626</f>
        <v>2.4674121324330806E-2</v>
      </c>
      <c r="F638" s="12">
        <f>((MAPrice!F638/MAPrice!F626)+0.004)*MAPrice!F626</f>
        <v>4.6637874186405949E-2</v>
      </c>
      <c r="G638" s="244"/>
      <c r="H638" s="12">
        <f>((MAPrice!H638/MAPrice!H626)+0.004)*MAPrice!H626</f>
        <v>3.598117723015485E-2</v>
      </c>
    </row>
    <row r="639" spans="1:8" x14ac:dyDescent="0.2">
      <c r="A639">
        <f t="shared" si="8"/>
        <v>2043</v>
      </c>
      <c r="B639">
        <f t="shared" si="9"/>
        <v>2</v>
      </c>
      <c r="C639" s="12">
        <f>((MAPrice!C639/MAPrice!C627)+0.004)*MAPrice!C627</f>
        <v>3.1789723703017941E-2</v>
      </c>
      <c r="D639" s="12">
        <f>((MAPrice!D639/MAPrice!D627)+0.004)*MAPrice!D627</f>
        <v>3.5916847998723023E-2</v>
      </c>
      <c r="E639" s="12">
        <f>((MAPrice!E639/MAPrice!E627)+0.004)*MAPrice!E627</f>
        <v>2.4620941883102966E-2</v>
      </c>
      <c r="F639" s="12">
        <f>((MAPrice!F639/MAPrice!F627)+0.004)*MAPrice!F627</f>
        <v>4.6546506070184269E-2</v>
      </c>
      <c r="G639" s="244"/>
      <c r="H639" s="12">
        <f>((MAPrice!H639/MAPrice!H627)+0.004)*MAPrice!H627</f>
        <v>3.5916847998723023E-2</v>
      </c>
    </row>
    <row r="640" spans="1:8" x14ac:dyDescent="0.2">
      <c r="A640">
        <f t="shared" si="8"/>
        <v>2043</v>
      </c>
      <c r="B640">
        <f t="shared" si="9"/>
        <v>3</v>
      </c>
      <c r="C640" s="12">
        <f>((MAPrice!C640/MAPrice!C628)+0.004)*MAPrice!C628</f>
        <v>3.1720467289737972E-2</v>
      </c>
      <c r="D640" s="12">
        <f>((MAPrice!D640/MAPrice!D628)+0.004)*MAPrice!D628</f>
        <v>3.58512625057954E-2</v>
      </c>
      <c r="E640" s="12">
        <f>((MAPrice!E640/MAPrice!E628)+0.004)*MAPrice!E628</f>
        <v>2.4568314470263891E-2</v>
      </c>
      <c r="F640" s="12">
        <f>((MAPrice!F640/MAPrice!F628)+0.004)*MAPrice!F628</f>
        <v>4.6454201575805112E-2</v>
      </c>
      <c r="G640" s="244"/>
      <c r="H640" s="12">
        <f>((MAPrice!H640/MAPrice!H628)+0.004)*MAPrice!H628</f>
        <v>3.58512625057954E-2</v>
      </c>
    </row>
    <row r="641" spans="1:8" x14ac:dyDescent="0.2">
      <c r="A641">
        <f t="shared" si="8"/>
        <v>2043</v>
      </c>
      <c r="B641">
        <f t="shared" si="9"/>
        <v>4</v>
      </c>
      <c r="C641" s="12">
        <f>((MAPrice!C641/MAPrice!C629)+0.004)*MAPrice!C629</f>
        <v>3.1651802066814873E-2</v>
      </c>
      <c r="D641" s="12">
        <f>((MAPrice!D641/MAPrice!D629)+0.004)*MAPrice!D629</f>
        <v>3.5786105936388042E-2</v>
      </c>
      <c r="E641" s="12">
        <f>((MAPrice!E641/MAPrice!E629)+0.004)*MAPrice!E629</f>
        <v>2.4515843809831545E-2</v>
      </c>
      <c r="F641" s="12">
        <f>((MAPrice!F641/MAPrice!F629)+0.004)*MAPrice!F629</f>
        <v>4.6361552698896691E-2</v>
      </c>
      <c r="G641" s="244"/>
      <c r="H641" s="12">
        <f>((MAPrice!H641/MAPrice!H629)+0.004)*MAPrice!H629</f>
        <v>3.5786105936388042E-2</v>
      </c>
    </row>
    <row r="642" spans="1:8" x14ac:dyDescent="0.2">
      <c r="A642">
        <f t="shared" si="8"/>
        <v>2043</v>
      </c>
      <c r="B642">
        <f t="shared" si="9"/>
        <v>5</v>
      </c>
      <c r="C642" s="12">
        <f>((MAPrice!C642/MAPrice!C630)+0.004)*MAPrice!C630</f>
        <v>3.1583613847619978E-2</v>
      </c>
      <c r="D642" s="12">
        <f>((MAPrice!D642/MAPrice!D630)+0.004)*MAPrice!D630</f>
        <v>3.5721325832613997E-2</v>
      </c>
      <c r="E642" s="12">
        <f>((MAPrice!E642/MAPrice!E630)+0.004)*MAPrice!E630</f>
        <v>2.4462211718836727E-2</v>
      </c>
      <c r="F642" s="12">
        <f>((MAPrice!F642/MAPrice!F630)+0.004)*MAPrice!F630</f>
        <v>4.6269029277170248E-2</v>
      </c>
      <c r="G642" s="244"/>
      <c r="H642" s="12">
        <f>((MAPrice!H642/MAPrice!H630)+0.004)*MAPrice!H630</f>
        <v>3.5721325832613997E-2</v>
      </c>
    </row>
    <row r="643" spans="1:8" x14ac:dyDescent="0.2">
      <c r="A643">
        <f t="shared" si="8"/>
        <v>2043</v>
      </c>
      <c r="B643">
        <f t="shared" si="9"/>
        <v>6</v>
      </c>
      <c r="C643" s="12">
        <f>((MAPrice!C643/MAPrice!C631)+0.004)*MAPrice!C631</f>
        <v>3.1515694650169311E-2</v>
      </c>
      <c r="D643" s="12">
        <f>((MAPrice!D643/MAPrice!D631)+0.004)*MAPrice!D631</f>
        <v>3.5656860887798437E-2</v>
      </c>
      <c r="E643" s="12">
        <f>((MAPrice!E643/MAPrice!E631)+0.004)*MAPrice!E631</f>
        <v>2.4409162935680639E-2</v>
      </c>
      <c r="F643" s="12">
        <f>((MAPrice!F643/MAPrice!F631)+0.004)*MAPrice!F631</f>
        <v>4.6177670470117477E-2</v>
      </c>
      <c r="G643" s="244"/>
      <c r="H643" s="12">
        <f>((MAPrice!H643/MAPrice!H631)+0.004)*MAPrice!H631</f>
        <v>3.5656860887798437E-2</v>
      </c>
    </row>
    <row r="644" spans="1:8" x14ac:dyDescent="0.2">
      <c r="A644">
        <f t="shared" si="8"/>
        <v>2043</v>
      </c>
      <c r="B644">
        <f t="shared" si="9"/>
        <v>7</v>
      </c>
      <c r="C644" s="12">
        <f>((MAPrice!C644/MAPrice!C632)+0.004)*MAPrice!C632</f>
        <v>3.1449450856772483E-2</v>
      </c>
      <c r="D644" s="12">
        <f>((MAPrice!D644/MAPrice!D632)+0.004)*MAPrice!D632</f>
        <v>3.5593734559941144E-2</v>
      </c>
      <c r="E644" s="12">
        <f>((MAPrice!E644/MAPrice!E632)+0.004)*MAPrice!E632</f>
        <v>2.4355757882849698E-2</v>
      </c>
      <c r="F644" s="12">
        <f>((MAPrice!F644/MAPrice!F632)+0.004)*MAPrice!F632</f>
        <v>4.6088207991413423E-2</v>
      </c>
      <c r="G644" s="244"/>
      <c r="H644" s="12">
        <f>((MAPrice!H644/MAPrice!H632)+0.004)*MAPrice!H632</f>
        <v>3.5593734559941144E-2</v>
      </c>
    </row>
    <row r="645" spans="1:8" x14ac:dyDescent="0.2">
      <c r="A645">
        <f t="shared" si="8"/>
        <v>2043</v>
      </c>
      <c r="B645">
        <f t="shared" si="9"/>
        <v>8</v>
      </c>
      <c r="C645" s="12">
        <f>((MAPrice!C645/MAPrice!C633)+0.004)*MAPrice!C633</f>
        <v>3.1383604990975776E-2</v>
      </c>
      <c r="D645" s="12">
        <f>((MAPrice!D645/MAPrice!D633)+0.004)*MAPrice!D633</f>
        <v>3.5531415460243916E-2</v>
      </c>
      <c r="E645" s="12">
        <f>((MAPrice!E645/MAPrice!E633)+0.004)*MAPrice!E633</f>
        <v>2.4301601618805117E-2</v>
      </c>
      <c r="F645" s="12">
        <f>((MAPrice!F645/MAPrice!F633)+0.004)*MAPrice!F633</f>
        <v>4.5999177993019447E-2</v>
      </c>
      <c r="G645" s="244"/>
      <c r="H645" s="12">
        <f>((MAPrice!H645/MAPrice!H633)+0.004)*MAPrice!H633</f>
        <v>3.5531415460243916E-2</v>
      </c>
    </row>
    <row r="646" spans="1:8" x14ac:dyDescent="0.2">
      <c r="A646">
        <f t="shared" si="8"/>
        <v>2043</v>
      </c>
      <c r="B646">
        <f t="shared" si="9"/>
        <v>9</v>
      </c>
      <c r="C646" s="12">
        <f>((MAPrice!C646/MAPrice!C634)+0.004)*MAPrice!C634</f>
        <v>3.1317675107742145E-2</v>
      </c>
      <c r="D646" s="12">
        <f>((MAPrice!D646/MAPrice!D634)+0.004)*MAPrice!D634</f>
        <v>3.5468719296470913E-2</v>
      </c>
      <c r="E646" s="12">
        <f>((MAPrice!E646/MAPrice!E634)+0.004)*MAPrice!E634</f>
        <v>2.4247240376118029E-2</v>
      </c>
      <c r="F646" s="12">
        <f>((MAPrice!F646/MAPrice!F634)+0.004)*MAPrice!F634</f>
        <v>4.591030872424863E-2</v>
      </c>
      <c r="G646" s="244"/>
      <c r="H646" s="12">
        <f>((MAPrice!H646/MAPrice!H634)+0.004)*MAPrice!H634</f>
        <v>3.5468719296470913E-2</v>
      </c>
    </row>
    <row r="647" spans="1:8" x14ac:dyDescent="0.2">
      <c r="A647">
        <f t="shared" si="8"/>
        <v>2043</v>
      </c>
      <c r="B647">
        <f t="shared" si="9"/>
        <v>10</v>
      </c>
      <c r="C647" s="12">
        <f>((MAPrice!C647/MAPrice!C635)+0.004)*MAPrice!C635</f>
        <v>3.1251955786058175E-2</v>
      </c>
      <c r="D647" s="12">
        <f>((MAPrice!D647/MAPrice!D635)+0.004)*MAPrice!D635</f>
        <v>3.5406378073658165E-2</v>
      </c>
      <c r="E647" s="12">
        <f>((MAPrice!E647/MAPrice!E635)+0.004)*MAPrice!E635</f>
        <v>2.4191989283919458E-2</v>
      </c>
      <c r="F647" s="12">
        <f>((MAPrice!F647/MAPrice!F635)+0.004)*MAPrice!F635</f>
        <v>4.5821225649548311E-2</v>
      </c>
      <c r="G647" s="244"/>
      <c r="H647" s="12">
        <f>((MAPrice!H647/MAPrice!H635)+0.004)*MAPrice!H635</f>
        <v>3.5406378073658165E-2</v>
      </c>
    </row>
    <row r="648" spans="1:8" x14ac:dyDescent="0.2">
      <c r="A648">
        <f t="shared" si="8"/>
        <v>2043</v>
      </c>
      <c r="B648">
        <f t="shared" si="9"/>
        <v>11</v>
      </c>
      <c r="C648" s="12">
        <f>((MAPrice!C648/MAPrice!C636)+0.004)*MAPrice!C636</f>
        <v>3.1185307364025062E-2</v>
      </c>
      <c r="D648" s="12">
        <f>((MAPrice!D648/MAPrice!D636)+0.004)*MAPrice!D636</f>
        <v>3.5343098781803362E-2</v>
      </c>
      <c r="E648" s="12">
        <f>((MAPrice!E648/MAPrice!E636)+0.004)*MAPrice!E636</f>
        <v>2.4138088761536888E-2</v>
      </c>
      <c r="F648" s="12">
        <f>((MAPrice!F648/MAPrice!F636)+0.004)*MAPrice!F636</f>
        <v>4.5731592622952705E-2</v>
      </c>
      <c r="G648" s="244"/>
      <c r="H648" s="12">
        <f>((MAPrice!H648/MAPrice!H636)+0.004)*MAPrice!H636</f>
        <v>3.5343098781803362E-2</v>
      </c>
    </row>
    <row r="649" spans="1:8" x14ac:dyDescent="0.2">
      <c r="A649">
        <f t="shared" si="8"/>
        <v>2043</v>
      </c>
      <c r="B649">
        <f t="shared" si="9"/>
        <v>12</v>
      </c>
      <c r="C649" s="12">
        <f>((MAPrice!C649/MAPrice!C637)+0.004)*MAPrice!C637</f>
        <v>3.1117879304042306E-2</v>
      </c>
      <c r="D649" s="12">
        <f>((MAPrice!D649/MAPrice!D637)+0.004)*MAPrice!D637</f>
        <v>3.5279049545861633E-2</v>
      </c>
      <c r="E649" s="12">
        <f>((MAPrice!E649/MAPrice!E637)+0.004)*MAPrice!E637</f>
        <v>2.40858413090233E-2</v>
      </c>
      <c r="F649" s="12">
        <f>((MAPrice!F649/MAPrice!F637)+0.004)*MAPrice!F637</f>
        <v>4.5640262340871957E-2</v>
      </c>
      <c r="G649" s="244"/>
      <c r="H649" s="12">
        <f>((MAPrice!H649/MAPrice!H637)+0.004)*MAPrice!H637</f>
        <v>3.5279049545861633E-2</v>
      </c>
    </row>
    <row r="650" spans="1:8" x14ac:dyDescent="0.2">
      <c r="A650">
        <f t="shared" si="8"/>
        <v>2044</v>
      </c>
      <c r="B650">
        <f t="shared" si="9"/>
        <v>1</v>
      </c>
      <c r="C650" s="12">
        <f>((MAPrice!C650/MAPrice!C638)+0.004)*MAPrice!C638</f>
        <v>3.105050121146604E-2</v>
      </c>
      <c r="D650" s="12">
        <f>((MAPrice!D650/MAPrice!D638)+0.004)*MAPrice!D638</f>
        <v>3.5215158812646634E-2</v>
      </c>
      <c r="E650" s="12">
        <f>((MAPrice!E650/MAPrice!E638)+0.004)*MAPrice!E638</f>
        <v>2.4033364691028975E-2</v>
      </c>
      <c r="F650" s="12">
        <f>((MAPrice!F650/MAPrice!F638)+0.004)*MAPrice!F638</f>
        <v>4.5548672863310297E-2</v>
      </c>
      <c r="G650" s="244"/>
      <c r="H650" s="12">
        <f>((MAPrice!H650/MAPrice!H638)+0.004)*MAPrice!H638</f>
        <v>3.5215158812646634E-2</v>
      </c>
    </row>
    <row r="651" spans="1:8" x14ac:dyDescent="0.2">
      <c r="A651">
        <f t="shared" si="8"/>
        <v>2044</v>
      </c>
      <c r="B651">
        <f t="shared" si="9"/>
        <v>2</v>
      </c>
      <c r="C651" s="12">
        <f>((MAPrice!C651/MAPrice!C639)+0.004)*MAPrice!C639</f>
        <v>3.0984275449133968E-2</v>
      </c>
      <c r="D651" s="12">
        <f>((MAPrice!D651/MAPrice!D639)+0.004)*MAPrice!D639</f>
        <v>3.5151939093751444E-2</v>
      </c>
      <c r="E651" s="12">
        <f>((MAPrice!E651/MAPrice!E639)+0.004)*MAPrice!E639</f>
        <v>2.3981391327203169E-2</v>
      </c>
      <c r="F651" s="12">
        <f>((MAPrice!F651/MAPrice!F639)+0.004)*MAPrice!F639</f>
        <v>4.5459103047106368E-2</v>
      </c>
      <c r="G651" s="244"/>
      <c r="H651" s="12">
        <f>((MAPrice!H651/MAPrice!H639)+0.004)*MAPrice!H639</f>
        <v>3.5151939093751444E-2</v>
      </c>
    </row>
    <row r="652" spans="1:8" x14ac:dyDescent="0.2">
      <c r="A652">
        <f t="shared" si="8"/>
        <v>2044</v>
      </c>
      <c r="B652">
        <f t="shared" si="9"/>
        <v>3</v>
      </c>
      <c r="C652" s="12">
        <f>((MAPrice!C652/MAPrice!C640)+0.004)*MAPrice!C640</f>
        <v>3.0916473659696832E-2</v>
      </c>
      <c r="D652" s="12">
        <f>((MAPrice!D652/MAPrice!D640)+0.004)*MAPrice!D640</f>
        <v>3.5087409874031868E-2</v>
      </c>
      <c r="E652" s="12">
        <f>((MAPrice!E652/MAPrice!E640)+0.004)*MAPrice!E640</f>
        <v>2.3929908747396419E-2</v>
      </c>
      <c r="F652" s="12">
        <f>((MAPrice!F652/MAPrice!F640)+0.004)*MAPrice!F640</f>
        <v>4.5368519657057689E-2</v>
      </c>
      <c r="G652" s="244"/>
      <c r="H652" s="12">
        <f>((MAPrice!H652/MAPrice!H640)+0.004)*MAPrice!H640</f>
        <v>3.5087409874031868E-2</v>
      </c>
    </row>
    <row r="653" spans="1:8" x14ac:dyDescent="0.2">
      <c r="A653">
        <f t="shared" si="8"/>
        <v>2044</v>
      </c>
      <c r="B653">
        <f t="shared" si="9"/>
        <v>4</v>
      </c>
      <c r="C653" s="12">
        <f>((MAPrice!C653/MAPrice!C641)+0.004)*MAPrice!C641</f>
        <v>3.0849222868236784E-2</v>
      </c>
      <c r="D653" s="12">
        <f>((MAPrice!D653/MAPrice!D641)+0.004)*MAPrice!D641</f>
        <v>3.5023270923109903E-2</v>
      </c>
      <c r="E653" s="12">
        <f>((MAPrice!E653/MAPrice!E641)+0.004)*MAPrice!E641</f>
        <v>2.3878558848651615E-2</v>
      </c>
      <c r="F653" s="12">
        <f>((MAPrice!F653/MAPrice!F641)+0.004)*MAPrice!F641</f>
        <v>4.5277557411770669E-2</v>
      </c>
      <c r="G653" s="244"/>
      <c r="H653" s="12">
        <f>((MAPrice!H653/MAPrice!H641)+0.004)*MAPrice!H641</f>
        <v>3.5023270923109903E-2</v>
      </c>
    </row>
    <row r="654" spans="1:8" x14ac:dyDescent="0.2">
      <c r="A654">
        <f t="shared" si="8"/>
        <v>2044</v>
      </c>
      <c r="B654">
        <f t="shared" si="9"/>
        <v>5</v>
      </c>
      <c r="C654" s="12">
        <f>((MAPrice!C654/MAPrice!C642)+0.004)*MAPrice!C642</f>
        <v>3.0782496209204434E-2</v>
      </c>
      <c r="D654" s="12">
        <f>((MAPrice!D654/MAPrice!D642)+0.004)*MAPrice!D642</f>
        <v>3.4959567390663443E-2</v>
      </c>
      <c r="E654" s="12">
        <f>((MAPrice!E654/MAPrice!E642)+0.004)*MAPrice!E642</f>
        <v>2.3826115973276291E-2</v>
      </c>
      <c r="F654" s="12">
        <f>((MAPrice!F654/MAPrice!F642)+0.004)*MAPrice!F642</f>
        <v>4.5186802442782399E-2</v>
      </c>
      <c r="G654" s="244"/>
      <c r="H654" s="12">
        <f>((MAPrice!H654/MAPrice!H642)+0.004)*MAPrice!H642</f>
        <v>3.4959567390663443E-2</v>
      </c>
    </row>
    <row r="655" spans="1:8" x14ac:dyDescent="0.2">
      <c r="A655">
        <f t="shared" si="8"/>
        <v>2044</v>
      </c>
      <c r="B655">
        <f t="shared" si="9"/>
        <v>6</v>
      </c>
      <c r="C655" s="12">
        <f>((MAPrice!C655/MAPrice!C643)+0.004)*MAPrice!C643</f>
        <v>3.0716083768230353E-2</v>
      </c>
      <c r="D655" s="12">
        <f>((MAPrice!D655/MAPrice!D643)+0.004)*MAPrice!D643</f>
        <v>3.4896231742705772E-2</v>
      </c>
      <c r="E655" s="12">
        <f>((MAPrice!E655/MAPrice!E643)+0.004)*MAPrice!E643</f>
        <v>2.3774282253509187E-2</v>
      </c>
      <c r="F655" s="12">
        <f>((MAPrice!F655/MAPrice!F643)+0.004)*MAPrice!F643</f>
        <v>4.509726443592528E-2</v>
      </c>
      <c r="G655" s="244"/>
      <c r="H655" s="12">
        <f>((MAPrice!H655/MAPrice!H643)+0.004)*MAPrice!H643</f>
        <v>3.4896231742705772E-2</v>
      </c>
    </row>
    <row r="656" spans="1:8" x14ac:dyDescent="0.2">
      <c r="A656">
        <f t="shared" si="8"/>
        <v>2044</v>
      </c>
      <c r="B656">
        <f t="shared" si="9"/>
        <v>7</v>
      </c>
      <c r="C656" s="12">
        <f>((MAPrice!C656/MAPrice!C644)+0.004)*MAPrice!C644</f>
        <v>3.0651348926483971E-2</v>
      </c>
      <c r="D656" s="12">
        <f>((MAPrice!D656/MAPrice!D644)+0.004)*MAPrice!D644</f>
        <v>3.4834256192798889E-2</v>
      </c>
      <c r="E656" s="12">
        <f>((MAPrice!E656/MAPrice!E644)+0.004)*MAPrice!E644</f>
        <v>2.3722131345014594E-2</v>
      </c>
      <c r="F656" s="12">
        <f>((MAPrice!F656/MAPrice!F644)+0.004)*MAPrice!F644</f>
        <v>4.5009642809061327E-2</v>
      </c>
      <c r="G656" s="244"/>
      <c r="H656" s="12">
        <f>((MAPrice!H656/MAPrice!H644)+0.004)*MAPrice!H644</f>
        <v>3.4834256192798889E-2</v>
      </c>
    </row>
    <row r="657" spans="1:8" x14ac:dyDescent="0.2">
      <c r="A657">
        <f t="shared" si="8"/>
        <v>2044</v>
      </c>
      <c r="B657">
        <f t="shared" si="9"/>
        <v>8</v>
      </c>
      <c r="C657" s="12">
        <f>((MAPrice!C657/MAPrice!C645)+0.004)*MAPrice!C645</f>
        <v>3.0587030839067466E-2</v>
      </c>
      <c r="D657" s="12">
        <f>((MAPrice!D657/MAPrice!D645)+0.004)*MAPrice!D645</f>
        <v>3.4773104759790854E-2</v>
      </c>
      <c r="E657" s="12">
        <f>((MAPrice!E657/MAPrice!E645)+0.004)*MAPrice!E645</f>
        <v>2.3669269219549798E-2</v>
      </c>
      <c r="F657" s="12">
        <f>((MAPrice!F657/MAPrice!F645)+0.004)*MAPrice!F645</f>
        <v>4.4922485789599974E-2</v>
      </c>
      <c r="G657" s="244"/>
      <c r="H657" s="12">
        <f>((MAPrice!H657/MAPrice!H645)+0.004)*MAPrice!H645</f>
        <v>3.4773104759790854E-2</v>
      </c>
    </row>
    <row r="658" spans="1:8" x14ac:dyDescent="0.2">
      <c r="A658">
        <f t="shared" si="8"/>
        <v>2044</v>
      </c>
      <c r="B658">
        <f t="shared" si="9"/>
        <v>9</v>
      </c>
      <c r="C658" s="12">
        <f>((MAPrice!C658/MAPrice!C646)+0.004)*MAPrice!C646</f>
        <v>3.0522650143719375E-2</v>
      </c>
      <c r="D658" s="12">
        <f>((MAPrice!D658/MAPrice!D646)+0.004)*MAPrice!D646</f>
        <v>3.4711605473383811E-2</v>
      </c>
      <c r="E658" s="12">
        <f>((MAPrice!E658/MAPrice!E646)+0.004)*MAPrice!E646</f>
        <v>2.3616222650089874E-2</v>
      </c>
      <c r="F658" s="12">
        <f>((MAPrice!F658/MAPrice!F646)+0.004)*MAPrice!F646</f>
        <v>4.4835514648516865E-2</v>
      </c>
      <c r="G658" s="244"/>
      <c r="H658" s="12">
        <f>((MAPrice!H658/MAPrice!H646)+0.004)*MAPrice!H646</f>
        <v>3.4711605473383811E-2</v>
      </c>
    </row>
    <row r="659" spans="1:8" x14ac:dyDescent="0.2">
      <c r="A659">
        <f t="shared" si="8"/>
        <v>2044</v>
      </c>
      <c r="B659">
        <f t="shared" si="9"/>
        <v>10</v>
      </c>
      <c r="C659" s="12">
        <f>((MAPrice!C659/MAPrice!C647)+0.004)*MAPrice!C647</f>
        <v>3.0458506264581721E-2</v>
      </c>
      <c r="D659" s="12">
        <f>((MAPrice!D659/MAPrice!D647)+0.004)*MAPrice!D647</f>
        <v>3.4650489736457776E-2</v>
      </c>
      <c r="E659" s="12">
        <f>((MAPrice!E659/MAPrice!E647)+0.004)*MAPrice!E647</f>
        <v>2.3562333318802624E-2</v>
      </c>
      <c r="F659" s="12">
        <f>((MAPrice!F659/MAPrice!F647)+0.004)*MAPrice!F647</f>
        <v>4.4748380247424398E-2</v>
      </c>
      <c r="G659" s="244"/>
      <c r="H659" s="12">
        <f>((MAPrice!H659/MAPrice!H647)+0.004)*MAPrice!H647</f>
        <v>3.4650489736457776E-2</v>
      </c>
    </row>
    <row r="660" spans="1:8" x14ac:dyDescent="0.2">
      <c r="A660">
        <f t="shared" si="8"/>
        <v>2044</v>
      </c>
      <c r="B660">
        <f t="shared" si="9"/>
        <v>11</v>
      </c>
      <c r="C660" s="12">
        <f>((MAPrice!C660/MAPrice!C648)+0.004)*MAPrice!C648</f>
        <v>3.0393479861444424E-2</v>
      </c>
      <c r="D660" s="12">
        <f>((MAPrice!D660/MAPrice!D648)+0.004)*MAPrice!D648</f>
        <v>3.4588481944696714E-2</v>
      </c>
      <c r="E660" s="12">
        <f>((MAPrice!E660/MAPrice!E648)+0.004)*MAPrice!E648</f>
        <v>2.3509780428477671E-2</v>
      </c>
      <c r="F660" s="12">
        <f>((MAPrice!F660/MAPrice!F648)+0.004)*MAPrice!F648</f>
        <v>4.466074344953324E-2</v>
      </c>
      <c r="G660" s="244"/>
      <c r="H660" s="12">
        <f>((MAPrice!H660/MAPrice!H648)+0.004)*MAPrice!H648</f>
        <v>3.4588481944696714E-2</v>
      </c>
    </row>
    <row r="661" spans="1:8" x14ac:dyDescent="0.2">
      <c r="A661">
        <f t="shared" si="8"/>
        <v>2044</v>
      </c>
      <c r="B661">
        <f t="shared" si="9"/>
        <v>12</v>
      </c>
      <c r="C661" s="12">
        <f>((MAPrice!C661/MAPrice!C649)+0.004)*MAPrice!C649</f>
        <v>3.0327726511908588E-2</v>
      </c>
      <c r="D661" s="12">
        <f>((MAPrice!D661/MAPrice!D649)+0.004)*MAPrice!D649</f>
        <v>3.4525757996265428E-2</v>
      </c>
      <c r="E661" s="12">
        <f>((MAPrice!E661/MAPrice!E649)+0.004)*MAPrice!E649</f>
        <v>2.3458864738932224E-2</v>
      </c>
      <c r="F661" s="12">
        <f>((MAPrice!F661/MAPrice!F649)+0.004)*MAPrice!F649</f>
        <v>4.4571496862468245E-2</v>
      </c>
      <c r="G661" s="244"/>
      <c r="H661" s="12">
        <f>((MAPrice!H661/MAPrice!H649)+0.004)*MAPrice!H649</f>
        <v>3.4525757996265428E-2</v>
      </c>
    </row>
    <row r="662" spans="1:8" x14ac:dyDescent="0.2">
      <c r="A662">
        <f t="shared" si="8"/>
        <v>2045</v>
      </c>
      <c r="B662">
        <f t="shared" si="9"/>
        <v>1</v>
      </c>
      <c r="C662" s="12">
        <f>((MAPrice!C662/MAPrice!C650)+0.004)*MAPrice!C650</f>
        <v>3.0262061791361903E-2</v>
      </c>
      <c r="D662" s="12">
        <f>((MAPrice!D662/MAPrice!D650)+0.004)*MAPrice!D650</f>
        <v>3.4463234586199862E-2</v>
      </c>
      <c r="E662" s="12">
        <f>((MAPrice!E662/MAPrice!E650)+0.004)*MAPrice!E650</f>
        <v>2.3407756006430157E-2</v>
      </c>
      <c r="F662" s="12">
        <f>((MAPrice!F662/MAPrice!F650)+0.004)*MAPrice!F650</f>
        <v>4.4482056012613076E-2</v>
      </c>
      <c r="G662" s="244"/>
      <c r="H662" s="12">
        <f>((MAPrice!H662/MAPrice!H650)+0.004)*MAPrice!H650</f>
        <v>3.4463234586199862E-2</v>
      </c>
    </row>
    <row r="663" spans="1:8" x14ac:dyDescent="0.2">
      <c r="A663">
        <f t="shared" si="8"/>
        <v>2045</v>
      </c>
      <c r="B663">
        <f t="shared" si="9"/>
        <v>2</v>
      </c>
      <c r="C663" s="12">
        <f>((MAPrice!C663/MAPrice!C651)+0.004)*MAPrice!C651</f>
        <v>3.0197544326450981E-2</v>
      </c>
      <c r="D663" s="12">
        <f>((MAPrice!D663/MAPrice!D651)+0.004)*MAPrice!D651</f>
        <v>3.4401395562602868E-2</v>
      </c>
      <c r="E663" s="12">
        <f>((MAPrice!E663/MAPrice!E651)+0.004)*MAPrice!E651</f>
        <v>2.3357155933263964E-2</v>
      </c>
      <c r="F663" s="12">
        <f>((MAPrice!F663/MAPrice!F651)+0.004)*MAPrice!F651</f>
        <v>4.4394623120144368E-2</v>
      </c>
      <c r="G663" s="244"/>
      <c r="H663" s="12">
        <f>((MAPrice!H663/MAPrice!H651)+0.004)*MAPrice!H651</f>
        <v>3.4401395562602868E-2</v>
      </c>
    </row>
    <row r="664" spans="1:8" x14ac:dyDescent="0.2">
      <c r="A664">
        <f t="shared" si="8"/>
        <v>2045</v>
      </c>
      <c r="B664">
        <f t="shared" si="9"/>
        <v>3</v>
      </c>
      <c r="C664" s="12">
        <f>((MAPrice!C664/MAPrice!C652)+0.004)*MAPrice!C652</f>
        <v>3.0131682522313449E-2</v>
      </c>
      <c r="D664" s="12">
        <f>((MAPrice!D664/MAPrice!D652)+0.004)*MAPrice!D652</f>
        <v>3.4338493209660877E-2</v>
      </c>
      <c r="E664" s="12">
        <f>((MAPrice!E664/MAPrice!E652)+0.004)*MAPrice!E652</f>
        <v>2.3307175029349637E-2</v>
      </c>
      <c r="F664" s="12">
        <f>((MAPrice!F664/MAPrice!F652)+0.004)*MAPrice!F652</f>
        <v>4.4306478435393773E-2</v>
      </c>
      <c r="G664" s="244"/>
      <c r="H664" s="12">
        <f>((MAPrice!H664/MAPrice!H652)+0.004)*MAPrice!H652</f>
        <v>3.4338493209660877E-2</v>
      </c>
    </row>
    <row r="665" spans="1:8" x14ac:dyDescent="0.2">
      <c r="A665">
        <f t="shared" si="8"/>
        <v>2045</v>
      </c>
      <c r="B665">
        <f t="shared" si="9"/>
        <v>4</v>
      </c>
      <c r="C665" s="12">
        <f>((MAPrice!C665/MAPrice!C653)+0.004)*MAPrice!C653</f>
        <v>3.0066490821413723E-2</v>
      </c>
      <c r="D665" s="12">
        <f>((MAPrice!D665/MAPrice!D653)+0.004)*MAPrice!D653</f>
        <v>3.4276125157063568E-2</v>
      </c>
      <c r="E665" s="12">
        <f>((MAPrice!E665/MAPrice!E653)+0.004)*MAPrice!E653</f>
        <v>2.3257423295328216E-2</v>
      </c>
      <c r="F665" s="12">
        <f>((MAPrice!F665/MAPrice!F653)+0.004)*MAPrice!F653</f>
        <v>4.4218163480763996E-2</v>
      </c>
      <c r="G665" s="244"/>
      <c r="H665" s="12">
        <f>((MAPrice!H665/MAPrice!H653)+0.004)*MAPrice!H653</f>
        <v>3.4276125157063568E-2</v>
      </c>
    </row>
    <row r="666" spans="1:8" x14ac:dyDescent="0.2">
      <c r="A666">
        <f t="shared" si="8"/>
        <v>2045</v>
      </c>
      <c r="B666">
        <f t="shared" si="9"/>
        <v>5</v>
      </c>
      <c r="C666" s="12">
        <f>((MAPrice!C666/MAPrice!C654)+0.004)*MAPrice!C654</f>
        <v>3.0001745564063782E-2</v>
      </c>
      <c r="D666" s="12">
        <f>((MAPrice!D666/MAPrice!D654)+0.004)*MAPrice!D654</f>
        <v>3.4214110140016823E-2</v>
      </c>
      <c r="E666" s="12">
        <f>((MAPrice!E666/MAPrice!E654)+0.004)*MAPrice!E654</f>
        <v>2.3206565385907891E-2</v>
      </c>
      <c r="F666" s="12">
        <f>((MAPrice!F666/MAPrice!F654)+0.004)*MAPrice!F654</f>
        <v>4.4129958617938704E-2</v>
      </c>
      <c r="G666" s="244"/>
      <c r="H666" s="12">
        <f>((MAPrice!H666/MAPrice!H654)+0.004)*MAPrice!H654</f>
        <v>3.4214110140016823E-2</v>
      </c>
    </row>
    <row r="667" spans="1:8" x14ac:dyDescent="0.2">
      <c r="A667">
        <f t="shared" si="8"/>
        <v>2045</v>
      </c>
      <c r="B667">
        <f t="shared" si="9"/>
        <v>6</v>
      </c>
      <c r="C667" s="12">
        <f>((MAPrice!C667/MAPrice!C655)+0.004)*MAPrice!C655</f>
        <v>2.9937255515062652E-2</v>
      </c>
      <c r="D667" s="12">
        <f>((MAPrice!D667/MAPrice!D655)+0.004)*MAPrice!D655</f>
        <v>3.4152396634100822E-2</v>
      </c>
      <c r="E667" s="12">
        <f>((MAPrice!E667/MAPrice!E655)+0.004)*MAPrice!E655</f>
        <v>2.3156260430071737E-2</v>
      </c>
      <c r="F667" s="12">
        <f>((MAPrice!F667/MAPrice!F655)+0.004)*MAPrice!F655</f>
        <v>4.4042863716017712E-2</v>
      </c>
      <c r="G667" s="244"/>
      <c r="H667" s="12">
        <f>((MAPrice!H667/MAPrice!H655)+0.004)*MAPrice!H655</f>
        <v>3.4152396634100822E-2</v>
      </c>
    </row>
    <row r="668" spans="1:8" x14ac:dyDescent="0.2">
      <c r="A668">
        <f t="shared" si="8"/>
        <v>2045</v>
      </c>
      <c r="B668">
        <f t="shared" si="9"/>
        <v>7</v>
      </c>
      <c r="C668" s="12">
        <f>((MAPrice!C668/MAPrice!C656)+0.004)*MAPrice!C656</f>
        <v>2.9874375753137283E-2</v>
      </c>
      <c r="D668" s="12">
        <f>((MAPrice!D668/MAPrice!D656)+0.004)*MAPrice!D656</f>
        <v>3.4091986984129928E-2</v>
      </c>
      <c r="E668" s="12">
        <f>((MAPrice!E668/MAPrice!E656)+0.004)*MAPrice!E656</f>
        <v>2.3105632911319913E-2</v>
      </c>
      <c r="F668" s="12">
        <f>((MAPrice!F668/MAPrice!F656)+0.004)*MAPrice!F656</f>
        <v>4.3957605344298267E-2</v>
      </c>
      <c r="G668" s="244"/>
      <c r="H668" s="12">
        <f>((MAPrice!H668/MAPrice!H656)+0.004)*MAPrice!H656</f>
        <v>3.4091986984129928E-2</v>
      </c>
    </row>
    <row r="669" spans="1:8" x14ac:dyDescent="0.2">
      <c r="A669">
        <f t="shared" si="8"/>
        <v>2045</v>
      </c>
      <c r="B669">
        <f t="shared" si="9"/>
        <v>8</v>
      </c>
      <c r="C669" s="12">
        <f>((MAPrice!C669/MAPrice!C657)+0.004)*MAPrice!C657</f>
        <v>2.981190600288193E-2</v>
      </c>
      <c r="D669" s="12">
        <f>((MAPrice!D669/MAPrice!D657)+0.004)*MAPrice!D657</f>
        <v>3.4032386625183784E-2</v>
      </c>
      <c r="E669" s="12">
        <f>((MAPrice!E669/MAPrice!E657)+0.004)*MAPrice!E657</f>
        <v>2.3054319107192477E-2</v>
      </c>
      <c r="F669" s="12">
        <f>((MAPrice!F669/MAPrice!F657)+0.004)*MAPrice!F657</f>
        <v>4.3872806763688668E-2</v>
      </c>
      <c r="G669" s="244"/>
      <c r="H669" s="12">
        <f>((MAPrice!H669/MAPrice!H657)+0.004)*MAPrice!H657</f>
        <v>3.4032386625183784E-2</v>
      </c>
    </row>
    <row r="670" spans="1:8" x14ac:dyDescent="0.2">
      <c r="A670">
        <f t="shared" si="8"/>
        <v>2045</v>
      </c>
      <c r="B670">
        <f t="shared" si="9"/>
        <v>9</v>
      </c>
      <c r="C670" s="12">
        <f>((MAPrice!C670/MAPrice!C658)+0.004)*MAPrice!C658</f>
        <v>2.9749382430178821E-2</v>
      </c>
      <c r="D670" s="12">
        <f>((MAPrice!D670/MAPrice!D658)+0.004)*MAPrice!D658</f>
        <v>3.3972455275467765E-2</v>
      </c>
      <c r="E670" s="12">
        <f>((MAPrice!E670/MAPrice!E658)+0.004)*MAPrice!E658</f>
        <v>2.3002831865088346E-2</v>
      </c>
      <c r="F670" s="12">
        <f>((MAPrice!F670/MAPrice!F658)+0.004)*MAPrice!F658</f>
        <v>4.37881993300369E-2</v>
      </c>
      <c r="G670" s="244"/>
      <c r="H670" s="12">
        <f>((MAPrice!H670/MAPrice!H658)+0.004)*MAPrice!H658</f>
        <v>3.3972455275467765E-2</v>
      </c>
    </row>
    <row r="671" spans="1:8" x14ac:dyDescent="0.2">
      <c r="A671">
        <f t="shared" si="8"/>
        <v>2045</v>
      </c>
      <c r="B671">
        <f t="shared" si="9"/>
        <v>10</v>
      </c>
      <c r="C671" s="12">
        <f>((MAPrice!C671/MAPrice!C659)+0.004)*MAPrice!C659</f>
        <v>2.9687101441506436E-2</v>
      </c>
      <c r="D671" s="12">
        <f>((MAPrice!D671/MAPrice!D659)+0.004)*MAPrice!D659</f>
        <v>3.3912912109583478E-2</v>
      </c>
      <c r="E671" s="12">
        <f>((MAPrice!E671/MAPrice!E659)+0.004)*MAPrice!E659</f>
        <v>2.2950536943949232E-2</v>
      </c>
      <c r="F671" s="12">
        <f>((MAPrice!F671/MAPrice!F659)+0.004)*MAPrice!F659</f>
        <v>4.3703451718873604E-2</v>
      </c>
      <c r="G671" s="244"/>
      <c r="H671" s="12">
        <f>((MAPrice!H671/MAPrice!H659)+0.004)*MAPrice!H659</f>
        <v>3.3912912109583478E-2</v>
      </c>
    </row>
    <row r="672" spans="1:8" x14ac:dyDescent="0.2">
      <c r="A672">
        <f t="shared" si="8"/>
        <v>2045</v>
      </c>
      <c r="B672">
        <f t="shared" si="9"/>
        <v>11</v>
      </c>
      <c r="C672" s="12">
        <f>((MAPrice!C672/MAPrice!C660)+0.004)*MAPrice!C660</f>
        <v>2.9623975056381244E-2</v>
      </c>
      <c r="D672" s="12">
        <f>((MAPrice!D672/MAPrice!D660)+0.004)*MAPrice!D660</f>
        <v>3.3852512993366418E-2</v>
      </c>
      <c r="E672" s="12">
        <f>((MAPrice!E672/MAPrice!E660)+0.004)*MAPrice!E660</f>
        <v>2.2899547973958961E-2</v>
      </c>
      <c r="F672" s="12">
        <f>((MAPrice!F672/MAPrice!F660)+0.004)*MAPrice!F660</f>
        <v>4.3618232345363037E-2</v>
      </c>
      <c r="G672" s="244"/>
      <c r="H672" s="12">
        <f>((MAPrice!H672/MAPrice!H660)+0.004)*MAPrice!H660</f>
        <v>3.3852512993366418E-2</v>
      </c>
    </row>
    <row r="673" spans="1:8" x14ac:dyDescent="0.2">
      <c r="A673">
        <f t="shared" si="8"/>
        <v>2045</v>
      </c>
      <c r="B673">
        <f t="shared" si="9"/>
        <v>12</v>
      </c>
      <c r="C673" s="12">
        <f>((MAPrice!C673/MAPrice!C661)+0.004)*MAPrice!C661</f>
        <v>2.9560128837215194E-2</v>
      </c>
      <c r="D673" s="12">
        <f>((MAPrice!D673/MAPrice!D661)+0.004)*MAPrice!D661</f>
        <v>3.3791400205047076E-2</v>
      </c>
      <c r="E673" s="12">
        <f>((MAPrice!E673/MAPrice!E661)+0.004)*MAPrice!E661</f>
        <v>2.2850136818833064E-2</v>
      </c>
      <c r="F673" s="12">
        <f>((MAPrice!F673/MAPrice!F661)+0.004)*MAPrice!F661</f>
        <v>4.3531426751029445E-2</v>
      </c>
      <c r="G673" s="244"/>
      <c r="H673" s="12">
        <f>((MAPrice!H673/MAPrice!H661)+0.004)*MAPrice!H661</f>
        <v>3.3791400205047076E-2</v>
      </c>
    </row>
    <row r="674" spans="1:8" x14ac:dyDescent="0.2">
      <c r="A674">
        <f t="shared" si="8"/>
        <v>2046</v>
      </c>
      <c r="B674">
        <f t="shared" si="9"/>
        <v>1</v>
      </c>
      <c r="C674" s="12">
        <f>((MAPrice!C674/MAPrice!C662)+0.004)*MAPrice!C662</f>
        <v>2.949633622325969E-2</v>
      </c>
      <c r="D674" s="12">
        <f>((MAPrice!D674/MAPrice!D662)+0.004)*MAPrice!D662</f>
        <v>3.3730445888496399E-2</v>
      </c>
      <c r="E674" s="12">
        <f>((MAPrice!E674/MAPrice!E662)+0.004)*MAPrice!E662</f>
        <v>2.2800513703909023E-2</v>
      </c>
      <c r="F674" s="12">
        <f>((MAPrice!F674/MAPrice!F662)+0.004)*MAPrice!F662</f>
        <v>4.3444384166803116E-2</v>
      </c>
      <c r="G674" s="244"/>
      <c r="H674" s="12">
        <f>((MAPrice!H674/MAPrice!H662)+0.004)*MAPrice!H662</f>
        <v>3.3730445888496399E-2</v>
      </c>
    </row>
    <row r="675" spans="1:8" x14ac:dyDescent="0.2">
      <c r="A675">
        <f t="shared" si="8"/>
        <v>2046</v>
      </c>
      <c r="B675">
        <f t="shared" si="9"/>
        <v>2</v>
      </c>
      <c r="C675" s="12">
        <f>((MAPrice!C675/MAPrice!C663)+0.004)*MAPrice!C663</f>
        <v>2.9433621902866268E-2</v>
      </c>
      <c r="D675" s="12">
        <f>((MAPrice!D675/MAPrice!D663)+0.004)*MAPrice!D663</f>
        <v>3.367011723164326E-2</v>
      </c>
      <c r="E675" s="12">
        <f>((MAPrice!E675/MAPrice!E663)+0.004)*MAPrice!E663</f>
        <v>2.2751356751607346E-2</v>
      </c>
      <c r="F675" s="12">
        <f>((MAPrice!F675/MAPrice!F663)+0.004)*MAPrice!F663</f>
        <v>4.3359242280331077E-2</v>
      </c>
      <c r="G675" s="244"/>
      <c r="H675" s="12">
        <f>((MAPrice!H675/MAPrice!H663)+0.004)*MAPrice!H663</f>
        <v>3.367011723164326E-2</v>
      </c>
    </row>
    <row r="676" spans="1:8" x14ac:dyDescent="0.2">
      <c r="A676">
        <f t="shared" si="8"/>
        <v>2046</v>
      </c>
      <c r="B676">
        <f t="shared" si="9"/>
        <v>3</v>
      </c>
      <c r="C676" s="12">
        <f>((MAPrice!C676/MAPrice!C664)+0.004)*MAPrice!C664</f>
        <v>2.9369493256360495E-2</v>
      </c>
      <c r="D676" s="12">
        <f>((MAPrice!D676/MAPrice!D664)+0.004)*MAPrice!D664</f>
        <v>3.3608628514937323E-2</v>
      </c>
      <c r="E676" s="12">
        <f>((MAPrice!E676/MAPrice!E664)+0.004)*MAPrice!E664</f>
        <v>2.2702721744869359E-2</v>
      </c>
      <c r="F676" s="12">
        <f>((MAPrice!F676/MAPrice!F664)+0.004)*MAPrice!F664</f>
        <v>4.3273250825922698E-2</v>
      </c>
      <c r="G676" s="244"/>
      <c r="H676" s="12">
        <f>((MAPrice!H676/MAPrice!H664)+0.004)*MAPrice!H664</f>
        <v>3.3608628514937323E-2</v>
      </c>
    </row>
    <row r="677" spans="1:8" x14ac:dyDescent="0.2">
      <c r="A677">
        <f t="shared" si="8"/>
        <v>2046</v>
      </c>
      <c r="B677">
        <f t="shared" si="9"/>
        <v>4</v>
      </c>
      <c r="C677" s="12">
        <f>((MAPrice!C677/MAPrice!C665)+0.004)*MAPrice!C665</f>
        <v>2.9305945701238355E-2</v>
      </c>
      <c r="D677" s="12">
        <f>((MAPrice!D677/MAPrice!D665)+0.004)*MAPrice!D665</f>
        <v>3.3547580512409685E-2</v>
      </c>
      <c r="E677" s="12">
        <f>((MAPrice!E677/MAPrice!E665)+0.004)*MAPrice!E665</f>
        <v>2.2654256638514097E-2</v>
      </c>
      <c r="F677" s="12">
        <f>((MAPrice!F677/MAPrice!F665)+0.004)*MAPrice!F665</f>
        <v>4.3186988177538403E-2</v>
      </c>
      <c r="G677" s="244"/>
      <c r="H677" s="12">
        <f>((MAPrice!H677/MAPrice!H665)+0.004)*MAPrice!H665</f>
        <v>3.3547580512409685E-2</v>
      </c>
    </row>
    <row r="678" spans="1:8" x14ac:dyDescent="0.2">
      <c r="A678">
        <f t="shared" si="8"/>
        <v>2046</v>
      </c>
      <c r="B678">
        <f t="shared" si="9"/>
        <v>5</v>
      </c>
      <c r="C678" s="12">
        <f>((MAPrice!C678/MAPrice!C666)+0.004)*MAPrice!C666</f>
        <v>2.9242874691971229E-2</v>
      </c>
      <c r="D678" s="12">
        <f>((MAPrice!D678/MAPrice!D666)+0.004)*MAPrice!D666</f>
        <v>3.3486925475471524E-2</v>
      </c>
      <c r="E678" s="12">
        <f>((MAPrice!E678/MAPrice!E666)+0.004)*MAPrice!E666</f>
        <v>2.2604745626008373E-2</v>
      </c>
      <c r="F678" s="12">
        <f>((MAPrice!F678/MAPrice!F666)+0.004)*MAPrice!F666</f>
        <v>4.3100894345015281E-2</v>
      </c>
      <c r="G678" s="244"/>
      <c r="H678" s="12">
        <f>((MAPrice!H678/MAPrice!H666)+0.004)*MAPrice!H666</f>
        <v>3.3486925475471524E-2</v>
      </c>
    </row>
    <row r="679" spans="1:8" x14ac:dyDescent="0.2">
      <c r="A679">
        <f t="shared" si="8"/>
        <v>2046</v>
      </c>
      <c r="B679">
        <f t="shared" si="9"/>
        <v>6</v>
      </c>
      <c r="C679" s="12">
        <f>((MAPrice!C679/MAPrice!C667)+0.004)*MAPrice!C667</f>
        <v>2.9180083718568381E-2</v>
      </c>
      <c r="D679" s="12">
        <f>((MAPrice!D679/MAPrice!D667)+0.004)*MAPrice!D667</f>
        <v>3.3426601339350236E-2</v>
      </c>
      <c r="E679" s="12">
        <f>((MAPrice!E679/MAPrice!E667)+0.004)*MAPrice!E667</f>
        <v>2.2555796810921531E-2</v>
      </c>
      <c r="F679" s="12">
        <f>((MAPrice!F679/MAPrice!F667)+0.004)*MAPrice!F667</f>
        <v>4.3015930079136795E-2</v>
      </c>
      <c r="G679" s="244"/>
      <c r="H679" s="12">
        <f>((MAPrice!H679/MAPrice!H667)+0.004)*MAPrice!H667</f>
        <v>3.3426601339350236E-2</v>
      </c>
    </row>
    <row r="680" spans="1:8" x14ac:dyDescent="0.2">
      <c r="A680">
        <f t="shared" si="8"/>
        <v>2046</v>
      </c>
      <c r="B680">
        <f t="shared" si="9"/>
        <v>7</v>
      </c>
      <c r="C680" s="12">
        <f>((MAPrice!C680/MAPrice!C668)+0.004)*MAPrice!C668</f>
        <v>2.9118862375721019E-2</v>
      </c>
      <c r="D680" s="12">
        <f>((MAPrice!D680/MAPrice!D668)+0.004)*MAPrice!D668</f>
        <v>3.3367553758668088E-2</v>
      </c>
      <c r="E680" s="12">
        <f>((MAPrice!E680/MAPrice!E668)+0.004)*MAPrice!E668</f>
        <v>2.2506535514230971E-2</v>
      </c>
      <c r="F680" s="12">
        <f>((MAPrice!F680/MAPrice!F668)+0.004)*MAPrice!F668</f>
        <v>4.2932760036571344E-2</v>
      </c>
      <c r="G680" s="244"/>
      <c r="H680" s="12">
        <f>((MAPrice!H680/MAPrice!H668)+0.004)*MAPrice!H668</f>
        <v>3.3367553758668088E-2</v>
      </c>
    </row>
    <row r="681" spans="1:8" x14ac:dyDescent="0.2">
      <c r="A681">
        <f t="shared" si="8"/>
        <v>2046</v>
      </c>
      <c r="B681">
        <f t="shared" si="9"/>
        <v>8</v>
      </c>
      <c r="C681" s="12">
        <f>((MAPrice!C681/MAPrice!C669)+0.004)*MAPrice!C669</f>
        <v>2.9058031155811598E-2</v>
      </c>
      <c r="D681" s="12">
        <f>((MAPrice!D681/MAPrice!D669)+0.004)*MAPrice!D669</f>
        <v>3.3309286920768025E-2</v>
      </c>
      <c r="E681" s="12">
        <f>((MAPrice!E681/MAPrice!E669)+0.004)*MAPrice!E669</f>
        <v>2.2456599181254366E-2</v>
      </c>
      <c r="F681" s="12">
        <f>((MAPrice!F681/MAPrice!F669)+0.004)*MAPrice!F669</f>
        <v>4.2850025162426572E-2</v>
      </c>
      <c r="G681" s="244"/>
      <c r="H681" s="12">
        <f>((MAPrice!H681/MAPrice!H669)+0.004)*MAPrice!H669</f>
        <v>3.3309286920768025E-2</v>
      </c>
    </row>
    <row r="682" spans="1:8" x14ac:dyDescent="0.2">
      <c r="A682">
        <f t="shared" si="8"/>
        <v>2046</v>
      </c>
      <c r="B682">
        <f t="shared" si="9"/>
        <v>9</v>
      </c>
      <c r="C682" s="12">
        <f>((MAPrice!C682/MAPrice!C670)+0.004)*MAPrice!C670</f>
        <v>2.8997144857703695E-2</v>
      </c>
      <c r="D682" s="12">
        <f>((MAPrice!D682/MAPrice!D670)+0.004)*MAPrice!D670</f>
        <v>3.3250693497607675E-2</v>
      </c>
      <c r="E682" s="12">
        <f>((MAPrice!E682/MAPrice!E670)+0.004)*MAPrice!E670</f>
        <v>2.2406491918910268E-2</v>
      </c>
      <c r="F682" s="12">
        <f>((MAPrice!F682/MAPrice!F670)+0.004)*MAPrice!F670</f>
        <v>4.2767472894615466E-2</v>
      </c>
      <c r="G682" s="244"/>
      <c r="H682" s="12">
        <f>((MAPrice!H682/MAPrice!H670)+0.004)*MAPrice!H670</f>
        <v>3.3250693497607675E-2</v>
      </c>
    </row>
    <row r="683" spans="1:8" x14ac:dyDescent="0.2">
      <c r="A683">
        <f t="shared" si="8"/>
        <v>2046</v>
      </c>
      <c r="B683">
        <f t="shared" si="9"/>
        <v>10</v>
      </c>
      <c r="C683" s="12">
        <f>((MAPrice!C683/MAPrice!C671)+0.004)*MAPrice!C671</f>
        <v>2.8936492708503337E-2</v>
      </c>
      <c r="D683" s="12">
        <f>((MAPrice!D683/MAPrice!D671)+0.004)*MAPrice!D671</f>
        <v>3.3192477281395301E-2</v>
      </c>
      <c r="E683" s="12">
        <f>((MAPrice!E683/MAPrice!E671)+0.004)*MAPrice!E671</f>
        <v>2.2355596912987431E-2</v>
      </c>
      <c r="F683" s="12">
        <f>((MAPrice!F683/MAPrice!F671)+0.004)*MAPrice!F671</f>
        <v>4.2684780817211346E-2</v>
      </c>
      <c r="G683" s="244"/>
      <c r="H683" s="12">
        <f>((MAPrice!H683/MAPrice!H671)+0.004)*MAPrice!H671</f>
        <v>3.3192477281395301E-2</v>
      </c>
    </row>
    <row r="684" spans="1:8" x14ac:dyDescent="0.2">
      <c r="A684">
        <f t="shared" si="8"/>
        <v>2046</v>
      </c>
      <c r="B684">
        <f t="shared" si="9"/>
        <v>11</v>
      </c>
      <c r="C684" s="12">
        <f>((MAPrice!C684/MAPrice!C672)+0.004)*MAPrice!C672</f>
        <v>2.8875013911828586E-2</v>
      </c>
      <c r="D684" s="12">
        <f>((MAPrice!D684/MAPrice!D672)+0.004)*MAPrice!D672</f>
        <v>3.3133420391787953E-2</v>
      </c>
      <c r="E684" s="12">
        <f>((MAPrice!E684/MAPrice!E672)+0.004)*MAPrice!E672</f>
        <v>2.2305970247663516E-2</v>
      </c>
      <c r="F684" s="12">
        <f>((MAPrice!F684/MAPrice!F672)+0.004)*MAPrice!F672</f>
        <v>4.2601623516419357E-2</v>
      </c>
      <c r="G684" s="244"/>
      <c r="H684" s="12">
        <f>((MAPrice!H684/MAPrice!H672)+0.004)*MAPrice!H672</f>
        <v>3.3133420391787953E-2</v>
      </c>
    </row>
    <row r="685" spans="1:8" x14ac:dyDescent="0.2">
      <c r="A685">
        <f t="shared" si="8"/>
        <v>2046</v>
      </c>
      <c r="B685">
        <f t="shared" si="9"/>
        <v>12</v>
      </c>
      <c r="C685" s="12">
        <f>((MAPrice!C685/MAPrice!C673)+0.004)*MAPrice!C673</f>
        <v>2.8812849308631622E-2</v>
      </c>
      <c r="D685" s="12">
        <f>((MAPrice!D685/MAPrice!D673)+0.004)*MAPrice!D673</f>
        <v>3.3073683186817374E-2</v>
      </c>
      <c r="E685" s="12">
        <f>((MAPrice!E685/MAPrice!E673)+0.004)*MAPrice!E673</f>
        <v>2.2257890731226675E-2</v>
      </c>
      <c r="F685" s="12">
        <f>((MAPrice!F685/MAPrice!F673)+0.004)*MAPrice!F673</f>
        <v>4.251694093870996E-2</v>
      </c>
      <c r="G685" s="244"/>
      <c r="H685" s="12">
        <f>((MAPrice!H685/MAPrice!H673)+0.004)*MAPrice!H673</f>
        <v>3.3073683186817374E-2</v>
      </c>
    </row>
    <row r="686" spans="1:8" x14ac:dyDescent="0.2">
      <c r="A686">
        <f t="shared" si="8"/>
        <v>2047</v>
      </c>
      <c r="B686">
        <f t="shared" si="9"/>
        <v>1</v>
      </c>
      <c r="C686" s="12">
        <f>((MAPrice!C686/MAPrice!C674)+0.004)*MAPrice!C674</f>
        <v>2.875074928226045E-2</v>
      </c>
      <c r="D686" s="12">
        <f>((MAPrice!D686/MAPrice!D674)+0.004)*MAPrice!D674</f>
        <v>3.3014115055586532E-2</v>
      </c>
      <c r="E686" s="12">
        <f>((MAPrice!E686/MAPrice!E674)+0.004)*MAPrice!E674</f>
        <v>2.2209614353714019E-2</v>
      </c>
      <c r="F686" s="12">
        <f>((MAPrice!F686/MAPrice!F674)+0.004)*MAPrice!F674</f>
        <v>4.2432045550748206E-2</v>
      </c>
      <c r="G686" s="244"/>
      <c r="H686" s="12">
        <f>((MAPrice!H686/MAPrice!H674)+0.004)*MAPrice!H674</f>
        <v>3.3014115055586532E-2</v>
      </c>
    </row>
    <row r="687" spans="1:8" x14ac:dyDescent="0.2">
      <c r="A687">
        <f t="shared" si="8"/>
        <v>2047</v>
      </c>
      <c r="B687">
        <f t="shared" si="9"/>
        <v>2</v>
      </c>
      <c r="C687" s="12">
        <f>((MAPrice!C687/MAPrice!C675)+0.004)*MAPrice!C675</f>
        <v>2.8689721436379014E-2</v>
      </c>
      <c r="D687" s="12">
        <f>((MAPrice!D687/MAPrice!D675)+0.004)*MAPrice!D675</f>
        <v>3.2955184259889837E-2</v>
      </c>
      <c r="E687" s="12">
        <f>((MAPrice!E687/MAPrice!E675)+0.004)*MAPrice!E675</f>
        <v>2.2161808670857552E-2</v>
      </c>
      <c r="F687" s="12">
        <f>((MAPrice!F687/MAPrice!F675)+0.004)*MAPrice!F675</f>
        <v>4.2349037196695014E-2</v>
      </c>
      <c r="G687" s="244"/>
      <c r="H687" s="12">
        <f>((MAPrice!H687/MAPrice!H675)+0.004)*MAPrice!H675</f>
        <v>3.2955184259889837E-2</v>
      </c>
    </row>
    <row r="688" spans="1:8" x14ac:dyDescent="0.2">
      <c r="A688">
        <f t="shared" si="8"/>
        <v>2047</v>
      </c>
      <c r="B688">
        <f t="shared" si="9"/>
        <v>3</v>
      </c>
      <c r="C688" s="12">
        <f>((MAPrice!C688/MAPrice!C676)+0.004)*MAPrice!C676</f>
        <v>2.8627322929191776E-2</v>
      </c>
      <c r="D688" s="12">
        <f>((MAPrice!D688/MAPrice!D676)+0.004)*MAPrice!D676</f>
        <v>3.2895126742547756E-2</v>
      </c>
      <c r="E688" s="12">
        <f>((MAPrice!E688/MAPrice!E676)+0.004)*MAPrice!E676</f>
        <v>2.2114514748296801E-2</v>
      </c>
      <c r="F688" s="12">
        <f>((MAPrice!F688/MAPrice!F676)+0.004)*MAPrice!F676</f>
        <v>4.2265208775196864E-2</v>
      </c>
      <c r="G688" s="244"/>
      <c r="H688" s="12">
        <f>((MAPrice!H688/MAPrice!H676)+0.004)*MAPrice!H676</f>
        <v>3.2895126742547756E-2</v>
      </c>
    </row>
    <row r="689" spans="1:8" x14ac:dyDescent="0.2">
      <c r="A689">
        <f t="shared" si="8"/>
        <v>2047</v>
      </c>
      <c r="B689">
        <f t="shared" si="9"/>
        <v>4</v>
      </c>
      <c r="C689" s="12">
        <f>((MAPrice!C689/MAPrice!C677)+0.004)*MAPrice!C677</f>
        <v>2.8565489737500012E-2</v>
      </c>
      <c r="D689" s="12">
        <f>((MAPrice!D689/MAPrice!D677)+0.004)*MAPrice!D677</f>
        <v>3.2835499584806478E-2</v>
      </c>
      <c r="E689" s="12">
        <f>((MAPrice!E689/MAPrice!E677)+0.004)*MAPrice!E677</f>
        <v>2.2067385966308882E-2</v>
      </c>
      <c r="F689" s="12">
        <f>((MAPrice!F689/MAPrice!F677)+0.004)*MAPrice!F677</f>
        <v>4.2181115846303283E-2</v>
      </c>
      <c r="G689" s="244"/>
      <c r="H689" s="12">
        <f>((MAPrice!H689/MAPrice!H677)+0.004)*MAPrice!H677</f>
        <v>3.2835499584806478E-2</v>
      </c>
    </row>
    <row r="690" spans="1:8" x14ac:dyDescent="0.2">
      <c r="A690">
        <f t="shared" si="8"/>
        <v>2047</v>
      </c>
      <c r="B690">
        <f t="shared" si="9"/>
        <v>5</v>
      </c>
      <c r="C690" s="12">
        <f>((MAPrice!C690/MAPrice!C678)+0.004)*MAPrice!C678</f>
        <v>2.8504107234121369E-2</v>
      </c>
      <c r="D690" s="12">
        <f>((MAPrice!D690/MAPrice!D678)+0.004)*MAPrice!D678</f>
        <v>3.2776241304880112E-2</v>
      </c>
      <c r="E690" s="12">
        <f>((MAPrice!E690/MAPrice!E678)+0.004)*MAPrice!E678</f>
        <v>2.2019230168697623E-2</v>
      </c>
      <c r="F690" s="12">
        <f>((MAPrice!F690/MAPrice!F678)+0.004)*MAPrice!F678</f>
        <v>4.2097168197289217E-2</v>
      </c>
      <c r="G690" s="244"/>
      <c r="H690" s="12">
        <f>((MAPrice!H690/MAPrice!H678)+0.004)*MAPrice!H678</f>
        <v>3.2776241304880112E-2</v>
      </c>
    </row>
    <row r="691" spans="1:8" x14ac:dyDescent="0.2">
      <c r="A691">
        <f t="shared" si="8"/>
        <v>2047</v>
      </c>
      <c r="B691">
        <f t="shared" si="9"/>
        <v>6</v>
      </c>
      <c r="C691" s="12">
        <f>((MAPrice!C691/MAPrice!C679)+0.004)*MAPrice!C679</f>
        <v>2.84429849528137E-2</v>
      </c>
      <c r="D691" s="12">
        <f>((MAPrice!D691/MAPrice!D679)+0.004)*MAPrice!D679</f>
        <v>3.2717292176955057E-2</v>
      </c>
      <c r="E691" s="12">
        <f>((MAPrice!E691/MAPrice!E679)+0.004)*MAPrice!E679</f>
        <v>2.1971611819979586E-2</v>
      </c>
      <c r="F691" s="12">
        <f>((MAPrice!F691/MAPrice!F679)+0.004)*MAPrice!F679</f>
        <v>4.2014303849204918E-2</v>
      </c>
      <c r="G691" s="244"/>
      <c r="H691" s="12">
        <f>((MAPrice!H691/MAPrice!H679)+0.004)*MAPrice!H679</f>
        <v>3.2717292176955057E-2</v>
      </c>
    </row>
    <row r="692" spans="1:8" x14ac:dyDescent="0.2">
      <c r="A692">
        <f t="shared" si="8"/>
        <v>2047</v>
      </c>
      <c r="B692">
        <f t="shared" si="9"/>
        <v>7</v>
      </c>
      <c r="C692" s="12">
        <f>((MAPrice!C692/MAPrice!C680)+0.004)*MAPrice!C680</f>
        <v>2.8383387871189682E-2</v>
      </c>
      <c r="D692" s="12">
        <f>((MAPrice!D692/MAPrice!D680)+0.004)*MAPrice!D680</f>
        <v>3.2659587385193388E-2</v>
      </c>
      <c r="E692" s="12">
        <f>((MAPrice!E692/MAPrice!E680)+0.004)*MAPrice!E680</f>
        <v>2.1923687350815537E-2</v>
      </c>
      <c r="F692" s="12">
        <f>((MAPrice!F692/MAPrice!F680)+0.004)*MAPrice!F680</f>
        <v>4.1933185373529816E-2</v>
      </c>
      <c r="G692" s="244"/>
      <c r="H692" s="12">
        <f>((MAPrice!H692/MAPrice!H680)+0.004)*MAPrice!H680</f>
        <v>3.2659587385193388E-2</v>
      </c>
    </row>
    <row r="693" spans="1:8" x14ac:dyDescent="0.2">
      <c r="A693">
        <f t="shared" si="8"/>
        <v>2047</v>
      </c>
      <c r="B693">
        <f t="shared" si="9"/>
        <v>8</v>
      </c>
      <c r="C693" s="12">
        <f>((MAPrice!C693/MAPrice!C681)+0.004)*MAPrice!C681</f>
        <v>2.8324162480214479E-2</v>
      </c>
      <c r="D693" s="12">
        <f>((MAPrice!D693/MAPrice!D681)+0.004)*MAPrice!D681</f>
        <v>3.2602636334581284E-2</v>
      </c>
      <c r="E693" s="12">
        <f>((MAPrice!E693/MAPrice!E681)+0.004)*MAPrice!E681</f>
        <v>2.1875099696948314E-2</v>
      </c>
      <c r="F693" s="12">
        <f>((MAPrice!F693/MAPrice!F681)+0.004)*MAPrice!F681</f>
        <v>4.1852479387134114E-2</v>
      </c>
      <c r="G693" s="244"/>
      <c r="H693" s="12">
        <f>((MAPrice!H693/MAPrice!H681)+0.004)*MAPrice!H681</f>
        <v>3.2602636334581284E-2</v>
      </c>
    </row>
    <row r="694" spans="1:8" x14ac:dyDescent="0.2">
      <c r="A694">
        <f t="shared" ref="A694:A757" si="10">A682+1</f>
        <v>2047</v>
      </c>
      <c r="B694">
        <f t="shared" ref="B694:B757" si="11">B682</f>
        <v>9</v>
      </c>
      <c r="C694" s="12">
        <f>((MAPrice!C694/MAPrice!C682)+0.004)*MAPrice!C682</f>
        <v>2.826487242915145E-2</v>
      </c>
      <c r="D694" s="12">
        <f>((MAPrice!D694/MAPrice!D682)+0.004)*MAPrice!D682</f>
        <v>3.2545353382851763E-2</v>
      </c>
      <c r="E694" s="12">
        <f>((MAPrice!E694/MAPrice!E682)+0.004)*MAPrice!E682</f>
        <v>2.1826336877562937E-2</v>
      </c>
      <c r="F694" s="12">
        <f>((MAPrice!F694/MAPrice!F682)+0.004)*MAPrice!F682</f>
        <v>4.1771935266222714E-2</v>
      </c>
      <c r="G694" s="244"/>
      <c r="H694" s="12">
        <f>((MAPrice!H694/MAPrice!H682)+0.004)*MAPrice!H682</f>
        <v>3.2545353382851763E-2</v>
      </c>
    </row>
    <row r="695" spans="1:8" x14ac:dyDescent="0.2">
      <c r="A695">
        <f t="shared" si="10"/>
        <v>2047</v>
      </c>
      <c r="B695">
        <f t="shared" si="11"/>
        <v>10</v>
      </c>
      <c r="C695" s="12">
        <f>((MAPrice!C695/MAPrice!C683)+0.004)*MAPrice!C683</f>
        <v>2.820579133614939E-2</v>
      </c>
      <c r="D695" s="12">
        <f>((MAPrice!D695/MAPrice!D683)+0.004)*MAPrice!D683</f>
        <v>3.2488417321433267E-2</v>
      </c>
      <c r="E695" s="12">
        <f>((MAPrice!E695/MAPrice!E683)+0.004)*MAPrice!E683</f>
        <v>2.1776791870603517E-2</v>
      </c>
      <c r="F695" s="12">
        <f>((MAPrice!F695/MAPrice!F683)+0.004)*MAPrice!F683</f>
        <v>4.1691226487106797E-2</v>
      </c>
      <c r="G695" s="244"/>
      <c r="H695" s="12">
        <f>((MAPrice!H695/MAPrice!H683)+0.004)*MAPrice!H683</f>
        <v>3.2488417321433267E-2</v>
      </c>
    </row>
    <row r="696" spans="1:8" x14ac:dyDescent="0.2">
      <c r="A696">
        <f t="shared" si="10"/>
        <v>2047</v>
      </c>
      <c r="B696">
        <f t="shared" si="11"/>
        <v>11</v>
      </c>
      <c r="C696" s="12">
        <f>((MAPrice!C696/MAPrice!C684)+0.004)*MAPrice!C684</f>
        <v>2.8145893322419499E-2</v>
      </c>
      <c r="D696" s="12">
        <f>((MAPrice!D696/MAPrice!D684)+0.004)*MAPrice!D684</f>
        <v>3.2430645643061896E-2</v>
      </c>
      <c r="E696" s="12">
        <f>((MAPrice!E696/MAPrice!E684)+0.004)*MAPrice!E684</f>
        <v>2.1728472368448777E-2</v>
      </c>
      <c r="F696" s="12">
        <f>((MAPrice!F696/MAPrice!F684)+0.004)*MAPrice!F684</f>
        <v>4.1610046453358834E-2</v>
      </c>
      <c r="G696" s="244"/>
      <c r="H696" s="12">
        <f>((MAPrice!H696/MAPrice!H684)+0.004)*MAPrice!H684</f>
        <v>3.2430645643061896E-2</v>
      </c>
    </row>
    <row r="697" spans="1:8" x14ac:dyDescent="0.2">
      <c r="A697">
        <f t="shared" si="10"/>
        <v>2047</v>
      </c>
      <c r="B697">
        <f t="shared" si="11"/>
        <v>12</v>
      </c>
      <c r="C697" s="12">
        <f>((MAPrice!C697/MAPrice!C685)+0.004)*MAPrice!C685</f>
        <v>2.8085323124395701E-2</v>
      </c>
      <c r="D697" s="12">
        <f>((MAPrice!D697/MAPrice!D685)+0.004)*MAPrice!D685</f>
        <v>3.2372203891646613E-2</v>
      </c>
      <c r="E697" s="12">
        <f>((MAPrice!E697/MAPrice!E685)+0.004)*MAPrice!E685</f>
        <v>2.1681656234520036E-2</v>
      </c>
      <c r="F697" s="12">
        <f>((MAPrice!F697/MAPrice!F685)+0.004)*MAPrice!F685</f>
        <v>4.1527371497831776E-2</v>
      </c>
      <c r="G697" s="244"/>
      <c r="H697" s="12">
        <f>((MAPrice!H697/MAPrice!H685)+0.004)*MAPrice!H685</f>
        <v>3.2372203891646613E-2</v>
      </c>
    </row>
    <row r="698" spans="1:8" x14ac:dyDescent="0.2">
      <c r="A698">
        <f t="shared" si="10"/>
        <v>2048</v>
      </c>
      <c r="B698">
        <f t="shared" si="11"/>
        <v>1</v>
      </c>
      <c r="C698" s="12">
        <f>((MAPrice!C698/MAPrice!C686)+0.004)*MAPrice!C686</f>
        <v>2.8024835612403369E-2</v>
      </c>
      <c r="D698" s="12">
        <f>((MAPrice!D698/MAPrice!D686)+0.004)*MAPrice!D686</f>
        <v>3.2313950335043411E-2</v>
      </c>
      <c r="E698" s="12">
        <f>((MAPrice!E698/MAPrice!E686)+0.004)*MAPrice!E686</f>
        <v>2.1634663376178052E-2</v>
      </c>
      <c r="F698" s="12">
        <f>((MAPrice!F698/MAPrice!F686)+0.004)*MAPrice!F686</f>
        <v>4.1444518228546667E-2</v>
      </c>
      <c r="G698" s="244"/>
      <c r="H698" s="12">
        <f>((MAPrice!H698/MAPrice!H686)+0.004)*MAPrice!H686</f>
        <v>3.2313950335043411E-2</v>
      </c>
    </row>
    <row r="699" spans="1:8" x14ac:dyDescent="0.2">
      <c r="A699">
        <f t="shared" si="10"/>
        <v>2048</v>
      </c>
      <c r="B699">
        <f t="shared" si="11"/>
        <v>2</v>
      </c>
      <c r="C699" s="12">
        <f>((MAPrice!C699/MAPrice!C687)+0.004)*MAPrice!C687</f>
        <v>2.7965412647438501E-2</v>
      </c>
      <c r="D699" s="12">
        <f>((MAPrice!D699/MAPrice!D687)+0.004)*MAPrice!D687</f>
        <v>3.2256343518247119E-2</v>
      </c>
      <c r="E699" s="12">
        <f>((MAPrice!E699/MAPrice!E687)+0.004)*MAPrice!E687</f>
        <v>2.1588144111627211E-2</v>
      </c>
      <c r="F699" s="12">
        <f>((MAPrice!F699/MAPrice!F687)+0.004)*MAPrice!F687</f>
        <v>4.1363536569274183E-2</v>
      </c>
      <c r="G699" s="244"/>
      <c r="H699" s="12">
        <f>((MAPrice!H699/MAPrice!H687)+0.004)*MAPrice!H687</f>
        <v>3.2256343518247119E-2</v>
      </c>
    </row>
    <row r="700" spans="1:8" x14ac:dyDescent="0.2">
      <c r="A700">
        <f t="shared" si="10"/>
        <v>2048</v>
      </c>
      <c r="B700">
        <f t="shared" si="11"/>
        <v>3</v>
      </c>
      <c r="C700" s="12">
        <f>((MAPrice!C700/MAPrice!C688)+0.004)*MAPrice!C688</f>
        <v>2.7904612472627131E-2</v>
      </c>
      <c r="D700" s="12">
        <f>((MAPrice!D700/MAPrice!D688)+0.004)*MAPrice!D688</f>
        <v>3.2197586087759286E-2</v>
      </c>
      <c r="E700" s="12">
        <f>((MAPrice!E700/MAPrice!E688)+0.004)*MAPrice!E688</f>
        <v>2.154209139071488E-2</v>
      </c>
      <c r="F700" s="12">
        <f>((MAPrice!F700/MAPrice!F688)+0.004)*MAPrice!F688</f>
        <v>4.1281692537997919E-2</v>
      </c>
      <c r="G700" s="244"/>
      <c r="H700" s="12">
        <f>((MAPrice!H700/MAPrice!H688)+0.004)*MAPrice!H688</f>
        <v>3.2197586087759286E-2</v>
      </c>
    </row>
    <row r="701" spans="1:8" x14ac:dyDescent="0.2">
      <c r="A701">
        <f t="shared" si="10"/>
        <v>2048</v>
      </c>
      <c r="B701">
        <f t="shared" si="11"/>
        <v>4</v>
      </c>
      <c r="C701" s="12">
        <f>((MAPrice!C701/MAPrice!C689)+0.004)*MAPrice!C689</f>
        <v>2.7844320399444761E-2</v>
      </c>
      <c r="D701" s="12">
        <f>((MAPrice!D701/MAPrice!D689)+0.004)*MAPrice!D689</f>
        <v>3.2139200247357939E-2</v>
      </c>
      <c r="E701" s="12">
        <f>((MAPrice!E701/MAPrice!E689)+0.004)*MAPrice!E689</f>
        <v>2.1496167749470572E-2</v>
      </c>
      <c r="F701" s="12">
        <f>((MAPrice!F701/MAPrice!F689)+0.004)*MAPrice!F689</f>
        <v>4.119952696358295E-2</v>
      </c>
      <c r="G701" s="244"/>
      <c r="H701" s="12">
        <f>((MAPrice!H701/MAPrice!H689)+0.004)*MAPrice!H689</f>
        <v>3.2139200247357939E-2</v>
      </c>
    </row>
    <row r="702" spans="1:8" x14ac:dyDescent="0.2">
      <c r="A702">
        <f t="shared" si="10"/>
        <v>2048</v>
      </c>
      <c r="B702">
        <f t="shared" si="11"/>
        <v>5</v>
      </c>
      <c r="C702" s="12">
        <f>((MAPrice!C702/MAPrice!C690)+0.004)*MAPrice!C690</f>
        <v>2.7784503819320461E-2</v>
      </c>
      <c r="D702" s="12">
        <f>((MAPrice!D702/MAPrice!D690)+0.004)*MAPrice!D690</f>
        <v>3.2081217365761305E-2</v>
      </c>
      <c r="E702" s="12">
        <f>((MAPrice!E702/MAPrice!E690)+0.004)*MAPrice!E690</f>
        <v>2.1449270893170252E-2</v>
      </c>
      <c r="F702" s="12">
        <f>((MAPrice!F702/MAPrice!F690)+0.004)*MAPrice!F690</f>
        <v>4.1117557023553845E-2</v>
      </c>
      <c r="G702" s="244"/>
      <c r="H702" s="12">
        <f>((MAPrice!H702/MAPrice!H690)+0.004)*MAPrice!H690</f>
        <v>3.2081217365761305E-2</v>
      </c>
    </row>
    <row r="703" spans="1:8" x14ac:dyDescent="0.2">
      <c r="A703">
        <f t="shared" si="10"/>
        <v>2048</v>
      </c>
      <c r="B703">
        <f t="shared" si="11"/>
        <v>6</v>
      </c>
      <c r="C703" s="12">
        <f>((MAPrice!C703/MAPrice!C691)+0.004)*MAPrice!C691</f>
        <v>2.7724959706940978E-2</v>
      </c>
      <c r="D703" s="12">
        <f>((MAPrice!D703/MAPrice!D691)+0.004)*MAPrice!D691</f>
        <v>3.2023558854793507E-2</v>
      </c>
      <c r="E703" s="12">
        <f>((MAPrice!E703/MAPrice!E691)+0.004)*MAPrice!E691</f>
        <v>2.1402911764286516E-2</v>
      </c>
      <c r="F703" s="12">
        <f>((MAPrice!F703/MAPrice!F691)+0.004)*MAPrice!F691</f>
        <v>4.1036672756417474E-2</v>
      </c>
      <c r="G703" s="244"/>
      <c r="H703" s="12">
        <f>((MAPrice!H703/MAPrice!H691)+0.004)*MAPrice!H691</f>
        <v>3.2023558854793507E-2</v>
      </c>
    </row>
    <row r="704" spans="1:8" x14ac:dyDescent="0.2">
      <c r="A704">
        <f t="shared" si="10"/>
        <v>2048</v>
      </c>
      <c r="B704">
        <f t="shared" si="11"/>
        <v>7</v>
      </c>
      <c r="C704" s="12">
        <f>((MAPrice!C704/MAPrice!C692)+0.004)*MAPrice!C692</f>
        <v>2.7666911520522516E-2</v>
      </c>
      <c r="D704" s="12">
        <f>((MAPrice!D704/MAPrice!D692)+0.004)*MAPrice!D692</f>
        <v>3.1967129193512717E-2</v>
      </c>
      <c r="E704" s="12">
        <f>((MAPrice!E704/MAPrice!E692)+0.004)*MAPrice!E692</f>
        <v>2.1356262525218318E-2</v>
      </c>
      <c r="F704" s="12">
        <f>((MAPrice!F704/MAPrice!F692)+0.004)*MAPrice!F692</f>
        <v>4.0957507633916201E-2</v>
      </c>
      <c r="G704" s="244"/>
      <c r="H704" s="12">
        <f>((MAPrice!H704/MAPrice!H692)+0.004)*MAPrice!H692</f>
        <v>3.1967129193512717E-2</v>
      </c>
    </row>
    <row r="705" spans="1:8" x14ac:dyDescent="0.2">
      <c r="A705">
        <f t="shared" si="10"/>
        <v>2048</v>
      </c>
      <c r="B705">
        <f t="shared" si="11"/>
        <v>8</v>
      </c>
      <c r="C705" s="12">
        <f>((MAPrice!C705/MAPrice!C693)+0.004)*MAPrice!C693</f>
        <v>2.760923061644106E-2</v>
      </c>
      <c r="D705" s="12">
        <f>((MAPrice!D705/MAPrice!D693)+0.004)*MAPrice!D693</f>
        <v>3.1911442682905418E-2</v>
      </c>
      <c r="E705" s="12">
        <f>((MAPrice!E705/MAPrice!E693)+0.004)*MAPrice!E693</f>
        <v>2.1308971944478197E-2</v>
      </c>
      <c r="F705" s="12">
        <f>((MAPrice!F705/MAPrice!F693)+0.004)*MAPrice!F693</f>
        <v>4.0878752865256759E-2</v>
      </c>
      <c r="G705" s="244"/>
      <c r="H705" s="12">
        <f>((MAPrice!H705/MAPrice!H693)+0.004)*MAPrice!H693</f>
        <v>3.1911442682905418E-2</v>
      </c>
    </row>
    <row r="706" spans="1:8" x14ac:dyDescent="0.2">
      <c r="A706">
        <f t="shared" si="10"/>
        <v>2048</v>
      </c>
      <c r="B706">
        <f t="shared" si="11"/>
        <v>9</v>
      </c>
      <c r="C706" s="12">
        <f>((MAPrice!C706/MAPrice!C694)+0.004)*MAPrice!C694</f>
        <v>2.755149759582156E-2</v>
      </c>
      <c r="D706" s="12">
        <f>((MAPrice!D706/MAPrice!D694)+0.004)*MAPrice!D694</f>
        <v>3.1855444233285964E-2</v>
      </c>
      <c r="E706" s="12">
        <f>((MAPrice!E706/MAPrice!E694)+0.004)*MAPrice!E694</f>
        <v>2.1261519572045168E-2</v>
      </c>
      <c r="F706" s="12">
        <f>((MAPrice!F706/MAPrice!F694)+0.004)*MAPrice!F694</f>
        <v>4.0800172115273696E-2</v>
      </c>
      <c r="G706" s="244"/>
      <c r="H706" s="12">
        <f>((MAPrice!H706/MAPrice!H694)+0.004)*MAPrice!H694</f>
        <v>3.1855444233285964E-2</v>
      </c>
    </row>
    <row r="707" spans="1:8" x14ac:dyDescent="0.2">
      <c r="A707">
        <f t="shared" si="10"/>
        <v>2048</v>
      </c>
      <c r="B707">
        <f t="shared" si="11"/>
        <v>10</v>
      </c>
      <c r="C707" s="12">
        <f>((MAPrice!C707/MAPrice!C695)+0.004)*MAPrice!C695</f>
        <v>2.7493992070359206E-2</v>
      </c>
      <c r="D707" s="12">
        <f>((MAPrice!D707/MAPrice!D695)+0.004)*MAPrice!D695</f>
        <v>3.1799812661982174E-2</v>
      </c>
      <c r="E707" s="12">
        <f>((MAPrice!E707/MAPrice!E695)+0.004)*MAPrice!E695</f>
        <v>2.1213325659152241E-2</v>
      </c>
      <c r="F707" s="12">
        <f>((MAPrice!F707/MAPrice!F695)+0.004)*MAPrice!F695</f>
        <v>4.0721466454076739E-2</v>
      </c>
      <c r="G707" s="244"/>
      <c r="H707" s="12">
        <f>((MAPrice!H707/MAPrice!H695)+0.004)*MAPrice!H695</f>
        <v>3.1799812661982174E-2</v>
      </c>
    </row>
    <row r="708" spans="1:8" x14ac:dyDescent="0.2">
      <c r="A708">
        <f t="shared" si="10"/>
        <v>2048</v>
      </c>
      <c r="B708">
        <f t="shared" si="11"/>
        <v>11</v>
      </c>
      <c r="C708" s="12">
        <f>((MAPrice!C708/MAPrice!C696)+0.004)*MAPrice!C696</f>
        <v>2.7435722376656538E-2</v>
      </c>
      <c r="D708" s="12">
        <f>((MAPrice!D708/MAPrice!D696)+0.004)*MAPrice!D696</f>
        <v>3.174340045831292E-2</v>
      </c>
      <c r="E708" s="12">
        <f>((MAPrice!E708/MAPrice!E696)+0.004)*MAPrice!E696</f>
        <v>2.1166348165380676E-2</v>
      </c>
      <c r="F708" s="12">
        <f>((MAPrice!F708/MAPrice!F696)+0.004)*MAPrice!F696</f>
        <v>4.0642346942354975E-2</v>
      </c>
      <c r="G708" s="244"/>
      <c r="H708" s="12">
        <f>((MAPrice!H708/MAPrice!H696)+0.004)*MAPrice!H696</f>
        <v>3.174340045831292E-2</v>
      </c>
    </row>
    <row r="709" spans="1:8" x14ac:dyDescent="0.2">
      <c r="A709">
        <f t="shared" si="10"/>
        <v>2048</v>
      </c>
      <c r="B709">
        <f t="shared" si="11"/>
        <v>12</v>
      </c>
      <c r="C709" s="12">
        <f>((MAPrice!C709/MAPrice!C697)+0.004)*MAPrice!C697</f>
        <v>2.737680761396066E-2</v>
      </c>
      <c r="D709" s="12">
        <f>((MAPrice!D709/MAPrice!D697)+0.004)*MAPrice!D697</f>
        <v>3.1686344239594162E-2</v>
      </c>
      <c r="E709" s="12">
        <f>((MAPrice!E709/MAPrice!E697)+0.004)*MAPrice!E697</f>
        <v>2.112083893767654E-2</v>
      </c>
      <c r="F709" s="12">
        <f>((MAPrice!F709/MAPrice!F697)+0.004)*MAPrice!F697</f>
        <v>4.056178363004749E-2</v>
      </c>
      <c r="G709" s="244"/>
      <c r="H709" s="12">
        <f>((MAPrice!H709/MAPrice!H697)+0.004)*MAPrice!H697</f>
        <v>3.1686344239594162E-2</v>
      </c>
    </row>
    <row r="710" spans="1:8" x14ac:dyDescent="0.2">
      <c r="A710">
        <f t="shared" si="10"/>
        <v>2049</v>
      </c>
      <c r="B710">
        <f t="shared" si="11"/>
        <v>1</v>
      </c>
      <c r="C710" s="12">
        <f>((MAPrice!C710/MAPrice!C698)+0.004)*MAPrice!C698</f>
        <v>2.7317953188643582E-2</v>
      </c>
      <c r="D710" s="12">
        <f>((MAPrice!D710/MAPrice!D698)+0.004)*MAPrice!D698</f>
        <v>3.162944866249652E-2</v>
      </c>
      <c r="E710" s="12">
        <f>((MAPrice!E710/MAPrice!E698)+0.004)*MAPrice!E698</f>
        <v>2.107514270351055E-2</v>
      </c>
      <c r="F710" s="12">
        <f>((MAPrice!F710/MAPrice!F698)+0.004)*MAPrice!F698</f>
        <v>4.0481016668224255E-2</v>
      </c>
      <c r="G710" s="244"/>
      <c r="H710" s="12">
        <f>((MAPrice!H710/MAPrice!H698)+0.004)*MAPrice!H698</f>
        <v>3.162944866249652E-2</v>
      </c>
    </row>
    <row r="711" spans="1:8" x14ac:dyDescent="0.2">
      <c r="A711">
        <f t="shared" si="10"/>
        <v>2049</v>
      </c>
      <c r="B711">
        <f t="shared" si="11"/>
        <v>2</v>
      </c>
      <c r="C711" s="12">
        <f>((MAPrice!C711/MAPrice!C699)+0.004)*MAPrice!C699</f>
        <v>2.7260103087565431E-2</v>
      </c>
      <c r="D711" s="12">
        <f>((MAPrice!D711/MAPrice!D699)+0.004)*MAPrice!D699</f>
        <v>3.1573148259473958E-2</v>
      </c>
      <c r="E711" s="12">
        <f>((MAPrice!E711/MAPrice!E699)+0.004)*MAPrice!E699</f>
        <v>2.1029882975256885E-2</v>
      </c>
      <c r="F711" s="12">
        <f>((MAPrice!F711/MAPrice!F699)+0.004)*MAPrice!F699</f>
        <v>4.0402027545824684E-2</v>
      </c>
      <c r="G711" s="244"/>
      <c r="H711" s="12">
        <f>((MAPrice!H711/MAPrice!H699)+0.004)*MAPrice!H699</f>
        <v>3.1573148259473958E-2</v>
      </c>
    </row>
    <row r="712" spans="1:8" x14ac:dyDescent="0.2">
      <c r="A712">
        <f t="shared" si="10"/>
        <v>2049</v>
      </c>
      <c r="B712">
        <f t="shared" si="11"/>
        <v>3</v>
      </c>
      <c r="C712" s="12">
        <f>((MAPrice!C712/MAPrice!C700)+0.004)*MAPrice!C700</f>
        <v>2.7201024766422024E-2</v>
      </c>
      <c r="D712" s="12">
        <f>((MAPrice!D712/MAPrice!D700)+0.004)*MAPrice!D700</f>
        <v>3.1515853687083643E-2</v>
      </c>
      <c r="E712" s="12">
        <f>((MAPrice!E712/MAPrice!E700)+0.004)*MAPrice!E700</f>
        <v>2.0985160206056057E-2</v>
      </c>
      <c r="F712" s="12">
        <f>((MAPrice!F712/MAPrice!F700)+0.004)*MAPrice!F700</f>
        <v>4.0322362157758772E-2</v>
      </c>
      <c r="G712" s="244"/>
      <c r="H712" s="12">
        <f>((MAPrice!H712/MAPrice!H700)+0.004)*MAPrice!H700</f>
        <v>3.1515853687083643E-2</v>
      </c>
    </row>
    <row r="713" spans="1:8" x14ac:dyDescent="0.2">
      <c r="A713">
        <f t="shared" si="10"/>
        <v>2049</v>
      </c>
      <c r="B713">
        <f t="shared" si="11"/>
        <v>4</v>
      </c>
      <c r="C713" s="12">
        <f>((MAPrice!C713/MAPrice!C701)+0.004)*MAPrice!C701</f>
        <v>2.7142550039581534E-2</v>
      </c>
      <c r="D713" s="12">
        <f>((MAPrice!D713/MAPrice!D701)+0.004)*MAPrice!D701</f>
        <v>3.1459048960832944E-2</v>
      </c>
      <c r="E713" s="12">
        <f>((MAPrice!E713/MAPrice!E701)+0.004)*MAPrice!E701</f>
        <v>2.0940644333889407E-2</v>
      </c>
      <c r="F713" s="12">
        <f>((MAPrice!F713/MAPrice!F701)+0.004)*MAPrice!F701</f>
        <v>4.0242546762499214E-2</v>
      </c>
      <c r="G713" s="244"/>
      <c r="H713" s="12">
        <f>((MAPrice!H713/MAPrice!H701)+0.004)*MAPrice!H701</f>
        <v>3.1459048960832944E-2</v>
      </c>
    </row>
    <row r="714" spans="1:8" x14ac:dyDescent="0.2">
      <c r="A714">
        <f t="shared" si="10"/>
        <v>2049</v>
      </c>
      <c r="B714">
        <f t="shared" si="11"/>
        <v>5</v>
      </c>
      <c r="C714" s="12">
        <f>((MAPrice!C714/MAPrice!C702)+0.004)*MAPrice!C702</f>
        <v>2.7084506249673644E-2</v>
      </c>
      <c r="D714" s="12">
        <f>((MAPrice!D714/MAPrice!D702)+0.004)*MAPrice!D702</f>
        <v>3.1402601319385631E-2</v>
      </c>
      <c r="E714" s="12">
        <f>((MAPrice!E714/MAPrice!E702)+0.004)*MAPrice!E702</f>
        <v>2.0895161978801573E-2</v>
      </c>
      <c r="F714" s="12">
        <f>((MAPrice!F714/MAPrice!F702)+0.004)*MAPrice!F702</f>
        <v>4.0162876418916062E-2</v>
      </c>
      <c r="G714" s="244"/>
      <c r="H714" s="12">
        <f>((MAPrice!H714/MAPrice!H702)+0.004)*MAPrice!H702</f>
        <v>3.1402601319385631E-2</v>
      </c>
    </row>
    <row r="715" spans="1:8" x14ac:dyDescent="0.2">
      <c r="A715">
        <f t="shared" si="10"/>
        <v>2049</v>
      </c>
      <c r="B715">
        <f t="shared" si="11"/>
        <v>6</v>
      </c>
      <c r="C715" s="12">
        <f>((MAPrice!C715/MAPrice!C703)+0.004)*MAPrice!C703</f>
        <v>2.7026727137829484E-2</v>
      </c>
      <c r="D715" s="12">
        <f>((MAPrice!D715/MAPrice!D703)+0.004)*MAPrice!D703</f>
        <v>3.1346469912080031E-2</v>
      </c>
      <c r="E715" s="12">
        <f>((MAPrice!E715/MAPrice!E703)+0.004)*MAPrice!E703</f>
        <v>2.0850201336646789E-2</v>
      </c>
      <c r="F715" s="12">
        <f>((MAPrice!F715/MAPrice!F703)+0.004)*MAPrice!F703</f>
        <v>4.0084261786787409E-2</v>
      </c>
      <c r="G715" s="244"/>
      <c r="H715" s="12">
        <f>((MAPrice!H715/MAPrice!H703)+0.004)*MAPrice!H703</f>
        <v>3.1346469912080031E-2</v>
      </c>
    </row>
    <row r="716" spans="1:8" x14ac:dyDescent="0.2">
      <c r="A716">
        <f t="shared" si="10"/>
        <v>2049</v>
      </c>
      <c r="B716">
        <f t="shared" si="11"/>
        <v>7</v>
      </c>
      <c r="C716" s="12">
        <f>((MAPrice!C716/MAPrice!C704)+0.004)*MAPrice!C704</f>
        <v>2.6970420113239701E-2</v>
      </c>
      <c r="D716" s="12">
        <f>((MAPrice!D716/MAPrice!D704)+0.004)*MAPrice!D704</f>
        <v>3.1291558807969903E-2</v>
      </c>
      <c r="E716" s="12">
        <f>((MAPrice!E716/MAPrice!E704)+0.004)*MAPrice!E704</f>
        <v>2.0804975377690115E-2</v>
      </c>
      <c r="F716" s="12">
        <f>((MAPrice!F716/MAPrice!F704)+0.004)*MAPrice!F704</f>
        <v>4.0007348563357879E-2</v>
      </c>
      <c r="G716" s="244"/>
      <c r="H716" s="12">
        <f>((MAPrice!H716/MAPrice!H704)+0.004)*MAPrice!H704</f>
        <v>3.1291558807969903E-2</v>
      </c>
    </row>
    <row r="717" spans="1:8" x14ac:dyDescent="0.2">
      <c r="A717">
        <f t="shared" si="10"/>
        <v>2049</v>
      </c>
      <c r="B717">
        <f t="shared" si="11"/>
        <v>8</v>
      </c>
      <c r="C717" s="12">
        <f>((MAPrice!C717/MAPrice!C705)+0.004)*MAPrice!C705</f>
        <v>2.6914501234929739E-2</v>
      </c>
      <c r="D717" s="12">
        <f>((MAPrice!D717/MAPrice!D705)+0.004)*MAPrice!D705</f>
        <v>3.123740784341875E-2</v>
      </c>
      <c r="E717" s="12">
        <f>((MAPrice!E717/MAPrice!E705)+0.004)*MAPrice!E705</f>
        <v>2.0759153099590654E-2</v>
      </c>
      <c r="F717" s="12">
        <f>((MAPrice!F717/MAPrice!F705)+0.004)*MAPrice!F705</f>
        <v>3.9930881460528561E-2</v>
      </c>
      <c r="G717" s="244"/>
      <c r="H717" s="12">
        <f>((MAPrice!H717/MAPrice!H705)+0.004)*MAPrice!H705</f>
        <v>3.123740784341875E-2</v>
      </c>
    </row>
    <row r="718" spans="1:8" x14ac:dyDescent="0.2">
      <c r="A718">
        <f t="shared" si="10"/>
        <v>2049</v>
      </c>
      <c r="B718">
        <f t="shared" si="11"/>
        <v>9</v>
      </c>
      <c r="C718" s="12">
        <f>((MAPrice!C718/MAPrice!C706)+0.004)*MAPrice!C706</f>
        <v>2.6858560571779228E-2</v>
      </c>
      <c r="D718" s="12">
        <f>((MAPrice!D718/MAPrice!D706)+0.004)*MAPrice!D706</f>
        <v>3.1182987077013218E-2</v>
      </c>
      <c r="E718" s="12">
        <f>((MAPrice!E718/MAPrice!E706)+0.004)*MAPrice!E706</f>
        <v>2.0713197054336184E-2</v>
      </c>
      <c r="F718" s="12">
        <f>((MAPrice!F718/MAPrice!F706)+0.004)*MAPrice!F706</f>
        <v>3.9854625975807127E-2</v>
      </c>
      <c r="G718" s="244"/>
      <c r="H718" s="12">
        <f>((MAPrice!H718/MAPrice!H706)+0.004)*MAPrice!H706</f>
        <v>3.1182987077013218E-2</v>
      </c>
    </row>
    <row r="719" spans="1:8" x14ac:dyDescent="0.2">
      <c r="A719">
        <f t="shared" si="10"/>
        <v>2049</v>
      </c>
      <c r="B719">
        <f t="shared" si="11"/>
        <v>10</v>
      </c>
      <c r="C719" s="12">
        <f>((MAPrice!C719/MAPrice!C707)+0.004)*MAPrice!C707</f>
        <v>2.6802853335021897E-2</v>
      </c>
      <c r="D719" s="12">
        <f>((MAPrice!D719/MAPrice!D707)+0.004)*MAPrice!D707</f>
        <v>3.1128938061411964E-2</v>
      </c>
      <c r="E719" s="12">
        <f>((MAPrice!E719/MAPrice!E707)+0.004)*MAPrice!E707</f>
        <v>2.0666533446305816E-2</v>
      </c>
      <c r="F719" s="12">
        <f>((MAPrice!F719/MAPrice!F707)+0.004)*MAPrice!F707</f>
        <v>3.9778268721426702E-2</v>
      </c>
      <c r="G719" s="244"/>
      <c r="H719" s="12">
        <f>((MAPrice!H719/MAPrice!H707)+0.004)*MAPrice!H707</f>
        <v>3.1128938061411964E-2</v>
      </c>
    </row>
    <row r="720" spans="1:8" x14ac:dyDescent="0.2">
      <c r="A720">
        <f t="shared" si="10"/>
        <v>2049</v>
      </c>
      <c r="B720">
        <f t="shared" si="11"/>
        <v>11</v>
      </c>
      <c r="C720" s="12">
        <f>((MAPrice!C720/MAPrice!C708)+0.004)*MAPrice!C708</f>
        <v>2.6746401577290448E-2</v>
      </c>
      <c r="D720" s="12">
        <f>((MAPrice!D720/MAPrice!D708)+0.004)*MAPrice!D708</f>
        <v>3.107412585362674E-2</v>
      </c>
      <c r="E720" s="12">
        <f>((MAPrice!E720/MAPrice!E708)+0.004)*MAPrice!E708</f>
        <v>2.0621044277603636E-2</v>
      </c>
      <c r="F720" s="12">
        <f>((MAPrice!F720/MAPrice!F708)+0.004)*MAPrice!F708</f>
        <v>3.9701503784873721E-2</v>
      </c>
      <c r="G720" s="244"/>
      <c r="H720" s="12">
        <f>((MAPrice!H720/MAPrice!H708)+0.004)*MAPrice!H708</f>
        <v>3.107412585362674E-2</v>
      </c>
    </row>
    <row r="721" spans="1:8" x14ac:dyDescent="0.2">
      <c r="A721">
        <f t="shared" si="10"/>
        <v>2049</v>
      </c>
      <c r="B721">
        <f t="shared" si="11"/>
        <v>12</v>
      </c>
      <c r="C721" s="12">
        <f>((MAPrice!C721/MAPrice!C709)+0.004)*MAPrice!C709</f>
        <v>2.6689332559515205E-2</v>
      </c>
      <c r="D721" s="12">
        <f>((MAPrice!D721/MAPrice!D709)+0.004)*MAPrice!D709</f>
        <v>3.101869694483456E-2</v>
      </c>
      <c r="E721" s="12">
        <f>((MAPrice!E721/MAPrice!E709)+0.004)*MAPrice!E709</f>
        <v>2.0576982627757659E-2</v>
      </c>
      <c r="F721" s="12">
        <f>((MAPrice!F721/MAPrice!F709)+0.004)*MAPrice!F709</f>
        <v>3.9623349530868122E-2</v>
      </c>
      <c r="G721" s="244"/>
      <c r="H721" s="12">
        <f>((MAPrice!H721/MAPrice!H709)+0.004)*MAPrice!H709</f>
        <v>3.101869694483456E-2</v>
      </c>
    </row>
    <row r="722" spans="1:8" x14ac:dyDescent="0.2">
      <c r="A722">
        <f t="shared" si="10"/>
        <v>2050</v>
      </c>
      <c r="B722">
        <f t="shared" si="11"/>
        <v>1</v>
      </c>
      <c r="C722" s="12">
        <f>((MAPrice!C722/MAPrice!C710)+0.004)*MAPrice!C710</f>
        <v>2.6632344108942371E-2</v>
      </c>
      <c r="D722" s="12">
        <f>((MAPrice!D722/MAPrice!D710)+0.004)*MAPrice!D710</f>
        <v>3.0963449812799582E-2</v>
      </c>
      <c r="E722" s="12">
        <f>((MAPrice!E722/MAPrice!E710)+0.004)*MAPrice!E710</f>
        <v>2.0532756644134027E-2</v>
      </c>
      <c r="F722" s="12">
        <f>((MAPrice!F722/MAPrice!F710)+0.004)*MAPrice!F710</f>
        <v>3.9545030811811724E-2</v>
      </c>
      <c r="G722" s="244"/>
      <c r="H722" s="12">
        <f>((MAPrice!H722/MAPrice!H710)+0.004)*MAPrice!H710</f>
        <v>3.0963449812799582E-2</v>
      </c>
    </row>
    <row r="723" spans="1:8" x14ac:dyDescent="0.2">
      <c r="A723">
        <f t="shared" si="10"/>
        <v>2050</v>
      </c>
      <c r="B723">
        <f t="shared" si="11"/>
        <v>2</v>
      </c>
      <c r="C723" s="12">
        <f>((MAPrice!C723/MAPrice!C711)+0.004)*MAPrice!C711</f>
        <v>2.6576361781708913E-2</v>
      </c>
      <c r="D723" s="12">
        <f>((MAPrice!D723/MAPrice!D711)+0.004)*MAPrice!D711</f>
        <v>3.090881991822815E-2</v>
      </c>
      <c r="E723" s="12">
        <f>((MAPrice!E723/MAPrice!E711)+0.004)*MAPrice!E711</f>
        <v>2.048897875799352E-2</v>
      </c>
      <c r="F723" s="12">
        <f>((MAPrice!F723/MAPrice!F711)+0.004)*MAPrice!F711</f>
        <v>3.9468486079472578E-2</v>
      </c>
      <c r="G723" s="244"/>
      <c r="H723" s="12">
        <f>((MAPrice!H723/MAPrice!H711)+0.004)*MAPrice!H711</f>
        <v>3.090881991822815E-2</v>
      </c>
    </row>
    <row r="724" spans="1:8" x14ac:dyDescent="0.2">
      <c r="A724">
        <f t="shared" si="10"/>
        <v>2050</v>
      </c>
      <c r="B724">
        <f t="shared" si="11"/>
        <v>3</v>
      </c>
      <c r="C724" s="12">
        <f>((MAPrice!C724/MAPrice!C712)+0.004)*MAPrice!C712</f>
        <v>2.6519150915996936E-2</v>
      </c>
      <c r="D724" s="12">
        <f>((MAPrice!D724/MAPrice!D712)+0.004)*MAPrice!D712</f>
        <v>3.0853179240135684E-2</v>
      </c>
      <c r="E724" s="12">
        <f>((MAPrice!E724/MAPrice!E712)+0.004)*MAPrice!E712</f>
        <v>2.0445690734914264E-2</v>
      </c>
      <c r="F724" s="12">
        <f>((MAPrice!F724/MAPrice!F712)+0.004)*MAPrice!F712</f>
        <v>3.939122755057832E-2</v>
      </c>
      <c r="G724" s="244"/>
      <c r="H724" s="12">
        <f>((MAPrice!H724/MAPrice!H712)+0.004)*MAPrice!H712</f>
        <v>3.0853179240135684E-2</v>
      </c>
    </row>
    <row r="725" spans="1:8" x14ac:dyDescent="0.2">
      <c r="A725">
        <f t="shared" si="10"/>
        <v>2050</v>
      </c>
      <c r="B725">
        <f t="shared" si="11"/>
        <v>4</v>
      </c>
      <c r="C725" s="12">
        <f>((MAPrice!C725/MAPrice!C713)+0.004)*MAPrice!C713</f>
        <v>2.6462488633934161E-2</v>
      </c>
      <c r="D725" s="12">
        <f>((MAPrice!D725/MAPrice!D713)+0.004)*MAPrice!D713</f>
        <v>3.0797972768906095E-2</v>
      </c>
      <c r="E725" s="12">
        <f>((MAPrice!E725/MAPrice!E713)+0.004)*MAPrice!E713</f>
        <v>2.0402576288489217E-2</v>
      </c>
      <c r="F725" s="12">
        <f>((MAPrice!F725/MAPrice!F713)+0.004)*MAPrice!F713</f>
        <v>3.9313770370142873E-2</v>
      </c>
      <c r="G725" s="244"/>
      <c r="H725" s="12">
        <f>((MAPrice!H725/MAPrice!H713)+0.004)*MAPrice!H713</f>
        <v>3.0797972768906095E-2</v>
      </c>
    </row>
    <row r="726" spans="1:8" x14ac:dyDescent="0.2">
      <c r="A726">
        <f t="shared" si="10"/>
        <v>2050</v>
      </c>
      <c r="B726">
        <f t="shared" si="11"/>
        <v>5</v>
      </c>
      <c r="C726" s="12">
        <f>((MAPrice!C726/MAPrice!C714)+0.004)*MAPrice!C714</f>
        <v>2.6406267007939986E-2</v>
      </c>
      <c r="D726" s="12">
        <f>((MAPrice!D726/MAPrice!D714)+0.004)*MAPrice!D714</f>
        <v>3.0743140331575134E-2</v>
      </c>
      <c r="E726" s="12">
        <f>((MAPrice!E726/MAPrice!E714)+0.004)*MAPrice!E714</f>
        <v>2.0358543392929494E-2</v>
      </c>
      <c r="F726" s="12">
        <f>((MAPrice!F726/MAPrice!F714)+0.004)*MAPrice!F714</f>
        <v>3.9236488491588395E-2</v>
      </c>
      <c r="G726" s="244"/>
      <c r="H726" s="12">
        <f>((MAPrice!H726/MAPrice!H714)+0.004)*MAPrice!H714</f>
        <v>3.0743140331575134E-2</v>
      </c>
    </row>
    <row r="727" spans="1:8" x14ac:dyDescent="0.2">
      <c r="A727">
        <f t="shared" si="10"/>
        <v>2050</v>
      </c>
      <c r="B727">
        <f t="shared" si="11"/>
        <v>6</v>
      </c>
      <c r="C727" s="12">
        <f>((MAPrice!C727/MAPrice!C715)+0.004)*MAPrice!C715</f>
        <v>2.6350309476786869E-2</v>
      </c>
      <c r="D727" s="12">
        <f>((MAPrice!D727/MAPrice!D715)+0.004)*MAPrice!D715</f>
        <v>3.0688624229605058E-2</v>
      </c>
      <c r="E727" s="12">
        <f>((MAPrice!E727/MAPrice!E715)+0.004)*MAPrice!E715</f>
        <v>2.0315021426037638E-2</v>
      </c>
      <c r="F727" s="12">
        <f>((MAPrice!F727/MAPrice!F715)+0.004)*MAPrice!F715</f>
        <v>3.9160242210330709E-2</v>
      </c>
      <c r="G727" s="244"/>
      <c r="H727" s="12">
        <f>((MAPrice!H727/MAPrice!H715)+0.004)*MAPrice!H715</f>
        <v>3.0688624229605058E-2</v>
      </c>
    </row>
    <row r="728" spans="1:8" x14ac:dyDescent="0.2">
      <c r="A728">
        <f t="shared" si="10"/>
        <v>2050</v>
      </c>
      <c r="B728">
        <f t="shared" si="11"/>
        <v>7</v>
      </c>
      <c r="C728" s="12">
        <f>((MAPrice!C728/MAPrice!C716)+0.004)*MAPrice!C716</f>
        <v>2.6295769435180014E-2</v>
      </c>
      <c r="D728" s="12">
        <f>((MAPrice!D728/MAPrice!D716)+0.004)*MAPrice!D716</f>
        <v>3.0635283922789708E-2</v>
      </c>
      <c r="E728" s="12">
        <f>((MAPrice!E728/MAPrice!E716)+0.004)*MAPrice!E716</f>
        <v>2.0271236206567626E-2</v>
      </c>
      <c r="F728" s="12">
        <f>((MAPrice!F728/MAPrice!F716)+0.004)*MAPrice!F716</f>
        <v>3.9085634016847122E-2</v>
      </c>
      <c r="G728" s="244"/>
      <c r="H728" s="12">
        <f>((MAPrice!H728/MAPrice!H716)+0.004)*MAPrice!H716</f>
        <v>3.0635283922789708E-2</v>
      </c>
    </row>
    <row r="729" spans="1:8" x14ac:dyDescent="0.2">
      <c r="A729">
        <f t="shared" si="10"/>
        <v>2050</v>
      </c>
      <c r="B729">
        <f t="shared" si="11"/>
        <v>8</v>
      </c>
      <c r="C729" s="12">
        <f>((MAPrice!C729/MAPrice!C717)+0.004)*MAPrice!C717</f>
        <v>2.6241592692603868E-2</v>
      </c>
      <c r="D729" s="12">
        <f>((MAPrice!D729/MAPrice!D717)+0.004)*MAPrice!D717</f>
        <v>3.0582667502424266E-2</v>
      </c>
      <c r="E729" s="12">
        <f>((MAPrice!E729/MAPrice!E717)+0.004)*MAPrice!E717</f>
        <v>2.0226863531556682E-2</v>
      </c>
      <c r="F729" s="12">
        <f>((MAPrice!F729/MAPrice!F717)+0.004)*MAPrice!F717</f>
        <v>3.9011439839833822E-2</v>
      </c>
      <c r="G729" s="244"/>
      <c r="H729" s="12">
        <f>((MAPrice!H729/MAPrice!H717)+0.004)*MAPrice!H717</f>
        <v>3.0582667502424266E-2</v>
      </c>
    </row>
    <row r="730" spans="1:8" x14ac:dyDescent="0.2">
      <c r="A730">
        <f t="shared" si="10"/>
        <v>2050</v>
      </c>
      <c r="B730">
        <f t="shared" si="11"/>
        <v>9</v>
      </c>
      <c r="C730" s="12">
        <f>((MAPrice!C730/MAPrice!C718)+0.004)*MAPrice!C718</f>
        <v>2.6187379385175253E-2</v>
      </c>
      <c r="D730" s="12">
        <f>((MAPrice!D730/MAPrice!D718)+0.004)*MAPrice!D718</f>
        <v>3.0529771093747674E-2</v>
      </c>
      <c r="E730" s="12">
        <f>((MAPrice!E730/MAPrice!E718)+0.004)*MAPrice!E718</f>
        <v>2.0182348927950108E-2</v>
      </c>
      <c r="F730" s="12">
        <f>((MAPrice!F730/MAPrice!F718)+0.004)*MAPrice!F718</f>
        <v>3.8937428172332089E-2</v>
      </c>
      <c r="G730" s="244"/>
      <c r="H730" s="12">
        <f>((MAPrice!H730/MAPrice!H718)+0.004)*MAPrice!H718</f>
        <v>3.0529771093747674E-2</v>
      </c>
    </row>
    <row r="731" spans="1:8" x14ac:dyDescent="0.2">
      <c r="A731">
        <f t="shared" si="10"/>
        <v>2050</v>
      </c>
      <c r="B731">
        <f t="shared" si="11"/>
        <v>10</v>
      </c>
      <c r="C731" s="12">
        <f>((MAPrice!C731/MAPrice!C719)+0.004)*MAPrice!C719</f>
        <v>2.6133388961242721E-2</v>
      </c>
      <c r="D731" s="12">
        <f>((MAPrice!D731/MAPrice!D719)+0.004)*MAPrice!D719</f>
        <v>3.0477232327512847E-2</v>
      </c>
      <c r="E731" s="12">
        <f>((MAPrice!E731/MAPrice!E719)+0.004)*MAPrice!E719</f>
        <v>2.0137146213380058E-2</v>
      </c>
      <c r="F731" s="12">
        <f>((MAPrice!F731/MAPrice!F719)+0.004)*MAPrice!F719</f>
        <v>3.8863312866701624E-2</v>
      </c>
      <c r="G731" s="244"/>
      <c r="H731" s="12">
        <f>((MAPrice!H731/MAPrice!H719)+0.004)*MAPrice!H719</f>
        <v>3.0477232327512847E-2</v>
      </c>
    </row>
    <row r="732" spans="1:8" x14ac:dyDescent="0.2">
      <c r="A732">
        <f t="shared" si="10"/>
        <v>2050</v>
      </c>
      <c r="B732">
        <f t="shared" si="11"/>
        <v>11</v>
      </c>
      <c r="C732" s="12">
        <f>((MAPrice!C732/MAPrice!C720)+0.004)*MAPrice!C720</f>
        <v>2.6078684247117817E-2</v>
      </c>
      <c r="D732" s="12">
        <f>((MAPrice!D732/MAPrice!D720)+0.004)*MAPrice!D720</f>
        <v>3.0423960346234676E-2</v>
      </c>
      <c r="E732" s="12">
        <f>((MAPrice!E732/MAPrice!E720)+0.004)*MAPrice!E720</f>
        <v>2.0093086872381673E-2</v>
      </c>
      <c r="F732" s="12">
        <f>((MAPrice!F732/MAPrice!F720)+0.004)*MAPrice!F720</f>
        <v>3.8788812737897561E-2</v>
      </c>
      <c r="G732" s="244"/>
      <c r="H732" s="12">
        <f>((MAPrice!H732/MAPrice!H720)+0.004)*MAPrice!H720</f>
        <v>3.0423960346234676E-2</v>
      </c>
    </row>
    <row r="733" spans="1:8" x14ac:dyDescent="0.2">
      <c r="A733">
        <f t="shared" si="10"/>
        <v>2050</v>
      </c>
      <c r="B733">
        <f t="shared" si="11"/>
        <v>12</v>
      </c>
      <c r="C733" s="12">
        <f>((MAPrice!C733/MAPrice!C721)+0.004)*MAPrice!C721</f>
        <v>2.6023388142223124E-2</v>
      </c>
      <c r="D733" s="12">
        <f>((MAPrice!D733/MAPrice!D721)+0.004)*MAPrice!D721</f>
        <v>3.0370097054481442E-2</v>
      </c>
      <c r="E733" s="12">
        <f>((MAPrice!E733/MAPrice!E721)+0.004)*MAPrice!E721</f>
        <v>2.005041525210547E-2</v>
      </c>
      <c r="F733" s="12">
        <f>((MAPrice!F733/MAPrice!F721)+0.004)*MAPrice!F721</f>
        <v>3.8712974479784487E-2</v>
      </c>
      <c r="G733" s="244"/>
      <c r="H733" s="12">
        <f>((MAPrice!H733/MAPrice!H721)+0.004)*MAPrice!H721</f>
        <v>3.0370097054481442E-2</v>
      </c>
    </row>
    <row r="734" spans="1:8" x14ac:dyDescent="0.2">
      <c r="A734">
        <f t="shared" si="10"/>
        <v>2051</v>
      </c>
      <c r="B734">
        <f t="shared" si="11"/>
        <v>1</v>
      </c>
      <c r="C734" s="12">
        <f>((MAPrice!C734/MAPrice!C722)+0.004)*MAPrice!C722</f>
        <v>2.5968174692064812E-2</v>
      </c>
      <c r="D734" s="12">
        <f>((MAPrice!D734/MAPrice!D722)+0.004)*MAPrice!D722</f>
        <v>3.0316415928442871E-2</v>
      </c>
      <c r="E734" s="12">
        <f>((MAPrice!E734/MAPrice!E722)+0.004)*MAPrice!E722</f>
        <v>2.0007587934535387E-2</v>
      </c>
      <c r="F734" s="12">
        <f>((MAPrice!F734/MAPrice!F722)+0.004)*MAPrice!F722</f>
        <v>3.863698361354289E-2</v>
      </c>
      <c r="G734" s="244"/>
      <c r="H734" s="12">
        <f>((MAPrice!H734/MAPrice!H722)+0.004)*MAPrice!H722</f>
        <v>3.0316415928442871E-2</v>
      </c>
    </row>
    <row r="735" spans="1:8" x14ac:dyDescent="0.2">
      <c r="A735">
        <f t="shared" si="10"/>
        <v>2051</v>
      </c>
      <c r="B735">
        <f t="shared" si="11"/>
        <v>2</v>
      </c>
      <c r="C735" s="12">
        <f>((MAPrice!C735/MAPrice!C723)+0.004)*MAPrice!C723</f>
        <v>2.5913932795934482E-2</v>
      </c>
      <c r="D735" s="12">
        <f>((MAPrice!D735/MAPrice!D723)+0.004)*MAPrice!D723</f>
        <v>3.0263330948950559E-2</v>
      </c>
      <c r="E735" s="12">
        <f>((MAPrice!E735/MAPrice!E723)+0.004)*MAPrice!E723</f>
        <v>1.9965192062486776E-2</v>
      </c>
      <c r="F735" s="12">
        <f>((MAPrice!F735/MAPrice!F723)+0.004)*MAPrice!F723</f>
        <v>3.8562709309207355E-2</v>
      </c>
      <c r="G735" s="244"/>
      <c r="H735" s="12">
        <f>((MAPrice!H735/MAPrice!H723)+0.004)*MAPrice!H723</f>
        <v>3.0263330948950559E-2</v>
      </c>
    </row>
    <row r="736" spans="1:8" x14ac:dyDescent="0.2">
      <c r="A736">
        <f t="shared" si="10"/>
        <v>2051</v>
      </c>
      <c r="B736">
        <f t="shared" si="11"/>
        <v>3</v>
      </c>
      <c r="C736" s="12">
        <f>((MAPrice!C736/MAPrice!C724)+0.004)*MAPrice!C724</f>
        <v>2.5858498568416238E-2</v>
      </c>
      <c r="D736" s="12">
        <f>((MAPrice!D736/MAPrice!D724)+0.004)*MAPrice!D724</f>
        <v>3.0209261638066035E-2</v>
      </c>
      <c r="E736" s="12">
        <f>((MAPrice!E736/MAPrice!E724)+0.004)*MAPrice!E724</f>
        <v>1.9923269106801474E-2</v>
      </c>
      <c r="F736" s="12">
        <f>((MAPrice!F736/MAPrice!F724)+0.004)*MAPrice!F724</f>
        <v>3.8487739571113372E-2</v>
      </c>
      <c r="G736" s="244"/>
      <c r="H736" s="12">
        <f>((MAPrice!H736/MAPrice!H724)+0.004)*MAPrice!H724</f>
        <v>3.0209261638066035E-2</v>
      </c>
    </row>
    <row r="737" spans="1:8" x14ac:dyDescent="0.2">
      <c r="A737">
        <f t="shared" si="10"/>
        <v>2051</v>
      </c>
      <c r="B737">
        <f t="shared" si="11"/>
        <v>4</v>
      </c>
      <c r="C737" s="12">
        <f>((MAPrice!C737/MAPrice!C725)+0.004)*MAPrice!C725</f>
        <v>2.5803593230556254E-2</v>
      </c>
      <c r="D737" s="12">
        <f>((MAPrice!D737/MAPrice!D725)+0.004)*MAPrice!D725</f>
        <v>3.0155611367762254E-2</v>
      </c>
      <c r="E737" s="12">
        <f>((MAPrice!E737/MAPrice!E725)+0.004)*MAPrice!E725</f>
        <v>1.9881512264176469E-2</v>
      </c>
      <c r="F737" s="12">
        <f>((MAPrice!F737/MAPrice!F725)+0.004)*MAPrice!F725</f>
        <v>3.8412573233937125E-2</v>
      </c>
      <c r="G737" s="244"/>
      <c r="H737" s="12">
        <f>((MAPrice!H737/MAPrice!H725)+0.004)*MAPrice!H725</f>
        <v>3.0155611367762254E-2</v>
      </c>
    </row>
    <row r="738" spans="1:8" x14ac:dyDescent="0.2">
      <c r="A738">
        <f t="shared" si="10"/>
        <v>2051</v>
      </c>
      <c r="B738">
        <f t="shared" si="11"/>
        <v>5</v>
      </c>
      <c r="C738" s="12">
        <f>((MAPrice!C738/MAPrice!C726)+0.004)*MAPrice!C726</f>
        <v>2.5749117097300041E-2</v>
      </c>
      <c r="D738" s="12">
        <f>((MAPrice!D738/MAPrice!D726)+0.004)*MAPrice!D726</f>
        <v>3.0102327358113627E-2</v>
      </c>
      <c r="E738" s="12">
        <f>((MAPrice!E738/MAPrice!E726)+0.004)*MAPrice!E726</f>
        <v>1.9838867562645128E-2</v>
      </c>
      <c r="F738" s="12">
        <f>((MAPrice!F738/MAPrice!F726)+0.004)*MAPrice!F726</f>
        <v>3.8337580436563171E-2</v>
      </c>
      <c r="G738" s="244"/>
      <c r="H738" s="12">
        <f>((MAPrice!H738/MAPrice!H726)+0.004)*MAPrice!H726</f>
        <v>3.0102327358113627E-2</v>
      </c>
    </row>
    <row r="739" spans="1:8" x14ac:dyDescent="0.2">
      <c r="A739">
        <f t="shared" si="10"/>
        <v>2051</v>
      </c>
      <c r="B739">
        <f t="shared" si="11"/>
        <v>6</v>
      </c>
      <c r="C739" s="12">
        <f>((MAPrice!C739/MAPrice!C727)+0.004)*MAPrice!C727</f>
        <v>2.5694896375377189E-2</v>
      </c>
      <c r="D739" s="12">
        <f>((MAPrice!D739/MAPrice!D727)+0.004)*MAPrice!D727</f>
        <v>3.0049350361528709E-2</v>
      </c>
      <c r="E739" s="12">
        <f>((MAPrice!E739/MAPrice!E727)+0.004)*MAPrice!E727</f>
        <v>1.9796717297803808E-2</v>
      </c>
      <c r="F739" s="12">
        <f>((MAPrice!F739/MAPrice!F727)+0.004)*MAPrice!F727</f>
        <v>3.8263591951221546E-2</v>
      </c>
      <c r="G739" s="244"/>
      <c r="H739" s="12">
        <f>((MAPrice!H739/MAPrice!H727)+0.004)*MAPrice!H727</f>
        <v>3.0049350361528709E-2</v>
      </c>
    </row>
    <row r="740" spans="1:8" x14ac:dyDescent="0.2">
      <c r="A740">
        <f t="shared" si="10"/>
        <v>2051</v>
      </c>
      <c r="B740">
        <f t="shared" si="11"/>
        <v>7</v>
      </c>
      <c r="C740" s="12">
        <f>((MAPrice!C740/MAPrice!C728)+0.004)*MAPrice!C728</f>
        <v>2.5642059563116375E-2</v>
      </c>
      <c r="D740" s="12">
        <f>((MAPrice!D740/MAPrice!D728)+0.004)*MAPrice!D728</f>
        <v>2.9997528374168171E-2</v>
      </c>
      <c r="E740" s="12">
        <f>((MAPrice!E740/MAPrice!E728)+0.004)*MAPrice!E728</f>
        <v>1.9754320204691082E-2</v>
      </c>
      <c r="F740" s="12">
        <f>((MAPrice!F740/MAPrice!F728)+0.004)*MAPrice!F728</f>
        <v>3.8191208676317687E-2</v>
      </c>
      <c r="G740" s="244"/>
      <c r="H740" s="12">
        <f>((MAPrice!H740/MAPrice!H728)+0.004)*MAPrice!H728</f>
        <v>2.9997528374168171E-2</v>
      </c>
    </row>
    <row r="741" spans="1:8" x14ac:dyDescent="0.2">
      <c r="A741">
        <f t="shared" si="10"/>
        <v>2051</v>
      </c>
      <c r="B741">
        <f t="shared" si="11"/>
        <v>8</v>
      </c>
      <c r="C741" s="12">
        <f>((MAPrice!C741/MAPrice!C729)+0.004)*MAPrice!C729</f>
        <v>2.5589580928816979E-2</v>
      </c>
      <c r="D741" s="12">
        <f>((MAPrice!D741/MAPrice!D729)+0.004)*MAPrice!D729</f>
        <v>2.9946417098653134E-2</v>
      </c>
      <c r="E741" s="12">
        <f>((MAPrice!E741/MAPrice!E729)+0.004)*MAPrice!E729</f>
        <v>1.9711359228054542E-2</v>
      </c>
      <c r="F741" s="12">
        <f>((MAPrice!F741/MAPrice!F729)+0.004)*MAPrice!F729</f>
        <v>3.8119236462434425E-2</v>
      </c>
      <c r="G741" s="244"/>
      <c r="H741" s="12">
        <f>((MAPrice!H741/MAPrice!H729)+0.004)*MAPrice!H729</f>
        <v>2.9946417098653134E-2</v>
      </c>
    </row>
    <row r="742" spans="1:8" x14ac:dyDescent="0.2">
      <c r="A742">
        <f t="shared" si="10"/>
        <v>2051</v>
      </c>
      <c r="B742">
        <f t="shared" si="11"/>
        <v>9</v>
      </c>
      <c r="C742" s="12">
        <f>((MAPrice!C742/MAPrice!C730)+0.004)*MAPrice!C730</f>
        <v>2.5537074124759869E-2</v>
      </c>
      <c r="D742" s="12">
        <f>((MAPrice!D742/MAPrice!D730)+0.004)*MAPrice!D730</f>
        <v>2.9895042508066516E-2</v>
      </c>
      <c r="E742" s="12">
        <f>((MAPrice!E742/MAPrice!E730)+0.004)*MAPrice!E730</f>
        <v>1.9668266618256915E-2</v>
      </c>
      <c r="F742" s="12">
        <f>((MAPrice!F742/MAPrice!F730)+0.004)*MAPrice!F730</f>
        <v>3.80474521766253E-2</v>
      </c>
      <c r="G742" s="244"/>
      <c r="H742" s="12">
        <f>((MAPrice!H742/MAPrice!H730)+0.004)*MAPrice!H730</f>
        <v>2.9895042508066516E-2</v>
      </c>
    </row>
    <row r="743" spans="1:8" x14ac:dyDescent="0.2">
      <c r="A743">
        <f t="shared" si="10"/>
        <v>2051</v>
      </c>
      <c r="B743">
        <f t="shared" si="11"/>
        <v>10</v>
      </c>
      <c r="C743" s="12">
        <f>((MAPrice!C743/MAPrice!C731)+0.004)*MAPrice!C731</f>
        <v>2.5484780027043415E-2</v>
      </c>
      <c r="D743" s="12">
        <f>((MAPrice!D743/MAPrice!D731)+0.004)*MAPrice!D731</f>
        <v>2.9844011747141613E-2</v>
      </c>
      <c r="E743" s="12">
        <f>((MAPrice!E743/MAPrice!E731)+0.004)*MAPrice!E731</f>
        <v>1.9624505282705509E-2</v>
      </c>
      <c r="F743" s="12">
        <f>((MAPrice!F743/MAPrice!F731)+0.004)*MAPrice!F731</f>
        <v>3.7975562748670248E-2</v>
      </c>
      <c r="G743" s="244"/>
      <c r="H743" s="12">
        <f>((MAPrice!H743/MAPrice!H731)+0.004)*MAPrice!H731</f>
        <v>2.9844011747141613E-2</v>
      </c>
    </row>
    <row r="744" spans="1:8" x14ac:dyDescent="0.2">
      <c r="A744">
        <f t="shared" si="10"/>
        <v>2051</v>
      </c>
      <c r="B744">
        <f t="shared" si="11"/>
        <v>11</v>
      </c>
      <c r="C744" s="12">
        <f>((MAPrice!C744/MAPrice!C732)+0.004)*MAPrice!C732</f>
        <v>2.5431793373121098E-2</v>
      </c>
      <c r="D744" s="12">
        <f>((MAPrice!D744/MAPrice!D732)+0.004)*MAPrice!D732</f>
        <v>2.9792268182711256E-2</v>
      </c>
      <c r="E744" s="12">
        <f>((MAPrice!E744/MAPrice!E732)+0.004)*MAPrice!E732</f>
        <v>1.9581850286542034E-2</v>
      </c>
      <c r="F744" s="12">
        <f>((MAPrice!F744/MAPrice!F732)+0.004)*MAPrice!F732</f>
        <v>3.7903299122097854E-2</v>
      </c>
      <c r="G744" s="244"/>
      <c r="H744" s="12">
        <f>((MAPrice!H744/MAPrice!H732)+0.004)*MAPrice!H732</f>
        <v>2.9792268182711256E-2</v>
      </c>
    </row>
    <row r="745" spans="1:8" x14ac:dyDescent="0.2">
      <c r="A745">
        <f t="shared" si="10"/>
        <v>2051</v>
      </c>
      <c r="B745">
        <f t="shared" si="11"/>
        <v>12</v>
      </c>
      <c r="C745" s="12">
        <f>((MAPrice!C745/MAPrice!C733)+0.004)*MAPrice!C733</f>
        <v>2.5378236229653479E-2</v>
      </c>
      <c r="D745" s="12">
        <f>((MAPrice!D745/MAPrice!D733)+0.004)*MAPrice!D733</f>
        <v>2.9739953208325263E-2</v>
      </c>
      <c r="E745" s="12">
        <f>((MAPrice!E745/MAPrice!E733)+0.004)*MAPrice!E733</f>
        <v>1.9540540508181319E-2</v>
      </c>
      <c r="F745" s="12">
        <f>((MAPrice!F745/MAPrice!F733)+0.004)*MAPrice!F733</f>
        <v>3.7829741144839051E-2</v>
      </c>
      <c r="G745" s="244"/>
      <c r="H745" s="12">
        <f>((MAPrice!H745/MAPrice!H733)+0.004)*MAPrice!H733</f>
        <v>2.9739953208325263E-2</v>
      </c>
    </row>
    <row r="746" spans="1:8" x14ac:dyDescent="0.2">
      <c r="A746">
        <f t="shared" si="10"/>
        <v>2052</v>
      </c>
      <c r="B746">
        <f t="shared" si="11"/>
        <v>1</v>
      </c>
      <c r="C746" s="12">
        <f>((MAPrice!C746/MAPrice!C734)+0.004)*MAPrice!C734</f>
        <v>2.5324781127886931E-2</v>
      </c>
      <c r="D746" s="12">
        <f>((MAPrice!D746/MAPrice!D734)+0.004)*MAPrice!D734</f>
        <v>2.9687841105863071E-2</v>
      </c>
      <c r="E746" s="12">
        <f>((MAPrice!E746/MAPrice!E734)+0.004)*MAPrice!E734</f>
        <v>1.9499096586314581E-2</v>
      </c>
      <c r="F746" s="12">
        <f>((MAPrice!F746/MAPrice!F734)+0.004)*MAPrice!F734</f>
        <v>3.7756068279861554E-2</v>
      </c>
      <c r="G746" s="244"/>
      <c r="H746" s="12">
        <f>((MAPrice!H746/MAPrice!H734)+0.004)*MAPrice!H734</f>
        <v>2.9687841105863071E-2</v>
      </c>
    </row>
    <row r="747" spans="1:8" x14ac:dyDescent="0.2">
      <c r="A747">
        <f t="shared" si="10"/>
        <v>2052</v>
      </c>
      <c r="B747">
        <f t="shared" si="11"/>
        <v>2</v>
      </c>
      <c r="C747" s="12">
        <f>((MAPrice!C747/MAPrice!C735)+0.004)*MAPrice!C735</f>
        <v>2.5272302309523584E-2</v>
      </c>
      <c r="D747" s="12">
        <f>((MAPrice!D747/MAPrice!D735)+0.004)*MAPrice!D735</f>
        <v>2.963634994599736E-2</v>
      </c>
      <c r="E747" s="12">
        <f>((MAPrice!E747/MAPrice!E735)+0.004)*MAPrice!E735</f>
        <v>1.9458097300590387E-2</v>
      </c>
      <c r="F747" s="12">
        <f>((MAPrice!F747/MAPrice!F735)+0.004)*MAPrice!F735</f>
        <v>3.7684113005198361E-2</v>
      </c>
      <c r="G747" s="244"/>
      <c r="H747" s="12">
        <f>((MAPrice!H747/MAPrice!H735)+0.004)*MAPrice!H735</f>
        <v>2.963634994599736E-2</v>
      </c>
    </row>
    <row r="748" spans="1:8" x14ac:dyDescent="0.2">
      <c r="A748">
        <f t="shared" si="10"/>
        <v>2052</v>
      </c>
      <c r="B748">
        <f t="shared" si="11"/>
        <v>3</v>
      </c>
      <c r="C748" s="12">
        <f>((MAPrice!C748/MAPrice!C736)+0.004)*MAPrice!C736</f>
        <v>2.5218639165190435E-2</v>
      </c>
      <c r="D748" s="12">
        <f>((MAPrice!D748/MAPrice!D736)+0.004)*MAPrice!D736</f>
        <v>2.9583868076693318E-2</v>
      </c>
      <c r="E748" s="12">
        <f>((MAPrice!E748/MAPrice!E736)+0.004)*MAPrice!E736</f>
        <v>1.941753269273892E-2</v>
      </c>
      <c r="F748" s="12">
        <f>((MAPrice!F748/MAPrice!F736)+0.004)*MAPrice!F736</f>
        <v>3.7611438758464726E-2</v>
      </c>
      <c r="G748" s="244"/>
      <c r="H748" s="12">
        <f>((MAPrice!H748/MAPrice!H736)+0.004)*MAPrice!H736</f>
        <v>2.9583868076693318E-2</v>
      </c>
    </row>
    <row r="749" spans="1:8" x14ac:dyDescent="0.2">
      <c r="A749">
        <f t="shared" si="10"/>
        <v>2052</v>
      </c>
      <c r="B749">
        <f t="shared" si="11"/>
        <v>4</v>
      </c>
      <c r="C749" s="12">
        <f>((MAPrice!C749/MAPrice!C737)+0.004)*MAPrice!C737</f>
        <v>2.5165450044154471E-2</v>
      </c>
      <c r="D749" s="12">
        <f>((MAPrice!D749/MAPrice!D737)+0.004)*MAPrice!D737</f>
        <v>2.9531748461744126E-2</v>
      </c>
      <c r="E749" s="12">
        <f>((MAPrice!E749/MAPrice!E737)+0.004)*MAPrice!E737</f>
        <v>1.9377100682173218E-2</v>
      </c>
      <c r="F749" s="12">
        <f>((MAPrice!F749/MAPrice!F737)+0.004)*MAPrice!F737</f>
        <v>3.7538517349905494E-2</v>
      </c>
      <c r="G749" s="244"/>
      <c r="H749" s="12">
        <f>((MAPrice!H749/MAPrice!H737)+0.004)*MAPrice!H737</f>
        <v>2.9531748461744126E-2</v>
      </c>
    </row>
    <row r="750" spans="1:8" x14ac:dyDescent="0.2">
      <c r="A750">
        <f t="shared" si="10"/>
        <v>2052</v>
      </c>
      <c r="B750">
        <f t="shared" si="11"/>
        <v>5</v>
      </c>
      <c r="C750" s="12">
        <f>((MAPrice!C750/MAPrice!C738)+0.004)*MAPrice!C738</f>
        <v>2.5112710051966594E-2</v>
      </c>
      <c r="D750" s="12">
        <f>((MAPrice!D750/MAPrice!D738)+0.004)*MAPrice!D738</f>
        <v>2.9480024131420864E-2</v>
      </c>
      <c r="E750" s="12">
        <f>((MAPrice!E750/MAPrice!E738)+0.004)*MAPrice!E738</f>
        <v>1.9335834373503835E-2</v>
      </c>
      <c r="F750" s="12">
        <f>((MAPrice!F750/MAPrice!F738)+0.004)*MAPrice!F738</f>
        <v>3.7465814486743854E-2</v>
      </c>
      <c r="G750" s="244"/>
      <c r="H750" s="12">
        <f>((MAPrice!H750/MAPrice!H738)+0.004)*MAPrice!H738</f>
        <v>2.9480024131420864E-2</v>
      </c>
    </row>
    <row r="751" spans="1:8" x14ac:dyDescent="0.2">
      <c r="A751">
        <f t="shared" si="10"/>
        <v>2052</v>
      </c>
      <c r="B751">
        <f t="shared" si="11"/>
        <v>6</v>
      </c>
      <c r="C751" s="12">
        <f>((MAPrice!C751/MAPrice!C739)+0.004)*MAPrice!C739</f>
        <v>2.5060244669350695E-2</v>
      </c>
      <c r="D751" s="12">
        <f>((MAPrice!D751/MAPrice!D739)+0.004)*MAPrice!D739</f>
        <v>2.9428630187949178E-2</v>
      </c>
      <c r="E751" s="12">
        <f>((MAPrice!E751/MAPrice!E739)+0.004)*MAPrice!E739</f>
        <v>1.9295067193237248E-2</v>
      </c>
      <c r="F751" s="12">
        <f>((MAPrice!F751/MAPrice!F739)+0.004)*MAPrice!F739</f>
        <v>3.7394126078702739E-2</v>
      </c>
      <c r="G751" s="244"/>
      <c r="H751" s="12">
        <f>((MAPrice!H751/MAPrice!H739)+0.004)*MAPrice!H739</f>
        <v>2.9428630187949178E-2</v>
      </c>
    </row>
    <row r="752" spans="1:8" x14ac:dyDescent="0.2">
      <c r="A752">
        <f t="shared" si="10"/>
        <v>2052</v>
      </c>
      <c r="B752">
        <f t="shared" si="11"/>
        <v>7</v>
      </c>
      <c r="C752" s="12">
        <f>((MAPrice!C752/MAPrice!C740)+0.004)*MAPrice!C740</f>
        <v>2.5009124195847693E-2</v>
      </c>
      <c r="D752" s="12">
        <f>((MAPrice!D752/MAPrice!D740)+0.004)*MAPrice!D740</f>
        <v>2.9378363824882993E-2</v>
      </c>
      <c r="E752" s="12">
        <f>((MAPrice!E752/MAPrice!E740)+0.004)*MAPrice!E740</f>
        <v>1.9254065793763278E-2</v>
      </c>
      <c r="F752" s="12">
        <f>((MAPrice!F752/MAPrice!F740)+0.004)*MAPrice!F740</f>
        <v>3.7324001790569182E-2</v>
      </c>
      <c r="G752" s="244"/>
      <c r="H752" s="12">
        <f>((MAPrice!H752/MAPrice!H740)+0.004)*MAPrice!H740</f>
        <v>2.9378363824882993E-2</v>
      </c>
    </row>
    <row r="753" spans="1:8" x14ac:dyDescent="0.2">
      <c r="A753">
        <f t="shared" si="10"/>
        <v>2052</v>
      </c>
      <c r="B753">
        <f t="shared" si="11"/>
        <v>8</v>
      </c>
      <c r="C753" s="12">
        <f>((MAPrice!C753/MAPrice!C741)+0.004)*MAPrice!C741</f>
        <v>2.4958352408650047E-2</v>
      </c>
      <c r="D753" s="12">
        <f>((MAPrice!D753/MAPrice!D741)+0.004)*MAPrice!D741</f>
        <v>2.9328789559503347E-2</v>
      </c>
      <c r="E753" s="12">
        <f>((MAPrice!E753/MAPrice!E741)+0.004)*MAPrice!E741</f>
        <v>1.9212520760771172E-2</v>
      </c>
      <c r="F753" s="12">
        <f>((MAPrice!F753/MAPrice!F741)+0.004)*MAPrice!F741</f>
        <v>3.7254279066989346E-2</v>
      </c>
      <c r="G753" s="244"/>
      <c r="H753" s="12">
        <f>((MAPrice!H753/MAPrice!H741)+0.004)*MAPrice!H741</f>
        <v>2.9328789559503347E-2</v>
      </c>
    </row>
    <row r="754" spans="1:8" x14ac:dyDescent="0.2">
      <c r="A754">
        <f t="shared" si="10"/>
        <v>2052</v>
      </c>
      <c r="B754">
        <f t="shared" si="11"/>
        <v>9</v>
      </c>
      <c r="C754" s="12">
        <f>((MAPrice!C754/MAPrice!C742)+0.004)*MAPrice!C742</f>
        <v>2.490755636944389E-2</v>
      </c>
      <c r="D754" s="12">
        <f>((MAPrice!D754/MAPrice!D742)+0.004)*MAPrice!D742</f>
        <v>2.9278963643751113E-2</v>
      </c>
      <c r="E754" s="12">
        <f>((MAPrice!E754/MAPrice!E742)+0.004)*MAPrice!E742</f>
        <v>1.9170850810152441E-2</v>
      </c>
      <c r="F754" s="12">
        <f>((MAPrice!F754/MAPrice!F742)+0.004)*MAPrice!F742</f>
        <v>3.7184743000617783E-2</v>
      </c>
      <c r="G754" s="244"/>
      <c r="H754" s="12">
        <f>((MAPrice!H754/MAPrice!H742)+0.004)*MAPrice!H742</f>
        <v>2.9278963643751113E-2</v>
      </c>
    </row>
    <row r="755" spans="1:8" x14ac:dyDescent="0.2">
      <c r="A755">
        <f t="shared" si="10"/>
        <v>2052</v>
      </c>
      <c r="B755">
        <f t="shared" si="11"/>
        <v>10</v>
      </c>
      <c r="C755" s="12">
        <f>((MAPrice!C755/MAPrice!C743)+0.004)*MAPrice!C743</f>
        <v>2.4856983205288403E-2</v>
      </c>
      <c r="D755" s="12">
        <f>((MAPrice!D755/MAPrice!D743)+0.004)*MAPrice!D743</f>
        <v>2.9229491470034358E-2</v>
      </c>
      <c r="E755" s="12">
        <f>((MAPrice!E755/MAPrice!E743)+0.004)*MAPrice!E743</f>
        <v>1.912854812403576E-2</v>
      </c>
      <c r="F755" s="12">
        <f>((MAPrice!F755/MAPrice!F743)+0.004)*MAPrice!F743</f>
        <v>3.711513083718547E-2</v>
      </c>
      <c r="G755" s="244"/>
      <c r="H755" s="12">
        <f>((MAPrice!H755/MAPrice!H743)+0.004)*MAPrice!H743</f>
        <v>2.9229491470034358E-2</v>
      </c>
    </row>
    <row r="756" spans="1:8" x14ac:dyDescent="0.2">
      <c r="A756">
        <f t="shared" si="10"/>
        <v>2052</v>
      </c>
      <c r="B756">
        <f t="shared" si="11"/>
        <v>11</v>
      </c>
      <c r="C756" s="12">
        <f>((MAPrice!C756/MAPrice!C744)+0.004)*MAPrice!C744</f>
        <v>2.4805753041012055E-2</v>
      </c>
      <c r="D756" s="12">
        <f>((MAPrice!D756/MAPrice!D744)+0.004)*MAPrice!D744</f>
        <v>2.917934349276699E-2</v>
      </c>
      <c r="E756" s="12">
        <f>((MAPrice!E756/MAPrice!E744)+0.004)*MAPrice!E744</f>
        <v>1.9087324884300802E-2</v>
      </c>
      <c r="F756" s="12">
        <f>((MAPrice!F756/MAPrice!F744)+0.004)*MAPrice!F744</f>
        <v>3.704517544977004E-2</v>
      </c>
      <c r="G756" s="244"/>
      <c r="H756" s="12">
        <f>((MAPrice!H756/MAPrice!H744)+0.004)*MAPrice!H744</f>
        <v>2.917934349276699E-2</v>
      </c>
    </row>
    <row r="757" spans="1:8" x14ac:dyDescent="0.2">
      <c r="A757">
        <f t="shared" si="10"/>
        <v>2052</v>
      </c>
      <c r="B757">
        <f t="shared" si="11"/>
        <v>12</v>
      </c>
      <c r="C757" s="12">
        <f>((MAPrice!C757/MAPrice!C745)+0.004)*MAPrice!C745</f>
        <v>2.4753976682646436E-2</v>
      </c>
      <c r="D757" s="12">
        <f>((MAPrice!D757/MAPrice!D745)+0.004)*MAPrice!D745</f>
        <v>2.9128648301422755E-2</v>
      </c>
      <c r="E757" s="12">
        <f>((MAPrice!E757/MAPrice!E745)+0.004)*MAPrice!E745</f>
        <v>1.9047405728950424E-2</v>
      </c>
      <c r="F757" s="12">
        <f>((MAPrice!F757/MAPrice!F745)+0.004)*MAPrice!F745</f>
        <v>3.697397526873869E-2</v>
      </c>
      <c r="G757" s="244"/>
      <c r="H757" s="12">
        <f>((MAPrice!H757/MAPrice!H745)+0.004)*MAPrice!H745</f>
        <v>2.9128648301422755E-2</v>
      </c>
    </row>
    <row r="758" spans="1:8" x14ac:dyDescent="0.2">
      <c r="A758">
        <f t="shared" ref="A758:A769" si="12">A746+1</f>
        <v>2053</v>
      </c>
      <c r="B758">
        <f t="shared" ref="B758:B769" si="13">B746</f>
        <v>1</v>
      </c>
      <c r="C758" s="12">
        <f>((MAPrice!C758/MAPrice!C746)+0.004)*MAPrice!C746</f>
        <v>2.47022707338529E-2</v>
      </c>
      <c r="D758" s="12">
        <f>((MAPrice!D758/MAPrice!D746)+0.004)*MAPrice!D746</f>
        <v>2.9078116875856517E-2</v>
      </c>
      <c r="E758" s="12">
        <f>((MAPrice!E758/MAPrice!E746)+0.004)*MAPrice!E746</f>
        <v>1.9007335596867979E-2</v>
      </c>
      <c r="F758" s="12">
        <f>((MAPrice!F758/MAPrice!F746)+0.004)*MAPrice!F746</f>
        <v>3.6902621629288854E-2</v>
      </c>
      <c r="G758" s="244"/>
      <c r="H758" s="12">
        <f>((MAPrice!H758/MAPrice!H746)+0.004)*MAPrice!H746</f>
        <v>2.9078116875856517E-2</v>
      </c>
    </row>
    <row r="759" spans="1:8" x14ac:dyDescent="0.2">
      <c r="A759">
        <f t="shared" si="12"/>
        <v>2053</v>
      </c>
      <c r="B759">
        <f t="shared" si="13"/>
        <v>2</v>
      </c>
      <c r="C759" s="12">
        <f>((MAPrice!C759/MAPrice!C747)+0.004)*MAPrice!C747</f>
        <v>2.4651460159780599E-2</v>
      </c>
      <c r="D759" s="12">
        <f>((MAPrice!D759/MAPrice!D747)+0.004)*MAPrice!D747</f>
        <v>2.902813004931639E-2</v>
      </c>
      <c r="E759" s="12">
        <f>((MAPrice!E759/MAPrice!E747)+0.004)*MAPrice!E747</f>
        <v>1.8967658083573959E-2</v>
      </c>
      <c r="F759" s="12">
        <f>((MAPrice!F759/MAPrice!F747)+0.004)*MAPrice!F747</f>
        <v>3.6832858489735998E-2</v>
      </c>
      <c r="G759" s="244"/>
      <c r="H759" s="12">
        <f>((MAPrice!H759/MAPrice!H747)+0.004)*MAPrice!H747</f>
        <v>2.902813004931639E-2</v>
      </c>
    </row>
    <row r="760" spans="1:8" x14ac:dyDescent="0.2">
      <c r="A760">
        <f t="shared" si="12"/>
        <v>2053</v>
      </c>
      <c r="B760">
        <f t="shared" si="13"/>
        <v>3</v>
      </c>
      <c r="C760" s="12">
        <f>((MAPrice!C760/MAPrice!C748)+0.004)*MAPrice!C748</f>
        <v>2.4599585053532182E-2</v>
      </c>
      <c r="D760" s="12">
        <f>((MAPrice!D760/MAPrice!D748)+0.004)*MAPrice!D748</f>
        <v>2.8977278332927889E-2</v>
      </c>
      <c r="E760" s="12">
        <f>((MAPrice!E760/MAPrice!E748)+0.004)*MAPrice!E748</f>
        <v>1.8928461682018088E-2</v>
      </c>
      <c r="F760" s="12">
        <f>((MAPrice!F760/MAPrice!F748)+0.004)*MAPrice!F748</f>
        <v>3.6762519704773566E-2</v>
      </c>
      <c r="G760" s="244"/>
      <c r="H760" s="12">
        <f>((MAPrice!H760/MAPrice!H748)+0.004)*MAPrice!H748</f>
        <v>2.8977278332927889E-2</v>
      </c>
    </row>
    <row r="761" spans="1:8" x14ac:dyDescent="0.2">
      <c r="A761">
        <f t="shared" si="12"/>
        <v>2053</v>
      </c>
      <c r="B761">
        <f t="shared" si="13"/>
        <v>4</v>
      </c>
      <c r="C761" s="12">
        <f>((MAPrice!C761/MAPrice!C749)+0.004)*MAPrice!C749</f>
        <v>2.4548258981737441E-2</v>
      </c>
      <c r="D761" s="12">
        <f>((MAPrice!D761/MAPrice!D749)+0.004)*MAPrice!D749</f>
        <v>2.8926884881262414E-2</v>
      </c>
      <c r="E761" s="12">
        <f>((MAPrice!E761/MAPrice!E749)+0.004)*MAPrice!E749</f>
        <v>1.8889460603731634E-2</v>
      </c>
      <c r="F761" s="12">
        <f>((MAPrice!F761/MAPrice!F749)+0.004)*MAPrice!F749</f>
        <v>3.6692077560593957E-2</v>
      </c>
      <c r="G761" s="244"/>
      <c r="H761" s="12">
        <f>((MAPrice!H761/MAPrice!H749)+0.004)*MAPrice!H749</f>
        <v>2.8926884881262414E-2</v>
      </c>
    </row>
    <row r="762" spans="1:8" x14ac:dyDescent="0.2">
      <c r="A762">
        <f t="shared" si="12"/>
        <v>2053</v>
      </c>
      <c r="B762">
        <f t="shared" si="13"/>
        <v>5</v>
      </c>
      <c r="C762" s="12">
        <f>((MAPrice!C762/MAPrice!C750)+0.004)*MAPrice!C750</f>
        <v>2.4497321860021327E-2</v>
      </c>
      <c r="D762" s="12">
        <f>((MAPrice!D762/MAPrice!D750)+0.004)*MAPrice!D750</f>
        <v>2.8876821501819562E-2</v>
      </c>
      <c r="E762" s="12">
        <f>((MAPrice!E762/MAPrice!E750)+0.004)*MAPrice!E750</f>
        <v>1.8849620856320842E-2</v>
      </c>
      <c r="F762" s="12">
        <f>((MAPrice!F762/MAPrice!F750)+0.004)*MAPrice!F750</f>
        <v>3.6621779924212068E-2</v>
      </c>
      <c r="G762" s="244"/>
      <c r="H762" s="12">
        <f>((MAPrice!H762/MAPrice!H750)+0.004)*MAPrice!H750</f>
        <v>2.8876821501819562E-2</v>
      </c>
    </row>
    <row r="763" spans="1:8" x14ac:dyDescent="0.2">
      <c r="A763">
        <f t="shared" si="12"/>
        <v>2053</v>
      </c>
      <c r="B763">
        <f t="shared" si="13"/>
        <v>6</v>
      </c>
      <c r="C763" s="12">
        <f>((MAPrice!C763/MAPrice!C751)+0.004)*MAPrice!C751</f>
        <v>2.4446624427906374E-2</v>
      </c>
      <c r="D763" s="12">
        <f>((MAPrice!D763/MAPrice!D751)+0.004)*MAPrice!D751</f>
        <v>2.8827048115133307E-2</v>
      </c>
      <c r="E763" s="12">
        <f>((MAPrice!E763/MAPrice!E751)+0.004)*MAPrice!E751</f>
        <v>1.8810243633239236E-2</v>
      </c>
      <c r="F763" s="12">
        <f>((MAPrice!F763/MAPrice!F751)+0.004)*MAPrice!F751</f>
        <v>3.6552425328420762E-2</v>
      </c>
      <c r="G763" s="244"/>
      <c r="H763" s="12">
        <f>((MAPrice!H763/MAPrice!H751)+0.004)*MAPrice!H751</f>
        <v>2.8827048115133307E-2</v>
      </c>
    </row>
    <row r="764" spans="1:8" x14ac:dyDescent="0.2">
      <c r="A764">
        <f t="shared" si="12"/>
        <v>2053</v>
      </c>
      <c r="B764">
        <f t="shared" si="13"/>
        <v>7</v>
      </c>
      <c r="C764" s="12">
        <f>((MAPrice!C764/MAPrice!C752)+0.004)*MAPrice!C752</f>
        <v>2.4397221903276457E-2</v>
      </c>
      <c r="D764" s="12">
        <f>((MAPrice!D764/MAPrice!D752)+0.004)*MAPrice!D752</f>
        <v>2.8778361480647916E-2</v>
      </c>
      <c r="E764" s="12">
        <f>((MAPrice!E764/MAPrice!E752)+0.004)*MAPrice!E752</f>
        <v>1.8770636493977352E-2</v>
      </c>
      <c r="F764" s="12">
        <f>((MAPrice!F764/MAPrice!F752)+0.004)*MAPrice!F752</f>
        <v>3.6484577090266687E-2</v>
      </c>
      <c r="G764" s="244"/>
      <c r="H764" s="12">
        <f>((MAPrice!H764/MAPrice!H752)+0.004)*MAPrice!H752</f>
        <v>2.8778361480647916E-2</v>
      </c>
    </row>
    <row r="765" spans="1:8" x14ac:dyDescent="0.2">
      <c r="A765">
        <f t="shared" si="12"/>
        <v>2053</v>
      </c>
      <c r="B765">
        <f t="shared" si="13"/>
        <v>8</v>
      </c>
      <c r="C765" s="12">
        <f>((MAPrice!C765/MAPrice!C753)+0.004)*MAPrice!C753</f>
        <v>2.4348171014865121E-2</v>
      </c>
      <c r="D765" s="12">
        <f>((MAPrice!D765/MAPrice!D753)+0.004)*MAPrice!D753</f>
        <v>2.8730362708067957E-2</v>
      </c>
      <c r="E765" s="12">
        <f>((MAPrice!E765/MAPrice!E753)+0.004)*MAPrice!E753</f>
        <v>1.8730515866822783E-2</v>
      </c>
      <c r="F765" s="12">
        <f>((MAPrice!F765/MAPrice!F753)+0.004)*MAPrice!F753</f>
        <v>3.6417139515843688E-2</v>
      </c>
      <c r="G765" s="244"/>
      <c r="H765" s="12">
        <f>((MAPrice!H765/MAPrice!H753)+0.004)*MAPrice!H753</f>
        <v>2.8730362708067957E-2</v>
      </c>
    </row>
    <row r="766" spans="1:8" x14ac:dyDescent="0.2">
      <c r="A766">
        <f t="shared" si="12"/>
        <v>2053</v>
      </c>
      <c r="B766">
        <f t="shared" si="13"/>
        <v>9</v>
      </c>
      <c r="C766" s="12">
        <f>((MAPrice!C766/MAPrice!C754)+0.004)*MAPrice!C754</f>
        <v>2.4299108817739667E-2</v>
      </c>
      <c r="D766" s="12">
        <f>((MAPrice!D766/MAPrice!D754)+0.004)*MAPrice!D754</f>
        <v>2.8682134874423462E-2</v>
      </c>
      <c r="E766" s="12">
        <f>((MAPrice!E766/MAPrice!E754)+0.004)*MAPrice!E754</f>
        <v>1.8690284259251223E-2</v>
      </c>
      <c r="F766" s="12">
        <f>((MAPrice!F766/MAPrice!F754)+0.004)*MAPrice!F754</f>
        <v>3.6349900744172103E-2</v>
      </c>
      <c r="G766" s="244"/>
      <c r="H766" s="12">
        <f>((MAPrice!H766/MAPrice!H754)+0.004)*MAPrice!H754</f>
        <v>2.8682134874423462E-2</v>
      </c>
    </row>
    <row r="767" spans="1:8" x14ac:dyDescent="0.2">
      <c r="A767">
        <f t="shared" si="12"/>
        <v>2053</v>
      </c>
      <c r="B767">
        <f t="shared" si="13"/>
        <v>10</v>
      </c>
      <c r="C767" s="12">
        <f>((MAPrice!C767/MAPrice!C755)+0.004)*MAPrice!C755</f>
        <v>2.4250257846715379E-2</v>
      </c>
      <c r="D767" s="12">
        <f>((MAPrice!D767/MAPrice!D755)+0.004)*MAPrice!D755</f>
        <v>2.8634244962660767E-2</v>
      </c>
      <c r="E767" s="12">
        <f>((MAPrice!E767/MAPrice!E755)+0.004)*MAPrice!E755</f>
        <v>1.8649438435568579E-2</v>
      </c>
      <c r="F767" s="12">
        <f>((MAPrice!F767/MAPrice!F755)+0.004)*MAPrice!F755</f>
        <v>3.6282582495066856E-2</v>
      </c>
      <c r="G767" s="244"/>
      <c r="H767" s="12">
        <f>((MAPrice!H767/MAPrice!H755)+0.004)*MAPrice!H755</f>
        <v>2.8634244962660767E-2</v>
      </c>
    </row>
    <row r="768" spans="1:8" x14ac:dyDescent="0.2">
      <c r="A768">
        <f t="shared" si="12"/>
        <v>2053</v>
      </c>
      <c r="B768">
        <f t="shared" si="13"/>
        <v>11</v>
      </c>
      <c r="C768" s="12">
        <f>((MAPrice!C768/MAPrice!C756)+0.004)*MAPrice!C756</f>
        <v>2.4200767417657459E-2</v>
      </c>
      <c r="D768" s="12">
        <f>((MAPrice!D768/MAPrice!D756)+0.004)*MAPrice!D756</f>
        <v>2.8585695455483555E-2</v>
      </c>
      <c r="E768" s="12">
        <f>((MAPrice!E768/MAPrice!E756)+0.004)*MAPrice!E756</f>
        <v>1.8609631069507325E-2</v>
      </c>
      <c r="F768" s="12">
        <f>((MAPrice!F768/MAPrice!F756)+0.004)*MAPrice!F756</f>
        <v>3.6214925309957471E-2</v>
      </c>
      <c r="G768" s="244"/>
      <c r="H768" s="12">
        <f>((MAPrice!H768/MAPrice!H756)+0.004)*MAPrice!H756</f>
        <v>2.8585695455483555E-2</v>
      </c>
    </row>
    <row r="769" spans="1:8" x14ac:dyDescent="0.2">
      <c r="A769">
        <f t="shared" si="12"/>
        <v>2053</v>
      </c>
      <c r="B769">
        <f t="shared" si="13"/>
        <v>12</v>
      </c>
      <c r="C769" s="12">
        <f>((MAPrice!C769/MAPrice!C757)+0.004)*MAPrice!C757</f>
        <v>2.4150747548749803E-2</v>
      </c>
      <c r="D769" s="12">
        <f>((MAPrice!D769/MAPrice!D757)+0.004)*MAPrice!D757</f>
        <v>2.8536614337357429E-2</v>
      </c>
      <c r="E769" s="12">
        <f>((MAPrice!E769/MAPrice!E757)+0.004)*MAPrice!E757</f>
        <v>1.8571081624119742E-2</v>
      </c>
      <c r="F769" s="12">
        <f>((MAPrice!F769/MAPrice!F757)+0.004)*MAPrice!F757</f>
        <v>3.6146061701405698E-2</v>
      </c>
      <c r="G769" s="244"/>
      <c r="H769" s="12">
        <f>((MAPrice!H769/MAPrice!H757)+0.004)*MAPrice!H757</f>
        <v>2.8536614337357429E-2</v>
      </c>
    </row>
    <row r="770" spans="1:8" x14ac:dyDescent="0.2">
      <c r="C770" s="12"/>
      <c r="D770" s="12"/>
      <c r="E770" s="12"/>
      <c r="F770" s="12"/>
      <c r="G770" s="12"/>
      <c r="H770" s="12"/>
    </row>
  </sheetData>
  <phoneticPr fontId="0" type="noConversion"/>
  <pageMargins left="0.75" right="0.75" top="1" bottom="1" header="0.5" footer="0.5"/>
  <pageSetup orientation="portrait" r:id="rId1"/>
  <headerFooter alignWithMargins="0"/>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788"/>
  <sheetViews>
    <sheetView showGridLines="0" workbookViewId="0">
      <pane xSplit="2" ySplit="1" topLeftCell="C738" activePane="bottomRight" state="frozen"/>
      <selection activeCell="D40" sqref="D40"/>
      <selection pane="topRight" activeCell="D40" sqref="D40"/>
      <selection pane="bottomLeft" activeCell="D40" sqref="D40"/>
      <selection pane="bottomRight" activeCell="C665" sqref="C665:H769"/>
    </sheetView>
  </sheetViews>
  <sheetFormatPr defaultRowHeight="12.75" x14ac:dyDescent="0.2"/>
  <cols>
    <col min="1" max="2" width="9.140625" customWidth="1"/>
    <col min="3" max="3" width="12.42578125" bestFit="1" customWidth="1"/>
    <col min="4" max="4" width="11.5703125" bestFit="1" customWidth="1"/>
    <col min="5" max="5" width="11.85546875" customWidth="1"/>
    <col min="6" max="6" width="14.5703125" bestFit="1" customWidth="1"/>
    <col min="7" max="7" width="13.5703125" bestFit="1" customWidth="1"/>
    <col min="8" max="8" width="15.140625" bestFit="1" customWidth="1"/>
  </cols>
  <sheetData>
    <row r="1" spans="1:8" s="4" customFormat="1" x14ac:dyDescent="0.2">
      <c r="A1" s="4" t="s">
        <v>0</v>
      </c>
      <c r="B1" s="4" t="s">
        <v>1</v>
      </c>
      <c r="C1" s="4" t="s">
        <v>22</v>
      </c>
      <c r="D1" s="4" t="s">
        <v>17</v>
      </c>
      <c r="E1" s="4" t="s">
        <v>18</v>
      </c>
      <c r="F1" s="4" t="s">
        <v>19</v>
      </c>
      <c r="G1" s="4" t="s">
        <v>20</v>
      </c>
      <c r="H1" s="4" t="s">
        <v>21</v>
      </c>
    </row>
    <row r="2" spans="1:8" x14ac:dyDescent="0.2">
      <c r="A2">
        <v>1990</v>
      </c>
      <c r="B2">
        <v>1</v>
      </c>
      <c r="C2" s="1">
        <f>MAPrice!C2</f>
        <v>0</v>
      </c>
      <c r="D2" s="1">
        <f>MAPrice!D2</f>
        <v>0</v>
      </c>
      <c r="E2" s="1">
        <f>MAPrice!E2</f>
        <v>0</v>
      </c>
      <c r="F2" s="1">
        <f>MAPrice!F2</f>
        <v>0</v>
      </c>
      <c r="G2" s="1">
        <f>MAPrice!G2</f>
        <v>0</v>
      </c>
      <c r="H2" s="1">
        <f>MAPrice!H2</f>
        <v>0</v>
      </c>
    </row>
    <row r="3" spans="1:8" x14ac:dyDescent="0.2">
      <c r="A3">
        <v>1990</v>
      </c>
      <c r="B3">
        <v>2</v>
      </c>
      <c r="C3" s="1">
        <f>MAPrice!C3</f>
        <v>0</v>
      </c>
      <c r="D3" s="1">
        <f>MAPrice!D3</f>
        <v>0</v>
      </c>
      <c r="E3" s="1">
        <f>MAPrice!E3</f>
        <v>0</v>
      </c>
      <c r="F3" s="1">
        <f>MAPrice!F3</f>
        <v>0</v>
      </c>
      <c r="G3" s="1">
        <f>MAPrice!G3</f>
        <v>0</v>
      </c>
      <c r="H3" s="1">
        <f>MAPrice!H3</f>
        <v>0</v>
      </c>
    </row>
    <row r="4" spans="1:8" x14ac:dyDescent="0.2">
      <c r="A4">
        <v>1990</v>
      </c>
      <c r="B4">
        <v>3</v>
      </c>
      <c r="C4" s="1">
        <f>MAPrice!C4</f>
        <v>0</v>
      </c>
      <c r="D4" s="1">
        <f>MAPrice!D4</f>
        <v>0</v>
      </c>
      <c r="E4" s="1">
        <f>MAPrice!E4</f>
        <v>0</v>
      </c>
      <c r="F4" s="1">
        <f>MAPrice!F4</f>
        <v>0</v>
      </c>
      <c r="G4" s="1">
        <f>MAPrice!G4</f>
        <v>0</v>
      </c>
      <c r="H4" s="1">
        <f>MAPrice!H4</f>
        <v>0</v>
      </c>
    </row>
    <row r="5" spans="1:8" x14ac:dyDescent="0.2">
      <c r="A5">
        <v>1990</v>
      </c>
      <c r="B5">
        <v>4</v>
      </c>
      <c r="C5" s="1">
        <f>MAPrice!C5</f>
        <v>0</v>
      </c>
      <c r="D5" s="1">
        <f>MAPrice!D5</f>
        <v>0</v>
      </c>
      <c r="E5" s="1">
        <f>MAPrice!E5</f>
        <v>0</v>
      </c>
      <c r="F5" s="1">
        <f>MAPrice!F5</f>
        <v>0</v>
      </c>
      <c r="G5" s="1">
        <f>MAPrice!G5</f>
        <v>0</v>
      </c>
      <c r="H5" s="1">
        <f>MAPrice!H5</f>
        <v>0</v>
      </c>
    </row>
    <row r="6" spans="1:8" x14ac:dyDescent="0.2">
      <c r="A6">
        <v>1990</v>
      </c>
      <c r="B6">
        <v>5</v>
      </c>
      <c r="C6" s="1">
        <f>MAPrice!C6</f>
        <v>0</v>
      </c>
      <c r="D6" s="1">
        <f>MAPrice!D6</f>
        <v>0</v>
      </c>
      <c r="E6" s="1">
        <f>MAPrice!E6</f>
        <v>0</v>
      </c>
      <c r="F6" s="1">
        <f>MAPrice!F6</f>
        <v>0</v>
      </c>
      <c r="G6" s="1">
        <f>MAPrice!G6</f>
        <v>0</v>
      </c>
      <c r="H6" s="1">
        <f>MAPrice!H6</f>
        <v>0</v>
      </c>
    </row>
    <row r="7" spans="1:8" x14ac:dyDescent="0.2">
      <c r="A7">
        <v>1990</v>
      </c>
      <c r="B7">
        <v>6</v>
      </c>
      <c r="C7" s="1">
        <f>MAPrice!C7</f>
        <v>0</v>
      </c>
      <c r="D7" s="1">
        <f>MAPrice!D7</f>
        <v>0</v>
      </c>
      <c r="E7" s="1">
        <f>MAPrice!E7</f>
        <v>0</v>
      </c>
      <c r="F7" s="1">
        <f>MAPrice!F7</f>
        <v>0</v>
      </c>
      <c r="G7" s="1">
        <f>MAPrice!G7</f>
        <v>0</v>
      </c>
      <c r="H7" s="1">
        <f>MAPrice!H7</f>
        <v>0</v>
      </c>
    </row>
    <row r="8" spans="1:8" x14ac:dyDescent="0.2">
      <c r="A8">
        <v>1990</v>
      </c>
      <c r="B8">
        <v>7</v>
      </c>
      <c r="C8" s="1">
        <f>MAPrice!C8</f>
        <v>0</v>
      </c>
      <c r="D8" s="1">
        <f>MAPrice!D8</f>
        <v>0</v>
      </c>
      <c r="E8" s="1">
        <f>MAPrice!E8</f>
        <v>0</v>
      </c>
      <c r="F8" s="1">
        <f>MAPrice!F8</f>
        <v>0</v>
      </c>
      <c r="G8" s="1">
        <f>MAPrice!G8</f>
        <v>0</v>
      </c>
      <c r="H8" s="1">
        <f>MAPrice!H8</f>
        <v>0</v>
      </c>
    </row>
    <row r="9" spans="1:8" x14ac:dyDescent="0.2">
      <c r="A9">
        <v>1990</v>
      </c>
      <c r="B9">
        <v>8</v>
      </c>
      <c r="C9" s="1">
        <f>MAPrice!C9</f>
        <v>0</v>
      </c>
      <c r="D9" s="1">
        <f>MAPrice!D9</f>
        <v>0</v>
      </c>
      <c r="E9" s="1">
        <f>MAPrice!E9</f>
        <v>0</v>
      </c>
      <c r="F9" s="1">
        <f>MAPrice!F9</f>
        <v>0</v>
      </c>
      <c r="G9" s="1">
        <f>MAPrice!G9</f>
        <v>0</v>
      </c>
      <c r="H9" s="1">
        <f>MAPrice!H9</f>
        <v>0</v>
      </c>
    </row>
    <row r="10" spans="1:8" x14ac:dyDescent="0.2">
      <c r="A10">
        <v>1990</v>
      </c>
      <c r="B10">
        <v>9</v>
      </c>
      <c r="C10" s="1">
        <f>MAPrice!C10</f>
        <v>0</v>
      </c>
      <c r="D10" s="1">
        <f>MAPrice!D10</f>
        <v>0</v>
      </c>
      <c r="E10" s="1">
        <f>MAPrice!E10</f>
        <v>0</v>
      </c>
      <c r="F10" s="1">
        <f>MAPrice!F10</f>
        <v>0</v>
      </c>
      <c r="G10" s="1">
        <f>MAPrice!G10</f>
        <v>0</v>
      </c>
      <c r="H10" s="1">
        <f>MAPrice!H10</f>
        <v>0</v>
      </c>
    </row>
    <row r="11" spans="1:8" x14ac:dyDescent="0.2">
      <c r="A11">
        <v>1990</v>
      </c>
      <c r="B11">
        <v>10</v>
      </c>
      <c r="C11" s="1">
        <f>MAPrice!C11</f>
        <v>0</v>
      </c>
      <c r="D11" s="1">
        <f>MAPrice!D11</f>
        <v>0</v>
      </c>
      <c r="E11" s="1">
        <f>MAPrice!E11</f>
        <v>0</v>
      </c>
      <c r="F11" s="1">
        <f>MAPrice!F11</f>
        <v>0</v>
      </c>
      <c r="G11" s="1">
        <f>MAPrice!G11</f>
        <v>0</v>
      </c>
      <c r="H11" s="1">
        <f>MAPrice!H11</f>
        <v>0</v>
      </c>
    </row>
    <row r="12" spans="1:8" x14ac:dyDescent="0.2">
      <c r="A12">
        <v>1990</v>
      </c>
      <c r="B12">
        <v>11</v>
      </c>
      <c r="C12" s="1">
        <f>MAPrice!C12</f>
        <v>0</v>
      </c>
      <c r="D12" s="1">
        <f>MAPrice!D12</f>
        <v>0</v>
      </c>
      <c r="E12" s="1">
        <f>MAPrice!E12</f>
        <v>0</v>
      </c>
      <c r="F12" s="1">
        <f>MAPrice!F12</f>
        <v>0</v>
      </c>
      <c r="G12" s="1">
        <f>MAPrice!G12</f>
        <v>0</v>
      </c>
      <c r="H12" s="1">
        <f>MAPrice!H12</f>
        <v>0</v>
      </c>
    </row>
    <row r="13" spans="1:8" x14ac:dyDescent="0.2">
      <c r="A13">
        <v>1990</v>
      </c>
      <c r="B13">
        <v>12</v>
      </c>
      <c r="C13" s="1">
        <f>MAPrice!C13</f>
        <v>0</v>
      </c>
      <c r="D13" s="1">
        <f>MAPrice!D13</f>
        <v>0</v>
      </c>
      <c r="E13" s="1">
        <f>MAPrice!E13</f>
        <v>0</v>
      </c>
      <c r="F13" s="1">
        <f>MAPrice!F13</f>
        <v>0</v>
      </c>
      <c r="G13" s="1">
        <f>MAPrice!G13</f>
        <v>0</v>
      </c>
      <c r="H13" s="1">
        <f>MAPrice!H13</f>
        <v>0</v>
      </c>
    </row>
    <row r="14" spans="1:8" x14ac:dyDescent="0.2">
      <c r="A14">
        <v>1991</v>
      </c>
      <c r="B14">
        <v>1</v>
      </c>
      <c r="C14" s="1">
        <f>MAPrice!C14</f>
        <v>6.2696319300875367E-2</v>
      </c>
      <c r="D14" s="1">
        <f>MAPrice!D14</f>
        <v>6.0521730170227606E-2</v>
      </c>
      <c r="E14" s="1">
        <f>MAPrice!E14</f>
        <v>4.0291627677965076E-2</v>
      </c>
      <c r="F14" s="1">
        <f>MAPrice!F14</f>
        <v>7.7517723002353545E-2</v>
      </c>
      <c r="G14" s="1">
        <f>MAPrice!G14</f>
        <v>0.17838113470988579</v>
      </c>
      <c r="H14" s="1">
        <f>MAPrice!H14</f>
        <v>6.0521730170227606E-2</v>
      </c>
    </row>
    <row r="15" spans="1:8" x14ac:dyDescent="0.2">
      <c r="A15">
        <v>1991</v>
      </c>
      <c r="B15">
        <v>2</v>
      </c>
      <c r="C15" s="1">
        <f>MAPrice!C15</f>
        <v>6.2590497030675832E-2</v>
      </c>
      <c r="D15" s="1">
        <f>MAPrice!D15</f>
        <v>6.0530358081934625E-2</v>
      </c>
      <c r="E15" s="1">
        <f>MAPrice!E15</f>
        <v>3.9770091882527177E-2</v>
      </c>
      <c r="F15" s="1">
        <f>MAPrice!F15</f>
        <v>7.7592660215712914E-2</v>
      </c>
      <c r="G15" s="1">
        <f>MAPrice!G15</f>
        <v>0.17830608243180854</v>
      </c>
      <c r="H15" s="1">
        <f>MAPrice!H15</f>
        <v>6.0530358081934625E-2</v>
      </c>
    </row>
    <row r="16" spans="1:8" x14ac:dyDescent="0.2">
      <c r="A16">
        <v>1991</v>
      </c>
      <c r="B16">
        <v>3</v>
      </c>
      <c r="C16" s="1">
        <f>MAPrice!C16</f>
        <v>6.2642206946884368E-2</v>
      </c>
      <c r="D16" s="1">
        <f>MAPrice!D16</f>
        <v>6.0589608700698357E-2</v>
      </c>
      <c r="E16" s="1">
        <f>MAPrice!E16</f>
        <v>3.9806937426535356E-2</v>
      </c>
      <c r="F16" s="1">
        <f>MAPrice!F16</f>
        <v>7.7500740345102653E-2</v>
      </c>
      <c r="G16" s="1">
        <f>MAPrice!G16</f>
        <v>0.1780206387193258</v>
      </c>
      <c r="H16" s="1">
        <f>MAPrice!H16</f>
        <v>6.0589608700698357E-2</v>
      </c>
    </row>
    <row r="17" spans="1:8" x14ac:dyDescent="0.2">
      <c r="A17">
        <v>1991</v>
      </c>
      <c r="B17">
        <v>4</v>
      </c>
      <c r="C17" s="1">
        <f>MAPrice!C17</f>
        <v>6.270564443593997E-2</v>
      </c>
      <c r="D17" s="1">
        <f>MAPrice!D17</f>
        <v>6.0669813689679351E-2</v>
      </c>
      <c r="E17" s="1">
        <f>MAPrice!E17</f>
        <v>3.9916684426814793E-2</v>
      </c>
      <c r="F17" s="1">
        <f>MAPrice!F17</f>
        <v>7.7398188343201516E-2</v>
      </c>
      <c r="G17" s="1">
        <f>MAPrice!G17</f>
        <v>0.1777706266662118</v>
      </c>
      <c r="H17" s="1">
        <f>MAPrice!H17</f>
        <v>6.0669813689679351E-2</v>
      </c>
    </row>
    <row r="18" spans="1:8" x14ac:dyDescent="0.2">
      <c r="A18">
        <v>1991</v>
      </c>
      <c r="B18">
        <v>5</v>
      </c>
      <c r="C18" s="1">
        <f>MAPrice!C18</f>
        <v>6.2556375581171553E-2</v>
      </c>
      <c r="D18" s="1">
        <f>MAPrice!D18</f>
        <v>6.0555477911671374E-2</v>
      </c>
      <c r="E18" s="1">
        <f>MAPrice!E18</f>
        <v>3.9881199293860324E-2</v>
      </c>
      <c r="F18" s="1">
        <f>MAPrice!F18</f>
        <v>7.7108368669172159E-2</v>
      </c>
      <c r="G18" s="1">
        <f>MAPrice!G18</f>
        <v>0.17751915512200322</v>
      </c>
      <c r="H18" s="1">
        <f>MAPrice!H18</f>
        <v>6.0555477911671374E-2</v>
      </c>
    </row>
    <row r="19" spans="1:8" x14ac:dyDescent="0.2">
      <c r="A19">
        <v>1991</v>
      </c>
      <c r="B19">
        <v>6</v>
      </c>
      <c r="C19" s="1">
        <f>MAPrice!C19</f>
        <v>6.2350527885431307E-2</v>
      </c>
      <c r="D19" s="1">
        <f>MAPrice!D19</f>
        <v>6.0386081402696558E-2</v>
      </c>
      <c r="E19" s="1">
        <f>MAPrice!E19</f>
        <v>3.9859576178295275E-2</v>
      </c>
      <c r="F19" s="1">
        <f>MAPrice!F19</f>
        <v>7.6809739917508113E-2</v>
      </c>
      <c r="G19" s="1">
        <f>MAPrice!G19</f>
        <v>0.17725966137946056</v>
      </c>
      <c r="H19" s="1">
        <f>MAPrice!H19</f>
        <v>6.0386081402696558E-2</v>
      </c>
    </row>
    <row r="20" spans="1:8" x14ac:dyDescent="0.2">
      <c r="A20">
        <v>1991</v>
      </c>
      <c r="B20">
        <v>7</v>
      </c>
      <c r="C20" s="1">
        <f>MAPrice!C20</f>
        <v>6.2226314077023955E-2</v>
      </c>
      <c r="D20" s="1">
        <f>MAPrice!D20</f>
        <v>6.0291807442064922E-2</v>
      </c>
      <c r="E20" s="1">
        <f>MAPrice!E20</f>
        <v>4.0170852083746836E-2</v>
      </c>
      <c r="F20" s="1">
        <f>MAPrice!F20</f>
        <v>7.663783868677268E-2</v>
      </c>
      <c r="G20" s="1">
        <f>MAPrice!G20</f>
        <v>0.17703279304921019</v>
      </c>
      <c r="H20" s="1">
        <f>MAPrice!H20</f>
        <v>6.0291807442064922E-2</v>
      </c>
    </row>
    <row r="21" spans="1:8" x14ac:dyDescent="0.2">
      <c r="A21">
        <v>1991</v>
      </c>
      <c r="B21">
        <v>8</v>
      </c>
      <c r="C21" s="1">
        <f>MAPrice!C21</f>
        <v>6.2076318854176193E-2</v>
      </c>
      <c r="D21" s="1">
        <f>MAPrice!D21</f>
        <v>6.01261305852041E-2</v>
      </c>
      <c r="E21" s="1">
        <f>MAPrice!E21</f>
        <v>3.9429478775752043E-2</v>
      </c>
      <c r="F21" s="1">
        <f>MAPrice!F21</f>
        <v>7.6446341876261967E-2</v>
      </c>
      <c r="G21" s="1">
        <f>MAPrice!G21</f>
        <v>0.17683531888852511</v>
      </c>
      <c r="H21" s="1">
        <f>MAPrice!H21</f>
        <v>6.01261305852041E-2</v>
      </c>
    </row>
    <row r="22" spans="1:8" x14ac:dyDescent="0.2">
      <c r="A22">
        <v>1991</v>
      </c>
      <c r="B22">
        <v>9</v>
      </c>
      <c r="C22" s="1">
        <f>MAPrice!C22</f>
        <v>6.1936592412218376E-2</v>
      </c>
      <c r="D22" s="1">
        <f>MAPrice!D22</f>
        <v>6.0076410064495905E-2</v>
      </c>
      <c r="E22" s="1">
        <f>MAPrice!E22</f>
        <v>3.9228578226816718E-2</v>
      </c>
      <c r="F22" s="1">
        <f>MAPrice!F22</f>
        <v>7.6298923934954091E-2</v>
      </c>
      <c r="G22" s="1">
        <f>MAPrice!G22</f>
        <v>0.17673446457656697</v>
      </c>
      <c r="H22" s="1">
        <f>MAPrice!H22</f>
        <v>6.0076410064495905E-2</v>
      </c>
    </row>
    <row r="23" spans="1:8" x14ac:dyDescent="0.2">
      <c r="A23">
        <v>1991</v>
      </c>
      <c r="B23">
        <v>10</v>
      </c>
      <c r="C23" s="1">
        <f>MAPrice!C23</f>
        <v>6.1833444127177402E-2</v>
      </c>
      <c r="D23" s="1">
        <f>MAPrice!D23</f>
        <v>6.0017848296879346E-2</v>
      </c>
      <c r="E23" s="1">
        <f>MAPrice!E23</f>
        <v>3.9116623681902392E-2</v>
      </c>
      <c r="F23" s="1">
        <f>MAPrice!F23</f>
        <v>7.6167660886225355E-2</v>
      </c>
      <c r="G23" s="1">
        <f>MAPrice!G23</f>
        <v>0.17669491167430693</v>
      </c>
      <c r="H23" s="1">
        <f>MAPrice!H23</f>
        <v>6.0017848296879346E-2</v>
      </c>
    </row>
    <row r="24" spans="1:8" x14ac:dyDescent="0.2">
      <c r="A24">
        <v>1991</v>
      </c>
      <c r="B24">
        <v>11</v>
      </c>
      <c r="C24" s="1">
        <f>MAPrice!C24</f>
        <v>6.1758003710369831E-2</v>
      </c>
      <c r="D24" s="1">
        <f>MAPrice!D24</f>
        <v>5.9955643404384806E-2</v>
      </c>
      <c r="E24" s="1">
        <f>MAPrice!E24</f>
        <v>3.8980357954649471E-2</v>
      </c>
      <c r="F24" s="1">
        <f>MAPrice!F24</f>
        <v>7.6095643040951913E-2</v>
      </c>
      <c r="G24" s="1">
        <f>MAPrice!G24</f>
        <v>0.17672299106787984</v>
      </c>
      <c r="H24" s="1">
        <f>MAPrice!H24</f>
        <v>5.9955643404384806E-2</v>
      </c>
    </row>
    <row r="25" spans="1:8" x14ac:dyDescent="0.2">
      <c r="A25">
        <v>1991</v>
      </c>
      <c r="B25">
        <v>12</v>
      </c>
      <c r="C25" s="1">
        <f>MAPrice!C25</f>
        <v>6.1696856995485792E-2</v>
      </c>
      <c r="D25" s="1">
        <f>MAPrice!D25</f>
        <v>5.9950739815039795E-2</v>
      </c>
      <c r="E25" s="1">
        <f>MAPrice!E25</f>
        <v>3.8673408411896038E-2</v>
      </c>
      <c r="F25" s="1">
        <f>MAPrice!F25</f>
        <v>7.598975098398239E-2</v>
      </c>
      <c r="G25" s="1">
        <f>MAPrice!G25</f>
        <v>0.17669038140081886</v>
      </c>
      <c r="H25" s="1">
        <f>MAPrice!H25</f>
        <v>5.9950739815039795E-2</v>
      </c>
    </row>
    <row r="26" spans="1:8" x14ac:dyDescent="0.2">
      <c r="A26">
        <v>1992</v>
      </c>
      <c r="B26">
        <v>1</v>
      </c>
      <c r="C26" s="1">
        <f>MAPrice!C26</f>
        <v>6.1554389776261653E-2</v>
      </c>
      <c r="D26" s="1">
        <f>MAPrice!D26</f>
        <v>5.9801032483482952E-2</v>
      </c>
      <c r="E26" s="1">
        <f>MAPrice!E26</f>
        <v>3.8312395822015143E-2</v>
      </c>
      <c r="F26" s="1">
        <f>MAPrice!F26</f>
        <v>7.5778233702451972E-2</v>
      </c>
      <c r="G26" s="1">
        <f>MAPrice!G26</f>
        <v>0.17600213047637095</v>
      </c>
      <c r="H26" s="1">
        <f>MAPrice!H26</f>
        <v>5.9801032483482952E-2</v>
      </c>
    </row>
    <row r="27" spans="1:8" x14ac:dyDescent="0.2">
      <c r="A27">
        <v>1992</v>
      </c>
      <c r="B27">
        <v>2</v>
      </c>
      <c r="C27" s="1">
        <f>MAPrice!C27</f>
        <v>6.1619413872644128E-2</v>
      </c>
      <c r="D27" s="1">
        <f>MAPrice!D27</f>
        <v>5.988631115154236E-2</v>
      </c>
      <c r="E27" s="1">
        <f>MAPrice!E27</f>
        <v>3.8232149377265372E-2</v>
      </c>
      <c r="F27" s="1">
        <f>MAPrice!F27</f>
        <v>7.5703206124852609E-2</v>
      </c>
      <c r="G27" s="1">
        <f>MAPrice!G27</f>
        <v>0.17565596168766853</v>
      </c>
      <c r="H27" s="1">
        <f>MAPrice!H27</f>
        <v>5.988631115154236E-2</v>
      </c>
    </row>
    <row r="28" spans="1:8" x14ac:dyDescent="0.2">
      <c r="A28">
        <v>1992</v>
      </c>
      <c r="B28">
        <v>3</v>
      </c>
      <c r="C28" s="1">
        <f>MAPrice!C28</f>
        <v>6.1627097756342793E-2</v>
      </c>
      <c r="D28" s="1">
        <f>MAPrice!D28</f>
        <v>5.9912887274224669E-2</v>
      </c>
      <c r="E28" s="1">
        <f>MAPrice!E28</f>
        <v>3.8104426986401457E-2</v>
      </c>
      <c r="F28" s="1">
        <f>MAPrice!F28</f>
        <v>7.5579976823733186E-2</v>
      </c>
      <c r="G28" s="1">
        <f>MAPrice!G28</f>
        <v>0.1752383061468924</v>
      </c>
      <c r="H28" s="1">
        <f>MAPrice!H28</f>
        <v>5.9912887274224669E-2</v>
      </c>
    </row>
    <row r="29" spans="1:8" x14ac:dyDescent="0.2">
      <c r="A29">
        <v>1992</v>
      </c>
      <c r="B29">
        <v>4</v>
      </c>
      <c r="C29" s="1">
        <f>MAPrice!C29</f>
        <v>6.1608208188725928E-2</v>
      </c>
      <c r="D29" s="1">
        <f>MAPrice!D29</f>
        <v>5.9895504910435243E-2</v>
      </c>
      <c r="E29" s="1">
        <f>MAPrice!E29</f>
        <v>3.8001901730802895E-2</v>
      </c>
      <c r="F29" s="1">
        <f>MAPrice!F29</f>
        <v>7.5579887670250825E-2</v>
      </c>
      <c r="G29" s="1">
        <f>MAPrice!G29</f>
        <v>0.17503242027209445</v>
      </c>
      <c r="H29" s="1">
        <f>MAPrice!H29</f>
        <v>5.9895504910435243E-2</v>
      </c>
    </row>
    <row r="30" spans="1:8" x14ac:dyDescent="0.2">
      <c r="A30">
        <v>1992</v>
      </c>
      <c r="B30">
        <v>5</v>
      </c>
      <c r="C30" s="1">
        <f>MAPrice!C30</f>
        <v>6.1681534596495918E-2</v>
      </c>
      <c r="D30" s="1">
        <f>MAPrice!D30</f>
        <v>5.99358403548515E-2</v>
      </c>
      <c r="E30" s="1">
        <f>MAPrice!E30</f>
        <v>3.7900039650991292E-2</v>
      </c>
      <c r="F30" s="1">
        <f>MAPrice!F30</f>
        <v>7.5667983293627714E-2</v>
      </c>
      <c r="G30" s="1">
        <f>MAPrice!G30</f>
        <v>0.17468976730590421</v>
      </c>
      <c r="H30" s="1">
        <f>MAPrice!H30</f>
        <v>5.99358403548515E-2</v>
      </c>
    </row>
    <row r="31" spans="1:8" x14ac:dyDescent="0.2">
      <c r="A31">
        <v>1992</v>
      </c>
      <c r="B31">
        <v>6</v>
      </c>
      <c r="C31" s="1">
        <f>MAPrice!C31</f>
        <v>6.1761504796952117E-2</v>
      </c>
      <c r="D31" s="1">
        <f>MAPrice!D31</f>
        <v>5.9967302022890002E-2</v>
      </c>
      <c r="E31" s="1">
        <f>MAPrice!E31</f>
        <v>3.7726068754237653E-2</v>
      </c>
      <c r="F31" s="1">
        <f>MAPrice!F31</f>
        <v>7.5826749586354339E-2</v>
      </c>
      <c r="G31" s="1">
        <f>MAPrice!G31</f>
        <v>0.17453050959722152</v>
      </c>
      <c r="H31" s="1">
        <f>MAPrice!H31</f>
        <v>5.9967302022890002E-2</v>
      </c>
    </row>
    <row r="32" spans="1:8" x14ac:dyDescent="0.2">
      <c r="A32">
        <v>1992</v>
      </c>
      <c r="B32">
        <v>7</v>
      </c>
      <c r="C32" s="1">
        <f>MAPrice!C32</f>
        <v>6.1768326324030169E-2</v>
      </c>
      <c r="D32" s="1">
        <f>MAPrice!D32</f>
        <v>6.0007576135932779E-2</v>
      </c>
      <c r="E32" s="1">
        <f>MAPrice!E32</f>
        <v>3.7227876771441099E-2</v>
      </c>
      <c r="F32" s="1">
        <f>MAPrice!F32</f>
        <v>7.5834220344570935E-2</v>
      </c>
      <c r="G32" s="1">
        <f>MAPrice!G32</f>
        <v>0.17420336134983697</v>
      </c>
      <c r="H32" s="1">
        <f>MAPrice!H32</f>
        <v>6.0007576135932779E-2</v>
      </c>
    </row>
    <row r="33" spans="1:8" x14ac:dyDescent="0.2">
      <c r="A33">
        <v>1992</v>
      </c>
      <c r="B33">
        <v>8</v>
      </c>
      <c r="C33" s="1">
        <f>MAPrice!C33</f>
        <v>6.1783504778487985E-2</v>
      </c>
      <c r="D33" s="1">
        <f>MAPrice!D33</f>
        <v>6.0071210152376181E-2</v>
      </c>
      <c r="E33" s="1">
        <f>MAPrice!E33</f>
        <v>3.7291870656585693E-2</v>
      </c>
      <c r="F33" s="1">
        <f>MAPrice!F33</f>
        <v>7.5802797130999147E-2</v>
      </c>
      <c r="G33" s="1">
        <f>MAPrice!G33</f>
        <v>0.17349387875924197</v>
      </c>
      <c r="H33" s="1">
        <f>MAPrice!H33</f>
        <v>6.0071210152376181E-2</v>
      </c>
    </row>
    <row r="34" spans="1:8" x14ac:dyDescent="0.2">
      <c r="A34">
        <v>1992</v>
      </c>
      <c r="B34">
        <v>9</v>
      </c>
      <c r="C34" s="1">
        <f>MAPrice!C34</f>
        <v>6.1800210028904755E-2</v>
      </c>
      <c r="D34" s="1">
        <f>MAPrice!D34</f>
        <v>6.0080730007259546E-2</v>
      </c>
      <c r="E34" s="1">
        <f>MAPrice!E34</f>
        <v>3.7225661971790495E-2</v>
      </c>
      <c r="F34" s="1">
        <f>MAPrice!F34</f>
        <v>7.5785431079258378E-2</v>
      </c>
      <c r="G34" s="1">
        <f>MAPrice!G34</f>
        <v>0.17285277278209885</v>
      </c>
      <c r="H34" s="1">
        <f>MAPrice!H34</f>
        <v>6.0080730007259546E-2</v>
      </c>
    </row>
    <row r="35" spans="1:8" x14ac:dyDescent="0.2">
      <c r="A35">
        <v>1992</v>
      </c>
      <c r="B35">
        <v>10</v>
      </c>
      <c r="C35" s="1">
        <f>MAPrice!C35</f>
        <v>6.1805705594769889E-2</v>
      </c>
      <c r="D35" s="1">
        <f>MAPrice!D35</f>
        <v>6.0092803625317291E-2</v>
      </c>
      <c r="E35" s="1">
        <f>MAPrice!E35</f>
        <v>3.7175890663612841E-2</v>
      </c>
      <c r="F35" s="1">
        <f>MAPrice!F35</f>
        <v>7.5813245813031796E-2</v>
      </c>
      <c r="G35" s="1">
        <f>MAPrice!G35</f>
        <v>0.17228897581980263</v>
      </c>
      <c r="H35" s="1">
        <f>MAPrice!H35</f>
        <v>6.0092803625317291E-2</v>
      </c>
    </row>
    <row r="36" spans="1:8" x14ac:dyDescent="0.2">
      <c r="A36">
        <v>1992</v>
      </c>
      <c r="B36">
        <v>11</v>
      </c>
      <c r="C36" s="1">
        <f>MAPrice!C36</f>
        <v>6.1532475864657592E-2</v>
      </c>
      <c r="D36" s="1">
        <f>MAPrice!D36</f>
        <v>5.9856213315399275E-2</v>
      </c>
      <c r="E36" s="1">
        <f>MAPrice!E36</f>
        <v>3.680216480826496E-2</v>
      </c>
      <c r="F36" s="1">
        <f>MAPrice!F36</f>
        <v>7.5543136940645073E-2</v>
      </c>
      <c r="G36" s="1">
        <f>MAPrice!G36</f>
        <v>0.17133432972855775</v>
      </c>
      <c r="H36" s="1">
        <f>MAPrice!H36</f>
        <v>5.9856213315399275E-2</v>
      </c>
    </row>
    <row r="37" spans="1:8" x14ac:dyDescent="0.2">
      <c r="A37">
        <v>1992</v>
      </c>
      <c r="B37">
        <v>12</v>
      </c>
      <c r="C37" s="1">
        <f>MAPrice!C37</f>
        <v>6.1258567842647972E-2</v>
      </c>
      <c r="D37" s="1">
        <f>MAPrice!D37</f>
        <v>5.9575452105015782E-2</v>
      </c>
      <c r="E37" s="1">
        <f>MAPrice!E37</f>
        <v>3.6612987431839432E-2</v>
      </c>
      <c r="F37" s="1">
        <f>MAPrice!F37</f>
        <v>7.5287115453681497E-2</v>
      </c>
      <c r="G37" s="1">
        <f>MAPrice!G37</f>
        <v>0.17054306927290494</v>
      </c>
      <c r="H37" s="1">
        <f>MAPrice!H37</f>
        <v>5.9575452105015782E-2</v>
      </c>
    </row>
    <row r="38" spans="1:8" x14ac:dyDescent="0.2">
      <c r="A38">
        <v>1993</v>
      </c>
      <c r="B38">
        <v>1</v>
      </c>
      <c r="C38" s="1">
        <f>MAPrice!C38</f>
        <v>6.1039111819214391E-2</v>
      </c>
      <c r="D38" s="1">
        <f>MAPrice!D38</f>
        <v>5.9408351432522544E-2</v>
      </c>
      <c r="E38" s="1">
        <f>MAPrice!E38</f>
        <v>3.6288015886588247E-2</v>
      </c>
      <c r="F38" s="1">
        <f>MAPrice!F38</f>
        <v>7.5006465095149383E-2</v>
      </c>
      <c r="G38" s="1">
        <f>MAPrice!G38</f>
        <v>0.16992656574717269</v>
      </c>
      <c r="H38" s="1">
        <f>MAPrice!H38</f>
        <v>5.9408351432522544E-2</v>
      </c>
    </row>
    <row r="39" spans="1:8" x14ac:dyDescent="0.2">
      <c r="A39">
        <v>1993</v>
      </c>
      <c r="B39">
        <v>2</v>
      </c>
      <c r="C39" s="1">
        <f>MAPrice!C39</f>
        <v>6.0611311865919032E-2</v>
      </c>
      <c r="D39" s="1">
        <f>MAPrice!D39</f>
        <v>5.8956824313077145E-2</v>
      </c>
      <c r="E39" s="1">
        <f>MAPrice!E39</f>
        <v>3.6015835963470959E-2</v>
      </c>
      <c r="F39" s="1">
        <f>MAPrice!F39</f>
        <v>7.4710304520531887E-2</v>
      </c>
      <c r="G39" s="1">
        <f>MAPrice!G39</f>
        <v>0.16940709185364569</v>
      </c>
      <c r="H39" s="1">
        <f>MAPrice!H39</f>
        <v>5.8956824313077145E-2</v>
      </c>
    </row>
    <row r="40" spans="1:8" x14ac:dyDescent="0.2">
      <c r="A40">
        <v>1993</v>
      </c>
      <c r="B40">
        <v>3</v>
      </c>
      <c r="C40" s="1">
        <f>MAPrice!C40</f>
        <v>6.0216625487601781E-2</v>
      </c>
      <c r="D40" s="1">
        <f>MAPrice!D40</f>
        <v>5.853331801482952E-2</v>
      </c>
      <c r="E40" s="1">
        <f>MAPrice!E40</f>
        <v>3.5727634402360174E-2</v>
      </c>
      <c r="F40" s="1">
        <f>MAPrice!F40</f>
        <v>7.4412106732618805E-2</v>
      </c>
      <c r="G40" s="1">
        <f>MAPrice!G40</f>
        <v>0.16897246572508282</v>
      </c>
      <c r="H40" s="1">
        <f>MAPrice!H40</f>
        <v>5.853331801482952E-2</v>
      </c>
    </row>
    <row r="41" spans="1:8" x14ac:dyDescent="0.2">
      <c r="A41">
        <v>1993</v>
      </c>
      <c r="B41">
        <v>4</v>
      </c>
      <c r="C41" s="1">
        <f>MAPrice!C41</f>
        <v>5.9872226449470128E-2</v>
      </c>
      <c r="D41" s="1">
        <f>MAPrice!D41</f>
        <v>5.8179038846281422E-2</v>
      </c>
      <c r="E41" s="1">
        <f>MAPrice!E41</f>
        <v>3.5465500759655745E-2</v>
      </c>
      <c r="F41" s="1">
        <f>MAPrice!F41</f>
        <v>7.3971828454633515E-2</v>
      </c>
      <c r="G41" s="1">
        <f>MAPrice!G41</f>
        <v>0.16837477503806561</v>
      </c>
      <c r="H41" s="1">
        <f>MAPrice!H41</f>
        <v>5.8179038846281422E-2</v>
      </c>
    </row>
    <row r="42" spans="1:8" x14ac:dyDescent="0.2">
      <c r="A42">
        <v>1993</v>
      </c>
      <c r="B42">
        <v>5</v>
      </c>
      <c r="C42" s="1">
        <f>MAPrice!C42</f>
        <v>5.9717749410993892E-2</v>
      </c>
      <c r="D42" s="1">
        <f>MAPrice!D42</f>
        <v>5.7975783725797571E-2</v>
      </c>
      <c r="E42" s="1">
        <f>MAPrice!E42</f>
        <v>3.5236654461465594E-2</v>
      </c>
      <c r="F42" s="1">
        <f>MAPrice!F42</f>
        <v>7.3831567533399464E-2</v>
      </c>
      <c r="G42" s="1">
        <f>MAPrice!G42</f>
        <v>0.16780196865010533</v>
      </c>
      <c r="H42" s="1">
        <f>MAPrice!H42</f>
        <v>5.7975783725797571E-2</v>
      </c>
    </row>
    <row r="43" spans="1:8" x14ac:dyDescent="0.2">
      <c r="A43">
        <v>1993</v>
      </c>
      <c r="B43">
        <v>6</v>
      </c>
      <c r="C43" s="1">
        <f>MAPrice!C43</f>
        <v>5.9629333436571556E-2</v>
      </c>
      <c r="D43" s="1">
        <f>MAPrice!D43</f>
        <v>5.7846063308302158E-2</v>
      </c>
      <c r="E43" s="1">
        <f>MAPrice!E43</f>
        <v>3.5256242784153007E-2</v>
      </c>
      <c r="F43" s="1">
        <f>MAPrice!F43</f>
        <v>7.3714279103823249E-2</v>
      </c>
      <c r="G43" s="1">
        <f>MAPrice!G43</f>
        <v>0.16722336531155216</v>
      </c>
      <c r="H43" s="1">
        <f>MAPrice!H43</f>
        <v>5.7846063308302158E-2</v>
      </c>
    </row>
    <row r="44" spans="1:8" x14ac:dyDescent="0.2">
      <c r="A44">
        <v>1993</v>
      </c>
      <c r="B44">
        <v>7</v>
      </c>
      <c r="C44" s="1">
        <f>MAPrice!C44</f>
        <v>5.9450523975658774E-2</v>
      </c>
      <c r="D44" s="1">
        <f>MAPrice!D44</f>
        <v>5.7674055052115945E-2</v>
      </c>
      <c r="E44" s="1">
        <f>MAPrice!E44</f>
        <v>3.5232553972759269E-2</v>
      </c>
      <c r="F44" s="1">
        <f>MAPrice!F44</f>
        <v>7.3558088162107196E-2</v>
      </c>
      <c r="G44" s="1">
        <f>MAPrice!G44</f>
        <v>0.16605260179117556</v>
      </c>
      <c r="H44" s="1">
        <f>MAPrice!H44</f>
        <v>5.7674055052115945E-2</v>
      </c>
    </row>
    <row r="45" spans="1:8" x14ac:dyDescent="0.2">
      <c r="A45">
        <v>1993</v>
      </c>
      <c r="B45">
        <v>8</v>
      </c>
      <c r="C45" s="1">
        <f>MAPrice!C45</f>
        <v>5.931851677011362E-2</v>
      </c>
      <c r="D45" s="1">
        <f>MAPrice!D45</f>
        <v>5.7463615976804237E-2</v>
      </c>
      <c r="E45" s="1">
        <f>MAPrice!E45</f>
        <v>3.5146116844222981E-2</v>
      </c>
      <c r="F45" s="1">
        <f>MAPrice!F45</f>
        <v>7.3416616316960864E-2</v>
      </c>
      <c r="G45" s="1">
        <f>MAPrice!G45</f>
        <v>0.1652666099239212</v>
      </c>
      <c r="H45" s="1">
        <f>MAPrice!H45</f>
        <v>5.7463615976804237E-2</v>
      </c>
    </row>
    <row r="46" spans="1:8" x14ac:dyDescent="0.2">
      <c r="A46">
        <v>1993</v>
      </c>
      <c r="B46">
        <v>9</v>
      </c>
      <c r="C46" s="1">
        <f>MAPrice!C46</f>
        <v>5.918290612523975E-2</v>
      </c>
      <c r="D46" s="1">
        <f>MAPrice!D46</f>
        <v>5.730563456100312E-2</v>
      </c>
      <c r="E46" s="1">
        <f>MAPrice!E46</f>
        <v>3.5067412543867478E-2</v>
      </c>
      <c r="F46" s="1">
        <f>MAPrice!F46</f>
        <v>7.322107484094427E-2</v>
      </c>
      <c r="G46" s="1">
        <f>MAPrice!G46</f>
        <v>0.16445825562122685</v>
      </c>
      <c r="H46" s="1">
        <f>MAPrice!H46</f>
        <v>5.730563456100312E-2</v>
      </c>
    </row>
    <row r="47" spans="1:8" x14ac:dyDescent="0.2">
      <c r="A47">
        <v>1993</v>
      </c>
      <c r="B47">
        <v>10</v>
      </c>
      <c r="C47" s="1">
        <f>MAPrice!C47</f>
        <v>5.9055420528199586E-2</v>
      </c>
      <c r="D47" s="1">
        <f>MAPrice!D47</f>
        <v>5.7147041451484026E-2</v>
      </c>
      <c r="E47" s="1">
        <f>MAPrice!E47</f>
        <v>3.5026138328991228E-2</v>
      </c>
      <c r="F47" s="1">
        <f>MAPrice!F47</f>
        <v>7.3055118970059965E-2</v>
      </c>
      <c r="G47" s="1">
        <f>MAPrice!G47</f>
        <v>0.16385785078470358</v>
      </c>
      <c r="H47" s="1">
        <f>MAPrice!H47</f>
        <v>5.7147041451484026E-2</v>
      </c>
    </row>
    <row r="48" spans="1:8" x14ac:dyDescent="0.2">
      <c r="A48">
        <v>1993</v>
      </c>
      <c r="B48">
        <v>11</v>
      </c>
      <c r="C48" s="1">
        <f>MAPrice!C48</f>
        <v>5.9140601355529253E-2</v>
      </c>
      <c r="D48" s="1">
        <f>MAPrice!D48</f>
        <v>5.7240516698796005E-2</v>
      </c>
      <c r="E48" s="1">
        <f>MAPrice!E48</f>
        <v>3.5624947288146254E-2</v>
      </c>
      <c r="F48" s="1">
        <f>MAPrice!F48</f>
        <v>7.3114316386147349E-2</v>
      </c>
      <c r="G48" s="1">
        <f>MAPrice!G48</f>
        <v>0.16366085891761861</v>
      </c>
      <c r="H48" s="1">
        <f>MAPrice!H48</f>
        <v>5.7240516698796005E-2</v>
      </c>
    </row>
    <row r="49" spans="1:8" x14ac:dyDescent="0.2">
      <c r="A49">
        <v>1993</v>
      </c>
      <c r="B49">
        <v>12</v>
      </c>
      <c r="C49" s="1">
        <f>MAPrice!C49</f>
        <v>5.923732624670397E-2</v>
      </c>
      <c r="D49" s="1">
        <f>MAPrice!D49</f>
        <v>5.7347269588226384E-2</v>
      </c>
      <c r="E49" s="1">
        <f>MAPrice!E49</f>
        <v>3.5692879207615776E-2</v>
      </c>
      <c r="F49" s="1">
        <f>MAPrice!F49</f>
        <v>7.3162473633162944E-2</v>
      </c>
      <c r="G49" s="1">
        <f>MAPrice!G49</f>
        <v>0.1628292058407477</v>
      </c>
      <c r="H49" s="1">
        <f>MAPrice!H49</f>
        <v>5.7347269588226384E-2</v>
      </c>
    </row>
    <row r="50" spans="1:8" x14ac:dyDescent="0.2">
      <c r="A50">
        <v>1994</v>
      </c>
      <c r="B50">
        <v>1</v>
      </c>
      <c r="C50" s="1">
        <f>MAPrice!C50</f>
        <v>5.9325000097443327E-2</v>
      </c>
      <c r="D50" s="1">
        <f>MAPrice!D50</f>
        <v>5.7392563923467858E-2</v>
      </c>
      <c r="E50" s="1">
        <f>MAPrice!E50</f>
        <v>3.6091857158800915E-2</v>
      </c>
      <c r="F50" s="1">
        <f>MAPrice!F50</f>
        <v>7.3304430354341629E-2</v>
      </c>
      <c r="G50" s="1">
        <f>MAPrice!G50</f>
        <v>0.1628745414905067</v>
      </c>
      <c r="H50" s="1">
        <f>MAPrice!H50</f>
        <v>5.7392563923467858E-2</v>
      </c>
    </row>
    <row r="51" spans="1:8" x14ac:dyDescent="0.2">
      <c r="A51">
        <v>1994</v>
      </c>
      <c r="B51">
        <v>2</v>
      </c>
      <c r="C51" s="1">
        <f>MAPrice!C51</f>
        <v>5.9525354474511849E-2</v>
      </c>
      <c r="D51" s="1">
        <f>MAPrice!D51</f>
        <v>5.7548411501104624E-2</v>
      </c>
      <c r="E51" s="1">
        <f>MAPrice!E51</f>
        <v>3.630073190106043E-2</v>
      </c>
      <c r="F51" s="1">
        <f>MAPrice!F51</f>
        <v>7.3395955242824953E-2</v>
      </c>
      <c r="G51" s="1">
        <f>MAPrice!G51</f>
        <v>0.16294672447766187</v>
      </c>
      <c r="H51" s="1">
        <f>MAPrice!H51</f>
        <v>5.7548411501104624E-2</v>
      </c>
    </row>
    <row r="52" spans="1:8" x14ac:dyDescent="0.2">
      <c r="A52">
        <v>1994</v>
      </c>
      <c r="B52">
        <v>3</v>
      </c>
      <c r="C52" s="1">
        <f>MAPrice!C52</f>
        <v>5.9679865423745961E-2</v>
      </c>
      <c r="D52" s="1">
        <f>MAPrice!D52</f>
        <v>5.7721314228995298E-2</v>
      </c>
      <c r="E52" s="1">
        <f>MAPrice!E52</f>
        <v>3.6578391298784173E-2</v>
      </c>
      <c r="F52" s="1">
        <f>MAPrice!F52</f>
        <v>7.3631196626773046E-2</v>
      </c>
      <c r="G52" s="1">
        <f>MAPrice!G52</f>
        <v>0.16311739420990512</v>
      </c>
      <c r="H52" s="1">
        <f>MAPrice!H52</f>
        <v>5.7721314228995298E-2</v>
      </c>
    </row>
    <row r="53" spans="1:8" x14ac:dyDescent="0.2">
      <c r="A53">
        <v>1994</v>
      </c>
      <c r="B53">
        <v>4</v>
      </c>
      <c r="C53" s="1">
        <f>MAPrice!C53</f>
        <v>5.9804651393259668E-2</v>
      </c>
      <c r="D53" s="1">
        <f>MAPrice!D53</f>
        <v>5.7848063690743724E-2</v>
      </c>
      <c r="E53" s="1">
        <f>MAPrice!E53</f>
        <v>3.674006332842656E-2</v>
      </c>
      <c r="F53" s="1">
        <f>MAPrice!F53</f>
        <v>7.397929368886165E-2</v>
      </c>
      <c r="G53" s="1">
        <f>MAPrice!G53</f>
        <v>0.16323778007150647</v>
      </c>
      <c r="H53" s="1">
        <f>MAPrice!H53</f>
        <v>5.7848063690743724E-2</v>
      </c>
    </row>
    <row r="54" spans="1:8" x14ac:dyDescent="0.2">
      <c r="A54">
        <v>1994</v>
      </c>
      <c r="B54">
        <v>5</v>
      </c>
      <c r="C54" s="1">
        <f>MAPrice!C54</f>
        <v>5.9992758344848941E-2</v>
      </c>
      <c r="D54" s="1">
        <f>MAPrice!D54</f>
        <v>5.8034170381718576E-2</v>
      </c>
      <c r="E54" s="1">
        <f>MAPrice!E54</f>
        <v>3.7080138887481205E-2</v>
      </c>
      <c r="F54" s="1">
        <f>MAPrice!F54</f>
        <v>7.4208061442435747E-2</v>
      </c>
      <c r="G54" s="1">
        <f>MAPrice!G54</f>
        <v>0.1632918050235331</v>
      </c>
      <c r="H54" s="1">
        <f>MAPrice!H54</f>
        <v>5.8034170381718576E-2</v>
      </c>
    </row>
    <row r="55" spans="1:8" x14ac:dyDescent="0.2">
      <c r="A55">
        <v>1994</v>
      </c>
      <c r="B55">
        <v>6</v>
      </c>
      <c r="C55" s="1">
        <f>MAPrice!C55</f>
        <v>6.0165063562127169E-2</v>
      </c>
      <c r="D55" s="1">
        <f>MAPrice!D55</f>
        <v>5.8284767095062091E-2</v>
      </c>
      <c r="E55" s="1">
        <f>MAPrice!E55</f>
        <v>3.7250210102992662E-2</v>
      </c>
      <c r="F55" s="1">
        <f>MAPrice!F55</f>
        <v>7.4399377466619523E-2</v>
      </c>
      <c r="G55" s="1">
        <f>MAPrice!G55</f>
        <v>0.16350691423709182</v>
      </c>
      <c r="H55" s="1">
        <f>MAPrice!H55</f>
        <v>5.8284767095062091E-2</v>
      </c>
    </row>
    <row r="56" spans="1:8" x14ac:dyDescent="0.2">
      <c r="A56">
        <v>1994</v>
      </c>
      <c r="B56">
        <v>7</v>
      </c>
      <c r="C56" s="1">
        <f>MAPrice!C56</f>
        <v>6.0416711732446948E-2</v>
      </c>
      <c r="D56" s="1">
        <f>MAPrice!D56</f>
        <v>5.8512869567874375E-2</v>
      </c>
      <c r="E56" s="1">
        <f>MAPrice!E56</f>
        <v>3.7369102595969809E-2</v>
      </c>
      <c r="F56" s="1">
        <f>MAPrice!F56</f>
        <v>7.4728628693194007E-2</v>
      </c>
      <c r="G56" s="1">
        <f>MAPrice!G56</f>
        <v>0.16417020726017453</v>
      </c>
      <c r="H56" s="1">
        <f>MAPrice!H56</f>
        <v>5.8512869567874375E-2</v>
      </c>
    </row>
    <row r="57" spans="1:8" x14ac:dyDescent="0.2">
      <c r="A57">
        <v>1994</v>
      </c>
      <c r="B57">
        <v>8</v>
      </c>
      <c r="C57" s="1">
        <f>MAPrice!C57</f>
        <v>6.0319157278699805E-2</v>
      </c>
      <c r="D57" s="1">
        <f>MAPrice!D57</f>
        <v>5.8423857793207447E-2</v>
      </c>
      <c r="E57" s="1">
        <f>MAPrice!E57</f>
        <v>3.724675096907628E-2</v>
      </c>
      <c r="F57" s="1">
        <f>MAPrice!F57</f>
        <v>7.4740687081234894E-2</v>
      </c>
      <c r="G57" s="1">
        <f>MAPrice!G57</f>
        <v>0.16412948633068228</v>
      </c>
      <c r="H57" s="1">
        <f>MAPrice!H57</f>
        <v>5.8423857793207447E-2</v>
      </c>
    </row>
    <row r="58" spans="1:8" x14ac:dyDescent="0.2">
      <c r="A58">
        <v>1994</v>
      </c>
      <c r="B58">
        <v>9</v>
      </c>
      <c r="C58" s="1">
        <f>MAPrice!C58</f>
        <v>6.0221628770210318E-2</v>
      </c>
      <c r="D58" s="1">
        <f>MAPrice!D58</f>
        <v>5.8312184605409802E-2</v>
      </c>
      <c r="E58" s="1">
        <f>MAPrice!E58</f>
        <v>3.7288723432027833E-2</v>
      </c>
      <c r="F58" s="1">
        <f>MAPrice!F58</f>
        <v>7.4812887429235433E-2</v>
      </c>
      <c r="G58" s="1">
        <f>MAPrice!G58</f>
        <v>0.16420267970880389</v>
      </c>
      <c r="H58" s="1">
        <f>MAPrice!H58</f>
        <v>5.8312184605409802E-2</v>
      </c>
    </row>
    <row r="59" spans="1:8" x14ac:dyDescent="0.2">
      <c r="A59">
        <v>1994</v>
      </c>
      <c r="B59">
        <v>10</v>
      </c>
      <c r="C59" s="1">
        <f>MAPrice!C59</f>
        <v>6.006039270080385E-2</v>
      </c>
      <c r="D59" s="1">
        <f>MAPrice!D59</f>
        <v>5.8181513206944625E-2</v>
      </c>
      <c r="E59" s="1">
        <f>MAPrice!E59</f>
        <v>3.6937828389325009E-2</v>
      </c>
      <c r="F59" s="1">
        <f>MAPrice!F59</f>
        <v>7.4834703178719875E-2</v>
      </c>
      <c r="G59" s="1">
        <f>MAPrice!G59</f>
        <v>0.16418094949617298</v>
      </c>
      <c r="H59" s="1">
        <f>MAPrice!H59</f>
        <v>5.8181513206944625E-2</v>
      </c>
    </row>
    <row r="60" spans="1:8" x14ac:dyDescent="0.2">
      <c r="A60">
        <v>1994</v>
      </c>
      <c r="B60">
        <v>11</v>
      </c>
      <c r="C60" s="1">
        <f>MAPrice!C60</f>
        <v>5.9929714260213041E-2</v>
      </c>
      <c r="D60" s="1">
        <f>MAPrice!D60</f>
        <v>5.7967528399593869E-2</v>
      </c>
      <c r="E60" s="1">
        <f>MAPrice!E60</f>
        <v>3.6400546100870512E-2</v>
      </c>
      <c r="F60" s="1">
        <f>MAPrice!F60</f>
        <v>7.4769522794701684E-2</v>
      </c>
      <c r="G60" s="1">
        <f>MAPrice!G60</f>
        <v>0.16395137022240175</v>
      </c>
      <c r="H60" s="1">
        <f>MAPrice!H60</f>
        <v>5.7967528399593869E-2</v>
      </c>
    </row>
    <row r="61" spans="1:8" x14ac:dyDescent="0.2">
      <c r="A61">
        <v>1994</v>
      </c>
      <c r="B61">
        <v>12</v>
      </c>
      <c r="C61" s="1">
        <f>MAPrice!C61</f>
        <v>5.9695860183056594E-2</v>
      </c>
      <c r="D61" s="1">
        <f>MAPrice!D61</f>
        <v>5.772420038418271E-2</v>
      </c>
      <c r="E61" s="1">
        <f>MAPrice!E61</f>
        <v>3.6267493746129136E-2</v>
      </c>
      <c r="F61" s="1">
        <f>MAPrice!F61</f>
        <v>7.4671247200460769E-2</v>
      </c>
      <c r="G61" s="1">
        <f>MAPrice!G61</f>
        <v>0.16435897919255016</v>
      </c>
      <c r="H61" s="1">
        <f>MAPrice!H61</f>
        <v>5.772420038418271E-2</v>
      </c>
    </row>
    <row r="62" spans="1:8" x14ac:dyDescent="0.2">
      <c r="A62">
        <v>1995</v>
      </c>
      <c r="B62">
        <v>1</v>
      </c>
      <c r="C62" s="1">
        <f>MAPrice!C62</f>
        <v>5.9444489375953619E-2</v>
      </c>
      <c r="D62" s="1">
        <f>MAPrice!D62</f>
        <v>5.7462812706830929E-2</v>
      </c>
      <c r="E62" s="1">
        <f>MAPrice!E62</f>
        <v>3.5949391202394022E-2</v>
      </c>
      <c r="F62" s="1">
        <f>MAPrice!F62</f>
        <v>7.4595179145937454E-2</v>
      </c>
      <c r="G62" s="1">
        <f>MAPrice!G62</f>
        <v>0.16412388124670058</v>
      </c>
      <c r="H62" s="1">
        <f>MAPrice!H62</f>
        <v>5.7462812706830929E-2</v>
      </c>
    </row>
    <row r="63" spans="1:8" x14ac:dyDescent="0.2">
      <c r="A63">
        <v>1995</v>
      </c>
      <c r="B63">
        <v>2</v>
      </c>
      <c r="C63" s="1">
        <f>MAPrice!C63</f>
        <v>5.9179081655702508E-2</v>
      </c>
      <c r="D63" s="1">
        <f>MAPrice!D63</f>
        <v>5.7212248896201183E-2</v>
      </c>
      <c r="E63" s="1">
        <f>MAPrice!E63</f>
        <v>3.5736385708926711E-2</v>
      </c>
      <c r="F63" s="1">
        <f>MAPrice!F63</f>
        <v>7.4275784285038685E-2</v>
      </c>
      <c r="G63" s="1">
        <f>MAPrice!G63</f>
        <v>0.16339292530164728</v>
      </c>
      <c r="H63" s="1">
        <f>MAPrice!H63</f>
        <v>5.7212248896201183E-2</v>
      </c>
    </row>
    <row r="64" spans="1:8" x14ac:dyDescent="0.2">
      <c r="A64">
        <v>1995</v>
      </c>
      <c r="B64">
        <v>3</v>
      </c>
      <c r="C64" s="1">
        <f>MAPrice!C64</f>
        <v>5.8959851594368957E-2</v>
      </c>
      <c r="D64" s="1">
        <f>MAPrice!D64</f>
        <v>5.6996242786448541E-2</v>
      </c>
      <c r="E64" s="1">
        <f>MAPrice!E64</f>
        <v>3.5446577641206699E-2</v>
      </c>
      <c r="F64" s="1">
        <f>MAPrice!F64</f>
        <v>7.375583140258675E-2</v>
      </c>
      <c r="G64" s="1">
        <f>MAPrice!G64</f>
        <v>0.16264405402578586</v>
      </c>
      <c r="H64" s="1">
        <f>MAPrice!H64</f>
        <v>5.6996242786448541E-2</v>
      </c>
    </row>
    <row r="65" spans="1:8" x14ac:dyDescent="0.2">
      <c r="A65">
        <v>1995</v>
      </c>
      <c r="B65">
        <v>4</v>
      </c>
      <c r="C65" s="1">
        <f>MAPrice!C65</f>
        <v>5.8724255356562359E-2</v>
      </c>
      <c r="D65" s="1">
        <f>MAPrice!D65</f>
        <v>5.6774842031080332E-2</v>
      </c>
      <c r="E65" s="1">
        <f>MAPrice!E65</f>
        <v>3.5285635024821578E-2</v>
      </c>
      <c r="F65" s="1">
        <f>MAPrice!F65</f>
        <v>7.330354496623738E-2</v>
      </c>
      <c r="G65" s="1">
        <f>MAPrice!G65</f>
        <v>0.16191677430867804</v>
      </c>
      <c r="H65" s="1">
        <f>MAPrice!H65</f>
        <v>5.6774842031080332E-2</v>
      </c>
    </row>
    <row r="66" spans="1:8" x14ac:dyDescent="0.2">
      <c r="A66">
        <v>1995</v>
      </c>
      <c r="B66">
        <v>5</v>
      </c>
      <c r="C66" s="1">
        <f>MAPrice!C66</f>
        <v>5.8210347318529337E-2</v>
      </c>
      <c r="D66" s="1">
        <f>MAPrice!D66</f>
        <v>5.6297764352758219E-2</v>
      </c>
      <c r="E66" s="1">
        <f>MAPrice!E66</f>
        <v>3.4888255421315843E-2</v>
      </c>
      <c r="F66" s="1">
        <f>MAPrice!F66</f>
        <v>7.2661985932281223E-2</v>
      </c>
      <c r="G66" s="1">
        <f>MAPrice!G66</f>
        <v>0.16122291774062</v>
      </c>
      <c r="H66" s="1">
        <f>MAPrice!H66</f>
        <v>5.6297764352758219E-2</v>
      </c>
    </row>
    <row r="67" spans="1:8" x14ac:dyDescent="0.2">
      <c r="A67">
        <v>1995</v>
      </c>
      <c r="B67">
        <v>6</v>
      </c>
      <c r="C67" s="1">
        <f>MAPrice!C67</f>
        <v>5.7639611927214042E-2</v>
      </c>
      <c r="D67" s="1">
        <f>MAPrice!D67</f>
        <v>5.5693677923030094E-2</v>
      </c>
      <c r="E67" s="1">
        <f>MAPrice!E67</f>
        <v>3.4440296914296287E-2</v>
      </c>
      <c r="F67" s="1">
        <f>MAPrice!F67</f>
        <v>7.1933103563861608E-2</v>
      </c>
      <c r="G67" s="1">
        <f>MAPrice!G67</f>
        <v>0.15842096848248174</v>
      </c>
      <c r="H67" s="1">
        <f>MAPrice!H67</f>
        <v>5.5693677923030094E-2</v>
      </c>
    </row>
    <row r="68" spans="1:8" x14ac:dyDescent="0.2">
      <c r="A68">
        <v>1995</v>
      </c>
      <c r="B68">
        <v>7</v>
      </c>
      <c r="C68" s="1">
        <f>MAPrice!C68</f>
        <v>5.7093009964157448E-2</v>
      </c>
      <c r="D68" s="1">
        <f>MAPrice!D68</f>
        <v>5.514807111714385E-2</v>
      </c>
      <c r="E68" s="1">
        <f>MAPrice!E68</f>
        <v>3.4016925792557322E-2</v>
      </c>
      <c r="F68" s="1">
        <f>MAPrice!F68</f>
        <v>7.121571342834819E-2</v>
      </c>
      <c r="G68" s="1">
        <f>MAPrice!G68</f>
        <v>0.15733141367512701</v>
      </c>
      <c r="H68" s="1">
        <f>MAPrice!H68</f>
        <v>5.514807111714385E-2</v>
      </c>
    </row>
    <row r="69" spans="1:8" x14ac:dyDescent="0.2">
      <c r="A69">
        <v>1995</v>
      </c>
      <c r="B69">
        <v>8</v>
      </c>
      <c r="C69" s="1">
        <f>MAPrice!C69</f>
        <v>5.6881519690205912E-2</v>
      </c>
      <c r="D69" s="1">
        <f>MAPrice!D69</f>
        <v>5.4964004893324481E-2</v>
      </c>
      <c r="E69" s="1">
        <f>MAPrice!E69</f>
        <v>3.3877998692706801E-2</v>
      </c>
      <c r="F69" s="1">
        <f>MAPrice!F69</f>
        <v>7.086516279242637E-2</v>
      </c>
      <c r="G69" s="1">
        <f>MAPrice!G69</f>
        <v>0.15641866758599157</v>
      </c>
      <c r="H69" s="1">
        <f>MAPrice!H69</f>
        <v>5.4964004893324481E-2</v>
      </c>
    </row>
    <row r="70" spans="1:8" x14ac:dyDescent="0.2">
      <c r="A70">
        <v>1995</v>
      </c>
      <c r="B70">
        <v>9</v>
      </c>
      <c r="C70" s="1">
        <f>MAPrice!C70</f>
        <v>5.6690396221064199E-2</v>
      </c>
      <c r="D70" s="1">
        <f>MAPrice!D70</f>
        <v>5.4749534602728848E-2</v>
      </c>
      <c r="E70" s="1">
        <f>MAPrice!E70</f>
        <v>3.3616787309646318E-2</v>
      </c>
      <c r="F70" s="1">
        <f>MAPrice!F70</f>
        <v>7.0506156127534123E-2</v>
      </c>
      <c r="G70" s="1">
        <f>MAPrice!G70</f>
        <v>0.15560138259713005</v>
      </c>
      <c r="H70" s="1">
        <f>MAPrice!H70</f>
        <v>5.4749534602728848E-2</v>
      </c>
    </row>
    <row r="71" spans="1:8" x14ac:dyDescent="0.2">
      <c r="A71">
        <v>1995</v>
      </c>
      <c r="B71">
        <v>10</v>
      </c>
      <c r="C71" s="1">
        <f>MAPrice!C71</f>
        <v>5.6550748673383257E-2</v>
      </c>
      <c r="D71" s="1">
        <f>MAPrice!D71</f>
        <v>5.4565746468009435E-2</v>
      </c>
      <c r="E71" s="1">
        <f>MAPrice!E71</f>
        <v>3.366197418356582E-2</v>
      </c>
      <c r="F71" s="1">
        <f>MAPrice!F71</f>
        <v>7.0151791737490518E-2</v>
      </c>
      <c r="G71" s="1">
        <f>MAPrice!G71</f>
        <v>0.15464806393083755</v>
      </c>
      <c r="H71" s="1">
        <f>MAPrice!H71</f>
        <v>5.4565746468009435E-2</v>
      </c>
    </row>
    <row r="72" spans="1:8" x14ac:dyDescent="0.2">
      <c r="A72">
        <v>1995</v>
      </c>
      <c r="B72">
        <v>11</v>
      </c>
      <c r="C72" s="1">
        <f>MAPrice!C72</f>
        <v>5.6318326871028536E-2</v>
      </c>
      <c r="D72" s="1">
        <f>MAPrice!D72</f>
        <v>5.4379687163706947E-2</v>
      </c>
      <c r="E72" s="1">
        <f>MAPrice!E72</f>
        <v>3.351678902059798E-2</v>
      </c>
      <c r="F72" s="1">
        <f>MAPrice!F72</f>
        <v>6.9789038444121113E-2</v>
      </c>
      <c r="G72" s="1">
        <f>MAPrice!G72</f>
        <v>0.15362761882475293</v>
      </c>
      <c r="H72" s="1">
        <f>MAPrice!H72</f>
        <v>5.4379687163706947E-2</v>
      </c>
    </row>
    <row r="73" spans="1:8" x14ac:dyDescent="0.2">
      <c r="A73">
        <v>1995</v>
      </c>
      <c r="B73">
        <v>12</v>
      </c>
      <c r="C73" s="1">
        <f>MAPrice!C73</f>
        <v>5.6218106878621173E-2</v>
      </c>
      <c r="D73" s="1">
        <f>MAPrice!D73</f>
        <v>5.4273068879451193E-2</v>
      </c>
      <c r="E73" s="1">
        <f>MAPrice!E73</f>
        <v>3.339567882729777E-2</v>
      </c>
      <c r="F73" s="1">
        <f>MAPrice!F73</f>
        <v>6.9439653571477633E-2</v>
      </c>
      <c r="G73" s="1">
        <f>MAPrice!G73</f>
        <v>0.15260948357012882</v>
      </c>
      <c r="H73" s="1">
        <f>MAPrice!H73</f>
        <v>5.4273068879451193E-2</v>
      </c>
    </row>
    <row r="74" spans="1:8" x14ac:dyDescent="0.2">
      <c r="A74">
        <v>1996</v>
      </c>
      <c r="B74">
        <v>1</v>
      </c>
      <c r="C74" s="1">
        <f>MAPrice!C74</f>
        <v>5.6159631612905249E-2</v>
      </c>
      <c r="D74" s="1">
        <f>MAPrice!D74</f>
        <v>5.4189870788839432E-2</v>
      </c>
      <c r="E74" s="1">
        <f>MAPrice!E74</f>
        <v>3.3289100795677734E-2</v>
      </c>
      <c r="F74" s="1">
        <f>MAPrice!F74</f>
        <v>6.9105085727770785E-2</v>
      </c>
      <c r="G74" s="1">
        <f>MAPrice!G74</f>
        <v>0.1516228265540715</v>
      </c>
      <c r="H74" s="1">
        <f>MAPrice!H74</f>
        <v>5.4189870788839432E-2</v>
      </c>
    </row>
    <row r="75" spans="1:8" x14ac:dyDescent="0.2">
      <c r="A75">
        <v>1996</v>
      </c>
      <c r="B75">
        <v>2</v>
      </c>
      <c r="C75" s="1">
        <f>MAPrice!C75</f>
        <v>5.60073026052548E-2</v>
      </c>
      <c r="D75" s="1">
        <f>MAPrice!D75</f>
        <v>5.4057357501017089E-2</v>
      </c>
      <c r="E75" s="1">
        <f>MAPrice!E75</f>
        <v>3.3153076699339028E-2</v>
      </c>
      <c r="F75" s="1">
        <f>MAPrice!F75</f>
        <v>6.8771878994268565E-2</v>
      </c>
      <c r="G75" s="1">
        <f>MAPrice!G75</f>
        <v>0.15065380371222736</v>
      </c>
      <c r="H75" s="1">
        <f>MAPrice!H75</f>
        <v>5.4057357501017089E-2</v>
      </c>
    </row>
    <row r="76" spans="1:8" x14ac:dyDescent="0.2">
      <c r="A76">
        <v>1996</v>
      </c>
      <c r="B76">
        <v>3</v>
      </c>
      <c r="C76" s="1">
        <f>MAPrice!C76</f>
        <v>5.5799800589897926E-2</v>
      </c>
      <c r="D76" s="1">
        <f>MAPrice!D76</f>
        <v>5.3859838945713286E-2</v>
      </c>
      <c r="E76" s="1">
        <f>MAPrice!E76</f>
        <v>3.3052088475449298E-2</v>
      </c>
      <c r="F76" s="1">
        <f>MAPrice!F76</f>
        <v>6.8558714463850687E-2</v>
      </c>
      <c r="G76" s="1">
        <f>MAPrice!G76</f>
        <v>0.14982030184226913</v>
      </c>
      <c r="H76" s="1">
        <f>MAPrice!H76</f>
        <v>5.3859838945713286E-2</v>
      </c>
    </row>
    <row r="77" spans="1:8" x14ac:dyDescent="0.2">
      <c r="A77">
        <v>1996</v>
      </c>
      <c r="B77">
        <v>4</v>
      </c>
      <c r="C77" s="1">
        <f>MAPrice!C77</f>
        <v>5.5634846097756846E-2</v>
      </c>
      <c r="D77" s="1">
        <f>MAPrice!D77</f>
        <v>5.3706052009926626E-2</v>
      </c>
      <c r="E77" s="1">
        <f>MAPrice!E77</f>
        <v>3.2873295685628016E-2</v>
      </c>
      <c r="F77" s="1">
        <f>MAPrice!F77</f>
        <v>6.8212018960352186E-2</v>
      </c>
      <c r="G77" s="1">
        <f>MAPrice!G77</f>
        <v>0.14885861962127547</v>
      </c>
      <c r="H77" s="1">
        <f>MAPrice!H77</f>
        <v>5.3706052009926626E-2</v>
      </c>
    </row>
    <row r="78" spans="1:8" x14ac:dyDescent="0.2">
      <c r="A78">
        <v>1996</v>
      </c>
      <c r="B78">
        <v>5</v>
      </c>
      <c r="C78" s="1">
        <f>MAPrice!C78</f>
        <v>5.5488157241420706E-2</v>
      </c>
      <c r="D78" s="1">
        <f>MAPrice!D78</f>
        <v>5.3552366989353423E-2</v>
      </c>
      <c r="E78" s="1">
        <f>MAPrice!E78</f>
        <v>3.272036144381308E-2</v>
      </c>
      <c r="F78" s="1">
        <f>MAPrice!F78</f>
        <v>6.7959896928592292E-2</v>
      </c>
      <c r="G78" s="1">
        <f>MAPrice!G78</f>
        <v>0.14787189678177864</v>
      </c>
      <c r="H78" s="1">
        <f>MAPrice!H78</f>
        <v>5.3552366989353423E-2</v>
      </c>
    </row>
    <row r="79" spans="1:8" x14ac:dyDescent="0.2">
      <c r="A79">
        <v>1996</v>
      </c>
      <c r="B79">
        <v>6</v>
      </c>
      <c r="C79" s="1">
        <f>MAPrice!C79</f>
        <v>5.5371275078516607E-2</v>
      </c>
      <c r="D79" s="1">
        <f>MAPrice!D79</f>
        <v>5.3438581408927217E-2</v>
      </c>
      <c r="E79" s="1">
        <f>MAPrice!E79</f>
        <v>3.2598385457852909E-2</v>
      </c>
      <c r="F79" s="1">
        <f>MAPrice!F79</f>
        <v>6.780908945767064E-2</v>
      </c>
      <c r="G79" s="1">
        <f>MAPrice!G79</f>
        <v>0.14921741030294791</v>
      </c>
      <c r="H79" s="1">
        <f>MAPrice!H79</f>
        <v>5.3438581408927217E-2</v>
      </c>
    </row>
    <row r="80" spans="1:8" x14ac:dyDescent="0.2">
      <c r="A80">
        <v>1996</v>
      </c>
      <c r="B80">
        <v>7</v>
      </c>
      <c r="C80" s="1">
        <f>MAPrice!C80</f>
        <v>5.5221948142193923E-2</v>
      </c>
      <c r="D80" s="1">
        <f>MAPrice!D80</f>
        <v>5.3281718951917051E-2</v>
      </c>
      <c r="E80" s="1">
        <f>MAPrice!E80</f>
        <v>3.2452372249733637E-2</v>
      </c>
      <c r="F80" s="1">
        <f>MAPrice!F80</f>
        <v>6.7644392553391941E-2</v>
      </c>
      <c r="G80" s="1">
        <f>MAPrice!G80</f>
        <v>0.14877976954573113</v>
      </c>
      <c r="H80" s="1">
        <f>MAPrice!H80</f>
        <v>5.3281718951917051E-2</v>
      </c>
    </row>
    <row r="81" spans="1:8" x14ac:dyDescent="0.2">
      <c r="A81">
        <v>1996</v>
      </c>
      <c r="B81">
        <v>8</v>
      </c>
      <c r="C81" s="1">
        <f>MAPrice!C81</f>
        <v>5.5062656535717687E-2</v>
      </c>
      <c r="D81" s="1">
        <f>MAPrice!D81</f>
        <v>5.3110784570606001E-2</v>
      </c>
      <c r="E81" s="1">
        <f>MAPrice!E81</f>
        <v>3.2351388645774116E-2</v>
      </c>
      <c r="F81" s="1">
        <f>MAPrice!F81</f>
        <v>6.7445204302287107E-2</v>
      </c>
      <c r="G81" s="1">
        <f>MAPrice!G81</f>
        <v>0.14842722129261685</v>
      </c>
      <c r="H81" s="1">
        <f>MAPrice!H81</f>
        <v>5.3110784570606001E-2</v>
      </c>
    </row>
    <row r="82" spans="1:8" x14ac:dyDescent="0.2">
      <c r="A82">
        <v>1996</v>
      </c>
      <c r="B82">
        <v>9</v>
      </c>
      <c r="C82" s="1">
        <f>MAPrice!C82</f>
        <v>5.4874107208628377E-2</v>
      </c>
      <c r="D82" s="1">
        <f>MAPrice!D82</f>
        <v>5.293151025968252E-2</v>
      </c>
      <c r="E82" s="1">
        <f>MAPrice!E82</f>
        <v>3.232236522335382E-2</v>
      </c>
      <c r="F82" s="1">
        <f>MAPrice!F82</f>
        <v>6.7222851957880553E-2</v>
      </c>
      <c r="G82" s="1">
        <f>MAPrice!G82</f>
        <v>0.14774011403970774</v>
      </c>
      <c r="H82" s="1">
        <f>MAPrice!H82</f>
        <v>5.293151025968252E-2</v>
      </c>
    </row>
    <row r="83" spans="1:8" x14ac:dyDescent="0.2">
      <c r="A83">
        <v>1996</v>
      </c>
      <c r="B83">
        <v>10</v>
      </c>
      <c r="C83" s="1">
        <f>MAPrice!C83</f>
        <v>5.467323321550862E-2</v>
      </c>
      <c r="D83" s="1">
        <f>MAPrice!D83</f>
        <v>5.2760895583623457E-2</v>
      </c>
      <c r="E83" s="1">
        <f>MAPrice!E83</f>
        <v>3.2285771688433641E-2</v>
      </c>
      <c r="F83" s="1">
        <f>MAPrice!F83</f>
        <v>6.70053045949556E-2</v>
      </c>
      <c r="G83" s="1">
        <f>MAPrice!G83</f>
        <v>0.1465490707964171</v>
      </c>
      <c r="H83" s="1">
        <f>MAPrice!H83</f>
        <v>5.2760895583623457E-2</v>
      </c>
    </row>
    <row r="84" spans="1:8" x14ac:dyDescent="0.2">
      <c r="A84">
        <v>1996</v>
      </c>
      <c r="B84">
        <v>11</v>
      </c>
      <c r="C84" s="1">
        <f>MAPrice!C84</f>
        <v>5.4469411622969706E-2</v>
      </c>
      <c r="D84" s="1">
        <f>MAPrice!D84</f>
        <v>5.2570427674666138E-2</v>
      </c>
      <c r="E84" s="1">
        <f>MAPrice!E84</f>
        <v>3.2190475293198462E-2</v>
      </c>
      <c r="F84" s="1">
        <f>MAPrice!F84</f>
        <v>6.6783611494337786E-2</v>
      </c>
      <c r="G84" s="1">
        <f>MAPrice!G84</f>
        <v>0.14615418126493135</v>
      </c>
      <c r="H84" s="1">
        <f>MAPrice!H84</f>
        <v>5.2570427674666138E-2</v>
      </c>
    </row>
    <row r="85" spans="1:8" x14ac:dyDescent="0.2">
      <c r="A85">
        <v>1996</v>
      </c>
      <c r="B85">
        <v>12</v>
      </c>
      <c r="C85" s="1">
        <f>MAPrice!C85</f>
        <v>5.4212361162864958E-2</v>
      </c>
      <c r="D85" s="1">
        <f>MAPrice!D85</f>
        <v>5.2324279684236898E-2</v>
      </c>
      <c r="E85" s="1">
        <f>MAPrice!E85</f>
        <v>3.2007675170487186E-2</v>
      </c>
      <c r="F85" s="1">
        <f>MAPrice!F85</f>
        <v>6.6509347171286023E-2</v>
      </c>
      <c r="G85" s="1">
        <f>MAPrice!G85</f>
        <v>0.14570936930019673</v>
      </c>
      <c r="H85" s="1">
        <f>MAPrice!H85</f>
        <v>5.2324279684236898E-2</v>
      </c>
    </row>
    <row r="86" spans="1:8" x14ac:dyDescent="0.2">
      <c r="A86">
        <v>1997</v>
      </c>
      <c r="B86">
        <v>1</v>
      </c>
      <c r="C86" s="1">
        <f>MAPrice!C86</f>
        <v>5.3906877084374888E-2</v>
      </c>
      <c r="D86" s="1">
        <f>MAPrice!D86</f>
        <v>5.2021394317768012E-2</v>
      </c>
      <c r="E86" s="1">
        <f>MAPrice!E86</f>
        <v>3.1830134651885209E-2</v>
      </c>
      <c r="F86" s="1">
        <f>MAPrice!F86</f>
        <v>6.6197223786935142E-2</v>
      </c>
      <c r="G86" s="1">
        <f>MAPrice!G86</f>
        <v>0.14507279995970843</v>
      </c>
      <c r="H86" s="1">
        <f>MAPrice!H86</f>
        <v>5.2021394317768012E-2</v>
      </c>
    </row>
    <row r="87" spans="1:8" x14ac:dyDescent="0.2">
      <c r="A87">
        <v>1997</v>
      </c>
      <c r="B87">
        <v>2</v>
      </c>
      <c r="C87" s="1">
        <f>MAPrice!C87</f>
        <v>5.369240785358053E-2</v>
      </c>
      <c r="D87" s="1">
        <f>MAPrice!D87</f>
        <v>5.1826467382505959E-2</v>
      </c>
      <c r="E87" s="1">
        <f>MAPrice!E87</f>
        <v>3.1651124450012343E-2</v>
      </c>
      <c r="F87" s="1">
        <f>MAPrice!F87</f>
        <v>6.6055611057384458E-2</v>
      </c>
      <c r="G87" s="1">
        <f>MAPrice!G87</f>
        <v>0.14464982114957761</v>
      </c>
      <c r="H87" s="1">
        <f>MAPrice!H87</f>
        <v>5.1826467382505959E-2</v>
      </c>
    </row>
    <row r="88" spans="1:8" x14ac:dyDescent="0.2">
      <c r="A88">
        <v>1997</v>
      </c>
      <c r="B88">
        <v>3</v>
      </c>
      <c r="C88" s="1">
        <f>MAPrice!C88</f>
        <v>5.3471443658063479E-2</v>
      </c>
      <c r="D88" s="1">
        <f>MAPrice!D88</f>
        <v>5.1637935705978917E-2</v>
      </c>
      <c r="E88" s="1">
        <f>MAPrice!E88</f>
        <v>3.1494862116168011E-2</v>
      </c>
      <c r="F88" s="1">
        <f>MAPrice!F88</f>
        <v>6.590575719357411E-2</v>
      </c>
      <c r="G88" s="1">
        <f>MAPrice!G88</f>
        <v>0.1441624290784522</v>
      </c>
      <c r="H88" s="1">
        <f>MAPrice!H88</f>
        <v>5.1637935705978917E-2</v>
      </c>
    </row>
    <row r="89" spans="1:8" x14ac:dyDescent="0.2">
      <c r="A89">
        <v>1997</v>
      </c>
      <c r="B89">
        <v>4</v>
      </c>
      <c r="C89" s="1">
        <f>MAPrice!C89</f>
        <v>5.3205216075693625E-2</v>
      </c>
      <c r="D89" s="1">
        <f>MAPrice!D89</f>
        <v>5.1367827528948834E-2</v>
      </c>
      <c r="E89" s="1">
        <f>MAPrice!E89</f>
        <v>3.1324259806717387E-2</v>
      </c>
      <c r="F89" s="1">
        <f>MAPrice!F89</f>
        <v>6.5749838405406796E-2</v>
      </c>
      <c r="G89" s="1">
        <f>MAPrice!G89</f>
        <v>0.14368782116060896</v>
      </c>
      <c r="H89" s="1">
        <f>MAPrice!H89</f>
        <v>5.1367827528948834E-2</v>
      </c>
    </row>
    <row r="90" spans="1:8" x14ac:dyDescent="0.2">
      <c r="A90">
        <v>1997</v>
      </c>
      <c r="B90">
        <v>5</v>
      </c>
      <c r="C90" s="1">
        <f>MAPrice!C90</f>
        <v>5.2960908131292582E-2</v>
      </c>
      <c r="D90" s="1">
        <f>MAPrice!D90</f>
        <v>5.1129961400097144E-2</v>
      </c>
      <c r="E90" s="1">
        <f>MAPrice!E90</f>
        <v>3.1197525213696255E-2</v>
      </c>
      <c r="F90" s="1">
        <f>MAPrice!F90</f>
        <v>6.5530046824904653E-2</v>
      </c>
      <c r="G90" s="1">
        <f>MAPrice!G90</f>
        <v>0.14317603101824672</v>
      </c>
      <c r="H90" s="1">
        <f>MAPrice!H90</f>
        <v>5.1129961400097144E-2</v>
      </c>
    </row>
    <row r="91" spans="1:8" x14ac:dyDescent="0.2">
      <c r="A91">
        <v>1997</v>
      </c>
      <c r="B91">
        <v>6</v>
      </c>
      <c r="C91" s="1">
        <f>MAPrice!C91</f>
        <v>5.2789882362387887E-2</v>
      </c>
      <c r="D91" s="1">
        <f>MAPrice!D91</f>
        <v>5.0965775142628338E-2</v>
      </c>
      <c r="E91" s="1">
        <f>MAPrice!E91</f>
        <v>3.1088234424162985E-2</v>
      </c>
      <c r="F91" s="1">
        <f>MAPrice!F91</f>
        <v>6.5361082003453808E-2</v>
      </c>
      <c r="G91" s="1">
        <f>MAPrice!G91</f>
        <v>0.14251150331157655</v>
      </c>
      <c r="H91" s="1">
        <f>MAPrice!H91</f>
        <v>5.0965775142628338E-2</v>
      </c>
    </row>
    <row r="92" spans="1:8" x14ac:dyDescent="0.2">
      <c r="A92">
        <v>1997</v>
      </c>
      <c r="B92">
        <v>7</v>
      </c>
      <c r="C92" s="1">
        <f>MAPrice!C92</f>
        <v>5.2612899911456013E-2</v>
      </c>
      <c r="D92" s="1">
        <f>MAPrice!D92</f>
        <v>5.0792207051204741E-2</v>
      </c>
      <c r="E92" s="1">
        <f>MAPrice!E92</f>
        <v>3.0981909383422147E-2</v>
      </c>
      <c r="F92" s="1">
        <f>MAPrice!F92</f>
        <v>6.513521342547253E-2</v>
      </c>
      <c r="G92" s="1">
        <f>MAPrice!G92</f>
        <v>0.14198443894151005</v>
      </c>
      <c r="H92" s="1">
        <f>MAPrice!H92</f>
        <v>5.0792207051204741E-2</v>
      </c>
    </row>
    <row r="93" spans="1:8" x14ac:dyDescent="0.2">
      <c r="A93">
        <v>1997</v>
      </c>
      <c r="B93">
        <v>8</v>
      </c>
      <c r="C93" s="1">
        <f>MAPrice!C93</f>
        <v>5.2407382696902621E-2</v>
      </c>
      <c r="D93" s="1">
        <f>MAPrice!D93</f>
        <v>5.0626455251774456E-2</v>
      </c>
      <c r="E93" s="1">
        <f>MAPrice!E93</f>
        <v>3.105536167957405E-2</v>
      </c>
      <c r="F93" s="1">
        <f>MAPrice!F93</f>
        <v>6.4913662192448554E-2</v>
      </c>
      <c r="G93" s="1">
        <f>MAPrice!G93</f>
        <v>0.14145352019227997</v>
      </c>
      <c r="H93" s="1">
        <f>MAPrice!H93</f>
        <v>5.0626455251774456E-2</v>
      </c>
    </row>
    <row r="94" spans="1:8" x14ac:dyDescent="0.2">
      <c r="A94">
        <v>1997</v>
      </c>
      <c r="B94">
        <v>9</v>
      </c>
      <c r="C94" s="1">
        <f>MAPrice!C94</f>
        <v>5.2262267190443634E-2</v>
      </c>
      <c r="D94" s="1">
        <f>MAPrice!D94</f>
        <v>5.0540733443258899E-2</v>
      </c>
      <c r="E94" s="1">
        <f>MAPrice!E94</f>
        <v>3.1192841980478236E-2</v>
      </c>
      <c r="F94" s="1">
        <f>MAPrice!F94</f>
        <v>6.4726561823136228E-2</v>
      </c>
      <c r="G94" s="1">
        <f>MAPrice!G94</f>
        <v>0.1412537842480395</v>
      </c>
      <c r="H94" s="1">
        <f>MAPrice!H94</f>
        <v>5.0540733443258899E-2</v>
      </c>
    </row>
    <row r="95" spans="1:8" x14ac:dyDescent="0.2">
      <c r="A95">
        <v>1997</v>
      </c>
      <c r="B95">
        <v>10</v>
      </c>
      <c r="C95" s="1">
        <f>MAPrice!C95</f>
        <v>5.2138408900006983E-2</v>
      </c>
      <c r="D95" s="1">
        <f>MAPrice!D95</f>
        <v>5.0419450051226521E-2</v>
      </c>
      <c r="E95" s="1">
        <f>MAPrice!E95</f>
        <v>3.1123649083661373E-2</v>
      </c>
      <c r="F95" s="1">
        <f>MAPrice!F95</f>
        <v>6.4524594209582661E-2</v>
      </c>
      <c r="G95" s="1">
        <f>MAPrice!G95</f>
        <v>0.14157405338884874</v>
      </c>
      <c r="H95" s="1">
        <f>MAPrice!H95</f>
        <v>5.0419450051226521E-2</v>
      </c>
    </row>
    <row r="96" spans="1:8" x14ac:dyDescent="0.2">
      <c r="A96">
        <v>1997</v>
      </c>
      <c r="B96">
        <v>11</v>
      </c>
      <c r="C96" s="1">
        <f>MAPrice!C96</f>
        <v>5.2038221086966256E-2</v>
      </c>
      <c r="D96" s="1">
        <f>MAPrice!D96</f>
        <v>5.0337055746105898E-2</v>
      </c>
      <c r="E96" s="1">
        <f>MAPrice!E96</f>
        <v>3.1073781536540879E-2</v>
      </c>
      <c r="F96" s="1">
        <f>MAPrice!F96</f>
        <v>6.4369786214219168E-2</v>
      </c>
      <c r="G96" s="1">
        <f>MAPrice!G96</f>
        <v>0.14115873171917151</v>
      </c>
      <c r="H96" s="1">
        <f>MAPrice!H96</f>
        <v>5.0337055746105898E-2</v>
      </c>
    </row>
    <row r="97" spans="1:8" x14ac:dyDescent="0.2">
      <c r="A97">
        <v>1997</v>
      </c>
      <c r="B97">
        <v>12</v>
      </c>
      <c r="C97" s="1">
        <f>MAPrice!C97</f>
        <v>5.1963555325848378E-2</v>
      </c>
      <c r="D97" s="1">
        <f>MAPrice!D97</f>
        <v>5.0270922178548429E-2</v>
      </c>
      <c r="E97" s="1">
        <f>MAPrice!E97</f>
        <v>3.099932824291619E-2</v>
      </c>
      <c r="F97" s="1">
        <f>MAPrice!F97</f>
        <v>6.4302075068612116E-2</v>
      </c>
      <c r="G97" s="1">
        <f>MAPrice!G97</f>
        <v>0.1408942059743242</v>
      </c>
      <c r="H97" s="1">
        <f>MAPrice!H97</f>
        <v>5.0270922178548429E-2</v>
      </c>
    </row>
    <row r="98" spans="1:8" x14ac:dyDescent="0.2">
      <c r="A98">
        <v>1998</v>
      </c>
      <c r="B98">
        <v>1</v>
      </c>
      <c r="C98" s="1">
        <f>MAPrice!C98</f>
        <v>5.1897516572134345E-2</v>
      </c>
      <c r="D98" s="1">
        <f>MAPrice!D98</f>
        <v>5.028578495274267E-2</v>
      </c>
      <c r="E98" s="1">
        <f>MAPrice!E98</f>
        <v>3.0952224638032235E-2</v>
      </c>
      <c r="F98" s="1">
        <f>MAPrice!F98</f>
        <v>6.4188238372840364E-2</v>
      </c>
      <c r="G98" s="1">
        <f>MAPrice!G98</f>
        <v>0.1405458025608764</v>
      </c>
      <c r="H98" s="1">
        <f>MAPrice!H98</f>
        <v>5.028578495274267E-2</v>
      </c>
    </row>
    <row r="99" spans="1:8" x14ac:dyDescent="0.2">
      <c r="A99">
        <v>1998</v>
      </c>
      <c r="B99">
        <v>2</v>
      </c>
      <c r="C99" s="1">
        <f>MAPrice!C99</f>
        <v>5.1824460127660121E-2</v>
      </c>
      <c r="D99" s="1">
        <f>MAPrice!D99</f>
        <v>5.0179882812720462E-2</v>
      </c>
      <c r="E99" s="1">
        <f>MAPrice!E99</f>
        <v>3.0918091816454805E-2</v>
      </c>
      <c r="F99" s="1">
        <f>MAPrice!F99</f>
        <v>6.4105052087697248E-2</v>
      </c>
      <c r="G99" s="1">
        <f>MAPrice!G99</f>
        <v>0.14013311440662699</v>
      </c>
      <c r="H99" s="1">
        <f>MAPrice!H99</f>
        <v>5.0179882812720462E-2</v>
      </c>
    </row>
    <row r="100" spans="1:8" x14ac:dyDescent="0.2">
      <c r="A100">
        <v>1998</v>
      </c>
      <c r="B100">
        <v>3</v>
      </c>
      <c r="C100" s="1">
        <f>MAPrice!C100</f>
        <v>5.1788903604670221E-2</v>
      </c>
      <c r="D100" s="1">
        <f>MAPrice!D100</f>
        <v>5.0092009441335773E-2</v>
      </c>
      <c r="E100" s="1">
        <f>MAPrice!E100</f>
        <v>3.0886375690753851E-2</v>
      </c>
      <c r="F100" s="1">
        <f>MAPrice!F100</f>
        <v>6.4001306747701062E-2</v>
      </c>
      <c r="G100" s="1">
        <f>MAPrice!G100</f>
        <v>0.13984738471740138</v>
      </c>
      <c r="H100" s="1">
        <f>MAPrice!H100</f>
        <v>5.0092009441335773E-2</v>
      </c>
    </row>
    <row r="101" spans="1:8" x14ac:dyDescent="0.2">
      <c r="A101">
        <v>1998</v>
      </c>
      <c r="B101">
        <v>4</v>
      </c>
      <c r="C101" s="1">
        <f>MAPrice!C101</f>
        <v>5.1780893480982103E-2</v>
      </c>
      <c r="D101" s="1">
        <f>MAPrice!D101</f>
        <v>5.007923199214822E-2</v>
      </c>
      <c r="E101" s="1">
        <f>MAPrice!E101</f>
        <v>3.0892823251644812E-2</v>
      </c>
      <c r="F101" s="1">
        <f>MAPrice!F101</f>
        <v>6.38951274273271E-2</v>
      </c>
      <c r="G101" s="1">
        <f>MAPrice!G101</f>
        <v>0.13967017792186795</v>
      </c>
      <c r="H101" s="1">
        <f>MAPrice!H101</f>
        <v>5.007923199214822E-2</v>
      </c>
    </row>
    <row r="102" spans="1:8" x14ac:dyDescent="0.2">
      <c r="A102">
        <v>1998</v>
      </c>
      <c r="B102">
        <v>5</v>
      </c>
      <c r="C102" s="1">
        <f>MAPrice!C102</f>
        <v>5.1748370544727189E-2</v>
      </c>
      <c r="D102" s="1">
        <f>MAPrice!D102</f>
        <v>5.0070891289325563E-2</v>
      </c>
      <c r="E102" s="1">
        <f>MAPrice!E102</f>
        <v>3.0841391740770992E-2</v>
      </c>
      <c r="F102" s="1">
        <f>MAPrice!F102</f>
        <v>6.3763520530054199E-2</v>
      </c>
      <c r="G102" s="1">
        <f>MAPrice!G102</f>
        <v>0.13946487263333751</v>
      </c>
      <c r="H102" s="1">
        <f>MAPrice!H102</f>
        <v>5.0070891289325563E-2</v>
      </c>
    </row>
    <row r="103" spans="1:8" x14ac:dyDescent="0.2">
      <c r="A103">
        <v>1998</v>
      </c>
      <c r="B103">
        <v>6</v>
      </c>
      <c r="C103" s="1">
        <f>MAPrice!C103</f>
        <v>5.1618776572612747E-2</v>
      </c>
      <c r="D103" s="1">
        <f>MAPrice!D103</f>
        <v>5.0031145657062161E-2</v>
      </c>
      <c r="E103" s="1">
        <f>MAPrice!E103</f>
        <v>3.0703296934373448E-2</v>
      </c>
      <c r="F103" s="1">
        <f>MAPrice!F103</f>
        <v>6.3631077875933431E-2</v>
      </c>
      <c r="G103" s="1">
        <f>MAPrice!G103</f>
        <v>0.13899355849233372</v>
      </c>
      <c r="H103" s="1">
        <f>MAPrice!H103</f>
        <v>5.0031145657062161E-2</v>
      </c>
    </row>
    <row r="104" spans="1:8" x14ac:dyDescent="0.2">
      <c r="A104">
        <v>1998</v>
      </c>
      <c r="B104">
        <v>7</v>
      </c>
      <c r="C104" s="1">
        <f>MAPrice!C104</f>
        <v>5.1517737314002034E-2</v>
      </c>
      <c r="D104" s="1">
        <f>MAPrice!D104</f>
        <v>5.0009557157734412E-2</v>
      </c>
      <c r="E104" s="1">
        <f>MAPrice!E104</f>
        <v>3.0943798482248031E-2</v>
      </c>
      <c r="F104" s="1">
        <f>MAPrice!F104</f>
        <v>6.3485946037265054E-2</v>
      </c>
      <c r="G104" s="1">
        <f>MAPrice!G104</f>
        <v>0.1385651668239021</v>
      </c>
      <c r="H104" s="1">
        <f>MAPrice!H104</f>
        <v>5.0009557157734412E-2</v>
      </c>
    </row>
    <row r="105" spans="1:8" x14ac:dyDescent="0.2">
      <c r="A105">
        <v>1998</v>
      </c>
      <c r="B105">
        <v>8</v>
      </c>
      <c r="C105" s="1">
        <f>MAPrice!C105</f>
        <v>5.1414876487201548E-2</v>
      </c>
      <c r="D105" s="1">
        <f>MAPrice!D105</f>
        <v>4.9906075063766347E-2</v>
      </c>
      <c r="E105" s="1">
        <f>MAPrice!E105</f>
        <v>3.1017839181099766E-2</v>
      </c>
      <c r="F105" s="1">
        <f>MAPrice!F105</f>
        <v>6.3344301323291122E-2</v>
      </c>
      <c r="G105" s="1">
        <f>MAPrice!G105</f>
        <v>0.13814933119021361</v>
      </c>
      <c r="H105" s="1">
        <f>MAPrice!H105</f>
        <v>4.9906075063766347E-2</v>
      </c>
    </row>
    <row r="106" spans="1:8" x14ac:dyDescent="0.2">
      <c r="A106">
        <v>1998</v>
      </c>
      <c r="B106">
        <v>9</v>
      </c>
      <c r="C106" s="1">
        <f>MAPrice!C106</f>
        <v>5.1285888137312163E-2</v>
      </c>
      <c r="D106" s="1">
        <f>MAPrice!D106</f>
        <v>4.9793838918666705E-2</v>
      </c>
      <c r="E106" s="1">
        <f>MAPrice!E106</f>
        <v>3.0800194290930585E-2</v>
      </c>
      <c r="F106" s="1">
        <f>MAPrice!F106</f>
        <v>6.3217863025562343E-2</v>
      </c>
      <c r="G106" s="1">
        <f>MAPrice!G106</f>
        <v>0.13775635246096718</v>
      </c>
      <c r="H106" s="1">
        <f>MAPrice!H106</f>
        <v>4.9793838918666705E-2</v>
      </c>
    </row>
    <row r="107" spans="1:8" x14ac:dyDescent="0.2">
      <c r="A107">
        <v>1998</v>
      </c>
      <c r="B107">
        <v>10</v>
      </c>
      <c r="C107" s="1">
        <f>MAPrice!C107</f>
        <v>5.1184149555460169E-2</v>
      </c>
      <c r="D107" s="1">
        <f>MAPrice!D107</f>
        <v>4.973726187081845E-2</v>
      </c>
      <c r="E107" s="1">
        <f>MAPrice!E107</f>
        <v>3.0795744035780507E-2</v>
      </c>
      <c r="F107" s="1">
        <f>MAPrice!F107</f>
        <v>6.3114834102632592E-2</v>
      </c>
      <c r="G107" s="1">
        <f>MAPrice!G107</f>
        <v>0.13751280935989632</v>
      </c>
      <c r="H107" s="1">
        <f>MAPrice!H107</f>
        <v>4.973726187081845E-2</v>
      </c>
    </row>
    <row r="108" spans="1:8" x14ac:dyDescent="0.2">
      <c r="A108">
        <v>1998</v>
      </c>
      <c r="B108">
        <v>11</v>
      </c>
      <c r="C108" s="1">
        <f>MAPrice!C108</f>
        <v>5.1052650092355691E-2</v>
      </c>
      <c r="D108" s="1">
        <f>MAPrice!D108</f>
        <v>4.9622241860772888E-2</v>
      </c>
      <c r="E108" s="1">
        <f>MAPrice!E108</f>
        <v>3.0645369652298957E-2</v>
      </c>
      <c r="F108" s="1">
        <f>MAPrice!F108</f>
        <v>6.2980093376941423E-2</v>
      </c>
      <c r="G108" s="1">
        <f>MAPrice!G108</f>
        <v>0.13707733449413581</v>
      </c>
      <c r="H108" s="1">
        <f>MAPrice!H108</f>
        <v>4.9622241860772888E-2</v>
      </c>
    </row>
    <row r="109" spans="1:8" x14ac:dyDescent="0.2">
      <c r="A109">
        <v>1998</v>
      </c>
      <c r="B109">
        <v>12</v>
      </c>
      <c r="C109" s="1">
        <f>MAPrice!C109</f>
        <v>5.0916923165674789E-2</v>
      </c>
      <c r="D109" s="1">
        <f>MAPrice!D109</f>
        <v>4.9483748530631748E-2</v>
      </c>
      <c r="E109" s="1">
        <f>MAPrice!E109</f>
        <v>3.0544965893496454E-2</v>
      </c>
      <c r="F109" s="1">
        <f>MAPrice!F109</f>
        <v>6.2803086314408577E-2</v>
      </c>
      <c r="G109" s="1">
        <f>MAPrice!G109</f>
        <v>0.13672527415319605</v>
      </c>
      <c r="H109" s="1">
        <f>MAPrice!H109</f>
        <v>4.9483748530631748E-2</v>
      </c>
    </row>
    <row r="110" spans="1:8" x14ac:dyDescent="0.2">
      <c r="A110">
        <v>1999</v>
      </c>
      <c r="B110">
        <v>1</v>
      </c>
      <c r="C110" s="1">
        <f>MAPrice!C110</f>
        <v>5.0712740604250441E-2</v>
      </c>
      <c r="D110" s="1">
        <f>MAPrice!D110</f>
        <v>4.925697014733154E-2</v>
      </c>
      <c r="E110" s="1">
        <f>MAPrice!E110</f>
        <v>3.0466640749470825E-2</v>
      </c>
      <c r="F110" s="1">
        <f>MAPrice!F110</f>
        <v>6.2661240910064267E-2</v>
      </c>
      <c r="G110" s="1">
        <f>MAPrice!G110</f>
        <v>0.13680565083405039</v>
      </c>
      <c r="H110" s="1">
        <f>MAPrice!H110</f>
        <v>4.925697014733154E-2</v>
      </c>
    </row>
    <row r="111" spans="1:8" x14ac:dyDescent="0.2">
      <c r="A111">
        <v>1999</v>
      </c>
      <c r="B111">
        <v>2</v>
      </c>
      <c r="C111" s="1">
        <f>MAPrice!C111</f>
        <v>5.0582949805279685E-2</v>
      </c>
      <c r="D111" s="1">
        <f>MAPrice!D111</f>
        <v>4.9208153291341622E-2</v>
      </c>
      <c r="E111" s="1">
        <f>MAPrice!E111</f>
        <v>3.0402931971739256E-2</v>
      </c>
      <c r="F111" s="1">
        <f>MAPrice!F111</f>
        <v>6.254255271518705E-2</v>
      </c>
      <c r="G111" s="1">
        <f>MAPrice!G111</f>
        <v>0.13700739935091949</v>
      </c>
      <c r="H111" s="1">
        <f>MAPrice!H111</f>
        <v>4.9208153291341622E-2</v>
      </c>
    </row>
    <row r="112" spans="1:8" x14ac:dyDescent="0.2">
      <c r="A112">
        <v>1999</v>
      </c>
      <c r="B112">
        <v>3</v>
      </c>
      <c r="C112" s="1">
        <f>MAPrice!C112</f>
        <v>5.0428015849641621E-2</v>
      </c>
      <c r="D112" s="1">
        <f>MAPrice!D112</f>
        <v>4.9127419949254479E-2</v>
      </c>
      <c r="E112" s="1">
        <f>MAPrice!E112</f>
        <v>3.0392504271725573E-2</v>
      </c>
      <c r="F112" s="1">
        <f>MAPrice!F112</f>
        <v>6.250122767305577E-2</v>
      </c>
      <c r="G112" s="1">
        <f>MAPrice!G112</f>
        <v>0.13718692417083847</v>
      </c>
      <c r="H112" s="1">
        <f>MAPrice!H112</f>
        <v>4.9127419949254479E-2</v>
      </c>
    </row>
    <row r="113" spans="1:8" x14ac:dyDescent="0.2">
      <c r="A113">
        <v>1999</v>
      </c>
      <c r="B113">
        <v>4</v>
      </c>
      <c r="C113" s="1">
        <f>MAPrice!C113</f>
        <v>5.0316655750187289E-2</v>
      </c>
      <c r="D113" s="1">
        <f>MAPrice!D113</f>
        <v>4.9050234257546767E-2</v>
      </c>
      <c r="E113" s="1">
        <f>MAPrice!E113</f>
        <v>3.0315665465216177E-2</v>
      </c>
      <c r="F113" s="1">
        <f>MAPrice!F113</f>
        <v>6.2426061694083879E-2</v>
      </c>
      <c r="G113" s="1">
        <f>MAPrice!G113</f>
        <v>0.1374184673364264</v>
      </c>
      <c r="H113" s="1">
        <f>MAPrice!H113</f>
        <v>4.9050234257546767E-2</v>
      </c>
    </row>
    <row r="114" spans="1:8" x14ac:dyDescent="0.2">
      <c r="A114">
        <v>1999</v>
      </c>
      <c r="B114">
        <v>5</v>
      </c>
      <c r="C114" s="1">
        <f>MAPrice!C114</f>
        <v>5.015297058926213E-2</v>
      </c>
      <c r="D114" s="1">
        <f>MAPrice!D114</f>
        <v>4.8907127314447678E-2</v>
      </c>
      <c r="E114" s="1">
        <f>MAPrice!E114</f>
        <v>3.0340930730007362E-2</v>
      </c>
      <c r="F114" s="1">
        <f>MAPrice!F114</f>
        <v>6.2282735137869118E-2</v>
      </c>
      <c r="G114" s="1">
        <f>MAPrice!G114</f>
        <v>0.13748315512840562</v>
      </c>
      <c r="H114" s="1">
        <f>MAPrice!H114</f>
        <v>4.8907127314447678E-2</v>
      </c>
    </row>
    <row r="115" spans="1:8" x14ac:dyDescent="0.2">
      <c r="A115">
        <v>1999</v>
      </c>
      <c r="B115">
        <v>6</v>
      </c>
      <c r="C115" s="1">
        <f>MAPrice!C115</f>
        <v>5.0095018772397859E-2</v>
      </c>
      <c r="D115" s="1">
        <f>MAPrice!D115</f>
        <v>4.8803464912422739E-2</v>
      </c>
      <c r="E115" s="1">
        <f>MAPrice!E115</f>
        <v>3.1115975048587156E-2</v>
      </c>
      <c r="F115" s="1">
        <f>MAPrice!F115</f>
        <v>6.2137159850346423E-2</v>
      </c>
      <c r="G115" s="1">
        <f>MAPrice!G115</f>
        <v>0.13793851860021702</v>
      </c>
      <c r="H115" s="1">
        <f>MAPrice!H115</f>
        <v>4.8803464912422739E-2</v>
      </c>
    </row>
    <row r="116" spans="1:8" x14ac:dyDescent="0.2">
      <c r="A116">
        <v>1999</v>
      </c>
      <c r="B116">
        <v>7</v>
      </c>
      <c r="C116" s="1">
        <f>MAPrice!C116</f>
        <v>5.0007904193633233E-2</v>
      </c>
      <c r="D116" s="1">
        <f>MAPrice!D116</f>
        <v>4.8704623981611399E-2</v>
      </c>
      <c r="E116" s="1">
        <f>MAPrice!E116</f>
        <v>3.0893028329473427E-2</v>
      </c>
      <c r="F116" s="1">
        <f>MAPrice!F116</f>
        <v>6.2075968160135608E-2</v>
      </c>
      <c r="G116" s="1">
        <f>MAPrice!G116</f>
        <v>0.13846891474780712</v>
      </c>
      <c r="H116" s="1">
        <f>MAPrice!H116</f>
        <v>4.8704623981611399E-2</v>
      </c>
    </row>
    <row r="117" spans="1:8" x14ac:dyDescent="0.2">
      <c r="A117">
        <v>1999</v>
      </c>
      <c r="B117">
        <v>8</v>
      </c>
      <c r="C117" s="1">
        <f>MAPrice!C117</f>
        <v>4.9927725343606337E-2</v>
      </c>
      <c r="D117" s="1">
        <f>MAPrice!D117</f>
        <v>4.8642977250856125E-2</v>
      </c>
      <c r="E117" s="1">
        <f>MAPrice!E117</f>
        <v>3.0562964600017034E-2</v>
      </c>
      <c r="F117" s="1">
        <f>MAPrice!F117</f>
        <v>6.2011805090698896E-2</v>
      </c>
      <c r="G117" s="1">
        <f>MAPrice!G117</f>
        <v>0.1389975485305176</v>
      </c>
      <c r="H117" s="1">
        <f>MAPrice!H117</f>
        <v>4.8642977250856125E-2</v>
      </c>
    </row>
    <row r="118" spans="1:8" x14ac:dyDescent="0.2">
      <c r="A118">
        <v>1999</v>
      </c>
      <c r="B118">
        <v>9</v>
      </c>
      <c r="C118" s="1">
        <f>MAPrice!C118</f>
        <v>4.9841527538190426E-2</v>
      </c>
      <c r="D118" s="1">
        <f>MAPrice!D118</f>
        <v>4.8566592522870732E-2</v>
      </c>
      <c r="E118" s="1">
        <f>MAPrice!E118</f>
        <v>3.1515936166128571E-2</v>
      </c>
      <c r="F118" s="1">
        <f>MAPrice!F118</f>
        <v>6.1874747356070521E-2</v>
      </c>
      <c r="G118" s="1">
        <f>MAPrice!G118</f>
        <v>0.13934763470548234</v>
      </c>
      <c r="H118" s="1">
        <f>MAPrice!H118</f>
        <v>4.8566592522870732E-2</v>
      </c>
    </row>
    <row r="119" spans="1:8" x14ac:dyDescent="0.2">
      <c r="A119">
        <v>1999</v>
      </c>
      <c r="B119">
        <v>10</v>
      </c>
      <c r="C119" s="1">
        <f>MAPrice!C119</f>
        <v>4.9736107028750275E-2</v>
      </c>
      <c r="D119" s="1">
        <f>MAPrice!D119</f>
        <v>4.8431067046744186E-2</v>
      </c>
      <c r="E119" s="1">
        <f>MAPrice!E119</f>
        <v>3.4016669722582972E-2</v>
      </c>
      <c r="F119" s="1">
        <f>MAPrice!F119</f>
        <v>6.1732257219051172E-2</v>
      </c>
      <c r="G119" s="1">
        <f>MAPrice!G119</f>
        <v>0.13954689099258052</v>
      </c>
      <c r="H119" s="1">
        <f>MAPrice!H119</f>
        <v>4.8431067046744186E-2</v>
      </c>
    </row>
    <row r="120" spans="1:8" x14ac:dyDescent="0.2">
      <c r="A120">
        <v>1999</v>
      </c>
      <c r="B120">
        <v>11</v>
      </c>
      <c r="C120" s="1">
        <f>MAPrice!C120</f>
        <v>4.9632816337258107E-2</v>
      </c>
      <c r="D120" s="1">
        <f>MAPrice!D120</f>
        <v>4.8352048002309071E-2</v>
      </c>
      <c r="E120" s="1">
        <f>MAPrice!E120</f>
        <v>3.4204397573336626E-2</v>
      </c>
      <c r="F120" s="1">
        <f>MAPrice!F120</f>
        <v>6.162021014571975E-2</v>
      </c>
      <c r="G120" s="1">
        <f>MAPrice!G120</f>
        <v>0.13987890854947355</v>
      </c>
      <c r="H120" s="1">
        <f>MAPrice!H120</f>
        <v>4.8352048002309071E-2</v>
      </c>
    </row>
    <row r="121" spans="1:8" x14ac:dyDescent="0.2">
      <c r="A121">
        <v>1999</v>
      </c>
      <c r="B121">
        <v>12</v>
      </c>
      <c r="C121" s="1">
        <f>MAPrice!C121</f>
        <v>4.9536169796702001E-2</v>
      </c>
      <c r="D121" s="1">
        <f>MAPrice!D121</f>
        <v>4.830250563731938E-2</v>
      </c>
      <c r="E121" s="1">
        <f>MAPrice!E121</f>
        <v>3.4509254434767413E-2</v>
      </c>
      <c r="F121" s="1">
        <f>MAPrice!F121</f>
        <v>6.1518392407706408E-2</v>
      </c>
      <c r="G121" s="1">
        <f>MAPrice!G121</f>
        <v>0.14004442284949617</v>
      </c>
      <c r="H121" s="1">
        <f>MAPrice!H121</f>
        <v>4.830250563731938E-2</v>
      </c>
    </row>
    <row r="122" spans="1:8" x14ac:dyDescent="0.2">
      <c r="A122">
        <v>2000</v>
      </c>
      <c r="B122">
        <v>1</v>
      </c>
      <c r="C122" s="1">
        <f>MAPrice!C122</f>
        <v>4.9496458140161119E-2</v>
      </c>
      <c r="D122" s="1">
        <f>MAPrice!D122</f>
        <v>4.8268100400100149E-2</v>
      </c>
      <c r="E122" s="1">
        <f>MAPrice!E122</f>
        <v>3.4468779173914485E-2</v>
      </c>
      <c r="F122" s="1">
        <f>MAPrice!F122</f>
        <v>6.1426863152034161E-2</v>
      </c>
      <c r="G122" s="1">
        <f>MAPrice!G122</f>
        <v>0.13991080022934663</v>
      </c>
      <c r="H122" s="1">
        <f>MAPrice!H122</f>
        <v>4.8268100400100149E-2</v>
      </c>
    </row>
    <row r="123" spans="1:8" x14ac:dyDescent="0.2">
      <c r="A123">
        <v>2000</v>
      </c>
      <c r="B123">
        <v>2</v>
      </c>
      <c r="C123" s="1">
        <f>MAPrice!C123</f>
        <v>4.9470353730770446E-2</v>
      </c>
      <c r="D123" s="1">
        <f>MAPrice!D123</f>
        <v>4.8239651390611198E-2</v>
      </c>
      <c r="E123" s="1">
        <f>MAPrice!E123</f>
        <v>3.4504776497243241E-2</v>
      </c>
      <c r="F123" s="1">
        <f>MAPrice!F123</f>
        <v>6.141165993094936E-2</v>
      </c>
      <c r="G123" s="1">
        <f>MAPrice!G123</f>
        <v>0.13978213523107563</v>
      </c>
      <c r="H123" s="1">
        <f>MAPrice!H123</f>
        <v>4.8239651390611198E-2</v>
      </c>
    </row>
    <row r="124" spans="1:8" x14ac:dyDescent="0.2">
      <c r="A124">
        <v>2000</v>
      </c>
      <c r="B124">
        <v>3</v>
      </c>
      <c r="C124" s="1">
        <f>MAPrice!C124</f>
        <v>4.9504159810899361E-2</v>
      </c>
      <c r="D124" s="1">
        <f>MAPrice!D124</f>
        <v>4.8288662013290608E-2</v>
      </c>
      <c r="E124" s="1">
        <f>MAPrice!E124</f>
        <v>3.4672589495053648E-2</v>
      </c>
      <c r="F124" s="1">
        <f>MAPrice!F124</f>
        <v>6.1214497591693839E-2</v>
      </c>
      <c r="G124" s="1">
        <f>MAPrice!G124</f>
        <v>0.13950769908913427</v>
      </c>
      <c r="H124" s="1">
        <f>MAPrice!H124</f>
        <v>4.8288662013290608E-2</v>
      </c>
    </row>
    <row r="125" spans="1:8" x14ac:dyDescent="0.2">
      <c r="A125">
        <v>2000</v>
      </c>
      <c r="B125">
        <v>4</v>
      </c>
      <c r="C125" s="1">
        <f>MAPrice!C125</f>
        <v>4.9420914745709775E-2</v>
      </c>
      <c r="D125" s="1">
        <f>MAPrice!D125</f>
        <v>4.8209548149882125E-2</v>
      </c>
      <c r="E125" s="1">
        <f>MAPrice!E125</f>
        <v>3.4779770241237316E-2</v>
      </c>
      <c r="F125" s="1">
        <f>MAPrice!F125</f>
        <v>6.1147197594148502E-2</v>
      </c>
      <c r="G125" s="1">
        <f>MAPrice!G125</f>
        <v>0.13928720362734401</v>
      </c>
      <c r="H125" s="1">
        <f>MAPrice!H125</f>
        <v>4.8209548149882125E-2</v>
      </c>
    </row>
    <row r="126" spans="1:8" x14ac:dyDescent="0.2">
      <c r="A126">
        <v>2000</v>
      </c>
      <c r="B126">
        <v>5</v>
      </c>
      <c r="C126" s="1">
        <f>MAPrice!C126</f>
        <v>4.9431837842945615E-2</v>
      </c>
      <c r="D126" s="1">
        <f>MAPrice!D126</f>
        <v>4.8252175803713354E-2</v>
      </c>
      <c r="E126" s="1">
        <f>MAPrice!E126</f>
        <v>3.5119690404718108E-2</v>
      </c>
      <c r="F126" s="1">
        <f>MAPrice!F126</f>
        <v>6.114321853024246E-2</v>
      </c>
      <c r="G126" s="1">
        <f>MAPrice!G126</f>
        <v>0.1393388236291728</v>
      </c>
      <c r="H126" s="1">
        <f>MAPrice!H126</f>
        <v>4.8252175803713354E-2</v>
      </c>
    </row>
    <row r="127" spans="1:8" x14ac:dyDescent="0.2">
      <c r="A127">
        <v>2000</v>
      </c>
      <c r="B127">
        <v>6</v>
      </c>
      <c r="C127" s="1">
        <f>MAPrice!C127</f>
        <v>4.9373574207527922E-2</v>
      </c>
      <c r="D127" s="1">
        <f>MAPrice!D127</f>
        <v>4.8200121769363662E-2</v>
      </c>
      <c r="E127" s="1">
        <f>MAPrice!E127</f>
        <v>3.4535772679779517E-2</v>
      </c>
      <c r="F127" s="1">
        <f>MAPrice!F127</f>
        <v>6.1092138152140402E-2</v>
      </c>
      <c r="G127" s="1">
        <f>MAPrice!G127</f>
        <v>0.13904613855343384</v>
      </c>
      <c r="H127" s="1">
        <f>MAPrice!H127</f>
        <v>4.8200121769363662E-2</v>
      </c>
    </row>
    <row r="128" spans="1:8" x14ac:dyDescent="0.2">
      <c r="A128">
        <v>2000</v>
      </c>
      <c r="B128">
        <v>7</v>
      </c>
      <c r="C128" s="1">
        <f>MAPrice!C128</f>
        <v>4.9412627350760012E-2</v>
      </c>
      <c r="D128" s="1">
        <f>MAPrice!D128</f>
        <v>4.8278842525899486E-2</v>
      </c>
      <c r="E128" s="1">
        <f>MAPrice!E128</f>
        <v>3.5086962828218424E-2</v>
      </c>
      <c r="F128" s="1">
        <f>MAPrice!F128</f>
        <v>6.1065541682764651E-2</v>
      </c>
      <c r="G128" s="1">
        <f>MAPrice!G128</f>
        <v>0.13879072695070255</v>
      </c>
      <c r="H128" s="1">
        <f>MAPrice!H128</f>
        <v>4.8278842525899486E-2</v>
      </c>
    </row>
    <row r="129" spans="1:8" x14ac:dyDescent="0.2">
      <c r="A129">
        <v>2000</v>
      </c>
      <c r="B129">
        <v>8</v>
      </c>
      <c r="C129" s="1">
        <f>MAPrice!C129</f>
        <v>4.9567821874194978E-2</v>
      </c>
      <c r="D129" s="1">
        <f>MAPrice!D129</f>
        <v>4.8376757474535452E-2</v>
      </c>
      <c r="E129" s="1">
        <f>MAPrice!E129</f>
        <v>3.5935010900911925E-2</v>
      </c>
      <c r="F129" s="1">
        <f>MAPrice!F129</f>
        <v>6.1158665875116064E-2</v>
      </c>
      <c r="G129" s="1">
        <f>MAPrice!G129</f>
        <v>0.13854143888649995</v>
      </c>
      <c r="H129" s="1">
        <f>MAPrice!H129</f>
        <v>4.8376757474535452E-2</v>
      </c>
    </row>
    <row r="130" spans="1:8" x14ac:dyDescent="0.2">
      <c r="A130">
        <v>2000</v>
      </c>
      <c r="B130">
        <v>9</v>
      </c>
      <c r="C130" s="1">
        <f>MAPrice!C130</f>
        <v>4.9715514889711578E-2</v>
      </c>
      <c r="D130" s="1">
        <f>MAPrice!D130</f>
        <v>4.8520216132725065E-2</v>
      </c>
      <c r="E130" s="1">
        <f>MAPrice!E130</f>
        <v>3.5352548264364257E-2</v>
      </c>
      <c r="F130" s="1">
        <f>MAPrice!F130</f>
        <v>6.130255487276759E-2</v>
      </c>
      <c r="G130" s="1">
        <f>MAPrice!G130</f>
        <v>0.13821049302511293</v>
      </c>
      <c r="H130" s="1">
        <f>MAPrice!H130</f>
        <v>4.8520216132725065E-2</v>
      </c>
    </row>
    <row r="131" spans="1:8" x14ac:dyDescent="0.2">
      <c r="A131">
        <v>2000</v>
      </c>
      <c r="B131">
        <v>10</v>
      </c>
      <c r="C131" s="1">
        <f>MAPrice!C131</f>
        <v>4.9708887547771953E-2</v>
      </c>
      <c r="D131" s="1">
        <f>MAPrice!D131</f>
        <v>4.849733796256489E-2</v>
      </c>
      <c r="E131" s="1">
        <f>MAPrice!E131</f>
        <v>3.3614599398354934E-2</v>
      </c>
      <c r="F131" s="1">
        <f>MAPrice!F131</f>
        <v>6.1281069312125853E-2</v>
      </c>
      <c r="G131" s="1">
        <f>MAPrice!G131</f>
        <v>0.13831661593719705</v>
      </c>
      <c r="H131" s="1">
        <f>MAPrice!H131</f>
        <v>4.849733796256489E-2</v>
      </c>
    </row>
    <row r="132" spans="1:8" x14ac:dyDescent="0.2">
      <c r="A132">
        <v>2000</v>
      </c>
      <c r="B132">
        <v>11</v>
      </c>
      <c r="C132" s="1">
        <f>MAPrice!C132</f>
        <v>4.9708485384823704E-2</v>
      </c>
      <c r="D132" s="1">
        <f>MAPrice!D132</f>
        <v>4.8479552860432262E-2</v>
      </c>
      <c r="E132" s="1">
        <f>MAPrice!E132</f>
        <v>3.4573879141876818E-2</v>
      </c>
      <c r="F132" s="1">
        <f>MAPrice!F132</f>
        <v>6.1242644201408458E-2</v>
      </c>
      <c r="G132" s="1">
        <f>MAPrice!G132</f>
        <v>0.13806972310711232</v>
      </c>
      <c r="H132" s="1">
        <f>MAPrice!H132</f>
        <v>4.8479552860432262E-2</v>
      </c>
    </row>
    <row r="133" spans="1:8" x14ac:dyDescent="0.2">
      <c r="A133">
        <v>2000</v>
      </c>
      <c r="B133">
        <v>12</v>
      </c>
      <c r="C133" s="1">
        <f>MAPrice!C133</f>
        <v>4.9687205632461658E-2</v>
      </c>
      <c r="D133" s="1">
        <f>MAPrice!D133</f>
        <v>4.8448076612896296E-2</v>
      </c>
      <c r="E133" s="1">
        <f>MAPrice!E133</f>
        <v>3.4461531297974086E-2</v>
      </c>
      <c r="F133" s="1">
        <f>MAPrice!F133</f>
        <v>6.1200096548061335E-2</v>
      </c>
      <c r="G133" s="1">
        <f>MAPrice!G133</f>
        <v>0.13717849759619827</v>
      </c>
      <c r="H133" s="1">
        <f>MAPrice!H133</f>
        <v>4.8448076612896296E-2</v>
      </c>
    </row>
    <row r="134" spans="1:8" x14ac:dyDescent="0.2">
      <c r="A134">
        <v>2001</v>
      </c>
      <c r="B134">
        <v>1</v>
      </c>
      <c r="C134" s="1">
        <f>MAPrice!C134</f>
        <v>4.9692610859390841E-2</v>
      </c>
      <c r="D134" s="1">
        <f>MAPrice!D134</f>
        <v>4.8472068090094585E-2</v>
      </c>
      <c r="E134" s="1">
        <f>MAPrice!E134</f>
        <v>3.4516077742902829E-2</v>
      </c>
      <c r="F134" s="1">
        <f>MAPrice!F134</f>
        <v>6.1090513886210861E-2</v>
      </c>
      <c r="G134" s="1">
        <f>MAPrice!G134</f>
        <v>0.13691087548788933</v>
      </c>
      <c r="H134" s="1">
        <f>MAPrice!H134</f>
        <v>4.8472068090094585E-2</v>
      </c>
    </row>
    <row r="135" spans="1:8" x14ac:dyDescent="0.2">
      <c r="A135">
        <v>2001</v>
      </c>
      <c r="B135">
        <v>2</v>
      </c>
      <c r="C135" s="1">
        <f>MAPrice!C135</f>
        <v>4.9772136347778745E-2</v>
      </c>
      <c r="D135" s="1">
        <f>MAPrice!D135</f>
        <v>4.8561151830414061E-2</v>
      </c>
      <c r="E135" s="1">
        <f>MAPrice!E135</f>
        <v>3.5354264158549517E-2</v>
      </c>
      <c r="F135" s="1">
        <f>MAPrice!F135</f>
        <v>6.0921859393163739E-2</v>
      </c>
      <c r="G135" s="1">
        <f>MAPrice!G135</f>
        <v>0.13668962272409843</v>
      </c>
      <c r="H135" s="1">
        <f>MAPrice!H135</f>
        <v>4.8561151830414061E-2</v>
      </c>
    </row>
    <row r="136" spans="1:8" x14ac:dyDescent="0.2">
      <c r="A136">
        <v>2001</v>
      </c>
      <c r="B136">
        <v>3</v>
      </c>
      <c r="C136" s="1">
        <f>MAPrice!C136</f>
        <v>4.9760001372595231E-2</v>
      </c>
      <c r="D136" s="1">
        <f>MAPrice!D136</f>
        <v>4.8563040786051288E-2</v>
      </c>
      <c r="E136" s="1">
        <f>MAPrice!E136</f>
        <v>3.5233853569124403E-2</v>
      </c>
      <c r="F136" s="1">
        <f>MAPrice!F136</f>
        <v>6.0927844150931089E-2</v>
      </c>
      <c r="G136" s="1">
        <f>MAPrice!G136</f>
        <v>0.13645083383140857</v>
      </c>
      <c r="H136" s="1">
        <f>MAPrice!H136</f>
        <v>4.8563040786051288E-2</v>
      </c>
    </row>
    <row r="137" spans="1:8" x14ac:dyDescent="0.2">
      <c r="A137">
        <v>2001</v>
      </c>
      <c r="B137">
        <v>4</v>
      </c>
      <c r="C137" s="1">
        <f>MAPrice!C137</f>
        <v>4.980472843993497E-2</v>
      </c>
      <c r="D137" s="1">
        <f>MAPrice!D137</f>
        <v>4.8642793698432524E-2</v>
      </c>
      <c r="E137" s="1">
        <f>MAPrice!E137</f>
        <v>3.5261863082466954E-2</v>
      </c>
      <c r="F137" s="1">
        <f>MAPrice!F137</f>
        <v>6.0928062357778111E-2</v>
      </c>
      <c r="G137" s="1">
        <f>MAPrice!G137</f>
        <v>0.13616019587688383</v>
      </c>
      <c r="H137" s="1">
        <f>MAPrice!H137</f>
        <v>4.8642793698432524E-2</v>
      </c>
    </row>
    <row r="138" spans="1:8" x14ac:dyDescent="0.2">
      <c r="A138">
        <v>2001</v>
      </c>
      <c r="B138">
        <v>5</v>
      </c>
      <c r="C138" s="1">
        <f>MAPrice!C138</f>
        <v>5.006029812720611E-2</v>
      </c>
      <c r="D138" s="1">
        <f>MAPrice!D138</f>
        <v>4.8914827010774202E-2</v>
      </c>
      <c r="E138" s="1">
        <f>MAPrice!E138</f>
        <v>3.5701169813669997E-2</v>
      </c>
      <c r="F138" s="1">
        <f>MAPrice!F138</f>
        <v>6.1120339043293413E-2</v>
      </c>
      <c r="G138" s="1">
        <f>MAPrice!G138</f>
        <v>0.13623310682210801</v>
      </c>
      <c r="H138" s="1">
        <f>MAPrice!H138</f>
        <v>4.8914827010774202E-2</v>
      </c>
    </row>
    <row r="139" spans="1:8" x14ac:dyDescent="0.2">
      <c r="A139">
        <v>2001</v>
      </c>
      <c r="B139">
        <v>6</v>
      </c>
      <c r="C139" s="1">
        <f>MAPrice!C139</f>
        <v>5.03093811566242E-2</v>
      </c>
      <c r="D139" s="1">
        <f>MAPrice!D139</f>
        <v>4.9136489309051186E-2</v>
      </c>
      <c r="E139" s="1">
        <f>MAPrice!E139</f>
        <v>3.5951845683802559E-2</v>
      </c>
      <c r="F139" s="1">
        <f>MAPrice!F139</f>
        <v>6.1335451882792748E-2</v>
      </c>
      <c r="G139" s="1">
        <f>MAPrice!G139</f>
        <v>0.13636688397134245</v>
      </c>
      <c r="H139" s="1">
        <f>MAPrice!H139</f>
        <v>4.9136489309051186E-2</v>
      </c>
    </row>
    <row r="140" spans="1:8" x14ac:dyDescent="0.2">
      <c r="A140">
        <v>2001</v>
      </c>
      <c r="B140">
        <v>7</v>
      </c>
      <c r="C140" s="1">
        <f>MAPrice!C140</f>
        <v>5.0484352046609615E-2</v>
      </c>
      <c r="D140" s="1">
        <f>MAPrice!D140</f>
        <v>4.9293158035102119E-2</v>
      </c>
      <c r="E140" s="1">
        <f>MAPrice!E140</f>
        <v>3.5882519107829032E-2</v>
      </c>
      <c r="F140" s="1">
        <f>MAPrice!F140</f>
        <v>6.1479376834062301E-2</v>
      </c>
      <c r="G140" s="1">
        <f>MAPrice!G140</f>
        <v>0.13626550266987644</v>
      </c>
      <c r="H140" s="1">
        <f>MAPrice!H140</f>
        <v>4.9293158035102119E-2</v>
      </c>
    </row>
    <row r="141" spans="1:8" x14ac:dyDescent="0.2">
      <c r="A141">
        <v>2001</v>
      </c>
      <c r="B141">
        <v>8</v>
      </c>
      <c r="C141" s="1">
        <f>MAPrice!C141</f>
        <v>5.0591101586161896E-2</v>
      </c>
      <c r="D141" s="1">
        <f>MAPrice!D141</f>
        <v>4.9477016562093745E-2</v>
      </c>
      <c r="E141" s="1">
        <f>MAPrice!E141</f>
        <v>3.5486910777823608E-2</v>
      </c>
      <c r="F141" s="1">
        <f>MAPrice!F141</f>
        <v>6.1554333350039937E-2</v>
      </c>
      <c r="G141" s="1">
        <f>MAPrice!G141</f>
        <v>0.13614118659771482</v>
      </c>
      <c r="H141" s="1">
        <f>MAPrice!H141</f>
        <v>4.9477016562093745E-2</v>
      </c>
    </row>
    <row r="142" spans="1:8" x14ac:dyDescent="0.2">
      <c r="A142">
        <v>2001</v>
      </c>
      <c r="B142">
        <v>9</v>
      </c>
      <c r="C142" s="1">
        <f>MAPrice!C142</f>
        <v>5.068290480749426E-2</v>
      </c>
      <c r="D142" s="1">
        <f>MAPrice!D142</f>
        <v>4.9589418262385575E-2</v>
      </c>
      <c r="E142" s="1">
        <f>MAPrice!E142</f>
        <v>3.5638811683670495E-2</v>
      </c>
      <c r="F142" s="1">
        <f>MAPrice!F142</f>
        <v>6.1622030111526338E-2</v>
      </c>
      <c r="G142" s="1">
        <f>MAPrice!G142</f>
        <v>0.13623937246298257</v>
      </c>
      <c r="H142" s="1">
        <f>MAPrice!H142</f>
        <v>4.9589418262385575E-2</v>
      </c>
    </row>
    <row r="143" spans="1:8" x14ac:dyDescent="0.2">
      <c r="A143">
        <v>2001</v>
      </c>
      <c r="B143">
        <v>10</v>
      </c>
      <c r="C143" s="1">
        <f>MAPrice!C143</f>
        <v>5.0899766622058168E-2</v>
      </c>
      <c r="D143" s="1">
        <f>MAPrice!D143</f>
        <v>4.9857953499767411E-2</v>
      </c>
      <c r="E143" s="1">
        <f>MAPrice!E143</f>
        <v>3.5142515092809058E-2</v>
      </c>
      <c r="F143" s="1">
        <f>MAPrice!F143</f>
        <v>6.1829635807646222E-2</v>
      </c>
      <c r="G143" s="1">
        <f>MAPrice!G143</f>
        <v>0.13600254802186237</v>
      </c>
      <c r="H143" s="1">
        <f>MAPrice!H143</f>
        <v>4.9857953499767411E-2</v>
      </c>
    </row>
    <row r="144" spans="1:8" x14ac:dyDescent="0.2">
      <c r="A144">
        <v>2001</v>
      </c>
      <c r="B144">
        <v>11</v>
      </c>
      <c r="C144" s="1">
        <f>MAPrice!C144</f>
        <v>5.1230988124674498E-2</v>
      </c>
      <c r="D144" s="1">
        <f>MAPrice!D144</f>
        <v>5.0210977481465739E-2</v>
      </c>
      <c r="E144" s="1">
        <f>MAPrice!E144</f>
        <v>3.4355573426009776E-2</v>
      </c>
      <c r="F144" s="1">
        <f>MAPrice!F144</f>
        <v>6.2128993375929246E-2</v>
      </c>
      <c r="G144" s="1">
        <f>MAPrice!G144</f>
        <v>0.13604804743432025</v>
      </c>
      <c r="H144" s="1">
        <f>MAPrice!H144</f>
        <v>5.0210977481465739E-2</v>
      </c>
    </row>
    <row r="145" spans="1:8" x14ac:dyDescent="0.2">
      <c r="A145">
        <v>2001</v>
      </c>
      <c r="B145">
        <v>12</v>
      </c>
      <c r="C145" s="1">
        <f>MAPrice!C145</f>
        <v>5.1556302878055738E-2</v>
      </c>
      <c r="D145" s="1">
        <f>MAPrice!D145</f>
        <v>5.0565173857962005E-2</v>
      </c>
      <c r="E145" s="1">
        <f>MAPrice!E145</f>
        <v>3.4523085020528373E-2</v>
      </c>
      <c r="F145" s="1">
        <f>MAPrice!F145</f>
        <v>6.2378653237283567E-2</v>
      </c>
      <c r="G145" s="1">
        <f>MAPrice!G145</f>
        <v>0.13698396700113913</v>
      </c>
      <c r="H145" s="1">
        <f>MAPrice!H145</f>
        <v>5.0565173857962005E-2</v>
      </c>
    </row>
    <row r="146" spans="1:8" x14ac:dyDescent="0.2">
      <c r="A146">
        <v>2002</v>
      </c>
      <c r="B146">
        <v>1</v>
      </c>
      <c r="C146" s="1">
        <f>MAPrice!C146</f>
        <v>5.1796082587011884E-2</v>
      </c>
      <c r="D146" s="1">
        <f>MAPrice!D146</f>
        <v>5.078834392784351E-2</v>
      </c>
      <c r="E146" s="1">
        <f>MAPrice!E146</f>
        <v>3.5549758512641777E-2</v>
      </c>
      <c r="F146" s="1">
        <f>MAPrice!F146</f>
        <v>6.271596036472267E-2</v>
      </c>
      <c r="G146" s="1">
        <f>MAPrice!G146</f>
        <v>0.1373741922679404</v>
      </c>
      <c r="H146" s="1">
        <f>MAPrice!H146</f>
        <v>5.078834392784351E-2</v>
      </c>
    </row>
    <row r="147" spans="1:8" x14ac:dyDescent="0.2">
      <c r="A147">
        <v>2002</v>
      </c>
      <c r="B147">
        <v>2</v>
      </c>
      <c r="C147" s="1">
        <f>MAPrice!C147</f>
        <v>5.2310421400264984E-2</v>
      </c>
      <c r="D147" s="1">
        <f>MAPrice!D147</f>
        <v>5.1352779825693418E-2</v>
      </c>
      <c r="E147" s="1">
        <f>MAPrice!E147</f>
        <v>3.5304358605020965E-2</v>
      </c>
      <c r="F147" s="1">
        <f>MAPrice!F147</f>
        <v>6.3319103957341943E-2</v>
      </c>
      <c r="G147" s="1">
        <f>MAPrice!G147</f>
        <v>0.1377324759253554</v>
      </c>
      <c r="H147" s="1">
        <f>MAPrice!H147</f>
        <v>5.1352779825693418E-2</v>
      </c>
    </row>
    <row r="148" spans="1:8" x14ac:dyDescent="0.2">
      <c r="A148">
        <v>2002</v>
      </c>
      <c r="B148">
        <v>3</v>
      </c>
      <c r="C148" s="1">
        <f>MAPrice!C148</f>
        <v>5.2807342703684791E-2</v>
      </c>
      <c r="D148" s="1">
        <f>MAPrice!D148</f>
        <v>5.1852773996833773E-2</v>
      </c>
      <c r="E148" s="1">
        <f>MAPrice!E148</f>
        <v>3.5758864388941269E-2</v>
      </c>
      <c r="F148" s="1">
        <f>MAPrice!F148</f>
        <v>6.3905579116704733E-2</v>
      </c>
      <c r="G148" s="1">
        <f>MAPrice!G148</f>
        <v>0.13812134512687738</v>
      </c>
      <c r="H148" s="1">
        <f>MAPrice!H148</f>
        <v>5.1852773996833773E-2</v>
      </c>
    </row>
    <row r="149" spans="1:8" x14ac:dyDescent="0.2">
      <c r="A149">
        <v>2002</v>
      </c>
      <c r="B149">
        <v>4</v>
      </c>
      <c r="C149" s="1">
        <f>MAPrice!C149</f>
        <v>5.3358540122158404E-2</v>
      </c>
      <c r="D149" s="1">
        <f>MAPrice!D149</f>
        <v>5.2395949496967298E-2</v>
      </c>
      <c r="E149" s="1">
        <f>MAPrice!E149</f>
        <v>3.6330890476578719E-2</v>
      </c>
      <c r="F149" s="1">
        <f>MAPrice!F149</f>
        <v>6.4363265512425757E-2</v>
      </c>
      <c r="G149" s="1">
        <f>MAPrice!G149</f>
        <v>0.13857113662547207</v>
      </c>
      <c r="H149" s="1">
        <f>MAPrice!H149</f>
        <v>5.2395949496967298E-2</v>
      </c>
    </row>
    <row r="150" spans="1:8" x14ac:dyDescent="0.2">
      <c r="A150">
        <v>2002</v>
      </c>
      <c r="B150">
        <v>5</v>
      </c>
      <c r="C150" s="1">
        <f>MAPrice!C150</f>
        <v>5.3594460244049652E-2</v>
      </c>
      <c r="D150" s="1">
        <f>MAPrice!D150</f>
        <v>5.2582054022067753E-2</v>
      </c>
      <c r="E150" s="1">
        <f>MAPrice!E150</f>
        <v>3.6751344883368904E-2</v>
      </c>
      <c r="F150" s="1">
        <f>MAPrice!F150</f>
        <v>6.457464874380317E-2</v>
      </c>
      <c r="G150" s="1">
        <f>MAPrice!G150</f>
        <v>0.13862968602674963</v>
      </c>
      <c r="H150" s="1">
        <f>MAPrice!H150</f>
        <v>5.2582054022067753E-2</v>
      </c>
    </row>
    <row r="151" spans="1:8" x14ac:dyDescent="0.2">
      <c r="A151">
        <v>2002</v>
      </c>
      <c r="B151">
        <v>6</v>
      </c>
      <c r="C151" s="1">
        <f>MAPrice!C151</f>
        <v>5.3852519549123512E-2</v>
      </c>
      <c r="D151" s="1">
        <f>MAPrice!D151</f>
        <v>5.2873795799380292E-2</v>
      </c>
      <c r="E151" s="1">
        <f>MAPrice!E151</f>
        <v>3.6914509014287875E-2</v>
      </c>
      <c r="F151" s="1">
        <f>MAPrice!F151</f>
        <v>6.4772814232447309E-2</v>
      </c>
      <c r="G151" s="1">
        <f>MAPrice!G151</f>
        <v>0.13858941404058514</v>
      </c>
      <c r="H151" s="1">
        <f>MAPrice!H151</f>
        <v>5.2873795799380292E-2</v>
      </c>
    </row>
    <row r="152" spans="1:8" x14ac:dyDescent="0.2">
      <c r="A152">
        <v>2002</v>
      </c>
      <c r="B152">
        <v>7</v>
      </c>
      <c r="C152" s="1">
        <f>MAPrice!C152</f>
        <v>5.4087218212771404E-2</v>
      </c>
      <c r="D152" s="1">
        <f>MAPrice!D152</f>
        <v>5.3096823591128446E-2</v>
      </c>
      <c r="E152" s="1">
        <f>MAPrice!E152</f>
        <v>3.6826795339896488E-2</v>
      </c>
      <c r="F152" s="1">
        <f>MAPrice!F152</f>
        <v>6.5012784645534061E-2</v>
      </c>
      <c r="G152" s="1">
        <f>MAPrice!G152</f>
        <v>0.13869556053452389</v>
      </c>
      <c r="H152" s="1">
        <f>MAPrice!H152</f>
        <v>5.3096823591128446E-2</v>
      </c>
    </row>
    <row r="153" spans="1:8" x14ac:dyDescent="0.2">
      <c r="A153">
        <v>2002</v>
      </c>
      <c r="B153">
        <v>8</v>
      </c>
      <c r="C153" s="1">
        <f>MAPrice!C153</f>
        <v>5.4311656793712672E-2</v>
      </c>
      <c r="D153" s="1">
        <f>MAPrice!D153</f>
        <v>5.3296075359724325E-2</v>
      </c>
      <c r="E153" s="1">
        <f>MAPrice!E153</f>
        <v>3.692274063908909E-2</v>
      </c>
      <c r="F153" s="1">
        <f>MAPrice!F153</f>
        <v>6.5237934042696608E-2</v>
      </c>
      <c r="G153" s="1">
        <f>MAPrice!G153</f>
        <v>0.13873922024066873</v>
      </c>
      <c r="H153" s="1">
        <f>MAPrice!H153</f>
        <v>5.3296075359724325E-2</v>
      </c>
    </row>
    <row r="154" spans="1:8" x14ac:dyDescent="0.2">
      <c r="A154">
        <v>2002</v>
      </c>
      <c r="B154">
        <v>9</v>
      </c>
      <c r="C154" s="1">
        <f>MAPrice!C154</f>
        <v>5.452815464882891E-2</v>
      </c>
      <c r="D154" s="1">
        <f>MAPrice!D154</f>
        <v>5.352523282584562E-2</v>
      </c>
      <c r="E154" s="1">
        <f>MAPrice!E154</f>
        <v>3.6744090316715175E-2</v>
      </c>
      <c r="F154" s="1">
        <f>MAPrice!F154</f>
        <v>6.5431581134317199E-2</v>
      </c>
      <c r="G154" s="1">
        <f>MAPrice!G154</f>
        <v>0.13859964958814061</v>
      </c>
      <c r="H154" s="1">
        <f>MAPrice!H154</f>
        <v>5.352523282584562E-2</v>
      </c>
    </row>
    <row r="155" spans="1:8" x14ac:dyDescent="0.2">
      <c r="A155">
        <v>2002</v>
      </c>
      <c r="B155">
        <v>10</v>
      </c>
      <c r="C155" s="1">
        <f>MAPrice!C155</f>
        <v>5.4861213339193915E-2</v>
      </c>
      <c r="D155" s="1">
        <f>MAPrice!D155</f>
        <v>5.3837807224093509E-2</v>
      </c>
      <c r="E155" s="1">
        <f>MAPrice!E155</f>
        <v>3.7126664647394191E-2</v>
      </c>
      <c r="F155" s="1">
        <f>MAPrice!F155</f>
        <v>6.5734417816351934E-2</v>
      </c>
      <c r="G155" s="1">
        <f>MAPrice!G155</f>
        <v>0.13848470917925623</v>
      </c>
      <c r="H155" s="1">
        <f>MAPrice!H155</f>
        <v>5.3837807224093509E-2</v>
      </c>
    </row>
    <row r="156" spans="1:8" x14ac:dyDescent="0.2">
      <c r="A156">
        <v>2002</v>
      </c>
      <c r="B156">
        <v>11</v>
      </c>
      <c r="C156" s="1">
        <f>MAPrice!C156</f>
        <v>5.5035773462150668E-2</v>
      </c>
      <c r="D156" s="1">
        <f>MAPrice!D156</f>
        <v>5.3970163429547545E-2</v>
      </c>
      <c r="E156" s="1">
        <f>MAPrice!E156</f>
        <v>3.7893742553169275E-2</v>
      </c>
      <c r="F156" s="1">
        <f>MAPrice!F156</f>
        <v>6.5890995329167548E-2</v>
      </c>
      <c r="G156" s="1">
        <f>MAPrice!G156</f>
        <v>0.1386533179685441</v>
      </c>
      <c r="H156" s="1">
        <f>MAPrice!H156</f>
        <v>5.3970163429547545E-2</v>
      </c>
    </row>
    <row r="157" spans="1:8" x14ac:dyDescent="0.2">
      <c r="A157">
        <v>2002</v>
      </c>
      <c r="B157">
        <v>12</v>
      </c>
      <c r="C157" s="1">
        <f>MAPrice!C157</f>
        <v>5.5269022833051379E-2</v>
      </c>
      <c r="D157" s="1">
        <f>MAPrice!D157</f>
        <v>5.4177191763242545E-2</v>
      </c>
      <c r="E157" s="1">
        <f>MAPrice!E157</f>
        <v>3.815405382421707E-2</v>
      </c>
      <c r="F157" s="1">
        <f>MAPrice!F157</f>
        <v>6.6073653298044863E-2</v>
      </c>
      <c r="G157" s="1">
        <f>MAPrice!G157</f>
        <v>0.13853468510465683</v>
      </c>
      <c r="H157" s="1">
        <f>MAPrice!H157</f>
        <v>5.4177191763242545E-2</v>
      </c>
    </row>
    <row r="158" spans="1:8" x14ac:dyDescent="0.2">
      <c r="A158">
        <v>2003</v>
      </c>
      <c r="B158">
        <v>1</v>
      </c>
      <c r="C158" s="1">
        <f>MAPrice!C158</f>
        <v>5.5608000391508393E-2</v>
      </c>
      <c r="D158" s="1">
        <f>MAPrice!D158</f>
        <v>5.4546530004159273E-2</v>
      </c>
      <c r="E158" s="1">
        <f>MAPrice!E158</f>
        <v>3.7589733746959376E-2</v>
      </c>
      <c r="F158" s="1">
        <f>MAPrice!F158</f>
        <v>6.6277373318439359E-2</v>
      </c>
      <c r="G158" s="1">
        <f>MAPrice!G158</f>
        <v>0.13839563755298842</v>
      </c>
      <c r="H158" s="1">
        <f>MAPrice!H158</f>
        <v>5.4546530004159273E-2</v>
      </c>
    </row>
    <row r="159" spans="1:8" x14ac:dyDescent="0.2">
      <c r="A159">
        <v>2003</v>
      </c>
      <c r="B159">
        <v>2</v>
      </c>
      <c r="C159" s="1">
        <f>MAPrice!C159</f>
        <v>5.5270658676199423E-2</v>
      </c>
      <c r="D159" s="1">
        <f>MAPrice!D159</f>
        <v>5.4196034482494916E-2</v>
      </c>
      <c r="E159" s="1">
        <f>MAPrice!E159</f>
        <v>3.7244261652987554E-2</v>
      </c>
      <c r="F159" s="1">
        <f>MAPrice!F159</f>
        <v>6.5862342975555307E-2</v>
      </c>
      <c r="G159" s="1">
        <f>MAPrice!G159</f>
        <v>0.13813365368311667</v>
      </c>
      <c r="H159" s="1">
        <f>MAPrice!H159</f>
        <v>5.4196034482494916E-2</v>
      </c>
    </row>
    <row r="160" spans="1:8" x14ac:dyDescent="0.2">
      <c r="A160">
        <v>2003</v>
      </c>
      <c r="B160">
        <v>3</v>
      </c>
      <c r="C160" s="1">
        <f>MAPrice!C160</f>
        <v>5.4970641735895491E-2</v>
      </c>
      <c r="D160" s="1">
        <f>MAPrice!D160</f>
        <v>5.388353392584553E-2</v>
      </c>
      <c r="E160" s="1">
        <f>MAPrice!E160</f>
        <v>3.6933100432837353E-2</v>
      </c>
      <c r="F160" s="1">
        <f>MAPrice!F160</f>
        <v>6.5349504161900454E-2</v>
      </c>
      <c r="G160" s="1">
        <f>MAPrice!G160</f>
        <v>0.13766565973062919</v>
      </c>
      <c r="H160" s="1">
        <f>MAPrice!H160</f>
        <v>5.388353392584553E-2</v>
      </c>
    </row>
    <row r="161" spans="1:9" x14ac:dyDescent="0.2">
      <c r="A161">
        <v>2003</v>
      </c>
      <c r="B161">
        <v>4</v>
      </c>
      <c r="C161" s="1">
        <f>MAPrice!C161</f>
        <v>5.4536646671331811E-2</v>
      </c>
      <c r="D161" s="1">
        <f>MAPrice!D161</f>
        <v>5.3496113125489318E-2</v>
      </c>
      <c r="E161" s="1">
        <f>MAPrice!E161</f>
        <v>3.6636862055433116E-2</v>
      </c>
      <c r="F161" s="1">
        <f>MAPrice!F161</f>
        <v>6.4957619663850816E-2</v>
      </c>
      <c r="G161" s="1">
        <f>MAPrice!G161</f>
        <v>0.13713810757307146</v>
      </c>
      <c r="H161" s="1">
        <f>MAPrice!H161</f>
        <v>5.3496113125489318E-2</v>
      </c>
    </row>
    <row r="162" spans="1:9" x14ac:dyDescent="0.2">
      <c r="A162">
        <v>2003</v>
      </c>
      <c r="B162">
        <v>5</v>
      </c>
      <c r="C162" s="1">
        <f>MAPrice!C162</f>
        <v>5.4544930963604056E-2</v>
      </c>
      <c r="D162" s="1">
        <f>MAPrice!D162</f>
        <v>5.353158703932815E-2</v>
      </c>
      <c r="E162" s="1">
        <f>MAPrice!E162</f>
        <v>3.5906279070291584E-2</v>
      </c>
      <c r="F162" s="1">
        <f>MAPrice!F162</f>
        <v>6.488821832589857E-2</v>
      </c>
      <c r="G162" s="1">
        <f>MAPrice!G162</f>
        <v>0.13694816520425421</v>
      </c>
      <c r="H162" s="1">
        <f>MAPrice!H162</f>
        <v>5.353158703932815E-2</v>
      </c>
    </row>
    <row r="163" spans="1:9" x14ac:dyDescent="0.2">
      <c r="A163">
        <v>2003</v>
      </c>
      <c r="B163">
        <v>6</v>
      </c>
      <c r="C163" s="1">
        <f>MAPrice!C163</f>
        <v>5.4510027927368469E-2</v>
      </c>
      <c r="D163" s="1">
        <f>MAPrice!D163</f>
        <v>5.3449663114992781E-2</v>
      </c>
      <c r="E163" s="1">
        <f>MAPrice!E163</f>
        <v>3.5956446953808355E-2</v>
      </c>
      <c r="F163" s="1">
        <f>MAPrice!F163</f>
        <v>6.4811542772572436E-2</v>
      </c>
      <c r="G163" s="1">
        <f>MAPrice!G163</f>
        <v>0.13679524810496554</v>
      </c>
      <c r="H163" s="1">
        <f>MAPrice!H163</f>
        <v>5.3449663114992781E-2</v>
      </c>
    </row>
    <row r="164" spans="1:9" x14ac:dyDescent="0.2">
      <c r="A164">
        <v>2003</v>
      </c>
      <c r="B164">
        <v>7</v>
      </c>
      <c r="C164" s="1">
        <f>MAPrice!C164</f>
        <v>5.4524784983102148E-2</v>
      </c>
      <c r="D164" s="1">
        <f>MAPrice!D164</f>
        <v>5.3448878246261232E-2</v>
      </c>
      <c r="E164" s="1">
        <f>MAPrice!E164</f>
        <v>3.6080290609340732E-2</v>
      </c>
      <c r="F164" s="1">
        <f>MAPrice!F164</f>
        <v>6.4785183284468487E-2</v>
      </c>
      <c r="G164" s="1">
        <f>MAPrice!G164</f>
        <v>0.13677504709092111</v>
      </c>
      <c r="H164" s="1">
        <f>MAPrice!H164</f>
        <v>5.3448878246261232E-2</v>
      </c>
    </row>
    <row r="165" spans="1:9" x14ac:dyDescent="0.2">
      <c r="A165" s="9">
        <v>2003</v>
      </c>
      <c r="B165" s="9">
        <v>8</v>
      </c>
      <c r="C165" s="1">
        <f>MAPrice!C165</f>
        <v>5.4544443411071959E-2</v>
      </c>
      <c r="D165" s="1">
        <f>MAPrice!D165</f>
        <v>5.3437085792923215E-2</v>
      </c>
      <c r="E165" s="1">
        <f>MAPrice!E165</f>
        <v>3.627550613213984E-2</v>
      </c>
      <c r="F165" s="1">
        <f>MAPrice!F165</f>
        <v>6.474045315494853E-2</v>
      </c>
      <c r="G165" s="1">
        <f>MAPrice!G165</f>
        <v>0.13673402776686405</v>
      </c>
      <c r="H165" s="1">
        <f>MAPrice!H165</f>
        <v>5.3437085792923215E-2</v>
      </c>
    </row>
    <row r="166" spans="1:9" x14ac:dyDescent="0.2">
      <c r="A166">
        <v>2003</v>
      </c>
      <c r="B166">
        <v>9</v>
      </c>
      <c r="C166" s="1">
        <f>MAPrice!C166</f>
        <v>5.4647027968245027E-2</v>
      </c>
      <c r="D166" s="1">
        <f>MAPrice!D166</f>
        <v>5.3393238958450828E-2</v>
      </c>
      <c r="E166" s="1">
        <f>MAPrice!E166</f>
        <v>3.6269110011830523E-2</v>
      </c>
      <c r="F166" s="1">
        <f>MAPrice!F166</f>
        <v>6.4706986312239742E-2</v>
      </c>
      <c r="G166" s="1">
        <f>MAPrice!G166</f>
        <v>0.13669080496085192</v>
      </c>
      <c r="H166" s="1">
        <f>MAPrice!H166</f>
        <v>5.3393238958450828E-2</v>
      </c>
    </row>
    <row r="167" spans="1:9" x14ac:dyDescent="0.2">
      <c r="A167">
        <v>2003</v>
      </c>
      <c r="B167">
        <v>10</v>
      </c>
      <c r="C167" s="1">
        <f>MAPrice!C167</f>
        <v>5.4571309726984561E-2</v>
      </c>
      <c r="D167" s="1">
        <f>MAPrice!D167</f>
        <v>5.3335339726169023E-2</v>
      </c>
      <c r="E167" s="1">
        <f>MAPrice!E167</f>
        <v>3.6219132588686982E-2</v>
      </c>
      <c r="F167" s="1">
        <f>MAPrice!F167</f>
        <v>6.4592741437938014E-2</v>
      </c>
      <c r="G167" s="1">
        <f>MAPrice!G167</f>
        <v>0.13667834487859554</v>
      </c>
      <c r="H167" s="1">
        <f>MAPrice!H167</f>
        <v>5.3335339726169023E-2</v>
      </c>
    </row>
    <row r="168" spans="1:9" x14ac:dyDescent="0.2">
      <c r="A168">
        <v>2003</v>
      </c>
      <c r="B168">
        <v>11</v>
      </c>
      <c r="C168" s="1">
        <f>MAPrice!C168</f>
        <v>5.4550399764953961E-2</v>
      </c>
      <c r="D168" s="1">
        <f>MAPrice!D168</f>
        <v>5.3300660751324724E-2</v>
      </c>
      <c r="E168" s="1">
        <f>MAPrice!E168</f>
        <v>3.5674807456535347E-2</v>
      </c>
      <c r="F168" s="1">
        <f>MAPrice!F168</f>
        <v>6.4540206756620672E-2</v>
      </c>
      <c r="G168" s="1">
        <f>MAPrice!G168</f>
        <v>0.13655418456791432</v>
      </c>
      <c r="H168" s="1">
        <f>MAPrice!H168</f>
        <v>5.3300660751324724E-2</v>
      </c>
    </row>
    <row r="169" spans="1:9" x14ac:dyDescent="0.2">
      <c r="A169">
        <v>2003</v>
      </c>
      <c r="B169">
        <v>12</v>
      </c>
      <c r="C169" s="1">
        <f>MAPrice!C169</f>
        <v>5.4459963481723626E-2</v>
      </c>
      <c r="D169" s="1">
        <f>MAPrice!D169</f>
        <v>5.3199187821975948E-2</v>
      </c>
      <c r="E169" s="1">
        <f>MAPrice!E169</f>
        <v>3.5552856644537195E-2</v>
      </c>
      <c r="F169" s="1">
        <f>MAPrice!F169</f>
        <v>6.446205715368529E-2</v>
      </c>
      <c r="G169" s="1">
        <f>MAPrice!G169</f>
        <v>0.13662843637015137</v>
      </c>
      <c r="H169" s="1">
        <f>MAPrice!H169</f>
        <v>5.3199187821975948E-2</v>
      </c>
    </row>
    <row r="170" spans="1:9" x14ac:dyDescent="0.2">
      <c r="A170">
        <v>2004</v>
      </c>
      <c r="B170">
        <v>1</v>
      </c>
      <c r="C170" s="1">
        <f>MAPrice!C170</f>
        <v>5.4381022650629489E-2</v>
      </c>
      <c r="D170" s="1">
        <f>MAPrice!D170</f>
        <v>5.3106914297307288E-2</v>
      </c>
      <c r="E170" s="1">
        <f>MAPrice!E170</f>
        <v>3.5537923248396046E-2</v>
      </c>
      <c r="F170" s="1">
        <f>MAPrice!F170</f>
        <v>6.4351816008258997E-2</v>
      </c>
      <c r="G170" s="1">
        <f>MAPrice!G170</f>
        <v>0.13668467512152721</v>
      </c>
      <c r="H170" s="1">
        <f>MAPrice!H170</f>
        <v>5.3106914297307288E-2</v>
      </c>
      <c r="I170" s="1"/>
    </row>
    <row r="171" spans="1:9" x14ac:dyDescent="0.2">
      <c r="A171">
        <v>2004</v>
      </c>
      <c r="B171">
        <v>2</v>
      </c>
      <c r="C171" s="1">
        <f>MAPrice!C171</f>
        <v>5.4817841086875062E-2</v>
      </c>
      <c r="D171" s="1">
        <f>MAPrice!D171</f>
        <v>5.3513212893860268E-2</v>
      </c>
      <c r="E171" s="1">
        <f>MAPrice!E171</f>
        <v>3.6020595552909145E-2</v>
      </c>
      <c r="F171" s="1">
        <f>MAPrice!F171</f>
        <v>6.4824611391765027E-2</v>
      </c>
      <c r="G171" s="1">
        <f>MAPrice!G171</f>
        <v>0.13681095212835062</v>
      </c>
      <c r="H171" s="1">
        <f>MAPrice!H171</f>
        <v>5.3513212893860268E-2</v>
      </c>
      <c r="I171" s="1"/>
    </row>
    <row r="172" spans="1:9" x14ac:dyDescent="0.2">
      <c r="A172">
        <v>2004</v>
      </c>
      <c r="B172">
        <v>3</v>
      </c>
      <c r="C172" s="1">
        <f>MAPrice!C172</f>
        <v>5.5269534126321816E-2</v>
      </c>
      <c r="D172" s="1">
        <f>MAPrice!D172</f>
        <v>5.3860261658114521E-2</v>
      </c>
      <c r="E172" s="1">
        <f>MAPrice!E172</f>
        <v>3.6466867534088766E-2</v>
      </c>
      <c r="F172" s="1">
        <f>MAPrice!F172</f>
        <v>6.5336668418311608E-2</v>
      </c>
      <c r="G172" s="1">
        <f>MAPrice!G172</f>
        <v>0.13726591778873035</v>
      </c>
      <c r="H172" s="1">
        <f>MAPrice!H172</f>
        <v>5.3860261658114521E-2</v>
      </c>
      <c r="I172" s="1"/>
    </row>
    <row r="173" spans="1:9" x14ac:dyDescent="0.2">
      <c r="A173">
        <v>2004</v>
      </c>
      <c r="B173">
        <v>4</v>
      </c>
      <c r="C173" s="1">
        <f>MAPrice!C173</f>
        <v>5.5744243645613929E-2</v>
      </c>
      <c r="D173" s="1">
        <f>MAPrice!D173</f>
        <v>5.4256004932592201E-2</v>
      </c>
      <c r="E173" s="1">
        <f>MAPrice!E173</f>
        <v>3.6779573503799005E-2</v>
      </c>
      <c r="F173" s="1">
        <f>MAPrice!F173</f>
        <v>6.5756487785668158E-2</v>
      </c>
      <c r="G173" s="1">
        <f>MAPrice!G173</f>
        <v>0.13759566642788457</v>
      </c>
      <c r="H173" s="1">
        <f>MAPrice!H173</f>
        <v>5.4256004932592201E-2</v>
      </c>
      <c r="I173" s="1"/>
    </row>
    <row r="174" spans="1:9" x14ac:dyDescent="0.2">
      <c r="A174">
        <v>2004</v>
      </c>
      <c r="B174">
        <v>5</v>
      </c>
      <c r="C174" s="1">
        <f>MAPrice!C174</f>
        <v>5.5878027290255795E-2</v>
      </c>
      <c r="D174" s="1">
        <f>MAPrice!D174</f>
        <v>5.440072648255543E-2</v>
      </c>
      <c r="E174" s="1">
        <f>MAPrice!E174</f>
        <v>3.7040278738714426E-2</v>
      </c>
      <c r="F174" s="1">
        <f>MAPrice!F174</f>
        <v>6.5957585436855537E-2</v>
      </c>
      <c r="G174" s="1">
        <f>MAPrice!G174</f>
        <v>0.13755613116685364</v>
      </c>
      <c r="H174" s="1">
        <f>MAPrice!H174</f>
        <v>5.440072648255543E-2</v>
      </c>
      <c r="I174" s="1"/>
    </row>
    <row r="175" spans="1:9" x14ac:dyDescent="0.2">
      <c r="A175">
        <v>2004</v>
      </c>
      <c r="B175">
        <v>6</v>
      </c>
      <c r="C175" s="1">
        <f>MAPrice!C175</f>
        <v>5.6034884339256547E-2</v>
      </c>
      <c r="D175" s="1">
        <f>MAPrice!D175</f>
        <v>5.4606911166248322E-2</v>
      </c>
      <c r="E175" s="1">
        <f>MAPrice!E175</f>
        <v>3.6626728850077832E-2</v>
      </c>
      <c r="F175" s="1">
        <f>MAPrice!F175</f>
        <v>6.6124642723538157E-2</v>
      </c>
      <c r="G175" s="1">
        <f>MAPrice!G175</f>
        <v>0.13754385876427835</v>
      </c>
      <c r="H175" s="1">
        <f>MAPrice!H175</f>
        <v>5.4606911166248322E-2</v>
      </c>
      <c r="I175" s="1"/>
    </row>
    <row r="176" spans="1:9" x14ac:dyDescent="0.2">
      <c r="A176">
        <v>2004</v>
      </c>
      <c r="B176">
        <v>7</v>
      </c>
      <c r="C176" s="1">
        <f>MAPrice!C176</f>
        <v>5.6171949205175049E-2</v>
      </c>
      <c r="D176" s="1">
        <f>MAPrice!D176</f>
        <v>5.4743594745831015E-2</v>
      </c>
      <c r="E176" s="1">
        <f>MAPrice!E176</f>
        <v>3.6728991666773715E-2</v>
      </c>
      <c r="F176" s="1">
        <f>MAPrice!F176</f>
        <v>6.6209400587445691E-2</v>
      </c>
      <c r="G176" s="1">
        <f>MAPrice!G176</f>
        <v>0.13748892680898578</v>
      </c>
      <c r="H176" s="1">
        <f>MAPrice!H176</f>
        <v>5.4743594745831015E-2</v>
      </c>
      <c r="I176" s="1"/>
    </row>
    <row r="177" spans="1:9" x14ac:dyDescent="0.2">
      <c r="A177">
        <v>2004</v>
      </c>
      <c r="B177">
        <v>8</v>
      </c>
      <c r="C177" s="1">
        <f>MAPrice!C177</f>
        <v>5.6274102067687452E-2</v>
      </c>
      <c r="D177" s="1">
        <f>MAPrice!D177</f>
        <v>5.4909088899128232E-2</v>
      </c>
      <c r="E177" s="1">
        <f>MAPrice!E177</f>
        <v>3.7262094351619243E-2</v>
      </c>
      <c r="F177" s="1">
        <f>MAPrice!F177</f>
        <v>6.6304999756717151E-2</v>
      </c>
      <c r="G177" s="1">
        <f>MAPrice!G177</f>
        <v>0.13741964133090853</v>
      </c>
      <c r="H177" s="1">
        <f>MAPrice!H177</f>
        <v>5.4909088899128232E-2</v>
      </c>
      <c r="I177" s="1"/>
    </row>
    <row r="178" spans="1:9" x14ac:dyDescent="0.2">
      <c r="A178">
        <v>2004</v>
      </c>
      <c r="B178">
        <v>9</v>
      </c>
      <c r="C178" s="1">
        <f>MAPrice!C178</f>
        <v>5.6341379526451275E-2</v>
      </c>
      <c r="D178" s="1">
        <f>MAPrice!D178</f>
        <v>5.5106223635490108E-2</v>
      </c>
      <c r="E178" s="1">
        <f>MAPrice!E178</f>
        <v>3.7422463436079516E-2</v>
      </c>
      <c r="F178" s="1">
        <f>MAPrice!F178</f>
        <v>6.6450334842688766E-2</v>
      </c>
      <c r="G178" s="1">
        <f>MAPrice!G178</f>
        <v>0.13768030615417429</v>
      </c>
      <c r="H178" s="1">
        <f>MAPrice!H178</f>
        <v>5.5106223635490108E-2</v>
      </c>
      <c r="I178" s="1"/>
    </row>
    <row r="179" spans="1:9" x14ac:dyDescent="0.2">
      <c r="A179">
        <v>2004</v>
      </c>
      <c r="B179">
        <v>10</v>
      </c>
      <c r="C179" s="1">
        <f>MAPrice!C179</f>
        <v>5.656746494950099E-2</v>
      </c>
      <c r="D179" s="1">
        <f>MAPrice!D179</f>
        <v>5.5283045621931981E-2</v>
      </c>
      <c r="E179" s="1">
        <f>MAPrice!E179</f>
        <v>3.7385336096671183E-2</v>
      </c>
      <c r="F179" s="1">
        <f>MAPrice!F179</f>
        <v>6.6593117701873233E-2</v>
      </c>
      <c r="G179" s="1">
        <f>MAPrice!G179</f>
        <v>0.13788858689827385</v>
      </c>
      <c r="H179" s="1">
        <f>MAPrice!H179</f>
        <v>5.5283045621931981E-2</v>
      </c>
      <c r="I179" s="1"/>
    </row>
    <row r="180" spans="1:9" x14ac:dyDescent="0.2">
      <c r="A180">
        <v>2004</v>
      </c>
      <c r="B180">
        <v>11</v>
      </c>
      <c r="C180" s="1">
        <f>MAPrice!C180</f>
        <v>5.6702502751729535E-2</v>
      </c>
      <c r="D180" s="1">
        <f>MAPrice!D180</f>
        <v>5.5472477990100168E-2</v>
      </c>
      <c r="E180" s="1">
        <f>MAPrice!E180</f>
        <v>3.7543484383209376E-2</v>
      </c>
      <c r="F180" s="1">
        <f>MAPrice!F180</f>
        <v>6.669921115140437E-2</v>
      </c>
      <c r="G180" s="1">
        <f>MAPrice!G180</f>
        <v>0.13827224072355293</v>
      </c>
      <c r="H180" s="1">
        <f>MAPrice!H180</f>
        <v>5.5472477990100168E-2</v>
      </c>
      <c r="I180" s="1"/>
    </row>
    <row r="181" spans="1:9" x14ac:dyDescent="0.2">
      <c r="A181">
        <v>2004</v>
      </c>
      <c r="B181">
        <v>12</v>
      </c>
      <c r="C181" s="1">
        <f>MAPrice!C181</f>
        <v>5.686331883316182E-2</v>
      </c>
      <c r="D181" s="1">
        <f>MAPrice!D181</f>
        <v>5.5618891641847933E-2</v>
      </c>
      <c r="E181" s="1">
        <f>MAPrice!E181</f>
        <v>3.7775424683639432E-2</v>
      </c>
      <c r="F181" s="1">
        <f>MAPrice!F181</f>
        <v>6.6790602767278426E-2</v>
      </c>
      <c r="G181" s="1">
        <f>MAPrice!G181</f>
        <v>0.13838345995299439</v>
      </c>
      <c r="H181" s="1">
        <f>MAPrice!H181</f>
        <v>5.5618891641847933E-2</v>
      </c>
      <c r="I181" s="23"/>
    </row>
    <row r="182" spans="1:9" x14ac:dyDescent="0.2">
      <c r="A182">
        <v>2005</v>
      </c>
      <c r="B182">
        <v>1</v>
      </c>
      <c r="C182" s="1">
        <f>MAPrice!C182</f>
        <v>5.6944451589539979E-2</v>
      </c>
      <c r="D182" s="1">
        <f>MAPrice!D182</f>
        <v>5.571592129380102E-2</v>
      </c>
      <c r="E182" s="1">
        <f>MAPrice!E182</f>
        <v>3.7963592781947116E-2</v>
      </c>
      <c r="F182" s="1">
        <f>MAPrice!F182</f>
        <v>6.6874347387340216E-2</v>
      </c>
      <c r="G182" s="1">
        <f>MAPrice!G182</f>
        <v>0.13836148285024907</v>
      </c>
      <c r="H182" s="1">
        <f>MAPrice!H182</f>
        <v>5.571592129380102E-2</v>
      </c>
      <c r="I182" s="1"/>
    </row>
    <row r="183" spans="1:9" x14ac:dyDescent="0.2">
      <c r="A183">
        <v>2005</v>
      </c>
      <c r="B183">
        <v>2</v>
      </c>
      <c r="C183" s="1">
        <f>MAPrice!C183</f>
        <v>5.673139478438833E-2</v>
      </c>
      <c r="D183" s="1">
        <f>MAPrice!D183</f>
        <v>5.552961296736713E-2</v>
      </c>
      <c r="E183" s="1">
        <f>MAPrice!E183</f>
        <v>3.7747810355639622E-2</v>
      </c>
      <c r="F183" s="1">
        <f>MAPrice!F183</f>
        <v>6.6685223648192557E-2</v>
      </c>
      <c r="G183" s="1">
        <f>MAPrice!G183</f>
        <v>0.1381350535802375</v>
      </c>
      <c r="H183" s="1">
        <f>MAPrice!H183</f>
        <v>5.552961296736713E-2</v>
      </c>
      <c r="I183" s="1"/>
    </row>
    <row r="184" spans="1:9" x14ac:dyDescent="0.2">
      <c r="A184">
        <v>2005</v>
      </c>
      <c r="B184">
        <v>3</v>
      </c>
      <c r="C184" s="1">
        <f>MAPrice!C184</f>
        <v>5.6475011693493095E-2</v>
      </c>
      <c r="D184" s="1">
        <f>MAPrice!D184</f>
        <v>5.5412500385517295E-2</v>
      </c>
      <c r="E184" s="1">
        <f>MAPrice!E184</f>
        <v>3.7602079268413927E-2</v>
      </c>
      <c r="F184" s="1">
        <f>MAPrice!F184</f>
        <v>6.6466737473041451E-2</v>
      </c>
      <c r="G184" s="1">
        <f>MAPrice!G184</f>
        <v>0.13773368501406164</v>
      </c>
      <c r="H184" s="1">
        <f>MAPrice!H184</f>
        <v>5.5412500385517295E-2</v>
      </c>
      <c r="I184" s="1"/>
    </row>
    <row r="185" spans="1:9" x14ac:dyDescent="0.2">
      <c r="A185">
        <v>2005</v>
      </c>
      <c r="B185">
        <v>4</v>
      </c>
      <c r="C185" s="1">
        <f>MAPrice!C185</f>
        <v>5.6268958442931255E-2</v>
      </c>
      <c r="D185" s="1">
        <f>MAPrice!D185</f>
        <v>5.5233529566666217E-2</v>
      </c>
      <c r="E185" s="1">
        <f>MAPrice!E185</f>
        <v>3.7435958554031049E-2</v>
      </c>
      <c r="F185" s="1">
        <f>MAPrice!F185</f>
        <v>6.6253694177651853E-2</v>
      </c>
      <c r="G185" s="1">
        <f>MAPrice!G185</f>
        <v>0.13716342576444915</v>
      </c>
      <c r="H185" s="1">
        <f>MAPrice!H185</f>
        <v>5.5233529566666217E-2</v>
      </c>
      <c r="I185" s="1"/>
    </row>
    <row r="186" spans="1:9" x14ac:dyDescent="0.2">
      <c r="A186">
        <v>2005</v>
      </c>
      <c r="B186">
        <v>5</v>
      </c>
      <c r="C186" s="1">
        <f>MAPrice!C186</f>
        <v>5.602765024900009E-2</v>
      </c>
      <c r="D186" s="1">
        <f>MAPrice!D186</f>
        <v>5.4967232955033661E-2</v>
      </c>
      <c r="E186" s="1">
        <f>MAPrice!E186</f>
        <v>3.7143180466668035E-2</v>
      </c>
      <c r="F186" s="1">
        <f>MAPrice!F186</f>
        <v>6.5980173649603832E-2</v>
      </c>
      <c r="G186" s="1">
        <f>MAPrice!G186</f>
        <v>0.13671834454868154</v>
      </c>
      <c r="H186" s="1">
        <f>MAPrice!H186</f>
        <v>5.4967232955033661E-2</v>
      </c>
      <c r="I186" s="1"/>
    </row>
    <row r="187" spans="1:9" x14ac:dyDescent="0.2">
      <c r="A187">
        <v>2005</v>
      </c>
      <c r="B187">
        <v>6</v>
      </c>
      <c r="C187" s="1">
        <f>MAPrice!C187</f>
        <v>5.5849361474283161E-2</v>
      </c>
      <c r="D187" s="1">
        <f>MAPrice!D187</f>
        <v>5.4767475432937883E-2</v>
      </c>
      <c r="E187" s="1">
        <f>MAPrice!E187</f>
        <v>3.7472237909084945E-2</v>
      </c>
      <c r="F187" s="1">
        <f>MAPrice!F187</f>
        <v>6.5813425615896384E-2</v>
      </c>
      <c r="G187" s="1">
        <f>MAPrice!G187</f>
        <v>0.13632293374635754</v>
      </c>
      <c r="H187" s="1">
        <f>MAPrice!H187</f>
        <v>5.4767475432937883E-2</v>
      </c>
      <c r="I187" s="1"/>
    </row>
    <row r="188" spans="1:9" x14ac:dyDescent="0.2">
      <c r="A188">
        <v>2005</v>
      </c>
      <c r="B188">
        <v>7</v>
      </c>
      <c r="C188" s="1">
        <f>MAPrice!C188</f>
        <v>5.5657752461415466E-2</v>
      </c>
      <c r="D188" s="1">
        <f>MAPrice!D188</f>
        <v>5.4571041963757783E-2</v>
      </c>
      <c r="E188" s="1">
        <f>MAPrice!E188</f>
        <v>3.7290491350081556E-2</v>
      </c>
      <c r="F188" s="1">
        <f>MAPrice!F188</f>
        <v>6.5649384812192971E-2</v>
      </c>
      <c r="G188" s="1">
        <f>MAPrice!G188</f>
        <v>0.13584723029300419</v>
      </c>
      <c r="H188" s="1">
        <f>MAPrice!H188</f>
        <v>5.4571041963757783E-2</v>
      </c>
      <c r="I188" s="1"/>
    </row>
    <row r="189" spans="1:9" x14ac:dyDescent="0.2">
      <c r="A189">
        <v>2005</v>
      </c>
      <c r="B189">
        <v>8</v>
      </c>
      <c r="C189" s="1">
        <f>MAPrice!C189</f>
        <v>5.5428942957799571E-2</v>
      </c>
      <c r="D189" s="1">
        <f>MAPrice!D189</f>
        <v>5.4332465906662519E-2</v>
      </c>
      <c r="E189" s="1">
        <f>MAPrice!E189</f>
        <v>3.6526924187495736E-2</v>
      </c>
      <c r="F189" s="1">
        <f>MAPrice!F189</f>
        <v>6.5431848729902167E-2</v>
      </c>
      <c r="G189" s="1">
        <f>MAPrice!G189</f>
        <v>0.13534536477113138</v>
      </c>
      <c r="H189" s="1">
        <f>MAPrice!H189</f>
        <v>5.4332465906662519E-2</v>
      </c>
      <c r="I189" s="1"/>
    </row>
    <row r="190" spans="1:9" x14ac:dyDescent="0.2">
      <c r="A190">
        <v>2005</v>
      </c>
      <c r="B190">
        <v>9</v>
      </c>
      <c r="C190" s="1">
        <f>MAPrice!C190</f>
        <v>5.5167971412504159E-2</v>
      </c>
      <c r="D190" s="1">
        <f>MAPrice!D190</f>
        <v>5.4053217714896566E-2</v>
      </c>
      <c r="E190" s="1">
        <f>MAPrice!E190</f>
        <v>3.6706993896576653E-2</v>
      </c>
      <c r="F190" s="1">
        <f>MAPrice!F190</f>
        <v>6.5147573744953113E-2</v>
      </c>
      <c r="G190" s="1">
        <f>MAPrice!G190</f>
        <v>0.13454905599950651</v>
      </c>
      <c r="H190" s="1">
        <f>MAPrice!H190</f>
        <v>5.4053217714896566E-2</v>
      </c>
      <c r="I190" s="1"/>
    </row>
    <row r="191" spans="1:9" x14ac:dyDescent="0.2">
      <c r="A191">
        <v>2005</v>
      </c>
      <c r="B191">
        <v>10</v>
      </c>
      <c r="C191" s="1">
        <f>MAPrice!C191</f>
        <v>5.4785842364310271E-2</v>
      </c>
      <c r="D191" s="1">
        <f>MAPrice!D191</f>
        <v>5.3701903761806585E-2</v>
      </c>
      <c r="E191" s="1">
        <f>MAPrice!E191</f>
        <v>3.6452990217678428E-2</v>
      </c>
      <c r="F191" s="1">
        <f>MAPrice!F191</f>
        <v>6.4823499575174359E-2</v>
      </c>
      <c r="G191" s="1">
        <f>MAPrice!G191</f>
        <v>0.1336685245433871</v>
      </c>
      <c r="H191" s="1">
        <f>MAPrice!H191</f>
        <v>5.3701903761806585E-2</v>
      </c>
      <c r="I191" s="1"/>
    </row>
    <row r="192" spans="1:9" x14ac:dyDescent="0.2">
      <c r="A192">
        <v>2005</v>
      </c>
      <c r="B192">
        <v>11</v>
      </c>
      <c r="C192" s="1">
        <f>MAPrice!C192</f>
        <v>5.4532410695419122E-2</v>
      </c>
      <c r="D192" s="1">
        <f>MAPrice!D192</f>
        <v>5.3408942566158392E-2</v>
      </c>
      <c r="E192" s="1">
        <f>MAPrice!E192</f>
        <v>3.623471623056454E-2</v>
      </c>
      <c r="F192" s="1">
        <f>MAPrice!F192</f>
        <v>6.453165483987329E-2</v>
      </c>
      <c r="G192" s="1">
        <f>MAPrice!G192</f>
        <v>0.13278329099392341</v>
      </c>
      <c r="H192" s="1">
        <f>MAPrice!H192</f>
        <v>5.3408942566158392E-2</v>
      </c>
      <c r="I192" s="1"/>
    </row>
    <row r="193" spans="1:9" x14ac:dyDescent="0.2">
      <c r="A193">
        <v>2005</v>
      </c>
      <c r="B193">
        <v>12</v>
      </c>
      <c r="C193" s="1">
        <f>MAPrice!C193</f>
        <v>5.4304034145341774E-2</v>
      </c>
      <c r="D193" s="1">
        <f>MAPrice!D193</f>
        <v>5.3235126970122781E-2</v>
      </c>
      <c r="E193" s="1">
        <f>MAPrice!E193</f>
        <v>3.6075694871974755E-2</v>
      </c>
      <c r="F193" s="1">
        <f>MAPrice!F193</f>
        <v>6.4299447075300789E-2</v>
      </c>
      <c r="G193" s="1">
        <f>MAPrice!G193</f>
        <v>0.13199601170964045</v>
      </c>
      <c r="H193" s="1">
        <f>MAPrice!H193</f>
        <v>5.3235126970122781E-2</v>
      </c>
      <c r="I193" s="1"/>
    </row>
    <row r="194" spans="1:9" x14ac:dyDescent="0.2">
      <c r="A194">
        <v>2006</v>
      </c>
      <c r="B194">
        <v>1</v>
      </c>
      <c r="C194" s="1">
        <f>MAPrice!C194</f>
        <v>5.4074404702523567E-2</v>
      </c>
      <c r="D194" s="1">
        <f>MAPrice!D194</f>
        <v>5.3003363519348999E-2</v>
      </c>
      <c r="E194" s="1">
        <f>MAPrice!E194</f>
        <v>3.5933869928587527E-2</v>
      </c>
      <c r="F194" s="1">
        <f>MAPrice!F194</f>
        <v>6.4093445962499593E-2</v>
      </c>
      <c r="G194" s="1">
        <f>MAPrice!G194</f>
        <v>0.13130110204899173</v>
      </c>
      <c r="H194" s="1">
        <f>MAPrice!H194</f>
        <v>5.3003363519348999E-2</v>
      </c>
      <c r="I194" s="1"/>
    </row>
    <row r="195" spans="1:9" x14ac:dyDescent="0.2">
      <c r="A195">
        <v>2006</v>
      </c>
      <c r="B195">
        <v>2</v>
      </c>
      <c r="C195" s="1">
        <f>MAPrice!C195</f>
        <v>5.4515328619478942E-2</v>
      </c>
      <c r="D195" s="1">
        <f>MAPrice!D195</f>
        <v>5.3438555900291528E-2</v>
      </c>
      <c r="E195" s="1">
        <f>MAPrice!E195</f>
        <v>3.6489285453808279E-2</v>
      </c>
      <c r="F195" s="1">
        <f>MAPrice!F195</f>
        <v>6.4506462037832987E-2</v>
      </c>
      <c r="G195" s="1">
        <f>MAPrice!G195</f>
        <v>0.131390772552582</v>
      </c>
      <c r="H195" s="1">
        <f>MAPrice!H195</f>
        <v>5.3438555900291528E-2</v>
      </c>
      <c r="I195" s="1"/>
    </row>
    <row r="196" spans="1:9" x14ac:dyDescent="0.2">
      <c r="A196">
        <v>2006</v>
      </c>
      <c r="B196">
        <v>3</v>
      </c>
      <c r="C196" s="1">
        <f>MAPrice!C196</f>
        <v>5.4979687411089863E-2</v>
      </c>
      <c r="D196" s="1">
        <f>MAPrice!D196</f>
        <v>5.3875765790723167E-2</v>
      </c>
      <c r="E196" s="1">
        <f>MAPrice!E196</f>
        <v>3.7230063073654777E-2</v>
      </c>
      <c r="F196" s="1">
        <f>MAPrice!F196</f>
        <v>6.494073347854043E-2</v>
      </c>
      <c r="G196" s="1">
        <f>MAPrice!G196</f>
        <v>0.13182216990867099</v>
      </c>
      <c r="H196" s="1">
        <f>MAPrice!H196</f>
        <v>5.3875765790723167E-2</v>
      </c>
      <c r="I196" s="1"/>
    </row>
    <row r="197" spans="1:9" x14ac:dyDescent="0.2">
      <c r="A197">
        <v>2006</v>
      </c>
      <c r="B197">
        <v>4</v>
      </c>
      <c r="C197" s="1">
        <f>MAPrice!C197</f>
        <v>5.546597000276135E-2</v>
      </c>
      <c r="D197" s="1">
        <f>MAPrice!D197</f>
        <v>5.4375034506855567E-2</v>
      </c>
      <c r="E197" s="1">
        <f>MAPrice!E197</f>
        <v>3.7732575403905469E-2</v>
      </c>
      <c r="F197" s="1">
        <f>MAPrice!F197</f>
        <v>6.5385054382098864E-2</v>
      </c>
      <c r="G197" s="1">
        <f>MAPrice!G197</f>
        <v>0.13202617517320095</v>
      </c>
      <c r="H197" s="1">
        <f>MAPrice!H197</f>
        <v>5.4375034506855567E-2</v>
      </c>
      <c r="I197" s="1"/>
    </row>
    <row r="198" spans="1:9" x14ac:dyDescent="0.2">
      <c r="A198">
        <v>2006</v>
      </c>
      <c r="B198">
        <v>5</v>
      </c>
      <c r="C198" s="1">
        <f>MAPrice!C198</f>
        <v>5.5953040964223204E-2</v>
      </c>
      <c r="D198" s="1">
        <f>MAPrice!D198</f>
        <v>5.4847801014285207E-2</v>
      </c>
      <c r="E198" s="1">
        <f>MAPrice!E198</f>
        <v>3.8302921378745663E-2</v>
      </c>
      <c r="F198" s="1">
        <f>MAPrice!F198</f>
        <v>6.5809552137473443E-2</v>
      </c>
      <c r="G198" s="1">
        <f>MAPrice!G198</f>
        <v>0.13232557244896007</v>
      </c>
      <c r="H198" s="1">
        <f>MAPrice!H198</f>
        <v>5.4847801014285207E-2</v>
      </c>
      <c r="I198" s="1"/>
    </row>
    <row r="199" spans="1:9" x14ac:dyDescent="0.2">
      <c r="A199">
        <v>2006</v>
      </c>
      <c r="B199">
        <v>6</v>
      </c>
      <c r="C199" s="1">
        <f>MAPrice!C199</f>
        <v>5.6350575602784281E-2</v>
      </c>
      <c r="D199" s="1">
        <f>MAPrice!D199</f>
        <v>5.5252247980416301E-2</v>
      </c>
      <c r="E199" s="1">
        <f>MAPrice!E199</f>
        <v>3.875258350406325E-2</v>
      </c>
      <c r="F199" s="1">
        <f>MAPrice!F199</f>
        <v>6.6149067224459776E-2</v>
      </c>
      <c r="G199" s="1">
        <f>MAPrice!G199</f>
        <v>0.132399337530578</v>
      </c>
      <c r="H199" s="1">
        <f>MAPrice!H199</f>
        <v>5.5252247980416301E-2</v>
      </c>
      <c r="I199" s="1"/>
    </row>
    <row r="200" spans="1:9" x14ac:dyDescent="0.2">
      <c r="A200">
        <v>2006</v>
      </c>
      <c r="B200">
        <v>7</v>
      </c>
      <c r="C200" s="1">
        <f>MAPrice!C200</f>
        <v>5.6773661388054016E-2</v>
      </c>
      <c r="D200" s="1">
        <f>MAPrice!D200</f>
        <v>5.5666073046225291E-2</v>
      </c>
      <c r="E200" s="1">
        <f>MAPrice!E200</f>
        <v>3.9218531056462398E-2</v>
      </c>
      <c r="F200" s="1">
        <f>MAPrice!F200</f>
        <v>6.6532311283644355E-2</v>
      </c>
      <c r="G200" s="1">
        <f>MAPrice!G200</f>
        <v>0.13248355006605769</v>
      </c>
      <c r="H200" s="1">
        <f>MAPrice!H200</f>
        <v>5.5666073046225291E-2</v>
      </c>
      <c r="I200" s="1"/>
    </row>
    <row r="201" spans="1:9" x14ac:dyDescent="0.2">
      <c r="A201">
        <v>2006</v>
      </c>
      <c r="B201">
        <v>8</v>
      </c>
      <c r="C201" s="1">
        <f>MAPrice!C201</f>
        <v>5.721763337357056E-2</v>
      </c>
      <c r="D201" s="1">
        <f>MAPrice!D201</f>
        <v>5.6119663361623877E-2</v>
      </c>
      <c r="E201" s="1">
        <f>MAPrice!E201</f>
        <v>3.9616611972652836E-2</v>
      </c>
      <c r="F201" s="1">
        <f>MAPrice!F201</f>
        <v>6.6939438445355354E-2</v>
      </c>
      <c r="G201" s="1">
        <f>MAPrice!G201</f>
        <v>0.13273046008532088</v>
      </c>
      <c r="H201" s="1">
        <f>MAPrice!H201</f>
        <v>5.6119663361623877E-2</v>
      </c>
      <c r="I201" s="1"/>
    </row>
    <row r="202" spans="1:9" x14ac:dyDescent="0.2">
      <c r="A202">
        <v>2006</v>
      </c>
      <c r="B202">
        <v>9</v>
      </c>
      <c r="C202" s="1">
        <f>MAPrice!C202</f>
        <v>5.7695752394148397E-2</v>
      </c>
      <c r="D202" s="1">
        <f>MAPrice!D202</f>
        <v>5.6601700008781508E-2</v>
      </c>
      <c r="E202" s="1">
        <f>MAPrice!E202</f>
        <v>3.9705807220026069E-2</v>
      </c>
      <c r="F202" s="1">
        <f>MAPrice!F202</f>
        <v>6.738062044323527E-2</v>
      </c>
      <c r="G202" s="1">
        <f>MAPrice!G202</f>
        <v>0.13289920187384088</v>
      </c>
      <c r="H202" s="1">
        <f>MAPrice!H202</f>
        <v>5.6601700008781508E-2</v>
      </c>
      <c r="I202" s="1"/>
    </row>
    <row r="203" spans="1:9" x14ac:dyDescent="0.2">
      <c r="A203">
        <v>2006</v>
      </c>
      <c r="B203">
        <v>10</v>
      </c>
      <c r="C203" s="1">
        <f>MAPrice!C203</f>
        <v>5.8254609443553797E-2</v>
      </c>
      <c r="D203" s="1">
        <f>MAPrice!D203</f>
        <v>5.7140095400918987E-2</v>
      </c>
      <c r="E203" s="1">
        <f>MAPrice!E203</f>
        <v>4.0163626153118734E-2</v>
      </c>
      <c r="F203" s="1">
        <f>MAPrice!F203</f>
        <v>6.7915123404703875E-2</v>
      </c>
      <c r="G203" s="1">
        <f>MAPrice!G203</f>
        <v>0.13341022522400808</v>
      </c>
      <c r="H203" s="1">
        <f>MAPrice!H203</f>
        <v>5.7140095400918987E-2</v>
      </c>
      <c r="I203" s="1"/>
    </row>
    <row r="204" spans="1:9" x14ac:dyDescent="0.2">
      <c r="A204">
        <v>2006</v>
      </c>
      <c r="B204">
        <v>11</v>
      </c>
      <c r="C204" s="1">
        <f>MAPrice!C204</f>
        <v>5.8806464289297623E-2</v>
      </c>
      <c r="D204" s="1">
        <f>MAPrice!D204</f>
        <v>5.7727929318608096E-2</v>
      </c>
      <c r="E204" s="1">
        <f>MAPrice!E204</f>
        <v>4.069969105025209E-2</v>
      </c>
      <c r="F204" s="1">
        <f>MAPrice!F204</f>
        <v>6.8470210904350973E-2</v>
      </c>
      <c r="G204" s="1">
        <f>MAPrice!G204</f>
        <v>0.13359631104279809</v>
      </c>
      <c r="H204" s="1">
        <f>MAPrice!H204</f>
        <v>5.7727929318608096E-2</v>
      </c>
      <c r="I204" s="1"/>
    </row>
    <row r="205" spans="1:9" x14ac:dyDescent="0.2">
      <c r="A205">
        <v>2006</v>
      </c>
      <c r="B205">
        <v>12</v>
      </c>
      <c r="C205" s="1">
        <f>MAPrice!C205</f>
        <v>5.9368817481156126E-2</v>
      </c>
      <c r="D205" s="1">
        <f>MAPrice!D205</f>
        <v>5.8256669390576804E-2</v>
      </c>
      <c r="E205" s="1">
        <f>MAPrice!E205</f>
        <v>4.1239044690036697E-2</v>
      </c>
      <c r="F205" s="1">
        <f>MAPrice!F205</f>
        <v>6.9008639146061743E-2</v>
      </c>
      <c r="G205" s="1">
        <f>MAPrice!G205</f>
        <v>0.13399679717176258</v>
      </c>
      <c r="H205" s="1">
        <f>MAPrice!H205</f>
        <v>5.8256669390576804E-2</v>
      </c>
      <c r="I205" s="1"/>
    </row>
    <row r="206" spans="1:9" x14ac:dyDescent="0.2">
      <c r="A206">
        <v>2007</v>
      </c>
      <c r="B206">
        <v>1</v>
      </c>
      <c r="C206" s="1">
        <f>MAPrice!C206</f>
        <v>5.9899342500605239E-2</v>
      </c>
      <c r="D206" s="1">
        <f>MAPrice!D206</f>
        <v>5.8746161343855074E-2</v>
      </c>
      <c r="E206" s="1">
        <f>MAPrice!E206</f>
        <v>4.1650093933240366E-2</v>
      </c>
      <c r="F206" s="1">
        <f>MAPrice!F206</f>
        <v>6.9495890891991915E-2</v>
      </c>
      <c r="G206" s="1">
        <f>MAPrice!G206</f>
        <v>0.134283893265044</v>
      </c>
      <c r="H206" s="1">
        <f>MAPrice!H206</f>
        <v>5.8746161343855074E-2</v>
      </c>
      <c r="I206" s="1"/>
    </row>
    <row r="207" spans="1:9" x14ac:dyDescent="0.2">
      <c r="A207">
        <v>2007</v>
      </c>
      <c r="B207">
        <v>2</v>
      </c>
      <c r="C207" s="1">
        <f>MAPrice!C207</f>
        <v>5.9992974317674676E-2</v>
      </c>
      <c r="D207" s="1">
        <f>MAPrice!D207</f>
        <v>5.8795303454290661E-2</v>
      </c>
      <c r="E207" s="1">
        <f>MAPrice!E207</f>
        <v>4.1762239292122409E-2</v>
      </c>
      <c r="F207" s="1">
        <f>MAPrice!F207</f>
        <v>6.9667611658707704E-2</v>
      </c>
      <c r="G207" s="1">
        <f>MAPrice!G207</f>
        <v>0.13411312402272521</v>
      </c>
      <c r="H207" s="1">
        <f>MAPrice!H207</f>
        <v>5.8795303454290661E-2</v>
      </c>
      <c r="I207" s="1"/>
    </row>
    <row r="208" spans="1:9" x14ac:dyDescent="0.2">
      <c r="A208">
        <v>2007</v>
      </c>
      <c r="B208">
        <v>3</v>
      </c>
      <c r="C208" s="1">
        <f>MAPrice!C208</f>
        <v>6.0156483362263674E-2</v>
      </c>
      <c r="D208" s="1">
        <f>MAPrice!D208</f>
        <v>5.8929560085584427E-2</v>
      </c>
      <c r="E208" s="1">
        <f>MAPrice!E208</f>
        <v>4.1627497156023166E-2</v>
      </c>
      <c r="F208" s="1">
        <f>MAPrice!F208</f>
        <v>6.9794533554413701E-2</v>
      </c>
      <c r="G208" s="1">
        <f>MAPrice!G208</f>
        <v>0.13365546522543598</v>
      </c>
      <c r="H208" s="1">
        <f>MAPrice!H208</f>
        <v>5.8929560085584427E-2</v>
      </c>
      <c r="I208" s="1"/>
    </row>
    <row r="209" spans="1:9" x14ac:dyDescent="0.2">
      <c r="A209">
        <v>2007</v>
      </c>
      <c r="B209">
        <v>4</v>
      </c>
      <c r="C209" s="1">
        <f>MAPrice!C209</f>
        <v>6.0300543351690737E-2</v>
      </c>
      <c r="D209" s="1">
        <f>MAPrice!D209</f>
        <v>5.9069532859205715E-2</v>
      </c>
      <c r="E209" s="1">
        <f>MAPrice!E209</f>
        <v>4.1728151602946024E-2</v>
      </c>
      <c r="F209" s="1">
        <f>MAPrice!F209</f>
        <v>6.9873216861593437E-2</v>
      </c>
      <c r="G209" s="1">
        <f>MAPrice!G209</f>
        <v>0.13363947718513539</v>
      </c>
      <c r="H209" s="1">
        <f>MAPrice!H209</f>
        <v>5.9069532859205715E-2</v>
      </c>
      <c r="I209" s="1"/>
    </row>
    <row r="210" spans="1:9" x14ac:dyDescent="0.2">
      <c r="A210">
        <v>2007</v>
      </c>
      <c r="B210">
        <v>5</v>
      </c>
      <c r="C210" s="1">
        <f>MAPrice!C210</f>
        <v>6.0435925676256448E-2</v>
      </c>
      <c r="D210" s="1">
        <f>MAPrice!D210</f>
        <v>5.9191537147143487E-2</v>
      </c>
      <c r="E210" s="1">
        <f>MAPrice!E210</f>
        <v>4.1797403475079598E-2</v>
      </c>
      <c r="F210" s="1">
        <f>MAPrice!F210</f>
        <v>6.9985804215785319E-2</v>
      </c>
      <c r="G210" s="1">
        <f>MAPrice!G210</f>
        <v>0.13345656089313124</v>
      </c>
      <c r="H210" s="1">
        <f>MAPrice!H210</f>
        <v>5.9191537147143487E-2</v>
      </c>
      <c r="I210" s="1"/>
    </row>
    <row r="211" spans="1:9" x14ac:dyDescent="0.2">
      <c r="A211">
        <v>2007</v>
      </c>
      <c r="B211">
        <v>6</v>
      </c>
      <c r="C211" s="1">
        <f>MAPrice!C211</f>
        <v>6.0598411994720082E-2</v>
      </c>
      <c r="D211" s="1">
        <f>MAPrice!D211</f>
        <v>5.9337171068733902E-2</v>
      </c>
      <c r="E211" s="1">
        <f>MAPrice!E211</f>
        <v>4.1950242184229221E-2</v>
      </c>
      <c r="F211" s="1">
        <f>MAPrice!F211</f>
        <v>7.0111371772216671E-2</v>
      </c>
      <c r="G211" s="1">
        <f>MAPrice!G211</f>
        <v>0.13342410725197332</v>
      </c>
      <c r="H211" s="1">
        <f>MAPrice!H211</f>
        <v>5.9337171068733902E-2</v>
      </c>
      <c r="I211" s="1"/>
    </row>
    <row r="212" spans="1:9" x14ac:dyDescent="0.2">
      <c r="A212">
        <v>2007</v>
      </c>
      <c r="B212">
        <v>7</v>
      </c>
      <c r="C212" s="1">
        <f>MAPrice!C212</f>
        <v>6.0771540500381506E-2</v>
      </c>
      <c r="D212" s="1">
        <f>MAPrice!D212</f>
        <v>5.9473592929355952E-2</v>
      </c>
      <c r="E212" s="1">
        <f>MAPrice!E212</f>
        <v>4.2078449834705343E-2</v>
      </c>
      <c r="F212" s="1">
        <f>MAPrice!F212</f>
        <v>7.0248921094948277E-2</v>
      </c>
      <c r="G212" s="1">
        <f>MAPrice!G212</f>
        <v>0.13324531052450661</v>
      </c>
      <c r="H212" s="1">
        <f>MAPrice!H212</f>
        <v>5.9473592929355952E-2</v>
      </c>
      <c r="I212" s="1"/>
    </row>
    <row r="213" spans="1:9" x14ac:dyDescent="0.2">
      <c r="A213">
        <v>2007</v>
      </c>
      <c r="B213">
        <v>8</v>
      </c>
      <c r="C213" s="1">
        <f>MAPrice!C213</f>
        <v>6.0966283323057029E-2</v>
      </c>
      <c r="D213" s="1">
        <f>MAPrice!D213</f>
        <v>5.9624349311766772E-2</v>
      </c>
      <c r="E213" s="1">
        <f>MAPrice!E213</f>
        <v>4.2239453627309166E-2</v>
      </c>
      <c r="F213" s="1">
        <f>MAPrice!F213</f>
        <v>7.037721264591279E-2</v>
      </c>
      <c r="G213" s="1">
        <f>MAPrice!G213</f>
        <v>0.13272610288294268</v>
      </c>
      <c r="H213" s="1">
        <f>MAPrice!H213</f>
        <v>5.9624349311766772E-2</v>
      </c>
      <c r="I213" s="1"/>
    </row>
    <row r="214" spans="1:9" x14ac:dyDescent="0.2">
      <c r="A214">
        <v>2007</v>
      </c>
      <c r="B214">
        <v>9</v>
      </c>
      <c r="C214" s="1">
        <f>MAPrice!C214</f>
        <v>6.1134214677971394E-2</v>
      </c>
      <c r="D214" s="1">
        <f>MAPrice!D214</f>
        <v>5.9789663077670335E-2</v>
      </c>
      <c r="E214" s="1">
        <f>MAPrice!E214</f>
        <v>4.2406817386210015E-2</v>
      </c>
      <c r="F214" s="1">
        <f>MAPrice!F214</f>
        <v>7.0524433110542684E-2</v>
      </c>
      <c r="G214" s="1">
        <f>MAPrice!G214</f>
        <v>0.13253701987028768</v>
      </c>
      <c r="H214" s="1">
        <f>MAPrice!H214</f>
        <v>5.9789663077670335E-2</v>
      </c>
      <c r="I214" s="1"/>
    </row>
    <row r="215" spans="1:9" x14ac:dyDescent="0.2">
      <c r="A215">
        <v>2007</v>
      </c>
      <c r="B215">
        <v>10</v>
      </c>
      <c r="C215" s="1">
        <f>MAPrice!C215</f>
        <v>6.1229859846377827E-2</v>
      </c>
      <c r="D215" s="1">
        <f>MAPrice!D215</f>
        <v>5.9872078077021634E-2</v>
      </c>
      <c r="E215" s="1">
        <f>MAPrice!E215</f>
        <v>4.2527447728450886E-2</v>
      </c>
      <c r="F215" s="1">
        <f>MAPrice!F215</f>
        <v>7.0597253361468354E-2</v>
      </c>
      <c r="G215" s="1">
        <f>MAPrice!G215</f>
        <v>0.13218692417676289</v>
      </c>
      <c r="H215" s="1">
        <f>MAPrice!H215</f>
        <v>5.9872078077021634E-2</v>
      </c>
      <c r="I215" s="1"/>
    </row>
    <row r="216" spans="1:9" x14ac:dyDescent="0.2">
      <c r="A216">
        <v>2007</v>
      </c>
      <c r="B216">
        <v>11</v>
      </c>
      <c r="C216" s="1">
        <f>MAPrice!C216</f>
        <v>6.1341770800319662E-2</v>
      </c>
      <c r="D216" s="1">
        <f>MAPrice!D216</f>
        <v>5.9920217312381376E-2</v>
      </c>
      <c r="E216" s="1">
        <f>MAPrice!E216</f>
        <v>4.2589926570497733E-2</v>
      </c>
      <c r="F216" s="1">
        <f>MAPrice!F216</f>
        <v>7.0648394267614156E-2</v>
      </c>
      <c r="G216" s="1">
        <f>MAPrice!G216</f>
        <v>0.13201577058656347</v>
      </c>
      <c r="H216" s="1">
        <f>MAPrice!H216</f>
        <v>5.9920217312381376E-2</v>
      </c>
      <c r="I216" s="1"/>
    </row>
    <row r="217" spans="1:9" x14ac:dyDescent="0.2">
      <c r="A217">
        <v>2007</v>
      </c>
      <c r="B217">
        <v>12</v>
      </c>
      <c r="C217" s="1">
        <f>MAPrice!C217</f>
        <v>6.1387785085871338E-2</v>
      </c>
      <c r="D217" s="1">
        <f>MAPrice!D217</f>
        <v>5.9908525252490158E-2</v>
      </c>
      <c r="E217" s="1">
        <f>MAPrice!E217</f>
        <v>4.2591030205041902E-2</v>
      </c>
      <c r="F217" s="1">
        <f>MAPrice!F217</f>
        <v>7.06380210735046E-2</v>
      </c>
      <c r="G217" s="1">
        <f>MAPrice!G217</f>
        <v>0.13162519876215525</v>
      </c>
      <c r="H217" s="1">
        <f>MAPrice!H217</f>
        <v>5.9908525252490158E-2</v>
      </c>
      <c r="I217" s="1"/>
    </row>
    <row r="218" spans="1:9" x14ac:dyDescent="0.2">
      <c r="A218">
        <v>2008</v>
      </c>
      <c r="B218">
        <v>1</v>
      </c>
      <c r="C218" s="1">
        <f>MAPrice!C218</f>
        <v>6.1469256109164282E-2</v>
      </c>
      <c r="D218" s="1">
        <f>MAPrice!D218</f>
        <v>5.999084466097037E-2</v>
      </c>
      <c r="E218" s="1">
        <f>MAPrice!E218</f>
        <v>4.2722936622402674E-2</v>
      </c>
      <c r="F218" s="1">
        <f>MAPrice!F218</f>
        <v>7.0693659530134165E-2</v>
      </c>
      <c r="G218" s="1">
        <f>MAPrice!G218</f>
        <v>0.1314719310171997</v>
      </c>
      <c r="H218" s="1">
        <f>MAPrice!H218</f>
        <v>5.999084466097037E-2</v>
      </c>
      <c r="I218" s="1"/>
    </row>
    <row r="219" spans="1:9" x14ac:dyDescent="0.2">
      <c r="A219">
        <v>2008</v>
      </c>
      <c r="B219">
        <v>2</v>
      </c>
      <c r="C219" s="1">
        <f>MAPrice!C219</f>
        <v>6.1292607201406453E-2</v>
      </c>
      <c r="D219" s="1">
        <f>MAPrice!D219</f>
        <v>5.9770858017866045E-2</v>
      </c>
      <c r="E219" s="1">
        <f>MAPrice!E219</f>
        <v>4.2499165169541664E-2</v>
      </c>
      <c r="F219" s="1">
        <f>MAPrice!F219</f>
        <v>7.0423264904837871E-2</v>
      </c>
      <c r="G219" s="1">
        <f>MAPrice!G219</f>
        <v>0.13113646072692173</v>
      </c>
      <c r="H219" s="1">
        <f>MAPrice!H219</f>
        <v>5.9770858017866045E-2</v>
      </c>
      <c r="I219" s="1"/>
    </row>
    <row r="220" spans="1:9" x14ac:dyDescent="0.2">
      <c r="A220">
        <v>2008</v>
      </c>
      <c r="B220">
        <v>3</v>
      </c>
      <c r="C220" s="1">
        <f>MAPrice!C220</f>
        <v>6.1081616382979147E-2</v>
      </c>
      <c r="D220" s="1">
        <f>MAPrice!D220</f>
        <v>5.9506992720322706E-2</v>
      </c>
      <c r="E220" s="1">
        <f>MAPrice!E220</f>
        <v>4.2285495990693506E-2</v>
      </c>
      <c r="F220" s="1">
        <f>MAPrice!F220</f>
        <v>7.024733545481579E-2</v>
      </c>
      <c r="G220" s="1">
        <f>MAPrice!G220</f>
        <v>0.13078170114398491</v>
      </c>
      <c r="H220" s="1">
        <f>MAPrice!H220</f>
        <v>5.9506992720322706E-2</v>
      </c>
      <c r="I220" s="1"/>
    </row>
    <row r="221" spans="1:9" x14ac:dyDescent="0.2">
      <c r="A221">
        <v>2008</v>
      </c>
      <c r="B221">
        <v>4</v>
      </c>
      <c r="C221" s="1">
        <f>MAPrice!C221</f>
        <v>6.0865724237397147E-2</v>
      </c>
      <c r="D221" s="1">
        <f>MAPrice!D221</f>
        <v>5.9195771997251935E-2</v>
      </c>
      <c r="E221" s="1">
        <f>MAPrice!E221</f>
        <v>4.2114201755886455E-2</v>
      </c>
      <c r="F221" s="1">
        <f>MAPrice!F221</f>
        <v>7.0043031417150306E-2</v>
      </c>
      <c r="G221" s="1">
        <f>MAPrice!G221</f>
        <v>0.13028027269496342</v>
      </c>
      <c r="H221" s="1">
        <f>MAPrice!H221</f>
        <v>5.9195771997251935E-2</v>
      </c>
      <c r="I221" s="1"/>
    </row>
    <row r="222" spans="1:9" x14ac:dyDescent="0.2">
      <c r="A222">
        <v>2008</v>
      </c>
      <c r="B222">
        <v>5</v>
      </c>
      <c r="C222" s="1">
        <f>MAPrice!C222</f>
        <v>6.0659655615075865E-2</v>
      </c>
      <c r="D222" s="1">
        <f>MAPrice!D222</f>
        <v>5.8949259880408868E-2</v>
      </c>
      <c r="E222" s="1">
        <f>MAPrice!E222</f>
        <v>4.1998499455995535E-2</v>
      </c>
      <c r="F222" s="1">
        <f>MAPrice!F222</f>
        <v>6.9802794057471848E-2</v>
      </c>
      <c r="G222" s="1">
        <f>MAPrice!G222</f>
        <v>0.12978840655326171</v>
      </c>
      <c r="H222" s="1">
        <f>MAPrice!H222</f>
        <v>5.8949259880408868E-2</v>
      </c>
      <c r="I222" s="1"/>
    </row>
    <row r="223" spans="1:9" x14ac:dyDescent="0.2">
      <c r="A223">
        <v>2008</v>
      </c>
      <c r="B223">
        <v>6</v>
      </c>
      <c r="C223" s="1">
        <f>MAPrice!C223</f>
        <v>6.0449890026968676E-2</v>
      </c>
      <c r="D223" s="1">
        <f>MAPrice!D223</f>
        <v>5.8695965590042615E-2</v>
      </c>
      <c r="E223" s="1">
        <f>MAPrice!E223</f>
        <v>4.1760676929858666E-2</v>
      </c>
      <c r="F223" s="1">
        <f>MAPrice!F223</f>
        <v>6.9562205171149555E-2</v>
      </c>
      <c r="G223" s="1">
        <f>MAPrice!G223</f>
        <v>0.1292371521126979</v>
      </c>
      <c r="H223" s="1">
        <f>MAPrice!H223</f>
        <v>5.8695965590042615E-2</v>
      </c>
      <c r="I223" s="1"/>
    </row>
    <row r="224" spans="1:9" x14ac:dyDescent="0.2">
      <c r="A224">
        <v>2008</v>
      </c>
      <c r="B224">
        <v>7</v>
      </c>
      <c r="C224" s="1">
        <f>MAPrice!C224</f>
        <v>6.0174873822113457E-2</v>
      </c>
      <c r="D224" s="1">
        <f>MAPrice!D224</f>
        <v>5.8419154327156858E-2</v>
      </c>
      <c r="E224" s="1">
        <f>MAPrice!E224</f>
        <v>4.1491495127746601E-2</v>
      </c>
      <c r="F224" s="1">
        <f>MAPrice!F224</f>
        <v>6.92479981903701E-2</v>
      </c>
      <c r="G224" s="1">
        <f>MAPrice!G224</f>
        <v>0.12862951129917671</v>
      </c>
      <c r="H224" s="1">
        <f>MAPrice!H224</f>
        <v>5.8419154327156858E-2</v>
      </c>
      <c r="I224" s="1"/>
    </row>
    <row r="225" spans="1:9" x14ac:dyDescent="0.2">
      <c r="A225">
        <v>2008</v>
      </c>
      <c r="B225">
        <v>8</v>
      </c>
      <c r="C225" s="1">
        <f>MAPrice!C225</f>
        <v>5.9906413210790627E-2</v>
      </c>
      <c r="D225" s="1">
        <f>MAPrice!D225</f>
        <v>5.818848206994981E-2</v>
      </c>
      <c r="E225" s="1">
        <f>MAPrice!E225</f>
        <v>4.1279529517540374E-2</v>
      </c>
      <c r="F225" s="1">
        <f>MAPrice!F225</f>
        <v>6.896129827638102E-2</v>
      </c>
      <c r="G225" s="1">
        <f>MAPrice!G225</f>
        <v>0.12835880328233887</v>
      </c>
      <c r="H225" s="1">
        <f>MAPrice!H225</f>
        <v>5.818848206994981E-2</v>
      </c>
      <c r="I225" s="1"/>
    </row>
    <row r="226" spans="1:9" x14ac:dyDescent="0.2">
      <c r="A226">
        <v>2008</v>
      </c>
      <c r="B226">
        <v>9</v>
      </c>
      <c r="C226" s="1">
        <f>MAPrice!C226</f>
        <v>5.963195948175154E-2</v>
      </c>
      <c r="D226" s="1">
        <f>MAPrice!D226</f>
        <v>5.7884084940607546E-2</v>
      </c>
      <c r="E226" s="1">
        <f>MAPrice!E226</f>
        <v>4.1020194428104229E-2</v>
      </c>
      <c r="F226" s="1">
        <f>MAPrice!F226</f>
        <v>6.8684022624758381E-2</v>
      </c>
      <c r="G226" s="1">
        <f>MAPrice!G226</f>
        <v>0.12786072391712733</v>
      </c>
      <c r="H226" s="1">
        <f>MAPrice!H226</f>
        <v>5.7884084940607546E-2</v>
      </c>
      <c r="I226" s="1"/>
    </row>
    <row r="227" spans="1:9" x14ac:dyDescent="0.2">
      <c r="A227">
        <v>2008</v>
      </c>
      <c r="B227">
        <v>10</v>
      </c>
      <c r="C227" s="1">
        <f>MAPrice!C227</f>
        <v>5.9412962303413086E-2</v>
      </c>
      <c r="D227" s="1">
        <f>MAPrice!D227</f>
        <v>5.7653567811854468E-2</v>
      </c>
      <c r="E227" s="1">
        <f>MAPrice!E227</f>
        <v>4.081895575891939E-2</v>
      </c>
      <c r="F227" s="1">
        <f>MAPrice!F227</f>
        <v>6.8428989410617161E-2</v>
      </c>
      <c r="G227" s="1">
        <f>MAPrice!G227</f>
        <v>0.12727805165996689</v>
      </c>
      <c r="H227" s="1">
        <f>MAPrice!H227</f>
        <v>5.7653567811854468E-2</v>
      </c>
      <c r="I227" s="1"/>
    </row>
    <row r="228" spans="1:9" x14ac:dyDescent="0.2">
      <c r="A228">
        <v>2008</v>
      </c>
      <c r="B228">
        <v>11</v>
      </c>
      <c r="C228" s="1">
        <f>MAPrice!C228</f>
        <v>5.9231577780911475E-2</v>
      </c>
      <c r="D228" s="1">
        <f>MAPrice!D228</f>
        <v>5.7479019493824168E-2</v>
      </c>
      <c r="E228" s="1">
        <f>MAPrice!E228</f>
        <v>4.0643830675917078E-2</v>
      </c>
      <c r="F228" s="1">
        <f>MAPrice!F228</f>
        <v>6.8234892897085328E-2</v>
      </c>
      <c r="G228" s="1">
        <f>MAPrice!G228</f>
        <v>0.12685617560635798</v>
      </c>
      <c r="H228" s="1">
        <f>MAPrice!H228</f>
        <v>5.7479019493824168E-2</v>
      </c>
      <c r="I228" s="1"/>
    </row>
    <row r="229" spans="1:9" x14ac:dyDescent="0.2">
      <c r="A229">
        <v>2008</v>
      </c>
      <c r="B229">
        <v>12</v>
      </c>
      <c r="C229" s="1">
        <f>MAPrice!C229</f>
        <v>5.9183497429053274E-2</v>
      </c>
      <c r="D229" s="1">
        <f>MAPrice!D229</f>
        <v>5.7412627010288271E-2</v>
      </c>
      <c r="E229" s="1">
        <f>MAPrice!E229</f>
        <v>4.0490725622536056E-2</v>
      </c>
      <c r="F229" s="1">
        <f>MAPrice!F229</f>
        <v>6.8206061698995082E-2</v>
      </c>
      <c r="G229" s="1">
        <f>MAPrice!G229</f>
        <v>0.12664045869993187</v>
      </c>
      <c r="H229" s="1">
        <f>MAPrice!H229</f>
        <v>5.7412627010288271E-2</v>
      </c>
      <c r="I229" s="1"/>
    </row>
    <row r="230" spans="1:9" x14ac:dyDescent="0.2">
      <c r="A230">
        <v>2009</v>
      </c>
      <c r="B230">
        <v>1</v>
      </c>
      <c r="C230" s="1">
        <f>MAPrice!C230</f>
        <v>5.9216124133044119E-2</v>
      </c>
      <c r="D230" s="1">
        <f>MAPrice!D230</f>
        <v>5.7405217391933494E-2</v>
      </c>
      <c r="E230" s="1">
        <f>MAPrice!E230</f>
        <v>4.0384150798579925E-2</v>
      </c>
      <c r="F230" s="1">
        <f>MAPrice!F230</f>
        <v>6.8167269522912577E-2</v>
      </c>
      <c r="G230" s="1">
        <f>MAPrice!G230</f>
        <v>0.12661971233332997</v>
      </c>
      <c r="H230" s="1">
        <f>MAPrice!H230</f>
        <v>5.7405217391933494E-2</v>
      </c>
      <c r="I230" s="1"/>
    </row>
    <row r="231" spans="1:9" x14ac:dyDescent="0.2">
      <c r="A231">
        <v>2009</v>
      </c>
      <c r="B231">
        <v>2</v>
      </c>
      <c r="C231" s="1">
        <f>MAPrice!C231</f>
        <v>6.0129229572081722E-2</v>
      </c>
      <c r="D231" s="1">
        <f>MAPrice!D231</f>
        <v>5.8339338847246014E-2</v>
      </c>
      <c r="E231" s="1">
        <f>MAPrice!E231</f>
        <v>4.1197388082361328E-2</v>
      </c>
      <c r="F231" s="1">
        <f>MAPrice!F231</f>
        <v>6.9056472203793462E-2</v>
      </c>
      <c r="G231" s="1">
        <f>MAPrice!G231</f>
        <v>0.12566486256231379</v>
      </c>
      <c r="H231" s="1">
        <f>MAPrice!H231</f>
        <v>5.8339338847246014E-2</v>
      </c>
      <c r="I231" s="1"/>
    </row>
    <row r="232" spans="1:9" x14ac:dyDescent="0.2">
      <c r="A232">
        <v>2009</v>
      </c>
      <c r="B232">
        <v>3</v>
      </c>
      <c r="C232" s="1">
        <f>MAPrice!C232</f>
        <v>6.1041971418364649E-2</v>
      </c>
      <c r="D232" s="1">
        <f>MAPrice!D232</f>
        <v>5.9297603553327839E-2</v>
      </c>
      <c r="E232" s="1">
        <f>MAPrice!E232</f>
        <v>4.2073818354288105E-2</v>
      </c>
      <c r="F232" s="1">
        <f>MAPrice!F232</f>
        <v>6.9812131126191973E-2</v>
      </c>
      <c r="G232" s="1">
        <f>MAPrice!G232</f>
        <v>0.12645243665900505</v>
      </c>
      <c r="H232" s="1">
        <f>MAPrice!H232</f>
        <v>5.9297603553327839E-2</v>
      </c>
      <c r="I232" s="1"/>
    </row>
    <row r="233" spans="1:9" x14ac:dyDescent="0.2">
      <c r="A233">
        <v>2009</v>
      </c>
      <c r="B233">
        <v>4</v>
      </c>
      <c r="C233" s="1">
        <f>MAPrice!C233</f>
        <v>6.1975086672741604E-2</v>
      </c>
      <c r="D233" s="1">
        <f>MAPrice!D233</f>
        <v>6.0260717946987556E-2</v>
      </c>
      <c r="E233" s="1">
        <f>MAPrice!E233</f>
        <v>4.2948417630569689E-2</v>
      </c>
      <c r="F233" s="1">
        <f>MAPrice!F233</f>
        <v>7.0648286729369139E-2</v>
      </c>
      <c r="G233" s="1">
        <f>MAPrice!G233</f>
        <v>0.12743978335499623</v>
      </c>
      <c r="H233" s="1">
        <f>MAPrice!H233</f>
        <v>6.0260717946987556E-2</v>
      </c>
      <c r="I233" s="1"/>
    </row>
    <row r="234" spans="1:9" x14ac:dyDescent="0.2">
      <c r="A234">
        <v>2009</v>
      </c>
      <c r="B234">
        <v>5</v>
      </c>
      <c r="C234" s="1">
        <f>MAPrice!C234</f>
        <v>6.2943031428959587E-2</v>
      </c>
      <c r="D234" s="1">
        <f>MAPrice!D234</f>
        <v>6.1185188314367929E-2</v>
      </c>
      <c r="E234" s="1">
        <f>MAPrice!E234</f>
        <v>4.3828295286874812E-2</v>
      </c>
      <c r="F234" s="1">
        <f>MAPrice!F234</f>
        <v>7.155334841378784E-2</v>
      </c>
      <c r="G234" s="1">
        <f>MAPrice!G234</f>
        <v>0.12850424689569651</v>
      </c>
      <c r="H234" s="1">
        <f>MAPrice!H234</f>
        <v>6.1185188314367929E-2</v>
      </c>
      <c r="I234" s="1"/>
    </row>
    <row r="235" spans="1:9" x14ac:dyDescent="0.2">
      <c r="A235">
        <v>2009</v>
      </c>
      <c r="B235">
        <v>6</v>
      </c>
      <c r="C235" s="1">
        <f>MAPrice!C235</f>
        <v>6.3450106930970071E-2</v>
      </c>
      <c r="D235" s="1">
        <f>MAPrice!D235</f>
        <v>6.1681282141871928E-2</v>
      </c>
      <c r="E235" s="1">
        <f>MAPrice!E235</f>
        <v>4.4986352335225403E-2</v>
      </c>
      <c r="F235" s="1">
        <f>MAPrice!F235</f>
        <v>7.2035032219228981E-2</v>
      </c>
      <c r="G235" s="1">
        <f>MAPrice!G235</f>
        <v>0.12969390117513138</v>
      </c>
      <c r="H235" s="1">
        <f>MAPrice!H235</f>
        <v>6.1681282141871928E-2</v>
      </c>
      <c r="I235" s="1"/>
    </row>
    <row r="236" spans="1:9" x14ac:dyDescent="0.2">
      <c r="A236">
        <v>2009</v>
      </c>
      <c r="B236">
        <v>7</v>
      </c>
      <c r="C236" s="1">
        <f>MAPrice!C236</f>
        <v>6.3825539626050101E-2</v>
      </c>
      <c r="D236" s="1">
        <f>MAPrice!D236</f>
        <v>6.2052732801501115E-2</v>
      </c>
      <c r="E236" s="1">
        <f>MAPrice!E236</f>
        <v>4.6258171051101298E-2</v>
      </c>
      <c r="F236" s="1">
        <f>MAPrice!F236</f>
        <v>7.248699291658825E-2</v>
      </c>
      <c r="G236" s="1">
        <f>MAPrice!G236</f>
        <v>0.13092085820597366</v>
      </c>
      <c r="H236" s="1">
        <f>MAPrice!H236</f>
        <v>6.2052732801501115E-2</v>
      </c>
      <c r="I236" s="1"/>
    </row>
    <row r="237" spans="1:9" x14ac:dyDescent="0.2">
      <c r="A237">
        <v>2009</v>
      </c>
      <c r="B237">
        <v>8</v>
      </c>
      <c r="C237" s="1">
        <f>MAPrice!C237</f>
        <v>6.4179219310286098E-2</v>
      </c>
      <c r="D237" s="1">
        <f>MAPrice!D237</f>
        <v>6.2360638855663807E-2</v>
      </c>
      <c r="E237" s="1">
        <f>MAPrice!E237</f>
        <v>4.7446765529958725E-2</v>
      </c>
      <c r="F237" s="1">
        <f>MAPrice!F237</f>
        <v>7.2977537683045518E-2</v>
      </c>
      <c r="G237" s="1">
        <f>MAPrice!G237</f>
        <v>0.13215507125323278</v>
      </c>
      <c r="H237" s="1">
        <f>MAPrice!H237</f>
        <v>6.2360638855663807E-2</v>
      </c>
      <c r="I237" s="1"/>
    </row>
    <row r="238" spans="1:9" x14ac:dyDescent="0.2">
      <c r="A238">
        <v>2009</v>
      </c>
      <c r="B238">
        <v>9</v>
      </c>
      <c r="C238" s="1">
        <f>MAPrice!C238</f>
        <v>6.4553640887583044E-2</v>
      </c>
      <c r="D238" s="1">
        <f>MAPrice!D238</f>
        <v>6.2721370717380473E-2</v>
      </c>
      <c r="E238" s="1">
        <f>MAPrice!E238</f>
        <v>4.8689533521889594E-2</v>
      </c>
      <c r="F238" s="1">
        <f>MAPrice!F238</f>
        <v>7.344688340592341E-2</v>
      </c>
      <c r="G238" s="1">
        <f>MAPrice!G238</f>
        <v>0.13330072905566556</v>
      </c>
      <c r="H238" s="1">
        <f>MAPrice!H238</f>
        <v>6.2721370717380473E-2</v>
      </c>
      <c r="I238" s="1"/>
    </row>
    <row r="239" spans="1:9" x14ac:dyDescent="0.2">
      <c r="A239">
        <v>2009</v>
      </c>
      <c r="B239">
        <v>10</v>
      </c>
      <c r="C239" s="1">
        <f>MAPrice!C239</f>
        <v>6.4949838416094419E-2</v>
      </c>
      <c r="D239" s="1">
        <f>MAPrice!D239</f>
        <v>6.3039496253930197E-2</v>
      </c>
      <c r="E239" s="1">
        <f>MAPrice!E239</f>
        <v>4.9886773947549916E-2</v>
      </c>
      <c r="F239" s="1">
        <f>MAPrice!F239</f>
        <v>7.3941417419647021E-2</v>
      </c>
      <c r="G239" s="1">
        <f>MAPrice!G239</f>
        <v>0.13557489100773293</v>
      </c>
      <c r="H239" s="1">
        <f>MAPrice!H239</f>
        <v>6.3039496253930197E-2</v>
      </c>
      <c r="I239" s="1"/>
    </row>
    <row r="240" spans="1:9" x14ac:dyDescent="0.2">
      <c r="A240">
        <v>2009</v>
      </c>
      <c r="B240">
        <v>11</v>
      </c>
      <c r="C240" s="1">
        <f>MAPrice!C240</f>
        <v>6.5255793577516513E-2</v>
      </c>
      <c r="D240" s="1">
        <f>MAPrice!D240</f>
        <v>6.3251385547806654E-2</v>
      </c>
      <c r="E240" s="1">
        <f>MAPrice!E240</f>
        <v>5.0996784484113274E-2</v>
      </c>
      <c r="F240" s="1">
        <f>MAPrice!F240</f>
        <v>7.4312332243206339E-2</v>
      </c>
      <c r="G240" s="1">
        <f>MAPrice!G240</f>
        <v>0.13766720059673029</v>
      </c>
      <c r="H240" s="1">
        <f>MAPrice!H240</f>
        <v>6.3251385547806654E-2</v>
      </c>
      <c r="I240" s="1"/>
    </row>
    <row r="241" spans="1:9" x14ac:dyDescent="0.2">
      <c r="A241">
        <v>2009</v>
      </c>
      <c r="B241">
        <v>12</v>
      </c>
      <c r="C241" s="1">
        <f>MAPrice!C241</f>
        <v>6.5444769859583696E-2</v>
      </c>
      <c r="D241" s="1">
        <f>MAPrice!D241</f>
        <v>6.3382209464818234E-2</v>
      </c>
      <c r="E241" s="1">
        <f>MAPrice!E241</f>
        <v>5.2066649568336287E-2</v>
      </c>
      <c r="F241" s="1">
        <f>MAPrice!F241</f>
        <v>7.445037224513297E-2</v>
      </c>
      <c r="G241" s="1">
        <f>MAPrice!G241</f>
        <v>0.13964708067823081</v>
      </c>
      <c r="H241" s="1">
        <f>MAPrice!H241</f>
        <v>6.3382209464818234E-2</v>
      </c>
      <c r="I241" s="1"/>
    </row>
    <row r="242" spans="1:9" x14ac:dyDescent="0.2">
      <c r="A242">
        <v>2010</v>
      </c>
      <c r="B242">
        <v>1</v>
      </c>
      <c r="C242" s="1">
        <f>MAPrice!C242</f>
        <v>6.5600404823051545E-2</v>
      </c>
      <c r="D242" s="1">
        <f>MAPrice!D242</f>
        <v>6.340901572042211E-2</v>
      </c>
      <c r="E242" s="1">
        <f>MAPrice!E242</f>
        <v>5.3286356301661335E-2</v>
      </c>
      <c r="F242" s="1">
        <f>MAPrice!F242</f>
        <v>7.4584244827324092E-2</v>
      </c>
      <c r="G242" s="1">
        <f>MAPrice!G242</f>
        <v>0.14132353004027612</v>
      </c>
      <c r="H242" s="1">
        <f>MAPrice!H242</f>
        <v>6.340901572042211E-2</v>
      </c>
      <c r="I242" s="1"/>
    </row>
    <row r="243" spans="1:9" x14ac:dyDescent="0.2">
      <c r="A243">
        <v>2010</v>
      </c>
      <c r="B243">
        <v>2</v>
      </c>
      <c r="C243" s="1">
        <f>MAPrice!C243</f>
        <v>6.4856739665949653E-2</v>
      </c>
      <c r="D243" s="1">
        <f>MAPrice!D243</f>
        <v>6.2485770791475818E-2</v>
      </c>
      <c r="E243" s="1">
        <f>MAPrice!E243</f>
        <v>5.3421196475802228E-2</v>
      </c>
      <c r="F243" s="1">
        <f>MAPrice!F243</f>
        <v>7.3780347202211272E-2</v>
      </c>
      <c r="G243" s="1">
        <f>MAPrice!G243</f>
        <v>0.14389644125294029</v>
      </c>
      <c r="H243" s="1">
        <f>MAPrice!H243</f>
        <v>6.2485770791475818E-2</v>
      </c>
      <c r="I243" s="1"/>
    </row>
    <row r="244" spans="1:9" x14ac:dyDescent="0.2">
      <c r="A244">
        <v>2010</v>
      </c>
      <c r="B244">
        <v>3</v>
      </c>
      <c r="C244" s="1">
        <f>MAPrice!C244</f>
        <v>6.4096929228811869E-2</v>
      </c>
      <c r="D244" s="1">
        <f>MAPrice!D244</f>
        <v>6.1584962185727822E-2</v>
      </c>
      <c r="E244" s="1">
        <f>MAPrice!E244</f>
        <v>5.3527590039022722E-2</v>
      </c>
      <c r="F244" s="1">
        <f>MAPrice!F244</f>
        <v>7.3002346969745543E-2</v>
      </c>
      <c r="G244" s="1">
        <f>MAPrice!G244</f>
        <v>0.14460999497423557</v>
      </c>
      <c r="H244" s="1">
        <f>MAPrice!H244</f>
        <v>6.1584962185727822E-2</v>
      </c>
      <c r="I244" s="1"/>
    </row>
    <row r="245" spans="1:9" x14ac:dyDescent="0.2">
      <c r="A245">
        <v>2010</v>
      </c>
      <c r="B245">
        <v>4</v>
      </c>
      <c r="C245" s="1">
        <f>MAPrice!C245</f>
        <v>6.333947203347752E-2</v>
      </c>
      <c r="D245" s="1">
        <f>MAPrice!D245</f>
        <v>6.0781986593041092E-2</v>
      </c>
      <c r="E245" s="1">
        <f>MAPrice!E245</f>
        <v>5.3494621302214107E-2</v>
      </c>
      <c r="F245" s="1">
        <f>MAPrice!F245</f>
        <v>7.2184480979550644E-2</v>
      </c>
      <c r="G245" s="1">
        <f>MAPrice!G245</f>
        <v>0.14530853023463097</v>
      </c>
      <c r="H245" s="1">
        <f>MAPrice!H245</f>
        <v>6.0781986593041092E-2</v>
      </c>
      <c r="I245" s="1"/>
    </row>
    <row r="246" spans="1:9" x14ac:dyDescent="0.2">
      <c r="A246">
        <v>2010</v>
      </c>
      <c r="B246">
        <v>5</v>
      </c>
      <c r="C246" s="1">
        <f>MAPrice!C246</f>
        <v>6.2513843872236755E-2</v>
      </c>
      <c r="D246" s="1">
        <f>MAPrice!D246</f>
        <v>5.993424751431476E-2</v>
      </c>
      <c r="E246" s="1">
        <f>MAPrice!E246</f>
        <v>5.3390102680446715E-2</v>
      </c>
      <c r="F246" s="1">
        <f>MAPrice!F246</f>
        <v>7.1381959503689113E-2</v>
      </c>
      <c r="G246" s="1">
        <f>MAPrice!G246</f>
        <v>0.14604663917171612</v>
      </c>
      <c r="H246" s="1">
        <f>MAPrice!H246</f>
        <v>5.993424751431476E-2</v>
      </c>
      <c r="I246" s="1"/>
    </row>
    <row r="247" spans="1:9" x14ac:dyDescent="0.2">
      <c r="A247">
        <v>2010</v>
      </c>
      <c r="B247">
        <v>6</v>
      </c>
      <c r="C247" s="1">
        <f>MAPrice!C247</f>
        <v>6.2208168287555453E-2</v>
      </c>
      <c r="D247" s="1">
        <f>MAPrice!D247</f>
        <v>5.9638859078705135E-2</v>
      </c>
      <c r="E247" s="1">
        <f>MAPrice!E247</f>
        <v>5.3078280458416588E-2</v>
      </c>
      <c r="F247" s="1">
        <f>MAPrice!F247</f>
        <v>7.1075043120957263E-2</v>
      </c>
      <c r="G247" s="1">
        <f>MAPrice!G247</f>
        <v>0.14679085742069728</v>
      </c>
      <c r="H247" s="1">
        <f>MAPrice!H247</f>
        <v>5.9638859078705135E-2</v>
      </c>
      <c r="I247" s="1"/>
    </row>
    <row r="248" spans="1:9" x14ac:dyDescent="0.2">
      <c r="A248">
        <v>2010</v>
      </c>
      <c r="B248">
        <v>7</v>
      </c>
      <c r="C248" s="1">
        <f>MAPrice!C248</f>
        <v>6.2032103756334424E-2</v>
      </c>
      <c r="D248" s="1">
        <f>MAPrice!D248</f>
        <v>5.9467308262950762E-2</v>
      </c>
      <c r="E248" s="1">
        <f>MAPrice!E248</f>
        <v>5.2767907321766651E-2</v>
      </c>
      <c r="F248" s="1">
        <f>MAPrice!F248</f>
        <v>7.0954267951294309E-2</v>
      </c>
      <c r="G248" s="1">
        <f>MAPrice!G248</f>
        <v>0.14757652454542322</v>
      </c>
      <c r="H248" s="1">
        <f>MAPrice!H248</f>
        <v>5.9467308262950762E-2</v>
      </c>
      <c r="I248" s="1"/>
    </row>
    <row r="249" spans="1:9" x14ac:dyDescent="0.2">
      <c r="A249">
        <v>2010</v>
      </c>
      <c r="B249">
        <v>8</v>
      </c>
      <c r="C249" s="1">
        <f>MAPrice!C249</f>
        <v>6.1891152522104205E-2</v>
      </c>
      <c r="D249" s="1">
        <f>MAPrice!D249</f>
        <v>5.9321704258210838E-2</v>
      </c>
      <c r="E249" s="1">
        <f>MAPrice!E249</f>
        <v>5.2665273361708537E-2</v>
      </c>
      <c r="F249" s="1">
        <f>MAPrice!F249</f>
        <v>7.081521761568256E-2</v>
      </c>
      <c r="G249" s="1">
        <f>MAPrice!G249</f>
        <v>0.14829608406502098</v>
      </c>
      <c r="H249" s="1">
        <f>MAPrice!H249</f>
        <v>5.9321704258210838E-2</v>
      </c>
      <c r="I249" s="1"/>
    </row>
    <row r="250" spans="1:9" x14ac:dyDescent="0.2">
      <c r="A250">
        <v>2010</v>
      </c>
      <c r="B250">
        <v>9</v>
      </c>
      <c r="C250" s="1">
        <f>MAPrice!C250</f>
        <v>6.167291189397394E-2</v>
      </c>
      <c r="D250" s="1">
        <f>MAPrice!D250</f>
        <v>5.9123292028200637E-2</v>
      </c>
      <c r="E250" s="1">
        <f>MAPrice!E250</f>
        <v>5.2445488225757807E-2</v>
      </c>
      <c r="F250" s="1">
        <f>MAPrice!F250</f>
        <v>7.0676115261188763E-2</v>
      </c>
      <c r="G250" s="1">
        <f>MAPrice!G250</f>
        <v>0.14903289353887919</v>
      </c>
      <c r="H250" s="1">
        <f>MAPrice!H250</f>
        <v>5.9123292028200637E-2</v>
      </c>
      <c r="I250" s="1"/>
    </row>
    <row r="251" spans="1:9" x14ac:dyDescent="0.2">
      <c r="A251">
        <v>2010</v>
      </c>
      <c r="B251">
        <v>10</v>
      </c>
      <c r="C251" s="1">
        <f>MAPrice!C251</f>
        <v>6.1479885075821632E-2</v>
      </c>
      <c r="D251" s="1">
        <f>MAPrice!D251</f>
        <v>5.8983136244861824E-2</v>
      </c>
      <c r="E251" s="1">
        <f>MAPrice!E251</f>
        <v>5.2349319395889514E-2</v>
      </c>
      <c r="F251" s="1">
        <f>MAPrice!F251</f>
        <v>7.0514127060446061E-2</v>
      </c>
      <c r="G251" s="1">
        <f>MAPrice!G251</f>
        <v>0.14871810571096997</v>
      </c>
      <c r="H251" s="1">
        <f>MAPrice!H251</f>
        <v>5.8983136244861824E-2</v>
      </c>
      <c r="I251" s="1"/>
    </row>
    <row r="252" spans="1:9" x14ac:dyDescent="0.2">
      <c r="A252">
        <v>2010</v>
      </c>
      <c r="B252">
        <v>11</v>
      </c>
      <c r="C252" s="1">
        <f>MAPrice!C252</f>
        <v>6.132665909371901E-2</v>
      </c>
      <c r="D252" s="1">
        <f>MAPrice!D252</f>
        <v>5.8898791327299367E-2</v>
      </c>
      <c r="E252" s="1">
        <f>MAPrice!E252</f>
        <v>5.221129100833987E-2</v>
      </c>
      <c r="F252" s="1">
        <f>MAPrice!F252</f>
        <v>7.0350432529299747E-2</v>
      </c>
      <c r="G252" s="1">
        <f>MAPrice!G252</f>
        <v>0.14838753303383215</v>
      </c>
      <c r="H252" s="1">
        <f>MAPrice!H252</f>
        <v>5.8898791327299367E-2</v>
      </c>
      <c r="I252" s="1"/>
    </row>
    <row r="253" spans="1:9" x14ac:dyDescent="0.2">
      <c r="A253">
        <v>2010</v>
      </c>
      <c r="B253">
        <v>12</v>
      </c>
      <c r="C253" s="1">
        <f>MAPrice!C253</f>
        <v>6.1190319170765083E-2</v>
      </c>
      <c r="D253" s="1">
        <f>MAPrice!D253</f>
        <v>5.8800173412516581E-2</v>
      </c>
      <c r="E253" s="1">
        <f>MAPrice!E253</f>
        <v>5.2006582101293171E-2</v>
      </c>
      <c r="F253" s="1">
        <f>MAPrice!F253</f>
        <v>7.0159366031444778E-2</v>
      </c>
      <c r="G253" s="1">
        <f>MAPrice!G253</f>
        <v>0.14798559871909409</v>
      </c>
      <c r="H253" s="1">
        <f>MAPrice!H253</f>
        <v>5.8800173412516581E-2</v>
      </c>
      <c r="I253" s="1"/>
    </row>
    <row r="254" spans="1:9" x14ac:dyDescent="0.2">
      <c r="A254">
        <v>2011</v>
      </c>
      <c r="B254">
        <v>1</v>
      </c>
      <c r="C254" s="1">
        <f>MAPrice!C254</f>
        <v>6.1060108422012017E-2</v>
      </c>
      <c r="D254" s="1">
        <f>MAPrice!D254</f>
        <v>5.877087124355216E-2</v>
      </c>
      <c r="E254" s="1">
        <f>MAPrice!E254</f>
        <v>5.1787050367175048E-2</v>
      </c>
      <c r="F254" s="1">
        <f>MAPrice!F254</f>
        <v>6.9972707651219199E-2</v>
      </c>
      <c r="G254" s="1">
        <f>MAPrice!G254</f>
        <v>0.1476909541090877</v>
      </c>
      <c r="H254" s="1">
        <f>MAPrice!H254</f>
        <v>5.877087124355216E-2</v>
      </c>
      <c r="I254" s="1"/>
    </row>
    <row r="255" spans="1:9" x14ac:dyDescent="0.2">
      <c r="A255">
        <v>2011</v>
      </c>
      <c r="B255">
        <v>2</v>
      </c>
      <c r="C255" s="1">
        <f>MAPrice!C255</f>
        <v>6.0678943775099942E-2</v>
      </c>
      <c r="D255" s="1">
        <f>MAPrice!D255</f>
        <v>5.8534838805731314E-2</v>
      </c>
      <c r="E255" s="1">
        <f>MAPrice!E255</f>
        <v>5.1383404523577182E-2</v>
      </c>
      <c r="F255" s="1">
        <f>MAPrice!F255</f>
        <v>6.9597986190036917E-2</v>
      </c>
      <c r="G255" s="1">
        <f>MAPrice!G255</f>
        <v>0.14720641400331511</v>
      </c>
      <c r="H255" s="1">
        <f>MAPrice!H255</f>
        <v>5.8534838805731314E-2</v>
      </c>
      <c r="I255" s="1"/>
    </row>
    <row r="256" spans="1:9" x14ac:dyDescent="0.2">
      <c r="A256">
        <v>2011</v>
      </c>
      <c r="B256">
        <v>3</v>
      </c>
      <c r="C256" s="1">
        <f>MAPrice!C256</f>
        <v>6.024483293186849E-2</v>
      </c>
      <c r="D256" s="1">
        <f>MAPrice!D256</f>
        <v>5.8157829597094236E-2</v>
      </c>
      <c r="E256" s="1">
        <f>MAPrice!E256</f>
        <v>5.1127802185165099E-2</v>
      </c>
      <c r="F256" s="1">
        <f>MAPrice!F256</f>
        <v>6.9198770695468301E-2</v>
      </c>
      <c r="G256" s="1">
        <f>MAPrice!G256</f>
        <v>0.14673993318236453</v>
      </c>
      <c r="H256" s="1">
        <f>MAPrice!H256</f>
        <v>5.8157829597094236E-2</v>
      </c>
      <c r="I256" s="1"/>
    </row>
    <row r="257" spans="1:9" x14ac:dyDescent="0.2">
      <c r="A257">
        <v>2011</v>
      </c>
      <c r="B257">
        <v>4</v>
      </c>
      <c r="C257" s="1">
        <f>MAPrice!C257</f>
        <v>5.9805367429377455E-2</v>
      </c>
      <c r="D257" s="1">
        <f>MAPrice!D257</f>
        <v>5.7681532251945548E-2</v>
      </c>
      <c r="E257" s="1">
        <f>MAPrice!E257</f>
        <v>5.0979229026335664E-2</v>
      </c>
      <c r="F257" s="1">
        <f>MAPrice!F257</f>
        <v>6.8794158691646137E-2</v>
      </c>
      <c r="G257" s="1">
        <f>MAPrice!G257</f>
        <v>0.14623184339152417</v>
      </c>
      <c r="H257" s="1">
        <f>MAPrice!H257</f>
        <v>5.7681532251945548E-2</v>
      </c>
      <c r="I257" s="1"/>
    </row>
    <row r="258" spans="1:9" x14ac:dyDescent="0.2">
      <c r="A258">
        <v>2011</v>
      </c>
      <c r="B258">
        <v>5</v>
      </c>
      <c r="C258" s="1">
        <f>MAPrice!C258</f>
        <v>5.9418287710195555E-2</v>
      </c>
      <c r="D258" s="1">
        <f>MAPrice!D258</f>
        <v>5.7298059351691459E-2</v>
      </c>
      <c r="E258" s="1">
        <f>MAPrice!E258</f>
        <v>5.0830881717957167E-2</v>
      </c>
      <c r="F258" s="1">
        <f>MAPrice!F258</f>
        <v>6.8336261134750137E-2</v>
      </c>
      <c r="G258" s="1">
        <f>MAPrice!G258</f>
        <v>0.14563205160613932</v>
      </c>
      <c r="H258" s="1">
        <f>MAPrice!H258</f>
        <v>5.7298059351691459E-2</v>
      </c>
      <c r="I258" s="1"/>
    </row>
    <row r="259" spans="1:9" x14ac:dyDescent="0.2">
      <c r="A259">
        <v>2011</v>
      </c>
      <c r="B259">
        <v>6</v>
      </c>
      <c r="C259" s="1">
        <f>MAPrice!C259</f>
        <v>5.892596339394976E-2</v>
      </c>
      <c r="D259" s="1">
        <f>MAPrice!D259</f>
        <v>5.6791522912822488E-2</v>
      </c>
      <c r="E259" s="1">
        <f>MAPrice!E259</f>
        <v>5.0603039195595119E-2</v>
      </c>
      <c r="F259" s="1">
        <f>MAPrice!F259</f>
        <v>6.7858192373960693E-2</v>
      </c>
      <c r="G259" s="1">
        <f>MAPrice!G259</f>
        <v>0.14485602607728057</v>
      </c>
      <c r="H259" s="1">
        <f>MAPrice!H259</f>
        <v>5.6791522912822488E-2</v>
      </c>
      <c r="I259" s="1"/>
    </row>
    <row r="260" spans="1:9" x14ac:dyDescent="0.2">
      <c r="A260">
        <v>2011</v>
      </c>
      <c r="B260">
        <v>7</v>
      </c>
      <c r="C260" s="1">
        <f>MAPrice!C260</f>
        <v>5.8535801962728569E-2</v>
      </c>
      <c r="D260" s="1">
        <f>MAPrice!D260</f>
        <v>5.6363949564971379E-2</v>
      </c>
      <c r="E260" s="1">
        <f>MAPrice!E260</f>
        <v>5.0323349851428258E-2</v>
      </c>
      <c r="F260" s="1">
        <f>MAPrice!F260</f>
        <v>6.7380645997227137E-2</v>
      </c>
      <c r="G260" s="1">
        <f>MAPrice!G260</f>
        <v>0.14425929244158123</v>
      </c>
      <c r="H260" s="1">
        <f>MAPrice!H260</f>
        <v>5.6363949564971379E-2</v>
      </c>
      <c r="I260" s="1"/>
    </row>
    <row r="261" spans="1:9" x14ac:dyDescent="0.2">
      <c r="A261">
        <v>2011</v>
      </c>
      <c r="B261">
        <v>8</v>
      </c>
      <c r="C261" s="1">
        <f>MAPrice!C261</f>
        <v>5.8105472490849901E-2</v>
      </c>
      <c r="D261" s="1">
        <f>MAPrice!D261</f>
        <v>5.5897359483610916E-2</v>
      </c>
      <c r="E261" s="1">
        <f>MAPrice!E261</f>
        <v>4.98730867262571E-2</v>
      </c>
      <c r="F261" s="1">
        <f>MAPrice!F261</f>
        <v>6.6901240531974146E-2</v>
      </c>
      <c r="G261" s="1">
        <f>MAPrice!G261</f>
        <v>0.14375370221862557</v>
      </c>
      <c r="H261" s="1">
        <f>MAPrice!H261</f>
        <v>5.5897359483610916E-2</v>
      </c>
      <c r="I261" s="1"/>
    </row>
    <row r="262" spans="1:9" x14ac:dyDescent="0.2">
      <c r="A262">
        <v>2011</v>
      </c>
      <c r="B262">
        <v>9</v>
      </c>
      <c r="C262" s="1">
        <f>MAPrice!C262</f>
        <v>5.76900812354815E-2</v>
      </c>
      <c r="D262" s="1">
        <f>MAPrice!D262</f>
        <v>5.5449193944083937E-2</v>
      </c>
      <c r="E262" s="1">
        <f>MAPrice!E262</f>
        <v>4.9517020784259985E-2</v>
      </c>
      <c r="F262" s="1">
        <f>MAPrice!F262</f>
        <v>6.6413325460964692E-2</v>
      </c>
      <c r="G262" s="1">
        <f>MAPrice!G262</f>
        <v>0.1429291140099091</v>
      </c>
      <c r="H262" s="1">
        <f>MAPrice!H262</f>
        <v>5.5449193944083937E-2</v>
      </c>
      <c r="I262" s="1"/>
    </row>
    <row r="263" spans="1:9" x14ac:dyDescent="0.2">
      <c r="A263">
        <v>2011</v>
      </c>
      <c r="B263">
        <v>10</v>
      </c>
      <c r="C263" s="1">
        <f>MAPrice!C263</f>
        <v>5.7232404457911147E-2</v>
      </c>
      <c r="D263" s="1">
        <f>MAPrice!D263</f>
        <v>5.4977188357960151E-2</v>
      </c>
      <c r="E263" s="1">
        <f>MAPrice!E263</f>
        <v>4.9047429908564345E-2</v>
      </c>
      <c r="F263" s="1">
        <f>MAPrice!F263</f>
        <v>6.5925811712276947E-2</v>
      </c>
      <c r="G263" s="1">
        <f>MAPrice!G263</f>
        <v>0.14229664401102715</v>
      </c>
      <c r="H263" s="1">
        <f>MAPrice!H263</f>
        <v>5.4977188357960151E-2</v>
      </c>
      <c r="I263" s="1"/>
    </row>
    <row r="264" spans="1:9" x14ac:dyDescent="0.2">
      <c r="A264">
        <v>2011</v>
      </c>
      <c r="B264">
        <v>11</v>
      </c>
      <c r="C264" s="1">
        <f>MAPrice!C264</f>
        <v>5.6821530398248027E-2</v>
      </c>
      <c r="D264" s="1">
        <f>MAPrice!D264</f>
        <v>5.4554489396301059E-2</v>
      </c>
      <c r="E264" s="1">
        <f>MAPrice!E264</f>
        <v>4.8641367097732625E-2</v>
      </c>
      <c r="F264" s="1">
        <f>MAPrice!F264</f>
        <v>6.5453879456661007E-2</v>
      </c>
      <c r="G264" s="1">
        <f>MAPrice!G264</f>
        <v>0.14158409303504113</v>
      </c>
      <c r="H264" s="1">
        <f>MAPrice!H264</f>
        <v>5.4554489396301059E-2</v>
      </c>
      <c r="I264" s="1"/>
    </row>
    <row r="265" spans="1:9" x14ac:dyDescent="0.2">
      <c r="A265">
        <v>2011</v>
      </c>
      <c r="B265">
        <v>12</v>
      </c>
      <c r="C265" s="1">
        <f>MAPrice!C265</f>
        <v>5.6445318672453247E-2</v>
      </c>
      <c r="D265" s="1">
        <f>MAPrice!D265</f>
        <v>5.4144967702179476E-2</v>
      </c>
      <c r="E265" s="1">
        <f>MAPrice!E265</f>
        <v>4.8374668993068637E-2</v>
      </c>
      <c r="F265" s="1">
        <f>MAPrice!F265</f>
        <v>6.5070539248350601E-2</v>
      </c>
      <c r="G265" s="1">
        <f>MAPrice!G265</f>
        <v>0.14098709754652705</v>
      </c>
      <c r="H265" s="1">
        <f>MAPrice!H265</f>
        <v>5.4144967702179476E-2</v>
      </c>
      <c r="I265" s="1"/>
    </row>
    <row r="266" spans="1:9" x14ac:dyDescent="0.2">
      <c r="A266">
        <v>2012</v>
      </c>
      <c r="B266">
        <v>1</v>
      </c>
      <c r="C266" s="1">
        <f>MAPrice!C266</f>
        <v>5.6043094214808575E-2</v>
      </c>
      <c r="D266" s="1">
        <f>MAPrice!D266</f>
        <v>5.3719175462381731E-2</v>
      </c>
      <c r="E266" s="1">
        <f>MAPrice!E266</f>
        <v>4.8053874626286464E-2</v>
      </c>
      <c r="F266" s="1">
        <f>MAPrice!F266</f>
        <v>6.4665914935889246E-2</v>
      </c>
      <c r="G266" s="1">
        <f>MAPrice!G266</f>
        <v>0.14041205326847242</v>
      </c>
      <c r="H266" s="1">
        <f>MAPrice!H266</f>
        <v>5.3719175462381731E-2</v>
      </c>
      <c r="I266" s="1"/>
    </row>
    <row r="267" spans="1:9" x14ac:dyDescent="0.2">
      <c r="A267">
        <v>2012</v>
      </c>
      <c r="B267">
        <v>2</v>
      </c>
      <c r="C267" s="1">
        <f>MAPrice!C267</f>
        <v>5.5926943489320119E-2</v>
      </c>
      <c r="D267" s="1">
        <f>MAPrice!D267</f>
        <v>5.3574159855429286E-2</v>
      </c>
      <c r="E267" s="1">
        <f>MAPrice!E267</f>
        <v>4.7962362943101966E-2</v>
      </c>
      <c r="F267" s="1">
        <f>MAPrice!F267</f>
        <v>6.4511672669776171E-2</v>
      </c>
      <c r="G267" s="1">
        <f>MAPrice!G267</f>
        <v>0.1401545430096138</v>
      </c>
      <c r="H267" s="1">
        <f>MAPrice!H267</f>
        <v>5.3574159855429286E-2</v>
      </c>
      <c r="I267" s="1"/>
    </row>
    <row r="268" spans="1:9" x14ac:dyDescent="0.2">
      <c r="A268">
        <v>2012</v>
      </c>
      <c r="B268">
        <v>3</v>
      </c>
      <c r="C268" s="1">
        <f>MAPrice!C268</f>
        <v>5.5846335468187513E-2</v>
      </c>
      <c r="D268" s="1">
        <f>MAPrice!D268</f>
        <v>5.3426037058864922E-2</v>
      </c>
      <c r="E268" s="1">
        <f>MAPrice!E268</f>
        <v>4.7695132518943133E-2</v>
      </c>
      <c r="F268" s="1">
        <f>MAPrice!F268</f>
        <v>6.4385526490583211E-2</v>
      </c>
      <c r="G268" s="1">
        <f>MAPrice!G268</f>
        <v>0.14012686956375292</v>
      </c>
      <c r="H268" s="1">
        <f>MAPrice!H268</f>
        <v>5.3426037058864922E-2</v>
      </c>
      <c r="I268" s="1"/>
    </row>
    <row r="269" spans="1:9" x14ac:dyDescent="0.2">
      <c r="A269">
        <v>2012</v>
      </c>
      <c r="B269">
        <v>4</v>
      </c>
      <c r="C269" s="1">
        <f>MAPrice!C269</f>
        <v>5.572433126651604E-2</v>
      </c>
      <c r="D269" s="1">
        <f>MAPrice!D269</f>
        <v>5.3314617183466119E-2</v>
      </c>
      <c r="E269" s="1">
        <f>MAPrice!E269</f>
        <v>4.7452843160131118E-2</v>
      </c>
      <c r="F269" s="1">
        <f>MAPrice!F269</f>
        <v>6.4248634613192648E-2</v>
      </c>
      <c r="G269" s="1">
        <f>MAPrice!G269</f>
        <v>0.13982276209587166</v>
      </c>
      <c r="H269" s="1">
        <f>MAPrice!H269</f>
        <v>5.3314617183466119E-2</v>
      </c>
      <c r="I269" s="1"/>
    </row>
    <row r="270" spans="1:9" x14ac:dyDescent="0.2">
      <c r="A270">
        <v>2012</v>
      </c>
      <c r="B270">
        <v>5</v>
      </c>
      <c r="C270" s="1">
        <f>MAPrice!C270</f>
        <v>5.5547512782943322E-2</v>
      </c>
      <c r="D270" s="1">
        <f>MAPrice!D270</f>
        <v>5.3117252462761638E-2</v>
      </c>
      <c r="E270" s="1">
        <f>MAPrice!E270</f>
        <v>4.7180541521373381E-2</v>
      </c>
      <c r="F270" s="1">
        <f>MAPrice!F270</f>
        <v>6.4125500401686228E-2</v>
      </c>
      <c r="G270" s="1">
        <f>MAPrice!G270</f>
        <v>0.1394751408714732</v>
      </c>
      <c r="H270" s="1">
        <f>MAPrice!H270</f>
        <v>5.3117252462761638E-2</v>
      </c>
      <c r="I270" s="1"/>
    </row>
    <row r="271" spans="1:9" x14ac:dyDescent="0.2">
      <c r="A271">
        <v>2012</v>
      </c>
      <c r="B271">
        <v>6</v>
      </c>
      <c r="C271" s="1">
        <f>MAPrice!C271</f>
        <v>5.5534750445910878E-2</v>
      </c>
      <c r="D271" s="1">
        <f>MAPrice!D271</f>
        <v>5.3056378517054366E-2</v>
      </c>
      <c r="E271" s="1">
        <f>MAPrice!E271</f>
        <v>4.7113433267528766E-2</v>
      </c>
      <c r="F271" s="1">
        <f>MAPrice!F271</f>
        <v>6.4048482526981268E-2</v>
      </c>
      <c r="G271" s="1">
        <f>MAPrice!G271</f>
        <v>0.13928096731421649</v>
      </c>
      <c r="H271" s="1">
        <f>MAPrice!H271</f>
        <v>5.3056378517054366E-2</v>
      </c>
      <c r="I271" s="1"/>
    </row>
    <row r="272" spans="1:9" x14ac:dyDescent="0.2">
      <c r="A272">
        <v>2012</v>
      </c>
      <c r="B272">
        <v>7</v>
      </c>
      <c r="C272" s="1">
        <f>MAPrice!C272</f>
        <v>5.5451022008956734E-2</v>
      </c>
      <c r="D272" s="1">
        <f>MAPrice!D272</f>
        <v>5.2968710610226184E-2</v>
      </c>
      <c r="E272" s="1">
        <f>MAPrice!E272</f>
        <v>4.6960020666792494E-2</v>
      </c>
      <c r="F272" s="1">
        <f>MAPrice!F272</f>
        <v>6.3964390929966808E-2</v>
      </c>
      <c r="G272" s="1">
        <f>MAPrice!G272</f>
        <v>0.13889782224644368</v>
      </c>
      <c r="H272" s="1">
        <f>MAPrice!H272</f>
        <v>5.2968710610226184E-2</v>
      </c>
      <c r="I272" s="1"/>
    </row>
    <row r="273" spans="1:9" x14ac:dyDescent="0.2">
      <c r="A273">
        <v>2012</v>
      </c>
      <c r="B273">
        <v>8</v>
      </c>
      <c r="C273" s="1">
        <f>MAPrice!C273</f>
        <v>5.5407115206258288E-2</v>
      </c>
      <c r="D273" s="1">
        <f>MAPrice!D273</f>
        <v>5.2938913109022163E-2</v>
      </c>
      <c r="E273" s="1">
        <f>MAPrice!E273</f>
        <v>4.6847760126264099E-2</v>
      </c>
      <c r="F273" s="1">
        <f>MAPrice!F273</f>
        <v>6.3897884145556236E-2</v>
      </c>
      <c r="G273" s="1">
        <f>MAPrice!G273</f>
        <v>0.13858209056033441</v>
      </c>
      <c r="H273" s="1">
        <f>MAPrice!H273</f>
        <v>5.2938913109022163E-2</v>
      </c>
      <c r="I273" s="1"/>
    </row>
    <row r="274" spans="1:9" x14ac:dyDescent="0.2">
      <c r="A274">
        <v>2012</v>
      </c>
      <c r="B274">
        <v>9</v>
      </c>
      <c r="C274" s="1">
        <f>MAPrice!C274</f>
        <v>5.5381312326330895E-2</v>
      </c>
      <c r="D274" s="1">
        <f>MAPrice!D274</f>
        <v>5.2937646732795107E-2</v>
      </c>
      <c r="E274" s="1">
        <f>MAPrice!E274</f>
        <v>4.6691798321540419E-2</v>
      </c>
      <c r="F274" s="1">
        <f>MAPrice!F274</f>
        <v>6.3812770843188357E-2</v>
      </c>
      <c r="G274" s="1">
        <f>MAPrice!G274</f>
        <v>0.13863033300151131</v>
      </c>
      <c r="H274" s="1">
        <f>MAPrice!H274</f>
        <v>5.2937646732795107E-2</v>
      </c>
      <c r="I274" s="1"/>
    </row>
    <row r="275" spans="1:9" x14ac:dyDescent="0.2">
      <c r="A275">
        <v>2012</v>
      </c>
      <c r="B275">
        <v>10</v>
      </c>
      <c r="C275" s="1">
        <f>MAPrice!C275</f>
        <v>5.5291448040227974E-2</v>
      </c>
      <c r="D275" s="1">
        <f>MAPrice!D275</f>
        <v>5.2831959878858838E-2</v>
      </c>
      <c r="E275" s="1">
        <f>MAPrice!E275</f>
        <v>4.6487972101243759E-2</v>
      </c>
      <c r="F275" s="1">
        <f>MAPrice!F275</f>
        <v>6.3715683455343244E-2</v>
      </c>
      <c r="G275" s="1">
        <f>MAPrice!G275</f>
        <v>0.13835647529020254</v>
      </c>
      <c r="H275" s="1">
        <f>MAPrice!H275</f>
        <v>5.2831959878858838E-2</v>
      </c>
      <c r="I275" s="1"/>
    </row>
    <row r="276" spans="1:9" x14ac:dyDescent="0.2">
      <c r="A276">
        <v>2012</v>
      </c>
      <c r="B276">
        <v>11</v>
      </c>
      <c r="C276" s="1">
        <f>MAPrice!C276</f>
        <v>5.5192384984685122E-2</v>
      </c>
      <c r="D276" s="1">
        <f>MAPrice!D276</f>
        <v>5.2693538540897887E-2</v>
      </c>
      <c r="E276" s="1">
        <f>MAPrice!E276</f>
        <v>4.6355204245698368E-2</v>
      </c>
      <c r="F276" s="1">
        <f>MAPrice!F276</f>
        <v>6.361142529384646E-2</v>
      </c>
      <c r="G276" s="1">
        <f>MAPrice!G276</f>
        <v>0.13826876256496784</v>
      </c>
      <c r="H276" s="1">
        <f>MAPrice!H276</f>
        <v>5.2693538540897887E-2</v>
      </c>
      <c r="I276" s="1"/>
    </row>
    <row r="277" spans="1:9" x14ac:dyDescent="0.2">
      <c r="A277">
        <v>2012</v>
      </c>
      <c r="B277">
        <v>12</v>
      </c>
      <c r="C277" s="1">
        <f>MAPrice!C277</f>
        <v>5.5091471201075499E-2</v>
      </c>
      <c r="D277" s="1">
        <f>MAPrice!D277</f>
        <v>5.2594054243229056E-2</v>
      </c>
      <c r="E277" s="1">
        <f>MAPrice!E277</f>
        <v>4.6251238055402238E-2</v>
      </c>
      <c r="F277" s="1">
        <f>MAPrice!F277</f>
        <v>6.3495277209106138E-2</v>
      </c>
      <c r="G277" s="1">
        <f>MAPrice!G277</f>
        <v>0.13811166697579769</v>
      </c>
      <c r="H277" s="1">
        <f>MAPrice!H277</f>
        <v>5.2594054243229056E-2</v>
      </c>
      <c r="I277" s="1"/>
    </row>
    <row r="278" spans="1:9" x14ac:dyDescent="0.2">
      <c r="A278">
        <v>2013</v>
      </c>
      <c r="B278">
        <v>1</v>
      </c>
      <c r="C278" s="1">
        <f>MAPrice!C278</f>
        <v>5.4997548124898515E-2</v>
      </c>
      <c r="D278" s="1">
        <f>MAPrice!D278</f>
        <v>5.2451899004650172E-2</v>
      </c>
      <c r="E278" s="1">
        <f>MAPrice!E278</f>
        <v>4.6008078596204295E-2</v>
      </c>
      <c r="F278" s="1">
        <f>MAPrice!F278</f>
        <v>6.3404834480005487E-2</v>
      </c>
      <c r="G278" s="1">
        <f>MAPrice!G278</f>
        <v>0.13800025791852988</v>
      </c>
      <c r="H278" s="1">
        <f>MAPrice!H278</f>
        <v>5.2451899004650172E-2</v>
      </c>
      <c r="I278" s="1"/>
    </row>
    <row r="279" spans="1:9" x14ac:dyDescent="0.2">
      <c r="A279">
        <v>2013</v>
      </c>
      <c r="B279">
        <v>2</v>
      </c>
      <c r="C279" s="1">
        <f>MAPrice!C279</f>
        <v>5.4719871181506785E-2</v>
      </c>
      <c r="D279" s="1">
        <f>MAPrice!D279</f>
        <v>5.2139344973441672E-2</v>
      </c>
      <c r="E279" s="1">
        <f>MAPrice!E279</f>
        <v>4.5938150977619975E-2</v>
      </c>
      <c r="F279" s="1">
        <f>MAPrice!F279</f>
        <v>6.3115353645770908E-2</v>
      </c>
      <c r="G279" s="1">
        <f>MAPrice!G279</f>
        <v>0.13753589401765104</v>
      </c>
      <c r="H279" s="1">
        <f>MAPrice!H279</f>
        <v>5.2139344973441672E-2</v>
      </c>
      <c r="I279" s="1"/>
    </row>
    <row r="280" spans="1:9" x14ac:dyDescent="0.2">
      <c r="A280">
        <v>2013</v>
      </c>
      <c r="B280">
        <v>3</v>
      </c>
      <c r="C280" s="1">
        <f>MAPrice!C280</f>
        <v>5.4432270437423901E-2</v>
      </c>
      <c r="D280" s="1">
        <f>MAPrice!D280</f>
        <v>5.1891302213725822E-2</v>
      </c>
      <c r="E280" s="1">
        <f>MAPrice!E280</f>
        <v>4.572415154870204E-2</v>
      </c>
      <c r="F280" s="1">
        <f>MAPrice!F280</f>
        <v>6.2812812165599516E-2</v>
      </c>
      <c r="G280" s="1">
        <f>MAPrice!G280</f>
        <v>0.13681544752318356</v>
      </c>
      <c r="H280" s="1">
        <f>MAPrice!H280</f>
        <v>5.1891302213725822E-2</v>
      </c>
      <c r="I280" s="1"/>
    </row>
    <row r="281" spans="1:9" x14ac:dyDescent="0.2">
      <c r="A281">
        <v>2013</v>
      </c>
      <c r="B281">
        <v>4</v>
      </c>
      <c r="C281" s="1">
        <f>MAPrice!C281</f>
        <v>5.423371852272002E-2</v>
      </c>
      <c r="D281" s="1">
        <f>MAPrice!D281</f>
        <v>5.1671308032465189E-2</v>
      </c>
      <c r="E281" s="1">
        <f>MAPrice!E281</f>
        <v>4.5472535845380892E-2</v>
      </c>
      <c r="F281" s="1">
        <f>MAPrice!F281</f>
        <v>6.2524910148655563E-2</v>
      </c>
      <c r="G281" s="1">
        <f>MAPrice!G281</f>
        <v>0.13662016899944182</v>
      </c>
      <c r="H281" s="1">
        <f>MAPrice!H281</f>
        <v>5.1671308032465189E-2</v>
      </c>
      <c r="I281" s="1"/>
    </row>
    <row r="282" spans="1:9" x14ac:dyDescent="0.2">
      <c r="A282">
        <v>2013</v>
      </c>
      <c r="B282">
        <v>5</v>
      </c>
      <c r="C282" s="1">
        <f>MAPrice!C282</f>
        <v>5.412280862550764E-2</v>
      </c>
      <c r="D282" s="1">
        <f>MAPrice!D282</f>
        <v>5.1515547201007317E-2</v>
      </c>
      <c r="E282" s="1">
        <f>MAPrice!E282</f>
        <v>4.5357259261694795E-2</v>
      </c>
      <c r="F282" s="1">
        <f>MAPrice!F282</f>
        <v>6.2272100882224207E-2</v>
      </c>
      <c r="G282" s="1">
        <f>MAPrice!G282</f>
        <v>0.13633553959988381</v>
      </c>
      <c r="H282" s="1">
        <f>MAPrice!H282</f>
        <v>5.1515547201007317E-2</v>
      </c>
      <c r="I282" s="1"/>
    </row>
    <row r="283" spans="1:9" x14ac:dyDescent="0.2">
      <c r="A283">
        <v>2013</v>
      </c>
      <c r="B283">
        <v>6</v>
      </c>
      <c r="C283" s="1">
        <f>MAPrice!C283</f>
        <v>5.3864585536781251E-2</v>
      </c>
      <c r="D283" s="1">
        <f>MAPrice!D283</f>
        <v>5.1204784599959328E-2</v>
      </c>
      <c r="E283" s="1">
        <f>MAPrice!E283</f>
        <v>4.5207952304458447E-2</v>
      </c>
      <c r="F283" s="1">
        <f>MAPrice!F283</f>
        <v>6.2000884587171214E-2</v>
      </c>
      <c r="G283" s="1">
        <f>MAPrice!G283</f>
        <v>0.13603903454347885</v>
      </c>
      <c r="H283" s="1">
        <f>MAPrice!H283</f>
        <v>5.1204784599959328E-2</v>
      </c>
      <c r="I283" s="1"/>
    </row>
    <row r="284" spans="1:9" x14ac:dyDescent="0.2">
      <c r="A284">
        <v>2013</v>
      </c>
      <c r="B284">
        <v>7</v>
      </c>
      <c r="C284" s="1">
        <f>MAPrice!C284</f>
        <v>5.3618245493745921E-2</v>
      </c>
      <c r="D284" s="1">
        <f>MAPrice!D284</f>
        <v>5.0934149602386791E-2</v>
      </c>
      <c r="E284" s="1">
        <f>MAPrice!E284</f>
        <v>4.4956953978947278E-2</v>
      </c>
      <c r="F284" s="1">
        <f>MAPrice!F284</f>
        <v>6.1709648233376428E-2</v>
      </c>
      <c r="G284" s="1">
        <f>MAPrice!G284</f>
        <v>0.13581552330882499</v>
      </c>
      <c r="H284" s="1">
        <f>MAPrice!H284</f>
        <v>5.0934149602386791E-2</v>
      </c>
      <c r="I284" s="1"/>
    </row>
    <row r="285" spans="1:9" x14ac:dyDescent="0.2">
      <c r="A285">
        <v>2013</v>
      </c>
      <c r="B285">
        <v>8</v>
      </c>
      <c r="C285" s="1">
        <f>MAPrice!C285</f>
        <v>5.3366246635396387E-2</v>
      </c>
      <c r="D285" s="1">
        <f>MAPrice!D285</f>
        <v>5.0652243083202327E-2</v>
      </c>
      <c r="E285" s="1">
        <f>MAPrice!E285</f>
        <v>4.4746805879106406E-2</v>
      </c>
      <c r="F285" s="1">
        <f>MAPrice!F285</f>
        <v>6.1404758826298811E-2</v>
      </c>
      <c r="G285" s="1">
        <f>MAPrice!G285</f>
        <v>0.13552836480694805</v>
      </c>
      <c r="H285" s="1">
        <f>MAPrice!H285</f>
        <v>5.0652243083202327E-2</v>
      </c>
      <c r="I285" s="1"/>
    </row>
    <row r="286" spans="1:9" x14ac:dyDescent="0.2">
      <c r="A286">
        <v>2013</v>
      </c>
      <c r="B286">
        <v>9</v>
      </c>
      <c r="C286" s="1">
        <f>MAPrice!C286</f>
        <v>5.3100796880959478E-2</v>
      </c>
      <c r="D286" s="1">
        <f>MAPrice!D286</f>
        <v>5.0325284442075284E-2</v>
      </c>
      <c r="E286" s="1">
        <f>MAPrice!E286</f>
        <v>4.4581491366598384E-2</v>
      </c>
      <c r="F286" s="1">
        <f>MAPrice!F286</f>
        <v>6.1125282759088274E-2</v>
      </c>
      <c r="G286" s="1">
        <f>MAPrice!G286</f>
        <v>0.13516113849534597</v>
      </c>
      <c r="H286" s="1">
        <f>MAPrice!H286</f>
        <v>5.0325284442075284E-2</v>
      </c>
      <c r="I286" s="1"/>
    </row>
    <row r="287" spans="1:9" x14ac:dyDescent="0.2">
      <c r="A287">
        <v>2013</v>
      </c>
      <c r="B287">
        <v>10</v>
      </c>
      <c r="C287" s="1">
        <f>MAPrice!C287</f>
        <v>5.2901092430026414E-2</v>
      </c>
      <c r="D287" s="1">
        <f>MAPrice!D287</f>
        <v>5.0132354550587704E-2</v>
      </c>
      <c r="E287" s="1">
        <f>MAPrice!E287</f>
        <v>4.4511659269657868E-2</v>
      </c>
      <c r="F287" s="1">
        <f>MAPrice!F287</f>
        <v>6.0864296733317891E-2</v>
      </c>
      <c r="G287" s="1">
        <f>MAPrice!G287</f>
        <v>0.13490526175308767</v>
      </c>
      <c r="H287" s="1">
        <f>MAPrice!H287</f>
        <v>5.0132354550587704E-2</v>
      </c>
      <c r="I287" s="1"/>
    </row>
    <row r="288" spans="1:9" x14ac:dyDescent="0.2">
      <c r="A288">
        <v>2013</v>
      </c>
      <c r="B288">
        <v>11</v>
      </c>
      <c r="C288" s="1">
        <f>MAPrice!C288</f>
        <v>5.264415312443247E-2</v>
      </c>
      <c r="D288" s="1">
        <f>MAPrice!D288</f>
        <v>4.9882779083719984E-2</v>
      </c>
      <c r="E288" s="1">
        <f>MAPrice!E288</f>
        <v>4.4422744765607404E-2</v>
      </c>
      <c r="F288" s="1">
        <f>MAPrice!F288</f>
        <v>6.0613569165899377E-2</v>
      </c>
      <c r="G288" s="1">
        <f>MAPrice!G288</f>
        <v>0.13458131217985581</v>
      </c>
      <c r="H288" s="1">
        <f>MAPrice!H288</f>
        <v>4.9882779083719984E-2</v>
      </c>
      <c r="I288" s="1"/>
    </row>
    <row r="289" spans="1:9" x14ac:dyDescent="0.2">
      <c r="A289">
        <v>2013</v>
      </c>
      <c r="B289">
        <v>12</v>
      </c>
      <c r="C289" s="1">
        <f>MAPrice!C289</f>
        <v>5.2440707282752595E-2</v>
      </c>
      <c r="D289" s="1">
        <f>MAPrice!D289</f>
        <v>4.9713701580330137E-2</v>
      </c>
      <c r="E289" s="1">
        <f>MAPrice!E289</f>
        <v>4.4146981765033448E-2</v>
      </c>
      <c r="F289" s="1">
        <f>MAPrice!F289</f>
        <v>6.0600231137412232E-2</v>
      </c>
      <c r="G289" s="1">
        <f>MAPrice!G289</f>
        <v>0.13424429632919113</v>
      </c>
      <c r="H289" s="1">
        <f>MAPrice!H289</f>
        <v>4.9713701580330137E-2</v>
      </c>
      <c r="I289" s="1"/>
    </row>
    <row r="290" spans="1:9" x14ac:dyDescent="0.2">
      <c r="A290">
        <v>2014</v>
      </c>
      <c r="B290">
        <v>1</v>
      </c>
      <c r="C290" s="1">
        <f>MAPrice!C290</f>
        <v>5.2247059874163199E-2</v>
      </c>
      <c r="D290" s="1">
        <f>MAPrice!D290</f>
        <v>4.953781503184488E-2</v>
      </c>
      <c r="E290" s="1">
        <f>MAPrice!E290</f>
        <v>4.3963689370964835E-2</v>
      </c>
      <c r="F290" s="1">
        <f>MAPrice!F290</f>
        <v>6.0578665757712952E-2</v>
      </c>
      <c r="G290" s="1">
        <f>MAPrice!G290</f>
        <v>0.1339197547524853</v>
      </c>
      <c r="H290" s="1">
        <f>MAPrice!H290</f>
        <v>4.953781503184488E-2</v>
      </c>
      <c r="I290" s="1"/>
    </row>
    <row r="291" spans="1:9" x14ac:dyDescent="0.2">
      <c r="A291">
        <v>2014</v>
      </c>
      <c r="B291">
        <v>2</v>
      </c>
      <c r="C291" s="1">
        <f>MAPrice!C291</f>
        <v>5.2334802799165837E-2</v>
      </c>
      <c r="D291" s="1">
        <f>MAPrice!D291</f>
        <v>4.9566599400325977E-2</v>
      </c>
      <c r="E291" s="1">
        <f>MAPrice!E291</f>
        <v>4.3739312800962125E-2</v>
      </c>
      <c r="F291" s="1">
        <f>MAPrice!F291</f>
        <v>6.0813755345179264E-2</v>
      </c>
      <c r="G291" s="1">
        <f>MAPrice!G291</f>
        <v>0.13394325052966921</v>
      </c>
      <c r="H291" s="1">
        <f>MAPrice!H291</f>
        <v>4.9566599400325977E-2</v>
      </c>
      <c r="I291" s="1"/>
    </row>
    <row r="292" spans="1:9" x14ac:dyDescent="0.2">
      <c r="A292">
        <v>2014</v>
      </c>
      <c r="B292">
        <v>3</v>
      </c>
      <c r="C292" s="1">
        <f>MAPrice!C292</f>
        <v>5.2457334340596413E-2</v>
      </c>
      <c r="D292" s="1">
        <f>MAPrice!D292</f>
        <v>4.9637626647437649E-2</v>
      </c>
      <c r="E292" s="1">
        <f>MAPrice!E292</f>
        <v>4.3741565097301593E-2</v>
      </c>
      <c r="F292" s="1">
        <f>MAPrice!F292</f>
        <v>6.1061381567212025E-2</v>
      </c>
      <c r="G292" s="1">
        <f>MAPrice!G292</f>
        <v>0.13401686844728672</v>
      </c>
      <c r="H292" s="1">
        <f>MAPrice!H292</f>
        <v>4.9637626647437649E-2</v>
      </c>
      <c r="I292" s="1"/>
    </row>
    <row r="293" spans="1:9" x14ac:dyDescent="0.2">
      <c r="A293">
        <v>2014</v>
      </c>
      <c r="B293">
        <v>4</v>
      </c>
      <c r="C293" s="1">
        <f>MAPrice!C293</f>
        <v>5.250108685359467E-2</v>
      </c>
      <c r="D293" s="1">
        <f>MAPrice!D293</f>
        <v>4.969585072716054E-2</v>
      </c>
      <c r="E293" s="1">
        <f>MAPrice!E293</f>
        <v>4.3818793204628725E-2</v>
      </c>
      <c r="F293" s="1">
        <f>MAPrice!F293</f>
        <v>6.1355293489323816E-2</v>
      </c>
      <c r="G293" s="1">
        <f>MAPrice!G293</f>
        <v>0.13383261247497158</v>
      </c>
      <c r="H293" s="1">
        <f>MAPrice!H293</f>
        <v>4.969585072716054E-2</v>
      </c>
      <c r="I293" s="1"/>
    </row>
    <row r="294" spans="1:9" x14ac:dyDescent="0.2">
      <c r="A294">
        <v>2014</v>
      </c>
      <c r="B294">
        <v>5</v>
      </c>
      <c r="C294" s="1">
        <f>MAPrice!C294</f>
        <v>5.2556862712007241E-2</v>
      </c>
      <c r="D294" s="1">
        <f>MAPrice!D294</f>
        <v>4.9753135035156437E-2</v>
      </c>
      <c r="E294" s="1">
        <f>MAPrice!E294</f>
        <v>4.3927004984302909E-2</v>
      </c>
      <c r="F294" s="1">
        <f>MAPrice!F294</f>
        <v>6.1639738537674606E-2</v>
      </c>
      <c r="G294" s="1">
        <f>MAPrice!G294</f>
        <v>0.13379489766026162</v>
      </c>
      <c r="H294" s="1">
        <f>MAPrice!H294</f>
        <v>4.9753135035156437E-2</v>
      </c>
      <c r="I294" s="1"/>
    </row>
    <row r="295" spans="1:9" x14ac:dyDescent="0.2">
      <c r="A295">
        <v>2014</v>
      </c>
      <c r="B295">
        <v>6</v>
      </c>
      <c r="C295" s="1">
        <f>MAPrice!C295</f>
        <v>5.2578926309396229E-2</v>
      </c>
      <c r="D295" s="1">
        <f>MAPrice!D295</f>
        <v>4.9827822746498114E-2</v>
      </c>
      <c r="E295" s="1">
        <f>MAPrice!E295</f>
        <v>4.36221989493841E-2</v>
      </c>
      <c r="F295" s="1">
        <f>MAPrice!F295</f>
        <v>6.1831848659724929E-2</v>
      </c>
      <c r="G295" s="1">
        <f>MAPrice!G295</f>
        <v>0.13362169194320184</v>
      </c>
      <c r="H295" s="1">
        <f>MAPrice!H295</f>
        <v>4.9827822746498114E-2</v>
      </c>
      <c r="I295" s="1"/>
    </row>
    <row r="296" spans="1:9" x14ac:dyDescent="0.2">
      <c r="A296">
        <v>2014</v>
      </c>
      <c r="B296">
        <v>7</v>
      </c>
      <c r="C296" s="1">
        <f>MAPrice!C296</f>
        <v>5.2592246342792671E-2</v>
      </c>
      <c r="D296" s="1">
        <f>MAPrice!D296</f>
        <v>4.9845124357060643E-2</v>
      </c>
      <c r="E296" s="1">
        <f>MAPrice!E296</f>
        <v>4.3653271708822015E-2</v>
      </c>
      <c r="F296" s="1">
        <f>MAPrice!F296</f>
        <v>6.199423653895398E-2</v>
      </c>
      <c r="G296" s="1">
        <f>MAPrice!G296</f>
        <v>0.13347125265928131</v>
      </c>
      <c r="H296" s="1">
        <f>MAPrice!H296</f>
        <v>4.9845124357060643E-2</v>
      </c>
      <c r="I296" s="1"/>
    </row>
    <row r="297" spans="1:9" x14ac:dyDescent="0.2">
      <c r="A297">
        <v>2014</v>
      </c>
      <c r="B297">
        <v>8</v>
      </c>
      <c r="C297" s="1">
        <f>MAPrice!C297</f>
        <v>5.2576150960094388E-2</v>
      </c>
      <c r="D297" s="1">
        <f>MAPrice!D297</f>
        <v>4.9843792533813207E-2</v>
      </c>
      <c r="E297" s="1">
        <f>MAPrice!E297</f>
        <v>4.3708207162252453E-2</v>
      </c>
      <c r="F297" s="1">
        <f>MAPrice!F297</f>
        <v>6.2149177479342392E-2</v>
      </c>
      <c r="G297" s="1">
        <f>MAPrice!G297</f>
        <v>0.13330035117685063</v>
      </c>
      <c r="H297" s="1">
        <f>MAPrice!H297</f>
        <v>4.9843792533813207E-2</v>
      </c>
      <c r="I297" s="1"/>
    </row>
    <row r="298" spans="1:9" x14ac:dyDescent="0.2">
      <c r="A298">
        <v>2014</v>
      </c>
      <c r="B298">
        <v>9</v>
      </c>
      <c r="C298" s="1">
        <f>MAPrice!C298</f>
        <v>5.2628130814084399E-2</v>
      </c>
      <c r="D298" s="1">
        <f>MAPrice!D298</f>
        <v>4.9925321173577307E-2</v>
      </c>
      <c r="E298" s="1">
        <f>MAPrice!E298</f>
        <v>4.3597728175143735E-2</v>
      </c>
      <c r="F298" s="1">
        <f>MAPrice!F298</f>
        <v>6.2317089094727225E-2</v>
      </c>
      <c r="G298" s="1">
        <f>MAPrice!G298</f>
        <v>0.13331449870338805</v>
      </c>
      <c r="H298" s="1">
        <f>MAPrice!H298</f>
        <v>4.9925321173577307E-2</v>
      </c>
      <c r="I298" s="1"/>
    </row>
    <row r="299" spans="1:9" x14ac:dyDescent="0.2">
      <c r="A299">
        <v>2014</v>
      </c>
      <c r="B299">
        <v>10</v>
      </c>
      <c r="C299" s="1">
        <f>MAPrice!C299</f>
        <v>5.2679334178912768E-2</v>
      </c>
      <c r="D299" s="1">
        <f>MAPrice!D299</f>
        <v>5.0002858204720169E-2</v>
      </c>
      <c r="E299" s="1">
        <f>MAPrice!E299</f>
        <v>4.3566855476886997E-2</v>
      </c>
      <c r="F299" s="1">
        <f>MAPrice!F299</f>
        <v>6.2484613605097571E-2</v>
      </c>
      <c r="G299" s="1">
        <f>MAPrice!G299</f>
        <v>0.13323157285720702</v>
      </c>
      <c r="H299" s="1">
        <f>MAPrice!H299</f>
        <v>5.0002858204720169E-2</v>
      </c>
      <c r="I299" s="1"/>
    </row>
    <row r="300" spans="1:9" x14ac:dyDescent="0.2">
      <c r="A300">
        <v>2014</v>
      </c>
      <c r="B300">
        <v>11</v>
      </c>
      <c r="C300" s="1">
        <f>MAPrice!C300</f>
        <v>5.2735650314791604E-2</v>
      </c>
      <c r="D300" s="1">
        <f>MAPrice!D300</f>
        <v>5.0066242907225368E-2</v>
      </c>
      <c r="E300" s="1">
        <f>MAPrice!E300</f>
        <v>4.3634071670277559E-2</v>
      </c>
      <c r="F300" s="1">
        <f>MAPrice!F300</f>
        <v>6.2683874076406298E-2</v>
      </c>
      <c r="G300" s="1">
        <f>MAPrice!G300</f>
        <v>0.13314082923542056</v>
      </c>
      <c r="H300" s="1">
        <f>MAPrice!H300</f>
        <v>5.0066242907225368E-2</v>
      </c>
      <c r="I300" s="1"/>
    </row>
    <row r="301" spans="1:9" x14ac:dyDescent="0.2">
      <c r="A301">
        <v>2014</v>
      </c>
      <c r="B301">
        <v>12</v>
      </c>
      <c r="C301" s="1">
        <f>MAPrice!C301</f>
        <v>5.2754136456261057E-2</v>
      </c>
      <c r="D301" s="1">
        <f>MAPrice!D301</f>
        <v>5.0099637651801983E-2</v>
      </c>
      <c r="E301" s="1">
        <f>MAPrice!E301</f>
        <v>4.3655919441871333E-2</v>
      </c>
      <c r="F301" s="1">
        <f>MAPrice!F301</f>
        <v>6.2724849021574991E-2</v>
      </c>
      <c r="G301" s="1">
        <f>MAPrice!G301</f>
        <v>0.13314506996366973</v>
      </c>
      <c r="H301" s="1">
        <f>MAPrice!H301</f>
        <v>5.0099637651801983E-2</v>
      </c>
      <c r="I301" s="1"/>
    </row>
    <row r="302" spans="1:9" x14ac:dyDescent="0.2">
      <c r="A302">
        <v>2015</v>
      </c>
      <c r="B302">
        <v>1</v>
      </c>
      <c r="C302" s="1">
        <f>MAPrice!C302</f>
        <v>5.282660429952258E-2</v>
      </c>
      <c r="D302" s="1">
        <f>MAPrice!D302</f>
        <v>5.0208319400280615E-2</v>
      </c>
      <c r="E302" s="1">
        <f>MAPrice!E302</f>
        <v>4.3746160458356109E-2</v>
      </c>
      <c r="F302" s="1">
        <f>MAPrice!F302</f>
        <v>6.2760356277161894E-2</v>
      </c>
      <c r="G302" s="1">
        <f>MAPrice!G302</f>
        <v>0.13320014260148177</v>
      </c>
      <c r="H302" s="1">
        <f>MAPrice!H302</f>
        <v>5.0208319400280615E-2</v>
      </c>
      <c r="I302" s="1"/>
    </row>
    <row r="303" spans="1:9" x14ac:dyDescent="0.2">
      <c r="A303">
        <v>2015</v>
      </c>
      <c r="B303">
        <v>2</v>
      </c>
      <c r="C303" s="1">
        <f>MAPrice!C303</f>
        <v>5.2756688870565151E-2</v>
      </c>
      <c r="D303" s="1">
        <f>MAPrice!D303</f>
        <v>5.0199223830675467E-2</v>
      </c>
      <c r="E303" s="1">
        <f>MAPrice!E303</f>
        <v>4.3830557155151995E-2</v>
      </c>
      <c r="F303" s="1">
        <f>MAPrice!F303</f>
        <v>6.2720068146737071E-2</v>
      </c>
      <c r="G303" s="1">
        <f>MAPrice!G303</f>
        <v>0.13322155132051494</v>
      </c>
      <c r="H303" s="1">
        <f>MAPrice!H303</f>
        <v>5.0199223830675467E-2</v>
      </c>
      <c r="I303" s="1"/>
    </row>
    <row r="304" spans="1:9" x14ac:dyDescent="0.2">
      <c r="A304">
        <v>2015</v>
      </c>
      <c r="B304">
        <v>3</v>
      </c>
      <c r="C304" s="1">
        <f>MAPrice!C304</f>
        <v>5.2677128711110043E-2</v>
      </c>
      <c r="D304" s="1">
        <f>MAPrice!D304</f>
        <v>5.0198017703503621E-2</v>
      </c>
      <c r="E304" s="1">
        <f>MAPrice!E304</f>
        <v>4.3806336929382406E-2</v>
      </c>
      <c r="F304" s="1">
        <f>MAPrice!F304</f>
        <v>6.2700236552436284E-2</v>
      </c>
      <c r="G304" s="1">
        <f>MAPrice!G304</f>
        <v>0.1332261128777627</v>
      </c>
      <c r="H304" s="1">
        <f>MAPrice!H304</f>
        <v>5.0198017703503621E-2</v>
      </c>
      <c r="I304" s="1"/>
    </row>
    <row r="305" spans="1:9" x14ac:dyDescent="0.2">
      <c r="A305">
        <v>2015</v>
      </c>
      <c r="B305">
        <v>4</v>
      </c>
      <c r="C305" s="1">
        <f>MAPrice!C305</f>
        <v>5.2653274558777115E-2</v>
      </c>
      <c r="D305" s="1">
        <f>MAPrice!D305</f>
        <v>5.0227634565067646E-2</v>
      </c>
      <c r="E305" s="1">
        <f>MAPrice!E305</f>
        <v>4.3712796627486693E-2</v>
      </c>
      <c r="F305" s="1">
        <f>MAPrice!F305</f>
        <v>6.2611857522585232E-2</v>
      </c>
      <c r="G305" s="1">
        <f>MAPrice!G305</f>
        <v>0.13317595944475144</v>
      </c>
      <c r="H305" s="1">
        <f>MAPrice!H305</f>
        <v>5.0227634565067646E-2</v>
      </c>
      <c r="I305" s="1"/>
    </row>
    <row r="306" spans="1:9" x14ac:dyDescent="0.2">
      <c r="A306">
        <v>2015</v>
      </c>
      <c r="B306">
        <v>5</v>
      </c>
      <c r="C306" s="1">
        <f>MAPrice!C306</f>
        <v>5.2502907504842176E-2</v>
      </c>
      <c r="D306" s="1">
        <f>MAPrice!D306</f>
        <v>5.0138426058371349E-2</v>
      </c>
      <c r="E306" s="1">
        <f>MAPrice!E306</f>
        <v>4.3451853946308745E-2</v>
      </c>
      <c r="F306" s="1">
        <f>MAPrice!F306</f>
        <v>6.2489759976149251E-2</v>
      </c>
      <c r="G306" s="1">
        <f>MAPrice!G306</f>
        <v>0.13309624835467318</v>
      </c>
      <c r="H306" s="1">
        <f>MAPrice!H306</f>
        <v>5.0138426058371349E-2</v>
      </c>
      <c r="I306" s="1"/>
    </row>
    <row r="307" spans="1:9" x14ac:dyDescent="0.2">
      <c r="A307">
        <v>2015</v>
      </c>
      <c r="B307">
        <v>6</v>
      </c>
      <c r="C307" s="1">
        <f>MAPrice!C307</f>
        <v>5.2420060764966657E-2</v>
      </c>
      <c r="D307" s="1">
        <f>MAPrice!D307</f>
        <v>5.0095418108190598E-2</v>
      </c>
      <c r="E307" s="1">
        <f>MAPrice!E307</f>
        <v>4.3527197032814241E-2</v>
      </c>
      <c r="F307" s="1">
        <f>MAPrice!F307</f>
        <v>6.2421900454976774E-2</v>
      </c>
      <c r="G307" s="1">
        <f>MAPrice!G307</f>
        <v>0.13306579412269079</v>
      </c>
      <c r="H307" s="1">
        <f>MAPrice!H307</f>
        <v>5.0095418108190598E-2</v>
      </c>
      <c r="I307" s="1"/>
    </row>
    <row r="308" spans="1:9" x14ac:dyDescent="0.2">
      <c r="A308">
        <v>2015</v>
      </c>
      <c r="B308">
        <v>7</v>
      </c>
      <c r="C308" s="1">
        <f>MAPrice!C308</f>
        <v>5.2370763563402943E-2</v>
      </c>
      <c r="D308" s="1">
        <f>MAPrice!D308</f>
        <v>5.0084880476373418E-2</v>
      </c>
      <c r="E308" s="1">
        <f>MAPrice!E308</f>
        <v>4.3604664282898324E-2</v>
      </c>
      <c r="F308" s="1">
        <f>MAPrice!F308</f>
        <v>6.2357807180797593E-2</v>
      </c>
      <c r="G308" s="1">
        <f>MAPrice!G308</f>
        <v>0.13303313584086018</v>
      </c>
      <c r="H308" s="1">
        <f>MAPrice!H308</f>
        <v>5.0084880476373418E-2</v>
      </c>
      <c r="I308" s="1"/>
    </row>
    <row r="309" spans="1:9" x14ac:dyDescent="0.2">
      <c r="A309">
        <v>2015</v>
      </c>
      <c r="B309">
        <v>8</v>
      </c>
      <c r="C309" s="1">
        <f>MAPrice!C309</f>
        <v>5.2335815059536918E-2</v>
      </c>
      <c r="D309" s="1">
        <f>MAPrice!D309</f>
        <v>5.0057610544740699E-2</v>
      </c>
      <c r="E309" s="1">
        <f>MAPrice!E309</f>
        <v>4.3494074637366542E-2</v>
      </c>
      <c r="F309" s="1">
        <f>MAPrice!F309</f>
        <v>6.2299355968918946E-2</v>
      </c>
      <c r="G309" s="1">
        <f>MAPrice!G309</f>
        <v>0.13300689231955631</v>
      </c>
      <c r="H309" s="1">
        <f>MAPrice!H309</f>
        <v>5.0057610544740699E-2</v>
      </c>
      <c r="I309" s="1"/>
    </row>
    <row r="310" spans="1:9" x14ac:dyDescent="0.2">
      <c r="A310">
        <v>2015</v>
      </c>
      <c r="B310">
        <v>9</v>
      </c>
      <c r="C310" s="1">
        <f>MAPrice!C310</f>
        <v>5.2279326366062112E-2</v>
      </c>
      <c r="D310" s="1">
        <f>MAPrice!D310</f>
        <v>5.0012866105311297E-2</v>
      </c>
      <c r="E310" s="1">
        <f>MAPrice!E310</f>
        <v>4.3808324309394353E-2</v>
      </c>
      <c r="F310" s="1">
        <f>MAPrice!F310</f>
        <v>6.2243393270822872E-2</v>
      </c>
      <c r="G310" s="1">
        <f>MAPrice!G310</f>
        <v>0.13279284417439929</v>
      </c>
      <c r="H310" s="1">
        <f>MAPrice!H310</f>
        <v>5.0012866105311297E-2</v>
      </c>
      <c r="I310" s="1"/>
    </row>
    <row r="311" spans="1:9" x14ac:dyDescent="0.2">
      <c r="A311">
        <v>2015</v>
      </c>
      <c r="B311">
        <v>10</v>
      </c>
      <c r="C311" s="1">
        <f>MAPrice!C311</f>
        <v>5.2247229280626667E-2</v>
      </c>
      <c r="D311" s="1">
        <f>MAPrice!D311</f>
        <v>4.9981448419925543E-2</v>
      </c>
      <c r="E311" s="1">
        <f>MAPrice!E311</f>
        <v>4.3990671908083041E-2</v>
      </c>
      <c r="F311" s="1">
        <f>MAPrice!F311</f>
        <v>6.219440195816487E-2</v>
      </c>
      <c r="G311" s="1">
        <f>MAPrice!G311</f>
        <v>0.13278357252738771</v>
      </c>
      <c r="H311" s="1">
        <f>MAPrice!H311</f>
        <v>4.9981448419925543E-2</v>
      </c>
      <c r="I311" s="1"/>
    </row>
    <row r="312" spans="1:9" x14ac:dyDescent="0.2">
      <c r="A312">
        <v>2015</v>
      </c>
      <c r="B312">
        <v>11</v>
      </c>
      <c r="C312" s="1">
        <f>MAPrice!C312</f>
        <v>5.2183149494184428E-2</v>
      </c>
      <c r="D312" s="1">
        <f>MAPrice!D312</f>
        <v>4.9916874329412976E-2</v>
      </c>
      <c r="E312" s="1">
        <f>MAPrice!E312</f>
        <v>4.3910495387350389E-2</v>
      </c>
      <c r="F312" s="1">
        <f>MAPrice!F312</f>
        <v>6.2125898322112683E-2</v>
      </c>
      <c r="G312" s="1">
        <f>MAPrice!G312</f>
        <v>0.13273898211641191</v>
      </c>
      <c r="H312" s="1">
        <f>MAPrice!H312</f>
        <v>4.9916874329412976E-2</v>
      </c>
      <c r="I312" s="1"/>
    </row>
    <row r="313" spans="1:9" x14ac:dyDescent="0.2">
      <c r="A313">
        <v>2015</v>
      </c>
      <c r="B313">
        <v>12</v>
      </c>
      <c r="C313" s="1">
        <f>MAPrice!C313</f>
        <v>5.2049775085515698E-2</v>
      </c>
      <c r="D313" s="1">
        <f>MAPrice!D313</f>
        <v>4.9775081758544025E-2</v>
      </c>
      <c r="E313" s="1">
        <f>MAPrice!E313</f>
        <v>4.3839842049314459E-2</v>
      </c>
      <c r="F313" s="1">
        <f>MAPrice!F313</f>
        <v>6.1991375948501931E-2</v>
      </c>
      <c r="G313" s="1">
        <f>MAPrice!G313</f>
        <v>0.13262010137723398</v>
      </c>
      <c r="H313" s="1">
        <f>MAPrice!H313</f>
        <v>4.9775081758544025E-2</v>
      </c>
      <c r="I313" s="1"/>
    </row>
    <row r="314" spans="1:9" x14ac:dyDescent="0.2">
      <c r="A314">
        <v>2016</v>
      </c>
      <c r="B314">
        <v>1</v>
      </c>
      <c r="C314" s="1">
        <f>MAPrice!C314</f>
        <v>5.1895788411747301E-2</v>
      </c>
      <c r="D314" s="1">
        <f>MAPrice!D314</f>
        <v>4.9666339898092597E-2</v>
      </c>
      <c r="E314" s="1">
        <f>MAPrice!E314</f>
        <v>4.3740970242276501E-2</v>
      </c>
      <c r="F314" s="1">
        <f>MAPrice!F314</f>
        <v>6.1891435592993253E-2</v>
      </c>
      <c r="G314" s="1">
        <f>MAPrice!G314</f>
        <v>0.13237704140392978</v>
      </c>
      <c r="H314" s="1">
        <f>MAPrice!H314</f>
        <v>4.9666339898092597E-2</v>
      </c>
      <c r="I314" s="1"/>
    </row>
    <row r="315" spans="1:9" x14ac:dyDescent="0.2">
      <c r="A315">
        <v>2016</v>
      </c>
      <c r="B315">
        <v>2</v>
      </c>
      <c r="C315" s="1">
        <f>MAPrice!C315</f>
        <v>5.1680232008657907E-2</v>
      </c>
      <c r="D315" s="1">
        <f>MAPrice!D315</f>
        <v>4.9477736420235514E-2</v>
      </c>
      <c r="E315" s="1">
        <f>MAPrice!E315</f>
        <v>4.3678125681253864E-2</v>
      </c>
      <c r="F315" s="1">
        <f>MAPrice!F315</f>
        <v>6.1695177484979567E-2</v>
      </c>
      <c r="G315" s="1">
        <f>MAPrice!G315</f>
        <v>0.13203471148412863</v>
      </c>
      <c r="H315" s="1">
        <f>MAPrice!H315</f>
        <v>4.9477736420235514E-2</v>
      </c>
      <c r="I315" s="1"/>
    </row>
    <row r="316" spans="1:9" x14ac:dyDescent="0.2">
      <c r="A316">
        <v>2016</v>
      </c>
      <c r="B316">
        <v>3</v>
      </c>
      <c r="C316" s="1">
        <f>MAPrice!C316</f>
        <v>5.1546601732517426E-2</v>
      </c>
      <c r="D316" s="1">
        <f>MAPrice!D316</f>
        <v>4.9336846242166603E-2</v>
      </c>
      <c r="E316" s="1">
        <f>MAPrice!E316</f>
        <v>4.357193831538389E-2</v>
      </c>
      <c r="F316" s="1">
        <f>MAPrice!F316</f>
        <v>6.1520384248202199E-2</v>
      </c>
      <c r="G316" s="1">
        <f>MAPrice!G316</f>
        <v>0.13175712640204751</v>
      </c>
      <c r="H316" s="1">
        <f>MAPrice!H316</f>
        <v>4.9336846242166603E-2</v>
      </c>
      <c r="I316" s="1"/>
    </row>
    <row r="317" spans="1:9" x14ac:dyDescent="0.2">
      <c r="A317">
        <v>2016</v>
      </c>
      <c r="B317">
        <v>4</v>
      </c>
      <c r="C317" s="1">
        <f>MAPrice!C317</f>
        <v>5.1381159233901498E-2</v>
      </c>
      <c r="D317" s="1">
        <f>MAPrice!D317</f>
        <v>4.912842255209604E-2</v>
      </c>
      <c r="E317" s="1">
        <f>MAPrice!E317</f>
        <v>4.3654250649730907E-2</v>
      </c>
      <c r="F317" s="1">
        <f>MAPrice!F317</f>
        <v>6.1399893581030464E-2</v>
      </c>
      <c r="G317" s="1">
        <f>MAPrice!G317</f>
        <v>0.13156274679223254</v>
      </c>
      <c r="H317" s="1">
        <f>MAPrice!H317</f>
        <v>4.912842255209604E-2</v>
      </c>
      <c r="I317" s="1"/>
    </row>
    <row r="318" spans="1:9" x14ac:dyDescent="0.2">
      <c r="A318">
        <v>2016</v>
      </c>
      <c r="B318">
        <v>5</v>
      </c>
      <c r="C318" s="1">
        <f>MAPrice!C318</f>
        <v>5.125103264342315E-2</v>
      </c>
      <c r="D318" s="1">
        <f>MAPrice!D318</f>
        <v>4.9014945708032748E-2</v>
      </c>
      <c r="E318" s="1">
        <f>MAPrice!E318</f>
        <v>4.3668493988882423E-2</v>
      </c>
      <c r="F318" s="1">
        <f>MAPrice!F318</f>
        <v>6.1270201945471371E-2</v>
      </c>
      <c r="G318" s="1">
        <f>MAPrice!G318</f>
        <v>0.13136331919293143</v>
      </c>
      <c r="H318" s="1">
        <f>MAPrice!H318</f>
        <v>4.9014945708032748E-2</v>
      </c>
      <c r="I318" s="1"/>
    </row>
    <row r="319" spans="1:9" x14ac:dyDescent="0.2">
      <c r="A319">
        <v>2016</v>
      </c>
      <c r="B319">
        <v>6</v>
      </c>
      <c r="C319" s="1">
        <f>MAPrice!C319</f>
        <v>5.1131642840406943E-2</v>
      </c>
      <c r="D319" s="1">
        <f>MAPrice!D319</f>
        <v>4.8887300647823505E-2</v>
      </c>
      <c r="E319" s="1">
        <f>MAPrice!E319</f>
        <v>4.3795991505283259E-2</v>
      </c>
      <c r="F319" s="1">
        <f>MAPrice!F319</f>
        <v>6.1132628389576449E-2</v>
      </c>
      <c r="G319" s="1">
        <f>MAPrice!G319</f>
        <v>0.13122974011315228</v>
      </c>
      <c r="H319" s="1">
        <f>MAPrice!H319</f>
        <v>4.8887300647823505E-2</v>
      </c>
      <c r="I319" s="1"/>
    </row>
    <row r="320" spans="1:9" x14ac:dyDescent="0.2">
      <c r="A320">
        <v>2016</v>
      </c>
      <c r="B320">
        <v>7</v>
      </c>
      <c r="C320" s="1">
        <f>MAPrice!C320</f>
        <v>5.0996646755554487E-2</v>
      </c>
      <c r="D320" s="1">
        <f>MAPrice!D320</f>
        <v>4.874963581796201E-2</v>
      </c>
      <c r="E320" s="1">
        <f>MAPrice!E320</f>
        <v>4.3616682306173792E-2</v>
      </c>
      <c r="F320" s="1">
        <f>MAPrice!F320</f>
        <v>6.0981129092042445E-2</v>
      </c>
      <c r="G320" s="1">
        <f>MAPrice!G320</f>
        <v>0.13101457081887299</v>
      </c>
      <c r="H320" s="1">
        <f>MAPrice!H320</f>
        <v>4.874963581796201E-2</v>
      </c>
      <c r="I320" s="1"/>
    </row>
    <row r="321" spans="1:9" x14ac:dyDescent="0.2">
      <c r="A321">
        <v>2016</v>
      </c>
      <c r="B321">
        <v>8</v>
      </c>
      <c r="C321" s="1">
        <f>MAPrice!C321</f>
        <v>5.0833119857895986E-2</v>
      </c>
      <c r="D321" s="1">
        <f>MAPrice!D321</f>
        <v>4.8612940090386796E-2</v>
      </c>
      <c r="E321" s="1">
        <f>MAPrice!E321</f>
        <v>4.3631896224217988E-2</v>
      </c>
      <c r="F321" s="1">
        <f>MAPrice!F321</f>
        <v>6.0832351295861592E-2</v>
      </c>
      <c r="G321" s="1">
        <f>MAPrice!G321</f>
        <v>0.1308087909845197</v>
      </c>
      <c r="H321" s="1">
        <f>MAPrice!H321</f>
        <v>4.8612940090386796E-2</v>
      </c>
      <c r="I321" s="1"/>
    </row>
    <row r="322" spans="1:9" x14ac:dyDescent="0.2">
      <c r="A322">
        <v>2016</v>
      </c>
      <c r="B322">
        <v>9</v>
      </c>
      <c r="C322" s="1">
        <f>MAPrice!C322</f>
        <v>5.0667067043992264E-2</v>
      </c>
      <c r="D322" s="1">
        <f>MAPrice!D322</f>
        <v>4.8453205000444872E-2</v>
      </c>
      <c r="E322" s="1">
        <f>MAPrice!E322</f>
        <v>4.3264636297373926E-2</v>
      </c>
      <c r="F322" s="1">
        <f>MAPrice!F322</f>
        <v>6.0668369378712478E-2</v>
      </c>
      <c r="G322" s="1">
        <f>MAPrice!G322</f>
        <v>0.1306410112047813</v>
      </c>
      <c r="H322" s="1">
        <f>MAPrice!H322</f>
        <v>4.8453205000444872E-2</v>
      </c>
      <c r="I322" s="1"/>
    </row>
    <row r="323" spans="1:9" x14ac:dyDescent="0.2">
      <c r="A323">
        <v>2016</v>
      </c>
      <c r="B323">
        <v>10</v>
      </c>
      <c r="C323" s="1">
        <f>MAPrice!C323</f>
        <v>5.0455258034357388E-2</v>
      </c>
      <c r="D323" s="1">
        <f>MAPrice!D323</f>
        <v>4.8270425922365412E-2</v>
      </c>
      <c r="E323" s="1">
        <f>MAPrice!E323</f>
        <v>4.3011394292960553E-2</v>
      </c>
      <c r="F323" s="1">
        <f>MAPrice!F323</f>
        <v>6.0490367443380953E-2</v>
      </c>
      <c r="G323" s="1">
        <f>MAPrice!G323</f>
        <v>0.13004827306357061</v>
      </c>
      <c r="H323" s="1">
        <f>MAPrice!H323</f>
        <v>4.8270425922365412E-2</v>
      </c>
      <c r="I323" s="1"/>
    </row>
    <row r="324" spans="1:9" x14ac:dyDescent="0.2">
      <c r="A324">
        <v>2016</v>
      </c>
      <c r="B324">
        <v>11</v>
      </c>
      <c r="C324" s="1">
        <f>MAPrice!C324</f>
        <v>5.028269442341237E-2</v>
      </c>
      <c r="D324" s="1">
        <f>MAPrice!D324</f>
        <v>4.8120422390482719E-2</v>
      </c>
      <c r="E324" s="1">
        <f>MAPrice!E324</f>
        <v>4.2752023639358816E-2</v>
      </c>
      <c r="F324" s="1">
        <f>MAPrice!F324</f>
        <v>6.0302824706110092E-2</v>
      </c>
      <c r="G324" s="1">
        <f>MAPrice!G324</f>
        <v>0.1296030550409851</v>
      </c>
      <c r="H324" s="1">
        <f>MAPrice!H324</f>
        <v>4.8120422390482719E-2</v>
      </c>
      <c r="I324" s="1"/>
    </row>
    <row r="325" spans="1:9" x14ac:dyDescent="0.2">
      <c r="A325">
        <v>2016</v>
      </c>
      <c r="B325">
        <v>12</v>
      </c>
      <c r="C325" s="1">
        <f>MAPrice!C325</f>
        <v>5.0138119699882105E-2</v>
      </c>
      <c r="D325" s="1">
        <f>MAPrice!D325</f>
        <v>4.7963149573802433E-2</v>
      </c>
      <c r="E325" s="1">
        <f>MAPrice!E325</f>
        <v>4.2650482363061348E-2</v>
      </c>
      <c r="F325" s="1">
        <f>MAPrice!F325</f>
        <v>6.0137167639338275E-2</v>
      </c>
      <c r="G325" s="1">
        <f>MAPrice!G325</f>
        <v>0.12926223799592393</v>
      </c>
      <c r="H325" s="1">
        <f>MAPrice!H325</f>
        <v>4.7963149573802433E-2</v>
      </c>
      <c r="I325" s="1"/>
    </row>
    <row r="326" spans="1:9" x14ac:dyDescent="0.2">
      <c r="A326">
        <v>2017</v>
      </c>
      <c r="B326">
        <v>1</v>
      </c>
      <c r="C326" s="1">
        <f>MAPrice!C326</f>
        <v>4.9951642784954085E-2</v>
      </c>
      <c r="D326" s="1">
        <f>MAPrice!D326</f>
        <v>4.7743215100127058E-2</v>
      </c>
      <c r="E326" s="1">
        <f>MAPrice!E326</f>
        <v>4.251332742119935E-2</v>
      </c>
      <c r="F326" s="1">
        <f>MAPrice!F326</f>
        <v>5.9930475105715815E-2</v>
      </c>
      <c r="G326" s="1">
        <f>MAPrice!G326</f>
        <v>0.12881545881922013</v>
      </c>
      <c r="H326" s="1">
        <f>MAPrice!H326</f>
        <v>4.7743215100127058E-2</v>
      </c>
      <c r="I326" s="1"/>
    </row>
    <row r="327" spans="1:9" x14ac:dyDescent="0.2">
      <c r="A327">
        <v>2017</v>
      </c>
      <c r="B327">
        <v>2</v>
      </c>
      <c r="C327" s="1">
        <f>MAPrice!C327</f>
        <v>4.9614548516894848E-2</v>
      </c>
      <c r="D327" s="1">
        <f>MAPrice!D327</f>
        <v>4.7833155040983011E-2</v>
      </c>
      <c r="E327" s="1">
        <f>MAPrice!E327</f>
        <v>4.1987753147236795E-2</v>
      </c>
      <c r="F327" s="1">
        <f>MAPrice!F327</f>
        <v>5.966380384455449E-2</v>
      </c>
      <c r="G327" s="1">
        <f>MAPrice!G327</f>
        <v>0.11828064284293578</v>
      </c>
      <c r="H327" s="1">
        <f>MAPrice!H327</f>
        <v>4.7833155040983011E-2</v>
      </c>
      <c r="I327" s="1"/>
    </row>
    <row r="328" spans="1:9" x14ac:dyDescent="0.2">
      <c r="A328">
        <v>2017</v>
      </c>
      <c r="B328">
        <v>3</v>
      </c>
      <c r="C328" s="1">
        <f>MAPrice!C328</f>
        <v>4.9311441256740356E-2</v>
      </c>
      <c r="D328" s="1">
        <f>MAPrice!D328</f>
        <v>4.7953470594812662E-2</v>
      </c>
      <c r="E328" s="1">
        <f>MAPrice!E328</f>
        <v>4.1659497328290072E-2</v>
      </c>
      <c r="F328" s="1">
        <f>MAPrice!F328</f>
        <v>5.9537214691024916E-2</v>
      </c>
      <c r="G328" s="1">
        <f>MAPrice!G328</f>
        <v>0.1075424316301216</v>
      </c>
      <c r="H328" s="1">
        <f>MAPrice!H328</f>
        <v>4.7953470594812662E-2</v>
      </c>
      <c r="I328" s="1"/>
    </row>
    <row r="329" spans="1:9" x14ac:dyDescent="0.2">
      <c r="A329">
        <v>2017</v>
      </c>
      <c r="B329">
        <v>4</v>
      </c>
      <c r="C329" s="1">
        <f>MAPrice!C329</f>
        <v>4.9047625945840299E-2</v>
      </c>
      <c r="D329" s="1">
        <f>MAPrice!D329</f>
        <v>4.8127679178781753E-2</v>
      </c>
      <c r="E329" s="1">
        <f>MAPrice!E329</f>
        <v>4.1228369871432212E-2</v>
      </c>
      <c r="F329" s="1">
        <f>MAPrice!F329</f>
        <v>5.940419599714835E-2</v>
      </c>
      <c r="G329" s="1">
        <f>MAPrice!G329</f>
        <v>9.6741450705272389E-2</v>
      </c>
      <c r="H329" s="1">
        <f>MAPrice!H329</f>
        <v>4.8127679178781753E-2</v>
      </c>
      <c r="I329" s="1"/>
    </row>
    <row r="330" spans="1:9" x14ac:dyDescent="0.2">
      <c r="A330">
        <v>2017</v>
      </c>
      <c r="B330">
        <v>5</v>
      </c>
      <c r="C330" s="1">
        <f>MAPrice!C330</f>
        <v>4.884880489140353E-2</v>
      </c>
      <c r="D330" s="1">
        <f>MAPrice!D330</f>
        <v>4.8315650273184456E-2</v>
      </c>
      <c r="E330" s="1">
        <f>MAPrice!E330</f>
        <v>4.0734635624169291E-2</v>
      </c>
      <c r="F330" s="1">
        <f>MAPrice!F330</f>
        <v>5.9240677289942922E-2</v>
      </c>
      <c r="G330" s="1">
        <f>MAPrice!G330</f>
        <v>8.5915431395227101E-2</v>
      </c>
      <c r="H330" s="1">
        <f>MAPrice!H330</f>
        <v>4.8315650273184456E-2</v>
      </c>
      <c r="I330" s="1"/>
    </row>
    <row r="331" spans="1:9" x14ac:dyDescent="0.2">
      <c r="A331">
        <v>2017</v>
      </c>
      <c r="B331">
        <v>6</v>
      </c>
      <c r="C331" s="1">
        <f>MAPrice!C331</f>
        <v>4.8613016578093159E-2</v>
      </c>
      <c r="D331" s="1">
        <f>MAPrice!D331</f>
        <v>4.8460819694174539E-2</v>
      </c>
      <c r="E331" s="1">
        <f>MAPrice!E331</f>
        <v>4.0370344334161472E-2</v>
      </c>
      <c r="F331" s="1">
        <f>MAPrice!F331</f>
        <v>5.9075106729934886E-2</v>
      </c>
      <c r="G331" s="1">
        <f>MAPrice!G331</f>
        <v>7.4957076657622246E-2</v>
      </c>
      <c r="H331" s="1">
        <f>MAPrice!H331</f>
        <v>4.8460819694174539E-2</v>
      </c>
      <c r="I331" s="1"/>
    </row>
    <row r="332" spans="1:9" x14ac:dyDescent="0.2">
      <c r="A332">
        <v>2017</v>
      </c>
      <c r="B332">
        <v>7</v>
      </c>
      <c r="C332" s="1">
        <f>MAPrice!C332</f>
        <v>4.839268041939418E-2</v>
      </c>
      <c r="D332" s="1">
        <f>MAPrice!D332</f>
        <v>4.8692336747247073E-2</v>
      </c>
      <c r="E332" s="1">
        <f>MAPrice!E332</f>
        <v>4.0127646741308441E-2</v>
      </c>
      <c r="F332" s="1">
        <f>MAPrice!F332</f>
        <v>5.893539158263672E-2</v>
      </c>
      <c r="G332" s="1">
        <f>MAPrice!G332</f>
        <v>6.403432125681259E-2</v>
      </c>
      <c r="H332" s="1">
        <f>MAPrice!H332</f>
        <v>4.8692336747247073E-2</v>
      </c>
      <c r="I332" s="1"/>
    </row>
    <row r="333" spans="1:9" x14ac:dyDescent="0.2">
      <c r="A333">
        <v>2017</v>
      </c>
      <c r="B333">
        <v>8</v>
      </c>
      <c r="C333" s="1">
        <f>MAPrice!C333</f>
        <v>4.8194736473120142E-2</v>
      </c>
      <c r="D333" s="1">
        <f>MAPrice!D333</f>
        <v>4.8924830824715021E-2</v>
      </c>
      <c r="E333" s="1">
        <f>MAPrice!E333</f>
        <v>3.969644506323465E-2</v>
      </c>
      <c r="F333" s="1">
        <f>MAPrice!F333</f>
        <v>5.8800767044222178E-2</v>
      </c>
      <c r="G333" s="1">
        <f>MAPrice!G333</f>
        <v>5.3013212803571907E-2</v>
      </c>
      <c r="H333" s="1">
        <f>MAPrice!H333</f>
        <v>4.8924830824715021E-2</v>
      </c>
      <c r="I333" s="1"/>
    </row>
    <row r="334" spans="1:9" x14ac:dyDescent="0.2">
      <c r="A334">
        <v>2017</v>
      </c>
      <c r="B334">
        <v>9</v>
      </c>
      <c r="C334" s="1">
        <f>MAPrice!C334</f>
        <v>4.7970320841558008E-2</v>
      </c>
      <c r="D334" s="1">
        <f>MAPrice!D334</f>
        <v>4.9056793739300636E-2</v>
      </c>
      <c r="E334" s="1">
        <f>MAPrice!E334</f>
        <v>3.9394535103095867E-2</v>
      </c>
      <c r="F334" s="1">
        <f>MAPrice!F334</f>
        <v>5.8641339052188386E-2</v>
      </c>
      <c r="G334" s="1">
        <f>MAPrice!G334</f>
        <v>4.2027872770510406E-2</v>
      </c>
      <c r="H334" s="1">
        <f>MAPrice!H334</f>
        <v>4.9056793739300636E-2</v>
      </c>
      <c r="I334" s="1"/>
    </row>
    <row r="335" spans="1:9" x14ac:dyDescent="0.2">
      <c r="A335">
        <v>2017</v>
      </c>
      <c r="B335">
        <v>10</v>
      </c>
      <c r="C335" s="1">
        <f>MAPrice!C335</f>
        <v>4.7759250584272946E-2</v>
      </c>
      <c r="D335" s="1">
        <f>MAPrice!D335</f>
        <v>4.906996279418005E-2</v>
      </c>
      <c r="E335" s="1">
        <f>MAPrice!E335</f>
        <v>3.8887412480742019E-2</v>
      </c>
      <c r="F335" s="1">
        <f>MAPrice!F335</f>
        <v>5.8476080424641828E-2</v>
      </c>
      <c r="G335" s="1">
        <f>MAPrice!G335</f>
        <v>3.1522635895397853E-2</v>
      </c>
      <c r="H335" s="1">
        <f>MAPrice!H335</f>
        <v>4.906996279418005E-2</v>
      </c>
      <c r="I335" s="1"/>
    </row>
    <row r="336" spans="1:9" x14ac:dyDescent="0.2">
      <c r="A336">
        <v>2017</v>
      </c>
      <c r="B336">
        <v>11</v>
      </c>
      <c r="C336" s="1">
        <f>MAPrice!C336</f>
        <v>4.7570326745765286E-2</v>
      </c>
      <c r="D336" s="1">
        <f>MAPrice!D336</f>
        <v>4.9186782761016519E-2</v>
      </c>
      <c r="E336" s="1">
        <f>MAPrice!E336</f>
        <v>3.8518719671728464E-2</v>
      </c>
      <c r="F336" s="1">
        <f>MAPrice!F336</f>
        <v>5.8311016518049395E-2</v>
      </c>
      <c r="G336" s="1">
        <f>MAPrice!G336</f>
        <v>2.0934904703920027E-2</v>
      </c>
      <c r="H336" s="1">
        <f>MAPrice!H336</f>
        <v>4.9186782761016519E-2</v>
      </c>
      <c r="I336" s="1"/>
    </row>
    <row r="337" spans="1:9" x14ac:dyDescent="0.2">
      <c r="A337">
        <v>2017</v>
      </c>
      <c r="B337">
        <v>12</v>
      </c>
      <c r="C337" s="1">
        <f>MAPrice!C337</f>
        <v>4.7367003246852786E-2</v>
      </c>
      <c r="D337" s="1">
        <f>MAPrice!D337</f>
        <v>4.9337078146370235E-2</v>
      </c>
      <c r="E337" s="1">
        <f>MAPrice!E337</f>
        <v>3.8296731683695538E-2</v>
      </c>
      <c r="F337" s="1">
        <f>MAPrice!F337</f>
        <v>5.8139300164970376E-2</v>
      </c>
      <c r="G337" s="1">
        <f>MAPrice!G337</f>
        <v>1.0335212060908155E-2</v>
      </c>
      <c r="H337" s="1">
        <f>MAPrice!H337</f>
        <v>4.9337078146370235E-2</v>
      </c>
      <c r="I337" s="1"/>
    </row>
    <row r="338" spans="1:9" x14ac:dyDescent="0.2">
      <c r="A338">
        <v>2018</v>
      </c>
      <c r="B338">
        <v>1</v>
      </c>
      <c r="C338" s="1">
        <f>MAPrice!C338</f>
        <v>4.7168407328912872E-2</v>
      </c>
      <c r="D338" s="1">
        <f>MAPrice!D338</f>
        <v>4.9449590639776338E-2</v>
      </c>
      <c r="E338" s="1">
        <f>MAPrice!E338</f>
        <v>3.7927260559706868E-2</v>
      </c>
      <c r="F338" s="1">
        <f>MAPrice!F338</f>
        <v>5.801142800160905E-2</v>
      </c>
      <c r="G338" s="217"/>
      <c r="H338" s="1">
        <f>MAPrice!H338</f>
        <v>4.9449590639776338E-2</v>
      </c>
      <c r="I338" s="1"/>
    </row>
    <row r="339" spans="1:9" x14ac:dyDescent="0.2">
      <c r="A339">
        <v>2018</v>
      </c>
      <c r="B339">
        <v>2</v>
      </c>
      <c r="C339" s="1">
        <f>MAPrice!C339</f>
        <v>4.7305224884683354E-2</v>
      </c>
      <c r="D339" s="1">
        <f>MAPrice!D339</f>
        <v>4.9462404223232621E-2</v>
      </c>
      <c r="E339" s="1">
        <f>MAPrice!E339</f>
        <v>3.8087969780443133E-2</v>
      </c>
      <c r="F339" s="1">
        <f>MAPrice!F339</f>
        <v>5.8059871045931223E-2</v>
      </c>
      <c r="G339" s="217"/>
      <c r="H339" s="1">
        <f>MAPrice!H339</f>
        <v>4.9462404223232621E-2</v>
      </c>
      <c r="I339" s="1"/>
    </row>
    <row r="340" spans="1:9" x14ac:dyDescent="0.2">
      <c r="A340">
        <v>2018</v>
      </c>
      <c r="B340">
        <v>3</v>
      </c>
      <c r="C340" s="1">
        <f>MAPrice!C340</f>
        <v>4.7321495773014505E-2</v>
      </c>
      <c r="D340" s="1">
        <f>MAPrice!D340</f>
        <v>4.9422807915344792E-2</v>
      </c>
      <c r="E340" s="1">
        <f>MAPrice!E340</f>
        <v>3.808691973473223E-2</v>
      </c>
      <c r="F340" s="1">
        <f>MAPrice!F340</f>
        <v>5.7947233881384487E-2</v>
      </c>
      <c r="G340" s="217"/>
      <c r="H340" s="1">
        <f>MAPrice!H340</f>
        <v>4.9422807915344792E-2</v>
      </c>
      <c r="I340" s="1"/>
    </row>
    <row r="341" spans="1:9" x14ac:dyDescent="0.2">
      <c r="A341">
        <v>2018</v>
      </c>
      <c r="B341">
        <v>4</v>
      </c>
      <c r="C341" s="1">
        <f>MAPrice!C341</f>
        <v>4.7277317447813459E-2</v>
      </c>
      <c r="D341" s="1">
        <f>MAPrice!D341</f>
        <v>4.9331609447579583E-2</v>
      </c>
      <c r="E341" s="1">
        <f>MAPrice!E341</f>
        <v>3.8095322942863115E-2</v>
      </c>
      <c r="F341" s="1">
        <f>MAPrice!F341</f>
        <v>5.7839217833863234E-2</v>
      </c>
      <c r="G341" s="217"/>
      <c r="H341" s="1">
        <f>MAPrice!H341</f>
        <v>4.9331609447579583E-2</v>
      </c>
      <c r="I341" s="1"/>
    </row>
    <row r="342" spans="1:9" x14ac:dyDescent="0.2">
      <c r="A342">
        <v>2018</v>
      </c>
      <c r="B342">
        <v>5</v>
      </c>
      <c r="C342" s="1">
        <f>MAPrice!C342</f>
        <v>4.7239104483243664E-2</v>
      </c>
      <c r="D342" s="1">
        <f>MAPrice!D342</f>
        <v>4.921972668377992E-2</v>
      </c>
      <c r="E342" s="1">
        <f>MAPrice!E342</f>
        <v>3.8209780350088297E-2</v>
      </c>
      <c r="F342" s="1">
        <f>MAPrice!F342</f>
        <v>5.7797087611343202E-2</v>
      </c>
      <c r="G342" s="217"/>
      <c r="H342" s="1">
        <f>MAPrice!H342</f>
        <v>4.921972668377992E-2</v>
      </c>
      <c r="I342" s="1"/>
    </row>
    <row r="343" spans="1:9" x14ac:dyDescent="0.2">
      <c r="A343">
        <v>2018</v>
      </c>
      <c r="B343">
        <v>6</v>
      </c>
      <c r="C343" s="1">
        <f>MAPrice!C343</f>
        <v>4.722773862623484E-2</v>
      </c>
      <c r="D343" s="1">
        <f>MAPrice!D343</f>
        <v>4.9190633514500648E-2</v>
      </c>
      <c r="E343" s="1">
        <f>MAPrice!E343</f>
        <v>3.8097743042427641E-2</v>
      </c>
      <c r="F343" s="1">
        <f>MAPrice!F343</f>
        <v>5.7762583353716486E-2</v>
      </c>
      <c r="G343" s="217"/>
      <c r="H343" s="1">
        <f>MAPrice!H343</f>
        <v>4.9190633514500648E-2</v>
      </c>
      <c r="I343" s="1"/>
    </row>
    <row r="344" spans="1:9" x14ac:dyDescent="0.2">
      <c r="A344">
        <v>2018</v>
      </c>
      <c r="B344">
        <v>7</v>
      </c>
      <c r="C344" s="1">
        <f>MAPrice!C344</f>
        <v>4.7200864397316696E-2</v>
      </c>
      <c r="D344" s="1">
        <f>MAPrice!D344</f>
        <v>4.9085738399051504E-2</v>
      </c>
      <c r="E344" s="1">
        <f>MAPrice!E344</f>
        <v>3.7980132565291168E-2</v>
      </c>
      <c r="F344" s="1">
        <f>MAPrice!F344</f>
        <v>5.7695192888318897E-2</v>
      </c>
      <c r="G344" s="217"/>
      <c r="H344" s="1">
        <f>MAPrice!H344</f>
        <v>4.9085738399051504E-2</v>
      </c>
      <c r="I344" s="1"/>
    </row>
    <row r="345" spans="1:9" x14ac:dyDescent="0.2">
      <c r="A345">
        <v>2018</v>
      </c>
      <c r="B345">
        <v>8</v>
      </c>
      <c r="C345" s="1">
        <f>MAPrice!C345</f>
        <v>4.714919902319132E-2</v>
      </c>
      <c r="D345" s="1">
        <f>MAPrice!D345</f>
        <v>4.8924263019761938E-2</v>
      </c>
      <c r="E345" s="1">
        <f>MAPrice!E345</f>
        <v>3.7861547713140146E-2</v>
      </c>
      <c r="F345" s="1">
        <f>MAPrice!F345</f>
        <v>5.7600058892200497E-2</v>
      </c>
      <c r="G345" s="217"/>
      <c r="H345" s="1">
        <f>MAPrice!H345</f>
        <v>4.8924263019761938E-2</v>
      </c>
      <c r="I345" s="1"/>
    </row>
    <row r="346" spans="1:9" x14ac:dyDescent="0.2">
      <c r="A346">
        <v>2018</v>
      </c>
      <c r="B346">
        <v>9</v>
      </c>
      <c r="C346" s="1">
        <f>MAPrice!C346</f>
        <v>4.712534471929649E-2</v>
      </c>
      <c r="D346" s="1">
        <f>MAPrice!D346</f>
        <v>4.8907231044409576E-2</v>
      </c>
      <c r="E346" s="1">
        <f>MAPrice!E346</f>
        <v>3.7749867534964877E-2</v>
      </c>
      <c r="F346" s="1">
        <f>MAPrice!F346</f>
        <v>5.7530757294294903E-2</v>
      </c>
      <c r="G346" s="217"/>
      <c r="H346" s="1">
        <f>MAPrice!H346</f>
        <v>4.8907231044409576E-2</v>
      </c>
      <c r="I346" s="1"/>
    </row>
    <row r="347" spans="1:9" x14ac:dyDescent="0.2">
      <c r="A347">
        <v>2018</v>
      </c>
      <c r="B347">
        <v>10</v>
      </c>
      <c r="C347" s="1">
        <f>MAPrice!C347</f>
        <v>4.7099001830855226E-2</v>
      </c>
      <c r="D347" s="1">
        <f>MAPrice!D347</f>
        <v>4.8927513666455119E-2</v>
      </c>
      <c r="E347" s="1">
        <f>MAPrice!E347</f>
        <v>3.7780451671522809E-2</v>
      </c>
      <c r="F347" s="1">
        <f>MAPrice!F347</f>
        <v>5.7585148957506167E-2</v>
      </c>
      <c r="G347" s="217"/>
      <c r="H347" s="1">
        <f>MAPrice!H347</f>
        <v>4.8927513666455119E-2</v>
      </c>
      <c r="I347" s="1"/>
    </row>
    <row r="348" spans="1:9" x14ac:dyDescent="0.2">
      <c r="A348">
        <v>2018</v>
      </c>
      <c r="B348">
        <v>11</v>
      </c>
      <c r="C348" s="1">
        <f>MAPrice!C348</f>
        <v>4.7061222477815891E-2</v>
      </c>
      <c r="D348" s="1">
        <f>MAPrice!D348</f>
        <v>4.8962753384179304E-2</v>
      </c>
      <c r="E348" s="1">
        <f>MAPrice!E348</f>
        <v>3.7930683420236318E-2</v>
      </c>
      <c r="F348" s="1">
        <f>MAPrice!F348</f>
        <v>5.7575093238997045E-2</v>
      </c>
      <c r="G348" s="217"/>
      <c r="H348" s="1">
        <f>MAPrice!H348</f>
        <v>4.8962753384179304E-2</v>
      </c>
      <c r="I348" s="1"/>
    </row>
    <row r="349" spans="1:9" x14ac:dyDescent="0.2">
      <c r="A349">
        <v>2018</v>
      </c>
      <c r="B349">
        <v>12</v>
      </c>
      <c r="C349" s="1">
        <f>MAPrice!C349</f>
        <v>4.705711540832299E-2</v>
      </c>
      <c r="D349" s="1">
        <f>MAPrice!D349</f>
        <v>4.9013193236779863E-2</v>
      </c>
      <c r="E349" s="1">
        <f>MAPrice!E349</f>
        <v>3.7952744866754956E-2</v>
      </c>
      <c r="F349" s="1">
        <f>MAPrice!F349</f>
        <v>5.7556627939128024E-2</v>
      </c>
      <c r="G349" s="217"/>
      <c r="H349" s="1">
        <f>MAPrice!H349</f>
        <v>4.9013193236779863E-2</v>
      </c>
      <c r="I349" s="1"/>
    </row>
    <row r="350" spans="1:9" x14ac:dyDescent="0.2">
      <c r="A350">
        <v>2019</v>
      </c>
      <c r="B350">
        <v>1</v>
      </c>
      <c r="C350" s="1">
        <f>MAPrice!C350</f>
        <v>4.7108080057182783E-2</v>
      </c>
      <c r="D350" s="1">
        <f>MAPrice!D350</f>
        <v>4.9148526009300413E-2</v>
      </c>
      <c r="E350" s="1">
        <f>MAPrice!E350</f>
        <v>3.8025897833837433E-2</v>
      </c>
      <c r="F350" s="1">
        <f>MAPrice!F350</f>
        <v>5.7560582269533422E-2</v>
      </c>
      <c r="G350" s="217"/>
      <c r="H350" s="1">
        <f>MAPrice!H350</f>
        <v>4.9148526009300413E-2</v>
      </c>
      <c r="I350" s="1"/>
    </row>
    <row r="351" spans="1:9" x14ac:dyDescent="0.2">
      <c r="A351">
        <v>2019</v>
      </c>
      <c r="B351">
        <v>2</v>
      </c>
      <c r="C351" s="1">
        <f>MAPrice!C351</f>
        <v>4.6824678183548497E-2</v>
      </c>
      <c r="D351" s="1">
        <f>MAPrice!D351</f>
        <v>4.8908673405736534E-2</v>
      </c>
      <c r="E351" s="1">
        <f>MAPrice!E351</f>
        <v>3.8038814744047897E-2</v>
      </c>
      <c r="F351" s="1">
        <f>MAPrice!F351</f>
        <v>5.7232782349796084E-2</v>
      </c>
      <c r="G351" s="217"/>
      <c r="H351" s="1">
        <f>MAPrice!H351</f>
        <v>4.8908673405736534E-2</v>
      </c>
      <c r="I351" s="1"/>
    </row>
    <row r="352" spans="1:9" x14ac:dyDescent="0.2">
      <c r="A352">
        <v>2019</v>
      </c>
      <c r="B352">
        <v>3</v>
      </c>
      <c r="C352" s="1">
        <f>MAPrice!C352</f>
        <v>4.6505836129266627E-2</v>
      </c>
      <c r="D352" s="1">
        <f>MAPrice!D352</f>
        <v>4.8630964702494957E-2</v>
      </c>
      <c r="E352" s="1">
        <f>MAPrice!E352</f>
        <v>3.774213594713114E-2</v>
      </c>
      <c r="F352" s="1">
        <f>MAPrice!F352</f>
        <v>5.6871830586392787E-2</v>
      </c>
      <c r="G352" s="217"/>
      <c r="H352" s="1">
        <f>MAPrice!H352</f>
        <v>4.8630964702494957E-2</v>
      </c>
      <c r="I352" s="1"/>
    </row>
    <row r="353" spans="1:9" x14ac:dyDescent="0.2">
      <c r="A353">
        <v>2019</v>
      </c>
      <c r="B353">
        <v>4</v>
      </c>
      <c r="C353" s="1">
        <f>MAPrice!C353</f>
        <v>4.6208643932209421E-2</v>
      </c>
      <c r="D353" s="1">
        <f>MAPrice!D353</f>
        <v>4.8324042569525882E-2</v>
      </c>
      <c r="E353" s="1">
        <f>MAPrice!E353</f>
        <v>3.7310440454083382E-2</v>
      </c>
      <c r="F353" s="1">
        <f>MAPrice!F353</f>
        <v>5.6506633644296533E-2</v>
      </c>
      <c r="G353" s="217"/>
      <c r="H353" s="1">
        <f>MAPrice!H353</f>
        <v>4.8324042569525882E-2</v>
      </c>
      <c r="I353" s="1"/>
    </row>
    <row r="354" spans="1:9" x14ac:dyDescent="0.2">
      <c r="A354">
        <v>2019</v>
      </c>
      <c r="B354">
        <v>5</v>
      </c>
      <c r="C354" s="1">
        <f>MAPrice!C354</f>
        <v>4.6115944698223187E-2</v>
      </c>
      <c r="D354" s="1">
        <f>MAPrice!D354</f>
        <v>4.8305228301119808E-2</v>
      </c>
      <c r="E354" s="1">
        <f>MAPrice!E354</f>
        <v>3.7175611251255951E-2</v>
      </c>
      <c r="F354" s="1">
        <f>MAPrice!F354</f>
        <v>5.6314205583835229E-2</v>
      </c>
      <c r="G354" s="217"/>
      <c r="H354" s="1">
        <f>MAPrice!H354</f>
        <v>4.8305228301119808E-2</v>
      </c>
      <c r="I354" s="1"/>
    </row>
    <row r="355" spans="1:9" x14ac:dyDescent="0.2">
      <c r="A355">
        <v>2019</v>
      </c>
      <c r="B355">
        <v>6</v>
      </c>
      <c r="C355" s="1">
        <f>MAPrice!C355</f>
        <v>4.5984172823972345E-2</v>
      </c>
      <c r="D355" s="1">
        <f>MAPrice!D355</f>
        <v>4.8150520985216265E-2</v>
      </c>
      <c r="E355" s="1">
        <f>MAPrice!E355</f>
        <v>3.7011006017162534E-2</v>
      </c>
      <c r="F355" s="1">
        <f>MAPrice!F355</f>
        <v>5.6089531874455568E-2</v>
      </c>
      <c r="G355" s="217"/>
      <c r="H355" s="1">
        <f>MAPrice!H355</f>
        <v>4.8150520985216265E-2</v>
      </c>
      <c r="I355" s="1"/>
    </row>
    <row r="356" spans="1:9" x14ac:dyDescent="0.2">
      <c r="A356">
        <v>2019</v>
      </c>
      <c r="B356">
        <v>7</v>
      </c>
      <c r="C356" s="1">
        <f>MAPrice!C356</f>
        <v>4.5844618161470597E-2</v>
      </c>
      <c r="D356" s="1">
        <f>MAPrice!D356</f>
        <v>4.7993707291342474E-2</v>
      </c>
      <c r="E356" s="1">
        <f>MAPrice!E356</f>
        <v>3.6868951999704212E-2</v>
      </c>
      <c r="F356" s="1">
        <f>MAPrice!F356</f>
        <v>5.5891493228615315E-2</v>
      </c>
      <c r="G356" s="217"/>
      <c r="H356" s="1">
        <f>MAPrice!H356</f>
        <v>4.7993707291342474E-2</v>
      </c>
      <c r="I356" s="1"/>
    </row>
    <row r="357" spans="1:9" x14ac:dyDescent="0.2">
      <c r="A357">
        <v>2019</v>
      </c>
      <c r="B357">
        <v>8</v>
      </c>
      <c r="C357" s="1">
        <f>MAPrice!C357</f>
        <v>4.5745764580936564E-2</v>
      </c>
      <c r="D357" s="1">
        <f>MAPrice!D357</f>
        <v>4.7943474648451674E-2</v>
      </c>
      <c r="E357" s="1">
        <f>MAPrice!E357</f>
        <v>3.6980043270646454E-2</v>
      </c>
      <c r="F357" s="1">
        <f>MAPrice!F357</f>
        <v>5.5706688869286473E-2</v>
      </c>
      <c r="G357" s="217"/>
      <c r="H357" s="1">
        <f>MAPrice!H357</f>
        <v>4.7943474648451674E-2</v>
      </c>
      <c r="I357" s="1"/>
    </row>
    <row r="358" spans="1:9" x14ac:dyDescent="0.2">
      <c r="A358">
        <v>2019</v>
      </c>
      <c r="B358">
        <v>9</v>
      </c>
      <c r="C358" s="1">
        <f>MAPrice!C358</f>
        <v>4.5646203276497405E-2</v>
      </c>
      <c r="D358" s="1">
        <f>MAPrice!D358</f>
        <v>4.7885829709587609E-2</v>
      </c>
      <c r="E358" s="1">
        <f>MAPrice!E358</f>
        <v>3.6879798071669224E-2</v>
      </c>
      <c r="F358" s="1">
        <f>MAPrice!F358</f>
        <v>5.5529841338968038E-2</v>
      </c>
      <c r="G358" s="217"/>
      <c r="H358" s="1">
        <f>MAPrice!H358</f>
        <v>4.7885829709587609E-2</v>
      </c>
      <c r="I358" s="1"/>
    </row>
    <row r="359" spans="1:9" x14ac:dyDescent="0.2">
      <c r="A359">
        <v>2019</v>
      </c>
      <c r="B359">
        <v>10</v>
      </c>
      <c r="C359" s="1">
        <f>MAPrice!C359</f>
        <v>4.5504470637757401E-2</v>
      </c>
      <c r="D359" s="1">
        <f>MAPrice!D359</f>
        <v>4.7776493216064392E-2</v>
      </c>
      <c r="E359" s="1">
        <f>MAPrice!E359</f>
        <v>3.6869190323423291E-2</v>
      </c>
      <c r="F359" s="1">
        <f>MAPrice!F359</f>
        <v>5.5255240811003858E-2</v>
      </c>
      <c r="G359" s="217"/>
      <c r="H359" s="1">
        <f>MAPrice!H359</f>
        <v>4.7776493216064392E-2</v>
      </c>
      <c r="I359" s="1"/>
    </row>
    <row r="360" spans="1:9" x14ac:dyDescent="0.2">
      <c r="A360">
        <v>2019</v>
      </c>
      <c r="B360">
        <v>11</v>
      </c>
      <c r="C360" s="1">
        <f>MAPrice!C360</f>
        <v>4.5374452695760813E-2</v>
      </c>
      <c r="D360" s="1">
        <f>MAPrice!D360</f>
        <v>4.7627953546021728E-2</v>
      </c>
      <c r="E360" s="1">
        <f>MAPrice!E360</f>
        <v>3.6635827164844446E-2</v>
      </c>
      <c r="F360" s="1">
        <f>MAPrice!F360</f>
        <v>5.501791673019335E-2</v>
      </c>
      <c r="G360" s="217"/>
      <c r="H360" s="1">
        <f>MAPrice!H360</f>
        <v>4.7627953546021728E-2</v>
      </c>
      <c r="I360" s="1"/>
    </row>
    <row r="361" spans="1:9" x14ac:dyDescent="0.2">
      <c r="A361">
        <v>2019</v>
      </c>
      <c r="B361">
        <v>12</v>
      </c>
      <c r="C361" s="1">
        <f>MAPrice!C361</f>
        <v>4.5166537062683247E-2</v>
      </c>
      <c r="D361" s="1">
        <f>MAPrice!D361</f>
        <v>4.7404101144438E-2</v>
      </c>
      <c r="E361" s="1">
        <f>MAPrice!E361</f>
        <v>3.644052958736272E-2</v>
      </c>
      <c r="F361" s="1">
        <f>MAPrice!F361</f>
        <v>5.4742010672681092E-2</v>
      </c>
      <c r="G361" s="217"/>
      <c r="H361" s="1">
        <f>MAPrice!H361</f>
        <v>4.7404101144438E-2</v>
      </c>
      <c r="I361" s="1"/>
    </row>
    <row r="362" spans="1:9" x14ac:dyDescent="0.2">
      <c r="A362">
        <v>2020</v>
      </c>
      <c r="B362">
        <v>1</v>
      </c>
      <c r="C362" s="1">
        <f>MAPrice!C362</f>
        <v>4.4986157534709525E-2</v>
      </c>
      <c r="D362" s="1">
        <f>MAPrice!D362</f>
        <v>4.7211800359012353E-2</v>
      </c>
      <c r="E362" s="1">
        <f>MAPrice!E362</f>
        <v>3.6256105748258903E-2</v>
      </c>
      <c r="F362" s="1">
        <f>MAPrice!F362</f>
        <v>5.4472508652703949E-2</v>
      </c>
      <c r="G362" s="217"/>
      <c r="H362" s="1">
        <f>MAPrice!H362</f>
        <v>4.7211800359012353E-2</v>
      </c>
      <c r="I362" s="1"/>
    </row>
    <row r="363" spans="1:9" x14ac:dyDescent="0.2">
      <c r="A363">
        <v>2020</v>
      </c>
      <c r="B363">
        <v>2</v>
      </c>
      <c r="C363" s="1">
        <f>MAPrice!C363</f>
        <v>4.4746414110787447E-2</v>
      </c>
      <c r="D363" s="1">
        <f>MAPrice!D363</f>
        <v>4.6998131073367949E-2</v>
      </c>
      <c r="E363" s="1">
        <f>MAPrice!E363</f>
        <v>3.5619571956256681E-2</v>
      </c>
      <c r="F363" s="1">
        <f>MAPrice!F363</f>
        <v>5.4095382798715265E-2</v>
      </c>
      <c r="G363" s="217"/>
      <c r="H363" s="1">
        <f>MAPrice!H363</f>
        <v>4.6998131073367949E-2</v>
      </c>
      <c r="I363" s="1"/>
    </row>
    <row r="364" spans="1:9" x14ac:dyDescent="0.2">
      <c r="A364">
        <v>2020</v>
      </c>
      <c r="B364">
        <v>3</v>
      </c>
      <c r="C364" s="1">
        <f>MAPrice!C364</f>
        <v>4.4815492713063176E-2</v>
      </c>
      <c r="D364" s="1">
        <f>MAPrice!D364</f>
        <v>4.7041082763592618E-2</v>
      </c>
      <c r="E364" s="1">
        <f>MAPrice!E364</f>
        <v>3.5550310818566452E-2</v>
      </c>
      <c r="F364" s="1">
        <f>MAPrice!F364</f>
        <v>5.4145075547727857E-2</v>
      </c>
      <c r="G364" s="217"/>
      <c r="H364" s="1">
        <f>MAPrice!H364</f>
        <v>4.7041082763592618E-2</v>
      </c>
      <c r="I364" s="1"/>
    </row>
    <row r="365" spans="1:9" x14ac:dyDescent="0.2">
      <c r="A365" s="9">
        <v>2020</v>
      </c>
      <c r="B365" s="9">
        <v>4</v>
      </c>
      <c r="C365" s="1">
        <f>MAPrice!C365</f>
        <v>4.494124950321763E-2</v>
      </c>
      <c r="D365" s="1">
        <f>MAPrice!D365</f>
        <v>4.7191861691008981E-2</v>
      </c>
      <c r="E365" s="1">
        <f>MAPrice!E365</f>
        <v>3.5720409616307451E-2</v>
      </c>
      <c r="F365" s="1">
        <f>MAPrice!F365</f>
        <v>5.4189313855857256E-2</v>
      </c>
      <c r="G365" s="217"/>
      <c r="H365" s="1">
        <f>MAPrice!H365</f>
        <v>4.7191861691008981E-2</v>
      </c>
      <c r="I365" s="1"/>
    </row>
    <row r="366" spans="1:9" x14ac:dyDescent="0.2">
      <c r="A366">
        <v>2020</v>
      </c>
      <c r="B366">
        <v>5</v>
      </c>
      <c r="C366" s="1">
        <f>MAPrice!C366</f>
        <v>4.4870375081244918E-2</v>
      </c>
      <c r="D366" s="1">
        <f>MAPrice!D366</f>
        <v>4.7076134508099908E-2</v>
      </c>
      <c r="E366" s="1">
        <f>MAPrice!E366</f>
        <v>3.5724605106838607E-2</v>
      </c>
      <c r="F366" s="1">
        <f>MAPrice!F366</f>
        <v>5.4040847910782425E-2</v>
      </c>
      <c r="G366" s="217"/>
      <c r="H366" s="1">
        <f>MAPrice!H366</f>
        <v>4.7076134508099908E-2</v>
      </c>
      <c r="I366" s="1"/>
    </row>
    <row r="367" spans="1:9" x14ac:dyDescent="0.2">
      <c r="A367">
        <v>2020</v>
      </c>
      <c r="B367">
        <v>6</v>
      </c>
      <c r="C367" s="1">
        <f>MAPrice!C367</f>
        <v>4.4891517166375829E-2</v>
      </c>
      <c r="D367" s="1">
        <f>MAPrice!D367</f>
        <v>4.7115913036692159E-2</v>
      </c>
      <c r="E367" s="1">
        <f>MAPrice!E367</f>
        <v>3.566054974114722E-2</v>
      </c>
      <c r="F367" s="1">
        <f>MAPrice!F367</f>
        <v>5.3973951357453719E-2</v>
      </c>
      <c r="G367" s="217"/>
      <c r="H367" s="1">
        <f>MAPrice!H367</f>
        <v>4.7115913036692159E-2</v>
      </c>
      <c r="I367" s="1"/>
    </row>
    <row r="368" spans="1:9" x14ac:dyDescent="0.2">
      <c r="A368">
        <v>2020</v>
      </c>
      <c r="B368">
        <v>7</v>
      </c>
      <c r="C368" s="1">
        <f>MAPrice!C368</f>
        <v>4.4058923590351441E-2</v>
      </c>
      <c r="D368" s="1">
        <f>MAPrice!D368</f>
        <v>4.6298586450384677E-2</v>
      </c>
      <c r="E368" s="1">
        <f>MAPrice!E368</f>
        <v>3.4824098528823046E-2</v>
      </c>
      <c r="F368" s="1">
        <f>MAPrice!F368</f>
        <v>5.3062946930451556E-2</v>
      </c>
      <c r="G368" s="217"/>
      <c r="H368" s="1">
        <f>MAPrice!H368</f>
        <v>4.6298586450384677E-2</v>
      </c>
      <c r="I368" s="1"/>
    </row>
    <row r="369" spans="1:9" x14ac:dyDescent="0.2">
      <c r="A369">
        <v>2020</v>
      </c>
      <c r="B369">
        <v>8</v>
      </c>
      <c r="C369" s="1">
        <f>MAPrice!C369</f>
        <v>4.3185752340402887E-2</v>
      </c>
      <c r="D369" s="1">
        <f>MAPrice!D369</f>
        <v>4.5422562969730435E-2</v>
      </c>
      <c r="E369" s="1">
        <f>MAPrice!E369</f>
        <v>3.3989628881051275E-2</v>
      </c>
      <c r="F369" s="1">
        <f>MAPrice!F369</f>
        <v>5.2163829287577956E-2</v>
      </c>
      <c r="G369" s="217"/>
      <c r="H369" s="1">
        <f>MAPrice!H369</f>
        <v>4.5422562969730435E-2</v>
      </c>
      <c r="I369" s="1"/>
    </row>
    <row r="370" spans="1:9" x14ac:dyDescent="0.2">
      <c r="A370">
        <v>2020</v>
      </c>
      <c r="B370">
        <v>9</v>
      </c>
      <c r="C370" s="1">
        <f>MAPrice!C370</f>
        <v>4.2248710094680349E-2</v>
      </c>
      <c r="D370" s="1">
        <f>MAPrice!D370</f>
        <v>4.4395219119190511E-2</v>
      </c>
      <c r="E370" s="1">
        <f>MAPrice!E370</f>
        <v>3.3181295382821885E-2</v>
      </c>
      <c r="F370" s="1">
        <f>MAPrice!F370</f>
        <v>5.1248474075935552E-2</v>
      </c>
      <c r="G370" s="217"/>
      <c r="H370" s="1">
        <f>MAPrice!H370</f>
        <v>4.4395219119190511E-2</v>
      </c>
      <c r="I370" s="1"/>
    </row>
    <row r="371" spans="1:9" x14ac:dyDescent="0.2">
      <c r="A371">
        <v>2020</v>
      </c>
      <c r="B371">
        <v>10</v>
      </c>
      <c r="C371" s="1">
        <f>MAPrice!C371</f>
        <v>4.2048383032277308E-2</v>
      </c>
      <c r="D371" s="1">
        <f>MAPrice!D371</f>
        <v>4.4187125176261832E-2</v>
      </c>
      <c r="E371" s="1">
        <f>MAPrice!E371</f>
        <v>3.2838539572492734E-2</v>
      </c>
      <c r="F371" s="1">
        <f>MAPrice!F371</f>
        <v>5.0923377031966532E-2</v>
      </c>
      <c r="G371" s="217"/>
      <c r="H371" s="1">
        <f>MAPrice!H371</f>
        <v>4.4187125176261832E-2</v>
      </c>
      <c r="I371" s="1"/>
    </row>
    <row r="372" spans="1:9" x14ac:dyDescent="0.2">
      <c r="A372">
        <v>2020</v>
      </c>
      <c r="B372">
        <v>11</v>
      </c>
      <c r="C372" s="1">
        <f>MAPrice!C372</f>
        <v>4.1792813095155368E-2</v>
      </c>
      <c r="D372" s="1">
        <f>MAPrice!D372</f>
        <v>4.3948575904035475E-2</v>
      </c>
      <c r="E372" s="1">
        <f>MAPrice!E372</f>
        <v>3.2562509457780886E-2</v>
      </c>
      <c r="F372" s="1">
        <f>MAPrice!F372</f>
        <v>5.0625249757485558E-2</v>
      </c>
      <c r="G372" s="217"/>
      <c r="H372" s="1">
        <f>MAPrice!H372</f>
        <v>4.3948575904035475E-2</v>
      </c>
      <c r="I372" s="1"/>
    </row>
    <row r="373" spans="1:9" x14ac:dyDescent="0.2">
      <c r="A373">
        <v>2020</v>
      </c>
      <c r="B373">
        <v>12</v>
      </c>
      <c r="C373" s="1">
        <f>MAPrice!C373</f>
        <v>4.1521976473218127E-2</v>
      </c>
      <c r="D373" s="1">
        <f>MAPrice!D373</f>
        <v>4.3630758665949253E-2</v>
      </c>
      <c r="E373" s="1">
        <f>MAPrice!E373</f>
        <v>3.2325037695980031E-2</v>
      </c>
      <c r="F373" s="1">
        <f>MAPrice!F373</f>
        <v>5.0320309332297815E-2</v>
      </c>
      <c r="G373" s="217"/>
      <c r="H373" s="1">
        <f>MAPrice!H373</f>
        <v>4.3630758665949253E-2</v>
      </c>
      <c r="I373" s="1"/>
    </row>
    <row r="374" spans="1:9" x14ac:dyDescent="0.2">
      <c r="A374">
        <f t="shared" ref="A374:A437" si="0">A362+1</f>
        <v>2021</v>
      </c>
      <c r="B374">
        <f t="shared" ref="B374:B437" si="1">B362</f>
        <v>1</v>
      </c>
      <c r="C374" s="1">
        <f>MAPrice!C374</f>
        <v>4.125913020685798E-2</v>
      </c>
      <c r="D374" s="1">
        <f>MAPrice!D374</f>
        <v>4.3377681216564712E-2</v>
      </c>
      <c r="E374" s="1">
        <f>MAPrice!E374</f>
        <v>3.2026024070531373E-2</v>
      </c>
      <c r="F374" s="1">
        <f>MAPrice!F374</f>
        <v>4.9969697297856136E-2</v>
      </c>
      <c r="G374" s="217"/>
      <c r="H374" s="1">
        <f>MAPrice!H374</f>
        <v>4.3377681216564712E-2</v>
      </c>
      <c r="I374" s="1"/>
    </row>
    <row r="375" spans="1:9" x14ac:dyDescent="0.2">
      <c r="A375">
        <f t="shared" si="0"/>
        <v>2021</v>
      </c>
      <c r="B375">
        <f t="shared" si="1"/>
        <v>2</v>
      </c>
      <c r="C375" s="1">
        <f>MAPrice!C375</f>
        <v>4.160741223371902E-2</v>
      </c>
      <c r="D375" s="1">
        <f>MAPrice!D375</f>
        <v>4.3673261146438692E-2</v>
      </c>
      <c r="E375" s="1">
        <f>MAPrice!E375</f>
        <v>3.2447784964087623E-2</v>
      </c>
      <c r="F375" s="1">
        <f>MAPrice!F375</f>
        <v>5.039050170798149E-2</v>
      </c>
      <c r="G375" s="217"/>
      <c r="H375" s="1">
        <f>MAPrice!H375</f>
        <v>4.3673261146438692E-2</v>
      </c>
      <c r="I375" s="1"/>
    </row>
    <row r="376" spans="1:9" x14ac:dyDescent="0.2">
      <c r="A376">
        <f t="shared" si="0"/>
        <v>2021</v>
      </c>
      <c r="B376">
        <f t="shared" si="1"/>
        <v>3</v>
      </c>
      <c r="C376" s="1">
        <f>MAPrice!C376</f>
        <v>4.1713419624693993E-2</v>
      </c>
      <c r="D376" s="1">
        <f>MAPrice!D376</f>
        <v>4.3796317899643333E-2</v>
      </c>
      <c r="E376" s="1">
        <f>MAPrice!E376</f>
        <v>3.2617788391321768E-2</v>
      </c>
      <c r="F376" s="1">
        <f>MAPrice!F376</f>
        <v>5.0413718695318355E-2</v>
      </c>
      <c r="G376" s="217"/>
      <c r="H376" s="1">
        <f>MAPrice!H376</f>
        <v>4.3796317899643333E-2</v>
      </c>
      <c r="I376" s="1"/>
    </row>
    <row r="377" spans="1:9" x14ac:dyDescent="0.2">
      <c r="A377">
        <f t="shared" si="0"/>
        <v>2021</v>
      </c>
      <c r="B377">
        <f t="shared" si="1"/>
        <v>4</v>
      </c>
      <c r="C377" s="1">
        <f>MAPrice!C377</f>
        <v>4.1749575140161192E-2</v>
      </c>
      <c r="D377" s="1">
        <f>MAPrice!D377</f>
        <v>4.3788281058243443E-2</v>
      </c>
      <c r="E377" s="1">
        <f>MAPrice!E377</f>
        <v>3.2515574696261713E-2</v>
      </c>
      <c r="F377" s="1">
        <f>MAPrice!F377</f>
        <v>5.0429327381039939E-2</v>
      </c>
      <c r="G377" s="217"/>
      <c r="H377" s="1">
        <f>MAPrice!H377</f>
        <v>4.3788281058243443E-2</v>
      </c>
      <c r="I377" s="1"/>
    </row>
    <row r="378" spans="1:9" x14ac:dyDescent="0.2">
      <c r="A378">
        <f t="shared" si="0"/>
        <v>2021</v>
      </c>
      <c r="B378">
        <f t="shared" si="1"/>
        <v>5</v>
      </c>
      <c r="C378" s="1">
        <f>MAPrice!C378</f>
        <v>4.1736846197914179E-2</v>
      </c>
      <c r="D378" s="1">
        <f>MAPrice!D378</f>
        <v>4.3780108228496317E-2</v>
      </c>
      <c r="E378" s="1">
        <f>MAPrice!E378</f>
        <v>3.2315381400458615E-2</v>
      </c>
      <c r="F378" s="1">
        <f>MAPrice!F378</f>
        <v>5.0410779464482254E-2</v>
      </c>
      <c r="G378" s="217"/>
      <c r="H378" s="1">
        <f>MAPrice!H378</f>
        <v>4.3780108228496317E-2</v>
      </c>
      <c r="I378" s="1"/>
    </row>
    <row r="379" spans="1:9" x14ac:dyDescent="0.2">
      <c r="A379">
        <f t="shared" si="0"/>
        <v>2021</v>
      </c>
      <c r="B379">
        <f t="shared" si="1"/>
        <v>6</v>
      </c>
      <c r="C379" s="1">
        <f>MAPrice!C379</f>
        <v>4.163158097126899E-2</v>
      </c>
      <c r="D379" s="1">
        <f>MAPrice!D379</f>
        <v>4.3662041776962812E-2</v>
      </c>
      <c r="E379" s="1">
        <f>MAPrice!E379</f>
        <v>3.2113568286863625E-2</v>
      </c>
      <c r="F379" s="1">
        <f>MAPrice!F379</f>
        <v>5.0324077550229711E-2</v>
      </c>
      <c r="G379" s="217"/>
      <c r="H379" s="1">
        <f>MAPrice!H379</f>
        <v>4.3662041776962812E-2</v>
      </c>
      <c r="I379" s="1"/>
    </row>
    <row r="380" spans="1:9" x14ac:dyDescent="0.2">
      <c r="A380">
        <f t="shared" si="0"/>
        <v>2021</v>
      </c>
      <c r="B380">
        <f t="shared" si="1"/>
        <v>7</v>
      </c>
      <c r="C380" s="1">
        <f>MAPrice!C380</f>
        <v>4.2350523877207967E-2</v>
      </c>
      <c r="D380" s="1">
        <f>MAPrice!D380</f>
        <v>4.4389526114641448E-2</v>
      </c>
      <c r="E380" s="1">
        <f>MAPrice!E380</f>
        <v>3.2693868931109558E-2</v>
      </c>
      <c r="F380" s="1">
        <f>MAPrice!F380</f>
        <v>5.1051402315632925E-2</v>
      </c>
      <c r="G380" s="217"/>
      <c r="H380" s="1">
        <f>MAPrice!H380</f>
        <v>4.4389526114641448E-2</v>
      </c>
      <c r="I380" s="1"/>
    </row>
    <row r="381" spans="1:9" x14ac:dyDescent="0.2">
      <c r="A381">
        <f t="shared" si="0"/>
        <v>2021</v>
      </c>
      <c r="B381">
        <f t="shared" si="1"/>
        <v>8</v>
      </c>
      <c r="C381" s="1">
        <f>MAPrice!C381</f>
        <v>4.3087676449250302E-2</v>
      </c>
      <c r="D381" s="1">
        <f>MAPrice!D381</f>
        <v>4.5187769347732533E-2</v>
      </c>
      <c r="E381" s="1">
        <f>MAPrice!E381</f>
        <v>3.309578457464929E-2</v>
      </c>
      <c r="F381" s="1">
        <f>MAPrice!F381</f>
        <v>5.1752087618332658E-2</v>
      </c>
      <c r="G381" s="217"/>
      <c r="H381" s="1">
        <f>MAPrice!H381</f>
        <v>4.5187769347732533E-2</v>
      </c>
      <c r="I381" s="1"/>
    </row>
    <row r="382" spans="1:9" x14ac:dyDescent="0.2">
      <c r="A382">
        <f t="shared" si="0"/>
        <v>2021</v>
      </c>
      <c r="B382">
        <f t="shared" si="1"/>
        <v>9</v>
      </c>
      <c r="C382" s="1">
        <f>MAPrice!C382</f>
        <v>4.38354237909502E-2</v>
      </c>
      <c r="D382" s="1">
        <f>MAPrice!D382</f>
        <v>4.5967931511677412E-2</v>
      </c>
      <c r="E382" s="1">
        <f>MAPrice!E382</f>
        <v>3.3608764707340748E-2</v>
      </c>
      <c r="F382" s="1">
        <f>MAPrice!F382</f>
        <v>5.2449138349022706E-2</v>
      </c>
      <c r="G382" s="217"/>
      <c r="H382" s="1">
        <f>MAPrice!H382</f>
        <v>4.5967931511677412E-2</v>
      </c>
      <c r="I382" s="1"/>
    </row>
    <row r="383" spans="1:9" x14ac:dyDescent="0.2">
      <c r="A383">
        <f t="shared" si="0"/>
        <v>2021</v>
      </c>
      <c r="B383">
        <f t="shared" si="1"/>
        <v>10</v>
      </c>
      <c r="C383" s="1">
        <f>MAPrice!C383</f>
        <v>4.4385450299208866E-2</v>
      </c>
      <c r="D383" s="1">
        <f>MAPrice!D383</f>
        <v>4.6536817100505279E-2</v>
      </c>
      <c r="E383" s="1">
        <f>MAPrice!E383</f>
        <v>3.3959803861638611E-2</v>
      </c>
      <c r="F383" s="1">
        <f>MAPrice!F383</f>
        <v>5.3040400984012692E-2</v>
      </c>
      <c r="G383" s="217"/>
      <c r="H383" s="1">
        <f>MAPrice!H383</f>
        <v>4.6536817100505279E-2</v>
      </c>
      <c r="I383" s="1"/>
    </row>
    <row r="384" spans="1:9" x14ac:dyDescent="0.2">
      <c r="A384">
        <f t="shared" si="0"/>
        <v>2021</v>
      </c>
      <c r="B384">
        <f t="shared" si="1"/>
        <v>11</v>
      </c>
      <c r="C384" s="1">
        <f>MAPrice!C384</f>
        <v>4.4927494310173115E-2</v>
      </c>
      <c r="D384" s="1">
        <f>MAPrice!D384</f>
        <v>4.7089400603074184E-2</v>
      </c>
      <c r="E384" s="1">
        <f>MAPrice!E384</f>
        <v>3.4323935530097195E-2</v>
      </c>
      <c r="F384" s="1">
        <f>MAPrice!F384</f>
        <v>5.3596822653620924E-2</v>
      </c>
      <c r="G384" s="217"/>
      <c r="H384" s="1">
        <f>MAPrice!H384</f>
        <v>4.7089400603074184E-2</v>
      </c>
      <c r="I384" s="1"/>
    </row>
    <row r="385" spans="1:9" x14ac:dyDescent="0.2">
      <c r="A385">
        <f t="shared" si="0"/>
        <v>2021</v>
      </c>
      <c r="B385">
        <f t="shared" si="1"/>
        <v>12</v>
      </c>
      <c r="C385" s="1">
        <f>MAPrice!C385</f>
        <v>4.5545658955094048E-2</v>
      </c>
      <c r="D385" s="1">
        <f>MAPrice!D385</f>
        <v>4.7711288498483412E-2</v>
      </c>
      <c r="E385" s="1">
        <f>MAPrice!E385</f>
        <v>3.4696916041753019E-2</v>
      </c>
      <c r="F385" s="1">
        <f>MAPrice!F385</f>
        <v>5.4162942641795254E-2</v>
      </c>
      <c r="G385" s="217"/>
      <c r="H385" s="1">
        <f>MAPrice!H385</f>
        <v>4.7711288498483412E-2</v>
      </c>
      <c r="I385" s="1"/>
    </row>
    <row r="386" spans="1:9" x14ac:dyDescent="0.2">
      <c r="A386">
        <f t="shared" si="0"/>
        <v>2022</v>
      </c>
      <c r="B386">
        <f t="shared" si="1"/>
        <v>1</v>
      </c>
      <c r="C386" s="1">
        <f>MAPrice!C386</f>
        <v>4.6032600562949777E-2</v>
      </c>
      <c r="D386" s="1">
        <f>MAPrice!D386</f>
        <v>4.8207462370853681E-2</v>
      </c>
      <c r="E386" s="1">
        <f>MAPrice!E386</f>
        <v>3.5100499959646855E-2</v>
      </c>
      <c r="F386" s="1">
        <f>MAPrice!F386</f>
        <v>5.4719946585745437E-2</v>
      </c>
      <c r="G386" s="217"/>
      <c r="H386" s="1">
        <f>MAPrice!H386</f>
        <v>4.8207462370853681E-2</v>
      </c>
    </row>
    <row r="387" spans="1:9" x14ac:dyDescent="0.2">
      <c r="A387">
        <f t="shared" si="0"/>
        <v>2022</v>
      </c>
      <c r="B387">
        <f t="shared" si="1"/>
        <v>2</v>
      </c>
      <c r="C387" s="1">
        <f>MAPrice!C387</f>
        <v>4.5847162119711571E-2</v>
      </c>
      <c r="D387" s="1">
        <f>MAPrice!D387</f>
        <v>4.8050381105810717E-2</v>
      </c>
      <c r="E387" s="1">
        <f>MAPrice!E387</f>
        <v>3.4705158836924516E-2</v>
      </c>
      <c r="F387" s="1">
        <f>MAPrice!F387</f>
        <v>5.5106601467640536E-2</v>
      </c>
      <c r="G387" s="217"/>
      <c r="H387" s="1">
        <f>MAPrice!H387</f>
        <v>4.8050381105810717E-2</v>
      </c>
    </row>
    <row r="388" spans="1:9" x14ac:dyDescent="0.2">
      <c r="A388">
        <f t="shared" si="0"/>
        <v>2022</v>
      </c>
      <c r="B388">
        <f t="shared" si="1"/>
        <v>3</v>
      </c>
      <c r="C388" s="1">
        <f>MAPrice!C388</f>
        <v>4.573978155908389E-2</v>
      </c>
      <c r="D388" s="1">
        <f>MAPrice!D388</f>
        <v>4.7965689224768349E-2</v>
      </c>
      <c r="E388" s="1">
        <f>MAPrice!E388</f>
        <v>3.4382793965258562E-2</v>
      </c>
      <c r="F388" s="1">
        <f>MAPrice!F388</f>
        <v>5.5363940790435606E-2</v>
      </c>
      <c r="G388" s="217"/>
      <c r="H388" s="1">
        <f>MAPrice!H388</f>
        <v>4.7965689224768349E-2</v>
      </c>
    </row>
    <row r="389" spans="1:9" x14ac:dyDescent="0.2">
      <c r="A389">
        <f t="shared" si="0"/>
        <v>2022</v>
      </c>
      <c r="B389">
        <f t="shared" si="1"/>
        <v>4</v>
      </c>
      <c r="C389" s="1">
        <f>MAPrice!C389</f>
        <v>4.5586959810215738E-2</v>
      </c>
      <c r="D389" s="1">
        <f>MAPrice!D389</f>
        <v>4.7876571539064654E-2</v>
      </c>
      <c r="E389" s="1">
        <f>MAPrice!E389</f>
        <v>3.4028409888662882E-2</v>
      </c>
      <c r="F389" s="1">
        <f>MAPrice!F389</f>
        <v>5.5596749177159253E-2</v>
      </c>
      <c r="G389" s="217"/>
      <c r="H389" s="1">
        <f>MAPrice!H389</f>
        <v>4.7876571539064654E-2</v>
      </c>
    </row>
    <row r="390" spans="1:9" x14ac:dyDescent="0.2">
      <c r="A390">
        <f t="shared" si="0"/>
        <v>2022</v>
      </c>
      <c r="B390">
        <f t="shared" si="1"/>
        <v>5</v>
      </c>
      <c r="C390" s="1">
        <f>MAPrice!C390</f>
        <v>4.5837411367801867E-2</v>
      </c>
      <c r="D390" s="1">
        <f>MAPrice!D390</f>
        <v>4.8219649909804936E-2</v>
      </c>
      <c r="E390" s="1">
        <f>MAPrice!E390</f>
        <v>3.4087924694216169E-2</v>
      </c>
      <c r="F390" s="1">
        <f>MAPrice!F390</f>
        <v>5.6272003832618649E-2</v>
      </c>
      <c r="G390" s="217"/>
      <c r="H390" s="1">
        <f>MAPrice!H390</f>
        <v>4.8219649909804936E-2</v>
      </c>
    </row>
    <row r="391" spans="1:9" x14ac:dyDescent="0.2">
      <c r="A391">
        <f t="shared" si="0"/>
        <v>2022</v>
      </c>
      <c r="B391">
        <f t="shared" si="1"/>
        <v>6</v>
      </c>
      <c r="C391" s="1">
        <f>MAPrice!C391</f>
        <v>4.6041536308064381E-2</v>
      </c>
      <c r="D391" s="1">
        <f>MAPrice!D391</f>
        <v>4.8427899338162696E-2</v>
      </c>
      <c r="E391" s="1">
        <f>MAPrice!E391</f>
        <v>3.4103599644011891E-2</v>
      </c>
      <c r="F391" s="1">
        <f>MAPrice!F391</f>
        <v>5.6896190208971083E-2</v>
      </c>
      <c r="G391" s="217"/>
      <c r="H391" s="1">
        <f>MAPrice!H391</f>
        <v>4.8427899338162696E-2</v>
      </c>
    </row>
    <row r="392" spans="1:9" x14ac:dyDescent="0.2">
      <c r="A392">
        <f t="shared" si="0"/>
        <v>2022</v>
      </c>
      <c r="B392">
        <f t="shared" si="1"/>
        <v>7</v>
      </c>
      <c r="C392" s="1">
        <f>MAPrice!C392</f>
        <v>4.6253220137068903E-2</v>
      </c>
      <c r="D392" s="1">
        <f>MAPrice!D392</f>
        <v>4.8617140599876763E-2</v>
      </c>
      <c r="E392" s="1">
        <f>MAPrice!E392</f>
        <v>3.4058582195564707E-2</v>
      </c>
      <c r="F392" s="1">
        <f>MAPrice!F392</f>
        <v>5.7460854401291041E-2</v>
      </c>
      <c r="G392" s="217"/>
      <c r="H392" s="1">
        <f>MAPrice!H392</f>
        <v>4.8617140599876763E-2</v>
      </c>
    </row>
    <row r="393" spans="1:9" x14ac:dyDescent="0.2">
      <c r="A393">
        <f t="shared" si="0"/>
        <v>2022</v>
      </c>
      <c r="B393">
        <f t="shared" si="1"/>
        <v>8</v>
      </c>
      <c r="C393" s="1">
        <f>MAPrice!C393</f>
        <v>4.6430261905582117E-2</v>
      </c>
      <c r="D393" s="1">
        <f>MAPrice!D393</f>
        <v>4.8718053424339554E-2</v>
      </c>
      <c r="E393" s="1">
        <f>MAPrice!E393</f>
        <v>3.4035007732011825E-2</v>
      </c>
      <c r="F393" s="1">
        <f>MAPrice!F393</f>
        <v>5.8029648765034719E-2</v>
      </c>
      <c r="G393" s="217"/>
      <c r="H393" s="1">
        <f>MAPrice!H393</f>
        <v>4.8718053424339554E-2</v>
      </c>
    </row>
    <row r="394" spans="1:9" x14ac:dyDescent="0.2">
      <c r="A394">
        <f t="shared" si="0"/>
        <v>2022</v>
      </c>
      <c r="B394">
        <f t="shared" si="1"/>
        <v>9</v>
      </c>
      <c r="C394" s="1">
        <f>MAPrice!C394</f>
        <v>4.6663366894743402E-2</v>
      </c>
      <c r="D394" s="1">
        <f>MAPrice!D394</f>
        <v>4.89934554283094E-2</v>
      </c>
      <c r="E394" s="1">
        <f>MAPrice!E394</f>
        <v>3.4130454911175216E-2</v>
      </c>
      <c r="F394" s="1">
        <f>MAPrice!F394</f>
        <v>5.8599996011071E-2</v>
      </c>
      <c r="G394" s="217"/>
      <c r="H394" s="1">
        <f>MAPrice!H394</f>
        <v>4.89934554283094E-2</v>
      </c>
    </row>
    <row r="395" spans="1:9" x14ac:dyDescent="0.2">
      <c r="A395">
        <f t="shared" si="0"/>
        <v>2022</v>
      </c>
      <c r="B395">
        <f t="shared" si="1"/>
        <v>10</v>
      </c>
      <c r="C395" s="1">
        <f>MAPrice!C395</f>
        <v>4.6402349239234898E-2</v>
      </c>
      <c r="D395" s="1">
        <f>MAPrice!D395</f>
        <v>4.8705430042155634E-2</v>
      </c>
      <c r="E395" s="1">
        <f>MAPrice!E395</f>
        <v>3.3974677549297651E-2</v>
      </c>
      <c r="F395" s="1">
        <f>MAPrice!F395</f>
        <v>5.8727446787977255E-2</v>
      </c>
      <c r="G395" s="217"/>
      <c r="H395" s="1">
        <f>MAPrice!H395</f>
        <v>4.8705430042155634E-2</v>
      </c>
    </row>
    <row r="396" spans="1:9" x14ac:dyDescent="0.2">
      <c r="A396">
        <f t="shared" si="0"/>
        <v>2022</v>
      </c>
      <c r="B396">
        <f t="shared" si="1"/>
        <v>11</v>
      </c>
      <c r="C396" s="1">
        <f>MAPrice!C396</f>
        <v>4.6261197665188346E-2</v>
      </c>
      <c r="D396" s="1">
        <f>MAPrice!D396</f>
        <v>4.8506322570887689E-2</v>
      </c>
      <c r="E396" s="1">
        <f>MAPrice!E396</f>
        <v>3.3652390484646702E-2</v>
      </c>
      <c r="F396" s="1">
        <f>MAPrice!F396</f>
        <v>5.8906672927227233E-2</v>
      </c>
      <c r="G396" s="217"/>
      <c r="H396" s="1">
        <f>MAPrice!H396</f>
        <v>4.8506322570887689E-2</v>
      </c>
    </row>
    <row r="397" spans="1:9" x14ac:dyDescent="0.2">
      <c r="A397">
        <f t="shared" si="0"/>
        <v>2022</v>
      </c>
      <c r="B397">
        <f t="shared" si="1"/>
        <v>12</v>
      </c>
      <c r="C397" s="1">
        <f>MAPrice!C397</f>
        <v>4.6093868659671709E-2</v>
      </c>
      <c r="D397" s="1">
        <f>MAPrice!D397</f>
        <v>4.8365528525375866E-2</v>
      </c>
      <c r="E397" s="1">
        <f>MAPrice!E397</f>
        <v>3.328942918181757E-2</v>
      </c>
      <c r="F397" s="1">
        <f>MAPrice!F397</f>
        <v>5.9111787014320925E-2</v>
      </c>
      <c r="G397" s="217"/>
      <c r="H397" s="1">
        <f>MAPrice!H397</f>
        <v>4.8365528525375866E-2</v>
      </c>
    </row>
    <row r="398" spans="1:9" x14ac:dyDescent="0.2">
      <c r="A398">
        <f t="shared" si="0"/>
        <v>2023</v>
      </c>
      <c r="B398">
        <f t="shared" si="1"/>
        <v>1</v>
      </c>
      <c r="C398" s="1">
        <f>MAPrice!C398</f>
        <v>4.5932500011594157E-2</v>
      </c>
      <c r="D398" s="1">
        <f>MAPrice!D398</f>
        <v>4.8122662632219794E-2</v>
      </c>
      <c r="E398" s="1">
        <f>MAPrice!E398</f>
        <v>3.2986111330276131E-2</v>
      </c>
      <c r="F398" s="1">
        <f>MAPrice!F398</f>
        <v>5.9400189957903797E-2</v>
      </c>
      <c r="G398" s="217"/>
      <c r="H398" s="1">
        <f>MAPrice!H398</f>
        <v>4.8122662632219794E-2</v>
      </c>
    </row>
    <row r="399" spans="1:9" x14ac:dyDescent="0.2">
      <c r="A399">
        <f t="shared" si="0"/>
        <v>2023</v>
      </c>
      <c r="B399">
        <f t="shared" si="1"/>
        <v>2</v>
      </c>
      <c r="C399" s="1">
        <f>MAPrice!C399</f>
        <v>4.6567504210724829E-2</v>
      </c>
      <c r="D399" s="1">
        <f>MAPrice!D399</f>
        <v>4.8661088735547357E-2</v>
      </c>
      <c r="E399" s="1">
        <f>MAPrice!E399</f>
        <v>3.3324367559427942E-2</v>
      </c>
      <c r="F399" s="1">
        <f>MAPrice!F399</f>
        <v>6.0015529055065193E-2</v>
      </c>
      <c r="G399" s="217"/>
      <c r="H399" s="1">
        <f>MAPrice!H399</f>
        <v>4.8661088735547357E-2</v>
      </c>
    </row>
    <row r="400" spans="1:9" x14ac:dyDescent="0.2">
      <c r="A400">
        <f t="shared" si="0"/>
        <v>2023</v>
      </c>
      <c r="B400">
        <f t="shared" si="1"/>
        <v>3</v>
      </c>
      <c r="C400" s="1">
        <f>MAPrice!C400</f>
        <v>4.7075530984493262E-2</v>
      </c>
      <c r="D400" s="1">
        <f>MAPrice!D400</f>
        <v>4.9132779491662594E-2</v>
      </c>
      <c r="E400" s="1">
        <f>MAPrice!E400</f>
        <v>3.3889791308232727E-2</v>
      </c>
      <c r="F400" s="1">
        <f>MAPrice!F400</f>
        <v>6.0757526683389601E-2</v>
      </c>
      <c r="G400" s="217"/>
      <c r="H400" s="1">
        <f>MAPrice!H400</f>
        <v>4.9132779491662594E-2</v>
      </c>
    </row>
    <row r="401" spans="1:8" ht="13.5" thickBot="1" x14ac:dyDescent="0.25">
      <c r="A401" s="20">
        <f t="shared" si="0"/>
        <v>2023</v>
      </c>
      <c r="B401" s="20">
        <f t="shared" si="1"/>
        <v>4</v>
      </c>
      <c r="C401" s="21">
        <f>MAPrice!C401</f>
        <v>4.7611022886893804E-2</v>
      </c>
      <c r="D401" s="21">
        <f>MAPrice!D401</f>
        <v>4.9662584800942176E-2</v>
      </c>
      <c r="E401" s="21">
        <f>MAPrice!E401</f>
        <v>3.4361282360472221E-2</v>
      </c>
      <c r="F401" s="21">
        <f>MAPrice!F401</f>
        <v>6.1481491621719314E-2</v>
      </c>
      <c r="G401" s="223"/>
      <c r="H401" s="21">
        <f>MAPrice!H401</f>
        <v>4.9662584800942176E-2</v>
      </c>
    </row>
    <row r="402" spans="1:8" x14ac:dyDescent="0.2">
      <c r="A402">
        <f t="shared" si="0"/>
        <v>2023</v>
      </c>
      <c r="B402">
        <f t="shared" si="1"/>
        <v>5</v>
      </c>
      <c r="C402" s="12">
        <f>MAPrice!C402*1.1</f>
        <v>5.2835499135112353E-2</v>
      </c>
      <c r="D402" s="12">
        <f>MAPrice!D402*1.1</f>
        <v>5.4984817259584769E-2</v>
      </c>
      <c r="E402" s="12">
        <f>MAPrice!E402*1.1</f>
        <v>3.8030530630490382E-2</v>
      </c>
      <c r="F402" s="12">
        <f>MAPrice!F402*1.1</f>
        <v>6.8498698629284732E-2</v>
      </c>
      <c r="G402" s="244"/>
      <c r="H402" s="12">
        <f>MAPrice!H402*1.1</f>
        <v>5.4984817259584769E-2</v>
      </c>
    </row>
    <row r="403" spans="1:8" x14ac:dyDescent="0.2">
      <c r="A403">
        <f t="shared" si="0"/>
        <v>2023</v>
      </c>
      <c r="B403">
        <f t="shared" si="1"/>
        <v>6</v>
      </c>
      <c r="C403" s="12">
        <f>MAPrice!C403*1.1</f>
        <v>5.3321553055868651E-2</v>
      </c>
      <c r="D403" s="12">
        <f>MAPrice!D403*1.1</f>
        <v>5.5437740546147918E-2</v>
      </c>
      <c r="E403" s="12">
        <f>MAPrice!E403*1.1</f>
        <v>3.8787440593354358E-2</v>
      </c>
      <c r="F403" s="12">
        <f>MAPrice!F403*1.1</f>
        <v>6.9392350933038527E-2</v>
      </c>
      <c r="G403" s="244"/>
      <c r="H403" s="12">
        <f>MAPrice!H403*1.1</f>
        <v>5.5437740546147918E-2</v>
      </c>
    </row>
    <row r="404" spans="1:8" x14ac:dyDescent="0.2">
      <c r="A404">
        <f t="shared" si="0"/>
        <v>2023</v>
      </c>
      <c r="B404">
        <f t="shared" si="1"/>
        <v>7</v>
      </c>
      <c r="C404" s="12">
        <f>MAPrice!C404*1.1</f>
        <v>5.3797639066471475E-2</v>
      </c>
      <c r="D404" s="12">
        <f>MAPrice!D404*1.1</f>
        <v>5.5863217790585215E-2</v>
      </c>
      <c r="E404" s="12">
        <f>MAPrice!E404*1.1</f>
        <v>3.9615059201488972E-2</v>
      </c>
      <c r="F404" s="12">
        <f>MAPrice!F404*1.1</f>
        <v>7.0285037998950708E-2</v>
      </c>
      <c r="G404" s="244"/>
      <c r="H404" s="12">
        <f>MAPrice!H404*1.1</f>
        <v>5.5863217790585215E-2</v>
      </c>
    </row>
    <row r="405" spans="1:8" x14ac:dyDescent="0.2">
      <c r="A405">
        <f t="shared" si="0"/>
        <v>2023</v>
      </c>
      <c r="B405">
        <f t="shared" si="1"/>
        <v>8</v>
      </c>
      <c r="C405" s="12">
        <f>MAPrice!C405*1.1</f>
        <v>5.4318838648976533E-2</v>
      </c>
      <c r="D405" s="12">
        <f>MAPrice!D405*1.1</f>
        <v>5.6306121835336856E-2</v>
      </c>
      <c r="E405" s="12">
        <f>MAPrice!E405*1.1</f>
        <v>4.0484022767407417E-2</v>
      </c>
      <c r="F405" s="12">
        <f>MAPrice!F405*1.1</f>
        <v>7.1167598925003669E-2</v>
      </c>
      <c r="G405" s="244"/>
      <c r="H405" s="12">
        <f>MAPrice!H405*1.1</f>
        <v>5.6306121835336856E-2</v>
      </c>
    </row>
    <row r="406" spans="1:8" x14ac:dyDescent="0.2">
      <c r="A406">
        <f t="shared" si="0"/>
        <v>2023</v>
      </c>
      <c r="B406">
        <f t="shared" si="1"/>
        <v>9</v>
      </c>
      <c r="C406" s="12">
        <f>MAPrice!C406*1.1</f>
        <v>5.4824631201566228E-2</v>
      </c>
      <c r="D406" s="12">
        <f>MAPrice!D406*1.1</f>
        <v>5.6697974834834304E-2</v>
      </c>
      <c r="E406" s="12">
        <f>MAPrice!E406*1.1</f>
        <v>4.12687493886831E-2</v>
      </c>
      <c r="F406" s="12">
        <f>MAPrice!F406*1.1</f>
        <v>7.2048784495232721E-2</v>
      </c>
      <c r="G406" s="244"/>
      <c r="H406" s="12">
        <f>MAPrice!H406*1.1</f>
        <v>5.6697974834834304E-2</v>
      </c>
    </row>
    <row r="407" spans="1:8" x14ac:dyDescent="0.2">
      <c r="A407">
        <f t="shared" si="0"/>
        <v>2023</v>
      </c>
      <c r="B407">
        <f t="shared" si="1"/>
        <v>10</v>
      </c>
      <c r="C407" s="12">
        <f>MAPrice!C407*1.1</f>
        <v>5.5342000002787467E-2</v>
      </c>
      <c r="D407" s="12">
        <f>MAPrice!D407*1.1</f>
        <v>5.7188259510622418E-2</v>
      </c>
      <c r="E407" s="12">
        <f>MAPrice!E407*1.1</f>
        <v>4.1967107726690975E-2</v>
      </c>
      <c r="F407" s="12">
        <f>MAPrice!F407*1.1</f>
        <v>7.2884781673157137E-2</v>
      </c>
      <c r="G407" s="244"/>
      <c r="H407" s="12">
        <f>MAPrice!H407*1.1</f>
        <v>5.7188259510622418E-2</v>
      </c>
    </row>
    <row r="408" spans="1:8" x14ac:dyDescent="0.2">
      <c r="A408">
        <f t="shared" si="0"/>
        <v>2023</v>
      </c>
      <c r="B408">
        <f t="shared" si="1"/>
        <v>11</v>
      </c>
      <c r="C408" s="12">
        <f>MAPrice!C408*1.1</f>
        <v>5.5756932423115142E-2</v>
      </c>
      <c r="D408" s="12">
        <f>MAPrice!D408*1.1</f>
        <v>5.7578136376516979E-2</v>
      </c>
      <c r="E408" s="12">
        <f>MAPrice!E408*1.1</f>
        <v>4.2752464010243865E-2</v>
      </c>
      <c r="F408" s="12">
        <f>MAPrice!F408*1.1</f>
        <v>7.3726704330233858E-2</v>
      </c>
      <c r="G408" s="244"/>
      <c r="H408" s="12">
        <f>MAPrice!H408*1.1</f>
        <v>5.7578136376516979E-2</v>
      </c>
    </row>
    <row r="409" spans="1:8" x14ac:dyDescent="0.2">
      <c r="A409">
        <f t="shared" si="0"/>
        <v>2023</v>
      </c>
      <c r="B409">
        <f t="shared" si="1"/>
        <v>12</v>
      </c>
      <c r="C409" s="12">
        <f>MAPrice!C409*1.1</f>
        <v>5.6178774465276686E-2</v>
      </c>
      <c r="D409" s="12">
        <f>MAPrice!D409*1.1</f>
        <v>5.7947585933441098E-2</v>
      </c>
      <c r="E409" s="12">
        <f>MAPrice!E409*1.1</f>
        <v>4.3386348818720055E-2</v>
      </c>
      <c r="F409" s="12">
        <f>MAPrice!F409*1.1</f>
        <v>7.4625278319405575E-2</v>
      </c>
      <c r="G409" s="244"/>
      <c r="H409" s="12">
        <f>MAPrice!H409*1.1</f>
        <v>5.7947585933441098E-2</v>
      </c>
    </row>
    <row r="410" spans="1:8" x14ac:dyDescent="0.2">
      <c r="A410">
        <f t="shared" si="0"/>
        <v>2024</v>
      </c>
      <c r="B410">
        <f t="shared" si="1"/>
        <v>1</v>
      </c>
      <c r="C410" s="12">
        <f>MAPrice!C410*1.1</f>
        <v>5.6642546165221887E-2</v>
      </c>
      <c r="D410" s="12">
        <f>MAPrice!D410*1.1</f>
        <v>5.8412509951488265E-2</v>
      </c>
      <c r="E410" s="12">
        <f>MAPrice!E410*1.1</f>
        <v>4.4020075554533952E-2</v>
      </c>
      <c r="F410" s="12">
        <f>MAPrice!F410*1.1</f>
        <v>7.5413492268411209E-2</v>
      </c>
      <c r="G410" s="244"/>
      <c r="H410" s="12">
        <f>MAPrice!H410*1.1</f>
        <v>5.8412509951488265E-2</v>
      </c>
    </row>
    <row r="411" spans="1:8" x14ac:dyDescent="0.2">
      <c r="A411">
        <f t="shared" si="0"/>
        <v>2024</v>
      </c>
      <c r="B411">
        <f t="shared" si="1"/>
        <v>2</v>
      </c>
      <c r="C411" s="12">
        <f>MAPrice!C411*1.1</f>
        <v>5.6641940502671462E-2</v>
      </c>
      <c r="D411" s="12">
        <f>MAPrice!D411*1.1</f>
        <v>5.8533119600741611E-2</v>
      </c>
      <c r="E411" s="12">
        <f>MAPrice!E411*1.1</f>
        <v>4.4497797674229123E-2</v>
      </c>
      <c r="F411" s="12">
        <f>MAPrice!F411*1.1</f>
        <v>7.5570896942459359E-2</v>
      </c>
      <c r="G411" s="244"/>
      <c r="H411" s="12">
        <f>MAPrice!H411*1.1</f>
        <v>5.8533119600741611E-2</v>
      </c>
    </row>
    <row r="412" spans="1:8" x14ac:dyDescent="0.2">
      <c r="A412">
        <f t="shared" si="0"/>
        <v>2024</v>
      </c>
      <c r="B412">
        <f t="shared" si="1"/>
        <v>3</v>
      </c>
      <c r="C412" s="12">
        <f>MAPrice!C412*1.1</f>
        <v>5.6678613067496095E-2</v>
      </c>
      <c r="D412" s="12">
        <f>MAPrice!D412*1.1</f>
        <v>5.8556251390202034E-2</v>
      </c>
      <c r="E412" s="12">
        <f>MAPrice!E412*1.1</f>
        <v>4.46593418952861E-2</v>
      </c>
      <c r="F412" s="12">
        <f>MAPrice!F412*1.1</f>
        <v>7.5793997579421152E-2</v>
      </c>
      <c r="G412" s="244"/>
      <c r="H412" s="12">
        <f>MAPrice!H412*1.1</f>
        <v>5.8556251390202034E-2</v>
      </c>
    </row>
    <row r="413" spans="1:8" x14ac:dyDescent="0.2">
      <c r="A413">
        <f t="shared" si="0"/>
        <v>2024</v>
      </c>
      <c r="B413">
        <f t="shared" si="1"/>
        <v>4</v>
      </c>
      <c r="C413" s="12">
        <f>MAPrice!C413*1.1</f>
        <v>5.6761638047304316E-2</v>
      </c>
      <c r="D413" s="12">
        <f>MAPrice!D413*1.1</f>
        <v>5.8604426752868484E-2</v>
      </c>
      <c r="E413" s="12">
        <f>MAPrice!E413*1.1</f>
        <v>4.5058079836108524E-2</v>
      </c>
      <c r="F413" s="12">
        <f>MAPrice!F413*1.1</f>
        <v>7.6096716008675042E-2</v>
      </c>
      <c r="G413" s="244"/>
      <c r="H413" s="12">
        <f>MAPrice!H413*1.1</f>
        <v>5.8604426752868484E-2</v>
      </c>
    </row>
    <row r="414" spans="1:8" x14ac:dyDescent="0.2">
      <c r="A414">
        <f t="shared" si="0"/>
        <v>2024</v>
      </c>
      <c r="B414">
        <f t="shared" si="1"/>
        <v>5</v>
      </c>
      <c r="C414" s="12">
        <f>MAPrice!C414*1.1</f>
        <v>5.6571858904885419E-2</v>
      </c>
      <c r="D414" s="12">
        <f>MAPrice!D414*1.1</f>
        <v>5.8445988530696623E-2</v>
      </c>
      <c r="E414" s="12">
        <f>MAPrice!E414*1.1</f>
        <v>4.5417064135334889E-2</v>
      </c>
      <c r="F414" s="12">
        <f>MAPrice!F414*1.1</f>
        <v>7.5906580565165929E-2</v>
      </c>
      <c r="G414" s="244"/>
      <c r="H414" s="12">
        <f>MAPrice!H414*1.1</f>
        <v>5.8445988530696623E-2</v>
      </c>
    </row>
    <row r="415" spans="1:8" x14ac:dyDescent="0.2">
      <c r="A415">
        <f t="shared" si="0"/>
        <v>2024</v>
      </c>
      <c r="B415">
        <f t="shared" si="1"/>
        <v>6</v>
      </c>
      <c r="C415" s="12">
        <f>MAPrice!C415*1.1</f>
        <v>5.6462528008489117E-2</v>
      </c>
      <c r="D415" s="12">
        <f>MAPrice!D415*1.1</f>
        <v>5.8382663016517782E-2</v>
      </c>
      <c r="E415" s="12">
        <f>MAPrice!E415*1.1</f>
        <v>4.5373218462810304E-2</v>
      </c>
      <c r="F415" s="12">
        <f>MAPrice!F415*1.1</f>
        <v>7.574730867522618E-2</v>
      </c>
      <c r="G415" s="244"/>
      <c r="H415" s="12">
        <f>MAPrice!H415*1.1</f>
        <v>5.8382663016517782E-2</v>
      </c>
    </row>
    <row r="416" spans="1:8" x14ac:dyDescent="0.2">
      <c r="A416">
        <f t="shared" si="0"/>
        <v>2024</v>
      </c>
      <c r="B416">
        <f t="shared" si="1"/>
        <v>7</v>
      </c>
      <c r="C416" s="12">
        <f>MAPrice!C416*1.1</f>
        <v>5.6357224317135003E-2</v>
      </c>
      <c r="D416" s="12">
        <f>MAPrice!D416*1.1</f>
        <v>5.8322035296945879E-2</v>
      </c>
      <c r="E416" s="12">
        <f>MAPrice!E416*1.1</f>
        <v>4.5330162200527921E-2</v>
      </c>
      <c r="F416" s="12">
        <f>MAPrice!F416*1.1</f>
        <v>7.5593132225853885E-2</v>
      </c>
      <c r="G416" s="244"/>
      <c r="H416" s="12">
        <f>MAPrice!H416*1.1</f>
        <v>5.8322035296945879E-2</v>
      </c>
    </row>
    <row r="417" spans="1:8" x14ac:dyDescent="0.2">
      <c r="A417">
        <f t="shared" si="0"/>
        <v>2024</v>
      </c>
      <c r="B417">
        <f t="shared" si="1"/>
        <v>8</v>
      </c>
      <c r="C417" s="12">
        <f>MAPrice!C417*1.1</f>
        <v>5.6255471579712724E-2</v>
      </c>
      <c r="D417" s="12">
        <f>MAPrice!D417*1.1</f>
        <v>5.826519369275307E-2</v>
      </c>
      <c r="E417" s="12">
        <f>MAPrice!E417*1.1</f>
        <v>4.5288928606225291E-2</v>
      </c>
      <c r="F417" s="12">
        <f>MAPrice!F417*1.1</f>
        <v>7.544362597001994E-2</v>
      </c>
      <c r="G417" s="244"/>
      <c r="H417" s="12">
        <f>MAPrice!H417*1.1</f>
        <v>5.826519369275307E-2</v>
      </c>
    </row>
    <row r="418" spans="1:8" x14ac:dyDescent="0.2">
      <c r="A418">
        <f t="shared" si="0"/>
        <v>2024</v>
      </c>
      <c r="B418">
        <f t="shared" si="1"/>
        <v>9</v>
      </c>
      <c r="C418" s="12">
        <f>MAPrice!C418*1.1</f>
        <v>5.6157727386775512E-2</v>
      </c>
      <c r="D418" s="12">
        <f>MAPrice!D418*1.1</f>
        <v>5.8212293518809168E-2</v>
      </c>
      <c r="E418" s="12">
        <f>MAPrice!E418*1.1</f>
        <v>4.5250988822153101E-2</v>
      </c>
      <c r="F418" s="12">
        <f>MAPrice!F418*1.1</f>
        <v>7.5299936821769067E-2</v>
      </c>
      <c r="G418" s="244"/>
      <c r="H418" s="12">
        <f>MAPrice!H418*1.1</f>
        <v>5.8212293518809168E-2</v>
      </c>
    </row>
    <row r="419" spans="1:8" x14ac:dyDescent="0.2">
      <c r="A419">
        <f t="shared" si="0"/>
        <v>2024</v>
      </c>
      <c r="B419">
        <f t="shared" si="1"/>
        <v>10</v>
      </c>
      <c r="C419" s="12">
        <f>MAPrice!C419*1.1</f>
        <v>5.6065009724660213E-2</v>
      </c>
      <c r="D419" s="12">
        <f>MAPrice!D419*1.1</f>
        <v>5.8164547185194322E-2</v>
      </c>
      <c r="E419" s="12">
        <f>MAPrice!E419*1.1</f>
        <v>4.5216419480255059E-2</v>
      </c>
      <c r="F419" s="12">
        <f>MAPrice!F419*1.1</f>
        <v>7.5162263426402809E-2</v>
      </c>
      <c r="G419" s="244"/>
      <c r="H419" s="12">
        <f>MAPrice!H419*1.1</f>
        <v>5.8164547185194322E-2</v>
      </c>
    </row>
    <row r="420" spans="1:8" x14ac:dyDescent="0.2">
      <c r="A420">
        <f t="shared" si="0"/>
        <v>2024</v>
      </c>
      <c r="B420">
        <f t="shared" si="1"/>
        <v>11</v>
      </c>
      <c r="C420" s="12">
        <f>MAPrice!C420*1.1</f>
        <v>5.5975497149774449E-2</v>
      </c>
      <c r="D420" s="12">
        <f>MAPrice!D420*1.1</f>
        <v>5.8120736727084593E-2</v>
      </c>
      <c r="E420" s="12">
        <f>MAPrice!E420*1.1</f>
        <v>4.5186374429979026E-2</v>
      </c>
      <c r="F420" s="12">
        <f>MAPrice!F420*1.1</f>
        <v>7.5029784533827318E-2</v>
      </c>
      <c r="G420" s="244"/>
      <c r="H420" s="12">
        <f>MAPrice!H420*1.1</f>
        <v>5.8120736727084593E-2</v>
      </c>
    </row>
    <row r="421" spans="1:8" x14ac:dyDescent="0.2">
      <c r="A421">
        <f t="shared" si="0"/>
        <v>2024</v>
      </c>
      <c r="B421">
        <f t="shared" si="1"/>
        <v>12</v>
      </c>
      <c r="C421" s="12">
        <f>MAPrice!C421*1.1</f>
        <v>5.5888296452625309E-2</v>
      </c>
      <c r="D421" s="12">
        <f>MAPrice!D421*1.1</f>
        <v>5.8079859993573339E-2</v>
      </c>
      <c r="E421" s="12">
        <f>MAPrice!E421*1.1</f>
        <v>4.5159875600682069E-2</v>
      </c>
      <c r="F421" s="12">
        <f>MAPrice!F421*1.1</f>
        <v>7.4899324768069445E-2</v>
      </c>
      <c r="G421" s="244"/>
      <c r="H421" s="12">
        <f>MAPrice!H421*1.1</f>
        <v>5.8079859993573339E-2</v>
      </c>
    </row>
    <row r="422" spans="1:8" x14ac:dyDescent="0.2">
      <c r="A422">
        <f t="shared" si="0"/>
        <v>2025</v>
      </c>
      <c r="B422">
        <f t="shared" si="1"/>
        <v>1</v>
      </c>
      <c r="C422" s="12">
        <f>MAPrice!C422*1.1</f>
        <v>5.5802693362490476E-2</v>
      </c>
      <c r="D422" s="12">
        <f>MAPrice!D422*1.1</f>
        <v>5.8040674874961715E-2</v>
      </c>
      <c r="E422" s="12">
        <f>MAPrice!E422*1.1</f>
        <v>4.5134473737163353E-2</v>
      </c>
      <c r="F422" s="12">
        <f>MAPrice!F422*1.1</f>
        <v>7.4770566231251348E-2</v>
      </c>
      <c r="G422" s="244"/>
      <c r="H422" s="12">
        <f>MAPrice!H422*1.1</f>
        <v>5.8040674874961715E-2</v>
      </c>
    </row>
    <row r="423" spans="1:8" x14ac:dyDescent="0.2">
      <c r="A423">
        <f t="shared" si="0"/>
        <v>2025</v>
      </c>
      <c r="B423">
        <f t="shared" si="1"/>
        <v>2</v>
      </c>
      <c r="C423" s="12">
        <f>MAPrice!C423*1.1</f>
        <v>5.5455489835218238E-2</v>
      </c>
      <c r="D423" s="12">
        <f>MAPrice!D423*1.1</f>
        <v>5.7736004468298414E-2</v>
      </c>
      <c r="E423" s="12">
        <f>MAPrice!E423*1.1</f>
        <v>4.47721123509634E-2</v>
      </c>
      <c r="F423" s="12">
        <f>MAPrice!F423*1.1</f>
        <v>7.4624014183392012E-2</v>
      </c>
      <c r="G423" s="244"/>
      <c r="H423" s="12">
        <f>MAPrice!H423*1.1</f>
        <v>5.7736004468298414E-2</v>
      </c>
    </row>
    <row r="424" spans="1:8" x14ac:dyDescent="0.2">
      <c r="A424">
        <f t="shared" si="0"/>
        <v>2025</v>
      </c>
      <c r="B424">
        <f t="shared" si="1"/>
        <v>3</v>
      </c>
      <c r="C424" s="12">
        <f>MAPrice!C424*1.1</f>
        <v>5.5100413737864819E-2</v>
      </c>
      <c r="D424" s="12">
        <f>MAPrice!D424*1.1</f>
        <v>5.7425452603796397E-2</v>
      </c>
      <c r="E424" s="12">
        <f>MAPrice!E424*1.1</f>
        <v>4.4413540625279538E-2</v>
      </c>
      <c r="F424" s="12">
        <f>MAPrice!F424*1.1</f>
        <v>7.4476038106788808E-2</v>
      </c>
      <c r="G424" s="244"/>
      <c r="H424" s="12">
        <f>MAPrice!H424*1.1</f>
        <v>5.7425452603796397E-2</v>
      </c>
    </row>
    <row r="425" spans="1:8" x14ac:dyDescent="0.2">
      <c r="A425">
        <f t="shared" si="0"/>
        <v>2025</v>
      </c>
      <c r="B425">
        <f t="shared" si="1"/>
        <v>4</v>
      </c>
      <c r="C425" s="12">
        <f>MAPrice!C425*1.1</f>
        <v>5.4748765816245479E-2</v>
      </c>
      <c r="D425" s="12">
        <f>MAPrice!D425*1.1</f>
        <v>5.7117359432702339E-2</v>
      </c>
      <c r="E425" s="12">
        <f>MAPrice!E425*1.1</f>
        <v>4.405636189528437E-2</v>
      </c>
      <c r="F425" s="12">
        <f>MAPrice!F425*1.1</f>
        <v>7.4327970091810053E-2</v>
      </c>
      <c r="G425" s="244"/>
      <c r="H425" s="12">
        <f>MAPrice!H425*1.1</f>
        <v>5.7117359432702339E-2</v>
      </c>
    </row>
    <row r="426" spans="1:8" x14ac:dyDescent="0.2">
      <c r="A426">
        <f t="shared" si="0"/>
        <v>2025</v>
      </c>
      <c r="B426">
        <f t="shared" si="1"/>
        <v>5</v>
      </c>
      <c r="C426" s="12">
        <f>MAPrice!C426*1.1</f>
        <v>5.44000062769825E-2</v>
      </c>
      <c r="D426" s="12">
        <f>MAPrice!D426*1.1</f>
        <v>5.681152197930249E-2</v>
      </c>
      <c r="E426" s="12">
        <f>MAPrice!E426*1.1</f>
        <v>4.3691644534036705E-2</v>
      </c>
      <c r="F426" s="12">
        <f>MAPrice!F426*1.1</f>
        <v>7.418065523556687E-2</v>
      </c>
      <c r="G426" s="244"/>
      <c r="H426" s="12">
        <f>MAPrice!H426*1.1</f>
        <v>5.681152197930249E-2</v>
      </c>
    </row>
    <row r="427" spans="1:8" x14ac:dyDescent="0.2">
      <c r="A427">
        <f t="shared" si="0"/>
        <v>2025</v>
      </c>
      <c r="B427">
        <f t="shared" si="1"/>
        <v>6</v>
      </c>
      <c r="C427" s="12">
        <f>MAPrice!C427*1.1</f>
        <v>5.4052918855423043E-2</v>
      </c>
      <c r="D427" s="12">
        <f>MAPrice!D427*1.1</f>
        <v>5.6507495093860181E-2</v>
      </c>
      <c r="E427" s="12">
        <f>MAPrice!E427*1.1</f>
        <v>4.333112897786473E-2</v>
      </c>
      <c r="F427" s="12">
        <f>MAPrice!F427*1.1</f>
        <v>7.4035586223915151E-2</v>
      </c>
      <c r="G427" s="244"/>
      <c r="H427" s="12">
        <f>MAPrice!H427*1.1</f>
        <v>5.6507495093860181E-2</v>
      </c>
    </row>
    <row r="428" spans="1:8" x14ac:dyDescent="0.2">
      <c r="A428">
        <f t="shared" si="0"/>
        <v>2025</v>
      </c>
      <c r="B428">
        <f t="shared" si="1"/>
        <v>7</v>
      </c>
      <c r="C428" s="12">
        <f>MAPrice!C428*1.1</f>
        <v>5.3714365232238125E-2</v>
      </c>
      <c r="D428" s="12">
        <f>MAPrice!D428*1.1</f>
        <v>5.6209772956023231E-2</v>
      </c>
      <c r="E428" s="12">
        <f>MAPrice!E428*1.1</f>
        <v>4.2968158466414455E-2</v>
      </c>
      <c r="F428" s="12">
        <f>MAPrice!F428*1.1</f>
        <v>7.3893524691760609E-2</v>
      </c>
      <c r="G428" s="244"/>
      <c r="H428" s="12">
        <f>MAPrice!H428*1.1</f>
        <v>5.6209772956023231E-2</v>
      </c>
    </row>
    <row r="429" spans="1:8" x14ac:dyDescent="0.2">
      <c r="A429">
        <f t="shared" si="0"/>
        <v>2025</v>
      </c>
      <c r="B429">
        <f t="shared" si="1"/>
        <v>8</v>
      </c>
      <c r="C429" s="12">
        <f>MAPrice!C429*1.1</f>
        <v>5.337767702426114E-2</v>
      </c>
      <c r="D429" s="12">
        <f>MAPrice!D429*1.1</f>
        <v>5.5915710011378128E-2</v>
      </c>
      <c r="E429" s="12">
        <f>MAPrice!E429*1.1</f>
        <v>4.2599918308478806E-2</v>
      </c>
      <c r="F429" s="12">
        <f>MAPrice!F429*1.1</f>
        <v>7.375200204283168E-2</v>
      </c>
      <c r="G429" s="244"/>
      <c r="H429" s="12">
        <f>MAPrice!H429*1.1</f>
        <v>5.5915710011378128E-2</v>
      </c>
    </row>
    <row r="430" spans="1:8" x14ac:dyDescent="0.2">
      <c r="A430">
        <f t="shared" si="0"/>
        <v>2025</v>
      </c>
      <c r="B430">
        <f t="shared" si="1"/>
        <v>9</v>
      </c>
      <c r="C430" s="12">
        <f>MAPrice!C430*1.1</f>
        <v>5.304054820140866E-2</v>
      </c>
      <c r="D430" s="12">
        <f>MAPrice!D430*1.1</f>
        <v>5.5619886126151666E-2</v>
      </c>
      <c r="E430" s="12">
        <f>MAPrice!E430*1.1</f>
        <v>4.2230244105227181E-2</v>
      </c>
      <c r="F430" s="12">
        <f>MAPrice!F430*1.1</f>
        <v>7.3610827227702735E-2</v>
      </c>
      <c r="G430" s="244"/>
      <c r="H430" s="12">
        <f>MAPrice!H430*1.1</f>
        <v>5.5619886126151666E-2</v>
      </c>
    </row>
    <row r="431" spans="1:8" x14ac:dyDescent="0.2">
      <c r="A431">
        <f t="shared" si="0"/>
        <v>2025</v>
      </c>
      <c r="B431">
        <f t="shared" si="1"/>
        <v>10</v>
      </c>
      <c r="C431" s="12">
        <f>MAPrice!C431*1.1</f>
        <v>5.2704915400831061E-2</v>
      </c>
      <c r="D431" s="12">
        <f>MAPrice!D431*1.1</f>
        <v>5.532620282302482E-2</v>
      </c>
      <c r="E431" s="12">
        <f>MAPrice!E431*1.1</f>
        <v>4.1854864335104373E-2</v>
      </c>
      <c r="F431" s="12">
        <f>MAPrice!F431*1.1</f>
        <v>7.3469915305562447E-2</v>
      </c>
      <c r="G431" s="244"/>
      <c r="H431" s="12">
        <f>MAPrice!H431*1.1</f>
        <v>5.532620282302482E-2</v>
      </c>
    </row>
    <row r="432" spans="1:8" x14ac:dyDescent="0.2">
      <c r="A432">
        <f t="shared" si="0"/>
        <v>2025</v>
      </c>
      <c r="B432">
        <f t="shared" si="1"/>
        <v>11</v>
      </c>
      <c r="C432" s="12">
        <f>MAPrice!C432*1.1</f>
        <v>5.2365047706520854E-2</v>
      </c>
      <c r="D432" s="12">
        <f>MAPrice!D432*1.1</f>
        <v>5.5028659996961861E-2</v>
      </c>
      <c r="E432" s="12">
        <f>MAPrice!E432*1.1</f>
        <v>4.1489063991529344E-2</v>
      </c>
      <c r="F432" s="12">
        <f>MAPrice!F432*1.1</f>
        <v>7.3328867457031488E-2</v>
      </c>
      <c r="G432" s="244"/>
      <c r="H432" s="12">
        <f>MAPrice!H432*1.1</f>
        <v>5.5028659996961861E-2</v>
      </c>
    </row>
    <row r="433" spans="1:8" x14ac:dyDescent="0.2">
      <c r="A433">
        <f t="shared" si="0"/>
        <v>2025</v>
      </c>
      <c r="B433">
        <f t="shared" si="1"/>
        <v>12</v>
      </c>
      <c r="C433" s="12">
        <f>MAPrice!C433*1.1</f>
        <v>5.202148876997905E-2</v>
      </c>
      <c r="D433" s="12">
        <f>MAPrice!D433*1.1</f>
        <v>5.4727820623880707E-2</v>
      </c>
      <c r="E433" s="12">
        <f>MAPrice!E433*1.1</f>
        <v>4.113469051364306E-2</v>
      </c>
      <c r="F433" s="12">
        <f>MAPrice!F433*1.1</f>
        <v>7.3185586859863719E-2</v>
      </c>
      <c r="G433" s="244"/>
      <c r="H433" s="12">
        <f>MAPrice!H433*1.1</f>
        <v>5.4727820623880707E-2</v>
      </c>
    </row>
    <row r="434" spans="1:8" x14ac:dyDescent="0.2">
      <c r="A434">
        <f t="shared" si="0"/>
        <v>2026</v>
      </c>
      <c r="B434">
        <f t="shared" si="1"/>
        <v>1</v>
      </c>
      <c r="C434" s="12">
        <f>MAPrice!C434*1.1</f>
        <v>5.1678010564602771E-2</v>
      </c>
      <c r="D434" s="12">
        <f>MAPrice!D434*1.1</f>
        <v>5.442757058831587E-2</v>
      </c>
      <c r="E434" s="12">
        <f>MAPrice!E434*1.1</f>
        <v>4.0778602823636705E-2</v>
      </c>
      <c r="F434" s="12">
        <f>MAPrice!F434*1.1</f>
        <v>7.3041744512832546E-2</v>
      </c>
      <c r="G434" s="244"/>
      <c r="H434" s="12">
        <f>MAPrice!H434*1.1</f>
        <v>5.442757058831587E-2</v>
      </c>
    </row>
    <row r="435" spans="1:8" x14ac:dyDescent="0.2">
      <c r="A435">
        <f t="shared" si="0"/>
        <v>2026</v>
      </c>
      <c r="B435">
        <f t="shared" si="1"/>
        <v>2</v>
      </c>
      <c r="C435" s="12">
        <f>MAPrice!C435*1.1</f>
        <v>5.1568749634335505E-2</v>
      </c>
      <c r="D435" s="12">
        <f>MAPrice!D435*1.1</f>
        <v>5.4331416928339323E-2</v>
      </c>
      <c r="E435" s="12">
        <f>MAPrice!E435*1.1</f>
        <v>4.0674472094110931E-2</v>
      </c>
      <c r="F435" s="12">
        <f>MAPrice!F435*1.1</f>
        <v>7.2909510466122249E-2</v>
      </c>
      <c r="G435" s="244"/>
      <c r="H435" s="12">
        <f>MAPrice!H435*1.1</f>
        <v>5.4331416928339323E-2</v>
      </c>
    </row>
    <row r="436" spans="1:8" x14ac:dyDescent="0.2">
      <c r="A436">
        <f t="shared" si="0"/>
        <v>2026</v>
      </c>
      <c r="B436">
        <f t="shared" si="1"/>
        <v>3</v>
      </c>
      <c r="C436" s="12">
        <f>MAPrice!C436*1.1</f>
        <v>5.1457111322766855E-2</v>
      </c>
      <c r="D436" s="12">
        <f>MAPrice!D436*1.1</f>
        <v>5.4233512936377661E-2</v>
      </c>
      <c r="E436" s="12">
        <f>MAPrice!E436*1.1</f>
        <v>4.0571506327789712E-2</v>
      </c>
      <c r="F436" s="12">
        <f>MAPrice!F436*1.1</f>
        <v>7.2776085858611367E-2</v>
      </c>
      <c r="G436" s="244"/>
      <c r="H436" s="12">
        <f>MAPrice!H436*1.1</f>
        <v>5.4233512936377661E-2</v>
      </c>
    </row>
    <row r="437" spans="1:8" x14ac:dyDescent="0.2">
      <c r="A437">
        <f t="shared" si="0"/>
        <v>2026</v>
      </c>
      <c r="B437">
        <f t="shared" si="1"/>
        <v>4</v>
      </c>
      <c r="C437" s="12">
        <f>MAPrice!C437*1.1</f>
        <v>5.1347121042899471E-2</v>
      </c>
      <c r="D437" s="12">
        <f>MAPrice!D437*1.1</f>
        <v>5.4136988478737415E-2</v>
      </c>
      <c r="E437" s="12">
        <f>MAPrice!E437*1.1</f>
        <v>4.0469375395193345E-2</v>
      </c>
      <c r="F437" s="12">
        <f>MAPrice!F437*1.1</f>
        <v>7.264314916988103E-2</v>
      </c>
      <c r="G437" s="244"/>
      <c r="H437" s="12">
        <f>MAPrice!H437*1.1</f>
        <v>5.4136988478737415E-2</v>
      </c>
    </row>
    <row r="438" spans="1:8" x14ac:dyDescent="0.2">
      <c r="A438">
        <f t="shared" ref="A438:A501" si="2">A426+1</f>
        <v>2026</v>
      </c>
      <c r="B438">
        <f t="shared" ref="B438:B501" si="3">B426</f>
        <v>5</v>
      </c>
      <c r="C438" s="12">
        <f>MAPrice!C438*1.1</f>
        <v>5.1238825644254998E-2</v>
      </c>
      <c r="D438" s="12">
        <f>MAPrice!D438*1.1</f>
        <v>5.4042010518348352E-2</v>
      </c>
      <c r="E438" s="12">
        <f>MAPrice!E438*1.1</f>
        <v>4.0365709373863919E-2</v>
      </c>
      <c r="F438" s="12">
        <f>MAPrice!F438*1.1</f>
        <v>7.251172030845264E-2</v>
      </c>
      <c r="G438" s="244"/>
      <c r="H438" s="12">
        <f>MAPrice!H438*1.1</f>
        <v>5.4042010518348352E-2</v>
      </c>
    </row>
    <row r="439" spans="1:8" x14ac:dyDescent="0.2">
      <c r="A439">
        <f t="shared" si="2"/>
        <v>2026</v>
      </c>
      <c r="B439">
        <f t="shared" si="3"/>
        <v>6</v>
      </c>
      <c r="C439" s="12">
        <f>MAPrice!C439*1.1</f>
        <v>5.1131587821661009E-2</v>
      </c>
      <c r="D439" s="12">
        <f>MAPrice!D439*1.1</f>
        <v>5.394816576782873E-2</v>
      </c>
      <c r="E439" s="12">
        <f>MAPrice!E439*1.1</f>
        <v>4.0263657010993895E-2</v>
      </c>
      <c r="F439" s="12">
        <f>MAPrice!F439*1.1</f>
        <v>7.2382839403860685E-2</v>
      </c>
      <c r="G439" s="244"/>
      <c r="H439" s="12">
        <f>MAPrice!H439*1.1</f>
        <v>5.394816576782873E-2</v>
      </c>
    </row>
    <row r="440" spans="1:8" x14ac:dyDescent="0.2">
      <c r="A440">
        <f t="shared" si="2"/>
        <v>2026</v>
      </c>
      <c r="B440">
        <f t="shared" si="3"/>
        <v>7</v>
      </c>
      <c r="C440" s="12">
        <f>MAPrice!C440*1.1</f>
        <v>5.1027000481071151E-2</v>
      </c>
      <c r="D440" s="12">
        <f>MAPrice!D440*1.1</f>
        <v>5.3856281842704967E-2</v>
      </c>
      <c r="E440" s="12">
        <f>MAPrice!E440*1.1</f>
        <v>4.0160920809160158E-2</v>
      </c>
      <c r="F440" s="12">
        <f>MAPrice!F440*1.1</f>
        <v>7.2256646118523213E-2</v>
      </c>
      <c r="G440" s="244"/>
      <c r="H440" s="12">
        <f>MAPrice!H440*1.1</f>
        <v>5.3856281842704967E-2</v>
      </c>
    </row>
    <row r="441" spans="1:8" x14ac:dyDescent="0.2">
      <c r="A441">
        <f t="shared" si="2"/>
        <v>2026</v>
      </c>
      <c r="B441">
        <f t="shared" si="3"/>
        <v>8</v>
      </c>
      <c r="C441" s="12">
        <f>MAPrice!C441*1.1</f>
        <v>5.0922534889644593E-2</v>
      </c>
      <c r="D441" s="12">
        <f>MAPrice!D441*1.1</f>
        <v>5.3765047438635194E-2</v>
      </c>
      <c r="E441" s="12">
        <f>MAPrice!E441*1.1</f>
        <v>4.005632249679221E-2</v>
      </c>
      <c r="F441" s="12">
        <f>MAPrice!F441*1.1</f>
        <v>7.2130350992798895E-2</v>
      </c>
      <c r="G441" s="244"/>
      <c r="H441" s="12">
        <f>MAPrice!H441*1.1</f>
        <v>5.3765047438635194E-2</v>
      </c>
    </row>
    <row r="442" spans="1:8" x14ac:dyDescent="0.2">
      <c r="A442">
        <f t="shared" si="2"/>
        <v>2026</v>
      </c>
      <c r="B442">
        <f t="shared" si="3"/>
        <v>9</v>
      </c>
      <c r="C442" s="12">
        <f>MAPrice!C442*1.1</f>
        <v>5.0817228430649772E-2</v>
      </c>
      <c r="D442" s="12">
        <f>MAPrice!D442*1.1</f>
        <v>5.3672521215527312E-2</v>
      </c>
      <c r="E442" s="12">
        <f>MAPrice!E442*1.1</f>
        <v>3.9950744640576526E-2</v>
      </c>
      <c r="F442" s="12">
        <f>MAPrice!F442*1.1</f>
        <v>7.2003291066303723E-2</v>
      </c>
      <c r="G442" s="244"/>
      <c r="H442" s="12">
        <f>MAPrice!H442*1.1</f>
        <v>5.3672521215527312E-2</v>
      </c>
    </row>
    <row r="443" spans="1:8" x14ac:dyDescent="0.2">
      <c r="A443">
        <f t="shared" si="2"/>
        <v>2026</v>
      </c>
      <c r="B443">
        <f t="shared" si="3"/>
        <v>10</v>
      </c>
      <c r="C443" s="12">
        <f>MAPrice!C443*1.1</f>
        <v>5.0711608535527884E-2</v>
      </c>
      <c r="D443" s="12">
        <f>MAPrice!D443*1.1</f>
        <v>5.357984175235795E-2</v>
      </c>
      <c r="E443" s="12">
        <f>MAPrice!E443*1.1</f>
        <v>3.9842895527288646E-2</v>
      </c>
      <c r="F443" s="12">
        <f>MAPrice!F443*1.1</f>
        <v>7.1875006879266609E-2</v>
      </c>
      <c r="G443" s="244"/>
      <c r="H443" s="12">
        <f>MAPrice!H443*1.1</f>
        <v>5.357984175235795E-2</v>
      </c>
    </row>
    <row r="444" spans="1:8" x14ac:dyDescent="0.2">
      <c r="A444">
        <f t="shared" si="2"/>
        <v>2026</v>
      </c>
      <c r="B444">
        <f t="shared" si="3"/>
        <v>11</v>
      </c>
      <c r="C444" s="12">
        <f>MAPrice!C444*1.1</f>
        <v>5.0603972894915999E-2</v>
      </c>
      <c r="D444" s="12">
        <f>MAPrice!D444*1.1</f>
        <v>5.3485224462508002E-2</v>
      </c>
      <c r="E444" s="12">
        <f>MAPrice!E444*1.1</f>
        <v>3.9737261138532619E-2</v>
      </c>
      <c r="F444" s="12">
        <f>MAPrice!F444*1.1</f>
        <v>7.1745199612001306E-2</v>
      </c>
      <c r="G444" s="244"/>
      <c r="H444" s="12">
        <f>MAPrice!H444*1.1</f>
        <v>5.3485224462508002E-2</v>
      </c>
    </row>
    <row r="445" spans="1:8" x14ac:dyDescent="0.2">
      <c r="A445">
        <f t="shared" si="2"/>
        <v>2026</v>
      </c>
      <c r="B445">
        <f t="shared" si="3"/>
        <v>12</v>
      </c>
      <c r="C445" s="12">
        <f>MAPrice!C445*1.1</f>
        <v>5.049467272692873E-2</v>
      </c>
      <c r="D445" s="12">
        <f>MAPrice!D445*1.1</f>
        <v>5.3389036029057452E-2</v>
      </c>
      <c r="E445" s="12">
        <f>MAPrice!E445*1.1</f>
        <v>3.963455212125739E-2</v>
      </c>
      <c r="F445" s="12">
        <f>MAPrice!F445*1.1</f>
        <v>7.1612364614771648E-2</v>
      </c>
      <c r="G445" s="244"/>
      <c r="H445" s="12">
        <f>MAPrice!H445*1.1</f>
        <v>5.3389036029057452E-2</v>
      </c>
    </row>
    <row r="446" spans="1:8" x14ac:dyDescent="0.2">
      <c r="A446">
        <f t="shared" si="2"/>
        <v>2027</v>
      </c>
      <c r="B446">
        <f t="shared" si="3"/>
        <v>1</v>
      </c>
      <c r="C446" s="12">
        <f>MAPrice!C446*1.1</f>
        <v>5.0385202007335601E-2</v>
      </c>
      <c r="D446" s="12">
        <f>MAPrice!D446*1.1</f>
        <v>5.3292828403260877E-2</v>
      </c>
      <c r="E446" s="12">
        <f>MAPrice!E446*1.1</f>
        <v>3.9531193895023201E-2</v>
      </c>
      <c r="F446" s="12">
        <f>MAPrice!F446*1.1</f>
        <v>7.1478801135111375E-2</v>
      </c>
      <c r="G446" s="244"/>
      <c r="H446" s="12">
        <f>MAPrice!H446*1.1</f>
        <v>5.3292828403260877E-2</v>
      </c>
    </row>
    <row r="447" spans="1:8" x14ac:dyDescent="0.2">
      <c r="A447">
        <f t="shared" si="2"/>
        <v>2027</v>
      </c>
      <c r="B447">
        <f t="shared" si="3"/>
        <v>2</v>
      </c>
      <c r="C447" s="12">
        <f>MAPrice!C447*1.1</f>
        <v>5.0313987360491141E-2</v>
      </c>
      <c r="D447" s="12">
        <f>MAPrice!D447*1.1</f>
        <v>5.323323988371103E-2</v>
      </c>
      <c r="E447" s="12">
        <f>MAPrice!E447*1.1</f>
        <v>3.9466084726887889E-2</v>
      </c>
      <c r="F447" s="12">
        <f>MAPrice!F447*1.1</f>
        <v>7.1384177938068852E-2</v>
      </c>
      <c r="G447" s="244"/>
      <c r="H447" s="12">
        <f>MAPrice!H447*1.1</f>
        <v>5.323323988371103E-2</v>
      </c>
    </row>
    <row r="448" spans="1:8" x14ac:dyDescent="0.2">
      <c r="A448">
        <f t="shared" si="2"/>
        <v>2027</v>
      </c>
      <c r="B448">
        <f t="shared" si="3"/>
        <v>3</v>
      </c>
      <c r="C448" s="12">
        <f>MAPrice!C448*1.1</f>
        <v>5.024113584330988E-2</v>
      </c>
      <c r="D448" s="12">
        <f>MAPrice!D448*1.1</f>
        <v>5.3172478922705817E-2</v>
      </c>
      <c r="E448" s="12">
        <f>MAPrice!E448*1.1</f>
        <v>3.9401640524371367E-2</v>
      </c>
      <c r="F448" s="12">
        <f>MAPrice!F448*1.1</f>
        <v>7.1288569981869068E-2</v>
      </c>
      <c r="G448" s="244"/>
      <c r="H448" s="12">
        <f>MAPrice!H448*1.1</f>
        <v>5.3172478922705817E-2</v>
      </c>
    </row>
    <row r="449" spans="1:8" x14ac:dyDescent="0.2">
      <c r="A449">
        <f t="shared" si="2"/>
        <v>2027</v>
      </c>
      <c r="B449">
        <f t="shared" si="3"/>
        <v>4</v>
      </c>
      <c r="C449" s="12">
        <f>MAPrice!C449*1.1</f>
        <v>5.0168963042452962E-2</v>
      </c>
      <c r="D449" s="12">
        <f>MAPrice!D449*1.1</f>
        <v>5.3112179859896781E-2</v>
      </c>
      <c r="E449" s="12">
        <f>MAPrice!E449*1.1</f>
        <v>3.9337431124655868E-2</v>
      </c>
      <c r="F449" s="12">
        <f>MAPrice!F449*1.1</f>
        <v>7.1192689417361635E-2</v>
      </c>
      <c r="G449" s="244"/>
      <c r="H449" s="12">
        <f>MAPrice!H449*1.1</f>
        <v>5.3112179859896781E-2</v>
      </c>
    </row>
    <row r="450" spans="1:8" x14ac:dyDescent="0.2">
      <c r="A450">
        <f t="shared" si="2"/>
        <v>2027</v>
      </c>
      <c r="B450">
        <f t="shared" si="3"/>
        <v>5</v>
      </c>
      <c r="C450" s="12">
        <f>MAPrice!C450*1.1</f>
        <v>5.0097402690727898E-2</v>
      </c>
      <c r="D450" s="12">
        <f>MAPrice!D450*1.1</f>
        <v>5.3052352184958754E-2</v>
      </c>
      <c r="E450" s="12">
        <f>MAPrice!E450*1.1</f>
        <v>3.9271885396017774E-2</v>
      </c>
      <c r="F450" s="12">
        <f>MAPrice!F450*1.1</f>
        <v>7.1097100548137046E-2</v>
      </c>
      <c r="G450" s="244"/>
      <c r="H450" s="12">
        <f>MAPrice!H450*1.1</f>
        <v>5.3052352184958754E-2</v>
      </c>
    </row>
    <row r="451" spans="1:8" x14ac:dyDescent="0.2">
      <c r="A451">
        <f t="shared" si="2"/>
        <v>2027</v>
      </c>
      <c r="B451">
        <f t="shared" si="3"/>
        <v>6</v>
      </c>
      <c r="C451" s="12">
        <f>MAPrice!C451*1.1</f>
        <v>5.0026297340267874E-2</v>
      </c>
      <c r="D451" s="12">
        <f>MAPrice!D451*1.1</f>
        <v>5.2993003992116823E-2</v>
      </c>
      <c r="E451" s="12">
        <f>MAPrice!E451*1.1</f>
        <v>3.9207183707986579E-2</v>
      </c>
      <c r="F451" s="12">
        <f>MAPrice!F451*1.1</f>
        <v>7.1002962282000801E-2</v>
      </c>
      <c r="G451" s="244"/>
      <c r="H451" s="12">
        <f>MAPrice!H451*1.1</f>
        <v>5.2993003992116823E-2</v>
      </c>
    </row>
    <row r="452" spans="1:8" x14ac:dyDescent="0.2">
      <c r="A452">
        <f t="shared" si="2"/>
        <v>2027</v>
      </c>
      <c r="B452">
        <f t="shared" si="3"/>
        <v>7</v>
      </c>
      <c r="C452" s="12">
        <f>MAPrice!C452*1.1</f>
        <v>4.9957179343147209E-2</v>
      </c>
      <c r="D452" s="12">
        <f>MAPrice!D452*1.1</f>
        <v>5.293514144484205E-2</v>
      </c>
      <c r="E452" s="12">
        <f>MAPrice!E452*1.1</f>
        <v>3.9142231341591407E-2</v>
      </c>
      <c r="F452" s="12">
        <f>MAPrice!F452*1.1</f>
        <v>7.0911112391840128E-2</v>
      </c>
      <c r="G452" s="244"/>
      <c r="H452" s="12">
        <f>MAPrice!H452*1.1</f>
        <v>5.293514144484205E-2</v>
      </c>
    </row>
    <row r="453" spans="1:8" x14ac:dyDescent="0.2">
      <c r="A453">
        <f t="shared" si="2"/>
        <v>2027</v>
      </c>
      <c r="B453">
        <f t="shared" si="3"/>
        <v>8</v>
      </c>
      <c r="C453" s="12">
        <f>MAPrice!C453*1.1</f>
        <v>4.9888686618831037E-2</v>
      </c>
      <c r="D453" s="12">
        <f>MAPrice!D453*1.1</f>
        <v>5.2878245663238461E-2</v>
      </c>
      <c r="E453" s="12">
        <f>MAPrice!E453*1.1</f>
        <v>3.9076533873880465E-2</v>
      </c>
      <c r="F453" s="12">
        <f>MAPrice!F453*1.1</f>
        <v>7.0820008005826565E-2</v>
      </c>
      <c r="G453" s="244"/>
      <c r="H453" s="12">
        <f>MAPrice!H453*1.1</f>
        <v>5.2878245663238461E-2</v>
      </c>
    </row>
    <row r="454" spans="1:8" x14ac:dyDescent="0.2">
      <c r="A454">
        <f t="shared" si="2"/>
        <v>2027</v>
      </c>
      <c r="B454">
        <f t="shared" si="3"/>
        <v>9</v>
      </c>
      <c r="C454" s="12">
        <f>MAPrice!C454*1.1</f>
        <v>4.9820221383268082E-2</v>
      </c>
      <c r="D454" s="12">
        <f>MAPrice!D454*1.1</f>
        <v>5.282113266406261E-2</v>
      </c>
      <c r="E454" s="12">
        <f>MAPrice!E454*1.1</f>
        <v>3.9010678943502658E-2</v>
      </c>
      <c r="F454" s="12">
        <f>MAPrice!F454*1.1</f>
        <v>7.0729233637538511E-2</v>
      </c>
      <c r="G454" s="244"/>
      <c r="H454" s="12">
        <f>MAPrice!H454*1.1</f>
        <v>5.282113266406261E-2</v>
      </c>
    </row>
    <row r="455" spans="1:8" x14ac:dyDescent="0.2">
      <c r="A455">
        <f t="shared" si="2"/>
        <v>2027</v>
      </c>
      <c r="B455">
        <f t="shared" si="3"/>
        <v>10</v>
      </c>
      <c r="C455" s="12">
        <f>MAPrice!C455*1.1</f>
        <v>4.9751950644658892E-2</v>
      </c>
      <c r="D455" s="12">
        <f>MAPrice!D455*1.1</f>
        <v>5.2764321282221117E-2</v>
      </c>
      <c r="E455" s="12">
        <f>MAPrice!E455*1.1</f>
        <v>3.8943725806646456E-2</v>
      </c>
      <c r="F455" s="12">
        <f>MAPrice!F455*1.1</f>
        <v>7.0638209449558884E-2</v>
      </c>
      <c r="G455" s="244"/>
      <c r="H455" s="12">
        <f>MAPrice!H455*1.1</f>
        <v>5.2764321282221117E-2</v>
      </c>
    </row>
    <row r="456" spans="1:8" x14ac:dyDescent="0.2">
      <c r="A456">
        <f t="shared" si="2"/>
        <v>2027</v>
      </c>
      <c r="B456">
        <f t="shared" si="3"/>
        <v>11</v>
      </c>
      <c r="C456" s="12">
        <f>MAPrice!C456*1.1</f>
        <v>4.9682556206812771E-2</v>
      </c>
      <c r="D456" s="12">
        <f>MAPrice!D456*1.1</f>
        <v>5.2706491260023865E-2</v>
      </c>
      <c r="E456" s="12">
        <f>MAPrice!E456*1.1</f>
        <v>3.8878282065579431E-2</v>
      </c>
      <c r="F456" s="12">
        <f>MAPrice!F456*1.1</f>
        <v>7.0546402043873122E-2</v>
      </c>
      <c r="G456" s="244"/>
      <c r="H456" s="12">
        <f>MAPrice!H456*1.1</f>
        <v>5.2706491260023865E-2</v>
      </c>
    </row>
    <row r="457" spans="1:8" x14ac:dyDescent="0.2">
      <c r="A457">
        <f t="shared" si="2"/>
        <v>2027</v>
      </c>
      <c r="B457">
        <f t="shared" si="3"/>
        <v>12</v>
      </c>
      <c r="C457" s="12">
        <f>MAPrice!C457*1.1</f>
        <v>4.961216615391692E-2</v>
      </c>
      <c r="D457" s="12">
        <f>MAPrice!D457*1.1</f>
        <v>5.264776710914329E-2</v>
      </c>
      <c r="E457" s="12">
        <f>MAPrice!E457*1.1</f>
        <v>3.8814703876558151E-2</v>
      </c>
      <c r="F457" s="12">
        <f>MAPrice!F457*1.1</f>
        <v>7.0452597262539302E-2</v>
      </c>
      <c r="G457" s="244"/>
      <c r="H457" s="12">
        <f>MAPrice!H457*1.1</f>
        <v>5.264776710914329E-2</v>
      </c>
    </row>
    <row r="458" spans="1:8" x14ac:dyDescent="0.2">
      <c r="A458">
        <f t="shared" si="2"/>
        <v>2028</v>
      </c>
      <c r="B458">
        <f t="shared" si="3"/>
        <v>1</v>
      </c>
      <c r="C458" s="12">
        <f>MAPrice!C458*1.1</f>
        <v>4.9541649745670602E-2</v>
      </c>
      <c r="D458" s="12">
        <f>MAPrice!D458*1.1</f>
        <v>5.2589004355901664E-2</v>
      </c>
      <c r="E458" s="12">
        <f>MAPrice!E458*1.1</f>
        <v>3.8750707683295915E-2</v>
      </c>
      <c r="F458" s="12">
        <f>MAPrice!F458*1.1</f>
        <v>7.0358273852813055E-2</v>
      </c>
      <c r="G458" s="244"/>
      <c r="H458" s="12">
        <f>MAPrice!H458*1.1</f>
        <v>5.2589004355901664E-2</v>
      </c>
    </row>
    <row r="459" spans="1:8" x14ac:dyDescent="0.2">
      <c r="A459">
        <f t="shared" si="2"/>
        <v>2028</v>
      </c>
      <c r="B459">
        <f t="shared" si="3"/>
        <v>2</v>
      </c>
      <c r="C459" s="12">
        <f>MAPrice!C459*1.1</f>
        <v>4.9455499031669972E-2</v>
      </c>
      <c r="D459" s="12">
        <f>MAPrice!D459*1.1</f>
        <v>5.251537643577317E-2</v>
      </c>
      <c r="E459" s="12">
        <f>MAPrice!E459*1.1</f>
        <v>3.8681999251489477E-2</v>
      </c>
      <c r="F459" s="12">
        <f>MAPrice!F459*1.1</f>
        <v>7.0247654719274924E-2</v>
      </c>
      <c r="G459" s="244"/>
      <c r="H459" s="12">
        <f>MAPrice!H459*1.1</f>
        <v>5.251537643577317E-2</v>
      </c>
    </row>
    <row r="460" spans="1:8" x14ac:dyDescent="0.2">
      <c r="A460">
        <f t="shared" si="2"/>
        <v>2028</v>
      </c>
      <c r="B460">
        <f t="shared" si="3"/>
        <v>3</v>
      </c>
      <c r="C460" s="12">
        <f>MAPrice!C460*1.1</f>
        <v>4.9367002844706138E-2</v>
      </c>
      <c r="D460" s="12">
        <f>MAPrice!D460*1.1</f>
        <v>5.243991143477468E-2</v>
      </c>
      <c r="E460" s="12">
        <f>MAPrice!E460*1.1</f>
        <v>3.8613718425290183E-2</v>
      </c>
      <c r="F460" s="12">
        <f>MAPrice!F460*1.1</f>
        <v>7.0135370514773698E-2</v>
      </c>
      <c r="G460" s="244"/>
      <c r="H460" s="12">
        <f>MAPrice!H460*1.1</f>
        <v>5.243991143477468E-2</v>
      </c>
    </row>
    <row r="461" spans="1:8" x14ac:dyDescent="0.2">
      <c r="A461">
        <f t="shared" si="2"/>
        <v>2028</v>
      </c>
      <c r="B461">
        <f t="shared" si="3"/>
        <v>4</v>
      </c>
      <c r="C461" s="12">
        <f>MAPrice!C461*1.1</f>
        <v>4.9278781544838925E-2</v>
      </c>
      <c r="D461" s="12">
        <f>MAPrice!D461*1.1</f>
        <v>5.2364433464085557E-2</v>
      </c>
      <c r="E461" s="12">
        <f>MAPrice!E461*1.1</f>
        <v>3.8545278846177929E-2</v>
      </c>
      <c r="F461" s="12">
        <f>MAPrice!F461*1.1</f>
        <v>7.0021987520594076E-2</v>
      </c>
      <c r="G461" s="244"/>
      <c r="H461" s="12">
        <f>MAPrice!H461*1.1</f>
        <v>5.2364433464085557E-2</v>
      </c>
    </row>
    <row r="462" spans="1:8" x14ac:dyDescent="0.2">
      <c r="A462">
        <f t="shared" si="2"/>
        <v>2028</v>
      </c>
      <c r="B462">
        <f t="shared" si="3"/>
        <v>5</v>
      </c>
      <c r="C462" s="12">
        <f>MAPrice!C462*1.1</f>
        <v>4.9190699843710481E-2</v>
      </c>
      <c r="D462" s="12">
        <f>MAPrice!D462*1.1</f>
        <v>5.2288893329326187E-2</v>
      </c>
      <c r="E462" s="12">
        <f>MAPrice!E462*1.1</f>
        <v>3.8474957158963013E-2</v>
      </c>
      <c r="F462" s="12">
        <f>MAPrice!F462*1.1</f>
        <v>6.9908085449202836E-2</v>
      </c>
      <c r="G462" s="244"/>
      <c r="H462" s="12">
        <f>MAPrice!H462*1.1</f>
        <v>5.2288893329326187E-2</v>
      </c>
    </row>
    <row r="463" spans="1:8" x14ac:dyDescent="0.2">
      <c r="A463">
        <f t="shared" si="2"/>
        <v>2028</v>
      </c>
      <c r="B463">
        <f t="shared" si="3"/>
        <v>6</v>
      </c>
      <c r="C463" s="12">
        <f>MAPrice!C463*1.1</f>
        <v>4.9102447650081614E-2</v>
      </c>
      <c r="D463" s="12">
        <f>MAPrice!D463*1.1</f>
        <v>5.2213175642879979E-2</v>
      </c>
      <c r="E463" s="12">
        <f>MAPrice!E463*1.1</f>
        <v>3.8405001202058288E-2</v>
      </c>
      <c r="F463" s="12">
        <f>MAPrice!F463*1.1</f>
        <v>6.9794887127067357E-2</v>
      </c>
      <c r="G463" s="244"/>
      <c r="H463" s="12">
        <f>MAPrice!H463*1.1</f>
        <v>5.2213175642879979E-2</v>
      </c>
    </row>
    <row r="464" spans="1:8" x14ac:dyDescent="0.2">
      <c r="A464">
        <f t="shared" si="2"/>
        <v>2028</v>
      </c>
      <c r="B464">
        <f t="shared" si="3"/>
        <v>7</v>
      </c>
      <c r="C464" s="12">
        <f>MAPrice!C464*1.1</f>
        <v>4.9015893424397612E-2</v>
      </c>
      <c r="D464" s="12">
        <f>MAPrice!D464*1.1</f>
        <v>5.2138524419843332E-2</v>
      </c>
      <c r="E464" s="12">
        <f>MAPrice!E464*1.1</f>
        <v>3.8334194477998539E-2</v>
      </c>
      <c r="F464" s="12">
        <f>MAPrice!F464*1.1</f>
        <v>6.9683360884522927E-2</v>
      </c>
      <c r="G464" s="244"/>
      <c r="H464" s="12">
        <f>MAPrice!H464*1.1</f>
        <v>5.2138524419843332E-2</v>
      </c>
    </row>
    <row r="465" spans="1:8" x14ac:dyDescent="0.2">
      <c r="A465">
        <f t="shared" si="2"/>
        <v>2028</v>
      </c>
      <c r="B465">
        <f t="shared" si="3"/>
        <v>8</v>
      </c>
      <c r="C465" s="12">
        <f>MAPrice!C465*1.1</f>
        <v>4.8929431340978782E-2</v>
      </c>
      <c r="D465" s="12">
        <f>MAPrice!D465*1.1</f>
        <v>5.2064379693945465E-2</v>
      </c>
      <c r="E465" s="12">
        <f>MAPrice!E465*1.1</f>
        <v>3.8262044607914339E-2</v>
      </c>
      <c r="F465" s="12">
        <f>MAPrice!F465*1.1</f>
        <v>6.9571768299015999E-2</v>
      </c>
      <c r="G465" s="244"/>
      <c r="H465" s="12">
        <f>MAPrice!H465*1.1</f>
        <v>5.2064379693945465E-2</v>
      </c>
    </row>
    <row r="466" spans="1:8" x14ac:dyDescent="0.2">
      <c r="A466">
        <f t="shared" si="2"/>
        <v>2028</v>
      </c>
      <c r="B466">
        <f t="shared" si="3"/>
        <v>9</v>
      </c>
      <c r="C466" s="12">
        <f>MAPrice!C466*1.1</f>
        <v>4.8842477177709294E-2</v>
      </c>
      <c r="D466" s="12">
        <f>MAPrice!D466*1.1</f>
        <v>5.1989385211294689E-2</v>
      </c>
      <c r="E466" s="12">
        <f>MAPrice!E466*1.1</f>
        <v>3.8189311000320803E-2</v>
      </c>
      <c r="F466" s="12">
        <f>MAPrice!F466*1.1</f>
        <v>6.945983893017553E-2</v>
      </c>
      <c r="G466" s="244"/>
      <c r="H466" s="12">
        <f>MAPrice!H466*1.1</f>
        <v>5.1989385211294689E-2</v>
      </c>
    </row>
    <row r="467" spans="1:8" x14ac:dyDescent="0.2">
      <c r="A467">
        <f t="shared" si="2"/>
        <v>2028</v>
      </c>
      <c r="B467">
        <f t="shared" si="3"/>
        <v>10</v>
      </c>
      <c r="C467" s="12">
        <f>MAPrice!C467*1.1</f>
        <v>4.8755523962253605E-2</v>
      </c>
      <c r="D467" s="12">
        <f>MAPrice!D467*1.1</f>
        <v>5.1914525699161114E-2</v>
      </c>
      <c r="E467" s="12">
        <f>MAPrice!E467*1.1</f>
        <v>3.8115157088427373E-2</v>
      </c>
      <c r="F467" s="12">
        <f>MAPrice!F467*1.1</f>
        <v>6.9347248255633195E-2</v>
      </c>
      <c r="G467" s="244"/>
      <c r="H467" s="12">
        <f>MAPrice!H467*1.1</f>
        <v>5.1914525699161114E-2</v>
      </c>
    </row>
    <row r="468" spans="1:8" x14ac:dyDescent="0.2">
      <c r="A468">
        <f t="shared" si="2"/>
        <v>2028</v>
      </c>
      <c r="B468">
        <f t="shared" si="3"/>
        <v>11</v>
      </c>
      <c r="C468" s="12">
        <f>MAPrice!C468*1.1</f>
        <v>4.8667119054274691E-2</v>
      </c>
      <c r="D468" s="12">
        <f>MAPrice!D468*1.1</f>
        <v>5.1838307836306816E-2</v>
      </c>
      <c r="E468" s="12">
        <f>MAPrice!E468*1.1</f>
        <v>3.8042638118433968E-2</v>
      </c>
      <c r="F468" s="12">
        <f>MAPrice!F468*1.1</f>
        <v>6.9233650615387846E-2</v>
      </c>
      <c r="G468" s="244"/>
      <c r="H468" s="12">
        <f>MAPrice!H468*1.1</f>
        <v>5.1838307836306816E-2</v>
      </c>
    </row>
    <row r="469" spans="1:8" x14ac:dyDescent="0.2">
      <c r="A469">
        <f t="shared" si="2"/>
        <v>2028</v>
      </c>
      <c r="B469">
        <f t="shared" si="3"/>
        <v>12</v>
      </c>
      <c r="C469" s="12">
        <f>MAPrice!C469*1.1</f>
        <v>4.857747721916067E-2</v>
      </c>
      <c r="D469" s="12">
        <f>MAPrice!D469*1.1</f>
        <v>5.1760951634694713E-2</v>
      </c>
      <c r="E469" s="12">
        <f>MAPrice!E469*1.1</f>
        <v>3.7972187921487169E-2</v>
      </c>
      <c r="F469" s="12">
        <f>MAPrice!F469*1.1</f>
        <v>6.9117615904616708E-2</v>
      </c>
      <c r="G469" s="244"/>
      <c r="H469" s="12">
        <f>MAPrice!H469*1.1</f>
        <v>5.1760951634694713E-2</v>
      </c>
    </row>
    <row r="470" spans="1:8" x14ac:dyDescent="0.2">
      <c r="A470">
        <f t="shared" si="2"/>
        <v>2029</v>
      </c>
      <c r="B470">
        <f t="shared" si="3"/>
        <v>1</v>
      </c>
      <c r="C470" s="12">
        <f>MAPrice!C470*1.1</f>
        <v>4.8487711963199974E-2</v>
      </c>
      <c r="D470" s="12">
        <f>MAPrice!D470*1.1</f>
        <v>5.1683590511451868E-2</v>
      </c>
      <c r="E470" s="12">
        <f>MAPrice!E470*1.1</f>
        <v>3.7901282490749796E-2</v>
      </c>
      <c r="F470" s="12">
        <f>MAPrice!F470*1.1</f>
        <v>6.9000983659875309E-2</v>
      </c>
      <c r="G470" s="244"/>
      <c r="H470" s="12">
        <f>MAPrice!H470*1.1</f>
        <v>5.1683590511451868E-2</v>
      </c>
    </row>
    <row r="471" spans="1:8" x14ac:dyDescent="0.2">
      <c r="A471">
        <f t="shared" si="2"/>
        <v>2029</v>
      </c>
      <c r="B471">
        <f t="shared" si="3"/>
        <v>2</v>
      </c>
      <c r="C471" s="12">
        <f>MAPrice!C471*1.1</f>
        <v>4.8399283912897134E-2</v>
      </c>
      <c r="D471" s="12">
        <f>MAPrice!D471*1.1</f>
        <v>5.1606836072466043E-2</v>
      </c>
      <c r="E471" s="12">
        <f>MAPrice!E471*1.1</f>
        <v>3.7830903348802222E-2</v>
      </c>
      <c r="F471" s="12">
        <f>MAPrice!F471*1.1</f>
        <v>6.8886645162086479E-2</v>
      </c>
      <c r="G471" s="244"/>
      <c r="H471" s="12">
        <f>MAPrice!H471*1.1</f>
        <v>5.1606836072466043E-2</v>
      </c>
    </row>
    <row r="472" spans="1:8" x14ac:dyDescent="0.2">
      <c r="A472">
        <f t="shared" si="2"/>
        <v>2029</v>
      </c>
      <c r="B472">
        <f t="shared" si="3"/>
        <v>3</v>
      </c>
      <c r="C472" s="12">
        <f>MAPrice!C472*1.1</f>
        <v>4.8308833881016588E-2</v>
      </c>
      <c r="D472" s="12">
        <f>MAPrice!D472*1.1</f>
        <v>5.1528581305276676E-2</v>
      </c>
      <c r="E472" s="12">
        <f>MAPrice!E472*1.1</f>
        <v>3.7761250149019356E-2</v>
      </c>
      <c r="F472" s="12">
        <f>MAPrice!F472*1.1</f>
        <v>6.8771130065019226E-2</v>
      </c>
      <c r="G472" s="244"/>
      <c r="H472" s="12">
        <f>MAPrice!H472*1.1</f>
        <v>5.1528581305276676E-2</v>
      </c>
    </row>
    <row r="473" spans="1:8" x14ac:dyDescent="0.2">
      <c r="A473">
        <f t="shared" si="2"/>
        <v>2029</v>
      </c>
      <c r="B473">
        <f t="shared" si="3"/>
        <v>4</v>
      </c>
      <c r="C473" s="12">
        <f>MAPrice!C473*1.1</f>
        <v>4.8219228745165994E-2</v>
      </c>
      <c r="D473" s="12">
        <f>MAPrice!D473*1.1</f>
        <v>5.1450919933169949E-2</v>
      </c>
      <c r="E473" s="12">
        <f>MAPrice!E473*1.1</f>
        <v>3.7691858686281998E-2</v>
      </c>
      <c r="F473" s="12">
        <f>MAPrice!F473*1.1</f>
        <v>6.8655290269201544E-2</v>
      </c>
      <c r="G473" s="244"/>
      <c r="H473" s="12">
        <f>MAPrice!H473*1.1</f>
        <v>5.1450919933169949E-2</v>
      </c>
    </row>
    <row r="474" spans="1:8" x14ac:dyDescent="0.2">
      <c r="A474">
        <f t="shared" si="2"/>
        <v>2029</v>
      </c>
      <c r="B474">
        <f t="shared" si="3"/>
        <v>5</v>
      </c>
      <c r="C474" s="12">
        <f>MAPrice!C474*1.1</f>
        <v>4.8130203408495373E-2</v>
      </c>
      <c r="D474" s="12">
        <f>MAPrice!D474*1.1</f>
        <v>5.1373666259878693E-2</v>
      </c>
      <c r="E474" s="12">
        <f>MAPrice!E474*1.1</f>
        <v>3.7620897676819282E-2</v>
      </c>
      <c r="F474" s="12">
        <f>MAPrice!F474*1.1</f>
        <v>6.8539549304567154E-2</v>
      </c>
      <c r="G474" s="244"/>
      <c r="H474" s="12">
        <f>MAPrice!H474*1.1</f>
        <v>5.1373666259878693E-2</v>
      </c>
    </row>
    <row r="475" spans="1:8" x14ac:dyDescent="0.2">
      <c r="A475">
        <f t="shared" si="2"/>
        <v>2029</v>
      </c>
      <c r="B475">
        <f t="shared" si="3"/>
        <v>6</v>
      </c>
      <c r="C475" s="12">
        <f>MAPrice!C475*1.1</f>
        <v>4.8041533116383962E-2</v>
      </c>
      <c r="D475" s="12">
        <f>MAPrice!D475*1.1</f>
        <v>5.1296797358681659E-2</v>
      </c>
      <c r="E475" s="12">
        <f>MAPrice!E475*1.1</f>
        <v>3.7550710807032449E-2</v>
      </c>
      <c r="F475" s="12">
        <f>MAPrice!F475*1.1</f>
        <v>6.8425273820648141E-2</v>
      </c>
      <c r="G475" s="244"/>
      <c r="H475" s="12">
        <f>MAPrice!H475*1.1</f>
        <v>5.1296797358681659E-2</v>
      </c>
    </row>
    <row r="476" spans="1:8" x14ac:dyDescent="0.2">
      <c r="A476">
        <f t="shared" si="2"/>
        <v>2029</v>
      </c>
      <c r="B476">
        <f t="shared" si="3"/>
        <v>7</v>
      </c>
      <c r="C476" s="12">
        <f>MAPrice!C476*1.1</f>
        <v>4.7955065687175259E-2</v>
      </c>
      <c r="D476" s="12">
        <f>MAPrice!D476*1.1</f>
        <v>5.1221546054392476E-2</v>
      </c>
      <c r="E476" s="12">
        <f>MAPrice!E476*1.1</f>
        <v>3.7480064360375015E-2</v>
      </c>
      <c r="F476" s="12">
        <f>MAPrice!F476*1.1</f>
        <v>6.8313395657751574E-2</v>
      </c>
      <c r="G476" s="244"/>
      <c r="H476" s="12">
        <f>MAPrice!H476*1.1</f>
        <v>5.1221546054392476E-2</v>
      </c>
    </row>
    <row r="477" spans="1:8" x14ac:dyDescent="0.2">
      <c r="A477">
        <f t="shared" si="2"/>
        <v>2029</v>
      </c>
      <c r="B477">
        <f t="shared" si="3"/>
        <v>8</v>
      </c>
      <c r="C477" s="12">
        <f>MAPrice!C477*1.1</f>
        <v>4.7869163536768657E-2</v>
      </c>
      <c r="D477" s="12">
        <f>MAPrice!D477*1.1</f>
        <v>5.114731062329507E-2</v>
      </c>
      <c r="E477" s="12">
        <f>MAPrice!E477*1.1</f>
        <v>3.7408460715761302E-2</v>
      </c>
      <c r="F477" s="12">
        <f>MAPrice!F477*1.1</f>
        <v>6.8202126943955346E-2</v>
      </c>
      <c r="G477" s="244"/>
      <c r="H477" s="12">
        <f>MAPrice!H477*1.1</f>
        <v>5.114731062329507E-2</v>
      </c>
    </row>
    <row r="478" spans="1:8" x14ac:dyDescent="0.2">
      <c r="A478">
        <f t="shared" si="2"/>
        <v>2029</v>
      </c>
      <c r="B478">
        <f t="shared" si="3"/>
        <v>9</v>
      </c>
      <c r="C478" s="12">
        <f>MAPrice!C478*1.1</f>
        <v>4.7783197868244219E-2</v>
      </c>
      <c r="D478" s="12">
        <f>MAPrice!D478*1.1</f>
        <v>5.1072680233809516E-2</v>
      </c>
      <c r="E478" s="12">
        <f>MAPrice!E478*1.1</f>
        <v>3.7336622852086249E-2</v>
      </c>
      <c r="F478" s="12">
        <f>MAPrice!F478*1.1</f>
        <v>6.8091127889335551E-2</v>
      </c>
      <c r="G478" s="244"/>
      <c r="H478" s="12">
        <f>MAPrice!H478*1.1</f>
        <v>5.1072680233809516E-2</v>
      </c>
    </row>
    <row r="479" spans="1:8" x14ac:dyDescent="0.2">
      <c r="A479">
        <f t="shared" si="2"/>
        <v>2029</v>
      </c>
      <c r="B479">
        <f t="shared" si="3"/>
        <v>10</v>
      </c>
      <c r="C479" s="12">
        <f>MAPrice!C479*1.1</f>
        <v>4.7697560087542661E-2</v>
      </c>
      <c r="D479" s="12">
        <f>MAPrice!D479*1.1</f>
        <v>5.0998533277819398E-2</v>
      </c>
      <c r="E479" s="12">
        <f>MAPrice!E479*1.1</f>
        <v>3.7263652667525113E-2</v>
      </c>
      <c r="F479" s="12">
        <f>MAPrice!F479*1.1</f>
        <v>6.7979940788368484E-2</v>
      </c>
      <c r="G479" s="244"/>
      <c r="H479" s="12">
        <f>MAPrice!H479*1.1</f>
        <v>5.0998533277819398E-2</v>
      </c>
    </row>
    <row r="480" spans="1:8" x14ac:dyDescent="0.2">
      <c r="A480">
        <f t="shared" si="2"/>
        <v>2029</v>
      </c>
      <c r="B480">
        <f t="shared" si="3"/>
        <v>11</v>
      </c>
      <c r="C480" s="12">
        <f>MAPrice!C480*1.1</f>
        <v>4.7610758749202425E-2</v>
      </c>
      <c r="D480" s="12">
        <f>MAPrice!D480*1.1</f>
        <v>5.0923325157760643E-2</v>
      </c>
      <c r="E480" s="12">
        <f>MAPrice!E480*1.1</f>
        <v>3.719250317780276E-2</v>
      </c>
      <c r="F480" s="12">
        <f>MAPrice!F480*1.1</f>
        <v>6.7868136969485557E-2</v>
      </c>
      <c r="G480" s="244"/>
      <c r="H480" s="12">
        <f>MAPrice!H480*1.1</f>
        <v>5.0923325157760643E-2</v>
      </c>
    </row>
    <row r="481" spans="1:8" x14ac:dyDescent="0.2">
      <c r="A481">
        <f t="shared" si="2"/>
        <v>2029</v>
      </c>
      <c r="B481">
        <f t="shared" si="3"/>
        <v>12</v>
      </c>
      <c r="C481" s="12">
        <f>MAPrice!C481*1.1</f>
        <v>4.7522974071472768E-2</v>
      </c>
      <c r="D481" s="12">
        <f>MAPrice!D481*1.1</f>
        <v>5.0847240564167978E-2</v>
      </c>
      <c r="E481" s="12">
        <f>MAPrice!E481*1.1</f>
        <v>3.7123559683272168E-2</v>
      </c>
      <c r="F481" s="12">
        <f>MAPrice!F481*1.1</f>
        <v>6.7754264798532943E-2</v>
      </c>
      <c r="G481" s="244"/>
      <c r="H481" s="12">
        <f>MAPrice!H481*1.1</f>
        <v>5.0847240564167978E-2</v>
      </c>
    </row>
    <row r="482" spans="1:8" x14ac:dyDescent="0.2">
      <c r="A482">
        <f t="shared" si="2"/>
        <v>2030</v>
      </c>
      <c r="B482">
        <f t="shared" si="3"/>
        <v>1</v>
      </c>
      <c r="C482" s="12">
        <f>MAPrice!C482*1.1</f>
        <v>4.7435247987269141E-2</v>
      </c>
      <c r="D482" s="12">
        <f>MAPrice!D482*1.1</f>
        <v>5.0771342196685186E-2</v>
      </c>
      <c r="E482" s="12">
        <f>MAPrice!E482*1.1</f>
        <v>3.7054308277909329E-2</v>
      </c>
      <c r="F482" s="12">
        <f>MAPrice!F482*1.1</f>
        <v>6.7640063408995435E-2</v>
      </c>
      <c r="G482" s="244"/>
      <c r="H482" s="12">
        <f>MAPrice!H482*1.1</f>
        <v>5.0771342196685186E-2</v>
      </c>
    </row>
    <row r="483" spans="1:8" x14ac:dyDescent="0.2">
      <c r="A483">
        <f t="shared" si="2"/>
        <v>2030</v>
      </c>
      <c r="B483">
        <f t="shared" si="3"/>
        <v>2</v>
      </c>
      <c r="C483" s="12">
        <f>MAPrice!C483*1.1</f>
        <v>4.7348988414418383E-2</v>
      </c>
      <c r="D483" s="12">
        <f>MAPrice!D483*1.1</f>
        <v>5.0696210067702502E-2</v>
      </c>
      <c r="E483" s="12">
        <f>MAPrice!E483*1.1</f>
        <v>3.6985694258898097E-2</v>
      </c>
      <c r="F483" s="12">
        <f>MAPrice!F483*1.1</f>
        <v>6.7528335569701531E-2</v>
      </c>
      <c r="G483" s="244"/>
      <c r="H483" s="12">
        <f>MAPrice!H483*1.1</f>
        <v>5.0696210067702502E-2</v>
      </c>
    </row>
    <row r="484" spans="1:8" x14ac:dyDescent="0.2">
      <c r="A484">
        <f t="shared" si="2"/>
        <v>2030</v>
      </c>
      <c r="B484">
        <f t="shared" si="3"/>
        <v>3</v>
      </c>
      <c r="C484" s="12">
        <f>MAPrice!C484*1.1</f>
        <v>4.7260728595716034E-2</v>
      </c>
      <c r="D484" s="12">
        <f>MAPrice!D484*1.1</f>
        <v>5.0619579418295348E-2</v>
      </c>
      <c r="E484" s="12">
        <f>MAPrice!E484*1.1</f>
        <v>3.691776717595556E-2</v>
      </c>
      <c r="F484" s="12">
        <f>MAPrice!F484*1.1</f>
        <v>6.7415418678125172E-2</v>
      </c>
      <c r="G484" s="244"/>
      <c r="H484" s="12">
        <f>MAPrice!H484*1.1</f>
        <v>5.0619579418295348E-2</v>
      </c>
    </row>
    <row r="485" spans="1:8" x14ac:dyDescent="0.2">
      <c r="A485">
        <f t="shared" si="2"/>
        <v>2030</v>
      </c>
      <c r="B485">
        <f t="shared" si="3"/>
        <v>4</v>
      </c>
      <c r="C485" s="12">
        <f>MAPrice!C485*1.1</f>
        <v>4.7173182388866315E-2</v>
      </c>
      <c r="D485" s="12">
        <f>MAPrice!D485*1.1</f>
        <v>5.0543411045223037E-2</v>
      </c>
      <c r="E485" s="12">
        <f>MAPrice!E485*1.1</f>
        <v>3.6850012059253062E-2</v>
      </c>
      <c r="F485" s="12">
        <f>MAPrice!F485*1.1</f>
        <v>6.7302026268019358E-2</v>
      </c>
      <c r="G485" s="244"/>
      <c r="H485" s="12">
        <f>MAPrice!H485*1.1</f>
        <v>5.0543411045223037E-2</v>
      </c>
    </row>
    <row r="486" spans="1:8" x14ac:dyDescent="0.2">
      <c r="A486">
        <f t="shared" si="2"/>
        <v>2030</v>
      </c>
      <c r="B486">
        <f t="shared" si="3"/>
        <v>5</v>
      </c>
      <c r="C486" s="12">
        <f>MAPrice!C486*1.1</f>
        <v>4.7086189658656775E-2</v>
      </c>
      <c r="D486" s="12">
        <f>MAPrice!D486*1.1</f>
        <v>5.0467628331766184E-2</v>
      </c>
      <c r="E486" s="12">
        <f>MAPrice!E486*1.1</f>
        <v>3.678071438037657E-2</v>
      </c>
      <c r="F486" s="12">
        <f>MAPrice!F486*1.1</f>
        <v>6.7188711786712541E-2</v>
      </c>
      <c r="G486" s="244"/>
      <c r="H486" s="12">
        <f>MAPrice!H486*1.1</f>
        <v>5.0467628331766184E-2</v>
      </c>
    </row>
    <row r="487" spans="1:8" x14ac:dyDescent="0.2">
      <c r="A487">
        <f t="shared" si="2"/>
        <v>2030</v>
      </c>
      <c r="B487">
        <f t="shared" si="3"/>
        <v>6</v>
      </c>
      <c r="C487" s="12">
        <f>MAPrice!C487*1.1</f>
        <v>4.6999456627377971E-2</v>
      </c>
      <c r="D487" s="12">
        <f>MAPrice!D487*1.1</f>
        <v>5.0392129347724364E-2</v>
      </c>
      <c r="E487" s="12">
        <f>MAPrice!E487*1.1</f>
        <v>3.6712105704404037E-2</v>
      </c>
      <c r="F487" s="12">
        <f>MAPrice!F487*1.1</f>
        <v>6.7076707865182841E-2</v>
      </c>
      <c r="G487" s="244"/>
      <c r="H487" s="12">
        <f>MAPrice!H487*1.1</f>
        <v>5.0392129347724364E-2</v>
      </c>
    </row>
    <row r="488" spans="1:8" x14ac:dyDescent="0.2">
      <c r="A488">
        <f t="shared" si="2"/>
        <v>2030</v>
      </c>
      <c r="B488">
        <f t="shared" si="3"/>
        <v>7</v>
      </c>
      <c r="C488" s="12">
        <f>MAPrice!C488*1.1</f>
        <v>4.6914803512771462E-2</v>
      </c>
      <c r="D488" s="12">
        <f>MAPrice!D488*1.1</f>
        <v>5.0318138497214664E-2</v>
      </c>
      <c r="E488" s="12">
        <f>MAPrice!E488*1.1</f>
        <v>3.6642988477100562E-2</v>
      </c>
      <c r="F488" s="12">
        <f>MAPrice!F488*1.1</f>
        <v>6.6966946707767858E-2</v>
      </c>
      <c r="G488" s="244"/>
      <c r="H488" s="12">
        <f>MAPrice!H488*1.1</f>
        <v>5.0318138497214664E-2</v>
      </c>
    </row>
    <row r="489" spans="1:8" x14ac:dyDescent="0.2">
      <c r="A489">
        <f t="shared" si="2"/>
        <v>2030</v>
      </c>
      <c r="B489">
        <f t="shared" si="3"/>
        <v>8</v>
      </c>
      <c r="C489" s="12">
        <f>MAPrice!C489*1.1</f>
        <v>4.6830594302860247E-2</v>
      </c>
      <c r="D489" s="12">
        <f>MAPrice!D489*1.1</f>
        <v>5.0245029382016186E-2</v>
      </c>
      <c r="E489" s="12">
        <f>MAPrice!E489*1.1</f>
        <v>3.6572846195284038E-2</v>
      </c>
      <c r="F489" s="12">
        <f>MAPrice!F489*1.1</f>
        <v>6.6857626872530884E-2</v>
      </c>
      <c r="G489" s="244"/>
      <c r="H489" s="12">
        <f>MAPrice!H489*1.1</f>
        <v>5.0245029382016186E-2</v>
      </c>
    </row>
    <row r="490" spans="1:8" x14ac:dyDescent="0.2">
      <c r="A490">
        <f t="shared" si="2"/>
        <v>2030</v>
      </c>
      <c r="B490">
        <f t="shared" si="3"/>
        <v>9</v>
      </c>
      <c r="C490" s="12">
        <f>MAPrice!C490*1.1</f>
        <v>4.6746225956632588E-2</v>
      </c>
      <c r="D490" s="12">
        <f>MAPrice!D490*1.1</f>
        <v>5.0171427233328125E-2</v>
      </c>
      <c r="E490" s="12">
        <f>MAPrice!E490*1.1</f>
        <v>3.6502395924400736E-2</v>
      </c>
      <c r="F490" s="12">
        <f>MAPrice!F490*1.1</f>
        <v>6.6748433902243789E-2</v>
      </c>
      <c r="G490" s="244"/>
      <c r="H490" s="12">
        <f>MAPrice!H490*1.1</f>
        <v>5.0171427233328125E-2</v>
      </c>
    </row>
    <row r="491" spans="1:8" x14ac:dyDescent="0.2">
      <c r="A491">
        <f t="shared" si="2"/>
        <v>2030</v>
      </c>
      <c r="B491">
        <f t="shared" si="3"/>
        <v>10</v>
      </c>
      <c r="C491" s="12">
        <f>MAPrice!C491*1.1</f>
        <v>4.666211706067315E-2</v>
      </c>
      <c r="D491" s="12">
        <f>MAPrice!D491*1.1</f>
        <v>5.0098235064906509E-2</v>
      </c>
      <c r="E491" s="12">
        <f>MAPrice!E491*1.1</f>
        <v>3.643078365480016E-2</v>
      </c>
      <c r="F491" s="12">
        <f>MAPrice!F491*1.1</f>
        <v>6.6638966597374463E-2</v>
      </c>
      <c r="G491" s="244"/>
      <c r="H491" s="12">
        <f>MAPrice!H491*1.1</f>
        <v>5.0098235064906509E-2</v>
      </c>
    </row>
    <row r="492" spans="1:8" x14ac:dyDescent="0.2">
      <c r="A492">
        <f t="shared" si="2"/>
        <v>2030</v>
      </c>
      <c r="B492">
        <f t="shared" si="3"/>
        <v>11</v>
      </c>
      <c r="C492" s="12">
        <f>MAPrice!C492*1.1</f>
        <v>4.6576821777064972E-2</v>
      </c>
      <c r="D492" s="12">
        <f>MAPrice!D492*1.1</f>
        <v>5.0023948682112324E-2</v>
      </c>
      <c r="E492" s="12">
        <f>MAPrice!E492*1.1</f>
        <v>3.6360923512302461E-2</v>
      </c>
      <c r="F492" s="12">
        <f>MAPrice!F492*1.1</f>
        <v>6.6528830143516807E-2</v>
      </c>
      <c r="G492" s="244"/>
      <c r="H492" s="12">
        <f>MAPrice!H492*1.1</f>
        <v>5.0023948682112324E-2</v>
      </c>
    </row>
    <row r="493" spans="1:8" x14ac:dyDescent="0.2">
      <c r="A493">
        <f t="shared" si="2"/>
        <v>2030</v>
      </c>
      <c r="B493">
        <f t="shared" si="3"/>
        <v>12</v>
      </c>
      <c r="C493" s="12">
        <f>MAPrice!C493*1.1</f>
        <v>4.6490537671391705E-2</v>
      </c>
      <c r="D493" s="12">
        <f>MAPrice!D493*1.1</f>
        <v>4.9948772430034816E-2</v>
      </c>
      <c r="E493" s="12">
        <f>MAPrice!E493*1.1</f>
        <v>3.6293212202535355E-2</v>
      </c>
      <c r="F493" s="12">
        <f>MAPrice!F493*1.1</f>
        <v>6.6416623931841265E-2</v>
      </c>
      <c r="G493" s="244"/>
      <c r="H493" s="12">
        <f>MAPrice!H493*1.1</f>
        <v>4.9948772430034816E-2</v>
      </c>
    </row>
    <row r="494" spans="1:8" x14ac:dyDescent="0.2">
      <c r="A494">
        <f t="shared" si="2"/>
        <v>2031</v>
      </c>
      <c r="B494">
        <f t="shared" si="3"/>
        <v>1</v>
      </c>
      <c r="C494" s="12">
        <f>MAPrice!C494*1.1</f>
        <v>4.6404340380045379E-2</v>
      </c>
      <c r="D494" s="12">
        <f>MAPrice!D494*1.1</f>
        <v>4.9873811551905976E-2</v>
      </c>
      <c r="E494" s="12">
        <f>MAPrice!E494*1.1</f>
        <v>3.622522085976649E-2</v>
      </c>
      <c r="F494" s="12">
        <f>MAPrice!F494*1.1</f>
        <v>6.6304135366956701E-2</v>
      </c>
      <c r="G494" s="244"/>
      <c r="H494" s="12">
        <f>MAPrice!H494*1.1</f>
        <v>4.9873811551905976E-2</v>
      </c>
    </row>
    <row r="495" spans="1:8" x14ac:dyDescent="0.2">
      <c r="A495">
        <f t="shared" si="2"/>
        <v>2031</v>
      </c>
      <c r="B495">
        <f t="shared" si="3"/>
        <v>2</v>
      </c>
      <c r="C495" s="12">
        <f>MAPrice!C495*1.1</f>
        <v>4.6319621584103916E-2</v>
      </c>
      <c r="D495" s="12">
        <f>MAPrice!D495*1.1</f>
        <v>4.9799647980989639E-2</v>
      </c>
      <c r="E495" s="12">
        <f>MAPrice!E495*1.1</f>
        <v>3.6157884274055585E-2</v>
      </c>
      <c r="F495" s="12">
        <f>MAPrice!F495*1.1</f>
        <v>6.6194136973881768E-2</v>
      </c>
      <c r="G495" s="244"/>
      <c r="H495" s="12">
        <f>MAPrice!H495*1.1</f>
        <v>4.9799647980989639E-2</v>
      </c>
    </row>
    <row r="496" spans="1:8" x14ac:dyDescent="0.2">
      <c r="A496">
        <f t="shared" si="2"/>
        <v>2031</v>
      </c>
      <c r="B496">
        <f t="shared" si="3"/>
        <v>3</v>
      </c>
      <c r="C496" s="12">
        <f>MAPrice!C496*1.1</f>
        <v>4.6233025167073886E-2</v>
      </c>
      <c r="D496" s="12">
        <f>MAPrice!D496*1.1</f>
        <v>4.97240986650739E-2</v>
      </c>
      <c r="E496" s="12">
        <f>MAPrice!E496*1.1</f>
        <v>3.6091286720364386E-2</v>
      </c>
      <c r="F496" s="12">
        <f>MAPrice!F496*1.1</f>
        <v>6.6083090712915779E-2</v>
      </c>
      <c r="G496" s="244"/>
      <c r="H496" s="12">
        <f>MAPrice!H496*1.1</f>
        <v>4.97240986650739E-2</v>
      </c>
    </row>
    <row r="497" spans="1:8" x14ac:dyDescent="0.2">
      <c r="A497">
        <f t="shared" si="2"/>
        <v>2031</v>
      </c>
      <c r="B497">
        <f t="shared" si="3"/>
        <v>4</v>
      </c>
      <c r="C497" s="12">
        <f>MAPrice!C497*1.1</f>
        <v>4.6147225523745769E-2</v>
      </c>
      <c r="D497" s="12">
        <f>MAPrice!D497*1.1</f>
        <v>4.9649109137024153E-2</v>
      </c>
      <c r="E497" s="12">
        <f>MAPrice!E497*1.1</f>
        <v>3.6024930319310339E-2</v>
      </c>
      <c r="F497" s="12">
        <f>MAPrice!F497*1.1</f>
        <v>6.597171495368577E-2</v>
      </c>
      <c r="G497" s="244"/>
      <c r="H497" s="12">
        <f>MAPrice!H497*1.1</f>
        <v>4.9649109137024153E-2</v>
      </c>
    </row>
    <row r="498" spans="1:8" x14ac:dyDescent="0.2">
      <c r="A498">
        <f t="shared" si="2"/>
        <v>2031</v>
      </c>
      <c r="B498">
        <f t="shared" si="3"/>
        <v>5</v>
      </c>
      <c r="C498" s="12">
        <f>MAPrice!C498*1.1</f>
        <v>4.6062086234162372E-2</v>
      </c>
      <c r="D498" s="12">
        <f>MAPrice!D498*1.1</f>
        <v>4.9574626438026785E-2</v>
      </c>
      <c r="E498" s="12">
        <f>MAPrice!E498*1.1</f>
        <v>3.595715434587414E-2</v>
      </c>
      <c r="F498" s="12">
        <f>MAPrice!F498*1.1</f>
        <v>6.5860585305313385E-2</v>
      </c>
      <c r="G498" s="244"/>
      <c r="H498" s="12">
        <f>MAPrice!H498*1.1</f>
        <v>4.9574626438026785E-2</v>
      </c>
    </row>
    <row r="499" spans="1:8" x14ac:dyDescent="0.2">
      <c r="A499">
        <f t="shared" si="2"/>
        <v>2031</v>
      </c>
      <c r="B499">
        <f t="shared" si="3"/>
        <v>6</v>
      </c>
      <c r="C499" s="12">
        <f>MAPrice!C499*1.1</f>
        <v>4.5977356846234232E-2</v>
      </c>
      <c r="D499" s="12">
        <f>MAPrice!D499*1.1</f>
        <v>4.9500590313566788E-2</v>
      </c>
      <c r="E499" s="12">
        <f>MAPrice!E499*1.1</f>
        <v>3.589017178818827E-2</v>
      </c>
      <c r="F499" s="12">
        <f>MAPrice!F499*1.1</f>
        <v>6.5750962926908046E-2</v>
      </c>
      <c r="G499" s="244"/>
      <c r="H499" s="12">
        <f>MAPrice!H499*1.1</f>
        <v>4.9500590313566788E-2</v>
      </c>
    </row>
    <row r="500" spans="1:8" x14ac:dyDescent="0.2">
      <c r="A500">
        <f t="shared" si="2"/>
        <v>2031</v>
      </c>
      <c r="B500">
        <f t="shared" si="3"/>
        <v>7</v>
      </c>
      <c r="C500" s="12">
        <f>MAPrice!C500*1.1</f>
        <v>4.5894788695906505E-2</v>
      </c>
      <c r="D500" s="12">
        <f>MAPrice!D500*1.1</f>
        <v>4.9428172991025213E-2</v>
      </c>
      <c r="E500" s="12">
        <f>MAPrice!E500*1.1</f>
        <v>3.5822795229465278E-2</v>
      </c>
      <c r="F500" s="12">
        <f>MAPrice!F500*1.1</f>
        <v>6.56437207732469E-2</v>
      </c>
      <c r="G500" s="244"/>
      <c r="H500" s="12">
        <f>MAPrice!H500*1.1</f>
        <v>4.9428172991025213E-2</v>
      </c>
    </row>
    <row r="501" spans="1:8" x14ac:dyDescent="0.2">
      <c r="A501">
        <f t="shared" si="2"/>
        <v>2031</v>
      </c>
      <c r="B501">
        <f t="shared" si="3"/>
        <v>8</v>
      </c>
      <c r="C501" s="12">
        <f>MAPrice!C501*1.1</f>
        <v>4.5812781139809931E-2</v>
      </c>
      <c r="D501" s="12">
        <f>MAPrice!D501*1.1</f>
        <v>4.9356755671921694E-2</v>
      </c>
      <c r="E501" s="12">
        <f>MAPrice!E501*1.1</f>
        <v>3.57545225903423E-2</v>
      </c>
      <c r="F501" s="12">
        <f>MAPrice!F501*1.1</f>
        <v>6.553709265332161E-2</v>
      </c>
      <c r="G501" s="244"/>
      <c r="H501" s="12">
        <f>MAPrice!H501*1.1</f>
        <v>4.9356755671921694E-2</v>
      </c>
    </row>
    <row r="502" spans="1:8" x14ac:dyDescent="0.2">
      <c r="A502">
        <f t="shared" ref="A502:A565" si="4">A490+1</f>
        <v>2031</v>
      </c>
      <c r="B502">
        <f t="shared" ref="B502:B565" si="5">B490</f>
        <v>9</v>
      </c>
      <c r="C502" s="12">
        <f>MAPrice!C502*1.1</f>
        <v>4.5730736247242165E-2</v>
      </c>
      <c r="D502" s="12">
        <f>MAPrice!D502*1.1</f>
        <v>4.9284983673063457E-2</v>
      </c>
      <c r="E502" s="12">
        <f>MAPrice!E502*1.1</f>
        <v>3.5686045493768193E-2</v>
      </c>
      <c r="F502" s="12">
        <f>MAPrice!F502*1.1</f>
        <v>6.543075632041935E-2</v>
      </c>
      <c r="G502" s="244"/>
      <c r="H502" s="12">
        <f>MAPrice!H502*1.1</f>
        <v>4.9284983673063457E-2</v>
      </c>
    </row>
    <row r="503" spans="1:8" x14ac:dyDescent="0.2">
      <c r="A503">
        <f t="shared" si="4"/>
        <v>2031</v>
      </c>
      <c r="B503">
        <f t="shared" si="5"/>
        <v>10</v>
      </c>
      <c r="C503" s="12">
        <f>MAPrice!C503*1.1</f>
        <v>4.5649029156007256E-2</v>
      </c>
      <c r="D503" s="12">
        <f>MAPrice!D503*1.1</f>
        <v>4.9213703531497219E-2</v>
      </c>
      <c r="E503" s="12">
        <f>MAPrice!E503*1.1</f>
        <v>3.5616509575264951E-2</v>
      </c>
      <c r="F503" s="12">
        <f>MAPrice!F503*1.1</f>
        <v>6.5324275672688267E-2</v>
      </c>
      <c r="G503" s="244"/>
      <c r="H503" s="12">
        <f>MAPrice!H503*1.1</f>
        <v>4.9213703531497219E-2</v>
      </c>
    </row>
    <row r="504" spans="1:8" x14ac:dyDescent="0.2">
      <c r="A504">
        <f t="shared" si="4"/>
        <v>2031</v>
      </c>
      <c r="B504">
        <f t="shared" si="5"/>
        <v>11</v>
      </c>
      <c r="C504" s="12">
        <f>MAPrice!C504*1.1</f>
        <v>4.5566243360879354E-2</v>
      </c>
      <c r="D504" s="12">
        <f>MAPrice!D504*1.1</f>
        <v>4.9141437399403798E-2</v>
      </c>
      <c r="E504" s="12">
        <f>MAPrice!E504*1.1</f>
        <v>3.5548733626059412E-2</v>
      </c>
      <c r="F504" s="12">
        <f>MAPrice!F504*1.1</f>
        <v>6.5217249399945373E-2</v>
      </c>
      <c r="G504" s="244"/>
      <c r="H504" s="12">
        <f>MAPrice!H504*1.1</f>
        <v>4.9141437399403798E-2</v>
      </c>
    </row>
    <row r="505" spans="1:8" x14ac:dyDescent="0.2">
      <c r="A505">
        <f t="shared" si="4"/>
        <v>2031</v>
      </c>
      <c r="B505">
        <f t="shared" si="5"/>
        <v>12</v>
      </c>
      <c r="C505" s="12">
        <f>MAPrice!C505*1.1</f>
        <v>4.5482581769311067E-2</v>
      </c>
      <c r="D505" s="12">
        <f>MAPrice!D505*1.1</f>
        <v>4.9068396261685812E-2</v>
      </c>
      <c r="E505" s="12">
        <f>MAPrice!E505*1.1</f>
        <v>3.5483106294605028E-2</v>
      </c>
      <c r="F505" s="12">
        <f>MAPrice!F505*1.1</f>
        <v>6.510833242086761E-2</v>
      </c>
      <c r="G505" s="244"/>
      <c r="H505" s="12">
        <f>MAPrice!H505*1.1</f>
        <v>4.9068396261685812E-2</v>
      </c>
    </row>
    <row r="506" spans="1:8" x14ac:dyDescent="0.2">
      <c r="A506">
        <f t="shared" si="4"/>
        <v>2032</v>
      </c>
      <c r="B506">
        <f t="shared" si="5"/>
        <v>1</v>
      </c>
      <c r="C506" s="12">
        <f>MAPrice!C506*1.1</f>
        <v>4.539908493861481E-2</v>
      </c>
      <c r="D506" s="12">
        <f>MAPrice!D506*1.1</f>
        <v>4.8995651437402067E-2</v>
      </c>
      <c r="E506" s="12">
        <f>MAPrice!E506*1.1</f>
        <v>3.5417269190862403E-2</v>
      </c>
      <c r="F506" s="12">
        <f>MAPrice!F506*1.1</f>
        <v>6.4999257673959768E-2</v>
      </c>
      <c r="G506" s="244"/>
      <c r="H506" s="12">
        <f>MAPrice!H506*1.1</f>
        <v>4.8995651437402067E-2</v>
      </c>
    </row>
    <row r="507" spans="1:8" x14ac:dyDescent="0.2">
      <c r="A507">
        <f t="shared" si="4"/>
        <v>2032</v>
      </c>
      <c r="B507">
        <f t="shared" si="5"/>
        <v>2</v>
      </c>
      <c r="C507" s="12">
        <f>MAPrice!C507*1.1</f>
        <v>4.5317133751854262E-2</v>
      </c>
      <c r="D507" s="12">
        <f>MAPrice!D507*1.1</f>
        <v>4.8923803656488941E-2</v>
      </c>
      <c r="E507" s="12">
        <f>MAPrice!E507*1.1</f>
        <v>3.5352153567579689E-2</v>
      </c>
      <c r="F507" s="12">
        <f>MAPrice!F507*1.1</f>
        <v>6.4892760410029809E-2</v>
      </c>
      <c r="G507" s="244"/>
      <c r="H507" s="12">
        <f>MAPrice!H507*1.1</f>
        <v>4.8923803656488941E-2</v>
      </c>
    </row>
    <row r="508" spans="1:8" x14ac:dyDescent="0.2">
      <c r="A508">
        <f t="shared" si="4"/>
        <v>2032</v>
      </c>
      <c r="B508">
        <f t="shared" si="5"/>
        <v>3</v>
      </c>
      <c r="C508" s="12">
        <f>MAPrice!C508*1.1</f>
        <v>4.5233335165612044E-2</v>
      </c>
      <c r="D508" s="12">
        <f>MAPrice!D508*1.1</f>
        <v>4.8850580125452736E-2</v>
      </c>
      <c r="E508" s="12">
        <f>MAPrice!E508*1.1</f>
        <v>3.528772934869974E-2</v>
      </c>
      <c r="F508" s="12">
        <f>MAPrice!F508*1.1</f>
        <v>6.4785204776266953E-2</v>
      </c>
      <c r="G508" s="244"/>
      <c r="H508" s="12">
        <f>MAPrice!H508*1.1</f>
        <v>4.8850580125452736E-2</v>
      </c>
    </row>
    <row r="509" spans="1:8" x14ac:dyDescent="0.2">
      <c r="A509">
        <f t="shared" si="4"/>
        <v>2032</v>
      </c>
      <c r="B509">
        <f t="shared" si="5"/>
        <v>4</v>
      </c>
      <c r="C509" s="12">
        <f>MAPrice!C509*1.1</f>
        <v>4.5150277080055964E-2</v>
      </c>
      <c r="D509" s="12">
        <f>MAPrice!D509*1.1</f>
        <v>4.8777866365366997E-2</v>
      </c>
      <c r="E509" s="12">
        <f>MAPrice!E509*1.1</f>
        <v>3.5223515478156213E-2</v>
      </c>
      <c r="F509" s="12">
        <f>MAPrice!F509*1.1</f>
        <v>6.4677286398311551E-2</v>
      </c>
      <c r="G509" s="244"/>
      <c r="H509" s="12">
        <f>MAPrice!H509*1.1</f>
        <v>4.8777866365366997E-2</v>
      </c>
    </row>
    <row r="510" spans="1:8" x14ac:dyDescent="0.2">
      <c r="A510">
        <f t="shared" si="4"/>
        <v>2032</v>
      </c>
      <c r="B510">
        <f t="shared" si="5"/>
        <v>5</v>
      </c>
      <c r="C510" s="12">
        <f>MAPrice!C510*1.1</f>
        <v>4.5067889036619325E-2</v>
      </c>
      <c r="D510" s="12">
        <f>MAPrice!D510*1.1</f>
        <v>4.8705677867684698E-2</v>
      </c>
      <c r="E510" s="12">
        <f>MAPrice!E510*1.1</f>
        <v>3.5157951602362909E-2</v>
      </c>
      <c r="F510" s="12">
        <f>MAPrice!F510*1.1</f>
        <v>6.4569651158411567E-2</v>
      </c>
      <c r="G510" s="244"/>
      <c r="H510" s="12">
        <f>MAPrice!H510*1.1</f>
        <v>4.8705677867684698E-2</v>
      </c>
    </row>
    <row r="511" spans="1:8" x14ac:dyDescent="0.2">
      <c r="A511">
        <f t="shared" si="4"/>
        <v>2032</v>
      </c>
      <c r="B511">
        <f t="shared" si="5"/>
        <v>6</v>
      </c>
      <c r="C511" s="12">
        <f>MAPrice!C511*1.1</f>
        <v>4.4985884474498666E-2</v>
      </c>
      <c r="D511" s="12">
        <f>MAPrice!D511*1.1</f>
        <v>4.8633908460364479E-2</v>
      </c>
      <c r="E511" s="12">
        <f>MAPrice!E511*1.1</f>
        <v>3.5093145087163893E-2</v>
      </c>
      <c r="F511" s="12">
        <f>MAPrice!F511*1.1</f>
        <v>6.4463457297100679E-2</v>
      </c>
      <c r="G511" s="244"/>
      <c r="H511" s="12">
        <f>MAPrice!H511*1.1</f>
        <v>4.8633908460364479E-2</v>
      </c>
    </row>
    <row r="512" spans="1:8" x14ac:dyDescent="0.2">
      <c r="A512">
        <f t="shared" si="4"/>
        <v>2032</v>
      </c>
      <c r="B512">
        <f t="shared" si="5"/>
        <v>7</v>
      </c>
      <c r="C512" s="12">
        <f>MAPrice!C512*1.1</f>
        <v>4.4905899343109755E-2</v>
      </c>
      <c r="D512" s="12">
        <f>MAPrice!D512*1.1</f>
        <v>4.8563630166548744E-2</v>
      </c>
      <c r="E512" s="12">
        <f>MAPrice!E512*1.1</f>
        <v>3.5027900084503634E-2</v>
      </c>
      <c r="F512" s="12">
        <f>MAPrice!F512*1.1</f>
        <v>6.4359465763041815E-2</v>
      </c>
      <c r="G512" s="244"/>
      <c r="H512" s="12">
        <f>MAPrice!H512*1.1</f>
        <v>4.8563630166548744E-2</v>
      </c>
    </row>
    <row r="513" spans="1:8" x14ac:dyDescent="0.2">
      <c r="A513">
        <f t="shared" si="4"/>
        <v>2032</v>
      </c>
      <c r="B513">
        <f t="shared" si="5"/>
        <v>8</v>
      </c>
      <c r="C513" s="12">
        <f>MAPrice!C513*1.1</f>
        <v>4.4826375305845073E-2</v>
      </c>
      <c r="D513" s="12">
        <f>MAPrice!D513*1.1</f>
        <v>4.8494234272970928E-2</v>
      </c>
      <c r="E513" s="12">
        <f>MAPrice!E513*1.1</f>
        <v>3.4961721110714911E-2</v>
      </c>
      <c r="F513" s="12">
        <f>MAPrice!F513*1.1</f>
        <v>6.4255952171332634E-2</v>
      </c>
      <c r="G513" s="244"/>
      <c r="H513" s="12">
        <f>MAPrice!H513*1.1</f>
        <v>4.8494234272970928E-2</v>
      </c>
    </row>
    <row r="514" spans="1:8" x14ac:dyDescent="0.2">
      <c r="A514">
        <f t="shared" si="4"/>
        <v>2032</v>
      </c>
      <c r="B514">
        <f t="shared" si="5"/>
        <v>9</v>
      </c>
      <c r="C514" s="12">
        <f>MAPrice!C514*1.1</f>
        <v>4.4746684544736882E-2</v>
      </c>
      <c r="D514" s="12">
        <f>MAPrice!D514*1.1</f>
        <v>4.8424352573760175E-2</v>
      </c>
      <c r="E514" s="12">
        <f>MAPrice!E514*1.1</f>
        <v>3.4895238233031957E-2</v>
      </c>
      <c r="F514" s="12">
        <f>MAPrice!F514*1.1</f>
        <v>6.4152535183444895E-2</v>
      </c>
      <c r="G514" s="244"/>
      <c r="H514" s="12">
        <f>MAPrice!H514*1.1</f>
        <v>4.8424352573760175E-2</v>
      </c>
    </row>
    <row r="515" spans="1:8" x14ac:dyDescent="0.2">
      <c r="A515">
        <f t="shared" si="4"/>
        <v>2032</v>
      </c>
      <c r="B515">
        <f t="shared" si="5"/>
        <v>10</v>
      </c>
      <c r="C515" s="12">
        <f>MAPrice!C515*1.1</f>
        <v>4.4667203106697771E-2</v>
      </c>
      <c r="D515" s="12">
        <f>MAPrice!D515*1.1</f>
        <v>4.8354821576429466E-2</v>
      </c>
      <c r="E515" s="12">
        <f>MAPrice!E515*1.1</f>
        <v>3.4827629271817345E-2</v>
      </c>
      <c r="F515" s="12">
        <f>MAPrice!F515*1.1</f>
        <v>6.404880698057247E-2</v>
      </c>
      <c r="G515" s="244"/>
      <c r="H515" s="12">
        <f>MAPrice!H515*1.1</f>
        <v>4.8354821576429466E-2</v>
      </c>
    </row>
    <row r="516" spans="1:8" x14ac:dyDescent="0.2">
      <c r="A516">
        <f t="shared" si="4"/>
        <v>2032</v>
      </c>
      <c r="B516">
        <f t="shared" si="5"/>
        <v>11</v>
      </c>
      <c r="C516" s="12">
        <f>MAPrice!C516*1.1</f>
        <v>4.4586520868245758E-2</v>
      </c>
      <c r="D516" s="12">
        <f>MAPrice!D516*1.1</f>
        <v>4.8284165062248148E-2</v>
      </c>
      <c r="E516" s="12">
        <f>MAPrice!E516*1.1</f>
        <v>3.4761611179741046E-2</v>
      </c>
      <c r="F516" s="12">
        <f>MAPrice!F516*1.1</f>
        <v>6.3944331023784481E-2</v>
      </c>
      <c r="G516" s="244"/>
      <c r="H516" s="12">
        <f>MAPrice!H516*1.1</f>
        <v>4.8284165062248148E-2</v>
      </c>
    </row>
    <row r="517" spans="1:8" x14ac:dyDescent="0.2">
      <c r="A517">
        <f t="shared" si="4"/>
        <v>2032</v>
      </c>
      <c r="B517">
        <f t="shared" si="5"/>
        <v>12</v>
      </c>
      <c r="C517" s="12">
        <f>MAPrice!C517*1.1</f>
        <v>4.4504790070861604E-2</v>
      </c>
      <c r="D517" s="12">
        <f>MAPrice!D517*1.1</f>
        <v>4.8212539891438463E-2</v>
      </c>
      <c r="E517" s="12">
        <f>MAPrice!E517*1.1</f>
        <v>3.4697537557262875E-2</v>
      </c>
      <c r="F517" s="12">
        <f>MAPrice!F517*1.1</f>
        <v>6.3837729019751807E-2</v>
      </c>
      <c r="G517" s="244"/>
      <c r="H517" s="12">
        <f>MAPrice!H517*1.1</f>
        <v>4.8212539891438463E-2</v>
      </c>
    </row>
    <row r="518" spans="1:8" x14ac:dyDescent="0.2">
      <c r="A518">
        <f t="shared" si="4"/>
        <v>2033</v>
      </c>
      <c r="B518">
        <f t="shared" si="5"/>
        <v>1</v>
      </c>
      <c r="C518" s="12">
        <f>MAPrice!C518*1.1</f>
        <v>4.4422980173666367E-2</v>
      </c>
      <c r="D518" s="12">
        <f>MAPrice!D518*1.1</f>
        <v>4.8140946054779206E-2</v>
      </c>
      <c r="E518" s="12">
        <f>MAPrice!E518*1.1</f>
        <v>3.4633075495403669E-2</v>
      </c>
      <c r="F518" s="12">
        <f>MAPrice!F518*1.1</f>
        <v>6.3730626174826666E-2</v>
      </c>
      <c r="G518" s="244"/>
      <c r="H518" s="12">
        <f>MAPrice!H518*1.1</f>
        <v>4.8140946054779206E-2</v>
      </c>
    </row>
    <row r="519" spans="1:8" x14ac:dyDescent="0.2">
      <c r="A519">
        <f t="shared" si="4"/>
        <v>2033</v>
      </c>
      <c r="B519">
        <f t="shared" si="5"/>
        <v>2</v>
      </c>
      <c r="C519" s="12">
        <f>MAPrice!C519*1.1</f>
        <v>4.4342394127362274E-2</v>
      </c>
      <c r="D519" s="12">
        <f>MAPrice!D519*1.1</f>
        <v>4.8069919113973077E-2</v>
      </c>
      <c r="E519" s="12">
        <f>MAPrice!E519*1.1</f>
        <v>3.4569095883009472E-2</v>
      </c>
      <c r="F519" s="12">
        <f>MAPrice!F519*1.1</f>
        <v>6.3625636975721003E-2</v>
      </c>
      <c r="G519" s="244"/>
      <c r="H519" s="12">
        <f>MAPrice!H519*1.1</f>
        <v>4.8069919113973077E-2</v>
      </c>
    </row>
    <row r="520" spans="1:8" x14ac:dyDescent="0.2">
      <c r="A520">
        <f t="shared" si="4"/>
        <v>2033</v>
      </c>
      <c r="B520">
        <f t="shared" si="5"/>
        <v>3</v>
      </c>
      <c r="C520" s="12">
        <f>MAPrice!C520*1.1</f>
        <v>4.4259917850120047E-2</v>
      </c>
      <c r="D520" s="12">
        <f>MAPrice!D520*1.1</f>
        <v>4.7997452280054163E-2</v>
      </c>
      <c r="E520" s="12">
        <f>MAPrice!E520*1.1</f>
        <v>3.4505740728293204E-2</v>
      </c>
      <c r="F520" s="12">
        <f>MAPrice!F520*1.1</f>
        <v>6.3519499946360622E-2</v>
      </c>
      <c r="G520" s="244"/>
      <c r="H520" s="12">
        <f>MAPrice!H520*1.1</f>
        <v>4.7997452280054163E-2</v>
      </c>
    </row>
    <row r="521" spans="1:8" x14ac:dyDescent="0.2">
      <c r="A521">
        <f t="shared" si="4"/>
        <v>2033</v>
      </c>
      <c r="B521">
        <f t="shared" si="5"/>
        <v>4</v>
      </c>
      <c r="C521" s="12">
        <f>MAPrice!C521*1.1</f>
        <v>4.4178117340239631E-2</v>
      </c>
      <c r="D521" s="12">
        <f>MAPrice!D521*1.1</f>
        <v>4.7925432265757732E-2</v>
      </c>
      <c r="E521" s="12">
        <f>MAPrice!E521*1.1</f>
        <v>3.4442552654936176E-2</v>
      </c>
      <c r="F521" s="12">
        <f>MAPrice!F521*1.1</f>
        <v>6.3412928741419614E-2</v>
      </c>
      <c r="G521" s="244"/>
      <c r="H521" s="12">
        <f>MAPrice!H521*1.1</f>
        <v>4.7925432265757732E-2</v>
      </c>
    </row>
    <row r="522" spans="1:8" x14ac:dyDescent="0.2">
      <c r="A522">
        <f t="shared" si="4"/>
        <v>2033</v>
      </c>
      <c r="B522">
        <f t="shared" si="5"/>
        <v>5</v>
      </c>
      <c r="C522" s="12">
        <f>MAPrice!C522*1.1</f>
        <v>4.4096743914430692E-2</v>
      </c>
      <c r="D522" s="12">
        <f>MAPrice!D522*1.1</f>
        <v>4.7853679188971432E-2</v>
      </c>
      <c r="E522" s="12">
        <f>MAPrice!E522*1.1</f>
        <v>3.4377856446840958E-2</v>
      </c>
      <c r="F522" s="12">
        <f>MAPrice!F522*1.1</f>
        <v>6.3306300863977066E-2</v>
      </c>
      <c r="G522" s="244"/>
      <c r="H522" s="12">
        <f>MAPrice!H522*1.1</f>
        <v>4.7853679188971432E-2</v>
      </c>
    </row>
    <row r="523" spans="1:8" x14ac:dyDescent="0.2">
      <c r="A523">
        <f t="shared" si="4"/>
        <v>2033</v>
      </c>
      <c r="B523">
        <f t="shared" si="5"/>
        <v>6</v>
      </c>
      <c r="C523" s="12">
        <f>MAPrice!C523*1.1</f>
        <v>4.4015542852980698E-2</v>
      </c>
      <c r="D523" s="12">
        <f>MAPrice!D523*1.1</f>
        <v>4.7782118231624697E-2</v>
      </c>
      <c r="E523" s="12">
        <f>MAPrice!E523*1.1</f>
        <v>3.4313749389627252E-2</v>
      </c>
      <c r="F523" s="12">
        <f>MAPrice!F523*1.1</f>
        <v>6.3200805292553341E-2</v>
      </c>
      <c r="G523" s="244"/>
      <c r="H523" s="12">
        <f>MAPrice!H523*1.1</f>
        <v>4.7782118231624697E-2</v>
      </c>
    </row>
    <row r="524" spans="1:8" x14ac:dyDescent="0.2">
      <c r="A524">
        <f t="shared" si="4"/>
        <v>2033</v>
      </c>
      <c r="B524">
        <f t="shared" si="5"/>
        <v>7</v>
      </c>
      <c r="C524" s="12">
        <f>MAPrice!C524*1.1</f>
        <v>4.3936230362855766E-2</v>
      </c>
      <c r="D524" s="12">
        <f>MAPrice!D524*1.1</f>
        <v>4.7711922724353442E-2</v>
      </c>
      <c r="E524" s="12">
        <f>MAPrice!E524*1.1</f>
        <v>3.4249120718364293E-2</v>
      </c>
      <c r="F524" s="12">
        <f>MAPrice!F524*1.1</f>
        <v>6.3097337812259804E-2</v>
      </c>
      <c r="G524" s="244"/>
      <c r="H524" s="12">
        <f>MAPrice!H524*1.1</f>
        <v>4.7711922724353442E-2</v>
      </c>
    </row>
    <row r="525" spans="1:8" x14ac:dyDescent="0.2">
      <c r="A525">
        <f t="shared" si="4"/>
        <v>2033</v>
      </c>
      <c r="B525">
        <f t="shared" si="5"/>
        <v>8</v>
      </c>
      <c r="C525" s="12">
        <f>MAPrice!C525*1.1</f>
        <v>4.3857273851807557E-2</v>
      </c>
      <c r="D525" s="12">
        <f>MAPrice!D525*1.1</f>
        <v>4.7642498733667042E-2</v>
      </c>
      <c r="E525" s="12">
        <f>MAPrice!E525*1.1</f>
        <v>3.4183485204256681E-2</v>
      </c>
      <c r="F525" s="12">
        <f>MAPrice!F525*1.1</f>
        <v>6.2994200075660534E-2</v>
      </c>
      <c r="G525" s="244"/>
      <c r="H525" s="12">
        <f>MAPrice!H525*1.1</f>
        <v>4.7642498733667042E-2</v>
      </c>
    </row>
    <row r="526" spans="1:8" x14ac:dyDescent="0.2">
      <c r="A526">
        <f t="shared" si="4"/>
        <v>2033</v>
      </c>
      <c r="B526">
        <f t="shared" si="5"/>
        <v>9</v>
      </c>
      <c r="C526" s="12">
        <f>MAPrice!C526*1.1</f>
        <v>4.3778104150460961E-2</v>
      </c>
      <c r="D526" s="12">
        <f>MAPrice!D526*1.1</f>
        <v>4.7572536752173829E-2</v>
      </c>
      <c r="E526" s="12">
        <f>MAPrice!E526*1.1</f>
        <v>3.4117509737620004E-2</v>
      </c>
      <c r="F526" s="12">
        <f>MAPrice!F526*1.1</f>
        <v>6.2891090139539724E-2</v>
      </c>
      <c r="G526" s="244"/>
      <c r="H526" s="12">
        <f>MAPrice!H526*1.1</f>
        <v>4.7572536752173829E-2</v>
      </c>
    </row>
    <row r="527" spans="1:8" x14ac:dyDescent="0.2">
      <c r="A527">
        <f t="shared" si="4"/>
        <v>2033</v>
      </c>
      <c r="B527">
        <f t="shared" si="5"/>
        <v>10</v>
      </c>
      <c r="C527" s="12">
        <f>MAPrice!C527*1.1</f>
        <v>4.3699068411358878E-2</v>
      </c>
      <c r="D527" s="12">
        <f>MAPrice!D527*1.1</f>
        <v>4.7502845395741712E-2</v>
      </c>
      <c r="E527" s="12">
        <f>MAPrice!E527*1.1</f>
        <v>3.405035575548878E-2</v>
      </c>
      <c r="F527" s="12">
        <f>MAPrice!F527*1.1</f>
        <v>6.278756306686574E-2</v>
      </c>
      <c r="G527" s="244"/>
      <c r="H527" s="12">
        <f>MAPrice!H527*1.1</f>
        <v>4.7502845395741712E-2</v>
      </c>
    </row>
    <row r="528" spans="1:8" x14ac:dyDescent="0.2">
      <c r="A528">
        <f t="shared" si="4"/>
        <v>2033</v>
      </c>
      <c r="B528">
        <f t="shared" si="5"/>
        <v>11</v>
      </c>
      <c r="C528" s="12">
        <f>MAPrice!C528*1.1</f>
        <v>4.3618781759754484E-2</v>
      </c>
      <c r="D528" s="12">
        <f>MAPrice!D528*1.1</f>
        <v>4.7431964040755482E-2</v>
      </c>
      <c r="E528" s="12">
        <f>MAPrice!E528*1.1</f>
        <v>3.3984736840092108E-2</v>
      </c>
      <c r="F528" s="12">
        <f>MAPrice!F528*1.1</f>
        <v>6.2683208236587268E-2</v>
      </c>
      <c r="G528" s="244"/>
      <c r="H528" s="12">
        <f>MAPrice!H528*1.1</f>
        <v>4.7431964040755482E-2</v>
      </c>
    </row>
    <row r="529" spans="1:8" x14ac:dyDescent="0.2">
      <c r="A529">
        <f t="shared" si="4"/>
        <v>2033</v>
      </c>
      <c r="B529">
        <f t="shared" si="5"/>
        <v>12</v>
      </c>
      <c r="C529" s="12">
        <f>MAPrice!C529*1.1</f>
        <v>4.3537404194511603E-2</v>
      </c>
      <c r="D529" s="12">
        <f>MAPrice!D529*1.1</f>
        <v>4.7360059223499153E-2</v>
      </c>
      <c r="E529" s="12">
        <f>MAPrice!E529*1.1</f>
        <v>3.3921014539163102E-2</v>
      </c>
      <c r="F529" s="12">
        <f>MAPrice!F529*1.1</f>
        <v>6.2576661273609752E-2</v>
      </c>
      <c r="G529" s="244"/>
      <c r="H529" s="12">
        <f>MAPrice!H529*1.1</f>
        <v>4.7360059223499153E-2</v>
      </c>
    </row>
    <row r="530" spans="1:8" x14ac:dyDescent="0.2">
      <c r="A530">
        <f t="shared" si="4"/>
        <v>2034</v>
      </c>
      <c r="B530">
        <f t="shared" si="5"/>
        <v>1</v>
      </c>
      <c r="C530" s="12">
        <f>MAPrice!C530*1.1</f>
        <v>4.3455886056284081E-2</v>
      </c>
      <c r="D530" s="12">
        <f>MAPrice!D530*1.1</f>
        <v>4.7288118685866742E-2</v>
      </c>
      <c r="E530" s="12">
        <f>MAPrice!E530*1.1</f>
        <v>3.3856858703917921E-2</v>
      </c>
      <c r="F530" s="12">
        <f>MAPrice!F530*1.1</f>
        <v>6.2469524207509966E-2</v>
      </c>
      <c r="G530" s="244"/>
      <c r="H530" s="12">
        <f>MAPrice!H530*1.1</f>
        <v>4.7288118685866742E-2</v>
      </c>
    </row>
    <row r="531" spans="1:8" x14ac:dyDescent="0.2">
      <c r="A531">
        <f t="shared" si="4"/>
        <v>2034</v>
      </c>
      <c r="B531">
        <f t="shared" si="5"/>
        <v>2</v>
      </c>
      <c r="C531" s="12">
        <f>MAPrice!C531*1.1</f>
        <v>4.3375531118706692E-2</v>
      </c>
      <c r="D531" s="12">
        <f>MAPrice!D531*1.1</f>
        <v>4.7216686238313238E-2</v>
      </c>
      <c r="E531" s="12">
        <f>MAPrice!E531*1.1</f>
        <v>3.3793139698078685E-2</v>
      </c>
      <c r="F531" s="12">
        <f>MAPrice!F531*1.1</f>
        <v>6.2364420366026484E-2</v>
      </c>
      <c r="G531" s="244"/>
      <c r="H531" s="12">
        <f>MAPrice!H531*1.1</f>
        <v>4.7216686238313238E-2</v>
      </c>
    </row>
    <row r="532" spans="1:8" x14ac:dyDescent="0.2">
      <c r="A532">
        <f t="shared" si="4"/>
        <v>2034</v>
      </c>
      <c r="B532">
        <f t="shared" si="5"/>
        <v>3</v>
      </c>
      <c r="C532" s="12">
        <f>MAPrice!C532*1.1</f>
        <v>4.3293125822290009E-2</v>
      </c>
      <c r="D532" s="12">
        <f>MAPrice!D532*1.1</f>
        <v>4.7143625186612755E-2</v>
      </c>
      <c r="E532" s="12">
        <f>MAPrice!E532*1.1</f>
        <v>3.3729919265738366E-2</v>
      </c>
      <c r="F532" s="12">
        <f>MAPrice!F532*1.1</f>
        <v>6.2257931943988071E-2</v>
      </c>
      <c r="G532" s="244"/>
      <c r="H532" s="12">
        <f>MAPrice!H532*1.1</f>
        <v>4.7143625186612755E-2</v>
      </c>
    </row>
    <row r="533" spans="1:8" x14ac:dyDescent="0.2">
      <c r="A533">
        <f t="shared" si="4"/>
        <v>2034</v>
      </c>
      <c r="B533">
        <f t="shared" si="5"/>
        <v>4</v>
      </c>
      <c r="C533" s="12">
        <f>MAPrice!C533*1.1</f>
        <v>4.3211211475584627E-2</v>
      </c>
      <c r="D533" s="12">
        <f>MAPrice!D533*1.1</f>
        <v>4.7070813385046144E-2</v>
      </c>
      <c r="E533" s="12">
        <f>MAPrice!E533*1.1</f>
        <v>3.3666727521798286E-2</v>
      </c>
      <c r="F533" s="12">
        <f>MAPrice!F533*1.1</f>
        <v>6.2150742612108047E-2</v>
      </c>
      <c r="G533" s="244"/>
      <c r="H533" s="12">
        <f>MAPrice!H533*1.1</f>
        <v>4.7070813385046144E-2</v>
      </c>
    </row>
    <row r="534" spans="1:8" x14ac:dyDescent="0.2">
      <c r="A534">
        <f t="shared" si="4"/>
        <v>2034</v>
      </c>
      <c r="B534">
        <f t="shared" si="5"/>
        <v>5</v>
      </c>
      <c r="C534" s="12">
        <f>MAPrice!C534*1.1</f>
        <v>4.3129619871669099E-2</v>
      </c>
      <c r="D534" s="12">
        <f>MAPrice!D534*1.1</f>
        <v>4.6998156894456154E-2</v>
      </c>
      <c r="E534" s="12">
        <f>MAPrice!E534*1.1</f>
        <v>3.3601946626776513E-2</v>
      </c>
      <c r="F534" s="12">
        <f>MAPrice!F534*1.1</f>
        <v>6.2043344395671655E-2</v>
      </c>
      <c r="G534" s="244"/>
      <c r="H534" s="12">
        <f>MAPrice!H534*1.1</f>
        <v>4.6998156894456154E-2</v>
      </c>
    </row>
    <row r="535" spans="1:8" x14ac:dyDescent="0.2">
      <c r="A535">
        <f t="shared" si="4"/>
        <v>2034</v>
      </c>
      <c r="B535">
        <f t="shared" si="5"/>
        <v>6</v>
      </c>
      <c r="C535" s="12">
        <f>MAPrice!C535*1.1</f>
        <v>4.3048096851663858E-2</v>
      </c>
      <c r="D535" s="12">
        <f>MAPrice!D535*1.1</f>
        <v>4.6925581298086029E-2</v>
      </c>
      <c r="E535" s="12">
        <f>MAPrice!E535*1.1</f>
        <v>3.3537675814257831E-2</v>
      </c>
      <c r="F535" s="12">
        <f>MAPrice!F535*1.1</f>
        <v>6.1936937126000506E-2</v>
      </c>
      <c r="G535" s="244"/>
      <c r="H535" s="12">
        <f>MAPrice!H535*1.1</f>
        <v>4.6925581298086029E-2</v>
      </c>
    </row>
    <row r="536" spans="1:8" x14ac:dyDescent="0.2">
      <c r="A536">
        <f t="shared" si="4"/>
        <v>2034</v>
      </c>
      <c r="B536">
        <f t="shared" si="5"/>
        <v>7</v>
      </c>
      <c r="C536" s="12">
        <f>MAPrice!C536*1.1</f>
        <v>4.296832065221115E-2</v>
      </c>
      <c r="D536" s="12">
        <f>MAPrice!D536*1.1</f>
        <v>4.6854227039465464E-2</v>
      </c>
      <c r="E536" s="12">
        <f>MAPrice!E536*1.1</f>
        <v>3.3472764075468488E-2</v>
      </c>
      <c r="F536" s="12">
        <f>MAPrice!F536*1.1</f>
        <v>6.1832360486764187E-2</v>
      </c>
      <c r="G536" s="244"/>
      <c r="H536" s="12">
        <f>MAPrice!H536*1.1</f>
        <v>4.6854227039465464E-2</v>
      </c>
    </row>
    <row r="537" spans="1:8" x14ac:dyDescent="0.2">
      <c r="A537">
        <f t="shared" si="4"/>
        <v>2034</v>
      </c>
      <c r="B537">
        <f t="shared" si="5"/>
        <v>8</v>
      </c>
      <c r="C537" s="12">
        <f>MAPrice!C537*1.1</f>
        <v>4.2888762022810466E-2</v>
      </c>
      <c r="D537" s="12">
        <f>MAPrice!D537*1.1</f>
        <v>4.6783504274467293E-2</v>
      </c>
      <c r="E537" s="12">
        <f>MAPrice!E537*1.1</f>
        <v>3.3406727770938921E-2</v>
      </c>
      <c r="F537" s="12">
        <f>MAPrice!F537*1.1</f>
        <v>6.1727914546651538E-2</v>
      </c>
      <c r="G537" s="244"/>
      <c r="H537" s="12">
        <f>MAPrice!H537*1.1</f>
        <v>4.6783504274467293E-2</v>
      </c>
    </row>
    <row r="538" spans="1:8" x14ac:dyDescent="0.2">
      <c r="A538">
        <f t="shared" si="4"/>
        <v>2034</v>
      </c>
      <c r="B538">
        <f t="shared" si="5"/>
        <v>9</v>
      </c>
      <c r="C538" s="12">
        <f>MAPrice!C538*1.1</f>
        <v>4.2808842912293296E-2</v>
      </c>
      <c r="D538" s="12">
        <f>MAPrice!D538*1.1</f>
        <v>4.6712074327386791E-2</v>
      </c>
      <c r="E538" s="12">
        <f>MAPrice!E538*1.1</f>
        <v>3.334023165386691E-2</v>
      </c>
      <c r="F538" s="12">
        <f>MAPrice!F538*1.1</f>
        <v>6.1623287377795148E-2</v>
      </c>
      <c r="G538" s="244"/>
      <c r="H538" s="12">
        <f>MAPrice!H538*1.1</f>
        <v>4.6712074327386791E-2</v>
      </c>
    </row>
    <row r="539" spans="1:8" x14ac:dyDescent="0.2">
      <c r="A539">
        <f t="shared" si="4"/>
        <v>2034</v>
      </c>
      <c r="B539">
        <f t="shared" si="5"/>
        <v>10</v>
      </c>
      <c r="C539" s="12">
        <f>MAPrice!C539*1.1</f>
        <v>4.2728955208610225E-2</v>
      </c>
      <c r="D539" s="12">
        <f>MAPrice!D539*1.1</f>
        <v>4.6640807780150229E-2</v>
      </c>
      <c r="E539" s="12">
        <f>MAPrice!E539*1.1</f>
        <v>3.3272462106311872E-2</v>
      </c>
      <c r="F539" s="12">
        <f>MAPrice!F539*1.1</f>
        <v>6.1518086976781072E-2</v>
      </c>
      <c r="G539" s="244"/>
      <c r="H539" s="12">
        <f>MAPrice!H539*1.1</f>
        <v>4.6640807780150229E-2</v>
      </c>
    </row>
    <row r="540" spans="1:8" x14ac:dyDescent="0.2">
      <c r="A540">
        <f t="shared" si="4"/>
        <v>2034</v>
      </c>
      <c r="B540">
        <f t="shared" si="5"/>
        <v>11</v>
      </c>
      <c r="C540" s="12">
        <f>MAPrice!C540*1.1</f>
        <v>4.2647721816053856E-2</v>
      </c>
      <c r="D540" s="12">
        <f>MAPrice!D540*1.1</f>
        <v>4.6568236036913395E-2</v>
      </c>
      <c r="E540" s="12">
        <f>MAPrice!E540*1.1</f>
        <v>3.320617719965234E-2</v>
      </c>
      <c r="F540" s="12">
        <f>MAPrice!F540*1.1</f>
        <v>6.1411929038982939E-2</v>
      </c>
      <c r="G540" s="244"/>
      <c r="H540" s="12">
        <f>MAPrice!H540*1.1</f>
        <v>4.6568236036913395E-2</v>
      </c>
    </row>
    <row r="541" spans="1:8" x14ac:dyDescent="0.2">
      <c r="A541">
        <f t="shared" si="4"/>
        <v>2034</v>
      </c>
      <c r="B541">
        <f t="shared" si="5"/>
        <v>12</v>
      </c>
      <c r="C541" s="12">
        <f>MAPrice!C541*1.1</f>
        <v>4.2565320094187127E-2</v>
      </c>
      <c r="D541" s="12">
        <f>MAPrice!D541*1.1</f>
        <v>4.6494546483117856E-2</v>
      </c>
      <c r="E541" s="12">
        <f>MAPrice!E541*1.1</f>
        <v>3.3141759072992244E-2</v>
      </c>
      <c r="F541" s="12">
        <f>MAPrice!F541*1.1</f>
        <v>6.1303448108064172E-2</v>
      </c>
      <c r="G541" s="244"/>
      <c r="H541" s="12">
        <f>MAPrice!H541*1.1</f>
        <v>4.6494546483117856E-2</v>
      </c>
    </row>
    <row r="542" spans="1:8" x14ac:dyDescent="0.2">
      <c r="A542">
        <f t="shared" si="4"/>
        <v>2035</v>
      </c>
      <c r="B542">
        <f t="shared" si="5"/>
        <v>1</v>
      </c>
      <c r="C542" s="12">
        <f>MAPrice!C542*1.1</f>
        <v>4.248277910682844E-2</v>
      </c>
      <c r="D542" s="12">
        <f>MAPrice!D542*1.1</f>
        <v>4.6420824492160125E-2</v>
      </c>
      <c r="E542" s="12">
        <f>MAPrice!E542*1.1</f>
        <v>3.3076904976752634E-2</v>
      </c>
      <c r="F542" s="12">
        <f>MAPrice!F542*1.1</f>
        <v>6.1194371238985017E-2</v>
      </c>
      <c r="G542" s="244"/>
      <c r="H542" s="12">
        <f>MAPrice!H542*1.1</f>
        <v>4.6420824492160125E-2</v>
      </c>
    </row>
    <row r="543" spans="1:8" x14ac:dyDescent="0.2">
      <c r="A543">
        <f t="shared" si="4"/>
        <v>2035</v>
      </c>
      <c r="B543">
        <f t="shared" si="5"/>
        <v>2</v>
      </c>
      <c r="C543" s="12">
        <f>MAPrice!C543*1.1</f>
        <v>4.2401429097687661E-2</v>
      </c>
      <c r="D543" s="12">
        <f>MAPrice!D543*1.1</f>
        <v>4.634763852933442E-2</v>
      </c>
      <c r="E543" s="12">
        <f>MAPrice!E543*1.1</f>
        <v>3.3012502553745042E-2</v>
      </c>
      <c r="F543" s="12">
        <f>MAPrice!F543*1.1</f>
        <v>6.1087383871978415E-2</v>
      </c>
      <c r="G543" s="244"/>
      <c r="H543" s="12">
        <f>MAPrice!H543*1.1</f>
        <v>4.634763852933442E-2</v>
      </c>
    </row>
    <row r="544" spans="1:8" x14ac:dyDescent="0.2">
      <c r="A544">
        <f t="shared" si="4"/>
        <v>2035</v>
      </c>
      <c r="B544">
        <f t="shared" si="5"/>
        <v>3</v>
      </c>
      <c r="C544" s="12">
        <f>MAPrice!C544*1.1</f>
        <v>4.2318061554159701E-2</v>
      </c>
      <c r="D544" s="12">
        <f>MAPrice!D544*1.1</f>
        <v>4.6272848639455237E-2</v>
      </c>
      <c r="E544" s="12">
        <f>MAPrice!E544*1.1</f>
        <v>3.2948647341656152E-2</v>
      </c>
      <c r="F544" s="12">
        <f>MAPrice!F544*1.1</f>
        <v>6.0979070546316058E-2</v>
      </c>
      <c r="G544" s="244"/>
      <c r="H544" s="12">
        <f>MAPrice!H544*1.1</f>
        <v>4.6272848639455237E-2</v>
      </c>
    </row>
    <row r="545" spans="1:8" x14ac:dyDescent="0.2">
      <c r="A545">
        <f t="shared" si="4"/>
        <v>2035</v>
      </c>
      <c r="B545">
        <f t="shared" si="5"/>
        <v>4</v>
      </c>
      <c r="C545" s="12">
        <f>MAPrice!C545*1.1</f>
        <v>4.2235255805362311E-2</v>
      </c>
      <c r="D545" s="12">
        <f>MAPrice!D545*1.1</f>
        <v>4.6198386233099326E-2</v>
      </c>
      <c r="E545" s="12">
        <f>MAPrice!E545*1.1</f>
        <v>3.2884869805176603E-2</v>
      </c>
      <c r="F545" s="12">
        <f>MAPrice!F545*1.1</f>
        <v>6.0870138706541767E-2</v>
      </c>
      <c r="G545" s="244"/>
      <c r="H545" s="12">
        <f>MAPrice!H545*1.1</f>
        <v>4.6198386233099326E-2</v>
      </c>
    </row>
    <row r="546" spans="1:8" x14ac:dyDescent="0.2">
      <c r="A546">
        <f t="shared" si="4"/>
        <v>2035</v>
      </c>
      <c r="B546">
        <f t="shared" si="5"/>
        <v>5</v>
      </c>
      <c r="C546" s="12">
        <f>MAPrice!C546*1.1</f>
        <v>4.2152881514335779E-2</v>
      </c>
      <c r="D546" s="12">
        <f>MAPrice!D546*1.1</f>
        <v>4.612419914011303E-2</v>
      </c>
      <c r="E546" s="12">
        <f>MAPrice!E546*1.1</f>
        <v>3.2819569408398197E-2</v>
      </c>
      <c r="F546" s="12">
        <f>MAPrice!F546*1.1</f>
        <v>6.0761147710707175E-2</v>
      </c>
      <c r="G546" s="244"/>
      <c r="H546" s="12">
        <f>MAPrice!H546*1.1</f>
        <v>4.612419914011303E-2</v>
      </c>
    </row>
    <row r="547" spans="1:8" x14ac:dyDescent="0.2">
      <c r="A547">
        <f t="shared" si="4"/>
        <v>2035</v>
      </c>
      <c r="B547">
        <f t="shared" si="5"/>
        <v>6</v>
      </c>
      <c r="C547" s="12">
        <f>MAPrice!C547*1.1</f>
        <v>4.2070695528176945E-2</v>
      </c>
      <c r="D547" s="12">
        <f>MAPrice!D547*1.1</f>
        <v>4.6050226135972261E-2</v>
      </c>
      <c r="E547" s="12">
        <f>MAPrice!E547*1.1</f>
        <v>3.2754874258721645E-2</v>
      </c>
      <c r="F547" s="12">
        <f>MAPrice!F547*1.1</f>
        <v>6.0653334038773904E-2</v>
      </c>
      <c r="G547" s="244"/>
      <c r="H547" s="12">
        <f>MAPrice!H547*1.1</f>
        <v>4.6050226135972261E-2</v>
      </c>
    </row>
    <row r="548" spans="1:8" x14ac:dyDescent="0.2">
      <c r="A548">
        <f t="shared" si="4"/>
        <v>2035</v>
      </c>
      <c r="B548">
        <f t="shared" si="5"/>
        <v>7</v>
      </c>
      <c r="C548" s="12">
        <f>MAPrice!C548*1.1</f>
        <v>4.1990422528269115E-2</v>
      </c>
      <c r="D548" s="12">
        <f>MAPrice!D548*1.1</f>
        <v>4.5977666168800654E-2</v>
      </c>
      <c r="E548" s="12">
        <f>MAPrice!E548*1.1</f>
        <v>3.2689653950606405E-2</v>
      </c>
      <c r="F548" s="12">
        <f>MAPrice!F548*1.1</f>
        <v>6.0547595027670174E-2</v>
      </c>
      <c r="G548" s="244"/>
      <c r="H548" s="12">
        <f>MAPrice!H548*1.1</f>
        <v>4.5977666168800654E-2</v>
      </c>
    </row>
    <row r="549" spans="1:8" x14ac:dyDescent="0.2">
      <c r="A549">
        <f t="shared" si="4"/>
        <v>2035</v>
      </c>
      <c r="B549">
        <f t="shared" si="5"/>
        <v>8</v>
      </c>
      <c r="C549" s="12">
        <f>MAPrice!C549*1.1</f>
        <v>4.1910507663599592E-2</v>
      </c>
      <c r="D549" s="12">
        <f>MAPrice!D549*1.1</f>
        <v>4.5905901306944122E-2</v>
      </c>
      <c r="E549" s="12">
        <f>MAPrice!E549*1.1</f>
        <v>3.2623415891287338E-2</v>
      </c>
      <c r="F549" s="12">
        <f>MAPrice!F549*1.1</f>
        <v>6.0442189744898428E-2</v>
      </c>
      <c r="G549" s="244"/>
      <c r="H549" s="12">
        <f>MAPrice!H549*1.1</f>
        <v>4.5905901306944122E-2</v>
      </c>
    </row>
    <row r="550" spans="1:8" x14ac:dyDescent="0.2">
      <c r="A550">
        <f t="shared" si="4"/>
        <v>2035</v>
      </c>
      <c r="B550">
        <f t="shared" si="5"/>
        <v>9</v>
      </c>
      <c r="C550" s="12">
        <f>MAPrice!C550*1.1</f>
        <v>4.1830355884401468E-2</v>
      </c>
      <c r="D550" s="12">
        <f>MAPrice!D550*1.1</f>
        <v>4.5833556961500849E-2</v>
      </c>
      <c r="E550" s="12">
        <f>MAPrice!E550*1.1</f>
        <v>3.255681773227484E-2</v>
      </c>
      <c r="F550" s="12">
        <f>MAPrice!F550*1.1</f>
        <v>6.0336782229627677E-2</v>
      </c>
      <c r="G550" s="244"/>
      <c r="H550" s="12">
        <f>MAPrice!H550*1.1</f>
        <v>4.5833556961500849E-2</v>
      </c>
    </row>
    <row r="551" spans="1:8" x14ac:dyDescent="0.2">
      <c r="A551">
        <f t="shared" si="4"/>
        <v>2035</v>
      </c>
      <c r="B551">
        <f t="shared" si="5"/>
        <v>10</v>
      </c>
      <c r="C551" s="12">
        <f>MAPrice!C551*1.1</f>
        <v>4.175035160404815E-2</v>
      </c>
      <c r="D551" s="12">
        <f>MAPrice!D551*1.1</f>
        <v>4.5761505683852136E-2</v>
      </c>
      <c r="E551" s="12">
        <f>MAPrice!E551*1.1</f>
        <v>3.2489039739236926E-2</v>
      </c>
      <c r="F551" s="12">
        <f>MAPrice!F551*1.1</f>
        <v>6.0230965502439462E-2</v>
      </c>
      <c r="G551" s="244"/>
      <c r="H551" s="12">
        <f>MAPrice!H551*1.1</f>
        <v>4.5761505683852136E-2</v>
      </c>
    </row>
    <row r="552" spans="1:8" x14ac:dyDescent="0.2">
      <c r="A552">
        <f t="shared" si="4"/>
        <v>2035</v>
      </c>
      <c r="B552">
        <f t="shared" si="5"/>
        <v>11</v>
      </c>
      <c r="C552" s="12">
        <f>MAPrice!C552*1.1</f>
        <v>4.1669085205357517E-2</v>
      </c>
      <c r="D552" s="12">
        <f>MAPrice!D552*1.1</f>
        <v>4.568822899069986E-2</v>
      </c>
      <c r="E552" s="12">
        <f>MAPrice!E552*1.1</f>
        <v>3.2422814352365249E-2</v>
      </c>
      <c r="F552" s="12">
        <f>MAPrice!F552*1.1</f>
        <v>6.0124308733109734E-2</v>
      </c>
      <c r="G552" s="244"/>
      <c r="H552" s="12">
        <f>MAPrice!H552*1.1</f>
        <v>4.568822899069986E-2</v>
      </c>
    </row>
    <row r="553" spans="1:8" x14ac:dyDescent="0.2">
      <c r="A553">
        <f t="shared" si="4"/>
        <v>2035</v>
      </c>
      <c r="B553">
        <f t="shared" si="5"/>
        <v>12</v>
      </c>
      <c r="C553" s="12">
        <f>MAPrice!C553*1.1</f>
        <v>4.1586751448294323E-2</v>
      </c>
      <c r="D553" s="12">
        <f>MAPrice!D553*1.1</f>
        <v>4.5613935224090935E-2</v>
      </c>
      <c r="E553" s="12">
        <f>MAPrice!E553*1.1</f>
        <v>3.2358531098171578E-2</v>
      </c>
      <c r="F553" s="12">
        <f>MAPrice!F553*1.1</f>
        <v>6.0015465045685501E-2</v>
      </c>
      <c r="G553" s="244"/>
      <c r="H553" s="12">
        <f>MAPrice!H553*1.1</f>
        <v>4.5613935224090935E-2</v>
      </c>
    </row>
    <row r="554" spans="1:8" x14ac:dyDescent="0.2">
      <c r="A554">
        <f t="shared" si="4"/>
        <v>2036</v>
      </c>
      <c r="B554">
        <f t="shared" si="5"/>
        <v>1</v>
      </c>
      <c r="C554" s="12">
        <f>MAPrice!C554*1.1</f>
        <v>4.15043695248535E-2</v>
      </c>
      <c r="D554" s="12">
        <f>MAPrice!D554*1.1</f>
        <v>4.5539708600047427E-2</v>
      </c>
      <c r="E554" s="12">
        <f>MAPrice!E554*1.1</f>
        <v>3.2293882232631063E-2</v>
      </c>
      <c r="F554" s="12">
        <f>MAPrice!F554*1.1</f>
        <v>5.9906155693792651E-2</v>
      </c>
      <c r="G554" s="244"/>
      <c r="H554" s="12">
        <f>MAPrice!H554*1.1</f>
        <v>4.5539708600047427E-2</v>
      </c>
    </row>
    <row r="555" spans="1:8" x14ac:dyDescent="0.2">
      <c r="A555">
        <f t="shared" si="4"/>
        <v>2036</v>
      </c>
      <c r="B555">
        <f t="shared" si="5"/>
        <v>2</v>
      </c>
      <c r="C555" s="12">
        <f>MAPrice!C555*1.1</f>
        <v>4.1423305337700535E-2</v>
      </c>
      <c r="D555" s="12">
        <f>MAPrice!D555*1.1</f>
        <v>4.5466164129312377E-2</v>
      </c>
      <c r="E555" s="12">
        <f>MAPrice!E555*1.1</f>
        <v>3.2229782868481834E-2</v>
      </c>
      <c r="F555" s="12">
        <f>MAPrice!F555*1.1</f>
        <v>5.9799126916711416E-2</v>
      </c>
      <c r="G555" s="244"/>
      <c r="H555" s="12">
        <f>MAPrice!H555*1.1</f>
        <v>4.5466164129312377E-2</v>
      </c>
    </row>
    <row r="556" spans="1:8" x14ac:dyDescent="0.2">
      <c r="A556">
        <f t="shared" si="4"/>
        <v>2036</v>
      </c>
      <c r="B556">
        <f t="shared" si="5"/>
        <v>3</v>
      </c>
      <c r="C556" s="12">
        <f>MAPrice!C556*1.1</f>
        <v>4.1340223720863323E-2</v>
      </c>
      <c r="D556" s="12">
        <f>MAPrice!D556*1.1</f>
        <v>4.5391000221680813E-2</v>
      </c>
      <c r="E556" s="12">
        <f>MAPrice!E556*1.1</f>
        <v>3.2166222958327051E-2</v>
      </c>
      <c r="F556" s="12">
        <f>MAPrice!F556*1.1</f>
        <v>5.9690761657857742E-2</v>
      </c>
      <c r="G556" s="244"/>
      <c r="H556" s="12">
        <f>MAPrice!H556*1.1</f>
        <v>4.5391000221680813E-2</v>
      </c>
    </row>
    <row r="557" spans="1:8" x14ac:dyDescent="0.2">
      <c r="A557">
        <f t="shared" si="4"/>
        <v>2036</v>
      </c>
      <c r="B557">
        <f t="shared" si="5"/>
        <v>4</v>
      </c>
      <c r="C557" s="12">
        <f>MAPrice!C557*1.1</f>
        <v>4.1257702447426478E-2</v>
      </c>
      <c r="D557" s="12">
        <f>MAPrice!D557*1.1</f>
        <v>4.5316165987983999E-2</v>
      </c>
      <c r="E557" s="12">
        <f>MAPrice!E557*1.1</f>
        <v>3.2102740734907646E-2</v>
      </c>
      <c r="F557" s="12">
        <f>MAPrice!F557*1.1</f>
        <v>5.9581778242054718E-2</v>
      </c>
      <c r="G557" s="244"/>
      <c r="H557" s="12">
        <f>MAPrice!H557*1.1</f>
        <v>4.5316165987983999E-2</v>
      </c>
    </row>
    <row r="558" spans="1:8" x14ac:dyDescent="0.2">
      <c r="A558">
        <f t="shared" si="4"/>
        <v>2036</v>
      </c>
      <c r="B558">
        <f t="shared" si="5"/>
        <v>5</v>
      </c>
      <c r="C558" s="12">
        <f>MAPrice!C558*1.1</f>
        <v>4.1175698013186213E-2</v>
      </c>
      <c r="D558" s="12">
        <f>MAPrice!D558*1.1</f>
        <v>4.5241704257323448E-2</v>
      </c>
      <c r="E558" s="12">
        <f>MAPrice!E558*1.1</f>
        <v>3.2037809617600527E-2</v>
      </c>
      <c r="F558" s="12">
        <f>MAPrice!F558*1.1</f>
        <v>5.9472861908122725E-2</v>
      </c>
      <c r="G558" s="244"/>
      <c r="H558" s="12">
        <f>MAPrice!H558*1.1</f>
        <v>4.5241704257323448E-2</v>
      </c>
    </row>
    <row r="559" spans="1:8" x14ac:dyDescent="0.2">
      <c r="A559">
        <f t="shared" si="4"/>
        <v>2036</v>
      </c>
      <c r="B559">
        <f t="shared" si="5"/>
        <v>6</v>
      </c>
      <c r="C559" s="12">
        <f>MAPrice!C559*1.1</f>
        <v>4.1093939820893467E-2</v>
      </c>
      <c r="D559" s="12">
        <f>MAPrice!D559*1.1</f>
        <v>4.5167522155016467E-2</v>
      </c>
      <c r="E559" s="12">
        <f>MAPrice!E559*1.1</f>
        <v>3.1973525299007891E-2</v>
      </c>
      <c r="F559" s="12">
        <f>MAPrice!F559*1.1</f>
        <v>5.9365206767520676E-2</v>
      </c>
      <c r="G559" s="244"/>
      <c r="H559" s="12">
        <f>MAPrice!H559*1.1</f>
        <v>4.5167522155016467E-2</v>
      </c>
    </row>
    <row r="560" spans="1:8" x14ac:dyDescent="0.2">
      <c r="A560">
        <f t="shared" si="4"/>
        <v>2036</v>
      </c>
      <c r="B560">
        <f t="shared" si="5"/>
        <v>7</v>
      </c>
      <c r="C560" s="12">
        <f>MAPrice!C560*1.1</f>
        <v>4.1014098819716821E-2</v>
      </c>
      <c r="D560" s="12">
        <f>MAPrice!D560*1.1</f>
        <v>4.5094772716875467E-2</v>
      </c>
      <c r="E560" s="12">
        <f>MAPrice!E560*1.1</f>
        <v>3.1908730352540923E-2</v>
      </c>
      <c r="F560" s="12">
        <f>MAPrice!F560*1.1</f>
        <v>5.9259643678232485E-2</v>
      </c>
      <c r="G560" s="244"/>
      <c r="H560" s="12">
        <f>MAPrice!H560*1.1</f>
        <v>4.5094772716875467E-2</v>
      </c>
    </row>
    <row r="561" spans="1:8" x14ac:dyDescent="0.2">
      <c r="A561">
        <f t="shared" si="4"/>
        <v>2036</v>
      </c>
      <c r="B561">
        <f t="shared" si="5"/>
        <v>8</v>
      </c>
      <c r="C561" s="12">
        <f>MAPrice!C561*1.1</f>
        <v>4.0934627035586951E-2</v>
      </c>
      <c r="D561" s="12">
        <f>MAPrice!D561*1.1</f>
        <v>4.5022834712173408E-2</v>
      </c>
      <c r="E561" s="12">
        <f>MAPrice!E561*1.1</f>
        <v>3.1842934787011938E-2</v>
      </c>
      <c r="F561" s="12">
        <f>MAPrice!F561*1.1</f>
        <v>5.9154432550119838E-2</v>
      </c>
      <c r="G561" s="244"/>
      <c r="H561" s="12">
        <f>MAPrice!H561*1.1</f>
        <v>4.5022834712173408E-2</v>
      </c>
    </row>
    <row r="562" spans="1:8" x14ac:dyDescent="0.2">
      <c r="A562">
        <f t="shared" si="4"/>
        <v>2036</v>
      </c>
      <c r="B562">
        <f t="shared" si="5"/>
        <v>9</v>
      </c>
      <c r="C562" s="12">
        <f>MAPrice!C562*1.1</f>
        <v>4.0854953247462848E-2</v>
      </c>
      <c r="D562" s="12">
        <f>MAPrice!D562*1.1</f>
        <v>4.4950352858962039E-2</v>
      </c>
      <c r="E562" s="12">
        <f>MAPrice!E562*1.1</f>
        <v>3.1776808672711591E-2</v>
      </c>
      <c r="F562" s="12">
        <f>MAPrice!F562*1.1</f>
        <v>5.9049267651168427E-2</v>
      </c>
      <c r="G562" s="244"/>
      <c r="H562" s="12">
        <f>MAPrice!H562*1.1</f>
        <v>4.4950352858962039E-2</v>
      </c>
    </row>
    <row r="563" spans="1:8" x14ac:dyDescent="0.2">
      <c r="A563">
        <f t="shared" si="4"/>
        <v>2036</v>
      </c>
      <c r="B563">
        <f t="shared" si="5"/>
        <v>10</v>
      </c>
      <c r="C563" s="12">
        <f>MAPrice!C563*1.1</f>
        <v>4.0775468641000776E-2</v>
      </c>
      <c r="D563" s="12">
        <f>MAPrice!D563*1.1</f>
        <v>4.4878211428005549E-2</v>
      </c>
      <c r="E563" s="12">
        <f>MAPrice!E563*1.1</f>
        <v>3.1709546146598974E-2</v>
      </c>
      <c r="F563" s="12">
        <f>MAPrice!F563*1.1</f>
        <v>5.89437562269578E-2</v>
      </c>
      <c r="G563" s="244"/>
      <c r="H563" s="12">
        <f>MAPrice!H563*1.1</f>
        <v>4.4878211428005549E-2</v>
      </c>
    </row>
    <row r="564" spans="1:8" x14ac:dyDescent="0.2">
      <c r="A564">
        <f t="shared" si="4"/>
        <v>2036</v>
      </c>
      <c r="B564">
        <f t="shared" si="5"/>
        <v>11</v>
      </c>
      <c r="C564" s="12">
        <f>MAPrice!C564*1.1</f>
        <v>4.0694795858621756E-2</v>
      </c>
      <c r="D564" s="12">
        <f>MAPrice!D564*1.1</f>
        <v>4.4804915398508456E-2</v>
      </c>
      <c r="E564" s="12">
        <f>MAPrice!E564*1.1</f>
        <v>3.1643876508061886E-2</v>
      </c>
      <c r="F564" s="12">
        <f>MAPrice!F564*1.1</f>
        <v>5.8837501824441467E-2</v>
      </c>
      <c r="G564" s="244"/>
      <c r="H564" s="12">
        <f>MAPrice!H564*1.1</f>
        <v>4.4804915398508456E-2</v>
      </c>
    </row>
    <row r="565" spans="1:8" x14ac:dyDescent="0.2">
      <c r="A565">
        <f t="shared" si="4"/>
        <v>2036</v>
      </c>
      <c r="B565">
        <f t="shared" si="5"/>
        <v>12</v>
      </c>
      <c r="C565" s="12">
        <f>MAPrice!C565*1.1</f>
        <v>4.0613109854571082E-2</v>
      </c>
      <c r="D565" s="12">
        <f>MAPrice!D565*1.1</f>
        <v>4.4730653005224899E-2</v>
      </c>
      <c r="E565" s="12">
        <f>MAPrice!E565*1.1</f>
        <v>3.1580167888350233E-2</v>
      </c>
      <c r="F565" s="12">
        <f>MAPrice!F565*1.1</f>
        <v>5.872913590697116E-2</v>
      </c>
      <c r="G565" s="244"/>
      <c r="H565" s="12">
        <f>MAPrice!H565*1.1</f>
        <v>4.4730653005224899E-2</v>
      </c>
    </row>
    <row r="566" spans="1:8" x14ac:dyDescent="0.2">
      <c r="A566">
        <f t="shared" ref="A566:A629" si="6">A554+1</f>
        <v>2037</v>
      </c>
      <c r="B566">
        <f t="shared" ref="B566:B629" si="7">B554</f>
        <v>1</v>
      </c>
      <c r="C566" s="12">
        <f>MAPrice!C566*1.1</f>
        <v>4.0531372361591281E-2</v>
      </c>
      <c r="D566" s="12">
        <f>MAPrice!D566*1.1</f>
        <v>4.465645355650763E-2</v>
      </c>
      <c r="E566" s="12">
        <f>MAPrice!E566*1.1</f>
        <v>3.1516094121916353E-2</v>
      </c>
      <c r="F566" s="12">
        <f>MAPrice!F566*1.1</f>
        <v>5.8620300889779181E-2</v>
      </c>
      <c r="G566" s="244"/>
      <c r="H566" s="12">
        <f>MAPrice!H566*1.1</f>
        <v>4.465645355650763E-2</v>
      </c>
    </row>
    <row r="567" spans="1:8" x14ac:dyDescent="0.2">
      <c r="A567">
        <f t="shared" si="6"/>
        <v>2037</v>
      </c>
      <c r="B567">
        <f t="shared" si="7"/>
        <v>2</v>
      </c>
      <c r="C567" s="12">
        <f>MAPrice!C567*1.1</f>
        <v>4.0450873958510963E-2</v>
      </c>
      <c r="D567" s="12">
        <f>MAPrice!D567*1.1</f>
        <v>4.45828602531438E-2</v>
      </c>
      <c r="E567" s="12">
        <f>MAPrice!E567*1.1</f>
        <v>3.1452512462140578E-2</v>
      </c>
      <c r="F567" s="12">
        <f>MAPrice!F567*1.1</f>
        <v>5.8513637469535265E-2</v>
      </c>
      <c r="G567" s="244"/>
      <c r="H567" s="12">
        <f>MAPrice!H567*1.1</f>
        <v>4.45828602531438E-2</v>
      </c>
    </row>
    <row r="568" spans="1:8" x14ac:dyDescent="0.2">
      <c r="A568">
        <f t="shared" si="6"/>
        <v>2037</v>
      </c>
      <c r="B568">
        <f t="shared" si="7"/>
        <v>3</v>
      </c>
      <c r="C568" s="12">
        <f>MAPrice!C568*1.1</f>
        <v>4.0368500243338781E-2</v>
      </c>
      <c r="D568" s="12">
        <f>MAPrice!D568*1.1</f>
        <v>4.4507787665036033E-2</v>
      </c>
      <c r="E568" s="12">
        <f>MAPrice!E568*1.1</f>
        <v>3.1389561135959913E-2</v>
      </c>
      <c r="F568" s="12">
        <f>MAPrice!F568*1.1</f>
        <v>5.8405825248132141E-2</v>
      </c>
      <c r="G568" s="244"/>
      <c r="H568" s="12">
        <f>MAPrice!H568*1.1</f>
        <v>4.4507787665036033E-2</v>
      </c>
    </row>
    <row r="569" spans="1:8" x14ac:dyDescent="0.2">
      <c r="A569">
        <f t="shared" si="6"/>
        <v>2037</v>
      </c>
      <c r="B569">
        <f t="shared" si="7"/>
        <v>4</v>
      </c>
      <c r="C569" s="12">
        <f>MAPrice!C569*1.1</f>
        <v>4.0286814226700315E-2</v>
      </c>
      <c r="D569" s="12">
        <f>MAPrice!D569*1.1</f>
        <v>4.4433190316623884E-2</v>
      </c>
      <c r="E569" s="12">
        <f>MAPrice!E569*1.1</f>
        <v>3.1326785588977314E-2</v>
      </c>
      <c r="F569" s="12">
        <f>MAPrice!F569*1.1</f>
        <v>5.829758929789991E-2</v>
      </c>
      <c r="G569" s="244"/>
      <c r="H569" s="12">
        <f>MAPrice!H569*1.1</f>
        <v>4.4433190316623884E-2</v>
      </c>
    </row>
    <row r="570" spans="1:8" x14ac:dyDescent="0.2">
      <c r="A570">
        <f t="shared" si="6"/>
        <v>2037</v>
      </c>
      <c r="B570">
        <f t="shared" si="7"/>
        <v>5</v>
      </c>
      <c r="C570" s="12">
        <f>MAPrice!C570*1.1</f>
        <v>4.020555123820746E-2</v>
      </c>
      <c r="D570" s="12">
        <f>MAPrice!D570*1.1</f>
        <v>4.4358866105254337E-2</v>
      </c>
      <c r="E570" s="12">
        <f>MAPrice!E570*1.1</f>
        <v>3.1262509114563082E-2</v>
      </c>
      <c r="F570" s="12">
        <f>MAPrice!F570*1.1</f>
        <v>5.818929083772121E-2</v>
      </c>
      <c r="G570" s="244"/>
      <c r="H570" s="12">
        <f>MAPrice!H570*1.1</f>
        <v>4.4358866105254337E-2</v>
      </c>
    </row>
    <row r="571" spans="1:8" x14ac:dyDescent="0.2">
      <c r="A571">
        <f t="shared" si="6"/>
        <v>2037</v>
      </c>
      <c r="B571">
        <f t="shared" si="7"/>
        <v>6</v>
      </c>
      <c r="C571" s="12">
        <f>MAPrice!C571*1.1</f>
        <v>4.0124478239669394E-2</v>
      </c>
      <c r="D571" s="12">
        <f>MAPrice!D571*1.1</f>
        <v>4.4284761142197267E-2</v>
      </c>
      <c r="E571" s="12">
        <f>MAPrice!E571*1.1</f>
        <v>3.1198831641234246E-2</v>
      </c>
      <c r="F571" s="12">
        <f>MAPrice!F571*1.1</f>
        <v>5.8082168309553164E-2</v>
      </c>
      <c r="G571" s="244"/>
      <c r="H571" s="12">
        <f>MAPrice!H571*1.1</f>
        <v>4.4284761142197267E-2</v>
      </c>
    </row>
    <row r="572" spans="1:8" x14ac:dyDescent="0.2">
      <c r="A572">
        <f t="shared" si="6"/>
        <v>2037</v>
      </c>
      <c r="B572">
        <f t="shared" si="7"/>
        <v>7</v>
      </c>
      <c r="C572" s="12">
        <f>MAPrice!C572*1.1</f>
        <v>4.0045303346173261E-2</v>
      </c>
      <c r="D572" s="12">
        <f>MAPrice!D572*1.1</f>
        <v>4.4212083893338625E-2</v>
      </c>
      <c r="E572" s="12">
        <f>MAPrice!E572*1.1</f>
        <v>3.1134645999587044E-2</v>
      </c>
      <c r="F572" s="12">
        <f>MAPrice!F572*1.1</f>
        <v>5.797712301268592E-2</v>
      </c>
      <c r="G572" s="244"/>
      <c r="H572" s="12">
        <f>MAPrice!H572*1.1</f>
        <v>4.4212083893338625E-2</v>
      </c>
    </row>
    <row r="573" spans="1:8" x14ac:dyDescent="0.2">
      <c r="A573">
        <f t="shared" si="6"/>
        <v>2037</v>
      </c>
      <c r="B573">
        <f t="shared" si="7"/>
        <v>8</v>
      </c>
      <c r="C573" s="12">
        <f>MAPrice!C573*1.1</f>
        <v>3.9966529990983754E-2</v>
      </c>
      <c r="D573" s="12">
        <f>MAPrice!D573*1.1</f>
        <v>4.4140256206150079E-2</v>
      </c>
      <c r="E573" s="12">
        <f>MAPrice!E573*1.1</f>
        <v>3.1069497664605705E-2</v>
      </c>
      <c r="F573" s="12">
        <f>MAPrice!F573*1.1</f>
        <v>5.7872479242861562E-2</v>
      </c>
      <c r="G573" s="244"/>
      <c r="H573" s="12">
        <f>MAPrice!H573*1.1</f>
        <v>4.4140256206150079E-2</v>
      </c>
    </row>
    <row r="574" spans="1:8" x14ac:dyDescent="0.2">
      <c r="A574">
        <f t="shared" si="6"/>
        <v>2037</v>
      </c>
      <c r="B574">
        <f t="shared" si="7"/>
        <v>9</v>
      </c>
      <c r="C574" s="12">
        <f>MAPrice!C574*1.1</f>
        <v>3.9887554740859657E-2</v>
      </c>
      <c r="D574" s="12">
        <f>MAPrice!D574*1.1</f>
        <v>4.4067883545533884E-2</v>
      </c>
      <c r="E574" s="12">
        <f>MAPrice!E574*1.1</f>
        <v>3.1004020709118733E-2</v>
      </c>
      <c r="F574" s="12">
        <f>MAPrice!F574*1.1</f>
        <v>5.7767878947417028E-2</v>
      </c>
      <c r="G574" s="244"/>
      <c r="H574" s="12">
        <f>MAPrice!H574*1.1</f>
        <v>4.4067883545533884E-2</v>
      </c>
    </row>
    <row r="575" spans="1:8" x14ac:dyDescent="0.2">
      <c r="A575">
        <f t="shared" si="6"/>
        <v>2037</v>
      </c>
      <c r="B575">
        <f t="shared" si="7"/>
        <v>10</v>
      </c>
      <c r="C575" s="12">
        <f>MAPrice!C575*1.1</f>
        <v>3.9808742229453041E-2</v>
      </c>
      <c r="D575" s="12">
        <f>MAPrice!D575*1.1</f>
        <v>4.3995823304642641E-2</v>
      </c>
      <c r="E575" s="12">
        <f>MAPrice!E575*1.1</f>
        <v>3.0937398125122442E-2</v>
      </c>
      <c r="F575" s="12">
        <f>MAPrice!F575*1.1</f>
        <v>5.7662897840084867E-2</v>
      </c>
      <c r="G575" s="244"/>
      <c r="H575" s="12">
        <f>MAPrice!H575*1.1</f>
        <v>4.3995823304642641E-2</v>
      </c>
    </row>
    <row r="576" spans="1:8" x14ac:dyDescent="0.2">
      <c r="A576">
        <f t="shared" si="6"/>
        <v>2037</v>
      </c>
      <c r="B576">
        <f t="shared" si="7"/>
        <v>11</v>
      </c>
      <c r="C576" s="12">
        <f>MAPrice!C576*1.1</f>
        <v>3.9728714934679409E-2</v>
      </c>
      <c r="D576" s="12">
        <f>MAPrice!D576*1.1</f>
        <v>4.3922569132850697E-2</v>
      </c>
      <c r="E576" s="12">
        <f>MAPrice!E576*1.1</f>
        <v>3.0872324279764971E-2</v>
      </c>
      <c r="F576" s="12">
        <f>MAPrice!F576*1.1</f>
        <v>5.7557124497695865E-2</v>
      </c>
      <c r="G576" s="244"/>
      <c r="H576" s="12">
        <f>MAPrice!H576*1.1</f>
        <v>4.3922569132850697E-2</v>
      </c>
    </row>
    <row r="577" spans="1:8" x14ac:dyDescent="0.2">
      <c r="A577">
        <f t="shared" si="6"/>
        <v>2037</v>
      </c>
      <c r="B577">
        <f t="shared" si="7"/>
        <v>12</v>
      </c>
      <c r="C577" s="12">
        <f>MAPrice!C577*1.1</f>
        <v>3.9647636062542964E-2</v>
      </c>
      <c r="D577" s="12">
        <f>MAPrice!D577*1.1</f>
        <v>4.3848297652268782E-2</v>
      </c>
      <c r="E577" s="12">
        <f>MAPrice!E577*1.1</f>
        <v>3.0809158443410613E-2</v>
      </c>
      <c r="F577" s="12">
        <f>MAPrice!F577*1.1</f>
        <v>5.7449181572274091E-2</v>
      </c>
      <c r="G577" s="244"/>
      <c r="H577" s="12">
        <f>MAPrice!H577*1.1</f>
        <v>4.3848297652268782E-2</v>
      </c>
    </row>
    <row r="578" spans="1:8" x14ac:dyDescent="0.2">
      <c r="A578">
        <f t="shared" si="6"/>
        <v>2038</v>
      </c>
      <c r="B578">
        <f t="shared" si="7"/>
        <v>1</v>
      </c>
      <c r="C578" s="12">
        <f>MAPrice!C578*1.1</f>
        <v>3.9566511417851349E-2</v>
      </c>
      <c r="D578" s="12">
        <f>MAPrice!D578*1.1</f>
        <v>4.3774094927556038E-2</v>
      </c>
      <c r="E578" s="12">
        <f>MAPrice!E578*1.1</f>
        <v>3.0745634655774765E-2</v>
      </c>
      <c r="F578" s="12">
        <f>MAPrice!F578*1.1</f>
        <v>5.7340779076472399E-2</v>
      </c>
      <c r="G578" s="244"/>
      <c r="H578" s="12">
        <f>MAPrice!H578*1.1</f>
        <v>4.3774094927556038E-2</v>
      </c>
    </row>
    <row r="579" spans="1:8" x14ac:dyDescent="0.2">
      <c r="A579">
        <f t="shared" si="6"/>
        <v>2038</v>
      </c>
      <c r="B579">
        <f t="shared" si="7"/>
        <v>2</v>
      </c>
      <c r="C579" s="12">
        <f>MAPrice!C579*1.1</f>
        <v>3.9486660036000439E-2</v>
      </c>
      <c r="D579" s="12">
        <f>MAPrice!D579*1.1</f>
        <v>4.3700546598348884E-2</v>
      </c>
      <c r="E579" s="12">
        <f>MAPrice!E579*1.1</f>
        <v>3.0682632156432056E-2</v>
      </c>
      <c r="F579" s="12">
        <f>MAPrice!F579*1.1</f>
        <v>5.7234602543844985E-2</v>
      </c>
      <c r="G579" s="244"/>
      <c r="H579" s="12">
        <f>MAPrice!H579*1.1</f>
        <v>4.3700546598348884E-2</v>
      </c>
    </row>
    <row r="580" spans="1:8" x14ac:dyDescent="0.2">
      <c r="A580">
        <f t="shared" si="6"/>
        <v>2038</v>
      </c>
      <c r="B580">
        <f t="shared" si="7"/>
        <v>3</v>
      </c>
      <c r="C580" s="12">
        <f>MAPrice!C580*1.1</f>
        <v>3.9404917804885739E-2</v>
      </c>
      <c r="D580" s="12">
        <f>MAPrice!D580*1.1</f>
        <v>4.362548590490755E-2</v>
      </c>
      <c r="E580" s="12">
        <f>MAPrice!E580*1.1</f>
        <v>3.0620231511624636E-2</v>
      </c>
      <c r="F580" s="12">
        <f>MAPrice!F580*1.1</f>
        <v>5.7127238512950179E-2</v>
      </c>
      <c r="G580" s="244"/>
      <c r="H580" s="12">
        <f>MAPrice!H580*1.1</f>
        <v>4.362548590490755E-2</v>
      </c>
    </row>
    <row r="581" spans="1:8" x14ac:dyDescent="0.2">
      <c r="A581">
        <f t="shared" si="6"/>
        <v>2038</v>
      </c>
      <c r="B581">
        <f t="shared" si="7"/>
        <v>4</v>
      </c>
      <c r="C581" s="12">
        <f>MAPrice!C581*1.1</f>
        <v>3.9323809797894474E-2</v>
      </c>
      <c r="D581" s="12">
        <f>MAPrice!D581*1.1</f>
        <v>4.3550846801650625E-2</v>
      </c>
      <c r="E581" s="12">
        <f>MAPrice!E581*1.1</f>
        <v>3.0557969094614258E-2</v>
      </c>
      <c r="F581" s="12">
        <f>MAPrice!F581*1.1</f>
        <v>5.7019382503863757E-2</v>
      </c>
      <c r="G581" s="244"/>
      <c r="H581" s="12">
        <f>MAPrice!H581*1.1</f>
        <v>4.3550846801650625E-2</v>
      </c>
    </row>
    <row r="582" spans="1:8" x14ac:dyDescent="0.2">
      <c r="A582">
        <f t="shared" si="6"/>
        <v>2038</v>
      </c>
      <c r="B582">
        <f t="shared" si="7"/>
        <v>5</v>
      </c>
      <c r="C582" s="12">
        <f>MAPrice!C582*1.1</f>
        <v>3.9243202914644511E-2</v>
      </c>
      <c r="D582" s="12">
        <f>MAPrice!D582*1.1</f>
        <v>4.347657104119175E-2</v>
      </c>
      <c r="E582" s="12">
        <f>MAPrice!E582*1.1</f>
        <v>3.0494280416470051E-2</v>
      </c>
      <c r="F582" s="12">
        <f>MAPrice!F582*1.1</f>
        <v>5.6911582472649283E-2</v>
      </c>
      <c r="G582" s="244"/>
      <c r="H582" s="12">
        <f>MAPrice!H582*1.1</f>
        <v>4.347657104119175E-2</v>
      </c>
    </row>
    <row r="583" spans="1:8" x14ac:dyDescent="0.2">
      <c r="A583">
        <f t="shared" si="6"/>
        <v>2038</v>
      </c>
      <c r="B583">
        <f t="shared" si="7"/>
        <v>6</v>
      </c>
      <c r="C583" s="12">
        <f>MAPrice!C583*1.1</f>
        <v>3.9162839140135429E-2</v>
      </c>
      <c r="D583" s="12">
        <f>MAPrice!D583*1.1</f>
        <v>4.340257496692667E-2</v>
      </c>
      <c r="E583" s="12">
        <f>MAPrice!E583*1.1</f>
        <v>3.0431227032261286E-2</v>
      </c>
      <c r="F583" s="12">
        <f>MAPrice!F583*1.1</f>
        <v>5.6805031938867434E-2</v>
      </c>
      <c r="G583" s="244"/>
      <c r="H583" s="12">
        <f>MAPrice!H583*1.1</f>
        <v>4.340257496692667E-2</v>
      </c>
    </row>
    <row r="584" spans="1:8" x14ac:dyDescent="0.2">
      <c r="A584">
        <f t="shared" si="6"/>
        <v>2038</v>
      </c>
      <c r="B584">
        <f t="shared" si="7"/>
        <v>7</v>
      </c>
      <c r="C584" s="12">
        <f>MAPrice!C584*1.1</f>
        <v>3.9084407872810339E-2</v>
      </c>
      <c r="D584" s="12">
        <f>MAPrice!D584*1.1</f>
        <v>4.3330061271990281E-2</v>
      </c>
      <c r="E584" s="12">
        <f>MAPrice!E584*1.1</f>
        <v>3.0367710696826037E-2</v>
      </c>
      <c r="F584" s="12">
        <f>MAPrice!F584*1.1</f>
        <v>5.6700621553006807E-2</v>
      </c>
      <c r="G584" s="244"/>
      <c r="H584" s="12">
        <f>MAPrice!H584*1.1</f>
        <v>4.3330061271990281E-2</v>
      </c>
    </row>
    <row r="585" spans="1:8" x14ac:dyDescent="0.2">
      <c r="A585">
        <f t="shared" si="6"/>
        <v>2038</v>
      </c>
      <c r="B585">
        <f t="shared" si="7"/>
        <v>8</v>
      </c>
      <c r="C585" s="12">
        <f>MAPrice!C585*1.1</f>
        <v>3.9006390968680978E-2</v>
      </c>
      <c r="D585" s="12">
        <f>MAPrice!D585*1.1</f>
        <v>4.3258413508915315E-2</v>
      </c>
      <c r="E585" s="12">
        <f>MAPrice!E585*1.1</f>
        <v>3.0303255073314998E-2</v>
      </c>
      <c r="F585" s="12">
        <f>MAPrice!F585*1.1</f>
        <v>5.6596634327727803E-2</v>
      </c>
      <c r="G585" s="244"/>
      <c r="H585" s="12">
        <f>MAPrice!H585*1.1</f>
        <v>4.3258413508915315E-2</v>
      </c>
    </row>
    <row r="586" spans="1:8" x14ac:dyDescent="0.2">
      <c r="A586">
        <f t="shared" si="6"/>
        <v>2038</v>
      </c>
      <c r="B586">
        <f t="shared" si="7"/>
        <v>9</v>
      </c>
      <c r="C586" s="12">
        <f>MAPrice!C586*1.1</f>
        <v>3.892823325770528E-2</v>
      </c>
      <c r="D586" s="12">
        <f>MAPrice!D586*1.1</f>
        <v>4.3186287824373761E-2</v>
      </c>
      <c r="E586" s="12">
        <f>MAPrice!E586*1.1</f>
        <v>3.0238522042540829E-2</v>
      </c>
      <c r="F586" s="12">
        <f>MAPrice!F586*1.1</f>
        <v>5.6492775970232036E-2</v>
      </c>
      <c r="G586" s="244"/>
      <c r="H586" s="12">
        <f>MAPrice!H586*1.1</f>
        <v>4.3186287824373761E-2</v>
      </c>
    </row>
    <row r="587" spans="1:8" x14ac:dyDescent="0.2">
      <c r="A587">
        <f t="shared" si="6"/>
        <v>2038</v>
      </c>
      <c r="B587">
        <f t="shared" si="7"/>
        <v>10</v>
      </c>
      <c r="C587" s="12">
        <f>MAPrice!C587*1.1</f>
        <v>3.8850289865724821E-2</v>
      </c>
      <c r="D587" s="12">
        <f>MAPrice!D587*1.1</f>
        <v>4.3114532452870717E-2</v>
      </c>
      <c r="E587" s="12">
        <f>MAPrice!E587*1.1</f>
        <v>3.0172700220807442E-2</v>
      </c>
      <c r="F587" s="12">
        <f>MAPrice!F587*1.1</f>
        <v>5.6388617047340751E-2</v>
      </c>
      <c r="G587" s="244"/>
      <c r="H587" s="12">
        <f>MAPrice!H587*1.1</f>
        <v>4.3114532452870717E-2</v>
      </c>
    </row>
    <row r="588" spans="1:8" x14ac:dyDescent="0.2">
      <c r="A588">
        <f t="shared" si="6"/>
        <v>2038</v>
      </c>
      <c r="B588">
        <f t="shared" si="7"/>
        <v>11</v>
      </c>
      <c r="C588" s="12">
        <f>MAPrice!C588*1.1</f>
        <v>3.8771203709540486E-2</v>
      </c>
      <c r="D588" s="12">
        <f>MAPrice!D588*1.1</f>
        <v>4.3041653135002217E-2</v>
      </c>
      <c r="E588" s="12">
        <f>MAPrice!E588*1.1</f>
        <v>3.0108454918258563E-2</v>
      </c>
      <c r="F588" s="12">
        <f>MAPrice!F588*1.1</f>
        <v>5.6283756762227362E-2</v>
      </c>
      <c r="G588" s="244"/>
      <c r="H588" s="12">
        <f>MAPrice!H588*1.1</f>
        <v>4.3041653135002217E-2</v>
      </c>
    </row>
    <row r="589" spans="1:8" x14ac:dyDescent="0.2">
      <c r="A589">
        <f t="shared" si="6"/>
        <v>2038</v>
      </c>
      <c r="B589">
        <f t="shared" si="7"/>
        <v>12</v>
      </c>
      <c r="C589" s="12">
        <f>MAPrice!C589*1.1</f>
        <v>3.8691136816998803E-2</v>
      </c>
      <c r="D589" s="12">
        <f>MAPrice!D589*1.1</f>
        <v>4.2967826467110469E-2</v>
      </c>
      <c r="E589" s="12">
        <f>MAPrice!E589*1.1</f>
        <v>3.0046137676242982E-2</v>
      </c>
      <c r="F589" s="12">
        <f>MAPrice!F589*1.1</f>
        <v>5.6176830650063611E-2</v>
      </c>
      <c r="G589" s="244"/>
      <c r="H589" s="12">
        <f>MAPrice!H589*1.1</f>
        <v>4.2967826467110469E-2</v>
      </c>
    </row>
    <row r="590" spans="1:8" x14ac:dyDescent="0.2">
      <c r="A590">
        <f t="shared" si="6"/>
        <v>2039</v>
      </c>
      <c r="B590">
        <f t="shared" si="7"/>
        <v>1</v>
      </c>
      <c r="C590" s="12">
        <f>MAPrice!C590*1.1</f>
        <v>3.8611052756486595E-2</v>
      </c>
      <c r="D590" s="12">
        <f>MAPrice!D590*1.1</f>
        <v>4.2894099027372637E-2</v>
      </c>
      <c r="E590" s="12">
        <f>MAPrice!E590*1.1</f>
        <v>2.998348867442277E-2</v>
      </c>
      <c r="F590" s="12">
        <f>MAPrice!F590*1.1</f>
        <v>5.6069490130566446E-2</v>
      </c>
      <c r="G590" s="244"/>
      <c r="H590" s="12">
        <f>MAPrice!H590*1.1</f>
        <v>4.2894099027372637E-2</v>
      </c>
    </row>
    <row r="591" spans="1:8" x14ac:dyDescent="0.2">
      <c r="A591">
        <f t="shared" si="6"/>
        <v>2039</v>
      </c>
      <c r="B591">
        <f t="shared" si="7"/>
        <v>2</v>
      </c>
      <c r="C591" s="12">
        <f>MAPrice!C591*1.1</f>
        <v>3.8532233352982136E-2</v>
      </c>
      <c r="D591" s="12">
        <f>MAPrice!D591*1.1</f>
        <v>4.2821030209094828E-2</v>
      </c>
      <c r="E591" s="12">
        <f>MAPrice!E591*1.1</f>
        <v>2.9921359741135956E-2</v>
      </c>
      <c r="F591" s="12">
        <f>MAPrice!F591*1.1</f>
        <v>5.5964364856637708E-2</v>
      </c>
      <c r="G591" s="244"/>
      <c r="H591" s="12">
        <f>MAPrice!H591*1.1</f>
        <v>4.2821030209094828E-2</v>
      </c>
    </row>
    <row r="592" spans="1:8" x14ac:dyDescent="0.2">
      <c r="A592">
        <f t="shared" si="6"/>
        <v>2039</v>
      </c>
      <c r="B592">
        <f t="shared" si="7"/>
        <v>3</v>
      </c>
      <c r="C592" s="12">
        <f>MAPrice!C592*1.1</f>
        <v>3.8451535261304265E-2</v>
      </c>
      <c r="D592" s="12">
        <f>MAPrice!D592*1.1</f>
        <v>4.2746445046408593E-2</v>
      </c>
      <c r="E592" s="12">
        <f>MAPrice!E592*1.1</f>
        <v>2.9859815224187392E-2</v>
      </c>
      <c r="F592" s="12">
        <f>MAPrice!F592*1.1</f>
        <v>5.5858046077762145E-2</v>
      </c>
      <c r="G592" s="244"/>
      <c r="H592" s="12">
        <f>MAPrice!H592*1.1</f>
        <v>4.2746445046408593E-2</v>
      </c>
    </row>
    <row r="593" spans="1:8" x14ac:dyDescent="0.2">
      <c r="A593">
        <f t="shared" si="6"/>
        <v>2039</v>
      </c>
      <c r="B593">
        <f t="shared" si="7"/>
        <v>4</v>
      </c>
      <c r="C593" s="12">
        <f>MAPrice!C593*1.1</f>
        <v>3.8371450539586058E-2</v>
      </c>
      <c r="D593" s="12">
        <f>MAPrice!D593*1.1</f>
        <v>4.2672264393897714E-2</v>
      </c>
      <c r="E593" s="12">
        <f>MAPrice!E593*1.1</f>
        <v>2.9798397539542946E-2</v>
      </c>
      <c r="F593" s="12">
        <f>MAPrice!F593*1.1</f>
        <v>5.575122142543025E-2</v>
      </c>
      <c r="G593" s="244"/>
      <c r="H593" s="12">
        <f>MAPrice!H593*1.1</f>
        <v>4.2672264393897714E-2</v>
      </c>
    </row>
    <row r="594" spans="1:8" x14ac:dyDescent="0.2">
      <c r="A594">
        <f t="shared" si="6"/>
        <v>2039</v>
      </c>
      <c r="B594">
        <f t="shared" si="7"/>
        <v>5</v>
      </c>
      <c r="C594" s="12">
        <f>MAPrice!C594*1.1</f>
        <v>3.8291819357130122E-2</v>
      </c>
      <c r="D594" s="12">
        <f>MAPrice!D594*1.1</f>
        <v>4.2598398622069017E-2</v>
      </c>
      <c r="E594" s="12">
        <f>MAPrice!E594*1.1</f>
        <v>2.9735541249188306E-2</v>
      </c>
      <c r="F594" s="12">
        <f>MAPrice!F594*1.1</f>
        <v>5.5644391740356139E-2</v>
      </c>
      <c r="G594" s="244"/>
      <c r="H594" s="12">
        <f>MAPrice!H594*1.1</f>
        <v>4.2598398622069017E-2</v>
      </c>
    </row>
    <row r="595" spans="1:8" x14ac:dyDescent="0.2">
      <c r="A595">
        <f t="shared" si="6"/>
        <v>2039</v>
      </c>
      <c r="B595">
        <f t="shared" si="7"/>
        <v>6</v>
      </c>
      <c r="C595" s="12">
        <f>MAPrice!C595*1.1</f>
        <v>3.8212387795879363E-2</v>
      </c>
      <c r="D595" s="12">
        <f>MAPrice!D595*1.1</f>
        <v>4.2524765607349274E-2</v>
      </c>
      <c r="E595" s="12">
        <f>MAPrice!E595*1.1</f>
        <v>2.9673281023022306E-2</v>
      </c>
      <c r="F595" s="12">
        <f>MAPrice!F595*1.1</f>
        <v>5.5538741394905583E-2</v>
      </c>
      <c r="G595" s="244"/>
      <c r="H595" s="12">
        <f>MAPrice!H595*1.1</f>
        <v>4.2524765607349274E-2</v>
      </c>
    </row>
    <row r="596" spans="1:8" x14ac:dyDescent="0.2">
      <c r="A596">
        <f t="shared" si="6"/>
        <v>2039</v>
      </c>
      <c r="B596">
        <f t="shared" si="7"/>
        <v>7</v>
      </c>
      <c r="C596" s="12">
        <f>MAPrice!C596*1.1</f>
        <v>3.8134782048613369E-2</v>
      </c>
      <c r="D596" s="12">
        <f>MAPrice!D596*1.1</f>
        <v>4.2452513216301807E-2</v>
      </c>
      <c r="E596" s="12">
        <f>MAPrice!E596*1.1</f>
        <v>2.961049728374094E-2</v>
      </c>
      <c r="F596" s="12">
        <f>MAPrice!F596*1.1</f>
        <v>5.5435090341692909E-2</v>
      </c>
      <c r="G596" s="244"/>
      <c r="H596" s="12">
        <f>MAPrice!H596*1.1</f>
        <v>4.2452513216301807E-2</v>
      </c>
    </row>
    <row r="597" spans="1:8" x14ac:dyDescent="0.2">
      <c r="A597">
        <f t="shared" si="6"/>
        <v>2039</v>
      </c>
      <c r="B597">
        <f t="shared" si="7"/>
        <v>8</v>
      </c>
      <c r="C597" s="12">
        <f>MAPrice!C597*1.1</f>
        <v>3.8057494518582875E-2</v>
      </c>
      <c r="D597" s="12">
        <f>MAPrice!D597*1.1</f>
        <v>4.2381021462381305E-2</v>
      </c>
      <c r="E597" s="12">
        <f>MAPrice!E597*1.1</f>
        <v>2.95467113278239E-2</v>
      </c>
      <c r="F597" s="12">
        <f>MAPrice!F597*1.1</f>
        <v>5.5331725515154091E-2</v>
      </c>
      <c r="G597" s="244"/>
      <c r="H597" s="12">
        <f>MAPrice!H597*1.1</f>
        <v>4.2381021462381305E-2</v>
      </c>
    </row>
    <row r="598" spans="1:8" x14ac:dyDescent="0.2">
      <c r="A598">
        <f t="shared" si="6"/>
        <v>2039</v>
      </c>
      <c r="B598">
        <f t="shared" si="7"/>
        <v>9</v>
      </c>
      <c r="C598" s="12">
        <f>MAPrice!C598*1.1</f>
        <v>3.7979956362330793E-2</v>
      </c>
      <c r="D598" s="12">
        <f>MAPrice!D598*1.1</f>
        <v>4.2308928586433349E-2</v>
      </c>
      <c r="E598" s="12">
        <f>MAPrice!E598*1.1</f>
        <v>2.9482561299994586E-2</v>
      </c>
      <c r="F598" s="12">
        <f>MAPrice!F598*1.1</f>
        <v>5.5228327252440833E-2</v>
      </c>
      <c r="G598" s="244"/>
      <c r="H598" s="12">
        <f>MAPrice!H598*1.1</f>
        <v>4.2308928586433349E-2</v>
      </c>
    </row>
    <row r="599" spans="1:8" x14ac:dyDescent="0.2">
      <c r="A599">
        <f t="shared" si="6"/>
        <v>2039</v>
      </c>
      <c r="B599">
        <f t="shared" si="7"/>
        <v>10</v>
      </c>
      <c r="C599" s="12">
        <f>MAPrice!C599*1.1</f>
        <v>3.790254457669652E-2</v>
      </c>
      <c r="D599" s="12">
        <f>MAPrice!D599*1.1</f>
        <v>4.2237109673088698E-2</v>
      </c>
      <c r="E599" s="12">
        <f>MAPrice!E599*1.1</f>
        <v>2.9417261430873632E-2</v>
      </c>
      <c r="F599" s="12">
        <f>MAPrice!F599*1.1</f>
        <v>5.5124503683710822E-2</v>
      </c>
      <c r="G599" s="244"/>
      <c r="H599" s="12">
        <f>MAPrice!H599*1.1</f>
        <v>4.2237109673088698E-2</v>
      </c>
    </row>
    <row r="600" spans="1:8" x14ac:dyDescent="0.2">
      <c r="A600">
        <f t="shared" si="6"/>
        <v>2039</v>
      </c>
      <c r="B600">
        <f t="shared" si="7"/>
        <v>11</v>
      </c>
      <c r="C600" s="12">
        <f>MAPrice!C600*1.1</f>
        <v>3.7823921712606394E-2</v>
      </c>
      <c r="D600" s="12">
        <f>MAPrice!D600*1.1</f>
        <v>4.2164080883411274E-2</v>
      </c>
      <c r="E600" s="12">
        <f>MAPrice!E600*1.1</f>
        <v>2.9353465432539989E-2</v>
      </c>
      <c r="F600" s="12">
        <f>MAPrice!F600*1.1</f>
        <v>5.5019870641986254E-2</v>
      </c>
      <c r="G600" s="244"/>
      <c r="H600" s="12">
        <f>MAPrice!H600*1.1</f>
        <v>4.2164080883411274E-2</v>
      </c>
    </row>
    <row r="601" spans="1:8" x14ac:dyDescent="0.2">
      <c r="A601">
        <f t="shared" si="6"/>
        <v>2039</v>
      </c>
      <c r="B601">
        <f t="shared" si="7"/>
        <v>12</v>
      </c>
      <c r="C601" s="12">
        <f>MAPrice!C601*1.1</f>
        <v>3.7744268094353599E-2</v>
      </c>
      <c r="D601" s="12">
        <f>MAPrice!D601*1.1</f>
        <v>4.2090040544365229E-2</v>
      </c>
      <c r="E601" s="12">
        <f>MAPrice!E601*1.1</f>
        <v>2.9291541790260649E-2</v>
      </c>
      <c r="F601" s="12">
        <f>MAPrice!F601*1.1</f>
        <v>5.4913094799931207E-2</v>
      </c>
      <c r="G601" s="244"/>
      <c r="H601" s="12">
        <f>MAPrice!H601*1.1</f>
        <v>4.2090040544365229E-2</v>
      </c>
    </row>
    <row r="602" spans="1:8" x14ac:dyDescent="0.2">
      <c r="A602">
        <f t="shared" si="6"/>
        <v>2040</v>
      </c>
      <c r="B602">
        <f t="shared" si="7"/>
        <v>1</v>
      </c>
      <c r="C602" s="12">
        <f>MAPrice!C602*1.1</f>
        <v>3.7664549847063938E-2</v>
      </c>
      <c r="D602" s="12">
        <f>MAPrice!D602*1.1</f>
        <v>4.2016046733037334E-2</v>
      </c>
      <c r="E602" s="12">
        <f>MAPrice!E602*1.1</f>
        <v>2.9229252298567918E-2</v>
      </c>
      <c r="F602" s="12">
        <f>MAPrice!F602*1.1</f>
        <v>5.4805835428725566E-2</v>
      </c>
      <c r="G602" s="244"/>
      <c r="H602" s="12">
        <f>MAPrice!H602*1.1</f>
        <v>4.2016046733037334E-2</v>
      </c>
    </row>
    <row r="603" spans="1:8" x14ac:dyDescent="0.2">
      <c r="A603">
        <f t="shared" si="6"/>
        <v>2040</v>
      </c>
      <c r="B603">
        <f t="shared" si="7"/>
        <v>2</v>
      </c>
      <c r="C603" s="12">
        <f>MAPrice!C603*1.1</f>
        <v>3.758607954288519E-2</v>
      </c>
      <c r="D603" s="12">
        <f>MAPrice!D603*1.1</f>
        <v>4.19427016477057E-2</v>
      </c>
      <c r="E603" s="12">
        <f>MAPrice!E603*1.1</f>
        <v>2.916747151236446E-2</v>
      </c>
      <c r="F603" s="12">
        <f>MAPrice!F603*1.1</f>
        <v>5.4700773651170341E-2</v>
      </c>
      <c r="G603" s="244"/>
      <c r="H603" s="12">
        <f>MAPrice!H603*1.1</f>
        <v>4.19427016477057E-2</v>
      </c>
    </row>
    <row r="604" spans="1:8" x14ac:dyDescent="0.2">
      <c r="A604">
        <f t="shared" si="6"/>
        <v>2040</v>
      </c>
      <c r="B604">
        <f t="shared" si="7"/>
        <v>3</v>
      </c>
      <c r="C604" s="12">
        <f>MAPrice!C604*1.1</f>
        <v>3.75056392975473E-2</v>
      </c>
      <c r="D604" s="12">
        <f>MAPrice!D604*1.1</f>
        <v>4.1867723178163063E-2</v>
      </c>
      <c r="E604" s="12">
        <f>MAPrice!E604*1.1</f>
        <v>2.9106197979761356E-2</v>
      </c>
      <c r="F604" s="12">
        <f>MAPrice!F604*1.1</f>
        <v>5.4594375685066768E-2</v>
      </c>
      <c r="G604" s="244"/>
      <c r="H604" s="12">
        <f>MAPrice!H604*1.1</f>
        <v>4.1867723178163063E-2</v>
      </c>
    </row>
    <row r="605" spans="1:8" x14ac:dyDescent="0.2">
      <c r="A605">
        <f t="shared" si="6"/>
        <v>2040</v>
      </c>
      <c r="B605">
        <f t="shared" si="7"/>
        <v>4</v>
      </c>
      <c r="C605" s="12">
        <f>MAPrice!C605*1.1</f>
        <v>3.7425761666664122E-2</v>
      </c>
      <c r="D605" s="12">
        <f>MAPrice!D605*1.1</f>
        <v>4.1793096728092949E-2</v>
      </c>
      <c r="E605" s="12">
        <f>MAPrice!E605*1.1</f>
        <v>2.9045014312426287E-2</v>
      </c>
      <c r="F605" s="12">
        <f>MAPrice!F605*1.1</f>
        <v>5.4487400326535804E-2</v>
      </c>
      <c r="G605" s="244"/>
      <c r="H605" s="12">
        <f>MAPrice!H605*1.1</f>
        <v>4.1793096728092949E-2</v>
      </c>
    </row>
    <row r="606" spans="1:8" x14ac:dyDescent="0.2">
      <c r="A606">
        <f t="shared" si="6"/>
        <v>2040</v>
      </c>
      <c r="B606">
        <f t="shared" si="7"/>
        <v>5</v>
      </c>
      <c r="C606" s="12">
        <f>MAPrice!C606*1.1</f>
        <v>3.7346426231501147E-2</v>
      </c>
      <c r="D606" s="12">
        <f>MAPrice!D606*1.1</f>
        <v>4.1718887806718771E-2</v>
      </c>
      <c r="E606" s="12">
        <f>MAPrice!E606*1.1</f>
        <v>2.8982466533243188E-2</v>
      </c>
      <c r="F606" s="12">
        <f>MAPrice!F606*1.1</f>
        <v>5.4380551589353857E-2</v>
      </c>
      <c r="G606" s="244"/>
      <c r="H606" s="12">
        <f>MAPrice!H606*1.1</f>
        <v>4.1718887806718771E-2</v>
      </c>
    </row>
    <row r="607" spans="1:8" x14ac:dyDescent="0.2">
      <c r="A607">
        <f t="shared" si="6"/>
        <v>2040</v>
      </c>
      <c r="B607">
        <f t="shared" si="7"/>
        <v>6</v>
      </c>
      <c r="C607" s="12">
        <f>MAPrice!C607*1.1</f>
        <v>3.7267383529496066E-2</v>
      </c>
      <c r="D607" s="12">
        <f>MAPrice!D607*1.1</f>
        <v>4.1645017856782998E-2</v>
      </c>
      <c r="E607" s="12">
        <f>MAPrice!E607*1.1</f>
        <v>2.8920583498199391E-2</v>
      </c>
      <c r="F607" s="12">
        <f>MAPrice!F607*1.1</f>
        <v>5.4275018745646032E-2</v>
      </c>
      <c r="G607" s="244"/>
      <c r="H607" s="12">
        <f>MAPrice!H607*1.1</f>
        <v>4.1645017856782998E-2</v>
      </c>
    </row>
    <row r="608" spans="1:8" x14ac:dyDescent="0.2">
      <c r="A608">
        <f t="shared" si="6"/>
        <v>2040</v>
      </c>
      <c r="B608">
        <f t="shared" si="7"/>
        <v>7</v>
      </c>
      <c r="C608" s="12">
        <f>MAPrice!C608*1.1</f>
        <v>3.7190264443098642E-2</v>
      </c>
      <c r="D608" s="12">
        <f>MAPrice!D608*1.1</f>
        <v>4.1572652974034487E-2</v>
      </c>
      <c r="E608" s="12">
        <f>MAPrice!E608*1.1</f>
        <v>2.8858264183630428E-2</v>
      </c>
      <c r="F608" s="12">
        <f>MAPrice!F608*1.1</f>
        <v>5.4171638630158225E-2</v>
      </c>
      <c r="G608" s="244"/>
      <c r="H608" s="12">
        <f>MAPrice!H608*1.1</f>
        <v>4.1572652974034487E-2</v>
      </c>
    </row>
    <row r="609" spans="1:8" x14ac:dyDescent="0.2">
      <c r="A609">
        <f t="shared" si="6"/>
        <v>2040</v>
      </c>
      <c r="B609">
        <f t="shared" si="7"/>
        <v>8</v>
      </c>
      <c r="C609" s="12">
        <f>MAPrice!C609*1.1</f>
        <v>3.7113580167988415E-2</v>
      </c>
      <c r="D609" s="12">
        <f>MAPrice!D609*1.1</f>
        <v>4.1501182271585127E-2</v>
      </c>
      <c r="E609" s="12">
        <f>MAPrice!E609*1.1</f>
        <v>2.8795045350665717E-2</v>
      </c>
      <c r="F609" s="12">
        <f>MAPrice!F609*1.1</f>
        <v>5.4068717106997136E-2</v>
      </c>
      <c r="G609" s="244"/>
      <c r="H609" s="12">
        <f>MAPrice!H609*1.1</f>
        <v>4.1501182271585127E-2</v>
      </c>
    </row>
    <row r="610" spans="1:8" x14ac:dyDescent="0.2">
      <c r="A610">
        <f t="shared" si="6"/>
        <v>2040</v>
      </c>
      <c r="B610">
        <f t="shared" si="7"/>
        <v>9</v>
      </c>
      <c r="C610" s="12">
        <f>MAPrice!C610*1.1</f>
        <v>3.703676215009296E-2</v>
      </c>
      <c r="D610" s="12">
        <f>MAPrice!D610*1.1</f>
        <v>4.142923944407377E-2</v>
      </c>
      <c r="E610" s="12">
        <f>MAPrice!E610*1.1</f>
        <v>2.8731558262535869E-2</v>
      </c>
      <c r="F610" s="12">
        <f>MAPrice!F610*1.1</f>
        <v>5.3965929504518853E-2</v>
      </c>
      <c r="G610" s="244"/>
      <c r="H610" s="12">
        <f>MAPrice!H610*1.1</f>
        <v>4.142923944407377E-2</v>
      </c>
    </row>
    <row r="611" spans="1:8" x14ac:dyDescent="0.2">
      <c r="A611">
        <f t="shared" si="6"/>
        <v>2040</v>
      </c>
      <c r="B611">
        <f t="shared" si="7"/>
        <v>10</v>
      </c>
      <c r="C611" s="12">
        <f>MAPrice!C611*1.1</f>
        <v>3.6960190417067697E-2</v>
      </c>
      <c r="D611" s="12">
        <f>MAPrice!D611*1.1</f>
        <v>4.1357705355121212E-2</v>
      </c>
      <c r="E611" s="12">
        <f>MAPrice!E611*1.1</f>
        <v>2.8667032674666963E-2</v>
      </c>
      <c r="F611" s="12">
        <f>MAPrice!F611*1.1</f>
        <v>5.3862896255068328E-2</v>
      </c>
      <c r="G611" s="244"/>
      <c r="H611" s="12">
        <f>MAPrice!H611*1.1</f>
        <v>4.1357705355121212E-2</v>
      </c>
    </row>
    <row r="612" spans="1:8" x14ac:dyDescent="0.2">
      <c r="A612">
        <f t="shared" si="6"/>
        <v>2040</v>
      </c>
      <c r="B612">
        <f t="shared" si="7"/>
        <v>11</v>
      </c>
      <c r="C612" s="12">
        <f>MAPrice!C612*1.1</f>
        <v>3.6882525137254596E-2</v>
      </c>
      <c r="D612" s="12">
        <f>MAPrice!D612*1.1</f>
        <v>4.1285082904803948E-2</v>
      </c>
      <c r="E612" s="12">
        <f>MAPrice!E612*1.1</f>
        <v>2.860407561412039E-2</v>
      </c>
      <c r="F612" s="12">
        <f>MAPrice!F612*1.1</f>
        <v>5.3759211170112793E-2</v>
      </c>
      <c r="G612" s="244"/>
      <c r="H612" s="12">
        <f>MAPrice!H612*1.1</f>
        <v>4.1285082904803948E-2</v>
      </c>
    </row>
    <row r="613" spans="1:8" x14ac:dyDescent="0.2">
      <c r="A613">
        <f t="shared" si="6"/>
        <v>2040</v>
      </c>
      <c r="B613">
        <f t="shared" si="7"/>
        <v>12</v>
      </c>
      <c r="C613" s="12">
        <f>MAPrice!C613*1.1</f>
        <v>3.6803944527620654E-2</v>
      </c>
      <c r="D613" s="12">
        <f>MAPrice!D613*1.1</f>
        <v>4.1211569568133939E-2</v>
      </c>
      <c r="E613" s="12">
        <f>MAPrice!E613*1.1</f>
        <v>2.8543044174199939E-2</v>
      </c>
      <c r="F613" s="12">
        <f>MAPrice!F613*1.1</f>
        <v>5.3653553017660525E-2</v>
      </c>
      <c r="G613" s="244"/>
      <c r="H613" s="12">
        <f>MAPrice!H613*1.1</f>
        <v>4.1211569568133939E-2</v>
      </c>
    </row>
    <row r="614" spans="1:8" x14ac:dyDescent="0.2">
      <c r="A614">
        <f t="shared" si="6"/>
        <v>2041</v>
      </c>
      <c r="B614">
        <f t="shared" si="7"/>
        <v>1</v>
      </c>
      <c r="C614" s="12">
        <f>MAPrice!C614*1.1</f>
        <v>3.6725403995867725E-2</v>
      </c>
      <c r="D614" s="12">
        <f>MAPrice!D614*1.1</f>
        <v>4.1138218295107262E-2</v>
      </c>
      <c r="E614" s="12">
        <f>MAPrice!E614*1.1</f>
        <v>2.8481731181729683E-2</v>
      </c>
      <c r="F614" s="12">
        <f>MAPrice!F614*1.1</f>
        <v>5.3547568644389316E-2</v>
      </c>
      <c r="G614" s="244"/>
      <c r="H614" s="12">
        <f>MAPrice!H614*1.1</f>
        <v>4.1138218295107262E-2</v>
      </c>
    </row>
    <row r="615" spans="1:8" x14ac:dyDescent="0.2">
      <c r="A615">
        <f t="shared" si="6"/>
        <v>2041</v>
      </c>
      <c r="B615">
        <f t="shared" si="7"/>
        <v>2</v>
      </c>
      <c r="C615" s="12">
        <f>MAPrice!C615*1.1</f>
        <v>3.6648162671341675E-2</v>
      </c>
      <c r="D615" s="12">
        <f>MAPrice!D615*1.1</f>
        <v>4.1065588336171889E-2</v>
      </c>
      <c r="E615" s="12">
        <f>MAPrice!E615*1.1</f>
        <v>2.8420972380415375E-2</v>
      </c>
      <c r="F615" s="12">
        <f>MAPrice!F615*1.1</f>
        <v>5.3443857373460774E-2</v>
      </c>
      <c r="G615" s="244"/>
      <c r="H615" s="12">
        <f>MAPrice!H615*1.1</f>
        <v>4.1065588336171889E-2</v>
      </c>
    </row>
    <row r="616" spans="1:8" x14ac:dyDescent="0.2">
      <c r="A616">
        <f t="shared" si="6"/>
        <v>2041</v>
      </c>
      <c r="B616">
        <f t="shared" si="7"/>
        <v>3</v>
      </c>
      <c r="C616" s="12">
        <f>MAPrice!C616*1.1</f>
        <v>3.6569228973900511E-2</v>
      </c>
      <c r="D616" s="12">
        <f>MAPrice!D616*1.1</f>
        <v>4.0991617310234915E-2</v>
      </c>
      <c r="E616" s="12">
        <f>MAPrice!E616*1.1</f>
        <v>2.8360895481958782E-2</v>
      </c>
      <c r="F616" s="12">
        <f>MAPrice!F616*1.1</f>
        <v>5.3339182695465705E-2</v>
      </c>
      <c r="G616" s="244"/>
      <c r="H616" s="12">
        <f>MAPrice!H616*1.1</f>
        <v>4.0991617310234915E-2</v>
      </c>
    </row>
    <row r="617" spans="1:8" x14ac:dyDescent="0.2">
      <c r="A617">
        <f t="shared" si="6"/>
        <v>2041</v>
      </c>
      <c r="B617">
        <f t="shared" si="7"/>
        <v>4</v>
      </c>
      <c r="C617" s="12">
        <f>MAPrice!C617*1.1</f>
        <v>3.6491023997945023E-2</v>
      </c>
      <c r="D617" s="12">
        <f>MAPrice!D617*1.1</f>
        <v>4.0918191702026041E-2</v>
      </c>
      <c r="E617" s="12">
        <f>MAPrice!E617*1.1</f>
        <v>2.8301038497228825E-2</v>
      </c>
      <c r="F617" s="12">
        <f>MAPrice!F617*1.1</f>
        <v>5.3234197637275091E-2</v>
      </c>
      <c r="G617" s="244"/>
      <c r="H617" s="12">
        <f>MAPrice!H617*1.1</f>
        <v>4.0918191702026041E-2</v>
      </c>
    </row>
    <row r="618" spans="1:8" x14ac:dyDescent="0.2">
      <c r="A618">
        <f t="shared" si="6"/>
        <v>2041</v>
      </c>
      <c r="B618">
        <f t="shared" si="7"/>
        <v>5</v>
      </c>
      <c r="C618" s="12">
        <f>MAPrice!C618*1.1</f>
        <v>3.6413281211926628E-2</v>
      </c>
      <c r="D618" s="12">
        <f>MAPrice!D618*1.1</f>
        <v>4.0845099476799596E-2</v>
      </c>
      <c r="E618" s="12">
        <f>MAPrice!E618*1.1</f>
        <v>2.8239794293199106E-2</v>
      </c>
      <c r="F618" s="12">
        <f>MAPrice!F618*1.1</f>
        <v>5.3129235920749099E-2</v>
      </c>
      <c r="G618" s="244"/>
      <c r="H618" s="12">
        <f>MAPrice!H618*1.1</f>
        <v>4.0845099476799596E-2</v>
      </c>
    </row>
    <row r="619" spans="1:8" x14ac:dyDescent="0.2">
      <c r="A619">
        <f t="shared" si="6"/>
        <v>2041</v>
      </c>
      <c r="B619">
        <f t="shared" si="7"/>
        <v>6</v>
      </c>
      <c r="C619" s="12">
        <f>MAPrice!C619*1.1</f>
        <v>3.6335771370239578E-2</v>
      </c>
      <c r="D619" s="12">
        <f>MAPrice!D619*1.1</f>
        <v>4.0772280353066452E-2</v>
      </c>
      <c r="E619" s="12">
        <f>MAPrice!E619*1.1</f>
        <v>2.8179159895447E-2</v>
      </c>
      <c r="F619" s="12">
        <f>MAPrice!F619*1.1</f>
        <v>5.3025488275583593E-2</v>
      </c>
      <c r="G619" s="244"/>
      <c r="H619" s="12">
        <f>MAPrice!H619*1.1</f>
        <v>4.0772280353066452E-2</v>
      </c>
    </row>
    <row r="620" spans="1:8" x14ac:dyDescent="0.2">
      <c r="A620">
        <f t="shared" si="6"/>
        <v>2041</v>
      </c>
      <c r="B620">
        <f t="shared" si="7"/>
        <v>7</v>
      </c>
      <c r="C620" s="12">
        <f>MAPrice!C620*1.1</f>
        <v>3.6260108947297733E-2</v>
      </c>
      <c r="D620" s="12">
        <f>MAPrice!D620*1.1</f>
        <v>4.0700900823875473E-2</v>
      </c>
      <c r="E620" s="12">
        <f>MAPrice!E620*1.1</f>
        <v>2.8118067435326227E-2</v>
      </c>
      <c r="F620" s="12">
        <f>MAPrice!F620*1.1</f>
        <v>5.2923799993889978E-2</v>
      </c>
      <c r="G620" s="244"/>
      <c r="H620" s="12">
        <f>MAPrice!H620*1.1</f>
        <v>4.0700900823875473E-2</v>
      </c>
    </row>
    <row r="621" spans="1:8" x14ac:dyDescent="0.2">
      <c r="A621">
        <f t="shared" si="6"/>
        <v>2041</v>
      </c>
      <c r="B621">
        <f t="shared" si="7"/>
        <v>8</v>
      </c>
      <c r="C621" s="12">
        <f>MAPrice!C621*1.1</f>
        <v>3.6184846254152497E-2</v>
      </c>
      <c r="D621" s="12">
        <f>MAPrice!D621*1.1</f>
        <v>4.063037302913719E-2</v>
      </c>
      <c r="E621" s="12">
        <f>MAPrice!E621*1.1</f>
        <v>2.8056071613371737E-2</v>
      </c>
      <c r="F621" s="12">
        <f>MAPrice!F621*1.1</f>
        <v>5.2822523384972148E-2</v>
      </c>
      <c r="G621" s="244"/>
      <c r="H621" s="12">
        <f>MAPrice!H621*1.1</f>
        <v>4.063037302913719E-2</v>
      </c>
    </row>
    <row r="622" spans="1:8" x14ac:dyDescent="0.2">
      <c r="A622">
        <f t="shared" si="6"/>
        <v>2041</v>
      </c>
      <c r="B622">
        <f t="shared" si="7"/>
        <v>9</v>
      </c>
      <c r="C622" s="12">
        <f>MAPrice!C622*1.1</f>
        <v>3.6109434826547937E-2</v>
      </c>
      <c r="D622" s="12">
        <f>MAPrice!D622*1.1</f>
        <v>4.0559359501729036E-2</v>
      </c>
      <c r="E622" s="12">
        <f>MAPrice!E622*1.1</f>
        <v>2.7993798684224202E-2</v>
      </c>
      <c r="F622" s="12">
        <f>MAPrice!F622*1.1</f>
        <v>5.2721352966752677E-2</v>
      </c>
      <c r="G622" s="244"/>
      <c r="H622" s="12">
        <f>MAPrice!H622*1.1</f>
        <v>4.0559359501729036E-2</v>
      </c>
    </row>
    <row r="623" spans="1:8" x14ac:dyDescent="0.2">
      <c r="A623">
        <f t="shared" si="6"/>
        <v>2041</v>
      </c>
      <c r="B623">
        <f t="shared" si="7"/>
        <v>10</v>
      </c>
      <c r="C623" s="12">
        <f>MAPrice!C623*1.1</f>
        <v>3.6034241203508968E-2</v>
      </c>
      <c r="D623" s="12">
        <f>MAPrice!D623*1.1</f>
        <v>4.0488722403839314E-2</v>
      </c>
      <c r="E623" s="12">
        <f>MAPrice!E623*1.1</f>
        <v>2.793048745773492E-2</v>
      </c>
      <c r="F623" s="12">
        <f>MAPrice!F623*1.1</f>
        <v>5.2619905538628539E-2</v>
      </c>
      <c r="G623" s="244"/>
      <c r="H623" s="12">
        <f>MAPrice!H623*1.1</f>
        <v>4.0488722403839314E-2</v>
      </c>
    </row>
    <row r="624" spans="1:8" x14ac:dyDescent="0.2">
      <c r="A624">
        <f t="shared" si="6"/>
        <v>2041</v>
      </c>
      <c r="B624">
        <f t="shared" si="7"/>
        <v>11</v>
      </c>
      <c r="C624" s="12">
        <f>MAPrice!C624*1.1</f>
        <v>3.5957960478602273E-2</v>
      </c>
      <c r="D624" s="12">
        <f>MAPrice!D624*1.1</f>
        <v>4.0416995593927828E-2</v>
      </c>
      <c r="E624" s="12">
        <f>MAPrice!E624*1.1</f>
        <v>2.786870480426051E-2</v>
      </c>
      <c r="F624" s="12">
        <f>MAPrice!F624*1.1</f>
        <v>5.2517796968461802E-2</v>
      </c>
      <c r="G624" s="244"/>
      <c r="H624" s="12">
        <f>MAPrice!H624*1.1</f>
        <v>4.0416995593927828E-2</v>
      </c>
    </row>
    <row r="625" spans="1:8" x14ac:dyDescent="0.2">
      <c r="A625">
        <f t="shared" si="6"/>
        <v>2041</v>
      </c>
      <c r="B625">
        <f t="shared" si="7"/>
        <v>12</v>
      </c>
      <c r="C625" s="12">
        <f>MAPrice!C625*1.1</f>
        <v>3.5880765560378308E-2</v>
      </c>
      <c r="D625" s="12">
        <f>MAPrice!D625*1.1</f>
        <v>4.0344371713525722E-2</v>
      </c>
      <c r="E625" s="12">
        <f>MAPrice!E625*1.1</f>
        <v>2.7808800379296041E-2</v>
      </c>
      <c r="F625" s="12">
        <f>MAPrice!F625*1.1</f>
        <v>5.2413723016939535E-2</v>
      </c>
      <c r="G625" s="244"/>
      <c r="H625" s="12">
        <f>MAPrice!H625*1.1</f>
        <v>4.0344371713525722E-2</v>
      </c>
    </row>
    <row r="626" spans="1:8" x14ac:dyDescent="0.2">
      <c r="A626">
        <f t="shared" si="6"/>
        <v>2042</v>
      </c>
      <c r="B626">
        <f t="shared" si="7"/>
        <v>1</v>
      </c>
      <c r="C626" s="12">
        <f>MAPrice!C626*1.1</f>
        <v>3.5803602846732063E-2</v>
      </c>
      <c r="D626" s="12">
        <f>MAPrice!D626*1.1</f>
        <v>4.027189979227782E-2</v>
      </c>
      <c r="E626" s="12">
        <f>MAPrice!E626*1.1</f>
        <v>2.7748614164073968E-2</v>
      </c>
      <c r="F626" s="12">
        <f>MAPrice!F626*1.1</f>
        <v>5.2309317129476909E-2</v>
      </c>
      <c r="G626" s="244"/>
      <c r="H626" s="12">
        <f>MAPrice!H626*1.1</f>
        <v>4.027189979227782E-2</v>
      </c>
    </row>
    <row r="627" spans="1:8" x14ac:dyDescent="0.2">
      <c r="A627">
        <f t="shared" si="6"/>
        <v>2042</v>
      </c>
      <c r="B627">
        <f t="shared" si="7"/>
        <v>2</v>
      </c>
      <c r="C627" s="12">
        <f>MAPrice!C627*1.1</f>
        <v>3.5727726070170635E-2</v>
      </c>
      <c r="D627" s="12">
        <f>MAPrice!D627*1.1</f>
        <v>4.0200151177056734E-2</v>
      </c>
      <c r="E627" s="12">
        <f>MAPrice!E627*1.1</f>
        <v>2.7688979264126858E-2</v>
      </c>
      <c r="F627" s="12">
        <f>MAPrice!F627*1.1</f>
        <v>5.2207164341834388E-2</v>
      </c>
      <c r="G627" s="244"/>
      <c r="H627" s="12">
        <f>MAPrice!H627*1.1</f>
        <v>4.0200151177056734E-2</v>
      </c>
    </row>
    <row r="628" spans="1:8" x14ac:dyDescent="0.2">
      <c r="A628">
        <f t="shared" si="6"/>
        <v>2042</v>
      </c>
      <c r="B628">
        <f t="shared" si="7"/>
        <v>3</v>
      </c>
      <c r="C628" s="12">
        <f>MAPrice!C628*1.1</f>
        <v>3.5650121491663342E-2</v>
      </c>
      <c r="D628" s="12">
        <f>MAPrice!D628*1.1</f>
        <v>4.0127004273502118E-2</v>
      </c>
      <c r="E628" s="12">
        <f>MAPrice!E628*1.1</f>
        <v>2.7629965220347903E-2</v>
      </c>
      <c r="F628" s="12">
        <f>MAPrice!F628*1.1</f>
        <v>5.2103968267820239E-2</v>
      </c>
      <c r="G628" s="244"/>
      <c r="H628" s="12">
        <f>MAPrice!H628*1.1</f>
        <v>4.0127004273502118E-2</v>
      </c>
    </row>
    <row r="629" spans="1:8" x14ac:dyDescent="0.2">
      <c r="A629">
        <f t="shared" si="6"/>
        <v>2042</v>
      </c>
      <c r="B629">
        <f t="shared" si="7"/>
        <v>4</v>
      </c>
      <c r="C629" s="12">
        <f>MAPrice!C629*1.1</f>
        <v>3.557320213631749E-2</v>
      </c>
      <c r="D629" s="12">
        <f>MAPrice!D629*1.1</f>
        <v>4.0054361498261679E-2</v>
      </c>
      <c r="E629" s="12">
        <f>MAPrice!E629*1.1</f>
        <v>2.7571143918756823E-2</v>
      </c>
      <c r="F629" s="12">
        <f>MAPrice!F629*1.1</f>
        <v>5.2000420528535603E-2</v>
      </c>
      <c r="G629" s="244"/>
      <c r="H629" s="12">
        <f>MAPrice!H629*1.1</f>
        <v>4.0054361498261679E-2</v>
      </c>
    </row>
    <row r="630" spans="1:8" x14ac:dyDescent="0.2">
      <c r="A630">
        <f t="shared" ref="A630:A693" si="8">A618+1</f>
        <v>2042</v>
      </c>
      <c r="B630">
        <f t="shared" ref="B630:B693" si="9">B618</f>
        <v>5</v>
      </c>
      <c r="C630" s="12">
        <f>MAPrice!C630*1.1</f>
        <v>3.5496845564739074E-2</v>
      </c>
      <c r="D630" s="12">
        <f>MAPrice!D630*1.1</f>
        <v>3.9982170567459299E-2</v>
      </c>
      <c r="E630" s="12">
        <f>MAPrice!E630*1.1</f>
        <v>2.751104243683318E-2</v>
      </c>
      <c r="F630" s="12">
        <f>MAPrice!F630*1.1</f>
        <v>5.1897054843392042E-2</v>
      </c>
      <c r="G630" s="244"/>
      <c r="H630" s="12">
        <f>MAPrice!H630*1.1</f>
        <v>3.9982170567459299E-2</v>
      </c>
    </row>
    <row r="631" spans="1:8" x14ac:dyDescent="0.2">
      <c r="A631">
        <f t="shared" si="8"/>
        <v>2042</v>
      </c>
      <c r="B631">
        <f t="shared" si="9"/>
        <v>6</v>
      </c>
      <c r="C631" s="12">
        <f>MAPrice!C631*1.1</f>
        <v>3.5420791894256155E-2</v>
      </c>
      <c r="D631" s="12">
        <f>MAPrice!D631*1.1</f>
        <v>3.9910332787437691E-2</v>
      </c>
      <c r="E631" s="12">
        <f>MAPrice!E631*1.1</f>
        <v>2.7451595875772044E-2</v>
      </c>
      <c r="F631" s="12">
        <f>MAPrice!F631*1.1</f>
        <v>5.1794992704445826E-2</v>
      </c>
      <c r="G631" s="244"/>
      <c r="H631" s="12">
        <f>MAPrice!H631*1.1</f>
        <v>3.9910332787437691E-2</v>
      </c>
    </row>
    <row r="632" spans="1:8" x14ac:dyDescent="0.2">
      <c r="A632">
        <f t="shared" si="8"/>
        <v>2042</v>
      </c>
      <c r="B632">
        <f t="shared" si="9"/>
        <v>7</v>
      </c>
      <c r="C632" s="12">
        <f>MAPrice!C632*1.1</f>
        <v>3.5346622359663092E-2</v>
      </c>
      <c r="D632" s="12">
        <f>MAPrice!D632*1.1</f>
        <v>3.9839995914332821E-2</v>
      </c>
      <c r="E632" s="12">
        <f>MAPrice!E632*1.1</f>
        <v>2.7391756422598734E-2</v>
      </c>
      <c r="F632" s="12">
        <f>MAPrice!F632*1.1</f>
        <v>5.1695060913556252E-2</v>
      </c>
      <c r="G632" s="244"/>
      <c r="H632" s="12">
        <f>MAPrice!H632*1.1</f>
        <v>3.9839995914332821E-2</v>
      </c>
    </row>
    <row r="633" spans="1:8" x14ac:dyDescent="0.2">
      <c r="A633">
        <f t="shared" si="8"/>
        <v>2042</v>
      </c>
      <c r="B633">
        <f t="shared" si="9"/>
        <v>8</v>
      </c>
      <c r="C633" s="12">
        <f>MAPrice!C633*1.1</f>
        <v>3.5272894939568498E-2</v>
      </c>
      <c r="D633" s="12">
        <f>MAPrice!D633*1.1</f>
        <v>3.977055470030931E-2</v>
      </c>
      <c r="E633" s="12">
        <f>MAPrice!E633*1.1</f>
        <v>2.7331072494431976E-2</v>
      </c>
      <c r="F633" s="12">
        <f>MAPrice!F633*1.1</f>
        <v>5.1595607246205981E-2</v>
      </c>
      <c r="G633" s="244"/>
      <c r="H633" s="12">
        <f>MAPrice!H633*1.1</f>
        <v>3.977055470030931E-2</v>
      </c>
    </row>
    <row r="634" spans="1:8" x14ac:dyDescent="0.2">
      <c r="A634">
        <f t="shared" si="8"/>
        <v>2042</v>
      </c>
      <c r="B634">
        <f t="shared" si="9"/>
        <v>9</v>
      </c>
      <c r="C634" s="12">
        <f>MAPrice!C634*1.1</f>
        <v>3.519906781685448E-2</v>
      </c>
      <c r="D634" s="12">
        <f>MAPrice!D634*1.1</f>
        <v>3.9700687041981007E-2</v>
      </c>
      <c r="E634" s="12">
        <f>MAPrice!E634*1.1</f>
        <v>2.7270154344683446E-2</v>
      </c>
      <c r="F634" s="12">
        <f>MAPrice!F634*1.1</f>
        <v>5.1496324949867403E-2</v>
      </c>
      <c r="G634" s="244"/>
      <c r="H634" s="12">
        <f>MAPrice!H634*1.1</f>
        <v>3.9700687041981007E-2</v>
      </c>
    </row>
    <row r="635" spans="1:8" x14ac:dyDescent="0.2">
      <c r="A635">
        <f t="shared" si="8"/>
        <v>2042</v>
      </c>
      <c r="B635">
        <f t="shared" si="9"/>
        <v>10</v>
      </c>
      <c r="C635" s="12">
        <f>MAPrice!C635*1.1</f>
        <v>3.5125487497650383E-2</v>
      </c>
      <c r="D635" s="12">
        <f>MAPrice!D635*1.1</f>
        <v>3.963122742908641E-2</v>
      </c>
      <c r="E635" s="12">
        <f>MAPrice!E635*1.1</f>
        <v>2.7208248042924675E-2</v>
      </c>
      <c r="F635" s="12">
        <f>MAPrice!F635*1.1</f>
        <v>5.1396820041249611E-2</v>
      </c>
      <c r="G635" s="244"/>
      <c r="H635" s="12">
        <f>MAPrice!H635*1.1</f>
        <v>3.963122742908641E-2</v>
      </c>
    </row>
    <row r="636" spans="1:8" x14ac:dyDescent="0.2">
      <c r="A636">
        <f t="shared" si="8"/>
        <v>2042</v>
      </c>
      <c r="B636">
        <f t="shared" si="9"/>
        <v>11</v>
      </c>
      <c r="C636" s="12">
        <f>MAPrice!C636*1.1</f>
        <v>3.5050880896120941E-2</v>
      </c>
      <c r="D636" s="12">
        <f>MAPrice!D636*1.1</f>
        <v>3.9560738427249345E-2</v>
      </c>
      <c r="E636" s="12">
        <f>MAPrice!E636*1.1</f>
        <v>2.7147865994148462E-2</v>
      </c>
      <c r="F636" s="12">
        <f>MAPrice!F636*1.1</f>
        <v>5.129672121424482E-2</v>
      </c>
      <c r="G636" s="244"/>
      <c r="H636" s="12">
        <f>MAPrice!H636*1.1</f>
        <v>3.9560738427249345E-2</v>
      </c>
    </row>
    <row r="637" spans="1:8" x14ac:dyDescent="0.2">
      <c r="A637">
        <f t="shared" si="8"/>
        <v>2042</v>
      </c>
      <c r="B637">
        <f t="shared" si="9"/>
        <v>12</v>
      </c>
      <c r="C637" s="12">
        <f>MAPrice!C637*1.1</f>
        <v>3.4975404043193527E-2</v>
      </c>
      <c r="D637" s="12">
        <f>MAPrice!D637*1.1</f>
        <v>3.9489394638344451E-2</v>
      </c>
      <c r="E637" s="12">
        <f>MAPrice!E637*1.1</f>
        <v>2.7089337661813578E-2</v>
      </c>
      <c r="F637" s="12">
        <f>MAPrice!F637*1.1</f>
        <v>5.119473064905538E-2</v>
      </c>
      <c r="G637" s="244"/>
      <c r="H637" s="12">
        <f>MAPrice!H637*1.1</f>
        <v>3.9489394638344451E-2</v>
      </c>
    </row>
    <row r="638" spans="1:8" x14ac:dyDescent="0.2">
      <c r="A638">
        <f t="shared" si="8"/>
        <v>2043</v>
      </c>
      <c r="B638">
        <f t="shared" si="9"/>
        <v>1</v>
      </c>
      <c r="C638" s="12">
        <f>MAPrice!C638*1.1</f>
        <v>3.4899965220910129E-2</v>
      </c>
      <c r="D638" s="12">
        <f>MAPrice!D638*1.1</f>
        <v>3.9418207354001228E-2</v>
      </c>
      <c r="E638" s="12">
        <f>MAPrice!E638*1.1</f>
        <v>2.703053900010759E-2</v>
      </c>
      <c r="F638" s="12">
        <f>MAPrice!F638*1.1</f>
        <v>5.1092424336528643E-2</v>
      </c>
      <c r="G638" s="244"/>
      <c r="H638" s="12">
        <f>MAPrice!H638*1.1</f>
        <v>3.9418207354001228E-2</v>
      </c>
    </row>
    <row r="639" spans="1:8" x14ac:dyDescent="0.2">
      <c r="A639">
        <f t="shared" si="8"/>
        <v>2043</v>
      </c>
      <c r="B639">
        <f t="shared" si="9"/>
        <v>2</v>
      </c>
      <c r="C639" s="12">
        <f>MAPrice!C639*1.1</f>
        <v>3.4825785169039052E-2</v>
      </c>
      <c r="D639" s="12">
        <f>MAPrice!D639*1.1</f>
        <v>3.9347732193887097E-2</v>
      </c>
      <c r="E639" s="12">
        <f>MAPrice!E639*1.1</f>
        <v>2.6972280154356758E-2</v>
      </c>
      <c r="F639" s="12">
        <f>MAPrice!F639*1.1</f>
        <v>5.0992328019835359E-2</v>
      </c>
      <c r="G639" s="244"/>
      <c r="H639" s="12">
        <f>MAPrice!H639*1.1</f>
        <v>3.9347732193887097E-2</v>
      </c>
    </row>
    <row r="640" spans="1:8" x14ac:dyDescent="0.2">
      <c r="A640">
        <f t="shared" si="8"/>
        <v>2043</v>
      </c>
      <c r="B640">
        <f t="shared" si="9"/>
        <v>3</v>
      </c>
      <c r="C640" s="12">
        <f>MAPrice!C640*1.1</f>
        <v>3.4749913532745119E-2</v>
      </c>
      <c r="D640" s="12">
        <f>MAPrice!D640*1.1</f>
        <v>3.9275880739280934E-2</v>
      </c>
      <c r="E640" s="12">
        <f>MAPrice!E640*1.1</f>
        <v>2.6914626056408892E-2</v>
      </c>
      <c r="F640" s="12">
        <f>MAPrice!F640*1.1</f>
        <v>5.0891205860314349E-2</v>
      </c>
      <c r="G640" s="244"/>
      <c r="H640" s="12">
        <f>MAPrice!H640*1.1</f>
        <v>3.9275880739280934E-2</v>
      </c>
    </row>
    <row r="641" spans="1:8" x14ac:dyDescent="0.2">
      <c r="A641">
        <f t="shared" si="8"/>
        <v>2043</v>
      </c>
      <c r="B641">
        <f t="shared" si="9"/>
        <v>4</v>
      </c>
      <c r="C641" s="12">
        <f>MAPrice!C641*1.1</f>
        <v>3.4674689464951093E-2</v>
      </c>
      <c r="D641" s="12">
        <f>MAPrice!D641*1.1</f>
        <v>3.9204499084033805E-2</v>
      </c>
      <c r="E641" s="12">
        <f>MAPrice!E641*1.1</f>
        <v>2.6857143615139675E-2</v>
      </c>
      <c r="F641" s="12">
        <f>MAPrice!F641*1.1</f>
        <v>5.0789706286672225E-2</v>
      </c>
      <c r="G641" s="244"/>
      <c r="H641" s="12">
        <f>MAPrice!H641*1.1</f>
        <v>3.9204499084033805E-2</v>
      </c>
    </row>
    <row r="642" spans="1:8" x14ac:dyDescent="0.2">
      <c r="A642">
        <f t="shared" si="8"/>
        <v>2043</v>
      </c>
      <c r="B642">
        <f t="shared" si="9"/>
        <v>5</v>
      </c>
      <c r="C642" s="12">
        <f>MAPrice!C642*1.1</f>
        <v>3.4599987850123026E-2</v>
      </c>
      <c r="D642" s="12">
        <f>MAPrice!D642*1.1</f>
        <v>3.9133529733605558E-2</v>
      </c>
      <c r="E642" s="12">
        <f>MAPrice!E642*1.1</f>
        <v>2.6798388720973069E-2</v>
      </c>
      <c r="F642" s="12">
        <f>MAPrice!F642*1.1</f>
        <v>5.0688343985513702E-2</v>
      </c>
      <c r="G642" s="244"/>
      <c r="H642" s="12">
        <f>MAPrice!H642*1.1</f>
        <v>3.9133529733605558E-2</v>
      </c>
    </row>
    <row r="643" spans="1:8" x14ac:dyDescent="0.2">
      <c r="A643">
        <f t="shared" si="8"/>
        <v>2043</v>
      </c>
      <c r="B643">
        <f t="shared" si="9"/>
        <v>6</v>
      </c>
      <c r="C643" s="12">
        <f>MAPrice!C643*1.1</f>
        <v>3.452558094760922E-2</v>
      </c>
      <c r="D643" s="12">
        <f>MAPrice!D643*1.1</f>
        <v>3.9062905645428532E-2</v>
      </c>
      <c r="E643" s="12">
        <f>MAPrice!E643*1.1</f>
        <v>2.6740272845745618E-2</v>
      </c>
      <c r="F643" s="12">
        <f>MAPrice!F643*1.1</f>
        <v>5.0588257546311445E-2</v>
      </c>
      <c r="G643" s="244"/>
      <c r="H643" s="12">
        <f>MAPrice!H643*1.1</f>
        <v>3.9062905645428532E-2</v>
      </c>
    </row>
    <row r="644" spans="1:8" x14ac:dyDescent="0.2">
      <c r="A644">
        <f t="shared" si="8"/>
        <v>2043</v>
      </c>
      <c r="B644">
        <f t="shared" si="9"/>
        <v>7</v>
      </c>
      <c r="C644" s="12">
        <f>MAPrice!C644*1.1</f>
        <v>3.445300945301108E-2</v>
      </c>
      <c r="D644" s="12">
        <f>MAPrice!D644*1.1</f>
        <v>3.8993748032277932E-2</v>
      </c>
      <c r="E644" s="12">
        <f>MAPrice!E644*1.1</f>
        <v>2.6681766645444277E-2</v>
      </c>
      <c r="F644" s="12">
        <f>MAPrice!F644*1.1</f>
        <v>5.049024854690054E-2</v>
      </c>
      <c r="G644" s="244"/>
      <c r="H644" s="12">
        <f>MAPrice!H644*1.1</f>
        <v>3.8993748032277932E-2</v>
      </c>
    </row>
    <row r="645" spans="1:8" x14ac:dyDescent="0.2">
      <c r="A645">
        <f t="shared" si="8"/>
        <v>2043</v>
      </c>
      <c r="B645">
        <f t="shared" si="9"/>
        <v>8</v>
      </c>
      <c r="C645" s="12">
        <f>MAPrice!C645*1.1</f>
        <v>3.438087391031508E-2</v>
      </c>
      <c r="D645" s="12">
        <f>MAPrice!D645*1.1</f>
        <v>3.8925474787467072E-2</v>
      </c>
      <c r="E645" s="12">
        <f>MAPrice!E645*1.1</f>
        <v>2.66224374907079E-2</v>
      </c>
      <c r="F645" s="12">
        <f>MAPrice!F645*1.1</f>
        <v>5.0392713363336575E-2</v>
      </c>
      <c r="G645" s="244"/>
      <c r="H645" s="12">
        <f>MAPrice!H645*1.1</f>
        <v>3.8925474787467072E-2</v>
      </c>
    </row>
    <row r="646" spans="1:8" x14ac:dyDescent="0.2">
      <c r="A646">
        <f t="shared" si="8"/>
        <v>2043</v>
      </c>
      <c r="B646">
        <f t="shared" si="9"/>
        <v>9</v>
      </c>
      <c r="C646" s="12">
        <f>MAPrice!C646*1.1</f>
        <v>3.4308646347248943E-2</v>
      </c>
      <c r="D646" s="12">
        <f>MAPrice!D646*1.1</f>
        <v>3.8856788477950086E-2</v>
      </c>
      <c r="E646" s="12">
        <f>MAPrice!E646*1.1</f>
        <v>2.6562883796351102E-2</v>
      </c>
      <c r="F646" s="12">
        <f>MAPrice!F646*1.1</f>
        <v>5.0295354296874033E-2</v>
      </c>
      <c r="G646" s="244"/>
      <c r="H646" s="12">
        <f>MAPrice!H646*1.1</f>
        <v>3.8856788477950086E-2</v>
      </c>
    </row>
    <row r="647" spans="1:8" x14ac:dyDescent="0.2">
      <c r="A647">
        <f t="shared" si="8"/>
        <v>2043</v>
      </c>
      <c r="B647">
        <f t="shared" si="9"/>
        <v>10</v>
      </c>
      <c r="C647" s="12">
        <f>MAPrice!C647*1.1</f>
        <v>3.4236649414673394E-2</v>
      </c>
      <c r="D647" s="12">
        <f>MAPrice!D647*1.1</f>
        <v>3.8788490971307633E-2</v>
      </c>
      <c r="E647" s="12">
        <f>MAPrice!E647*1.1</f>
        <v>2.6502355220139707E-2</v>
      </c>
      <c r="F647" s="12">
        <f>MAPrice!F647*1.1</f>
        <v>5.019776093433815E-2</v>
      </c>
      <c r="G647" s="244"/>
      <c r="H647" s="12">
        <f>MAPrice!H647*1.1</f>
        <v>3.8788490971307633E-2</v>
      </c>
    </row>
    <row r="648" spans="1:8" x14ac:dyDescent="0.2">
      <c r="A648">
        <f t="shared" si="8"/>
        <v>2043</v>
      </c>
      <c r="B648">
        <f t="shared" si="9"/>
        <v>11</v>
      </c>
      <c r="C648" s="12">
        <f>MAPrice!C648*1.1</f>
        <v>3.4163634576843092E-2</v>
      </c>
      <c r="D648" s="12">
        <f>MAPrice!D648*1.1</f>
        <v>3.8719165706274705E-2</v>
      </c>
      <c r="E648" s="12">
        <f>MAPrice!E648*1.1</f>
        <v>2.6443306173713987E-2</v>
      </c>
      <c r="F648" s="12">
        <f>MAPrice!F648*1.1</f>
        <v>5.0099565000390998E-2</v>
      </c>
      <c r="G648" s="244"/>
      <c r="H648" s="12">
        <f>MAPrice!H648*1.1</f>
        <v>3.8719165706274705E-2</v>
      </c>
    </row>
    <row r="649" spans="1:8" x14ac:dyDescent="0.2">
      <c r="A649">
        <f t="shared" si="8"/>
        <v>2043</v>
      </c>
      <c r="B649">
        <f t="shared" si="9"/>
        <v>12</v>
      </c>
      <c r="C649" s="12">
        <f>MAPrice!C649*1.1</f>
        <v>3.4089765618273767E-2</v>
      </c>
      <c r="D649" s="12">
        <f>MAPrice!D649*1.1</f>
        <v>3.864899692189442E-2</v>
      </c>
      <c r="E649" s="12">
        <f>MAPrice!E649*1.1</f>
        <v>2.6386068089278378E-2</v>
      </c>
      <c r="F649" s="12">
        <f>MAPrice!F649*1.1</f>
        <v>4.9999509652362932E-2</v>
      </c>
      <c r="G649" s="244"/>
      <c r="H649" s="12">
        <f>MAPrice!H649*1.1</f>
        <v>3.864899692189442E-2</v>
      </c>
    </row>
    <row r="650" spans="1:8" x14ac:dyDescent="0.2">
      <c r="A650">
        <f t="shared" si="8"/>
        <v>2044</v>
      </c>
      <c r="B650">
        <f t="shared" si="9"/>
        <v>1</v>
      </c>
      <c r="C650" s="12">
        <f>MAPrice!C650*1.1</f>
        <v>3.4015951471729006E-2</v>
      </c>
      <c r="D650" s="12">
        <f>MAPrice!D650*1.1</f>
        <v>3.8579001864495296E-2</v>
      </c>
      <c r="E650" s="12">
        <f>MAPrice!E650*1.1</f>
        <v>2.6328579004131446E-2</v>
      </c>
      <c r="F650" s="12">
        <f>MAPrice!F650*1.1</f>
        <v>4.9899170452295215E-2</v>
      </c>
      <c r="G650" s="244"/>
      <c r="H650" s="12">
        <f>MAPrice!H650*1.1</f>
        <v>3.8579001864495296E-2</v>
      </c>
    </row>
    <row r="651" spans="1:8" x14ac:dyDescent="0.2">
      <c r="A651">
        <f t="shared" si="8"/>
        <v>2044</v>
      </c>
      <c r="B651">
        <f t="shared" si="9"/>
        <v>2</v>
      </c>
      <c r="C651" s="12">
        <f>MAPrice!C651*1.1</f>
        <v>3.3943399853371213E-2</v>
      </c>
      <c r="D651" s="12">
        <f>MAPrice!D651*1.1</f>
        <v>3.8509742074351046E-2</v>
      </c>
      <c r="E651" s="12">
        <f>MAPrice!E651*1.1</f>
        <v>2.6271641339306061E-2</v>
      </c>
      <c r="F651" s="12">
        <f>MAPrice!F651*1.1</f>
        <v>4.9801044039737667E-2</v>
      </c>
      <c r="G651" s="244"/>
      <c r="H651" s="12">
        <f>MAPrice!H651*1.1</f>
        <v>3.8509742074351046E-2</v>
      </c>
    </row>
    <row r="652" spans="1:8" x14ac:dyDescent="0.2">
      <c r="A652">
        <f t="shared" si="8"/>
        <v>2044</v>
      </c>
      <c r="B652">
        <f t="shared" si="9"/>
        <v>3</v>
      </c>
      <c r="C652" s="12">
        <f>MAPrice!C652*1.1</f>
        <v>3.3869121371535534E-2</v>
      </c>
      <c r="D652" s="12">
        <f>MAPrice!D652*1.1</f>
        <v>3.843904733847793E-2</v>
      </c>
      <c r="E652" s="12">
        <f>MAPrice!E652*1.1</f>
        <v>2.6215241117910425E-2</v>
      </c>
      <c r="F652" s="12">
        <f>MAPrice!F652*1.1</f>
        <v>4.9701806799322207E-2</v>
      </c>
      <c r="G652" s="244"/>
      <c r="H652" s="12">
        <f>MAPrice!H652*1.1</f>
        <v>3.843904733847793E-2</v>
      </c>
    </row>
    <row r="653" spans="1:8" x14ac:dyDescent="0.2">
      <c r="A653">
        <f t="shared" si="8"/>
        <v>2044</v>
      </c>
      <c r="B653">
        <f t="shared" si="9"/>
        <v>4</v>
      </c>
      <c r="C653" s="12">
        <f>MAPrice!C653*1.1</f>
        <v>3.3795446397200661E-2</v>
      </c>
      <c r="D653" s="12">
        <f>MAPrice!D653*1.1</f>
        <v>3.836878001908476E-2</v>
      </c>
      <c r="E653" s="12">
        <f>MAPrice!E653*1.1</f>
        <v>2.6158986159056222E-2</v>
      </c>
      <c r="F653" s="12">
        <f>MAPrice!F653*1.1</f>
        <v>4.9602154327801053E-2</v>
      </c>
      <c r="G653" s="244"/>
      <c r="H653" s="12">
        <f>MAPrice!H653*1.1</f>
        <v>3.836878001908476E-2</v>
      </c>
    </row>
    <row r="654" spans="1:8" x14ac:dyDescent="0.2">
      <c r="A654">
        <f t="shared" si="8"/>
        <v>2044</v>
      </c>
      <c r="B654">
        <f t="shared" si="9"/>
        <v>5</v>
      </c>
      <c r="C654" s="12">
        <f>MAPrice!C654*1.1</f>
        <v>3.3722345878724386E-2</v>
      </c>
      <c r="D654" s="12">
        <f>MAPrice!D654*1.1</f>
        <v>3.829899001079537E-2</v>
      </c>
      <c r="E654" s="12">
        <f>MAPrice!E654*1.1</f>
        <v>2.6101534015720029E-2</v>
      </c>
      <c r="F654" s="12">
        <f>MAPrice!F654*1.1</f>
        <v>4.9502729311118591E-2</v>
      </c>
      <c r="G654" s="244"/>
      <c r="H654" s="12">
        <f>MAPrice!H654*1.1</f>
        <v>3.829899001079537E-2</v>
      </c>
    </row>
    <row r="655" spans="1:8" x14ac:dyDescent="0.2">
      <c r="A655">
        <f t="shared" si="8"/>
        <v>2044</v>
      </c>
      <c r="B655">
        <f t="shared" si="9"/>
        <v>6</v>
      </c>
      <c r="C655" s="12">
        <f>MAPrice!C655*1.1</f>
        <v>3.3649589821262954E-2</v>
      </c>
      <c r="D655" s="12">
        <f>MAPrice!D655*1.1</f>
        <v>3.8229603294394635E-2</v>
      </c>
      <c r="E655" s="12">
        <f>MAPrice!E655*1.1</f>
        <v>2.6044749387477122E-2</v>
      </c>
      <c r="F655" s="12">
        <f>MAPrice!F655*1.1</f>
        <v>4.9404637849332564E-2</v>
      </c>
      <c r="G655" s="244"/>
      <c r="H655" s="12">
        <f>MAPrice!H655*1.1</f>
        <v>3.8229603294394635E-2</v>
      </c>
    </row>
    <row r="656" spans="1:8" x14ac:dyDescent="0.2">
      <c r="A656">
        <f t="shared" si="8"/>
        <v>2044</v>
      </c>
      <c r="B656">
        <f t="shared" si="9"/>
        <v>7</v>
      </c>
      <c r="C656" s="12">
        <f>MAPrice!C656*1.1</f>
        <v>3.3578671781320325E-2</v>
      </c>
      <c r="D656" s="12">
        <f>MAPrice!D656*1.1</f>
        <v>3.8161706819949674E-2</v>
      </c>
      <c r="E656" s="12">
        <f>MAPrice!E656*1.1</f>
        <v>2.5987617412934278E-2</v>
      </c>
      <c r="F656" s="12">
        <f>MAPrice!F656*1.1</f>
        <v>4.9308646095779861E-2</v>
      </c>
      <c r="G656" s="244"/>
      <c r="H656" s="12">
        <f>MAPrice!H656*1.1</f>
        <v>3.8161706819949674E-2</v>
      </c>
    </row>
    <row r="657" spans="1:8" x14ac:dyDescent="0.2">
      <c r="A657">
        <f t="shared" si="8"/>
        <v>2044</v>
      </c>
      <c r="B657">
        <f t="shared" si="9"/>
        <v>8</v>
      </c>
      <c r="C657" s="12">
        <f>MAPrice!C657*1.1</f>
        <v>3.3508210427332957E-2</v>
      </c>
      <c r="D657" s="12">
        <f>MAPrice!D657*1.1</f>
        <v>3.8094713336620081E-2</v>
      </c>
      <c r="E657" s="12">
        <f>MAPrice!E657*1.1</f>
        <v>2.5929706391541948E-2</v>
      </c>
      <c r="F657" s="12">
        <f>MAPrice!F657*1.1</f>
        <v>4.9213163515106628E-2</v>
      </c>
      <c r="G657" s="244"/>
      <c r="H657" s="12">
        <f>MAPrice!H657*1.1</f>
        <v>3.8094713336620081E-2</v>
      </c>
    </row>
    <row r="658" spans="1:8" x14ac:dyDescent="0.2">
      <c r="A658">
        <f t="shared" si="8"/>
        <v>2044</v>
      </c>
      <c r="B658">
        <f t="shared" si="9"/>
        <v>9</v>
      </c>
      <c r="C658" s="12">
        <f>MAPrice!C658*1.1</f>
        <v>3.343768057270232E-2</v>
      </c>
      <c r="D658" s="12">
        <f>MAPrice!D658*1.1</f>
        <v>3.8027338866810395E-2</v>
      </c>
      <c r="E658" s="12">
        <f>MAPrice!E658*1.1</f>
        <v>2.5871593379913457E-2</v>
      </c>
      <c r="F658" s="12">
        <f>MAPrice!F658*1.1</f>
        <v>4.9117884696181058E-2</v>
      </c>
      <c r="G658" s="244"/>
      <c r="H658" s="12">
        <f>MAPrice!H658*1.1</f>
        <v>3.8027338866810395E-2</v>
      </c>
    </row>
    <row r="659" spans="1:8" x14ac:dyDescent="0.2">
      <c r="A659">
        <f t="shared" si="8"/>
        <v>2044</v>
      </c>
      <c r="B659">
        <f t="shared" si="9"/>
        <v>10</v>
      </c>
      <c r="C659" s="12">
        <f>MAPrice!C659*1.1</f>
        <v>3.3367410293381201E-2</v>
      </c>
      <c r="D659" s="12">
        <f>MAPrice!D659*1.1</f>
        <v>3.7960384746218323E-2</v>
      </c>
      <c r="E659" s="12">
        <f>MAPrice!E659*1.1</f>
        <v>2.581255722980233E-2</v>
      </c>
      <c r="F659" s="12">
        <f>MAPrice!F659*1.1</f>
        <v>4.9022427228429484E-2</v>
      </c>
      <c r="G659" s="244"/>
      <c r="H659" s="12">
        <f>MAPrice!H659*1.1</f>
        <v>3.7960384746218323E-2</v>
      </c>
    </row>
    <row r="660" spans="1:8" x14ac:dyDescent="0.2">
      <c r="A660">
        <f t="shared" si="8"/>
        <v>2044</v>
      </c>
      <c r="B660">
        <f t="shared" si="9"/>
        <v>11</v>
      </c>
      <c r="C660" s="12">
        <f>MAPrice!C660*1.1</f>
        <v>3.3296173309281495E-2</v>
      </c>
      <c r="D660" s="12">
        <f>MAPrice!D660*1.1</f>
        <v>3.7892453476341292E-2</v>
      </c>
      <c r="E660" s="12">
        <f>MAPrice!E660*1.1</f>
        <v>2.5754985246630585E-2</v>
      </c>
      <c r="F660" s="12">
        <f>MAPrice!F660*1.1</f>
        <v>4.8926419534485004E-2</v>
      </c>
      <c r="G660" s="244"/>
      <c r="H660" s="12">
        <f>MAPrice!H660*1.1</f>
        <v>3.7892453476341292E-2</v>
      </c>
    </row>
    <row r="661" spans="1:8" x14ac:dyDescent="0.2">
      <c r="A661">
        <f t="shared" si="8"/>
        <v>2044</v>
      </c>
      <c r="B661">
        <f t="shared" si="9"/>
        <v>12</v>
      </c>
      <c r="C661" s="12">
        <f>MAPrice!C661*1.1</f>
        <v>3.3224140100626354E-2</v>
      </c>
      <c r="D661" s="12">
        <f>MAPrice!D661*1.1</f>
        <v>3.7823737808204395E-2</v>
      </c>
      <c r="E661" s="12">
        <f>MAPrice!E661*1.1</f>
        <v>2.5699206940468334E-2</v>
      </c>
      <c r="F661" s="12">
        <f>MAPrice!F661*1.1</f>
        <v>4.882864851010562E-2</v>
      </c>
      <c r="G661" s="244"/>
      <c r="H661" s="12">
        <f>MAPrice!H661*1.1</f>
        <v>3.7823737808204395E-2</v>
      </c>
    </row>
    <row r="662" spans="1:8" x14ac:dyDescent="0.2">
      <c r="A662">
        <f t="shared" si="8"/>
        <v>2045</v>
      </c>
      <c r="B662">
        <f t="shared" si="9"/>
        <v>1</v>
      </c>
      <c r="C662" s="12">
        <f>MAPrice!C662*1.1</f>
        <v>3.3152204164611183E-2</v>
      </c>
      <c r="D662" s="12">
        <f>MAPrice!D662*1.1</f>
        <v>3.7755242037361865E-2</v>
      </c>
      <c r="E662" s="12">
        <f>MAPrice!E662*1.1</f>
        <v>2.5643217291056647E-2</v>
      </c>
      <c r="F662" s="12">
        <f>MAPrice!F662*1.1</f>
        <v>4.873066493206521E-2</v>
      </c>
      <c r="G662" s="244"/>
      <c r="H662" s="12">
        <f>MAPrice!H662*1.1</f>
        <v>3.7755242037361865E-2</v>
      </c>
    </row>
    <row r="663" spans="1:8" x14ac:dyDescent="0.2">
      <c r="A663">
        <f t="shared" si="8"/>
        <v>2045</v>
      </c>
      <c r="B663">
        <f t="shared" si="9"/>
        <v>2</v>
      </c>
      <c r="C663" s="12">
        <f>MAPrice!C663*1.1</f>
        <v>3.3081525159682594E-2</v>
      </c>
      <c r="D663" s="12">
        <f>MAPrice!D663*1.1</f>
        <v>3.7687496150565755E-2</v>
      </c>
      <c r="E663" s="12">
        <f>MAPrice!E663*1.1</f>
        <v>2.5587784961233137E-2</v>
      </c>
      <c r="F663" s="12">
        <f>MAPrice!F663*1.1</f>
        <v>4.8634881255999858E-2</v>
      </c>
      <c r="G663" s="244"/>
      <c r="H663" s="12">
        <f>MAPrice!H663*1.1</f>
        <v>3.7687496150565755E-2</v>
      </c>
    </row>
    <row r="664" spans="1:8" x14ac:dyDescent="0.2">
      <c r="A664">
        <f t="shared" si="8"/>
        <v>2045</v>
      </c>
      <c r="B664">
        <f t="shared" si="9"/>
        <v>3</v>
      </c>
      <c r="C664" s="12">
        <f>MAPrice!C664*1.1</f>
        <v>3.3009374289058653E-2</v>
      </c>
      <c r="D664" s="12">
        <f>MAPrice!D664*1.1</f>
        <v>3.7618586341273061E-2</v>
      </c>
      <c r="E664" s="12">
        <f>MAPrice!E664*1.1</f>
        <v>2.5533031567812961E-2</v>
      </c>
      <c r="F664" s="12">
        <f>MAPrice!F664*1.1</f>
        <v>4.8538319051735862E-2</v>
      </c>
      <c r="G664" s="244"/>
      <c r="H664" s="12">
        <f>MAPrice!H664*1.1</f>
        <v>3.7618586341273061E-2</v>
      </c>
    </row>
    <row r="665" spans="1:8" x14ac:dyDescent="0.2">
      <c r="A665">
        <f t="shared" si="8"/>
        <v>2045</v>
      </c>
      <c r="B665">
        <f t="shared" si="9"/>
        <v>4</v>
      </c>
      <c r="C665" s="12">
        <f>MAPrice!C665*1.1</f>
        <v>3.2937958117966293E-2</v>
      </c>
      <c r="D665" s="12">
        <f>MAPrice!D665*1.1</f>
        <v>3.7550262552693586E-2</v>
      </c>
      <c r="E665" s="12">
        <f>MAPrice!E665*1.1</f>
        <v>2.5478529680224814E-2</v>
      </c>
      <c r="F665" s="12">
        <f>MAPrice!F665*1.1</f>
        <v>4.8441571211529193E-2</v>
      </c>
      <c r="G665" s="244"/>
      <c r="H665" s="12">
        <f>MAPrice!H665*1.1</f>
        <v>3.7550262552693586E-2</v>
      </c>
    </row>
    <row r="666" spans="1:8" x14ac:dyDescent="0.2">
      <c r="A666">
        <f t="shared" si="8"/>
        <v>2045</v>
      </c>
      <c r="B666">
        <f t="shared" si="9"/>
        <v>5</v>
      </c>
      <c r="C666" s="12">
        <f>MAPrice!C666*1.1</f>
        <v>3.2867030736955266E-2</v>
      </c>
      <c r="D666" s="12">
        <f>MAPrice!D666*1.1</f>
        <v>3.7482325193975326E-2</v>
      </c>
      <c r="E666" s="12">
        <f>MAPrice!E666*1.1</f>
        <v>2.5422815788435804E-2</v>
      </c>
      <c r="F666" s="12">
        <f>MAPrice!F666*1.1</f>
        <v>4.8344943562488106E-2</v>
      </c>
      <c r="G666" s="244"/>
      <c r="H666" s="12">
        <f>MAPrice!H666*1.1</f>
        <v>3.7482325193975326E-2</v>
      </c>
    </row>
    <row r="667" spans="1:8" x14ac:dyDescent="0.2">
      <c r="A667">
        <f t="shared" si="8"/>
        <v>2045</v>
      </c>
      <c r="B667">
        <f t="shared" si="9"/>
        <v>6</v>
      </c>
      <c r="C667" s="12">
        <f>MAPrice!C667*1.1</f>
        <v>3.2796382707283869E-2</v>
      </c>
      <c r="D667" s="12">
        <f>MAPrice!D667*1.1</f>
        <v>3.7414717884333329E-2</v>
      </c>
      <c r="E667" s="12">
        <f>MAPrice!E667*1.1</f>
        <v>2.5367707475529005E-2</v>
      </c>
      <c r="F667" s="12">
        <f>MAPrice!F667*1.1</f>
        <v>4.8249531536222155E-2</v>
      </c>
      <c r="G667" s="244"/>
      <c r="H667" s="12">
        <f>MAPrice!H667*1.1</f>
        <v>3.7414717884333329E-2</v>
      </c>
    </row>
    <row r="668" spans="1:8" x14ac:dyDescent="0.2">
      <c r="A668">
        <f t="shared" si="8"/>
        <v>2045</v>
      </c>
      <c r="B668">
        <f t="shared" si="9"/>
        <v>7</v>
      </c>
      <c r="C668" s="12">
        <f>MAPrice!C668*1.1</f>
        <v>3.2727498641325736E-2</v>
      </c>
      <c r="D668" s="12">
        <f>MAPrice!D668*1.1</f>
        <v>3.7348538855263125E-2</v>
      </c>
      <c r="E668" s="12">
        <f>MAPrice!E668*1.1</f>
        <v>2.5312245732800168E-2</v>
      </c>
      <c r="F668" s="12">
        <f>MAPrice!F668*1.1</f>
        <v>4.8156131294344977E-2</v>
      </c>
      <c r="G668" s="244"/>
      <c r="H668" s="12">
        <f>MAPrice!H668*1.1</f>
        <v>3.7348538855263125E-2</v>
      </c>
    </row>
    <row r="669" spans="1:8" x14ac:dyDescent="0.2">
      <c r="A669">
        <f t="shared" si="8"/>
        <v>2045</v>
      </c>
      <c r="B669">
        <f t="shared" si="9"/>
        <v>8</v>
      </c>
      <c r="C669" s="12">
        <f>MAPrice!C669*1.1</f>
        <v>3.2659063761460792E-2</v>
      </c>
      <c r="D669" s="12">
        <f>MAPrice!D669*1.1</f>
        <v>3.7283246434355682E-2</v>
      </c>
      <c r="E669" s="12">
        <f>MAPrice!E669*1.1</f>
        <v>2.5256032192345557E-2</v>
      </c>
      <c r="F669" s="12">
        <f>MAPrice!F669*1.1</f>
        <v>4.8063234785997111E-2</v>
      </c>
      <c r="G669" s="244"/>
      <c r="H669" s="12">
        <f>MAPrice!H669*1.1</f>
        <v>3.7283246434355682E-2</v>
      </c>
    </row>
    <row r="670" spans="1:8" x14ac:dyDescent="0.2">
      <c r="A670">
        <f t="shared" si="8"/>
        <v>2045</v>
      </c>
      <c r="B670">
        <f t="shared" si="9"/>
        <v>9</v>
      </c>
      <c r="C670" s="12">
        <f>MAPrice!C670*1.1</f>
        <v>3.2590569950905895E-2</v>
      </c>
      <c r="D670" s="12">
        <f>MAPrice!D670*1.1</f>
        <v>3.7217591447547306E-2</v>
      </c>
      <c r="E670" s="12">
        <f>MAPrice!E670*1.1</f>
        <v>2.519962867807753E-2</v>
      </c>
      <c r="F670" s="12">
        <f>MAPrice!F670*1.1</f>
        <v>4.7970547724255866E-2</v>
      </c>
      <c r="G670" s="244"/>
      <c r="H670" s="12">
        <f>MAPrice!H670*1.1</f>
        <v>3.7217591447547306E-2</v>
      </c>
    </row>
    <row r="671" spans="1:8" x14ac:dyDescent="0.2">
      <c r="A671">
        <f t="shared" si="8"/>
        <v>2045</v>
      </c>
      <c r="B671">
        <f t="shared" si="9"/>
        <v>10</v>
      </c>
      <c r="C671" s="12">
        <f>MAPrice!C671*1.1</f>
        <v>3.2522341944483557E-2</v>
      </c>
      <c r="D671" s="12">
        <f>MAPrice!D671*1.1</f>
        <v>3.715236178155696E-2</v>
      </c>
      <c r="E671" s="12">
        <f>MAPrice!E671*1.1</f>
        <v>2.5142340409424948E-2</v>
      </c>
      <c r="F671" s="12">
        <f>MAPrice!F671*1.1</f>
        <v>4.7877707181847251E-2</v>
      </c>
      <c r="G671" s="244"/>
      <c r="H671" s="12">
        <f>MAPrice!H671*1.1</f>
        <v>3.715236178155696E-2</v>
      </c>
    </row>
    <row r="672" spans="1:8" x14ac:dyDescent="0.2">
      <c r="A672">
        <f t="shared" si="8"/>
        <v>2045</v>
      </c>
      <c r="B672">
        <f t="shared" si="9"/>
        <v>11</v>
      </c>
      <c r="C672" s="12">
        <f>MAPrice!C672*1.1</f>
        <v>3.2453187868782242E-2</v>
      </c>
      <c r="D672" s="12">
        <f>MAPrice!D672*1.1</f>
        <v>3.7086194478797699E-2</v>
      </c>
      <c r="E672" s="12">
        <f>MAPrice!E672*1.1</f>
        <v>2.508648283036834E-2</v>
      </c>
      <c r="F672" s="12">
        <f>MAPrice!F672*1.1</f>
        <v>4.7784349901761405E-2</v>
      </c>
      <c r="G672" s="244"/>
      <c r="H672" s="12">
        <f>MAPrice!H672*1.1</f>
        <v>3.7086194478797699E-2</v>
      </c>
    </row>
    <row r="673" spans="1:8" x14ac:dyDescent="0.2">
      <c r="A673">
        <f t="shared" si="8"/>
        <v>2045</v>
      </c>
      <c r="B673">
        <f t="shared" si="9"/>
        <v>12</v>
      </c>
      <c r="C673" s="12">
        <f>MAPrice!C673*1.1</f>
        <v>3.2383245160534209E-2</v>
      </c>
      <c r="D673" s="12">
        <f>MAPrice!D673*1.1</f>
        <v>3.701924527431897E-2</v>
      </c>
      <c r="E673" s="12">
        <f>MAPrice!E673*1.1</f>
        <v>2.5032353672954501E-2</v>
      </c>
      <c r="F673" s="12">
        <f>MAPrice!F673*1.1</f>
        <v>4.7689254832091972E-2</v>
      </c>
      <c r="G673" s="244"/>
      <c r="H673" s="12">
        <f>MAPrice!H673*1.1</f>
        <v>3.701924527431897E-2</v>
      </c>
    </row>
    <row r="674" spans="1:8" x14ac:dyDescent="0.2">
      <c r="A674">
        <f t="shared" si="8"/>
        <v>2046</v>
      </c>
      <c r="B674">
        <f t="shared" si="9"/>
        <v>1</v>
      </c>
      <c r="C674" s="12">
        <f>MAPrice!C674*1.1</f>
        <v>3.2313361028927221E-2</v>
      </c>
      <c r="D674" s="12">
        <f>MAPrice!D674*1.1</f>
        <v>3.6952469509196596E-2</v>
      </c>
      <c r="E674" s="12">
        <f>MAPrice!E674*1.1</f>
        <v>2.4977992205135701E-2</v>
      </c>
      <c r="F674" s="12">
        <f>MAPrice!F674*1.1</f>
        <v>4.7593899923755172E-2</v>
      </c>
      <c r="G674" s="244"/>
      <c r="H674" s="12">
        <f>MAPrice!H674*1.1</f>
        <v>3.6952469509196596E-2</v>
      </c>
    </row>
    <row r="675" spans="1:8" x14ac:dyDescent="0.2">
      <c r="A675">
        <f t="shared" si="8"/>
        <v>2046</v>
      </c>
      <c r="B675">
        <f t="shared" si="9"/>
        <v>2</v>
      </c>
      <c r="C675" s="12">
        <f>MAPrice!C675*1.1</f>
        <v>3.2244657992514164E-2</v>
      </c>
      <c r="D675" s="12">
        <f>MAPrice!D675*1.1</f>
        <v>3.688637897020533E-2</v>
      </c>
      <c r="E675" s="12">
        <f>MAPrice!E675*1.1</f>
        <v>2.4924141286923152E-2</v>
      </c>
      <c r="F675" s="12">
        <f>MAPrice!F675*1.1</f>
        <v>4.7500626983340184E-2</v>
      </c>
      <c r="G675" s="244"/>
      <c r="H675" s="12">
        <f>MAPrice!H675*1.1</f>
        <v>3.688637897020533E-2</v>
      </c>
    </row>
    <row r="676" spans="1:8" x14ac:dyDescent="0.2">
      <c r="A676">
        <f t="shared" si="8"/>
        <v>2046</v>
      </c>
      <c r="B676">
        <f t="shared" si="9"/>
        <v>3</v>
      </c>
      <c r="C676" s="12">
        <f>MAPrice!C676*1.1</f>
        <v>3.2174405084840312E-2</v>
      </c>
      <c r="D676" s="12">
        <f>MAPrice!D676*1.1</f>
        <v>3.6819017021065971E-2</v>
      </c>
      <c r="E676" s="12">
        <f>MAPrice!E676*1.1</f>
        <v>2.4870861793085047E-2</v>
      </c>
      <c r="F676" s="12">
        <f>MAPrice!F676*1.1</f>
        <v>4.7406422632308029E-2</v>
      </c>
      <c r="G676" s="244"/>
      <c r="H676" s="12">
        <f>MAPrice!H676*1.1</f>
        <v>3.6819017021065971E-2</v>
      </c>
    </row>
    <row r="677" spans="1:8" x14ac:dyDescent="0.2">
      <c r="A677">
        <f t="shared" si="8"/>
        <v>2046</v>
      </c>
      <c r="B677">
        <f t="shared" si="9"/>
        <v>4</v>
      </c>
      <c r="C677" s="12">
        <f>MAPrice!C677*1.1</f>
        <v>3.2104788438890329E-2</v>
      </c>
      <c r="D677" s="12">
        <f>MAPrice!D677*1.1</f>
        <v>3.6752137513439885E-2</v>
      </c>
      <c r="E677" s="12">
        <f>MAPrice!E677*1.1</f>
        <v>2.4817768183644607E-2</v>
      </c>
      <c r="F677" s="12">
        <f>MAPrice!F677*1.1</f>
        <v>4.7311920710446126E-2</v>
      </c>
      <c r="G677" s="244"/>
      <c r="H677" s="12">
        <f>MAPrice!H677*1.1</f>
        <v>3.6752137513439885E-2</v>
      </c>
    </row>
    <row r="678" spans="1:8" x14ac:dyDescent="0.2">
      <c r="A678">
        <f t="shared" si="8"/>
        <v>2046</v>
      </c>
      <c r="B678">
        <f t="shared" si="9"/>
        <v>5</v>
      </c>
      <c r="C678" s="12">
        <f>MAPrice!C678*1.1</f>
        <v>3.2035694038220534E-2</v>
      </c>
      <c r="D678" s="12">
        <f>MAPrice!D678*1.1</f>
        <v>3.6685688722242774E-2</v>
      </c>
      <c r="E678" s="12">
        <f>MAPrice!E678*1.1</f>
        <v>2.4763528925455466E-2</v>
      </c>
      <c r="F678" s="12">
        <f>MAPrice!F678*1.1</f>
        <v>4.721760400526686E-2</v>
      </c>
      <c r="G678" s="244"/>
      <c r="H678" s="12">
        <f>MAPrice!H678*1.1</f>
        <v>3.6685688722242774E-2</v>
      </c>
    </row>
    <row r="679" spans="1:8" x14ac:dyDescent="0.2">
      <c r="A679">
        <f t="shared" si="8"/>
        <v>2046</v>
      </c>
      <c r="B679">
        <f t="shared" si="9"/>
        <v>6</v>
      </c>
      <c r="C679" s="12">
        <f>MAPrice!C679*1.1</f>
        <v>3.1966906559596088E-2</v>
      </c>
      <c r="D679" s="12">
        <f>MAPrice!D679*1.1</f>
        <v>3.6619602601747923E-2</v>
      </c>
      <c r="E679" s="12">
        <f>MAPrice!E679*1.1</f>
        <v>2.4709905662111568E-2</v>
      </c>
      <c r="F679" s="12">
        <f>MAPrice!F679*1.1</f>
        <v>4.7124524960905592E-2</v>
      </c>
      <c r="G679" s="244"/>
      <c r="H679" s="12">
        <f>MAPrice!H679*1.1</f>
        <v>3.6619602601747923E-2</v>
      </c>
    </row>
    <row r="680" spans="1:8" x14ac:dyDescent="0.2">
      <c r="A680">
        <f t="shared" si="8"/>
        <v>2046</v>
      </c>
      <c r="B680">
        <f t="shared" si="9"/>
        <v>7</v>
      </c>
      <c r="C680" s="12">
        <f>MAPrice!C680*1.1</f>
        <v>3.1899838618727819E-2</v>
      </c>
      <c r="D680" s="12">
        <f>MAPrice!D680*1.1</f>
        <v>3.6554914979113846E-2</v>
      </c>
      <c r="E680" s="12">
        <f>MAPrice!E680*1.1</f>
        <v>2.4655940082722871E-2</v>
      </c>
      <c r="F680" s="12">
        <f>MAPrice!F680*1.1</f>
        <v>4.7033411515051103E-2</v>
      </c>
      <c r="G680" s="244"/>
      <c r="H680" s="12">
        <f>MAPrice!H680*1.1</f>
        <v>3.6554914979113846E-2</v>
      </c>
    </row>
    <row r="681" spans="1:8" x14ac:dyDescent="0.2">
      <c r="A681">
        <f t="shared" si="8"/>
        <v>2046</v>
      </c>
      <c r="B681">
        <f t="shared" si="9"/>
        <v>8</v>
      </c>
      <c r="C681" s="12">
        <f>MAPrice!C681*1.1</f>
        <v>3.1833198016346917E-2</v>
      </c>
      <c r="D681" s="12">
        <f>MAPrice!D681*1.1</f>
        <v>3.6491082627107409E-2</v>
      </c>
      <c r="E681" s="12">
        <f>MAPrice!E681*1.1</f>
        <v>2.4601234970610421E-2</v>
      </c>
      <c r="F681" s="12">
        <f>MAPrice!F681*1.1</f>
        <v>4.6942774739525246E-2</v>
      </c>
      <c r="G681" s="244"/>
      <c r="H681" s="12">
        <f>MAPrice!H681*1.1</f>
        <v>3.6491082627107409E-2</v>
      </c>
    </row>
    <row r="682" spans="1:8" x14ac:dyDescent="0.2">
      <c r="A682">
        <f t="shared" si="8"/>
        <v>2046</v>
      </c>
      <c r="B682">
        <f t="shared" si="9"/>
        <v>9</v>
      </c>
      <c r="C682" s="12">
        <f>MAPrice!C682*1.1</f>
        <v>3.1766497063670442E-2</v>
      </c>
      <c r="D682" s="12">
        <f>MAPrice!D682*1.1</f>
        <v>3.6426892481578259E-2</v>
      </c>
      <c r="E682" s="12">
        <f>MAPrice!E682*1.1</f>
        <v>2.4546342596088989E-2</v>
      </c>
      <c r="F682" s="12">
        <f>MAPrice!F682*1.1</f>
        <v>4.6852337993179997E-2</v>
      </c>
      <c r="G682" s="244"/>
      <c r="H682" s="12">
        <f>MAPrice!H682*1.1</f>
        <v>3.6426892481578259E-2</v>
      </c>
    </row>
    <row r="683" spans="1:8" x14ac:dyDescent="0.2">
      <c r="A683">
        <f t="shared" si="8"/>
        <v>2046</v>
      </c>
      <c r="B683">
        <f t="shared" si="9"/>
        <v>10</v>
      </c>
      <c r="C683" s="12">
        <f>MAPrice!C683*1.1</f>
        <v>3.1700052611575734E-2</v>
      </c>
      <c r="D683" s="12">
        <f>MAPrice!D683*1.1</f>
        <v>3.6363115562408607E-2</v>
      </c>
      <c r="E683" s="12">
        <f>MAPrice!E683*1.1</f>
        <v>2.4490587242648475E-2</v>
      </c>
      <c r="F683" s="12">
        <f>MAPrice!F683*1.1</f>
        <v>4.6761748070205097E-2</v>
      </c>
      <c r="G683" s="244"/>
      <c r="H683" s="12">
        <f>MAPrice!H683*1.1</f>
        <v>3.6363115562408607E-2</v>
      </c>
    </row>
    <row r="684" spans="1:8" x14ac:dyDescent="0.2">
      <c r="A684">
        <f t="shared" si="8"/>
        <v>2046</v>
      </c>
      <c r="B684">
        <f t="shared" si="9"/>
        <v>11</v>
      </c>
      <c r="C684" s="12">
        <f>MAPrice!C684*1.1</f>
        <v>3.1632702551536315E-2</v>
      </c>
      <c r="D684" s="12">
        <f>MAPrice!D684*1.1</f>
        <v>3.6298417653051564E-2</v>
      </c>
      <c r="E684" s="12">
        <f>MAPrice!E684*1.1</f>
        <v>2.4436221341108396E-2</v>
      </c>
      <c r="F684" s="12">
        <f>MAPrice!F684*1.1</f>
        <v>4.6670648468454257E-2</v>
      </c>
      <c r="G684" s="244"/>
      <c r="H684" s="12">
        <f>MAPrice!H684*1.1</f>
        <v>3.6298417653051564E-2</v>
      </c>
    </row>
    <row r="685" spans="1:8" x14ac:dyDescent="0.2">
      <c r="A685">
        <f t="shared" si="8"/>
        <v>2046</v>
      </c>
      <c r="B685">
        <f t="shared" si="9"/>
        <v>12</v>
      </c>
      <c r="C685" s="12">
        <f>MAPrice!C685*1.1</f>
        <v>3.1564601258852652E-2</v>
      </c>
      <c r="D685" s="12">
        <f>MAPrice!D685*1.1</f>
        <v>3.6232974524401843E-2</v>
      </c>
      <c r="E685" s="12">
        <f>MAPrice!E685*1.1</f>
        <v>2.4383550389657529E-2</v>
      </c>
      <c r="F685" s="12">
        <f>MAPrice!F685*1.1</f>
        <v>4.657787801325259E-2</v>
      </c>
      <c r="G685" s="244"/>
      <c r="H685" s="12">
        <f>MAPrice!H685*1.1</f>
        <v>3.6232974524401843E-2</v>
      </c>
    </row>
    <row r="686" spans="1:8" x14ac:dyDescent="0.2">
      <c r="A686">
        <f t="shared" si="8"/>
        <v>2047</v>
      </c>
      <c r="B686">
        <f t="shared" si="9"/>
        <v>1</v>
      </c>
      <c r="C686" s="12">
        <f>MAPrice!C686*1.1</f>
        <v>3.1496570766370788E-2</v>
      </c>
      <c r="D686" s="12">
        <f>MAPrice!D686*1.1</f>
        <v>3.6167716683108399E-2</v>
      </c>
      <c r="E686" s="12">
        <f>MAPrice!E686*1.1</f>
        <v>2.4330663820264879E-2</v>
      </c>
      <c r="F686" s="12">
        <f>MAPrice!F686*1.1</f>
        <v>4.6484874506128017E-2</v>
      </c>
      <c r="G686" s="244"/>
      <c r="H686" s="12">
        <f>MAPrice!H686*1.1</f>
        <v>3.6167716683108399E-2</v>
      </c>
    </row>
    <row r="687" spans="1:8" x14ac:dyDescent="0.2">
      <c r="A687">
        <f t="shared" si="8"/>
        <v>2047</v>
      </c>
      <c r="B687">
        <f t="shared" si="9"/>
        <v>2</v>
      </c>
      <c r="C687" s="12">
        <f>MAPrice!C687*1.1</f>
        <v>3.1429714948046861E-2</v>
      </c>
      <c r="D687" s="12">
        <f>MAPrice!D687*1.1</f>
        <v>3.6103157169997999E-2</v>
      </c>
      <c r="E687" s="12">
        <f>MAPrice!E687*1.1</f>
        <v>2.4278292972795618E-2</v>
      </c>
      <c r="F687" s="12">
        <f>MAPrice!F687*1.1</f>
        <v>4.6393938408431167E-2</v>
      </c>
      <c r="G687" s="244"/>
      <c r="H687" s="12">
        <f>MAPrice!H687*1.1</f>
        <v>3.6103157169997999E-2</v>
      </c>
    </row>
    <row r="688" spans="1:8" x14ac:dyDescent="0.2">
      <c r="A688">
        <f t="shared" si="8"/>
        <v>2047</v>
      </c>
      <c r="B688">
        <f t="shared" si="9"/>
        <v>3</v>
      </c>
      <c r="C688" s="12">
        <f>MAPrice!C688*1.1</f>
        <v>3.1361357601771597E-2</v>
      </c>
      <c r="D688" s="12">
        <f>MAPrice!D688*1.1</f>
        <v>3.6037363348718272E-2</v>
      </c>
      <c r="E688" s="12">
        <f>MAPrice!E688*1.1</f>
        <v>2.4226482775954142E-2</v>
      </c>
      <c r="F688" s="12">
        <f>MAPrice!F688*1.1</f>
        <v>4.630210396218732E-2</v>
      </c>
      <c r="G688" s="244"/>
      <c r="H688" s="12">
        <f>MAPrice!H688*1.1</f>
        <v>3.6037363348718272E-2</v>
      </c>
    </row>
    <row r="689" spans="1:8" x14ac:dyDescent="0.2">
      <c r="A689">
        <f t="shared" si="8"/>
        <v>2047</v>
      </c>
      <c r="B689">
        <f t="shared" si="9"/>
        <v>4</v>
      </c>
      <c r="C689" s="12">
        <f>MAPrice!C689*1.1</f>
        <v>3.1293619557494455E-2</v>
      </c>
      <c r="D689" s="12">
        <f>MAPrice!D689*1.1</f>
        <v>3.5972040993233367E-2</v>
      </c>
      <c r="E689" s="12">
        <f>MAPrice!E689*1.1</f>
        <v>2.4174853490205195E-2</v>
      </c>
      <c r="F689" s="12">
        <f>MAPrice!F689*1.1</f>
        <v>4.620997974809183E-2</v>
      </c>
      <c r="G689" s="244"/>
      <c r="H689" s="12">
        <f>MAPrice!H689*1.1</f>
        <v>3.5972040993233367E-2</v>
      </c>
    </row>
    <row r="690" spans="1:8" x14ac:dyDescent="0.2">
      <c r="A690">
        <f t="shared" si="8"/>
        <v>2047</v>
      </c>
      <c r="B690">
        <f t="shared" si="9"/>
        <v>5</v>
      </c>
      <c r="C690" s="12">
        <f>MAPrice!C690*1.1</f>
        <v>3.1226375181380626E-2</v>
      </c>
      <c r="D690" s="12">
        <f>MAPrice!D690*1.1</f>
        <v>3.5907122680479159E-2</v>
      </c>
      <c r="E690" s="12">
        <f>MAPrice!E690*1.1</f>
        <v>2.4122099069865566E-2</v>
      </c>
      <c r="F690" s="12">
        <f>MAPrice!F690*1.1</f>
        <v>4.611801460099707E-2</v>
      </c>
      <c r="G690" s="244"/>
      <c r="H690" s="12">
        <f>MAPrice!H690*1.1</f>
        <v>3.5907122680479159E-2</v>
      </c>
    </row>
    <row r="691" spans="1:8" x14ac:dyDescent="0.2">
      <c r="A691">
        <f t="shared" si="8"/>
        <v>2047</v>
      </c>
      <c r="B691">
        <f t="shared" si="9"/>
        <v>6</v>
      </c>
      <c r="C691" s="12">
        <f>MAPrice!C691*1.1</f>
        <v>3.115941582185669E-2</v>
      </c>
      <c r="D691" s="12">
        <f>MAPrice!D691*1.1</f>
        <v>3.5842542984243574E-2</v>
      </c>
      <c r="E691" s="12">
        <f>MAPrice!E691*1.1</f>
        <v>2.4069933379329101E-2</v>
      </c>
      <c r="F691" s="12">
        <f>MAPrice!F691*1.1</f>
        <v>4.6027236134281793E-2</v>
      </c>
      <c r="G691" s="244"/>
      <c r="H691" s="12">
        <f>MAPrice!H691*1.1</f>
        <v>3.5842542984243574E-2</v>
      </c>
    </row>
    <row r="692" spans="1:8" x14ac:dyDescent="0.2">
      <c r="A692">
        <f t="shared" si="8"/>
        <v>2047</v>
      </c>
      <c r="B692">
        <f t="shared" si="9"/>
        <v>7</v>
      </c>
      <c r="C692" s="12">
        <f>MAPrice!C692*1.1</f>
        <v>3.1094127303833739E-2</v>
      </c>
      <c r="D692" s="12">
        <f>MAPrice!D692*1.1</f>
        <v>3.5779326463796279E-2</v>
      </c>
      <c r="E692" s="12">
        <f>MAPrice!E692*1.1</f>
        <v>2.4017432325566201E-2</v>
      </c>
      <c r="F692" s="12">
        <f>MAPrice!F692*1.1</f>
        <v>4.5938370264822594E-2</v>
      </c>
      <c r="G692" s="244"/>
      <c r="H692" s="12">
        <f>MAPrice!H692*1.1</f>
        <v>3.5779326463796279E-2</v>
      </c>
    </row>
    <row r="693" spans="1:8" x14ac:dyDescent="0.2">
      <c r="A693">
        <f t="shared" si="8"/>
        <v>2047</v>
      </c>
      <c r="B693">
        <f t="shared" si="9"/>
        <v>8</v>
      </c>
      <c r="C693" s="12">
        <f>MAPrice!C693*1.1</f>
        <v>3.1029245936170541E-2</v>
      </c>
      <c r="D693" s="12">
        <f>MAPrice!D693*1.1</f>
        <v>3.5716935637530985E-2</v>
      </c>
      <c r="E693" s="12">
        <f>MAPrice!E693*1.1</f>
        <v>2.3964204726760707E-2</v>
      </c>
      <c r="F693" s="12">
        <f>MAPrice!F693*1.1</f>
        <v>4.5849956226889428E-2</v>
      </c>
      <c r="G693" s="244"/>
      <c r="H693" s="12">
        <f>MAPrice!H693*1.1</f>
        <v>3.5716935637530985E-2</v>
      </c>
    </row>
    <row r="694" spans="1:8" x14ac:dyDescent="0.2">
      <c r="A694">
        <f t="shared" ref="A694:A757" si="10">A682+1</f>
        <v>2047</v>
      </c>
      <c r="B694">
        <f t="shared" ref="B694:B757" si="11">B682</f>
        <v>9</v>
      </c>
      <c r="C694" s="12">
        <f>MAPrice!C694*1.1</f>
        <v>3.0964293683811917E-2</v>
      </c>
      <c r="D694" s="12">
        <f>MAPrice!D694*1.1</f>
        <v>3.5654181151210634E-2</v>
      </c>
      <c r="E694" s="12">
        <f>MAPrice!E694*1.1</f>
        <v>2.3910785194934878E-2</v>
      </c>
      <c r="F694" s="12">
        <f>MAPrice!F694*1.1</f>
        <v>4.5761719440872269E-2</v>
      </c>
      <c r="G694" s="244"/>
      <c r="H694" s="12">
        <f>MAPrice!H694*1.1</f>
        <v>3.5654181151210634E-2</v>
      </c>
    </row>
    <row r="695" spans="1:8" x14ac:dyDescent="0.2">
      <c r="A695">
        <f t="shared" si="10"/>
        <v>2047</v>
      </c>
      <c r="B695">
        <f t="shared" si="11"/>
        <v>10</v>
      </c>
      <c r="C695" s="12">
        <f>MAPrice!C695*1.1</f>
        <v>3.0899570259318027E-2</v>
      </c>
      <c r="D695" s="12">
        <f>MAPrice!D695*1.1</f>
        <v>3.5591806591326963E-2</v>
      </c>
      <c r="E695" s="12">
        <f>MAPrice!E695*1.1</f>
        <v>2.3856508708693276E-2</v>
      </c>
      <c r="F695" s="12">
        <f>MAPrice!F695*1.1</f>
        <v>4.5673302143536661E-2</v>
      </c>
      <c r="G695" s="244"/>
      <c r="H695" s="12">
        <f>MAPrice!H695*1.1</f>
        <v>3.5591806591326963E-2</v>
      </c>
    </row>
    <row r="696" spans="1:8" x14ac:dyDescent="0.2">
      <c r="A696">
        <f t="shared" si="10"/>
        <v>2047</v>
      </c>
      <c r="B696">
        <f t="shared" si="11"/>
        <v>11</v>
      </c>
      <c r="C696" s="12">
        <f>MAPrice!C696*1.1</f>
        <v>3.0833951844455306E-2</v>
      </c>
      <c r="D696" s="12">
        <f>MAPrice!D696*1.1</f>
        <v>3.5528516536755886E-2</v>
      </c>
      <c r="E696" s="12">
        <f>MAPrice!E696*1.1</f>
        <v>2.3803574719929221E-2</v>
      </c>
      <c r="F696" s="12">
        <f>MAPrice!F696*1.1</f>
        <v>4.55843685048209E-2</v>
      </c>
      <c r="G696" s="244"/>
      <c r="H696" s="12">
        <f>MAPrice!H696*1.1</f>
        <v>3.5528516536755886E-2</v>
      </c>
    </row>
    <row r="697" spans="1:8" x14ac:dyDescent="0.2">
      <c r="A697">
        <f t="shared" si="10"/>
        <v>2047</v>
      </c>
      <c r="B697">
        <f t="shared" si="11"/>
        <v>12</v>
      </c>
      <c r="C697" s="12">
        <f>MAPrice!C697*1.1</f>
        <v>3.0767597031799862E-2</v>
      </c>
      <c r="D697" s="12">
        <f>MAPrice!D697*1.1</f>
        <v>3.5464492382713667E-2</v>
      </c>
      <c r="E697" s="12">
        <f>MAPrice!E697*1.1</f>
        <v>2.375228765641341E-2</v>
      </c>
      <c r="F697" s="12">
        <f>MAPrice!F697*1.1</f>
        <v>4.5493797135561946E-2</v>
      </c>
      <c r="G697" s="244"/>
      <c r="H697" s="12">
        <f>MAPrice!H697*1.1</f>
        <v>3.5464492382713667E-2</v>
      </c>
    </row>
    <row r="698" spans="1:8" x14ac:dyDescent="0.2">
      <c r="A698">
        <f t="shared" si="10"/>
        <v>2048</v>
      </c>
      <c r="B698">
        <f t="shared" si="11"/>
        <v>1</v>
      </c>
      <c r="C698" s="12">
        <f>MAPrice!C698*1.1</f>
        <v>3.0701332890578224E-2</v>
      </c>
      <c r="D698" s="12">
        <f>MAPrice!D698*1.1</f>
        <v>3.5400674501815318E-2</v>
      </c>
      <c r="E698" s="12">
        <f>MAPrice!E698*1.1</f>
        <v>2.3700807058514798E-2</v>
      </c>
      <c r="F698" s="12">
        <f>MAPrice!F698*1.1</f>
        <v>4.5403030553376821E-2</v>
      </c>
      <c r="G698" s="244"/>
      <c r="H698" s="12">
        <f>MAPrice!H698*1.1</f>
        <v>3.5400674501815318E-2</v>
      </c>
    </row>
    <row r="699" spans="1:8" x14ac:dyDescent="0.2">
      <c r="A699">
        <f t="shared" si="10"/>
        <v>2048</v>
      </c>
      <c r="B699">
        <f t="shared" si="11"/>
        <v>2</v>
      </c>
      <c r="C699" s="12">
        <f>MAPrice!C699*1.1</f>
        <v>3.0636235052390166E-2</v>
      </c>
      <c r="D699" s="12">
        <f>MAPrice!D699*1.1</f>
        <v>3.5337565241391845E-2</v>
      </c>
      <c r="E699" s="12">
        <f>MAPrice!E699*1.1</f>
        <v>2.364984535089875E-2</v>
      </c>
      <c r="F699" s="12">
        <f>MAPrice!F699*1.1</f>
        <v>4.5314314472567882E-2</v>
      </c>
      <c r="G699" s="244"/>
      <c r="H699" s="12">
        <f>MAPrice!H699*1.1</f>
        <v>3.5337565241391845E-2</v>
      </c>
    </row>
    <row r="700" spans="1:8" x14ac:dyDescent="0.2">
      <c r="A700">
        <f t="shared" si="10"/>
        <v>2048</v>
      </c>
      <c r="B700">
        <f t="shared" si="11"/>
        <v>3</v>
      </c>
      <c r="C700" s="12">
        <f>MAPrice!C700*1.1</f>
        <v>3.0569628289482759E-2</v>
      </c>
      <c r="D700" s="12">
        <f>MAPrice!D700*1.1</f>
        <v>3.5273195243140348E-2</v>
      </c>
      <c r="E700" s="12">
        <f>MAPrice!E700*1.1</f>
        <v>2.3599394598682551E-2</v>
      </c>
      <c r="F700" s="12">
        <f>MAPrice!F700*1.1</f>
        <v>4.5224653375948963E-2</v>
      </c>
      <c r="G700" s="244"/>
      <c r="H700" s="12">
        <f>MAPrice!H700*1.1</f>
        <v>3.5273195243140348E-2</v>
      </c>
    </row>
    <row r="701" spans="1:8" x14ac:dyDescent="0.2">
      <c r="A701">
        <f t="shared" si="10"/>
        <v>2048</v>
      </c>
      <c r="B701">
        <f t="shared" si="11"/>
        <v>4</v>
      </c>
      <c r="C701" s="12">
        <f>MAPrice!C701*1.1</f>
        <v>3.050357796115926E-2</v>
      </c>
      <c r="D701" s="12">
        <f>MAPrice!D701*1.1</f>
        <v>3.5209232108120804E-2</v>
      </c>
      <c r="E701" s="12">
        <f>MAPrice!E701*1.1</f>
        <v>2.3549085110456811E-2</v>
      </c>
      <c r="F701" s="12">
        <f>MAPrice!F701*1.1</f>
        <v>4.5134639740948883E-2</v>
      </c>
      <c r="G701" s="244"/>
      <c r="H701" s="12">
        <f>MAPrice!H701*1.1</f>
        <v>3.5209232108120804E-2</v>
      </c>
    </row>
    <row r="702" spans="1:8" x14ac:dyDescent="0.2">
      <c r="A702">
        <f t="shared" si="10"/>
        <v>2048</v>
      </c>
      <c r="B702">
        <f t="shared" si="11"/>
        <v>5</v>
      </c>
      <c r="C702" s="12">
        <f>MAPrice!C702*1.1</f>
        <v>3.0438048700526986E-2</v>
      </c>
      <c r="D702" s="12">
        <f>MAPrice!D702*1.1</f>
        <v>3.5145710611615519E-2</v>
      </c>
      <c r="E702" s="12">
        <f>MAPrice!E702*1.1</f>
        <v>2.3497709586207817E-2</v>
      </c>
      <c r="F702" s="12">
        <f>MAPrice!F702*1.1</f>
        <v>4.5044840667505248E-2</v>
      </c>
      <c r="G702" s="244"/>
      <c r="H702" s="12">
        <f>MAPrice!H702*1.1</f>
        <v>3.5145710611615519E-2</v>
      </c>
    </row>
    <row r="703" spans="1:8" x14ac:dyDescent="0.2">
      <c r="A703">
        <f t="shared" si="10"/>
        <v>2048</v>
      </c>
      <c r="B703">
        <f t="shared" si="11"/>
        <v>6</v>
      </c>
      <c r="C703" s="12">
        <f>MAPrice!C703*1.1</f>
        <v>3.0372818014347651E-2</v>
      </c>
      <c r="D703" s="12">
        <f>MAPrice!D703*1.1</f>
        <v>3.5082544568335892E-2</v>
      </c>
      <c r="E703" s="12">
        <f>MAPrice!E703*1.1</f>
        <v>2.3446923207197851E-2</v>
      </c>
      <c r="F703" s="12">
        <f>MAPrice!F703*1.1</f>
        <v>4.49562310875221E-2</v>
      </c>
      <c r="G703" s="244"/>
      <c r="H703" s="12">
        <f>MAPrice!H703*1.1</f>
        <v>3.5082544568335892E-2</v>
      </c>
    </row>
    <row r="704" spans="1:8" x14ac:dyDescent="0.2">
      <c r="A704">
        <f t="shared" si="10"/>
        <v>2048</v>
      </c>
      <c r="B704">
        <f t="shared" si="11"/>
        <v>7</v>
      </c>
      <c r="C704" s="12">
        <f>MAPrice!C704*1.1</f>
        <v>3.0309226163359435E-2</v>
      </c>
      <c r="D704" s="12">
        <f>MAPrice!D704*1.1</f>
        <v>3.502072480700881E-2</v>
      </c>
      <c r="E704" s="12">
        <f>MAPrice!E704*1.1</f>
        <v>2.3395819048437887E-2</v>
      </c>
      <c r="F704" s="12">
        <f>MAPrice!F704*1.1</f>
        <v>4.486950491624854E-2</v>
      </c>
      <c r="G704" s="244"/>
      <c r="H704" s="12">
        <f>MAPrice!H704*1.1</f>
        <v>3.502072480700881E-2</v>
      </c>
    </row>
    <row r="705" spans="1:8" x14ac:dyDescent="0.2">
      <c r="A705">
        <f t="shared" si="10"/>
        <v>2048</v>
      </c>
      <c r="B705">
        <f t="shared" si="11"/>
        <v>8</v>
      </c>
      <c r="C705" s="12">
        <f>MAPrice!C705*1.1</f>
        <v>3.0246036694340485E-2</v>
      </c>
      <c r="D705" s="12">
        <f>MAPrice!D705*1.1</f>
        <v>3.4959719208645837E-2</v>
      </c>
      <c r="E705" s="12">
        <f>MAPrice!E705*1.1</f>
        <v>2.3344012320018977E-2</v>
      </c>
      <c r="F705" s="12">
        <f>MAPrice!F705*1.1</f>
        <v>4.4783228326874883E-2</v>
      </c>
      <c r="G705" s="244"/>
      <c r="H705" s="12">
        <f>MAPrice!H705*1.1</f>
        <v>3.4959719208645837E-2</v>
      </c>
    </row>
    <row r="706" spans="1:8" x14ac:dyDescent="0.2">
      <c r="A706">
        <f t="shared" si="10"/>
        <v>2048</v>
      </c>
      <c r="B706">
        <f t="shared" si="11"/>
        <v>9</v>
      </c>
      <c r="C706" s="12">
        <f>MAPrice!C706*1.1</f>
        <v>3.0182790180668471E-2</v>
      </c>
      <c r="D706" s="12">
        <f>MAPrice!D706*1.1</f>
        <v>3.4898371932009717E-2</v>
      </c>
      <c r="E706" s="12">
        <f>MAPrice!E706*1.1</f>
        <v>2.3292028388469947E-2</v>
      </c>
      <c r="F706" s="12">
        <f>MAPrice!F706*1.1</f>
        <v>4.469714244903758E-2</v>
      </c>
      <c r="G706" s="244"/>
      <c r="H706" s="12">
        <f>MAPrice!H706*1.1</f>
        <v>3.4898371932009717E-2</v>
      </c>
    </row>
    <row r="707" spans="1:8" x14ac:dyDescent="0.2">
      <c r="A707">
        <f t="shared" si="10"/>
        <v>2048</v>
      </c>
      <c r="B707">
        <f t="shared" si="11"/>
        <v>10</v>
      </c>
      <c r="C707" s="12">
        <f>MAPrice!C707*1.1</f>
        <v>3.011979299635786E-2</v>
      </c>
      <c r="D707" s="12">
        <f>MAPrice!D707*1.1</f>
        <v>3.4837426701815083E-2</v>
      </c>
      <c r="E707" s="12">
        <f>MAPrice!E707*1.1</f>
        <v>2.3239232190232693E-2</v>
      </c>
      <c r="F707" s="12">
        <f>MAPrice!F707*1.1</f>
        <v>4.4610919890910268E-2</v>
      </c>
      <c r="G707" s="244"/>
      <c r="H707" s="12">
        <f>MAPrice!H707*1.1</f>
        <v>3.4837426701815083E-2</v>
      </c>
    </row>
    <row r="708" spans="1:8" x14ac:dyDescent="0.2">
      <c r="A708">
        <f t="shared" si="10"/>
        <v>2048</v>
      </c>
      <c r="B708">
        <f t="shared" si="11"/>
        <v>11</v>
      </c>
      <c r="C708" s="12">
        <f>MAPrice!C708*1.1</f>
        <v>3.0055958806944377E-2</v>
      </c>
      <c r="D708" s="12">
        <f>MAPrice!D708*1.1</f>
        <v>3.4775626437997191E-2</v>
      </c>
      <c r="E708" s="12">
        <f>MAPrice!E708*1.1</f>
        <v>2.3187768683039029E-2</v>
      </c>
      <c r="F708" s="12">
        <f>MAPrice!F708*1.1</f>
        <v>4.4524244162571197E-2</v>
      </c>
      <c r="G708" s="244"/>
      <c r="H708" s="12">
        <f>MAPrice!H708*1.1</f>
        <v>3.4775626437997191E-2</v>
      </c>
    </row>
    <row r="709" spans="1:8" x14ac:dyDescent="0.2">
      <c r="A709">
        <f t="shared" si="10"/>
        <v>2048</v>
      </c>
      <c r="B709">
        <f t="shared" si="11"/>
        <v>12</v>
      </c>
      <c r="C709" s="12">
        <f>MAPrice!C709*1.1</f>
        <v>2.999141798722953E-2</v>
      </c>
      <c r="D709" s="12">
        <f>MAPrice!D709*1.1</f>
        <v>3.4713120694022728E-2</v>
      </c>
      <c r="E709" s="12">
        <f>MAPrice!E709*1.1</f>
        <v>2.3137913680818543E-2</v>
      </c>
      <c r="F709" s="12">
        <f>MAPrice!F709*1.1</f>
        <v>4.4435986804509997E-2</v>
      </c>
      <c r="G709" s="244"/>
      <c r="H709" s="12">
        <f>MAPrice!H709*1.1</f>
        <v>3.4713120694022728E-2</v>
      </c>
    </row>
    <row r="710" spans="1:8" x14ac:dyDescent="0.2">
      <c r="A710">
        <f t="shared" si="10"/>
        <v>2049</v>
      </c>
      <c r="B710">
        <f t="shared" si="11"/>
        <v>1</v>
      </c>
      <c r="C710" s="12">
        <f>MAPrice!C710*1.1</f>
        <v>2.9926943175945634E-2</v>
      </c>
      <c r="D710" s="12">
        <f>MAPrice!D710*1.1</f>
        <v>3.4650790830738909E-2</v>
      </c>
      <c r="E710" s="12">
        <f>MAPrice!E710*1.1</f>
        <v>2.3087853745627548E-2</v>
      </c>
      <c r="F710" s="12">
        <f>MAPrice!F710*1.1</f>
        <v>4.434750621283317E-2</v>
      </c>
      <c r="G710" s="244"/>
      <c r="H710" s="12">
        <f>MAPrice!H710*1.1</f>
        <v>3.4650790830738909E-2</v>
      </c>
    </row>
    <row r="711" spans="1:8" x14ac:dyDescent="0.2">
      <c r="A711">
        <f t="shared" si="10"/>
        <v>2049</v>
      </c>
      <c r="B711">
        <f t="shared" si="11"/>
        <v>2</v>
      </c>
      <c r="C711" s="12">
        <f>MAPrice!C711*1.1</f>
        <v>2.9863568456112415E-2</v>
      </c>
      <c r="D711" s="12">
        <f>MAPrice!D711*1.1</f>
        <v>3.4589112824455794E-2</v>
      </c>
      <c r="E711" s="12">
        <f>MAPrice!E711*1.1</f>
        <v>2.303827189137898E-2</v>
      </c>
      <c r="F711" s="12">
        <f>MAPrice!F711*1.1</f>
        <v>4.4260973042516881E-2</v>
      </c>
      <c r="G711" s="244"/>
      <c r="H711" s="12">
        <f>MAPrice!H711*1.1</f>
        <v>3.4589112824455794E-2</v>
      </c>
    </row>
    <row r="712" spans="1:8" x14ac:dyDescent="0.2">
      <c r="A712">
        <f t="shared" si="10"/>
        <v>2049</v>
      </c>
      <c r="B712">
        <f t="shared" si="11"/>
        <v>3</v>
      </c>
      <c r="C712" s="12">
        <f>MAPrice!C712*1.1</f>
        <v>2.9798848729906294E-2</v>
      </c>
      <c r="D712" s="12">
        <f>MAPrice!D712*1.1</f>
        <v>3.4526346274819451E-2</v>
      </c>
      <c r="E712" s="12">
        <f>MAPrice!E712*1.1</f>
        <v>2.2989278648266935E-2</v>
      </c>
      <c r="F712" s="12">
        <f>MAPrice!F712*1.1</f>
        <v>4.4173699760030855E-2</v>
      </c>
      <c r="G712" s="244"/>
      <c r="H712" s="12">
        <f>MAPrice!H712*1.1</f>
        <v>3.4526346274819451E-2</v>
      </c>
    </row>
    <row r="713" spans="1:8" x14ac:dyDescent="0.2">
      <c r="A713">
        <f t="shared" si="10"/>
        <v>2049</v>
      </c>
      <c r="B713">
        <f t="shared" si="11"/>
        <v>4</v>
      </c>
      <c r="C713" s="12">
        <f>MAPrice!C713*1.1</f>
        <v>2.9734790731695052E-2</v>
      </c>
      <c r="D713" s="12">
        <f>MAPrice!D713*1.1</f>
        <v>3.4464116928483751E-2</v>
      </c>
      <c r="E713" s="12">
        <f>MAPrice!E713*1.1</f>
        <v>2.2940512426836524E-2</v>
      </c>
      <c r="F713" s="12">
        <f>MAPrice!F713*1.1</f>
        <v>4.408626287978535E-2</v>
      </c>
      <c r="G713" s="244"/>
      <c r="H713" s="12">
        <f>MAPrice!H713*1.1</f>
        <v>3.4464116928483751E-2</v>
      </c>
    </row>
    <row r="714" spans="1:8" x14ac:dyDescent="0.2">
      <c r="A714">
        <f t="shared" si="10"/>
        <v>2049</v>
      </c>
      <c r="B714">
        <f t="shared" si="11"/>
        <v>5</v>
      </c>
      <c r="C714" s="12">
        <f>MAPrice!C714*1.1</f>
        <v>2.9671204679838904E-2</v>
      </c>
      <c r="D714" s="12">
        <f>MAPrice!D714*1.1</f>
        <v>3.4402278608877734E-2</v>
      </c>
      <c r="E714" s="12">
        <f>MAPrice!E714*1.1</f>
        <v>2.28906873383369E-2</v>
      </c>
      <c r="F714" s="12">
        <f>MAPrice!F714*1.1</f>
        <v>4.399898469813765E-2</v>
      </c>
      <c r="G714" s="244"/>
      <c r="H714" s="12">
        <f>MAPrice!H714*1.1</f>
        <v>3.4402278608877734E-2</v>
      </c>
    </row>
    <row r="715" spans="1:8" x14ac:dyDescent="0.2">
      <c r="A715">
        <f t="shared" si="10"/>
        <v>2049</v>
      </c>
      <c r="B715">
        <f t="shared" si="11"/>
        <v>6</v>
      </c>
      <c r="C715" s="12">
        <f>MAPrice!C715*1.1</f>
        <v>2.9607908579555045E-2</v>
      </c>
      <c r="D715" s="12">
        <f>MAPrice!D715*1.1</f>
        <v>3.4340786725014692E-2</v>
      </c>
      <c r="E715" s="12">
        <f>MAPrice!E715*1.1</f>
        <v>2.284143377748268E-2</v>
      </c>
      <c r="F715" s="12">
        <f>MAPrice!F715*1.1</f>
        <v>4.3912863041116065E-2</v>
      </c>
      <c r="G715" s="244"/>
      <c r="H715" s="12">
        <f>MAPrice!H715*1.1</f>
        <v>3.4340786725014692E-2</v>
      </c>
    </row>
    <row r="716" spans="1:8" x14ac:dyDescent="0.2">
      <c r="A716">
        <f t="shared" si="10"/>
        <v>2049</v>
      </c>
      <c r="B716">
        <f t="shared" si="11"/>
        <v>7</v>
      </c>
      <c r="C716" s="12">
        <f>MAPrice!C716*1.1</f>
        <v>2.9546225219910235E-2</v>
      </c>
      <c r="D716" s="12">
        <f>MAPrice!D716*1.1</f>
        <v>3.4280631789538857E-2</v>
      </c>
      <c r="E716" s="12">
        <f>MAPrice!E716*1.1</f>
        <v>2.2791889639265376E-2</v>
      </c>
      <c r="F716" s="12">
        <f>MAPrice!F716*1.1</f>
        <v>4.3828605400028676E-2</v>
      </c>
      <c r="G716" s="244"/>
      <c r="H716" s="12">
        <f>MAPrice!H716*1.1</f>
        <v>3.4280631789538857E-2</v>
      </c>
    </row>
    <row r="717" spans="1:8" x14ac:dyDescent="0.2">
      <c r="A717">
        <f t="shared" si="10"/>
        <v>2049</v>
      </c>
      <c r="B717">
        <f t="shared" si="11"/>
        <v>8</v>
      </c>
      <c r="C717" s="12">
        <f>MAPrice!C717*1.1</f>
        <v>2.9484967211645351E-2</v>
      </c>
      <c r="D717" s="12">
        <f>MAPrice!D717*1.1</f>
        <v>3.4221309750926042E-2</v>
      </c>
      <c r="E717" s="12">
        <f>MAPrice!E717*1.1</f>
        <v>2.2741692360269645E-2</v>
      </c>
      <c r="F717" s="12">
        <f>MAPrice!F717*1.1</f>
        <v>4.374483669327392E-2</v>
      </c>
      <c r="G717" s="244"/>
      <c r="H717" s="12">
        <f>MAPrice!H717*1.1</f>
        <v>3.4221309750926042E-2</v>
      </c>
    </row>
    <row r="718" spans="1:8" x14ac:dyDescent="0.2">
      <c r="A718">
        <f t="shared" si="10"/>
        <v>2049</v>
      </c>
      <c r="B718">
        <f t="shared" si="11"/>
        <v>9</v>
      </c>
      <c r="C718" s="12">
        <f>MAPrice!C718*1.1</f>
        <v>2.9423685468234477E-2</v>
      </c>
      <c r="D718" s="12">
        <f>MAPrice!D718*1.1</f>
        <v>3.4161692296986505E-2</v>
      </c>
      <c r="E718" s="12">
        <f>MAPrice!E718*1.1</f>
        <v>2.2691348646215925E-2</v>
      </c>
      <c r="F718" s="12">
        <f>MAPrice!F718*1.1</f>
        <v>4.3661300003591696E-2</v>
      </c>
      <c r="G718" s="244"/>
      <c r="H718" s="12">
        <f>MAPrice!H718*1.1</f>
        <v>3.4161692296986505E-2</v>
      </c>
    </row>
    <row r="719" spans="1:8" x14ac:dyDescent="0.2">
      <c r="A719">
        <f t="shared" si="10"/>
        <v>2049</v>
      </c>
      <c r="B719">
        <f t="shared" si="11"/>
        <v>10</v>
      </c>
      <c r="C719" s="12">
        <f>MAPrice!C719*1.1</f>
        <v>2.9362659496538657E-2</v>
      </c>
      <c r="D719" s="12">
        <f>MAPrice!D719*1.1</f>
        <v>3.4102482160745906E-2</v>
      </c>
      <c r="E719" s="12">
        <f>MAPrice!E719*1.1</f>
        <v>2.2640229862175468E-2</v>
      </c>
      <c r="F719" s="12">
        <f>MAPrice!F719*1.1</f>
        <v>4.3577651914005741E-2</v>
      </c>
      <c r="G719" s="244"/>
      <c r="H719" s="12">
        <f>MAPrice!H719*1.1</f>
        <v>3.4102482160745906E-2</v>
      </c>
    </row>
    <row r="720" spans="1:8" x14ac:dyDescent="0.2">
      <c r="A720">
        <f t="shared" si="10"/>
        <v>2049</v>
      </c>
      <c r="B720">
        <f t="shared" si="11"/>
        <v>11</v>
      </c>
      <c r="C720" s="12">
        <f>MAPrice!C720*1.1</f>
        <v>2.9300817899791717E-2</v>
      </c>
      <c r="D720" s="12">
        <f>MAPrice!D720*1.1</f>
        <v>3.4042435933237428E-2</v>
      </c>
      <c r="E720" s="12">
        <f>MAPrice!E720*1.1</f>
        <v>2.2590397630631844E-2</v>
      </c>
      <c r="F720" s="12">
        <f>MAPrice!F720*1.1</f>
        <v>4.3493557186710816E-2</v>
      </c>
      <c r="G720" s="244"/>
      <c r="H720" s="12">
        <f>MAPrice!H720*1.1</f>
        <v>3.4042435933237428E-2</v>
      </c>
    </row>
    <row r="721" spans="1:8" x14ac:dyDescent="0.2">
      <c r="A721">
        <f t="shared" si="10"/>
        <v>2049</v>
      </c>
      <c r="B721">
        <f t="shared" si="11"/>
        <v>12</v>
      </c>
      <c r="C721" s="12">
        <f>MAPrice!C721*1.1</f>
        <v>2.9238300143517807E-2</v>
      </c>
      <c r="D721" s="12">
        <f>MAPrice!D721*1.1</f>
        <v>3.3981714156541928E-2</v>
      </c>
      <c r="E721" s="12">
        <f>MAPrice!E721*1.1</f>
        <v>2.254212923581015E-2</v>
      </c>
      <c r="F721" s="12">
        <f>MAPrice!F721*1.1</f>
        <v>4.3407940536736904E-2</v>
      </c>
      <c r="G721" s="244"/>
      <c r="H721" s="12">
        <f>MAPrice!H721*1.1</f>
        <v>3.3981714156541928E-2</v>
      </c>
    </row>
    <row r="722" spans="1:8" x14ac:dyDescent="0.2">
      <c r="A722">
        <f t="shared" si="10"/>
        <v>2050</v>
      </c>
      <c r="B722">
        <f t="shared" si="11"/>
        <v>1</v>
      </c>
      <c r="C722" s="12">
        <f>MAPrice!C722*1.1</f>
        <v>2.9175870747132827E-2</v>
      </c>
      <c r="D722" s="12">
        <f>MAPrice!D722*1.1</f>
        <v>3.3921191630756589E-2</v>
      </c>
      <c r="E722" s="12">
        <f>MAPrice!E722*1.1</f>
        <v>2.2493680893564922E-2</v>
      </c>
      <c r="F722" s="12">
        <f>MAPrice!F722*1.1</f>
        <v>4.3322143868141573E-2</v>
      </c>
      <c r="G722" s="244"/>
      <c r="H722" s="12">
        <f>MAPrice!H722*1.1</f>
        <v>3.3921191630756589E-2</v>
      </c>
    </row>
    <row r="723" spans="1:8" x14ac:dyDescent="0.2">
      <c r="A723">
        <f t="shared" si="10"/>
        <v>2050</v>
      </c>
      <c r="B723">
        <f t="shared" si="11"/>
        <v>2</v>
      </c>
      <c r="C723" s="12">
        <f>MAPrice!C723*1.1</f>
        <v>2.9114543686055358E-2</v>
      </c>
      <c r="D723" s="12">
        <f>MAPrice!D723*1.1</f>
        <v>3.3861345458753148E-2</v>
      </c>
      <c r="E723" s="12">
        <f>MAPrice!E723*1.1</f>
        <v>2.2445723546227359E-2</v>
      </c>
      <c r="F723" s="12">
        <f>MAPrice!F723*1.1</f>
        <v>4.3238290795249767E-2</v>
      </c>
      <c r="G723" s="244"/>
      <c r="H723" s="12">
        <f>MAPrice!H723*1.1</f>
        <v>3.3861345458753148E-2</v>
      </c>
    </row>
    <row r="724" spans="1:8" x14ac:dyDescent="0.2">
      <c r="A724">
        <f t="shared" si="10"/>
        <v>2050</v>
      </c>
      <c r="B724">
        <f t="shared" si="11"/>
        <v>3</v>
      </c>
      <c r="C724" s="12">
        <f>MAPrice!C724*1.1</f>
        <v>2.9051870612677007E-2</v>
      </c>
      <c r="D724" s="12">
        <f>MAPrice!D724*1.1</f>
        <v>3.3800391779049976E-2</v>
      </c>
      <c r="E724" s="12">
        <f>MAPrice!E724*1.1</f>
        <v>2.239830269381262E-2</v>
      </c>
      <c r="F724" s="12">
        <f>MAPrice!F724*1.1</f>
        <v>4.3153655506596028E-2</v>
      </c>
      <c r="G724" s="244"/>
      <c r="H724" s="12">
        <f>MAPrice!H724*1.1</f>
        <v>3.3800391779049976E-2</v>
      </c>
    </row>
    <row r="725" spans="1:8" x14ac:dyDescent="0.2">
      <c r="A725">
        <f t="shared" si="10"/>
        <v>2050</v>
      </c>
      <c r="B725">
        <f t="shared" si="11"/>
        <v>4</v>
      </c>
      <c r="C725" s="12">
        <f>MAPrice!C725*1.1</f>
        <v>2.8989798334400803E-2</v>
      </c>
      <c r="D725" s="12">
        <f>MAPrice!D725*1.1</f>
        <v>3.3739913578082772E-2</v>
      </c>
      <c r="E725" s="12">
        <f>MAPrice!E725*1.1</f>
        <v>2.2351071867630794E-2</v>
      </c>
      <c r="F725" s="12">
        <f>MAPrice!F725*1.1</f>
        <v>4.3068802355638022E-2</v>
      </c>
      <c r="G725" s="244"/>
      <c r="H725" s="12">
        <f>MAPrice!H725*1.1</f>
        <v>3.3739913578082772E-2</v>
      </c>
    </row>
    <row r="726" spans="1:8" x14ac:dyDescent="0.2">
      <c r="A726">
        <f t="shared" si="10"/>
        <v>2050</v>
      </c>
      <c r="B726">
        <f t="shared" si="11"/>
        <v>5</v>
      </c>
      <c r="C726" s="12">
        <f>MAPrice!C726*1.1</f>
        <v>2.8928208890014628E-2</v>
      </c>
      <c r="D726" s="12">
        <f>MAPrice!D726*1.1</f>
        <v>3.3679845250297144E-2</v>
      </c>
      <c r="E726" s="12">
        <f>MAPrice!E726*1.1</f>
        <v>2.2302834982869099E-2</v>
      </c>
      <c r="F726" s="12">
        <f>MAPrice!F726*1.1</f>
        <v>4.2984141401954681E-2</v>
      </c>
      <c r="G726" s="244"/>
      <c r="H726" s="12">
        <f>MAPrice!H726*1.1</f>
        <v>3.3679845250297144E-2</v>
      </c>
    </row>
    <row r="727" spans="1:8" x14ac:dyDescent="0.2">
      <c r="A727">
        <f t="shared" si="10"/>
        <v>2050</v>
      </c>
      <c r="B727">
        <f t="shared" si="11"/>
        <v>6</v>
      </c>
      <c r="C727" s="12">
        <f>MAPrice!C727*1.1</f>
        <v>2.8866908790147337E-2</v>
      </c>
      <c r="D727" s="12">
        <f>MAPrice!D727*1.1</f>
        <v>3.3620123505665504E-2</v>
      </c>
      <c r="E727" s="12">
        <f>MAPrice!E727*1.1</f>
        <v>2.2255157833531474E-2</v>
      </c>
      <c r="F727" s="12">
        <f>MAPrice!F727*1.1</f>
        <v>4.2900614979199315E-2</v>
      </c>
      <c r="G727" s="244"/>
      <c r="H727" s="12">
        <f>MAPrice!H727*1.1</f>
        <v>3.3620123505665504E-2</v>
      </c>
    </row>
    <row r="728" spans="1:8" x14ac:dyDescent="0.2">
      <c r="A728">
        <f t="shared" si="10"/>
        <v>2050</v>
      </c>
      <c r="B728">
        <f t="shared" si="11"/>
        <v>7</v>
      </c>
      <c r="C728" s="12">
        <f>MAPrice!C728*1.1</f>
        <v>2.8807161477818376E-2</v>
      </c>
      <c r="D728" s="12">
        <f>MAPrice!D728*1.1</f>
        <v>3.3561689787910527E-2</v>
      </c>
      <c r="E728" s="12">
        <f>MAPrice!E728*1.1</f>
        <v>2.2207192268667329E-2</v>
      </c>
      <c r="F728" s="12">
        <f>MAPrice!F728*1.1</f>
        <v>4.281888299693172E-2</v>
      </c>
      <c r="G728" s="244"/>
      <c r="H728" s="12">
        <f>MAPrice!H728*1.1</f>
        <v>3.3561689787910527E-2</v>
      </c>
    </row>
    <row r="729" spans="1:8" x14ac:dyDescent="0.2">
      <c r="A729">
        <f t="shared" si="10"/>
        <v>2050</v>
      </c>
      <c r="B729">
        <f t="shared" si="11"/>
        <v>8</v>
      </c>
      <c r="C729" s="12">
        <f>MAPrice!C729*1.1</f>
        <v>2.8747812093017674E-2</v>
      </c>
      <c r="D729" s="12">
        <f>MAPrice!D729*1.1</f>
        <v>3.3504049013662995E-2</v>
      </c>
      <c r="E729" s="12">
        <f>MAPrice!E729*1.1</f>
        <v>2.2158583115271274E-2</v>
      </c>
      <c r="F729" s="12">
        <f>MAPrice!F729*1.1</f>
        <v>4.2737604477044118E-2</v>
      </c>
      <c r="G729" s="244"/>
      <c r="H729" s="12">
        <f>MAPrice!H729*1.1</f>
        <v>3.3504049013662995E-2</v>
      </c>
    </row>
    <row r="730" spans="1:8" x14ac:dyDescent="0.2">
      <c r="A730">
        <f t="shared" si="10"/>
        <v>2050</v>
      </c>
      <c r="B730">
        <f t="shared" si="11"/>
        <v>9</v>
      </c>
      <c r="C730" s="12">
        <f>MAPrice!C730*1.1</f>
        <v>2.8688422581819844E-2</v>
      </c>
      <c r="D730" s="12">
        <f>MAPrice!D730*1.1</f>
        <v>3.3446101433934498E-2</v>
      </c>
      <c r="E730" s="12">
        <f>MAPrice!E730*1.1</f>
        <v>2.2109818426160256E-2</v>
      </c>
      <c r="F730" s="12">
        <f>MAPrice!F730*1.1</f>
        <v>4.2656525789550932E-2</v>
      </c>
      <c r="G730" s="244"/>
      <c r="H730" s="12">
        <f>MAPrice!H730*1.1</f>
        <v>3.3446101433934498E-2</v>
      </c>
    </row>
    <row r="731" spans="1:8" x14ac:dyDescent="0.2">
      <c r="A731">
        <f t="shared" si="10"/>
        <v>2050</v>
      </c>
      <c r="B731">
        <f t="shared" si="11"/>
        <v>10</v>
      </c>
      <c r="C731" s="12">
        <f>MAPrice!C731*1.1</f>
        <v>2.8629277219380838E-2</v>
      </c>
      <c r="D731" s="12">
        <f>MAPrice!D731*1.1</f>
        <v>3.338854563162115E-2</v>
      </c>
      <c r="E731" s="12">
        <f>MAPrice!E731*1.1</f>
        <v>2.2060299915269366E-2</v>
      </c>
      <c r="F731" s="12">
        <f>MAPrice!F731*1.1</f>
        <v>4.2575333545715764E-2</v>
      </c>
      <c r="G731" s="244"/>
      <c r="H731" s="12">
        <f>MAPrice!H731*1.1</f>
        <v>3.338854563162115E-2</v>
      </c>
    </row>
    <row r="732" spans="1:8" x14ac:dyDescent="0.2">
      <c r="A732">
        <f t="shared" si="10"/>
        <v>2050</v>
      </c>
      <c r="B732">
        <f t="shared" si="11"/>
        <v>11</v>
      </c>
      <c r="C732" s="12">
        <f>MAPrice!C732*1.1</f>
        <v>2.8569349400230436E-2</v>
      </c>
      <c r="D732" s="12">
        <f>MAPrice!D732*1.1</f>
        <v>3.3330186637125198E-2</v>
      </c>
      <c r="E732" s="12">
        <f>MAPrice!E732*1.1</f>
        <v>2.2012033969097313E-2</v>
      </c>
      <c r="F732" s="12">
        <f>MAPrice!F732*1.1</f>
        <v>4.2493719782940476E-2</v>
      </c>
      <c r="G732" s="244"/>
      <c r="H732" s="12">
        <f>MAPrice!H732*1.1</f>
        <v>3.3330186637125198E-2</v>
      </c>
    </row>
    <row r="733" spans="1:8" x14ac:dyDescent="0.2">
      <c r="A733">
        <f t="shared" si="10"/>
        <v>2050</v>
      </c>
      <c r="B733">
        <f t="shared" si="11"/>
        <v>12</v>
      </c>
      <c r="C733" s="12">
        <f>MAPrice!C733*1.1</f>
        <v>2.8508773755871367E-2</v>
      </c>
      <c r="D733" s="12">
        <f>MAPrice!D733*1.1</f>
        <v>3.3271179903303423E-2</v>
      </c>
      <c r="E733" s="12">
        <f>MAPrice!E733*1.1</f>
        <v>2.1965288260372778E-2</v>
      </c>
      <c r="F733" s="12">
        <f>MAPrice!F733*1.1</f>
        <v>4.2410640165615993E-2</v>
      </c>
      <c r="G733" s="244"/>
      <c r="H733" s="12">
        <f>MAPrice!H733*1.1</f>
        <v>3.3271179903303423E-2</v>
      </c>
    </row>
    <row r="734" spans="1:8" x14ac:dyDescent="0.2">
      <c r="A734">
        <f t="shared" si="10"/>
        <v>2051</v>
      </c>
      <c r="B734">
        <f t="shared" si="11"/>
        <v>1</v>
      </c>
      <c r="C734" s="12">
        <f>MAPrice!C734*1.1</f>
        <v>2.8448288678282762E-2</v>
      </c>
      <c r="D734" s="12">
        <f>MAPrice!D734*1.1</f>
        <v>3.3212372754764137E-2</v>
      </c>
      <c r="E734" s="12">
        <f>MAPrice!E734*1.1</f>
        <v>2.1918372004414668E-2</v>
      </c>
      <c r="F734" s="12">
        <f>MAPrice!F734*1.1</f>
        <v>4.2327393399424616E-2</v>
      </c>
      <c r="G734" s="244"/>
      <c r="H734" s="12">
        <f>MAPrice!H734*1.1</f>
        <v>3.3212372754764137E-2</v>
      </c>
    </row>
    <row r="735" spans="1:8" x14ac:dyDescent="0.2">
      <c r="A735">
        <f t="shared" si="10"/>
        <v>2051</v>
      </c>
      <c r="B735">
        <f t="shared" si="11"/>
        <v>2</v>
      </c>
      <c r="C735" s="12">
        <f>MAPrice!C735*1.1</f>
        <v>2.838886790078371E-2</v>
      </c>
      <c r="D735" s="12">
        <f>MAPrice!D735*1.1</f>
        <v>3.3154218662010605E-2</v>
      </c>
      <c r="E735" s="12">
        <f>MAPrice!E735*1.1</f>
        <v>2.1871928374550546E-2</v>
      </c>
      <c r="F735" s="12">
        <f>MAPrice!F735*1.1</f>
        <v>4.2246027076947093E-2</v>
      </c>
      <c r="G735" s="244"/>
      <c r="H735" s="12">
        <f>MAPrice!H735*1.1</f>
        <v>3.3154218662010605E-2</v>
      </c>
    </row>
    <row r="736" spans="1:8" x14ac:dyDescent="0.2">
      <c r="A736">
        <f t="shared" si="10"/>
        <v>2051</v>
      </c>
      <c r="B736">
        <f t="shared" si="11"/>
        <v>3</v>
      </c>
      <c r="C736" s="12">
        <f>MAPrice!C736*1.1</f>
        <v>2.8328140942807157E-2</v>
      </c>
      <c r="D736" s="12">
        <f>MAPrice!D736*1.1</f>
        <v>3.3094986234756443E-2</v>
      </c>
      <c r="E736" s="12">
        <f>MAPrice!E736*1.1</f>
        <v>2.1826002806706372E-2</v>
      </c>
      <c r="F736" s="12">
        <f>MAPrice!F736*1.1</f>
        <v>4.216389890619833E-2</v>
      </c>
      <c r="G736" s="244"/>
      <c r="H736" s="12">
        <f>MAPrice!H736*1.1</f>
        <v>3.3094986234756443E-2</v>
      </c>
    </row>
    <row r="737" spans="1:8" x14ac:dyDescent="0.2">
      <c r="A737">
        <f t="shared" si="10"/>
        <v>2051</v>
      </c>
      <c r="B737">
        <f t="shared" si="11"/>
        <v>4</v>
      </c>
      <c r="C737" s="12">
        <f>MAPrice!C737*1.1</f>
        <v>2.8267993360274277E-2</v>
      </c>
      <c r="D737" s="12">
        <f>MAPrice!D737*1.1</f>
        <v>3.3036212850226149E-2</v>
      </c>
      <c r="E737" s="12">
        <f>MAPrice!E737*1.1</f>
        <v>2.1780259203123594E-2</v>
      </c>
      <c r="F737" s="12">
        <f>MAPrice!F737*1.1</f>
        <v>4.2081555347908292E-2</v>
      </c>
      <c r="G737" s="244"/>
      <c r="H737" s="12">
        <f>MAPrice!H737*1.1</f>
        <v>3.3036212850226149E-2</v>
      </c>
    </row>
    <row r="738" spans="1:8" x14ac:dyDescent="0.2">
      <c r="A738">
        <f t="shared" si="10"/>
        <v>2051</v>
      </c>
      <c r="B738">
        <f t="shared" si="11"/>
        <v>5</v>
      </c>
      <c r="C738" s="12">
        <f>MAPrice!C738*1.1</f>
        <v>2.8208315971469992E-2</v>
      </c>
      <c r="D738" s="12">
        <f>MAPrice!D738*1.1</f>
        <v>3.2977840712923805E-2</v>
      </c>
      <c r="E738" s="12">
        <f>MAPrice!E738*1.1</f>
        <v>2.1733542978978164E-2</v>
      </c>
      <c r="F738" s="12">
        <f>MAPrice!F738*1.1</f>
        <v>4.199940191461167E-2</v>
      </c>
      <c r="G738" s="244"/>
      <c r="H738" s="12">
        <f>MAPrice!H738*1.1</f>
        <v>3.2977840712923805E-2</v>
      </c>
    </row>
    <row r="739" spans="1:8" x14ac:dyDescent="0.2">
      <c r="A739">
        <f t="shared" si="10"/>
        <v>2051</v>
      </c>
      <c r="B739">
        <f t="shared" si="11"/>
        <v>6</v>
      </c>
      <c r="C739" s="12">
        <f>MAPrice!C739*1.1</f>
        <v>2.8148918377754323E-2</v>
      </c>
      <c r="D739" s="12">
        <f>MAPrice!D739*1.1</f>
        <v>3.2919804903658922E-2</v>
      </c>
      <c r="E739" s="12">
        <f>MAPrice!E739*1.1</f>
        <v>2.1687368396250066E-2</v>
      </c>
      <c r="F739" s="12">
        <f>MAPrice!F739*1.1</f>
        <v>4.1918348686426903E-2</v>
      </c>
      <c r="G739" s="244"/>
      <c r="H739" s="12">
        <f>MAPrice!H739*1.1</f>
        <v>3.2919804903658922E-2</v>
      </c>
    </row>
    <row r="740" spans="1:8" x14ac:dyDescent="0.2">
      <c r="A740">
        <f t="shared" si="10"/>
        <v>2051</v>
      </c>
      <c r="B740">
        <f t="shared" si="11"/>
        <v>7</v>
      </c>
      <c r="C740" s="12">
        <f>MAPrice!C740*1.1</f>
        <v>2.8091036873516741E-2</v>
      </c>
      <c r="D740" s="12">
        <f>MAPrice!D740*1.1</f>
        <v>3.2863034452433347E-2</v>
      </c>
      <c r="E740" s="12">
        <f>MAPrice!E740*1.1</f>
        <v>2.1640923456085523E-2</v>
      </c>
      <c r="F740" s="12">
        <f>MAPrice!F740*1.1</f>
        <v>4.1839054011961731E-2</v>
      </c>
      <c r="G740" s="244"/>
      <c r="H740" s="12">
        <f>MAPrice!H740*1.1</f>
        <v>3.2863034452433347E-2</v>
      </c>
    </row>
    <row r="741" spans="1:8" x14ac:dyDescent="0.2">
      <c r="A741">
        <f t="shared" si="10"/>
        <v>2051</v>
      </c>
      <c r="B741">
        <f t="shared" si="11"/>
        <v>8</v>
      </c>
      <c r="C741" s="12">
        <f>MAPrice!C741*1.1</f>
        <v>2.8033547773326607E-2</v>
      </c>
      <c r="D741" s="12">
        <f>MAPrice!D741*1.1</f>
        <v>3.2807042612463796E-2</v>
      </c>
      <c r="E741" s="12">
        <f>MAPrice!E741*1.1</f>
        <v>2.1593860818398914E-2</v>
      </c>
      <c r="F741" s="12">
        <f>MAPrice!F741*1.1</f>
        <v>4.1760209690769691E-2</v>
      </c>
      <c r="G741" s="244"/>
      <c r="H741" s="12">
        <f>MAPrice!H741*1.1</f>
        <v>3.2807042612463796E-2</v>
      </c>
    </row>
    <row r="742" spans="1:8" x14ac:dyDescent="0.2">
      <c r="A742">
        <f t="shared" si="10"/>
        <v>2051</v>
      </c>
      <c r="B742">
        <f t="shared" si="11"/>
        <v>9</v>
      </c>
      <c r="C742" s="12">
        <f>MAPrice!C742*1.1</f>
        <v>2.7976027846908582E-2</v>
      </c>
      <c r="D742" s="12">
        <f>MAPrice!D742*1.1</f>
        <v>3.2750762353137432E-2</v>
      </c>
      <c r="E742" s="12">
        <f>MAPrice!E742*1.1</f>
        <v>2.1546654006377966E-2</v>
      </c>
      <c r="F742" s="12">
        <f>MAPrice!F742*1.1</f>
        <v>4.1681571291129628E-2</v>
      </c>
      <c r="G742" s="244"/>
      <c r="H742" s="12">
        <f>MAPrice!H742*1.1</f>
        <v>3.2750762353137432E-2</v>
      </c>
    </row>
    <row r="743" spans="1:8" x14ac:dyDescent="0.2">
      <c r="A743">
        <f t="shared" si="10"/>
        <v>2051</v>
      </c>
      <c r="B743">
        <f t="shared" si="11"/>
        <v>10</v>
      </c>
      <c r="C743" s="12">
        <f>MAPrice!C743*1.1</f>
        <v>2.7918740920870239E-2</v>
      </c>
      <c r="D743" s="12">
        <f>MAPrice!D743*1.1</f>
        <v>3.2694858739329292E-2</v>
      </c>
      <c r="E743" s="12">
        <f>MAPrice!E743*1.1</f>
        <v>2.1498714611314983E-2</v>
      </c>
      <c r="F743" s="12">
        <f>MAPrice!F743*1.1</f>
        <v>4.1602817689354414E-2</v>
      </c>
      <c r="G743" s="244"/>
      <c r="H743" s="12">
        <f>MAPrice!H743*1.1</f>
        <v>3.2694858739329292E-2</v>
      </c>
    </row>
    <row r="744" spans="1:8" x14ac:dyDescent="0.2">
      <c r="A744">
        <f t="shared" si="10"/>
        <v>2051</v>
      </c>
      <c r="B744">
        <f t="shared" si="11"/>
        <v>11</v>
      </c>
      <c r="C744" s="12">
        <f>MAPrice!C744*1.1</f>
        <v>2.7860695312832289E-2</v>
      </c>
      <c r="D744" s="12">
        <f>MAPrice!D744*1.1</f>
        <v>3.2638174254433883E-2</v>
      </c>
      <c r="E744" s="12">
        <f>MAPrice!E744*1.1</f>
        <v>2.1451987179319849E-2</v>
      </c>
      <c r="F744" s="12">
        <f>MAPrice!F744*1.1</f>
        <v>4.1523654155175879E-2</v>
      </c>
      <c r="G744" s="244"/>
      <c r="H744" s="12">
        <f>MAPrice!H744*1.1</f>
        <v>3.2638174254433883E-2</v>
      </c>
    </row>
    <row r="745" spans="1:8" x14ac:dyDescent="0.2">
      <c r="A745">
        <f t="shared" si="10"/>
        <v>2051</v>
      </c>
      <c r="B745">
        <f t="shared" si="11"/>
        <v>12</v>
      </c>
      <c r="C745" s="12">
        <f>MAPrice!C745*1.1</f>
        <v>2.7802024757595342E-2</v>
      </c>
      <c r="D745" s="12">
        <f>MAPrice!D745*1.1</f>
        <v>3.2580863809544579E-2</v>
      </c>
      <c r="E745" s="12">
        <f>MAPrice!E745*1.1</f>
        <v>2.1406733405957959E-2</v>
      </c>
      <c r="F745" s="12">
        <f>MAPrice!F745*1.1</f>
        <v>4.1443072698660502E-2</v>
      </c>
      <c r="G745" s="244"/>
      <c r="H745" s="12">
        <f>MAPrice!H745*1.1</f>
        <v>3.2580863809544579E-2</v>
      </c>
    </row>
    <row r="746" spans="1:8" x14ac:dyDescent="0.2">
      <c r="A746">
        <f t="shared" si="10"/>
        <v>2052</v>
      </c>
      <c r="B746">
        <f t="shared" si="11"/>
        <v>1</v>
      </c>
      <c r="C746" s="12">
        <f>MAPrice!C746*1.1</f>
        <v>2.7743466085962495E-2</v>
      </c>
      <c r="D746" s="12">
        <f>MAPrice!D746*1.1</f>
        <v>3.2523775725430325E-2</v>
      </c>
      <c r="E746" s="12">
        <f>MAPrice!E746*1.1</f>
        <v>2.1361332756928381E-2</v>
      </c>
      <c r="F746" s="12">
        <f>MAPrice!F746*1.1</f>
        <v>4.1362365534250017E-2</v>
      </c>
      <c r="G746" s="244"/>
      <c r="H746" s="12">
        <f>MAPrice!H746*1.1</f>
        <v>3.2523775725430325E-2</v>
      </c>
    </row>
    <row r="747" spans="1:8" x14ac:dyDescent="0.2">
      <c r="A747">
        <f t="shared" si="10"/>
        <v>2052</v>
      </c>
      <c r="B747">
        <f t="shared" si="11"/>
        <v>2</v>
      </c>
      <c r="C747" s="12">
        <f>MAPrice!C747*1.1</f>
        <v>2.7685977068872811E-2</v>
      </c>
      <c r="D747" s="12">
        <f>MAPrice!D747*1.1</f>
        <v>3.2467368065949055E-2</v>
      </c>
      <c r="E747" s="12">
        <f>MAPrice!E747*1.1</f>
        <v>2.1316419317151222E-2</v>
      </c>
      <c r="F747" s="12">
        <f>MAPrice!F747*1.1</f>
        <v>4.1283540197410415E-2</v>
      </c>
      <c r="G747" s="244"/>
      <c r="H747" s="12">
        <f>MAPrice!H747*1.1</f>
        <v>3.2467368065949055E-2</v>
      </c>
    </row>
    <row r="748" spans="1:8" x14ac:dyDescent="0.2">
      <c r="A748">
        <f t="shared" si="10"/>
        <v>2052</v>
      </c>
      <c r="B748">
        <f t="shared" si="11"/>
        <v>3</v>
      </c>
      <c r="C748" s="12">
        <f>MAPrice!C748*1.1</f>
        <v>2.7627190517938251E-2</v>
      </c>
      <c r="D748" s="12">
        <f>MAPrice!D748*1.1</f>
        <v>3.2409874939423627E-2</v>
      </c>
      <c r="E748" s="12">
        <f>MAPrice!E748*1.1</f>
        <v>2.127198195078599E-2</v>
      </c>
      <c r="F748" s="12">
        <f>MAPrice!F748*1.1</f>
        <v>4.120392703868641E-2</v>
      </c>
      <c r="G748" s="244"/>
      <c r="H748" s="12">
        <f>MAPrice!H748*1.1</f>
        <v>3.2409874939423627E-2</v>
      </c>
    </row>
    <row r="749" spans="1:8" x14ac:dyDescent="0.2">
      <c r="A749">
        <f t="shared" si="10"/>
        <v>2052</v>
      </c>
      <c r="B749">
        <f t="shared" si="11"/>
        <v>4</v>
      </c>
      <c r="C749" s="12">
        <f>MAPrice!C749*1.1</f>
        <v>2.7568923075128822E-2</v>
      </c>
      <c r="D749" s="12">
        <f>MAPrice!D749*1.1</f>
        <v>3.2352778456517635E-2</v>
      </c>
      <c r="E749" s="12">
        <f>MAPrice!E749*1.1</f>
        <v>2.1227689713578048E-2</v>
      </c>
      <c r="F749" s="12">
        <f>MAPrice!F749*1.1</f>
        <v>4.1124042863504413E-2</v>
      </c>
      <c r="G749" s="244"/>
      <c r="H749" s="12">
        <f>MAPrice!H749*1.1</f>
        <v>3.2352778456517635E-2</v>
      </c>
    </row>
    <row r="750" spans="1:8" x14ac:dyDescent="0.2">
      <c r="A750">
        <f t="shared" si="10"/>
        <v>2052</v>
      </c>
      <c r="B750">
        <f t="shared" si="11"/>
        <v>5</v>
      </c>
      <c r="C750" s="12">
        <f>MAPrice!C750*1.1</f>
        <v>2.7511147793277374E-2</v>
      </c>
      <c r="D750" s="12">
        <f>MAPrice!D750*1.1</f>
        <v>3.2296115181711257E-2</v>
      </c>
      <c r="E750" s="12">
        <f>MAPrice!E750*1.1</f>
        <v>2.1182483638938307E-2</v>
      </c>
      <c r="F750" s="12">
        <f>MAPrice!F750*1.1</f>
        <v>4.1044398327759794E-2</v>
      </c>
      <c r="G750" s="244"/>
      <c r="H750" s="12">
        <f>MAPrice!H750*1.1</f>
        <v>3.2296115181711257E-2</v>
      </c>
    </row>
    <row r="751" spans="1:8" x14ac:dyDescent="0.2">
      <c r="A751">
        <f t="shared" si="10"/>
        <v>2052</v>
      </c>
      <c r="B751">
        <f t="shared" si="11"/>
        <v>6</v>
      </c>
      <c r="C751" s="12">
        <f>MAPrice!C751*1.1</f>
        <v>2.745367346277475E-2</v>
      </c>
      <c r="D751" s="12">
        <f>MAPrice!D751*1.1</f>
        <v>3.2239813987129461E-2</v>
      </c>
      <c r="E751" s="12">
        <f>MAPrice!E751*1.1</f>
        <v>2.1137824438975973E-2</v>
      </c>
      <c r="F751" s="12">
        <f>MAPrice!F751*1.1</f>
        <v>4.0965865291827309E-2</v>
      </c>
      <c r="G751" s="244"/>
      <c r="H751" s="12">
        <f>MAPrice!H751*1.1</f>
        <v>3.2239813987129461E-2</v>
      </c>
    </row>
    <row r="752" spans="1:8" x14ac:dyDescent="0.2">
      <c r="A752">
        <f t="shared" si="10"/>
        <v>2052</v>
      </c>
      <c r="B752">
        <f t="shared" si="11"/>
        <v>7</v>
      </c>
      <c r="C752" s="12">
        <f>MAPrice!C752*1.1</f>
        <v>2.7397672467938398E-2</v>
      </c>
      <c r="D752" s="12">
        <f>MAPrice!D752*1.1</f>
        <v>3.2184748069561557E-2</v>
      </c>
      <c r="E752" s="12">
        <f>MAPrice!E752*1.1</f>
        <v>2.1092908679315268E-2</v>
      </c>
      <c r="F752" s="12">
        <f>MAPrice!F752*1.1</f>
        <v>4.0889045753578254E-2</v>
      </c>
      <c r="G752" s="244"/>
      <c r="H752" s="12">
        <f>MAPrice!H752*1.1</f>
        <v>3.2184748069561557E-2</v>
      </c>
    </row>
    <row r="753" spans="1:8" x14ac:dyDescent="0.2">
      <c r="A753">
        <f t="shared" si="10"/>
        <v>2052</v>
      </c>
      <c r="B753">
        <f t="shared" si="11"/>
        <v>8</v>
      </c>
      <c r="C753" s="12">
        <f>MAPrice!C753*1.1</f>
        <v>2.734205345842175E-2</v>
      </c>
      <c r="D753" s="12">
        <f>MAPrice!D753*1.1</f>
        <v>3.2130440345003827E-2</v>
      </c>
      <c r="E753" s="12">
        <f>MAPrice!E753*1.1</f>
        <v>2.1047397393574696E-2</v>
      </c>
      <c r="F753" s="12">
        <f>MAPrice!F753*1.1</f>
        <v>4.08126661349252E-2</v>
      </c>
      <c r="G753" s="244"/>
      <c r="H753" s="12">
        <f>MAPrice!H753*1.1</f>
        <v>3.2130440345003827E-2</v>
      </c>
    </row>
    <row r="754" spans="1:8" x14ac:dyDescent="0.2">
      <c r="A754">
        <f t="shared" si="10"/>
        <v>2052</v>
      </c>
      <c r="B754">
        <f t="shared" si="11"/>
        <v>9</v>
      </c>
      <c r="C754" s="12">
        <f>MAPrice!C754*1.1</f>
        <v>2.7286407895000645E-2</v>
      </c>
      <c r="D754" s="12">
        <f>MAPrice!D754*1.1</f>
        <v>3.2075856958713678E-2</v>
      </c>
      <c r="E754" s="12">
        <f>MAPrice!E754*1.1</f>
        <v>2.1001749275142177E-2</v>
      </c>
      <c r="F754" s="12">
        <f>MAPrice!F754*1.1</f>
        <v>4.073649101551504E-2</v>
      </c>
      <c r="G754" s="244"/>
      <c r="H754" s="12">
        <f>MAPrice!H754*1.1</f>
        <v>3.2075856958713678E-2</v>
      </c>
    </row>
    <row r="755" spans="1:8" x14ac:dyDescent="0.2">
      <c r="A755">
        <f t="shared" si="10"/>
        <v>2052</v>
      </c>
      <c r="B755">
        <f t="shared" si="11"/>
        <v>10</v>
      </c>
      <c r="C755" s="12">
        <f>MAPrice!C755*1.1</f>
        <v>2.7231006562133765E-2</v>
      </c>
      <c r="D755" s="12">
        <f>MAPrice!D755*1.1</f>
        <v>3.2021661182080476E-2</v>
      </c>
      <c r="E755" s="12">
        <f>MAPrice!E755*1.1</f>
        <v>2.0955408077994078E-2</v>
      </c>
      <c r="F755" s="12">
        <f>MAPrice!F755*1.1</f>
        <v>4.0660232650146608E-2</v>
      </c>
      <c r="G755" s="244"/>
      <c r="H755" s="12">
        <f>MAPrice!H755*1.1</f>
        <v>3.2021661182080476E-2</v>
      </c>
    </row>
    <row r="756" spans="1:8" x14ac:dyDescent="0.2">
      <c r="A756">
        <f t="shared" si="10"/>
        <v>2052</v>
      </c>
      <c r="B756">
        <f t="shared" si="11"/>
        <v>11</v>
      </c>
      <c r="C756" s="12">
        <f>MAPrice!C756*1.1</f>
        <v>2.7174885563861932E-2</v>
      </c>
      <c r="D756" s="12">
        <f>MAPrice!D756*1.1</f>
        <v>3.1966725145025958E-2</v>
      </c>
      <c r="E756" s="12">
        <f>MAPrice!E756*1.1</f>
        <v>2.0910249424013604E-2</v>
      </c>
      <c r="F756" s="12">
        <f>MAPrice!F756*1.1</f>
        <v>4.0583598378126348E-2</v>
      </c>
      <c r="G756" s="244"/>
      <c r="H756" s="12">
        <f>MAPrice!H756*1.1</f>
        <v>3.1966725145025958E-2</v>
      </c>
    </row>
    <row r="757" spans="1:8" x14ac:dyDescent="0.2">
      <c r="A757">
        <f t="shared" si="10"/>
        <v>2052</v>
      </c>
      <c r="B757">
        <f t="shared" si="11"/>
        <v>12</v>
      </c>
      <c r="C757" s="12">
        <f>MAPrice!C757*1.1</f>
        <v>2.7118166251880699E-2</v>
      </c>
      <c r="D757" s="12">
        <f>MAPrice!D757*1.1</f>
        <v>3.1911189676326855E-2</v>
      </c>
      <c r="E757" s="12">
        <f>MAPrice!E757*1.1</f>
        <v>2.0866519368221637E-2</v>
      </c>
      <c r="F757" s="12">
        <f>MAPrice!F757*1.1</f>
        <v>4.0505600504817926E-2</v>
      </c>
      <c r="G757" s="244"/>
      <c r="H757" s="12">
        <f>MAPrice!H757*1.1</f>
        <v>3.1911189676326855E-2</v>
      </c>
    </row>
    <row r="758" spans="1:8" x14ac:dyDescent="0.2">
      <c r="A758">
        <f t="shared" ref="A758:A769" si="12">A746+1</f>
        <v>2053</v>
      </c>
      <c r="B758">
        <f t="shared" ref="B758:B769" si="13">B746</f>
        <v>1</v>
      </c>
      <c r="C758" s="12">
        <f>MAPrice!C758*1.1</f>
        <v>2.7061523942894343E-2</v>
      </c>
      <c r="D758" s="12">
        <f>MAPrice!D758*1.1</f>
        <v>3.1855833460540453E-2</v>
      </c>
      <c r="E758" s="12">
        <f>MAPrice!E758*1.1</f>
        <v>2.0822623825527065E-2</v>
      </c>
      <c r="F758" s="12">
        <f>MAPrice!F758*1.1</f>
        <v>4.0427434330080739E-2</v>
      </c>
      <c r="G758" s="244"/>
      <c r="H758" s="12">
        <f>MAPrice!H758*1.1</f>
        <v>3.1855833460540453E-2</v>
      </c>
    </row>
    <row r="759" spans="1:8" x14ac:dyDescent="0.2">
      <c r="A759">
        <f t="shared" si="12"/>
        <v>2053</v>
      </c>
      <c r="B759">
        <f t="shared" si="13"/>
        <v>2</v>
      </c>
      <c r="C759" s="12">
        <f>MAPrice!C759*1.1</f>
        <v>2.700586226748317E-2</v>
      </c>
      <c r="D759" s="12">
        <f>MAPrice!D759*1.1</f>
        <v>3.1801073581984238E-2</v>
      </c>
      <c r="E759" s="12">
        <f>MAPrice!E759*1.1</f>
        <v>2.0779158214662752E-2</v>
      </c>
      <c r="F759" s="12">
        <f>MAPrice!F759*1.1</f>
        <v>4.0351010177919963E-2</v>
      </c>
      <c r="G759" s="244"/>
      <c r="H759" s="12">
        <f>MAPrice!H759*1.1</f>
        <v>3.1801073581984238E-2</v>
      </c>
    </row>
    <row r="760" spans="1:8" x14ac:dyDescent="0.2">
      <c r="A760">
        <f t="shared" si="12"/>
        <v>2053</v>
      </c>
      <c r="B760">
        <f t="shared" si="13"/>
        <v>3</v>
      </c>
      <c r="C760" s="12">
        <f>MAPrice!C760*1.1</f>
        <v>2.694903479681365E-2</v>
      </c>
      <c r="D760" s="12">
        <f>MAPrice!D760*1.1</f>
        <v>3.1745366666462986E-2</v>
      </c>
      <c r="E760" s="12">
        <f>MAPrice!E760*1.1</f>
        <v>2.0736219922416754E-2</v>
      </c>
      <c r="F760" s="12">
        <f>MAPrice!F760*1.1</f>
        <v>4.0273955967096188E-2</v>
      </c>
      <c r="G760" s="244"/>
      <c r="H760" s="12">
        <f>MAPrice!H760*1.1</f>
        <v>3.1745366666462986E-2</v>
      </c>
    </row>
    <row r="761" spans="1:8" x14ac:dyDescent="0.2">
      <c r="A761">
        <f t="shared" si="12"/>
        <v>2053</v>
      </c>
      <c r="B761">
        <f t="shared" si="13"/>
        <v>4</v>
      </c>
      <c r="C761" s="12">
        <f>MAPrice!C761*1.1</f>
        <v>2.689280918761067E-2</v>
      </c>
      <c r="D761" s="12">
        <f>MAPrice!D761*1.1</f>
        <v>3.1690162255562586E-2</v>
      </c>
      <c r="E761" s="12">
        <f>MAPrice!E761*1.1</f>
        <v>2.0693495905250485E-2</v>
      </c>
      <c r="F761" s="12">
        <f>MAPrice!F761*1.1</f>
        <v>4.0196789145199335E-2</v>
      </c>
      <c r="G761" s="244"/>
      <c r="H761" s="12">
        <f>MAPrice!H761*1.1</f>
        <v>3.1690162255562586E-2</v>
      </c>
    </row>
    <row r="762" spans="1:8" x14ac:dyDescent="0.2">
      <c r="A762">
        <f t="shared" si="12"/>
        <v>2053</v>
      </c>
      <c r="B762">
        <f t="shared" si="13"/>
        <v>5</v>
      </c>
      <c r="C762" s="12">
        <f>MAPrice!C762*1.1</f>
        <v>2.6837009454850354E-2</v>
      </c>
      <c r="D762" s="12">
        <f>MAPrice!D762*1.1</f>
        <v>3.1635319191274679E-2</v>
      </c>
      <c r="E762" s="12">
        <f>MAPrice!E762*1.1</f>
        <v>2.0649853007397176E-2</v>
      </c>
      <c r="F762" s="12">
        <f>MAPrice!F762*1.1</f>
        <v>4.0119780323322245E-2</v>
      </c>
      <c r="G762" s="244"/>
      <c r="H762" s="12">
        <f>MAPrice!H762*1.1</f>
        <v>3.1635319191274679E-2</v>
      </c>
    </row>
    <row r="763" spans="1:8" x14ac:dyDescent="0.2">
      <c r="A763">
        <f t="shared" si="12"/>
        <v>2053</v>
      </c>
      <c r="B763">
        <f t="shared" si="13"/>
        <v>6</v>
      </c>
      <c r="C763" s="12">
        <f>MAPrice!C763*1.1</f>
        <v>2.6781472176845917E-2</v>
      </c>
      <c r="D763" s="12">
        <f>MAPrice!D763*1.1</f>
        <v>3.1580793670698125E-2</v>
      </c>
      <c r="E763" s="12">
        <f>MAPrice!E763*1.1</f>
        <v>2.0606716698807259E-2</v>
      </c>
      <c r="F763" s="12">
        <f>MAPrice!F763*1.1</f>
        <v>4.0043804400095528E-2</v>
      </c>
      <c r="G763" s="244"/>
      <c r="H763" s="12">
        <f>MAPrice!H763*1.1</f>
        <v>3.1580793670698125E-2</v>
      </c>
    </row>
    <row r="764" spans="1:8" x14ac:dyDescent="0.2">
      <c r="A764">
        <f t="shared" si="12"/>
        <v>2053</v>
      </c>
      <c r="B764">
        <f t="shared" si="13"/>
        <v>7</v>
      </c>
      <c r="C764" s="12">
        <f>MAPrice!C764*1.1</f>
        <v>2.6727353403732352E-2</v>
      </c>
      <c r="D764" s="12">
        <f>MAPrice!D764*1.1</f>
        <v>3.1527458636434462E-2</v>
      </c>
      <c r="E764" s="12">
        <f>MAPrice!E764*1.1</f>
        <v>2.0563328508657826E-2</v>
      </c>
      <c r="F764" s="12">
        <f>MAPrice!F764*1.1</f>
        <v>3.9969478616279044E-2</v>
      </c>
      <c r="G764" s="244"/>
      <c r="H764" s="12">
        <f>MAPrice!H764*1.1</f>
        <v>3.1527458636434462E-2</v>
      </c>
    </row>
    <row r="765" spans="1:8" x14ac:dyDescent="0.2">
      <c r="A765">
        <f t="shared" si="12"/>
        <v>2053</v>
      </c>
      <c r="B765">
        <f t="shared" si="13"/>
        <v>8</v>
      </c>
      <c r="C765" s="12">
        <f>MAPrice!C765*1.1</f>
        <v>2.6673619902517948E-2</v>
      </c>
      <c r="D765" s="12">
        <f>MAPrice!D765*1.1</f>
        <v>3.1474877217494736E-2</v>
      </c>
      <c r="E765" s="12">
        <f>MAPrice!E765*1.1</f>
        <v>2.0519377863930762E-2</v>
      </c>
      <c r="F765" s="12">
        <f>MAPrice!F765*1.1</f>
        <v>3.9895602802888355E-2</v>
      </c>
      <c r="G765" s="244"/>
      <c r="H765" s="12">
        <f>MAPrice!H765*1.1</f>
        <v>3.1474877217494736E-2</v>
      </c>
    </row>
    <row r="766" spans="1:8" x14ac:dyDescent="0.2">
      <c r="A766">
        <f t="shared" si="12"/>
        <v>2053</v>
      </c>
      <c r="B766">
        <f t="shared" si="13"/>
        <v>9</v>
      </c>
      <c r="C766" s="12">
        <f>MAPrice!C766*1.1</f>
        <v>2.6619874067933633E-2</v>
      </c>
      <c r="D766" s="12">
        <f>MAPrice!D766*1.1</f>
        <v>3.1422044934030953E-2</v>
      </c>
      <c r="E766" s="12">
        <f>MAPrice!E766*1.1</f>
        <v>2.047530568807578E-2</v>
      </c>
      <c r="F766" s="12">
        <f>MAPrice!F766*1.1</f>
        <v>3.9821944854527259E-2</v>
      </c>
      <c r="G766" s="244"/>
      <c r="H766" s="12">
        <f>MAPrice!H766*1.1</f>
        <v>3.1422044934030953E-2</v>
      </c>
    </row>
    <row r="767" spans="1:8" x14ac:dyDescent="0.2">
      <c r="A767">
        <f t="shared" si="12"/>
        <v>2053</v>
      </c>
      <c r="B767">
        <f t="shared" si="13"/>
        <v>10</v>
      </c>
      <c r="C767" s="12">
        <f>MAPrice!C767*1.1</f>
        <v>2.6566359605138385E-2</v>
      </c>
      <c r="D767" s="12">
        <f>MAPrice!D767*1.1</f>
        <v>3.1369582814198521E-2</v>
      </c>
      <c r="E767" s="12">
        <f>MAPrice!E767*1.1</f>
        <v>2.0430560646813461E-2</v>
      </c>
      <c r="F767" s="12">
        <f>MAPrice!F767*1.1</f>
        <v>3.9748199813972956E-2</v>
      </c>
      <c r="G767" s="244"/>
      <c r="H767" s="12">
        <f>MAPrice!H767*1.1</f>
        <v>3.1369582814198521E-2</v>
      </c>
    </row>
    <row r="768" spans="1:8" x14ac:dyDescent="0.2">
      <c r="A768">
        <f t="shared" si="12"/>
        <v>2053</v>
      </c>
      <c r="B768">
        <f t="shared" si="13"/>
        <v>11</v>
      </c>
      <c r="C768" s="12">
        <f>MAPrice!C768*1.1</f>
        <v>2.6512144617167759E-2</v>
      </c>
      <c r="D768" s="12">
        <f>MAPrice!D768*1.1</f>
        <v>3.1316398100451809E-2</v>
      </c>
      <c r="E768" s="12">
        <f>MAPrice!E768*1.1</f>
        <v>2.0386953178762005E-2</v>
      </c>
      <c r="F768" s="12">
        <f>MAPrice!F768*1.1</f>
        <v>3.9674083447440715E-2</v>
      </c>
      <c r="G768" s="244"/>
      <c r="H768" s="12">
        <f>MAPrice!H768*1.1</f>
        <v>3.1316398100451809E-2</v>
      </c>
    </row>
    <row r="769" spans="1:8" x14ac:dyDescent="0.2">
      <c r="A769">
        <f t="shared" si="12"/>
        <v>2053</v>
      </c>
      <c r="B769">
        <f t="shared" si="13"/>
        <v>12</v>
      </c>
      <c r="C769" s="12">
        <f>MAPrice!C769*1.1</f>
        <v>2.6457349638617261E-2</v>
      </c>
      <c r="D769" s="12">
        <f>MAPrice!D769*1.1</f>
        <v>3.1262631012387868E-2</v>
      </c>
      <c r="E769" s="12">
        <f>MAPrice!E769*1.1</f>
        <v>2.0344723709058831E-2</v>
      </c>
      <c r="F769" s="12">
        <f>MAPrice!F769*1.1</f>
        <v>3.9598645469527002E-2</v>
      </c>
      <c r="G769" s="244"/>
      <c r="H769" s="12">
        <f>MAPrice!H769*1.1</f>
        <v>3.1262631012387868E-2</v>
      </c>
    </row>
    <row r="770" spans="1:8" x14ac:dyDescent="0.2">
      <c r="C770" s="12"/>
      <c r="D770" s="12"/>
      <c r="E770" s="12"/>
      <c r="F770" s="12"/>
      <c r="G770" s="12"/>
      <c r="H770" s="12"/>
    </row>
    <row r="771" spans="1:8" x14ac:dyDescent="0.2">
      <c r="C771" s="12"/>
      <c r="D771" s="12"/>
      <c r="E771" s="12"/>
      <c r="F771" s="12"/>
      <c r="G771" s="12"/>
      <c r="H771" s="12"/>
    </row>
    <row r="772" spans="1:8" x14ac:dyDescent="0.2">
      <c r="C772" s="12"/>
      <c r="D772" s="12"/>
      <c r="E772" s="12"/>
      <c r="F772" s="12"/>
      <c r="G772" s="12"/>
      <c r="H772" s="12"/>
    </row>
    <row r="773" spans="1:8" x14ac:dyDescent="0.2">
      <c r="C773" s="12"/>
      <c r="D773" s="12"/>
      <c r="E773" s="12"/>
      <c r="F773" s="12"/>
      <c r="G773" s="12"/>
      <c r="H773" s="12"/>
    </row>
    <row r="774" spans="1:8" x14ac:dyDescent="0.2">
      <c r="C774" s="12"/>
      <c r="D774" s="12"/>
      <c r="E774" s="12"/>
      <c r="F774" s="12"/>
      <c r="G774" s="12"/>
      <c r="H774" s="12"/>
    </row>
    <row r="775" spans="1:8" x14ac:dyDescent="0.2">
      <c r="C775" s="12"/>
      <c r="D775" s="12"/>
      <c r="E775" s="12"/>
      <c r="F775" s="12"/>
      <c r="G775" s="12"/>
      <c r="H775" s="12"/>
    </row>
    <row r="776" spans="1:8" x14ac:dyDescent="0.2">
      <c r="C776" s="12"/>
      <c r="D776" s="12"/>
      <c r="E776" s="12"/>
      <c r="F776" s="12"/>
      <c r="G776" s="12"/>
      <c r="H776" s="12"/>
    </row>
    <row r="777" spans="1:8" x14ac:dyDescent="0.2">
      <c r="C777" s="12"/>
      <c r="D777" s="12"/>
      <c r="E777" s="12"/>
      <c r="F777" s="12"/>
      <c r="G777" s="12"/>
      <c r="H777" s="12"/>
    </row>
    <row r="778" spans="1:8" x14ac:dyDescent="0.2">
      <c r="C778" s="12"/>
      <c r="D778" s="12"/>
      <c r="E778" s="12"/>
      <c r="F778" s="12"/>
      <c r="G778" s="12"/>
      <c r="H778" s="12"/>
    </row>
    <row r="779" spans="1:8" x14ac:dyDescent="0.2">
      <c r="C779" s="12"/>
      <c r="D779" s="12"/>
      <c r="E779" s="12"/>
      <c r="F779" s="12"/>
      <c r="G779" s="12"/>
      <c r="H779" s="12"/>
    </row>
    <row r="780" spans="1:8" x14ac:dyDescent="0.2">
      <c r="C780" s="12"/>
      <c r="D780" s="12"/>
      <c r="E780" s="12"/>
      <c r="F780" s="12"/>
      <c r="G780" s="12"/>
      <c r="H780" s="12"/>
    </row>
    <row r="781" spans="1:8" x14ac:dyDescent="0.2">
      <c r="C781" s="12"/>
      <c r="D781" s="12"/>
      <c r="E781" s="12"/>
      <c r="F781" s="12"/>
      <c r="G781" s="12"/>
      <c r="H781" s="12"/>
    </row>
    <row r="782" spans="1:8" x14ac:dyDescent="0.2">
      <c r="C782" s="12"/>
      <c r="D782" s="12"/>
      <c r="E782" s="12"/>
      <c r="F782" s="12"/>
      <c r="G782" s="12"/>
      <c r="H782" s="12"/>
    </row>
    <row r="783" spans="1:8" x14ac:dyDescent="0.2">
      <c r="C783" s="12"/>
      <c r="D783" s="12"/>
      <c r="E783" s="12"/>
      <c r="F783" s="12"/>
      <c r="G783" s="12"/>
      <c r="H783" s="12"/>
    </row>
    <row r="784" spans="1:8" x14ac:dyDescent="0.2">
      <c r="C784" s="12"/>
      <c r="D784" s="12"/>
      <c r="E784" s="12"/>
      <c r="F784" s="12"/>
      <c r="G784" s="12"/>
      <c r="H784" s="12"/>
    </row>
    <row r="785" spans="3:8" x14ac:dyDescent="0.2">
      <c r="C785" s="12"/>
      <c r="D785" s="12"/>
      <c r="E785" s="12"/>
      <c r="F785" s="12"/>
      <c r="G785" s="12"/>
      <c r="H785" s="12"/>
    </row>
    <row r="786" spans="3:8" x14ac:dyDescent="0.2">
      <c r="C786" s="12"/>
      <c r="D786" s="12"/>
      <c r="E786" s="12"/>
      <c r="F786" s="12"/>
      <c r="G786" s="12"/>
      <c r="H786" s="12"/>
    </row>
    <row r="787" spans="3:8" x14ac:dyDescent="0.2">
      <c r="C787" s="12"/>
      <c r="D787" s="12"/>
      <c r="E787" s="12"/>
      <c r="F787" s="12"/>
      <c r="G787" s="12"/>
      <c r="H787" s="12"/>
    </row>
    <row r="788" spans="3:8" x14ac:dyDescent="0.2">
      <c r="C788" s="12"/>
      <c r="D788" s="12"/>
      <c r="E788" s="12"/>
      <c r="F788" s="12"/>
      <c r="G788" s="12"/>
      <c r="H788" s="12"/>
    </row>
  </sheetData>
  <pageMargins left="0.75" right="0.75" top="1" bottom="1" header="0.5" footer="0.5"/>
  <pageSetup orientation="portrait" r:id="rId1"/>
  <headerFooter alignWithMargins="0"/>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499984740745262"/>
  </sheetPr>
  <dimension ref="A1:CC2037"/>
  <sheetViews>
    <sheetView showGridLines="0" zoomScale="85" zoomScaleNormal="85" workbookViewId="0">
      <pane xSplit="2" ySplit="1" topLeftCell="C2" activePane="bottomRight" state="frozen"/>
      <selection activeCell="D40" sqref="D40"/>
      <selection pane="topRight" activeCell="D40" sqref="D40"/>
      <selection pane="bottomLeft" activeCell="D40" sqref="D40"/>
      <selection pane="bottomRight" activeCell="Q2" sqref="Q2"/>
    </sheetView>
  </sheetViews>
  <sheetFormatPr defaultRowHeight="12.75" x14ac:dyDescent="0.2"/>
  <cols>
    <col min="1" max="2" width="9.140625" customWidth="1"/>
    <col min="3" max="3" width="14.5703125" bestFit="1" customWidth="1"/>
    <col min="4" max="4" width="11.5703125" bestFit="1" customWidth="1"/>
    <col min="5" max="5" width="11.85546875" customWidth="1"/>
    <col min="6" max="6" width="14.5703125" bestFit="1" customWidth="1"/>
    <col min="7" max="7" width="13.5703125" bestFit="1" customWidth="1"/>
    <col min="8" max="8" width="15.140625" bestFit="1" customWidth="1"/>
    <col min="9" max="9" width="8.42578125" customWidth="1"/>
    <col min="10" max="15" width="12.7109375" customWidth="1"/>
    <col min="16" max="16" width="7.85546875" customWidth="1"/>
    <col min="17" max="17" width="17.28515625" bestFit="1" customWidth="1"/>
    <col min="18" max="18" width="15.7109375" bestFit="1" customWidth="1"/>
    <col min="19" max="19" width="16.5703125" bestFit="1" customWidth="1"/>
    <col min="20" max="23" width="12.140625" customWidth="1"/>
    <col min="24" max="24" width="7.85546875" customWidth="1"/>
    <col min="25" max="30" width="14.140625" customWidth="1"/>
    <col min="31" max="31" width="7.85546875" customWidth="1"/>
    <col min="32" max="32" width="17.28515625" bestFit="1" customWidth="1"/>
    <col min="33" max="33" width="15.7109375" bestFit="1" customWidth="1"/>
    <col min="34" max="35" width="16.5703125" bestFit="1" customWidth="1"/>
    <col min="36" max="36" width="15.5703125" bestFit="1" customWidth="1"/>
    <col min="37" max="37" width="17.28515625" bestFit="1" customWidth="1"/>
    <col min="38" max="38" width="6.85546875" customWidth="1"/>
    <col min="39" max="44" width="11.140625" customWidth="1"/>
    <col min="45" max="45" width="4.85546875" customWidth="1"/>
    <col min="46" max="51" width="11.140625" customWidth="1"/>
    <col min="52" max="52" width="4.140625" customWidth="1"/>
    <col min="53" max="53" width="21.5703125" bestFit="1" customWidth="1"/>
    <col min="54" max="54" width="20" bestFit="1" customWidth="1"/>
    <col min="55" max="56" width="20.85546875" bestFit="1" customWidth="1"/>
    <col min="57" max="57" width="19.85546875" bestFit="1" customWidth="1"/>
    <col min="58" max="58" width="21.5703125" bestFit="1" customWidth="1"/>
    <col min="59" max="59" width="4.140625" customWidth="1"/>
    <col min="60" max="60" width="20.5703125" bestFit="1" customWidth="1"/>
    <col min="61" max="61" width="19.140625" bestFit="1" customWidth="1"/>
    <col min="62" max="63" width="20" bestFit="1" customWidth="1"/>
    <col min="64" max="64" width="19" bestFit="1" customWidth="1"/>
    <col min="65" max="65" width="20.5703125" bestFit="1" customWidth="1"/>
    <col min="66" max="66" width="4.140625" customWidth="1"/>
    <col min="67" max="67" width="15.140625" bestFit="1" customWidth="1"/>
    <col min="68" max="68" width="13.7109375" bestFit="1" customWidth="1"/>
    <col min="69" max="70" width="14.5703125" bestFit="1" customWidth="1"/>
    <col min="71" max="71" width="13.5703125" bestFit="1" customWidth="1"/>
    <col min="72" max="72" width="15.140625" bestFit="1" customWidth="1"/>
    <col min="73" max="73" width="11.140625" customWidth="1"/>
    <col min="74" max="74" width="14.28515625" bestFit="1" customWidth="1"/>
    <col min="75" max="75" width="12.7109375" bestFit="1" customWidth="1"/>
    <col min="76" max="77" width="13.7109375" bestFit="1" customWidth="1"/>
    <col min="78" max="78" width="12.5703125" bestFit="1" customWidth="1"/>
    <col min="79" max="79" width="14.28515625" bestFit="1" customWidth="1"/>
    <col min="80" max="81" width="11.140625" customWidth="1"/>
    <col min="83" max="83" width="8.85546875" customWidth="1"/>
  </cols>
  <sheetData>
    <row r="1" spans="1:81" s="4" customFormat="1" x14ac:dyDescent="0.2">
      <c r="A1" s="4" t="s">
        <v>0</v>
      </c>
      <c r="B1" s="4" t="s">
        <v>1</v>
      </c>
      <c r="C1" s="4" t="s">
        <v>22</v>
      </c>
      <c r="D1" s="4" t="s">
        <v>17</v>
      </c>
      <c r="E1" s="4" t="s">
        <v>18</v>
      </c>
      <c r="F1" s="4" t="s">
        <v>19</v>
      </c>
      <c r="G1" s="4" t="s">
        <v>20</v>
      </c>
      <c r="H1" s="4" t="s">
        <v>21</v>
      </c>
      <c r="J1" s="59" t="s">
        <v>121</v>
      </c>
      <c r="K1" s="59" t="s">
        <v>122</v>
      </c>
      <c r="L1" s="59" t="s">
        <v>123</v>
      </c>
      <c r="M1" s="59" t="s">
        <v>124</v>
      </c>
      <c r="N1" s="59" t="s">
        <v>125</v>
      </c>
      <c r="O1" s="59" t="s">
        <v>126</v>
      </c>
      <c r="Q1" s="59" t="s">
        <v>145</v>
      </c>
      <c r="R1" s="59" t="s">
        <v>146</v>
      </c>
      <c r="S1" s="59" t="s">
        <v>147</v>
      </c>
      <c r="T1" s="59" t="s">
        <v>148</v>
      </c>
      <c r="U1" s="59" t="s">
        <v>149</v>
      </c>
      <c r="V1" s="59" t="s">
        <v>150</v>
      </c>
      <c r="Y1" s="59" t="s">
        <v>151</v>
      </c>
      <c r="Z1" s="59" t="s">
        <v>152</v>
      </c>
      <c r="AA1" s="59" t="s">
        <v>153</v>
      </c>
      <c r="AB1" s="59" t="s">
        <v>154</v>
      </c>
      <c r="AC1" s="59" t="s">
        <v>155</v>
      </c>
      <c r="AD1" s="59" t="s">
        <v>156</v>
      </c>
      <c r="AE1" s="59"/>
      <c r="AF1" s="59" t="s">
        <v>139</v>
      </c>
      <c r="AG1" s="59" t="s">
        <v>140</v>
      </c>
      <c r="AH1" s="59" t="s">
        <v>141</v>
      </c>
      <c r="AI1" s="59" t="s">
        <v>142</v>
      </c>
      <c r="AJ1" s="59" t="s">
        <v>143</v>
      </c>
      <c r="AK1" s="59" t="s">
        <v>144</v>
      </c>
      <c r="AM1" s="173" t="s">
        <v>127</v>
      </c>
      <c r="AN1" s="173" t="s">
        <v>128</v>
      </c>
      <c r="AO1" s="173" t="s">
        <v>129</v>
      </c>
      <c r="AP1" s="173" t="s">
        <v>130</v>
      </c>
      <c r="AQ1" s="173" t="s">
        <v>131</v>
      </c>
      <c r="AR1" s="173" t="s">
        <v>132</v>
      </c>
      <c r="AT1" s="172" t="s">
        <v>133</v>
      </c>
      <c r="AU1" s="172" t="s">
        <v>134</v>
      </c>
      <c r="AV1" s="172" t="s">
        <v>135</v>
      </c>
      <c r="AW1" s="172" t="s">
        <v>136</v>
      </c>
      <c r="AX1" s="172" t="s">
        <v>137</v>
      </c>
      <c r="AY1" s="172" t="s">
        <v>138</v>
      </c>
      <c r="AZ1" s="59"/>
      <c r="BA1" s="173" t="s">
        <v>157</v>
      </c>
      <c r="BB1" s="173" t="s">
        <v>158</v>
      </c>
      <c r="BC1" s="173" t="s">
        <v>159</v>
      </c>
      <c r="BD1" s="173" t="s">
        <v>160</v>
      </c>
      <c r="BE1" s="173" t="s">
        <v>161</v>
      </c>
      <c r="BF1" s="173" t="s">
        <v>162</v>
      </c>
      <c r="BH1" s="172" t="s">
        <v>163</v>
      </c>
      <c r="BI1" s="172" t="s">
        <v>164</v>
      </c>
      <c r="BJ1" s="172" t="s">
        <v>165</v>
      </c>
      <c r="BK1" s="172" t="s">
        <v>166</v>
      </c>
      <c r="BL1" s="172" t="s">
        <v>167</v>
      </c>
      <c r="BM1" s="172" t="s">
        <v>168</v>
      </c>
      <c r="BN1" s="59"/>
      <c r="BO1" s="172" t="s">
        <v>180</v>
      </c>
      <c r="BP1" s="172" t="s">
        <v>175</v>
      </c>
      <c r="BQ1" s="172" t="s">
        <v>176</v>
      </c>
      <c r="BR1" s="172" t="s">
        <v>177</v>
      </c>
      <c r="BS1" s="172" t="s">
        <v>178</v>
      </c>
      <c r="BT1" s="172" t="s">
        <v>179</v>
      </c>
      <c r="BV1" s="172" t="s">
        <v>169</v>
      </c>
      <c r="BW1" s="172" t="s">
        <v>170</v>
      </c>
      <c r="BX1" s="172" t="s">
        <v>171</v>
      </c>
      <c r="BY1" s="172" t="s">
        <v>172</v>
      </c>
      <c r="BZ1" s="172" t="s">
        <v>173</v>
      </c>
      <c r="CA1" s="172" t="s">
        <v>174</v>
      </c>
      <c r="CB1" s="59"/>
      <c r="CC1" s="59"/>
    </row>
    <row r="2" spans="1:81" x14ac:dyDescent="0.2">
      <c r="A2">
        <v>1990</v>
      </c>
      <c r="B2">
        <v>1</v>
      </c>
      <c r="C2" s="1">
        <v>0</v>
      </c>
      <c r="D2" s="1">
        <v>0</v>
      </c>
      <c r="E2" s="1">
        <v>0</v>
      </c>
      <c r="F2" s="1">
        <v>0</v>
      </c>
      <c r="G2" s="1">
        <v>0</v>
      </c>
      <c r="H2" s="1">
        <v>0</v>
      </c>
      <c r="I2" s="1"/>
      <c r="J2" s="1">
        <v>0</v>
      </c>
      <c r="K2" s="1">
        <v>0</v>
      </c>
      <c r="L2" s="1">
        <v>0</v>
      </c>
      <c r="M2" s="1">
        <v>0</v>
      </c>
      <c r="N2" s="1">
        <v>0</v>
      </c>
      <c r="O2" s="1">
        <v>0</v>
      </c>
      <c r="P2" s="1"/>
      <c r="Q2" s="99">
        <f t="shared" ref="Q2:Q65" si="0">IF(J2&lt;=0,J2,0)</f>
        <v>0</v>
      </c>
      <c r="R2" s="99">
        <f t="shared" ref="R2:R65" si="1">IF(K2&lt;=0,K2,0)</f>
        <v>0</v>
      </c>
      <c r="S2" s="99">
        <f t="shared" ref="S2:S65" si="2">IF(L2&lt;=0,L2,0)</f>
        <v>0</v>
      </c>
      <c r="T2" s="99">
        <f t="shared" ref="T2:T65" si="3">IF(M2&lt;=0,M2,0)</f>
        <v>0</v>
      </c>
      <c r="U2" s="99">
        <f t="shared" ref="U2:U65" si="4">IF(N2&lt;=0,N2,0)</f>
        <v>0</v>
      </c>
      <c r="V2" s="99">
        <f t="shared" ref="V2:V65" si="5">IF(O2&lt;=0,O2,0)</f>
        <v>0</v>
      </c>
      <c r="W2" s="99"/>
      <c r="X2" s="99">
        <f t="shared" ref="X2:X65" si="6">IF(J2&gt;=0,J2,0)</f>
        <v>0</v>
      </c>
      <c r="Y2" s="99">
        <f t="shared" ref="Y2:Y65" si="7">IF(K2&gt;=0,K2,0)</f>
        <v>0</v>
      </c>
      <c r="Z2" s="99">
        <f t="shared" ref="Z2:Z65" si="8">IF(L2&gt;=0,L2,0)</f>
        <v>0</v>
      </c>
      <c r="AA2" s="99">
        <f t="shared" ref="AA2:AA65" si="9">IF(M2&gt;=0,M2,0)</f>
        <v>0</v>
      </c>
      <c r="AB2" s="99">
        <f t="shared" ref="AB2:AB65" si="10">IF(N2&gt;=0,N2,0)</f>
        <v>0</v>
      </c>
      <c r="AC2" s="99">
        <f t="shared" ref="AC2:AC65" si="11">IF(O2&gt;=0,O2,0)</f>
        <v>0</v>
      </c>
      <c r="AD2" s="1"/>
      <c r="AE2" s="1"/>
      <c r="AF2" s="5">
        <v>0</v>
      </c>
      <c r="AG2" s="5">
        <v>0</v>
      </c>
      <c r="AH2" s="5">
        <v>0</v>
      </c>
      <c r="AI2" s="5">
        <v>0</v>
      </c>
      <c r="AJ2" s="5">
        <v>0</v>
      </c>
      <c r="AK2" s="5">
        <v>0</v>
      </c>
      <c r="AL2" s="1"/>
      <c r="AM2" s="175">
        <f t="shared" ref="AM2:AM65" si="12">IF(AF2&lt;=0,AF2,0)</f>
        <v>0</v>
      </c>
      <c r="AN2" s="175">
        <f t="shared" ref="AN2:AN65" si="13">IF(AG2&lt;=0,AG2,0)</f>
        <v>0</v>
      </c>
      <c r="AO2" s="175">
        <f t="shared" ref="AO2:AO65" si="14">IF(AH2&lt;=0,AH2,0)</f>
        <v>0</v>
      </c>
      <c r="AP2" s="175">
        <f t="shared" ref="AP2:AP65" si="15">IF(AI2&lt;=0,AI2,0)</f>
        <v>0</v>
      </c>
      <c r="AQ2" s="175">
        <f t="shared" ref="AQ2:AQ65" si="16">IF(AJ2&lt;=0,AJ2,0)</f>
        <v>0</v>
      </c>
      <c r="AR2" s="175">
        <f t="shared" ref="AR2:AR65" si="17">IF(AK2&lt;=0,AK2,0)</f>
        <v>0</v>
      </c>
      <c r="AS2" s="175"/>
      <c r="AT2" s="175">
        <f t="shared" ref="AT2:AT65" si="18">IF(AF2&gt;=0,AF2,0)</f>
        <v>0</v>
      </c>
      <c r="AU2" s="175">
        <f t="shared" ref="AU2:AU65" si="19">IF(AG2&gt;=0,AG2,0)</f>
        <v>0</v>
      </c>
      <c r="AV2" s="175">
        <f t="shared" ref="AV2:AV65" si="20">IF(AH2&gt;=0,AH2,0)</f>
        <v>0</v>
      </c>
      <c r="AW2" s="175">
        <f t="shared" ref="AW2:AW65" si="21">IF(AI2&gt;=0,AI2,0)</f>
        <v>0</v>
      </c>
      <c r="AX2" s="175">
        <f t="shared" ref="AX2:AX65" si="22">IF(AJ2&gt;=0,AJ2,0)</f>
        <v>0</v>
      </c>
      <c r="AY2" s="175">
        <f t="shared" ref="AY2:AY65" si="23">IF(AK2&gt;=0,AK2,0)</f>
        <v>0</v>
      </c>
      <c r="AZ2" s="1"/>
      <c r="BA2" s="1">
        <f t="shared" ref="BA2:BA14" si="24">C2+Q2</f>
        <v>0</v>
      </c>
      <c r="BB2" s="1">
        <f t="shared" ref="BB2:BB14" si="25">D2+R2</f>
        <v>0</v>
      </c>
      <c r="BC2" s="1">
        <f t="shared" ref="BC2:BC14" si="26">E2+S2</f>
        <v>0</v>
      </c>
      <c r="BD2" s="1">
        <f t="shared" ref="BD2:BD14" si="27">F2+T2</f>
        <v>0</v>
      </c>
      <c r="BE2" s="1">
        <f t="shared" ref="BE2:BE14" si="28">G2+U2</f>
        <v>0</v>
      </c>
      <c r="BF2" s="1">
        <f t="shared" ref="BF2:BF14" si="29">H2+V2</f>
        <v>0</v>
      </c>
      <c r="BG2" s="1"/>
      <c r="BH2" s="1">
        <f t="shared" ref="BH2:BM2" si="30">C2+X2</f>
        <v>0</v>
      </c>
      <c r="BI2" s="1">
        <f t="shared" si="30"/>
        <v>0</v>
      </c>
      <c r="BJ2" s="1">
        <f t="shared" si="30"/>
        <v>0</v>
      </c>
      <c r="BK2" s="1">
        <f t="shared" si="30"/>
        <v>0</v>
      </c>
      <c r="BL2" s="1">
        <f t="shared" si="30"/>
        <v>0</v>
      </c>
      <c r="BM2" s="1">
        <f t="shared" si="30"/>
        <v>0</v>
      </c>
      <c r="BN2" s="1"/>
      <c r="BO2" s="1">
        <f t="shared" ref="BO2:BT2" si="31">C2</f>
        <v>0</v>
      </c>
      <c r="BP2" s="1">
        <f t="shared" si="31"/>
        <v>0</v>
      </c>
      <c r="BQ2" s="1">
        <f t="shared" si="31"/>
        <v>0</v>
      </c>
      <c r="BR2" s="1">
        <f t="shared" si="31"/>
        <v>0</v>
      </c>
      <c r="BS2" s="1">
        <f t="shared" si="31"/>
        <v>0</v>
      </c>
      <c r="BT2" s="1">
        <f t="shared" si="31"/>
        <v>0</v>
      </c>
      <c r="BU2" s="1"/>
      <c r="BV2" s="1">
        <f t="shared" ref="BV2:CA2" si="32">C2</f>
        <v>0</v>
      </c>
      <c r="BW2" s="1">
        <f t="shared" si="32"/>
        <v>0</v>
      </c>
      <c r="BX2" s="1">
        <f t="shared" si="32"/>
        <v>0</v>
      </c>
      <c r="BY2" s="1">
        <f t="shared" si="32"/>
        <v>0</v>
      </c>
      <c r="BZ2" s="1">
        <f t="shared" si="32"/>
        <v>0</v>
      </c>
      <c r="CA2" s="1">
        <f t="shared" si="32"/>
        <v>0</v>
      </c>
      <c r="CB2" s="1"/>
      <c r="CC2" s="1"/>
    </row>
    <row r="3" spans="1:81" x14ac:dyDescent="0.2">
      <c r="A3">
        <v>1990</v>
      </c>
      <c r="B3">
        <v>2</v>
      </c>
      <c r="C3" s="1">
        <v>0</v>
      </c>
      <c r="D3" s="1">
        <v>0</v>
      </c>
      <c r="E3" s="1">
        <v>0</v>
      </c>
      <c r="F3" s="1">
        <v>0</v>
      </c>
      <c r="G3" s="1">
        <v>0</v>
      </c>
      <c r="H3" s="1">
        <v>0</v>
      </c>
      <c r="I3" s="1"/>
      <c r="J3" s="1">
        <v>0</v>
      </c>
      <c r="K3" s="1">
        <v>0</v>
      </c>
      <c r="L3" s="1">
        <v>0</v>
      </c>
      <c r="M3" s="1">
        <v>0</v>
      </c>
      <c r="N3" s="1">
        <v>0</v>
      </c>
      <c r="O3" s="1">
        <v>0</v>
      </c>
      <c r="P3" s="1"/>
      <c r="Q3" s="99">
        <f t="shared" si="0"/>
        <v>0</v>
      </c>
      <c r="R3" s="99">
        <f t="shared" si="1"/>
        <v>0</v>
      </c>
      <c r="S3" s="99">
        <f t="shared" si="2"/>
        <v>0</v>
      </c>
      <c r="T3" s="99">
        <f t="shared" si="3"/>
        <v>0</v>
      </c>
      <c r="U3" s="99">
        <f t="shared" si="4"/>
        <v>0</v>
      </c>
      <c r="V3" s="99">
        <f t="shared" si="5"/>
        <v>0</v>
      </c>
      <c r="W3" s="99"/>
      <c r="X3" s="99">
        <f t="shared" si="6"/>
        <v>0</v>
      </c>
      <c r="Y3" s="99">
        <f t="shared" si="7"/>
        <v>0</v>
      </c>
      <c r="Z3" s="99">
        <f t="shared" si="8"/>
        <v>0</v>
      </c>
      <c r="AA3" s="99">
        <f t="shared" si="9"/>
        <v>0</v>
      </c>
      <c r="AB3" s="99">
        <f t="shared" si="10"/>
        <v>0</v>
      </c>
      <c r="AC3" s="99">
        <f t="shared" si="11"/>
        <v>0</v>
      </c>
      <c r="AD3" s="1"/>
      <c r="AE3" s="1"/>
      <c r="AF3" s="5">
        <v>0</v>
      </c>
      <c r="AG3" s="5">
        <v>0</v>
      </c>
      <c r="AH3" s="5">
        <v>0</v>
      </c>
      <c r="AI3" s="5">
        <v>0</v>
      </c>
      <c r="AJ3" s="5">
        <v>0</v>
      </c>
      <c r="AK3" s="5">
        <v>0</v>
      </c>
      <c r="AL3" s="1"/>
      <c r="AM3" s="175">
        <f t="shared" si="12"/>
        <v>0</v>
      </c>
      <c r="AN3" s="175">
        <f t="shared" si="13"/>
        <v>0</v>
      </c>
      <c r="AO3" s="175">
        <f t="shared" si="14"/>
        <v>0</v>
      </c>
      <c r="AP3" s="175">
        <f t="shared" si="15"/>
        <v>0</v>
      </c>
      <c r="AQ3" s="175">
        <f t="shared" si="16"/>
        <v>0</v>
      </c>
      <c r="AR3" s="175">
        <f t="shared" si="17"/>
        <v>0</v>
      </c>
      <c r="AS3" s="175"/>
      <c r="AT3" s="175">
        <f t="shared" si="18"/>
        <v>0</v>
      </c>
      <c r="AU3" s="175">
        <f t="shared" si="19"/>
        <v>0</v>
      </c>
      <c r="AV3" s="175">
        <f t="shared" si="20"/>
        <v>0</v>
      </c>
      <c r="AW3" s="175">
        <f t="shared" si="21"/>
        <v>0</v>
      </c>
      <c r="AX3" s="175">
        <f t="shared" si="22"/>
        <v>0</v>
      </c>
      <c r="AY3" s="175">
        <f t="shared" si="23"/>
        <v>0</v>
      </c>
      <c r="AZ3" s="1"/>
      <c r="BA3" s="1">
        <f t="shared" si="24"/>
        <v>0</v>
      </c>
      <c r="BB3" s="1">
        <f t="shared" si="25"/>
        <v>0</v>
      </c>
      <c r="BC3" s="1">
        <f t="shared" si="26"/>
        <v>0</v>
      </c>
      <c r="BD3" s="1">
        <f t="shared" si="27"/>
        <v>0</v>
      </c>
      <c r="BE3" s="1">
        <f t="shared" si="28"/>
        <v>0</v>
      </c>
      <c r="BF3" s="1">
        <f t="shared" si="29"/>
        <v>0</v>
      </c>
      <c r="BG3" s="1"/>
      <c r="BH3" s="1">
        <f t="shared" ref="BH3:BH66" si="33">C3+X3</f>
        <v>0</v>
      </c>
      <c r="BI3" s="1">
        <f t="shared" ref="BI3:BI66" si="34">D3+Y3</f>
        <v>0</v>
      </c>
      <c r="BJ3" s="1">
        <f t="shared" ref="BJ3:BJ66" si="35">E3+Z3</f>
        <v>0</v>
      </c>
      <c r="BK3" s="1">
        <f t="shared" ref="BK3:BK66" si="36">F3+AA3</f>
        <v>0</v>
      </c>
      <c r="BL3" s="1">
        <f t="shared" ref="BL3:BL66" si="37">G3+AB3</f>
        <v>0</v>
      </c>
      <c r="BM3" s="1">
        <f t="shared" ref="BM3:BM66" si="38">H3+AC3</f>
        <v>0</v>
      </c>
      <c r="BN3" s="1"/>
      <c r="BO3" s="1">
        <f t="shared" ref="BO3:BO13" si="39">C3</f>
        <v>0</v>
      </c>
      <c r="BP3" s="1">
        <f t="shared" ref="BP3:BP13" si="40">D3</f>
        <v>0</v>
      </c>
      <c r="BQ3" s="1">
        <f t="shared" ref="BQ3:BQ13" si="41">E3</f>
        <v>0</v>
      </c>
      <c r="BR3" s="1">
        <f t="shared" ref="BR3:BR13" si="42">F3</f>
        <v>0</v>
      </c>
      <c r="BS3" s="1">
        <f t="shared" ref="BS3:BS13" si="43">G3</f>
        <v>0</v>
      </c>
      <c r="BT3" s="1">
        <f t="shared" ref="BT3:BT13" si="44">H3</f>
        <v>0</v>
      </c>
      <c r="BU3" s="1"/>
      <c r="BV3" s="1">
        <f t="shared" ref="BV3:BV14" si="45">C3</f>
        <v>0</v>
      </c>
      <c r="BW3" s="1">
        <f t="shared" ref="BW3:BW14" si="46">D3</f>
        <v>0</v>
      </c>
      <c r="BX3" s="1">
        <f t="shared" ref="BX3:BX14" si="47">E3</f>
        <v>0</v>
      </c>
      <c r="BY3" s="1">
        <f t="shared" ref="BY3:BY14" si="48">F3</f>
        <v>0</v>
      </c>
      <c r="BZ3" s="1">
        <f t="shared" ref="BZ3:BZ14" si="49">G3</f>
        <v>0</v>
      </c>
      <c r="CA3" s="1">
        <f t="shared" ref="CA3:CA14" si="50">H3</f>
        <v>0</v>
      </c>
      <c r="CB3" s="1"/>
      <c r="CC3" s="1"/>
    </row>
    <row r="4" spans="1:81" x14ac:dyDescent="0.2">
      <c r="A4">
        <v>1990</v>
      </c>
      <c r="B4">
        <v>3</v>
      </c>
      <c r="C4" s="1">
        <v>0</v>
      </c>
      <c r="D4" s="1">
        <v>0</v>
      </c>
      <c r="E4" s="1">
        <v>0</v>
      </c>
      <c r="F4" s="1">
        <v>0</v>
      </c>
      <c r="G4" s="1">
        <v>0</v>
      </c>
      <c r="H4" s="1">
        <v>0</v>
      </c>
      <c r="I4" s="1"/>
      <c r="J4" s="1">
        <v>0</v>
      </c>
      <c r="K4" s="1">
        <v>0</v>
      </c>
      <c r="L4" s="1">
        <v>0</v>
      </c>
      <c r="M4" s="1">
        <v>0</v>
      </c>
      <c r="N4" s="1">
        <v>0</v>
      </c>
      <c r="O4" s="1">
        <v>0</v>
      </c>
      <c r="P4" s="1"/>
      <c r="Q4" s="99">
        <f t="shared" si="0"/>
        <v>0</v>
      </c>
      <c r="R4" s="99">
        <f t="shared" si="1"/>
        <v>0</v>
      </c>
      <c r="S4" s="99">
        <f t="shared" si="2"/>
        <v>0</v>
      </c>
      <c r="T4" s="99">
        <f t="shared" si="3"/>
        <v>0</v>
      </c>
      <c r="U4" s="99">
        <f t="shared" si="4"/>
        <v>0</v>
      </c>
      <c r="V4" s="99">
        <f t="shared" si="5"/>
        <v>0</v>
      </c>
      <c r="W4" s="99"/>
      <c r="X4" s="99">
        <f t="shared" si="6"/>
        <v>0</v>
      </c>
      <c r="Y4" s="99">
        <f t="shared" si="7"/>
        <v>0</v>
      </c>
      <c r="Z4" s="99">
        <f t="shared" si="8"/>
        <v>0</v>
      </c>
      <c r="AA4" s="99">
        <f t="shared" si="9"/>
        <v>0</v>
      </c>
      <c r="AB4" s="99">
        <f t="shared" si="10"/>
        <v>0</v>
      </c>
      <c r="AC4" s="99">
        <f t="shared" si="11"/>
        <v>0</v>
      </c>
      <c r="AD4" s="1"/>
      <c r="AE4" s="1"/>
      <c r="AF4" s="5">
        <v>0</v>
      </c>
      <c r="AG4" s="5">
        <v>0</v>
      </c>
      <c r="AH4" s="5">
        <v>0</v>
      </c>
      <c r="AI4" s="5">
        <v>0</v>
      </c>
      <c r="AJ4" s="5">
        <v>0</v>
      </c>
      <c r="AK4" s="5">
        <v>0</v>
      </c>
      <c r="AL4" s="1"/>
      <c r="AM4" s="175">
        <f t="shared" si="12"/>
        <v>0</v>
      </c>
      <c r="AN4" s="175">
        <f t="shared" si="13"/>
        <v>0</v>
      </c>
      <c r="AO4" s="175">
        <f t="shared" si="14"/>
        <v>0</v>
      </c>
      <c r="AP4" s="175">
        <f t="shared" si="15"/>
        <v>0</v>
      </c>
      <c r="AQ4" s="175">
        <f t="shared" si="16"/>
        <v>0</v>
      </c>
      <c r="AR4" s="175">
        <f t="shared" si="17"/>
        <v>0</v>
      </c>
      <c r="AS4" s="175"/>
      <c r="AT4" s="175">
        <f t="shared" si="18"/>
        <v>0</v>
      </c>
      <c r="AU4" s="175">
        <f t="shared" si="19"/>
        <v>0</v>
      </c>
      <c r="AV4" s="175">
        <f t="shared" si="20"/>
        <v>0</v>
      </c>
      <c r="AW4" s="175">
        <f t="shared" si="21"/>
        <v>0</v>
      </c>
      <c r="AX4" s="175">
        <f t="shared" si="22"/>
        <v>0</v>
      </c>
      <c r="AY4" s="175">
        <f t="shared" si="23"/>
        <v>0</v>
      </c>
      <c r="AZ4" s="1"/>
      <c r="BA4" s="1">
        <f t="shared" si="24"/>
        <v>0</v>
      </c>
      <c r="BB4" s="1">
        <f t="shared" si="25"/>
        <v>0</v>
      </c>
      <c r="BC4" s="1">
        <f t="shared" si="26"/>
        <v>0</v>
      </c>
      <c r="BD4" s="1">
        <f t="shared" si="27"/>
        <v>0</v>
      </c>
      <c r="BE4" s="1">
        <f t="shared" si="28"/>
        <v>0</v>
      </c>
      <c r="BF4" s="1">
        <f t="shared" si="29"/>
        <v>0</v>
      </c>
      <c r="BG4" s="1"/>
      <c r="BH4" s="1">
        <f t="shared" si="33"/>
        <v>0</v>
      </c>
      <c r="BI4" s="1">
        <f t="shared" si="34"/>
        <v>0</v>
      </c>
      <c r="BJ4" s="1">
        <f t="shared" si="35"/>
        <v>0</v>
      </c>
      <c r="BK4" s="1">
        <f t="shared" si="36"/>
        <v>0</v>
      </c>
      <c r="BL4" s="1">
        <f t="shared" si="37"/>
        <v>0</v>
      </c>
      <c r="BM4" s="1">
        <f t="shared" si="38"/>
        <v>0</v>
      </c>
      <c r="BN4" s="1"/>
      <c r="BO4" s="1">
        <f t="shared" si="39"/>
        <v>0</v>
      </c>
      <c r="BP4" s="1">
        <f t="shared" si="40"/>
        <v>0</v>
      </c>
      <c r="BQ4" s="1">
        <f t="shared" si="41"/>
        <v>0</v>
      </c>
      <c r="BR4" s="1">
        <f t="shared" si="42"/>
        <v>0</v>
      </c>
      <c r="BS4" s="1">
        <f t="shared" si="43"/>
        <v>0</v>
      </c>
      <c r="BT4" s="1">
        <f t="shared" si="44"/>
        <v>0</v>
      </c>
      <c r="BU4" s="1"/>
      <c r="BV4" s="1">
        <f t="shared" si="45"/>
        <v>0</v>
      </c>
      <c r="BW4" s="1">
        <f t="shared" si="46"/>
        <v>0</v>
      </c>
      <c r="BX4" s="1">
        <f t="shared" si="47"/>
        <v>0</v>
      </c>
      <c r="BY4" s="1">
        <f t="shared" si="48"/>
        <v>0</v>
      </c>
      <c r="BZ4" s="1">
        <f t="shared" si="49"/>
        <v>0</v>
      </c>
      <c r="CA4" s="1">
        <f t="shared" si="50"/>
        <v>0</v>
      </c>
      <c r="CB4" s="1"/>
      <c r="CC4" s="1"/>
    </row>
    <row r="5" spans="1:81" x14ac:dyDescent="0.2">
      <c r="A5">
        <v>1990</v>
      </c>
      <c r="B5">
        <v>4</v>
      </c>
      <c r="C5" s="1">
        <v>0</v>
      </c>
      <c r="D5" s="1">
        <v>0</v>
      </c>
      <c r="E5" s="1">
        <v>0</v>
      </c>
      <c r="F5" s="1">
        <v>0</v>
      </c>
      <c r="G5" s="1">
        <v>0</v>
      </c>
      <c r="H5" s="1">
        <v>0</v>
      </c>
      <c r="I5" s="1"/>
      <c r="J5" s="1">
        <v>0</v>
      </c>
      <c r="K5" s="1">
        <v>0</v>
      </c>
      <c r="L5" s="1">
        <v>0</v>
      </c>
      <c r="M5" s="1">
        <v>0</v>
      </c>
      <c r="N5" s="1">
        <v>0</v>
      </c>
      <c r="O5" s="1">
        <v>0</v>
      </c>
      <c r="P5" s="1"/>
      <c r="Q5" s="99">
        <f t="shared" si="0"/>
        <v>0</v>
      </c>
      <c r="R5" s="99">
        <f t="shared" si="1"/>
        <v>0</v>
      </c>
      <c r="S5" s="99">
        <f t="shared" si="2"/>
        <v>0</v>
      </c>
      <c r="T5" s="99">
        <f t="shared" si="3"/>
        <v>0</v>
      </c>
      <c r="U5" s="99">
        <f t="shared" si="4"/>
        <v>0</v>
      </c>
      <c r="V5" s="99">
        <f t="shared" si="5"/>
        <v>0</v>
      </c>
      <c r="W5" s="99"/>
      <c r="X5" s="99">
        <f t="shared" si="6"/>
        <v>0</v>
      </c>
      <c r="Y5" s="99">
        <f t="shared" si="7"/>
        <v>0</v>
      </c>
      <c r="Z5" s="99">
        <f t="shared" si="8"/>
        <v>0</v>
      </c>
      <c r="AA5" s="99">
        <f t="shared" si="9"/>
        <v>0</v>
      </c>
      <c r="AB5" s="99">
        <f t="shared" si="10"/>
        <v>0</v>
      </c>
      <c r="AC5" s="99">
        <f t="shared" si="11"/>
        <v>0</v>
      </c>
      <c r="AD5" s="1"/>
      <c r="AE5" s="1"/>
      <c r="AF5" s="5">
        <v>0</v>
      </c>
      <c r="AG5" s="5">
        <v>0</v>
      </c>
      <c r="AH5" s="5">
        <v>0</v>
      </c>
      <c r="AI5" s="5">
        <v>0</v>
      </c>
      <c r="AJ5" s="5">
        <v>0</v>
      </c>
      <c r="AK5" s="5">
        <v>0</v>
      </c>
      <c r="AL5" s="1"/>
      <c r="AM5" s="175">
        <f t="shared" si="12"/>
        <v>0</v>
      </c>
      <c r="AN5" s="175">
        <f t="shared" si="13"/>
        <v>0</v>
      </c>
      <c r="AO5" s="175">
        <f t="shared" si="14"/>
        <v>0</v>
      </c>
      <c r="AP5" s="175">
        <f t="shared" si="15"/>
        <v>0</v>
      </c>
      <c r="AQ5" s="175">
        <f t="shared" si="16"/>
        <v>0</v>
      </c>
      <c r="AR5" s="175">
        <f t="shared" si="17"/>
        <v>0</v>
      </c>
      <c r="AS5" s="175"/>
      <c r="AT5" s="175">
        <f t="shared" si="18"/>
        <v>0</v>
      </c>
      <c r="AU5" s="175">
        <f t="shared" si="19"/>
        <v>0</v>
      </c>
      <c r="AV5" s="175">
        <f t="shared" si="20"/>
        <v>0</v>
      </c>
      <c r="AW5" s="175">
        <f t="shared" si="21"/>
        <v>0</v>
      </c>
      <c r="AX5" s="175">
        <f t="shared" si="22"/>
        <v>0</v>
      </c>
      <c r="AY5" s="175">
        <f t="shared" si="23"/>
        <v>0</v>
      </c>
      <c r="AZ5" s="1"/>
      <c r="BA5" s="1">
        <f t="shared" si="24"/>
        <v>0</v>
      </c>
      <c r="BB5" s="1">
        <f t="shared" si="25"/>
        <v>0</v>
      </c>
      <c r="BC5" s="1">
        <f t="shared" si="26"/>
        <v>0</v>
      </c>
      <c r="BD5" s="1">
        <f t="shared" si="27"/>
        <v>0</v>
      </c>
      <c r="BE5" s="1">
        <f t="shared" si="28"/>
        <v>0</v>
      </c>
      <c r="BF5" s="1">
        <f t="shared" si="29"/>
        <v>0</v>
      </c>
      <c r="BG5" s="1"/>
      <c r="BH5" s="1">
        <f t="shared" si="33"/>
        <v>0</v>
      </c>
      <c r="BI5" s="1">
        <f t="shared" si="34"/>
        <v>0</v>
      </c>
      <c r="BJ5" s="1">
        <f t="shared" si="35"/>
        <v>0</v>
      </c>
      <c r="BK5" s="1">
        <f t="shared" si="36"/>
        <v>0</v>
      </c>
      <c r="BL5" s="1">
        <f t="shared" si="37"/>
        <v>0</v>
      </c>
      <c r="BM5" s="1">
        <f t="shared" si="38"/>
        <v>0</v>
      </c>
      <c r="BN5" s="1"/>
      <c r="BO5" s="1">
        <f t="shared" si="39"/>
        <v>0</v>
      </c>
      <c r="BP5" s="1">
        <f t="shared" si="40"/>
        <v>0</v>
      </c>
      <c r="BQ5" s="1">
        <f t="shared" si="41"/>
        <v>0</v>
      </c>
      <c r="BR5" s="1">
        <f t="shared" si="42"/>
        <v>0</v>
      </c>
      <c r="BS5" s="1">
        <f t="shared" si="43"/>
        <v>0</v>
      </c>
      <c r="BT5" s="1">
        <f t="shared" si="44"/>
        <v>0</v>
      </c>
      <c r="BU5" s="1"/>
      <c r="BV5" s="1">
        <f t="shared" si="45"/>
        <v>0</v>
      </c>
      <c r="BW5" s="1">
        <f t="shared" si="46"/>
        <v>0</v>
      </c>
      <c r="BX5" s="1">
        <f t="shared" si="47"/>
        <v>0</v>
      </c>
      <c r="BY5" s="1">
        <f t="shared" si="48"/>
        <v>0</v>
      </c>
      <c r="BZ5" s="1">
        <f t="shared" si="49"/>
        <v>0</v>
      </c>
      <c r="CA5" s="1">
        <f t="shared" si="50"/>
        <v>0</v>
      </c>
      <c r="CB5" s="1"/>
      <c r="CC5" s="1"/>
    </row>
    <row r="6" spans="1:81" x14ac:dyDescent="0.2">
      <c r="A6">
        <v>1990</v>
      </c>
      <c r="B6">
        <v>5</v>
      </c>
      <c r="C6" s="1">
        <v>0</v>
      </c>
      <c r="D6" s="1">
        <v>0</v>
      </c>
      <c r="E6" s="1">
        <v>0</v>
      </c>
      <c r="F6" s="1">
        <v>0</v>
      </c>
      <c r="G6" s="1">
        <v>0</v>
      </c>
      <c r="H6" s="1">
        <v>0</v>
      </c>
      <c r="I6" s="1"/>
      <c r="J6" s="1">
        <v>0</v>
      </c>
      <c r="K6" s="1">
        <v>0</v>
      </c>
      <c r="L6" s="1">
        <v>0</v>
      </c>
      <c r="M6" s="1">
        <v>0</v>
      </c>
      <c r="N6" s="1">
        <v>0</v>
      </c>
      <c r="O6" s="1">
        <v>0</v>
      </c>
      <c r="P6" s="1"/>
      <c r="Q6" s="99">
        <f t="shared" si="0"/>
        <v>0</v>
      </c>
      <c r="R6" s="99">
        <f t="shared" si="1"/>
        <v>0</v>
      </c>
      <c r="S6" s="99">
        <f t="shared" si="2"/>
        <v>0</v>
      </c>
      <c r="T6" s="99">
        <f t="shared" si="3"/>
        <v>0</v>
      </c>
      <c r="U6" s="99">
        <f t="shared" si="4"/>
        <v>0</v>
      </c>
      <c r="V6" s="99">
        <f t="shared" si="5"/>
        <v>0</v>
      </c>
      <c r="W6" s="99"/>
      <c r="X6" s="99">
        <f t="shared" si="6"/>
        <v>0</v>
      </c>
      <c r="Y6" s="99">
        <f t="shared" si="7"/>
        <v>0</v>
      </c>
      <c r="Z6" s="99">
        <f t="shared" si="8"/>
        <v>0</v>
      </c>
      <c r="AA6" s="99">
        <f t="shared" si="9"/>
        <v>0</v>
      </c>
      <c r="AB6" s="99">
        <f t="shared" si="10"/>
        <v>0</v>
      </c>
      <c r="AC6" s="99">
        <f t="shared" si="11"/>
        <v>0</v>
      </c>
      <c r="AD6" s="1"/>
      <c r="AE6" s="1"/>
      <c r="AF6" s="5">
        <v>0</v>
      </c>
      <c r="AG6" s="5">
        <v>0</v>
      </c>
      <c r="AH6" s="5">
        <v>0</v>
      </c>
      <c r="AI6" s="5">
        <v>0</v>
      </c>
      <c r="AJ6" s="5">
        <v>0</v>
      </c>
      <c r="AK6" s="5">
        <v>0</v>
      </c>
      <c r="AL6" s="1"/>
      <c r="AM6" s="175">
        <f t="shared" si="12"/>
        <v>0</v>
      </c>
      <c r="AN6" s="175">
        <f t="shared" si="13"/>
        <v>0</v>
      </c>
      <c r="AO6" s="175">
        <f t="shared" si="14"/>
        <v>0</v>
      </c>
      <c r="AP6" s="175">
        <f t="shared" si="15"/>
        <v>0</v>
      </c>
      <c r="AQ6" s="175">
        <f t="shared" si="16"/>
        <v>0</v>
      </c>
      <c r="AR6" s="175">
        <f t="shared" si="17"/>
        <v>0</v>
      </c>
      <c r="AS6" s="175"/>
      <c r="AT6" s="175">
        <f t="shared" si="18"/>
        <v>0</v>
      </c>
      <c r="AU6" s="175">
        <f t="shared" si="19"/>
        <v>0</v>
      </c>
      <c r="AV6" s="175">
        <f t="shared" si="20"/>
        <v>0</v>
      </c>
      <c r="AW6" s="175">
        <f t="shared" si="21"/>
        <v>0</v>
      </c>
      <c r="AX6" s="175">
        <f t="shared" si="22"/>
        <v>0</v>
      </c>
      <c r="AY6" s="175">
        <f t="shared" si="23"/>
        <v>0</v>
      </c>
      <c r="AZ6" s="1"/>
      <c r="BA6" s="1">
        <f t="shared" si="24"/>
        <v>0</v>
      </c>
      <c r="BB6" s="1">
        <f t="shared" si="25"/>
        <v>0</v>
      </c>
      <c r="BC6" s="1">
        <f t="shared" si="26"/>
        <v>0</v>
      </c>
      <c r="BD6" s="1">
        <f t="shared" si="27"/>
        <v>0</v>
      </c>
      <c r="BE6" s="1">
        <f t="shared" si="28"/>
        <v>0</v>
      </c>
      <c r="BF6" s="1">
        <f t="shared" si="29"/>
        <v>0</v>
      </c>
      <c r="BG6" s="1"/>
      <c r="BH6" s="1">
        <f t="shared" si="33"/>
        <v>0</v>
      </c>
      <c r="BI6" s="1">
        <f t="shared" si="34"/>
        <v>0</v>
      </c>
      <c r="BJ6" s="1">
        <f t="shared" si="35"/>
        <v>0</v>
      </c>
      <c r="BK6" s="1">
        <f t="shared" si="36"/>
        <v>0</v>
      </c>
      <c r="BL6" s="1">
        <f t="shared" si="37"/>
        <v>0</v>
      </c>
      <c r="BM6" s="1">
        <f t="shared" si="38"/>
        <v>0</v>
      </c>
      <c r="BN6" s="1"/>
      <c r="BO6" s="1">
        <f t="shared" si="39"/>
        <v>0</v>
      </c>
      <c r="BP6" s="1">
        <f t="shared" si="40"/>
        <v>0</v>
      </c>
      <c r="BQ6" s="1">
        <f t="shared" si="41"/>
        <v>0</v>
      </c>
      <c r="BR6" s="1">
        <f t="shared" si="42"/>
        <v>0</v>
      </c>
      <c r="BS6" s="1">
        <f t="shared" si="43"/>
        <v>0</v>
      </c>
      <c r="BT6" s="1">
        <f t="shared" si="44"/>
        <v>0</v>
      </c>
      <c r="BU6" s="1"/>
      <c r="BV6" s="1">
        <f t="shared" si="45"/>
        <v>0</v>
      </c>
      <c r="BW6" s="1">
        <f t="shared" si="46"/>
        <v>0</v>
      </c>
      <c r="BX6" s="1">
        <f t="shared" si="47"/>
        <v>0</v>
      </c>
      <c r="BY6" s="1">
        <f t="shared" si="48"/>
        <v>0</v>
      </c>
      <c r="BZ6" s="1">
        <f t="shared" si="49"/>
        <v>0</v>
      </c>
      <c r="CA6" s="1">
        <f t="shared" si="50"/>
        <v>0</v>
      </c>
      <c r="CB6" s="1"/>
      <c r="CC6" s="1"/>
    </row>
    <row r="7" spans="1:81" x14ac:dyDescent="0.2">
      <c r="A7">
        <v>1990</v>
      </c>
      <c r="B7">
        <v>6</v>
      </c>
      <c r="C7" s="1">
        <v>0</v>
      </c>
      <c r="D7" s="1">
        <v>0</v>
      </c>
      <c r="E7" s="1">
        <v>0</v>
      </c>
      <c r="F7" s="1">
        <v>0</v>
      </c>
      <c r="G7" s="1">
        <v>0</v>
      </c>
      <c r="H7" s="1">
        <v>0</v>
      </c>
      <c r="I7" s="1"/>
      <c r="J7" s="1">
        <v>0</v>
      </c>
      <c r="K7" s="1">
        <v>0</v>
      </c>
      <c r="L7" s="1">
        <v>0</v>
      </c>
      <c r="M7" s="1">
        <v>0</v>
      </c>
      <c r="N7" s="1">
        <v>0</v>
      </c>
      <c r="O7" s="1">
        <v>0</v>
      </c>
      <c r="P7" s="1"/>
      <c r="Q7" s="99">
        <f t="shared" si="0"/>
        <v>0</v>
      </c>
      <c r="R7" s="99">
        <f t="shared" si="1"/>
        <v>0</v>
      </c>
      <c r="S7" s="99">
        <f t="shared" si="2"/>
        <v>0</v>
      </c>
      <c r="T7" s="99">
        <f t="shared" si="3"/>
        <v>0</v>
      </c>
      <c r="U7" s="99">
        <f t="shared" si="4"/>
        <v>0</v>
      </c>
      <c r="V7" s="99">
        <f t="shared" si="5"/>
        <v>0</v>
      </c>
      <c r="W7" s="99"/>
      <c r="X7" s="99">
        <f t="shared" si="6"/>
        <v>0</v>
      </c>
      <c r="Y7" s="99">
        <f t="shared" si="7"/>
        <v>0</v>
      </c>
      <c r="Z7" s="99">
        <f t="shared" si="8"/>
        <v>0</v>
      </c>
      <c r="AA7" s="99">
        <f t="shared" si="9"/>
        <v>0</v>
      </c>
      <c r="AB7" s="99">
        <f t="shared" si="10"/>
        <v>0</v>
      </c>
      <c r="AC7" s="99">
        <f t="shared" si="11"/>
        <v>0</v>
      </c>
      <c r="AD7" s="1"/>
      <c r="AE7" s="1"/>
      <c r="AF7" s="5">
        <v>0</v>
      </c>
      <c r="AG7" s="5">
        <v>0</v>
      </c>
      <c r="AH7" s="5">
        <v>0</v>
      </c>
      <c r="AI7" s="5">
        <v>0</v>
      </c>
      <c r="AJ7" s="5">
        <v>0</v>
      </c>
      <c r="AK7" s="5">
        <v>0</v>
      </c>
      <c r="AL7" s="1"/>
      <c r="AM7" s="175">
        <f t="shared" si="12"/>
        <v>0</v>
      </c>
      <c r="AN7" s="175">
        <f t="shared" si="13"/>
        <v>0</v>
      </c>
      <c r="AO7" s="175">
        <f t="shared" si="14"/>
        <v>0</v>
      </c>
      <c r="AP7" s="175">
        <f t="shared" si="15"/>
        <v>0</v>
      </c>
      <c r="AQ7" s="175">
        <f t="shared" si="16"/>
        <v>0</v>
      </c>
      <c r="AR7" s="175">
        <f t="shared" si="17"/>
        <v>0</v>
      </c>
      <c r="AS7" s="175"/>
      <c r="AT7" s="175">
        <f t="shared" si="18"/>
        <v>0</v>
      </c>
      <c r="AU7" s="175">
        <f t="shared" si="19"/>
        <v>0</v>
      </c>
      <c r="AV7" s="175">
        <f t="shared" si="20"/>
        <v>0</v>
      </c>
      <c r="AW7" s="175">
        <f t="shared" si="21"/>
        <v>0</v>
      </c>
      <c r="AX7" s="175">
        <f t="shared" si="22"/>
        <v>0</v>
      </c>
      <c r="AY7" s="175">
        <f t="shared" si="23"/>
        <v>0</v>
      </c>
      <c r="AZ7" s="1"/>
      <c r="BA7" s="1">
        <f t="shared" si="24"/>
        <v>0</v>
      </c>
      <c r="BB7" s="1">
        <f t="shared" si="25"/>
        <v>0</v>
      </c>
      <c r="BC7" s="1">
        <f t="shared" si="26"/>
        <v>0</v>
      </c>
      <c r="BD7" s="1">
        <f t="shared" si="27"/>
        <v>0</v>
      </c>
      <c r="BE7" s="1">
        <f t="shared" si="28"/>
        <v>0</v>
      </c>
      <c r="BF7" s="1">
        <f t="shared" si="29"/>
        <v>0</v>
      </c>
      <c r="BG7" s="1"/>
      <c r="BH7" s="1">
        <f t="shared" si="33"/>
        <v>0</v>
      </c>
      <c r="BI7" s="1">
        <f t="shared" si="34"/>
        <v>0</v>
      </c>
      <c r="BJ7" s="1">
        <f t="shared" si="35"/>
        <v>0</v>
      </c>
      <c r="BK7" s="1">
        <f t="shared" si="36"/>
        <v>0</v>
      </c>
      <c r="BL7" s="1">
        <f t="shared" si="37"/>
        <v>0</v>
      </c>
      <c r="BM7" s="1">
        <f t="shared" si="38"/>
        <v>0</v>
      </c>
      <c r="BN7" s="1"/>
      <c r="BO7" s="1">
        <f t="shared" si="39"/>
        <v>0</v>
      </c>
      <c r="BP7" s="1">
        <f t="shared" si="40"/>
        <v>0</v>
      </c>
      <c r="BQ7" s="1">
        <f t="shared" si="41"/>
        <v>0</v>
      </c>
      <c r="BR7" s="1">
        <f t="shared" si="42"/>
        <v>0</v>
      </c>
      <c r="BS7" s="1">
        <f t="shared" si="43"/>
        <v>0</v>
      </c>
      <c r="BT7" s="1">
        <f t="shared" si="44"/>
        <v>0</v>
      </c>
      <c r="BU7" s="1"/>
      <c r="BV7" s="1">
        <f t="shared" si="45"/>
        <v>0</v>
      </c>
      <c r="BW7" s="1">
        <f t="shared" si="46"/>
        <v>0</v>
      </c>
      <c r="BX7" s="1">
        <f t="shared" si="47"/>
        <v>0</v>
      </c>
      <c r="BY7" s="1">
        <f t="shared" si="48"/>
        <v>0</v>
      </c>
      <c r="BZ7" s="1">
        <f t="shared" si="49"/>
        <v>0</v>
      </c>
      <c r="CA7" s="1">
        <f t="shared" si="50"/>
        <v>0</v>
      </c>
      <c r="CB7" s="1"/>
      <c r="CC7" s="1"/>
    </row>
    <row r="8" spans="1:81" x14ac:dyDescent="0.2">
      <c r="A8">
        <v>1990</v>
      </c>
      <c r="B8">
        <v>7</v>
      </c>
      <c r="C8" s="1">
        <v>0</v>
      </c>
      <c r="D8" s="1">
        <v>0</v>
      </c>
      <c r="E8" s="1">
        <v>0</v>
      </c>
      <c r="F8" s="1">
        <v>0</v>
      </c>
      <c r="G8" s="1">
        <v>0</v>
      </c>
      <c r="H8" s="1">
        <v>0</v>
      </c>
      <c r="I8" s="1"/>
      <c r="J8" s="1">
        <v>0</v>
      </c>
      <c r="K8" s="1">
        <v>0</v>
      </c>
      <c r="L8" s="1">
        <v>0</v>
      </c>
      <c r="M8" s="1">
        <v>0</v>
      </c>
      <c r="N8" s="1">
        <v>0</v>
      </c>
      <c r="O8" s="1">
        <v>0</v>
      </c>
      <c r="P8" s="1"/>
      <c r="Q8" s="99">
        <f t="shared" si="0"/>
        <v>0</v>
      </c>
      <c r="R8" s="99">
        <f t="shared" si="1"/>
        <v>0</v>
      </c>
      <c r="S8" s="99">
        <f t="shared" si="2"/>
        <v>0</v>
      </c>
      <c r="T8" s="99">
        <f t="shared" si="3"/>
        <v>0</v>
      </c>
      <c r="U8" s="99">
        <f t="shared" si="4"/>
        <v>0</v>
      </c>
      <c r="V8" s="99">
        <f t="shared" si="5"/>
        <v>0</v>
      </c>
      <c r="W8" s="99"/>
      <c r="X8" s="99">
        <f t="shared" si="6"/>
        <v>0</v>
      </c>
      <c r="Y8" s="99">
        <f t="shared" si="7"/>
        <v>0</v>
      </c>
      <c r="Z8" s="99">
        <f t="shared" si="8"/>
        <v>0</v>
      </c>
      <c r="AA8" s="99">
        <f t="shared" si="9"/>
        <v>0</v>
      </c>
      <c r="AB8" s="99">
        <f t="shared" si="10"/>
        <v>0</v>
      </c>
      <c r="AC8" s="99">
        <f t="shared" si="11"/>
        <v>0</v>
      </c>
      <c r="AD8" s="1"/>
      <c r="AE8" s="1"/>
      <c r="AF8" s="5">
        <v>0</v>
      </c>
      <c r="AG8" s="5">
        <v>0</v>
      </c>
      <c r="AH8" s="5">
        <v>0</v>
      </c>
      <c r="AI8" s="5">
        <v>0</v>
      </c>
      <c r="AJ8" s="5">
        <v>0</v>
      </c>
      <c r="AK8" s="5">
        <v>0</v>
      </c>
      <c r="AL8" s="1"/>
      <c r="AM8" s="175">
        <f t="shared" si="12"/>
        <v>0</v>
      </c>
      <c r="AN8" s="175">
        <f t="shared" si="13"/>
        <v>0</v>
      </c>
      <c r="AO8" s="175">
        <f t="shared" si="14"/>
        <v>0</v>
      </c>
      <c r="AP8" s="175">
        <f t="shared" si="15"/>
        <v>0</v>
      </c>
      <c r="AQ8" s="175">
        <f t="shared" si="16"/>
        <v>0</v>
      </c>
      <c r="AR8" s="175">
        <f t="shared" si="17"/>
        <v>0</v>
      </c>
      <c r="AS8" s="175"/>
      <c r="AT8" s="175">
        <f t="shared" si="18"/>
        <v>0</v>
      </c>
      <c r="AU8" s="175">
        <f t="shared" si="19"/>
        <v>0</v>
      </c>
      <c r="AV8" s="175">
        <f t="shared" si="20"/>
        <v>0</v>
      </c>
      <c r="AW8" s="175">
        <f t="shared" si="21"/>
        <v>0</v>
      </c>
      <c r="AX8" s="175">
        <f t="shared" si="22"/>
        <v>0</v>
      </c>
      <c r="AY8" s="175">
        <f t="shared" si="23"/>
        <v>0</v>
      </c>
      <c r="AZ8" s="1"/>
      <c r="BA8" s="1">
        <f t="shared" si="24"/>
        <v>0</v>
      </c>
      <c r="BB8" s="1">
        <f t="shared" si="25"/>
        <v>0</v>
      </c>
      <c r="BC8" s="1">
        <f t="shared" si="26"/>
        <v>0</v>
      </c>
      <c r="BD8" s="1">
        <f t="shared" si="27"/>
        <v>0</v>
      </c>
      <c r="BE8" s="1">
        <f t="shared" si="28"/>
        <v>0</v>
      </c>
      <c r="BF8" s="1">
        <f t="shared" si="29"/>
        <v>0</v>
      </c>
      <c r="BG8" s="1"/>
      <c r="BH8" s="1">
        <f t="shared" si="33"/>
        <v>0</v>
      </c>
      <c r="BI8" s="1">
        <f t="shared" si="34"/>
        <v>0</v>
      </c>
      <c r="BJ8" s="1">
        <f t="shared" si="35"/>
        <v>0</v>
      </c>
      <c r="BK8" s="1">
        <f t="shared" si="36"/>
        <v>0</v>
      </c>
      <c r="BL8" s="1">
        <f t="shared" si="37"/>
        <v>0</v>
      </c>
      <c r="BM8" s="1">
        <f t="shared" si="38"/>
        <v>0</v>
      </c>
      <c r="BN8" s="1"/>
      <c r="BO8" s="1">
        <f t="shared" si="39"/>
        <v>0</v>
      </c>
      <c r="BP8" s="1">
        <f t="shared" si="40"/>
        <v>0</v>
      </c>
      <c r="BQ8" s="1">
        <f t="shared" si="41"/>
        <v>0</v>
      </c>
      <c r="BR8" s="1">
        <f t="shared" si="42"/>
        <v>0</v>
      </c>
      <c r="BS8" s="1">
        <f t="shared" si="43"/>
        <v>0</v>
      </c>
      <c r="BT8" s="1">
        <f t="shared" si="44"/>
        <v>0</v>
      </c>
      <c r="BU8" s="1"/>
      <c r="BV8" s="1">
        <f t="shared" si="45"/>
        <v>0</v>
      </c>
      <c r="BW8" s="1">
        <f t="shared" si="46"/>
        <v>0</v>
      </c>
      <c r="BX8" s="1">
        <f t="shared" si="47"/>
        <v>0</v>
      </c>
      <c r="BY8" s="1">
        <f t="shared" si="48"/>
        <v>0</v>
      </c>
      <c r="BZ8" s="1">
        <f t="shared" si="49"/>
        <v>0</v>
      </c>
      <c r="CA8" s="1">
        <f t="shared" si="50"/>
        <v>0</v>
      </c>
      <c r="CB8" s="1"/>
      <c r="CC8" s="1"/>
    </row>
    <row r="9" spans="1:81" x14ac:dyDescent="0.2">
      <c r="A9">
        <v>1990</v>
      </c>
      <c r="B9">
        <v>8</v>
      </c>
      <c r="C9" s="1">
        <v>0</v>
      </c>
      <c r="D9" s="1">
        <v>0</v>
      </c>
      <c r="E9" s="1">
        <v>0</v>
      </c>
      <c r="F9" s="1">
        <v>0</v>
      </c>
      <c r="G9" s="1">
        <v>0</v>
      </c>
      <c r="H9" s="1">
        <v>0</v>
      </c>
      <c r="I9" s="1"/>
      <c r="J9" s="1">
        <v>0</v>
      </c>
      <c r="K9" s="1">
        <v>0</v>
      </c>
      <c r="L9" s="1">
        <v>0</v>
      </c>
      <c r="M9" s="1">
        <v>0</v>
      </c>
      <c r="N9" s="1">
        <v>0</v>
      </c>
      <c r="O9" s="1">
        <v>0</v>
      </c>
      <c r="P9" s="1"/>
      <c r="Q9" s="99">
        <f t="shared" si="0"/>
        <v>0</v>
      </c>
      <c r="R9" s="99">
        <f t="shared" si="1"/>
        <v>0</v>
      </c>
      <c r="S9" s="99">
        <f t="shared" si="2"/>
        <v>0</v>
      </c>
      <c r="T9" s="99">
        <f t="shared" si="3"/>
        <v>0</v>
      </c>
      <c r="U9" s="99">
        <f t="shared" si="4"/>
        <v>0</v>
      </c>
      <c r="V9" s="99">
        <f t="shared" si="5"/>
        <v>0</v>
      </c>
      <c r="W9" s="99"/>
      <c r="X9" s="99">
        <f t="shared" si="6"/>
        <v>0</v>
      </c>
      <c r="Y9" s="99">
        <f t="shared" si="7"/>
        <v>0</v>
      </c>
      <c r="Z9" s="99">
        <f t="shared" si="8"/>
        <v>0</v>
      </c>
      <c r="AA9" s="99">
        <f t="shared" si="9"/>
        <v>0</v>
      </c>
      <c r="AB9" s="99">
        <f t="shared" si="10"/>
        <v>0</v>
      </c>
      <c r="AC9" s="99">
        <f t="shared" si="11"/>
        <v>0</v>
      </c>
      <c r="AD9" s="1"/>
      <c r="AE9" s="1"/>
      <c r="AF9" s="5">
        <v>0</v>
      </c>
      <c r="AG9" s="5">
        <v>0</v>
      </c>
      <c r="AH9" s="5">
        <v>0</v>
      </c>
      <c r="AI9" s="5">
        <v>0</v>
      </c>
      <c r="AJ9" s="5">
        <v>0</v>
      </c>
      <c r="AK9" s="5">
        <v>0</v>
      </c>
      <c r="AL9" s="1"/>
      <c r="AM9" s="175">
        <f t="shared" si="12"/>
        <v>0</v>
      </c>
      <c r="AN9" s="175">
        <f t="shared" si="13"/>
        <v>0</v>
      </c>
      <c r="AO9" s="175">
        <f t="shared" si="14"/>
        <v>0</v>
      </c>
      <c r="AP9" s="175">
        <f t="shared" si="15"/>
        <v>0</v>
      </c>
      <c r="AQ9" s="175">
        <f t="shared" si="16"/>
        <v>0</v>
      </c>
      <c r="AR9" s="175">
        <f t="shared" si="17"/>
        <v>0</v>
      </c>
      <c r="AS9" s="175"/>
      <c r="AT9" s="175">
        <f t="shared" si="18"/>
        <v>0</v>
      </c>
      <c r="AU9" s="175">
        <f t="shared" si="19"/>
        <v>0</v>
      </c>
      <c r="AV9" s="175">
        <f t="shared" si="20"/>
        <v>0</v>
      </c>
      <c r="AW9" s="175">
        <f t="shared" si="21"/>
        <v>0</v>
      </c>
      <c r="AX9" s="175">
        <f t="shared" si="22"/>
        <v>0</v>
      </c>
      <c r="AY9" s="175">
        <f t="shared" si="23"/>
        <v>0</v>
      </c>
      <c r="AZ9" s="1"/>
      <c r="BA9" s="1">
        <f t="shared" si="24"/>
        <v>0</v>
      </c>
      <c r="BB9" s="1">
        <f t="shared" si="25"/>
        <v>0</v>
      </c>
      <c r="BC9" s="1">
        <f t="shared" si="26"/>
        <v>0</v>
      </c>
      <c r="BD9" s="1">
        <f t="shared" si="27"/>
        <v>0</v>
      </c>
      <c r="BE9" s="1">
        <f t="shared" si="28"/>
        <v>0</v>
      </c>
      <c r="BF9" s="1">
        <f t="shared" si="29"/>
        <v>0</v>
      </c>
      <c r="BG9" s="1"/>
      <c r="BH9" s="1">
        <f t="shared" si="33"/>
        <v>0</v>
      </c>
      <c r="BI9" s="1">
        <f t="shared" si="34"/>
        <v>0</v>
      </c>
      <c r="BJ9" s="1">
        <f t="shared" si="35"/>
        <v>0</v>
      </c>
      <c r="BK9" s="1">
        <f t="shared" si="36"/>
        <v>0</v>
      </c>
      <c r="BL9" s="1">
        <f t="shared" si="37"/>
        <v>0</v>
      </c>
      <c r="BM9" s="1">
        <f t="shared" si="38"/>
        <v>0</v>
      </c>
      <c r="BN9" s="1"/>
      <c r="BO9" s="1">
        <f t="shared" si="39"/>
        <v>0</v>
      </c>
      <c r="BP9" s="1">
        <f t="shared" si="40"/>
        <v>0</v>
      </c>
      <c r="BQ9" s="1">
        <f t="shared" si="41"/>
        <v>0</v>
      </c>
      <c r="BR9" s="1">
        <f t="shared" si="42"/>
        <v>0</v>
      </c>
      <c r="BS9" s="1">
        <f t="shared" si="43"/>
        <v>0</v>
      </c>
      <c r="BT9" s="1">
        <f t="shared" si="44"/>
        <v>0</v>
      </c>
      <c r="BU9" s="1"/>
      <c r="BV9" s="1">
        <f t="shared" si="45"/>
        <v>0</v>
      </c>
      <c r="BW9" s="1">
        <f t="shared" si="46"/>
        <v>0</v>
      </c>
      <c r="BX9" s="1">
        <f t="shared" si="47"/>
        <v>0</v>
      </c>
      <c r="BY9" s="1">
        <f t="shared" si="48"/>
        <v>0</v>
      </c>
      <c r="BZ9" s="1">
        <f t="shared" si="49"/>
        <v>0</v>
      </c>
      <c r="CA9" s="1">
        <f t="shared" si="50"/>
        <v>0</v>
      </c>
      <c r="CB9" s="1"/>
      <c r="CC9" s="1"/>
    </row>
    <row r="10" spans="1:81" x14ac:dyDescent="0.2">
      <c r="A10">
        <v>1990</v>
      </c>
      <c r="B10">
        <v>9</v>
      </c>
      <c r="C10" s="1">
        <v>0</v>
      </c>
      <c r="D10" s="1">
        <v>0</v>
      </c>
      <c r="E10" s="1">
        <v>0</v>
      </c>
      <c r="F10" s="1">
        <v>0</v>
      </c>
      <c r="G10" s="1">
        <v>0</v>
      </c>
      <c r="H10" s="1">
        <v>0</v>
      </c>
      <c r="I10" s="1"/>
      <c r="J10" s="1">
        <v>0</v>
      </c>
      <c r="K10" s="1">
        <v>0</v>
      </c>
      <c r="L10" s="1">
        <v>0</v>
      </c>
      <c r="M10" s="1">
        <v>0</v>
      </c>
      <c r="N10" s="1">
        <v>0</v>
      </c>
      <c r="O10" s="1">
        <v>0</v>
      </c>
      <c r="P10" s="1"/>
      <c r="Q10" s="99">
        <f t="shared" si="0"/>
        <v>0</v>
      </c>
      <c r="R10" s="99">
        <f t="shared" si="1"/>
        <v>0</v>
      </c>
      <c r="S10" s="99">
        <f t="shared" si="2"/>
        <v>0</v>
      </c>
      <c r="T10" s="99">
        <f t="shared" si="3"/>
        <v>0</v>
      </c>
      <c r="U10" s="99">
        <f t="shared" si="4"/>
        <v>0</v>
      </c>
      <c r="V10" s="99">
        <f t="shared" si="5"/>
        <v>0</v>
      </c>
      <c r="W10" s="99"/>
      <c r="X10" s="99">
        <f t="shared" si="6"/>
        <v>0</v>
      </c>
      <c r="Y10" s="99">
        <f t="shared" si="7"/>
        <v>0</v>
      </c>
      <c r="Z10" s="99">
        <f t="shared" si="8"/>
        <v>0</v>
      </c>
      <c r="AA10" s="99">
        <f t="shared" si="9"/>
        <v>0</v>
      </c>
      <c r="AB10" s="99">
        <f t="shared" si="10"/>
        <v>0</v>
      </c>
      <c r="AC10" s="99">
        <f t="shared" si="11"/>
        <v>0</v>
      </c>
      <c r="AD10" s="1"/>
      <c r="AE10" s="1"/>
      <c r="AF10" s="5">
        <v>0</v>
      </c>
      <c r="AG10" s="5">
        <v>0</v>
      </c>
      <c r="AH10" s="5">
        <v>0</v>
      </c>
      <c r="AI10" s="5">
        <v>0</v>
      </c>
      <c r="AJ10" s="5">
        <v>0</v>
      </c>
      <c r="AK10" s="5">
        <v>0</v>
      </c>
      <c r="AL10" s="1"/>
      <c r="AM10" s="175">
        <f t="shared" si="12"/>
        <v>0</v>
      </c>
      <c r="AN10" s="175">
        <f t="shared" si="13"/>
        <v>0</v>
      </c>
      <c r="AO10" s="175">
        <f t="shared" si="14"/>
        <v>0</v>
      </c>
      <c r="AP10" s="175">
        <f t="shared" si="15"/>
        <v>0</v>
      </c>
      <c r="AQ10" s="175">
        <f t="shared" si="16"/>
        <v>0</v>
      </c>
      <c r="AR10" s="175">
        <f t="shared" si="17"/>
        <v>0</v>
      </c>
      <c r="AS10" s="175"/>
      <c r="AT10" s="175">
        <f t="shared" si="18"/>
        <v>0</v>
      </c>
      <c r="AU10" s="175">
        <f t="shared" si="19"/>
        <v>0</v>
      </c>
      <c r="AV10" s="175">
        <f t="shared" si="20"/>
        <v>0</v>
      </c>
      <c r="AW10" s="175">
        <f t="shared" si="21"/>
        <v>0</v>
      </c>
      <c r="AX10" s="175">
        <f t="shared" si="22"/>
        <v>0</v>
      </c>
      <c r="AY10" s="175">
        <f t="shared" si="23"/>
        <v>0</v>
      </c>
      <c r="AZ10" s="1"/>
      <c r="BA10" s="1">
        <f t="shared" si="24"/>
        <v>0</v>
      </c>
      <c r="BB10" s="1">
        <f t="shared" si="25"/>
        <v>0</v>
      </c>
      <c r="BC10" s="1">
        <f t="shared" si="26"/>
        <v>0</v>
      </c>
      <c r="BD10" s="1">
        <f t="shared" si="27"/>
        <v>0</v>
      </c>
      <c r="BE10" s="1">
        <f t="shared" si="28"/>
        <v>0</v>
      </c>
      <c r="BF10" s="1">
        <f t="shared" si="29"/>
        <v>0</v>
      </c>
      <c r="BG10" s="1"/>
      <c r="BH10" s="1">
        <f t="shared" si="33"/>
        <v>0</v>
      </c>
      <c r="BI10" s="1">
        <f t="shared" si="34"/>
        <v>0</v>
      </c>
      <c r="BJ10" s="1">
        <f t="shared" si="35"/>
        <v>0</v>
      </c>
      <c r="BK10" s="1">
        <f t="shared" si="36"/>
        <v>0</v>
      </c>
      <c r="BL10" s="1">
        <f t="shared" si="37"/>
        <v>0</v>
      </c>
      <c r="BM10" s="1">
        <f t="shared" si="38"/>
        <v>0</v>
      </c>
      <c r="BN10" s="1"/>
      <c r="BO10" s="1">
        <f t="shared" si="39"/>
        <v>0</v>
      </c>
      <c r="BP10" s="1">
        <f t="shared" si="40"/>
        <v>0</v>
      </c>
      <c r="BQ10" s="1">
        <f t="shared" si="41"/>
        <v>0</v>
      </c>
      <c r="BR10" s="1">
        <f t="shared" si="42"/>
        <v>0</v>
      </c>
      <c r="BS10" s="1">
        <f t="shared" si="43"/>
        <v>0</v>
      </c>
      <c r="BT10" s="1">
        <f t="shared" si="44"/>
        <v>0</v>
      </c>
      <c r="BU10" s="1"/>
      <c r="BV10" s="1">
        <f t="shared" si="45"/>
        <v>0</v>
      </c>
      <c r="BW10" s="1">
        <f t="shared" si="46"/>
        <v>0</v>
      </c>
      <c r="BX10" s="1">
        <f t="shared" si="47"/>
        <v>0</v>
      </c>
      <c r="BY10" s="1">
        <f t="shared" si="48"/>
        <v>0</v>
      </c>
      <c r="BZ10" s="1">
        <f t="shared" si="49"/>
        <v>0</v>
      </c>
      <c r="CA10" s="1">
        <f t="shared" si="50"/>
        <v>0</v>
      </c>
      <c r="CB10" s="1"/>
      <c r="CC10" s="1"/>
    </row>
    <row r="11" spans="1:81" x14ac:dyDescent="0.2">
      <c r="A11">
        <v>1990</v>
      </c>
      <c r="B11">
        <v>10</v>
      </c>
      <c r="C11" s="1">
        <v>0</v>
      </c>
      <c r="D11" s="1">
        <v>0</v>
      </c>
      <c r="E11" s="1">
        <v>0</v>
      </c>
      <c r="F11" s="1">
        <v>0</v>
      </c>
      <c r="G11" s="1">
        <v>0</v>
      </c>
      <c r="H11" s="1">
        <v>0</v>
      </c>
      <c r="I11" s="1"/>
      <c r="J11" s="1">
        <v>0</v>
      </c>
      <c r="K11" s="1">
        <v>0</v>
      </c>
      <c r="L11" s="1">
        <v>0</v>
      </c>
      <c r="M11" s="1">
        <v>0</v>
      </c>
      <c r="N11" s="1">
        <v>0</v>
      </c>
      <c r="O11" s="1">
        <v>0</v>
      </c>
      <c r="P11" s="1"/>
      <c r="Q11" s="99">
        <f t="shared" si="0"/>
        <v>0</v>
      </c>
      <c r="R11" s="99">
        <f t="shared" si="1"/>
        <v>0</v>
      </c>
      <c r="S11" s="99">
        <f t="shared" si="2"/>
        <v>0</v>
      </c>
      <c r="T11" s="99">
        <f t="shared" si="3"/>
        <v>0</v>
      </c>
      <c r="U11" s="99">
        <f t="shared" si="4"/>
        <v>0</v>
      </c>
      <c r="V11" s="99">
        <f t="shared" si="5"/>
        <v>0</v>
      </c>
      <c r="W11" s="99"/>
      <c r="X11" s="99">
        <f t="shared" si="6"/>
        <v>0</v>
      </c>
      <c r="Y11" s="99">
        <f t="shared" si="7"/>
        <v>0</v>
      </c>
      <c r="Z11" s="99">
        <f t="shared" si="8"/>
        <v>0</v>
      </c>
      <c r="AA11" s="99">
        <f t="shared" si="9"/>
        <v>0</v>
      </c>
      <c r="AB11" s="99">
        <f t="shared" si="10"/>
        <v>0</v>
      </c>
      <c r="AC11" s="99">
        <f t="shared" si="11"/>
        <v>0</v>
      </c>
      <c r="AD11" s="1"/>
      <c r="AE11" s="1"/>
      <c r="AF11" s="5">
        <v>0</v>
      </c>
      <c r="AG11" s="5">
        <v>0</v>
      </c>
      <c r="AH11" s="5">
        <v>0</v>
      </c>
      <c r="AI11" s="5">
        <v>0</v>
      </c>
      <c r="AJ11" s="5">
        <v>0</v>
      </c>
      <c r="AK11" s="5">
        <v>0</v>
      </c>
      <c r="AL11" s="1"/>
      <c r="AM11" s="175">
        <f t="shared" si="12"/>
        <v>0</v>
      </c>
      <c r="AN11" s="175">
        <f t="shared" si="13"/>
        <v>0</v>
      </c>
      <c r="AO11" s="175">
        <f t="shared" si="14"/>
        <v>0</v>
      </c>
      <c r="AP11" s="175">
        <f t="shared" si="15"/>
        <v>0</v>
      </c>
      <c r="AQ11" s="175">
        <f t="shared" si="16"/>
        <v>0</v>
      </c>
      <c r="AR11" s="175">
        <f t="shared" si="17"/>
        <v>0</v>
      </c>
      <c r="AS11" s="175"/>
      <c r="AT11" s="175">
        <f t="shared" si="18"/>
        <v>0</v>
      </c>
      <c r="AU11" s="175">
        <f t="shared" si="19"/>
        <v>0</v>
      </c>
      <c r="AV11" s="175">
        <f t="shared" si="20"/>
        <v>0</v>
      </c>
      <c r="AW11" s="175">
        <f t="shared" si="21"/>
        <v>0</v>
      </c>
      <c r="AX11" s="175">
        <f t="shared" si="22"/>
        <v>0</v>
      </c>
      <c r="AY11" s="175">
        <f t="shared" si="23"/>
        <v>0</v>
      </c>
      <c r="AZ11" s="1"/>
      <c r="BA11" s="1">
        <f t="shared" si="24"/>
        <v>0</v>
      </c>
      <c r="BB11" s="1">
        <f t="shared" si="25"/>
        <v>0</v>
      </c>
      <c r="BC11" s="1">
        <f t="shared" si="26"/>
        <v>0</v>
      </c>
      <c r="BD11" s="1">
        <f t="shared" si="27"/>
        <v>0</v>
      </c>
      <c r="BE11" s="1">
        <f t="shared" si="28"/>
        <v>0</v>
      </c>
      <c r="BF11" s="1">
        <f t="shared" si="29"/>
        <v>0</v>
      </c>
      <c r="BG11" s="1"/>
      <c r="BH11" s="1">
        <f t="shared" si="33"/>
        <v>0</v>
      </c>
      <c r="BI11" s="1">
        <f t="shared" si="34"/>
        <v>0</v>
      </c>
      <c r="BJ11" s="1">
        <f t="shared" si="35"/>
        <v>0</v>
      </c>
      <c r="BK11" s="1">
        <f t="shared" si="36"/>
        <v>0</v>
      </c>
      <c r="BL11" s="1">
        <f t="shared" si="37"/>
        <v>0</v>
      </c>
      <c r="BM11" s="1">
        <f t="shared" si="38"/>
        <v>0</v>
      </c>
      <c r="BN11" s="1"/>
      <c r="BO11" s="1">
        <f t="shared" si="39"/>
        <v>0</v>
      </c>
      <c r="BP11" s="1">
        <f t="shared" si="40"/>
        <v>0</v>
      </c>
      <c r="BQ11" s="1">
        <f t="shared" si="41"/>
        <v>0</v>
      </c>
      <c r="BR11" s="1">
        <f t="shared" si="42"/>
        <v>0</v>
      </c>
      <c r="BS11" s="1">
        <f t="shared" si="43"/>
        <v>0</v>
      </c>
      <c r="BT11" s="1">
        <f t="shared" si="44"/>
        <v>0</v>
      </c>
      <c r="BU11" s="1"/>
      <c r="BV11" s="1">
        <f t="shared" si="45"/>
        <v>0</v>
      </c>
      <c r="BW11" s="1">
        <f t="shared" si="46"/>
        <v>0</v>
      </c>
      <c r="BX11" s="1">
        <f t="shared" si="47"/>
        <v>0</v>
      </c>
      <c r="BY11" s="1">
        <f t="shared" si="48"/>
        <v>0</v>
      </c>
      <c r="BZ11" s="1">
        <f t="shared" si="49"/>
        <v>0</v>
      </c>
      <c r="CA11" s="1">
        <f t="shared" si="50"/>
        <v>0</v>
      </c>
      <c r="CB11" s="1"/>
      <c r="CC11" s="1"/>
    </row>
    <row r="12" spans="1:81" x14ac:dyDescent="0.2">
      <c r="A12">
        <v>1990</v>
      </c>
      <c r="B12">
        <v>11</v>
      </c>
      <c r="C12" s="1">
        <v>0</v>
      </c>
      <c r="D12" s="1">
        <v>0</v>
      </c>
      <c r="E12" s="1">
        <v>0</v>
      </c>
      <c r="F12" s="1">
        <v>0</v>
      </c>
      <c r="G12" s="1">
        <v>0</v>
      </c>
      <c r="H12" s="1">
        <v>0</v>
      </c>
      <c r="I12" s="1"/>
      <c r="J12" s="1">
        <v>0</v>
      </c>
      <c r="K12" s="1">
        <v>0</v>
      </c>
      <c r="L12" s="1">
        <v>0</v>
      </c>
      <c r="M12" s="1">
        <v>0</v>
      </c>
      <c r="N12" s="1">
        <v>0</v>
      </c>
      <c r="O12" s="1">
        <v>0</v>
      </c>
      <c r="P12" s="1"/>
      <c r="Q12" s="99">
        <f t="shared" si="0"/>
        <v>0</v>
      </c>
      <c r="R12" s="99">
        <f t="shared" si="1"/>
        <v>0</v>
      </c>
      <c r="S12" s="99">
        <f t="shared" si="2"/>
        <v>0</v>
      </c>
      <c r="T12" s="99">
        <f t="shared" si="3"/>
        <v>0</v>
      </c>
      <c r="U12" s="99">
        <f t="shared" si="4"/>
        <v>0</v>
      </c>
      <c r="V12" s="99">
        <f t="shared" si="5"/>
        <v>0</v>
      </c>
      <c r="W12" s="99"/>
      <c r="X12" s="99">
        <f t="shared" si="6"/>
        <v>0</v>
      </c>
      <c r="Y12" s="99">
        <f t="shared" si="7"/>
        <v>0</v>
      </c>
      <c r="Z12" s="99">
        <f t="shared" si="8"/>
        <v>0</v>
      </c>
      <c r="AA12" s="99">
        <f t="shared" si="9"/>
        <v>0</v>
      </c>
      <c r="AB12" s="99">
        <f t="shared" si="10"/>
        <v>0</v>
      </c>
      <c r="AC12" s="99">
        <f t="shared" si="11"/>
        <v>0</v>
      </c>
      <c r="AD12" s="1"/>
      <c r="AE12" s="1"/>
      <c r="AF12" s="5">
        <v>0</v>
      </c>
      <c r="AG12" s="5">
        <v>0</v>
      </c>
      <c r="AH12" s="5">
        <v>0</v>
      </c>
      <c r="AI12" s="5">
        <v>0</v>
      </c>
      <c r="AJ12" s="5">
        <v>0</v>
      </c>
      <c r="AK12" s="5">
        <v>0</v>
      </c>
      <c r="AL12" s="1"/>
      <c r="AM12" s="175">
        <f t="shared" si="12"/>
        <v>0</v>
      </c>
      <c r="AN12" s="175">
        <f t="shared" si="13"/>
        <v>0</v>
      </c>
      <c r="AO12" s="175">
        <f t="shared" si="14"/>
        <v>0</v>
      </c>
      <c r="AP12" s="175">
        <f t="shared" si="15"/>
        <v>0</v>
      </c>
      <c r="AQ12" s="175">
        <f t="shared" si="16"/>
        <v>0</v>
      </c>
      <c r="AR12" s="175">
        <f t="shared" si="17"/>
        <v>0</v>
      </c>
      <c r="AS12" s="175"/>
      <c r="AT12" s="175">
        <f t="shared" si="18"/>
        <v>0</v>
      </c>
      <c r="AU12" s="175">
        <f t="shared" si="19"/>
        <v>0</v>
      </c>
      <c r="AV12" s="175">
        <f t="shared" si="20"/>
        <v>0</v>
      </c>
      <c r="AW12" s="175">
        <f t="shared" si="21"/>
        <v>0</v>
      </c>
      <c r="AX12" s="175">
        <f t="shared" si="22"/>
        <v>0</v>
      </c>
      <c r="AY12" s="175">
        <f t="shared" si="23"/>
        <v>0</v>
      </c>
      <c r="AZ12" s="1"/>
      <c r="BA12" s="1">
        <f t="shared" si="24"/>
        <v>0</v>
      </c>
      <c r="BB12" s="1">
        <f t="shared" si="25"/>
        <v>0</v>
      </c>
      <c r="BC12" s="1">
        <f t="shared" si="26"/>
        <v>0</v>
      </c>
      <c r="BD12" s="1">
        <f t="shared" si="27"/>
        <v>0</v>
      </c>
      <c r="BE12" s="1">
        <f t="shared" si="28"/>
        <v>0</v>
      </c>
      <c r="BF12" s="1">
        <f t="shared" si="29"/>
        <v>0</v>
      </c>
      <c r="BG12" s="1"/>
      <c r="BH12" s="1">
        <f t="shared" si="33"/>
        <v>0</v>
      </c>
      <c r="BI12" s="1">
        <f t="shared" si="34"/>
        <v>0</v>
      </c>
      <c r="BJ12" s="1">
        <f t="shared" si="35"/>
        <v>0</v>
      </c>
      <c r="BK12" s="1">
        <f t="shared" si="36"/>
        <v>0</v>
      </c>
      <c r="BL12" s="1">
        <f t="shared" si="37"/>
        <v>0</v>
      </c>
      <c r="BM12" s="1">
        <f t="shared" si="38"/>
        <v>0</v>
      </c>
      <c r="BN12" s="1"/>
      <c r="BO12" s="1">
        <f t="shared" si="39"/>
        <v>0</v>
      </c>
      <c r="BP12" s="1">
        <f t="shared" si="40"/>
        <v>0</v>
      </c>
      <c r="BQ12" s="1">
        <f t="shared" si="41"/>
        <v>0</v>
      </c>
      <c r="BR12" s="1">
        <f t="shared" si="42"/>
        <v>0</v>
      </c>
      <c r="BS12" s="1">
        <f t="shared" si="43"/>
        <v>0</v>
      </c>
      <c r="BT12" s="1">
        <f t="shared" si="44"/>
        <v>0</v>
      </c>
      <c r="BU12" s="1"/>
      <c r="BV12" s="1">
        <f t="shared" si="45"/>
        <v>0</v>
      </c>
      <c r="BW12" s="1">
        <f t="shared" si="46"/>
        <v>0</v>
      </c>
      <c r="BX12" s="1">
        <f t="shared" si="47"/>
        <v>0</v>
      </c>
      <c r="BY12" s="1">
        <f t="shared" si="48"/>
        <v>0</v>
      </c>
      <c r="BZ12" s="1">
        <f t="shared" si="49"/>
        <v>0</v>
      </c>
      <c r="CA12" s="1">
        <f t="shared" si="50"/>
        <v>0</v>
      </c>
      <c r="CB12" s="1"/>
      <c r="CC12" s="1"/>
    </row>
    <row r="13" spans="1:81" x14ac:dyDescent="0.2">
      <c r="A13">
        <v>1990</v>
      </c>
      <c r="B13">
        <v>12</v>
      </c>
      <c r="C13" s="1">
        <v>0</v>
      </c>
      <c r="D13" s="1">
        <v>0</v>
      </c>
      <c r="E13" s="1">
        <v>0</v>
      </c>
      <c r="F13" s="1">
        <v>0</v>
      </c>
      <c r="G13" s="1">
        <v>0</v>
      </c>
      <c r="H13" s="1">
        <v>0</v>
      </c>
      <c r="I13" s="1"/>
      <c r="J13" s="1">
        <v>0</v>
      </c>
      <c r="K13" s="1">
        <v>0</v>
      </c>
      <c r="L13" s="1">
        <v>0</v>
      </c>
      <c r="M13" s="1">
        <v>0</v>
      </c>
      <c r="N13" s="1">
        <v>0</v>
      </c>
      <c r="O13" s="1">
        <v>0</v>
      </c>
      <c r="P13" s="1"/>
      <c r="Q13" s="99">
        <f t="shared" si="0"/>
        <v>0</v>
      </c>
      <c r="R13" s="99">
        <f t="shared" si="1"/>
        <v>0</v>
      </c>
      <c r="S13" s="99">
        <f t="shared" si="2"/>
        <v>0</v>
      </c>
      <c r="T13" s="99">
        <f t="shared" si="3"/>
        <v>0</v>
      </c>
      <c r="U13" s="99">
        <f t="shared" si="4"/>
        <v>0</v>
      </c>
      <c r="V13" s="99">
        <f t="shared" si="5"/>
        <v>0</v>
      </c>
      <c r="W13" s="99"/>
      <c r="X13" s="99">
        <f t="shared" si="6"/>
        <v>0</v>
      </c>
      <c r="Y13" s="99">
        <f t="shared" si="7"/>
        <v>0</v>
      </c>
      <c r="Z13" s="99">
        <f t="shared" si="8"/>
        <v>0</v>
      </c>
      <c r="AA13" s="99">
        <f t="shared" si="9"/>
        <v>0</v>
      </c>
      <c r="AB13" s="99">
        <f t="shared" si="10"/>
        <v>0</v>
      </c>
      <c r="AC13" s="99">
        <f t="shared" si="11"/>
        <v>0</v>
      </c>
      <c r="AD13" s="1"/>
      <c r="AE13" s="1"/>
      <c r="AF13" s="5">
        <v>0</v>
      </c>
      <c r="AG13" s="5">
        <v>0</v>
      </c>
      <c r="AH13" s="5">
        <v>0</v>
      </c>
      <c r="AI13" s="5">
        <v>0</v>
      </c>
      <c r="AJ13" s="5">
        <v>0</v>
      </c>
      <c r="AK13" s="5">
        <v>0</v>
      </c>
      <c r="AL13" s="1"/>
      <c r="AM13" s="175">
        <f t="shared" si="12"/>
        <v>0</v>
      </c>
      <c r="AN13" s="175">
        <f t="shared" si="13"/>
        <v>0</v>
      </c>
      <c r="AO13" s="175">
        <f t="shared" si="14"/>
        <v>0</v>
      </c>
      <c r="AP13" s="175">
        <f t="shared" si="15"/>
        <v>0</v>
      </c>
      <c r="AQ13" s="175">
        <f t="shared" si="16"/>
        <v>0</v>
      </c>
      <c r="AR13" s="175">
        <f t="shared" si="17"/>
        <v>0</v>
      </c>
      <c r="AS13" s="175"/>
      <c r="AT13" s="175">
        <f t="shared" si="18"/>
        <v>0</v>
      </c>
      <c r="AU13" s="175">
        <f t="shared" si="19"/>
        <v>0</v>
      </c>
      <c r="AV13" s="175">
        <f t="shared" si="20"/>
        <v>0</v>
      </c>
      <c r="AW13" s="175">
        <f t="shared" si="21"/>
        <v>0</v>
      </c>
      <c r="AX13" s="175">
        <f t="shared" si="22"/>
        <v>0</v>
      </c>
      <c r="AY13" s="175">
        <f t="shared" si="23"/>
        <v>0</v>
      </c>
      <c r="AZ13" s="1"/>
      <c r="BA13" s="1">
        <f t="shared" si="24"/>
        <v>0</v>
      </c>
      <c r="BB13" s="1">
        <f t="shared" si="25"/>
        <v>0</v>
      </c>
      <c r="BC13" s="1">
        <f t="shared" si="26"/>
        <v>0</v>
      </c>
      <c r="BD13" s="1">
        <f t="shared" si="27"/>
        <v>0</v>
      </c>
      <c r="BE13" s="1">
        <f t="shared" si="28"/>
        <v>0</v>
      </c>
      <c r="BF13" s="1">
        <f t="shared" si="29"/>
        <v>0</v>
      </c>
      <c r="BG13" s="1"/>
      <c r="BH13" s="1">
        <f t="shared" si="33"/>
        <v>0</v>
      </c>
      <c r="BI13" s="1">
        <f t="shared" si="34"/>
        <v>0</v>
      </c>
      <c r="BJ13" s="1">
        <f t="shared" si="35"/>
        <v>0</v>
      </c>
      <c r="BK13" s="1">
        <f t="shared" si="36"/>
        <v>0</v>
      </c>
      <c r="BL13" s="1">
        <f t="shared" si="37"/>
        <v>0</v>
      </c>
      <c r="BM13" s="1">
        <f t="shared" si="38"/>
        <v>0</v>
      </c>
      <c r="BN13" s="1"/>
      <c r="BO13" s="1">
        <f t="shared" si="39"/>
        <v>0</v>
      </c>
      <c r="BP13" s="1">
        <f t="shared" si="40"/>
        <v>0</v>
      </c>
      <c r="BQ13" s="1">
        <f t="shared" si="41"/>
        <v>0</v>
      </c>
      <c r="BR13" s="1">
        <f t="shared" si="42"/>
        <v>0</v>
      </c>
      <c r="BS13" s="1">
        <f t="shared" si="43"/>
        <v>0</v>
      </c>
      <c r="BT13" s="1">
        <f t="shared" si="44"/>
        <v>0</v>
      </c>
      <c r="BU13" s="1"/>
      <c r="BV13" s="1">
        <f t="shared" si="45"/>
        <v>0</v>
      </c>
      <c r="BW13" s="1">
        <f t="shared" si="46"/>
        <v>0</v>
      </c>
      <c r="BX13" s="1">
        <f t="shared" si="47"/>
        <v>0</v>
      </c>
      <c r="BY13" s="1">
        <f t="shared" si="48"/>
        <v>0</v>
      </c>
      <c r="BZ13" s="1">
        <f t="shared" si="49"/>
        <v>0</v>
      </c>
      <c r="CA13" s="1">
        <f t="shared" si="50"/>
        <v>0</v>
      </c>
      <c r="CB13" s="1"/>
      <c r="CC13" s="1"/>
    </row>
    <row r="14" spans="1:81" x14ac:dyDescent="0.2">
      <c r="A14">
        <v>1991</v>
      </c>
      <c r="B14">
        <v>1</v>
      </c>
      <c r="C14" s="1">
        <f>AVERAGE(RealPrice!C2:C13)</f>
        <v>6.2696319300875367E-2</v>
      </c>
      <c r="D14" s="1">
        <f>AVERAGE(RealPrice!D2:D13)</f>
        <v>6.0521730170227606E-2</v>
      </c>
      <c r="E14" s="1">
        <f>AVERAGE(RealPrice!E2:E13)</f>
        <v>4.0291627677965076E-2</v>
      </c>
      <c r="F14" s="1">
        <f>AVERAGE(RealPrice!F2:F13)</f>
        <v>7.7517723002353545E-2</v>
      </c>
      <c r="G14" s="1">
        <f>AVERAGE(RealPrice!G2:G13)</f>
        <v>0.17838113470988579</v>
      </c>
      <c r="H14" s="1">
        <f>AVERAGE(RealPrice!H2:H13)</f>
        <v>6.0521730170227606E-2</v>
      </c>
      <c r="I14" s="1"/>
      <c r="J14" s="174">
        <v>0</v>
      </c>
      <c r="K14" s="174">
        <v>0</v>
      </c>
      <c r="L14" s="174">
        <v>0</v>
      </c>
      <c r="M14" s="174">
        <v>0</v>
      </c>
      <c r="N14" s="174">
        <v>0</v>
      </c>
      <c r="O14" s="174">
        <v>0</v>
      </c>
      <c r="P14" s="1"/>
      <c r="Q14" s="99">
        <f t="shared" si="0"/>
        <v>0</v>
      </c>
      <c r="R14" s="99">
        <f t="shared" si="1"/>
        <v>0</v>
      </c>
      <c r="S14" s="99">
        <f t="shared" si="2"/>
        <v>0</v>
      </c>
      <c r="T14" s="99">
        <f t="shared" si="3"/>
        <v>0</v>
      </c>
      <c r="U14" s="99">
        <f t="shared" si="4"/>
        <v>0</v>
      </c>
      <c r="V14" s="99">
        <f t="shared" si="5"/>
        <v>0</v>
      </c>
      <c r="W14" s="99"/>
      <c r="X14" s="99">
        <f t="shared" si="6"/>
        <v>0</v>
      </c>
      <c r="Y14" s="99">
        <f t="shared" si="7"/>
        <v>0</v>
      </c>
      <c r="Z14" s="99">
        <f t="shared" si="8"/>
        <v>0</v>
      </c>
      <c r="AA14" s="99">
        <f t="shared" si="9"/>
        <v>0</v>
      </c>
      <c r="AB14" s="99">
        <f t="shared" si="10"/>
        <v>0</v>
      </c>
      <c r="AC14" s="99">
        <f t="shared" si="11"/>
        <v>0</v>
      </c>
      <c r="AD14" s="1"/>
      <c r="AE14" s="1"/>
      <c r="AF14" s="176">
        <v>0</v>
      </c>
      <c r="AG14" s="176">
        <v>0</v>
      </c>
      <c r="AH14" s="176">
        <v>0</v>
      </c>
      <c r="AI14" s="176">
        <v>0</v>
      </c>
      <c r="AJ14" s="176">
        <v>0</v>
      </c>
      <c r="AK14" s="176">
        <v>0</v>
      </c>
      <c r="AL14" s="1"/>
      <c r="AM14" s="175">
        <f t="shared" si="12"/>
        <v>0</v>
      </c>
      <c r="AN14" s="175">
        <f t="shared" si="13"/>
        <v>0</v>
      </c>
      <c r="AO14" s="175">
        <f t="shared" si="14"/>
        <v>0</v>
      </c>
      <c r="AP14" s="175">
        <f t="shared" si="15"/>
        <v>0</v>
      </c>
      <c r="AQ14" s="175">
        <f t="shared" si="16"/>
        <v>0</v>
      </c>
      <c r="AR14" s="175">
        <f t="shared" si="17"/>
        <v>0</v>
      </c>
      <c r="AS14" s="175"/>
      <c r="AT14" s="175">
        <f t="shared" si="18"/>
        <v>0</v>
      </c>
      <c r="AU14" s="175">
        <f t="shared" si="19"/>
        <v>0</v>
      </c>
      <c r="AV14" s="175">
        <f t="shared" si="20"/>
        <v>0</v>
      </c>
      <c r="AW14" s="175">
        <f t="shared" si="21"/>
        <v>0</v>
      </c>
      <c r="AX14" s="175">
        <f t="shared" si="22"/>
        <v>0</v>
      </c>
      <c r="AY14" s="175">
        <f t="shared" si="23"/>
        <v>0</v>
      </c>
      <c r="AZ14" s="1"/>
      <c r="BA14" s="1">
        <f t="shared" si="24"/>
        <v>6.2696319300875367E-2</v>
      </c>
      <c r="BB14" s="1">
        <f t="shared" si="25"/>
        <v>6.0521730170227606E-2</v>
      </c>
      <c r="BC14" s="1">
        <f t="shared" si="26"/>
        <v>4.0291627677965076E-2</v>
      </c>
      <c r="BD14" s="1">
        <f t="shared" si="27"/>
        <v>7.7517723002353545E-2</v>
      </c>
      <c r="BE14" s="1">
        <f t="shared" si="28"/>
        <v>0.17838113470988579</v>
      </c>
      <c r="BF14" s="1">
        <f t="shared" si="29"/>
        <v>6.0521730170227606E-2</v>
      </c>
      <c r="BG14" s="1"/>
      <c r="BH14" s="1">
        <f t="shared" si="33"/>
        <v>6.2696319300875367E-2</v>
      </c>
      <c r="BI14" s="1">
        <f t="shared" si="34"/>
        <v>6.0521730170227606E-2</v>
      </c>
      <c r="BJ14" s="1">
        <f t="shared" si="35"/>
        <v>4.0291627677965076E-2</v>
      </c>
      <c r="BK14" s="1">
        <f t="shared" si="36"/>
        <v>7.7517723002353545E-2</v>
      </c>
      <c r="BL14" s="1">
        <f t="shared" si="37"/>
        <v>0.17838113470988579</v>
      </c>
      <c r="BM14" s="1">
        <f t="shared" si="38"/>
        <v>6.0521730170227606E-2</v>
      </c>
      <c r="BN14" s="1"/>
      <c r="BO14" s="1">
        <f t="shared" ref="BO14:BT14" si="51">C14</f>
        <v>6.2696319300875367E-2</v>
      </c>
      <c r="BP14" s="1">
        <f t="shared" si="51"/>
        <v>6.0521730170227606E-2</v>
      </c>
      <c r="BQ14" s="1">
        <f t="shared" si="51"/>
        <v>4.0291627677965076E-2</v>
      </c>
      <c r="BR14" s="1">
        <f t="shared" si="51"/>
        <v>7.7517723002353545E-2</v>
      </c>
      <c r="BS14" s="1">
        <f t="shared" si="51"/>
        <v>0.17838113470988579</v>
      </c>
      <c r="BT14" s="1">
        <f t="shared" si="51"/>
        <v>6.0521730170227606E-2</v>
      </c>
      <c r="BU14" s="1"/>
      <c r="BV14" s="1">
        <f t="shared" si="45"/>
        <v>6.2696319300875367E-2</v>
      </c>
      <c r="BW14" s="1">
        <f t="shared" si="46"/>
        <v>6.0521730170227606E-2</v>
      </c>
      <c r="BX14" s="1">
        <f t="shared" si="47"/>
        <v>4.0291627677965076E-2</v>
      </c>
      <c r="BY14" s="1">
        <f t="shared" si="48"/>
        <v>7.7517723002353545E-2</v>
      </c>
      <c r="BZ14" s="1">
        <f t="shared" si="49"/>
        <v>0.17838113470988579</v>
      </c>
      <c r="CA14" s="1">
        <f t="shared" si="50"/>
        <v>6.0521730170227606E-2</v>
      </c>
      <c r="CB14" s="1"/>
      <c r="CC14" s="1"/>
    </row>
    <row r="15" spans="1:81" x14ac:dyDescent="0.2">
      <c r="A15">
        <v>1991</v>
      </c>
      <c r="B15">
        <v>2</v>
      </c>
      <c r="C15" s="1">
        <f>AVERAGE(RealPrice!C3:C14)</f>
        <v>6.2590497030675832E-2</v>
      </c>
      <c r="D15" s="1">
        <f>AVERAGE(RealPrice!D3:D14)</f>
        <v>6.0530358081934625E-2</v>
      </c>
      <c r="E15" s="1">
        <f>AVERAGE(RealPrice!E3:E14)</f>
        <v>3.9770091882527177E-2</v>
      </c>
      <c r="F15" s="1">
        <f>AVERAGE(RealPrice!F3:F14)</f>
        <v>7.7592660215712914E-2</v>
      </c>
      <c r="G15" s="1">
        <f>AVERAGE(RealPrice!G3:G14)</f>
        <v>0.17830608243180854</v>
      </c>
      <c r="H15" s="1">
        <f>AVERAGE(RealPrice!H3:H14)</f>
        <v>6.0530358081934625E-2</v>
      </c>
      <c r="I15" s="1"/>
      <c r="J15" s="1">
        <f t="shared" ref="J15:J78" si="52">C15-C14</f>
        <v>-1.0582227019953483E-4</v>
      </c>
      <c r="K15" s="1">
        <f t="shared" ref="K15:K78" si="53">D15-D14</f>
        <v>8.6279117070195421E-6</v>
      </c>
      <c r="L15" s="1">
        <f t="shared" ref="L15:L78" si="54">E15-E14</f>
        <v>-5.2153579543789963E-4</v>
      </c>
      <c r="M15" s="1">
        <f t="shared" ref="M15:M78" si="55">F15-F14</f>
        <v>7.4937213359368982E-5</v>
      </c>
      <c r="N15" s="1">
        <f t="shared" ref="N15:N78" si="56">G15-G14</f>
        <v>-7.5052278077247792E-5</v>
      </c>
      <c r="O15" s="1">
        <f t="shared" ref="O15:O78" si="57">H15-H14</f>
        <v>8.6279117070195421E-6</v>
      </c>
      <c r="P15" s="1"/>
      <c r="Q15" s="99">
        <f t="shared" si="0"/>
        <v>-1.0582227019953483E-4</v>
      </c>
      <c r="R15" s="99">
        <f t="shared" si="1"/>
        <v>0</v>
      </c>
      <c r="S15" s="99">
        <f t="shared" si="2"/>
        <v>-5.2153579543789963E-4</v>
      </c>
      <c r="T15" s="99">
        <f t="shared" si="3"/>
        <v>0</v>
      </c>
      <c r="U15" s="99">
        <f t="shared" si="4"/>
        <v>-7.5052278077247792E-5</v>
      </c>
      <c r="V15" s="99">
        <f t="shared" si="5"/>
        <v>0</v>
      </c>
      <c r="W15" s="99"/>
      <c r="X15" s="99">
        <f t="shared" si="6"/>
        <v>0</v>
      </c>
      <c r="Y15" s="99">
        <f t="shared" si="7"/>
        <v>8.6279117070195421E-6</v>
      </c>
      <c r="Z15" s="99">
        <f t="shared" si="8"/>
        <v>0</v>
      </c>
      <c r="AA15" s="99">
        <f t="shared" si="9"/>
        <v>7.4937213359368982E-5</v>
      </c>
      <c r="AB15" s="99">
        <f t="shared" si="10"/>
        <v>0</v>
      </c>
      <c r="AC15" s="99">
        <f t="shared" si="11"/>
        <v>8.6279117070195421E-6</v>
      </c>
      <c r="AD15" s="1"/>
      <c r="AE15" s="1"/>
      <c r="AF15" s="5">
        <f t="shared" ref="AF15:AK15" si="58">C15/C14-1</f>
        <v>-1.6878545882685891E-3</v>
      </c>
      <c r="AG15" s="5">
        <f t="shared" si="58"/>
        <v>1.425589070693789E-4</v>
      </c>
      <c r="AH15" s="5">
        <f t="shared" si="58"/>
        <v>-1.2944023994422071E-2</v>
      </c>
      <c r="AI15" s="5">
        <f t="shared" si="58"/>
        <v>9.6671071410470155E-4</v>
      </c>
      <c r="AJ15" s="5">
        <f t="shared" si="58"/>
        <v>-4.2074111816425841E-4</v>
      </c>
      <c r="AK15" s="5">
        <f t="shared" si="58"/>
        <v>1.425589070693789E-4</v>
      </c>
      <c r="AL15" s="1"/>
      <c r="AM15" s="175">
        <f t="shared" si="12"/>
        <v>-1.6878545882685891E-3</v>
      </c>
      <c r="AN15" s="175">
        <f t="shared" si="13"/>
        <v>0</v>
      </c>
      <c r="AO15" s="175">
        <f t="shared" si="14"/>
        <v>-1.2944023994422071E-2</v>
      </c>
      <c r="AP15" s="175">
        <f t="shared" si="15"/>
        <v>0</v>
      </c>
      <c r="AQ15" s="175">
        <f t="shared" si="16"/>
        <v>-4.2074111816425841E-4</v>
      </c>
      <c r="AR15" s="175">
        <f t="shared" si="17"/>
        <v>0</v>
      </c>
      <c r="AS15" s="175"/>
      <c r="AT15" s="175">
        <f t="shared" si="18"/>
        <v>0</v>
      </c>
      <c r="AU15" s="175">
        <f t="shared" si="19"/>
        <v>1.425589070693789E-4</v>
      </c>
      <c r="AV15" s="175">
        <f t="shared" si="20"/>
        <v>0</v>
      </c>
      <c r="AW15" s="175">
        <f t="shared" si="21"/>
        <v>9.6671071410470155E-4</v>
      </c>
      <c r="AX15" s="175">
        <f t="shared" si="22"/>
        <v>0</v>
      </c>
      <c r="AY15" s="175">
        <f t="shared" si="23"/>
        <v>1.425589070693789E-4</v>
      </c>
      <c r="AZ15" s="1"/>
      <c r="BA15" s="1">
        <f t="shared" ref="BA15:BF15" si="59">C15+Q15</f>
        <v>6.2484674760476297E-2</v>
      </c>
      <c r="BB15" s="1">
        <f t="shared" si="59"/>
        <v>6.0530358081934625E-2</v>
      </c>
      <c r="BC15" s="1">
        <f t="shared" si="59"/>
        <v>3.9248556087089277E-2</v>
      </c>
      <c r="BD15" s="1">
        <f t="shared" si="59"/>
        <v>7.7592660215712914E-2</v>
      </c>
      <c r="BE15" s="1">
        <f t="shared" si="59"/>
        <v>0.17823103015373129</v>
      </c>
      <c r="BF15" s="1">
        <f t="shared" si="59"/>
        <v>6.0530358081934625E-2</v>
      </c>
      <c r="BG15" s="1"/>
      <c r="BH15" s="1">
        <f t="shared" si="33"/>
        <v>6.2590497030675832E-2</v>
      </c>
      <c r="BI15" s="1">
        <f t="shared" si="34"/>
        <v>6.0538985993641645E-2</v>
      </c>
      <c r="BJ15" s="1">
        <f t="shared" si="35"/>
        <v>3.9770091882527177E-2</v>
      </c>
      <c r="BK15" s="1">
        <f t="shared" si="36"/>
        <v>7.7667597429072283E-2</v>
      </c>
      <c r="BL15" s="1">
        <f t="shared" si="37"/>
        <v>0.17830608243180854</v>
      </c>
      <c r="BM15" s="1">
        <f t="shared" si="38"/>
        <v>6.0538985993641645E-2</v>
      </c>
      <c r="BN15" s="1"/>
      <c r="BO15" s="1">
        <f t="shared" ref="BO15:BO78" si="60">(C15*AM15)+BO14</f>
        <v>6.2590675643280122E-2</v>
      </c>
      <c r="BP15" s="1">
        <f t="shared" ref="BP15:BP78" si="61">(D15*AN15)+BP14</f>
        <v>6.0521730170227606E-2</v>
      </c>
      <c r="BQ15" s="1">
        <f t="shared" ref="BQ15:BQ78" si="62">(E15*AO15)+BQ14</f>
        <v>3.9776842654377274E-2</v>
      </c>
      <c r="BR15" s="1">
        <f t="shared" ref="BR15:BR78" si="63">(F15*AP15)+BR14</f>
        <v>7.7517723002353545E-2</v>
      </c>
      <c r="BS15" s="1">
        <f t="shared" ref="BS15:BS78" si="64">(G15*AQ15)+BS14</f>
        <v>0.17830611400938795</v>
      </c>
      <c r="BT15" s="1">
        <f t="shared" ref="BT15:BT78" si="65">(H15*AR15)+BT14</f>
        <v>6.0521730170227606E-2</v>
      </c>
      <c r="BU15" s="1"/>
      <c r="BV15" s="1">
        <f t="shared" ref="BV15:CA15" si="66">(C15*AT15)+BV14</f>
        <v>6.2696319300875367E-2</v>
      </c>
      <c r="BW15" s="1">
        <f t="shared" si="66"/>
        <v>6.0530359311920287E-2</v>
      </c>
      <c r="BX15" s="1">
        <f t="shared" si="66"/>
        <v>4.0291627677965076E-2</v>
      </c>
      <c r="BY15" s="1">
        <f t="shared" si="66"/>
        <v>7.7592732658319966E-2</v>
      </c>
      <c r="BZ15" s="1">
        <f t="shared" si="66"/>
        <v>0.17838113470988579</v>
      </c>
      <c r="CA15" s="1">
        <f t="shared" si="66"/>
        <v>6.0530359311920287E-2</v>
      </c>
      <c r="CB15" s="1"/>
      <c r="CC15" s="1"/>
    </row>
    <row r="16" spans="1:81" x14ac:dyDescent="0.2">
      <c r="A16">
        <v>1991</v>
      </c>
      <c r="B16">
        <v>3</v>
      </c>
      <c r="C16" s="1">
        <f>AVERAGE(RealPrice!C4:C15)</f>
        <v>6.2642206946884368E-2</v>
      </c>
      <c r="D16" s="1">
        <f>AVERAGE(RealPrice!D4:D15)</f>
        <v>6.0589608700698357E-2</v>
      </c>
      <c r="E16" s="1">
        <f>AVERAGE(RealPrice!E4:E15)</f>
        <v>3.9806937426535356E-2</v>
      </c>
      <c r="F16" s="1">
        <f>AVERAGE(RealPrice!F4:F15)</f>
        <v>7.7500740345102653E-2</v>
      </c>
      <c r="G16" s="1">
        <f>AVERAGE(RealPrice!G4:G15)</f>
        <v>0.1780206387193258</v>
      </c>
      <c r="H16" s="1">
        <f>AVERAGE(RealPrice!H4:H15)</f>
        <v>6.0589608700698357E-2</v>
      </c>
      <c r="I16" s="1"/>
      <c r="J16" s="1">
        <f t="shared" si="52"/>
        <v>5.1709916208536599E-5</v>
      </c>
      <c r="K16" s="1">
        <f t="shared" si="53"/>
        <v>5.92506187637315E-5</v>
      </c>
      <c r="L16" s="1">
        <f t="shared" si="54"/>
        <v>3.6845544008179409E-5</v>
      </c>
      <c r="M16" s="1">
        <f t="shared" si="55"/>
        <v>-9.1919870610260301E-5</v>
      </c>
      <c r="N16" s="1">
        <f t="shared" si="56"/>
        <v>-2.8544371248273581E-4</v>
      </c>
      <c r="O16" s="1">
        <f t="shared" si="57"/>
        <v>5.92506187637315E-5</v>
      </c>
      <c r="P16" s="1"/>
      <c r="Q16" s="99">
        <f t="shared" si="0"/>
        <v>0</v>
      </c>
      <c r="R16" s="99">
        <f t="shared" si="1"/>
        <v>0</v>
      </c>
      <c r="S16" s="99">
        <f t="shared" si="2"/>
        <v>0</v>
      </c>
      <c r="T16" s="99">
        <f t="shared" si="3"/>
        <v>-9.1919870610260301E-5</v>
      </c>
      <c r="U16" s="99">
        <f t="shared" si="4"/>
        <v>-2.8544371248273581E-4</v>
      </c>
      <c r="V16" s="99">
        <f t="shared" si="5"/>
        <v>0</v>
      </c>
      <c r="W16" s="99"/>
      <c r="X16" s="99">
        <f t="shared" si="6"/>
        <v>5.1709916208536599E-5</v>
      </c>
      <c r="Y16" s="99">
        <f t="shared" si="7"/>
        <v>5.92506187637315E-5</v>
      </c>
      <c r="Z16" s="99">
        <f t="shared" si="8"/>
        <v>3.6845544008179409E-5</v>
      </c>
      <c r="AA16" s="99">
        <f t="shared" si="9"/>
        <v>0</v>
      </c>
      <c r="AB16" s="99">
        <f t="shared" si="10"/>
        <v>0</v>
      </c>
      <c r="AC16" s="99">
        <f t="shared" si="11"/>
        <v>5.92506187637315E-5</v>
      </c>
      <c r="AD16" s="1"/>
      <c r="AE16" s="1"/>
      <c r="AF16" s="5">
        <f t="shared" ref="AF16:AF79" si="67">C16/C15-1</f>
        <v>8.2616241540933721E-4</v>
      </c>
      <c r="AG16" s="5">
        <f t="shared" ref="AG16:AG79" si="68">D16/D15-1</f>
        <v>9.7885789282003977E-4</v>
      </c>
      <c r="AH16" s="5">
        <f t="shared" ref="AH16:AH79" si="69">E16/E15-1</f>
        <v>9.2646363797732612E-4</v>
      </c>
      <c r="AI16" s="5">
        <f t="shared" ref="AI16:AI79" si="70">F16/F15-1</f>
        <v>-1.1846464646877441E-3</v>
      </c>
      <c r="AJ16" s="5">
        <f t="shared" ref="AJ16:AJ79" si="71">G16/G15-1</f>
        <v>-1.6008635745328181E-3</v>
      </c>
      <c r="AK16" s="5">
        <f t="shared" ref="AK16:AK79" si="72">H16/H15-1</f>
        <v>9.7885789282003977E-4</v>
      </c>
      <c r="AL16" s="1"/>
      <c r="AM16" s="175">
        <f t="shared" si="12"/>
        <v>0</v>
      </c>
      <c r="AN16" s="175">
        <f t="shared" si="13"/>
        <v>0</v>
      </c>
      <c r="AO16" s="175">
        <f t="shared" si="14"/>
        <v>0</v>
      </c>
      <c r="AP16" s="175">
        <f t="shared" si="15"/>
        <v>-1.1846464646877441E-3</v>
      </c>
      <c r="AQ16" s="175">
        <f t="shared" si="16"/>
        <v>-1.6008635745328181E-3</v>
      </c>
      <c r="AR16" s="175">
        <f t="shared" si="17"/>
        <v>0</v>
      </c>
      <c r="AS16" s="175"/>
      <c r="AT16" s="175">
        <f t="shared" si="18"/>
        <v>8.2616241540933721E-4</v>
      </c>
      <c r="AU16" s="175">
        <f t="shared" si="19"/>
        <v>9.7885789282003977E-4</v>
      </c>
      <c r="AV16" s="175">
        <f t="shared" si="20"/>
        <v>9.2646363797732612E-4</v>
      </c>
      <c r="AW16" s="175">
        <f t="shared" si="21"/>
        <v>0</v>
      </c>
      <c r="AX16" s="175">
        <f t="shared" si="22"/>
        <v>0</v>
      </c>
      <c r="AY16" s="175">
        <f t="shared" si="23"/>
        <v>9.7885789282003977E-4</v>
      </c>
      <c r="AZ16" s="1"/>
      <c r="BA16" s="1">
        <f t="shared" ref="BA16:BA79" si="73">C16+Q16</f>
        <v>6.2642206946884368E-2</v>
      </c>
      <c r="BB16" s="1">
        <f t="shared" ref="BB16:BB79" si="74">D16+R16</f>
        <v>6.0589608700698357E-2</v>
      </c>
      <c r="BC16" s="1">
        <f t="shared" ref="BC16:BC79" si="75">E16+S16</f>
        <v>3.9806937426535356E-2</v>
      </c>
      <c r="BD16" s="1">
        <f t="shared" ref="BD16:BD79" si="76">F16+T16</f>
        <v>7.7408820474492393E-2</v>
      </c>
      <c r="BE16" s="1">
        <f t="shared" ref="BE16:BE79" si="77">G16+U16</f>
        <v>0.17773519500684307</v>
      </c>
      <c r="BF16" s="1">
        <f t="shared" ref="BF16:BF79" si="78">H16+V16</f>
        <v>6.0589608700698357E-2</v>
      </c>
      <c r="BG16" s="1"/>
      <c r="BH16" s="1">
        <f t="shared" si="33"/>
        <v>6.2693916863092905E-2</v>
      </c>
      <c r="BI16" s="1">
        <f t="shared" si="34"/>
        <v>6.0648859319462088E-2</v>
      </c>
      <c r="BJ16" s="1">
        <f t="shared" si="35"/>
        <v>3.9843782970543536E-2</v>
      </c>
      <c r="BK16" s="1">
        <f t="shared" si="36"/>
        <v>7.7500740345102653E-2</v>
      </c>
      <c r="BL16" s="1">
        <f t="shared" si="37"/>
        <v>0.1780206387193258</v>
      </c>
      <c r="BM16" s="1">
        <f t="shared" si="38"/>
        <v>6.0648859319462088E-2</v>
      </c>
      <c r="BN16" s="1"/>
      <c r="BO16" s="1">
        <f t="shared" si="60"/>
        <v>6.2590675643280122E-2</v>
      </c>
      <c r="BP16" s="1">
        <f t="shared" si="61"/>
        <v>6.0521730170227606E-2</v>
      </c>
      <c r="BQ16" s="1">
        <f t="shared" si="62"/>
        <v>3.9776842654377274E-2</v>
      </c>
      <c r="BR16" s="1">
        <f t="shared" si="63"/>
        <v>7.7425912024293039E-2</v>
      </c>
      <c r="BS16" s="1">
        <f t="shared" si="64"/>
        <v>0.17802112725334712</v>
      </c>
      <c r="BT16" s="1">
        <f t="shared" si="65"/>
        <v>6.0521730170227606E-2</v>
      </c>
      <c r="BU16" s="1"/>
      <c r="BV16" s="1">
        <f t="shared" ref="BV16:BV79" si="79">(C16*AT16)+BV15</f>
        <v>6.2748071937873171E-2</v>
      </c>
      <c r="BW16" s="1">
        <f t="shared" ref="BW16:BW79" si="80">(D16*AU16)+BW15</f>
        <v>6.0589667928619841E-2</v>
      </c>
      <c r="BX16" s="1">
        <f t="shared" ref="BX16:BX79" si="81">(E16*AV16)+BX15</f>
        <v>4.0328507358030001E-2</v>
      </c>
      <c r="BY16" s="1">
        <f t="shared" ref="BY16:BY79" si="82">(F16*AW16)+BY15</f>
        <v>7.7592732658319966E-2</v>
      </c>
      <c r="BZ16" s="1">
        <f t="shared" ref="BZ16:BZ79" si="83">(G16*AX16)+BZ15</f>
        <v>0.17838113470988579</v>
      </c>
      <c r="CA16" s="1">
        <f t="shared" ref="CA16:CA79" si="84">(H16*AY16)+CA15</f>
        <v>6.0589667928619841E-2</v>
      </c>
      <c r="CB16" s="1"/>
      <c r="CC16" s="1"/>
    </row>
    <row r="17" spans="1:81" x14ac:dyDescent="0.2">
      <c r="A17">
        <v>1991</v>
      </c>
      <c r="B17">
        <v>4</v>
      </c>
      <c r="C17" s="1">
        <f>AVERAGE(RealPrice!C5:C16)</f>
        <v>6.270564443593997E-2</v>
      </c>
      <c r="D17" s="1">
        <f>AVERAGE(RealPrice!D5:D16)</f>
        <v>6.0669813689679351E-2</v>
      </c>
      <c r="E17" s="1">
        <f>AVERAGE(RealPrice!E5:E16)</f>
        <v>3.9916684426814793E-2</v>
      </c>
      <c r="F17" s="1">
        <f>AVERAGE(RealPrice!F5:F16)</f>
        <v>7.7398188343201516E-2</v>
      </c>
      <c r="G17" s="1">
        <f>AVERAGE(RealPrice!G5:G16)</f>
        <v>0.1777706266662118</v>
      </c>
      <c r="H17" s="1">
        <f>AVERAGE(RealPrice!H5:H16)</f>
        <v>6.0669813689679351E-2</v>
      </c>
      <c r="I17" s="1"/>
      <c r="J17" s="1">
        <f t="shared" si="52"/>
        <v>6.3437489055601093E-5</v>
      </c>
      <c r="K17" s="1">
        <f t="shared" si="53"/>
        <v>8.0204988980994707E-5</v>
      </c>
      <c r="L17" s="1">
        <f t="shared" si="54"/>
        <v>1.0974700027943651E-4</v>
      </c>
      <c r="M17" s="1">
        <f t="shared" si="55"/>
        <v>-1.0255200190113778E-4</v>
      </c>
      <c r="N17" s="1">
        <f t="shared" si="56"/>
        <v>-2.5001205311400709E-4</v>
      </c>
      <c r="O17" s="1">
        <f t="shared" si="57"/>
        <v>8.0204988980994707E-5</v>
      </c>
      <c r="P17" s="1"/>
      <c r="Q17" s="99">
        <f t="shared" si="0"/>
        <v>0</v>
      </c>
      <c r="R17" s="99">
        <f t="shared" si="1"/>
        <v>0</v>
      </c>
      <c r="S17" s="99">
        <f t="shared" si="2"/>
        <v>0</v>
      </c>
      <c r="T17" s="99">
        <f t="shared" si="3"/>
        <v>-1.0255200190113778E-4</v>
      </c>
      <c r="U17" s="99">
        <f t="shared" si="4"/>
        <v>-2.5001205311400709E-4</v>
      </c>
      <c r="V17" s="99">
        <f t="shared" si="5"/>
        <v>0</v>
      </c>
      <c r="W17" s="99"/>
      <c r="X17" s="99">
        <f t="shared" si="6"/>
        <v>6.3437489055601093E-5</v>
      </c>
      <c r="Y17" s="99">
        <f t="shared" si="7"/>
        <v>8.0204988980994707E-5</v>
      </c>
      <c r="Z17" s="99">
        <f t="shared" si="8"/>
        <v>1.0974700027943651E-4</v>
      </c>
      <c r="AA17" s="99">
        <f t="shared" si="9"/>
        <v>0</v>
      </c>
      <c r="AB17" s="99">
        <f t="shared" si="10"/>
        <v>0</v>
      </c>
      <c r="AC17" s="99">
        <f t="shared" si="11"/>
        <v>8.0204988980994707E-5</v>
      </c>
      <c r="AD17" s="1"/>
      <c r="AE17" s="1"/>
      <c r="AF17" s="5">
        <f t="shared" si="67"/>
        <v>1.012695627237159E-3</v>
      </c>
      <c r="AG17" s="5">
        <f t="shared" si="68"/>
        <v>1.3237416563818272E-3</v>
      </c>
      <c r="AH17" s="5">
        <f t="shared" si="69"/>
        <v>2.7569817568100508E-3</v>
      </c>
      <c r="AI17" s="5">
        <f t="shared" si="70"/>
        <v>-1.3232389967435809E-3</v>
      </c>
      <c r="AJ17" s="5">
        <f t="shared" si="71"/>
        <v>-1.4043992590554444E-3</v>
      </c>
      <c r="AK17" s="5">
        <f t="shared" si="72"/>
        <v>1.3237416563818272E-3</v>
      </c>
      <c r="AL17" s="1"/>
      <c r="AM17" s="175">
        <f t="shared" si="12"/>
        <v>0</v>
      </c>
      <c r="AN17" s="175">
        <f t="shared" si="13"/>
        <v>0</v>
      </c>
      <c r="AO17" s="175">
        <f t="shared" si="14"/>
        <v>0</v>
      </c>
      <c r="AP17" s="175">
        <f t="shared" si="15"/>
        <v>-1.3232389967435809E-3</v>
      </c>
      <c r="AQ17" s="175">
        <f t="shared" si="16"/>
        <v>-1.4043992590554444E-3</v>
      </c>
      <c r="AR17" s="175">
        <f t="shared" si="17"/>
        <v>0</v>
      </c>
      <c r="AS17" s="175"/>
      <c r="AT17" s="175">
        <f t="shared" si="18"/>
        <v>1.012695627237159E-3</v>
      </c>
      <c r="AU17" s="175">
        <f t="shared" si="19"/>
        <v>1.3237416563818272E-3</v>
      </c>
      <c r="AV17" s="175">
        <f t="shared" si="20"/>
        <v>2.7569817568100508E-3</v>
      </c>
      <c r="AW17" s="175">
        <f t="shared" si="21"/>
        <v>0</v>
      </c>
      <c r="AX17" s="175">
        <f t="shared" si="22"/>
        <v>0</v>
      </c>
      <c r="AY17" s="175">
        <f t="shared" si="23"/>
        <v>1.3237416563818272E-3</v>
      </c>
      <c r="AZ17" s="1"/>
      <c r="BA17" s="1">
        <f t="shared" si="73"/>
        <v>6.270564443593997E-2</v>
      </c>
      <c r="BB17" s="1">
        <f t="shared" si="74"/>
        <v>6.0669813689679351E-2</v>
      </c>
      <c r="BC17" s="1">
        <f t="shared" si="75"/>
        <v>3.9916684426814793E-2</v>
      </c>
      <c r="BD17" s="1">
        <f t="shared" si="76"/>
        <v>7.7295636341300378E-2</v>
      </c>
      <c r="BE17" s="1">
        <f t="shared" si="77"/>
        <v>0.17752061461309779</v>
      </c>
      <c r="BF17" s="1">
        <f t="shared" si="78"/>
        <v>6.0669813689679351E-2</v>
      </c>
      <c r="BG17" s="1"/>
      <c r="BH17" s="1">
        <f t="shared" si="33"/>
        <v>6.2769081924995571E-2</v>
      </c>
      <c r="BI17" s="1">
        <f t="shared" si="34"/>
        <v>6.0750018678660346E-2</v>
      </c>
      <c r="BJ17" s="1">
        <f t="shared" si="35"/>
        <v>4.0026431427094229E-2</v>
      </c>
      <c r="BK17" s="1">
        <f t="shared" si="36"/>
        <v>7.7398188343201516E-2</v>
      </c>
      <c r="BL17" s="1">
        <f t="shared" si="37"/>
        <v>0.1777706266662118</v>
      </c>
      <c r="BM17" s="1">
        <f t="shared" si="38"/>
        <v>6.0750018678660346E-2</v>
      </c>
      <c r="BN17" s="1"/>
      <c r="BO17" s="1">
        <f t="shared" si="60"/>
        <v>6.2590675643280122E-2</v>
      </c>
      <c r="BP17" s="1">
        <f t="shared" si="61"/>
        <v>6.0521730170227606E-2</v>
      </c>
      <c r="BQ17" s="1">
        <f t="shared" si="62"/>
        <v>3.9776842654377274E-2</v>
      </c>
      <c r="BR17" s="1">
        <f t="shared" si="63"/>
        <v>7.7323495723200006E-2</v>
      </c>
      <c r="BS17" s="1">
        <f t="shared" si="64"/>
        <v>0.17777146631697527</v>
      </c>
      <c r="BT17" s="1">
        <f t="shared" si="65"/>
        <v>6.0521730170227606E-2</v>
      </c>
      <c r="BU17" s="1"/>
      <c r="BV17" s="1">
        <f t="shared" si="79"/>
        <v>6.2811573669796533E-2</v>
      </c>
      <c r="BW17" s="1">
        <f t="shared" si="80"/>
        <v>6.0669979088285794E-2</v>
      </c>
      <c r="BX17" s="1">
        <f t="shared" si="81"/>
        <v>4.0438556928787076E-2</v>
      </c>
      <c r="BY17" s="1">
        <f t="shared" si="82"/>
        <v>7.7592732658319966E-2</v>
      </c>
      <c r="BZ17" s="1">
        <f t="shared" si="83"/>
        <v>0.17838113470988579</v>
      </c>
      <c r="CA17" s="1">
        <f t="shared" si="84"/>
        <v>6.0669979088285794E-2</v>
      </c>
      <c r="CB17" s="1"/>
      <c r="CC17" s="1"/>
    </row>
    <row r="18" spans="1:81" x14ac:dyDescent="0.2">
      <c r="A18">
        <v>1991</v>
      </c>
      <c r="B18">
        <v>5</v>
      </c>
      <c r="C18" s="1">
        <f>AVERAGE(RealPrice!C6:C17)</f>
        <v>6.2556375581171553E-2</v>
      </c>
      <c r="D18" s="1">
        <f>AVERAGE(RealPrice!D6:D17)</f>
        <v>6.0555477911671374E-2</v>
      </c>
      <c r="E18" s="1">
        <f>AVERAGE(RealPrice!E6:E17)</f>
        <v>3.9881199293860324E-2</v>
      </c>
      <c r="F18" s="1">
        <f>AVERAGE(RealPrice!F6:F17)</f>
        <v>7.7108368669172159E-2</v>
      </c>
      <c r="G18" s="1">
        <f>AVERAGE(RealPrice!G6:G17)</f>
        <v>0.17751915512200322</v>
      </c>
      <c r="H18" s="1">
        <f>AVERAGE(RealPrice!H6:H17)</f>
        <v>6.0555477911671374E-2</v>
      </c>
      <c r="I18" s="1"/>
      <c r="J18" s="1">
        <f t="shared" si="52"/>
        <v>-1.4926885476841678E-4</v>
      </c>
      <c r="K18" s="1">
        <f t="shared" si="53"/>
        <v>-1.1433577800797762E-4</v>
      </c>
      <c r="L18" s="1">
        <f t="shared" si="54"/>
        <v>-3.5485132954468646E-5</v>
      </c>
      <c r="M18" s="1">
        <f t="shared" si="55"/>
        <v>-2.8981967402935682E-4</v>
      </c>
      <c r="N18" s="1">
        <f t="shared" si="56"/>
        <v>-2.5147154420857021E-4</v>
      </c>
      <c r="O18" s="1">
        <f t="shared" si="57"/>
        <v>-1.1433577800797762E-4</v>
      </c>
      <c r="P18" s="1"/>
      <c r="Q18" s="99">
        <f>IF(J18&lt;=0,J18,0)</f>
        <v>-1.4926885476841678E-4</v>
      </c>
      <c r="R18" s="99">
        <f t="shared" si="1"/>
        <v>-1.1433577800797762E-4</v>
      </c>
      <c r="S18" s="99">
        <f t="shared" si="2"/>
        <v>-3.5485132954468646E-5</v>
      </c>
      <c r="T18" s="99">
        <f t="shared" si="3"/>
        <v>-2.8981967402935682E-4</v>
      </c>
      <c r="U18" s="99">
        <f t="shared" si="4"/>
        <v>-2.5147154420857021E-4</v>
      </c>
      <c r="V18" s="99">
        <f t="shared" si="5"/>
        <v>-1.1433577800797762E-4</v>
      </c>
      <c r="W18" s="99"/>
      <c r="X18" s="99">
        <f t="shared" si="6"/>
        <v>0</v>
      </c>
      <c r="Y18" s="99">
        <f t="shared" si="7"/>
        <v>0</v>
      </c>
      <c r="Z18" s="99">
        <f t="shared" si="8"/>
        <v>0</v>
      </c>
      <c r="AA18" s="99">
        <f t="shared" si="9"/>
        <v>0</v>
      </c>
      <c r="AB18" s="99">
        <f t="shared" si="10"/>
        <v>0</v>
      </c>
      <c r="AC18" s="99">
        <f t="shared" si="11"/>
        <v>0</v>
      </c>
      <c r="AD18" s="1"/>
      <c r="AE18" s="1"/>
      <c r="AF18" s="5">
        <f t="shared" si="67"/>
        <v>-2.380469192385215E-3</v>
      </c>
      <c r="AG18" s="5">
        <f t="shared" si="68"/>
        <v>-1.884557921881802E-3</v>
      </c>
      <c r="AH18" s="5">
        <f t="shared" si="69"/>
        <v>-8.8897997075709778E-4</v>
      </c>
      <c r="AI18" s="5">
        <f t="shared" si="70"/>
        <v>-3.7445278789243197E-3</v>
      </c>
      <c r="AJ18" s="5">
        <f t="shared" si="71"/>
        <v>-1.4145843378318146E-3</v>
      </c>
      <c r="AK18" s="5">
        <f t="shared" si="72"/>
        <v>-1.884557921881802E-3</v>
      </c>
      <c r="AL18" s="1"/>
      <c r="AM18" s="175">
        <f t="shared" si="12"/>
        <v>-2.380469192385215E-3</v>
      </c>
      <c r="AN18" s="175">
        <f t="shared" si="13"/>
        <v>-1.884557921881802E-3</v>
      </c>
      <c r="AO18" s="175">
        <f t="shared" si="14"/>
        <v>-8.8897997075709778E-4</v>
      </c>
      <c r="AP18" s="175">
        <f t="shared" si="15"/>
        <v>-3.7445278789243197E-3</v>
      </c>
      <c r="AQ18" s="175">
        <f t="shared" si="16"/>
        <v>-1.4145843378318146E-3</v>
      </c>
      <c r="AR18" s="175">
        <f t="shared" si="17"/>
        <v>-1.884557921881802E-3</v>
      </c>
      <c r="AS18" s="175"/>
      <c r="AT18" s="175">
        <f t="shared" si="18"/>
        <v>0</v>
      </c>
      <c r="AU18" s="175">
        <f t="shared" si="19"/>
        <v>0</v>
      </c>
      <c r="AV18" s="175">
        <f t="shared" si="20"/>
        <v>0</v>
      </c>
      <c r="AW18" s="175">
        <f t="shared" si="21"/>
        <v>0</v>
      </c>
      <c r="AX18" s="175">
        <f t="shared" si="22"/>
        <v>0</v>
      </c>
      <c r="AY18" s="175">
        <f t="shared" si="23"/>
        <v>0</v>
      </c>
      <c r="AZ18" s="1"/>
      <c r="BA18" s="1">
        <f t="shared" si="73"/>
        <v>6.2407106726403136E-2</v>
      </c>
      <c r="BB18" s="1">
        <f t="shared" si="74"/>
        <v>6.0441142133663396E-2</v>
      </c>
      <c r="BC18" s="1">
        <f t="shared" si="75"/>
        <v>3.9845714160905855E-2</v>
      </c>
      <c r="BD18" s="1">
        <f t="shared" si="76"/>
        <v>7.6818548995142802E-2</v>
      </c>
      <c r="BE18" s="1">
        <f t="shared" si="77"/>
        <v>0.17726768357779465</v>
      </c>
      <c r="BF18" s="1">
        <f t="shared" si="78"/>
        <v>6.0441142133663396E-2</v>
      </c>
      <c r="BG18" s="1"/>
      <c r="BH18" s="1">
        <f t="shared" si="33"/>
        <v>6.2556375581171553E-2</v>
      </c>
      <c r="BI18" s="1">
        <f t="shared" si="34"/>
        <v>6.0555477911671374E-2</v>
      </c>
      <c r="BJ18" s="1">
        <f t="shared" si="35"/>
        <v>3.9881199293860324E-2</v>
      </c>
      <c r="BK18" s="1">
        <f t="shared" si="36"/>
        <v>7.7108368669172159E-2</v>
      </c>
      <c r="BL18" s="1">
        <f t="shared" si="37"/>
        <v>0.17751915512200322</v>
      </c>
      <c r="BM18" s="1">
        <f t="shared" si="38"/>
        <v>6.0555477911671374E-2</v>
      </c>
      <c r="BN18" s="1"/>
      <c r="BO18" s="1">
        <f t="shared" si="60"/>
        <v>6.2441762118421867E-2</v>
      </c>
      <c r="BP18" s="1">
        <f t="shared" si="61"/>
        <v>6.0407609864615824E-2</v>
      </c>
      <c r="BQ18" s="1">
        <f t="shared" si="62"/>
        <v>3.9741389066995259E-2</v>
      </c>
      <c r="BR18" s="1">
        <f t="shared" si="63"/>
        <v>7.7034761287019915E-2</v>
      </c>
      <c r="BS18" s="1">
        <f t="shared" si="64"/>
        <v>0.17752035050047454</v>
      </c>
      <c r="BT18" s="1">
        <f t="shared" si="65"/>
        <v>6.0407609864615824E-2</v>
      </c>
      <c r="BU18" s="1"/>
      <c r="BV18" s="1">
        <f t="shared" si="79"/>
        <v>6.2811573669796533E-2</v>
      </c>
      <c r="BW18" s="1">
        <f t="shared" si="80"/>
        <v>6.0669979088285794E-2</v>
      </c>
      <c r="BX18" s="1">
        <f t="shared" si="81"/>
        <v>4.0438556928787076E-2</v>
      </c>
      <c r="BY18" s="1">
        <f t="shared" si="82"/>
        <v>7.7592732658319966E-2</v>
      </c>
      <c r="BZ18" s="1">
        <f t="shared" si="83"/>
        <v>0.17838113470988579</v>
      </c>
      <c r="CA18" s="1">
        <f t="shared" si="84"/>
        <v>6.0669979088285794E-2</v>
      </c>
      <c r="CB18" s="1"/>
      <c r="CC18" s="1"/>
    </row>
    <row r="19" spans="1:81" x14ac:dyDescent="0.2">
      <c r="A19">
        <v>1991</v>
      </c>
      <c r="B19">
        <v>6</v>
      </c>
      <c r="C19" s="1">
        <f>AVERAGE(RealPrice!C7:C18)</f>
        <v>6.2350527885431307E-2</v>
      </c>
      <c r="D19" s="1">
        <f>AVERAGE(RealPrice!D7:D18)</f>
        <v>6.0386081402696558E-2</v>
      </c>
      <c r="E19" s="1">
        <f>AVERAGE(RealPrice!E7:E18)</f>
        <v>3.9859576178295275E-2</v>
      </c>
      <c r="F19" s="1">
        <f>AVERAGE(RealPrice!F7:F18)</f>
        <v>7.6809739917508113E-2</v>
      </c>
      <c r="G19" s="1">
        <f>AVERAGE(RealPrice!G7:G18)</f>
        <v>0.17725966137946056</v>
      </c>
      <c r="H19" s="1">
        <f>AVERAGE(RealPrice!H7:H18)</f>
        <v>6.0386081402696558E-2</v>
      </c>
      <c r="I19" s="1"/>
      <c r="J19" s="1">
        <f t="shared" si="52"/>
        <v>-2.0584769574024525E-4</v>
      </c>
      <c r="K19" s="1">
        <f t="shared" si="53"/>
        <v>-1.693965089748159E-4</v>
      </c>
      <c r="L19" s="1">
        <f t="shared" si="54"/>
        <v>-2.1623115565048978E-5</v>
      </c>
      <c r="M19" s="1">
        <f t="shared" si="55"/>
        <v>-2.9862875166404568E-4</v>
      </c>
      <c r="N19" s="1">
        <f t="shared" si="56"/>
        <v>-2.5949374254266577E-4</v>
      </c>
      <c r="O19" s="1">
        <f t="shared" si="57"/>
        <v>-1.693965089748159E-4</v>
      </c>
      <c r="P19" s="1"/>
      <c r="Q19" s="99">
        <f t="shared" si="0"/>
        <v>-2.0584769574024525E-4</v>
      </c>
      <c r="R19" s="99">
        <f t="shared" si="1"/>
        <v>-1.693965089748159E-4</v>
      </c>
      <c r="S19" s="99">
        <f t="shared" si="2"/>
        <v>-2.1623115565048978E-5</v>
      </c>
      <c r="T19" s="99">
        <f t="shared" si="3"/>
        <v>-2.9862875166404568E-4</v>
      </c>
      <c r="U19" s="99">
        <f t="shared" si="4"/>
        <v>-2.5949374254266577E-4</v>
      </c>
      <c r="V19" s="99">
        <f t="shared" si="5"/>
        <v>-1.693965089748159E-4</v>
      </c>
      <c r="W19" s="99"/>
      <c r="X19" s="99">
        <f t="shared" si="6"/>
        <v>0</v>
      </c>
      <c r="Y19" s="99">
        <f t="shared" si="7"/>
        <v>0</v>
      </c>
      <c r="Z19" s="99">
        <f t="shared" si="8"/>
        <v>0</v>
      </c>
      <c r="AA19" s="99">
        <f t="shared" si="9"/>
        <v>0</v>
      </c>
      <c r="AB19" s="99">
        <f t="shared" si="10"/>
        <v>0</v>
      </c>
      <c r="AC19" s="99">
        <f t="shared" si="11"/>
        <v>0</v>
      </c>
      <c r="AD19" s="1"/>
      <c r="AE19" s="1"/>
      <c r="AF19" s="5">
        <f t="shared" si="67"/>
        <v>-3.290594984569406E-3</v>
      </c>
      <c r="AG19" s="5">
        <f t="shared" si="68"/>
        <v>-2.7973771294795835E-3</v>
      </c>
      <c r="AH19" s="5">
        <f t="shared" si="69"/>
        <v>-5.4218819764473292E-4</v>
      </c>
      <c r="AI19" s="5">
        <f t="shared" si="70"/>
        <v>-3.8728448911335978E-3</v>
      </c>
      <c r="AJ19" s="5">
        <f t="shared" si="71"/>
        <v>-1.4617788281175992E-3</v>
      </c>
      <c r="AK19" s="5">
        <f t="shared" si="72"/>
        <v>-2.7973771294795835E-3</v>
      </c>
      <c r="AL19" s="1"/>
      <c r="AM19" s="175">
        <f t="shared" si="12"/>
        <v>-3.290594984569406E-3</v>
      </c>
      <c r="AN19" s="175">
        <f t="shared" si="13"/>
        <v>-2.7973771294795835E-3</v>
      </c>
      <c r="AO19" s="175">
        <f t="shared" si="14"/>
        <v>-5.4218819764473292E-4</v>
      </c>
      <c r="AP19" s="175">
        <f t="shared" si="15"/>
        <v>-3.8728448911335978E-3</v>
      </c>
      <c r="AQ19" s="175">
        <f t="shared" si="16"/>
        <v>-1.4617788281175992E-3</v>
      </c>
      <c r="AR19" s="175">
        <f t="shared" si="17"/>
        <v>-2.7973771294795835E-3</v>
      </c>
      <c r="AS19" s="175"/>
      <c r="AT19" s="175">
        <f t="shared" si="18"/>
        <v>0</v>
      </c>
      <c r="AU19" s="175">
        <f t="shared" si="19"/>
        <v>0</v>
      </c>
      <c r="AV19" s="175">
        <f t="shared" si="20"/>
        <v>0</v>
      </c>
      <c r="AW19" s="175">
        <f t="shared" si="21"/>
        <v>0</v>
      </c>
      <c r="AX19" s="175">
        <f t="shared" si="22"/>
        <v>0</v>
      </c>
      <c r="AY19" s="175">
        <f t="shared" si="23"/>
        <v>0</v>
      </c>
      <c r="AZ19" s="1"/>
      <c r="BA19" s="1">
        <f t="shared" si="73"/>
        <v>6.2144680189691062E-2</v>
      </c>
      <c r="BB19" s="1">
        <f t="shared" si="74"/>
        <v>6.0216684893721742E-2</v>
      </c>
      <c r="BC19" s="1">
        <f t="shared" si="75"/>
        <v>3.9837953062730226E-2</v>
      </c>
      <c r="BD19" s="1">
        <f t="shared" si="76"/>
        <v>7.6511111165844067E-2</v>
      </c>
      <c r="BE19" s="1">
        <f t="shared" si="77"/>
        <v>0.17700016763691789</v>
      </c>
      <c r="BF19" s="1">
        <f t="shared" si="78"/>
        <v>6.0216684893721742E-2</v>
      </c>
      <c r="BG19" s="1"/>
      <c r="BH19" s="1">
        <f t="shared" si="33"/>
        <v>6.2350527885431307E-2</v>
      </c>
      <c r="BI19" s="1">
        <f t="shared" si="34"/>
        <v>6.0386081402696558E-2</v>
      </c>
      <c r="BJ19" s="1">
        <f t="shared" si="35"/>
        <v>3.9859576178295275E-2</v>
      </c>
      <c r="BK19" s="1">
        <f t="shared" si="36"/>
        <v>7.6809739917508113E-2</v>
      </c>
      <c r="BL19" s="1">
        <f t="shared" si="37"/>
        <v>0.17725966137946056</v>
      </c>
      <c r="BM19" s="1">
        <f t="shared" si="38"/>
        <v>6.0386081402696558E-2</v>
      </c>
      <c r="BN19" s="1"/>
      <c r="BO19" s="1">
        <f t="shared" si="60"/>
        <v>6.2236591784076811E-2</v>
      </c>
      <c r="BP19" s="1">
        <f t="shared" si="61"/>
        <v>6.0238687221561026E-2</v>
      </c>
      <c r="BQ19" s="1">
        <f t="shared" si="62"/>
        <v>3.9719777675228267E-2</v>
      </c>
      <c r="BR19" s="1">
        <f t="shared" si="63"/>
        <v>7.6737289078191093E-2</v>
      </c>
      <c r="BS19" s="1">
        <f t="shared" si="64"/>
        <v>0.17726123608039077</v>
      </c>
      <c r="BT19" s="1">
        <f t="shared" si="65"/>
        <v>6.0238687221561026E-2</v>
      </c>
      <c r="BU19" s="1"/>
      <c r="BV19" s="1">
        <f t="shared" si="79"/>
        <v>6.2811573669796533E-2</v>
      </c>
      <c r="BW19" s="1">
        <f t="shared" si="80"/>
        <v>6.0669979088285794E-2</v>
      </c>
      <c r="BX19" s="1">
        <f t="shared" si="81"/>
        <v>4.0438556928787076E-2</v>
      </c>
      <c r="BY19" s="1">
        <f t="shared" si="82"/>
        <v>7.7592732658319966E-2</v>
      </c>
      <c r="BZ19" s="1">
        <f t="shared" si="83"/>
        <v>0.17838113470988579</v>
      </c>
      <c r="CA19" s="1">
        <f t="shared" si="84"/>
        <v>6.0669979088285794E-2</v>
      </c>
      <c r="CB19" s="1"/>
      <c r="CC19" s="1"/>
    </row>
    <row r="20" spans="1:81" x14ac:dyDescent="0.2">
      <c r="A20">
        <v>1991</v>
      </c>
      <c r="B20">
        <v>7</v>
      </c>
      <c r="C20" s="1">
        <f>AVERAGE(RealPrice!C8:C19)</f>
        <v>6.2226314077023955E-2</v>
      </c>
      <c r="D20" s="1">
        <f>AVERAGE(RealPrice!D8:D19)</f>
        <v>6.0291807442064922E-2</v>
      </c>
      <c r="E20" s="1">
        <f>AVERAGE(RealPrice!E8:E19)</f>
        <v>4.0170852083746836E-2</v>
      </c>
      <c r="F20" s="1">
        <f>AVERAGE(RealPrice!F8:F19)</f>
        <v>7.663783868677268E-2</v>
      </c>
      <c r="G20" s="1">
        <f>AVERAGE(RealPrice!G8:G19)</f>
        <v>0.17703279304921019</v>
      </c>
      <c r="H20" s="1">
        <f>AVERAGE(RealPrice!H8:H19)</f>
        <v>6.0291807442064922E-2</v>
      </c>
      <c r="I20" s="1"/>
      <c r="J20" s="1">
        <f t="shared" si="52"/>
        <v>-1.2421380840735297E-4</v>
      </c>
      <c r="K20" s="1">
        <f t="shared" si="53"/>
        <v>-9.4273960631635623E-5</v>
      </c>
      <c r="L20" s="1">
        <f t="shared" si="54"/>
        <v>3.112759054515607E-4</v>
      </c>
      <c r="M20" s="1">
        <f t="shared" si="55"/>
        <v>-1.7190123073543284E-4</v>
      </c>
      <c r="N20" s="1">
        <f t="shared" si="56"/>
        <v>-2.2686833025037378E-4</v>
      </c>
      <c r="O20" s="1">
        <f t="shared" si="57"/>
        <v>-9.4273960631635623E-5</v>
      </c>
      <c r="P20" s="1"/>
      <c r="Q20" s="99">
        <f t="shared" si="0"/>
        <v>-1.2421380840735297E-4</v>
      </c>
      <c r="R20" s="99">
        <f t="shared" si="1"/>
        <v>-9.4273960631635623E-5</v>
      </c>
      <c r="S20" s="99">
        <f t="shared" si="2"/>
        <v>0</v>
      </c>
      <c r="T20" s="99">
        <f t="shared" si="3"/>
        <v>-1.7190123073543284E-4</v>
      </c>
      <c r="U20" s="99">
        <f t="shared" si="4"/>
        <v>-2.2686833025037378E-4</v>
      </c>
      <c r="V20" s="99">
        <f t="shared" si="5"/>
        <v>-9.4273960631635623E-5</v>
      </c>
      <c r="W20" s="99"/>
      <c r="X20" s="99">
        <f t="shared" si="6"/>
        <v>0</v>
      </c>
      <c r="Y20" s="99">
        <f t="shared" si="7"/>
        <v>0</v>
      </c>
      <c r="Z20" s="99">
        <f t="shared" si="8"/>
        <v>3.112759054515607E-4</v>
      </c>
      <c r="AA20" s="99">
        <f t="shared" si="9"/>
        <v>0</v>
      </c>
      <c r="AB20" s="99">
        <f t="shared" si="10"/>
        <v>0</v>
      </c>
      <c r="AC20" s="99">
        <f t="shared" si="11"/>
        <v>0</v>
      </c>
      <c r="AD20" s="1"/>
      <c r="AE20" s="1"/>
      <c r="AF20" s="5">
        <f t="shared" si="67"/>
        <v>-1.9921853530349143E-3</v>
      </c>
      <c r="AG20" s="5">
        <f t="shared" si="68"/>
        <v>-1.5611869232406983E-3</v>
      </c>
      <c r="AH20" s="5">
        <f t="shared" si="69"/>
        <v>7.8093129756120483E-3</v>
      </c>
      <c r="AI20" s="5">
        <f t="shared" si="70"/>
        <v>-2.2380134462119949E-3</v>
      </c>
      <c r="AJ20" s="5">
        <f t="shared" si="71"/>
        <v>-1.2798644005345139E-3</v>
      </c>
      <c r="AK20" s="5">
        <f t="shared" si="72"/>
        <v>-1.5611869232406983E-3</v>
      </c>
      <c r="AL20" s="1"/>
      <c r="AM20" s="175">
        <f t="shared" si="12"/>
        <v>-1.9921853530349143E-3</v>
      </c>
      <c r="AN20" s="175">
        <f t="shared" si="13"/>
        <v>-1.5611869232406983E-3</v>
      </c>
      <c r="AO20" s="175">
        <f t="shared" si="14"/>
        <v>0</v>
      </c>
      <c r="AP20" s="175">
        <f t="shared" si="15"/>
        <v>-2.2380134462119949E-3</v>
      </c>
      <c r="AQ20" s="175">
        <f t="shared" si="16"/>
        <v>-1.2798644005345139E-3</v>
      </c>
      <c r="AR20" s="175">
        <f t="shared" si="17"/>
        <v>-1.5611869232406983E-3</v>
      </c>
      <c r="AS20" s="175"/>
      <c r="AT20" s="175">
        <f t="shared" si="18"/>
        <v>0</v>
      </c>
      <c r="AU20" s="175">
        <f t="shared" si="19"/>
        <v>0</v>
      </c>
      <c r="AV20" s="175">
        <f t="shared" si="20"/>
        <v>7.8093129756120483E-3</v>
      </c>
      <c r="AW20" s="175">
        <f t="shared" si="21"/>
        <v>0</v>
      </c>
      <c r="AX20" s="175">
        <f t="shared" si="22"/>
        <v>0</v>
      </c>
      <c r="AY20" s="175">
        <f t="shared" si="23"/>
        <v>0</v>
      </c>
      <c r="AZ20" s="1"/>
      <c r="BA20" s="1">
        <f t="shared" si="73"/>
        <v>6.2102100268616602E-2</v>
      </c>
      <c r="BB20" s="1">
        <f t="shared" si="74"/>
        <v>6.0197533481433287E-2</v>
      </c>
      <c r="BC20" s="1">
        <f t="shared" si="75"/>
        <v>4.0170852083746836E-2</v>
      </c>
      <c r="BD20" s="1">
        <f t="shared" si="76"/>
        <v>7.6465937456037247E-2</v>
      </c>
      <c r="BE20" s="1">
        <f t="shared" si="77"/>
        <v>0.17680592471895981</v>
      </c>
      <c r="BF20" s="1">
        <f t="shared" si="78"/>
        <v>6.0197533481433287E-2</v>
      </c>
      <c r="BG20" s="1"/>
      <c r="BH20" s="1">
        <f t="shared" si="33"/>
        <v>6.2226314077023955E-2</v>
      </c>
      <c r="BI20" s="1">
        <f t="shared" si="34"/>
        <v>6.0291807442064922E-2</v>
      </c>
      <c r="BJ20" s="1">
        <f t="shared" si="35"/>
        <v>4.0482127989198397E-2</v>
      </c>
      <c r="BK20" s="1">
        <f t="shared" si="36"/>
        <v>7.663783868677268E-2</v>
      </c>
      <c r="BL20" s="1">
        <f t="shared" si="37"/>
        <v>0.17703279304921019</v>
      </c>
      <c r="BM20" s="1">
        <f t="shared" si="38"/>
        <v>6.0291807442064922E-2</v>
      </c>
      <c r="BN20" s="1"/>
      <c r="BO20" s="1">
        <f t="shared" si="60"/>
        <v>6.2112625432599211E-2</v>
      </c>
      <c r="BP20" s="1">
        <f t="shared" si="61"/>
        <v>6.0144560440203929E-2</v>
      </c>
      <c r="BQ20" s="1">
        <f t="shared" si="62"/>
        <v>3.9719777675228267E-2</v>
      </c>
      <c r="BR20" s="1">
        <f t="shared" si="63"/>
        <v>7.6565772564721468E-2</v>
      </c>
      <c r="BS20" s="1">
        <f t="shared" si="64"/>
        <v>0.17703465811083988</v>
      </c>
      <c r="BT20" s="1">
        <f t="shared" si="65"/>
        <v>6.0144560440203929E-2</v>
      </c>
      <c r="BU20" s="1"/>
      <c r="BV20" s="1">
        <f t="shared" si="79"/>
        <v>6.2811573669796533E-2</v>
      </c>
      <c r="BW20" s="1">
        <f t="shared" si="80"/>
        <v>6.0669979088285794E-2</v>
      </c>
      <c r="BX20" s="1">
        <f t="shared" si="81"/>
        <v>4.0752263685206069E-2</v>
      </c>
      <c r="BY20" s="1">
        <f t="shared" si="82"/>
        <v>7.7592732658319966E-2</v>
      </c>
      <c r="BZ20" s="1">
        <f t="shared" si="83"/>
        <v>0.17838113470988579</v>
      </c>
      <c r="CA20" s="1">
        <f t="shared" si="84"/>
        <v>6.0669979088285794E-2</v>
      </c>
      <c r="CB20" s="1"/>
      <c r="CC20" s="1"/>
    </row>
    <row r="21" spans="1:81" x14ac:dyDescent="0.2">
      <c r="A21">
        <v>1991</v>
      </c>
      <c r="B21">
        <v>8</v>
      </c>
      <c r="C21" s="1">
        <f>AVERAGE(RealPrice!C9:C20)</f>
        <v>6.2076318854176193E-2</v>
      </c>
      <c r="D21" s="1">
        <f>AVERAGE(RealPrice!D9:D20)</f>
        <v>6.01261305852041E-2</v>
      </c>
      <c r="E21" s="1">
        <f>AVERAGE(RealPrice!E9:E20)</f>
        <v>3.9429478775752043E-2</v>
      </c>
      <c r="F21" s="1">
        <f>AVERAGE(RealPrice!F9:F20)</f>
        <v>7.6446341876261967E-2</v>
      </c>
      <c r="G21" s="1">
        <f>AVERAGE(RealPrice!G9:G20)</f>
        <v>0.17683531888852511</v>
      </c>
      <c r="H21" s="1">
        <f>AVERAGE(RealPrice!H9:H20)</f>
        <v>6.01261305852041E-2</v>
      </c>
      <c r="I21" s="1"/>
      <c r="J21" s="1">
        <f t="shared" si="52"/>
        <v>-1.4999522284776107E-4</v>
      </c>
      <c r="K21" s="1">
        <f t="shared" si="53"/>
        <v>-1.656768568608219E-4</v>
      </c>
      <c r="L21" s="1">
        <f t="shared" si="54"/>
        <v>-7.413733079947929E-4</v>
      </c>
      <c r="M21" s="1">
        <f t="shared" si="55"/>
        <v>-1.9149681051071343E-4</v>
      </c>
      <c r="N21" s="1">
        <f t="shared" si="56"/>
        <v>-1.9747416068507939E-4</v>
      </c>
      <c r="O21" s="1">
        <f t="shared" si="57"/>
        <v>-1.656768568608219E-4</v>
      </c>
      <c r="P21" s="1"/>
      <c r="Q21" s="99">
        <f t="shared" si="0"/>
        <v>-1.4999522284776107E-4</v>
      </c>
      <c r="R21" s="99">
        <f t="shared" si="1"/>
        <v>-1.656768568608219E-4</v>
      </c>
      <c r="S21" s="99">
        <f t="shared" si="2"/>
        <v>-7.413733079947929E-4</v>
      </c>
      <c r="T21" s="99">
        <f t="shared" si="3"/>
        <v>-1.9149681051071343E-4</v>
      </c>
      <c r="U21" s="99">
        <f t="shared" si="4"/>
        <v>-1.9747416068507939E-4</v>
      </c>
      <c r="V21" s="99">
        <f t="shared" si="5"/>
        <v>-1.656768568608219E-4</v>
      </c>
      <c r="W21" s="99"/>
      <c r="X21" s="99">
        <f t="shared" si="6"/>
        <v>0</v>
      </c>
      <c r="Y21" s="99">
        <f t="shared" si="7"/>
        <v>0</v>
      </c>
      <c r="Z21" s="99">
        <f t="shared" si="8"/>
        <v>0</v>
      </c>
      <c r="AA21" s="99">
        <f t="shared" si="9"/>
        <v>0</v>
      </c>
      <c r="AB21" s="99">
        <f t="shared" si="10"/>
        <v>0</v>
      </c>
      <c r="AC21" s="99">
        <f t="shared" si="11"/>
        <v>0</v>
      </c>
      <c r="AD21" s="1"/>
      <c r="AE21" s="1"/>
      <c r="AF21" s="5">
        <f t="shared" si="67"/>
        <v>-2.4104789922491099E-3</v>
      </c>
      <c r="AG21" s="5">
        <f t="shared" si="68"/>
        <v>-2.7479165725794452E-3</v>
      </c>
      <c r="AH21" s="5">
        <f t="shared" si="69"/>
        <v>-1.8455503668411199E-2</v>
      </c>
      <c r="AI21" s="5">
        <f t="shared" si="70"/>
        <v>-2.4987240479651396E-3</v>
      </c>
      <c r="AJ21" s="5">
        <f t="shared" si="71"/>
        <v>-1.1154665600863201E-3</v>
      </c>
      <c r="AK21" s="5">
        <f t="shared" si="72"/>
        <v>-2.7479165725794452E-3</v>
      </c>
      <c r="AL21" s="1"/>
      <c r="AM21" s="175">
        <f t="shared" si="12"/>
        <v>-2.4104789922491099E-3</v>
      </c>
      <c r="AN21" s="175">
        <f t="shared" si="13"/>
        <v>-2.7479165725794452E-3</v>
      </c>
      <c r="AO21" s="175">
        <f t="shared" si="14"/>
        <v>-1.8455503668411199E-2</v>
      </c>
      <c r="AP21" s="175">
        <f t="shared" si="15"/>
        <v>-2.4987240479651396E-3</v>
      </c>
      <c r="AQ21" s="175">
        <f t="shared" si="16"/>
        <v>-1.1154665600863201E-3</v>
      </c>
      <c r="AR21" s="175">
        <f t="shared" si="17"/>
        <v>-2.7479165725794452E-3</v>
      </c>
      <c r="AS21" s="175"/>
      <c r="AT21" s="175">
        <f t="shared" si="18"/>
        <v>0</v>
      </c>
      <c r="AU21" s="175">
        <f t="shared" si="19"/>
        <v>0</v>
      </c>
      <c r="AV21" s="175">
        <f t="shared" si="20"/>
        <v>0</v>
      </c>
      <c r="AW21" s="175">
        <f t="shared" si="21"/>
        <v>0</v>
      </c>
      <c r="AX21" s="175">
        <f t="shared" si="22"/>
        <v>0</v>
      </c>
      <c r="AY21" s="175">
        <f t="shared" si="23"/>
        <v>0</v>
      </c>
      <c r="AZ21" s="1"/>
      <c r="BA21" s="1">
        <f t="shared" si="73"/>
        <v>6.1926323631328432E-2</v>
      </c>
      <c r="BB21" s="1">
        <f t="shared" si="74"/>
        <v>5.9960453728343278E-2</v>
      </c>
      <c r="BC21" s="1">
        <f t="shared" si="75"/>
        <v>3.868810546775725E-2</v>
      </c>
      <c r="BD21" s="1">
        <f t="shared" si="76"/>
        <v>7.6254845065751253E-2</v>
      </c>
      <c r="BE21" s="1">
        <f t="shared" si="77"/>
        <v>0.17663784472784003</v>
      </c>
      <c r="BF21" s="1">
        <f t="shared" si="78"/>
        <v>5.9960453728343278E-2</v>
      </c>
      <c r="BG21" s="1"/>
      <c r="BH21" s="1">
        <f t="shared" si="33"/>
        <v>6.2076318854176193E-2</v>
      </c>
      <c r="BI21" s="1">
        <f t="shared" si="34"/>
        <v>6.01261305852041E-2</v>
      </c>
      <c r="BJ21" s="1">
        <f t="shared" si="35"/>
        <v>3.9429478775752043E-2</v>
      </c>
      <c r="BK21" s="1">
        <f t="shared" si="36"/>
        <v>7.6446341876261967E-2</v>
      </c>
      <c r="BL21" s="1">
        <f t="shared" si="37"/>
        <v>0.17683531888852511</v>
      </c>
      <c r="BM21" s="1">
        <f t="shared" si="38"/>
        <v>6.01261305852041E-2</v>
      </c>
      <c r="BN21" s="1"/>
      <c r="BO21" s="1">
        <f t="shared" si="60"/>
        <v>6.196299177008506E-2</v>
      </c>
      <c r="BP21" s="1">
        <f t="shared" si="61"/>
        <v>5.9979338849523771E-2</v>
      </c>
      <c r="BQ21" s="1">
        <f t="shared" si="62"/>
        <v>3.8992086785038835E-2</v>
      </c>
      <c r="BR21" s="1">
        <f t="shared" si="63"/>
        <v>7.6374754251896285E-2</v>
      </c>
      <c r="BS21" s="1">
        <f t="shared" si="64"/>
        <v>0.17683740422597752</v>
      </c>
      <c r="BT21" s="1">
        <f t="shared" si="65"/>
        <v>5.9979338849523771E-2</v>
      </c>
      <c r="BU21" s="1"/>
      <c r="BV21" s="1">
        <f t="shared" si="79"/>
        <v>6.2811573669796533E-2</v>
      </c>
      <c r="BW21" s="1">
        <f t="shared" si="80"/>
        <v>6.0669979088285794E-2</v>
      </c>
      <c r="BX21" s="1">
        <f t="shared" si="81"/>
        <v>4.0752263685206069E-2</v>
      </c>
      <c r="BY21" s="1">
        <f t="shared" si="82"/>
        <v>7.7592732658319966E-2</v>
      </c>
      <c r="BZ21" s="1">
        <f t="shared" si="83"/>
        <v>0.17838113470988579</v>
      </c>
      <c r="CA21" s="1">
        <f t="shared" si="84"/>
        <v>6.0669979088285794E-2</v>
      </c>
      <c r="CB21" s="1"/>
      <c r="CC21" s="1"/>
    </row>
    <row r="22" spans="1:81" x14ac:dyDescent="0.2">
      <c r="A22">
        <v>1991</v>
      </c>
      <c r="B22">
        <v>9</v>
      </c>
      <c r="C22" s="1">
        <f>AVERAGE(RealPrice!C10:C21)</f>
        <v>6.1936592412218376E-2</v>
      </c>
      <c r="D22" s="1">
        <f>AVERAGE(RealPrice!D10:D21)</f>
        <v>6.0076410064495905E-2</v>
      </c>
      <c r="E22" s="1">
        <f>AVERAGE(RealPrice!E10:E21)</f>
        <v>3.9228578226816718E-2</v>
      </c>
      <c r="F22" s="1">
        <f>AVERAGE(RealPrice!F10:F21)</f>
        <v>7.6298923934954091E-2</v>
      </c>
      <c r="G22" s="1">
        <f>AVERAGE(RealPrice!G10:G21)</f>
        <v>0.17673446457656697</v>
      </c>
      <c r="H22" s="1">
        <f>AVERAGE(RealPrice!H10:H21)</f>
        <v>6.0076410064495905E-2</v>
      </c>
      <c r="I22" s="1"/>
      <c r="J22" s="1">
        <f t="shared" si="52"/>
        <v>-1.397264419578173E-4</v>
      </c>
      <c r="K22" s="1">
        <f t="shared" si="53"/>
        <v>-4.9720520708194937E-5</v>
      </c>
      <c r="L22" s="1">
        <f t="shared" si="54"/>
        <v>-2.0090054893532466E-4</v>
      </c>
      <c r="M22" s="1">
        <f t="shared" si="55"/>
        <v>-1.4741794130787578E-4</v>
      </c>
      <c r="N22" s="1">
        <f t="shared" si="56"/>
        <v>-1.0085431195813732E-4</v>
      </c>
      <c r="O22" s="1">
        <f t="shared" si="57"/>
        <v>-4.9720520708194937E-5</v>
      </c>
      <c r="P22" s="1"/>
      <c r="Q22" s="99">
        <f t="shared" si="0"/>
        <v>-1.397264419578173E-4</v>
      </c>
      <c r="R22" s="99">
        <f t="shared" si="1"/>
        <v>-4.9720520708194937E-5</v>
      </c>
      <c r="S22" s="99">
        <f t="shared" si="2"/>
        <v>-2.0090054893532466E-4</v>
      </c>
      <c r="T22" s="99">
        <f t="shared" si="3"/>
        <v>-1.4741794130787578E-4</v>
      </c>
      <c r="U22" s="99">
        <f t="shared" si="4"/>
        <v>-1.0085431195813732E-4</v>
      </c>
      <c r="V22" s="99">
        <f t="shared" si="5"/>
        <v>-4.9720520708194937E-5</v>
      </c>
      <c r="W22" s="99"/>
      <c r="X22" s="99">
        <f t="shared" si="6"/>
        <v>0</v>
      </c>
      <c r="Y22" s="99">
        <f t="shared" si="7"/>
        <v>0</v>
      </c>
      <c r="Z22" s="99">
        <f t="shared" si="8"/>
        <v>0</v>
      </c>
      <c r="AA22" s="99">
        <f t="shared" si="9"/>
        <v>0</v>
      </c>
      <c r="AB22" s="99">
        <f t="shared" si="10"/>
        <v>0</v>
      </c>
      <c r="AC22" s="99">
        <f t="shared" si="11"/>
        <v>0</v>
      </c>
      <c r="AD22" s="1"/>
      <c r="AE22" s="1"/>
      <c r="AF22" s="5">
        <f t="shared" si="67"/>
        <v>-2.2508815686389516E-3</v>
      </c>
      <c r="AG22" s="5">
        <f t="shared" si="68"/>
        <v>-8.2693697772118213E-4</v>
      </c>
      <c r="AH22" s="5">
        <f t="shared" si="69"/>
        <v>-5.0951865247296224E-3</v>
      </c>
      <c r="AI22" s="5">
        <f t="shared" si="70"/>
        <v>-1.9283845072206596E-3</v>
      </c>
      <c r="AJ22" s="5">
        <f t="shared" si="71"/>
        <v>-5.7032900775733086E-4</v>
      </c>
      <c r="AK22" s="5">
        <f t="shared" si="72"/>
        <v>-8.2693697772118213E-4</v>
      </c>
      <c r="AL22" s="1"/>
      <c r="AM22" s="175">
        <f t="shared" si="12"/>
        <v>-2.2508815686389516E-3</v>
      </c>
      <c r="AN22" s="175">
        <f t="shared" si="13"/>
        <v>-8.2693697772118213E-4</v>
      </c>
      <c r="AO22" s="175">
        <f t="shared" si="14"/>
        <v>-5.0951865247296224E-3</v>
      </c>
      <c r="AP22" s="175">
        <f t="shared" si="15"/>
        <v>-1.9283845072206596E-3</v>
      </c>
      <c r="AQ22" s="175">
        <f t="shared" si="16"/>
        <v>-5.7032900775733086E-4</v>
      </c>
      <c r="AR22" s="175">
        <f t="shared" si="17"/>
        <v>-8.2693697772118213E-4</v>
      </c>
      <c r="AS22" s="175"/>
      <c r="AT22" s="175">
        <f t="shared" si="18"/>
        <v>0</v>
      </c>
      <c r="AU22" s="175">
        <f t="shared" si="19"/>
        <v>0</v>
      </c>
      <c r="AV22" s="175">
        <f t="shared" si="20"/>
        <v>0</v>
      </c>
      <c r="AW22" s="175">
        <f t="shared" si="21"/>
        <v>0</v>
      </c>
      <c r="AX22" s="175">
        <f t="shared" si="22"/>
        <v>0</v>
      </c>
      <c r="AY22" s="175">
        <f t="shared" si="23"/>
        <v>0</v>
      </c>
      <c r="AZ22" s="1"/>
      <c r="BA22" s="1">
        <f t="shared" si="73"/>
        <v>6.1796865970260559E-2</v>
      </c>
      <c r="BB22" s="1">
        <f t="shared" si="74"/>
        <v>6.002668954378771E-2</v>
      </c>
      <c r="BC22" s="1">
        <f t="shared" si="75"/>
        <v>3.9027677677881394E-2</v>
      </c>
      <c r="BD22" s="1">
        <f t="shared" si="76"/>
        <v>7.6151505993646215E-2</v>
      </c>
      <c r="BE22" s="1">
        <f t="shared" si="77"/>
        <v>0.17663361026460883</v>
      </c>
      <c r="BF22" s="1">
        <f t="shared" si="78"/>
        <v>6.002668954378771E-2</v>
      </c>
      <c r="BG22" s="1"/>
      <c r="BH22" s="1">
        <f t="shared" si="33"/>
        <v>6.1936592412218376E-2</v>
      </c>
      <c r="BI22" s="1">
        <f t="shared" si="34"/>
        <v>6.0076410064495905E-2</v>
      </c>
      <c r="BJ22" s="1">
        <f t="shared" si="35"/>
        <v>3.9228578226816718E-2</v>
      </c>
      <c r="BK22" s="1">
        <f t="shared" si="36"/>
        <v>7.6298923934954091E-2</v>
      </c>
      <c r="BL22" s="1">
        <f t="shared" si="37"/>
        <v>0.17673446457656697</v>
      </c>
      <c r="BM22" s="1">
        <f t="shared" si="38"/>
        <v>6.0076410064495905E-2</v>
      </c>
      <c r="BN22" s="1"/>
      <c r="BO22" s="1">
        <f t="shared" si="60"/>
        <v>6.1823579835800092E-2</v>
      </c>
      <c r="BP22" s="1">
        <f t="shared" si="61"/>
        <v>5.9929659444552696E-2</v>
      </c>
      <c r="BQ22" s="1">
        <f t="shared" si="62"/>
        <v>3.8792209861873254E-2</v>
      </c>
      <c r="BR22" s="1">
        <f t="shared" si="63"/>
        <v>7.6227620589062517E-2</v>
      </c>
      <c r="BS22" s="1">
        <f t="shared" si="64"/>
        <v>0.17673660743415903</v>
      </c>
      <c r="BT22" s="1">
        <f t="shared" si="65"/>
        <v>5.9929659444552696E-2</v>
      </c>
      <c r="BU22" s="1"/>
      <c r="BV22" s="1">
        <f t="shared" si="79"/>
        <v>6.2811573669796533E-2</v>
      </c>
      <c r="BW22" s="1">
        <f t="shared" si="80"/>
        <v>6.0669979088285794E-2</v>
      </c>
      <c r="BX22" s="1">
        <f t="shared" si="81"/>
        <v>4.0752263685206069E-2</v>
      </c>
      <c r="BY22" s="1">
        <f t="shared" si="82"/>
        <v>7.7592732658319966E-2</v>
      </c>
      <c r="BZ22" s="1">
        <f t="shared" si="83"/>
        <v>0.17838113470988579</v>
      </c>
      <c r="CA22" s="1">
        <f t="shared" si="84"/>
        <v>6.0669979088285794E-2</v>
      </c>
      <c r="CB22" s="1"/>
      <c r="CC22" s="1"/>
    </row>
    <row r="23" spans="1:81" x14ac:dyDescent="0.2">
      <c r="A23">
        <v>1991</v>
      </c>
      <c r="B23">
        <v>10</v>
      </c>
      <c r="C23" s="1">
        <f>AVERAGE(RealPrice!C11:C22)</f>
        <v>6.1833444127177402E-2</v>
      </c>
      <c r="D23" s="1">
        <f>AVERAGE(RealPrice!D11:D22)</f>
        <v>6.0017848296879346E-2</v>
      </c>
      <c r="E23" s="1">
        <f>AVERAGE(RealPrice!E11:E22)</f>
        <v>3.9116623681902392E-2</v>
      </c>
      <c r="F23" s="1">
        <f>AVERAGE(RealPrice!F11:F22)</f>
        <v>7.6167660886225355E-2</v>
      </c>
      <c r="G23" s="1">
        <f>AVERAGE(RealPrice!G11:G22)</f>
        <v>0.17669491167430693</v>
      </c>
      <c r="H23" s="1">
        <f>AVERAGE(RealPrice!H11:H22)</f>
        <v>6.0017848296879346E-2</v>
      </c>
      <c r="I23" s="1"/>
      <c r="J23" s="1">
        <f t="shared" si="52"/>
        <v>-1.0314828504097429E-4</v>
      </c>
      <c r="K23" s="1">
        <f t="shared" si="53"/>
        <v>-5.8561767616559235E-5</v>
      </c>
      <c r="L23" s="1">
        <f t="shared" si="54"/>
        <v>-1.1195454491432638E-4</v>
      </c>
      <c r="M23" s="1">
        <f t="shared" si="55"/>
        <v>-1.3126304872873584E-4</v>
      </c>
      <c r="N23" s="1">
        <f t="shared" si="56"/>
        <v>-3.955290226004271E-5</v>
      </c>
      <c r="O23" s="1">
        <f t="shared" si="57"/>
        <v>-5.8561767616559235E-5</v>
      </c>
      <c r="P23" s="1"/>
      <c r="Q23" s="99">
        <f t="shared" si="0"/>
        <v>-1.0314828504097429E-4</v>
      </c>
      <c r="R23" s="99">
        <f t="shared" si="1"/>
        <v>-5.8561767616559235E-5</v>
      </c>
      <c r="S23" s="99">
        <f t="shared" si="2"/>
        <v>-1.1195454491432638E-4</v>
      </c>
      <c r="T23" s="99">
        <f t="shared" si="3"/>
        <v>-1.3126304872873584E-4</v>
      </c>
      <c r="U23" s="99">
        <f t="shared" si="4"/>
        <v>-3.955290226004271E-5</v>
      </c>
      <c r="V23" s="99">
        <f t="shared" si="5"/>
        <v>-5.8561767616559235E-5</v>
      </c>
      <c r="W23" s="99"/>
      <c r="X23" s="99">
        <f t="shared" si="6"/>
        <v>0</v>
      </c>
      <c r="Y23" s="99">
        <f t="shared" si="7"/>
        <v>0</v>
      </c>
      <c r="Z23" s="99">
        <f t="shared" si="8"/>
        <v>0</v>
      </c>
      <c r="AA23" s="99">
        <f t="shared" si="9"/>
        <v>0</v>
      </c>
      <c r="AB23" s="99">
        <f t="shared" si="10"/>
        <v>0</v>
      </c>
      <c r="AC23" s="99">
        <f t="shared" si="11"/>
        <v>0</v>
      </c>
      <c r="AD23" s="1"/>
      <c r="AE23" s="1"/>
      <c r="AF23" s="5">
        <f t="shared" si="67"/>
        <v>-1.6653852112895606E-3</v>
      </c>
      <c r="AG23" s="5">
        <f t="shared" si="68"/>
        <v>-9.7478806662532058E-4</v>
      </c>
      <c r="AH23" s="5">
        <f t="shared" si="69"/>
        <v>-2.8539026896925446E-3</v>
      </c>
      <c r="AI23" s="5">
        <f t="shared" si="70"/>
        <v>-1.7203787676041138E-3</v>
      </c>
      <c r="AJ23" s="5">
        <f t="shared" si="71"/>
        <v>-2.2379846712305973E-4</v>
      </c>
      <c r="AK23" s="5">
        <f t="shared" si="72"/>
        <v>-9.7478806662532058E-4</v>
      </c>
      <c r="AL23" s="1"/>
      <c r="AM23" s="175">
        <f t="shared" si="12"/>
        <v>-1.6653852112895606E-3</v>
      </c>
      <c r="AN23" s="175">
        <f t="shared" si="13"/>
        <v>-9.7478806662532058E-4</v>
      </c>
      <c r="AO23" s="175">
        <f t="shared" si="14"/>
        <v>-2.8539026896925446E-3</v>
      </c>
      <c r="AP23" s="175">
        <f t="shared" si="15"/>
        <v>-1.7203787676041138E-3</v>
      </c>
      <c r="AQ23" s="175">
        <f t="shared" si="16"/>
        <v>-2.2379846712305973E-4</v>
      </c>
      <c r="AR23" s="175">
        <f t="shared" si="17"/>
        <v>-9.7478806662532058E-4</v>
      </c>
      <c r="AS23" s="175"/>
      <c r="AT23" s="175">
        <f t="shared" si="18"/>
        <v>0</v>
      </c>
      <c r="AU23" s="175">
        <f t="shared" si="19"/>
        <v>0</v>
      </c>
      <c r="AV23" s="175">
        <f t="shared" si="20"/>
        <v>0</v>
      </c>
      <c r="AW23" s="175">
        <f t="shared" si="21"/>
        <v>0</v>
      </c>
      <c r="AX23" s="175">
        <f t="shared" si="22"/>
        <v>0</v>
      </c>
      <c r="AY23" s="175">
        <f t="shared" si="23"/>
        <v>0</v>
      </c>
      <c r="AZ23" s="1"/>
      <c r="BA23" s="1">
        <f t="shared" si="73"/>
        <v>6.1730295842136428E-2</v>
      </c>
      <c r="BB23" s="1">
        <f t="shared" si="74"/>
        <v>5.9959286529262787E-2</v>
      </c>
      <c r="BC23" s="1">
        <f t="shared" si="75"/>
        <v>3.9004669136988065E-2</v>
      </c>
      <c r="BD23" s="1">
        <f t="shared" si="76"/>
        <v>7.6036397837496619E-2</v>
      </c>
      <c r="BE23" s="1">
        <f t="shared" si="77"/>
        <v>0.17665535877204688</v>
      </c>
      <c r="BF23" s="1">
        <f t="shared" si="78"/>
        <v>5.9959286529262787E-2</v>
      </c>
      <c r="BG23" s="1"/>
      <c r="BH23" s="1">
        <f t="shared" si="33"/>
        <v>6.1833444127177402E-2</v>
      </c>
      <c r="BI23" s="1">
        <f t="shared" si="34"/>
        <v>6.0017848296879346E-2</v>
      </c>
      <c r="BJ23" s="1">
        <f t="shared" si="35"/>
        <v>3.9116623681902392E-2</v>
      </c>
      <c r="BK23" s="1">
        <f t="shared" si="36"/>
        <v>7.6167660886225355E-2</v>
      </c>
      <c r="BL23" s="1">
        <f t="shared" si="37"/>
        <v>0.17669491167430693</v>
      </c>
      <c r="BM23" s="1">
        <f t="shared" si="38"/>
        <v>6.0017848296879346E-2</v>
      </c>
      <c r="BN23" s="1"/>
      <c r="BO23" s="1">
        <f t="shared" si="60"/>
        <v>6.1720603332387589E-2</v>
      </c>
      <c r="BP23" s="1">
        <f t="shared" si="61"/>
        <v>5.9871154762248371E-2</v>
      </c>
      <c r="BQ23" s="1">
        <f t="shared" si="62"/>
        <v>3.8680574824335782E-2</v>
      </c>
      <c r="BR23" s="1">
        <f t="shared" si="63"/>
        <v>7.6096583362495779E-2</v>
      </c>
      <c r="BS23" s="1">
        <f t="shared" si="64"/>
        <v>0.17669706338377789</v>
      </c>
      <c r="BT23" s="1">
        <f t="shared" si="65"/>
        <v>5.9871154762248371E-2</v>
      </c>
      <c r="BU23" s="1"/>
      <c r="BV23" s="1">
        <f t="shared" si="79"/>
        <v>6.2811573669796533E-2</v>
      </c>
      <c r="BW23" s="1">
        <f t="shared" si="80"/>
        <v>6.0669979088285794E-2</v>
      </c>
      <c r="BX23" s="1">
        <f t="shared" si="81"/>
        <v>4.0752263685206069E-2</v>
      </c>
      <c r="BY23" s="1">
        <f t="shared" si="82"/>
        <v>7.7592732658319966E-2</v>
      </c>
      <c r="BZ23" s="1">
        <f t="shared" si="83"/>
        <v>0.17838113470988579</v>
      </c>
      <c r="CA23" s="1">
        <f t="shared" si="84"/>
        <v>6.0669979088285794E-2</v>
      </c>
      <c r="CB23" s="1"/>
      <c r="CC23" s="1"/>
    </row>
    <row r="24" spans="1:81" x14ac:dyDescent="0.2">
      <c r="A24">
        <v>1991</v>
      </c>
      <c r="B24">
        <v>11</v>
      </c>
      <c r="C24" s="1">
        <f>AVERAGE(RealPrice!C12:C23)</f>
        <v>6.1758003710369831E-2</v>
      </c>
      <c r="D24" s="1">
        <f>AVERAGE(RealPrice!D12:D23)</f>
        <v>5.9955643404384806E-2</v>
      </c>
      <c r="E24" s="1">
        <f>AVERAGE(RealPrice!E12:E23)</f>
        <v>3.8980357954649471E-2</v>
      </c>
      <c r="F24" s="1">
        <f>AVERAGE(RealPrice!F12:F23)</f>
        <v>7.6095643040951913E-2</v>
      </c>
      <c r="G24" s="1">
        <f>AVERAGE(RealPrice!G12:G23)</f>
        <v>0.17672299106787984</v>
      </c>
      <c r="H24" s="1">
        <f>AVERAGE(RealPrice!H12:H23)</f>
        <v>5.9955643404384806E-2</v>
      </c>
      <c r="I24" s="1"/>
      <c r="J24" s="1">
        <f t="shared" si="52"/>
        <v>-7.5440416807570632E-5</v>
      </c>
      <c r="K24" s="1">
        <f t="shared" si="53"/>
        <v>-6.220489249453981E-5</v>
      </c>
      <c r="L24" s="1">
        <f t="shared" si="54"/>
        <v>-1.3626572725292108E-4</v>
      </c>
      <c r="M24" s="1">
        <f t="shared" si="55"/>
        <v>-7.2017845273442127E-5</v>
      </c>
      <c r="N24" s="1">
        <f t="shared" si="56"/>
        <v>2.8079393572910671E-5</v>
      </c>
      <c r="O24" s="1">
        <f t="shared" si="57"/>
        <v>-6.220489249453981E-5</v>
      </c>
      <c r="P24" s="1"/>
      <c r="Q24" s="99">
        <f t="shared" si="0"/>
        <v>-7.5440416807570632E-5</v>
      </c>
      <c r="R24" s="99">
        <f t="shared" si="1"/>
        <v>-6.220489249453981E-5</v>
      </c>
      <c r="S24" s="99">
        <f t="shared" si="2"/>
        <v>-1.3626572725292108E-4</v>
      </c>
      <c r="T24" s="99">
        <f t="shared" si="3"/>
        <v>-7.2017845273442127E-5</v>
      </c>
      <c r="U24" s="99">
        <f t="shared" si="4"/>
        <v>0</v>
      </c>
      <c r="V24" s="99">
        <f t="shared" si="5"/>
        <v>-6.220489249453981E-5</v>
      </c>
      <c r="W24" s="99"/>
      <c r="X24" s="99">
        <f t="shared" si="6"/>
        <v>0</v>
      </c>
      <c r="Y24" s="99">
        <f t="shared" si="7"/>
        <v>0</v>
      </c>
      <c r="Z24" s="99">
        <f t="shared" si="8"/>
        <v>0</v>
      </c>
      <c r="AA24" s="99">
        <f t="shared" si="9"/>
        <v>0</v>
      </c>
      <c r="AB24" s="99">
        <f t="shared" si="10"/>
        <v>2.8079393572910671E-5</v>
      </c>
      <c r="AC24" s="99">
        <f t="shared" si="11"/>
        <v>0</v>
      </c>
      <c r="AD24" s="1"/>
      <c r="AE24" s="1"/>
      <c r="AF24" s="5">
        <f t="shared" si="67"/>
        <v>-1.2200584630609468E-3</v>
      </c>
      <c r="AG24" s="5">
        <f t="shared" si="68"/>
        <v>-1.0364398967926958E-3</v>
      </c>
      <c r="AH24" s="5">
        <f t="shared" si="69"/>
        <v>-3.4835758924655069E-3</v>
      </c>
      <c r="AI24" s="5">
        <f t="shared" si="70"/>
        <v>-9.4551735520698177E-4</v>
      </c>
      <c r="AJ24" s="5">
        <f t="shared" si="71"/>
        <v>1.5891455677374822E-4</v>
      </c>
      <c r="AK24" s="5">
        <f t="shared" si="72"/>
        <v>-1.0364398967926958E-3</v>
      </c>
      <c r="AL24" s="1"/>
      <c r="AM24" s="175">
        <f t="shared" si="12"/>
        <v>-1.2200584630609468E-3</v>
      </c>
      <c r="AN24" s="175">
        <f t="shared" si="13"/>
        <v>-1.0364398967926958E-3</v>
      </c>
      <c r="AO24" s="175">
        <f t="shared" si="14"/>
        <v>-3.4835758924655069E-3</v>
      </c>
      <c r="AP24" s="175">
        <f t="shared" si="15"/>
        <v>-9.4551735520698177E-4</v>
      </c>
      <c r="AQ24" s="175">
        <f t="shared" si="16"/>
        <v>0</v>
      </c>
      <c r="AR24" s="175">
        <f t="shared" si="17"/>
        <v>-1.0364398967926958E-3</v>
      </c>
      <c r="AS24" s="175"/>
      <c r="AT24" s="175">
        <f t="shared" si="18"/>
        <v>0</v>
      </c>
      <c r="AU24" s="175">
        <f t="shared" si="19"/>
        <v>0</v>
      </c>
      <c r="AV24" s="175">
        <f t="shared" si="20"/>
        <v>0</v>
      </c>
      <c r="AW24" s="175">
        <f t="shared" si="21"/>
        <v>0</v>
      </c>
      <c r="AX24" s="175">
        <f t="shared" si="22"/>
        <v>1.5891455677374822E-4</v>
      </c>
      <c r="AY24" s="175">
        <f t="shared" si="23"/>
        <v>0</v>
      </c>
      <c r="AZ24" s="1"/>
      <c r="BA24" s="1">
        <f t="shared" si="73"/>
        <v>6.1682563293562261E-2</v>
      </c>
      <c r="BB24" s="1">
        <f t="shared" si="74"/>
        <v>5.9893438511890267E-2</v>
      </c>
      <c r="BC24" s="1">
        <f t="shared" si="75"/>
        <v>3.884409222739655E-2</v>
      </c>
      <c r="BD24" s="1">
        <f t="shared" si="76"/>
        <v>7.6023625195678471E-2</v>
      </c>
      <c r="BE24" s="1">
        <f t="shared" si="77"/>
        <v>0.17672299106787984</v>
      </c>
      <c r="BF24" s="1">
        <f t="shared" si="78"/>
        <v>5.9893438511890267E-2</v>
      </c>
      <c r="BG24" s="1"/>
      <c r="BH24" s="1">
        <f t="shared" si="33"/>
        <v>6.1758003710369831E-2</v>
      </c>
      <c r="BI24" s="1">
        <f t="shared" si="34"/>
        <v>5.9955643404384806E-2</v>
      </c>
      <c r="BJ24" s="1">
        <f t="shared" si="35"/>
        <v>3.8980357954649471E-2</v>
      </c>
      <c r="BK24" s="1">
        <f t="shared" si="36"/>
        <v>7.6095643040951913E-2</v>
      </c>
      <c r="BL24" s="1">
        <f t="shared" si="37"/>
        <v>0.17675107046145275</v>
      </c>
      <c r="BM24" s="1">
        <f t="shared" si="38"/>
        <v>5.9955643404384806E-2</v>
      </c>
      <c r="BN24" s="1"/>
      <c r="BO24" s="1">
        <f t="shared" si="60"/>
        <v>6.1645254957299001E-2</v>
      </c>
      <c r="BP24" s="1">
        <f t="shared" si="61"/>
        <v>5.9809014341386191E-2</v>
      </c>
      <c r="BQ24" s="1">
        <f t="shared" si="62"/>
        <v>3.8544783789085289E-2</v>
      </c>
      <c r="BR24" s="1">
        <f t="shared" si="63"/>
        <v>7.6024633611344927E-2</v>
      </c>
      <c r="BS24" s="1">
        <f t="shared" si="64"/>
        <v>0.17669706338377789</v>
      </c>
      <c r="BT24" s="1">
        <f t="shared" si="65"/>
        <v>5.9809014341386191E-2</v>
      </c>
      <c r="BU24" s="1"/>
      <c r="BV24" s="1">
        <f t="shared" si="79"/>
        <v>6.2811573669796533E-2</v>
      </c>
      <c r="BW24" s="1">
        <f t="shared" si="80"/>
        <v>6.0669979088285794E-2</v>
      </c>
      <c r="BX24" s="1">
        <f t="shared" si="81"/>
        <v>4.0752263685206069E-2</v>
      </c>
      <c r="BY24" s="1">
        <f t="shared" si="82"/>
        <v>7.7592732658319966E-2</v>
      </c>
      <c r="BZ24" s="1">
        <f t="shared" si="83"/>
        <v>0.17840921856568306</v>
      </c>
      <c r="CA24" s="1">
        <f t="shared" si="84"/>
        <v>6.0669979088285794E-2</v>
      </c>
      <c r="CB24" s="1"/>
      <c r="CC24" s="1"/>
    </row>
    <row r="25" spans="1:81" x14ac:dyDescent="0.2">
      <c r="A25">
        <v>1991</v>
      </c>
      <c r="B25">
        <v>12</v>
      </c>
      <c r="C25" s="1">
        <f>AVERAGE(RealPrice!C13:C24)</f>
        <v>6.1696856995485792E-2</v>
      </c>
      <c r="D25" s="1">
        <f>AVERAGE(RealPrice!D13:D24)</f>
        <v>5.9950739815039795E-2</v>
      </c>
      <c r="E25" s="1">
        <f>AVERAGE(RealPrice!E13:E24)</f>
        <v>3.8673408411896038E-2</v>
      </c>
      <c r="F25" s="1">
        <f>AVERAGE(RealPrice!F13:F24)</f>
        <v>7.598975098398239E-2</v>
      </c>
      <c r="G25" s="1">
        <f>AVERAGE(RealPrice!G13:G24)</f>
        <v>0.17669038140081886</v>
      </c>
      <c r="H25" s="1">
        <f>AVERAGE(RealPrice!H13:H24)</f>
        <v>5.9950739815039795E-2</v>
      </c>
      <c r="I25" s="1"/>
      <c r="J25" s="1">
        <f t="shared" si="52"/>
        <v>-6.1146714884038889E-5</v>
      </c>
      <c r="K25" s="1">
        <f t="shared" si="53"/>
        <v>-4.9035893450108392E-6</v>
      </c>
      <c r="L25" s="1">
        <f t="shared" si="54"/>
        <v>-3.0694954275343328E-4</v>
      </c>
      <c r="M25" s="1">
        <f t="shared" si="55"/>
        <v>-1.0589205696952264E-4</v>
      </c>
      <c r="N25" s="1">
        <f t="shared" si="56"/>
        <v>-3.2609667060978786E-5</v>
      </c>
      <c r="O25" s="1">
        <f t="shared" si="57"/>
        <v>-4.9035893450108392E-6</v>
      </c>
      <c r="P25" s="1"/>
      <c r="Q25" s="99">
        <f t="shared" si="0"/>
        <v>-6.1146714884038889E-5</v>
      </c>
      <c r="R25" s="99">
        <f t="shared" si="1"/>
        <v>-4.9035893450108392E-6</v>
      </c>
      <c r="S25" s="99">
        <f t="shared" si="2"/>
        <v>-3.0694954275343328E-4</v>
      </c>
      <c r="T25" s="99">
        <f t="shared" si="3"/>
        <v>-1.0589205696952264E-4</v>
      </c>
      <c r="U25" s="99">
        <f t="shared" si="4"/>
        <v>-3.2609667060978786E-5</v>
      </c>
      <c r="V25" s="99">
        <f t="shared" si="5"/>
        <v>-4.9035893450108392E-6</v>
      </c>
      <c r="W25" s="99"/>
      <c r="X25" s="99">
        <f t="shared" si="6"/>
        <v>0</v>
      </c>
      <c r="Y25" s="99">
        <f t="shared" si="7"/>
        <v>0</v>
      </c>
      <c r="Z25" s="99">
        <f t="shared" si="8"/>
        <v>0</v>
      </c>
      <c r="AA25" s="99">
        <f t="shared" si="9"/>
        <v>0</v>
      </c>
      <c r="AB25" s="99">
        <f t="shared" si="10"/>
        <v>0</v>
      </c>
      <c r="AC25" s="99">
        <f t="shared" si="11"/>
        <v>0</v>
      </c>
      <c r="AD25" s="1"/>
      <c r="AE25" s="1"/>
      <c r="AF25" s="5">
        <f t="shared" si="67"/>
        <v>-9.9010186875214679E-4</v>
      </c>
      <c r="AG25" s="5">
        <f t="shared" si="68"/>
        <v>-8.1786952263018797E-5</v>
      </c>
      <c r="AH25" s="5">
        <f t="shared" si="69"/>
        <v>-7.8744670100399095E-3</v>
      </c>
      <c r="AI25" s="5">
        <f t="shared" si="70"/>
        <v>-1.3915653083125257E-3</v>
      </c>
      <c r="AJ25" s="5">
        <f t="shared" si="71"/>
        <v>-1.84524191583324E-4</v>
      </c>
      <c r="AK25" s="5">
        <f t="shared" si="72"/>
        <v>-8.1786952263018797E-5</v>
      </c>
      <c r="AL25" s="1"/>
      <c r="AM25" s="175">
        <f t="shared" si="12"/>
        <v>-9.9010186875214679E-4</v>
      </c>
      <c r="AN25" s="175">
        <f t="shared" si="13"/>
        <v>-8.1786952263018797E-5</v>
      </c>
      <c r="AO25" s="175">
        <f t="shared" si="14"/>
        <v>-7.8744670100399095E-3</v>
      </c>
      <c r="AP25" s="175">
        <f t="shared" si="15"/>
        <v>-1.3915653083125257E-3</v>
      </c>
      <c r="AQ25" s="175">
        <f t="shared" si="16"/>
        <v>-1.84524191583324E-4</v>
      </c>
      <c r="AR25" s="175">
        <f t="shared" si="17"/>
        <v>-8.1786952263018797E-5</v>
      </c>
      <c r="AS25" s="175"/>
      <c r="AT25" s="175">
        <f t="shared" si="18"/>
        <v>0</v>
      </c>
      <c r="AU25" s="175">
        <f t="shared" si="19"/>
        <v>0</v>
      </c>
      <c r="AV25" s="175">
        <f t="shared" si="20"/>
        <v>0</v>
      </c>
      <c r="AW25" s="175">
        <f t="shared" si="21"/>
        <v>0</v>
      </c>
      <c r="AX25" s="175">
        <f t="shared" si="22"/>
        <v>0</v>
      </c>
      <c r="AY25" s="175">
        <f t="shared" si="23"/>
        <v>0</v>
      </c>
      <c r="AZ25" s="1"/>
      <c r="BA25" s="1">
        <f t="shared" si="73"/>
        <v>6.1635710280601753E-2</v>
      </c>
      <c r="BB25" s="1">
        <f t="shared" si="74"/>
        <v>5.9945836225694785E-2</v>
      </c>
      <c r="BC25" s="1">
        <f t="shared" si="75"/>
        <v>3.8366458869142604E-2</v>
      </c>
      <c r="BD25" s="1">
        <f t="shared" si="76"/>
        <v>7.5883858927012868E-2</v>
      </c>
      <c r="BE25" s="1">
        <f t="shared" si="77"/>
        <v>0.17665777173375788</v>
      </c>
      <c r="BF25" s="1">
        <f t="shared" si="78"/>
        <v>5.9945836225694785E-2</v>
      </c>
      <c r="BG25" s="1"/>
      <c r="BH25" s="1">
        <f t="shared" si="33"/>
        <v>6.1696856995485792E-2</v>
      </c>
      <c r="BI25" s="1">
        <f t="shared" si="34"/>
        <v>5.9950739815039795E-2</v>
      </c>
      <c r="BJ25" s="1">
        <f t="shared" si="35"/>
        <v>3.8673408411896038E-2</v>
      </c>
      <c r="BK25" s="1">
        <f t="shared" si="36"/>
        <v>7.598975098398239E-2</v>
      </c>
      <c r="BL25" s="1">
        <f t="shared" si="37"/>
        <v>0.17669038140081886</v>
      </c>
      <c r="BM25" s="1">
        <f t="shared" si="38"/>
        <v>5.9950739815039795E-2</v>
      </c>
      <c r="BN25" s="1"/>
      <c r="BO25" s="1">
        <f t="shared" si="60"/>
        <v>6.1584168783891634E-2</v>
      </c>
      <c r="BP25" s="1">
        <f t="shared" si="61"/>
        <v>5.9804111153090804E-2</v>
      </c>
      <c r="BQ25" s="1">
        <f t="shared" si="62"/>
        <v>3.8240251310380016E-2</v>
      </c>
      <c r="BR25" s="1">
        <f t="shared" si="63"/>
        <v>7.5918888910088314E-2</v>
      </c>
      <c r="BS25" s="1">
        <f t="shared" si="64"/>
        <v>0.17666445973398934</v>
      </c>
      <c r="BT25" s="1">
        <f t="shared" si="65"/>
        <v>5.9804111153090804E-2</v>
      </c>
      <c r="BU25" s="1"/>
      <c r="BV25" s="1">
        <f t="shared" si="79"/>
        <v>6.2811573669796533E-2</v>
      </c>
      <c r="BW25" s="1">
        <f t="shared" si="80"/>
        <v>6.0669979088285794E-2</v>
      </c>
      <c r="BX25" s="1">
        <f t="shared" si="81"/>
        <v>4.0752263685206069E-2</v>
      </c>
      <c r="BY25" s="1">
        <f t="shared" si="82"/>
        <v>7.7592732658319966E-2</v>
      </c>
      <c r="BZ25" s="1">
        <f t="shared" si="83"/>
        <v>0.17840921856568306</v>
      </c>
      <c r="CA25" s="1">
        <f t="shared" si="84"/>
        <v>6.0669979088285794E-2</v>
      </c>
      <c r="CB25" s="1"/>
      <c r="CC25" s="1"/>
    </row>
    <row r="26" spans="1:81" x14ac:dyDescent="0.2">
      <c r="A26">
        <v>1992</v>
      </c>
      <c r="B26">
        <v>1</v>
      </c>
      <c r="C26" s="1">
        <f>AVERAGE(RealPrice!C14:C25)</f>
        <v>6.1554389776261653E-2</v>
      </c>
      <c r="D26" s="1">
        <f>AVERAGE(RealPrice!D14:D25)</f>
        <v>5.9801032483482952E-2</v>
      </c>
      <c r="E26" s="1">
        <f>AVERAGE(RealPrice!E14:E25)</f>
        <v>3.8312395822015143E-2</v>
      </c>
      <c r="F26" s="1">
        <f>AVERAGE(RealPrice!F14:F25)</f>
        <v>7.5778233702451972E-2</v>
      </c>
      <c r="G26" s="1">
        <f>AVERAGE(RealPrice!G14:G25)</f>
        <v>0.17600213047637095</v>
      </c>
      <c r="H26" s="1">
        <f>AVERAGE(RealPrice!H14:H25)</f>
        <v>5.9801032483482952E-2</v>
      </c>
      <c r="I26" s="1"/>
      <c r="J26" s="1">
        <f t="shared" si="52"/>
        <v>-1.4246721922413913E-4</v>
      </c>
      <c r="K26" s="1">
        <f t="shared" si="53"/>
        <v>-1.497073315568434E-4</v>
      </c>
      <c r="L26" s="1">
        <f t="shared" si="54"/>
        <v>-3.6101258988089496E-4</v>
      </c>
      <c r="M26" s="1">
        <f t="shared" si="55"/>
        <v>-2.1151728153041838E-4</v>
      </c>
      <c r="N26" s="1">
        <f t="shared" si="56"/>
        <v>-6.8825092444790847E-4</v>
      </c>
      <c r="O26" s="1">
        <f t="shared" si="57"/>
        <v>-1.497073315568434E-4</v>
      </c>
      <c r="P26" s="1"/>
      <c r="Q26" s="99">
        <f t="shared" si="0"/>
        <v>-1.4246721922413913E-4</v>
      </c>
      <c r="R26" s="99">
        <f t="shared" si="1"/>
        <v>-1.497073315568434E-4</v>
      </c>
      <c r="S26" s="99">
        <f t="shared" si="2"/>
        <v>-3.6101258988089496E-4</v>
      </c>
      <c r="T26" s="99">
        <f t="shared" si="3"/>
        <v>-2.1151728153041838E-4</v>
      </c>
      <c r="U26" s="99">
        <f t="shared" si="4"/>
        <v>-6.8825092444790847E-4</v>
      </c>
      <c r="V26" s="99">
        <f t="shared" si="5"/>
        <v>-1.497073315568434E-4</v>
      </c>
      <c r="W26" s="99"/>
      <c r="X26" s="99">
        <f t="shared" si="6"/>
        <v>0</v>
      </c>
      <c r="Y26" s="99">
        <f t="shared" si="7"/>
        <v>0</v>
      </c>
      <c r="Z26" s="99">
        <f t="shared" si="8"/>
        <v>0</v>
      </c>
      <c r="AA26" s="99">
        <f t="shared" si="9"/>
        <v>0</v>
      </c>
      <c r="AB26" s="99">
        <f t="shared" si="10"/>
        <v>0</v>
      </c>
      <c r="AC26" s="99">
        <f t="shared" si="11"/>
        <v>0</v>
      </c>
      <c r="AD26" s="1"/>
      <c r="AE26" s="1"/>
      <c r="AF26" s="5">
        <f t="shared" si="67"/>
        <v>-2.3091487340199945E-3</v>
      </c>
      <c r="AG26" s="5">
        <f t="shared" si="68"/>
        <v>-2.4971723788350664E-3</v>
      </c>
      <c r="AH26" s="5">
        <f t="shared" si="69"/>
        <v>-9.3349049050935884E-3</v>
      </c>
      <c r="AI26" s="5">
        <f t="shared" si="70"/>
        <v>-2.7834974952740676E-3</v>
      </c>
      <c r="AJ26" s="5">
        <f t="shared" si="71"/>
        <v>-3.8952370751106358E-3</v>
      </c>
      <c r="AK26" s="5">
        <f t="shared" si="72"/>
        <v>-2.4971723788350664E-3</v>
      </c>
      <c r="AL26" s="1"/>
      <c r="AM26" s="175">
        <f t="shared" si="12"/>
        <v>-2.3091487340199945E-3</v>
      </c>
      <c r="AN26" s="175">
        <f t="shared" si="13"/>
        <v>-2.4971723788350664E-3</v>
      </c>
      <c r="AO26" s="175">
        <f t="shared" si="14"/>
        <v>-9.3349049050935884E-3</v>
      </c>
      <c r="AP26" s="175">
        <f t="shared" si="15"/>
        <v>-2.7834974952740676E-3</v>
      </c>
      <c r="AQ26" s="175">
        <f t="shared" si="16"/>
        <v>-3.8952370751106358E-3</v>
      </c>
      <c r="AR26" s="175">
        <f t="shared" si="17"/>
        <v>-2.4971723788350664E-3</v>
      </c>
      <c r="AS26" s="175"/>
      <c r="AT26" s="175">
        <f t="shared" si="18"/>
        <v>0</v>
      </c>
      <c r="AU26" s="175">
        <f t="shared" si="19"/>
        <v>0</v>
      </c>
      <c r="AV26" s="175">
        <f t="shared" si="20"/>
        <v>0</v>
      </c>
      <c r="AW26" s="175">
        <f t="shared" si="21"/>
        <v>0</v>
      </c>
      <c r="AX26" s="175">
        <f t="shared" si="22"/>
        <v>0</v>
      </c>
      <c r="AY26" s="175">
        <f t="shared" si="23"/>
        <v>0</v>
      </c>
      <c r="AZ26" s="1"/>
      <c r="BA26" s="1">
        <f t="shared" si="73"/>
        <v>6.1411922557037514E-2</v>
      </c>
      <c r="BB26" s="1">
        <f t="shared" si="74"/>
        <v>5.9651325151926109E-2</v>
      </c>
      <c r="BC26" s="1">
        <f t="shared" si="75"/>
        <v>3.7951383232134248E-2</v>
      </c>
      <c r="BD26" s="1">
        <f t="shared" si="76"/>
        <v>7.5566716420921554E-2</v>
      </c>
      <c r="BE26" s="1">
        <f t="shared" si="77"/>
        <v>0.17531387955192304</v>
      </c>
      <c r="BF26" s="1">
        <f t="shared" si="78"/>
        <v>5.9651325151926109E-2</v>
      </c>
      <c r="BG26" s="1"/>
      <c r="BH26" s="1">
        <f t="shared" si="33"/>
        <v>6.1554389776261653E-2</v>
      </c>
      <c r="BI26" s="1">
        <f t="shared" si="34"/>
        <v>5.9801032483482952E-2</v>
      </c>
      <c r="BJ26" s="1">
        <f t="shared" si="35"/>
        <v>3.8312395822015143E-2</v>
      </c>
      <c r="BK26" s="1">
        <f t="shared" si="36"/>
        <v>7.5778233702451972E-2</v>
      </c>
      <c r="BL26" s="1">
        <f t="shared" si="37"/>
        <v>0.17600213047637095</v>
      </c>
      <c r="BM26" s="1">
        <f t="shared" si="38"/>
        <v>5.9801032483482952E-2</v>
      </c>
      <c r="BN26" s="1"/>
      <c r="BO26" s="1">
        <f t="shared" si="60"/>
        <v>6.1442030542666407E-2</v>
      </c>
      <c r="BP26" s="1">
        <f t="shared" si="61"/>
        <v>5.9654777666547233E-2</v>
      </c>
      <c r="BQ26" s="1">
        <f t="shared" si="62"/>
        <v>3.78826087386952E-2</v>
      </c>
      <c r="BR26" s="1">
        <f t="shared" si="63"/>
        <v>7.5707960386381251E-2</v>
      </c>
      <c r="BS26" s="1">
        <f t="shared" si="64"/>
        <v>0.17597888971005932</v>
      </c>
      <c r="BT26" s="1">
        <f t="shared" si="65"/>
        <v>5.9654777666547233E-2</v>
      </c>
      <c r="BU26" s="1"/>
      <c r="BV26" s="1">
        <f t="shared" si="79"/>
        <v>6.2811573669796533E-2</v>
      </c>
      <c r="BW26" s="1">
        <f t="shared" si="80"/>
        <v>6.0669979088285794E-2</v>
      </c>
      <c r="BX26" s="1">
        <f t="shared" si="81"/>
        <v>4.0752263685206069E-2</v>
      </c>
      <c r="BY26" s="1">
        <f t="shared" si="82"/>
        <v>7.7592732658319966E-2</v>
      </c>
      <c r="BZ26" s="1">
        <f t="shared" si="83"/>
        <v>0.17840921856568306</v>
      </c>
      <c r="CA26" s="1">
        <f t="shared" si="84"/>
        <v>6.0669979088285794E-2</v>
      </c>
      <c r="CB26" s="1"/>
      <c r="CC26" s="1"/>
    </row>
    <row r="27" spans="1:81" x14ac:dyDescent="0.2">
      <c r="A27">
        <v>1992</v>
      </c>
      <c r="B27">
        <v>2</v>
      </c>
      <c r="C27" s="1">
        <f>AVERAGE(RealPrice!C15:C26)</f>
        <v>6.1619413872644128E-2</v>
      </c>
      <c r="D27" s="1">
        <f>AVERAGE(RealPrice!D15:D26)</f>
        <v>5.988631115154236E-2</v>
      </c>
      <c r="E27" s="1">
        <f>AVERAGE(RealPrice!E15:E26)</f>
        <v>3.8232149377265372E-2</v>
      </c>
      <c r="F27" s="1">
        <f>AVERAGE(RealPrice!F15:F26)</f>
        <v>7.5703206124852609E-2</v>
      </c>
      <c r="G27" s="1">
        <f>AVERAGE(RealPrice!G15:G26)</f>
        <v>0.17565596168766853</v>
      </c>
      <c r="H27" s="1">
        <f>AVERAGE(RealPrice!H15:H26)</f>
        <v>5.988631115154236E-2</v>
      </c>
      <c r="I27" s="1"/>
      <c r="J27" s="1">
        <f t="shared" si="52"/>
        <v>6.5024096382475249E-5</v>
      </c>
      <c r="K27" s="1">
        <f t="shared" si="53"/>
        <v>8.5278668059407536E-5</v>
      </c>
      <c r="L27" s="1">
        <f t="shared" si="54"/>
        <v>-8.0246444749770829E-5</v>
      </c>
      <c r="M27" s="1">
        <f t="shared" si="55"/>
        <v>-7.5027577599362516E-5</v>
      </c>
      <c r="N27" s="1">
        <f t="shared" si="56"/>
        <v>-3.4616878870241674E-4</v>
      </c>
      <c r="O27" s="1">
        <f t="shared" si="57"/>
        <v>8.5278668059407536E-5</v>
      </c>
      <c r="P27" s="1"/>
      <c r="Q27" s="99">
        <f t="shared" si="0"/>
        <v>0</v>
      </c>
      <c r="R27" s="99">
        <f t="shared" si="1"/>
        <v>0</v>
      </c>
      <c r="S27" s="99">
        <f t="shared" si="2"/>
        <v>-8.0246444749770829E-5</v>
      </c>
      <c r="T27" s="99">
        <f t="shared" si="3"/>
        <v>-7.5027577599362516E-5</v>
      </c>
      <c r="U27" s="99">
        <f t="shared" si="4"/>
        <v>-3.4616878870241674E-4</v>
      </c>
      <c r="V27" s="99">
        <f t="shared" si="5"/>
        <v>0</v>
      </c>
      <c r="W27" s="99"/>
      <c r="X27" s="99">
        <f t="shared" si="6"/>
        <v>6.5024096382475249E-5</v>
      </c>
      <c r="Y27" s="99">
        <f t="shared" si="7"/>
        <v>8.5278668059407536E-5</v>
      </c>
      <c r="Z27" s="99">
        <f t="shared" si="8"/>
        <v>0</v>
      </c>
      <c r="AA27" s="99">
        <f t="shared" si="9"/>
        <v>0</v>
      </c>
      <c r="AB27" s="99">
        <f t="shared" si="10"/>
        <v>0</v>
      </c>
      <c r="AC27" s="99">
        <f t="shared" si="11"/>
        <v>8.5278668059407536E-5</v>
      </c>
      <c r="AD27" s="1"/>
      <c r="AE27" s="1"/>
      <c r="AF27" s="5">
        <f t="shared" si="67"/>
        <v>1.0563681423667592E-3</v>
      </c>
      <c r="AG27" s="5">
        <f t="shared" si="68"/>
        <v>1.4260400618160141E-3</v>
      </c>
      <c r="AH27" s="5">
        <f t="shared" si="69"/>
        <v>-2.0945295387572171E-3</v>
      </c>
      <c r="AI27" s="5">
        <f t="shared" si="70"/>
        <v>-9.9009404064442919E-4</v>
      </c>
      <c r="AJ27" s="5">
        <f t="shared" si="71"/>
        <v>-1.9668443090176124E-3</v>
      </c>
      <c r="AK27" s="5">
        <f t="shared" si="72"/>
        <v>1.4260400618160141E-3</v>
      </c>
      <c r="AL27" s="1"/>
      <c r="AM27" s="175">
        <f t="shared" si="12"/>
        <v>0</v>
      </c>
      <c r="AN27" s="175">
        <f t="shared" si="13"/>
        <v>0</v>
      </c>
      <c r="AO27" s="175">
        <f t="shared" si="14"/>
        <v>-2.0945295387572171E-3</v>
      </c>
      <c r="AP27" s="175">
        <f t="shared" si="15"/>
        <v>-9.9009404064442919E-4</v>
      </c>
      <c r="AQ27" s="175">
        <f t="shared" si="16"/>
        <v>-1.9668443090176124E-3</v>
      </c>
      <c r="AR27" s="175">
        <f t="shared" si="17"/>
        <v>0</v>
      </c>
      <c r="AS27" s="175"/>
      <c r="AT27" s="175">
        <f t="shared" si="18"/>
        <v>1.0563681423667592E-3</v>
      </c>
      <c r="AU27" s="175">
        <f t="shared" si="19"/>
        <v>1.4260400618160141E-3</v>
      </c>
      <c r="AV27" s="175">
        <f t="shared" si="20"/>
        <v>0</v>
      </c>
      <c r="AW27" s="175">
        <f t="shared" si="21"/>
        <v>0</v>
      </c>
      <c r="AX27" s="175">
        <f t="shared" si="22"/>
        <v>0</v>
      </c>
      <c r="AY27" s="175">
        <f t="shared" si="23"/>
        <v>1.4260400618160141E-3</v>
      </c>
      <c r="AZ27" s="1"/>
      <c r="BA27" s="1">
        <f t="shared" si="73"/>
        <v>6.1619413872644128E-2</v>
      </c>
      <c r="BB27" s="1">
        <f t="shared" si="74"/>
        <v>5.988631115154236E-2</v>
      </c>
      <c r="BC27" s="1">
        <f t="shared" si="75"/>
        <v>3.8151902932515601E-2</v>
      </c>
      <c r="BD27" s="1">
        <f t="shared" si="76"/>
        <v>7.5628178547253247E-2</v>
      </c>
      <c r="BE27" s="1">
        <f t="shared" si="77"/>
        <v>0.17530979289896612</v>
      </c>
      <c r="BF27" s="1">
        <f t="shared" si="78"/>
        <v>5.988631115154236E-2</v>
      </c>
      <c r="BG27" s="1"/>
      <c r="BH27" s="1">
        <f t="shared" si="33"/>
        <v>6.1684437969026604E-2</v>
      </c>
      <c r="BI27" s="1">
        <f t="shared" si="34"/>
        <v>5.9971589819601767E-2</v>
      </c>
      <c r="BJ27" s="1">
        <f t="shared" si="35"/>
        <v>3.8232149377265372E-2</v>
      </c>
      <c r="BK27" s="1">
        <f t="shared" si="36"/>
        <v>7.5703206124852609E-2</v>
      </c>
      <c r="BL27" s="1">
        <f t="shared" si="37"/>
        <v>0.17565596168766853</v>
      </c>
      <c r="BM27" s="1">
        <f t="shared" si="38"/>
        <v>5.9971589819601767E-2</v>
      </c>
      <c r="BN27" s="1"/>
      <c r="BO27" s="1">
        <f t="shared" si="60"/>
        <v>6.1442030542666407E-2</v>
      </c>
      <c r="BP27" s="1">
        <f t="shared" si="61"/>
        <v>5.9654777666547233E-2</v>
      </c>
      <c r="BQ27" s="1">
        <f t="shared" si="62"/>
        <v>3.7802530372494342E-2</v>
      </c>
      <c r="BR27" s="1">
        <f t="shared" si="63"/>
        <v>7.5633007093139359E-2</v>
      </c>
      <c r="BS27" s="1">
        <f t="shared" si="64"/>
        <v>0.17563340178146891</v>
      </c>
      <c r="BT27" s="1">
        <f t="shared" si="65"/>
        <v>5.9654777666547233E-2</v>
      </c>
      <c r="BU27" s="1"/>
      <c r="BV27" s="1">
        <f t="shared" si="79"/>
        <v>6.2876666455562905E-2</v>
      </c>
      <c r="BW27" s="1">
        <f t="shared" si="80"/>
        <v>6.0755379367142273E-2</v>
      </c>
      <c r="BX27" s="1">
        <f t="shared" si="81"/>
        <v>4.0752263685206069E-2</v>
      </c>
      <c r="BY27" s="1">
        <f t="shared" si="82"/>
        <v>7.7592732658319966E-2</v>
      </c>
      <c r="BZ27" s="1">
        <f t="shared" si="83"/>
        <v>0.17840921856568306</v>
      </c>
      <c r="CA27" s="1">
        <f t="shared" si="84"/>
        <v>6.0755379367142273E-2</v>
      </c>
      <c r="CB27" s="1"/>
      <c r="CC27" s="1"/>
    </row>
    <row r="28" spans="1:81" x14ac:dyDescent="0.2">
      <c r="A28">
        <v>1992</v>
      </c>
      <c r="B28">
        <v>3</v>
      </c>
      <c r="C28" s="1">
        <f>AVERAGE(RealPrice!C16:C27)</f>
        <v>6.1627097756342793E-2</v>
      </c>
      <c r="D28" s="1">
        <f>AVERAGE(RealPrice!D16:D27)</f>
        <v>5.9912887274224669E-2</v>
      </c>
      <c r="E28" s="1">
        <f>AVERAGE(RealPrice!E16:E27)</f>
        <v>3.8104426986401457E-2</v>
      </c>
      <c r="F28" s="1">
        <f>AVERAGE(RealPrice!F16:F27)</f>
        <v>7.5579976823733186E-2</v>
      </c>
      <c r="G28" s="1">
        <f>AVERAGE(RealPrice!G16:G27)</f>
        <v>0.1752383061468924</v>
      </c>
      <c r="H28" s="1">
        <f>AVERAGE(RealPrice!H16:H27)</f>
        <v>5.9912887274224669E-2</v>
      </c>
      <c r="I28" s="1"/>
      <c r="J28" s="1">
        <f t="shared" si="52"/>
        <v>7.68388369866424E-6</v>
      </c>
      <c r="K28" s="1">
        <f t="shared" si="53"/>
        <v>2.6576122682309133E-5</v>
      </c>
      <c r="L28" s="1">
        <f t="shared" si="54"/>
        <v>-1.277223908639144E-4</v>
      </c>
      <c r="M28" s="1">
        <f t="shared" si="55"/>
        <v>-1.2322930111942354E-4</v>
      </c>
      <c r="N28" s="1">
        <f t="shared" si="56"/>
        <v>-4.1765554077613509E-4</v>
      </c>
      <c r="O28" s="1">
        <f t="shared" si="57"/>
        <v>2.6576122682309133E-5</v>
      </c>
      <c r="P28" s="1"/>
      <c r="Q28" s="99">
        <f t="shared" si="0"/>
        <v>0</v>
      </c>
      <c r="R28" s="99">
        <f t="shared" si="1"/>
        <v>0</v>
      </c>
      <c r="S28" s="99">
        <f t="shared" si="2"/>
        <v>-1.277223908639144E-4</v>
      </c>
      <c r="T28" s="99">
        <f t="shared" si="3"/>
        <v>-1.2322930111942354E-4</v>
      </c>
      <c r="U28" s="99">
        <f t="shared" si="4"/>
        <v>-4.1765554077613509E-4</v>
      </c>
      <c r="V28" s="99">
        <f t="shared" si="5"/>
        <v>0</v>
      </c>
      <c r="W28" s="99"/>
      <c r="X28" s="99">
        <f t="shared" si="6"/>
        <v>7.68388369866424E-6</v>
      </c>
      <c r="Y28" s="99">
        <f t="shared" si="7"/>
        <v>2.6576122682309133E-5</v>
      </c>
      <c r="Z28" s="99">
        <f t="shared" si="8"/>
        <v>0</v>
      </c>
      <c r="AA28" s="99">
        <f t="shared" si="9"/>
        <v>0</v>
      </c>
      <c r="AB28" s="99">
        <f t="shared" si="10"/>
        <v>0</v>
      </c>
      <c r="AC28" s="99">
        <f t="shared" si="11"/>
        <v>2.6576122682309133E-5</v>
      </c>
      <c r="AD28" s="1"/>
      <c r="AE28" s="1"/>
      <c r="AF28" s="5">
        <f t="shared" si="67"/>
        <v>1.2469907153844773E-4</v>
      </c>
      <c r="AG28" s="5">
        <f t="shared" si="68"/>
        <v>4.4377625155544997E-4</v>
      </c>
      <c r="AH28" s="5">
        <f t="shared" si="69"/>
        <v>-3.3407065243332701E-3</v>
      </c>
      <c r="AI28" s="5">
        <f t="shared" si="70"/>
        <v>-1.6277950093182003E-3</v>
      </c>
      <c r="AJ28" s="5">
        <f t="shared" si="71"/>
        <v>-2.3776906673896869E-3</v>
      </c>
      <c r="AK28" s="5">
        <f t="shared" si="72"/>
        <v>4.4377625155544997E-4</v>
      </c>
      <c r="AL28" s="1"/>
      <c r="AM28" s="175">
        <f t="shared" si="12"/>
        <v>0</v>
      </c>
      <c r="AN28" s="175">
        <f t="shared" si="13"/>
        <v>0</v>
      </c>
      <c r="AO28" s="175">
        <f t="shared" si="14"/>
        <v>-3.3407065243332701E-3</v>
      </c>
      <c r="AP28" s="175">
        <f t="shared" si="15"/>
        <v>-1.6277950093182003E-3</v>
      </c>
      <c r="AQ28" s="175">
        <f t="shared" si="16"/>
        <v>-2.3776906673896869E-3</v>
      </c>
      <c r="AR28" s="175">
        <f t="shared" si="17"/>
        <v>0</v>
      </c>
      <c r="AS28" s="175"/>
      <c r="AT28" s="175">
        <f t="shared" si="18"/>
        <v>1.2469907153844773E-4</v>
      </c>
      <c r="AU28" s="175">
        <f t="shared" si="19"/>
        <v>4.4377625155544997E-4</v>
      </c>
      <c r="AV28" s="175">
        <f t="shared" si="20"/>
        <v>0</v>
      </c>
      <c r="AW28" s="175">
        <f t="shared" si="21"/>
        <v>0</v>
      </c>
      <c r="AX28" s="175">
        <f t="shared" si="22"/>
        <v>0</v>
      </c>
      <c r="AY28" s="175">
        <f t="shared" si="23"/>
        <v>4.4377625155544997E-4</v>
      </c>
      <c r="AZ28" s="1"/>
      <c r="BA28" s="1">
        <f t="shared" si="73"/>
        <v>6.1627097756342793E-2</v>
      </c>
      <c r="BB28" s="1">
        <f t="shared" si="74"/>
        <v>5.9912887274224669E-2</v>
      </c>
      <c r="BC28" s="1">
        <f t="shared" si="75"/>
        <v>3.7976704595537543E-2</v>
      </c>
      <c r="BD28" s="1">
        <f t="shared" si="76"/>
        <v>7.5456747522613762E-2</v>
      </c>
      <c r="BE28" s="1">
        <f t="shared" si="77"/>
        <v>0.17482065060611626</v>
      </c>
      <c r="BF28" s="1">
        <f t="shared" si="78"/>
        <v>5.9912887274224669E-2</v>
      </c>
      <c r="BG28" s="1"/>
      <c r="BH28" s="1">
        <f t="shared" si="33"/>
        <v>6.1634781640041457E-2</v>
      </c>
      <c r="BI28" s="1">
        <f t="shared" si="34"/>
        <v>5.9939463396906978E-2</v>
      </c>
      <c r="BJ28" s="1">
        <f t="shared" si="35"/>
        <v>3.8104426986401457E-2</v>
      </c>
      <c r="BK28" s="1">
        <f t="shared" si="36"/>
        <v>7.5579976823733186E-2</v>
      </c>
      <c r="BL28" s="1">
        <f t="shared" si="37"/>
        <v>0.1752383061468924</v>
      </c>
      <c r="BM28" s="1">
        <f t="shared" si="38"/>
        <v>5.9939463396906978E-2</v>
      </c>
      <c r="BN28" s="1"/>
      <c r="BO28" s="1">
        <f t="shared" si="60"/>
        <v>6.1442030542666407E-2</v>
      </c>
      <c r="BP28" s="1">
        <f t="shared" si="61"/>
        <v>5.9654777666547233E-2</v>
      </c>
      <c r="BQ28" s="1">
        <f t="shared" si="62"/>
        <v>3.7675234664654889E-2</v>
      </c>
      <c r="BR28" s="1">
        <f t="shared" si="63"/>
        <v>7.5509978384061302E-2</v>
      </c>
      <c r="BS28" s="1">
        <f t="shared" si="64"/>
        <v>0.17521673929637427</v>
      </c>
      <c r="BT28" s="1">
        <f t="shared" si="65"/>
        <v>5.9654777666547233E-2</v>
      </c>
      <c r="BU28" s="1"/>
      <c r="BV28" s="1">
        <f t="shared" si="79"/>
        <v>6.2884351297434735E-2</v>
      </c>
      <c r="BW28" s="1">
        <f t="shared" si="80"/>
        <v>6.0781967283676692E-2</v>
      </c>
      <c r="BX28" s="1">
        <f t="shared" si="81"/>
        <v>4.0752263685206069E-2</v>
      </c>
      <c r="BY28" s="1">
        <f t="shared" si="82"/>
        <v>7.7592732658319966E-2</v>
      </c>
      <c r="BZ28" s="1">
        <f t="shared" si="83"/>
        <v>0.17840921856568306</v>
      </c>
      <c r="CA28" s="1">
        <f t="shared" si="84"/>
        <v>6.0781967283676692E-2</v>
      </c>
      <c r="CB28" s="1"/>
      <c r="CC28" s="1"/>
    </row>
    <row r="29" spans="1:81" x14ac:dyDescent="0.2">
      <c r="A29">
        <v>1992</v>
      </c>
      <c r="B29">
        <v>4</v>
      </c>
      <c r="C29" s="1">
        <f>AVERAGE(RealPrice!C17:C28)</f>
        <v>6.1608208188725928E-2</v>
      </c>
      <c r="D29" s="1">
        <f>AVERAGE(RealPrice!D17:D28)</f>
        <v>5.9895504910435243E-2</v>
      </c>
      <c r="E29" s="1">
        <f>AVERAGE(RealPrice!E17:E28)</f>
        <v>3.8001901730802895E-2</v>
      </c>
      <c r="F29" s="1">
        <f>AVERAGE(RealPrice!F17:F28)</f>
        <v>7.5579887670250825E-2</v>
      </c>
      <c r="G29" s="1">
        <f>AVERAGE(RealPrice!G17:G28)</f>
        <v>0.17503242027209445</v>
      </c>
      <c r="H29" s="1">
        <f>AVERAGE(RealPrice!H17:H28)</f>
        <v>5.9895504910435243E-2</v>
      </c>
      <c r="I29" s="1"/>
      <c r="J29" s="1">
        <f t="shared" si="52"/>
        <v>-1.8889567616864333E-5</v>
      </c>
      <c r="K29" s="1">
        <f t="shared" si="53"/>
        <v>-1.7382363789425481E-5</v>
      </c>
      <c r="L29" s="1">
        <f t="shared" si="54"/>
        <v>-1.0252525559856229E-4</v>
      </c>
      <c r="M29" s="1">
        <f t="shared" si="55"/>
        <v>-8.9153482360493364E-8</v>
      </c>
      <c r="N29" s="1">
        <f t="shared" si="56"/>
        <v>-2.0588587479794529E-4</v>
      </c>
      <c r="O29" s="1">
        <f t="shared" si="57"/>
        <v>-1.7382363789425481E-5</v>
      </c>
      <c r="P29" s="1"/>
      <c r="Q29" s="99">
        <f t="shared" si="0"/>
        <v>-1.8889567616864333E-5</v>
      </c>
      <c r="R29" s="99">
        <f t="shared" si="1"/>
        <v>-1.7382363789425481E-5</v>
      </c>
      <c r="S29" s="99">
        <f t="shared" si="2"/>
        <v>-1.0252525559856229E-4</v>
      </c>
      <c r="T29" s="99">
        <f t="shared" si="3"/>
        <v>-8.9153482360493364E-8</v>
      </c>
      <c r="U29" s="99">
        <f t="shared" si="4"/>
        <v>-2.0588587479794529E-4</v>
      </c>
      <c r="V29" s="99">
        <f t="shared" si="5"/>
        <v>-1.7382363789425481E-5</v>
      </c>
      <c r="W29" s="99"/>
      <c r="X29" s="99">
        <f t="shared" si="6"/>
        <v>0</v>
      </c>
      <c r="Y29" s="99">
        <f t="shared" si="7"/>
        <v>0</v>
      </c>
      <c r="Z29" s="99">
        <f t="shared" si="8"/>
        <v>0</v>
      </c>
      <c r="AA29" s="99">
        <f t="shared" si="9"/>
        <v>0</v>
      </c>
      <c r="AB29" s="99">
        <f t="shared" si="10"/>
        <v>0</v>
      </c>
      <c r="AC29" s="99">
        <f t="shared" si="11"/>
        <v>0</v>
      </c>
      <c r="AD29" s="1"/>
      <c r="AE29" s="1"/>
      <c r="AF29" s="5">
        <f t="shared" si="67"/>
        <v>-3.0651398986125677E-4</v>
      </c>
      <c r="AG29" s="5">
        <f t="shared" si="68"/>
        <v>-2.9012729281208127E-4</v>
      </c>
      <c r="AH29" s="5">
        <f t="shared" si="69"/>
        <v>-2.6906389547637355E-3</v>
      </c>
      <c r="AI29" s="5">
        <f t="shared" si="70"/>
        <v>-1.1795912899792427E-6</v>
      </c>
      <c r="AJ29" s="5">
        <f t="shared" si="71"/>
        <v>-1.1748908062678698E-3</v>
      </c>
      <c r="AK29" s="5">
        <f t="shared" si="72"/>
        <v>-2.9012729281208127E-4</v>
      </c>
      <c r="AL29" s="1"/>
      <c r="AM29" s="175">
        <f t="shared" si="12"/>
        <v>-3.0651398986125677E-4</v>
      </c>
      <c r="AN29" s="175">
        <f t="shared" si="13"/>
        <v>-2.9012729281208127E-4</v>
      </c>
      <c r="AO29" s="175">
        <f t="shared" si="14"/>
        <v>-2.6906389547637355E-3</v>
      </c>
      <c r="AP29" s="175">
        <f t="shared" si="15"/>
        <v>-1.1795912899792427E-6</v>
      </c>
      <c r="AQ29" s="175">
        <f t="shared" si="16"/>
        <v>-1.1748908062678698E-3</v>
      </c>
      <c r="AR29" s="175">
        <f t="shared" si="17"/>
        <v>-2.9012729281208127E-4</v>
      </c>
      <c r="AS29" s="175"/>
      <c r="AT29" s="175">
        <f t="shared" si="18"/>
        <v>0</v>
      </c>
      <c r="AU29" s="175">
        <f t="shared" si="19"/>
        <v>0</v>
      </c>
      <c r="AV29" s="175">
        <f t="shared" si="20"/>
        <v>0</v>
      </c>
      <c r="AW29" s="175">
        <f t="shared" si="21"/>
        <v>0</v>
      </c>
      <c r="AX29" s="175">
        <f t="shared" si="22"/>
        <v>0</v>
      </c>
      <c r="AY29" s="175">
        <f t="shared" si="23"/>
        <v>0</v>
      </c>
      <c r="AZ29" s="1"/>
      <c r="BA29" s="1">
        <f t="shared" si="73"/>
        <v>6.1589318621109064E-2</v>
      </c>
      <c r="BB29" s="1">
        <f t="shared" si="74"/>
        <v>5.9878122546645818E-2</v>
      </c>
      <c r="BC29" s="1">
        <f t="shared" si="75"/>
        <v>3.7899376475204333E-2</v>
      </c>
      <c r="BD29" s="1">
        <f t="shared" si="76"/>
        <v>7.5579798516768465E-2</v>
      </c>
      <c r="BE29" s="1">
        <f t="shared" si="77"/>
        <v>0.17482653439729651</v>
      </c>
      <c r="BF29" s="1">
        <f t="shared" si="78"/>
        <v>5.9878122546645818E-2</v>
      </c>
      <c r="BG29" s="1"/>
      <c r="BH29" s="1">
        <f t="shared" si="33"/>
        <v>6.1608208188725928E-2</v>
      </c>
      <c r="BI29" s="1">
        <f t="shared" si="34"/>
        <v>5.9895504910435243E-2</v>
      </c>
      <c r="BJ29" s="1">
        <f t="shared" si="35"/>
        <v>3.8001901730802895E-2</v>
      </c>
      <c r="BK29" s="1">
        <f t="shared" si="36"/>
        <v>7.5579887670250825E-2</v>
      </c>
      <c r="BL29" s="1">
        <f t="shared" si="37"/>
        <v>0.17503242027209445</v>
      </c>
      <c r="BM29" s="1">
        <f t="shared" si="38"/>
        <v>5.9895504910435243E-2</v>
      </c>
      <c r="BN29" s="1"/>
      <c r="BO29" s="1">
        <f t="shared" si="60"/>
        <v>6.1423146764966276E-2</v>
      </c>
      <c r="BP29" s="1">
        <f t="shared" si="61"/>
        <v>5.9637400345855955E-2</v>
      </c>
      <c r="BQ29" s="1">
        <f t="shared" si="62"/>
        <v>3.7572985267502884E-2</v>
      </c>
      <c r="BR29" s="1">
        <f t="shared" si="63"/>
        <v>7.5509889230684107E-2</v>
      </c>
      <c r="BS29" s="1">
        <f t="shared" si="64"/>
        <v>0.17501109531499778</v>
      </c>
      <c r="BT29" s="1">
        <f t="shared" si="65"/>
        <v>5.9637400345855955E-2</v>
      </c>
      <c r="BU29" s="1"/>
      <c r="BV29" s="1">
        <f t="shared" si="79"/>
        <v>6.2884351297434735E-2</v>
      </c>
      <c r="BW29" s="1">
        <f t="shared" si="80"/>
        <v>6.0781967283676692E-2</v>
      </c>
      <c r="BX29" s="1">
        <f t="shared" si="81"/>
        <v>4.0752263685206069E-2</v>
      </c>
      <c r="BY29" s="1">
        <f t="shared" si="82"/>
        <v>7.7592732658319966E-2</v>
      </c>
      <c r="BZ29" s="1">
        <f t="shared" si="83"/>
        <v>0.17840921856568306</v>
      </c>
      <c r="CA29" s="1">
        <f t="shared" si="84"/>
        <v>6.0781967283676692E-2</v>
      </c>
      <c r="CB29" s="1"/>
      <c r="CC29" s="1"/>
    </row>
    <row r="30" spans="1:81" x14ac:dyDescent="0.2">
      <c r="A30">
        <v>1992</v>
      </c>
      <c r="B30">
        <v>5</v>
      </c>
      <c r="C30" s="1">
        <f>AVERAGE(RealPrice!C18:C29)</f>
        <v>6.1681534596495918E-2</v>
      </c>
      <c r="D30" s="1">
        <f>AVERAGE(RealPrice!D18:D29)</f>
        <v>5.99358403548515E-2</v>
      </c>
      <c r="E30" s="1">
        <f>AVERAGE(RealPrice!E18:E29)</f>
        <v>3.7900039650991292E-2</v>
      </c>
      <c r="F30" s="1">
        <f>AVERAGE(RealPrice!F18:F29)</f>
        <v>7.5667983293627714E-2</v>
      </c>
      <c r="G30" s="1">
        <f>AVERAGE(RealPrice!G18:G29)</f>
        <v>0.17468976730590421</v>
      </c>
      <c r="H30" s="1">
        <f>AVERAGE(RealPrice!H18:H29)</f>
        <v>5.99358403548515E-2</v>
      </c>
      <c r="I30" s="1"/>
      <c r="J30" s="1">
        <f t="shared" si="52"/>
        <v>7.3326407769989943E-5</v>
      </c>
      <c r="K30" s="1">
        <f t="shared" si="53"/>
        <v>4.033544441625625E-5</v>
      </c>
      <c r="L30" s="1">
        <f t="shared" si="54"/>
        <v>-1.0186207981160295E-4</v>
      </c>
      <c r="M30" s="1">
        <f t="shared" si="55"/>
        <v>8.8095623376888144E-5</v>
      </c>
      <c r="N30" s="1">
        <f t="shared" si="56"/>
        <v>-3.4265296619023777E-4</v>
      </c>
      <c r="O30" s="1">
        <f t="shared" si="57"/>
        <v>4.033544441625625E-5</v>
      </c>
      <c r="P30" s="1"/>
      <c r="Q30" s="99">
        <f t="shared" si="0"/>
        <v>0</v>
      </c>
      <c r="R30" s="99">
        <f t="shared" si="1"/>
        <v>0</v>
      </c>
      <c r="S30" s="99">
        <f t="shared" si="2"/>
        <v>-1.0186207981160295E-4</v>
      </c>
      <c r="T30" s="99">
        <f t="shared" si="3"/>
        <v>0</v>
      </c>
      <c r="U30" s="99">
        <f t="shared" si="4"/>
        <v>-3.4265296619023777E-4</v>
      </c>
      <c r="V30" s="99">
        <f t="shared" si="5"/>
        <v>0</v>
      </c>
      <c r="W30" s="99"/>
      <c r="X30" s="99">
        <f t="shared" si="6"/>
        <v>7.3326407769989943E-5</v>
      </c>
      <c r="Y30" s="99">
        <f t="shared" si="7"/>
        <v>4.033544441625625E-5</v>
      </c>
      <c r="Z30" s="99">
        <f t="shared" si="8"/>
        <v>0</v>
      </c>
      <c r="AA30" s="99">
        <f t="shared" si="9"/>
        <v>8.8095623376888144E-5</v>
      </c>
      <c r="AB30" s="99">
        <f t="shared" si="10"/>
        <v>0</v>
      </c>
      <c r="AC30" s="99">
        <f t="shared" si="11"/>
        <v>4.033544441625625E-5</v>
      </c>
      <c r="AD30" s="1"/>
      <c r="AE30" s="1"/>
      <c r="AF30" s="5">
        <f t="shared" si="67"/>
        <v>1.1902051678791548E-3</v>
      </c>
      <c r="AG30" s="5">
        <f t="shared" si="68"/>
        <v>6.7343024282995323E-4</v>
      </c>
      <c r="AH30" s="5">
        <f t="shared" si="69"/>
        <v>-2.680446903241096E-3</v>
      </c>
      <c r="AI30" s="5">
        <f t="shared" si="70"/>
        <v>1.1655961141572302E-3</v>
      </c>
      <c r="AJ30" s="5">
        <f t="shared" si="71"/>
        <v>-1.9576542771766459E-3</v>
      </c>
      <c r="AK30" s="5">
        <f t="shared" si="72"/>
        <v>6.7343024282995323E-4</v>
      </c>
      <c r="AL30" s="1"/>
      <c r="AM30" s="175">
        <f t="shared" si="12"/>
        <v>0</v>
      </c>
      <c r="AN30" s="175">
        <f t="shared" si="13"/>
        <v>0</v>
      </c>
      <c r="AO30" s="175">
        <f t="shared" si="14"/>
        <v>-2.680446903241096E-3</v>
      </c>
      <c r="AP30" s="175">
        <f t="shared" si="15"/>
        <v>0</v>
      </c>
      <c r="AQ30" s="175">
        <f t="shared" si="16"/>
        <v>-1.9576542771766459E-3</v>
      </c>
      <c r="AR30" s="175">
        <f t="shared" si="17"/>
        <v>0</v>
      </c>
      <c r="AS30" s="175"/>
      <c r="AT30" s="175">
        <f t="shared" si="18"/>
        <v>1.1902051678791548E-3</v>
      </c>
      <c r="AU30" s="175">
        <f t="shared" si="19"/>
        <v>6.7343024282995323E-4</v>
      </c>
      <c r="AV30" s="175">
        <f t="shared" si="20"/>
        <v>0</v>
      </c>
      <c r="AW30" s="175">
        <f t="shared" si="21"/>
        <v>1.1655961141572302E-3</v>
      </c>
      <c r="AX30" s="175">
        <f t="shared" si="22"/>
        <v>0</v>
      </c>
      <c r="AY30" s="175">
        <f t="shared" si="23"/>
        <v>6.7343024282995323E-4</v>
      </c>
      <c r="AZ30" s="1"/>
      <c r="BA30" s="1">
        <f t="shared" si="73"/>
        <v>6.1681534596495918E-2</v>
      </c>
      <c r="BB30" s="1">
        <f t="shared" si="74"/>
        <v>5.99358403548515E-2</v>
      </c>
      <c r="BC30" s="1">
        <f t="shared" si="75"/>
        <v>3.7798177571179689E-2</v>
      </c>
      <c r="BD30" s="1">
        <f t="shared" si="76"/>
        <v>7.5667983293627714E-2</v>
      </c>
      <c r="BE30" s="1">
        <f t="shared" si="77"/>
        <v>0.17434711433971398</v>
      </c>
      <c r="BF30" s="1">
        <f t="shared" si="78"/>
        <v>5.99358403548515E-2</v>
      </c>
      <c r="BG30" s="1"/>
      <c r="BH30" s="1">
        <f t="shared" si="33"/>
        <v>6.1754861004265908E-2</v>
      </c>
      <c r="BI30" s="1">
        <f t="shared" si="34"/>
        <v>5.9976175799267756E-2</v>
      </c>
      <c r="BJ30" s="1">
        <f t="shared" si="35"/>
        <v>3.7900039650991292E-2</v>
      </c>
      <c r="BK30" s="1">
        <f t="shared" si="36"/>
        <v>7.5756078917004602E-2</v>
      </c>
      <c r="BL30" s="1">
        <f t="shared" si="37"/>
        <v>0.17468976730590421</v>
      </c>
      <c r="BM30" s="1">
        <f t="shared" si="38"/>
        <v>5.9976175799267756E-2</v>
      </c>
      <c r="BN30" s="1"/>
      <c r="BO30" s="1">
        <f t="shared" si="60"/>
        <v>6.1423146764966276E-2</v>
      </c>
      <c r="BP30" s="1">
        <f t="shared" si="61"/>
        <v>5.9637400345855955E-2</v>
      </c>
      <c r="BQ30" s="1">
        <f t="shared" si="62"/>
        <v>3.7471396223587673E-2</v>
      </c>
      <c r="BR30" s="1">
        <f t="shared" si="63"/>
        <v>7.5509889230684107E-2</v>
      </c>
      <c r="BS30" s="1">
        <f t="shared" si="64"/>
        <v>0.17466911314485239</v>
      </c>
      <c r="BT30" s="1">
        <f t="shared" si="65"/>
        <v>5.9637400345855955E-2</v>
      </c>
      <c r="BU30" s="1"/>
      <c r="BV30" s="1">
        <f t="shared" si="79"/>
        <v>6.2957764978674197E-2</v>
      </c>
      <c r="BW30" s="1">
        <f t="shared" si="80"/>
        <v>6.082232989120108E-2</v>
      </c>
      <c r="BX30" s="1">
        <f t="shared" si="81"/>
        <v>4.0752263685206069E-2</v>
      </c>
      <c r="BY30" s="1">
        <f t="shared" si="82"/>
        <v>7.7680930965613126E-2</v>
      </c>
      <c r="BZ30" s="1">
        <f t="shared" si="83"/>
        <v>0.17840921856568306</v>
      </c>
      <c r="CA30" s="1">
        <f t="shared" si="84"/>
        <v>6.082232989120108E-2</v>
      </c>
      <c r="CB30" s="1"/>
      <c r="CC30" s="1"/>
    </row>
    <row r="31" spans="1:81" x14ac:dyDescent="0.2">
      <c r="A31">
        <v>1992</v>
      </c>
      <c r="B31">
        <v>6</v>
      </c>
      <c r="C31" s="1">
        <f>AVERAGE(RealPrice!C19:C30)</f>
        <v>6.1761504796952117E-2</v>
      </c>
      <c r="D31" s="1">
        <f>AVERAGE(RealPrice!D19:D30)</f>
        <v>5.9967302022890002E-2</v>
      </c>
      <c r="E31" s="1">
        <f>AVERAGE(RealPrice!E19:E30)</f>
        <v>3.7726068754237653E-2</v>
      </c>
      <c r="F31" s="1">
        <f>AVERAGE(RealPrice!F19:F30)</f>
        <v>7.5826749586354339E-2</v>
      </c>
      <c r="G31" s="1">
        <f>AVERAGE(RealPrice!G19:G30)</f>
        <v>0.17453050959722152</v>
      </c>
      <c r="H31" s="1">
        <f>AVERAGE(RealPrice!H19:H30)</f>
        <v>5.9967302022890002E-2</v>
      </c>
      <c r="I31" s="1"/>
      <c r="J31" s="1">
        <f t="shared" si="52"/>
        <v>7.9970200456198903E-5</v>
      </c>
      <c r="K31" s="1">
        <f t="shared" si="53"/>
        <v>3.1461668038502977E-5</v>
      </c>
      <c r="L31" s="1">
        <f t="shared" si="54"/>
        <v>-1.7397089675363908E-4</v>
      </c>
      <c r="M31" s="1">
        <f t="shared" si="55"/>
        <v>1.5876629272662535E-4</v>
      </c>
      <c r="N31" s="1">
        <f t="shared" si="56"/>
        <v>-1.5925770868269185E-4</v>
      </c>
      <c r="O31" s="1">
        <f t="shared" si="57"/>
        <v>3.1461668038502977E-5</v>
      </c>
      <c r="P31" s="1"/>
      <c r="Q31" s="99">
        <f t="shared" si="0"/>
        <v>0</v>
      </c>
      <c r="R31" s="99">
        <f t="shared" si="1"/>
        <v>0</v>
      </c>
      <c r="S31" s="99">
        <f t="shared" si="2"/>
        <v>-1.7397089675363908E-4</v>
      </c>
      <c r="T31" s="99">
        <f t="shared" si="3"/>
        <v>0</v>
      </c>
      <c r="U31" s="99">
        <f t="shared" si="4"/>
        <v>-1.5925770868269185E-4</v>
      </c>
      <c r="V31" s="99">
        <f t="shared" si="5"/>
        <v>0</v>
      </c>
      <c r="W31" s="99"/>
      <c r="X31" s="99">
        <f t="shared" si="6"/>
        <v>7.9970200456198903E-5</v>
      </c>
      <c r="Y31" s="99">
        <f t="shared" si="7"/>
        <v>3.1461668038502977E-5</v>
      </c>
      <c r="Z31" s="99">
        <f t="shared" si="8"/>
        <v>0</v>
      </c>
      <c r="AA31" s="99">
        <f t="shared" si="9"/>
        <v>1.5876629272662535E-4</v>
      </c>
      <c r="AB31" s="99">
        <f t="shared" si="10"/>
        <v>0</v>
      </c>
      <c r="AC31" s="99">
        <f t="shared" si="11"/>
        <v>3.1461668038502977E-5</v>
      </c>
      <c r="AD31" s="1"/>
      <c r="AE31" s="1"/>
      <c r="AF31" s="5">
        <f t="shared" si="67"/>
        <v>1.2965014729180435E-3</v>
      </c>
      <c r="AG31" s="5">
        <f t="shared" si="68"/>
        <v>5.2492244794155596E-4</v>
      </c>
      <c r="AH31" s="5">
        <f t="shared" si="69"/>
        <v>-4.5902563257368412E-3</v>
      </c>
      <c r="AI31" s="5">
        <f t="shared" si="70"/>
        <v>2.098196434158206E-3</v>
      </c>
      <c r="AJ31" s="5">
        <f t="shared" si="71"/>
        <v>-9.1166020276278736E-4</v>
      </c>
      <c r="AK31" s="5">
        <f t="shared" si="72"/>
        <v>5.2492244794155596E-4</v>
      </c>
      <c r="AL31" s="1"/>
      <c r="AM31" s="175">
        <f t="shared" si="12"/>
        <v>0</v>
      </c>
      <c r="AN31" s="175">
        <f t="shared" si="13"/>
        <v>0</v>
      </c>
      <c r="AO31" s="175">
        <f t="shared" si="14"/>
        <v>-4.5902563257368412E-3</v>
      </c>
      <c r="AP31" s="175">
        <f t="shared" si="15"/>
        <v>0</v>
      </c>
      <c r="AQ31" s="175">
        <f t="shared" si="16"/>
        <v>-9.1166020276278736E-4</v>
      </c>
      <c r="AR31" s="175">
        <f t="shared" si="17"/>
        <v>0</v>
      </c>
      <c r="AS31" s="175"/>
      <c r="AT31" s="175">
        <f t="shared" si="18"/>
        <v>1.2965014729180435E-3</v>
      </c>
      <c r="AU31" s="175">
        <f t="shared" si="19"/>
        <v>5.2492244794155596E-4</v>
      </c>
      <c r="AV31" s="175">
        <f t="shared" si="20"/>
        <v>0</v>
      </c>
      <c r="AW31" s="175">
        <f t="shared" si="21"/>
        <v>2.098196434158206E-3</v>
      </c>
      <c r="AX31" s="175">
        <f t="shared" si="22"/>
        <v>0</v>
      </c>
      <c r="AY31" s="175">
        <f t="shared" si="23"/>
        <v>5.2492244794155596E-4</v>
      </c>
      <c r="AZ31" s="1"/>
      <c r="BA31" s="1">
        <f t="shared" si="73"/>
        <v>6.1761504796952117E-2</v>
      </c>
      <c r="BB31" s="1">
        <f t="shared" si="74"/>
        <v>5.9967302022890002E-2</v>
      </c>
      <c r="BC31" s="1">
        <f t="shared" si="75"/>
        <v>3.7552097857484014E-2</v>
      </c>
      <c r="BD31" s="1">
        <f t="shared" si="76"/>
        <v>7.5826749586354339E-2</v>
      </c>
      <c r="BE31" s="1">
        <f t="shared" si="77"/>
        <v>0.17437125188853883</v>
      </c>
      <c r="BF31" s="1">
        <f t="shared" si="78"/>
        <v>5.9967302022890002E-2</v>
      </c>
      <c r="BG31" s="1"/>
      <c r="BH31" s="1">
        <f t="shared" si="33"/>
        <v>6.1841474997408316E-2</v>
      </c>
      <c r="BI31" s="1">
        <f t="shared" si="34"/>
        <v>5.9998763690928505E-2</v>
      </c>
      <c r="BJ31" s="1">
        <f t="shared" si="35"/>
        <v>3.7726068754237653E-2</v>
      </c>
      <c r="BK31" s="1">
        <f t="shared" si="36"/>
        <v>7.5985515879080964E-2</v>
      </c>
      <c r="BL31" s="1">
        <f t="shared" si="37"/>
        <v>0.17453050959722152</v>
      </c>
      <c r="BM31" s="1">
        <f t="shared" si="38"/>
        <v>5.9998763690928505E-2</v>
      </c>
      <c r="BN31" s="1"/>
      <c r="BO31" s="1">
        <f t="shared" si="60"/>
        <v>6.1423146764966276E-2</v>
      </c>
      <c r="BP31" s="1">
        <f t="shared" si="61"/>
        <v>5.9637400345855955E-2</v>
      </c>
      <c r="BQ31" s="1">
        <f t="shared" si="62"/>
        <v>3.7298223897843354E-2</v>
      </c>
      <c r="BR31" s="1">
        <f t="shared" si="63"/>
        <v>7.5509889230684107E-2</v>
      </c>
      <c r="BS31" s="1">
        <f t="shared" si="64"/>
        <v>0.1745100006250847</v>
      </c>
      <c r="BT31" s="1">
        <f t="shared" si="65"/>
        <v>5.9637400345855955E-2</v>
      </c>
      <c r="BU31" s="1"/>
      <c r="BV31" s="1">
        <f t="shared" si="79"/>
        <v>6.303783886061308E-2</v>
      </c>
      <c r="BW31" s="1">
        <f t="shared" si="80"/>
        <v>6.0853808074175383E-2</v>
      </c>
      <c r="BX31" s="1">
        <f t="shared" si="81"/>
        <v>4.0752263685206069E-2</v>
      </c>
      <c r="BY31" s="1">
        <f t="shared" si="82"/>
        <v>7.7840030381209027E-2</v>
      </c>
      <c r="BZ31" s="1">
        <f t="shared" si="83"/>
        <v>0.17840921856568306</v>
      </c>
      <c r="CA31" s="1">
        <f t="shared" si="84"/>
        <v>6.0853808074175383E-2</v>
      </c>
      <c r="CB31" s="1"/>
      <c r="CC31" s="1"/>
    </row>
    <row r="32" spans="1:81" x14ac:dyDescent="0.2">
      <c r="A32">
        <v>1992</v>
      </c>
      <c r="B32">
        <v>7</v>
      </c>
      <c r="C32" s="1">
        <f>AVERAGE(RealPrice!C20:C31)</f>
        <v>6.1768326324030169E-2</v>
      </c>
      <c r="D32" s="1">
        <f>AVERAGE(RealPrice!D20:D31)</f>
        <v>6.0007576135932779E-2</v>
      </c>
      <c r="E32" s="1">
        <f>AVERAGE(RealPrice!E20:E31)</f>
        <v>3.7227876771441099E-2</v>
      </c>
      <c r="F32" s="1">
        <f>AVERAGE(RealPrice!F20:F31)</f>
        <v>7.5834220344570935E-2</v>
      </c>
      <c r="G32" s="1">
        <f>AVERAGE(RealPrice!G20:G31)</f>
        <v>0.17420336134983697</v>
      </c>
      <c r="H32" s="1">
        <f>AVERAGE(RealPrice!H20:H31)</f>
        <v>6.0007576135932779E-2</v>
      </c>
      <c r="I32" s="1"/>
      <c r="J32" s="1">
        <f t="shared" si="52"/>
        <v>6.8215270780519477E-6</v>
      </c>
      <c r="K32" s="1">
        <f t="shared" si="53"/>
        <v>4.0274113042776394E-5</v>
      </c>
      <c r="L32" s="1">
        <f t="shared" si="54"/>
        <v>-4.9819198279655447E-4</v>
      </c>
      <c r="M32" s="1">
        <f t="shared" si="55"/>
        <v>7.4707582165961517E-6</v>
      </c>
      <c r="N32" s="1">
        <f t="shared" si="56"/>
        <v>-3.2714824738455661E-4</v>
      </c>
      <c r="O32" s="1">
        <f t="shared" si="57"/>
        <v>4.0274113042776394E-5</v>
      </c>
      <c r="P32" s="1"/>
      <c r="Q32" s="99">
        <f t="shared" si="0"/>
        <v>0</v>
      </c>
      <c r="R32" s="99">
        <f t="shared" si="1"/>
        <v>0</v>
      </c>
      <c r="S32" s="99">
        <f t="shared" si="2"/>
        <v>-4.9819198279655447E-4</v>
      </c>
      <c r="T32" s="99">
        <f t="shared" si="3"/>
        <v>0</v>
      </c>
      <c r="U32" s="99">
        <f t="shared" si="4"/>
        <v>-3.2714824738455661E-4</v>
      </c>
      <c r="V32" s="99">
        <f t="shared" si="5"/>
        <v>0</v>
      </c>
      <c r="W32" s="99"/>
      <c r="X32" s="99">
        <f t="shared" si="6"/>
        <v>6.8215270780519477E-6</v>
      </c>
      <c r="Y32" s="99">
        <f t="shared" si="7"/>
        <v>4.0274113042776394E-5</v>
      </c>
      <c r="Z32" s="99">
        <f t="shared" si="8"/>
        <v>0</v>
      </c>
      <c r="AA32" s="99">
        <f t="shared" si="9"/>
        <v>7.4707582165961517E-6</v>
      </c>
      <c r="AB32" s="99">
        <f t="shared" si="10"/>
        <v>0</v>
      </c>
      <c r="AC32" s="99">
        <f t="shared" si="11"/>
        <v>4.0274113042776394E-5</v>
      </c>
      <c r="AD32" s="1"/>
      <c r="AE32" s="1"/>
      <c r="AF32" s="5">
        <f t="shared" si="67"/>
        <v>1.1044949601668463E-4</v>
      </c>
      <c r="AG32" s="5">
        <f t="shared" si="68"/>
        <v>6.7160121740017509E-4</v>
      </c>
      <c r="AH32" s="5">
        <f t="shared" si="69"/>
        <v>-1.3205510121978792E-2</v>
      </c>
      <c r="AI32" s="5">
        <f t="shared" si="70"/>
        <v>9.8524046689973943E-5</v>
      </c>
      <c r="AJ32" s="5">
        <f t="shared" si="71"/>
        <v>-1.8744473280891683E-3</v>
      </c>
      <c r="AK32" s="5">
        <f t="shared" si="72"/>
        <v>6.7160121740017509E-4</v>
      </c>
      <c r="AL32" s="1"/>
      <c r="AM32" s="175">
        <f t="shared" si="12"/>
        <v>0</v>
      </c>
      <c r="AN32" s="175">
        <f t="shared" si="13"/>
        <v>0</v>
      </c>
      <c r="AO32" s="175">
        <f t="shared" si="14"/>
        <v>-1.3205510121978792E-2</v>
      </c>
      <c r="AP32" s="175">
        <f t="shared" si="15"/>
        <v>0</v>
      </c>
      <c r="AQ32" s="175">
        <f t="shared" si="16"/>
        <v>-1.8744473280891683E-3</v>
      </c>
      <c r="AR32" s="175">
        <f t="shared" si="17"/>
        <v>0</v>
      </c>
      <c r="AS32" s="175"/>
      <c r="AT32" s="175">
        <f t="shared" si="18"/>
        <v>1.1044949601668463E-4</v>
      </c>
      <c r="AU32" s="175">
        <f t="shared" si="19"/>
        <v>6.7160121740017509E-4</v>
      </c>
      <c r="AV32" s="175">
        <f t="shared" si="20"/>
        <v>0</v>
      </c>
      <c r="AW32" s="175">
        <f t="shared" si="21"/>
        <v>9.8524046689973943E-5</v>
      </c>
      <c r="AX32" s="175">
        <f t="shared" si="22"/>
        <v>0</v>
      </c>
      <c r="AY32" s="175">
        <f t="shared" si="23"/>
        <v>6.7160121740017509E-4</v>
      </c>
      <c r="AZ32" s="1"/>
      <c r="BA32" s="1">
        <f t="shared" si="73"/>
        <v>6.1768326324030169E-2</v>
      </c>
      <c r="BB32" s="1">
        <f t="shared" si="74"/>
        <v>6.0007576135932779E-2</v>
      </c>
      <c r="BC32" s="1">
        <f t="shared" si="75"/>
        <v>3.6729684788644544E-2</v>
      </c>
      <c r="BD32" s="1">
        <f t="shared" si="76"/>
        <v>7.5834220344570935E-2</v>
      </c>
      <c r="BE32" s="1">
        <f t="shared" si="77"/>
        <v>0.17387621310245241</v>
      </c>
      <c r="BF32" s="1">
        <f t="shared" si="78"/>
        <v>6.0007576135932779E-2</v>
      </c>
      <c r="BG32" s="1"/>
      <c r="BH32" s="1">
        <f t="shared" si="33"/>
        <v>6.1775147851108221E-2</v>
      </c>
      <c r="BI32" s="1">
        <f t="shared" si="34"/>
        <v>6.0047850248975555E-2</v>
      </c>
      <c r="BJ32" s="1">
        <f t="shared" si="35"/>
        <v>3.7227876771441099E-2</v>
      </c>
      <c r="BK32" s="1">
        <f t="shared" si="36"/>
        <v>7.5841691102787531E-2</v>
      </c>
      <c r="BL32" s="1">
        <f t="shared" si="37"/>
        <v>0.17420336134983697</v>
      </c>
      <c r="BM32" s="1">
        <f t="shared" si="38"/>
        <v>6.0047850248975555E-2</v>
      </c>
      <c r="BN32" s="1"/>
      <c r="BO32" s="1">
        <f t="shared" si="60"/>
        <v>6.1423146764966276E-2</v>
      </c>
      <c r="BP32" s="1">
        <f t="shared" si="61"/>
        <v>5.9637400345855955E-2</v>
      </c>
      <c r="BQ32" s="1">
        <f t="shared" si="62"/>
        <v>3.6806610794318309E-2</v>
      </c>
      <c r="BR32" s="1">
        <f t="shared" si="63"/>
        <v>7.5509889230684107E-2</v>
      </c>
      <c r="BS32" s="1">
        <f t="shared" si="64"/>
        <v>0.17418346559985834</v>
      </c>
      <c r="BT32" s="1">
        <f t="shared" si="65"/>
        <v>5.9637400345855955E-2</v>
      </c>
      <c r="BU32" s="1"/>
      <c r="BV32" s="1">
        <f t="shared" si="79"/>
        <v>6.3044661141125363E-2</v>
      </c>
      <c r="BW32" s="1">
        <f t="shared" si="80"/>
        <v>6.089410923536151E-2</v>
      </c>
      <c r="BX32" s="1">
        <f t="shared" si="81"/>
        <v>4.0752263685206069E-2</v>
      </c>
      <c r="BY32" s="1">
        <f t="shared" si="82"/>
        <v>7.7847501875474956E-2</v>
      </c>
      <c r="BZ32" s="1">
        <f t="shared" si="83"/>
        <v>0.17840921856568306</v>
      </c>
      <c r="CA32" s="1">
        <f t="shared" si="84"/>
        <v>6.089410923536151E-2</v>
      </c>
      <c r="CB32" s="1"/>
      <c r="CC32" s="1"/>
    </row>
    <row r="33" spans="1:81" x14ac:dyDescent="0.2">
      <c r="A33">
        <v>1992</v>
      </c>
      <c r="B33">
        <v>8</v>
      </c>
      <c r="C33" s="1">
        <f>AVERAGE(RealPrice!C21:C32)</f>
        <v>6.1783504778487985E-2</v>
      </c>
      <c r="D33" s="1">
        <f>AVERAGE(RealPrice!D21:D32)</f>
        <v>6.0071210152376181E-2</v>
      </c>
      <c r="E33" s="1">
        <f>AVERAGE(RealPrice!E21:E32)</f>
        <v>3.7291870656585693E-2</v>
      </c>
      <c r="F33" s="1">
        <f>AVERAGE(RealPrice!F21:F32)</f>
        <v>7.5802797130999147E-2</v>
      </c>
      <c r="G33" s="1">
        <f>AVERAGE(RealPrice!G21:G32)</f>
        <v>0.17349387875924197</v>
      </c>
      <c r="H33" s="1">
        <f>AVERAGE(RealPrice!H21:H32)</f>
        <v>6.0071210152376181E-2</v>
      </c>
      <c r="I33" s="1"/>
      <c r="J33" s="1">
        <f t="shared" si="52"/>
        <v>1.5178454457816237E-5</v>
      </c>
      <c r="K33" s="1">
        <f t="shared" si="53"/>
        <v>6.3634016443402108E-5</v>
      </c>
      <c r="L33" s="1">
        <f t="shared" si="54"/>
        <v>6.3993885144594809E-5</v>
      </c>
      <c r="M33" s="1">
        <f t="shared" si="55"/>
        <v>-3.14232135717879E-5</v>
      </c>
      <c r="N33" s="1">
        <f t="shared" si="56"/>
        <v>-7.0948259059500085E-4</v>
      </c>
      <c r="O33" s="1">
        <f t="shared" si="57"/>
        <v>6.3634016443402108E-5</v>
      </c>
      <c r="P33" s="1"/>
      <c r="Q33" s="99">
        <f t="shared" si="0"/>
        <v>0</v>
      </c>
      <c r="R33" s="99">
        <f t="shared" si="1"/>
        <v>0</v>
      </c>
      <c r="S33" s="99">
        <f t="shared" si="2"/>
        <v>0</v>
      </c>
      <c r="T33" s="99">
        <f t="shared" si="3"/>
        <v>-3.14232135717879E-5</v>
      </c>
      <c r="U33" s="99">
        <f t="shared" si="4"/>
        <v>-7.0948259059500085E-4</v>
      </c>
      <c r="V33" s="99">
        <f t="shared" si="5"/>
        <v>0</v>
      </c>
      <c r="W33" s="99"/>
      <c r="X33" s="99">
        <f t="shared" si="6"/>
        <v>1.5178454457816237E-5</v>
      </c>
      <c r="Y33" s="99">
        <f t="shared" si="7"/>
        <v>6.3634016443402108E-5</v>
      </c>
      <c r="Z33" s="99">
        <f t="shared" si="8"/>
        <v>6.3993885144594809E-5</v>
      </c>
      <c r="AA33" s="99">
        <f t="shared" si="9"/>
        <v>0</v>
      </c>
      <c r="AB33" s="99">
        <f t="shared" si="10"/>
        <v>0</v>
      </c>
      <c r="AC33" s="99">
        <f t="shared" si="11"/>
        <v>6.3634016443402108E-5</v>
      </c>
      <c r="AD33" s="1"/>
      <c r="AE33" s="1"/>
      <c r="AF33" s="5">
        <f t="shared" si="67"/>
        <v>2.457320015147868E-4</v>
      </c>
      <c r="AG33" s="5">
        <f t="shared" si="68"/>
        <v>1.0604330409755836E-3</v>
      </c>
      <c r="AH33" s="5">
        <f t="shared" si="69"/>
        <v>1.7189775698862597E-3</v>
      </c>
      <c r="AI33" s="5">
        <f t="shared" si="70"/>
        <v>-4.1436720030885166E-4</v>
      </c>
      <c r="AJ33" s="5">
        <f t="shared" si="71"/>
        <v>-4.0727261810420412E-3</v>
      </c>
      <c r="AK33" s="5">
        <f t="shared" si="72"/>
        <v>1.0604330409755836E-3</v>
      </c>
      <c r="AL33" s="1"/>
      <c r="AM33" s="175">
        <f t="shared" si="12"/>
        <v>0</v>
      </c>
      <c r="AN33" s="175">
        <f t="shared" si="13"/>
        <v>0</v>
      </c>
      <c r="AO33" s="175">
        <f t="shared" si="14"/>
        <v>0</v>
      </c>
      <c r="AP33" s="175">
        <f t="shared" si="15"/>
        <v>-4.1436720030885166E-4</v>
      </c>
      <c r="AQ33" s="175">
        <f t="shared" si="16"/>
        <v>-4.0727261810420412E-3</v>
      </c>
      <c r="AR33" s="175">
        <f t="shared" si="17"/>
        <v>0</v>
      </c>
      <c r="AS33" s="175"/>
      <c r="AT33" s="175">
        <f t="shared" si="18"/>
        <v>2.457320015147868E-4</v>
      </c>
      <c r="AU33" s="175">
        <f t="shared" si="19"/>
        <v>1.0604330409755836E-3</v>
      </c>
      <c r="AV33" s="175">
        <f t="shared" si="20"/>
        <v>1.7189775698862597E-3</v>
      </c>
      <c r="AW33" s="175">
        <f t="shared" si="21"/>
        <v>0</v>
      </c>
      <c r="AX33" s="175">
        <f t="shared" si="22"/>
        <v>0</v>
      </c>
      <c r="AY33" s="175">
        <f t="shared" si="23"/>
        <v>1.0604330409755836E-3</v>
      </c>
      <c r="AZ33" s="1"/>
      <c r="BA33" s="1">
        <f t="shared" si="73"/>
        <v>6.1783504778487985E-2</v>
      </c>
      <c r="BB33" s="1">
        <f t="shared" si="74"/>
        <v>6.0071210152376181E-2</v>
      </c>
      <c r="BC33" s="1">
        <f t="shared" si="75"/>
        <v>3.7291870656585693E-2</v>
      </c>
      <c r="BD33" s="1">
        <f t="shared" si="76"/>
        <v>7.5771373917427359E-2</v>
      </c>
      <c r="BE33" s="1">
        <f t="shared" si="77"/>
        <v>0.17278439616864696</v>
      </c>
      <c r="BF33" s="1">
        <f t="shared" si="78"/>
        <v>6.0071210152376181E-2</v>
      </c>
      <c r="BG33" s="1"/>
      <c r="BH33" s="1">
        <f t="shared" si="33"/>
        <v>6.1798683232945802E-2</v>
      </c>
      <c r="BI33" s="1">
        <f t="shared" si="34"/>
        <v>6.0134844168819583E-2</v>
      </c>
      <c r="BJ33" s="1">
        <f t="shared" si="35"/>
        <v>3.7355864541730288E-2</v>
      </c>
      <c r="BK33" s="1">
        <f t="shared" si="36"/>
        <v>7.5802797130999147E-2</v>
      </c>
      <c r="BL33" s="1">
        <f t="shared" si="37"/>
        <v>0.17349387875924197</v>
      </c>
      <c r="BM33" s="1">
        <f t="shared" si="38"/>
        <v>6.0134844168819583E-2</v>
      </c>
      <c r="BN33" s="1"/>
      <c r="BO33" s="1">
        <f t="shared" si="60"/>
        <v>6.1423146764966276E-2</v>
      </c>
      <c r="BP33" s="1">
        <f t="shared" si="61"/>
        <v>5.9637400345855955E-2</v>
      </c>
      <c r="BQ33" s="1">
        <f t="shared" si="62"/>
        <v>3.6806610794318309E-2</v>
      </c>
      <c r="BR33" s="1">
        <f t="shared" si="63"/>
        <v>7.5478479037861354E-2</v>
      </c>
      <c r="BS33" s="1">
        <f t="shared" si="64"/>
        <v>0.17347687253758504</v>
      </c>
      <c r="BT33" s="1">
        <f t="shared" si="65"/>
        <v>5.9637400345855955E-2</v>
      </c>
      <c r="BU33" s="1"/>
      <c r="BV33" s="1">
        <f t="shared" si="79"/>
        <v>6.3059843325415185E-2</v>
      </c>
      <c r="BW33" s="1">
        <f t="shared" si="80"/>
        <v>6.0957810731418476E-2</v>
      </c>
      <c r="BX33" s="1">
        <f t="shared" si="81"/>
        <v>4.0816367574403843E-2</v>
      </c>
      <c r="BY33" s="1">
        <f t="shared" si="82"/>
        <v>7.7847501875474956E-2</v>
      </c>
      <c r="BZ33" s="1">
        <f t="shared" si="83"/>
        <v>0.17840921856568306</v>
      </c>
      <c r="CA33" s="1">
        <f t="shared" si="84"/>
        <v>6.0957810731418476E-2</v>
      </c>
      <c r="CB33" s="1"/>
      <c r="CC33" s="1"/>
    </row>
    <row r="34" spans="1:81" x14ac:dyDescent="0.2">
      <c r="A34">
        <v>1992</v>
      </c>
      <c r="B34">
        <v>9</v>
      </c>
      <c r="C34" s="1">
        <f>AVERAGE(RealPrice!C22:C33)</f>
        <v>6.1800210028904755E-2</v>
      </c>
      <c r="D34" s="1">
        <f>AVERAGE(RealPrice!D22:D33)</f>
        <v>6.0080730007259546E-2</v>
      </c>
      <c r="E34" s="1">
        <f>AVERAGE(RealPrice!E22:E33)</f>
        <v>3.7225661971790495E-2</v>
      </c>
      <c r="F34" s="1">
        <f>AVERAGE(RealPrice!F22:F33)</f>
        <v>7.5785431079258378E-2</v>
      </c>
      <c r="G34" s="1">
        <f>AVERAGE(RealPrice!G22:G33)</f>
        <v>0.17285277278209885</v>
      </c>
      <c r="H34" s="1">
        <f>AVERAGE(RealPrice!H22:H33)</f>
        <v>6.0080730007259546E-2</v>
      </c>
      <c r="I34" s="1"/>
      <c r="J34" s="1">
        <f t="shared" si="52"/>
        <v>1.6705250416769457E-5</v>
      </c>
      <c r="K34" s="1">
        <f t="shared" si="53"/>
        <v>9.5198548833649865E-6</v>
      </c>
      <c r="L34" s="1">
        <f t="shared" si="54"/>
        <v>-6.620868479519787E-5</v>
      </c>
      <c r="M34" s="1">
        <f t="shared" si="55"/>
        <v>-1.7366051740769217E-5</v>
      </c>
      <c r="N34" s="1">
        <f t="shared" si="56"/>
        <v>-6.4110597714311934E-4</v>
      </c>
      <c r="O34" s="1">
        <f t="shared" si="57"/>
        <v>9.5198548833649865E-6</v>
      </c>
      <c r="P34" s="1"/>
      <c r="Q34" s="99">
        <f t="shared" si="0"/>
        <v>0</v>
      </c>
      <c r="R34" s="99">
        <f t="shared" si="1"/>
        <v>0</v>
      </c>
      <c r="S34" s="99">
        <f t="shared" si="2"/>
        <v>-6.620868479519787E-5</v>
      </c>
      <c r="T34" s="99">
        <f t="shared" si="3"/>
        <v>-1.7366051740769217E-5</v>
      </c>
      <c r="U34" s="99">
        <f t="shared" si="4"/>
        <v>-6.4110597714311934E-4</v>
      </c>
      <c r="V34" s="99">
        <f t="shared" si="5"/>
        <v>0</v>
      </c>
      <c r="W34" s="99"/>
      <c r="X34" s="99">
        <f t="shared" si="6"/>
        <v>1.6705250416769457E-5</v>
      </c>
      <c r="Y34" s="99">
        <f t="shared" si="7"/>
        <v>9.5198548833649865E-6</v>
      </c>
      <c r="Z34" s="99">
        <f t="shared" si="8"/>
        <v>0</v>
      </c>
      <c r="AA34" s="99">
        <f t="shared" si="9"/>
        <v>0</v>
      </c>
      <c r="AB34" s="99">
        <f t="shared" si="10"/>
        <v>0</v>
      </c>
      <c r="AC34" s="99">
        <f t="shared" si="11"/>
        <v>9.5198548833649865E-6</v>
      </c>
      <c r="AD34" s="1"/>
      <c r="AE34" s="1"/>
      <c r="AF34" s="5">
        <f t="shared" si="67"/>
        <v>2.7038366432363681E-4</v>
      </c>
      <c r="AG34" s="5">
        <f t="shared" si="68"/>
        <v>1.5847616286102095E-4</v>
      </c>
      <c r="AH34" s="5">
        <f t="shared" si="69"/>
        <v>-1.7754187073344418E-3</v>
      </c>
      <c r="AI34" s="5">
        <f t="shared" si="70"/>
        <v>-2.2909513102475909E-4</v>
      </c>
      <c r="AJ34" s="5">
        <f t="shared" si="71"/>
        <v>-3.695265687343241E-3</v>
      </c>
      <c r="AK34" s="5">
        <f t="shared" si="72"/>
        <v>1.5847616286102095E-4</v>
      </c>
      <c r="AL34" s="1"/>
      <c r="AM34" s="175">
        <f t="shared" si="12"/>
        <v>0</v>
      </c>
      <c r="AN34" s="175">
        <f t="shared" si="13"/>
        <v>0</v>
      </c>
      <c r="AO34" s="175">
        <f t="shared" si="14"/>
        <v>-1.7754187073344418E-3</v>
      </c>
      <c r="AP34" s="175">
        <f t="shared" si="15"/>
        <v>-2.2909513102475909E-4</v>
      </c>
      <c r="AQ34" s="175">
        <f t="shared" si="16"/>
        <v>-3.695265687343241E-3</v>
      </c>
      <c r="AR34" s="175">
        <f t="shared" si="17"/>
        <v>0</v>
      </c>
      <c r="AS34" s="175"/>
      <c r="AT34" s="175">
        <f t="shared" si="18"/>
        <v>2.7038366432363681E-4</v>
      </c>
      <c r="AU34" s="175">
        <f t="shared" si="19"/>
        <v>1.5847616286102095E-4</v>
      </c>
      <c r="AV34" s="175">
        <f t="shared" si="20"/>
        <v>0</v>
      </c>
      <c r="AW34" s="175">
        <f t="shared" si="21"/>
        <v>0</v>
      </c>
      <c r="AX34" s="175">
        <f t="shared" si="22"/>
        <v>0</v>
      </c>
      <c r="AY34" s="175">
        <f t="shared" si="23"/>
        <v>1.5847616286102095E-4</v>
      </c>
      <c r="AZ34" s="1"/>
      <c r="BA34" s="1">
        <f t="shared" si="73"/>
        <v>6.1800210028904755E-2</v>
      </c>
      <c r="BB34" s="1">
        <f t="shared" si="74"/>
        <v>6.0080730007259546E-2</v>
      </c>
      <c r="BC34" s="1">
        <f t="shared" si="75"/>
        <v>3.7159453286995298E-2</v>
      </c>
      <c r="BD34" s="1">
        <f t="shared" si="76"/>
        <v>7.5768065027517609E-2</v>
      </c>
      <c r="BE34" s="1">
        <f t="shared" si="77"/>
        <v>0.17221166680495573</v>
      </c>
      <c r="BF34" s="1">
        <f t="shared" si="78"/>
        <v>6.0080730007259546E-2</v>
      </c>
      <c r="BG34" s="1"/>
      <c r="BH34" s="1">
        <f t="shared" si="33"/>
        <v>6.1816915279321524E-2</v>
      </c>
      <c r="BI34" s="1">
        <f t="shared" si="34"/>
        <v>6.0090249862142911E-2</v>
      </c>
      <c r="BJ34" s="1">
        <f t="shared" si="35"/>
        <v>3.7225661971790495E-2</v>
      </c>
      <c r="BK34" s="1">
        <f t="shared" si="36"/>
        <v>7.5785431079258378E-2</v>
      </c>
      <c r="BL34" s="1">
        <f t="shared" si="37"/>
        <v>0.17285277278209885</v>
      </c>
      <c r="BM34" s="1">
        <f t="shared" si="38"/>
        <v>6.0090249862142911E-2</v>
      </c>
      <c r="BN34" s="1"/>
      <c r="BO34" s="1">
        <f t="shared" si="60"/>
        <v>6.1423146764966276E-2</v>
      </c>
      <c r="BP34" s="1">
        <f t="shared" si="61"/>
        <v>5.9637400345855955E-2</v>
      </c>
      <c r="BQ34" s="1">
        <f t="shared" si="62"/>
        <v>3.6740519657660682E-2</v>
      </c>
      <c r="BR34" s="1">
        <f t="shared" si="63"/>
        <v>7.5461116964598479E-2</v>
      </c>
      <c r="BS34" s="1">
        <f t="shared" si="64"/>
        <v>0.17283813561736122</v>
      </c>
      <c r="BT34" s="1">
        <f t="shared" si="65"/>
        <v>5.9637400345855955E-2</v>
      </c>
      <c r="BU34" s="1"/>
      <c r="BV34" s="1">
        <f t="shared" si="79"/>
        <v>6.3076553092658777E-2</v>
      </c>
      <c r="BW34" s="1">
        <f t="shared" si="80"/>
        <v>6.0967332094971918E-2</v>
      </c>
      <c r="BX34" s="1">
        <f t="shared" si="81"/>
        <v>4.0816367574403843E-2</v>
      </c>
      <c r="BY34" s="1">
        <f t="shared" si="82"/>
        <v>7.7847501875474956E-2</v>
      </c>
      <c r="BZ34" s="1">
        <f t="shared" si="83"/>
        <v>0.17840921856568306</v>
      </c>
      <c r="CA34" s="1">
        <f t="shared" si="84"/>
        <v>6.0967332094971918E-2</v>
      </c>
      <c r="CB34" s="1"/>
      <c r="CC34" s="1"/>
    </row>
    <row r="35" spans="1:81" x14ac:dyDescent="0.2">
      <c r="A35">
        <v>1992</v>
      </c>
      <c r="B35">
        <v>10</v>
      </c>
      <c r="C35" s="1">
        <f>AVERAGE(RealPrice!C23:C34)</f>
        <v>6.1805705594769889E-2</v>
      </c>
      <c r="D35" s="1">
        <f>AVERAGE(RealPrice!D23:D34)</f>
        <v>6.0092803625317291E-2</v>
      </c>
      <c r="E35" s="1">
        <f>AVERAGE(RealPrice!E23:E34)</f>
        <v>3.7175890663612841E-2</v>
      </c>
      <c r="F35" s="1">
        <f>AVERAGE(RealPrice!F23:F34)</f>
        <v>7.5813245813031796E-2</v>
      </c>
      <c r="G35" s="1">
        <f>AVERAGE(RealPrice!G23:G34)</f>
        <v>0.17228897581980263</v>
      </c>
      <c r="H35" s="1">
        <f>AVERAGE(RealPrice!H23:H34)</f>
        <v>6.0092803625317291E-2</v>
      </c>
      <c r="I35" s="1"/>
      <c r="J35" s="1">
        <f t="shared" si="52"/>
        <v>5.4955658651337225E-6</v>
      </c>
      <c r="K35" s="1">
        <f t="shared" si="53"/>
        <v>1.2073618057745206E-5</v>
      </c>
      <c r="L35" s="1">
        <f t="shared" si="54"/>
        <v>-4.9771308177654072E-5</v>
      </c>
      <c r="M35" s="1">
        <f t="shared" si="55"/>
        <v>2.7814733773418032E-5</v>
      </c>
      <c r="N35" s="1">
        <f t="shared" si="56"/>
        <v>-5.6379696229622023E-4</v>
      </c>
      <c r="O35" s="1">
        <f t="shared" si="57"/>
        <v>1.2073618057745206E-5</v>
      </c>
      <c r="P35" s="1"/>
      <c r="Q35" s="99">
        <f t="shared" si="0"/>
        <v>0</v>
      </c>
      <c r="R35" s="99">
        <f t="shared" si="1"/>
        <v>0</v>
      </c>
      <c r="S35" s="99">
        <f t="shared" si="2"/>
        <v>-4.9771308177654072E-5</v>
      </c>
      <c r="T35" s="99">
        <f t="shared" si="3"/>
        <v>0</v>
      </c>
      <c r="U35" s="99">
        <f t="shared" si="4"/>
        <v>-5.6379696229622023E-4</v>
      </c>
      <c r="V35" s="99">
        <f t="shared" si="5"/>
        <v>0</v>
      </c>
      <c r="W35" s="99"/>
      <c r="X35" s="99">
        <f t="shared" si="6"/>
        <v>5.4955658651337225E-6</v>
      </c>
      <c r="Y35" s="99">
        <f t="shared" si="7"/>
        <v>1.2073618057745206E-5</v>
      </c>
      <c r="Z35" s="99">
        <f t="shared" si="8"/>
        <v>0</v>
      </c>
      <c r="AA35" s="99">
        <f t="shared" si="9"/>
        <v>2.7814733773418032E-5</v>
      </c>
      <c r="AB35" s="99">
        <f t="shared" si="10"/>
        <v>0</v>
      </c>
      <c r="AC35" s="99">
        <f t="shared" si="11"/>
        <v>1.2073618057745206E-5</v>
      </c>
      <c r="AD35" s="1"/>
      <c r="AE35" s="1"/>
      <c r="AF35" s="5">
        <f t="shared" si="67"/>
        <v>8.8924711785898225E-5</v>
      </c>
      <c r="AG35" s="5">
        <f t="shared" si="68"/>
        <v>2.0095658052565746E-4</v>
      </c>
      <c r="AH35" s="5">
        <f t="shared" si="69"/>
        <v>-1.3370160674475162E-3</v>
      </c>
      <c r="AI35" s="5">
        <f t="shared" si="70"/>
        <v>3.6701953630546846E-4</v>
      </c>
      <c r="AJ35" s="5">
        <f t="shared" si="71"/>
        <v>-3.2617177799453279E-3</v>
      </c>
      <c r="AK35" s="5">
        <f t="shared" si="72"/>
        <v>2.0095658052565746E-4</v>
      </c>
      <c r="AL35" s="1"/>
      <c r="AM35" s="175">
        <f t="shared" si="12"/>
        <v>0</v>
      </c>
      <c r="AN35" s="175">
        <f t="shared" si="13"/>
        <v>0</v>
      </c>
      <c r="AO35" s="175">
        <f t="shared" si="14"/>
        <v>-1.3370160674475162E-3</v>
      </c>
      <c r="AP35" s="175">
        <f t="shared" si="15"/>
        <v>0</v>
      </c>
      <c r="AQ35" s="175">
        <f t="shared" si="16"/>
        <v>-3.2617177799453279E-3</v>
      </c>
      <c r="AR35" s="175">
        <f t="shared" si="17"/>
        <v>0</v>
      </c>
      <c r="AS35" s="175"/>
      <c r="AT35" s="175">
        <f t="shared" si="18"/>
        <v>8.8924711785898225E-5</v>
      </c>
      <c r="AU35" s="175">
        <f t="shared" si="19"/>
        <v>2.0095658052565746E-4</v>
      </c>
      <c r="AV35" s="175">
        <f t="shared" si="20"/>
        <v>0</v>
      </c>
      <c r="AW35" s="175">
        <f t="shared" si="21"/>
        <v>3.6701953630546846E-4</v>
      </c>
      <c r="AX35" s="175">
        <f t="shared" si="22"/>
        <v>0</v>
      </c>
      <c r="AY35" s="175">
        <f t="shared" si="23"/>
        <v>2.0095658052565746E-4</v>
      </c>
      <c r="AZ35" s="1"/>
      <c r="BA35" s="1">
        <f t="shared" si="73"/>
        <v>6.1805705594769889E-2</v>
      </c>
      <c r="BB35" s="1">
        <f t="shared" si="74"/>
        <v>6.0092803625317291E-2</v>
      </c>
      <c r="BC35" s="1">
        <f t="shared" si="75"/>
        <v>3.7126119355435187E-2</v>
      </c>
      <c r="BD35" s="1">
        <f t="shared" si="76"/>
        <v>7.5813245813031796E-2</v>
      </c>
      <c r="BE35" s="1">
        <f t="shared" si="77"/>
        <v>0.17172517885750641</v>
      </c>
      <c r="BF35" s="1">
        <f t="shared" si="78"/>
        <v>6.0092803625317291E-2</v>
      </c>
      <c r="BG35" s="1"/>
      <c r="BH35" s="1">
        <f t="shared" si="33"/>
        <v>6.1811201160635022E-2</v>
      </c>
      <c r="BI35" s="1">
        <f t="shared" si="34"/>
        <v>6.0104877243375036E-2</v>
      </c>
      <c r="BJ35" s="1">
        <f t="shared" si="35"/>
        <v>3.7175890663612841E-2</v>
      </c>
      <c r="BK35" s="1">
        <f t="shared" si="36"/>
        <v>7.5841060546805214E-2</v>
      </c>
      <c r="BL35" s="1">
        <f t="shared" si="37"/>
        <v>0.17228897581980263</v>
      </c>
      <c r="BM35" s="1">
        <f t="shared" si="38"/>
        <v>6.0104877243375036E-2</v>
      </c>
      <c r="BN35" s="1"/>
      <c r="BO35" s="1">
        <f t="shared" si="60"/>
        <v>6.1423146764966276E-2</v>
      </c>
      <c r="BP35" s="1">
        <f t="shared" si="61"/>
        <v>5.9637400345855955E-2</v>
      </c>
      <c r="BQ35" s="1">
        <f t="shared" si="62"/>
        <v>3.6690814894521757E-2</v>
      </c>
      <c r="BR35" s="1">
        <f t="shared" si="63"/>
        <v>7.5461116964598479E-2</v>
      </c>
      <c r="BS35" s="1">
        <f t="shared" si="64"/>
        <v>0.17227617760164121</v>
      </c>
      <c r="BT35" s="1">
        <f t="shared" si="65"/>
        <v>5.9637400345855955E-2</v>
      </c>
      <c r="BU35" s="1"/>
      <c r="BV35" s="1">
        <f t="shared" si="79"/>
        <v>6.3082049147215519E-2</v>
      </c>
      <c r="BW35" s="1">
        <f t="shared" si="80"/>
        <v>6.0979408139302659E-2</v>
      </c>
      <c r="BX35" s="1">
        <f t="shared" si="81"/>
        <v>4.0816367574403843E-2</v>
      </c>
      <c r="BY35" s="1">
        <f t="shared" si="82"/>
        <v>7.7875326817799073E-2</v>
      </c>
      <c r="BZ35" s="1">
        <f t="shared" si="83"/>
        <v>0.17840921856568306</v>
      </c>
      <c r="CA35" s="1">
        <f t="shared" si="84"/>
        <v>6.0979408139302659E-2</v>
      </c>
      <c r="CB35" s="1"/>
      <c r="CC35" s="1"/>
    </row>
    <row r="36" spans="1:81" x14ac:dyDescent="0.2">
      <c r="A36">
        <v>1992</v>
      </c>
      <c r="B36">
        <v>11</v>
      </c>
      <c r="C36" s="1">
        <f>AVERAGE(RealPrice!C24:C35)</f>
        <v>6.1532475864657592E-2</v>
      </c>
      <c r="D36" s="1">
        <f>AVERAGE(RealPrice!D24:D35)</f>
        <v>5.9856213315399275E-2</v>
      </c>
      <c r="E36" s="1">
        <f>AVERAGE(RealPrice!E24:E35)</f>
        <v>3.680216480826496E-2</v>
      </c>
      <c r="F36" s="1">
        <f>AVERAGE(RealPrice!F24:F35)</f>
        <v>7.5543136940645073E-2</v>
      </c>
      <c r="G36" s="1">
        <f>AVERAGE(RealPrice!G24:G35)</f>
        <v>0.17133432972855775</v>
      </c>
      <c r="H36" s="1">
        <f>AVERAGE(RealPrice!H24:H35)</f>
        <v>5.9856213315399275E-2</v>
      </c>
      <c r="I36" s="1"/>
      <c r="J36" s="1">
        <f t="shared" si="52"/>
        <v>-2.7322973011229684E-4</v>
      </c>
      <c r="K36" s="1">
        <f t="shared" si="53"/>
        <v>-2.3659030991801666E-4</v>
      </c>
      <c r="L36" s="1">
        <f t="shared" si="54"/>
        <v>-3.7372585534788116E-4</v>
      </c>
      <c r="M36" s="1">
        <f t="shared" si="55"/>
        <v>-2.7010887238672343E-4</v>
      </c>
      <c r="N36" s="1">
        <f t="shared" si="56"/>
        <v>-9.546460912448762E-4</v>
      </c>
      <c r="O36" s="1">
        <f t="shared" si="57"/>
        <v>-2.3659030991801666E-4</v>
      </c>
      <c r="P36" s="1"/>
      <c r="Q36" s="99">
        <f t="shared" si="0"/>
        <v>-2.7322973011229684E-4</v>
      </c>
      <c r="R36" s="99">
        <f t="shared" si="1"/>
        <v>-2.3659030991801666E-4</v>
      </c>
      <c r="S36" s="99">
        <f t="shared" si="2"/>
        <v>-3.7372585534788116E-4</v>
      </c>
      <c r="T36" s="99">
        <f t="shared" si="3"/>
        <v>-2.7010887238672343E-4</v>
      </c>
      <c r="U36" s="99">
        <f t="shared" si="4"/>
        <v>-9.546460912448762E-4</v>
      </c>
      <c r="V36" s="99">
        <f t="shared" si="5"/>
        <v>-2.3659030991801666E-4</v>
      </c>
      <c r="W36" s="99"/>
      <c r="X36" s="99">
        <f t="shared" si="6"/>
        <v>0</v>
      </c>
      <c r="Y36" s="99">
        <f t="shared" si="7"/>
        <v>0</v>
      </c>
      <c r="Z36" s="99">
        <f t="shared" si="8"/>
        <v>0</v>
      </c>
      <c r="AA36" s="99">
        <f t="shared" si="9"/>
        <v>0</v>
      </c>
      <c r="AB36" s="99">
        <f t="shared" si="10"/>
        <v>0</v>
      </c>
      <c r="AC36" s="99">
        <f t="shared" si="11"/>
        <v>0</v>
      </c>
      <c r="AD36" s="1"/>
      <c r="AE36" s="1"/>
      <c r="AF36" s="5">
        <f t="shared" si="67"/>
        <v>-4.4207849013767619E-3</v>
      </c>
      <c r="AG36" s="5">
        <f t="shared" si="68"/>
        <v>-3.9370822402158279E-3</v>
      </c>
      <c r="AH36" s="5">
        <f t="shared" si="69"/>
        <v>-1.0052909255881759E-2</v>
      </c>
      <c r="AI36" s="5">
        <f t="shared" si="70"/>
        <v>-3.5628189967338297E-3</v>
      </c>
      <c r="AJ36" s="5">
        <f t="shared" si="71"/>
        <v>-5.5409586521852905E-3</v>
      </c>
      <c r="AK36" s="5">
        <f t="shared" si="72"/>
        <v>-3.9370822402158279E-3</v>
      </c>
      <c r="AL36" s="1"/>
      <c r="AM36" s="175">
        <f t="shared" si="12"/>
        <v>-4.4207849013767619E-3</v>
      </c>
      <c r="AN36" s="175">
        <f t="shared" si="13"/>
        <v>-3.9370822402158279E-3</v>
      </c>
      <c r="AO36" s="175">
        <f t="shared" si="14"/>
        <v>-1.0052909255881759E-2</v>
      </c>
      <c r="AP36" s="175">
        <f t="shared" si="15"/>
        <v>-3.5628189967338297E-3</v>
      </c>
      <c r="AQ36" s="175">
        <f t="shared" si="16"/>
        <v>-5.5409586521852905E-3</v>
      </c>
      <c r="AR36" s="175">
        <f t="shared" si="17"/>
        <v>-3.9370822402158279E-3</v>
      </c>
      <c r="AS36" s="175"/>
      <c r="AT36" s="175">
        <f t="shared" si="18"/>
        <v>0</v>
      </c>
      <c r="AU36" s="175">
        <f t="shared" si="19"/>
        <v>0</v>
      </c>
      <c r="AV36" s="175">
        <f t="shared" si="20"/>
        <v>0</v>
      </c>
      <c r="AW36" s="175">
        <f t="shared" si="21"/>
        <v>0</v>
      </c>
      <c r="AX36" s="175">
        <f t="shared" si="22"/>
        <v>0</v>
      </c>
      <c r="AY36" s="175">
        <f t="shared" si="23"/>
        <v>0</v>
      </c>
      <c r="AZ36" s="1"/>
      <c r="BA36" s="1">
        <f t="shared" si="73"/>
        <v>6.1259246134545295E-2</v>
      </c>
      <c r="BB36" s="1">
        <f t="shared" si="74"/>
        <v>5.9619623005481258E-2</v>
      </c>
      <c r="BC36" s="1">
        <f t="shared" si="75"/>
        <v>3.6428438952917079E-2</v>
      </c>
      <c r="BD36" s="1">
        <f t="shared" si="76"/>
        <v>7.5273028068258349E-2</v>
      </c>
      <c r="BE36" s="1">
        <f t="shared" si="77"/>
        <v>0.17037968363731287</v>
      </c>
      <c r="BF36" s="1">
        <f t="shared" si="78"/>
        <v>5.9619623005481258E-2</v>
      </c>
      <c r="BG36" s="1"/>
      <c r="BH36" s="1">
        <f t="shared" si="33"/>
        <v>6.1532475864657592E-2</v>
      </c>
      <c r="BI36" s="1">
        <f t="shared" si="34"/>
        <v>5.9856213315399275E-2</v>
      </c>
      <c r="BJ36" s="1">
        <f t="shared" si="35"/>
        <v>3.680216480826496E-2</v>
      </c>
      <c r="BK36" s="1">
        <f t="shared" si="36"/>
        <v>7.5543136940645073E-2</v>
      </c>
      <c r="BL36" s="1">
        <f t="shared" si="37"/>
        <v>0.17133432972855775</v>
      </c>
      <c r="BM36" s="1">
        <f t="shared" si="38"/>
        <v>5.9856213315399275E-2</v>
      </c>
      <c r="BN36" s="1"/>
      <c r="BO36" s="1">
        <f t="shared" si="60"/>
        <v>6.1151124924719469E-2</v>
      </c>
      <c r="BP36" s="1">
        <f t="shared" si="61"/>
        <v>5.9401741511445325E-2</v>
      </c>
      <c r="BQ36" s="1">
        <f t="shared" si="62"/>
        <v>3.6320846071284267E-2</v>
      </c>
      <c r="BR36" s="1">
        <f t="shared" si="63"/>
        <v>7.5191970441233477E-2</v>
      </c>
      <c r="BS36" s="1">
        <f t="shared" si="64"/>
        <v>0.1713268211649154</v>
      </c>
      <c r="BT36" s="1">
        <f t="shared" si="65"/>
        <v>5.9401741511445325E-2</v>
      </c>
      <c r="BU36" s="1"/>
      <c r="BV36" s="1">
        <f t="shared" si="79"/>
        <v>6.3082049147215519E-2</v>
      </c>
      <c r="BW36" s="1">
        <f t="shared" si="80"/>
        <v>6.0979408139302659E-2</v>
      </c>
      <c r="BX36" s="1">
        <f t="shared" si="81"/>
        <v>4.0816367574403843E-2</v>
      </c>
      <c r="BY36" s="1">
        <f t="shared" si="82"/>
        <v>7.7875326817799073E-2</v>
      </c>
      <c r="BZ36" s="1">
        <f t="shared" si="83"/>
        <v>0.17840921856568306</v>
      </c>
      <c r="CA36" s="1">
        <f t="shared" si="84"/>
        <v>6.0979408139302659E-2</v>
      </c>
      <c r="CB36" s="1"/>
      <c r="CC36" s="1"/>
    </row>
    <row r="37" spans="1:81" x14ac:dyDescent="0.2">
      <c r="A37">
        <v>1992</v>
      </c>
      <c r="B37">
        <v>12</v>
      </c>
      <c r="C37" s="1">
        <f>AVERAGE(RealPrice!C25:C36)</f>
        <v>6.1258567842647972E-2</v>
      </c>
      <c r="D37" s="1">
        <f>AVERAGE(RealPrice!D25:D36)</f>
        <v>5.9575452105015782E-2</v>
      </c>
      <c r="E37" s="1">
        <f>AVERAGE(RealPrice!E25:E36)</f>
        <v>3.6612987431839432E-2</v>
      </c>
      <c r="F37" s="1">
        <f>AVERAGE(RealPrice!F25:F36)</f>
        <v>7.5287115453681497E-2</v>
      </c>
      <c r="G37" s="1">
        <f>AVERAGE(RealPrice!G25:G36)</f>
        <v>0.17054306927290494</v>
      </c>
      <c r="H37" s="1">
        <f>AVERAGE(RealPrice!H25:H36)</f>
        <v>5.9575452105015782E-2</v>
      </c>
      <c r="I37" s="1"/>
      <c r="J37" s="1">
        <f t="shared" si="52"/>
        <v>-2.7390802200961961E-4</v>
      </c>
      <c r="K37" s="1">
        <f t="shared" si="53"/>
        <v>-2.8076121038349278E-4</v>
      </c>
      <c r="L37" s="1">
        <f t="shared" si="54"/>
        <v>-1.8917737642552834E-4</v>
      </c>
      <c r="M37" s="1">
        <f t="shared" si="55"/>
        <v>-2.5602148696357574E-4</v>
      </c>
      <c r="N37" s="1">
        <f t="shared" si="56"/>
        <v>-7.9126045565280911E-4</v>
      </c>
      <c r="O37" s="1">
        <f t="shared" si="57"/>
        <v>-2.8076121038349278E-4</v>
      </c>
      <c r="P37" s="1"/>
      <c r="Q37" s="99">
        <f t="shared" si="0"/>
        <v>-2.7390802200961961E-4</v>
      </c>
      <c r="R37" s="99">
        <f t="shared" si="1"/>
        <v>-2.8076121038349278E-4</v>
      </c>
      <c r="S37" s="99">
        <f t="shared" si="2"/>
        <v>-1.8917737642552834E-4</v>
      </c>
      <c r="T37" s="99">
        <f t="shared" si="3"/>
        <v>-2.5602148696357574E-4</v>
      </c>
      <c r="U37" s="99">
        <f t="shared" si="4"/>
        <v>-7.9126045565280911E-4</v>
      </c>
      <c r="V37" s="99">
        <f t="shared" si="5"/>
        <v>-2.8076121038349278E-4</v>
      </c>
      <c r="W37" s="99"/>
      <c r="X37" s="99">
        <f t="shared" si="6"/>
        <v>0</v>
      </c>
      <c r="Y37" s="99">
        <f t="shared" si="7"/>
        <v>0</v>
      </c>
      <c r="Z37" s="99">
        <f t="shared" si="8"/>
        <v>0</v>
      </c>
      <c r="AA37" s="99">
        <f t="shared" si="9"/>
        <v>0</v>
      </c>
      <c r="AB37" s="99">
        <f t="shared" si="10"/>
        <v>0</v>
      </c>
      <c r="AC37" s="99">
        <f t="shared" si="11"/>
        <v>0</v>
      </c>
      <c r="AD37" s="1"/>
      <c r="AE37" s="1"/>
      <c r="AF37" s="5">
        <f t="shared" si="67"/>
        <v>-4.4514383365962251E-3</v>
      </c>
      <c r="AG37" s="5">
        <f t="shared" si="68"/>
        <v>-4.6905942563403302E-3</v>
      </c>
      <c r="AH37" s="5">
        <f t="shared" si="69"/>
        <v>-5.1403871867625739E-3</v>
      </c>
      <c r="AI37" s="5">
        <f t="shared" si="70"/>
        <v>-3.3890767226774088E-3</v>
      </c>
      <c r="AJ37" s="5">
        <f t="shared" si="71"/>
        <v>-4.6182248292352401E-3</v>
      </c>
      <c r="AK37" s="5">
        <f t="shared" si="72"/>
        <v>-4.6905942563403302E-3</v>
      </c>
      <c r="AL37" s="1"/>
      <c r="AM37" s="175">
        <f t="shared" si="12"/>
        <v>-4.4514383365962251E-3</v>
      </c>
      <c r="AN37" s="175">
        <f t="shared" si="13"/>
        <v>-4.6905942563403302E-3</v>
      </c>
      <c r="AO37" s="175">
        <f t="shared" si="14"/>
        <v>-5.1403871867625739E-3</v>
      </c>
      <c r="AP37" s="175">
        <f t="shared" si="15"/>
        <v>-3.3890767226774088E-3</v>
      </c>
      <c r="AQ37" s="175">
        <f t="shared" si="16"/>
        <v>-4.6182248292352401E-3</v>
      </c>
      <c r="AR37" s="175">
        <f t="shared" si="17"/>
        <v>-4.6905942563403302E-3</v>
      </c>
      <c r="AS37" s="175"/>
      <c r="AT37" s="175">
        <f t="shared" si="18"/>
        <v>0</v>
      </c>
      <c r="AU37" s="175">
        <f t="shared" si="19"/>
        <v>0</v>
      </c>
      <c r="AV37" s="175">
        <f t="shared" si="20"/>
        <v>0</v>
      </c>
      <c r="AW37" s="175">
        <f t="shared" si="21"/>
        <v>0</v>
      </c>
      <c r="AX37" s="175">
        <f t="shared" si="22"/>
        <v>0</v>
      </c>
      <c r="AY37" s="175">
        <f t="shared" si="23"/>
        <v>0</v>
      </c>
      <c r="AZ37" s="1"/>
      <c r="BA37" s="1">
        <f t="shared" si="73"/>
        <v>6.0984659820638353E-2</v>
      </c>
      <c r="BB37" s="1">
        <f t="shared" si="74"/>
        <v>5.9294690894632289E-2</v>
      </c>
      <c r="BC37" s="1">
        <f t="shared" si="75"/>
        <v>3.6423810055413904E-2</v>
      </c>
      <c r="BD37" s="1">
        <f t="shared" si="76"/>
        <v>7.5031093966717921E-2</v>
      </c>
      <c r="BE37" s="1">
        <f t="shared" si="77"/>
        <v>0.16975180881725213</v>
      </c>
      <c r="BF37" s="1">
        <f t="shared" si="78"/>
        <v>5.9294690894632289E-2</v>
      </c>
      <c r="BG37" s="1"/>
      <c r="BH37" s="1">
        <f t="shared" si="33"/>
        <v>6.1258567842647972E-2</v>
      </c>
      <c r="BI37" s="1">
        <f t="shared" si="34"/>
        <v>5.9575452105015782E-2</v>
      </c>
      <c r="BJ37" s="1">
        <f t="shared" si="35"/>
        <v>3.6612987431839432E-2</v>
      </c>
      <c r="BK37" s="1">
        <f t="shared" si="36"/>
        <v>7.5287115453681497E-2</v>
      </c>
      <c r="BL37" s="1">
        <f t="shared" si="37"/>
        <v>0.17054306927290494</v>
      </c>
      <c r="BM37" s="1">
        <f t="shared" si="38"/>
        <v>5.9575452105015782E-2</v>
      </c>
      <c r="BN37" s="1"/>
      <c r="BO37" s="1">
        <f t="shared" si="60"/>
        <v>6.0878436187379724E-2</v>
      </c>
      <c r="BP37" s="1">
        <f t="shared" si="61"/>
        <v>5.9122297237982659E-2</v>
      </c>
      <c r="BQ37" s="1">
        <f t="shared" si="62"/>
        <v>3.6132641139820537E-2</v>
      </c>
      <c r="BR37" s="1">
        <f t="shared" si="63"/>
        <v>7.4936816630731873E-2</v>
      </c>
      <c r="BS37" s="1">
        <f t="shared" si="64"/>
        <v>0.1705392149279453</v>
      </c>
      <c r="BT37" s="1">
        <f t="shared" si="65"/>
        <v>5.9122297237982659E-2</v>
      </c>
      <c r="BU37" s="1"/>
      <c r="BV37" s="1">
        <f t="shared" si="79"/>
        <v>6.3082049147215519E-2</v>
      </c>
      <c r="BW37" s="1">
        <f t="shared" si="80"/>
        <v>6.0979408139302659E-2</v>
      </c>
      <c r="BX37" s="1">
        <f t="shared" si="81"/>
        <v>4.0816367574403843E-2</v>
      </c>
      <c r="BY37" s="1">
        <f t="shared" si="82"/>
        <v>7.7875326817799073E-2</v>
      </c>
      <c r="BZ37" s="1">
        <f t="shared" si="83"/>
        <v>0.17840921856568306</v>
      </c>
      <c r="CA37" s="1">
        <f t="shared" si="84"/>
        <v>6.0979408139302659E-2</v>
      </c>
      <c r="CB37" s="1"/>
      <c r="CC37" s="1"/>
    </row>
    <row r="38" spans="1:81" x14ac:dyDescent="0.2">
      <c r="A38">
        <v>1993</v>
      </c>
      <c r="B38">
        <v>1</v>
      </c>
      <c r="C38" s="1">
        <f>AVERAGE(RealPrice!C26:C37)</f>
        <v>6.1039111819214391E-2</v>
      </c>
      <c r="D38" s="1">
        <f>AVERAGE(RealPrice!D26:D37)</f>
        <v>5.9408351432522544E-2</v>
      </c>
      <c r="E38" s="1">
        <f>AVERAGE(RealPrice!E26:E37)</f>
        <v>3.6288015886588247E-2</v>
      </c>
      <c r="F38" s="1">
        <f>AVERAGE(RealPrice!F26:F37)</f>
        <v>7.5006465095149383E-2</v>
      </c>
      <c r="G38" s="1">
        <f>AVERAGE(RealPrice!G26:G37)</f>
        <v>0.16992656574717269</v>
      </c>
      <c r="H38" s="1">
        <f>AVERAGE(RealPrice!H26:H37)</f>
        <v>5.9408351432522544E-2</v>
      </c>
      <c r="I38" s="1"/>
      <c r="J38" s="1">
        <f t="shared" si="52"/>
        <v>-2.1945602343358128E-4</v>
      </c>
      <c r="K38" s="1">
        <f t="shared" si="53"/>
        <v>-1.6710067249323807E-4</v>
      </c>
      <c r="L38" s="1">
        <f t="shared" si="54"/>
        <v>-3.2497154525118477E-4</v>
      </c>
      <c r="M38" s="1">
        <f t="shared" si="55"/>
        <v>-2.8065035853211406E-4</v>
      </c>
      <c r="N38" s="1">
        <f t="shared" si="56"/>
        <v>-6.1650352573225375E-4</v>
      </c>
      <c r="O38" s="1">
        <f t="shared" si="57"/>
        <v>-1.6710067249323807E-4</v>
      </c>
      <c r="P38" s="1"/>
      <c r="Q38" s="99">
        <f t="shared" si="0"/>
        <v>-2.1945602343358128E-4</v>
      </c>
      <c r="R38" s="99">
        <f t="shared" si="1"/>
        <v>-1.6710067249323807E-4</v>
      </c>
      <c r="S38" s="99">
        <f t="shared" si="2"/>
        <v>-3.2497154525118477E-4</v>
      </c>
      <c r="T38" s="99">
        <f t="shared" si="3"/>
        <v>-2.8065035853211406E-4</v>
      </c>
      <c r="U38" s="99">
        <f t="shared" si="4"/>
        <v>-6.1650352573225375E-4</v>
      </c>
      <c r="V38" s="99">
        <f t="shared" si="5"/>
        <v>-1.6710067249323807E-4</v>
      </c>
      <c r="W38" s="99"/>
      <c r="X38" s="99">
        <f t="shared" si="6"/>
        <v>0</v>
      </c>
      <c r="Y38" s="99">
        <f t="shared" si="7"/>
        <v>0</v>
      </c>
      <c r="Z38" s="99">
        <f t="shared" si="8"/>
        <v>0</v>
      </c>
      <c r="AA38" s="99">
        <f t="shared" si="9"/>
        <v>0</v>
      </c>
      <c r="AB38" s="99">
        <f t="shared" si="10"/>
        <v>0</v>
      </c>
      <c r="AC38" s="99">
        <f t="shared" si="11"/>
        <v>0</v>
      </c>
      <c r="AD38" s="1"/>
      <c r="AE38" s="1"/>
      <c r="AF38" s="5">
        <f t="shared" si="67"/>
        <v>-3.5824543596463254E-3</v>
      </c>
      <c r="AG38" s="5">
        <f t="shared" si="68"/>
        <v>-2.804857816247619E-3</v>
      </c>
      <c r="AH38" s="5">
        <f t="shared" si="69"/>
        <v>-8.8758543906357623E-3</v>
      </c>
      <c r="AI38" s="5">
        <f t="shared" si="70"/>
        <v>-3.7277342456396578E-3</v>
      </c>
      <c r="AJ38" s="5">
        <f t="shared" si="71"/>
        <v>-3.6149433006024134E-3</v>
      </c>
      <c r="AK38" s="5">
        <f t="shared" si="72"/>
        <v>-2.804857816247619E-3</v>
      </c>
      <c r="AL38" s="1"/>
      <c r="AM38" s="175">
        <f t="shared" si="12"/>
        <v>-3.5824543596463254E-3</v>
      </c>
      <c r="AN38" s="175">
        <f t="shared" si="13"/>
        <v>-2.804857816247619E-3</v>
      </c>
      <c r="AO38" s="175">
        <f t="shared" si="14"/>
        <v>-8.8758543906357623E-3</v>
      </c>
      <c r="AP38" s="175">
        <f t="shared" si="15"/>
        <v>-3.7277342456396578E-3</v>
      </c>
      <c r="AQ38" s="175">
        <f t="shared" si="16"/>
        <v>-3.6149433006024134E-3</v>
      </c>
      <c r="AR38" s="175">
        <f t="shared" si="17"/>
        <v>-2.804857816247619E-3</v>
      </c>
      <c r="AS38" s="175"/>
      <c r="AT38" s="175">
        <f t="shared" si="18"/>
        <v>0</v>
      </c>
      <c r="AU38" s="175">
        <f t="shared" si="19"/>
        <v>0</v>
      </c>
      <c r="AV38" s="175">
        <f t="shared" si="20"/>
        <v>0</v>
      </c>
      <c r="AW38" s="175">
        <f t="shared" si="21"/>
        <v>0</v>
      </c>
      <c r="AX38" s="175">
        <f t="shared" si="22"/>
        <v>0</v>
      </c>
      <c r="AY38" s="175">
        <f t="shared" si="23"/>
        <v>0</v>
      </c>
      <c r="AZ38" s="1"/>
      <c r="BA38" s="1">
        <f t="shared" si="73"/>
        <v>6.081965579578081E-2</v>
      </c>
      <c r="BB38" s="1">
        <f t="shared" si="74"/>
        <v>5.9241250760029306E-2</v>
      </c>
      <c r="BC38" s="1">
        <f t="shared" si="75"/>
        <v>3.5963044341337062E-2</v>
      </c>
      <c r="BD38" s="1">
        <f t="shared" si="76"/>
        <v>7.4725814736617269E-2</v>
      </c>
      <c r="BE38" s="1">
        <f t="shared" si="77"/>
        <v>0.16931006222144043</v>
      </c>
      <c r="BF38" s="1">
        <f t="shared" si="78"/>
        <v>5.9241250760029306E-2</v>
      </c>
      <c r="BG38" s="1"/>
      <c r="BH38" s="1">
        <f t="shared" si="33"/>
        <v>6.1039111819214391E-2</v>
      </c>
      <c r="BI38" s="1">
        <f t="shared" si="34"/>
        <v>5.9408351432522544E-2</v>
      </c>
      <c r="BJ38" s="1">
        <f t="shared" si="35"/>
        <v>3.6288015886588247E-2</v>
      </c>
      <c r="BK38" s="1">
        <f t="shared" si="36"/>
        <v>7.5006465095149383E-2</v>
      </c>
      <c r="BL38" s="1">
        <f t="shared" si="37"/>
        <v>0.16992656574717269</v>
      </c>
      <c r="BM38" s="1">
        <f t="shared" si="38"/>
        <v>5.9408351432522544E-2</v>
      </c>
      <c r="BN38" s="1"/>
      <c r="BO38" s="1">
        <f t="shared" si="60"/>
        <v>6.0659766355134037E-2</v>
      </c>
      <c r="BP38" s="1">
        <f t="shared" si="61"/>
        <v>5.895566525911676E-2</v>
      </c>
      <c r="BQ38" s="1">
        <f t="shared" si="62"/>
        <v>3.5810553994686099E-2</v>
      </c>
      <c r="BR38" s="1">
        <f t="shared" si="63"/>
        <v>7.4657212462152303E-2</v>
      </c>
      <c r="BS38" s="1">
        <f t="shared" si="64"/>
        <v>0.16992494002750319</v>
      </c>
      <c r="BT38" s="1">
        <f t="shared" si="65"/>
        <v>5.895566525911676E-2</v>
      </c>
      <c r="BU38" s="1"/>
      <c r="BV38" s="1">
        <f t="shared" si="79"/>
        <v>6.3082049147215519E-2</v>
      </c>
      <c r="BW38" s="1">
        <f t="shared" si="80"/>
        <v>6.0979408139302659E-2</v>
      </c>
      <c r="BX38" s="1">
        <f t="shared" si="81"/>
        <v>4.0816367574403843E-2</v>
      </c>
      <c r="BY38" s="1">
        <f t="shared" si="82"/>
        <v>7.7875326817799073E-2</v>
      </c>
      <c r="BZ38" s="1">
        <f t="shared" si="83"/>
        <v>0.17840921856568306</v>
      </c>
      <c r="CA38" s="1">
        <f t="shared" si="84"/>
        <v>6.0979408139302659E-2</v>
      </c>
      <c r="CB38" s="1"/>
      <c r="CC38" s="1"/>
    </row>
    <row r="39" spans="1:81" x14ac:dyDescent="0.2">
      <c r="A39">
        <v>1993</v>
      </c>
      <c r="B39">
        <v>2</v>
      </c>
      <c r="C39" s="1">
        <f>AVERAGE(RealPrice!C27:C38)</f>
        <v>6.0611311865919032E-2</v>
      </c>
      <c r="D39" s="1">
        <f>AVERAGE(RealPrice!D27:D38)</f>
        <v>5.8956824313077145E-2</v>
      </c>
      <c r="E39" s="1">
        <f>AVERAGE(RealPrice!E27:E38)</f>
        <v>3.6015835963470959E-2</v>
      </c>
      <c r="F39" s="1">
        <f>AVERAGE(RealPrice!F27:F38)</f>
        <v>7.4710304520531887E-2</v>
      </c>
      <c r="G39" s="1">
        <f>AVERAGE(RealPrice!G27:G38)</f>
        <v>0.16940709185364569</v>
      </c>
      <c r="H39" s="1">
        <f>AVERAGE(RealPrice!H27:H38)</f>
        <v>5.8956824313077145E-2</v>
      </c>
      <c r="I39" s="1"/>
      <c r="J39" s="1">
        <f t="shared" si="52"/>
        <v>-4.2779995329535886E-4</v>
      </c>
      <c r="K39" s="1">
        <f t="shared" si="53"/>
        <v>-4.515271194453982E-4</v>
      </c>
      <c r="L39" s="1">
        <f t="shared" si="54"/>
        <v>-2.7217992311728834E-4</v>
      </c>
      <c r="M39" s="1">
        <f t="shared" si="55"/>
        <v>-2.9616057461749612E-4</v>
      </c>
      <c r="N39" s="1">
        <f t="shared" si="56"/>
        <v>-5.1947389352699491E-4</v>
      </c>
      <c r="O39" s="1">
        <f t="shared" si="57"/>
        <v>-4.515271194453982E-4</v>
      </c>
      <c r="P39" s="1"/>
      <c r="Q39" s="99">
        <f t="shared" si="0"/>
        <v>-4.2779995329535886E-4</v>
      </c>
      <c r="R39" s="99">
        <f t="shared" si="1"/>
        <v>-4.515271194453982E-4</v>
      </c>
      <c r="S39" s="99">
        <f t="shared" si="2"/>
        <v>-2.7217992311728834E-4</v>
      </c>
      <c r="T39" s="99">
        <f t="shared" si="3"/>
        <v>-2.9616057461749612E-4</v>
      </c>
      <c r="U39" s="99">
        <f t="shared" si="4"/>
        <v>-5.1947389352699491E-4</v>
      </c>
      <c r="V39" s="99">
        <f t="shared" si="5"/>
        <v>-4.515271194453982E-4</v>
      </c>
      <c r="W39" s="99"/>
      <c r="X39" s="99">
        <f t="shared" si="6"/>
        <v>0</v>
      </c>
      <c r="Y39" s="99">
        <f t="shared" si="7"/>
        <v>0</v>
      </c>
      <c r="Z39" s="99">
        <f t="shared" si="8"/>
        <v>0</v>
      </c>
      <c r="AA39" s="99">
        <f t="shared" si="9"/>
        <v>0</v>
      </c>
      <c r="AB39" s="99">
        <f t="shared" si="10"/>
        <v>0</v>
      </c>
      <c r="AC39" s="99">
        <f t="shared" si="11"/>
        <v>0</v>
      </c>
      <c r="AD39" s="1"/>
      <c r="AE39" s="1"/>
      <c r="AF39" s="5">
        <f t="shared" si="67"/>
        <v>-7.0086202198095249E-3</v>
      </c>
      <c r="AG39" s="5">
        <f t="shared" si="68"/>
        <v>-7.6003980679089089E-3</v>
      </c>
      <c r="AH39" s="5">
        <f t="shared" si="69"/>
        <v>-7.5005457440256995E-3</v>
      </c>
      <c r="AI39" s="5">
        <f t="shared" si="70"/>
        <v>-3.9484672986762614E-3</v>
      </c>
      <c r="AJ39" s="5">
        <f t="shared" si="71"/>
        <v>-3.0570493274130195E-3</v>
      </c>
      <c r="AK39" s="5">
        <f t="shared" si="72"/>
        <v>-7.6003980679089089E-3</v>
      </c>
      <c r="AL39" s="1"/>
      <c r="AM39" s="175">
        <f t="shared" si="12"/>
        <v>-7.0086202198095249E-3</v>
      </c>
      <c r="AN39" s="175">
        <f t="shared" si="13"/>
        <v>-7.6003980679089089E-3</v>
      </c>
      <c r="AO39" s="175">
        <f t="shared" si="14"/>
        <v>-7.5005457440256995E-3</v>
      </c>
      <c r="AP39" s="175">
        <f t="shared" si="15"/>
        <v>-3.9484672986762614E-3</v>
      </c>
      <c r="AQ39" s="175">
        <f t="shared" si="16"/>
        <v>-3.0570493274130195E-3</v>
      </c>
      <c r="AR39" s="175">
        <f t="shared" si="17"/>
        <v>-7.6003980679089089E-3</v>
      </c>
      <c r="AS39" s="175"/>
      <c r="AT39" s="175">
        <f t="shared" si="18"/>
        <v>0</v>
      </c>
      <c r="AU39" s="175">
        <f t="shared" si="19"/>
        <v>0</v>
      </c>
      <c r="AV39" s="175">
        <f t="shared" si="20"/>
        <v>0</v>
      </c>
      <c r="AW39" s="175">
        <f t="shared" si="21"/>
        <v>0</v>
      </c>
      <c r="AX39" s="175">
        <f t="shared" si="22"/>
        <v>0</v>
      </c>
      <c r="AY39" s="175">
        <f t="shared" si="23"/>
        <v>0</v>
      </c>
      <c r="AZ39" s="1"/>
      <c r="BA39" s="1">
        <f t="shared" si="73"/>
        <v>6.0183511912623673E-2</v>
      </c>
      <c r="BB39" s="1">
        <f t="shared" si="74"/>
        <v>5.8505297193631747E-2</v>
      </c>
      <c r="BC39" s="1">
        <f t="shared" si="75"/>
        <v>3.574365604035367E-2</v>
      </c>
      <c r="BD39" s="1">
        <f t="shared" si="76"/>
        <v>7.4414143945914391E-2</v>
      </c>
      <c r="BE39" s="1">
        <f t="shared" si="77"/>
        <v>0.1688876179601187</v>
      </c>
      <c r="BF39" s="1">
        <f t="shared" si="78"/>
        <v>5.8505297193631747E-2</v>
      </c>
      <c r="BG39" s="1"/>
      <c r="BH39" s="1">
        <f t="shared" si="33"/>
        <v>6.0611311865919032E-2</v>
      </c>
      <c r="BI39" s="1">
        <f t="shared" si="34"/>
        <v>5.8956824313077145E-2</v>
      </c>
      <c r="BJ39" s="1">
        <f t="shared" si="35"/>
        <v>3.6015835963470959E-2</v>
      </c>
      <c r="BK39" s="1">
        <f t="shared" si="36"/>
        <v>7.4710304520531887E-2</v>
      </c>
      <c r="BL39" s="1">
        <f t="shared" si="37"/>
        <v>0.16940709185364569</v>
      </c>
      <c r="BM39" s="1">
        <f t="shared" si="38"/>
        <v>5.8956824313077145E-2</v>
      </c>
      <c r="BN39" s="1"/>
      <c r="BO39" s="1">
        <f t="shared" si="60"/>
        <v>6.0234964689241374E-2</v>
      </c>
      <c r="BP39" s="1">
        <f t="shared" si="61"/>
        <v>5.8507569925517602E-2</v>
      </c>
      <c r="BQ39" s="1">
        <f t="shared" si="62"/>
        <v>3.554041556953276E-2</v>
      </c>
      <c r="BR39" s="1">
        <f t="shared" si="63"/>
        <v>7.4362221267878836E-2</v>
      </c>
      <c r="BS39" s="1">
        <f t="shared" si="64"/>
        <v>0.16940705419129301</v>
      </c>
      <c r="BT39" s="1">
        <f t="shared" si="65"/>
        <v>5.8507569925517602E-2</v>
      </c>
      <c r="BU39" s="1"/>
      <c r="BV39" s="1">
        <f t="shared" si="79"/>
        <v>6.3082049147215519E-2</v>
      </c>
      <c r="BW39" s="1">
        <f t="shared" si="80"/>
        <v>6.0979408139302659E-2</v>
      </c>
      <c r="BX39" s="1">
        <f t="shared" si="81"/>
        <v>4.0816367574403843E-2</v>
      </c>
      <c r="BY39" s="1">
        <f t="shared" si="82"/>
        <v>7.7875326817799073E-2</v>
      </c>
      <c r="BZ39" s="1">
        <f t="shared" si="83"/>
        <v>0.17840921856568306</v>
      </c>
      <c r="CA39" s="1">
        <f t="shared" si="84"/>
        <v>6.0979408139302659E-2</v>
      </c>
      <c r="CB39" s="1"/>
      <c r="CC39" s="1"/>
    </row>
    <row r="40" spans="1:81" x14ac:dyDescent="0.2">
      <c r="A40">
        <v>1993</v>
      </c>
      <c r="B40">
        <v>3</v>
      </c>
      <c r="C40" s="1">
        <f>AVERAGE(RealPrice!C28:C39)</f>
        <v>6.0216625487601781E-2</v>
      </c>
      <c r="D40" s="1">
        <f>AVERAGE(RealPrice!D28:D39)</f>
        <v>5.853331801482952E-2</v>
      </c>
      <c r="E40" s="1">
        <f>AVERAGE(RealPrice!E28:E39)</f>
        <v>3.5727634402360174E-2</v>
      </c>
      <c r="F40" s="1">
        <f>AVERAGE(RealPrice!F28:F39)</f>
        <v>7.4412106732618805E-2</v>
      </c>
      <c r="G40" s="1">
        <f>AVERAGE(RealPrice!G28:G39)</f>
        <v>0.16897246572508282</v>
      </c>
      <c r="H40" s="1">
        <f>AVERAGE(RealPrice!H28:H39)</f>
        <v>5.853331801482952E-2</v>
      </c>
      <c r="I40" s="1"/>
      <c r="J40" s="1">
        <f t="shared" si="52"/>
        <v>-3.9468637831725079E-4</v>
      </c>
      <c r="K40" s="1">
        <f t="shared" si="53"/>
        <v>-4.2350629824762509E-4</v>
      </c>
      <c r="L40" s="1">
        <f t="shared" si="54"/>
        <v>-2.8820156111078465E-4</v>
      </c>
      <c r="M40" s="1">
        <f t="shared" si="55"/>
        <v>-2.9819778791308205E-4</v>
      </c>
      <c r="N40" s="1">
        <f t="shared" si="56"/>
        <v>-4.3462612856287608E-4</v>
      </c>
      <c r="O40" s="1">
        <f t="shared" si="57"/>
        <v>-4.2350629824762509E-4</v>
      </c>
      <c r="P40" s="1"/>
      <c r="Q40" s="99">
        <f t="shared" si="0"/>
        <v>-3.9468637831725079E-4</v>
      </c>
      <c r="R40" s="99">
        <f t="shared" si="1"/>
        <v>-4.2350629824762509E-4</v>
      </c>
      <c r="S40" s="99">
        <f t="shared" si="2"/>
        <v>-2.8820156111078465E-4</v>
      </c>
      <c r="T40" s="99">
        <f t="shared" si="3"/>
        <v>-2.9819778791308205E-4</v>
      </c>
      <c r="U40" s="99">
        <f t="shared" si="4"/>
        <v>-4.3462612856287608E-4</v>
      </c>
      <c r="V40" s="99">
        <f t="shared" si="5"/>
        <v>-4.2350629824762509E-4</v>
      </c>
      <c r="W40" s="99"/>
      <c r="X40" s="99">
        <f t="shared" si="6"/>
        <v>0</v>
      </c>
      <c r="Y40" s="99">
        <f t="shared" si="7"/>
        <v>0</v>
      </c>
      <c r="Z40" s="99">
        <f t="shared" si="8"/>
        <v>0</v>
      </c>
      <c r="AA40" s="99">
        <f t="shared" si="9"/>
        <v>0</v>
      </c>
      <c r="AB40" s="99">
        <f t="shared" si="10"/>
        <v>0</v>
      </c>
      <c r="AC40" s="99">
        <f t="shared" si="11"/>
        <v>0</v>
      </c>
      <c r="AD40" s="1"/>
      <c r="AE40" s="1"/>
      <c r="AF40" s="5">
        <f t="shared" si="67"/>
        <v>-6.5117610255714942E-3</v>
      </c>
      <c r="AG40" s="5">
        <f t="shared" si="68"/>
        <v>-7.1833295497513161E-3</v>
      </c>
      <c r="AH40" s="5">
        <f t="shared" si="69"/>
        <v>-8.0020789022665628E-3</v>
      </c>
      <c r="AI40" s="5">
        <f t="shared" si="70"/>
        <v>-3.9913876650192748E-3</v>
      </c>
      <c r="AJ40" s="5">
        <f t="shared" si="71"/>
        <v>-2.5655722190093266E-3</v>
      </c>
      <c r="AK40" s="5">
        <f t="shared" si="72"/>
        <v>-7.1833295497513161E-3</v>
      </c>
      <c r="AL40" s="1"/>
      <c r="AM40" s="175">
        <f t="shared" si="12"/>
        <v>-6.5117610255714942E-3</v>
      </c>
      <c r="AN40" s="175">
        <f t="shared" si="13"/>
        <v>-7.1833295497513161E-3</v>
      </c>
      <c r="AO40" s="175">
        <f t="shared" si="14"/>
        <v>-8.0020789022665628E-3</v>
      </c>
      <c r="AP40" s="175">
        <f t="shared" si="15"/>
        <v>-3.9913876650192748E-3</v>
      </c>
      <c r="AQ40" s="175">
        <f t="shared" si="16"/>
        <v>-2.5655722190093266E-3</v>
      </c>
      <c r="AR40" s="175">
        <f t="shared" si="17"/>
        <v>-7.1833295497513161E-3</v>
      </c>
      <c r="AS40" s="175"/>
      <c r="AT40" s="175">
        <f t="shared" si="18"/>
        <v>0</v>
      </c>
      <c r="AU40" s="175">
        <f t="shared" si="19"/>
        <v>0</v>
      </c>
      <c r="AV40" s="175">
        <f t="shared" si="20"/>
        <v>0</v>
      </c>
      <c r="AW40" s="175">
        <f t="shared" si="21"/>
        <v>0</v>
      </c>
      <c r="AX40" s="175">
        <f t="shared" si="22"/>
        <v>0</v>
      </c>
      <c r="AY40" s="175">
        <f t="shared" si="23"/>
        <v>0</v>
      </c>
      <c r="AZ40" s="1"/>
      <c r="BA40" s="1">
        <f t="shared" si="73"/>
        <v>5.982193910928453E-2</v>
      </c>
      <c r="BB40" s="1">
        <f t="shared" si="74"/>
        <v>5.8109811716581895E-2</v>
      </c>
      <c r="BC40" s="1">
        <f t="shared" si="75"/>
        <v>3.5439432841249389E-2</v>
      </c>
      <c r="BD40" s="1">
        <f t="shared" si="76"/>
        <v>7.4113908944705723E-2</v>
      </c>
      <c r="BE40" s="1">
        <f t="shared" si="77"/>
        <v>0.16853783959651994</v>
      </c>
      <c r="BF40" s="1">
        <f t="shared" si="78"/>
        <v>5.8109811716581895E-2</v>
      </c>
      <c r="BG40" s="1"/>
      <c r="BH40" s="1">
        <f t="shared" si="33"/>
        <v>6.0216625487601781E-2</v>
      </c>
      <c r="BI40" s="1">
        <f t="shared" si="34"/>
        <v>5.853331801482952E-2</v>
      </c>
      <c r="BJ40" s="1">
        <f t="shared" si="35"/>
        <v>3.5727634402360174E-2</v>
      </c>
      <c r="BK40" s="1">
        <f t="shared" si="36"/>
        <v>7.4412106732618805E-2</v>
      </c>
      <c r="BL40" s="1">
        <f t="shared" si="37"/>
        <v>0.16897246572508282</v>
      </c>
      <c r="BM40" s="1">
        <f t="shared" si="38"/>
        <v>5.853331801482952E-2</v>
      </c>
      <c r="BN40" s="1"/>
      <c r="BO40" s="1">
        <f t="shared" si="60"/>
        <v>5.9842848414299772E-2</v>
      </c>
      <c r="BP40" s="1">
        <f t="shared" si="61"/>
        <v>5.8087105812576686E-2</v>
      </c>
      <c r="BQ40" s="1">
        <f t="shared" si="62"/>
        <v>3.5254520220053744E-2</v>
      </c>
      <c r="BR40" s="1">
        <f t="shared" si="63"/>
        <v>7.4065213702938171E-2</v>
      </c>
      <c r="BS40" s="1">
        <f t="shared" si="64"/>
        <v>0.16897354312745122</v>
      </c>
      <c r="BT40" s="1">
        <f t="shared" si="65"/>
        <v>5.8087105812576686E-2</v>
      </c>
      <c r="BU40" s="1"/>
      <c r="BV40" s="1">
        <f t="shared" si="79"/>
        <v>6.3082049147215519E-2</v>
      </c>
      <c r="BW40" s="1">
        <f t="shared" si="80"/>
        <v>6.0979408139302659E-2</v>
      </c>
      <c r="BX40" s="1">
        <f t="shared" si="81"/>
        <v>4.0816367574403843E-2</v>
      </c>
      <c r="BY40" s="1">
        <f t="shared" si="82"/>
        <v>7.7875326817799073E-2</v>
      </c>
      <c r="BZ40" s="1">
        <f t="shared" si="83"/>
        <v>0.17840921856568306</v>
      </c>
      <c r="CA40" s="1">
        <f t="shared" si="84"/>
        <v>6.0979408139302659E-2</v>
      </c>
      <c r="CB40" s="1"/>
      <c r="CC40" s="1"/>
    </row>
    <row r="41" spans="1:81" x14ac:dyDescent="0.2">
      <c r="A41">
        <v>1993</v>
      </c>
      <c r="B41">
        <v>4</v>
      </c>
      <c r="C41" s="1">
        <f>AVERAGE(RealPrice!C29:C40)</f>
        <v>5.9872226449470128E-2</v>
      </c>
      <c r="D41" s="1">
        <f>AVERAGE(RealPrice!D29:D40)</f>
        <v>5.8179038846281422E-2</v>
      </c>
      <c r="E41" s="1">
        <f>AVERAGE(RealPrice!E29:E40)</f>
        <v>3.5465500759655745E-2</v>
      </c>
      <c r="F41" s="1">
        <f>AVERAGE(RealPrice!F29:F40)</f>
        <v>7.3971828454633515E-2</v>
      </c>
      <c r="G41" s="1">
        <f>AVERAGE(RealPrice!G29:G40)</f>
        <v>0.16837477503806561</v>
      </c>
      <c r="H41" s="1">
        <f>AVERAGE(RealPrice!H29:H40)</f>
        <v>5.8179038846281422E-2</v>
      </c>
      <c r="I41" s="1"/>
      <c r="J41" s="1">
        <f t="shared" si="52"/>
        <v>-3.4439903813165279E-4</v>
      </c>
      <c r="K41" s="1">
        <f t="shared" si="53"/>
        <v>-3.542791685480981E-4</v>
      </c>
      <c r="L41" s="1">
        <f t="shared" si="54"/>
        <v>-2.6213364270442907E-4</v>
      </c>
      <c r="M41" s="1">
        <f t="shared" si="55"/>
        <v>-4.4027827798528985E-4</v>
      </c>
      <c r="N41" s="1">
        <f t="shared" si="56"/>
        <v>-5.9769068701720496E-4</v>
      </c>
      <c r="O41" s="1">
        <f t="shared" si="57"/>
        <v>-3.542791685480981E-4</v>
      </c>
      <c r="P41" s="1"/>
      <c r="Q41" s="99">
        <f t="shared" si="0"/>
        <v>-3.4439903813165279E-4</v>
      </c>
      <c r="R41" s="99">
        <f t="shared" si="1"/>
        <v>-3.542791685480981E-4</v>
      </c>
      <c r="S41" s="99">
        <f t="shared" si="2"/>
        <v>-2.6213364270442907E-4</v>
      </c>
      <c r="T41" s="99">
        <f t="shared" si="3"/>
        <v>-4.4027827798528985E-4</v>
      </c>
      <c r="U41" s="99">
        <f t="shared" si="4"/>
        <v>-5.9769068701720496E-4</v>
      </c>
      <c r="V41" s="99">
        <f t="shared" si="5"/>
        <v>-3.542791685480981E-4</v>
      </c>
      <c r="W41" s="99"/>
      <c r="X41" s="99">
        <f t="shared" si="6"/>
        <v>0</v>
      </c>
      <c r="Y41" s="99">
        <f t="shared" si="7"/>
        <v>0</v>
      </c>
      <c r="Z41" s="99">
        <f t="shared" si="8"/>
        <v>0</v>
      </c>
      <c r="AA41" s="99">
        <f t="shared" si="9"/>
        <v>0</v>
      </c>
      <c r="AB41" s="99">
        <f t="shared" si="10"/>
        <v>0</v>
      </c>
      <c r="AC41" s="99">
        <f t="shared" si="11"/>
        <v>0</v>
      </c>
      <c r="AD41" s="1"/>
      <c r="AE41" s="1"/>
      <c r="AF41" s="5">
        <f t="shared" si="67"/>
        <v>-5.7193347409107975E-3</v>
      </c>
      <c r="AG41" s="5">
        <f t="shared" si="68"/>
        <v>-6.0526069692194984E-3</v>
      </c>
      <c r="AH41" s="5">
        <f t="shared" si="69"/>
        <v>-7.3369996947548755E-3</v>
      </c>
      <c r="AI41" s="5">
        <f t="shared" si="70"/>
        <v>-5.9167559865939134E-3</v>
      </c>
      <c r="AJ41" s="5">
        <f t="shared" si="71"/>
        <v>-3.537207582622659E-3</v>
      </c>
      <c r="AK41" s="5">
        <f t="shared" si="72"/>
        <v>-6.0526069692194984E-3</v>
      </c>
      <c r="AL41" s="1"/>
      <c r="AM41" s="175">
        <f t="shared" si="12"/>
        <v>-5.7193347409107975E-3</v>
      </c>
      <c r="AN41" s="175">
        <f t="shared" si="13"/>
        <v>-6.0526069692194984E-3</v>
      </c>
      <c r="AO41" s="175">
        <f t="shared" si="14"/>
        <v>-7.3369996947548755E-3</v>
      </c>
      <c r="AP41" s="175">
        <f t="shared" si="15"/>
        <v>-5.9167559865939134E-3</v>
      </c>
      <c r="AQ41" s="175">
        <f t="shared" si="16"/>
        <v>-3.537207582622659E-3</v>
      </c>
      <c r="AR41" s="175">
        <f t="shared" si="17"/>
        <v>-6.0526069692194984E-3</v>
      </c>
      <c r="AS41" s="175"/>
      <c r="AT41" s="175">
        <f t="shared" si="18"/>
        <v>0</v>
      </c>
      <c r="AU41" s="175">
        <f t="shared" si="19"/>
        <v>0</v>
      </c>
      <c r="AV41" s="175">
        <f t="shared" si="20"/>
        <v>0</v>
      </c>
      <c r="AW41" s="175">
        <f t="shared" si="21"/>
        <v>0</v>
      </c>
      <c r="AX41" s="175">
        <f t="shared" si="22"/>
        <v>0</v>
      </c>
      <c r="AY41" s="175">
        <f t="shared" si="23"/>
        <v>0</v>
      </c>
      <c r="AZ41" s="1"/>
      <c r="BA41" s="1">
        <f t="shared" si="73"/>
        <v>5.9527827411338476E-2</v>
      </c>
      <c r="BB41" s="1">
        <f t="shared" si="74"/>
        <v>5.7824759677733324E-2</v>
      </c>
      <c r="BC41" s="1">
        <f t="shared" si="75"/>
        <v>3.5203367116951316E-2</v>
      </c>
      <c r="BD41" s="1">
        <f t="shared" si="76"/>
        <v>7.3531550176648225E-2</v>
      </c>
      <c r="BE41" s="1">
        <f t="shared" si="77"/>
        <v>0.16777708435104841</v>
      </c>
      <c r="BF41" s="1">
        <f t="shared" si="78"/>
        <v>5.7824759677733324E-2</v>
      </c>
      <c r="BG41" s="1"/>
      <c r="BH41" s="1">
        <f t="shared" si="33"/>
        <v>5.9872226449470128E-2</v>
      </c>
      <c r="BI41" s="1">
        <f t="shared" si="34"/>
        <v>5.8179038846281422E-2</v>
      </c>
      <c r="BJ41" s="1">
        <f t="shared" si="35"/>
        <v>3.5465500759655745E-2</v>
      </c>
      <c r="BK41" s="1">
        <f t="shared" si="36"/>
        <v>7.3971828454633515E-2</v>
      </c>
      <c r="BL41" s="1">
        <f t="shared" si="37"/>
        <v>0.16837477503806561</v>
      </c>
      <c r="BM41" s="1">
        <f t="shared" si="38"/>
        <v>5.8179038846281422E-2</v>
      </c>
      <c r="BN41" s="1"/>
      <c r="BO41" s="1">
        <f t="shared" si="60"/>
        <v>5.9500419109551637E-2</v>
      </c>
      <c r="BP41" s="1">
        <f t="shared" si="61"/>
        <v>5.773497095659319E-2</v>
      </c>
      <c r="BQ41" s="1">
        <f t="shared" si="62"/>
        <v>3.4994309851805822E-2</v>
      </c>
      <c r="BR41" s="1">
        <f t="shared" si="63"/>
        <v>7.3627540444089923E-2</v>
      </c>
      <c r="BS41" s="1">
        <f t="shared" si="64"/>
        <v>0.1683779665964642</v>
      </c>
      <c r="BT41" s="1">
        <f t="shared" si="65"/>
        <v>5.773497095659319E-2</v>
      </c>
      <c r="BU41" s="1"/>
      <c r="BV41" s="1">
        <f t="shared" si="79"/>
        <v>6.3082049147215519E-2</v>
      </c>
      <c r="BW41" s="1">
        <f t="shared" si="80"/>
        <v>6.0979408139302659E-2</v>
      </c>
      <c r="BX41" s="1">
        <f t="shared" si="81"/>
        <v>4.0816367574403843E-2</v>
      </c>
      <c r="BY41" s="1">
        <f t="shared" si="82"/>
        <v>7.7875326817799073E-2</v>
      </c>
      <c r="BZ41" s="1">
        <f t="shared" si="83"/>
        <v>0.17840921856568306</v>
      </c>
      <c r="CA41" s="1">
        <f t="shared" si="84"/>
        <v>6.0979408139302659E-2</v>
      </c>
      <c r="CB41" s="1"/>
      <c r="CC41" s="1"/>
    </row>
    <row r="42" spans="1:81" x14ac:dyDescent="0.2">
      <c r="A42">
        <v>1993</v>
      </c>
      <c r="B42">
        <v>5</v>
      </c>
      <c r="C42" s="1">
        <f>AVERAGE(RealPrice!C30:C41)</f>
        <v>5.9717749410993892E-2</v>
      </c>
      <c r="D42" s="1">
        <f>AVERAGE(RealPrice!D30:D41)</f>
        <v>5.7975783725797571E-2</v>
      </c>
      <c r="E42" s="1">
        <f>AVERAGE(RealPrice!E30:E41)</f>
        <v>3.5236654461465594E-2</v>
      </c>
      <c r="F42" s="1">
        <f>AVERAGE(RealPrice!F30:F41)</f>
        <v>7.3831567533399464E-2</v>
      </c>
      <c r="G42" s="1">
        <f>AVERAGE(RealPrice!G30:G41)</f>
        <v>0.16780196865010533</v>
      </c>
      <c r="H42" s="1">
        <f>AVERAGE(RealPrice!H30:H41)</f>
        <v>5.7975783725797571E-2</v>
      </c>
      <c r="I42" s="1"/>
      <c r="J42" s="1">
        <f t="shared" si="52"/>
        <v>-1.5447703847623617E-4</v>
      </c>
      <c r="K42" s="1">
        <f t="shared" si="53"/>
        <v>-2.0325512048385147E-4</v>
      </c>
      <c r="L42" s="1">
        <f t="shared" si="54"/>
        <v>-2.2884629819015095E-4</v>
      </c>
      <c r="M42" s="1">
        <f t="shared" si="55"/>
        <v>-1.4026092123405054E-4</v>
      </c>
      <c r="N42" s="1">
        <f t="shared" si="56"/>
        <v>-5.7280638796028405E-4</v>
      </c>
      <c r="O42" s="1">
        <f t="shared" si="57"/>
        <v>-2.0325512048385147E-4</v>
      </c>
      <c r="P42" s="1"/>
      <c r="Q42" s="99">
        <f t="shared" si="0"/>
        <v>-1.5447703847623617E-4</v>
      </c>
      <c r="R42" s="99">
        <f t="shared" si="1"/>
        <v>-2.0325512048385147E-4</v>
      </c>
      <c r="S42" s="99">
        <f t="shared" si="2"/>
        <v>-2.2884629819015095E-4</v>
      </c>
      <c r="T42" s="99">
        <f t="shared" si="3"/>
        <v>-1.4026092123405054E-4</v>
      </c>
      <c r="U42" s="99">
        <f t="shared" si="4"/>
        <v>-5.7280638796028405E-4</v>
      </c>
      <c r="V42" s="99">
        <f t="shared" si="5"/>
        <v>-2.0325512048385147E-4</v>
      </c>
      <c r="W42" s="99"/>
      <c r="X42" s="99">
        <f t="shared" si="6"/>
        <v>0</v>
      </c>
      <c r="Y42" s="99">
        <f t="shared" si="7"/>
        <v>0</v>
      </c>
      <c r="Z42" s="99">
        <f t="shared" si="8"/>
        <v>0</v>
      </c>
      <c r="AA42" s="99">
        <f t="shared" si="9"/>
        <v>0</v>
      </c>
      <c r="AB42" s="99">
        <f t="shared" si="10"/>
        <v>0</v>
      </c>
      <c r="AC42" s="99">
        <f t="shared" si="11"/>
        <v>0</v>
      </c>
      <c r="AD42" s="1"/>
      <c r="AE42" s="1"/>
      <c r="AF42" s="5">
        <f t="shared" si="67"/>
        <v>-2.5801118087133146E-3</v>
      </c>
      <c r="AG42" s="5">
        <f t="shared" si="68"/>
        <v>-3.4936142726744723E-3</v>
      </c>
      <c r="AH42" s="5">
        <f t="shared" si="69"/>
        <v>-6.4526453395091776E-3</v>
      </c>
      <c r="AI42" s="5">
        <f t="shared" si="70"/>
        <v>-1.896139708376543E-3</v>
      </c>
      <c r="AJ42" s="5">
        <f t="shared" si="71"/>
        <v>-3.4019726994781729E-3</v>
      </c>
      <c r="AK42" s="5">
        <f t="shared" si="72"/>
        <v>-3.4936142726744723E-3</v>
      </c>
      <c r="AL42" s="1"/>
      <c r="AM42" s="175">
        <f t="shared" si="12"/>
        <v>-2.5801118087133146E-3</v>
      </c>
      <c r="AN42" s="175">
        <f t="shared" si="13"/>
        <v>-3.4936142726744723E-3</v>
      </c>
      <c r="AO42" s="175">
        <f t="shared" si="14"/>
        <v>-6.4526453395091776E-3</v>
      </c>
      <c r="AP42" s="175">
        <f t="shared" si="15"/>
        <v>-1.896139708376543E-3</v>
      </c>
      <c r="AQ42" s="175">
        <f t="shared" si="16"/>
        <v>-3.4019726994781729E-3</v>
      </c>
      <c r="AR42" s="175">
        <f t="shared" si="17"/>
        <v>-3.4936142726744723E-3</v>
      </c>
      <c r="AS42" s="175"/>
      <c r="AT42" s="175">
        <f t="shared" si="18"/>
        <v>0</v>
      </c>
      <c r="AU42" s="175">
        <f t="shared" si="19"/>
        <v>0</v>
      </c>
      <c r="AV42" s="175">
        <f t="shared" si="20"/>
        <v>0</v>
      </c>
      <c r="AW42" s="175">
        <f t="shared" si="21"/>
        <v>0</v>
      </c>
      <c r="AX42" s="175">
        <f t="shared" si="22"/>
        <v>0</v>
      </c>
      <c r="AY42" s="175">
        <f t="shared" si="23"/>
        <v>0</v>
      </c>
      <c r="AZ42" s="1"/>
      <c r="BA42" s="1">
        <f t="shared" si="73"/>
        <v>5.9563272372517656E-2</v>
      </c>
      <c r="BB42" s="1">
        <f t="shared" si="74"/>
        <v>5.7772528605313719E-2</v>
      </c>
      <c r="BC42" s="1">
        <f t="shared" si="75"/>
        <v>3.5007808163275443E-2</v>
      </c>
      <c r="BD42" s="1">
        <f t="shared" si="76"/>
        <v>7.3691306612165414E-2</v>
      </c>
      <c r="BE42" s="1">
        <f t="shared" si="77"/>
        <v>0.16722916226214504</v>
      </c>
      <c r="BF42" s="1">
        <f t="shared" si="78"/>
        <v>5.7772528605313719E-2</v>
      </c>
      <c r="BG42" s="1"/>
      <c r="BH42" s="1">
        <f t="shared" si="33"/>
        <v>5.9717749410993892E-2</v>
      </c>
      <c r="BI42" s="1">
        <f t="shared" si="34"/>
        <v>5.7975783725797571E-2</v>
      </c>
      <c r="BJ42" s="1">
        <f t="shared" si="35"/>
        <v>3.5236654461465594E-2</v>
      </c>
      <c r="BK42" s="1">
        <f t="shared" si="36"/>
        <v>7.3831567533399464E-2</v>
      </c>
      <c r="BL42" s="1">
        <f t="shared" si="37"/>
        <v>0.16780196865010533</v>
      </c>
      <c r="BM42" s="1">
        <f t="shared" si="38"/>
        <v>5.7975783725797571E-2</v>
      </c>
      <c r="BN42" s="1"/>
      <c r="BO42" s="1">
        <f t="shared" si="60"/>
        <v>5.934634063910655E-2</v>
      </c>
      <c r="BP42" s="1">
        <f t="shared" si="61"/>
        <v>5.7532425931099258E-2</v>
      </c>
      <c r="BQ42" s="1">
        <f t="shared" si="62"/>
        <v>3.4766940217615151E-2</v>
      </c>
      <c r="BR42" s="1">
        <f t="shared" si="63"/>
        <v>7.3487545477158162E-2</v>
      </c>
      <c r="BS42" s="1">
        <f t="shared" si="64"/>
        <v>0.16780710888019784</v>
      </c>
      <c r="BT42" s="1">
        <f t="shared" si="65"/>
        <v>5.7532425931099258E-2</v>
      </c>
      <c r="BU42" s="1"/>
      <c r="BV42" s="1">
        <f t="shared" si="79"/>
        <v>6.3082049147215519E-2</v>
      </c>
      <c r="BW42" s="1">
        <f t="shared" si="80"/>
        <v>6.0979408139302659E-2</v>
      </c>
      <c r="BX42" s="1">
        <f t="shared" si="81"/>
        <v>4.0816367574403843E-2</v>
      </c>
      <c r="BY42" s="1">
        <f t="shared" si="82"/>
        <v>7.7875326817799073E-2</v>
      </c>
      <c r="BZ42" s="1">
        <f t="shared" si="83"/>
        <v>0.17840921856568306</v>
      </c>
      <c r="CA42" s="1">
        <f t="shared" si="84"/>
        <v>6.0979408139302659E-2</v>
      </c>
      <c r="CB42" s="1"/>
      <c r="CC42" s="1"/>
    </row>
    <row r="43" spans="1:81" x14ac:dyDescent="0.2">
      <c r="A43">
        <v>1993</v>
      </c>
      <c r="B43">
        <v>6</v>
      </c>
      <c r="C43" s="1">
        <f>AVERAGE(RealPrice!C31:C42)</f>
        <v>5.9629333436571556E-2</v>
      </c>
      <c r="D43" s="1">
        <f>AVERAGE(RealPrice!D31:D42)</f>
        <v>5.7846063308302158E-2</v>
      </c>
      <c r="E43" s="1">
        <f>AVERAGE(RealPrice!E31:E42)</f>
        <v>3.5256242784153007E-2</v>
      </c>
      <c r="F43" s="1">
        <f>AVERAGE(RealPrice!F31:F42)</f>
        <v>7.3714279103823249E-2</v>
      </c>
      <c r="G43" s="1">
        <f>AVERAGE(RealPrice!G31:G42)</f>
        <v>0.16722336531155216</v>
      </c>
      <c r="H43" s="1">
        <f>AVERAGE(RealPrice!H31:H42)</f>
        <v>5.7846063308302158E-2</v>
      </c>
      <c r="I43" s="1"/>
      <c r="J43" s="1">
        <f t="shared" si="52"/>
        <v>-8.8415974422335897E-5</v>
      </c>
      <c r="K43" s="1">
        <f t="shared" si="53"/>
        <v>-1.2972041749541308E-4</v>
      </c>
      <c r="L43" s="1">
        <f t="shared" si="54"/>
        <v>1.9588322687412452E-5</v>
      </c>
      <c r="M43" s="1">
        <f t="shared" si="55"/>
        <v>-1.1728842957621499E-4</v>
      </c>
      <c r="N43" s="1">
        <f t="shared" si="56"/>
        <v>-5.7860333855316859E-4</v>
      </c>
      <c r="O43" s="1">
        <f t="shared" si="57"/>
        <v>-1.2972041749541308E-4</v>
      </c>
      <c r="P43" s="1"/>
      <c r="Q43" s="99">
        <f t="shared" si="0"/>
        <v>-8.8415974422335897E-5</v>
      </c>
      <c r="R43" s="99">
        <f t="shared" si="1"/>
        <v>-1.2972041749541308E-4</v>
      </c>
      <c r="S43" s="99">
        <f t="shared" si="2"/>
        <v>0</v>
      </c>
      <c r="T43" s="99">
        <f t="shared" si="3"/>
        <v>-1.1728842957621499E-4</v>
      </c>
      <c r="U43" s="99">
        <f t="shared" si="4"/>
        <v>-5.7860333855316859E-4</v>
      </c>
      <c r="V43" s="99">
        <f t="shared" si="5"/>
        <v>-1.2972041749541308E-4</v>
      </c>
      <c r="W43" s="99"/>
      <c r="X43" s="99">
        <f t="shared" si="6"/>
        <v>0</v>
      </c>
      <c r="Y43" s="99">
        <f t="shared" si="7"/>
        <v>0</v>
      </c>
      <c r="Z43" s="99">
        <f t="shared" si="8"/>
        <v>1.9588322687412452E-5</v>
      </c>
      <c r="AA43" s="99">
        <f t="shared" si="9"/>
        <v>0</v>
      </c>
      <c r="AB43" s="99">
        <f t="shared" si="10"/>
        <v>0</v>
      </c>
      <c r="AC43" s="99">
        <f t="shared" si="11"/>
        <v>0</v>
      </c>
      <c r="AD43" s="1"/>
      <c r="AE43" s="1"/>
      <c r="AF43" s="5">
        <f t="shared" si="67"/>
        <v>-1.48056440998523E-3</v>
      </c>
      <c r="AG43" s="5">
        <f t="shared" si="68"/>
        <v>-2.2374931248698715E-3</v>
      </c>
      <c r="AH43" s="5">
        <f t="shared" si="69"/>
        <v>5.5590756236045813E-4</v>
      </c>
      <c r="AI43" s="5">
        <f t="shared" si="70"/>
        <v>-1.5885946011258145E-3</v>
      </c>
      <c r="AJ43" s="5">
        <f t="shared" si="71"/>
        <v>-3.4481320046945152E-3</v>
      </c>
      <c r="AK43" s="5">
        <f t="shared" si="72"/>
        <v>-2.2374931248698715E-3</v>
      </c>
      <c r="AL43" s="1"/>
      <c r="AM43" s="175">
        <f t="shared" si="12"/>
        <v>-1.48056440998523E-3</v>
      </c>
      <c r="AN43" s="175">
        <f t="shared" si="13"/>
        <v>-2.2374931248698715E-3</v>
      </c>
      <c r="AO43" s="175">
        <f t="shared" si="14"/>
        <v>0</v>
      </c>
      <c r="AP43" s="175">
        <f t="shared" si="15"/>
        <v>-1.5885946011258145E-3</v>
      </c>
      <c r="AQ43" s="175">
        <f t="shared" si="16"/>
        <v>-3.4481320046945152E-3</v>
      </c>
      <c r="AR43" s="175">
        <f t="shared" si="17"/>
        <v>-2.2374931248698715E-3</v>
      </c>
      <c r="AS43" s="175"/>
      <c r="AT43" s="175">
        <f t="shared" si="18"/>
        <v>0</v>
      </c>
      <c r="AU43" s="175">
        <f t="shared" si="19"/>
        <v>0</v>
      </c>
      <c r="AV43" s="175">
        <f t="shared" si="20"/>
        <v>5.5590756236045813E-4</v>
      </c>
      <c r="AW43" s="175">
        <f t="shared" si="21"/>
        <v>0</v>
      </c>
      <c r="AX43" s="175">
        <f t="shared" si="22"/>
        <v>0</v>
      </c>
      <c r="AY43" s="175">
        <f t="shared" si="23"/>
        <v>0</v>
      </c>
      <c r="AZ43" s="1"/>
      <c r="BA43" s="1">
        <f t="shared" si="73"/>
        <v>5.954091746214922E-2</v>
      </c>
      <c r="BB43" s="1">
        <f t="shared" si="74"/>
        <v>5.7716342890806745E-2</v>
      </c>
      <c r="BC43" s="1">
        <f t="shared" si="75"/>
        <v>3.5256242784153007E-2</v>
      </c>
      <c r="BD43" s="1">
        <f t="shared" si="76"/>
        <v>7.3596990674247034E-2</v>
      </c>
      <c r="BE43" s="1">
        <f t="shared" si="77"/>
        <v>0.16664476197299899</v>
      </c>
      <c r="BF43" s="1">
        <f t="shared" si="78"/>
        <v>5.7716342890806745E-2</v>
      </c>
      <c r="BG43" s="1"/>
      <c r="BH43" s="1">
        <f t="shared" si="33"/>
        <v>5.9629333436571556E-2</v>
      </c>
      <c r="BI43" s="1">
        <f t="shared" si="34"/>
        <v>5.7846063308302158E-2</v>
      </c>
      <c r="BJ43" s="1">
        <f t="shared" si="35"/>
        <v>3.5275831106840419E-2</v>
      </c>
      <c r="BK43" s="1">
        <f t="shared" si="36"/>
        <v>7.3714279103823249E-2</v>
      </c>
      <c r="BL43" s="1">
        <f t="shared" si="37"/>
        <v>0.16722336531155216</v>
      </c>
      <c r="BM43" s="1">
        <f t="shared" si="38"/>
        <v>5.7846063308302158E-2</v>
      </c>
      <c r="BN43" s="1"/>
      <c r="BO43" s="1">
        <f t="shared" si="60"/>
        <v>5.9258055570229222E-2</v>
      </c>
      <c r="BP43" s="1">
        <f t="shared" si="61"/>
        <v>5.7402995762146143E-2</v>
      </c>
      <c r="BQ43" s="1">
        <f t="shared" si="62"/>
        <v>3.4766940217615151E-2</v>
      </c>
      <c r="BR43" s="1">
        <f t="shared" si="63"/>
        <v>7.3370443371347946E-2</v>
      </c>
      <c r="BS43" s="1">
        <f t="shared" si="64"/>
        <v>0.16723050064233436</v>
      </c>
      <c r="BT43" s="1">
        <f t="shared" si="65"/>
        <v>5.7402995762146143E-2</v>
      </c>
      <c r="BU43" s="1"/>
      <c r="BV43" s="1">
        <f t="shared" si="79"/>
        <v>6.3082049147215519E-2</v>
      </c>
      <c r="BW43" s="1">
        <f t="shared" si="80"/>
        <v>6.0979408139302659E-2</v>
      </c>
      <c r="BX43" s="1">
        <f t="shared" si="81"/>
        <v>4.083596678638797E-2</v>
      </c>
      <c r="BY43" s="1">
        <f t="shared" si="82"/>
        <v>7.7875326817799073E-2</v>
      </c>
      <c r="BZ43" s="1">
        <f t="shared" si="83"/>
        <v>0.17840921856568306</v>
      </c>
      <c r="CA43" s="1">
        <f t="shared" si="84"/>
        <v>6.0979408139302659E-2</v>
      </c>
      <c r="CB43" s="1"/>
      <c r="CC43" s="1"/>
    </row>
    <row r="44" spans="1:81" x14ac:dyDescent="0.2">
      <c r="A44">
        <v>1993</v>
      </c>
      <c r="B44">
        <v>7</v>
      </c>
      <c r="C44" s="1">
        <f>AVERAGE(RealPrice!C32:C43)</f>
        <v>5.9450523975658774E-2</v>
      </c>
      <c r="D44" s="1">
        <f>AVERAGE(RealPrice!D32:D43)</f>
        <v>5.7674055052115945E-2</v>
      </c>
      <c r="E44" s="1">
        <f>AVERAGE(RealPrice!E32:E43)</f>
        <v>3.5232553972759269E-2</v>
      </c>
      <c r="F44" s="1">
        <f>AVERAGE(RealPrice!F32:F43)</f>
        <v>7.3558088162107196E-2</v>
      </c>
      <c r="G44" s="1">
        <f>AVERAGE(RealPrice!G32:G43)</f>
        <v>0.16605260179117556</v>
      </c>
      <c r="H44" s="1">
        <f>AVERAGE(RealPrice!H32:H43)</f>
        <v>5.7674055052115945E-2</v>
      </c>
      <c r="I44" s="1"/>
      <c r="J44" s="1">
        <f t="shared" si="52"/>
        <v>-1.7880946091278216E-4</v>
      </c>
      <c r="K44" s="1">
        <f t="shared" si="53"/>
        <v>-1.720082561862124E-4</v>
      </c>
      <c r="L44" s="1">
        <f t="shared" si="54"/>
        <v>-2.3688811393737796E-5</v>
      </c>
      <c r="M44" s="1">
        <f t="shared" si="55"/>
        <v>-1.5619094171605286E-4</v>
      </c>
      <c r="N44" s="1">
        <f t="shared" si="56"/>
        <v>-1.1707635203765943E-3</v>
      </c>
      <c r="O44" s="1">
        <f t="shared" si="57"/>
        <v>-1.720082561862124E-4</v>
      </c>
      <c r="P44" s="1"/>
      <c r="Q44" s="99">
        <f t="shared" si="0"/>
        <v>-1.7880946091278216E-4</v>
      </c>
      <c r="R44" s="99">
        <f t="shared" si="1"/>
        <v>-1.720082561862124E-4</v>
      </c>
      <c r="S44" s="99">
        <f t="shared" si="2"/>
        <v>-2.3688811393737796E-5</v>
      </c>
      <c r="T44" s="99">
        <f t="shared" si="3"/>
        <v>-1.5619094171605286E-4</v>
      </c>
      <c r="U44" s="99">
        <f t="shared" si="4"/>
        <v>-1.1707635203765943E-3</v>
      </c>
      <c r="V44" s="99">
        <f t="shared" si="5"/>
        <v>-1.720082561862124E-4</v>
      </c>
      <c r="W44" s="99"/>
      <c r="X44" s="99">
        <f t="shared" si="6"/>
        <v>0</v>
      </c>
      <c r="Y44" s="99">
        <f t="shared" si="7"/>
        <v>0</v>
      </c>
      <c r="Z44" s="99">
        <f t="shared" si="8"/>
        <v>0</v>
      </c>
      <c r="AA44" s="99">
        <f t="shared" si="9"/>
        <v>0</v>
      </c>
      <c r="AB44" s="99">
        <f t="shared" si="10"/>
        <v>0</v>
      </c>
      <c r="AC44" s="99">
        <f t="shared" si="11"/>
        <v>0</v>
      </c>
      <c r="AD44" s="1"/>
      <c r="AE44" s="1"/>
      <c r="AF44" s="5">
        <f t="shared" si="67"/>
        <v>-2.9986828731363158E-3</v>
      </c>
      <c r="AG44" s="5">
        <f t="shared" si="68"/>
        <v>-2.9735516359939984E-3</v>
      </c>
      <c r="AH44" s="5">
        <f t="shared" si="69"/>
        <v>-6.7190402388495052E-4</v>
      </c>
      <c r="AI44" s="5">
        <f t="shared" si="70"/>
        <v>-2.1188695543785663E-3</v>
      </c>
      <c r="AJ44" s="5">
        <f t="shared" si="71"/>
        <v>-7.0011957850230067E-3</v>
      </c>
      <c r="AK44" s="5">
        <f t="shared" si="72"/>
        <v>-2.9735516359939984E-3</v>
      </c>
      <c r="AL44" s="1"/>
      <c r="AM44" s="175">
        <f t="shared" si="12"/>
        <v>-2.9986828731363158E-3</v>
      </c>
      <c r="AN44" s="175">
        <f t="shared" si="13"/>
        <v>-2.9735516359939984E-3</v>
      </c>
      <c r="AO44" s="175">
        <f t="shared" si="14"/>
        <v>-6.7190402388495052E-4</v>
      </c>
      <c r="AP44" s="175">
        <f t="shared" si="15"/>
        <v>-2.1188695543785663E-3</v>
      </c>
      <c r="AQ44" s="175">
        <f t="shared" si="16"/>
        <v>-7.0011957850230067E-3</v>
      </c>
      <c r="AR44" s="175">
        <f t="shared" si="17"/>
        <v>-2.9735516359939984E-3</v>
      </c>
      <c r="AS44" s="175"/>
      <c r="AT44" s="175">
        <f t="shared" si="18"/>
        <v>0</v>
      </c>
      <c r="AU44" s="175">
        <f t="shared" si="19"/>
        <v>0</v>
      </c>
      <c r="AV44" s="175">
        <f t="shared" si="20"/>
        <v>0</v>
      </c>
      <c r="AW44" s="175">
        <f t="shared" si="21"/>
        <v>0</v>
      </c>
      <c r="AX44" s="175">
        <f t="shared" si="22"/>
        <v>0</v>
      </c>
      <c r="AY44" s="175">
        <f t="shared" si="23"/>
        <v>0</v>
      </c>
      <c r="AZ44" s="1"/>
      <c r="BA44" s="1">
        <f t="shared" si="73"/>
        <v>5.9271714514745992E-2</v>
      </c>
      <c r="BB44" s="1">
        <f t="shared" si="74"/>
        <v>5.7502046795929733E-2</v>
      </c>
      <c r="BC44" s="1">
        <f t="shared" si="75"/>
        <v>3.5208865161365531E-2</v>
      </c>
      <c r="BD44" s="1">
        <f t="shared" si="76"/>
        <v>7.3401897220391144E-2</v>
      </c>
      <c r="BE44" s="1">
        <f t="shared" si="77"/>
        <v>0.16488183827079897</v>
      </c>
      <c r="BF44" s="1">
        <f t="shared" si="78"/>
        <v>5.7502046795929733E-2</v>
      </c>
      <c r="BG44" s="1"/>
      <c r="BH44" s="1">
        <f t="shared" si="33"/>
        <v>5.9450523975658774E-2</v>
      </c>
      <c r="BI44" s="1">
        <f t="shared" si="34"/>
        <v>5.7674055052115945E-2</v>
      </c>
      <c r="BJ44" s="1">
        <f t="shared" si="35"/>
        <v>3.5232553972759269E-2</v>
      </c>
      <c r="BK44" s="1">
        <f t="shared" si="36"/>
        <v>7.3558088162107196E-2</v>
      </c>
      <c r="BL44" s="1">
        <f t="shared" si="37"/>
        <v>0.16605260179117556</v>
      </c>
      <c r="BM44" s="1">
        <f t="shared" si="38"/>
        <v>5.7674055052115945E-2</v>
      </c>
      <c r="BN44" s="1"/>
      <c r="BO44" s="1">
        <f t="shared" si="60"/>
        <v>5.9079782302184435E-2</v>
      </c>
      <c r="BP44" s="1">
        <f t="shared" si="61"/>
        <v>5.7231498981391515E-2</v>
      </c>
      <c r="BQ44" s="1">
        <f t="shared" si="62"/>
        <v>3.4743267322829112E-2</v>
      </c>
      <c r="BR44" s="1">
        <f t="shared" si="63"/>
        <v>7.3214583377862963E-2</v>
      </c>
      <c r="BS44" s="1">
        <f t="shared" si="64"/>
        <v>0.16606793386658186</v>
      </c>
      <c r="BT44" s="1">
        <f t="shared" si="65"/>
        <v>5.7231498981391515E-2</v>
      </c>
      <c r="BU44" s="1"/>
      <c r="BV44" s="1">
        <f t="shared" si="79"/>
        <v>6.3082049147215519E-2</v>
      </c>
      <c r="BW44" s="1">
        <f t="shared" si="80"/>
        <v>6.0979408139302659E-2</v>
      </c>
      <c r="BX44" s="1">
        <f t="shared" si="81"/>
        <v>4.083596678638797E-2</v>
      </c>
      <c r="BY44" s="1">
        <f t="shared" si="82"/>
        <v>7.7875326817799073E-2</v>
      </c>
      <c r="BZ44" s="1">
        <f t="shared" si="83"/>
        <v>0.17840921856568306</v>
      </c>
      <c r="CA44" s="1">
        <f t="shared" si="84"/>
        <v>6.0979408139302659E-2</v>
      </c>
      <c r="CB44" s="1"/>
      <c r="CC44" s="1"/>
    </row>
    <row r="45" spans="1:81" x14ac:dyDescent="0.2">
      <c r="A45">
        <v>1993</v>
      </c>
      <c r="B45">
        <v>8</v>
      </c>
      <c r="C45" s="1">
        <f>AVERAGE(RealPrice!C33:C44)</f>
        <v>5.931851677011362E-2</v>
      </c>
      <c r="D45" s="1">
        <f>AVERAGE(RealPrice!D33:D44)</f>
        <v>5.7463615976804237E-2</v>
      </c>
      <c r="E45" s="1">
        <f>AVERAGE(RealPrice!E33:E44)</f>
        <v>3.5146116844222981E-2</v>
      </c>
      <c r="F45" s="1">
        <f>AVERAGE(RealPrice!F33:F44)</f>
        <v>7.3416616316960864E-2</v>
      </c>
      <c r="G45" s="1">
        <f>AVERAGE(RealPrice!G33:G44)</f>
        <v>0.1652666099239212</v>
      </c>
      <c r="H45" s="1">
        <f>AVERAGE(RealPrice!H33:H44)</f>
        <v>5.7463615976804237E-2</v>
      </c>
      <c r="I45" s="1"/>
      <c r="J45" s="1">
        <f t="shared" si="52"/>
        <v>-1.3200720554515377E-4</v>
      </c>
      <c r="K45" s="1">
        <f t="shared" si="53"/>
        <v>-2.1043907531170802E-4</v>
      </c>
      <c r="L45" s="1">
        <f t="shared" si="54"/>
        <v>-8.6437128536287489E-5</v>
      </c>
      <c r="M45" s="1">
        <f t="shared" si="55"/>
        <v>-1.4147184514633204E-4</v>
      </c>
      <c r="N45" s="1">
        <f t="shared" si="56"/>
        <v>-7.8599186725436532E-4</v>
      </c>
      <c r="O45" s="1">
        <f t="shared" si="57"/>
        <v>-2.1043907531170802E-4</v>
      </c>
      <c r="P45" s="1"/>
      <c r="Q45" s="99">
        <f t="shared" si="0"/>
        <v>-1.3200720554515377E-4</v>
      </c>
      <c r="R45" s="99">
        <f t="shared" si="1"/>
        <v>-2.1043907531170802E-4</v>
      </c>
      <c r="S45" s="99">
        <f t="shared" si="2"/>
        <v>-8.6437128536287489E-5</v>
      </c>
      <c r="T45" s="99">
        <f t="shared" si="3"/>
        <v>-1.4147184514633204E-4</v>
      </c>
      <c r="U45" s="99">
        <f t="shared" si="4"/>
        <v>-7.8599186725436532E-4</v>
      </c>
      <c r="V45" s="99">
        <f t="shared" si="5"/>
        <v>-2.1043907531170802E-4</v>
      </c>
      <c r="W45" s="99"/>
      <c r="X45" s="99">
        <f t="shared" si="6"/>
        <v>0</v>
      </c>
      <c r="Y45" s="99">
        <f t="shared" si="7"/>
        <v>0</v>
      </c>
      <c r="Z45" s="99">
        <f t="shared" si="8"/>
        <v>0</v>
      </c>
      <c r="AA45" s="99">
        <f t="shared" si="9"/>
        <v>0</v>
      </c>
      <c r="AB45" s="99">
        <f t="shared" si="10"/>
        <v>0</v>
      </c>
      <c r="AC45" s="99">
        <f t="shared" si="11"/>
        <v>0</v>
      </c>
      <c r="AD45" s="1"/>
      <c r="AE45" s="1"/>
      <c r="AF45" s="5">
        <f t="shared" si="67"/>
        <v>-2.2204548709983118E-3</v>
      </c>
      <c r="AG45" s="5">
        <f t="shared" si="68"/>
        <v>-3.6487650317209575E-3</v>
      </c>
      <c r="AH45" s="5">
        <f t="shared" si="69"/>
        <v>-2.4533313311069227E-3</v>
      </c>
      <c r="AI45" s="5">
        <f t="shared" si="70"/>
        <v>-1.9232670217659287E-3</v>
      </c>
      <c r="AJ45" s="5">
        <f t="shared" si="71"/>
        <v>-4.7333908579331174E-3</v>
      </c>
      <c r="AK45" s="5">
        <f t="shared" si="72"/>
        <v>-3.6487650317209575E-3</v>
      </c>
      <c r="AL45" s="1"/>
      <c r="AM45" s="175">
        <f t="shared" si="12"/>
        <v>-2.2204548709983118E-3</v>
      </c>
      <c r="AN45" s="175">
        <f t="shared" si="13"/>
        <v>-3.6487650317209575E-3</v>
      </c>
      <c r="AO45" s="175">
        <f t="shared" si="14"/>
        <v>-2.4533313311069227E-3</v>
      </c>
      <c r="AP45" s="175">
        <f t="shared" si="15"/>
        <v>-1.9232670217659287E-3</v>
      </c>
      <c r="AQ45" s="175">
        <f t="shared" si="16"/>
        <v>-4.7333908579331174E-3</v>
      </c>
      <c r="AR45" s="175">
        <f t="shared" si="17"/>
        <v>-3.6487650317209575E-3</v>
      </c>
      <c r="AS45" s="175"/>
      <c r="AT45" s="175">
        <f t="shared" si="18"/>
        <v>0</v>
      </c>
      <c r="AU45" s="175">
        <f t="shared" si="19"/>
        <v>0</v>
      </c>
      <c r="AV45" s="175">
        <f t="shared" si="20"/>
        <v>0</v>
      </c>
      <c r="AW45" s="175">
        <f t="shared" si="21"/>
        <v>0</v>
      </c>
      <c r="AX45" s="175">
        <f t="shared" si="22"/>
        <v>0</v>
      </c>
      <c r="AY45" s="175">
        <f t="shared" si="23"/>
        <v>0</v>
      </c>
      <c r="AZ45" s="1"/>
      <c r="BA45" s="1">
        <f t="shared" si="73"/>
        <v>5.9186509564568467E-2</v>
      </c>
      <c r="BB45" s="1">
        <f t="shared" si="74"/>
        <v>5.7253176901492529E-2</v>
      </c>
      <c r="BC45" s="1">
        <f t="shared" si="75"/>
        <v>3.5059679715686694E-2</v>
      </c>
      <c r="BD45" s="1">
        <f t="shared" si="76"/>
        <v>7.3275144471814532E-2</v>
      </c>
      <c r="BE45" s="1">
        <f t="shared" si="77"/>
        <v>0.16448061805666683</v>
      </c>
      <c r="BF45" s="1">
        <f t="shared" si="78"/>
        <v>5.7253176901492529E-2</v>
      </c>
      <c r="BG45" s="1"/>
      <c r="BH45" s="1">
        <f t="shared" si="33"/>
        <v>5.931851677011362E-2</v>
      </c>
      <c r="BI45" s="1">
        <f t="shared" si="34"/>
        <v>5.7463615976804237E-2</v>
      </c>
      <c r="BJ45" s="1">
        <f t="shared" si="35"/>
        <v>3.5146116844222981E-2</v>
      </c>
      <c r="BK45" s="1">
        <f t="shared" si="36"/>
        <v>7.3416616316960864E-2</v>
      </c>
      <c r="BL45" s="1">
        <f t="shared" si="37"/>
        <v>0.1652666099239212</v>
      </c>
      <c r="BM45" s="1">
        <f t="shared" si="38"/>
        <v>5.7463615976804237E-2</v>
      </c>
      <c r="BN45" s="1"/>
      <c r="BO45" s="1">
        <f t="shared" si="60"/>
        <v>5.8948068212681844E-2</v>
      </c>
      <c r="BP45" s="1">
        <f t="shared" si="61"/>
        <v>5.7021827748819108E-2</v>
      </c>
      <c r="BQ45" s="1">
        <f t="shared" si="62"/>
        <v>3.4657042253208432E-2</v>
      </c>
      <c r="BR45" s="1">
        <f t="shared" si="63"/>
        <v>7.3073383620850904E-2</v>
      </c>
      <c r="BS45" s="1">
        <f t="shared" si="64"/>
        <v>0.16528566240604636</v>
      </c>
      <c r="BT45" s="1">
        <f t="shared" si="65"/>
        <v>5.7021827748819108E-2</v>
      </c>
      <c r="BU45" s="1"/>
      <c r="BV45" s="1">
        <f t="shared" si="79"/>
        <v>6.3082049147215519E-2</v>
      </c>
      <c r="BW45" s="1">
        <f t="shared" si="80"/>
        <v>6.0979408139302659E-2</v>
      </c>
      <c r="BX45" s="1">
        <f t="shared" si="81"/>
        <v>4.083596678638797E-2</v>
      </c>
      <c r="BY45" s="1">
        <f t="shared" si="82"/>
        <v>7.7875326817799073E-2</v>
      </c>
      <c r="BZ45" s="1">
        <f t="shared" si="83"/>
        <v>0.17840921856568306</v>
      </c>
      <c r="CA45" s="1">
        <f t="shared" si="84"/>
        <v>6.0979408139302659E-2</v>
      </c>
      <c r="CB45" s="1"/>
      <c r="CC45" s="1"/>
    </row>
    <row r="46" spans="1:81" x14ac:dyDescent="0.2">
      <c r="A46">
        <v>1993</v>
      </c>
      <c r="B46">
        <v>9</v>
      </c>
      <c r="C46" s="1">
        <f>AVERAGE(RealPrice!C34:C45)</f>
        <v>5.918290612523975E-2</v>
      </c>
      <c r="D46" s="1">
        <f>AVERAGE(RealPrice!D34:D45)</f>
        <v>5.730563456100312E-2</v>
      </c>
      <c r="E46" s="1">
        <f>AVERAGE(RealPrice!E34:E45)</f>
        <v>3.5067412543867478E-2</v>
      </c>
      <c r="F46" s="1">
        <f>AVERAGE(RealPrice!F34:F45)</f>
        <v>7.322107484094427E-2</v>
      </c>
      <c r="G46" s="1">
        <f>AVERAGE(RealPrice!G34:G45)</f>
        <v>0.16445825562122685</v>
      </c>
      <c r="H46" s="1">
        <f>AVERAGE(RealPrice!H34:H45)</f>
        <v>5.730563456100312E-2</v>
      </c>
      <c r="I46" s="1"/>
      <c r="J46" s="1">
        <f t="shared" si="52"/>
        <v>-1.3561064487387087E-4</v>
      </c>
      <c r="K46" s="1">
        <f t="shared" si="53"/>
        <v>-1.5798141580111724E-4</v>
      </c>
      <c r="L46" s="1">
        <f t="shared" si="54"/>
        <v>-7.8704300355503243E-5</v>
      </c>
      <c r="M46" s="1">
        <f t="shared" si="55"/>
        <v>-1.9554147601659466E-4</v>
      </c>
      <c r="N46" s="1">
        <f t="shared" si="56"/>
        <v>-8.0835430269435293E-4</v>
      </c>
      <c r="O46" s="1">
        <f t="shared" si="57"/>
        <v>-1.5798141580111724E-4</v>
      </c>
      <c r="P46" s="1"/>
      <c r="Q46" s="99">
        <f t="shared" si="0"/>
        <v>-1.3561064487387087E-4</v>
      </c>
      <c r="R46" s="99">
        <f t="shared" si="1"/>
        <v>-1.5798141580111724E-4</v>
      </c>
      <c r="S46" s="99">
        <f t="shared" si="2"/>
        <v>-7.8704300355503243E-5</v>
      </c>
      <c r="T46" s="99">
        <f t="shared" si="3"/>
        <v>-1.9554147601659466E-4</v>
      </c>
      <c r="U46" s="99">
        <f t="shared" si="4"/>
        <v>-8.0835430269435293E-4</v>
      </c>
      <c r="V46" s="99">
        <f t="shared" si="5"/>
        <v>-1.5798141580111724E-4</v>
      </c>
      <c r="W46" s="99"/>
      <c r="X46" s="99">
        <f t="shared" si="6"/>
        <v>0</v>
      </c>
      <c r="Y46" s="99">
        <f t="shared" si="7"/>
        <v>0</v>
      </c>
      <c r="Z46" s="99">
        <f t="shared" si="8"/>
        <v>0</v>
      </c>
      <c r="AA46" s="99">
        <f t="shared" si="9"/>
        <v>0</v>
      </c>
      <c r="AB46" s="99">
        <f t="shared" si="10"/>
        <v>0</v>
      </c>
      <c r="AC46" s="99">
        <f t="shared" si="11"/>
        <v>0</v>
      </c>
      <c r="AD46" s="1"/>
      <c r="AE46" s="1"/>
      <c r="AF46" s="5">
        <f t="shared" si="67"/>
        <v>-2.28614355614154E-3</v>
      </c>
      <c r="AG46" s="5">
        <f t="shared" si="68"/>
        <v>-2.7492425096410367E-3</v>
      </c>
      <c r="AH46" s="5">
        <f t="shared" si="69"/>
        <v>-2.2393455500174797E-3</v>
      </c>
      <c r="AI46" s="5">
        <f t="shared" si="70"/>
        <v>-2.6634498540818452E-3</v>
      </c>
      <c r="AJ46" s="5">
        <f t="shared" si="71"/>
        <v>-4.8912136762923053E-3</v>
      </c>
      <c r="AK46" s="5">
        <f t="shared" si="72"/>
        <v>-2.7492425096410367E-3</v>
      </c>
      <c r="AL46" s="1"/>
      <c r="AM46" s="175">
        <f t="shared" si="12"/>
        <v>-2.28614355614154E-3</v>
      </c>
      <c r="AN46" s="175">
        <f t="shared" si="13"/>
        <v>-2.7492425096410367E-3</v>
      </c>
      <c r="AO46" s="175">
        <f t="shared" si="14"/>
        <v>-2.2393455500174797E-3</v>
      </c>
      <c r="AP46" s="175">
        <f t="shared" si="15"/>
        <v>-2.6634498540818452E-3</v>
      </c>
      <c r="AQ46" s="175">
        <f t="shared" si="16"/>
        <v>-4.8912136762923053E-3</v>
      </c>
      <c r="AR46" s="175">
        <f t="shared" si="17"/>
        <v>-2.7492425096410367E-3</v>
      </c>
      <c r="AS46" s="175"/>
      <c r="AT46" s="175">
        <f t="shared" si="18"/>
        <v>0</v>
      </c>
      <c r="AU46" s="175">
        <f t="shared" si="19"/>
        <v>0</v>
      </c>
      <c r="AV46" s="175">
        <f t="shared" si="20"/>
        <v>0</v>
      </c>
      <c r="AW46" s="175">
        <f t="shared" si="21"/>
        <v>0</v>
      </c>
      <c r="AX46" s="175">
        <f t="shared" si="22"/>
        <v>0</v>
      </c>
      <c r="AY46" s="175">
        <f t="shared" si="23"/>
        <v>0</v>
      </c>
      <c r="AZ46" s="1"/>
      <c r="BA46" s="1">
        <f t="shared" si="73"/>
        <v>5.9047295480365879E-2</v>
      </c>
      <c r="BB46" s="1">
        <f t="shared" si="74"/>
        <v>5.7147653145202003E-2</v>
      </c>
      <c r="BC46" s="1">
        <f t="shared" si="75"/>
        <v>3.4988708243511975E-2</v>
      </c>
      <c r="BD46" s="1">
        <f t="shared" si="76"/>
        <v>7.3025533364927675E-2</v>
      </c>
      <c r="BE46" s="1">
        <f t="shared" si="77"/>
        <v>0.16364990131853249</v>
      </c>
      <c r="BF46" s="1">
        <f t="shared" si="78"/>
        <v>5.7147653145202003E-2</v>
      </c>
      <c r="BG46" s="1"/>
      <c r="BH46" s="1">
        <f t="shared" si="33"/>
        <v>5.918290612523975E-2</v>
      </c>
      <c r="BI46" s="1">
        <f t="shared" si="34"/>
        <v>5.730563456100312E-2</v>
      </c>
      <c r="BJ46" s="1">
        <f t="shared" si="35"/>
        <v>3.5067412543867478E-2</v>
      </c>
      <c r="BK46" s="1">
        <f t="shared" si="36"/>
        <v>7.322107484094427E-2</v>
      </c>
      <c r="BL46" s="1">
        <f t="shared" si="37"/>
        <v>0.16445825562122685</v>
      </c>
      <c r="BM46" s="1">
        <f t="shared" si="38"/>
        <v>5.730563456100312E-2</v>
      </c>
      <c r="BN46" s="1"/>
      <c r="BO46" s="1">
        <f t="shared" si="60"/>
        <v>5.88127675932099E-2</v>
      </c>
      <c r="BP46" s="1">
        <f t="shared" si="61"/>
        <v>5.6864280662242042E-2</v>
      </c>
      <c r="BQ46" s="1">
        <f t="shared" si="62"/>
        <v>3.4578514198977693E-2</v>
      </c>
      <c r="BR46" s="1">
        <f t="shared" si="63"/>
        <v>7.2878362959750073E-2</v>
      </c>
      <c r="BS46" s="1">
        <f t="shared" si="64"/>
        <v>0.16448126193697266</v>
      </c>
      <c r="BT46" s="1">
        <f t="shared" si="65"/>
        <v>5.6864280662242042E-2</v>
      </c>
      <c r="BU46" s="1"/>
      <c r="BV46" s="1">
        <f t="shared" si="79"/>
        <v>6.3082049147215519E-2</v>
      </c>
      <c r="BW46" s="1">
        <f t="shared" si="80"/>
        <v>6.0979408139302659E-2</v>
      </c>
      <c r="BX46" s="1">
        <f t="shared" si="81"/>
        <v>4.083596678638797E-2</v>
      </c>
      <c r="BY46" s="1">
        <f t="shared" si="82"/>
        <v>7.7875326817799073E-2</v>
      </c>
      <c r="BZ46" s="1">
        <f t="shared" si="83"/>
        <v>0.17840921856568306</v>
      </c>
      <c r="CA46" s="1">
        <f t="shared" si="84"/>
        <v>6.0979408139302659E-2</v>
      </c>
      <c r="CB46" s="1"/>
      <c r="CC46" s="1"/>
    </row>
    <row r="47" spans="1:81" x14ac:dyDescent="0.2">
      <c r="A47">
        <v>1993</v>
      </c>
      <c r="B47">
        <v>10</v>
      </c>
      <c r="C47" s="1">
        <f>AVERAGE(RealPrice!C35:C46)</f>
        <v>5.9055420528199586E-2</v>
      </c>
      <c r="D47" s="1">
        <f>AVERAGE(RealPrice!D35:D46)</f>
        <v>5.7147041451484026E-2</v>
      </c>
      <c r="E47" s="1">
        <f>AVERAGE(RealPrice!E35:E46)</f>
        <v>3.5026138328991228E-2</v>
      </c>
      <c r="F47" s="1">
        <f>AVERAGE(RealPrice!F35:F46)</f>
        <v>7.3055118970059965E-2</v>
      </c>
      <c r="G47" s="1">
        <f>AVERAGE(RealPrice!G35:G46)</f>
        <v>0.16385785078470358</v>
      </c>
      <c r="H47" s="1">
        <f>AVERAGE(RealPrice!H35:H46)</f>
        <v>5.7147041451484026E-2</v>
      </c>
      <c r="I47" s="1"/>
      <c r="J47" s="1">
        <f t="shared" si="52"/>
        <v>-1.2748559704016393E-4</v>
      </c>
      <c r="K47" s="1">
        <f t="shared" si="53"/>
        <v>-1.5859310951909372E-4</v>
      </c>
      <c r="L47" s="1">
        <f t="shared" si="54"/>
        <v>-4.1274214876249604E-5</v>
      </c>
      <c r="M47" s="1">
        <f t="shared" si="55"/>
        <v>-1.6595587088430452E-4</v>
      </c>
      <c r="N47" s="1">
        <f t="shared" si="56"/>
        <v>-6.0040483652326615E-4</v>
      </c>
      <c r="O47" s="1">
        <f t="shared" si="57"/>
        <v>-1.5859310951909372E-4</v>
      </c>
      <c r="P47" s="1"/>
      <c r="Q47" s="99">
        <f t="shared" si="0"/>
        <v>-1.2748559704016393E-4</v>
      </c>
      <c r="R47" s="99">
        <f t="shared" si="1"/>
        <v>-1.5859310951909372E-4</v>
      </c>
      <c r="S47" s="99">
        <f t="shared" si="2"/>
        <v>-4.1274214876249604E-5</v>
      </c>
      <c r="T47" s="99">
        <f t="shared" si="3"/>
        <v>-1.6595587088430452E-4</v>
      </c>
      <c r="U47" s="99">
        <f t="shared" si="4"/>
        <v>-6.0040483652326615E-4</v>
      </c>
      <c r="V47" s="99">
        <f t="shared" si="5"/>
        <v>-1.5859310951909372E-4</v>
      </c>
      <c r="W47" s="99"/>
      <c r="X47" s="99">
        <f t="shared" si="6"/>
        <v>0</v>
      </c>
      <c r="Y47" s="99">
        <f t="shared" si="7"/>
        <v>0</v>
      </c>
      <c r="Z47" s="99">
        <f t="shared" si="8"/>
        <v>0</v>
      </c>
      <c r="AA47" s="99">
        <f t="shared" si="9"/>
        <v>0</v>
      </c>
      <c r="AB47" s="99">
        <f t="shared" si="10"/>
        <v>0</v>
      </c>
      <c r="AC47" s="99">
        <f t="shared" si="11"/>
        <v>0</v>
      </c>
      <c r="AD47" s="1"/>
      <c r="AE47" s="1"/>
      <c r="AF47" s="5">
        <f t="shared" si="67"/>
        <v>-2.1540949133248555E-3</v>
      </c>
      <c r="AG47" s="5">
        <f t="shared" si="68"/>
        <v>-2.7674959143898503E-3</v>
      </c>
      <c r="AH47" s="5">
        <f t="shared" si="69"/>
        <v>-1.1769963017550511E-3</v>
      </c>
      <c r="AI47" s="5">
        <f t="shared" si="70"/>
        <v>-2.2665041621527937E-3</v>
      </c>
      <c r="AJ47" s="5">
        <f t="shared" si="71"/>
        <v>-3.6508038727230963E-3</v>
      </c>
      <c r="AK47" s="5">
        <f t="shared" si="72"/>
        <v>-2.7674959143898503E-3</v>
      </c>
      <c r="AL47" s="1"/>
      <c r="AM47" s="175">
        <f t="shared" si="12"/>
        <v>-2.1540949133248555E-3</v>
      </c>
      <c r="AN47" s="175">
        <f t="shared" si="13"/>
        <v>-2.7674959143898503E-3</v>
      </c>
      <c r="AO47" s="175">
        <f t="shared" si="14"/>
        <v>-1.1769963017550511E-3</v>
      </c>
      <c r="AP47" s="175">
        <f t="shared" si="15"/>
        <v>-2.2665041621527937E-3</v>
      </c>
      <c r="AQ47" s="175">
        <f t="shared" si="16"/>
        <v>-3.6508038727230963E-3</v>
      </c>
      <c r="AR47" s="175">
        <f t="shared" si="17"/>
        <v>-2.7674959143898503E-3</v>
      </c>
      <c r="AS47" s="175"/>
      <c r="AT47" s="175">
        <f t="shared" si="18"/>
        <v>0</v>
      </c>
      <c r="AU47" s="175">
        <f t="shared" si="19"/>
        <v>0</v>
      </c>
      <c r="AV47" s="175">
        <f t="shared" si="20"/>
        <v>0</v>
      </c>
      <c r="AW47" s="175">
        <f t="shared" si="21"/>
        <v>0</v>
      </c>
      <c r="AX47" s="175">
        <f t="shared" si="22"/>
        <v>0</v>
      </c>
      <c r="AY47" s="175">
        <f t="shared" si="23"/>
        <v>0</v>
      </c>
      <c r="AZ47" s="1"/>
      <c r="BA47" s="1">
        <f t="shared" si="73"/>
        <v>5.8927934931159422E-2</v>
      </c>
      <c r="BB47" s="1">
        <f t="shared" si="74"/>
        <v>5.6988448341964933E-2</v>
      </c>
      <c r="BC47" s="1">
        <f t="shared" si="75"/>
        <v>3.4984864114114979E-2</v>
      </c>
      <c r="BD47" s="1">
        <f t="shared" si="76"/>
        <v>7.2889163099175661E-2</v>
      </c>
      <c r="BE47" s="1">
        <f t="shared" si="77"/>
        <v>0.16325744594818031</v>
      </c>
      <c r="BF47" s="1">
        <f t="shared" si="78"/>
        <v>5.6988448341964933E-2</v>
      </c>
      <c r="BG47" s="1"/>
      <c r="BH47" s="1">
        <f t="shared" si="33"/>
        <v>5.9055420528199586E-2</v>
      </c>
      <c r="BI47" s="1">
        <f t="shared" si="34"/>
        <v>5.7147041451484026E-2</v>
      </c>
      <c r="BJ47" s="1">
        <f t="shared" si="35"/>
        <v>3.5026138328991228E-2</v>
      </c>
      <c r="BK47" s="1">
        <f t="shared" si="36"/>
        <v>7.3055118970059965E-2</v>
      </c>
      <c r="BL47" s="1">
        <f t="shared" si="37"/>
        <v>0.16385785078470358</v>
      </c>
      <c r="BM47" s="1">
        <f t="shared" si="38"/>
        <v>5.7147041451484026E-2</v>
      </c>
      <c r="BN47" s="1"/>
      <c r="BO47" s="1">
        <f t="shared" si="60"/>
        <v>5.8685556612245844E-2</v>
      </c>
      <c r="BP47" s="1">
        <f t="shared" si="61"/>
        <v>5.670612645850559E-2</v>
      </c>
      <c r="BQ47" s="1">
        <f t="shared" si="62"/>
        <v>3.4537288563699711E-2</v>
      </c>
      <c r="BR47" s="1">
        <f t="shared" si="63"/>
        <v>7.2712783228537858E-2</v>
      </c>
      <c r="BS47" s="1">
        <f t="shared" si="64"/>
        <v>0.16388304906075177</v>
      </c>
      <c r="BT47" s="1">
        <f t="shared" si="65"/>
        <v>5.670612645850559E-2</v>
      </c>
      <c r="BU47" s="1"/>
      <c r="BV47" s="1">
        <f t="shared" si="79"/>
        <v>6.3082049147215519E-2</v>
      </c>
      <c r="BW47" s="1">
        <f t="shared" si="80"/>
        <v>6.0979408139302659E-2</v>
      </c>
      <c r="BX47" s="1">
        <f t="shared" si="81"/>
        <v>4.083596678638797E-2</v>
      </c>
      <c r="BY47" s="1">
        <f t="shared" si="82"/>
        <v>7.7875326817799073E-2</v>
      </c>
      <c r="BZ47" s="1">
        <f t="shared" si="83"/>
        <v>0.17840921856568306</v>
      </c>
      <c r="CA47" s="1">
        <f t="shared" si="84"/>
        <v>6.0979408139302659E-2</v>
      </c>
      <c r="CB47" s="1"/>
      <c r="CC47" s="1"/>
    </row>
    <row r="48" spans="1:81" x14ac:dyDescent="0.2">
      <c r="A48">
        <v>1993</v>
      </c>
      <c r="B48">
        <v>11</v>
      </c>
      <c r="C48" s="1">
        <f>AVERAGE(RealPrice!C36:C47)</f>
        <v>5.9140601355529253E-2</v>
      </c>
      <c r="D48" s="1">
        <f>AVERAGE(RealPrice!D36:D47)</f>
        <v>5.7240516698796005E-2</v>
      </c>
      <c r="E48" s="1">
        <f>AVERAGE(RealPrice!E36:E47)</f>
        <v>3.5624947288146254E-2</v>
      </c>
      <c r="F48" s="1">
        <f>AVERAGE(RealPrice!F36:F47)</f>
        <v>7.3114316386147349E-2</v>
      </c>
      <c r="G48" s="1">
        <f>AVERAGE(RealPrice!G36:G47)</f>
        <v>0.16366085891761861</v>
      </c>
      <c r="H48" s="1">
        <f>AVERAGE(RealPrice!H36:H47)</f>
        <v>5.7240516698796005E-2</v>
      </c>
      <c r="I48" s="1"/>
      <c r="J48" s="1">
        <f t="shared" si="52"/>
        <v>8.5180827329667252E-5</v>
      </c>
      <c r="K48" s="1">
        <f t="shared" si="53"/>
        <v>9.3475247311979037E-5</v>
      </c>
      <c r="L48" s="1">
        <f t="shared" si="54"/>
        <v>5.9880895915502552E-4</v>
      </c>
      <c r="M48" s="1">
        <f t="shared" si="55"/>
        <v>5.9197416087383714E-5</v>
      </c>
      <c r="N48" s="1">
        <f t="shared" si="56"/>
        <v>-1.9699186708496685E-4</v>
      </c>
      <c r="O48" s="1">
        <f t="shared" si="57"/>
        <v>9.3475247311979037E-5</v>
      </c>
      <c r="P48" s="1"/>
      <c r="Q48" s="99">
        <f t="shared" si="0"/>
        <v>0</v>
      </c>
      <c r="R48" s="99">
        <f t="shared" si="1"/>
        <v>0</v>
      </c>
      <c r="S48" s="99">
        <f t="shared" si="2"/>
        <v>0</v>
      </c>
      <c r="T48" s="99">
        <f t="shared" si="3"/>
        <v>0</v>
      </c>
      <c r="U48" s="99">
        <f t="shared" si="4"/>
        <v>-1.9699186708496685E-4</v>
      </c>
      <c r="V48" s="99">
        <f t="shared" si="5"/>
        <v>0</v>
      </c>
      <c r="W48" s="99"/>
      <c r="X48" s="99">
        <f t="shared" si="6"/>
        <v>8.5180827329667252E-5</v>
      </c>
      <c r="Y48" s="99">
        <f t="shared" si="7"/>
        <v>9.3475247311979037E-5</v>
      </c>
      <c r="Z48" s="99">
        <f t="shared" si="8"/>
        <v>5.9880895915502552E-4</v>
      </c>
      <c r="AA48" s="99">
        <f t="shared" si="9"/>
        <v>5.9197416087383714E-5</v>
      </c>
      <c r="AB48" s="99">
        <f t="shared" si="10"/>
        <v>0</v>
      </c>
      <c r="AC48" s="99">
        <f t="shared" si="11"/>
        <v>9.3475247311979037E-5</v>
      </c>
      <c r="AD48" s="1"/>
      <c r="AE48" s="1"/>
      <c r="AF48" s="5">
        <f t="shared" si="67"/>
        <v>1.4423879563940645E-3</v>
      </c>
      <c r="AG48" s="5">
        <f t="shared" si="68"/>
        <v>1.6356970533870641E-3</v>
      </c>
      <c r="AH48" s="5">
        <f t="shared" si="69"/>
        <v>1.7096059906192673E-2</v>
      </c>
      <c r="AI48" s="5">
        <f t="shared" si="70"/>
        <v>8.1031167866063569E-4</v>
      </c>
      <c r="AJ48" s="5">
        <f t="shared" si="71"/>
        <v>-1.202211954700938E-3</v>
      </c>
      <c r="AK48" s="5">
        <f t="shared" si="72"/>
        <v>1.6356970533870641E-3</v>
      </c>
      <c r="AL48" s="1"/>
      <c r="AM48" s="175">
        <f t="shared" si="12"/>
        <v>0</v>
      </c>
      <c r="AN48" s="175">
        <f t="shared" si="13"/>
        <v>0</v>
      </c>
      <c r="AO48" s="175">
        <f t="shared" si="14"/>
        <v>0</v>
      </c>
      <c r="AP48" s="175">
        <f t="shared" si="15"/>
        <v>0</v>
      </c>
      <c r="AQ48" s="175">
        <f t="shared" si="16"/>
        <v>-1.202211954700938E-3</v>
      </c>
      <c r="AR48" s="175">
        <f t="shared" si="17"/>
        <v>0</v>
      </c>
      <c r="AS48" s="175"/>
      <c r="AT48" s="175">
        <f t="shared" si="18"/>
        <v>1.4423879563940645E-3</v>
      </c>
      <c r="AU48" s="175">
        <f t="shared" si="19"/>
        <v>1.6356970533870641E-3</v>
      </c>
      <c r="AV48" s="175">
        <f t="shared" si="20"/>
        <v>1.7096059906192673E-2</v>
      </c>
      <c r="AW48" s="175">
        <f t="shared" si="21"/>
        <v>8.1031167866063569E-4</v>
      </c>
      <c r="AX48" s="175">
        <f t="shared" si="22"/>
        <v>0</v>
      </c>
      <c r="AY48" s="175">
        <f t="shared" si="23"/>
        <v>1.6356970533870641E-3</v>
      </c>
      <c r="AZ48" s="1"/>
      <c r="BA48" s="1">
        <f t="shared" si="73"/>
        <v>5.9140601355529253E-2</v>
      </c>
      <c r="BB48" s="1">
        <f t="shared" si="74"/>
        <v>5.7240516698796005E-2</v>
      </c>
      <c r="BC48" s="1">
        <f t="shared" si="75"/>
        <v>3.5624947288146254E-2</v>
      </c>
      <c r="BD48" s="1">
        <f t="shared" si="76"/>
        <v>7.3114316386147349E-2</v>
      </c>
      <c r="BE48" s="1">
        <f t="shared" si="77"/>
        <v>0.16346386705053365</v>
      </c>
      <c r="BF48" s="1">
        <f t="shared" si="78"/>
        <v>5.7240516698796005E-2</v>
      </c>
      <c r="BG48" s="1"/>
      <c r="BH48" s="1">
        <f t="shared" si="33"/>
        <v>5.922578218285892E-2</v>
      </c>
      <c r="BI48" s="1">
        <f t="shared" si="34"/>
        <v>5.7333991946107984E-2</v>
      </c>
      <c r="BJ48" s="1">
        <f t="shared" si="35"/>
        <v>3.6223756247301279E-2</v>
      </c>
      <c r="BK48" s="1">
        <f t="shared" si="36"/>
        <v>7.3173513802234733E-2</v>
      </c>
      <c r="BL48" s="1">
        <f t="shared" si="37"/>
        <v>0.16366085891761861</v>
      </c>
      <c r="BM48" s="1">
        <f t="shared" si="38"/>
        <v>5.7333991946107984E-2</v>
      </c>
      <c r="BN48" s="1"/>
      <c r="BO48" s="1">
        <f t="shared" si="60"/>
        <v>5.8685556612245844E-2</v>
      </c>
      <c r="BP48" s="1">
        <f t="shared" si="61"/>
        <v>5.670612645850559E-2</v>
      </c>
      <c r="BQ48" s="1">
        <f t="shared" si="62"/>
        <v>3.4537288563699711E-2</v>
      </c>
      <c r="BR48" s="1">
        <f t="shared" si="63"/>
        <v>7.2712783228537858E-2</v>
      </c>
      <c r="BS48" s="1">
        <f t="shared" si="64"/>
        <v>0.16368629401964438</v>
      </c>
      <c r="BT48" s="1">
        <f t="shared" si="65"/>
        <v>5.670612645850559E-2</v>
      </c>
      <c r="BU48" s="1"/>
      <c r="BV48" s="1">
        <f t="shared" si="79"/>
        <v>6.316735283834464E-2</v>
      </c>
      <c r="BW48" s="1">
        <f t="shared" si="80"/>
        <v>6.107303628380123E-2</v>
      </c>
      <c r="BX48" s="1">
        <f t="shared" si="81"/>
        <v>4.1445013019381076E-2</v>
      </c>
      <c r="BY48" s="1">
        <f t="shared" si="82"/>
        <v>7.7934572202244062E-2</v>
      </c>
      <c r="BZ48" s="1">
        <f t="shared" si="83"/>
        <v>0.17840921856568306</v>
      </c>
      <c r="CA48" s="1">
        <f t="shared" si="84"/>
        <v>6.107303628380123E-2</v>
      </c>
      <c r="CB48" s="1"/>
      <c r="CC48" s="1"/>
    </row>
    <row r="49" spans="1:81" x14ac:dyDescent="0.2">
      <c r="A49">
        <v>1993</v>
      </c>
      <c r="B49">
        <v>12</v>
      </c>
      <c r="C49" s="1">
        <f>AVERAGE(RealPrice!C37:C48)</f>
        <v>5.923732624670397E-2</v>
      </c>
      <c r="D49" s="1">
        <f>AVERAGE(RealPrice!D37:D48)</f>
        <v>5.7347269588226384E-2</v>
      </c>
      <c r="E49" s="1">
        <f>AVERAGE(RealPrice!E37:E48)</f>
        <v>3.5692879207615776E-2</v>
      </c>
      <c r="F49" s="1">
        <f>AVERAGE(RealPrice!F37:F48)</f>
        <v>7.3162473633162944E-2</v>
      </c>
      <c r="G49" s="1">
        <f>AVERAGE(RealPrice!G37:G48)</f>
        <v>0.1628292058407477</v>
      </c>
      <c r="H49" s="1">
        <f>AVERAGE(RealPrice!H37:H48)</f>
        <v>5.7347269588226384E-2</v>
      </c>
      <c r="I49" s="1"/>
      <c r="J49" s="1">
        <f t="shared" si="52"/>
        <v>9.6724891174716776E-5</v>
      </c>
      <c r="K49" s="1">
        <f t="shared" si="53"/>
        <v>1.067528894303782E-4</v>
      </c>
      <c r="L49" s="1">
        <f t="shared" si="54"/>
        <v>6.7931919469521596E-5</v>
      </c>
      <c r="M49" s="1">
        <f t="shared" si="55"/>
        <v>4.8157247015595539E-5</v>
      </c>
      <c r="N49" s="1">
        <f t="shared" si="56"/>
        <v>-8.3165307687091405E-4</v>
      </c>
      <c r="O49" s="1">
        <f t="shared" si="57"/>
        <v>1.067528894303782E-4</v>
      </c>
      <c r="P49" s="1"/>
      <c r="Q49" s="99">
        <f t="shared" si="0"/>
        <v>0</v>
      </c>
      <c r="R49" s="99">
        <f t="shared" si="1"/>
        <v>0</v>
      </c>
      <c r="S49" s="99">
        <f t="shared" si="2"/>
        <v>0</v>
      </c>
      <c r="T49" s="99">
        <f t="shared" si="3"/>
        <v>0</v>
      </c>
      <c r="U49" s="99">
        <f t="shared" si="4"/>
        <v>-8.3165307687091405E-4</v>
      </c>
      <c r="V49" s="99">
        <f t="shared" si="5"/>
        <v>0</v>
      </c>
      <c r="W49" s="99"/>
      <c r="X49" s="99">
        <f t="shared" si="6"/>
        <v>9.6724891174716776E-5</v>
      </c>
      <c r="Y49" s="99">
        <f t="shared" si="7"/>
        <v>1.067528894303782E-4</v>
      </c>
      <c r="Z49" s="99">
        <f t="shared" si="8"/>
        <v>6.7931919469521596E-5</v>
      </c>
      <c r="AA49" s="99">
        <f t="shared" si="9"/>
        <v>4.8157247015595539E-5</v>
      </c>
      <c r="AB49" s="99">
        <f t="shared" si="10"/>
        <v>0</v>
      </c>
      <c r="AC49" s="99">
        <f t="shared" si="11"/>
        <v>1.067528894303782E-4</v>
      </c>
      <c r="AD49" s="1"/>
      <c r="AE49" s="1"/>
      <c r="AF49" s="5">
        <f t="shared" si="67"/>
        <v>1.6355074002925019E-3</v>
      </c>
      <c r="AG49" s="5">
        <f t="shared" si="68"/>
        <v>1.8649882214047953E-3</v>
      </c>
      <c r="AH49" s="5">
        <f t="shared" si="69"/>
        <v>1.9068637188446314E-3</v>
      </c>
      <c r="AI49" s="5">
        <f t="shared" si="70"/>
        <v>6.5865687318011901E-4</v>
      </c>
      <c r="AJ49" s="5">
        <f t="shared" si="71"/>
        <v>-5.0815636821845978E-3</v>
      </c>
      <c r="AK49" s="5">
        <f t="shared" si="72"/>
        <v>1.8649882214047953E-3</v>
      </c>
      <c r="AL49" s="1"/>
      <c r="AM49" s="175">
        <f t="shared" si="12"/>
        <v>0</v>
      </c>
      <c r="AN49" s="175">
        <f t="shared" si="13"/>
        <v>0</v>
      </c>
      <c r="AO49" s="175">
        <f t="shared" si="14"/>
        <v>0</v>
      </c>
      <c r="AP49" s="175">
        <f t="shared" si="15"/>
        <v>0</v>
      </c>
      <c r="AQ49" s="175">
        <f t="shared" si="16"/>
        <v>-5.0815636821845978E-3</v>
      </c>
      <c r="AR49" s="175">
        <f t="shared" si="17"/>
        <v>0</v>
      </c>
      <c r="AS49" s="175"/>
      <c r="AT49" s="175">
        <f t="shared" si="18"/>
        <v>1.6355074002925019E-3</v>
      </c>
      <c r="AU49" s="175">
        <f t="shared" si="19"/>
        <v>1.8649882214047953E-3</v>
      </c>
      <c r="AV49" s="175">
        <f t="shared" si="20"/>
        <v>1.9068637188446314E-3</v>
      </c>
      <c r="AW49" s="175">
        <f t="shared" si="21"/>
        <v>6.5865687318011901E-4</v>
      </c>
      <c r="AX49" s="175">
        <f t="shared" si="22"/>
        <v>0</v>
      </c>
      <c r="AY49" s="175">
        <f t="shared" si="23"/>
        <v>1.8649882214047953E-3</v>
      </c>
      <c r="AZ49" s="1"/>
      <c r="BA49" s="1">
        <f t="shared" si="73"/>
        <v>5.923732624670397E-2</v>
      </c>
      <c r="BB49" s="1">
        <f t="shared" si="74"/>
        <v>5.7347269588226384E-2</v>
      </c>
      <c r="BC49" s="1">
        <f t="shared" si="75"/>
        <v>3.5692879207615776E-2</v>
      </c>
      <c r="BD49" s="1">
        <f t="shared" si="76"/>
        <v>7.3162473633162944E-2</v>
      </c>
      <c r="BE49" s="1">
        <f t="shared" si="77"/>
        <v>0.16199755276387678</v>
      </c>
      <c r="BF49" s="1">
        <f t="shared" si="78"/>
        <v>5.7347269588226384E-2</v>
      </c>
      <c r="BG49" s="1"/>
      <c r="BH49" s="1">
        <f t="shared" si="33"/>
        <v>5.9334051137878686E-2</v>
      </c>
      <c r="BI49" s="1">
        <f t="shared" si="34"/>
        <v>5.7454022477656762E-2</v>
      </c>
      <c r="BJ49" s="1">
        <f t="shared" si="35"/>
        <v>3.5760811127085297E-2</v>
      </c>
      <c r="BK49" s="1">
        <f t="shared" si="36"/>
        <v>7.321063088017854E-2</v>
      </c>
      <c r="BL49" s="1">
        <f t="shared" si="37"/>
        <v>0.1628292058407477</v>
      </c>
      <c r="BM49" s="1">
        <f t="shared" si="38"/>
        <v>5.7454022477656762E-2</v>
      </c>
      <c r="BN49" s="1"/>
      <c r="BO49" s="1">
        <f t="shared" si="60"/>
        <v>5.8685556612245844E-2</v>
      </c>
      <c r="BP49" s="1">
        <f t="shared" si="61"/>
        <v>5.670612645850559E-2</v>
      </c>
      <c r="BQ49" s="1">
        <f t="shared" si="62"/>
        <v>3.4537288563699711E-2</v>
      </c>
      <c r="BR49" s="1">
        <f t="shared" si="63"/>
        <v>7.2712783228537858E-2</v>
      </c>
      <c r="BS49" s="1">
        <f t="shared" si="64"/>
        <v>0.16285886704084507</v>
      </c>
      <c r="BT49" s="1">
        <f t="shared" si="65"/>
        <v>5.670612645850559E-2</v>
      </c>
      <c r="BU49" s="1"/>
      <c r="BV49" s="1">
        <f t="shared" si="79"/>
        <v>6.3264235923794668E-2</v>
      </c>
      <c r="BW49" s="1">
        <f t="shared" si="80"/>
        <v>6.1179988266112997E-2</v>
      </c>
      <c r="BX49" s="1">
        <f t="shared" si="81"/>
        <v>4.1513074475763183E-2</v>
      </c>
      <c r="BY49" s="1">
        <f t="shared" si="82"/>
        <v>7.7982761168361406E-2</v>
      </c>
      <c r="BZ49" s="1">
        <f t="shared" si="83"/>
        <v>0.17840921856568306</v>
      </c>
      <c r="CA49" s="1">
        <f t="shared" si="84"/>
        <v>6.1179988266112997E-2</v>
      </c>
      <c r="CB49" s="1"/>
      <c r="CC49" s="1"/>
    </row>
    <row r="50" spans="1:81" x14ac:dyDescent="0.2">
      <c r="A50">
        <v>1994</v>
      </c>
      <c r="B50">
        <v>1</v>
      </c>
      <c r="C50" s="1">
        <f>AVERAGE(RealPrice!C38:C49)</f>
        <v>5.9325000097443327E-2</v>
      </c>
      <c r="D50" s="1">
        <f>AVERAGE(RealPrice!D38:D49)</f>
        <v>5.7392563923467858E-2</v>
      </c>
      <c r="E50" s="1">
        <f>AVERAGE(RealPrice!E38:E49)</f>
        <v>3.6091857158800915E-2</v>
      </c>
      <c r="F50" s="1">
        <f>AVERAGE(RealPrice!F38:F49)</f>
        <v>7.3304430354341629E-2</v>
      </c>
      <c r="G50" s="1">
        <f>AVERAGE(RealPrice!G38:G49)</f>
        <v>0.1628745414905067</v>
      </c>
      <c r="H50" s="1">
        <f>AVERAGE(RealPrice!H38:H49)</f>
        <v>5.7392563923467858E-2</v>
      </c>
      <c r="I50" s="1"/>
      <c r="J50" s="1">
        <f t="shared" si="52"/>
        <v>8.7673850739357351E-5</v>
      </c>
      <c r="K50" s="1">
        <f t="shared" si="53"/>
        <v>4.5294335241474748E-5</v>
      </c>
      <c r="L50" s="1">
        <f t="shared" si="54"/>
        <v>3.9897795118513935E-4</v>
      </c>
      <c r="M50" s="1">
        <f t="shared" si="55"/>
        <v>1.4195672117868485E-4</v>
      </c>
      <c r="N50" s="1">
        <f t="shared" si="56"/>
        <v>4.533564975900406E-5</v>
      </c>
      <c r="O50" s="1">
        <f t="shared" si="57"/>
        <v>4.5294335241474748E-5</v>
      </c>
      <c r="P50" s="1"/>
      <c r="Q50" s="99">
        <f t="shared" si="0"/>
        <v>0</v>
      </c>
      <c r="R50" s="99">
        <f t="shared" si="1"/>
        <v>0</v>
      </c>
      <c r="S50" s="99">
        <f t="shared" si="2"/>
        <v>0</v>
      </c>
      <c r="T50" s="99">
        <f t="shared" si="3"/>
        <v>0</v>
      </c>
      <c r="U50" s="99">
        <f t="shared" si="4"/>
        <v>0</v>
      </c>
      <c r="V50" s="99">
        <f t="shared" si="5"/>
        <v>0</v>
      </c>
      <c r="W50" s="99"/>
      <c r="X50" s="99">
        <f t="shared" si="6"/>
        <v>8.7673850739357351E-5</v>
      </c>
      <c r="Y50" s="99">
        <f t="shared" si="7"/>
        <v>4.5294335241474748E-5</v>
      </c>
      <c r="Z50" s="99">
        <f t="shared" si="8"/>
        <v>3.9897795118513935E-4</v>
      </c>
      <c r="AA50" s="99">
        <f t="shared" si="9"/>
        <v>1.4195672117868485E-4</v>
      </c>
      <c r="AB50" s="99">
        <f t="shared" si="10"/>
        <v>4.533564975900406E-5</v>
      </c>
      <c r="AC50" s="99">
        <f t="shared" si="11"/>
        <v>4.5294335241474748E-5</v>
      </c>
      <c r="AD50" s="1"/>
      <c r="AE50" s="1"/>
      <c r="AF50" s="5">
        <f t="shared" si="67"/>
        <v>1.4800440245095192E-3</v>
      </c>
      <c r="AG50" s="5">
        <f t="shared" si="68"/>
        <v>7.8982548893269389E-4</v>
      </c>
      <c r="AH50" s="5">
        <f t="shared" si="69"/>
        <v>1.1178082576762449E-2</v>
      </c>
      <c r="AI50" s="5">
        <f t="shared" si="70"/>
        <v>1.9402941717150402E-3</v>
      </c>
      <c r="AJ50" s="5">
        <f t="shared" si="71"/>
        <v>2.78424558572965E-4</v>
      </c>
      <c r="AK50" s="5">
        <f t="shared" si="72"/>
        <v>7.8982548893269389E-4</v>
      </c>
      <c r="AL50" s="1"/>
      <c r="AM50" s="175">
        <f t="shared" si="12"/>
        <v>0</v>
      </c>
      <c r="AN50" s="175">
        <f t="shared" si="13"/>
        <v>0</v>
      </c>
      <c r="AO50" s="175">
        <f t="shared" si="14"/>
        <v>0</v>
      </c>
      <c r="AP50" s="175">
        <f t="shared" si="15"/>
        <v>0</v>
      </c>
      <c r="AQ50" s="175">
        <f t="shared" si="16"/>
        <v>0</v>
      </c>
      <c r="AR50" s="175">
        <f t="shared" si="17"/>
        <v>0</v>
      </c>
      <c r="AS50" s="175"/>
      <c r="AT50" s="175">
        <f t="shared" si="18"/>
        <v>1.4800440245095192E-3</v>
      </c>
      <c r="AU50" s="175">
        <f t="shared" si="19"/>
        <v>7.8982548893269389E-4</v>
      </c>
      <c r="AV50" s="175">
        <f t="shared" si="20"/>
        <v>1.1178082576762449E-2</v>
      </c>
      <c r="AW50" s="175">
        <f t="shared" si="21"/>
        <v>1.9402941717150402E-3</v>
      </c>
      <c r="AX50" s="175">
        <f t="shared" si="22"/>
        <v>2.78424558572965E-4</v>
      </c>
      <c r="AY50" s="175">
        <f t="shared" si="23"/>
        <v>7.8982548893269389E-4</v>
      </c>
      <c r="AZ50" s="1"/>
      <c r="BA50" s="1">
        <f t="shared" si="73"/>
        <v>5.9325000097443327E-2</v>
      </c>
      <c r="BB50" s="1">
        <f t="shared" si="74"/>
        <v>5.7392563923467858E-2</v>
      </c>
      <c r="BC50" s="1">
        <f t="shared" si="75"/>
        <v>3.6091857158800915E-2</v>
      </c>
      <c r="BD50" s="1">
        <f t="shared" si="76"/>
        <v>7.3304430354341629E-2</v>
      </c>
      <c r="BE50" s="1">
        <f t="shared" si="77"/>
        <v>0.1628745414905067</v>
      </c>
      <c r="BF50" s="1">
        <f t="shared" si="78"/>
        <v>5.7392563923467858E-2</v>
      </c>
      <c r="BG50" s="1"/>
      <c r="BH50" s="1">
        <f t="shared" si="33"/>
        <v>5.9412673948182684E-2</v>
      </c>
      <c r="BI50" s="1">
        <f t="shared" si="34"/>
        <v>5.7437858258709333E-2</v>
      </c>
      <c r="BJ50" s="1">
        <f t="shared" si="35"/>
        <v>3.6490835109986054E-2</v>
      </c>
      <c r="BK50" s="1">
        <f t="shared" si="36"/>
        <v>7.3446387075520314E-2</v>
      </c>
      <c r="BL50" s="1">
        <f t="shared" si="37"/>
        <v>0.16291987714026571</v>
      </c>
      <c r="BM50" s="1">
        <f t="shared" si="38"/>
        <v>5.7437858258709333E-2</v>
      </c>
      <c r="BN50" s="1"/>
      <c r="BO50" s="1">
        <f t="shared" si="60"/>
        <v>5.8685556612245844E-2</v>
      </c>
      <c r="BP50" s="1">
        <f t="shared" si="61"/>
        <v>5.670612645850559E-2</v>
      </c>
      <c r="BQ50" s="1">
        <f t="shared" si="62"/>
        <v>3.4537288563699711E-2</v>
      </c>
      <c r="BR50" s="1">
        <f t="shared" si="63"/>
        <v>7.2712783228537858E-2</v>
      </c>
      <c r="BS50" s="1">
        <f t="shared" si="64"/>
        <v>0.16285886704084507</v>
      </c>
      <c r="BT50" s="1">
        <f t="shared" si="65"/>
        <v>5.670612645850559E-2</v>
      </c>
      <c r="BU50" s="1"/>
      <c r="BV50" s="1">
        <f t="shared" si="79"/>
        <v>6.3352039535692919E-2</v>
      </c>
      <c r="BW50" s="1">
        <f t="shared" si="80"/>
        <v>6.1225318375974953E-2</v>
      </c>
      <c r="BX50" s="1">
        <f t="shared" si="81"/>
        <v>4.1916512235432975E-2</v>
      </c>
      <c r="BY50" s="1">
        <f t="shared" si="82"/>
        <v>7.8124993327338826E-2</v>
      </c>
      <c r="BZ50" s="1">
        <f t="shared" si="83"/>
        <v>0.17845456683800034</v>
      </c>
      <c r="CA50" s="1">
        <f t="shared" si="84"/>
        <v>6.1225318375974953E-2</v>
      </c>
      <c r="CB50" s="1"/>
      <c r="CC50" s="1"/>
    </row>
    <row r="51" spans="1:81" x14ac:dyDescent="0.2">
      <c r="A51">
        <v>1994</v>
      </c>
      <c r="B51">
        <v>2</v>
      </c>
      <c r="C51" s="1">
        <f>AVERAGE(RealPrice!C39:C50)</f>
        <v>5.9525354474511849E-2</v>
      </c>
      <c r="D51" s="1">
        <f>AVERAGE(RealPrice!D39:D50)</f>
        <v>5.7548411501104624E-2</v>
      </c>
      <c r="E51" s="1">
        <f>AVERAGE(RealPrice!E39:E50)</f>
        <v>3.630073190106043E-2</v>
      </c>
      <c r="F51" s="1">
        <f>AVERAGE(RealPrice!F39:F50)</f>
        <v>7.3395955242824953E-2</v>
      </c>
      <c r="G51" s="1">
        <f>AVERAGE(RealPrice!G39:G50)</f>
        <v>0.16294672447766187</v>
      </c>
      <c r="H51" s="1">
        <f>AVERAGE(RealPrice!H39:H50)</f>
        <v>5.7548411501104624E-2</v>
      </c>
      <c r="I51" s="1"/>
      <c r="J51" s="1">
        <f t="shared" si="52"/>
        <v>2.0035437706852205E-4</v>
      </c>
      <c r="K51" s="1">
        <f t="shared" si="53"/>
        <v>1.5584757763676543E-4</v>
      </c>
      <c r="L51" s="1">
        <f t="shared" si="54"/>
        <v>2.0887474225951552E-4</v>
      </c>
      <c r="M51" s="1">
        <f t="shared" si="55"/>
        <v>9.1524888483324185E-5</v>
      </c>
      <c r="N51" s="1">
        <f t="shared" si="56"/>
        <v>7.2182987155167133E-5</v>
      </c>
      <c r="O51" s="1">
        <f t="shared" si="57"/>
        <v>1.5584757763676543E-4</v>
      </c>
      <c r="P51" s="1"/>
      <c r="Q51" s="99">
        <f t="shared" si="0"/>
        <v>0</v>
      </c>
      <c r="R51" s="99">
        <f t="shared" si="1"/>
        <v>0</v>
      </c>
      <c r="S51" s="99">
        <f t="shared" si="2"/>
        <v>0</v>
      </c>
      <c r="T51" s="99">
        <f t="shared" si="3"/>
        <v>0</v>
      </c>
      <c r="U51" s="99">
        <f t="shared" si="4"/>
        <v>0</v>
      </c>
      <c r="V51" s="99">
        <f t="shared" si="5"/>
        <v>0</v>
      </c>
      <c r="W51" s="99"/>
      <c r="X51" s="99">
        <f t="shared" si="6"/>
        <v>2.0035437706852205E-4</v>
      </c>
      <c r="Y51" s="99">
        <f t="shared" si="7"/>
        <v>1.5584757763676543E-4</v>
      </c>
      <c r="Z51" s="99">
        <f t="shared" si="8"/>
        <v>2.0887474225951552E-4</v>
      </c>
      <c r="AA51" s="99">
        <f t="shared" si="9"/>
        <v>9.1524888483324185E-5</v>
      </c>
      <c r="AB51" s="99">
        <f t="shared" si="10"/>
        <v>7.2182987155167133E-5</v>
      </c>
      <c r="AC51" s="99">
        <f t="shared" si="11"/>
        <v>1.5584757763676543E-4</v>
      </c>
      <c r="AD51" s="1"/>
      <c r="AE51" s="1"/>
      <c r="AF51" s="5">
        <f t="shared" si="67"/>
        <v>3.3772334890760369E-3</v>
      </c>
      <c r="AG51" s="5">
        <f t="shared" si="68"/>
        <v>2.7154663772224197E-3</v>
      </c>
      <c r="AH51" s="5">
        <f t="shared" si="69"/>
        <v>5.7873093462739167E-3</v>
      </c>
      <c r="AI51" s="5">
        <f t="shared" si="70"/>
        <v>1.2485587575117307E-3</v>
      </c>
      <c r="AJ51" s="5">
        <f t="shared" si="71"/>
        <v>4.4318152176892056E-4</v>
      </c>
      <c r="AK51" s="5">
        <f t="shared" si="72"/>
        <v>2.7154663772224197E-3</v>
      </c>
      <c r="AL51" s="1"/>
      <c r="AM51" s="175">
        <f t="shared" si="12"/>
        <v>0</v>
      </c>
      <c r="AN51" s="175">
        <f t="shared" si="13"/>
        <v>0</v>
      </c>
      <c r="AO51" s="175">
        <f t="shared" si="14"/>
        <v>0</v>
      </c>
      <c r="AP51" s="175">
        <f t="shared" si="15"/>
        <v>0</v>
      </c>
      <c r="AQ51" s="175">
        <f t="shared" si="16"/>
        <v>0</v>
      </c>
      <c r="AR51" s="175">
        <f t="shared" si="17"/>
        <v>0</v>
      </c>
      <c r="AS51" s="175"/>
      <c r="AT51" s="175">
        <f t="shared" si="18"/>
        <v>3.3772334890760369E-3</v>
      </c>
      <c r="AU51" s="175">
        <f t="shared" si="19"/>
        <v>2.7154663772224197E-3</v>
      </c>
      <c r="AV51" s="175">
        <f t="shared" si="20"/>
        <v>5.7873093462739167E-3</v>
      </c>
      <c r="AW51" s="175">
        <f t="shared" si="21"/>
        <v>1.2485587575117307E-3</v>
      </c>
      <c r="AX51" s="175">
        <f t="shared" si="22"/>
        <v>4.4318152176892056E-4</v>
      </c>
      <c r="AY51" s="175">
        <f t="shared" si="23"/>
        <v>2.7154663772224197E-3</v>
      </c>
      <c r="AZ51" s="1"/>
      <c r="BA51" s="1">
        <f t="shared" si="73"/>
        <v>5.9525354474511849E-2</v>
      </c>
      <c r="BB51" s="1">
        <f t="shared" si="74"/>
        <v>5.7548411501104624E-2</v>
      </c>
      <c r="BC51" s="1">
        <f t="shared" si="75"/>
        <v>3.630073190106043E-2</v>
      </c>
      <c r="BD51" s="1">
        <f t="shared" si="76"/>
        <v>7.3395955242824953E-2</v>
      </c>
      <c r="BE51" s="1">
        <f t="shared" si="77"/>
        <v>0.16294672447766187</v>
      </c>
      <c r="BF51" s="1">
        <f t="shared" si="78"/>
        <v>5.7548411501104624E-2</v>
      </c>
      <c r="BG51" s="1"/>
      <c r="BH51" s="1">
        <f t="shared" si="33"/>
        <v>5.9725708851580371E-2</v>
      </c>
      <c r="BI51" s="1">
        <f t="shared" si="34"/>
        <v>5.7704259078741389E-2</v>
      </c>
      <c r="BJ51" s="1">
        <f t="shared" si="35"/>
        <v>3.6509606643319946E-2</v>
      </c>
      <c r="BK51" s="1">
        <f t="shared" si="36"/>
        <v>7.3487480131308278E-2</v>
      </c>
      <c r="BL51" s="1">
        <f t="shared" si="37"/>
        <v>0.16301890746481704</v>
      </c>
      <c r="BM51" s="1">
        <f t="shared" si="38"/>
        <v>5.7704259078741389E-2</v>
      </c>
      <c r="BN51" s="1"/>
      <c r="BO51" s="1">
        <f t="shared" si="60"/>
        <v>5.8685556612245844E-2</v>
      </c>
      <c r="BP51" s="1">
        <f t="shared" si="61"/>
        <v>5.670612645850559E-2</v>
      </c>
      <c r="BQ51" s="1">
        <f t="shared" si="62"/>
        <v>3.4537288563699711E-2</v>
      </c>
      <c r="BR51" s="1">
        <f t="shared" si="63"/>
        <v>7.2712783228537858E-2</v>
      </c>
      <c r="BS51" s="1">
        <f t="shared" si="64"/>
        <v>0.16285886704084507</v>
      </c>
      <c r="BT51" s="1">
        <f t="shared" si="65"/>
        <v>5.670612645850559E-2</v>
      </c>
      <c r="BU51" s="1"/>
      <c r="BV51" s="1">
        <f t="shared" si="79"/>
        <v>6.3553070556273364E-2</v>
      </c>
      <c r="BW51" s="1">
        <f t="shared" si="80"/>
        <v>6.138158915246876E-2</v>
      </c>
      <c r="BX51" s="1">
        <f t="shared" si="81"/>
        <v>4.2126595800440564E-2</v>
      </c>
      <c r="BY51" s="1">
        <f t="shared" si="82"/>
        <v>7.8216632490023197E-2</v>
      </c>
      <c r="BZ51" s="1">
        <f t="shared" si="83"/>
        <v>0.17852678181532161</v>
      </c>
      <c r="CA51" s="1">
        <f t="shared" si="84"/>
        <v>6.138158915246876E-2</v>
      </c>
      <c r="CB51" s="1"/>
      <c r="CC51" s="1"/>
    </row>
    <row r="52" spans="1:81" x14ac:dyDescent="0.2">
      <c r="A52">
        <v>1994</v>
      </c>
      <c r="B52">
        <v>3</v>
      </c>
      <c r="C52" s="1">
        <f>AVERAGE(RealPrice!C40:C51)</f>
        <v>5.9679865423745961E-2</v>
      </c>
      <c r="D52" s="1">
        <f>AVERAGE(RealPrice!D40:D51)</f>
        <v>5.7721314228995298E-2</v>
      </c>
      <c r="E52" s="1">
        <f>AVERAGE(RealPrice!E40:E51)</f>
        <v>3.6578391298784173E-2</v>
      </c>
      <c r="F52" s="1">
        <f>AVERAGE(RealPrice!F40:F51)</f>
        <v>7.3631196626773046E-2</v>
      </c>
      <c r="G52" s="1">
        <f>AVERAGE(RealPrice!G40:G51)</f>
        <v>0.16311739420990512</v>
      </c>
      <c r="H52" s="1">
        <f>AVERAGE(RealPrice!H40:H51)</f>
        <v>5.7721314228995298E-2</v>
      </c>
      <c r="I52" s="1"/>
      <c r="J52" s="1">
        <f t="shared" si="52"/>
        <v>1.5451094923411152E-4</v>
      </c>
      <c r="K52" s="1">
        <f t="shared" si="53"/>
        <v>1.729027278906739E-4</v>
      </c>
      <c r="L52" s="1">
        <f t="shared" si="54"/>
        <v>2.7765939772374237E-4</v>
      </c>
      <c r="M52" s="1">
        <f t="shared" si="55"/>
        <v>2.3524138394809269E-4</v>
      </c>
      <c r="N52" s="1">
        <f t="shared" si="56"/>
        <v>1.7066973224325044E-4</v>
      </c>
      <c r="O52" s="1">
        <f t="shared" si="57"/>
        <v>1.729027278906739E-4</v>
      </c>
      <c r="P52" s="1"/>
      <c r="Q52" s="99">
        <f t="shared" si="0"/>
        <v>0</v>
      </c>
      <c r="R52" s="99">
        <f t="shared" si="1"/>
        <v>0</v>
      </c>
      <c r="S52" s="99">
        <f t="shared" si="2"/>
        <v>0</v>
      </c>
      <c r="T52" s="99">
        <f t="shared" si="3"/>
        <v>0</v>
      </c>
      <c r="U52" s="99">
        <f t="shared" si="4"/>
        <v>0</v>
      </c>
      <c r="V52" s="99">
        <f t="shared" si="5"/>
        <v>0</v>
      </c>
      <c r="W52" s="99"/>
      <c r="X52" s="99">
        <f t="shared" si="6"/>
        <v>1.5451094923411152E-4</v>
      </c>
      <c r="Y52" s="99">
        <f t="shared" si="7"/>
        <v>1.729027278906739E-4</v>
      </c>
      <c r="Z52" s="99">
        <f t="shared" si="8"/>
        <v>2.7765939772374237E-4</v>
      </c>
      <c r="AA52" s="99">
        <f t="shared" si="9"/>
        <v>2.3524138394809269E-4</v>
      </c>
      <c r="AB52" s="99">
        <f t="shared" si="10"/>
        <v>1.7066973224325044E-4</v>
      </c>
      <c r="AC52" s="99">
        <f t="shared" si="11"/>
        <v>1.729027278906739E-4</v>
      </c>
      <c r="AD52" s="1"/>
      <c r="AE52" s="1"/>
      <c r="AF52" s="5">
        <f t="shared" si="67"/>
        <v>2.5957165748633493E-3</v>
      </c>
      <c r="AG52" s="5">
        <f t="shared" si="68"/>
        <v>3.0044743787125405E-3</v>
      </c>
      <c r="AH52" s="5">
        <f t="shared" si="69"/>
        <v>7.6488650003123659E-3</v>
      </c>
      <c r="AI52" s="5">
        <f t="shared" si="70"/>
        <v>3.2051001062636253E-3</v>
      </c>
      <c r="AJ52" s="5">
        <f t="shared" si="71"/>
        <v>1.0473959067931471E-3</v>
      </c>
      <c r="AK52" s="5">
        <f t="shared" si="72"/>
        <v>3.0044743787125405E-3</v>
      </c>
      <c r="AL52" s="1"/>
      <c r="AM52" s="175">
        <f t="shared" si="12"/>
        <v>0</v>
      </c>
      <c r="AN52" s="175">
        <f t="shared" si="13"/>
        <v>0</v>
      </c>
      <c r="AO52" s="175">
        <f t="shared" si="14"/>
        <v>0</v>
      </c>
      <c r="AP52" s="175">
        <f t="shared" si="15"/>
        <v>0</v>
      </c>
      <c r="AQ52" s="175">
        <f t="shared" si="16"/>
        <v>0</v>
      </c>
      <c r="AR52" s="175">
        <f t="shared" si="17"/>
        <v>0</v>
      </c>
      <c r="AS52" s="175"/>
      <c r="AT52" s="175">
        <f t="shared" si="18"/>
        <v>2.5957165748633493E-3</v>
      </c>
      <c r="AU52" s="175">
        <f t="shared" si="19"/>
        <v>3.0044743787125405E-3</v>
      </c>
      <c r="AV52" s="175">
        <f t="shared" si="20"/>
        <v>7.6488650003123659E-3</v>
      </c>
      <c r="AW52" s="175">
        <f t="shared" si="21"/>
        <v>3.2051001062636253E-3</v>
      </c>
      <c r="AX52" s="175">
        <f t="shared" si="22"/>
        <v>1.0473959067931471E-3</v>
      </c>
      <c r="AY52" s="175">
        <f t="shared" si="23"/>
        <v>3.0044743787125405E-3</v>
      </c>
      <c r="AZ52" s="1"/>
      <c r="BA52" s="1">
        <f t="shared" si="73"/>
        <v>5.9679865423745961E-2</v>
      </c>
      <c r="BB52" s="1">
        <f t="shared" si="74"/>
        <v>5.7721314228995298E-2</v>
      </c>
      <c r="BC52" s="1">
        <f t="shared" si="75"/>
        <v>3.6578391298784173E-2</v>
      </c>
      <c r="BD52" s="1">
        <f t="shared" si="76"/>
        <v>7.3631196626773046E-2</v>
      </c>
      <c r="BE52" s="1">
        <f t="shared" si="77"/>
        <v>0.16311739420990512</v>
      </c>
      <c r="BF52" s="1">
        <f t="shared" si="78"/>
        <v>5.7721314228995298E-2</v>
      </c>
      <c r="BG52" s="1"/>
      <c r="BH52" s="1">
        <f t="shared" si="33"/>
        <v>5.9834376372980072E-2</v>
      </c>
      <c r="BI52" s="1">
        <f t="shared" si="34"/>
        <v>5.7894216956885972E-2</v>
      </c>
      <c r="BJ52" s="1">
        <f t="shared" si="35"/>
        <v>3.6856050696507915E-2</v>
      </c>
      <c r="BK52" s="1">
        <f t="shared" si="36"/>
        <v>7.3866438010721139E-2</v>
      </c>
      <c r="BL52" s="1">
        <f t="shared" si="37"/>
        <v>0.16328806394214837</v>
      </c>
      <c r="BM52" s="1">
        <f t="shared" si="38"/>
        <v>5.7894216956885972E-2</v>
      </c>
      <c r="BN52" s="1"/>
      <c r="BO52" s="1">
        <f t="shared" si="60"/>
        <v>5.8685556612245844E-2</v>
      </c>
      <c r="BP52" s="1">
        <f t="shared" si="61"/>
        <v>5.670612645850559E-2</v>
      </c>
      <c r="BQ52" s="1">
        <f t="shared" si="62"/>
        <v>3.4537288563699711E-2</v>
      </c>
      <c r="BR52" s="1">
        <f t="shared" si="63"/>
        <v>7.2712783228537858E-2</v>
      </c>
      <c r="BS52" s="1">
        <f t="shared" si="64"/>
        <v>0.16285886704084507</v>
      </c>
      <c r="BT52" s="1">
        <f t="shared" si="65"/>
        <v>5.670612645850559E-2</v>
      </c>
      <c r="BU52" s="1"/>
      <c r="BV52" s="1">
        <f t="shared" si="79"/>
        <v>6.3707982572139402E-2</v>
      </c>
      <c r="BW52" s="1">
        <f t="shared" si="80"/>
        <v>6.1555011362175394E-2</v>
      </c>
      <c r="BX52" s="1">
        <f t="shared" si="81"/>
        <v>4.2406378977413561E-2</v>
      </c>
      <c r="BY52" s="1">
        <f t="shared" si="82"/>
        <v>7.8452627846155989E-2</v>
      </c>
      <c r="BZ52" s="1">
        <f t="shared" si="83"/>
        <v>0.17869763030634384</v>
      </c>
      <c r="CA52" s="1">
        <f t="shared" si="84"/>
        <v>6.1555011362175394E-2</v>
      </c>
      <c r="CB52" s="1"/>
      <c r="CC52" s="1"/>
    </row>
    <row r="53" spans="1:81" x14ac:dyDescent="0.2">
      <c r="A53">
        <v>1994</v>
      </c>
      <c r="B53">
        <v>4</v>
      </c>
      <c r="C53" s="1">
        <f>AVERAGE(RealPrice!C41:C52)</f>
        <v>5.9804651393259668E-2</v>
      </c>
      <c r="D53" s="1">
        <f>AVERAGE(RealPrice!D41:D52)</f>
        <v>5.7848063690743724E-2</v>
      </c>
      <c r="E53" s="1">
        <f>AVERAGE(RealPrice!E41:E52)</f>
        <v>3.674006332842656E-2</v>
      </c>
      <c r="F53" s="1">
        <f>AVERAGE(RealPrice!F41:F52)</f>
        <v>7.397929368886165E-2</v>
      </c>
      <c r="G53" s="1">
        <f>AVERAGE(RealPrice!G41:G52)</f>
        <v>0.16323778007150647</v>
      </c>
      <c r="H53" s="1">
        <f>AVERAGE(RealPrice!H41:H52)</f>
        <v>5.7848063690743724E-2</v>
      </c>
      <c r="I53" s="1"/>
      <c r="J53" s="1">
        <f t="shared" si="52"/>
        <v>1.2478596951370768E-4</v>
      </c>
      <c r="K53" s="1">
        <f t="shared" si="53"/>
        <v>1.2674946174842661E-4</v>
      </c>
      <c r="L53" s="1">
        <f t="shared" si="54"/>
        <v>1.6167202964238736E-4</v>
      </c>
      <c r="M53" s="1">
        <f t="shared" si="55"/>
        <v>3.4809706208860369E-4</v>
      </c>
      <c r="N53" s="1">
        <f t="shared" si="56"/>
        <v>1.2038586160134646E-4</v>
      </c>
      <c r="O53" s="1">
        <f t="shared" si="57"/>
        <v>1.2674946174842661E-4</v>
      </c>
      <c r="P53" s="1"/>
      <c r="Q53" s="99">
        <f t="shared" si="0"/>
        <v>0</v>
      </c>
      <c r="R53" s="99">
        <f t="shared" si="1"/>
        <v>0</v>
      </c>
      <c r="S53" s="99">
        <f t="shared" si="2"/>
        <v>0</v>
      </c>
      <c r="T53" s="99">
        <f t="shared" si="3"/>
        <v>0</v>
      </c>
      <c r="U53" s="99">
        <f t="shared" si="4"/>
        <v>0</v>
      </c>
      <c r="V53" s="99">
        <f t="shared" si="5"/>
        <v>0</v>
      </c>
      <c r="W53" s="99"/>
      <c r="X53" s="99">
        <f t="shared" si="6"/>
        <v>1.2478596951370768E-4</v>
      </c>
      <c r="Y53" s="99">
        <f t="shared" si="7"/>
        <v>1.2674946174842661E-4</v>
      </c>
      <c r="Z53" s="99">
        <f t="shared" si="8"/>
        <v>1.6167202964238736E-4</v>
      </c>
      <c r="AA53" s="99">
        <f t="shared" si="9"/>
        <v>3.4809706208860369E-4</v>
      </c>
      <c r="AB53" s="99">
        <f t="shared" si="10"/>
        <v>1.2038586160134646E-4</v>
      </c>
      <c r="AC53" s="99">
        <f t="shared" si="11"/>
        <v>1.2674946174842661E-4</v>
      </c>
      <c r="AD53" s="1"/>
      <c r="AE53" s="1"/>
      <c r="AF53" s="5">
        <f t="shared" si="67"/>
        <v>2.090922434688558E-3</v>
      </c>
      <c r="AG53" s="5">
        <f t="shared" si="68"/>
        <v>2.1958866224975893E-3</v>
      </c>
      <c r="AH53" s="5">
        <f t="shared" si="69"/>
        <v>4.4198780728708087E-3</v>
      </c>
      <c r="AI53" s="5">
        <f t="shared" si="70"/>
        <v>4.7275757835780752E-3</v>
      </c>
      <c r="AJ53" s="5">
        <f t="shared" si="71"/>
        <v>7.3803203014888297E-4</v>
      </c>
      <c r="AK53" s="5">
        <f t="shared" si="72"/>
        <v>2.1958866224975893E-3</v>
      </c>
      <c r="AL53" s="1"/>
      <c r="AM53" s="175">
        <f t="shared" si="12"/>
        <v>0</v>
      </c>
      <c r="AN53" s="175">
        <f t="shared" si="13"/>
        <v>0</v>
      </c>
      <c r="AO53" s="175">
        <f t="shared" si="14"/>
        <v>0</v>
      </c>
      <c r="AP53" s="175">
        <f t="shared" si="15"/>
        <v>0</v>
      </c>
      <c r="AQ53" s="175">
        <f t="shared" si="16"/>
        <v>0</v>
      </c>
      <c r="AR53" s="175">
        <f t="shared" si="17"/>
        <v>0</v>
      </c>
      <c r="AS53" s="175"/>
      <c r="AT53" s="175">
        <f t="shared" si="18"/>
        <v>2.090922434688558E-3</v>
      </c>
      <c r="AU53" s="175">
        <f t="shared" si="19"/>
        <v>2.1958866224975893E-3</v>
      </c>
      <c r="AV53" s="175">
        <f t="shared" si="20"/>
        <v>4.4198780728708087E-3</v>
      </c>
      <c r="AW53" s="175">
        <f t="shared" si="21"/>
        <v>4.7275757835780752E-3</v>
      </c>
      <c r="AX53" s="175">
        <f t="shared" si="22"/>
        <v>7.3803203014888297E-4</v>
      </c>
      <c r="AY53" s="175">
        <f t="shared" si="23"/>
        <v>2.1958866224975893E-3</v>
      </c>
      <c r="AZ53" s="1"/>
      <c r="BA53" s="1">
        <f t="shared" si="73"/>
        <v>5.9804651393259668E-2</v>
      </c>
      <c r="BB53" s="1">
        <f t="shared" si="74"/>
        <v>5.7848063690743724E-2</v>
      </c>
      <c r="BC53" s="1">
        <f t="shared" si="75"/>
        <v>3.674006332842656E-2</v>
      </c>
      <c r="BD53" s="1">
        <f t="shared" si="76"/>
        <v>7.397929368886165E-2</v>
      </c>
      <c r="BE53" s="1">
        <f t="shared" si="77"/>
        <v>0.16323778007150647</v>
      </c>
      <c r="BF53" s="1">
        <f t="shared" si="78"/>
        <v>5.7848063690743724E-2</v>
      </c>
      <c r="BG53" s="1"/>
      <c r="BH53" s="1">
        <f t="shared" si="33"/>
        <v>5.9929437362773376E-2</v>
      </c>
      <c r="BI53" s="1">
        <f t="shared" si="34"/>
        <v>5.7974813152492151E-2</v>
      </c>
      <c r="BJ53" s="1">
        <f t="shared" si="35"/>
        <v>3.6901735358068948E-2</v>
      </c>
      <c r="BK53" s="1">
        <f t="shared" si="36"/>
        <v>7.4327390750950253E-2</v>
      </c>
      <c r="BL53" s="1">
        <f t="shared" si="37"/>
        <v>0.16335816593310781</v>
      </c>
      <c r="BM53" s="1">
        <f t="shared" si="38"/>
        <v>5.7974813152492151E-2</v>
      </c>
      <c r="BN53" s="1"/>
      <c r="BO53" s="1">
        <f t="shared" si="60"/>
        <v>5.8685556612245844E-2</v>
      </c>
      <c r="BP53" s="1">
        <f t="shared" si="61"/>
        <v>5.670612645850559E-2</v>
      </c>
      <c r="BQ53" s="1">
        <f t="shared" si="62"/>
        <v>3.4537288563699711E-2</v>
      </c>
      <c r="BR53" s="1">
        <f t="shared" si="63"/>
        <v>7.2712783228537858E-2</v>
      </c>
      <c r="BS53" s="1">
        <f t="shared" si="64"/>
        <v>0.16285886704084507</v>
      </c>
      <c r="BT53" s="1">
        <f t="shared" si="65"/>
        <v>5.670612645850559E-2</v>
      </c>
      <c r="BU53" s="1"/>
      <c r="BV53" s="1">
        <f t="shared" si="79"/>
        <v>6.3833029459436294E-2</v>
      </c>
      <c r="BW53" s="1">
        <f t="shared" si="80"/>
        <v>6.1682039151371285E-2</v>
      </c>
      <c r="BX53" s="1">
        <f t="shared" si="81"/>
        <v>4.2568765577714759E-2</v>
      </c>
      <c r="BY53" s="1">
        <f t="shared" si="82"/>
        <v>7.8802370563485657E-2</v>
      </c>
      <c r="BZ53" s="1">
        <f t="shared" si="83"/>
        <v>0.178818105016567</v>
      </c>
      <c r="CA53" s="1">
        <f t="shared" si="84"/>
        <v>6.1682039151371285E-2</v>
      </c>
      <c r="CB53" s="1"/>
      <c r="CC53" s="1"/>
    </row>
    <row r="54" spans="1:81" x14ac:dyDescent="0.2">
      <c r="A54">
        <v>1994</v>
      </c>
      <c r="B54">
        <v>5</v>
      </c>
      <c r="C54" s="1">
        <f>AVERAGE(RealPrice!C42:C53)</f>
        <v>5.9992758344848941E-2</v>
      </c>
      <c r="D54" s="1">
        <f>AVERAGE(RealPrice!D42:D53)</f>
        <v>5.8034170381718576E-2</v>
      </c>
      <c r="E54" s="1">
        <f>AVERAGE(RealPrice!E42:E53)</f>
        <v>3.7080138887481205E-2</v>
      </c>
      <c r="F54" s="1">
        <f>AVERAGE(RealPrice!F42:F53)</f>
        <v>7.4208061442435747E-2</v>
      </c>
      <c r="G54" s="1">
        <f>AVERAGE(RealPrice!G42:G53)</f>
        <v>0.1632918050235331</v>
      </c>
      <c r="H54" s="1">
        <f>AVERAGE(RealPrice!H42:H53)</f>
        <v>5.8034170381718576E-2</v>
      </c>
      <c r="I54" s="1"/>
      <c r="J54" s="1">
        <f t="shared" si="52"/>
        <v>1.8810695158927304E-4</v>
      </c>
      <c r="K54" s="1">
        <f t="shared" si="53"/>
        <v>1.8610669097485211E-4</v>
      </c>
      <c r="L54" s="1">
        <f t="shared" si="54"/>
        <v>3.4007555905464504E-4</v>
      </c>
      <c r="M54" s="1">
        <f t="shared" si="55"/>
        <v>2.2876775357409673E-4</v>
      </c>
      <c r="N54" s="1">
        <f t="shared" si="56"/>
        <v>5.4024952026637818E-5</v>
      </c>
      <c r="O54" s="1">
        <f t="shared" si="57"/>
        <v>1.8610669097485211E-4</v>
      </c>
      <c r="P54" s="1"/>
      <c r="Q54" s="99">
        <f t="shared" si="0"/>
        <v>0</v>
      </c>
      <c r="R54" s="99">
        <f t="shared" si="1"/>
        <v>0</v>
      </c>
      <c r="S54" s="99">
        <f t="shared" si="2"/>
        <v>0</v>
      </c>
      <c r="T54" s="99">
        <f t="shared" si="3"/>
        <v>0</v>
      </c>
      <c r="U54" s="99">
        <f t="shared" si="4"/>
        <v>0</v>
      </c>
      <c r="V54" s="99">
        <f t="shared" si="5"/>
        <v>0</v>
      </c>
      <c r="W54" s="99"/>
      <c r="X54" s="99">
        <f t="shared" si="6"/>
        <v>1.8810695158927304E-4</v>
      </c>
      <c r="Y54" s="99">
        <f t="shared" si="7"/>
        <v>1.8610669097485211E-4</v>
      </c>
      <c r="Z54" s="99">
        <f t="shared" si="8"/>
        <v>3.4007555905464504E-4</v>
      </c>
      <c r="AA54" s="99">
        <f t="shared" si="9"/>
        <v>2.2876775357409673E-4</v>
      </c>
      <c r="AB54" s="99">
        <f t="shared" si="10"/>
        <v>5.4024952026637818E-5</v>
      </c>
      <c r="AC54" s="99">
        <f t="shared" si="11"/>
        <v>1.8610669097485211E-4</v>
      </c>
      <c r="AD54" s="1"/>
      <c r="AE54" s="1"/>
      <c r="AF54" s="5">
        <f t="shared" si="67"/>
        <v>3.1453565434622632E-3</v>
      </c>
      <c r="AG54" s="5">
        <f t="shared" si="68"/>
        <v>3.2171637061142455E-3</v>
      </c>
      <c r="AH54" s="5">
        <f t="shared" si="69"/>
        <v>9.2562594684348909E-3</v>
      </c>
      <c r="AI54" s="5">
        <f t="shared" si="70"/>
        <v>3.0923214073419469E-3</v>
      </c>
      <c r="AJ54" s="5">
        <f t="shared" si="71"/>
        <v>3.3095862981569191E-4</v>
      </c>
      <c r="AK54" s="5">
        <f t="shared" si="72"/>
        <v>3.2171637061142455E-3</v>
      </c>
      <c r="AL54" s="1"/>
      <c r="AM54" s="175">
        <f t="shared" si="12"/>
        <v>0</v>
      </c>
      <c r="AN54" s="175">
        <f t="shared" si="13"/>
        <v>0</v>
      </c>
      <c r="AO54" s="175">
        <f t="shared" si="14"/>
        <v>0</v>
      </c>
      <c r="AP54" s="175">
        <f t="shared" si="15"/>
        <v>0</v>
      </c>
      <c r="AQ54" s="175">
        <f t="shared" si="16"/>
        <v>0</v>
      </c>
      <c r="AR54" s="175">
        <f t="shared" si="17"/>
        <v>0</v>
      </c>
      <c r="AS54" s="175"/>
      <c r="AT54" s="175">
        <f t="shared" si="18"/>
        <v>3.1453565434622632E-3</v>
      </c>
      <c r="AU54" s="175">
        <f t="shared" si="19"/>
        <v>3.2171637061142455E-3</v>
      </c>
      <c r="AV54" s="175">
        <f t="shared" si="20"/>
        <v>9.2562594684348909E-3</v>
      </c>
      <c r="AW54" s="175">
        <f t="shared" si="21"/>
        <v>3.0923214073419469E-3</v>
      </c>
      <c r="AX54" s="175">
        <f t="shared" si="22"/>
        <v>3.3095862981569191E-4</v>
      </c>
      <c r="AY54" s="175">
        <f t="shared" si="23"/>
        <v>3.2171637061142455E-3</v>
      </c>
      <c r="AZ54" s="1"/>
      <c r="BA54" s="1">
        <f t="shared" si="73"/>
        <v>5.9992758344848941E-2</v>
      </c>
      <c r="BB54" s="1">
        <f t="shared" si="74"/>
        <v>5.8034170381718576E-2</v>
      </c>
      <c r="BC54" s="1">
        <f t="shared" si="75"/>
        <v>3.7080138887481205E-2</v>
      </c>
      <c r="BD54" s="1">
        <f t="shared" si="76"/>
        <v>7.4208061442435747E-2</v>
      </c>
      <c r="BE54" s="1">
        <f t="shared" si="77"/>
        <v>0.1632918050235331</v>
      </c>
      <c r="BF54" s="1">
        <f t="shared" si="78"/>
        <v>5.8034170381718576E-2</v>
      </c>
      <c r="BG54" s="1"/>
      <c r="BH54" s="1">
        <f t="shared" si="33"/>
        <v>6.0180865296438214E-2</v>
      </c>
      <c r="BI54" s="1">
        <f t="shared" si="34"/>
        <v>5.8220277072693428E-2</v>
      </c>
      <c r="BJ54" s="1">
        <f t="shared" si="35"/>
        <v>3.742021444653585E-2</v>
      </c>
      <c r="BK54" s="1">
        <f t="shared" si="36"/>
        <v>7.4436829196009843E-2</v>
      </c>
      <c r="BL54" s="1">
        <f t="shared" si="37"/>
        <v>0.16334582997555974</v>
      </c>
      <c r="BM54" s="1">
        <f t="shared" si="38"/>
        <v>5.8220277072693428E-2</v>
      </c>
      <c r="BN54" s="1"/>
      <c r="BO54" s="1">
        <f t="shared" si="60"/>
        <v>5.8685556612245844E-2</v>
      </c>
      <c r="BP54" s="1">
        <f t="shared" si="61"/>
        <v>5.670612645850559E-2</v>
      </c>
      <c r="BQ54" s="1">
        <f t="shared" si="62"/>
        <v>3.4537288563699711E-2</v>
      </c>
      <c r="BR54" s="1">
        <f t="shared" si="63"/>
        <v>7.2712783228537858E-2</v>
      </c>
      <c r="BS54" s="1">
        <f t="shared" si="64"/>
        <v>0.16285886704084507</v>
      </c>
      <c r="BT54" s="1">
        <f t="shared" si="65"/>
        <v>5.670612645850559E-2</v>
      </c>
      <c r="BU54" s="1"/>
      <c r="BV54" s="1">
        <f t="shared" si="79"/>
        <v>6.4021728074456621E-2</v>
      </c>
      <c r="BW54" s="1">
        <f t="shared" si="80"/>
        <v>6.1868744578037801E-2</v>
      </c>
      <c r="BX54" s="1">
        <f t="shared" si="81"/>
        <v>4.2911988964382891E-2</v>
      </c>
      <c r="BY54" s="1">
        <f t="shared" si="82"/>
        <v>7.9031845740481443E-2</v>
      </c>
      <c r="BZ54" s="1">
        <f t="shared" si="83"/>
        <v>0.17887214784861771</v>
      </c>
      <c r="CA54" s="1">
        <f t="shared" si="84"/>
        <v>6.1868744578037801E-2</v>
      </c>
      <c r="CB54" s="1"/>
      <c r="CC54" s="1"/>
    </row>
    <row r="55" spans="1:81" x14ac:dyDescent="0.2">
      <c r="A55">
        <v>1994</v>
      </c>
      <c r="B55">
        <v>6</v>
      </c>
      <c r="C55" s="1">
        <f>AVERAGE(RealPrice!C43:C54)</f>
        <v>6.0165063562127169E-2</v>
      </c>
      <c r="D55" s="1">
        <f>AVERAGE(RealPrice!D43:D54)</f>
        <v>5.8284767095062091E-2</v>
      </c>
      <c r="E55" s="1">
        <f>AVERAGE(RealPrice!E43:E54)</f>
        <v>3.7250210102992662E-2</v>
      </c>
      <c r="F55" s="1">
        <f>AVERAGE(RealPrice!F43:F54)</f>
        <v>7.4399377466619523E-2</v>
      </c>
      <c r="G55" s="1">
        <f>AVERAGE(RealPrice!G43:G54)</f>
        <v>0.16350691423709182</v>
      </c>
      <c r="H55" s="1">
        <f>AVERAGE(RealPrice!H43:H54)</f>
        <v>5.8284767095062091E-2</v>
      </c>
      <c r="I55" s="1"/>
      <c r="J55" s="1">
        <f t="shared" si="52"/>
        <v>1.7230521727822773E-4</v>
      </c>
      <c r="K55" s="1">
        <f t="shared" si="53"/>
        <v>2.5059671334351497E-4</v>
      </c>
      <c r="L55" s="1">
        <f t="shared" si="54"/>
        <v>1.7007121551145671E-4</v>
      </c>
      <c r="M55" s="1">
        <f t="shared" si="55"/>
        <v>1.9131602418377691E-4</v>
      </c>
      <c r="N55" s="1">
        <f t="shared" si="56"/>
        <v>2.1510921355871737E-4</v>
      </c>
      <c r="O55" s="1">
        <f t="shared" si="57"/>
        <v>2.5059671334351497E-4</v>
      </c>
      <c r="P55" s="1"/>
      <c r="Q55" s="99">
        <f t="shared" si="0"/>
        <v>0</v>
      </c>
      <c r="R55" s="99">
        <f t="shared" si="1"/>
        <v>0</v>
      </c>
      <c r="S55" s="99">
        <f t="shared" si="2"/>
        <v>0</v>
      </c>
      <c r="T55" s="99">
        <f t="shared" si="3"/>
        <v>0</v>
      </c>
      <c r="U55" s="99">
        <f t="shared" si="4"/>
        <v>0</v>
      </c>
      <c r="V55" s="99">
        <f t="shared" si="5"/>
        <v>0</v>
      </c>
      <c r="W55" s="99"/>
      <c r="X55" s="99">
        <f t="shared" si="6"/>
        <v>1.7230521727822773E-4</v>
      </c>
      <c r="Y55" s="99">
        <f t="shared" si="7"/>
        <v>2.5059671334351497E-4</v>
      </c>
      <c r="Z55" s="99">
        <f t="shared" si="8"/>
        <v>1.7007121551145671E-4</v>
      </c>
      <c r="AA55" s="99">
        <f t="shared" si="9"/>
        <v>1.9131602418377691E-4</v>
      </c>
      <c r="AB55" s="99">
        <f t="shared" si="10"/>
        <v>2.1510921355871737E-4</v>
      </c>
      <c r="AC55" s="99">
        <f t="shared" si="11"/>
        <v>2.5059671334351497E-4</v>
      </c>
      <c r="AD55" s="1"/>
      <c r="AE55" s="1"/>
      <c r="AF55" s="5">
        <f t="shared" si="67"/>
        <v>2.8721002672986717E-3</v>
      </c>
      <c r="AG55" s="5">
        <f t="shared" si="68"/>
        <v>4.3180890102370029E-3</v>
      </c>
      <c r="AH55" s="5">
        <f t="shared" si="69"/>
        <v>4.5865851804798297E-3</v>
      </c>
      <c r="AI55" s="5">
        <f t="shared" si="70"/>
        <v>2.5781029778304543E-3</v>
      </c>
      <c r="AJ55" s="5">
        <f t="shared" si="71"/>
        <v>1.3173301227682455E-3</v>
      </c>
      <c r="AK55" s="5">
        <f t="shared" si="72"/>
        <v>4.3180890102370029E-3</v>
      </c>
      <c r="AL55" s="1"/>
      <c r="AM55" s="175">
        <f t="shared" si="12"/>
        <v>0</v>
      </c>
      <c r="AN55" s="175">
        <f t="shared" si="13"/>
        <v>0</v>
      </c>
      <c r="AO55" s="175">
        <f t="shared" si="14"/>
        <v>0</v>
      </c>
      <c r="AP55" s="175">
        <f t="shared" si="15"/>
        <v>0</v>
      </c>
      <c r="AQ55" s="175">
        <f t="shared" si="16"/>
        <v>0</v>
      </c>
      <c r="AR55" s="175">
        <f t="shared" si="17"/>
        <v>0</v>
      </c>
      <c r="AS55" s="175"/>
      <c r="AT55" s="175">
        <f t="shared" si="18"/>
        <v>2.8721002672986717E-3</v>
      </c>
      <c r="AU55" s="175">
        <f t="shared" si="19"/>
        <v>4.3180890102370029E-3</v>
      </c>
      <c r="AV55" s="175">
        <f t="shared" si="20"/>
        <v>4.5865851804798297E-3</v>
      </c>
      <c r="AW55" s="175">
        <f t="shared" si="21"/>
        <v>2.5781029778304543E-3</v>
      </c>
      <c r="AX55" s="175">
        <f t="shared" si="22"/>
        <v>1.3173301227682455E-3</v>
      </c>
      <c r="AY55" s="175">
        <f t="shared" si="23"/>
        <v>4.3180890102370029E-3</v>
      </c>
      <c r="AZ55" s="1"/>
      <c r="BA55" s="1">
        <f t="shared" si="73"/>
        <v>6.0165063562127169E-2</v>
      </c>
      <c r="BB55" s="1">
        <f t="shared" si="74"/>
        <v>5.8284767095062091E-2</v>
      </c>
      <c r="BC55" s="1">
        <f t="shared" si="75"/>
        <v>3.7250210102992662E-2</v>
      </c>
      <c r="BD55" s="1">
        <f t="shared" si="76"/>
        <v>7.4399377466619523E-2</v>
      </c>
      <c r="BE55" s="1">
        <f t="shared" si="77"/>
        <v>0.16350691423709182</v>
      </c>
      <c r="BF55" s="1">
        <f t="shared" si="78"/>
        <v>5.8284767095062091E-2</v>
      </c>
      <c r="BG55" s="1"/>
      <c r="BH55" s="1">
        <f t="shared" si="33"/>
        <v>6.0337368779405397E-2</v>
      </c>
      <c r="BI55" s="1">
        <f t="shared" si="34"/>
        <v>5.8535363808405606E-2</v>
      </c>
      <c r="BJ55" s="1">
        <f t="shared" si="35"/>
        <v>3.7420281318504119E-2</v>
      </c>
      <c r="BK55" s="1">
        <f t="shared" si="36"/>
        <v>7.45906934908033E-2</v>
      </c>
      <c r="BL55" s="1">
        <f t="shared" si="37"/>
        <v>0.16372202345065054</v>
      </c>
      <c r="BM55" s="1">
        <f t="shared" si="38"/>
        <v>5.8535363808405606E-2</v>
      </c>
      <c r="BN55" s="1"/>
      <c r="BO55" s="1">
        <f t="shared" si="60"/>
        <v>5.8685556612245844E-2</v>
      </c>
      <c r="BP55" s="1">
        <f t="shared" si="61"/>
        <v>5.670612645850559E-2</v>
      </c>
      <c r="BQ55" s="1">
        <f t="shared" si="62"/>
        <v>3.4537288563699711E-2</v>
      </c>
      <c r="BR55" s="1">
        <f t="shared" si="63"/>
        <v>7.2712783228537858E-2</v>
      </c>
      <c r="BS55" s="1">
        <f t="shared" si="64"/>
        <v>0.16285886704084507</v>
      </c>
      <c r="BT55" s="1">
        <f t="shared" si="65"/>
        <v>5.670612645850559E-2</v>
      </c>
      <c r="BU55" s="1"/>
      <c r="BV55" s="1">
        <f t="shared" si="79"/>
        <v>6.4194528169595449E-2</v>
      </c>
      <c r="BW55" s="1">
        <f t="shared" si="80"/>
        <v>6.2120423390295214E-2</v>
      </c>
      <c r="BX55" s="1">
        <f t="shared" si="81"/>
        <v>4.308284022601104E-2</v>
      </c>
      <c r="BY55" s="1">
        <f t="shared" si="82"/>
        <v>7.922365499707687E-2</v>
      </c>
      <c r="BZ55" s="1">
        <f t="shared" si="83"/>
        <v>0.17908754043202313</v>
      </c>
      <c r="CA55" s="1">
        <f t="shared" si="84"/>
        <v>6.2120423390295214E-2</v>
      </c>
      <c r="CB55" s="1"/>
      <c r="CC55" s="1"/>
    </row>
    <row r="56" spans="1:81" x14ac:dyDescent="0.2">
      <c r="A56">
        <v>1994</v>
      </c>
      <c r="B56">
        <v>7</v>
      </c>
      <c r="C56" s="1">
        <f>AVERAGE(RealPrice!C44:C55)</f>
        <v>6.0416711732446948E-2</v>
      </c>
      <c r="D56" s="1">
        <f>AVERAGE(RealPrice!D44:D55)</f>
        <v>5.8512869567874375E-2</v>
      </c>
      <c r="E56" s="1">
        <f>AVERAGE(RealPrice!E44:E55)</f>
        <v>3.7369102595969809E-2</v>
      </c>
      <c r="F56" s="1">
        <f>AVERAGE(RealPrice!F44:F55)</f>
        <v>7.4728628693194007E-2</v>
      </c>
      <c r="G56" s="1">
        <f>AVERAGE(RealPrice!G44:G55)</f>
        <v>0.16417020726017453</v>
      </c>
      <c r="H56" s="1">
        <f>AVERAGE(RealPrice!H44:H55)</f>
        <v>5.8512869567874375E-2</v>
      </c>
      <c r="I56" s="1"/>
      <c r="J56" s="1">
        <f t="shared" si="52"/>
        <v>2.5164817031977926E-4</v>
      </c>
      <c r="K56" s="1">
        <f t="shared" si="53"/>
        <v>2.2810247281228324E-4</v>
      </c>
      <c r="L56" s="1">
        <f t="shared" si="54"/>
        <v>1.188924929771476E-4</v>
      </c>
      <c r="M56" s="1">
        <f t="shared" si="55"/>
        <v>3.2925122657448402E-4</v>
      </c>
      <c r="N56" s="1">
        <f t="shared" si="56"/>
        <v>6.6329302308271165E-4</v>
      </c>
      <c r="O56" s="1">
        <f t="shared" si="57"/>
        <v>2.2810247281228324E-4</v>
      </c>
      <c r="P56" s="1"/>
      <c r="Q56" s="99">
        <f t="shared" si="0"/>
        <v>0</v>
      </c>
      <c r="R56" s="99">
        <f t="shared" si="1"/>
        <v>0</v>
      </c>
      <c r="S56" s="99">
        <f t="shared" si="2"/>
        <v>0</v>
      </c>
      <c r="T56" s="99">
        <f t="shared" si="3"/>
        <v>0</v>
      </c>
      <c r="U56" s="99">
        <f t="shared" si="4"/>
        <v>0</v>
      </c>
      <c r="V56" s="99">
        <f t="shared" si="5"/>
        <v>0</v>
      </c>
      <c r="W56" s="99"/>
      <c r="X56" s="99">
        <f t="shared" si="6"/>
        <v>2.5164817031977926E-4</v>
      </c>
      <c r="Y56" s="99">
        <f t="shared" si="7"/>
        <v>2.2810247281228324E-4</v>
      </c>
      <c r="Z56" s="99">
        <f t="shared" si="8"/>
        <v>1.188924929771476E-4</v>
      </c>
      <c r="AA56" s="99">
        <f t="shared" si="9"/>
        <v>3.2925122657448402E-4</v>
      </c>
      <c r="AB56" s="99">
        <f t="shared" si="10"/>
        <v>6.6329302308271165E-4</v>
      </c>
      <c r="AC56" s="99">
        <f t="shared" si="11"/>
        <v>2.2810247281228324E-4</v>
      </c>
      <c r="AD56" s="1"/>
      <c r="AE56" s="1"/>
      <c r="AF56" s="5">
        <f t="shared" si="67"/>
        <v>4.1826295098970068E-3</v>
      </c>
      <c r="AG56" s="5">
        <f t="shared" si="68"/>
        <v>3.9135864168462486E-3</v>
      </c>
      <c r="AH56" s="5">
        <f t="shared" si="69"/>
        <v>3.1917267754577594E-3</v>
      </c>
      <c r="AI56" s="5">
        <f t="shared" si="70"/>
        <v>4.4254567415191737E-3</v>
      </c>
      <c r="AJ56" s="5">
        <f t="shared" si="71"/>
        <v>4.0566665096555266E-3</v>
      </c>
      <c r="AK56" s="5">
        <f t="shared" si="72"/>
        <v>3.9135864168462486E-3</v>
      </c>
      <c r="AL56" s="1"/>
      <c r="AM56" s="175">
        <f t="shared" si="12"/>
        <v>0</v>
      </c>
      <c r="AN56" s="175">
        <f t="shared" si="13"/>
        <v>0</v>
      </c>
      <c r="AO56" s="175">
        <f t="shared" si="14"/>
        <v>0</v>
      </c>
      <c r="AP56" s="175">
        <f t="shared" si="15"/>
        <v>0</v>
      </c>
      <c r="AQ56" s="175">
        <f t="shared" si="16"/>
        <v>0</v>
      </c>
      <c r="AR56" s="175">
        <f t="shared" si="17"/>
        <v>0</v>
      </c>
      <c r="AS56" s="175"/>
      <c r="AT56" s="175">
        <f t="shared" si="18"/>
        <v>4.1826295098970068E-3</v>
      </c>
      <c r="AU56" s="175">
        <f t="shared" si="19"/>
        <v>3.9135864168462486E-3</v>
      </c>
      <c r="AV56" s="175">
        <f t="shared" si="20"/>
        <v>3.1917267754577594E-3</v>
      </c>
      <c r="AW56" s="175">
        <f t="shared" si="21"/>
        <v>4.4254567415191737E-3</v>
      </c>
      <c r="AX56" s="175">
        <f t="shared" si="22"/>
        <v>4.0566665096555266E-3</v>
      </c>
      <c r="AY56" s="175">
        <f t="shared" si="23"/>
        <v>3.9135864168462486E-3</v>
      </c>
      <c r="AZ56" s="1"/>
      <c r="BA56" s="1">
        <f t="shared" si="73"/>
        <v>6.0416711732446948E-2</v>
      </c>
      <c r="BB56" s="1">
        <f t="shared" si="74"/>
        <v>5.8512869567874375E-2</v>
      </c>
      <c r="BC56" s="1">
        <f t="shared" si="75"/>
        <v>3.7369102595969809E-2</v>
      </c>
      <c r="BD56" s="1">
        <f t="shared" si="76"/>
        <v>7.4728628693194007E-2</v>
      </c>
      <c r="BE56" s="1">
        <f t="shared" si="77"/>
        <v>0.16417020726017453</v>
      </c>
      <c r="BF56" s="1">
        <f t="shared" si="78"/>
        <v>5.8512869567874375E-2</v>
      </c>
      <c r="BG56" s="1"/>
      <c r="BH56" s="1">
        <f t="shared" si="33"/>
        <v>6.0668359902766728E-2</v>
      </c>
      <c r="BI56" s="1">
        <f t="shared" si="34"/>
        <v>5.8740972040686658E-2</v>
      </c>
      <c r="BJ56" s="1">
        <f t="shared" si="35"/>
        <v>3.7487995088946957E-2</v>
      </c>
      <c r="BK56" s="1">
        <f t="shared" si="36"/>
        <v>7.5057879919768491E-2</v>
      </c>
      <c r="BL56" s="1">
        <f t="shared" si="37"/>
        <v>0.16483350028325724</v>
      </c>
      <c r="BM56" s="1">
        <f t="shared" si="38"/>
        <v>5.8740972040686658E-2</v>
      </c>
      <c r="BN56" s="1"/>
      <c r="BO56" s="1">
        <f t="shared" si="60"/>
        <v>5.8685556612245844E-2</v>
      </c>
      <c r="BP56" s="1">
        <f t="shared" si="61"/>
        <v>5.670612645850559E-2</v>
      </c>
      <c r="BQ56" s="1">
        <f t="shared" si="62"/>
        <v>3.4537288563699711E-2</v>
      </c>
      <c r="BR56" s="1">
        <f t="shared" si="63"/>
        <v>7.2712783228537858E-2</v>
      </c>
      <c r="BS56" s="1">
        <f t="shared" si="64"/>
        <v>0.16285886704084507</v>
      </c>
      <c r="BT56" s="1">
        <f t="shared" si="65"/>
        <v>5.670612645850559E-2</v>
      </c>
      <c r="BU56" s="1"/>
      <c r="BV56" s="1">
        <f t="shared" si="79"/>
        <v>6.4447228890978522E-2</v>
      </c>
      <c r="BW56" s="1">
        <f t="shared" si="80"/>
        <v>6.2349418561846746E-2</v>
      </c>
      <c r="BX56" s="1">
        <f t="shared" si="81"/>
        <v>4.3202112191341423E-2</v>
      </c>
      <c r="BY56" s="1">
        <f t="shared" si="82"/>
        <v>7.9554363310711654E-2</v>
      </c>
      <c r="BZ56" s="1">
        <f t="shared" si="83"/>
        <v>0.1797535242136987</v>
      </c>
      <c r="CA56" s="1">
        <f t="shared" si="84"/>
        <v>6.2349418561846746E-2</v>
      </c>
      <c r="CB56" s="1"/>
      <c r="CC56" s="1"/>
    </row>
    <row r="57" spans="1:81" x14ac:dyDescent="0.2">
      <c r="A57">
        <v>1994</v>
      </c>
      <c r="B57">
        <v>8</v>
      </c>
      <c r="C57" s="1">
        <f>AVERAGE(RealPrice!C45:C56)</f>
        <v>6.0319157278699805E-2</v>
      </c>
      <c r="D57" s="1">
        <f>AVERAGE(RealPrice!D45:D56)</f>
        <v>5.8423857793207447E-2</v>
      </c>
      <c r="E57" s="1">
        <f>AVERAGE(RealPrice!E45:E56)</f>
        <v>3.724675096907628E-2</v>
      </c>
      <c r="F57" s="1">
        <f>AVERAGE(RealPrice!F45:F56)</f>
        <v>7.4740687081234894E-2</v>
      </c>
      <c r="G57" s="1">
        <f>AVERAGE(RealPrice!G45:G56)</f>
        <v>0.16412948633068228</v>
      </c>
      <c r="H57" s="1">
        <f>AVERAGE(RealPrice!H45:H56)</f>
        <v>5.8423857793207447E-2</v>
      </c>
      <c r="I57" s="1"/>
      <c r="J57" s="1">
        <f t="shared" si="52"/>
        <v>-9.7554453747143721E-5</v>
      </c>
      <c r="K57" s="1">
        <f t="shared" si="53"/>
        <v>-8.9011774666927779E-5</v>
      </c>
      <c r="L57" s="1">
        <f t="shared" si="54"/>
        <v>-1.2235162689352985E-4</v>
      </c>
      <c r="M57" s="1">
        <f t="shared" si="55"/>
        <v>1.2058388040886436E-5</v>
      </c>
      <c r="N57" s="1">
        <f t="shared" si="56"/>
        <v>-4.0720929492255031E-5</v>
      </c>
      <c r="O57" s="1">
        <f t="shared" si="57"/>
        <v>-8.9011774666927779E-5</v>
      </c>
      <c r="P57" s="1"/>
      <c r="Q57" s="99">
        <f t="shared" si="0"/>
        <v>-9.7554453747143721E-5</v>
      </c>
      <c r="R57" s="99">
        <f t="shared" si="1"/>
        <v>-8.9011774666927779E-5</v>
      </c>
      <c r="S57" s="99">
        <f t="shared" si="2"/>
        <v>-1.2235162689352985E-4</v>
      </c>
      <c r="T57" s="99">
        <f t="shared" si="3"/>
        <v>0</v>
      </c>
      <c r="U57" s="99">
        <f t="shared" si="4"/>
        <v>-4.0720929492255031E-5</v>
      </c>
      <c r="V57" s="99">
        <f t="shared" si="5"/>
        <v>-8.9011774666927779E-5</v>
      </c>
      <c r="W57" s="99"/>
      <c r="X57" s="99">
        <f t="shared" si="6"/>
        <v>0</v>
      </c>
      <c r="Y57" s="99">
        <f t="shared" si="7"/>
        <v>0</v>
      </c>
      <c r="Z57" s="99">
        <f t="shared" si="8"/>
        <v>0</v>
      </c>
      <c r="AA57" s="99">
        <f t="shared" si="9"/>
        <v>1.2058388040886436E-5</v>
      </c>
      <c r="AB57" s="99">
        <f t="shared" si="10"/>
        <v>0</v>
      </c>
      <c r="AC57" s="99">
        <f t="shared" si="11"/>
        <v>0</v>
      </c>
      <c r="AD57" s="1"/>
      <c r="AE57" s="1"/>
      <c r="AF57" s="5">
        <f t="shared" si="67"/>
        <v>-1.6146932024232452E-3</v>
      </c>
      <c r="AG57" s="5">
        <f t="shared" si="68"/>
        <v>-1.5212341374519767E-3</v>
      </c>
      <c r="AH57" s="5">
        <f t="shared" si="69"/>
        <v>-3.2741387508385955E-3</v>
      </c>
      <c r="AI57" s="5">
        <f t="shared" si="70"/>
        <v>1.6136236207930921E-4</v>
      </c>
      <c r="AJ57" s="5">
        <f t="shared" si="71"/>
        <v>-2.4804092150365609E-4</v>
      </c>
      <c r="AK57" s="5">
        <f t="shared" si="72"/>
        <v>-1.5212341374519767E-3</v>
      </c>
      <c r="AL57" s="1"/>
      <c r="AM57" s="175">
        <f t="shared" si="12"/>
        <v>-1.6146932024232452E-3</v>
      </c>
      <c r="AN57" s="175">
        <f t="shared" si="13"/>
        <v>-1.5212341374519767E-3</v>
      </c>
      <c r="AO57" s="175">
        <f t="shared" si="14"/>
        <v>-3.2741387508385955E-3</v>
      </c>
      <c r="AP57" s="175">
        <f t="shared" si="15"/>
        <v>0</v>
      </c>
      <c r="AQ57" s="175">
        <f t="shared" si="16"/>
        <v>-2.4804092150365609E-4</v>
      </c>
      <c r="AR57" s="175">
        <f t="shared" si="17"/>
        <v>-1.5212341374519767E-3</v>
      </c>
      <c r="AS57" s="175"/>
      <c r="AT57" s="175">
        <f t="shared" si="18"/>
        <v>0</v>
      </c>
      <c r="AU57" s="175">
        <f t="shared" si="19"/>
        <v>0</v>
      </c>
      <c r="AV57" s="175">
        <f t="shared" si="20"/>
        <v>0</v>
      </c>
      <c r="AW57" s="175">
        <f t="shared" si="21"/>
        <v>1.6136236207930921E-4</v>
      </c>
      <c r="AX57" s="175">
        <f t="shared" si="22"/>
        <v>0</v>
      </c>
      <c r="AY57" s="175">
        <f t="shared" si="23"/>
        <v>0</v>
      </c>
      <c r="AZ57" s="1"/>
      <c r="BA57" s="1">
        <f t="shared" si="73"/>
        <v>6.0221602824952661E-2</v>
      </c>
      <c r="BB57" s="1">
        <f t="shared" si="74"/>
        <v>5.8334846018540519E-2</v>
      </c>
      <c r="BC57" s="1">
        <f t="shared" si="75"/>
        <v>3.712439934218275E-2</v>
      </c>
      <c r="BD57" s="1">
        <f t="shared" si="76"/>
        <v>7.4740687081234894E-2</v>
      </c>
      <c r="BE57" s="1">
        <f t="shared" si="77"/>
        <v>0.16408876540119002</v>
      </c>
      <c r="BF57" s="1">
        <f t="shared" si="78"/>
        <v>5.8334846018540519E-2</v>
      </c>
      <c r="BG57" s="1"/>
      <c r="BH57" s="1">
        <f t="shared" si="33"/>
        <v>6.0319157278699805E-2</v>
      </c>
      <c r="BI57" s="1">
        <f t="shared" si="34"/>
        <v>5.8423857793207447E-2</v>
      </c>
      <c r="BJ57" s="1">
        <f t="shared" si="35"/>
        <v>3.724675096907628E-2</v>
      </c>
      <c r="BK57" s="1">
        <f t="shared" si="36"/>
        <v>7.475274546927578E-2</v>
      </c>
      <c r="BL57" s="1">
        <f t="shared" si="37"/>
        <v>0.16412948633068228</v>
      </c>
      <c r="BM57" s="1">
        <f t="shared" si="38"/>
        <v>5.8423857793207447E-2</v>
      </c>
      <c r="BN57" s="1"/>
      <c r="BO57" s="1">
        <f t="shared" si="60"/>
        <v>5.8588159679012028E-2</v>
      </c>
      <c r="BP57" s="1">
        <f t="shared" si="61"/>
        <v>5.6617250091588925E-2</v>
      </c>
      <c r="BQ57" s="1">
        <f t="shared" si="62"/>
        <v>3.4415337533009023E-2</v>
      </c>
      <c r="BR57" s="1">
        <f t="shared" si="63"/>
        <v>7.2712783228537858E-2</v>
      </c>
      <c r="BS57" s="1">
        <f t="shared" si="64"/>
        <v>0.16281815621180967</v>
      </c>
      <c r="BT57" s="1">
        <f t="shared" si="65"/>
        <v>5.6617250091588925E-2</v>
      </c>
      <c r="BU57" s="1"/>
      <c r="BV57" s="1">
        <f t="shared" si="79"/>
        <v>6.4447228890978522E-2</v>
      </c>
      <c r="BW57" s="1">
        <f t="shared" si="80"/>
        <v>6.2349418561846746E-2</v>
      </c>
      <c r="BX57" s="1">
        <f t="shared" si="81"/>
        <v>4.3202112191341423E-2</v>
      </c>
      <c r="BY57" s="1">
        <f t="shared" si="82"/>
        <v>7.9566423644522516E-2</v>
      </c>
      <c r="BZ57" s="1">
        <f t="shared" si="83"/>
        <v>0.1797535242136987</v>
      </c>
      <c r="CA57" s="1">
        <f t="shared" si="84"/>
        <v>6.2349418561846746E-2</v>
      </c>
      <c r="CB57" s="1"/>
      <c r="CC57" s="1"/>
    </row>
    <row r="58" spans="1:81" x14ac:dyDescent="0.2">
      <c r="A58">
        <v>1994</v>
      </c>
      <c r="B58">
        <v>9</v>
      </c>
      <c r="C58" s="1">
        <f>AVERAGE(RealPrice!C46:C57)</f>
        <v>6.0221628770210318E-2</v>
      </c>
      <c r="D58" s="1">
        <f>AVERAGE(RealPrice!D46:D57)</f>
        <v>5.8312184605409802E-2</v>
      </c>
      <c r="E58" s="1">
        <f>AVERAGE(RealPrice!E46:E57)</f>
        <v>3.7288723432027833E-2</v>
      </c>
      <c r="F58" s="1">
        <f>AVERAGE(RealPrice!F46:F57)</f>
        <v>7.4812887429235433E-2</v>
      </c>
      <c r="G58" s="1">
        <f>AVERAGE(RealPrice!G46:G57)</f>
        <v>0.16420267970880389</v>
      </c>
      <c r="H58" s="1">
        <f>AVERAGE(RealPrice!H46:H57)</f>
        <v>5.8312184605409802E-2</v>
      </c>
      <c r="I58" s="1"/>
      <c r="J58" s="1">
        <f t="shared" si="52"/>
        <v>-9.7528508489486132E-5</v>
      </c>
      <c r="K58" s="1">
        <f t="shared" si="53"/>
        <v>-1.1167318779764512E-4</v>
      </c>
      <c r="L58" s="1">
        <f t="shared" si="54"/>
        <v>4.1972462951553324E-5</v>
      </c>
      <c r="M58" s="1">
        <f t="shared" si="55"/>
        <v>7.2200348000539538E-5</v>
      </c>
      <c r="N58" s="1">
        <f t="shared" si="56"/>
        <v>7.3193378121616526E-5</v>
      </c>
      <c r="O58" s="1">
        <f t="shared" si="57"/>
        <v>-1.1167318779764512E-4</v>
      </c>
      <c r="P58" s="1"/>
      <c r="Q58" s="99">
        <f t="shared" si="0"/>
        <v>-9.7528508489486132E-5</v>
      </c>
      <c r="R58" s="99">
        <f t="shared" si="1"/>
        <v>-1.1167318779764512E-4</v>
      </c>
      <c r="S58" s="99">
        <f t="shared" si="2"/>
        <v>0</v>
      </c>
      <c r="T58" s="99">
        <f t="shared" si="3"/>
        <v>0</v>
      </c>
      <c r="U58" s="99">
        <f t="shared" si="4"/>
        <v>0</v>
      </c>
      <c r="V58" s="99">
        <f t="shared" si="5"/>
        <v>-1.1167318779764512E-4</v>
      </c>
      <c r="W58" s="99"/>
      <c r="X58" s="99">
        <f t="shared" si="6"/>
        <v>0</v>
      </c>
      <c r="Y58" s="99">
        <f t="shared" si="7"/>
        <v>0</v>
      </c>
      <c r="Z58" s="99">
        <f t="shared" si="8"/>
        <v>4.1972462951553324E-5</v>
      </c>
      <c r="AA58" s="99">
        <f t="shared" si="9"/>
        <v>7.2200348000539538E-5</v>
      </c>
      <c r="AB58" s="99">
        <f t="shared" si="10"/>
        <v>7.3193378121616526E-5</v>
      </c>
      <c r="AC58" s="99">
        <f t="shared" si="11"/>
        <v>0</v>
      </c>
      <c r="AD58" s="1"/>
      <c r="AE58" s="1"/>
      <c r="AF58" s="5">
        <f t="shared" si="67"/>
        <v>-1.6168745202931323E-3</v>
      </c>
      <c r="AG58" s="5">
        <f t="shared" si="68"/>
        <v>-1.9114312545555068E-3</v>
      </c>
      <c r="AH58" s="5">
        <f t="shared" si="69"/>
        <v>1.1268758176088411E-3</v>
      </c>
      <c r="AI58" s="5">
        <f t="shared" si="70"/>
        <v>9.6601129612405856E-4</v>
      </c>
      <c r="AJ58" s="5">
        <f t="shared" si="71"/>
        <v>4.4594898672967176E-4</v>
      </c>
      <c r="AK58" s="5">
        <f t="shared" si="72"/>
        <v>-1.9114312545555068E-3</v>
      </c>
      <c r="AL58" s="1"/>
      <c r="AM58" s="175">
        <f t="shared" si="12"/>
        <v>-1.6168745202931323E-3</v>
      </c>
      <c r="AN58" s="175">
        <f t="shared" si="13"/>
        <v>-1.9114312545555068E-3</v>
      </c>
      <c r="AO58" s="175">
        <f t="shared" si="14"/>
        <v>0</v>
      </c>
      <c r="AP58" s="175">
        <f t="shared" si="15"/>
        <v>0</v>
      </c>
      <c r="AQ58" s="175">
        <f t="shared" si="16"/>
        <v>0</v>
      </c>
      <c r="AR58" s="175">
        <f t="shared" si="17"/>
        <v>-1.9114312545555068E-3</v>
      </c>
      <c r="AS58" s="175"/>
      <c r="AT58" s="175">
        <f t="shared" si="18"/>
        <v>0</v>
      </c>
      <c r="AU58" s="175">
        <f t="shared" si="19"/>
        <v>0</v>
      </c>
      <c r="AV58" s="175">
        <f t="shared" si="20"/>
        <v>1.1268758176088411E-3</v>
      </c>
      <c r="AW58" s="175">
        <f t="shared" si="21"/>
        <v>9.6601129612405856E-4</v>
      </c>
      <c r="AX58" s="175">
        <f t="shared" si="22"/>
        <v>4.4594898672967176E-4</v>
      </c>
      <c r="AY58" s="175">
        <f t="shared" si="23"/>
        <v>0</v>
      </c>
      <c r="AZ58" s="1"/>
      <c r="BA58" s="1">
        <f t="shared" si="73"/>
        <v>6.0124100261720832E-2</v>
      </c>
      <c r="BB58" s="1">
        <f t="shared" si="74"/>
        <v>5.8200511417612157E-2</v>
      </c>
      <c r="BC58" s="1">
        <f t="shared" si="75"/>
        <v>3.7288723432027833E-2</v>
      </c>
      <c r="BD58" s="1">
        <f t="shared" si="76"/>
        <v>7.4812887429235433E-2</v>
      </c>
      <c r="BE58" s="1">
        <f t="shared" si="77"/>
        <v>0.16420267970880389</v>
      </c>
      <c r="BF58" s="1">
        <f t="shared" si="78"/>
        <v>5.8200511417612157E-2</v>
      </c>
      <c r="BG58" s="1"/>
      <c r="BH58" s="1">
        <f t="shared" si="33"/>
        <v>6.0221628770210318E-2</v>
      </c>
      <c r="BI58" s="1">
        <f t="shared" si="34"/>
        <v>5.8312184605409802E-2</v>
      </c>
      <c r="BJ58" s="1">
        <f t="shared" si="35"/>
        <v>3.7330695894979386E-2</v>
      </c>
      <c r="BK58" s="1">
        <f t="shared" si="36"/>
        <v>7.4885087777235973E-2</v>
      </c>
      <c r="BL58" s="1">
        <f t="shared" si="37"/>
        <v>0.16427587308692551</v>
      </c>
      <c r="BM58" s="1">
        <f t="shared" si="38"/>
        <v>5.8312184605409802E-2</v>
      </c>
      <c r="BN58" s="1"/>
      <c r="BO58" s="1">
        <f t="shared" si="60"/>
        <v>5.8490788861882921E-2</v>
      </c>
      <c r="BP58" s="1">
        <f t="shared" si="61"/>
        <v>5.6505790359412736E-2</v>
      </c>
      <c r="BQ58" s="1">
        <f t="shared" si="62"/>
        <v>3.4415337533009023E-2</v>
      </c>
      <c r="BR58" s="1">
        <f t="shared" si="63"/>
        <v>7.2712783228537858E-2</v>
      </c>
      <c r="BS58" s="1">
        <f t="shared" si="64"/>
        <v>0.16281815621180967</v>
      </c>
      <c r="BT58" s="1">
        <f t="shared" si="65"/>
        <v>5.6505790359412736E-2</v>
      </c>
      <c r="BU58" s="1"/>
      <c r="BV58" s="1">
        <f t="shared" si="79"/>
        <v>6.4447228890978522E-2</v>
      </c>
      <c r="BW58" s="1">
        <f t="shared" si="80"/>
        <v>6.2349418561846746E-2</v>
      </c>
      <c r="BX58" s="1">
        <f t="shared" si="81"/>
        <v>4.3244131952046481E-2</v>
      </c>
      <c r="BY58" s="1">
        <f t="shared" si="82"/>
        <v>7.9638693738874819E-2</v>
      </c>
      <c r="BZ58" s="1">
        <f t="shared" si="83"/>
        <v>0.17982675023233313</v>
      </c>
      <c r="CA58" s="1">
        <f t="shared" si="84"/>
        <v>6.2349418561846746E-2</v>
      </c>
      <c r="CB58" s="1"/>
      <c r="CC58" s="1"/>
    </row>
    <row r="59" spans="1:81" x14ac:dyDescent="0.2">
      <c r="A59">
        <v>1994</v>
      </c>
      <c r="B59">
        <v>10</v>
      </c>
      <c r="C59" s="1">
        <f>AVERAGE(RealPrice!C47:C58)</f>
        <v>6.006039270080385E-2</v>
      </c>
      <c r="D59" s="1">
        <f>AVERAGE(RealPrice!D47:D58)</f>
        <v>5.8181513206944625E-2</v>
      </c>
      <c r="E59" s="1">
        <f>AVERAGE(RealPrice!E47:E58)</f>
        <v>3.6937828389325009E-2</v>
      </c>
      <c r="F59" s="1">
        <f>AVERAGE(RealPrice!F47:F58)</f>
        <v>7.4834703178719875E-2</v>
      </c>
      <c r="G59" s="1">
        <f>AVERAGE(RealPrice!G47:G58)</f>
        <v>0.16418094949617298</v>
      </c>
      <c r="H59" s="1">
        <f>AVERAGE(RealPrice!H47:H58)</f>
        <v>5.8181513206944625E-2</v>
      </c>
      <c r="I59" s="1"/>
      <c r="J59" s="1">
        <f t="shared" si="52"/>
        <v>-1.6123606940646878E-4</v>
      </c>
      <c r="K59" s="1">
        <f t="shared" si="53"/>
        <v>-1.3067139846517639E-4</v>
      </c>
      <c r="L59" s="1">
        <f t="shared" si="54"/>
        <v>-3.5089504270282429E-4</v>
      </c>
      <c r="M59" s="1">
        <f t="shared" si="55"/>
        <v>2.1815749484441205E-5</v>
      </c>
      <c r="N59" s="1">
        <f t="shared" si="56"/>
        <v>-2.1730212630910462E-5</v>
      </c>
      <c r="O59" s="1">
        <f t="shared" si="57"/>
        <v>-1.3067139846517639E-4</v>
      </c>
      <c r="P59" s="1"/>
      <c r="Q59" s="99">
        <f t="shared" si="0"/>
        <v>-1.6123606940646878E-4</v>
      </c>
      <c r="R59" s="99">
        <f t="shared" si="1"/>
        <v>-1.3067139846517639E-4</v>
      </c>
      <c r="S59" s="99">
        <f t="shared" si="2"/>
        <v>-3.5089504270282429E-4</v>
      </c>
      <c r="T59" s="99">
        <f t="shared" si="3"/>
        <v>0</v>
      </c>
      <c r="U59" s="99">
        <f t="shared" si="4"/>
        <v>-2.1730212630910462E-5</v>
      </c>
      <c r="V59" s="99">
        <f t="shared" si="5"/>
        <v>-1.3067139846517639E-4</v>
      </c>
      <c r="W59" s="99"/>
      <c r="X59" s="99">
        <f t="shared" si="6"/>
        <v>0</v>
      </c>
      <c r="Y59" s="99">
        <f t="shared" si="7"/>
        <v>0</v>
      </c>
      <c r="Z59" s="99">
        <f t="shared" si="8"/>
        <v>0</v>
      </c>
      <c r="AA59" s="99">
        <f t="shared" si="9"/>
        <v>2.1815749484441205E-5</v>
      </c>
      <c r="AB59" s="99">
        <f t="shared" si="10"/>
        <v>0</v>
      </c>
      <c r="AC59" s="99">
        <f t="shared" si="11"/>
        <v>0</v>
      </c>
      <c r="AD59" s="1"/>
      <c r="AE59" s="1"/>
      <c r="AF59" s="5">
        <f t="shared" si="67"/>
        <v>-2.6773780898836641E-3</v>
      </c>
      <c r="AG59" s="5">
        <f t="shared" si="68"/>
        <v>-2.24089355165491E-3</v>
      </c>
      <c r="AH59" s="5">
        <f t="shared" si="69"/>
        <v>-9.4102187043881846E-3</v>
      </c>
      <c r="AI59" s="5">
        <f t="shared" si="70"/>
        <v>2.9160416385587418E-4</v>
      </c>
      <c r="AJ59" s="5">
        <f t="shared" si="71"/>
        <v>-1.3233774667653631E-4</v>
      </c>
      <c r="AK59" s="5">
        <f t="shared" si="72"/>
        <v>-2.24089355165491E-3</v>
      </c>
      <c r="AL59" s="1"/>
      <c r="AM59" s="175">
        <f t="shared" si="12"/>
        <v>-2.6773780898836641E-3</v>
      </c>
      <c r="AN59" s="175">
        <f t="shared" si="13"/>
        <v>-2.24089355165491E-3</v>
      </c>
      <c r="AO59" s="175">
        <f t="shared" si="14"/>
        <v>-9.4102187043881846E-3</v>
      </c>
      <c r="AP59" s="175">
        <f t="shared" si="15"/>
        <v>0</v>
      </c>
      <c r="AQ59" s="175">
        <f t="shared" si="16"/>
        <v>-1.3233774667653631E-4</v>
      </c>
      <c r="AR59" s="175">
        <f t="shared" si="17"/>
        <v>-2.24089355165491E-3</v>
      </c>
      <c r="AS59" s="175"/>
      <c r="AT59" s="175">
        <f t="shared" si="18"/>
        <v>0</v>
      </c>
      <c r="AU59" s="175">
        <f t="shared" si="19"/>
        <v>0</v>
      </c>
      <c r="AV59" s="175">
        <f t="shared" si="20"/>
        <v>0</v>
      </c>
      <c r="AW59" s="175">
        <f t="shared" si="21"/>
        <v>2.9160416385587418E-4</v>
      </c>
      <c r="AX59" s="175">
        <f t="shared" si="22"/>
        <v>0</v>
      </c>
      <c r="AY59" s="175">
        <f t="shared" si="23"/>
        <v>0</v>
      </c>
      <c r="AZ59" s="1"/>
      <c r="BA59" s="1">
        <f t="shared" si="73"/>
        <v>5.9899156631397381E-2</v>
      </c>
      <c r="BB59" s="1">
        <f t="shared" si="74"/>
        <v>5.8050841808479449E-2</v>
      </c>
      <c r="BC59" s="1">
        <f t="shared" si="75"/>
        <v>3.6586933346622184E-2</v>
      </c>
      <c r="BD59" s="1">
        <f t="shared" si="76"/>
        <v>7.4834703178719875E-2</v>
      </c>
      <c r="BE59" s="1">
        <f t="shared" si="77"/>
        <v>0.16415921928354207</v>
      </c>
      <c r="BF59" s="1">
        <f t="shared" si="78"/>
        <v>5.8050841808479449E-2</v>
      </c>
      <c r="BG59" s="1"/>
      <c r="BH59" s="1">
        <f t="shared" si="33"/>
        <v>6.006039270080385E-2</v>
      </c>
      <c r="BI59" s="1">
        <f t="shared" si="34"/>
        <v>5.8181513206944625E-2</v>
      </c>
      <c r="BJ59" s="1">
        <f t="shared" si="35"/>
        <v>3.6937828389325009E-2</v>
      </c>
      <c r="BK59" s="1">
        <f t="shared" si="36"/>
        <v>7.4856518928204316E-2</v>
      </c>
      <c r="BL59" s="1">
        <f t="shared" si="37"/>
        <v>0.16418094949617298</v>
      </c>
      <c r="BM59" s="1">
        <f t="shared" si="38"/>
        <v>5.8181513206944625E-2</v>
      </c>
      <c r="BN59" s="1"/>
      <c r="BO59" s="1">
        <f t="shared" si="60"/>
        <v>5.8329984482395979E-2</v>
      </c>
      <c r="BP59" s="1">
        <f t="shared" si="61"/>
        <v>5.6375411781641765E-2</v>
      </c>
      <c r="BQ59" s="1">
        <f t="shared" si="62"/>
        <v>3.4067744489400316E-2</v>
      </c>
      <c r="BR59" s="1">
        <f t="shared" si="63"/>
        <v>7.2712783228537858E-2</v>
      </c>
      <c r="BS59" s="1">
        <f t="shared" si="64"/>
        <v>0.16279642887490614</v>
      </c>
      <c r="BT59" s="1">
        <f t="shared" si="65"/>
        <v>5.6375411781641765E-2</v>
      </c>
      <c r="BU59" s="1"/>
      <c r="BV59" s="1">
        <f t="shared" si="79"/>
        <v>6.4447228890978522E-2</v>
      </c>
      <c r="BW59" s="1">
        <f t="shared" si="80"/>
        <v>6.2349418561846746E-2</v>
      </c>
      <c r="BX59" s="1">
        <f t="shared" si="81"/>
        <v>4.3244131952046481E-2</v>
      </c>
      <c r="BY59" s="1">
        <f t="shared" si="82"/>
        <v>7.9660515849922647E-2</v>
      </c>
      <c r="BZ59" s="1">
        <f t="shared" si="83"/>
        <v>0.17982675023233313</v>
      </c>
      <c r="CA59" s="1">
        <f t="shared" si="84"/>
        <v>6.2349418561846746E-2</v>
      </c>
      <c r="CB59" s="1"/>
      <c r="CC59" s="1"/>
    </row>
    <row r="60" spans="1:81" x14ac:dyDescent="0.2">
      <c r="A60">
        <v>1994</v>
      </c>
      <c r="B60">
        <v>11</v>
      </c>
      <c r="C60" s="1">
        <f>AVERAGE(RealPrice!C48:C59)</f>
        <v>5.9929714260213041E-2</v>
      </c>
      <c r="D60" s="1">
        <f>AVERAGE(RealPrice!D48:D59)</f>
        <v>5.7967528399593869E-2</v>
      </c>
      <c r="E60" s="1">
        <f>AVERAGE(RealPrice!E48:E59)</f>
        <v>3.6400546100870512E-2</v>
      </c>
      <c r="F60" s="1">
        <f>AVERAGE(RealPrice!F48:F59)</f>
        <v>7.4769522794701684E-2</v>
      </c>
      <c r="G60" s="1">
        <f>AVERAGE(RealPrice!G48:G59)</f>
        <v>0.16395137022240175</v>
      </c>
      <c r="H60" s="1">
        <f>AVERAGE(RealPrice!H48:H59)</f>
        <v>5.7967528399593869E-2</v>
      </c>
      <c r="I60" s="1"/>
      <c r="J60" s="1">
        <f t="shared" si="52"/>
        <v>-1.3067844059080902E-4</v>
      </c>
      <c r="K60" s="1">
        <f t="shared" si="53"/>
        <v>-2.1398480735075609E-4</v>
      </c>
      <c r="L60" s="1">
        <f t="shared" si="54"/>
        <v>-5.3728228845449644E-4</v>
      </c>
      <c r="M60" s="1">
        <f t="shared" si="55"/>
        <v>-6.5180384018190263E-5</v>
      </c>
      <c r="N60" s="1">
        <f t="shared" si="56"/>
        <v>-2.2957927377123544E-4</v>
      </c>
      <c r="O60" s="1">
        <f t="shared" si="57"/>
        <v>-2.1398480735075609E-4</v>
      </c>
      <c r="P60" s="1"/>
      <c r="Q60" s="99">
        <f t="shared" si="0"/>
        <v>-1.3067844059080902E-4</v>
      </c>
      <c r="R60" s="99">
        <f t="shared" si="1"/>
        <v>-2.1398480735075609E-4</v>
      </c>
      <c r="S60" s="99">
        <f t="shared" si="2"/>
        <v>-5.3728228845449644E-4</v>
      </c>
      <c r="T60" s="99">
        <f t="shared" si="3"/>
        <v>-6.5180384018190263E-5</v>
      </c>
      <c r="U60" s="99">
        <f t="shared" si="4"/>
        <v>-2.2957927377123544E-4</v>
      </c>
      <c r="V60" s="99">
        <f t="shared" si="5"/>
        <v>-2.1398480735075609E-4</v>
      </c>
      <c r="W60" s="99"/>
      <c r="X60" s="99">
        <f t="shared" si="6"/>
        <v>0</v>
      </c>
      <c r="Y60" s="99">
        <f t="shared" si="7"/>
        <v>0</v>
      </c>
      <c r="Z60" s="99">
        <f t="shared" si="8"/>
        <v>0</v>
      </c>
      <c r="AA60" s="99">
        <f t="shared" si="9"/>
        <v>0</v>
      </c>
      <c r="AB60" s="99">
        <f t="shared" si="10"/>
        <v>0</v>
      </c>
      <c r="AC60" s="99">
        <f t="shared" si="11"/>
        <v>0</v>
      </c>
      <c r="AD60" s="1"/>
      <c r="AE60" s="1"/>
      <c r="AF60" s="5">
        <f t="shared" si="67"/>
        <v>-2.1757839853261407E-3</v>
      </c>
      <c r="AG60" s="5">
        <f t="shared" si="68"/>
        <v>-3.6778831549059143E-3</v>
      </c>
      <c r="AH60" s="5">
        <f t="shared" si="69"/>
        <v>-1.4545584076885554E-2</v>
      </c>
      <c r="AI60" s="5">
        <f t="shared" si="70"/>
        <v>-8.709914150728526E-4</v>
      </c>
      <c r="AJ60" s="5">
        <f t="shared" si="71"/>
        <v>-1.3983307714795501E-3</v>
      </c>
      <c r="AK60" s="5">
        <f t="shared" si="72"/>
        <v>-3.6778831549059143E-3</v>
      </c>
      <c r="AL60" s="1"/>
      <c r="AM60" s="175">
        <f t="shared" si="12"/>
        <v>-2.1757839853261407E-3</v>
      </c>
      <c r="AN60" s="175">
        <f t="shared" si="13"/>
        <v>-3.6778831549059143E-3</v>
      </c>
      <c r="AO60" s="175">
        <f t="shared" si="14"/>
        <v>-1.4545584076885554E-2</v>
      </c>
      <c r="AP60" s="175">
        <f t="shared" si="15"/>
        <v>-8.709914150728526E-4</v>
      </c>
      <c r="AQ60" s="175">
        <f t="shared" si="16"/>
        <v>-1.3983307714795501E-3</v>
      </c>
      <c r="AR60" s="175">
        <f t="shared" si="17"/>
        <v>-3.6778831549059143E-3</v>
      </c>
      <c r="AS60" s="175"/>
      <c r="AT60" s="175">
        <f t="shared" si="18"/>
        <v>0</v>
      </c>
      <c r="AU60" s="175">
        <f t="shared" si="19"/>
        <v>0</v>
      </c>
      <c r="AV60" s="175">
        <f t="shared" si="20"/>
        <v>0</v>
      </c>
      <c r="AW60" s="175">
        <f t="shared" si="21"/>
        <v>0</v>
      </c>
      <c r="AX60" s="175">
        <f t="shared" si="22"/>
        <v>0</v>
      </c>
      <c r="AY60" s="175">
        <f t="shared" si="23"/>
        <v>0</v>
      </c>
      <c r="AZ60" s="1"/>
      <c r="BA60" s="1">
        <f t="shared" si="73"/>
        <v>5.9799035819622232E-2</v>
      </c>
      <c r="BB60" s="1">
        <f t="shared" si="74"/>
        <v>5.7753543592243113E-2</v>
      </c>
      <c r="BC60" s="1">
        <f t="shared" si="75"/>
        <v>3.5863263812416016E-2</v>
      </c>
      <c r="BD60" s="1">
        <f t="shared" si="76"/>
        <v>7.4704342410683494E-2</v>
      </c>
      <c r="BE60" s="1">
        <f t="shared" si="77"/>
        <v>0.16372179094863051</v>
      </c>
      <c r="BF60" s="1">
        <f t="shared" si="78"/>
        <v>5.7753543592243113E-2</v>
      </c>
      <c r="BG60" s="1"/>
      <c r="BH60" s="1">
        <f t="shared" si="33"/>
        <v>5.9929714260213041E-2</v>
      </c>
      <c r="BI60" s="1">
        <f t="shared" si="34"/>
        <v>5.7967528399593869E-2</v>
      </c>
      <c r="BJ60" s="1">
        <f t="shared" si="35"/>
        <v>3.6400546100870512E-2</v>
      </c>
      <c r="BK60" s="1">
        <f t="shared" si="36"/>
        <v>7.4769522794701684E-2</v>
      </c>
      <c r="BL60" s="1">
        <f t="shared" si="37"/>
        <v>0.16395137022240175</v>
      </c>
      <c r="BM60" s="1">
        <f t="shared" si="38"/>
        <v>5.7967528399593869E-2</v>
      </c>
      <c r="BN60" s="1"/>
      <c r="BO60" s="1">
        <f t="shared" si="60"/>
        <v>5.8199590369863434E-2</v>
      </c>
      <c r="BP60" s="1">
        <f t="shared" si="61"/>
        <v>5.6162213985409368E-2</v>
      </c>
      <c r="BQ60" s="1">
        <f t="shared" si="62"/>
        <v>3.3538277285645554E-2</v>
      </c>
      <c r="BR60" s="1">
        <f t="shared" si="63"/>
        <v>7.2647659616074584E-2</v>
      </c>
      <c r="BS60" s="1">
        <f t="shared" si="64"/>
        <v>0.16256717062889792</v>
      </c>
      <c r="BT60" s="1">
        <f t="shared" si="65"/>
        <v>5.6162213985409368E-2</v>
      </c>
      <c r="BU60" s="1"/>
      <c r="BV60" s="1">
        <f t="shared" si="79"/>
        <v>6.4447228890978522E-2</v>
      </c>
      <c r="BW60" s="1">
        <f t="shared" si="80"/>
        <v>6.2349418561846746E-2</v>
      </c>
      <c r="BX60" s="1">
        <f t="shared" si="81"/>
        <v>4.3244131952046481E-2</v>
      </c>
      <c r="BY60" s="1">
        <f t="shared" si="82"/>
        <v>7.9660515849922647E-2</v>
      </c>
      <c r="BZ60" s="1">
        <f t="shared" si="83"/>
        <v>0.17982675023233313</v>
      </c>
      <c r="CA60" s="1">
        <f t="shared" si="84"/>
        <v>6.2349418561846746E-2</v>
      </c>
      <c r="CB60" s="1"/>
      <c r="CC60" s="1"/>
    </row>
    <row r="61" spans="1:81" x14ac:dyDescent="0.2">
      <c r="A61">
        <v>1994</v>
      </c>
      <c r="B61">
        <v>12</v>
      </c>
      <c r="C61" s="1">
        <f>AVERAGE(RealPrice!C49:C60)</f>
        <v>5.9695860183056594E-2</v>
      </c>
      <c r="D61" s="1">
        <f>AVERAGE(RealPrice!D49:D60)</f>
        <v>5.772420038418271E-2</v>
      </c>
      <c r="E61" s="1">
        <f>AVERAGE(RealPrice!E49:E60)</f>
        <v>3.6267493746129136E-2</v>
      </c>
      <c r="F61" s="1">
        <f>AVERAGE(RealPrice!F49:F60)</f>
        <v>7.4671247200460769E-2</v>
      </c>
      <c r="G61" s="1">
        <f>AVERAGE(RealPrice!G49:G60)</f>
        <v>0.16435897919255016</v>
      </c>
      <c r="H61" s="1">
        <f>AVERAGE(RealPrice!H49:H60)</f>
        <v>5.772420038418271E-2</v>
      </c>
      <c r="I61" s="1"/>
      <c r="J61" s="1">
        <f t="shared" si="52"/>
        <v>-2.3385407715644652E-4</v>
      </c>
      <c r="K61" s="1">
        <f t="shared" si="53"/>
        <v>-2.4332801541115945E-4</v>
      </c>
      <c r="L61" s="1">
        <f t="shared" si="54"/>
        <v>-1.3305235474137672E-4</v>
      </c>
      <c r="M61" s="1">
        <f t="shared" si="55"/>
        <v>-9.8275594240915254E-5</v>
      </c>
      <c r="N61" s="1">
        <f t="shared" si="56"/>
        <v>4.076089701484098E-4</v>
      </c>
      <c r="O61" s="1">
        <f t="shared" si="57"/>
        <v>-2.4332801541115945E-4</v>
      </c>
      <c r="P61" s="1"/>
      <c r="Q61" s="99">
        <f t="shared" si="0"/>
        <v>-2.3385407715644652E-4</v>
      </c>
      <c r="R61" s="99">
        <f t="shared" si="1"/>
        <v>-2.4332801541115945E-4</v>
      </c>
      <c r="S61" s="99">
        <f t="shared" si="2"/>
        <v>-1.3305235474137672E-4</v>
      </c>
      <c r="T61" s="99">
        <f t="shared" si="3"/>
        <v>-9.8275594240915254E-5</v>
      </c>
      <c r="U61" s="99">
        <f t="shared" si="4"/>
        <v>0</v>
      </c>
      <c r="V61" s="99">
        <f t="shared" si="5"/>
        <v>-2.4332801541115945E-4</v>
      </c>
      <c r="W61" s="99"/>
      <c r="X61" s="99">
        <f t="shared" si="6"/>
        <v>0</v>
      </c>
      <c r="Y61" s="99">
        <f t="shared" si="7"/>
        <v>0</v>
      </c>
      <c r="Z61" s="99">
        <f t="shared" si="8"/>
        <v>0</v>
      </c>
      <c r="AA61" s="99">
        <f t="shared" si="9"/>
        <v>0</v>
      </c>
      <c r="AB61" s="99">
        <f t="shared" si="10"/>
        <v>4.076089701484098E-4</v>
      </c>
      <c r="AC61" s="99">
        <f t="shared" si="11"/>
        <v>0</v>
      </c>
      <c r="AD61" s="1"/>
      <c r="AE61" s="1"/>
      <c r="AF61" s="5">
        <f t="shared" si="67"/>
        <v>-3.9021390314170068E-3</v>
      </c>
      <c r="AG61" s="5">
        <f t="shared" si="68"/>
        <v>-4.1976606926173998E-3</v>
      </c>
      <c r="AH61" s="5">
        <f t="shared" si="69"/>
        <v>-3.6552296323432154E-3</v>
      </c>
      <c r="AI61" s="5">
        <f t="shared" si="70"/>
        <v>-1.3143803861200842E-3</v>
      </c>
      <c r="AJ61" s="5">
        <f t="shared" si="71"/>
        <v>2.4861577527255374E-3</v>
      </c>
      <c r="AK61" s="5">
        <f t="shared" si="72"/>
        <v>-4.1976606926173998E-3</v>
      </c>
      <c r="AL61" s="1"/>
      <c r="AM61" s="175">
        <f t="shared" si="12"/>
        <v>-3.9021390314170068E-3</v>
      </c>
      <c r="AN61" s="175">
        <f t="shared" si="13"/>
        <v>-4.1976606926173998E-3</v>
      </c>
      <c r="AO61" s="175">
        <f t="shared" si="14"/>
        <v>-3.6552296323432154E-3</v>
      </c>
      <c r="AP61" s="175">
        <f t="shared" si="15"/>
        <v>-1.3143803861200842E-3</v>
      </c>
      <c r="AQ61" s="175">
        <f t="shared" si="16"/>
        <v>0</v>
      </c>
      <c r="AR61" s="175">
        <f t="shared" si="17"/>
        <v>-4.1976606926173998E-3</v>
      </c>
      <c r="AS61" s="175"/>
      <c r="AT61" s="175">
        <f t="shared" si="18"/>
        <v>0</v>
      </c>
      <c r="AU61" s="175">
        <f t="shared" si="19"/>
        <v>0</v>
      </c>
      <c r="AV61" s="175">
        <f t="shared" si="20"/>
        <v>0</v>
      </c>
      <c r="AW61" s="175">
        <f t="shared" si="21"/>
        <v>0</v>
      </c>
      <c r="AX61" s="175">
        <f t="shared" si="22"/>
        <v>2.4861577527255374E-3</v>
      </c>
      <c r="AY61" s="175">
        <f t="shared" si="23"/>
        <v>0</v>
      </c>
      <c r="AZ61" s="1"/>
      <c r="BA61" s="1">
        <f t="shared" si="73"/>
        <v>5.9462006105900148E-2</v>
      </c>
      <c r="BB61" s="1">
        <f t="shared" si="74"/>
        <v>5.748087236877155E-2</v>
      </c>
      <c r="BC61" s="1">
        <f t="shared" si="75"/>
        <v>3.6134441391387759E-2</v>
      </c>
      <c r="BD61" s="1">
        <f t="shared" si="76"/>
        <v>7.4572971606219854E-2</v>
      </c>
      <c r="BE61" s="1">
        <f t="shared" si="77"/>
        <v>0.16435897919255016</v>
      </c>
      <c r="BF61" s="1">
        <f t="shared" si="78"/>
        <v>5.748087236877155E-2</v>
      </c>
      <c r="BG61" s="1"/>
      <c r="BH61" s="1">
        <f t="shared" si="33"/>
        <v>5.9695860183056594E-2</v>
      </c>
      <c r="BI61" s="1">
        <f t="shared" si="34"/>
        <v>5.772420038418271E-2</v>
      </c>
      <c r="BJ61" s="1">
        <f t="shared" si="35"/>
        <v>3.6267493746129136E-2</v>
      </c>
      <c r="BK61" s="1">
        <f t="shared" si="36"/>
        <v>7.4671247200460769E-2</v>
      </c>
      <c r="BL61" s="1">
        <f t="shared" si="37"/>
        <v>0.16476658816269857</v>
      </c>
      <c r="BM61" s="1">
        <f t="shared" si="38"/>
        <v>5.772420038418271E-2</v>
      </c>
      <c r="BN61" s="1"/>
      <c r="BO61" s="1">
        <f t="shared" si="60"/>
        <v>5.7966648823829119E-2</v>
      </c>
      <c r="BP61" s="1">
        <f t="shared" si="61"/>
        <v>5.5919907378443913E-2</v>
      </c>
      <c r="BQ61" s="1">
        <f t="shared" si="62"/>
        <v>3.340571126781388E-2</v>
      </c>
      <c r="BR61" s="1">
        <f t="shared" si="63"/>
        <v>7.2549513193347168E-2</v>
      </c>
      <c r="BS61" s="1">
        <f t="shared" si="64"/>
        <v>0.16256717062889792</v>
      </c>
      <c r="BT61" s="1">
        <f t="shared" si="65"/>
        <v>5.5919907378443913E-2</v>
      </c>
      <c r="BU61" s="1"/>
      <c r="BV61" s="1">
        <f t="shared" si="79"/>
        <v>6.4447228890978522E-2</v>
      </c>
      <c r="BW61" s="1">
        <f t="shared" si="80"/>
        <v>6.2349418561846746E-2</v>
      </c>
      <c r="BX61" s="1">
        <f t="shared" si="81"/>
        <v>4.3244131952046481E-2</v>
      </c>
      <c r="BY61" s="1">
        <f t="shared" si="82"/>
        <v>7.9660515849922647E-2</v>
      </c>
      <c r="BZ61" s="1">
        <f t="shared" si="83"/>
        <v>0.18023537258268274</v>
      </c>
      <c r="CA61" s="1">
        <f t="shared" si="84"/>
        <v>6.2349418561846746E-2</v>
      </c>
      <c r="CB61" s="1"/>
      <c r="CC61" s="1"/>
    </row>
    <row r="62" spans="1:81" x14ac:dyDescent="0.2">
      <c r="A62">
        <v>1995</v>
      </c>
      <c r="B62">
        <v>1</v>
      </c>
      <c r="C62" s="1">
        <f>AVERAGE(RealPrice!C50:C61)</f>
        <v>5.9444489375953619E-2</v>
      </c>
      <c r="D62" s="1">
        <f>AVERAGE(RealPrice!D50:D61)</f>
        <v>5.7462812706830929E-2</v>
      </c>
      <c r="E62" s="1">
        <f>AVERAGE(RealPrice!E50:E61)</f>
        <v>3.5949391202394022E-2</v>
      </c>
      <c r="F62" s="1">
        <f>AVERAGE(RealPrice!F50:F61)</f>
        <v>7.4595179145937454E-2</v>
      </c>
      <c r="G62" s="1">
        <f>AVERAGE(RealPrice!G50:G61)</f>
        <v>0.16412388124670058</v>
      </c>
      <c r="H62" s="1">
        <f>AVERAGE(RealPrice!H50:H61)</f>
        <v>5.7462812706830929E-2</v>
      </c>
      <c r="I62" s="1"/>
      <c r="J62" s="1">
        <f t="shared" si="52"/>
        <v>-2.5137080710297549E-4</v>
      </c>
      <c r="K62" s="1">
        <f t="shared" si="53"/>
        <v>-2.6138767735178065E-4</v>
      </c>
      <c r="L62" s="1">
        <f t="shared" si="54"/>
        <v>-3.1810254373511315E-4</v>
      </c>
      <c r="M62" s="1">
        <f t="shared" si="55"/>
        <v>-7.6068054523314999E-5</v>
      </c>
      <c r="N62" s="1">
        <f t="shared" si="56"/>
        <v>-2.3509794584958277E-4</v>
      </c>
      <c r="O62" s="1">
        <f t="shared" si="57"/>
        <v>-2.6138767735178065E-4</v>
      </c>
      <c r="P62" s="1"/>
      <c r="Q62" s="99">
        <f t="shared" si="0"/>
        <v>-2.5137080710297549E-4</v>
      </c>
      <c r="R62" s="99">
        <f t="shared" si="1"/>
        <v>-2.6138767735178065E-4</v>
      </c>
      <c r="S62" s="99">
        <f t="shared" si="2"/>
        <v>-3.1810254373511315E-4</v>
      </c>
      <c r="T62" s="99">
        <f t="shared" si="3"/>
        <v>-7.6068054523314999E-5</v>
      </c>
      <c r="U62" s="99">
        <f t="shared" si="4"/>
        <v>-2.3509794584958277E-4</v>
      </c>
      <c r="V62" s="99">
        <f t="shared" si="5"/>
        <v>-2.6138767735178065E-4</v>
      </c>
      <c r="W62" s="99"/>
      <c r="X62" s="99">
        <f t="shared" si="6"/>
        <v>0</v>
      </c>
      <c r="Y62" s="99">
        <f t="shared" si="7"/>
        <v>0</v>
      </c>
      <c r="Z62" s="99">
        <f t="shared" si="8"/>
        <v>0</v>
      </c>
      <c r="AA62" s="99">
        <f t="shared" si="9"/>
        <v>0</v>
      </c>
      <c r="AB62" s="99">
        <f t="shared" si="10"/>
        <v>0</v>
      </c>
      <c r="AC62" s="99">
        <f t="shared" si="11"/>
        <v>0</v>
      </c>
      <c r="AD62" s="1"/>
      <c r="AE62" s="1"/>
      <c r="AF62" s="5">
        <f t="shared" si="67"/>
        <v>-4.2108582794878613E-3</v>
      </c>
      <c r="AG62" s="5">
        <f t="shared" si="68"/>
        <v>-4.5282165125218876E-3</v>
      </c>
      <c r="AH62" s="5">
        <f t="shared" si="69"/>
        <v>-8.771009818373865E-3</v>
      </c>
      <c r="AI62" s="5">
        <f t="shared" si="70"/>
        <v>-1.0187060933789516E-3</v>
      </c>
      <c r="AJ62" s="5">
        <f t="shared" si="71"/>
        <v>-1.4303930762076256E-3</v>
      </c>
      <c r="AK62" s="5">
        <f t="shared" si="72"/>
        <v>-4.5282165125218876E-3</v>
      </c>
      <c r="AL62" s="1"/>
      <c r="AM62" s="175">
        <f t="shared" si="12"/>
        <v>-4.2108582794878613E-3</v>
      </c>
      <c r="AN62" s="175">
        <f t="shared" si="13"/>
        <v>-4.5282165125218876E-3</v>
      </c>
      <c r="AO62" s="175">
        <f t="shared" si="14"/>
        <v>-8.771009818373865E-3</v>
      </c>
      <c r="AP62" s="175">
        <f t="shared" si="15"/>
        <v>-1.0187060933789516E-3</v>
      </c>
      <c r="AQ62" s="175">
        <f t="shared" si="16"/>
        <v>-1.4303930762076256E-3</v>
      </c>
      <c r="AR62" s="175">
        <f t="shared" si="17"/>
        <v>-4.5282165125218876E-3</v>
      </c>
      <c r="AS62" s="175"/>
      <c r="AT62" s="175">
        <f t="shared" si="18"/>
        <v>0</v>
      </c>
      <c r="AU62" s="175">
        <f t="shared" si="19"/>
        <v>0</v>
      </c>
      <c r="AV62" s="175">
        <f t="shared" si="20"/>
        <v>0</v>
      </c>
      <c r="AW62" s="175">
        <f t="shared" si="21"/>
        <v>0</v>
      </c>
      <c r="AX62" s="175">
        <f t="shared" si="22"/>
        <v>0</v>
      </c>
      <c r="AY62" s="175">
        <f t="shared" si="23"/>
        <v>0</v>
      </c>
      <c r="AZ62" s="1"/>
      <c r="BA62" s="1">
        <f t="shared" si="73"/>
        <v>5.9193118568850643E-2</v>
      </c>
      <c r="BB62" s="1">
        <f t="shared" si="74"/>
        <v>5.7201425029479148E-2</v>
      </c>
      <c r="BC62" s="1">
        <f t="shared" si="75"/>
        <v>3.5631288658658909E-2</v>
      </c>
      <c r="BD62" s="1">
        <f t="shared" si="76"/>
        <v>7.4519111091414139E-2</v>
      </c>
      <c r="BE62" s="1">
        <f t="shared" si="77"/>
        <v>0.16388878330085099</v>
      </c>
      <c r="BF62" s="1">
        <f t="shared" si="78"/>
        <v>5.7201425029479148E-2</v>
      </c>
      <c r="BG62" s="1"/>
      <c r="BH62" s="1">
        <f t="shared" si="33"/>
        <v>5.9444489375953619E-2</v>
      </c>
      <c r="BI62" s="1">
        <f t="shared" si="34"/>
        <v>5.7462812706830929E-2</v>
      </c>
      <c r="BJ62" s="1">
        <f t="shared" si="35"/>
        <v>3.5949391202394022E-2</v>
      </c>
      <c r="BK62" s="1">
        <f t="shared" si="36"/>
        <v>7.4595179145937454E-2</v>
      </c>
      <c r="BL62" s="1">
        <f t="shared" si="37"/>
        <v>0.16412388124670058</v>
      </c>
      <c r="BM62" s="1">
        <f t="shared" si="38"/>
        <v>5.7462812706830929E-2</v>
      </c>
      <c r="BN62" s="1"/>
      <c r="BO62" s="1">
        <f t="shared" si="60"/>
        <v>5.7716336503570456E-2</v>
      </c>
      <c r="BP62" s="1">
        <f t="shared" si="61"/>
        <v>5.5659703321088889E-2</v>
      </c>
      <c r="BQ62" s="1">
        <f t="shared" si="62"/>
        <v>3.3090398804613119E-2</v>
      </c>
      <c r="BR62" s="1">
        <f t="shared" si="63"/>
        <v>7.2473522629814505E-2</v>
      </c>
      <c r="BS62" s="1">
        <f t="shared" si="64"/>
        <v>0.16233240896552231</v>
      </c>
      <c r="BT62" s="1">
        <f t="shared" si="65"/>
        <v>5.5659703321088889E-2</v>
      </c>
      <c r="BU62" s="1"/>
      <c r="BV62" s="1">
        <f t="shared" si="79"/>
        <v>6.4447228890978522E-2</v>
      </c>
      <c r="BW62" s="1">
        <f t="shared" si="80"/>
        <v>6.2349418561846746E-2</v>
      </c>
      <c r="BX62" s="1">
        <f t="shared" si="81"/>
        <v>4.3244131952046481E-2</v>
      </c>
      <c r="BY62" s="1">
        <f t="shared" si="82"/>
        <v>7.9660515849922647E-2</v>
      </c>
      <c r="BZ62" s="1">
        <f t="shared" si="83"/>
        <v>0.18023537258268274</v>
      </c>
      <c r="CA62" s="1">
        <f t="shared" si="84"/>
        <v>6.2349418561846746E-2</v>
      </c>
      <c r="CB62" s="1"/>
      <c r="CC62" s="1"/>
    </row>
    <row r="63" spans="1:81" x14ac:dyDescent="0.2">
      <c r="A63">
        <v>1995</v>
      </c>
      <c r="B63">
        <v>2</v>
      </c>
      <c r="C63" s="1">
        <f>AVERAGE(RealPrice!C51:C62)</f>
        <v>5.9179081655702508E-2</v>
      </c>
      <c r="D63" s="1">
        <f>AVERAGE(RealPrice!D51:D62)</f>
        <v>5.7212248896201183E-2</v>
      </c>
      <c r="E63" s="1">
        <f>AVERAGE(RealPrice!E51:E62)</f>
        <v>3.5736385708926711E-2</v>
      </c>
      <c r="F63" s="1">
        <f>AVERAGE(RealPrice!F51:F62)</f>
        <v>7.4275784285038685E-2</v>
      </c>
      <c r="G63" s="1">
        <f>AVERAGE(RealPrice!G51:G62)</f>
        <v>0.16339292530164728</v>
      </c>
      <c r="H63" s="1">
        <f>AVERAGE(RealPrice!H51:H62)</f>
        <v>5.7212248896201183E-2</v>
      </c>
      <c r="I63" s="1"/>
      <c r="J63" s="1">
        <f t="shared" si="52"/>
        <v>-2.6540772025111098E-4</v>
      </c>
      <c r="K63" s="1">
        <f t="shared" si="53"/>
        <v>-2.5056381062974614E-4</v>
      </c>
      <c r="L63" s="1">
        <f t="shared" si="54"/>
        <v>-2.130054934673109E-4</v>
      </c>
      <c r="M63" s="1">
        <f t="shared" si="55"/>
        <v>-3.1939486089876956E-4</v>
      </c>
      <c r="N63" s="1">
        <f t="shared" si="56"/>
        <v>-7.3095594505329098E-4</v>
      </c>
      <c r="O63" s="1">
        <f t="shared" si="57"/>
        <v>-2.5056381062974614E-4</v>
      </c>
      <c r="P63" s="1"/>
      <c r="Q63" s="99">
        <f t="shared" si="0"/>
        <v>-2.6540772025111098E-4</v>
      </c>
      <c r="R63" s="99">
        <f t="shared" si="1"/>
        <v>-2.5056381062974614E-4</v>
      </c>
      <c r="S63" s="99">
        <f t="shared" si="2"/>
        <v>-2.130054934673109E-4</v>
      </c>
      <c r="T63" s="99">
        <f t="shared" si="3"/>
        <v>-3.1939486089876956E-4</v>
      </c>
      <c r="U63" s="99">
        <f t="shared" si="4"/>
        <v>-7.3095594505329098E-4</v>
      </c>
      <c r="V63" s="99">
        <f t="shared" si="5"/>
        <v>-2.5056381062974614E-4</v>
      </c>
      <c r="W63" s="99"/>
      <c r="X63" s="99">
        <f t="shared" si="6"/>
        <v>0</v>
      </c>
      <c r="Y63" s="99">
        <f t="shared" si="7"/>
        <v>0</v>
      </c>
      <c r="Z63" s="99">
        <f t="shared" si="8"/>
        <v>0</v>
      </c>
      <c r="AA63" s="99">
        <f t="shared" si="9"/>
        <v>0</v>
      </c>
      <c r="AB63" s="99">
        <f t="shared" si="10"/>
        <v>0</v>
      </c>
      <c r="AC63" s="99">
        <f t="shared" si="11"/>
        <v>0</v>
      </c>
      <c r="AD63" s="1"/>
      <c r="AE63" s="1"/>
      <c r="AF63" s="5">
        <f t="shared" si="67"/>
        <v>-4.4647993958287779E-3</v>
      </c>
      <c r="AG63" s="5">
        <f t="shared" si="68"/>
        <v>-4.360451548170774E-3</v>
      </c>
      <c r="AH63" s="5">
        <f t="shared" si="69"/>
        <v>-5.9251488368216032E-3</v>
      </c>
      <c r="AI63" s="5">
        <f t="shared" si="70"/>
        <v>-4.2817091473686952E-3</v>
      </c>
      <c r="AJ63" s="5">
        <f t="shared" si="71"/>
        <v>-4.4536842505848995E-3</v>
      </c>
      <c r="AK63" s="5">
        <f t="shared" si="72"/>
        <v>-4.360451548170774E-3</v>
      </c>
      <c r="AL63" s="1"/>
      <c r="AM63" s="175">
        <f t="shared" si="12"/>
        <v>-4.4647993958287779E-3</v>
      </c>
      <c r="AN63" s="175">
        <f t="shared" si="13"/>
        <v>-4.360451548170774E-3</v>
      </c>
      <c r="AO63" s="175">
        <f t="shared" si="14"/>
        <v>-5.9251488368216032E-3</v>
      </c>
      <c r="AP63" s="175">
        <f t="shared" si="15"/>
        <v>-4.2817091473686952E-3</v>
      </c>
      <c r="AQ63" s="175">
        <f t="shared" si="16"/>
        <v>-4.4536842505848995E-3</v>
      </c>
      <c r="AR63" s="175">
        <f t="shared" si="17"/>
        <v>-4.360451548170774E-3</v>
      </c>
      <c r="AS63" s="175"/>
      <c r="AT63" s="175">
        <f t="shared" si="18"/>
        <v>0</v>
      </c>
      <c r="AU63" s="175">
        <f t="shared" si="19"/>
        <v>0</v>
      </c>
      <c r="AV63" s="175">
        <f t="shared" si="20"/>
        <v>0</v>
      </c>
      <c r="AW63" s="175">
        <f t="shared" si="21"/>
        <v>0</v>
      </c>
      <c r="AX63" s="175">
        <f t="shared" si="22"/>
        <v>0</v>
      </c>
      <c r="AY63" s="175">
        <f t="shared" si="23"/>
        <v>0</v>
      </c>
      <c r="AZ63" s="1"/>
      <c r="BA63" s="1">
        <f t="shared" si="73"/>
        <v>5.8913673935451397E-2</v>
      </c>
      <c r="BB63" s="1">
        <f t="shared" si="74"/>
        <v>5.6961685085571437E-2</v>
      </c>
      <c r="BC63" s="1">
        <f t="shared" si="75"/>
        <v>3.5523380215459401E-2</v>
      </c>
      <c r="BD63" s="1">
        <f t="shared" si="76"/>
        <v>7.3956389424139915E-2</v>
      </c>
      <c r="BE63" s="1">
        <f t="shared" si="77"/>
        <v>0.16266196935659399</v>
      </c>
      <c r="BF63" s="1">
        <f t="shared" si="78"/>
        <v>5.6961685085571437E-2</v>
      </c>
      <c r="BG63" s="1"/>
      <c r="BH63" s="1">
        <f t="shared" si="33"/>
        <v>5.9179081655702508E-2</v>
      </c>
      <c r="BI63" s="1">
        <f t="shared" si="34"/>
        <v>5.7212248896201183E-2</v>
      </c>
      <c r="BJ63" s="1">
        <f t="shared" si="35"/>
        <v>3.5736385708926711E-2</v>
      </c>
      <c r="BK63" s="1">
        <f t="shared" si="36"/>
        <v>7.4275784285038685E-2</v>
      </c>
      <c r="BL63" s="1">
        <f t="shared" si="37"/>
        <v>0.16339292530164728</v>
      </c>
      <c r="BM63" s="1">
        <f t="shared" si="38"/>
        <v>5.7212248896201183E-2</v>
      </c>
      <c r="BN63" s="1"/>
      <c r="BO63" s="1">
        <f t="shared" si="60"/>
        <v>5.7452113775548375E-2</v>
      </c>
      <c r="BP63" s="1">
        <f t="shared" si="61"/>
        <v>5.5410232081815114E-2</v>
      </c>
      <c r="BQ63" s="1">
        <f t="shared" si="62"/>
        <v>3.2878655400397666E-2</v>
      </c>
      <c r="BR63" s="1">
        <f t="shared" si="63"/>
        <v>7.2155495324813274E-2</v>
      </c>
      <c r="BS63" s="1">
        <f t="shared" si="64"/>
        <v>0.16160470846744937</v>
      </c>
      <c r="BT63" s="1">
        <f t="shared" si="65"/>
        <v>5.5410232081815114E-2</v>
      </c>
      <c r="BU63" s="1"/>
      <c r="BV63" s="1">
        <f t="shared" si="79"/>
        <v>6.4447228890978522E-2</v>
      </c>
      <c r="BW63" s="1">
        <f t="shared" si="80"/>
        <v>6.2349418561846746E-2</v>
      </c>
      <c r="BX63" s="1">
        <f t="shared" si="81"/>
        <v>4.3244131952046481E-2</v>
      </c>
      <c r="BY63" s="1">
        <f t="shared" si="82"/>
        <v>7.9660515849922647E-2</v>
      </c>
      <c r="BZ63" s="1">
        <f t="shared" si="83"/>
        <v>0.18023537258268274</v>
      </c>
      <c r="CA63" s="1">
        <f t="shared" si="84"/>
        <v>6.2349418561846746E-2</v>
      </c>
      <c r="CB63" s="1"/>
      <c r="CC63" s="1"/>
    </row>
    <row r="64" spans="1:81" x14ac:dyDescent="0.2">
      <c r="A64">
        <v>1995</v>
      </c>
      <c r="B64">
        <v>3</v>
      </c>
      <c r="C64" s="1">
        <f>AVERAGE(RealPrice!C52:C63)</f>
        <v>5.8959851594368957E-2</v>
      </c>
      <c r="D64" s="1">
        <f>AVERAGE(RealPrice!D52:D63)</f>
        <v>5.6996242786448541E-2</v>
      </c>
      <c r="E64" s="1">
        <f>AVERAGE(RealPrice!E52:E63)</f>
        <v>3.5446577641206699E-2</v>
      </c>
      <c r="F64" s="1">
        <f>AVERAGE(RealPrice!F52:F63)</f>
        <v>7.375583140258675E-2</v>
      </c>
      <c r="G64" s="1">
        <f>AVERAGE(RealPrice!G52:G63)</f>
        <v>0.16264405402578586</v>
      </c>
      <c r="H64" s="1">
        <f>AVERAGE(RealPrice!H52:H63)</f>
        <v>5.6996242786448541E-2</v>
      </c>
      <c r="I64" s="1"/>
      <c r="J64" s="1">
        <f t="shared" si="52"/>
        <v>-2.1923006133355016E-4</v>
      </c>
      <c r="K64" s="1">
        <f t="shared" si="53"/>
        <v>-2.1600610975264223E-4</v>
      </c>
      <c r="L64" s="1">
        <f t="shared" si="54"/>
        <v>-2.8980806772001266E-4</v>
      </c>
      <c r="M64" s="1">
        <f t="shared" si="55"/>
        <v>-5.1995288245193505E-4</v>
      </c>
      <c r="N64" s="1">
        <f t="shared" si="56"/>
        <v>-7.488712758614291E-4</v>
      </c>
      <c r="O64" s="1">
        <f t="shared" si="57"/>
        <v>-2.1600610975264223E-4</v>
      </c>
      <c r="P64" s="1"/>
      <c r="Q64" s="99">
        <f t="shared" si="0"/>
        <v>-2.1923006133355016E-4</v>
      </c>
      <c r="R64" s="99">
        <f t="shared" si="1"/>
        <v>-2.1600610975264223E-4</v>
      </c>
      <c r="S64" s="99">
        <f t="shared" si="2"/>
        <v>-2.8980806772001266E-4</v>
      </c>
      <c r="T64" s="99">
        <f t="shared" si="3"/>
        <v>-5.1995288245193505E-4</v>
      </c>
      <c r="U64" s="99">
        <f t="shared" si="4"/>
        <v>-7.488712758614291E-4</v>
      </c>
      <c r="V64" s="99">
        <f t="shared" si="5"/>
        <v>-2.1600610975264223E-4</v>
      </c>
      <c r="W64" s="99"/>
      <c r="X64" s="99">
        <f t="shared" si="6"/>
        <v>0</v>
      </c>
      <c r="Y64" s="99">
        <f t="shared" si="7"/>
        <v>0</v>
      </c>
      <c r="Z64" s="99">
        <f t="shared" si="8"/>
        <v>0</v>
      </c>
      <c r="AA64" s="99">
        <f t="shared" si="9"/>
        <v>0</v>
      </c>
      <c r="AB64" s="99">
        <f t="shared" si="10"/>
        <v>0</v>
      </c>
      <c r="AC64" s="99">
        <f t="shared" si="11"/>
        <v>0</v>
      </c>
      <c r="AD64" s="1"/>
      <c r="AE64" s="1"/>
      <c r="AF64" s="5">
        <f t="shared" si="67"/>
        <v>-3.704519488980984E-3</v>
      </c>
      <c r="AG64" s="5">
        <f t="shared" si="68"/>
        <v>-3.7755220939581502E-3</v>
      </c>
      <c r="AH64" s="5">
        <f t="shared" si="69"/>
        <v>-8.1096076721497434E-3</v>
      </c>
      <c r="AI64" s="5">
        <f t="shared" si="70"/>
        <v>-7.0003014772159755E-3</v>
      </c>
      <c r="AJ64" s="5">
        <f t="shared" si="71"/>
        <v>-4.5832539840933162E-3</v>
      </c>
      <c r="AK64" s="5">
        <f t="shared" si="72"/>
        <v>-3.7755220939581502E-3</v>
      </c>
      <c r="AL64" s="1"/>
      <c r="AM64" s="175">
        <f t="shared" si="12"/>
        <v>-3.704519488980984E-3</v>
      </c>
      <c r="AN64" s="175">
        <f t="shared" si="13"/>
        <v>-3.7755220939581502E-3</v>
      </c>
      <c r="AO64" s="175">
        <f t="shared" si="14"/>
        <v>-8.1096076721497434E-3</v>
      </c>
      <c r="AP64" s="175">
        <f t="shared" si="15"/>
        <v>-7.0003014772159755E-3</v>
      </c>
      <c r="AQ64" s="175">
        <f t="shared" si="16"/>
        <v>-4.5832539840933162E-3</v>
      </c>
      <c r="AR64" s="175">
        <f t="shared" si="17"/>
        <v>-3.7755220939581502E-3</v>
      </c>
      <c r="AS64" s="175"/>
      <c r="AT64" s="175">
        <f t="shared" si="18"/>
        <v>0</v>
      </c>
      <c r="AU64" s="175">
        <f t="shared" si="19"/>
        <v>0</v>
      </c>
      <c r="AV64" s="175">
        <f t="shared" si="20"/>
        <v>0</v>
      </c>
      <c r="AW64" s="175">
        <f t="shared" si="21"/>
        <v>0</v>
      </c>
      <c r="AX64" s="175">
        <f t="shared" si="22"/>
        <v>0</v>
      </c>
      <c r="AY64" s="175">
        <f t="shared" si="23"/>
        <v>0</v>
      </c>
      <c r="AZ64" s="1"/>
      <c r="BA64" s="1">
        <f t="shared" si="73"/>
        <v>5.8740621533035407E-2</v>
      </c>
      <c r="BB64" s="1">
        <f t="shared" si="74"/>
        <v>5.6780236676695899E-2</v>
      </c>
      <c r="BC64" s="1">
        <f t="shared" si="75"/>
        <v>3.5156769573486686E-2</v>
      </c>
      <c r="BD64" s="1">
        <f t="shared" si="76"/>
        <v>7.3235878520134814E-2</v>
      </c>
      <c r="BE64" s="1">
        <f t="shared" si="77"/>
        <v>0.16189518274992443</v>
      </c>
      <c r="BF64" s="1">
        <f t="shared" si="78"/>
        <v>5.6780236676695899E-2</v>
      </c>
      <c r="BG64" s="1"/>
      <c r="BH64" s="1">
        <f t="shared" si="33"/>
        <v>5.8959851594368957E-2</v>
      </c>
      <c r="BI64" s="1">
        <f t="shared" si="34"/>
        <v>5.6996242786448541E-2</v>
      </c>
      <c r="BJ64" s="1">
        <f t="shared" si="35"/>
        <v>3.5446577641206699E-2</v>
      </c>
      <c r="BK64" s="1">
        <f t="shared" si="36"/>
        <v>7.375583140258675E-2</v>
      </c>
      <c r="BL64" s="1">
        <f t="shared" si="37"/>
        <v>0.16264405402578586</v>
      </c>
      <c r="BM64" s="1">
        <f t="shared" si="38"/>
        <v>5.6996242786448541E-2</v>
      </c>
      <c r="BN64" s="1"/>
      <c r="BO64" s="1">
        <f t="shared" si="60"/>
        <v>5.7233695856249607E-2</v>
      </c>
      <c r="BP64" s="1">
        <f t="shared" si="61"/>
        <v>5.5195041507902276E-2</v>
      </c>
      <c r="BQ64" s="1">
        <f t="shared" si="62"/>
        <v>3.2591197562407082E-2</v>
      </c>
      <c r="BR64" s="1">
        <f t="shared" si="63"/>
        <v>7.1639182269292459E-2</v>
      </c>
      <c r="BS64" s="1">
        <f t="shared" si="64"/>
        <v>0.1608592694588466</v>
      </c>
      <c r="BT64" s="1">
        <f t="shared" si="65"/>
        <v>5.5195041507902276E-2</v>
      </c>
      <c r="BU64" s="1"/>
      <c r="BV64" s="1">
        <f t="shared" si="79"/>
        <v>6.4447228890978522E-2</v>
      </c>
      <c r="BW64" s="1">
        <f t="shared" si="80"/>
        <v>6.2349418561846746E-2</v>
      </c>
      <c r="BX64" s="1">
        <f t="shared" si="81"/>
        <v>4.3244131952046481E-2</v>
      </c>
      <c r="BY64" s="1">
        <f t="shared" si="82"/>
        <v>7.9660515849922647E-2</v>
      </c>
      <c r="BZ64" s="1">
        <f t="shared" si="83"/>
        <v>0.18023537258268274</v>
      </c>
      <c r="CA64" s="1">
        <f t="shared" si="84"/>
        <v>6.2349418561846746E-2</v>
      </c>
      <c r="CB64" s="1"/>
      <c r="CC64" s="1"/>
    </row>
    <row r="65" spans="1:81" x14ac:dyDescent="0.2">
      <c r="A65">
        <v>1995</v>
      </c>
      <c r="B65">
        <v>4</v>
      </c>
      <c r="C65" s="1">
        <f>AVERAGE(RealPrice!C53:C64)</f>
        <v>5.8724255356562359E-2</v>
      </c>
      <c r="D65" s="1">
        <f>AVERAGE(RealPrice!D53:D64)</f>
        <v>5.6774842031080332E-2</v>
      </c>
      <c r="E65" s="1">
        <f>AVERAGE(RealPrice!E53:E64)</f>
        <v>3.5285635024821578E-2</v>
      </c>
      <c r="F65" s="1">
        <f>AVERAGE(RealPrice!F53:F64)</f>
        <v>7.330354496623738E-2</v>
      </c>
      <c r="G65" s="1">
        <f>AVERAGE(RealPrice!G53:G64)</f>
        <v>0.16191677430867804</v>
      </c>
      <c r="H65" s="1">
        <f>AVERAGE(RealPrice!H53:H64)</f>
        <v>5.6774842031080332E-2</v>
      </c>
      <c r="I65" s="1"/>
      <c r="J65" s="1">
        <f t="shared" si="52"/>
        <v>-2.3559623780659844E-4</v>
      </c>
      <c r="K65" s="1">
        <f t="shared" si="53"/>
        <v>-2.2140075536820902E-4</v>
      </c>
      <c r="L65" s="1">
        <f t="shared" si="54"/>
        <v>-1.6094261638512075E-4</v>
      </c>
      <c r="M65" s="1">
        <f t="shared" si="55"/>
        <v>-4.5228643634936949E-4</v>
      </c>
      <c r="N65" s="1">
        <f t="shared" si="56"/>
        <v>-7.2727971710781492E-4</v>
      </c>
      <c r="O65" s="1">
        <f t="shared" si="57"/>
        <v>-2.2140075536820902E-4</v>
      </c>
      <c r="P65" s="1"/>
      <c r="Q65" s="99">
        <f t="shared" si="0"/>
        <v>-2.3559623780659844E-4</v>
      </c>
      <c r="R65" s="99">
        <f t="shared" si="1"/>
        <v>-2.2140075536820902E-4</v>
      </c>
      <c r="S65" s="99">
        <f t="shared" si="2"/>
        <v>-1.6094261638512075E-4</v>
      </c>
      <c r="T65" s="99">
        <f t="shared" si="3"/>
        <v>-4.5228643634936949E-4</v>
      </c>
      <c r="U65" s="99">
        <f t="shared" si="4"/>
        <v>-7.2727971710781492E-4</v>
      </c>
      <c r="V65" s="99">
        <f t="shared" si="5"/>
        <v>-2.2140075536820902E-4</v>
      </c>
      <c r="W65" s="99"/>
      <c r="X65" s="99">
        <f t="shared" si="6"/>
        <v>0</v>
      </c>
      <c r="Y65" s="99">
        <f t="shared" si="7"/>
        <v>0</v>
      </c>
      <c r="Z65" s="99">
        <f t="shared" si="8"/>
        <v>0</v>
      </c>
      <c r="AA65" s="99">
        <f t="shared" si="9"/>
        <v>0</v>
      </c>
      <c r="AB65" s="99">
        <f t="shared" si="10"/>
        <v>0</v>
      </c>
      <c r="AC65" s="99">
        <f t="shared" si="11"/>
        <v>0</v>
      </c>
      <c r="AD65" s="1"/>
      <c r="AE65" s="1"/>
      <c r="AF65" s="5">
        <f t="shared" si="67"/>
        <v>-3.9958756922837679E-3</v>
      </c>
      <c r="AG65" s="5">
        <f t="shared" si="68"/>
        <v>-3.8844798278676596E-3</v>
      </c>
      <c r="AH65" s="5">
        <f t="shared" si="69"/>
        <v>-4.540427513600731E-3</v>
      </c>
      <c r="AI65" s="5">
        <f t="shared" si="70"/>
        <v>-6.1322125688018092E-3</v>
      </c>
      <c r="AJ65" s="5">
        <f t="shared" si="71"/>
        <v>-4.4716034746189459E-3</v>
      </c>
      <c r="AK65" s="5">
        <f t="shared" si="72"/>
        <v>-3.8844798278676596E-3</v>
      </c>
      <c r="AL65" s="1"/>
      <c r="AM65" s="175">
        <f t="shared" si="12"/>
        <v>-3.9958756922837679E-3</v>
      </c>
      <c r="AN65" s="175">
        <f t="shared" si="13"/>
        <v>-3.8844798278676596E-3</v>
      </c>
      <c r="AO65" s="175">
        <f t="shared" si="14"/>
        <v>-4.540427513600731E-3</v>
      </c>
      <c r="AP65" s="175">
        <f t="shared" si="15"/>
        <v>-6.1322125688018092E-3</v>
      </c>
      <c r="AQ65" s="175">
        <f t="shared" si="16"/>
        <v>-4.4716034746189459E-3</v>
      </c>
      <c r="AR65" s="175">
        <f t="shared" si="17"/>
        <v>-3.8844798278676596E-3</v>
      </c>
      <c r="AS65" s="175"/>
      <c r="AT65" s="175">
        <f t="shared" si="18"/>
        <v>0</v>
      </c>
      <c r="AU65" s="175">
        <f t="shared" si="19"/>
        <v>0</v>
      </c>
      <c r="AV65" s="175">
        <f t="shared" si="20"/>
        <v>0</v>
      </c>
      <c r="AW65" s="175">
        <f t="shared" si="21"/>
        <v>0</v>
      </c>
      <c r="AX65" s="175">
        <f t="shared" si="22"/>
        <v>0</v>
      </c>
      <c r="AY65" s="175">
        <f t="shared" si="23"/>
        <v>0</v>
      </c>
      <c r="AZ65" s="1"/>
      <c r="BA65" s="1">
        <f t="shared" si="73"/>
        <v>5.8488659118755761E-2</v>
      </c>
      <c r="BB65" s="1">
        <f t="shared" si="74"/>
        <v>5.6553441275712123E-2</v>
      </c>
      <c r="BC65" s="1">
        <f t="shared" si="75"/>
        <v>3.5124692408436457E-2</v>
      </c>
      <c r="BD65" s="1">
        <f t="shared" si="76"/>
        <v>7.2851258529888011E-2</v>
      </c>
      <c r="BE65" s="1">
        <f t="shared" si="77"/>
        <v>0.16118949459157023</v>
      </c>
      <c r="BF65" s="1">
        <f t="shared" si="78"/>
        <v>5.6553441275712123E-2</v>
      </c>
      <c r="BG65" s="1"/>
      <c r="BH65" s="1">
        <f t="shared" si="33"/>
        <v>5.8724255356562359E-2</v>
      </c>
      <c r="BI65" s="1">
        <f t="shared" si="34"/>
        <v>5.6774842031080332E-2</v>
      </c>
      <c r="BJ65" s="1">
        <f t="shared" si="35"/>
        <v>3.5285635024821578E-2</v>
      </c>
      <c r="BK65" s="1">
        <f t="shared" si="36"/>
        <v>7.330354496623738E-2</v>
      </c>
      <c r="BL65" s="1">
        <f t="shared" si="37"/>
        <v>0.16191677430867804</v>
      </c>
      <c r="BM65" s="1">
        <f t="shared" si="38"/>
        <v>5.6774842031080332E-2</v>
      </c>
      <c r="BN65" s="1"/>
      <c r="BO65" s="1">
        <f t="shared" si="60"/>
        <v>5.6999041031722854E-2</v>
      </c>
      <c r="BP65" s="1">
        <f t="shared" si="61"/>
        <v>5.4974500779302174E-2</v>
      </c>
      <c r="BQ65" s="1">
        <f t="shared" si="62"/>
        <v>3.2430985694305511E-2</v>
      </c>
      <c r="BR65" s="1">
        <f t="shared" si="63"/>
        <v>7.1189669349512763E-2</v>
      </c>
      <c r="BS65" s="1">
        <f t="shared" si="64"/>
        <v>0.16013524184824882</v>
      </c>
      <c r="BT65" s="1">
        <f t="shared" si="65"/>
        <v>5.4974500779302174E-2</v>
      </c>
      <c r="BU65" s="1"/>
      <c r="BV65" s="1">
        <f t="shared" si="79"/>
        <v>6.4447228890978522E-2</v>
      </c>
      <c r="BW65" s="1">
        <f t="shared" si="80"/>
        <v>6.2349418561846746E-2</v>
      </c>
      <c r="BX65" s="1">
        <f t="shared" si="81"/>
        <v>4.3244131952046481E-2</v>
      </c>
      <c r="BY65" s="1">
        <f t="shared" si="82"/>
        <v>7.9660515849922647E-2</v>
      </c>
      <c r="BZ65" s="1">
        <f t="shared" si="83"/>
        <v>0.18023537258268274</v>
      </c>
      <c r="CA65" s="1">
        <f t="shared" si="84"/>
        <v>6.2349418561846746E-2</v>
      </c>
      <c r="CB65" s="1"/>
      <c r="CC65" s="1"/>
    </row>
    <row r="66" spans="1:81" x14ac:dyDescent="0.2">
      <c r="A66">
        <v>1995</v>
      </c>
      <c r="B66">
        <v>5</v>
      </c>
      <c r="C66" s="1">
        <f>AVERAGE(RealPrice!C54:C65)</f>
        <v>5.8210347318529337E-2</v>
      </c>
      <c r="D66" s="1">
        <f>AVERAGE(RealPrice!D54:D65)</f>
        <v>5.6297764352758219E-2</v>
      </c>
      <c r="E66" s="1">
        <f>AVERAGE(RealPrice!E54:E65)</f>
        <v>3.4888255421315843E-2</v>
      </c>
      <c r="F66" s="1">
        <f>AVERAGE(RealPrice!F54:F65)</f>
        <v>7.2661985932281223E-2</v>
      </c>
      <c r="G66" s="1">
        <f>AVERAGE(RealPrice!G54:G65)</f>
        <v>0.16122291774062</v>
      </c>
      <c r="H66" s="1">
        <f>AVERAGE(RealPrice!H54:H65)</f>
        <v>5.6297764352758219E-2</v>
      </c>
      <c r="I66" s="1"/>
      <c r="J66" s="1">
        <f t="shared" si="52"/>
        <v>-5.139080380330216E-4</v>
      </c>
      <c r="K66" s="1">
        <f t="shared" si="53"/>
        <v>-4.7707767832211312E-4</v>
      </c>
      <c r="L66" s="1">
        <f t="shared" si="54"/>
        <v>-3.9737960350573476E-4</v>
      </c>
      <c r="M66" s="1">
        <f t="shared" si="55"/>
        <v>-6.4155903395615721E-4</v>
      </c>
      <c r="N66" s="1">
        <f t="shared" si="56"/>
        <v>-6.9385656805803775E-4</v>
      </c>
      <c r="O66" s="1">
        <f t="shared" si="57"/>
        <v>-4.7707767832211312E-4</v>
      </c>
      <c r="P66" s="1"/>
      <c r="Q66" s="99">
        <f t="shared" ref="Q66:Q129" si="85">IF(J66&lt;=0,J66,0)</f>
        <v>-5.139080380330216E-4</v>
      </c>
      <c r="R66" s="99">
        <f t="shared" ref="R66:R129" si="86">IF(K66&lt;=0,K66,0)</f>
        <v>-4.7707767832211312E-4</v>
      </c>
      <c r="S66" s="99">
        <f t="shared" ref="S66:S129" si="87">IF(L66&lt;=0,L66,0)</f>
        <v>-3.9737960350573476E-4</v>
      </c>
      <c r="T66" s="99">
        <f t="shared" ref="T66:T129" si="88">IF(M66&lt;=0,M66,0)</f>
        <v>-6.4155903395615721E-4</v>
      </c>
      <c r="U66" s="99">
        <f t="shared" ref="U66:U129" si="89">IF(N66&lt;=0,N66,0)</f>
        <v>-6.9385656805803775E-4</v>
      </c>
      <c r="V66" s="99">
        <f t="shared" ref="V66:V129" si="90">IF(O66&lt;=0,O66,0)</f>
        <v>-4.7707767832211312E-4</v>
      </c>
      <c r="W66" s="99"/>
      <c r="X66" s="99">
        <f t="shared" ref="X66:X129" si="91">IF(J66&gt;=0,J66,0)</f>
        <v>0</v>
      </c>
      <c r="Y66" s="99">
        <f t="shared" ref="Y66:Y129" si="92">IF(K66&gt;=0,K66,0)</f>
        <v>0</v>
      </c>
      <c r="Z66" s="99">
        <f t="shared" ref="Z66:Z129" si="93">IF(L66&gt;=0,L66,0)</f>
        <v>0</v>
      </c>
      <c r="AA66" s="99">
        <f t="shared" ref="AA66:AA129" si="94">IF(M66&gt;=0,M66,0)</f>
        <v>0</v>
      </c>
      <c r="AB66" s="99">
        <f t="shared" ref="AB66:AB129" si="95">IF(N66&gt;=0,N66,0)</f>
        <v>0</v>
      </c>
      <c r="AC66" s="99">
        <f t="shared" ref="AC66:AC129" si="96">IF(O66&gt;=0,O66,0)</f>
        <v>0</v>
      </c>
      <c r="AD66" s="1"/>
      <c r="AE66" s="1"/>
      <c r="AF66" s="5">
        <f t="shared" si="67"/>
        <v>-8.7512056970782126E-3</v>
      </c>
      <c r="AG66" s="5">
        <f t="shared" si="68"/>
        <v>-8.4029767632104457E-3</v>
      </c>
      <c r="AH66" s="5">
        <f t="shared" si="69"/>
        <v>-1.1261795436760536E-2</v>
      </c>
      <c r="AI66" s="5">
        <f t="shared" si="70"/>
        <v>-8.7520874229432E-3</v>
      </c>
      <c r="AJ66" s="5">
        <f t="shared" si="71"/>
        <v>-4.2852667428716629E-3</v>
      </c>
      <c r="AK66" s="5">
        <f t="shared" si="72"/>
        <v>-8.4029767632104457E-3</v>
      </c>
      <c r="AL66" s="1"/>
      <c r="AM66" s="175">
        <f t="shared" ref="AM66:AM129" si="97">IF(AF66&lt;=0,AF66,0)</f>
        <v>-8.7512056970782126E-3</v>
      </c>
      <c r="AN66" s="175">
        <f t="shared" ref="AN66:AN129" si="98">IF(AG66&lt;=0,AG66,0)</f>
        <v>-8.4029767632104457E-3</v>
      </c>
      <c r="AO66" s="175">
        <f t="shared" ref="AO66:AO129" si="99">IF(AH66&lt;=0,AH66,0)</f>
        <v>-1.1261795436760536E-2</v>
      </c>
      <c r="AP66" s="175">
        <f t="shared" ref="AP66:AP129" si="100">IF(AI66&lt;=0,AI66,0)</f>
        <v>-8.7520874229432E-3</v>
      </c>
      <c r="AQ66" s="175">
        <f t="shared" ref="AQ66:AQ129" si="101">IF(AJ66&lt;=0,AJ66,0)</f>
        <v>-4.2852667428716629E-3</v>
      </c>
      <c r="AR66" s="175">
        <f t="shared" ref="AR66:AR129" si="102">IF(AK66&lt;=0,AK66,0)</f>
        <v>-8.4029767632104457E-3</v>
      </c>
      <c r="AS66" s="175"/>
      <c r="AT66" s="175">
        <f t="shared" ref="AT66:AT129" si="103">IF(AF66&gt;=0,AF66,0)</f>
        <v>0</v>
      </c>
      <c r="AU66" s="175">
        <f t="shared" ref="AU66:AU129" si="104">IF(AG66&gt;=0,AG66,0)</f>
        <v>0</v>
      </c>
      <c r="AV66" s="175">
        <f t="shared" ref="AV66:AV129" si="105">IF(AH66&gt;=0,AH66,0)</f>
        <v>0</v>
      </c>
      <c r="AW66" s="175">
        <f t="shared" ref="AW66:AW129" si="106">IF(AI66&gt;=0,AI66,0)</f>
        <v>0</v>
      </c>
      <c r="AX66" s="175">
        <f t="shared" ref="AX66:AX129" si="107">IF(AJ66&gt;=0,AJ66,0)</f>
        <v>0</v>
      </c>
      <c r="AY66" s="175">
        <f t="shared" ref="AY66:AY129" si="108">IF(AK66&gt;=0,AK66,0)</f>
        <v>0</v>
      </c>
      <c r="AZ66" s="1"/>
      <c r="BA66" s="1">
        <f t="shared" si="73"/>
        <v>5.7696439280496316E-2</v>
      </c>
      <c r="BB66" s="1">
        <f t="shared" si="74"/>
        <v>5.5820686674436105E-2</v>
      </c>
      <c r="BC66" s="1">
        <f t="shared" si="75"/>
        <v>3.4490875817810109E-2</v>
      </c>
      <c r="BD66" s="1">
        <f t="shared" si="76"/>
        <v>7.2020426898325066E-2</v>
      </c>
      <c r="BE66" s="1">
        <f t="shared" si="77"/>
        <v>0.16052906117256197</v>
      </c>
      <c r="BF66" s="1">
        <f t="shared" si="78"/>
        <v>5.5820686674436105E-2</v>
      </c>
      <c r="BG66" s="1"/>
      <c r="BH66" s="1">
        <f t="shared" si="33"/>
        <v>5.8210347318529337E-2</v>
      </c>
      <c r="BI66" s="1">
        <f t="shared" si="34"/>
        <v>5.6297764352758219E-2</v>
      </c>
      <c r="BJ66" s="1">
        <f t="shared" si="35"/>
        <v>3.4888255421315843E-2</v>
      </c>
      <c r="BK66" s="1">
        <f t="shared" si="36"/>
        <v>7.2661985932281223E-2</v>
      </c>
      <c r="BL66" s="1">
        <f t="shared" si="37"/>
        <v>0.16122291774062</v>
      </c>
      <c r="BM66" s="1">
        <f t="shared" si="38"/>
        <v>5.6297764352758219E-2</v>
      </c>
      <c r="BN66" s="1"/>
      <c r="BO66" s="1">
        <f t="shared" si="60"/>
        <v>5.6489630308640036E-2</v>
      </c>
      <c r="BP66" s="1">
        <f t="shared" si="61"/>
        <v>5.4501431973625246E-2</v>
      </c>
      <c r="BQ66" s="1">
        <f t="shared" si="62"/>
        <v>3.2038081298605199E-2</v>
      </c>
      <c r="BR66" s="1">
        <f t="shared" si="63"/>
        <v>7.0553725296308767E-2</v>
      </c>
      <c r="BS66" s="1">
        <f t="shared" si="64"/>
        <v>0.1594443586406662</v>
      </c>
      <c r="BT66" s="1">
        <f t="shared" si="65"/>
        <v>5.4501431973625246E-2</v>
      </c>
      <c r="BU66" s="1"/>
      <c r="BV66" s="1">
        <f t="shared" si="79"/>
        <v>6.4447228890978522E-2</v>
      </c>
      <c r="BW66" s="1">
        <f t="shared" si="80"/>
        <v>6.2349418561846746E-2</v>
      </c>
      <c r="BX66" s="1">
        <f t="shared" si="81"/>
        <v>4.3244131952046481E-2</v>
      </c>
      <c r="BY66" s="1">
        <f t="shared" si="82"/>
        <v>7.9660515849922647E-2</v>
      </c>
      <c r="BZ66" s="1">
        <f t="shared" si="83"/>
        <v>0.18023537258268274</v>
      </c>
      <c r="CA66" s="1">
        <f t="shared" si="84"/>
        <v>6.2349418561846746E-2</v>
      </c>
      <c r="CB66" s="1"/>
      <c r="CC66" s="1"/>
    </row>
    <row r="67" spans="1:81" x14ac:dyDescent="0.2">
      <c r="A67">
        <v>1995</v>
      </c>
      <c r="B67">
        <v>6</v>
      </c>
      <c r="C67" s="1">
        <f>AVERAGE(RealPrice!C55:C66)</f>
        <v>5.7639611927214042E-2</v>
      </c>
      <c r="D67" s="1">
        <f>AVERAGE(RealPrice!D55:D66)</f>
        <v>5.5693677923030094E-2</v>
      </c>
      <c r="E67" s="1">
        <f>AVERAGE(RealPrice!E55:E66)</f>
        <v>3.4440296914296287E-2</v>
      </c>
      <c r="F67" s="1">
        <f>AVERAGE(RealPrice!F55:F66)</f>
        <v>7.1933103563861608E-2</v>
      </c>
      <c r="G67" s="1">
        <f>AVERAGE(RealPrice!G55:G66)</f>
        <v>0.15842096848248174</v>
      </c>
      <c r="H67" s="1">
        <f>AVERAGE(RealPrice!H55:H66)</f>
        <v>5.5693677923030094E-2</v>
      </c>
      <c r="I67" s="1"/>
      <c r="J67" s="1">
        <f t="shared" si="52"/>
        <v>-5.7073539131529544E-4</v>
      </c>
      <c r="K67" s="1">
        <f t="shared" si="53"/>
        <v>-6.0408642972812482E-4</v>
      </c>
      <c r="L67" s="1">
        <f t="shared" si="54"/>
        <v>-4.4795850701955658E-4</v>
      </c>
      <c r="M67" s="1">
        <f t="shared" si="55"/>
        <v>-7.288823684196144E-4</v>
      </c>
      <c r="N67" s="1">
        <f t="shared" si="56"/>
        <v>-2.8019492581382588E-3</v>
      </c>
      <c r="O67" s="1">
        <f t="shared" si="57"/>
        <v>-6.0408642972812482E-4</v>
      </c>
      <c r="P67" s="1"/>
      <c r="Q67" s="99">
        <f t="shared" si="85"/>
        <v>-5.7073539131529544E-4</v>
      </c>
      <c r="R67" s="99">
        <f t="shared" si="86"/>
        <v>-6.0408642972812482E-4</v>
      </c>
      <c r="S67" s="99">
        <f t="shared" si="87"/>
        <v>-4.4795850701955658E-4</v>
      </c>
      <c r="T67" s="99">
        <f t="shared" si="88"/>
        <v>-7.288823684196144E-4</v>
      </c>
      <c r="U67" s="99">
        <f t="shared" si="89"/>
        <v>-2.8019492581382588E-3</v>
      </c>
      <c r="V67" s="99">
        <f t="shared" si="90"/>
        <v>-6.0408642972812482E-4</v>
      </c>
      <c r="W67" s="99"/>
      <c r="X67" s="99">
        <f t="shared" si="91"/>
        <v>0</v>
      </c>
      <c r="Y67" s="99">
        <f t="shared" si="92"/>
        <v>0</v>
      </c>
      <c r="Z67" s="99">
        <f t="shared" si="93"/>
        <v>0</v>
      </c>
      <c r="AA67" s="99">
        <f t="shared" si="94"/>
        <v>0</v>
      </c>
      <c r="AB67" s="99">
        <f t="shared" si="95"/>
        <v>0</v>
      </c>
      <c r="AC67" s="99">
        <f t="shared" si="96"/>
        <v>0</v>
      </c>
      <c r="AD67" s="1"/>
      <c r="AE67" s="1"/>
      <c r="AF67" s="5">
        <f t="shared" si="67"/>
        <v>-9.8047068537867599E-3</v>
      </c>
      <c r="AG67" s="5">
        <f t="shared" si="68"/>
        <v>-1.0730202818409529E-2</v>
      </c>
      <c r="AH67" s="5">
        <f t="shared" si="69"/>
        <v>-1.2839808170684974E-2</v>
      </c>
      <c r="AI67" s="5">
        <f t="shared" si="70"/>
        <v>-1.0031137451967154E-2</v>
      </c>
      <c r="AJ67" s="5">
        <f t="shared" si="71"/>
        <v>-1.73793484040905E-2</v>
      </c>
      <c r="AK67" s="5">
        <f t="shared" si="72"/>
        <v>-1.0730202818409529E-2</v>
      </c>
      <c r="AL67" s="1"/>
      <c r="AM67" s="175">
        <f t="shared" si="97"/>
        <v>-9.8047068537867599E-3</v>
      </c>
      <c r="AN67" s="175">
        <f t="shared" si="98"/>
        <v>-1.0730202818409529E-2</v>
      </c>
      <c r="AO67" s="175">
        <f t="shared" si="99"/>
        <v>-1.2839808170684974E-2</v>
      </c>
      <c r="AP67" s="175">
        <f t="shared" si="100"/>
        <v>-1.0031137451967154E-2</v>
      </c>
      <c r="AQ67" s="175">
        <f t="shared" si="101"/>
        <v>-1.73793484040905E-2</v>
      </c>
      <c r="AR67" s="175">
        <f t="shared" si="102"/>
        <v>-1.0730202818409529E-2</v>
      </c>
      <c r="AS67" s="175"/>
      <c r="AT67" s="175">
        <f t="shared" si="103"/>
        <v>0</v>
      </c>
      <c r="AU67" s="175">
        <f t="shared" si="104"/>
        <v>0</v>
      </c>
      <c r="AV67" s="175">
        <f t="shared" si="105"/>
        <v>0</v>
      </c>
      <c r="AW67" s="175">
        <f t="shared" si="106"/>
        <v>0</v>
      </c>
      <c r="AX67" s="175">
        <f t="shared" si="107"/>
        <v>0</v>
      </c>
      <c r="AY67" s="175">
        <f t="shared" si="108"/>
        <v>0</v>
      </c>
      <c r="AZ67" s="1"/>
      <c r="BA67" s="1">
        <f t="shared" si="73"/>
        <v>5.7068876535898747E-2</v>
      </c>
      <c r="BB67" s="1">
        <f t="shared" si="74"/>
        <v>5.5089591493301969E-2</v>
      </c>
      <c r="BC67" s="1">
        <f t="shared" si="75"/>
        <v>3.399233840727673E-2</v>
      </c>
      <c r="BD67" s="1">
        <f t="shared" si="76"/>
        <v>7.1204221195441994E-2</v>
      </c>
      <c r="BE67" s="1">
        <f t="shared" si="77"/>
        <v>0.15561901922434349</v>
      </c>
      <c r="BF67" s="1">
        <f t="shared" si="78"/>
        <v>5.5089591493301969E-2</v>
      </c>
      <c r="BG67" s="1"/>
      <c r="BH67" s="1">
        <f t="shared" ref="BH67:BH130" si="109">C67+X67</f>
        <v>5.7639611927214042E-2</v>
      </c>
      <c r="BI67" s="1">
        <f t="shared" ref="BI67:BI130" si="110">D67+Y67</f>
        <v>5.5693677923030094E-2</v>
      </c>
      <c r="BJ67" s="1">
        <f t="shared" ref="BJ67:BJ130" si="111">E67+Z67</f>
        <v>3.4440296914296287E-2</v>
      </c>
      <c r="BK67" s="1">
        <f t="shared" ref="BK67:BK130" si="112">F67+AA67</f>
        <v>7.1933103563861608E-2</v>
      </c>
      <c r="BL67" s="1">
        <f t="shared" ref="BL67:BL130" si="113">G67+AB67</f>
        <v>0.15842096848248174</v>
      </c>
      <c r="BM67" s="1">
        <f t="shared" ref="BM67:BM130" si="114">H67+AC67</f>
        <v>5.5693677923030094E-2</v>
      </c>
      <c r="BN67" s="1"/>
      <c r="BO67" s="1">
        <f t="shared" si="60"/>
        <v>5.5924490810527673E-2</v>
      </c>
      <c r="BP67" s="1">
        <f t="shared" si="61"/>
        <v>5.3903827513807956E-2</v>
      </c>
      <c r="BQ67" s="1">
        <f t="shared" si="62"/>
        <v>3.1595874492884202E-2</v>
      </c>
      <c r="BR67" s="1">
        <f t="shared" si="63"/>
        <v>6.9832154447113076E-2</v>
      </c>
      <c r="BS67" s="1">
        <f t="shared" si="64"/>
        <v>0.1566911054348957</v>
      </c>
      <c r="BT67" s="1">
        <f t="shared" si="65"/>
        <v>5.3903827513807956E-2</v>
      </c>
      <c r="BU67" s="1"/>
      <c r="BV67" s="1">
        <f t="shared" si="79"/>
        <v>6.4447228890978522E-2</v>
      </c>
      <c r="BW67" s="1">
        <f t="shared" si="80"/>
        <v>6.2349418561846746E-2</v>
      </c>
      <c r="BX67" s="1">
        <f t="shared" si="81"/>
        <v>4.3244131952046481E-2</v>
      </c>
      <c r="BY67" s="1">
        <f t="shared" si="82"/>
        <v>7.9660515849922647E-2</v>
      </c>
      <c r="BZ67" s="1">
        <f t="shared" si="83"/>
        <v>0.18023537258268274</v>
      </c>
      <c r="CA67" s="1">
        <f t="shared" si="84"/>
        <v>6.2349418561846746E-2</v>
      </c>
      <c r="CB67" s="1"/>
      <c r="CC67" s="1"/>
    </row>
    <row r="68" spans="1:81" x14ac:dyDescent="0.2">
      <c r="A68">
        <v>1995</v>
      </c>
      <c r="B68">
        <v>7</v>
      </c>
      <c r="C68" s="1">
        <f>AVERAGE(RealPrice!C56:C67)</f>
        <v>5.7093009964157448E-2</v>
      </c>
      <c r="D68" s="1">
        <f>AVERAGE(RealPrice!D56:D67)</f>
        <v>5.514807111714385E-2</v>
      </c>
      <c r="E68" s="1">
        <f>AVERAGE(RealPrice!E56:E67)</f>
        <v>3.4016925792557322E-2</v>
      </c>
      <c r="F68" s="1">
        <f>AVERAGE(RealPrice!F56:F67)</f>
        <v>7.121571342834819E-2</v>
      </c>
      <c r="G68" s="1">
        <f>AVERAGE(RealPrice!G56:G67)</f>
        <v>0.15733141367512701</v>
      </c>
      <c r="H68" s="1">
        <f>AVERAGE(RealPrice!H56:H67)</f>
        <v>5.514807111714385E-2</v>
      </c>
      <c r="I68" s="1"/>
      <c r="J68" s="1">
        <f t="shared" si="52"/>
        <v>-5.4660196305659353E-4</v>
      </c>
      <c r="K68" s="1">
        <f t="shared" si="53"/>
        <v>-5.4560680588624372E-4</v>
      </c>
      <c r="L68" s="1">
        <f t="shared" si="54"/>
        <v>-4.2337112173896491E-4</v>
      </c>
      <c r="M68" s="1">
        <f t="shared" si="55"/>
        <v>-7.1739013551341824E-4</v>
      </c>
      <c r="N68" s="1">
        <f t="shared" si="56"/>
        <v>-1.0895548073547312E-3</v>
      </c>
      <c r="O68" s="1">
        <f t="shared" si="57"/>
        <v>-5.4560680588624372E-4</v>
      </c>
      <c r="P68" s="1"/>
      <c r="Q68" s="99">
        <f t="shared" si="85"/>
        <v>-5.4660196305659353E-4</v>
      </c>
      <c r="R68" s="99">
        <f t="shared" si="86"/>
        <v>-5.4560680588624372E-4</v>
      </c>
      <c r="S68" s="99">
        <f t="shared" si="87"/>
        <v>-4.2337112173896491E-4</v>
      </c>
      <c r="T68" s="99">
        <f t="shared" si="88"/>
        <v>-7.1739013551341824E-4</v>
      </c>
      <c r="U68" s="99">
        <f t="shared" si="89"/>
        <v>-1.0895548073547312E-3</v>
      </c>
      <c r="V68" s="99">
        <f t="shared" si="90"/>
        <v>-5.4560680588624372E-4</v>
      </c>
      <c r="W68" s="99"/>
      <c r="X68" s="99">
        <f t="shared" si="91"/>
        <v>0</v>
      </c>
      <c r="Y68" s="99">
        <f t="shared" si="92"/>
        <v>0</v>
      </c>
      <c r="Z68" s="99">
        <f t="shared" si="93"/>
        <v>0</v>
      </c>
      <c r="AA68" s="99">
        <f t="shared" si="94"/>
        <v>0</v>
      </c>
      <c r="AB68" s="99">
        <f t="shared" si="95"/>
        <v>0</v>
      </c>
      <c r="AC68" s="99">
        <f t="shared" si="96"/>
        <v>0</v>
      </c>
      <c r="AD68" s="1"/>
      <c r="AE68" s="1"/>
      <c r="AF68" s="5">
        <f t="shared" si="67"/>
        <v>-9.4830958221375772E-3</v>
      </c>
      <c r="AG68" s="5">
        <f t="shared" si="68"/>
        <v>-9.7965662573099577E-3</v>
      </c>
      <c r="AH68" s="5">
        <f t="shared" si="69"/>
        <v>-1.2292899878085017E-2</v>
      </c>
      <c r="AI68" s="5">
        <f t="shared" si="70"/>
        <v>-9.9730179843626754E-3</v>
      </c>
      <c r="AJ68" s="5">
        <f t="shared" si="71"/>
        <v>-6.8775921381595273E-3</v>
      </c>
      <c r="AK68" s="5">
        <f t="shared" si="72"/>
        <v>-9.7965662573099577E-3</v>
      </c>
      <c r="AL68" s="1"/>
      <c r="AM68" s="175">
        <f t="shared" si="97"/>
        <v>-9.4830958221375772E-3</v>
      </c>
      <c r="AN68" s="175">
        <f t="shared" si="98"/>
        <v>-9.7965662573099577E-3</v>
      </c>
      <c r="AO68" s="175">
        <f t="shared" si="99"/>
        <v>-1.2292899878085017E-2</v>
      </c>
      <c r="AP68" s="175">
        <f t="shared" si="100"/>
        <v>-9.9730179843626754E-3</v>
      </c>
      <c r="AQ68" s="175">
        <f t="shared" si="101"/>
        <v>-6.8775921381595273E-3</v>
      </c>
      <c r="AR68" s="175">
        <f t="shared" si="102"/>
        <v>-9.7965662573099577E-3</v>
      </c>
      <c r="AS68" s="175"/>
      <c r="AT68" s="175">
        <f t="shared" si="103"/>
        <v>0</v>
      </c>
      <c r="AU68" s="175">
        <f t="shared" si="104"/>
        <v>0</v>
      </c>
      <c r="AV68" s="175">
        <f t="shared" si="105"/>
        <v>0</v>
      </c>
      <c r="AW68" s="175">
        <f t="shared" si="106"/>
        <v>0</v>
      </c>
      <c r="AX68" s="175">
        <f t="shared" si="107"/>
        <v>0</v>
      </c>
      <c r="AY68" s="175">
        <f t="shared" si="108"/>
        <v>0</v>
      </c>
      <c r="AZ68" s="1"/>
      <c r="BA68" s="1">
        <f t="shared" si="73"/>
        <v>5.6546408001100855E-2</v>
      </c>
      <c r="BB68" s="1">
        <f t="shared" si="74"/>
        <v>5.4602464311257606E-2</v>
      </c>
      <c r="BC68" s="1">
        <f t="shared" si="75"/>
        <v>3.3593554670818357E-2</v>
      </c>
      <c r="BD68" s="1">
        <f t="shared" si="76"/>
        <v>7.0498323292834772E-2</v>
      </c>
      <c r="BE68" s="1">
        <f t="shared" si="77"/>
        <v>0.15624185886777228</v>
      </c>
      <c r="BF68" s="1">
        <f t="shared" si="78"/>
        <v>5.4602464311257606E-2</v>
      </c>
      <c r="BG68" s="1"/>
      <c r="BH68" s="1">
        <f t="shared" si="109"/>
        <v>5.7093009964157448E-2</v>
      </c>
      <c r="BI68" s="1">
        <f t="shared" si="110"/>
        <v>5.514807111714385E-2</v>
      </c>
      <c r="BJ68" s="1">
        <f t="shared" si="111"/>
        <v>3.4016925792557322E-2</v>
      </c>
      <c r="BK68" s="1">
        <f t="shared" si="112"/>
        <v>7.121571342834819E-2</v>
      </c>
      <c r="BL68" s="1">
        <f t="shared" si="113"/>
        <v>0.15733141367512701</v>
      </c>
      <c r="BM68" s="1">
        <f t="shared" si="114"/>
        <v>5.514807111714385E-2</v>
      </c>
      <c r="BN68" s="1"/>
      <c r="BO68" s="1">
        <f t="shared" si="60"/>
        <v>5.5383072326263313E-2</v>
      </c>
      <c r="BP68" s="1">
        <f t="shared" si="61"/>
        <v>5.3363565781146018E-2</v>
      </c>
      <c r="BQ68" s="1">
        <f t="shared" si="62"/>
        <v>3.1177707829956047E-2</v>
      </c>
      <c r="BR68" s="1">
        <f t="shared" si="63"/>
        <v>6.9121918856322948E-2</v>
      </c>
      <c r="BS68" s="1">
        <f t="shared" si="64"/>
        <v>0.15560904414111812</v>
      </c>
      <c r="BT68" s="1">
        <f t="shared" si="65"/>
        <v>5.3363565781146018E-2</v>
      </c>
      <c r="BU68" s="1"/>
      <c r="BV68" s="1">
        <f t="shared" si="79"/>
        <v>6.4447228890978522E-2</v>
      </c>
      <c r="BW68" s="1">
        <f t="shared" si="80"/>
        <v>6.2349418561846746E-2</v>
      </c>
      <c r="BX68" s="1">
        <f t="shared" si="81"/>
        <v>4.3244131952046481E-2</v>
      </c>
      <c r="BY68" s="1">
        <f t="shared" si="82"/>
        <v>7.9660515849922647E-2</v>
      </c>
      <c r="BZ68" s="1">
        <f t="shared" si="83"/>
        <v>0.18023537258268274</v>
      </c>
      <c r="CA68" s="1">
        <f t="shared" si="84"/>
        <v>6.2349418561846746E-2</v>
      </c>
      <c r="CB68" s="1"/>
      <c r="CC68" s="1"/>
    </row>
    <row r="69" spans="1:81" x14ac:dyDescent="0.2">
      <c r="A69">
        <v>1995</v>
      </c>
      <c r="B69">
        <v>8</v>
      </c>
      <c r="C69" s="1">
        <f>AVERAGE(RealPrice!C57:C68)</f>
        <v>5.6881519690205912E-2</v>
      </c>
      <c r="D69" s="1">
        <f>AVERAGE(RealPrice!D57:D68)</f>
        <v>5.4964004893324481E-2</v>
      </c>
      <c r="E69" s="1">
        <f>AVERAGE(RealPrice!E57:E68)</f>
        <v>3.3877998692706801E-2</v>
      </c>
      <c r="F69" s="1">
        <f>AVERAGE(RealPrice!F57:F68)</f>
        <v>7.086516279242637E-2</v>
      </c>
      <c r="G69" s="1">
        <f>AVERAGE(RealPrice!G57:G68)</f>
        <v>0.15641866758599157</v>
      </c>
      <c r="H69" s="1">
        <f>AVERAGE(RealPrice!H57:H68)</f>
        <v>5.4964004893324481E-2</v>
      </c>
      <c r="I69" s="1"/>
      <c r="J69" s="1">
        <f t="shared" si="52"/>
        <v>-2.1149027395153674E-4</v>
      </c>
      <c r="K69" s="1">
        <f t="shared" si="53"/>
        <v>-1.8406622381936938E-4</v>
      </c>
      <c r="L69" s="1">
        <f t="shared" si="54"/>
        <v>-1.3892709985052071E-4</v>
      </c>
      <c r="M69" s="1">
        <f t="shared" si="55"/>
        <v>-3.5055063592182023E-4</v>
      </c>
      <c r="N69" s="1">
        <f t="shared" si="56"/>
        <v>-9.1274608913544109E-4</v>
      </c>
      <c r="O69" s="1">
        <f t="shared" si="57"/>
        <v>-1.8406622381936938E-4</v>
      </c>
      <c r="P69" s="1"/>
      <c r="Q69" s="99">
        <f t="shared" si="85"/>
        <v>-2.1149027395153674E-4</v>
      </c>
      <c r="R69" s="99">
        <f t="shared" si="86"/>
        <v>-1.8406622381936938E-4</v>
      </c>
      <c r="S69" s="99">
        <f t="shared" si="87"/>
        <v>-1.3892709985052071E-4</v>
      </c>
      <c r="T69" s="99">
        <f t="shared" si="88"/>
        <v>-3.5055063592182023E-4</v>
      </c>
      <c r="U69" s="99">
        <f t="shared" si="89"/>
        <v>-9.1274608913544109E-4</v>
      </c>
      <c r="V69" s="99">
        <f t="shared" si="90"/>
        <v>-1.8406622381936938E-4</v>
      </c>
      <c r="W69" s="99"/>
      <c r="X69" s="99">
        <f t="shared" si="91"/>
        <v>0</v>
      </c>
      <c r="Y69" s="99">
        <f t="shared" si="92"/>
        <v>0</v>
      </c>
      <c r="Z69" s="99">
        <f t="shared" si="93"/>
        <v>0</v>
      </c>
      <c r="AA69" s="99">
        <f t="shared" si="94"/>
        <v>0</v>
      </c>
      <c r="AB69" s="99">
        <f t="shared" si="95"/>
        <v>0</v>
      </c>
      <c r="AC69" s="99">
        <f t="shared" si="96"/>
        <v>0</v>
      </c>
      <c r="AD69" s="1"/>
      <c r="AE69" s="1"/>
      <c r="AF69" s="5">
        <f t="shared" si="67"/>
        <v>-3.7043111597078182E-3</v>
      </c>
      <c r="AG69" s="5">
        <f t="shared" si="68"/>
        <v>-3.3376729247407422E-3</v>
      </c>
      <c r="AH69" s="5">
        <f t="shared" si="69"/>
        <v>-4.0840580567959028E-3</v>
      </c>
      <c r="AI69" s="5">
        <f t="shared" si="70"/>
        <v>-4.922377647378573E-3</v>
      </c>
      <c r="AJ69" s="5">
        <f t="shared" si="71"/>
        <v>-5.8014230458779403E-3</v>
      </c>
      <c r="AK69" s="5">
        <f t="shared" si="72"/>
        <v>-3.3376729247407422E-3</v>
      </c>
      <c r="AL69" s="1"/>
      <c r="AM69" s="175">
        <f t="shared" si="97"/>
        <v>-3.7043111597078182E-3</v>
      </c>
      <c r="AN69" s="175">
        <f t="shared" si="98"/>
        <v>-3.3376729247407422E-3</v>
      </c>
      <c r="AO69" s="175">
        <f t="shared" si="99"/>
        <v>-4.0840580567959028E-3</v>
      </c>
      <c r="AP69" s="175">
        <f t="shared" si="100"/>
        <v>-4.922377647378573E-3</v>
      </c>
      <c r="AQ69" s="175">
        <f t="shared" si="101"/>
        <v>-5.8014230458779403E-3</v>
      </c>
      <c r="AR69" s="175">
        <f t="shared" si="102"/>
        <v>-3.3376729247407422E-3</v>
      </c>
      <c r="AS69" s="175"/>
      <c r="AT69" s="175">
        <f t="shared" si="103"/>
        <v>0</v>
      </c>
      <c r="AU69" s="175">
        <f t="shared" si="104"/>
        <v>0</v>
      </c>
      <c r="AV69" s="175">
        <f t="shared" si="105"/>
        <v>0</v>
      </c>
      <c r="AW69" s="175">
        <f t="shared" si="106"/>
        <v>0</v>
      </c>
      <c r="AX69" s="175">
        <f t="shared" si="107"/>
        <v>0</v>
      </c>
      <c r="AY69" s="175">
        <f t="shared" si="108"/>
        <v>0</v>
      </c>
      <c r="AZ69" s="1"/>
      <c r="BA69" s="1">
        <f t="shared" si="73"/>
        <v>5.6670029416254375E-2</v>
      </c>
      <c r="BB69" s="1">
        <f t="shared" si="74"/>
        <v>5.4779938669505111E-2</v>
      </c>
      <c r="BC69" s="1">
        <f t="shared" si="75"/>
        <v>3.373907159285628E-2</v>
      </c>
      <c r="BD69" s="1">
        <f t="shared" si="76"/>
        <v>7.051461215650455E-2</v>
      </c>
      <c r="BE69" s="1">
        <f t="shared" si="77"/>
        <v>0.15550592149685613</v>
      </c>
      <c r="BF69" s="1">
        <f t="shared" si="78"/>
        <v>5.4779938669505111E-2</v>
      </c>
      <c r="BG69" s="1"/>
      <c r="BH69" s="1">
        <f t="shared" si="109"/>
        <v>5.6881519690205912E-2</v>
      </c>
      <c r="BI69" s="1">
        <f t="shared" si="110"/>
        <v>5.4964004893324481E-2</v>
      </c>
      <c r="BJ69" s="1">
        <f t="shared" si="111"/>
        <v>3.3877998692706801E-2</v>
      </c>
      <c r="BK69" s="1">
        <f t="shared" si="112"/>
        <v>7.086516279242637E-2</v>
      </c>
      <c r="BL69" s="1">
        <f t="shared" si="113"/>
        <v>0.15641866758599157</v>
      </c>
      <c r="BM69" s="1">
        <f t="shared" si="114"/>
        <v>5.4964004893324481E-2</v>
      </c>
      <c r="BN69" s="1"/>
      <c r="BO69" s="1">
        <f t="shared" si="60"/>
        <v>5.5172365478093746E-2</v>
      </c>
      <c r="BP69" s="1">
        <f t="shared" si="61"/>
        <v>5.3180113910178253E-2</v>
      </c>
      <c r="BQ69" s="1">
        <f t="shared" si="62"/>
        <v>3.1039348116446978E-2</v>
      </c>
      <c r="BR69" s="1">
        <f t="shared" si="63"/>
        <v>6.8773093763015658E-2</v>
      </c>
      <c r="BS69" s="1">
        <f t="shared" si="64"/>
        <v>0.15470159327817923</v>
      </c>
      <c r="BT69" s="1">
        <f t="shared" si="65"/>
        <v>5.3180113910178253E-2</v>
      </c>
      <c r="BU69" s="1"/>
      <c r="BV69" s="1">
        <f t="shared" si="79"/>
        <v>6.4447228890978522E-2</v>
      </c>
      <c r="BW69" s="1">
        <f t="shared" si="80"/>
        <v>6.2349418561846746E-2</v>
      </c>
      <c r="BX69" s="1">
        <f t="shared" si="81"/>
        <v>4.3244131952046481E-2</v>
      </c>
      <c r="BY69" s="1">
        <f t="shared" si="82"/>
        <v>7.9660515849922647E-2</v>
      </c>
      <c r="BZ69" s="1">
        <f t="shared" si="83"/>
        <v>0.18023537258268274</v>
      </c>
      <c r="CA69" s="1">
        <f t="shared" si="84"/>
        <v>6.2349418561846746E-2</v>
      </c>
      <c r="CB69" s="1"/>
      <c r="CC69" s="1"/>
    </row>
    <row r="70" spans="1:81" x14ac:dyDescent="0.2">
      <c r="A70">
        <v>1995</v>
      </c>
      <c r="B70">
        <v>9</v>
      </c>
      <c r="C70" s="1">
        <f>AVERAGE(RealPrice!C58:C69)</f>
        <v>5.6690396221064199E-2</v>
      </c>
      <c r="D70" s="1">
        <f>AVERAGE(RealPrice!D58:D69)</f>
        <v>5.4749534602728848E-2</v>
      </c>
      <c r="E70" s="1">
        <f>AVERAGE(RealPrice!E58:E69)</f>
        <v>3.3616787309646318E-2</v>
      </c>
      <c r="F70" s="1">
        <f>AVERAGE(RealPrice!F58:F69)</f>
        <v>7.0506156127534123E-2</v>
      </c>
      <c r="G70" s="1">
        <f>AVERAGE(RealPrice!G58:G69)</f>
        <v>0.15560138259713005</v>
      </c>
      <c r="H70" s="1">
        <f>AVERAGE(RealPrice!H58:H69)</f>
        <v>5.4749534602728848E-2</v>
      </c>
      <c r="I70" s="1"/>
      <c r="J70" s="1">
        <f t="shared" si="52"/>
        <v>-1.9112346914171296E-4</v>
      </c>
      <c r="K70" s="1">
        <f t="shared" si="53"/>
        <v>-2.1447029059563222E-4</v>
      </c>
      <c r="L70" s="1">
        <f t="shared" si="54"/>
        <v>-2.6121138306048342E-4</v>
      </c>
      <c r="M70" s="1">
        <f t="shared" si="55"/>
        <v>-3.5900666489224742E-4</v>
      </c>
      <c r="N70" s="1">
        <f t="shared" si="56"/>
        <v>-8.172849888615219E-4</v>
      </c>
      <c r="O70" s="1">
        <f t="shared" si="57"/>
        <v>-2.1447029059563222E-4</v>
      </c>
      <c r="P70" s="1"/>
      <c r="Q70" s="99">
        <f t="shared" si="85"/>
        <v>-1.9112346914171296E-4</v>
      </c>
      <c r="R70" s="99">
        <f t="shared" si="86"/>
        <v>-2.1447029059563222E-4</v>
      </c>
      <c r="S70" s="99">
        <f t="shared" si="87"/>
        <v>-2.6121138306048342E-4</v>
      </c>
      <c r="T70" s="99">
        <f t="shared" si="88"/>
        <v>-3.5900666489224742E-4</v>
      </c>
      <c r="U70" s="99">
        <f t="shared" si="89"/>
        <v>-8.172849888615219E-4</v>
      </c>
      <c r="V70" s="99">
        <f t="shared" si="90"/>
        <v>-2.1447029059563222E-4</v>
      </c>
      <c r="W70" s="99"/>
      <c r="X70" s="99">
        <f t="shared" si="91"/>
        <v>0</v>
      </c>
      <c r="Y70" s="99">
        <f t="shared" si="92"/>
        <v>0</v>
      </c>
      <c r="Z70" s="99">
        <f t="shared" si="93"/>
        <v>0</v>
      </c>
      <c r="AA70" s="99">
        <f t="shared" si="94"/>
        <v>0</v>
      </c>
      <c r="AB70" s="99">
        <f t="shared" si="95"/>
        <v>0</v>
      </c>
      <c r="AC70" s="99">
        <f t="shared" si="96"/>
        <v>0</v>
      </c>
      <c r="AD70" s="1"/>
      <c r="AE70" s="1"/>
      <c r="AF70" s="5">
        <f t="shared" si="67"/>
        <v>-3.3600274778632366E-3</v>
      </c>
      <c r="AG70" s="5">
        <f t="shared" si="68"/>
        <v>-3.9020135270688705E-3</v>
      </c>
      <c r="AH70" s="5">
        <f t="shared" si="69"/>
        <v>-7.7103546000406586E-3</v>
      </c>
      <c r="AI70" s="5">
        <f t="shared" si="70"/>
        <v>-5.0660529200197146E-3</v>
      </c>
      <c r="AJ70" s="5">
        <f t="shared" si="71"/>
        <v>-5.224983702231123E-3</v>
      </c>
      <c r="AK70" s="5">
        <f t="shared" si="72"/>
        <v>-3.9020135270688705E-3</v>
      </c>
      <c r="AL70" s="1"/>
      <c r="AM70" s="175">
        <f t="shared" si="97"/>
        <v>-3.3600274778632366E-3</v>
      </c>
      <c r="AN70" s="175">
        <f t="shared" si="98"/>
        <v>-3.9020135270688705E-3</v>
      </c>
      <c r="AO70" s="175">
        <f t="shared" si="99"/>
        <v>-7.7103546000406586E-3</v>
      </c>
      <c r="AP70" s="175">
        <f t="shared" si="100"/>
        <v>-5.0660529200197146E-3</v>
      </c>
      <c r="AQ70" s="175">
        <f t="shared" si="101"/>
        <v>-5.224983702231123E-3</v>
      </c>
      <c r="AR70" s="175">
        <f t="shared" si="102"/>
        <v>-3.9020135270688705E-3</v>
      </c>
      <c r="AS70" s="175"/>
      <c r="AT70" s="175">
        <f t="shared" si="103"/>
        <v>0</v>
      </c>
      <c r="AU70" s="175">
        <f t="shared" si="104"/>
        <v>0</v>
      </c>
      <c r="AV70" s="175">
        <f t="shared" si="105"/>
        <v>0</v>
      </c>
      <c r="AW70" s="175">
        <f t="shared" si="106"/>
        <v>0</v>
      </c>
      <c r="AX70" s="175">
        <f t="shared" si="107"/>
        <v>0</v>
      </c>
      <c r="AY70" s="175">
        <f t="shared" si="108"/>
        <v>0</v>
      </c>
      <c r="AZ70" s="1"/>
      <c r="BA70" s="1">
        <f t="shared" si="73"/>
        <v>5.6499272751922486E-2</v>
      </c>
      <c r="BB70" s="1">
        <f t="shared" si="74"/>
        <v>5.4535064312133216E-2</v>
      </c>
      <c r="BC70" s="1">
        <f t="shared" si="75"/>
        <v>3.3355575926585834E-2</v>
      </c>
      <c r="BD70" s="1">
        <f t="shared" si="76"/>
        <v>7.0147149462641875E-2</v>
      </c>
      <c r="BE70" s="1">
        <f t="shared" si="77"/>
        <v>0.15478409760826853</v>
      </c>
      <c r="BF70" s="1">
        <f t="shared" si="78"/>
        <v>5.4535064312133216E-2</v>
      </c>
      <c r="BG70" s="1"/>
      <c r="BH70" s="1">
        <f t="shared" si="109"/>
        <v>5.6690396221064199E-2</v>
      </c>
      <c r="BI70" s="1">
        <f t="shared" si="110"/>
        <v>5.4749534602728848E-2</v>
      </c>
      <c r="BJ70" s="1">
        <f t="shared" si="111"/>
        <v>3.3616787309646318E-2</v>
      </c>
      <c r="BK70" s="1">
        <f t="shared" si="112"/>
        <v>7.0506156127534123E-2</v>
      </c>
      <c r="BL70" s="1">
        <f t="shared" si="113"/>
        <v>0.15560138259713005</v>
      </c>
      <c r="BM70" s="1">
        <f t="shared" si="114"/>
        <v>5.4749534602728848E-2</v>
      </c>
      <c r="BN70" s="1"/>
      <c r="BO70" s="1">
        <f t="shared" si="60"/>
        <v>5.4981884189060019E-2</v>
      </c>
      <c r="BP70" s="1">
        <f t="shared" si="61"/>
        <v>5.2966480485557681E-2</v>
      </c>
      <c r="BQ70" s="1">
        <f t="shared" si="62"/>
        <v>3.078015076577546E-2</v>
      </c>
      <c r="BR70" s="1">
        <f t="shared" si="63"/>
        <v>6.8415905844886396E-2</v>
      </c>
      <c r="BS70" s="1">
        <f t="shared" si="64"/>
        <v>0.15388857859006461</v>
      </c>
      <c r="BT70" s="1">
        <f t="shared" si="65"/>
        <v>5.2966480485557681E-2</v>
      </c>
      <c r="BU70" s="1"/>
      <c r="BV70" s="1">
        <f t="shared" si="79"/>
        <v>6.4447228890978522E-2</v>
      </c>
      <c r="BW70" s="1">
        <f t="shared" si="80"/>
        <v>6.2349418561846746E-2</v>
      </c>
      <c r="BX70" s="1">
        <f t="shared" si="81"/>
        <v>4.3244131952046481E-2</v>
      </c>
      <c r="BY70" s="1">
        <f t="shared" si="82"/>
        <v>7.9660515849922647E-2</v>
      </c>
      <c r="BZ70" s="1">
        <f t="shared" si="83"/>
        <v>0.18023537258268274</v>
      </c>
      <c r="CA70" s="1">
        <f t="shared" si="84"/>
        <v>6.2349418561846746E-2</v>
      </c>
      <c r="CB70" s="1"/>
      <c r="CC70" s="1"/>
    </row>
    <row r="71" spans="1:81" x14ac:dyDescent="0.2">
      <c r="A71">
        <v>1995</v>
      </c>
      <c r="B71">
        <v>10</v>
      </c>
      <c r="C71" s="1">
        <f>AVERAGE(RealPrice!C59:C70)</f>
        <v>5.6550748673383257E-2</v>
      </c>
      <c r="D71" s="1">
        <f>AVERAGE(RealPrice!D59:D70)</f>
        <v>5.4565746468009435E-2</v>
      </c>
      <c r="E71" s="1">
        <f>AVERAGE(RealPrice!E59:E70)</f>
        <v>3.366197418356582E-2</v>
      </c>
      <c r="F71" s="1">
        <f>AVERAGE(RealPrice!F59:F70)</f>
        <v>7.0151791737490518E-2</v>
      </c>
      <c r="G71" s="1">
        <f>AVERAGE(RealPrice!G59:G70)</f>
        <v>0.15464806393083755</v>
      </c>
      <c r="H71" s="1">
        <f>AVERAGE(RealPrice!H59:H70)</f>
        <v>5.4565746468009435E-2</v>
      </c>
      <c r="I71" s="1"/>
      <c r="J71" s="1">
        <f t="shared" si="52"/>
        <v>-1.3964754768094195E-4</v>
      </c>
      <c r="K71" s="1">
        <f t="shared" si="53"/>
        <v>-1.8378813471941341E-4</v>
      </c>
      <c r="L71" s="1">
        <f t="shared" si="54"/>
        <v>4.518687391950188E-5</v>
      </c>
      <c r="M71" s="1">
        <f t="shared" si="55"/>
        <v>-3.5436439004360443E-4</v>
      </c>
      <c r="N71" s="1">
        <f t="shared" si="56"/>
        <v>-9.5331866629250195E-4</v>
      </c>
      <c r="O71" s="1">
        <f t="shared" si="57"/>
        <v>-1.8378813471941341E-4</v>
      </c>
      <c r="P71" s="1"/>
      <c r="Q71" s="99">
        <f t="shared" si="85"/>
        <v>-1.3964754768094195E-4</v>
      </c>
      <c r="R71" s="99">
        <f t="shared" si="86"/>
        <v>-1.8378813471941341E-4</v>
      </c>
      <c r="S71" s="99">
        <f t="shared" si="87"/>
        <v>0</v>
      </c>
      <c r="T71" s="99">
        <f t="shared" si="88"/>
        <v>-3.5436439004360443E-4</v>
      </c>
      <c r="U71" s="99">
        <f t="shared" si="89"/>
        <v>-9.5331866629250195E-4</v>
      </c>
      <c r="V71" s="99">
        <f t="shared" si="90"/>
        <v>-1.8378813471941341E-4</v>
      </c>
      <c r="W71" s="99"/>
      <c r="X71" s="99">
        <f t="shared" si="91"/>
        <v>0</v>
      </c>
      <c r="Y71" s="99">
        <f t="shared" si="92"/>
        <v>0</v>
      </c>
      <c r="Z71" s="99">
        <f t="shared" si="93"/>
        <v>4.518687391950188E-5</v>
      </c>
      <c r="AA71" s="99">
        <f t="shared" si="94"/>
        <v>0</v>
      </c>
      <c r="AB71" s="99">
        <f t="shared" si="95"/>
        <v>0</v>
      </c>
      <c r="AC71" s="99">
        <f t="shared" si="96"/>
        <v>0</v>
      </c>
      <c r="AD71" s="1"/>
      <c r="AE71" s="1"/>
      <c r="AF71" s="5">
        <f t="shared" si="67"/>
        <v>-2.4633369492848001E-3</v>
      </c>
      <c r="AG71" s="5">
        <f t="shared" si="68"/>
        <v>-3.3568894430429097E-3</v>
      </c>
      <c r="AH71" s="5">
        <f t="shared" si="69"/>
        <v>1.3441758578320862E-3</v>
      </c>
      <c r="AI71" s="5">
        <f t="shared" si="70"/>
        <v>-5.0260063731544236E-3</v>
      </c>
      <c r="AJ71" s="5">
        <f t="shared" si="71"/>
        <v>-6.1266722080532965E-3</v>
      </c>
      <c r="AK71" s="5">
        <f t="shared" si="72"/>
        <v>-3.3568894430429097E-3</v>
      </c>
      <c r="AL71" s="1"/>
      <c r="AM71" s="175">
        <f t="shared" si="97"/>
        <v>-2.4633369492848001E-3</v>
      </c>
      <c r="AN71" s="175">
        <f t="shared" si="98"/>
        <v>-3.3568894430429097E-3</v>
      </c>
      <c r="AO71" s="175">
        <f t="shared" si="99"/>
        <v>0</v>
      </c>
      <c r="AP71" s="175">
        <f t="shared" si="100"/>
        <v>-5.0260063731544236E-3</v>
      </c>
      <c r="AQ71" s="175">
        <f t="shared" si="101"/>
        <v>-6.1266722080532965E-3</v>
      </c>
      <c r="AR71" s="175">
        <f t="shared" si="102"/>
        <v>-3.3568894430429097E-3</v>
      </c>
      <c r="AS71" s="175"/>
      <c r="AT71" s="175">
        <f t="shared" si="103"/>
        <v>0</v>
      </c>
      <c r="AU71" s="175">
        <f t="shared" si="104"/>
        <v>0</v>
      </c>
      <c r="AV71" s="175">
        <f t="shared" si="105"/>
        <v>1.3441758578320862E-3</v>
      </c>
      <c r="AW71" s="175">
        <f t="shared" si="106"/>
        <v>0</v>
      </c>
      <c r="AX71" s="175">
        <f t="shared" si="107"/>
        <v>0</v>
      </c>
      <c r="AY71" s="175">
        <f t="shared" si="108"/>
        <v>0</v>
      </c>
      <c r="AZ71" s="1"/>
      <c r="BA71" s="1">
        <f t="shared" si="73"/>
        <v>5.6411101125702315E-2</v>
      </c>
      <c r="BB71" s="1">
        <f t="shared" si="74"/>
        <v>5.4381958333290022E-2</v>
      </c>
      <c r="BC71" s="1">
        <f t="shared" si="75"/>
        <v>3.366197418356582E-2</v>
      </c>
      <c r="BD71" s="1">
        <f t="shared" si="76"/>
        <v>6.9797427347446914E-2</v>
      </c>
      <c r="BE71" s="1">
        <f t="shared" si="77"/>
        <v>0.15369474526454505</v>
      </c>
      <c r="BF71" s="1">
        <f t="shared" si="78"/>
        <v>5.4381958333290022E-2</v>
      </c>
      <c r="BG71" s="1"/>
      <c r="BH71" s="1">
        <f t="shared" si="109"/>
        <v>5.6550748673383257E-2</v>
      </c>
      <c r="BI71" s="1">
        <f t="shared" si="110"/>
        <v>5.4565746468009435E-2</v>
      </c>
      <c r="BJ71" s="1">
        <f t="shared" si="111"/>
        <v>3.3707161057485321E-2</v>
      </c>
      <c r="BK71" s="1">
        <f t="shared" si="112"/>
        <v>7.0151791737490518E-2</v>
      </c>
      <c r="BL71" s="1">
        <f t="shared" si="113"/>
        <v>0.15464806393083755</v>
      </c>
      <c r="BM71" s="1">
        <f t="shared" si="114"/>
        <v>5.4565746468009435E-2</v>
      </c>
      <c r="BN71" s="1"/>
      <c r="BO71" s="1">
        <f t="shared" si="60"/>
        <v>5.4842580640343155E-2</v>
      </c>
      <c r="BP71" s="1">
        <f t="shared" si="61"/>
        <v>5.2783309307287467E-2</v>
      </c>
      <c r="BQ71" s="1">
        <f t="shared" si="62"/>
        <v>3.078015076577546E-2</v>
      </c>
      <c r="BR71" s="1">
        <f t="shared" si="63"/>
        <v>6.8063322492525571E-2</v>
      </c>
      <c r="BS71" s="1">
        <f t="shared" si="64"/>
        <v>0.1529411005947503</v>
      </c>
      <c r="BT71" s="1">
        <f t="shared" si="65"/>
        <v>5.2783309307287467E-2</v>
      </c>
      <c r="BU71" s="1"/>
      <c r="BV71" s="1">
        <f t="shared" si="79"/>
        <v>6.4447228890978522E-2</v>
      </c>
      <c r="BW71" s="1">
        <f t="shared" si="80"/>
        <v>6.2349418561846746E-2</v>
      </c>
      <c r="BX71" s="1">
        <f t="shared" si="81"/>
        <v>4.3289379565071E-2</v>
      </c>
      <c r="BY71" s="1">
        <f t="shared" si="82"/>
        <v>7.9660515849922647E-2</v>
      </c>
      <c r="BZ71" s="1">
        <f t="shared" si="83"/>
        <v>0.18023537258268274</v>
      </c>
      <c r="CA71" s="1">
        <f t="shared" si="84"/>
        <v>6.2349418561846746E-2</v>
      </c>
      <c r="CB71" s="1"/>
      <c r="CC71" s="1"/>
    </row>
    <row r="72" spans="1:81" x14ac:dyDescent="0.2">
      <c r="A72">
        <v>1995</v>
      </c>
      <c r="B72">
        <v>11</v>
      </c>
      <c r="C72" s="1">
        <f>AVERAGE(RealPrice!C60:C71)</f>
        <v>5.6318326871028536E-2</v>
      </c>
      <c r="D72" s="1">
        <f>AVERAGE(RealPrice!D60:D71)</f>
        <v>5.4379687163706947E-2</v>
      </c>
      <c r="E72" s="1">
        <f>AVERAGE(RealPrice!E60:E71)</f>
        <v>3.351678902059798E-2</v>
      </c>
      <c r="F72" s="1">
        <f>AVERAGE(RealPrice!F60:F71)</f>
        <v>6.9789038444121113E-2</v>
      </c>
      <c r="G72" s="1">
        <f>AVERAGE(RealPrice!G60:G71)</f>
        <v>0.15362761882475293</v>
      </c>
      <c r="H72" s="1">
        <f>AVERAGE(RealPrice!H60:H71)</f>
        <v>5.4379687163706947E-2</v>
      </c>
      <c r="I72" s="1"/>
      <c r="J72" s="1">
        <f t="shared" si="52"/>
        <v>-2.3242180235472087E-4</v>
      </c>
      <c r="K72" s="1">
        <f t="shared" si="53"/>
        <v>-1.8605930430248829E-4</v>
      </c>
      <c r="L72" s="1">
        <f t="shared" si="54"/>
        <v>-1.4518516296783968E-4</v>
      </c>
      <c r="M72" s="1">
        <f t="shared" si="55"/>
        <v>-3.6275329336940554E-4</v>
      </c>
      <c r="N72" s="1">
        <f t="shared" si="56"/>
        <v>-1.020445106084622E-3</v>
      </c>
      <c r="O72" s="1">
        <f t="shared" si="57"/>
        <v>-1.8605930430248829E-4</v>
      </c>
      <c r="P72" s="1"/>
      <c r="Q72" s="99">
        <f t="shared" si="85"/>
        <v>-2.3242180235472087E-4</v>
      </c>
      <c r="R72" s="99">
        <f t="shared" si="86"/>
        <v>-1.8605930430248829E-4</v>
      </c>
      <c r="S72" s="99">
        <f t="shared" si="87"/>
        <v>-1.4518516296783968E-4</v>
      </c>
      <c r="T72" s="99">
        <f t="shared" si="88"/>
        <v>-3.6275329336940554E-4</v>
      </c>
      <c r="U72" s="99">
        <f t="shared" si="89"/>
        <v>-1.020445106084622E-3</v>
      </c>
      <c r="V72" s="99">
        <f t="shared" si="90"/>
        <v>-1.8605930430248829E-4</v>
      </c>
      <c r="W72" s="99"/>
      <c r="X72" s="99">
        <f t="shared" si="91"/>
        <v>0</v>
      </c>
      <c r="Y72" s="99">
        <f t="shared" si="92"/>
        <v>0</v>
      </c>
      <c r="Z72" s="99">
        <f t="shared" si="93"/>
        <v>0</v>
      </c>
      <c r="AA72" s="99">
        <f t="shared" si="94"/>
        <v>0</v>
      </c>
      <c r="AB72" s="99">
        <f t="shared" si="95"/>
        <v>0</v>
      </c>
      <c r="AC72" s="99">
        <f t="shared" si="96"/>
        <v>0</v>
      </c>
      <c r="AD72" s="1"/>
      <c r="AE72" s="1"/>
      <c r="AF72" s="5">
        <f t="shared" si="67"/>
        <v>-4.109968617694304E-3</v>
      </c>
      <c r="AG72" s="5">
        <f t="shared" si="68"/>
        <v>-3.4098187296232041E-3</v>
      </c>
      <c r="AH72" s="5">
        <f t="shared" si="69"/>
        <v>-4.3130317365260851E-3</v>
      </c>
      <c r="AI72" s="5">
        <f t="shared" si="70"/>
        <v>-5.170976882911793E-3</v>
      </c>
      <c r="AJ72" s="5">
        <f t="shared" si="71"/>
        <v>-6.5984990703860102E-3</v>
      </c>
      <c r="AK72" s="5">
        <f t="shared" si="72"/>
        <v>-3.4098187296232041E-3</v>
      </c>
      <c r="AL72" s="1"/>
      <c r="AM72" s="175">
        <f t="shared" si="97"/>
        <v>-4.109968617694304E-3</v>
      </c>
      <c r="AN72" s="175">
        <f t="shared" si="98"/>
        <v>-3.4098187296232041E-3</v>
      </c>
      <c r="AO72" s="175">
        <f t="shared" si="99"/>
        <v>-4.3130317365260851E-3</v>
      </c>
      <c r="AP72" s="175">
        <f t="shared" si="100"/>
        <v>-5.170976882911793E-3</v>
      </c>
      <c r="AQ72" s="175">
        <f t="shared" si="101"/>
        <v>-6.5984990703860102E-3</v>
      </c>
      <c r="AR72" s="175">
        <f t="shared" si="102"/>
        <v>-3.4098187296232041E-3</v>
      </c>
      <c r="AS72" s="175"/>
      <c r="AT72" s="175">
        <f t="shared" si="103"/>
        <v>0</v>
      </c>
      <c r="AU72" s="175">
        <f t="shared" si="104"/>
        <v>0</v>
      </c>
      <c r="AV72" s="175">
        <f t="shared" si="105"/>
        <v>0</v>
      </c>
      <c r="AW72" s="175">
        <f t="shared" si="106"/>
        <v>0</v>
      </c>
      <c r="AX72" s="175">
        <f t="shared" si="107"/>
        <v>0</v>
      </c>
      <c r="AY72" s="175">
        <f t="shared" si="108"/>
        <v>0</v>
      </c>
      <c r="AZ72" s="1"/>
      <c r="BA72" s="1">
        <f t="shared" si="73"/>
        <v>5.6085905068673815E-2</v>
      </c>
      <c r="BB72" s="1">
        <f t="shared" si="74"/>
        <v>5.4193627859404458E-2</v>
      </c>
      <c r="BC72" s="1">
        <f t="shared" si="75"/>
        <v>3.337160385763014E-2</v>
      </c>
      <c r="BD72" s="1">
        <f t="shared" si="76"/>
        <v>6.9426285150751707E-2</v>
      </c>
      <c r="BE72" s="1">
        <f t="shared" si="77"/>
        <v>0.1526071737186683</v>
      </c>
      <c r="BF72" s="1">
        <f t="shared" si="78"/>
        <v>5.4193627859404458E-2</v>
      </c>
      <c r="BG72" s="1"/>
      <c r="BH72" s="1">
        <f t="shared" si="109"/>
        <v>5.6318326871028536E-2</v>
      </c>
      <c r="BI72" s="1">
        <f t="shared" si="110"/>
        <v>5.4379687163706947E-2</v>
      </c>
      <c r="BJ72" s="1">
        <f t="shared" si="111"/>
        <v>3.351678902059798E-2</v>
      </c>
      <c r="BK72" s="1">
        <f t="shared" si="112"/>
        <v>6.9789038444121113E-2</v>
      </c>
      <c r="BL72" s="1">
        <f t="shared" si="113"/>
        <v>0.15362761882475293</v>
      </c>
      <c r="BM72" s="1">
        <f t="shared" si="114"/>
        <v>5.4379687163706947E-2</v>
      </c>
      <c r="BN72" s="1"/>
      <c r="BO72" s="1">
        <f t="shared" si="60"/>
        <v>5.4611114084302179E-2</v>
      </c>
      <c r="BP72" s="1">
        <f t="shared" si="61"/>
        <v>5.2597884431485609E-2</v>
      </c>
      <c r="BQ72" s="1">
        <f t="shared" si="62"/>
        <v>3.0635591791023171E-2</v>
      </c>
      <c r="BR72" s="1">
        <f t="shared" si="63"/>
        <v>6.7702444988050378E-2</v>
      </c>
      <c r="BS72" s="1">
        <f t="shared" si="64"/>
        <v>0.15192738889474955</v>
      </c>
      <c r="BT72" s="1">
        <f t="shared" si="65"/>
        <v>5.2597884431485609E-2</v>
      </c>
      <c r="BU72" s="1"/>
      <c r="BV72" s="1">
        <f t="shared" si="79"/>
        <v>6.4447228890978522E-2</v>
      </c>
      <c r="BW72" s="1">
        <f t="shared" si="80"/>
        <v>6.2349418561846746E-2</v>
      </c>
      <c r="BX72" s="1">
        <f t="shared" si="81"/>
        <v>4.3289379565071E-2</v>
      </c>
      <c r="BY72" s="1">
        <f t="shared" si="82"/>
        <v>7.9660515849922647E-2</v>
      </c>
      <c r="BZ72" s="1">
        <f t="shared" si="83"/>
        <v>0.18023537258268274</v>
      </c>
      <c r="CA72" s="1">
        <f t="shared" si="84"/>
        <v>6.2349418561846746E-2</v>
      </c>
      <c r="CB72" s="1"/>
      <c r="CC72" s="1"/>
    </row>
    <row r="73" spans="1:81" x14ac:dyDescent="0.2">
      <c r="A73">
        <v>1995</v>
      </c>
      <c r="B73">
        <v>12</v>
      </c>
      <c r="C73" s="1">
        <f>AVERAGE(RealPrice!C61:C72)</f>
        <v>5.6218106878621173E-2</v>
      </c>
      <c r="D73" s="1">
        <f>AVERAGE(RealPrice!D61:D72)</f>
        <v>5.4273068879451193E-2</v>
      </c>
      <c r="E73" s="1">
        <f>AVERAGE(RealPrice!E61:E72)</f>
        <v>3.339567882729777E-2</v>
      </c>
      <c r="F73" s="1">
        <f>AVERAGE(RealPrice!F61:F72)</f>
        <v>6.9439653571477633E-2</v>
      </c>
      <c r="G73" s="1">
        <f>AVERAGE(RealPrice!G61:G72)</f>
        <v>0.15260948357012882</v>
      </c>
      <c r="H73" s="1">
        <f>AVERAGE(RealPrice!H61:H72)</f>
        <v>5.4273068879451193E-2</v>
      </c>
      <c r="I73" s="1"/>
      <c r="J73" s="1">
        <f t="shared" si="52"/>
        <v>-1.0021999240736323E-4</v>
      </c>
      <c r="K73" s="1">
        <f t="shared" si="53"/>
        <v>-1.0661828425575365E-4</v>
      </c>
      <c r="L73" s="1">
        <f t="shared" si="54"/>
        <v>-1.2111019330020983E-4</v>
      </c>
      <c r="M73" s="1">
        <f t="shared" si="55"/>
        <v>-3.493848726434795E-4</v>
      </c>
      <c r="N73" s="1">
        <f t="shared" si="56"/>
        <v>-1.0181352546241029E-3</v>
      </c>
      <c r="O73" s="1">
        <f t="shared" si="57"/>
        <v>-1.0661828425575365E-4</v>
      </c>
      <c r="P73" s="1"/>
      <c r="Q73" s="99">
        <f t="shared" si="85"/>
        <v>-1.0021999240736323E-4</v>
      </c>
      <c r="R73" s="99">
        <f t="shared" si="86"/>
        <v>-1.0661828425575365E-4</v>
      </c>
      <c r="S73" s="99">
        <f t="shared" si="87"/>
        <v>-1.2111019330020983E-4</v>
      </c>
      <c r="T73" s="99">
        <f t="shared" si="88"/>
        <v>-3.493848726434795E-4</v>
      </c>
      <c r="U73" s="99">
        <f t="shared" si="89"/>
        <v>-1.0181352546241029E-3</v>
      </c>
      <c r="V73" s="99">
        <f t="shared" si="90"/>
        <v>-1.0661828425575365E-4</v>
      </c>
      <c r="W73" s="99"/>
      <c r="X73" s="99">
        <f t="shared" si="91"/>
        <v>0</v>
      </c>
      <c r="Y73" s="99">
        <f t="shared" si="92"/>
        <v>0</v>
      </c>
      <c r="Z73" s="99">
        <f t="shared" si="93"/>
        <v>0</v>
      </c>
      <c r="AA73" s="99">
        <f t="shared" si="94"/>
        <v>0</v>
      </c>
      <c r="AB73" s="99">
        <f t="shared" si="95"/>
        <v>0</v>
      </c>
      <c r="AC73" s="99">
        <f t="shared" si="96"/>
        <v>0</v>
      </c>
      <c r="AD73" s="1"/>
      <c r="AE73" s="1"/>
      <c r="AF73" s="5">
        <f t="shared" si="67"/>
        <v>-1.7795271623901598E-3</v>
      </c>
      <c r="AG73" s="5">
        <f t="shared" si="68"/>
        <v>-1.9606270248444524E-3</v>
      </c>
      <c r="AH73" s="5">
        <f t="shared" si="69"/>
        <v>-3.6134187324979861E-3</v>
      </c>
      <c r="AI73" s="5">
        <f t="shared" si="70"/>
        <v>-5.0063001358476855E-3</v>
      </c>
      <c r="AJ73" s="5">
        <f t="shared" si="71"/>
        <v>-6.6272930766798632E-3</v>
      </c>
      <c r="AK73" s="5">
        <f t="shared" si="72"/>
        <v>-1.9606270248444524E-3</v>
      </c>
      <c r="AL73" s="1"/>
      <c r="AM73" s="175">
        <f t="shared" si="97"/>
        <v>-1.7795271623901598E-3</v>
      </c>
      <c r="AN73" s="175">
        <f t="shared" si="98"/>
        <v>-1.9606270248444524E-3</v>
      </c>
      <c r="AO73" s="175">
        <f t="shared" si="99"/>
        <v>-3.6134187324979861E-3</v>
      </c>
      <c r="AP73" s="175">
        <f t="shared" si="100"/>
        <v>-5.0063001358476855E-3</v>
      </c>
      <c r="AQ73" s="175">
        <f t="shared" si="101"/>
        <v>-6.6272930766798632E-3</v>
      </c>
      <c r="AR73" s="175">
        <f t="shared" si="102"/>
        <v>-1.9606270248444524E-3</v>
      </c>
      <c r="AS73" s="175"/>
      <c r="AT73" s="175">
        <f t="shared" si="103"/>
        <v>0</v>
      </c>
      <c r="AU73" s="175">
        <f t="shared" si="104"/>
        <v>0</v>
      </c>
      <c r="AV73" s="175">
        <f t="shared" si="105"/>
        <v>0</v>
      </c>
      <c r="AW73" s="175">
        <f t="shared" si="106"/>
        <v>0</v>
      </c>
      <c r="AX73" s="175">
        <f t="shared" si="107"/>
        <v>0</v>
      </c>
      <c r="AY73" s="175">
        <f t="shared" si="108"/>
        <v>0</v>
      </c>
      <c r="AZ73" s="1"/>
      <c r="BA73" s="1">
        <f t="shared" si="73"/>
        <v>5.6117886886213809E-2</v>
      </c>
      <c r="BB73" s="1">
        <f t="shared" si="74"/>
        <v>5.4166450595195439E-2</v>
      </c>
      <c r="BC73" s="1">
        <f t="shared" si="75"/>
        <v>3.327456863399756E-2</v>
      </c>
      <c r="BD73" s="1">
        <f t="shared" si="76"/>
        <v>6.9090268698834154E-2</v>
      </c>
      <c r="BE73" s="1">
        <f t="shared" si="77"/>
        <v>0.15159134831550472</v>
      </c>
      <c r="BF73" s="1">
        <f t="shared" si="78"/>
        <v>5.4166450595195439E-2</v>
      </c>
      <c r="BG73" s="1"/>
      <c r="BH73" s="1">
        <f t="shared" si="109"/>
        <v>5.6218106878621173E-2</v>
      </c>
      <c r="BI73" s="1">
        <f t="shared" si="110"/>
        <v>5.4273068879451193E-2</v>
      </c>
      <c r="BJ73" s="1">
        <f t="shared" si="111"/>
        <v>3.339567882729777E-2</v>
      </c>
      <c r="BK73" s="1">
        <f t="shared" si="112"/>
        <v>6.9439653571477633E-2</v>
      </c>
      <c r="BL73" s="1">
        <f t="shared" si="113"/>
        <v>0.15260948357012882</v>
      </c>
      <c r="BM73" s="1">
        <f t="shared" si="114"/>
        <v>5.4273068879451193E-2</v>
      </c>
      <c r="BN73" s="1"/>
      <c r="BO73" s="1">
        <f t="shared" si="60"/>
        <v>5.4511072436093516E-2</v>
      </c>
      <c r="BP73" s="1">
        <f t="shared" si="61"/>
        <v>5.249147518591931E-2</v>
      </c>
      <c r="BQ73" s="1">
        <f t="shared" si="62"/>
        <v>3.0514919219564125E-2</v>
      </c>
      <c r="BR73" s="1">
        <f t="shared" si="63"/>
        <v>6.7354809240942268E-2</v>
      </c>
      <c r="BS73" s="1">
        <f t="shared" si="64"/>
        <v>0.15091600112084955</v>
      </c>
      <c r="BT73" s="1">
        <f t="shared" si="65"/>
        <v>5.249147518591931E-2</v>
      </c>
      <c r="BU73" s="1"/>
      <c r="BV73" s="1">
        <f t="shared" si="79"/>
        <v>6.4447228890978522E-2</v>
      </c>
      <c r="BW73" s="1">
        <f t="shared" si="80"/>
        <v>6.2349418561846746E-2</v>
      </c>
      <c r="BX73" s="1">
        <f t="shared" si="81"/>
        <v>4.3289379565071E-2</v>
      </c>
      <c r="BY73" s="1">
        <f t="shared" si="82"/>
        <v>7.9660515849922647E-2</v>
      </c>
      <c r="BZ73" s="1">
        <f t="shared" si="83"/>
        <v>0.18023537258268274</v>
      </c>
      <c r="CA73" s="1">
        <f t="shared" si="84"/>
        <v>6.2349418561846746E-2</v>
      </c>
      <c r="CB73" s="1"/>
      <c r="CC73" s="1"/>
    </row>
    <row r="74" spans="1:81" x14ac:dyDescent="0.2">
      <c r="A74">
        <v>1996</v>
      </c>
      <c r="B74">
        <v>1</v>
      </c>
      <c r="C74" s="1">
        <f>AVERAGE(RealPrice!C62:C73)</f>
        <v>5.6159631612905249E-2</v>
      </c>
      <c r="D74" s="1">
        <f>AVERAGE(RealPrice!D62:D73)</f>
        <v>5.4189870788839432E-2</v>
      </c>
      <c r="E74" s="1">
        <f>AVERAGE(RealPrice!E62:E73)</f>
        <v>3.3289100795677734E-2</v>
      </c>
      <c r="F74" s="1">
        <f>AVERAGE(RealPrice!F62:F73)</f>
        <v>6.9105085727770785E-2</v>
      </c>
      <c r="G74" s="1">
        <f>AVERAGE(RealPrice!G62:G73)</f>
        <v>0.1516228265540715</v>
      </c>
      <c r="H74" s="1">
        <f>AVERAGE(RealPrice!H62:H73)</f>
        <v>5.4189870788839432E-2</v>
      </c>
      <c r="I74" s="1"/>
      <c r="J74" s="1">
        <f t="shared" si="52"/>
        <v>-5.8475265715923763E-5</v>
      </c>
      <c r="K74" s="1">
        <f t="shared" si="53"/>
        <v>-8.3198090611760755E-5</v>
      </c>
      <c r="L74" s="1">
        <f t="shared" si="54"/>
        <v>-1.0657803162003598E-4</v>
      </c>
      <c r="M74" s="1">
        <f t="shared" si="55"/>
        <v>-3.3456784370684833E-4</v>
      </c>
      <c r="N74" s="1">
        <f t="shared" si="56"/>
        <v>-9.8665701605732403E-4</v>
      </c>
      <c r="O74" s="1">
        <f t="shared" si="57"/>
        <v>-8.3198090611760755E-5</v>
      </c>
      <c r="P74" s="1"/>
      <c r="Q74" s="99">
        <f t="shared" si="85"/>
        <v>-5.8475265715923763E-5</v>
      </c>
      <c r="R74" s="99">
        <f t="shared" si="86"/>
        <v>-8.3198090611760755E-5</v>
      </c>
      <c r="S74" s="99">
        <f t="shared" si="87"/>
        <v>-1.0657803162003598E-4</v>
      </c>
      <c r="T74" s="99">
        <f t="shared" si="88"/>
        <v>-3.3456784370684833E-4</v>
      </c>
      <c r="U74" s="99">
        <f t="shared" si="89"/>
        <v>-9.8665701605732403E-4</v>
      </c>
      <c r="V74" s="99">
        <f t="shared" si="90"/>
        <v>-8.3198090611760755E-5</v>
      </c>
      <c r="W74" s="99"/>
      <c r="X74" s="99">
        <f t="shared" si="91"/>
        <v>0</v>
      </c>
      <c r="Y74" s="99">
        <f t="shared" si="92"/>
        <v>0</v>
      </c>
      <c r="Z74" s="99">
        <f t="shared" si="93"/>
        <v>0</v>
      </c>
      <c r="AA74" s="99">
        <f t="shared" si="94"/>
        <v>0</v>
      </c>
      <c r="AB74" s="99">
        <f t="shared" si="95"/>
        <v>0</v>
      </c>
      <c r="AC74" s="99">
        <f t="shared" si="96"/>
        <v>0</v>
      </c>
      <c r="AD74" s="1"/>
      <c r="AE74" s="1"/>
      <c r="AF74" s="5">
        <f t="shared" si="67"/>
        <v>-1.0401500328386382E-3</v>
      </c>
      <c r="AG74" s="5">
        <f t="shared" si="68"/>
        <v>-1.5329534947905454E-3</v>
      </c>
      <c r="AH74" s="5">
        <f t="shared" si="69"/>
        <v>-3.1913719188400025E-3</v>
      </c>
      <c r="AI74" s="5">
        <f t="shared" si="70"/>
        <v>-4.8181093438558475E-3</v>
      </c>
      <c r="AJ74" s="5">
        <f t="shared" si="71"/>
        <v>-6.4652405143873493E-3</v>
      </c>
      <c r="AK74" s="5">
        <f t="shared" si="72"/>
        <v>-1.5329534947905454E-3</v>
      </c>
      <c r="AL74" s="1"/>
      <c r="AM74" s="175">
        <f t="shared" si="97"/>
        <v>-1.0401500328386382E-3</v>
      </c>
      <c r="AN74" s="175">
        <f t="shared" si="98"/>
        <v>-1.5329534947905454E-3</v>
      </c>
      <c r="AO74" s="175">
        <f t="shared" si="99"/>
        <v>-3.1913719188400025E-3</v>
      </c>
      <c r="AP74" s="175">
        <f t="shared" si="100"/>
        <v>-4.8181093438558475E-3</v>
      </c>
      <c r="AQ74" s="175">
        <f t="shared" si="101"/>
        <v>-6.4652405143873493E-3</v>
      </c>
      <c r="AR74" s="175">
        <f t="shared" si="102"/>
        <v>-1.5329534947905454E-3</v>
      </c>
      <c r="AS74" s="175"/>
      <c r="AT74" s="175">
        <f t="shared" si="103"/>
        <v>0</v>
      </c>
      <c r="AU74" s="175">
        <f t="shared" si="104"/>
        <v>0</v>
      </c>
      <c r="AV74" s="175">
        <f t="shared" si="105"/>
        <v>0</v>
      </c>
      <c r="AW74" s="175">
        <f t="shared" si="106"/>
        <v>0</v>
      </c>
      <c r="AX74" s="175">
        <f t="shared" si="107"/>
        <v>0</v>
      </c>
      <c r="AY74" s="175">
        <f t="shared" si="108"/>
        <v>0</v>
      </c>
      <c r="AZ74" s="1"/>
      <c r="BA74" s="1">
        <f t="shared" si="73"/>
        <v>5.6101156347189325E-2</v>
      </c>
      <c r="BB74" s="1">
        <f t="shared" si="74"/>
        <v>5.4106672698227672E-2</v>
      </c>
      <c r="BC74" s="1">
        <f t="shared" si="75"/>
        <v>3.3182522764057698E-2</v>
      </c>
      <c r="BD74" s="1">
        <f t="shared" si="76"/>
        <v>6.8770517884063936E-2</v>
      </c>
      <c r="BE74" s="1">
        <f t="shared" si="77"/>
        <v>0.15063616953801418</v>
      </c>
      <c r="BF74" s="1">
        <f t="shared" si="78"/>
        <v>5.4106672698227672E-2</v>
      </c>
      <c r="BG74" s="1"/>
      <c r="BH74" s="1">
        <f t="shared" si="109"/>
        <v>5.6159631612905249E-2</v>
      </c>
      <c r="BI74" s="1">
        <f t="shared" si="110"/>
        <v>5.4189870788839432E-2</v>
      </c>
      <c r="BJ74" s="1">
        <f t="shared" si="111"/>
        <v>3.3289100795677734E-2</v>
      </c>
      <c r="BK74" s="1">
        <f t="shared" si="112"/>
        <v>6.9105085727770785E-2</v>
      </c>
      <c r="BL74" s="1">
        <f t="shared" si="113"/>
        <v>0.1516228265540715</v>
      </c>
      <c r="BM74" s="1">
        <f t="shared" si="114"/>
        <v>5.4189870788839432E-2</v>
      </c>
      <c r="BN74" s="1"/>
      <c r="BO74" s="1">
        <f t="shared" si="60"/>
        <v>5.4452657993427148E-2</v>
      </c>
      <c r="BP74" s="1">
        <f t="shared" si="61"/>
        <v>5.2408404634111311E-2</v>
      </c>
      <c r="BQ74" s="1">
        <f t="shared" si="62"/>
        <v>3.0408681318081367E-2</v>
      </c>
      <c r="BR74" s="1">
        <f t="shared" si="63"/>
        <v>6.7021853381689339E-2</v>
      </c>
      <c r="BS74" s="1">
        <f t="shared" si="64"/>
        <v>0.14993572307970623</v>
      </c>
      <c r="BT74" s="1">
        <f t="shared" si="65"/>
        <v>5.2408404634111311E-2</v>
      </c>
      <c r="BU74" s="1"/>
      <c r="BV74" s="1">
        <f t="shared" si="79"/>
        <v>6.4447228890978522E-2</v>
      </c>
      <c r="BW74" s="1">
        <f t="shared" si="80"/>
        <v>6.2349418561846746E-2</v>
      </c>
      <c r="BX74" s="1">
        <f t="shared" si="81"/>
        <v>4.3289379565071E-2</v>
      </c>
      <c r="BY74" s="1">
        <f t="shared" si="82"/>
        <v>7.9660515849922647E-2</v>
      </c>
      <c r="BZ74" s="1">
        <f t="shared" si="83"/>
        <v>0.18023537258268274</v>
      </c>
      <c r="CA74" s="1">
        <f t="shared" si="84"/>
        <v>6.2349418561846746E-2</v>
      </c>
      <c r="CB74" s="1"/>
      <c r="CC74" s="1"/>
    </row>
    <row r="75" spans="1:81" x14ac:dyDescent="0.2">
      <c r="A75">
        <v>1996</v>
      </c>
      <c r="B75">
        <v>2</v>
      </c>
      <c r="C75" s="1">
        <f>AVERAGE(RealPrice!C63:C74)</f>
        <v>5.60073026052548E-2</v>
      </c>
      <c r="D75" s="1">
        <f>AVERAGE(RealPrice!D63:D74)</f>
        <v>5.4057357501017089E-2</v>
      </c>
      <c r="E75" s="1">
        <f>AVERAGE(RealPrice!E63:E74)</f>
        <v>3.3153076699339028E-2</v>
      </c>
      <c r="F75" s="1">
        <f>AVERAGE(RealPrice!F63:F74)</f>
        <v>6.8771878994268565E-2</v>
      </c>
      <c r="G75" s="1">
        <f>AVERAGE(RealPrice!G63:G74)</f>
        <v>0.15065380371222736</v>
      </c>
      <c r="H75" s="1">
        <f>AVERAGE(RealPrice!H63:H74)</f>
        <v>5.4057357501017089E-2</v>
      </c>
      <c r="I75" s="1"/>
      <c r="J75" s="1">
        <f t="shared" si="52"/>
        <v>-1.5232900765044938E-4</v>
      </c>
      <c r="K75" s="1">
        <f t="shared" si="53"/>
        <v>-1.3251328782234312E-4</v>
      </c>
      <c r="L75" s="1">
        <f t="shared" si="54"/>
        <v>-1.3602409633870632E-4</v>
      </c>
      <c r="M75" s="1">
        <f t="shared" si="55"/>
        <v>-3.3320673350221985E-4</v>
      </c>
      <c r="N75" s="1">
        <f t="shared" si="56"/>
        <v>-9.6902284184413601E-4</v>
      </c>
      <c r="O75" s="1">
        <f t="shared" si="57"/>
        <v>-1.3251328782234312E-4</v>
      </c>
      <c r="P75" s="1"/>
      <c r="Q75" s="99">
        <f t="shared" si="85"/>
        <v>-1.5232900765044938E-4</v>
      </c>
      <c r="R75" s="99">
        <f t="shared" si="86"/>
        <v>-1.3251328782234312E-4</v>
      </c>
      <c r="S75" s="99">
        <f t="shared" si="87"/>
        <v>-1.3602409633870632E-4</v>
      </c>
      <c r="T75" s="99">
        <f t="shared" si="88"/>
        <v>-3.3320673350221985E-4</v>
      </c>
      <c r="U75" s="99">
        <f t="shared" si="89"/>
        <v>-9.6902284184413601E-4</v>
      </c>
      <c r="V75" s="99">
        <f t="shared" si="90"/>
        <v>-1.3251328782234312E-4</v>
      </c>
      <c r="W75" s="99"/>
      <c r="X75" s="99">
        <f t="shared" si="91"/>
        <v>0</v>
      </c>
      <c r="Y75" s="99">
        <f t="shared" si="92"/>
        <v>0</v>
      </c>
      <c r="Z75" s="99">
        <f t="shared" si="93"/>
        <v>0</v>
      </c>
      <c r="AA75" s="99">
        <f t="shared" si="94"/>
        <v>0</v>
      </c>
      <c r="AB75" s="99">
        <f t="shared" si="95"/>
        <v>0</v>
      </c>
      <c r="AC75" s="99">
        <f t="shared" si="96"/>
        <v>0</v>
      </c>
      <c r="AD75" s="1"/>
      <c r="AE75" s="1"/>
      <c r="AF75" s="5">
        <f t="shared" si="67"/>
        <v>-2.7124288973334743E-3</v>
      </c>
      <c r="AG75" s="5">
        <f t="shared" si="68"/>
        <v>-2.445351610796509E-3</v>
      </c>
      <c r="AH75" s="5">
        <f t="shared" si="69"/>
        <v>-4.0861451071807497E-3</v>
      </c>
      <c r="AI75" s="5">
        <f t="shared" si="70"/>
        <v>-4.8217396736158769E-3</v>
      </c>
      <c r="AJ75" s="5">
        <f t="shared" si="71"/>
        <v>-6.3910089520627933E-3</v>
      </c>
      <c r="AK75" s="5">
        <f t="shared" si="72"/>
        <v>-2.445351610796509E-3</v>
      </c>
      <c r="AL75" s="1"/>
      <c r="AM75" s="175">
        <f t="shared" si="97"/>
        <v>-2.7124288973334743E-3</v>
      </c>
      <c r="AN75" s="175">
        <f t="shared" si="98"/>
        <v>-2.445351610796509E-3</v>
      </c>
      <c r="AO75" s="175">
        <f t="shared" si="99"/>
        <v>-4.0861451071807497E-3</v>
      </c>
      <c r="AP75" s="175">
        <f t="shared" si="100"/>
        <v>-4.8217396736158769E-3</v>
      </c>
      <c r="AQ75" s="175">
        <f t="shared" si="101"/>
        <v>-6.3910089520627933E-3</v>
      </c>
      <c r="AR75" s="175">
        <f t="shared" si="102"/>
        <v>-2.445351610796509E-3</v>
      </c>
      <c r="AS75" s="175"/>
      <c r="AT75" s="175">
        <f t="shared" si="103"/>
        <v>0</v>
      </c>
      <c r="AU75" s="175">
        <f t="shared" si="104"/>
        <v>0</v>
      </c>
      <c r="AV75" s="175">
        <f t="shared" si="105"/>
        <v>0</v>
      </c>
      <c r="AW75" s="175">
        <f t="shared" si="106"/>
        <v>0</v>
      </c>
      <c r="AX75" s="175">
        <f t="shared" si="107"/>
        <v>0</v>
      </c>
      <c r="AY75" s="175">
        <f t="shared" si="108"/>
        <v>0</v>
      </c>
      <c r="AZ75" s="1"/>
      <c r="BA75" s="1">
        <f t="shared" si="73"/>
        <v>5.585497359760435E-2</v>
      </c>
      <c r="BB75" s="1">
        <f t="shared" si="74"/>
        <v>5.3924844213194746E-2</v>
      </c>
      <c r="BC75" s="1">
        <f t="shared" si="75"/>
        <v>3.3017052603000321E-2</v>
      </c>
      <c r="BD75" s="1">
        <f t="shared" si="76"/>
        <v>6.8438672260766345E-2</v>
      </c>
      <c r="BE75" s="1">
        <f t="shared" si="77"/>
        <v>0.14968478087038323</v>
      </c>
      <c r="BF75" s="1">
        <f t="shared" si="78"/>
        <v>5.3924844213194746E-2</v>
      </c>
      <c r="BG75" s="1"/>
      <c r="BH75" s="1">
        <f t="shared" si="109"/>
        <v>5.60073026052548E-2</v>
      </c>
      <c r="BI75" s="1">
        <f t="shared" si="110"/>
        <v>5.4057357501017089E-2</v>
      </c>
      <c r="BJ75" s="1">
        <f t="shared" si="111"/>
        <v>3.3153076699339028E-2</v>
      </c>
      <c r="BK75" s="1">
        <f t="shared" si="112"/>
        <v>6.8771878994268565E-2</v>
      </c>
      <c r="BL75" s="1">
        <f t="shared" si="113"/>
        <v>0.15065380371222736</v>
      </c>
      <c r="BM75" s="1">
        <f t="shared" si="114"/>
        <v>5.4057357501017089E-2</v>
      </c>
      <c r="BN75" s="1"/>
      <c r="BO75" s="1">
        <f t="shared" si="60"/>
        <v>5.4300742167378957E-2</v>
      </c>
      <c r="BP75" s="1">
        <f t="shared" si="61"/>
        <v>5.2276215387870799E-2</v>
      </c>
      <c r="BQ75" s="1">
        <f t="shared" si="62"/>
        <v>3.0273213035938374E-2</v>
      </c>
      <c r="BR75" s="1">
        <f t="shared" si="63"/>
        <v>6.6690253284313564E-2</v>
      </c>
      <c r="BS75" s="1">
        <f t="shared" si="64"/>
        <v>0.14897289327151908</v>
      </c>
      <c r="BT75" s="1">
        <f t="shared" si="65"/>
        <v>5.2276215387870799E-2</v>
      </c>
      <c r="BU75" s="1"/>
      <c r="BV75" s="1">
        <f t="shared" si="79"/>
        <v>6.4447228890978522E-2</v>
      </c>
      <c r="BW75" s="1">
        <f t="shared" si="80"/>
        <v>6.2349418561846746E-2</v>
      </c>
      <c r="BX75" s="1">
        <f t="shared" si="81"/>
        <v>4.3289379565071E-2</v>
      </c>
      <c r="BY75" s="1">
        <f t="shared" si="82"/>
        <v>7.9660515849922647E-2</v>
      </c>
      <c r="BZ75" s="1">
        <f t="shared" si="83"/>
        <v>0.18023537258268274</v>
      </c>
      <c r="CA75" s="1">
        <f t="shared" si="84"/>
        <v>6.2349418561846746E-2</v>
      </c>
      <c r="CB75" s="1"/>
      <c r="CC75" s="1"/>
    </row>
    <row r="76" spans="1:81" x14ac:dyDescent="0.2">
      <c r="A76">
        <v>1996</v>
      </c>
      <c r="B76">
        <v>3</v>
      </c>
      <c r="C76" s="1">
        <f>AVERAGE(RealPrice!C64:C75)</f>
        <v>5.5799800589897926E-2</v>
      </c>
      <c r="D76" s="1">
        <f>AVERAGE(RealPrice!D64:D75)</f>
        <v>5.3859838945713286E-2</v>
      </c>
      <c r="E76" s="1">
        <f>AVERAGE(RealPrice!E64:E75)</f>
        <v>3.3052088475449298E-2</v>
      </c>
      <c r="F76" s="1">
        <f>AVERAGE(RealPrice!F64:F75)</f>
        <v>6.8558714463850687E-2</v>
      </c>
      <c r="G76" s="1">
        <f>AVERAGE(RealPrice!G64:G75)</f>
        <v>0.14982030184226913</v>
      </c>
      <c r="H76" s="1">
        <f>AVERAGE(RealPrice!H64:H75)</f>
        <v>5.3859838945713286E-2</v>
      </c>
      <c r="I76" s="1"/>
      <c r="J76" s="1">
        <f t="shared" si="52"/>
        <v>-2.0750201535687379E-4</v>
      </c>
      <c r="K76" s="1">
        <f t="shared" si="53"/>
        <v>-1.9751855530380363E-4</v>
      </c>
      <c r="L76" s="1">
        <f t="shared" si="54"/>
        <v>-1.0098822388972944E-4</v>
      </c>
      <c r="M76" s="1">
        <f t="shared" si="55"/>
        <v>-2.1316453041787808E-4</v>
      </c>
      <c r="N76" s="1">
        <f t="shared" si="56"/>
        <v>-8.3350186995823083E-4</v>
      </c>
      <c r="O76" s="1">
        <f t="shared" si="57"/>
        <v>-1.9751855530380363E-4</v>
      </c>
      <c r="P76" s="1"/>
      <c r="Q76" s="99">
        <f t="shared" si="85"/>
        <v>-2.0750201535687379E-4</v>
      </c>
      <c r="R76" s="99">
        <f t="shared" si="86"/>
        <v>-1.9751855530380363E-4</v>
      </c>
      <c r="S76" s="99">
        <f t="shared" si="87"/>
        <v>-1.0098822388972944E-4</v>
      </c>
      <c r="T76" s="99">
        <f t="shared" si="88"/>
        <v>-2.1316453041787808E-4</v>
      </c>
      <c r="U76" s="99">
        <f t="shared" si="89"/>
        <v>-8.3350186995823083E-4</v>
      </c>
      <c r="V76" s="99">
        <f t="shared" si="90"/>
        <v>-1.9751855530380363E-4</v>
      </c>
      <c r="W76" s="99"/>
      <c r="X76" s="99">
        <f t="shared" si="91"/>
        <v>0</v>
      </c>
      <c r="Y76" s="99">
        <f t="shared" si="92"/>
        <v>0</v>
      </c>
      <c r="Z76" s="99">
        <f t="shared" si="93"/>
        <v>0</v>
      </c>
      <c r="AA76" s="99">
        <f t="shared" si="94"/>
        <v>0</v>
      </c>
      <c r="AB76" s="99">
        <f t="shared" si="95"/>
        <v>0</v>
      </c>
      <c r="AC76" s="99">
        <f t="shared" si="96"/>
        <v>0</v>
      </c>
      <c r="AD76" s="1"/>
      <c r="AE76" s="1"/>
      <c r="AF76" s="5">
        <f t="shared" si="67"/>
        <v>-3.7049099975295929E-3</v>
      </c>
      <c r="AG76" s="5">
        <f t="shared" si="68"/>
        <v>-3.6538699713556388E-3</v>
      </c>
      <c r="AH76" s="5">
        <f t="shared" si="69"/>
        <v>-3.0461192125720293E-3</v>
      </c>
      <c r="AI76" s="5">
        <f t="shared" si="70"/>
        <v>-3.0995885750866314E-3</v>
      </c>
      <c r="AJ76" s="5">
        <f t="shared" si="71"/>
        <v>-5.5325643921367851E-3</v>
      </c>
      <c r="AK76" s="5">
        <f t="shared" si="72"/>
        <v>-3.6538699713556388E-3</v>
      </c>
      <c r="AL76" s="1"/>
      <c r="AM76" s="175">
        <f t="shared" si="97"/>
        <v>-3.7049099975295929E-3</v>
      </c>
      <c r="AN76" s="175">
        <f t="shared" si="98"/>
        <v>-3.6538699713556388E-3</v>
      </c>
      <c r="AO76" s="175">
        <f t="shared" si="99"/>
        <v>-3.0461192125720293E-3</v>
      </c>
      <c r="AP76" s="175">
        <f t="shared" si="100"/>
        <v>-3.0995885750866314E-3</v>
      </c>
      <c r="AQ76" s="175">
        <f t="shared" si="101"/>
        <v>-5.5325643921367851E-3</v>
      </c>
      <c r="AR76" s="175">
        <f t="shared" si="102"/>
        <v>-3.6538699713556388E-3</v>
      </c>
      <c r="AS76" s="175"/>
      <c r="AT76" s="175">
        <f t="shared" si="103"/>
        <v>0</v>
      </c>
      <c r="AU76" s="175">
        <f t="shared" si="104"/>
        <v>0</v>
      </c>
      <c r="AV76" s="175">
        <f t="shared" si="105"/>
        <v>0</v>
      </c>
      <c r="AW76" s="175">
        <f t="shared" si="106"/>
        <v>0</v>
      </c>
      <c r="AX76" s="175">
        <f t="shared" si="107"/>
        <v>0</v>
      </c>
      <c r="AY76" s="175">
        <f t="shared" si="108"/>
        <v>0</v>
      </c>
      <c r="AZ76" s="1"/>
      <c r="BA76" s="1">
        <f t="shared" si="73"/>
        <v>5.5592298574541052E-2</v>
      </c>
      <c r="BB76" s="1">
        <f t="shared" si="74"/>
        <v>5.3662320390409482E-2</v>
      </c>
      <c r="BC76" s="1">
        <f t="shared" si="75"/>
        <v>3.2951100251559569E-2</v>
      </c>
      <c r="BD76" s="1">
        <f t="shared" si="76"/>
        <v>6.8345549933432809E-2</v>
      </c>
      <c r="BE76" s="1">
        <f t="shared" si="77"/>
        <v>0.1489867999723109</v>
      </c>
      <c r="BF76" s="1">
        <f t="shared" si="78"/>
        <v>5.3662320390409482E-2</v>
      </c>
      <c r="BG76" s="1"/>
      <c r="BH76" s="1">
        <f t="shared" si="109"/>
        <v>5.5799800589897926E-2</v>
      </c>
      <c r="BI76" s="1">
        <f t="shared" si="110"/>
        <v>5.3859838945713286E-2</v>
      </c>
      <c r="BJ76" s="1">
        <f t="shared" si="111"/>
        <v>3.3052088475449298E-2</v>
      </c>
      <c r="BK76" s="1">
        <f t="shared" si="112"/>
        <v>6.8558714463850687E-2</v>
      </c>
      <c r="BL76" s="1">
        <f t="shared" si="113"/>
        <v>0.14982030184226913</v>
      </c>
      <c r="BM76" s="1">
        <f t="shared" si="114"/>
        <v>5.3859838945713286E-2</v>
      </c>
      <c r="BN76" s="1"/>
      <c r="BO76" s="1">
        <f t="shared" si="60"/>
        <v>5.4094008928313286E-2</v>
      </c>
      <c r="BP76" s="1">
        <f t="shared" si="61"/>
        <v>5.2079418539685007E-2</v>
      </c>
      <c r="BQ76" s="1">
        <f t="shared" si="62"/>
        <v>3.0172532434217678E-2</v>
      </c>
      <c r="BR76" s="1">
        <f t="shared" si="63"/>
        <v>6.6477749476238787E-2</v>
      </c>
      <c r="BS76" s="1">
        <f t="shared" si="64"/>
        <v>0.14814400280432735</v>
      </c>
      <c r="BT76" s="1">
        <f t="shared" si="65"/>
        <v>5.2079418539685007E-2</v>
      </c>
      <c r="BU76" s="1"/>
      <c r="BV76" s="1">
        <f t="shared" si="79"/>
        <v>6.4447228890978522E-2</v>
      </c>
      <c r="BW76" s="1">
        <f t="shared" si="80"/>
        <v>6.2349418561846746E-2</v>
      </c>
      <c r="BX76" s="1">
        <f t="shared" si="81"/>
        <v>4.3289379565071E-2</v>
      </c>
      <c r="BY76" s="1">
        <f t="shared" si="82"/>
        <v>7.9660515849922647E-2</v>
      </c>
      <c r="BZ76" s="1">
        <f t="shared" si="83"/>
        <v>0.18023537258268274</v>
      </c>
      <c r="CA76" s="1">
        <f t="shared" si="84"/>
        <v>6.2349418561846746E-2</v>
      </c>
      <c r="CB76" s="1"/>
      <c r="CC76" s="1"/>
    </row>
    <row r="77" spans="1:81" x14ac:dyDescent="0.2">
      <c r="A77">
        <v>1996</v>
      </c>
      <c r="B77">
        <v>4</v>
      </c>
      <c r="C77" s="1">
        <f>AVERAGE(RealPrice!C65:C76)</f>
        <v>5.5634846097756846E-2</v>
      </c>
      <c r="D77" s="1">
        <f>AVERAGE(RealPrice!D65:D76)</f>
        <v>5.3706052009926626E-2</v>
      </c>
      <c r="E77" s="1">
        <f>AVERAGE(RealPrice!E65:E76)</f>
        <v>3.2873295685628016E-2</v>
      </c>
      <c r="F77" s="1">
        <f>AVERAGE(RealPrice!F65:F76)</f>
        <v>6.8212018960352186E-2</v>
      </c>
      <c r="G77" s="1">
        <f>AVERAGE(RealPrice!G65:G76)</f>
        <v>0.14885861962127547</v>
      </c>
      <c r="H77" s="1">
        <f>AVERAGE(RealPrice!H65:H76)</f>
        <v>5.3706052009926626E-2</v>
      </c>
      <c r="I77" s="1"/>
      <c r="J77" s="1">
        <f t="shared" si="52"/>
        <v>-1.6495449214107977E-4</v>
      </c>
      <c r="K77" s="1">
        <f t="shared" si="53"/>
        <v>-1.5378693578665947E-4</v>
      </c>
      <c r="L77" s="1">
        <f t="shared" si="54"/>
        <v>-1.7879278982128183E-4</v>
      </c>
      <c r="M77" s="1">
        <f t="shared" si="55"/>
        <v>-3.4669550349850087E-4</v>
      </c>
      <c r="N77" s="1">
        <f t="shared" si="56"/>
        <v>-9.616822209936593E-4</v>
      </c>
      <c r="O77" s="1">
        <f t="shared" si="57"/>
        <v>-1.5378693578665947E-4</v>
      </c>
      <c r="P77" s="1"/>
      <c r="Q77" s="99">
        <f t="shared" si="85"/>
        <v>-1.6495449214107977E-4</v>
      </c>
      <c r="R77" s="99">
        <f t="shared" si="86"/>
        <v>-1.5378693578665947E-4</v>
      </c>
      <c r="S77" s="99">
        <f t="shared" si="87"/>
        <v>-1.7879278982128183E-4</v>
      </c>
      <c r="T77" s="99">
        <f t="shared" si="88"/>
        <v>-3.4669550349850087E-4</v>
      </c>
      <c r="U77" s="99">
        <f t="shared" si="89"/>
        <v>-9.616822209936593E-4</v>
      </c>
      <c r="V77" s="99">
        <f t="shared" si="90"/>
        <v>-1.5378693578665947E-4</v>
      </c>
      <c r="W77" s="99"/>
      <c r="X77" s="99">
        <f t="shared" si="91"/>
        <v>0</v>
      </c>
      <c r="Y77" s="99">
        <f t="shared" si="92"/>
        <v>0</v>
      </c>
      <c r="Z77" s="99">
        <f t="shared" si="93"/>
        <v>0</v>
      </c>
      <c r="AA77" s="99">
        <f t="shared" si="94"/>
        <v>0</v>
      </c>
      <c r="AB77" s="99">
        <f t="shared" si="95"/>
        <v>0</v>
      </c>
      <c r="AC77" s="99">
        <f t="shared" si="96"/>
        <v>0</v>
      </c>
      <c r="AD77" s="1"/>
      <c r="AE77" s="1"/>
      <c r="AF77" s="5">
        <f t="shared" si="67"/>
        <v>-2.9561842586753873E-3</v>
      </c>
      <c r="AG77" s="5">
        <f t="shared" si="68"/>
        <v>-2.8553174089819278E-3</v>
      </c>
      <c r="AH77" s="5">
        <f t="shared" si="69"/>
        <v>-5.4094248826087599E-3</v>
      </c>
      <c r="AI77" s="5">
        <f t="shared" si="70"/>
        <v>-5.0569137156343258E-3</v>
      </c>
      <c r="AJ77" s="5">
        <f t="shared" si="71"/>
        <v>-6.4189045754701191E-3</v>
      </c>
      <c r="AK77" s="5">
        <f t="shared" si="72"/>
        <v>-2.8553174089819278E-3</v>
      </c>
      <c r="AL77" s="1"/>
      <c r="AM77" s="175">
        <f t="shared" si="97"/>
        <v>-2.9561842586753873E-3</v>
      </c>
      <c r="AN77" s="175">
        <f t="shared" si="98"/>
        <v>-2.8553174089819278E-3</v>
      </c>
      <c r="AO77" s="175">
        <f t="shared" si="99"/>
        <v>-5.4094248826087599E-3</v>
      </c>
      <c r="AP77" s="175">
        <f t="shared" si="100"/>
        <v>-5.0569137156343258E-3</v>
      </c>
      <c r="AQ77" s="175">
        <f t="shared" si="101"/>
        <v>-6.4189045754701191E-3</v>
      </c>
      <c r="AR77" s="175">
        <f t="shared" si="102"/>
        <v>-2.8553174089819278E-3</v>
      </c>
      <c r="AS77" s="175"/>
      <c r="AT77" s="175">
        <f t="shared" si="103"/>
        <v>0</v>
      </c>
      <c r="AU77" s="175">
        <f t="shared" si="104"/>
        <v>0</v>
      </c>
      <c r="AV77" s="175">
        <f t="shared" si="105"/>
        <v>0</v>
      </c>
      <c r="AW77" s="175">
        <f t="shared" si="106"/>
        <v>0</v>
      </c>
      <c r="AX77" s="175">
        <f t="shared" si="107"/>
        <v>0</v>
      </c>
      <c r="AY77" s="175">
        <f t="shared" si="108"/>
        <v>0</v>
      </c>
      <c r="AZ77" s="1"/>
      <c r="BA77" s="1">
        <f t="shared" si="73"/>
        <v>5.5469891605615766E-2</v>
      </c>
      <c r="BB77" s="1">
        <f t="shared" si="74"/>
        <v>5.3552265074139967E-2</v>
      </c>
      <c r="BC77" s="1">
        <f t="shared" si="75"/>
        <v>3.2694502895806735E-2</v>
      </c>
      <c r="BD77" s="1">
        <f t="shared" si="76"/>
        <v>6.7865323456853685E-2</v>
      </c>
      <c r="BE77" s="1">
        <f t="shared" si="77"/>
        <v>0.14789693740028181</v>
      </c>
      <c r="BF77" s="1">
        <f t="shared" si="78"/>
        <v>5.3552265074139967E-2</v>
      </c>
      <c r="BG77" s="1"/>
      <c r="BH77" s="1">
        <f t="shared" si="109"/>
        <v>5.5634846097756846E-2</v>
      </c>
      <c r="BI77" s="1">
        <f t="shared" si="110"/>
        <v>5.3706052009926626E-2</v>
      </c>
      <c r="BJ77" s="1">
        <f t="shared" si="111"/>
        <v>3.2873295685628016E-2</v>
      </c>
      <c r="BK77" s="1">
        <f t="shared" si="112"/>
        <v>6.8212018960352186E-2</v>
      </c>
      <c r="BL77" s="1">
        <f t="shared" si="113"/>
        <v>0.14885861962127547</v>
      </c>
      <c r="BM77" s="1">
        <f t="shared" si="114"/>
        <v>5.3706052009926626E-2</v>
      </c>
      <c r="BN77" s="1"/>
      <c r="BO77" s="1">
        <f t="shared" si="60"/>
        <v>5.392954207204527E-2</v>
      </c>
      <c r="BP77" s="1">
        <f t="shared" si="61"/>
        <v>5.1926070714413373E-2</v>
      </c>
      <c r="BQ77" s="1">
        <f t="shared" si="62"/>
        <v>2.9994706810562485E-2</v>
      </c>
      <c r="BR77" s="1">
        <f t="shared" si="63"/>
        <v>6.613280718198708E-2</v>
      </c>
      <c r="BS77" s="1">
        <f t="shared" si="64"/>
        <v>0.14718849352974217</v>
      </c>
      <c r="BT77" s="1">
        <f t="shared" si="65"/>
        <v>5.1926070714413373E-2</v>
      </c>
      <c r="BU77" s="1"/>
      <c r="BV77" s="1">
        <f t="shared" si="79"/>
        <v>6.4447228890978522E-2</v>
      </c>
      <c r="BW77" s="1">
        <f t="shared" si="80"/>
        <v>6.2349418561846746E-2</v>
      </c>
      <c r="BX77" s="1">
        <f t="shared" si="81"/>
        <v>4.3289379565071E-2</v>
      </c>
      <c r="BY77" s="1">
        <f t="shared" si="82"/>
        <v>7.9660515849922647E-2</v>
      </c>
      <c r="BZ77" s="1">
        <f t="shared" si="83"/>
        <v>0.18023537258268274</v>
      </c>
      <c r="CA77" s="1">
        <f t="shared" si="84"/>
        <v>6.2349418561846746E-2</v>
      </c>
      <c r="CB77" s="1"/>
      <c r="CC77" s="1"/>
    </row>
    <row r="78" spans="1:81" x14ac:dyDescent="0.2">
      <c r="A78">
        <v>1996</v>
      </c>
      <c r="B78">
        <v>5</v>
      </c>
      <c r="C78" s="1">
        <f>AVERAGE(RealPrice!C66:C77)</f>
        <v>5.5488157241420706E-2</v>
      </c>
      <c r="D78" s="1">
        <f>AVERAGE(RealPrice!D66:D77)</f>
        <v>5.3552366989353423E-2</v>
      </c>
      <c r="E78" s="1">
        <f>AVERAGE(RealPrice!E66:E77)</f>
        <v>3.272036144381308E-2</v>
      </c>
      <c r="F78" s="1">
        <f>AVERAGE(RealPrice!F66:F77)</f>
        <v>6.7959896928592292E-2</v>
      </c>
      <c r="G78" s="1">
        <f>AVERAGE(RealPrice!G66:G77)</f>
        <v>0.14787189678177864</v>
      </c>
      <c r="H78" s="1">
        <f>AVERAGE(RealPrice!H66:H77)</f>
        <v>5.3552366989353423E-2</v>
      </c>
      <c r="I78" s="1"/>
      <c r="J78" s="1">
        <f t="shared" si="52"/>
        <v>-1.4668885633613987E-4</v>
      </c>
      <c r="K78" s="1">
        <f t="shared" si="53"/>
        <v>-1.5368502057320349E-4</v>
      </c>
      <c r="L78" s="1">
        <f t="shared" si="54"/>
        <v>-1.5293424181493653E-4</v>
      </c>
      <c r="M78" s="1">
        <f t="shared" si="55"/>
        <v>-2.5212203175989378E-4</v>
      </c>
      <c r="N78" s="1">
        <f t="shared" si="56"/>
        <v>-9.867228394968286E-4</v>
      </c>
      <c r="O78" s="1">
        <f t="shared" si="57"/>
        <v>-1.5368502057320349E-4</v>
      </c>
      <c r="P78" s="1"/>
      <c r="Q78" s="99">
        <f t="shared" si="85"/>
        <v>-1.4668885633613987E-4</v>
      </c>
      <c r="R78" s="99">
        <f t="shared" si="86"/>
        <v>-1.5368502057320349E-4</v>
      </c>
      <c r="S78" s="99">
        <f t="shared" si="87"/>
        <v>-1.5293424181493653E-4</v>
      </c>
      <c r="T78" s="99">
        <f t="shared" si="88"/>
        <v>-2.5212203175989378E-4</v>
      </c>
      <c r="U78" s="99">
        <f t="shared" si="89"/>
        <v>-9.867228394968286E-4</v>
      </c>
      <c r="V78" s="99">
        <f t="shared" si="90"/>
        <v>-1.5368502057320349E-4</v>
      </c>
      <c r="W78" s="99"/>
      <c r="X78" s="99">
        <f t="shared" si="91"/>
        <v>0</v>
      </c>
      <c r="Y78" s="99">
        <f t="shared" si="92"/>
        <v>0</v>
      </c>
      <c r="Z78" s="99">
        <f t="shared" si="93"/>
        <v>0</v>
      </c>
      <c r="AA78" s="99">
        <f t="shared" si="94"/>
        <v>0</v>
      </c>
      <c r="AB78" s="99">
        <f t="shared" si="95"/>
        <v>0</v>
      </c>
      <c r="AC78" s="99">
        <f t="shared" si="96"/>
        <v>0</v>
      </c>
      <c r="AD78" s="1"/>
      <c r="AE78" s="1"/>
      <c r="AF78" s="5">
        <f t="shared" si="67"/>
        <v>-2.6366363282175342E-3</v>
      </c>
      <c r="AG78" s="5">
        <f t="shared" si="68"/>
        <v>-2.8615959435036586E-3</v>
      </c>
      <c r="AH78" s="5">
        <f t="shared" si="69"/>
        <v>-4.6522333287623008E-3</v>
      </c>
      <c r="AI78" s="5">
        <f t="shared" si="70"/>
        <v>-3.6961526077455842E-3</v>
      </c>
      <c r="AJ78" s="5">
        <f t="shared" si="71"/>
        <v>-6.6285905512709631E-3</v>
      </c>
      <c r="AK78" s="5">
        <f t="shared" si="72"/>
        <v>-2.8615959435036586E-3</v>
      </c>
      <c r="AL78" s="1"/>
      <c r="AM78" s="175">
        <f t="shared" si="97"/>
        <v>-2.6366363282175342E-3</v>
      </c>
      <c r="AN78" s="175">
        <f t="shared" si="98"/>
        <v>-2.8615959435036586E-3</v>
      </c>
      <c r="AO78" s="175">
        <f t="shared" si="99"/>
        <v>-4.6522333287623008E-3</v>
      </c>
      <c r="AP78" s="175">
        <f t="shared" si="100"/>
        <v>-3.6961526077455842E-3</v>
      </c>
      <c r="AQ78" s="175">
        <f t="shared" si="101"/>
        <v>-6.6285905512709631E-3</v>
      </c>
      <c r="AR78" s="175">
        <f t="shared" si="102"/>
        <v>-2.8615959435036586E-3</v>
      </c>
      <c r="AS78" s="175"/>
      <c r="AT78" s="175">
        <f t="shared" si="103"/>
        <v>0</v>
      </c>
      <c r="AU78" s="175">
        <f t="shared" si="104"/>
        <v>0</v>
      </c>
      <c r="AV78" s="175">
        <f t="shared" si="105"/>
        <v>0</v>
      </c>
      <c r="AW78" s="175">
        <f t="shared" si="106"/>
        <v>0</v>
      </c>
      <c r="AX78" s="175">
        <f t="shared" si="107"/>
        <v>0</v>
      </c>
      <c r="AY78" s="175">
        <f t="shared" si="108"/>
        <v>0</v>
      </c>
      <c r="AZ78" s="1"/>
      <c r="BA78" s="1">
        <f t="shared" si="73"/>
        <v>5.5341468385084566E-2</v>
      </c>
      <c r="BB78" s="1">
        <f t="shared" si="74"/>
        <v>5.3398681968780219E-2</v>
      </c>
      <c r="BC78" s="1">
        <f t="shared" si="75"/>
        <v>3.2567427201998143E-2</v>
      </c>
      <c r="BD78" s="1">
        <f t="shared" si="76"/>
        <v>6.7707774896832398E-2</v>
      </c>
      <c r="BE78" s="1">
        <f t="shared" si="77"/>
        <v>0.14688517394228182</v>
      </c>
      <c r="BF78" s="1">
        <f t="shared" si="78"/>
        <v>5.3398681968780219E-2</v>
      </c>
      <c r="BG78" s="1"/>
      <c r="BH78" s="1">
        <f t="shared" si="109"/>
        <v>5.5488157241420706E-2</v>
      </c>
      <c r="BI78" s="1">
        <f t="shared" si="110"/>
        <v>5.3552366989353423E-2</v>
      </c>
      <c r="BJ78" s="1">
        <f t="shared" si="111"/>
        <v>3.272036144381308E-2</v>
      </c>
      <c r="BK78" s="1">
        <f t="shared" si="112"/>
        <v>6.7959896928592292E-2</v>
      </c>
      <c r="BL78" s="1">
        <f t="shared" si="113"/>
        <v>0.14787189678177864</v>
      </c>
      <c r="BM78" s="1">
        <f t="shared" si="114"/>
        <v>5.3552366989353423E-2</v>
      </c>
      <c r="BN78" s="1"/>
      <c r="BO78" s="1">
        <f t="shared" si="60"/>
        <v>5.3783239980876696E-2</v>
      </c>
      <c r="BP78" s="1">
        <f t="shared" si="61"/>
        <v>5.1772825478271618E-2</v>
      </c>
      <c r="BQ78" s="1">
        <f t="shared" si="62"/>
        <v>2.9842484054524429E-2</v>
      </c>
      <c r="BR78" s="1">
        <f t="shared" si="63"/>
        <v>6.5881617031732342E-2</v>
      </c>
      <c r="BS78" s="1">
        <f t="shared" si="64"/>
        <v>0.14620831127193595</v>
      </c>
      <c r="BT78" s="1">
        <f t="shared" si="65"/>
        <v>5.1772825478271618E-2</v>
      </c>
      <c r="BU78" s="1"/>
      <c r="BV78" s="1">
        <f t="shared" si="79"/>
        <v>6.4447228890978522E-2</v>
      </c>
      <c r="BW78" s="1">
        <f t="shared" si="80"/>
        <v>6.2349418561846746E-2</v>
      </c>
      <c r="BX78" s="1">
        <f t="shared" si="81"/>
        <v>4.3289379565071E-2</v>
      </c>
      <c r="BY78" s="1">
        <f t="shared" si="82"/>
        <v>7.9660515849922647E-2</v>
      </c>
      <c r="BZ78" s="1">
        <f t="shared" si="83"/>
        <v>0.18023537258268274</v>
      </c>
      <c r="CA78" s="1">
        <f t="shared" si="84"/>
        <v>6.2349418561846746E-2</v>
      </c>
      <c r="CB78" s="1"/>
      <c r="CC78" s="1"/>
    </row>
    <row r="79" spans="1:81" x14ac:dyDescent="0.2">
      <c r="A79">
        <v>1996</v>
      </c>
      <c r="B79">
        <v>6</v>
      </c>
      <c r="C79" s="1">
        <f>AVERAGE(RealPrice!C67:C78)</f>
        <v>5.5371275078516607E-2</v>
      </c>
      <c r="D79" s="1">
        <f>AVERAGE(RealPrice!D67:D78)</f>
        <v>5.3438581408927217E-2</v>
      </c>
      <c r="E79" s="1">
        <f>AVERAGE(RealPrice!E67:E78)</f>
        <v>3.2598385457852909E-2</v>
      </c>
      <c r="F79" s="1">
        <f>AVERAGE(RealPrice!F67:F78)</f>
        <v>6.780908945767064E-2</v>
      </c>
      <c r="G79" s="1">
        <f>AVERAGE(RealPrice!G67:G78)</f>
        <v>0.14921741030294791</v>
      </c>
      <c r="H79" s="1">
        <f>AVERAGE(RealPrice!H67:H78)</f>
        <v>5.3438581408927217E-2</v>
      </c>
      <c r="I79" s="1"/>
      <c r="J79" s="1">
        <f t="shared" ref="J79:J142" si="115">C79-C78</f>
        <v>-1.1688216290409864E-4</v>
      </c>
      <c r="K79" s="1">
        <f t="shared" ref="K79:K142" si="116">D79-D78</f>
        <v>-1.1378558042620529E-4</v>
      </c>
      <c r="L79" s="1">
        <f t="shared" ref="L79:L142" si="117">E79-E78</f>
        <v>-1.2197598596017101E-4</v>
      </c>
      <c r="M79" s="1">
        <f t="shared" ref="M79:M142" si="118">F79-F78</f>
        <v>-1.508074709216517E-4</v>
      </c>
      <c r="N79" s="1">
        <f t="shared" ref="N79:N142" si="119">G79-G78</f>
        <v>1.345513521169267E-3</v>
      </c>
      <c r="O79" s="1">
        <f t="shared" ref="O79:O142" si="120">H79-H78</f>
        <v>-1.1378558042620529E-4</v>
      </c>
      <c r="P79" s="1"/>
      <c r="Q79" s="99">
        <f t="shared" si="85"/>
        <v>-1.1688216290409864E-4</v>
      </c>
      <c r="R79" s="99">
        <f t="shared" si="86"/>
        <v>-1.1378558042620529E-4</v>
      </c>
      <c r="S79" s="99">
        <f t="shared" si="87"/>
        <v>-1.2197598596017101E-4</v>
      </c>
      <c r="T79" s="99">
        <f t="shared" si="88"/>
        <v>-1.508074709216517E-4</v>
      </c>
      <c r="U79" s="99">
        <f t="shared" si="89"/>
        <v>0</v>
      </c>
      <c r="V79" s="99">
        <f t="shared" si="90"/>
        <v>-1.1378558042620529E-4</v>
      </c>
      <c r="W79" s="99"/>
      <c r="X79" s="99">
        <f t="shared" si="91"/>
        <v>0</v>
      </c>
      <c r="Y79" s="99">
        <f t="shared" si="92"/>
        <v>0</v>
      </c>
      <c r="Z79" s="99">
        <f t="shared" si="93"/>
        <v>0</v>
      </c>
      <c r="AA79" s="99">
        <f t="shared" si="94"/>
        <v>0</v>
      </c>
      <c r="AB79" s="99">
        <f t="shared" si="95"/>
        <v>1.345513521169267E-3</v>
      </c>
      <c r="AC79" s="99">
        <f t="shared" si="96"/>
        <v>0</v>
      </c>
      <c r="AD79" s="1"/>
      <c r="AE79" s="1"/>
      <c r="AF79" s="5">
        <f t="shared" si="67"/>
        <v>-2.1064343945602637E-3</v>
      </c>
      <c r="AG79" s="5">
        <f t="shared" si="68"/>
        <v>-2.1247535230110026E-3</v>
      </c>
      <c r="AH79" s="5">
        <f t="shared" si="69"/>
        <v>-3.7278312517918799E-3</v>
      </c>
      <c r="AI79" s="5">
        <f t="shared" si="70"/>
        <v>-2.2190656215990145E-3</v>
      </c>
      <c r="AJ79" s="5">
        <f t="shared" si="71"/>
        <v>9.0991834855198572E-3</v>
      </c>
      <c r="AK79" s="5">
        <f t="shared" si="72"/>
        <v>-2.1247535230110026E-3</v>
      </c>
      <c r="AL79" s="1"/>
      <c r="AM79" s="175">
        <f t="shared" si="97"/>
        <v>-2.1064343945602637E-3</v>
      </c>
      <c r="AN79" s="175">
        <f t="shared" si="98"/>
        <v>-2.1247535230110026E-3</v>
      </c>
      <c r="AO79" s="175">
        <f t="shared" si="99"/>
        <v>-3.7278312517918799E-3</v>
      </c>
      <c r="AP79" s="175">
        <f t="shared" si="100"/>
        <v>-2.2190656215990145E-3</v>
      </c>
      <c r="AQ79" s="175">
        <f t="shared" si="101"/>
        <v>0</v>
      </c>
      <c r="AR79" s="175">
        <f t="shared" si="102"/>
        <v>-2.1247535230110026E-3</v>
      </c>
      <c r="AS79" s="175"/>
      <c r="AT79" s="175">
        <f t="shared" si="103"/>
        <v>0</v>
      </c>
      <c r="AU79" s="175">
        <f t="shared" si="104"/>
        <v>0</v>
      </c>
      <c r="AV79" s="175">
        <f t="shared" si="105"/>
        <v>0</v>
      </c>
      <c r="AW79" s="175">
        <f t="shared" si="106"/>
        <v>0</v>
      </c>
      <c r="AX79" s="175">
        <f t="shared" si="107"/>
        <v>9.0991834855198572E-3</v>
      </c>
      <c r="AY79" s="175">
        <f t="shared" si="108"/>
        <v>0</v>
      </c>
      <c r="AZ79" s="1"/>
      <c r="BA79" s="1">
        <f t="shared" si="73"/>
        <v>5.5254392915612509E-2</v>
      </c>
      <c r="BB79" s="1">
        <f t="shared" si="74"/>
        <v>5.3324795828501012E-2</v>
      </c>
      <c r="BC79" s="1">
        <f t="shared" si="75"/>
        <v>3.2476409471892738E-2</v>
      </c>
      <c r="BD79" s="1">
        <f t="shared" si="76"/>
        <v>6.7658281986748989E-2</v>
      </c>
      <c r="BE79" s="1">
        <f t="shared" si="77"/>
        <v>0.14921741030294791</v>
      </c>
      <c r="BF79" s="1">
        <f t="shared" si="78"/>
        <v>5.3324795828501012E-2</v>
      </c>
      <c r="BG79" s="1"/>
      <c r="BH79" s="1">
        <f t="shared" si="109"/>
        <v>5.5371275078516607E-2</v>
      </c>
      <c r="BI79" s="1">
        <f t="shared" si="110"/>
        <v>5.3438581408927217E-2</v>
      </c>
      <c r="BJ79" s="1">
        <f t="shared" si="111"/>
        <v>3.2598385457852909E-2</v>
      </c>
      <c r="BK79" s="1">
        <f t="shared" si="112"/>
        <v>6.780908945767064E-2</v>
      </c>
      <c r="BL79" s="1">
        <f t="shared" si="113"/>
        <v>0.15056292382411718</v>
      </c>
      <c r="BM79" s="1">
        <f t="shared" si="114"/>
        <v>5.3438581408927217E-2</v>
      </c>
      <c r="BN79" s="1"/>
      <c r="BO79" s="1">
        <f t="shared" ref="BO79:BO142" si="121">(C79*AM79)+BO78</f>
        <v>5.3666604022580652E-2</v>
      </c>
      <c r="BP79" s="1">
        <f t="shared" ref="BP79:BP142" si="122">(D79*AN79)+BP78</f>
        <v>5.1659281664158292E-2</v>
      </c>
      <c r="BQ79" s="1">
        <f t="shared" ref="BQ79:BQ142" si="123">(E79*AO79)+BQ78</f>
        <v>2.9720962774456686E-2</v>
      </c>
      <c r="BR79" s="1">
        <f t="shared" ref="BR79:BR142" si="124">(F79*AP79)+BR78</f>
        <v>6.5731144212484896E-2</v>
      </c>
      <c r="BS79" s="1">
        <f t="shared" ref="BS79:BS142" si="125">(G79*AQ79)+BS78</f>
        <v>0.14620831127193595</v>
      </c>
      <c r="BT79" s="1">
        <f t="shared" ref="BT79:BT142" si="126">(H79*AR79)+BT78</f>
        <v>5.1659281664158292E-2</v>
      </c>
      <c r="BU79" s="1"/>
      <c r="BV79" s="1">
        <f t="shared" si="79"/>
        <v>6.4447228890978522E-2</v>
      </c>
      <c r="BW79" s="1">
        <f t="shared" si="80"/>
        <v>6.2349418561846746E-2</v>
      </c>
      <c r="BX79" s="1">
        <f t="shared" si="81"/>
        <v>4.3289379565071E-2</v>
      </c>
      <c r="BY79" s="1">
        <f t="shared" si="82"/>
        <v>7.9660515849922647E-2</v>
      </c>
      <c r="BZ79" s="1">
        <f t="shared" si="83"/>
        <v>0.18159312917826337</v>
      </c>
      <c r="CA79" s="1">
        <f t="shared" si="84"/>
        <v>6.2349418561846746E-2</v>
      </c>
      <c r="CB79" s="1"/>
      <c r="CC79" s="1"/>
    </row>
    <row r="80" spans="1:81" x14ac:dyDescent="0.2">
      <c r="A80">
        <v>1996</v>
      </c>
      <c r="B80">
        <v>7</v>
      </c>
      <c r="C80" s="1">
        <f>AVERAGE(RealPrice!C68:C79)</f>
        <v>5.5221948142193923E-2</v>
      </c>
      <c r="D80" s="1">
        <f>AVERAGE(RealPrice!D68:D79)</f>
        <v>5.3281718951917051E-2</v>
      </c>
      <c r="E80" s="1">
        <f>AVERAGE(RealPrice!E68:E79)</f>
        <v>3.2452372249733637E-2</v>
      </c>
      <c r="F80" s="1">
        <f>AVERAGE(RealPrice!F68:F79)</f>
        <v>6.7644392553391941E-2</v>
      </c>
      <c r="G80" s="1">
        <f>AVERAGE(RealPrice!G68:G79)</f>
        <v>0.14877976954573113</v>
      </c>
      <c r="H80" s="1">
        <f>AVERAGE(RealPrice!H68:H79)</f>
        <v>5.3281718951917051E-2</v>
      </c>
      <c r="I80" s="1"/>
      <c r="J80" s="1">
        <f t="shared" si="115"/>
        <v>-1.4932693632268429E-4</v>
      </c>
      <c r="K80" s="1">
        <f t="shared" si="116"/>
        <v>-1.5686245701016649E-4</v>
      </c>
      <c r="L80" s="1">
        <f t="shared" si="117"/>
        <v>-1.4601320811927221E-4</v>
      </c>
      <c r="M80" s="1">
        <f t="shared" si="118"/>
        <v>-1.6469690427869943E-4</v>
      </c>
      <c r="N80" s="1">
        <f t="shared" si="119"/>
        <v>-4.3764075721677842E-4</v>
      </c>
      <c r="O80" s="1">
        <f t="shared" si="120"/>
        <v>-1.5686245701016649E-4</v>
      </c>
      <c r="P80" s="1"/>
      <c r="Q80" s="99">
        <f t="shared" si="85"/>
        <v>-1.4932693632268429E-4</v>
      </c>
      <c r="R80" s="99">
        <f t="shared" si="86"/>
        <v>-1.5686245701016649E-4</v>
      </c>
      <c r="S80" s="99">
        <f t="shared" si="87"/>
        <v>-1.4601320811927221E-4</v>
      </c>
      <c r="T80" s="99">
        <f t="shared" si="88"/>
        <v>-1.6469690427869943E-4</v>
      </c>
      <c r="U80" s="99">
        <f t="shared" si="89"/>
        <v>-4.3764075721677842E-4</v>
      </c>
      <c r="V80" s="99">
        <f t="shared" si="90"/>
        <v>-1.5686245701016649E-4</v>
      </c>
      <c r="W80" s="99"/>
      <c r="X80" s="99">
        <f t="shared" si="91"/>
        <v>0</v>
      </c>
      <c r="Y80" s="99">
        <f t="shared" si="92"/>
        <v>0</v>
      </c>
      <c r="Z80" s="99">
        <f t="shared" si="93"/>
        <v>0</v>
      </c>
      <c r="AA80" s="99">
        <f t="shared" si="94"/>
        <v>0</v>
      </c>
      <c r="AB80" s="99">
        <f t="shared" si="95"/>
        <v>0</v>
      </c>
      <c r="AC80" s="99">
        <f t="shared" si="96"/>
        <v>0</v>
      </c>
      <c r="AD80" s="1"/>
      <c r="AE80" s="1"/>
      <c r="AF80" s="5">
        <f t="shared" ref="AF80:AF143" si="127">C80/C79-1</f>
        <v>-2.696830371179626E-3</v>
      </c>
      <c r="AG80" s="5">
        <f t="shared" ref="AG80:AG143" si="128">D80/D79-1</f>
        <v>-2.9353783890671004E-3</v>
      </c>
      <c r="AH80" s="5">
        <f t="shared" ref="AH80:AH143" si="129">E80/E79-1</f>
        <v>-4.4791545982563186E-3</v>
      </c>
      <c r="AI80" s="5">
        <f t="shared" ref="AI80:AI143" si="130">F80/F79-1</f>
        <v>-2.4288322641687898E-3</v>
      </c>
      <c r="AJ80" s="5">
        <f t="shared" ref="AJ80:AJ143" si="131">G80/G79-1</f>
        <v>-2.9329067990676583E-3</v>
      </c>
      <c r="AK80" s="5">
        <f t="shared" ref="AK80:AK143" si="132">H80/H79-1</f>
        <v>-2.9353783890671004E-3</v>
      </c>
      <c r="AL80" s="1"/>
      <c r="AM80" s="175">
        <f t="shared" si="97"/>
        <v>-2.696830371179626E-3</v>
      </c>
      <c r="AN80" s="175">
        <f t="shared" si="98"/>
        <v>-2.9353783890671004E-3</v>
      </c>
      <c r="AO80" s="175">
        <f t="shared" si="99"/>
        <v>-4.4791545982563186E-3</v>
      </c>
      <c r="AP80" s="175">
        <f t="shared" si="100"/>
        <v>-2.4288322641687898E-3</v>
      </c>
      <c r="AQ80" s="175">
        <f t="shared" si="101"/>
        <v>-2.9329067990676583E-3</v>
      </c>
      <c r="AR80" s="175">
        <f t="shared" si="102"/>
        <v>-2.9353783890671004E-3</v>
      </c>
      <c r="AS80" s="175"/>
      <c r="AT80" s="175">
        <f t="shared" si="103"/>
        <v>0</v>
      </c>
      <c r="AU80" s="175">
        <f t="shared" si="104"/>
        <v>0</v>
      </c>
      <c r="AV80" s="175">
        <f t="shared" si="105"/>
        <v>0</v>
      </c>
      <c r="AW80" s="175">
        <f t="shared" si="106"/>
        <v>0</v>
      </c>
      <c r="AX80" s="175">
        <f t="shared" si="107"/>
        <v>0</v>
      </c>
      <c r="AY80" s="175">
        <f t="shared" si="108"/>
        <v>0</v>
      </c>
      <c r="AZ80" s="1"/>
      <c r="BA80" s="1">
        <f t="shared" ref="BA80:BA143" si="133">C80+Q80</f>
        <v>5.5072621205871239E-2</v>
      </c>
      <c r="BB80" s="1">
        <f t="shared" ref="BB80:BB143" si="134">D80+R80</f>
        <v>5.3124856494906884E-2</v>
      </c>
      <c r="BC80" s="1">
        <f t="shared" ref="BC80:BC143" si="135">E80+S80</f>
        <v>3.2306359041614365E-2</v>
      </c>
      <c r="BD80" s="1">
        <f t="shared" ref="BD80:BD143" si="136">F80+T80</f>
        <v>6.7479695649113242E-2</v>
      </c>
      <c r="BE80" s="1">
        <f t="shared" ref="BE80:BE143" si="137">G80+U80</f>
        <v>0.14834212878851435</v>
      </c>
      <c r="BF80" s="1">
        <f t="shared" ref="BF80:BF143" si="138">H80+V80</f>
        <v>5.3124856494906884E-2</v>
      </c>
      <c r="BG80" s="1"/>
      <c r="BH80" s="1">
        <f t="shared" si="109"/>
        <v>5.5221948142193923E-2</v>
      </c>
      <c r="BI80" s="1">
        <f t="shared" si="110"/>
        <v>5.3281718951917051E-2</v>
      </c>
      <c r="BJ80" s="1">
        <f t="shared" si="111"/>
        <v>3.2452372249733637E-2</v>
      </c>
      <c r="BK80" s="1">
        <f t="shared" si="112"/>
        <v>6.7644392553391941E-2</v>
      </c>
      <c r="BL80" s="1">
        <f t="shared" si="113"/>
        <v>0.14877976954573113</v>
      </c>
      <c r="BM80" s="1">
        <f t="shared" si="114"/>
        <v>5.3281718951917051E-2</v>
      </c>
      <c r="BN80" s="1"/>
      <c r="BO80" s="1">
        <f t="shared" si="121"/>
        <v>5.351767979567508E-2</v>
      </c>
      <c r="BP80" s="1">
        <f t="shared" si="122"/>
        <v>5.1502879657814485E-2</v>
      </c>
      <c r="BQ80" s="1">
        <f t="shared" si="123"/>
        <v>2.9575603582069968E-2</v>
      </c>
      <c r="BR80" s="1">
        <f t="shared" si="124"/>
        <v>6.5566847329361119E-2</v>
      </c>
      <c r="BS80" s="1">
        <f t="shared" si="125"/>
        <v>0.14577195407427157</v>
      </c>
      <c r="BT80" s="1">
        <f t="shared" si="126"/>
        <v>5.1502879657814485E-2</v>
      </c>
      <c r="BU80" s="1"/>
      <c r="BV80" s="1">
        <f t="shared" ref="BV80:BV143" si="139">(C80*AT80)+BV79</f>
        <v>6.4447228890978522E-2</v>
      </c>
      <c r="BW80" s="1">
        <f t="shared" ref="BW80:BW143" si="140">(D80*AU80)+BW79</f>
        <v>6.2349418561846746E-2</v>
      </c>
      <c r="BX80" s="1">
        <f t="shared" ref="BX80:BX143" si="141">(E80*AV80)+BX79</f>
        <v>4.3289379565071E-2</v>
      </c>
      <c r="BY80" s="1">
        <f t="shared" ref="BY80:BY143" si="142">(F80*AW80)+BY79</f>
        <v>7.9660515849922647E-2</v>
      </c>
      <c r="BZ80" s="1">
        <f t="shared" ref="BZ80:BZ143" si="143">(G80*AX80)+BZ79</f>
        <v>0.18159312917826337</v>
      </c>
      <c r="CA80" s="1">
        <f t="shared" ref="CA80:CA143" si="144">(H80*AY80)+CA79</f>
        <v>6.2349418561846746E-2</v>
      </c>
      <c r="CB80" s="1"/>
      <c r="CC80" s="1"/>
    </row>
    <row r="81" spans="1:81" x14ac:dyDescent="0.2">
      <c r="A81">
        <v>1996</v>
      </c>
      <c r="B81">
        <v>8</v>
      </c>
      <c r="C81" s="1">
        <f>AVERAGE(RealPrice!C69:C80)</f>
        <v>5.5062656535717687E-2</v>
      </c>
      <c r="D81" s="1">
        <f>AVERAGE(RealPrice!D69:D80)</f>
        <v>5.3110784570606001E-2</v>
      </c>
      <c r="E81" s="1">
        <f>AVERAGE(RealPrice!E69:E80)</f>
        <v>3.2351388645774116E-2</v>
      </c>
      <c r="F81" s="1">
        <f>AVERAGE(RealPrice!F69:F80)</f>
        <v>6.7445204302287107E-2</v>
      </c>
      <c r="G81" s="1">
        <f>AVERAGE(RealPrice!G69:G80)</f>
        <v>0.14842722129261685</v>
      </c>
      <c r="H81" s="1">
        <f>AVERAGE(RealPrice!H69:H80)</f>
        <v>5.3110784570606001E-2</v>
      </c>
      <c r="I81" s="1"/>
      <c r="J81" s="1">
        <f t="shared" si="115"/>
        <v>-1.5929160647623619E-4</v>
      </c>
      <c r="K81" s="1">
        <f t="shared" si="116"/>
        <v>-1.7093438131104977E-4</v>
      </c>
      <c r="L81" s="1">
        <f t="shared" si="117"/>
        <v>-1.0098360395952022E-4</v>
      </c>
      <c r="M81" s="1">
        <f t="shared" si="118"/>
        <v>-1.9918825110483429E-4</v>
      </c>
      <c r="N81" s="1">
        <f t="shared" si="119"/>
        <v>-3.5254825311428761E-4</v>
      </c>
      <c r="O81" s="1">
        <f t="shared" si="120"/>
        <v>-1.7093438131104977E-4</v>
      </c>
      <c r="P81" s="1"/>
      <c r="Q81" s="99">
        <f t="shared" si="85"/>
        <v>-1.5929160647623619E-4</v>
      </c>
      <c r="R81" s="99">
        <f t="shared" si="86"/>
        <v>-1.7093438131104977E-4</v>
      </c>
      <c r="S81" s="99">
        <f t="shared" si="87"/>
        <v>-1.0098360395952022E-4</v>
      </c>
      <c r="T81" s="99">
        <f t="shared" si="88"/>
        <v>-1.9918825110483429E-4</v>
      </c>
      <c r="U81" s="99">
        <f t="shared" si="89"/>
        <v>-3.5254825311428761E-4</v>
      </c>
      <c r="V81" s="99">
        <f t="shared" si="90"/>
        <v>-1.7093438131104977E-4</v>
      </c>
      <c r="W81" s="99"/>
      <c r="X81" s="99">
        <f t="shared" si="91"/>
        <v>0</v>
      </c>
      <c r="Y81" s="99">
        <f t="shared" si="92"/>
        <v>0</v>
      </c>
      <c r="Z81" s="99">
        <f t="shared" si="93"/>
        <v>0</v>
      </c>
      <c r="AA81" s="99">
        <f t="shared" si="94"/>
        <v>0</v>
      </c>
      <c r="AB81" s="99">
        <f t="shared" si="95"/>
        <v>0</v>
      </c>
      <c r="AC81" s="99">
        <f t="shared" si="96"/>
        <v>0</v>
      </c>
      <c r="AD81" s="1"/>
      <c r="AE81" s="1"/>
      <c r="AF81" s="5">
        <f t="shared" si="127"/>
        <v>-2.8845705708546721E-3</v>
      </c>
      <c r="AG81" s="5">
        <f t="shared" si="128"/>
        <v>-3.2081243749907395E-3</v>
      </c>
      <c r="AH81" s="5">
        <f t="shared" si="129"/>
        <v>-3.1117479850906182E-3</v>
      </c>
      <c r="AI81" s="5">
        <f t="shared" si="130"/>
        <v>-2.9446380340781841E-3</v>
      </c>
      <c r="AJ81" s="5">
        <f t="shared" si="131"/>
        <v>-2.3695980588672727E-3</v>
      </c>
      <c r="AK81" s="5">
        <f t="shared" si="132"/>
        <v>-3.2081243749907395E-3</v>
      </c>
      <c r="AL81" s="1"/>
      <c r="AM81" s="175">
        <f t="shared" si="97"/>
        <v>-2.8845705708546721E-3</v>
      </c>
      <c r="AN81" s="175">
        <f t="shared" si="98"/>
        <v>-3.2081243749907395E-3</v>
      </c>
      <c r="AO81" s="175">
        <f t="shared" si="99"/>
        <v>-3.1117479850906182E-3</v>
      </c>
      <c r="AP81" s="175">
        <f t="shared" si="100"/>
        <v>-2.9446380340781841E-3</v>
      </c>
      <c r="AQ81" s="175">
        <f t="shared" si="101"/>
        <v>-2.3695980588672727E-3</v>
      </c>
      <c r="AR81" s="175">
        <f t="shared" si="102"/>
        <v>-3.2081243749907395E-3</v>
      </c>
      <c r="AS81" s="175"/>
      <c r="AT81" s="175">
        <f t="shared" si="103"/>
        <v>0</v>
      </c>
      <c r="AU81" s="175">
        <f t="shared" si="104"/>
        <v>0</v>
      </c>
      <c r="AV81" s="175">
        <f t="shared" si="105"/>
        <v>0</v>
      </c>
      <c r="AW81" s="175">
        <f t="shared" si="106"/>
        <v>0</v>
      </c>
      <c r="AX81" s="175">
        <f t="shared" si="107"/>
        <v>0</v>
      </c>
      <c r="AY81" s="175">
        <f t="shared" si="108"/>
        <v>0</v>
      </c>
      <c r="AZ81" s="1"/>
      <c r="BA81" s="1">
        <f t="shared" si="133"/>
        <v>5.4903364929241451E-2</v>
      </c>
      <c r="BB81" s="1">
        <f t="shared" si="134"/>
        <v>5.2939850189294951E-2</v>
      </c>
      <c r="BC81" s="1">
        <f t="shared" si="135"/>
        <v>3.2250405041814596E-2</v>
      </c>
      <c r="BD81" s="1">
        <f t="shared" si="136"/>
        <v>6.7246016051182272E-2</v>
      </c>
      <c r="BE81" s="1">
        <f t="shared" si="137"/>
        <v>0.14807467303950256</v>
      </c>
      <c r="BF81" s="1">
        <f t="shared" si="138"/>
        <v>5.2939850189294951E-2</v>
      </c>
      <c r="BG81" s="1"/>
      <c r="BH81" s="1">
        <f t="shared" si="109"/>
        <v>5.5062656535717687E-2</v>
      </c>
      <c r="BI81" s="1">
        <f t="shared" si="110"/>
        <v>5.3110784570606001E-2</v>
      </c>
      <c r="BJ81" s="1">
        <f t="shared" si="111"/>
        <v>3.2351388645774116E-2</v>
      </c>
      <c r="BK81" s="1">
        <f t="shared" si="112"/>
        <v>6.7445204302287107E-2</v>
      </c>
      <c r="BL81" s="1">
        <f t="shared" si="113"/>
        <v>0.14842722129261685</v>
      </c>
      <c r="BM81" s="1">
        <f t="shared" si="114"/>
        <v>5.3110784570606001E-2</v>
      </c>
      <c r="BN81" s="1"/>
      <c r="BO81" s="1">
        <f t="shared" si="121"/>
        <v>5.3358847677079067E-2</v>
      </c>
      <c r="BP81" s="1">
        <f t="shared" si="122"/>
        <v>5.1332493655258639E-2</v>
      </c>
      <c r="BQ81" s="1">
        <f t="shared" si="123"/>
        <v>2.9474934213636596E-2</v>
      </c>
      <c r="BR81" s="1">
        <f t="shared" si="124"/>
        <v>6.5368245615556431E-2</v>
      </c>
      <c r="BS81" s="1">
        <f t="shared" si="125"/>
        <v>0.14542024121881353</v>
      </c>
      <c r="BT81" s="1">
        <f t="shared" si="126"/>
        <v>5.1332493655258639E-2</v>
      </c>
      <c r="BU81" s="1"/>
      <c r="BV81" s="1">
        <f t="shared" si="139"/>
        <v>6.4447228890978522E-2</v>
      </c>
      <c r="BW81" s="1">
        <f t="shared" si="140"/>
        <v>6.2349418561846746E-2</v>
      </c>
      <c r="BX81" s="1">
        <f t="shared" si="141"/>
        <v>4.3289379565071E-2</v>
      </c>
      <c r="BY81" s="1">
        <f t="shared" si="142"/>
        <v>7.9660515849922647E-2</v>
      </c>
      <c r="BZ81" s="1">
        <f t="shared" si="143"/>
        <v>0.18159312917826337</v>
      </c>
      <c r="CA81" s="1">
        <f t="shared" si="144"/>
        <v>6.2349418561846746E-2</v>
      </c>
      <c r="CB81" s="1"/>
      <c r="CC81" s="1"/>
    </row>
    <row r="82" spans="1:81" x14ac:dyDescent="0.2">
      <c r="A82">
        <v>1996</v>
      </c>
      <c r="B82">
        <v>9</v>
      </c>
      <c r="C82" s="1">
        <f>AVERAGE(RealPrice!C70:C81)</f>
        <v>5.4874107208628377E-2</v>
      </c>
      <c r="D82" s="1">
        <f>AVERAGE(RealPrice!D70:D81)</f>
        <v>5.293151025968252E-2</v>
      </c>
      <c r="E82" s="1">
        <f>AVERAGE(RealPrice!E70:E81)</f>
        <v>3.232236522335382E-2</v>
      </c>
      <c r="F82" s="1">
        <f>AVERAGE(RealPrice!F70:F81)</f>
        <v>6.7222851957880553E-2</v>
      </c>
      <c r="G82" s="1">
        <f>AVERAGE(RealPrice!G70:G81)</f>
        <v>0.14774011403970774</v>
      </c>
      <c r="H82" s="1">
        <f>AVERAGE(RealPrice!H70:H81)</f>
        <v>5.293151025968252E-2</v>
      </c>
      <c r="I82" s="1"/>
      <c r="J82" s="1">
        <f t="shared" si="115"/>
        <v>-1.8854932708931016E-4</v>
      </c>
      <c r="K82" s="1">
        <f t="shared" si="116"/>
        <v>-1.7927431092348151E-4</v>
      </c>
      <c r="L82" s="1">
        <f t="shared" si="117"/>
        <v>-2.9023422420296208E-5</v>
      </c>
      <c r="M82" s="1">
        <f t="shared" si="118"/>
        <v>-2.2235234440655394E-4</v>
      </c>
      <c r="N82" s="1">
        <f t="shared" si="119"/>
        <v>-6.8710725290910268E-4</v>
      </c>
      <c r="O82" s="1">
        <f t="shared" si="120"/>
        <v>-1.7927431092348151E-4</v>
      </c>
      <c r="P82" s="1"/>
      <c r="Q82" s="99">
        <f t="shared" si="85"/>
        <v>-1.8854932708931016E-4</v>
      </c>
      <c r="R82" s="99">
        <f t="shared" si="86"/>
        <v>-1.7927431092348151E-4</v>
      </c>
      <c r="S82" s="99">
        <f t="shared" si="87"/>
        <v>-2.9023422420296208E-5</v>
      </c>
      <c r="T82" s="99">
        <f t="shared" si="88"/>
        <v>-2.2235234440655394E-4</v>
      </c>
      <c r="U82" s="99">
        <f t="shared" si="89"/>
        <v>-6.8710725290910268E-4</v>
      </c>
      <c r="V82" s="99">
        <f t="shared" si="90"/>
        <v>-1.7927431092348151E-4</v>
      </c>
      <c r="W82" s="99"/>
      <c r="X82" s="99">
        <f t="shared" si="91"/>
        <v>0</v>
      </c>
      <c r="Y82" s="99">
        <f t="shared" si="92"/>
        <v>0</v>
      </c>
      <c r="Z82" s="99">
        <f t="shared" si="93"/>
        <v>0</v>
      </c>
      <c r="AA82" s="99">
        <f t="shared" si="94"/>
        <v>0</v>
      </c>
      <c r="AB82" s="99">
        <f t="shared" si="95"/>
        <v>0</v>
      </c>
      <c r="AC82" s="99">
        <f t="shared" si="96"/>
        <v>0</v>
      </c>
      <c r="AD82" s="1"/>
      <c r="AE82" s="1"/>
      <c r="AF82" s="5">
        <f t="shared" si="127"/>
        <v>-3.4242686232729413E-3</v>
      </c>
      <c r="AG82" s="5">
        <f t="shared" si="128"/>
        <v>-3.3754784903460289E-3</v>
      </c>
      <c r="AH82" s="5">
        <f t="shared" si="129"/>
        <v>-8.9713065297081229E-4</v>
      </c>
      <c r="AI82" s="5">
        <f t="shared" si="130"/>
        <v>-3.2967850969800594E-3</v>
      </c>
      <c r="AJ82" s="5">
        <f t="shared" si="131"/>
        <v>-4.62925362965938E-3</v>
      </c>
      <c r="AK82" s="5">
        <f t="shared" si="132"/>
        <v>-3.3754784903460289E-3</v>
      </c>
      <c r="AL82" s="1"/>
      <c r="AM82" s="175">
        <f t="shared" si="97"/>
        <v>-3.4242686232729413E-3</v>
      </c>
      <c r="AN82" s="175">
        <f t="shared" si="98"/>
        <v>-3.3754784903460289E-3</v>
      </c>
      <c r="AO82" s="175">
        <f t="shared" si="99"/>
        <v>-8.9713065297081229E-4</v>
      </c>
      <c r="AP82" s="175">
        <f t="shared" si="100"/>
        <v>-3.2967850969800594E-3</v>
      </c>
      <c r="AQ82" s="175">
        <f t="shared" si="101"/>
        <v>-4.62925362965938E-3</v>
      </c>
      <c r="AR82" s="175">
        <f t="shared" si="102"/>
        <v>-3.3754784903460289E-3</v>
      </c>
      <c r="AS82" s="175"/>
      <c r="AT82" s="175">
        <f t="shared" si="103"/>
        <v>0</v>
      </c>
      <c r="AU82" s="175">
        <f t="shared" si="104"/>
        <v>0</v>
      </c>
      <c r="AV82" s="175">
        <f t="shared" si="105"/>
        <v>0</v>
      </c>
      <c r="AW82" s="175">
        <f t="shared" si="106"/>
        <v>0</v>
      </c>
      <c r="AX82" s="175">
        <f t="shared" si="107"/>
        <v>0</v>
      </c>
      <c r="AY82" s="175">
        <f t="shared" si="108"/>
        <v>0</v>
      </c>
      <c r="AZ82" s="1"/>
      <c r="BA82" s="1">
        <f t="shared" si="133"/>
        <v>5.4685557881539067E-2</v>
      </c>
      <c r="BB82" s="1">
        <f t="shared" si="134"/>
        <v>5.2752235948759038E-2</v>
      </c>
      <c r="BC82" s="1">
        <f t="shared" si="135"/>
        <v>3.2293341800933524E-2</v>
      </c>
      <c r="BD82" s="1">
        <f t="shared" si="136"/>
        <v>6.7000499613473999E-2</v>
      </c>
      <c r="BE82" s="1">
        <f t="shared" si="137"/>
        <v>0.14705300678679864</v>
      </c>
      <c r="BF82" s="1">
        <f t="shared" si="138"/>
        <v>5.2752235948759038E-2</v>
      </c>
      <c r="BG82" s="1"/>
      <c r="BH82" s="1">
        <f t="shared" si="109"/>
        <v>5.4874107208628377E-2</v>
      </c>
      <c r="BI82" s="1">
        <f t="shared" si="110"/>
        <v>5.293151025968252E-2</v>
      </c>
      <c r="BJ82" s="1">
        <f t="shared" si="111"/>
        <v>3.232236522335382E-2</v>
      </c>
      <c r="BK82" s="1">
        <f t="shared" si="112"/>
        <v>6.7222851957880553E-2</v>
      </c>
      <c r="BL82" s="1">
        <f t="shared" si="113"/>
        <v>0.14774011403970774</v>
      </c>
      <c r="BM82" s="1">
        <f t="shared" si="114"/>
        <v>5.293151025968252E-2</v>
      </c>
      <c r="BN82" s="1"/>
      <c r="BO82" s="1">
        <f t="shared" si="121"/>
        <v>5.3170943993534447E-2</v>
      </c>
      <c r="BP82" s="1">
        <f t="shared" si="122"/>
        <v>5.1153824480915551E-2</v>
      </c>
      <c r="BQ82" s="1">
        <f t="shared" si="123"/>
        <v>2.9445936829018207E-2</v>
      </c>
      <c r="BR82" s="1">
        <f t="shared" si="124"/>
        <v>6.5146626319045192E-2</v>
      </c>
      <c r="BS82" s="1">
        <f t="shared" si="125"/>
        <v>0.14473631475964893</v>
      </c>
      <c r="BT82" s="1">
        <f t="shared" si="126"/>
        <v>5.1153824480915551E-2</v>
      </c>
      <c r="BU82" s="1"/>
      <c r="BV82" s="1">
        <f t="shared" si="139"/>
        <v>6.4447228890978522E-2</v>
      </c>
      <c r="BW82" s="1">
        <f t="shared" si="140"/>
        <v>6.2349418561846746E-2</v>
      </c>
      <c r="BX82" s="1">
        <f t="shared" si="141"/>
        <v>4.3289379565071E-2</v>
      </c>
      <c r="BY82" s="1">
        <f t="shared" si="142"/>
        <v>7.9660515849922647E-2</v>
      </c>
      <c r="BZ82" s="1">
        <f t="shared" si="143"/>
        <v>0.18159312917826337</v>
      </c>
      <c r="CA82" s="1">
        <f t="shared" si="144"/>
        <v>6.2349418561846746E-2</v>
      </c>
      <c r="CB82" s="1"/>
      <c r="CC82" s="1"/>
    </row>
    <row r="83" spans="1:81" x14ac:dyDescent="0.2">
      <c r="A83">
        <v>1996</v>
      </c>
      <c r="B83">
        <v>10</v>
      </c>
      <c r="C83" s="1">
        <f>AVERAGE(RealPrice!C71:C82)</f>
        <v>5.467323321550862E-2</v>
      </c>
      <c r="D83" s="1">
        <f>AVERAGE(RealPrice!D71:D82)</f>
        <v>5.2760895583623457E-2</v>
      </c>
      <c r="E83" s="1">
        <f>AVERAGE(RealPrice!E71:E82)</f>
        <v>3.2285771688433641E-2</v>
      </c>
      <c r="F83" s="1">
        <f>AVERAGE(RealPrice!F71:F82)</f>
        <v>6.70053045949556E-2</v>
      </c>
      <c r="G83" s="1">
        <f>AVERAGE(RealPrice!G71:G82)</f>
        <v>0.1465490707964171</v>
      </c>
      <c r="H83" s="1">
        <f>AVERAGE(RealPrice!H71:H82)</f>
        <v>5.2760895583623457E-2</v>
      </c>
      <c r="I83" s="1"/>
      <c r="J83" s="1">
        <f t="shared" si="115"/>
        <v>-2.0087399311975729E-4</v>
      </c>
      <c r="K83" s="1">
        <f t="shared" si="116"/>
        <v>-1.7061467605906239E-4</v>
      </c>
      <c r="L83" s="1">
        <f t="shared" si="117"/>
        <v>-3.6593534920179027E-5</v>
      </c>
      <c r="M83" s="1">
        <f t="shared" si="118"/>
        <v>-2.1754736292495247E-4</v>
      </c>
      <c r="N83" s="1">
        <f t="shared" si="119"/>
        <v>-1.1910432432906404E-3</v>
      </c>
      <c r="O83" s="1">
        <f t="shared" si="120"/>
        <v>-1.7061467605906239E-4</v>
      </c>
      <c r="P83" s="1"/>
      <c r="Q83" s="99">
        <f t="shared" si="85"/>
        <v>-2.0087399311975729E-4</v>
      </c>
      <c r="R83" s="99">
        <f t="shared" si="86"/>
        <v>-1.7061467605906239E-4</v>
      </c>
      <c r="S83" s="99">
        <f t="shared" si="87"/>
        <v>-3.6593534920179027E-5</v>
      </c>
      <c r="T83" s="99">
        <f t="shared" si="88"/>
        <v>-2.1754736292495247E-4</v>
      </c>
      <c r="U83" s="99">
        <f t="shared" si="89"/>
        <v>-1.1910432432906404E-3</v>
      </c>
      <c r="V83" s="99">
        <f t="shared" si="90"/>
        <v>-1.7061467605906239E-4</v>
      </c>
      <c r="W83" s="99"/>
      <c r="X83" s="99">
        <f t="shared" si="91"/>
        <v>0</v>
      </c>
      <c r="Y83" s="99">
        <f t="shared" si="92"/>
        <v>0</v>
      </c>
      <c r="Z83" s="99">
        <f t="shared" si="93"/>
        <v>0</v>
      </c>
      <c r="AA83" s="99">
        <f t="shared" si="94"/>
        <v>0</v>
      </c>
      <c r="AB83" s="99">
        <f t="shared" si="95"/>
        <v>0</v>
      </c>
      <c r="AC83" s="99">
        <f t="shared" si="96"/>
        <v>0</v>
      </c>
      <c r="AD83" s="1"/>
      <c r="AE83" s="1"/>
      <c r="AF83" s="5">
        <f t="shared" si="127"/>
        <v>-3.6606334633572102E-3</v>
      </c>
      <c r="AG83" s="5">
        <f t="shared" si="128"/>
        <v>-3.223310183707695E-3</v>
      </c>
      <c r="AH83" s="5">
        <f t="shared" si="129"/>
        <v>-1.1321428573469738E-3</v>
      </c>
      <c r="AI83" s="5">
        <f t="shared" si="130"/>
        <v>-3.2362114457931135E-3</v>
      </c>
      <c r="AJ83" s="5">
        <f t="shared" si="131"/>
        <v>-8.0617457962062211E-3</v>
      </c>
      <c r="AK83" s="5">
        <f t="shared" si="132"/>
        <v>-3.223310183707695E-3</v>
      </c>
      <c r="AL83" s="1"/>
      <c r="AM83" s="175">
        <f t="shared" si="97"/>
        <v>-3.6606334633572102E-3</v>
      </c>
      <c r="AN83" s="175">
        <f t="shared" si="98"/>
        <v>-3.223310183707695E-3</v>
      </c>
      <c r="AO83" s="175">
        <f t="shared" si="99"/>
        <v>-1.1321428573469738E-3</v>
      </c>
      <c r="AP83" s="175">
        <f t="shared" si="100"/>
        <v>-3.2362114457931135E-3</v>
      </c>
      <c r="AQ83" s="175">
        <f t="shared" si="101"/>
        <v>-8.0617457962062211E-3</v>
      </c>
      <c r="AR83" s="175">
        <f t="shared" si="102"/>
        <v>-3.223310183707695E-3</v>
      </c>
      <c r="AS83" s="175"/>
      <c r="AT83" s="175">
        <f t="shared" si="103"/>
        <v>0</v>
      </c>
      <c r="AU83" s="175">
        <f t="shared" si="104"/>
        <v>0</v>
      </c>
      <c r="AV83" s="175">
        <f t="shared" si="105"/>
        <v>0</v>
      </c>
      <c r="AW83" s="175">
        <f t="shared" si="106"/>
        <v>0</v>
      </c>
      <c r="AX83" s="175">
        <f t="shared" si="107"/>
        <v>0</v>
      </c>
      <c r="AY83" s="175">
        <f t="shared" si="108"/>
        <v>0</v>
      </c>
      <c r="AZ83" s="1"/>
      <c r="BA83" s="1">
        <f t="shared" si="133"/>
        <v>5.4472359222388862E-2</v>
      </c>
      <c r="BB83" s="1">
        <f t="shared" si="134"/>
        <v>5.2590280907564395E-2</v>
      </c>
      <c r="BC83" s="1">
        <f t="shared" si="135"/>
        <v>3.2249178153513462E-2</v>
      </c>
      <c r="BD83" s="1">
        <f t="shared" si="136"/>
        <v>6.6787757232030648E-2</v>
      </c>
      <c r="BE83" s="1">
        <f t="shared" si="137"/>
        <v>0.14535802755312646</v>
      </c>
      <c r="BF83" s="1">
        <f t="shared" si="138"/>
        <v>5.2590280907564395E-2</v>
      </c>
      <c r="BG83" s="1"/>
      <c r="BH83" s="1">
        <f t="shared" si="109"/>
        <v>5.467323321550862E-2</v>
      </c>
      <c r="BI83" s="1">
        <f t="shared" si="110"/>
        <v>5.2760895583623457E-2</v>
      </c>
      <c r="BJ83" s="1">
        <f t="shared" si="111"/>
        <v>3.2285771688433641E-2</v>
      </c>
      <c r="BK83" s="1">
        <f t="shared" si="112"/>
        <v>6.70053045949556E-2</v>
      </c>
      <c r="BL83" s="1">
        <f t="shared" si="113"/>
        <v>0.1465490707964171</v>
      </c>
      <c r="BM83" s="1">
        <f t="shared" si="114"/>
        <v>5.2760895583623457E-2</v>
      </c>
      <c r="BN83" s="1"/>
      <c r="BO83" s="1">
        <f t="shared" si="121"/>
        <v>5.2970805326475821E-2</v>
      </c>
      <c r="BP83" s="1">
        <f t="shared" si="122"/>
        <v>5.0983759748879316E-2</v>
      </c>
      <c r="BQ83" s="1">
        <f t="shared" si="123"/>
        <v>2.9409384723207213E-2</v>
      </c>
      <c r="BR83" s="1">
        <f t="shared" si="124"/>
        <v>6.4929782985386139E-2</v>
      </c>
      <c r="BS83" s="1">
        <f t="shared" si="125"/>
        <v>0.14355487340421799</v>
      </c>
      <c r="BT83" s="1">
        <f t="shared" si="126"/>
        <v>5.0983759748879316E-2</v>
      </c>
      <c r="BU83" s="1"/>
      <c r="BV83" s="1">
        <f t="shared" si="139"/>
        <v>6.4447228890978522E-2</v>
      </c>
      <c r="BW83" s="1">
        <f t="shared" si="140"/>
        <v>6.2349418561846746E-2</v>
      </c>
      <c r="BX83" s="1">
        <f t="shared" si="141"/>
        <v>4.3289379565071E-2</v>
      </c>
      <c r="BY83" s="1">
        <f t="shared" si="142"/>
        <v>7.9660515849922647E-2</v>
      </c>
      <c r="BZ83" s="1">
        <f t="shared" si="143"/>
        <v>0.18159312917826337</v>
      </c>
      <c r="CA83" s="1">
        <f t="shared" si="144"/>
        <v>6.2349418561846746E-2</v>
      </c>
      <c r="CB83" s="1"/>
      <c r="CC83" s="1"/>
    </row>
    <row r="84" spans="1:81" x14ac:dyDescent="0.2">
      <c r="A84">
        <v>1996</v>
      </c>
      <c r="B84">
        <v>11</v>
      </c>
      <c r="C84" s="1">
        <f>AVERAGE(RealPrice!C72:C83)</f>
        <v>5.4469411622969706E-2</v>
      </c>
      <c r="D84" s="1">
        <f>AVERAGE(RealPrice!D72:D83)</f>
        <v>5.2570427674666138E-2</v>
      </c>
      <c r="E84" s="1">
        <f>AVERAGE(RealPrice!E72:E83)</f>
        <v>3.2190475293198462E-2</v>
      </c>
      <c r="F84" s="1">
        <f>AVERAGE(RealPrice!F72:F83)</f>
        <v>6.6783611494337786E-2</v>
      </c>
      <c r="G84" s="1">
        <f>AVERAGE(RealPrice!G72:G83)</f>
        <v>0.14615418126493135</v>
      </c>
      <c r="H84" s="1">
        <f>AVERAGE(RealPrice!H72:H83)</f>
        <v>5.2570427674666138E-2</v>
      </c>
      <c r="I84" s="1"/>
      <c r="J84" s="1">
        <f t="shared" si="115"/>
        <v>-2.0382159253891363E-4</v>
      </c>
      <c r="K84" s="1">
        <f t="shared" si="116"/>
        <v>-1.9046790895731885E-4</v>
      </c>
      <c r="L84" s="1">
        <f t="shared" si="117"/>
        <v>-9.5296395235179576E-5</v>
      </c>
      <c r="M84" s="1">
        <f t="shared" si="118"/>
        <v>-2.2169310061781466E-4</v>
      </c>
      <c r="N84" s="1">
        <f t="shared" si="119"/>
        <v>-3.9488953148575368E-4</v>
      </c>
      <c r="O84" s="1">
        <f t="shared" si="120"/>
        <v>-1.9046790895731885E-4</v>
      </c>
      <c r="P84" s="1"/>
      <c r="Q84" s="99">
        <f t="shared" si="85"/>
        <v>-2.0382159253891363E-4</v>
      </c>
      <c r="R84" s="99">
        <f t="shared" si="86"/>
        <v>-1.9046790895731885E-4</v>
      </c>
      <c r="S84" s="99">
        <f t="shared" si="87"/>
        <v>-9.5296395235179576E-5</v>
      </c>
      <c r="T84" s="99">
        <f t="shared" si="88"/>
        <v>-2.2169310061781466E-4</v>
      </c>
      <c r="U84" s="99">
        <f t="shared" si="89"/>
        <v>-3.9488953148575368E-4</v>
      </c>
      <c r="V84" s="99">
        <f t="shared" si="90"/>
        <v>-1.9046790895731885E-4</v>
      </c>
      <c r="W84" s="99"/>
      <c r="X84" s="99">
        <f t="shared" si="91"/>
        <v>0</v>
      </c>
      <c r="Y84" s="99">
        <f t="shared" si="92"/>
        <v>0</v>
      </c>
      <c r="Z84" s="99">
        <f t="shared" si="93"/>
        <v>0</v>
      </c>
      <c r="AA84" s="99">
        <f t="shared" si="94"/>
        <v>0</v>
      </c>
      <c r="AB84" s="99">
        <f t="shared" si="95"/>
        <v>0</v>
      </c>
      <c r="AC84" s="99">
        <f t="shared" si="96"/>
        <v>0</v>
      </c>
      <c r="AD84" s="1"/>
      <c r="AE84" s="1"/>
      <c r="AF84" s="5">
        <f t="shared" si="127"/>
        <v>-3.7279959598419676E-3</v>
      </c>
      <c r="AG84" s="5">
        <f t="shared" si="128"/>
        <v>-3.6100203920048646E-3</v>
      </c>
      <c r="AH84" s="5">
        <f t="shared" si="129"/>
        <v>-2.9516530115747397E-3</v>
      </c>
      <c r="AI84" s="5">
        <f t="shared" si="130"/>
        <v>-3.3085902968121861E-3</v>
      </c>
      <c r="AJ84" s="5">
        <f t="shared" si="131"/>
        <v>-2.6945891184415594E-3</v>
      </c>
      <c r="AK84" s="5">
        <f t="shared" si="132"/>
        <v>-3.6100203920048646E-3</v>
      </c>
      <c r="AL84" s="1"/>
      <c r="AM84" s="175">
        <f t="shared" si="97"/>
        <v>-3.7279959598419676E-3</v>
      </c>
      <c r="AN84" s="175">
        <f t="shared" si="98"/>
        <v>-3.6100203920048646E-3</v>
      </c>
      <c r="AO84" s="175">
        <f t="shared" si="99"/>
        <v>-2.9516530115747397E-3</v>
      </c>
      <c r="AP84" s="175">
        <f t="shared" si="100"/>
        <v>-3.3085902968121861E-3</v>
      </c>
      <c r="AQ84" s="175">
        <f t="shared" si="101"/>
        <v>-2.6945891184415594E-3</v>
      </c>
      <c r="AR84" s="175">
        <f t="shared" si="102"/>
        <v>-3.6100203920048646E-3</v>
      </c>
      <c r="AS84" s="175"/>
      <c r="AT84" s="175">
        <f t="shared" si="103"/>
        <v>0</v>
      </c>
      <c r="AU84" s="175">
        <f t="shared" si="104"/>
        <v>0</v>
      </c>
      <c r="AV84" s="175">
        <f t="shared" si="105"/>
        <v>0</v>
      </c>
      <c r="AW84" s="175">
        <f t="shared" si="106"/>
        <v>0</v>
      </c>
      <c r="AX84" s="175">
        <f t="shared" si="107"/>
        <v>0</v>
      </c>
      <c r="AY84" s="175">
        <f t="shared" si="108"/>
        <v>0</v>
      </c>
      <c r="AZ84" s="1"/>
      <c r="BA84" s="1">
        <f t="shared" si="133"/>
        <v>5.4265590030430792E-2</v>
      </c>
      <c r="BB84" s="1">
        <f t="shared" si="134"/>
        <v>5.237995976570882E-2</v>
      </c>
      <c r="BC84" s="1">
        <f t="shared" si="135"/>
        <v>3.2095178897963282E-2</v>
      </c>
      <c r="BD84" s="1">
        <f t="shared" si="136"/>
        <v>6.6561918393719971E-2</v>
      </c>
      <c r="BE84" s="1">
        <f t="shared" si="137"/>
        <v>0.1457592917334456</v>
      </c>
      <c r="BF84" s="1">
        <f t="shared" si="138"/>
        <v>5.237995976570882E-2</v>
      </c>
      <c r="BG84" s="1"/>
      <c r="BH84" s="1">
        <f t="shared" si="109"/>
        <v>5.4469411622969706E-2</v>
      </c>
      <c r="BI84" s="1">
        <f t="shared" si="110"/>
        <v>5.2570427674666138E-2</v>
      </c>
      <c r="BJ84" s="1">
        <f t="shared" si="111"/>
        <v>3.2190475293198462E-2</v>
      </c>
      <c r="BK84" s="1">
        <f t="shared" si="112"/>
        <v>6.6783611494337786E-2</v>
      </c>
      <c r="BL84" s="1">
        <f t="shared" si="113"/>
        <v>0.14615418126493135</v>
      </c>
      <c r="BM84" s="1">
        <f t="shared" si="114"/>
        <v>5.2570427674666138E-2</v>
      </c>
      <c r="BN84" s="1"/>
      <c r="BO84" s="1">
        <f t="shared" si="121"/>
        <v>5.2767743580010421E-2</v>
      </c>
      <c r="BP84" s="1">
        <f t="shared" si="122"/>
        <v>5.0793979432957354E-2</v>
      </c>
      <c r="BQ84" s="1">
        <f t="shared" si="123"/>
        <v>2.931436960986402E-2</v>
      </c>
      <c r="BR84" s="1">
        <f t="shared" si="124"/>
        <v>6.4708823376409902E-2</v>
      </c>
      <c r="BS84" s="1">
        <f t="shared" si="125"/>
        <v>0.14316104793776677</v>
      </c>
      <c r="BT84" s="1">
        <f t="shared" si="126"/>
        <v>5.0793979432957354E-2</v>
      </c>
      <c r="BU84" s="1"/>
      <c r="BV84" s="1">
        <f t="shared" si="139"/>
        <v>6.4447228890978522E-2</v>
      </c>
      <c r="BW84" s="1">
        <f t="shared" si="140"/>
        <v>6.2349418561846746E-2</v>
      </c>
      <c r="BX84" s="1">
        <f t="shared" si="141"/>
        <v>4.3289379565071E-2</v>
      </c>
      <c r="BY84" s="1">
        <f t="shared" si="142"/>
        <v>7.9660515849922647E-2</v>
      </c>
      <c r="BZ84" s="1">
        <f t="shared" si="143"/>
        <v>0.18159312917826337</v>
      </c>
      <c r="CA84" s="1">
        <f t="shared" si="144"/>
        <v>6.2349418561846746E-2</v>
      </c>
      <c r="CB84" s="1"/>
      <c r="CC84" s="1"/>
    </row>
    <row r="85" spans="1:81" x14ac:dyDescent="0.2">
      <c r="A85">
        <v>1996</v>
      </c>
      <c r="B85">
        <v>12</v>
      </c>
      <c r="C85" s="1">
        <f>AVERAGE(RealPrice!C73:C84)</f>
        <v>5.4212361162864958E-2</v>
      </c>
      <c r="D85" s="1">
        <f>AVERAGE(RealPrice!D73:D84)</f>
        <v>5.2324279684236898E-2</v>
      </c>
      <c r="E85" s="1">
        <f>AVERAGE(RealPrice!E73:E84)</f>
        <v>3.2007675170487186E-2</v>
      </c>
      <c r="F85" s="1">
        <f>AVERAGE(RealPrice!F73:F84)</f>
        <v>6.6509347171286023E-2</v>
      </c>
      <c r="G85" s="1">
        <f>AVERAGE(RealPrice!G73:G84)</f>
        <v>0.14570936930019673</v>
      </c>
      <c r="H85" s="1">
        <f>AVERAGE(RealPrice!H73:H84)</f>
        <v>5.2324279684236898E-2</v>
      </c>
      <c r="I85" s="1"/>
      <c r="J85" s="1">
        <f t="shared" si="115"/>
        <v>-2.5705046010474769E-4</v>
      </c>
      <c r="K85" s="1">
        <f t="shared" si="116"/>
        <v>-2.4614799042924074E-4</v>
      </c>
      <c r="L85" s="1">
        <f t="shared" si="117"/>
        <v>-1.8280012271127549E-4</v>
      </c>
      <c r="M85" s="1">
        <f t="shared" si="118"/>
        <v>-2.7426432305176218E-4</v>
      </c>
      <c r="N85" s="1">
        <f t="shared" si="119"/>
        <v>-4.4481196473461493E-4</v>
      </c>
      <c r="O85" s="1">
        <f t="shared" si="120"/>
        <v>-2.4614799042924074E-4</v>
      </c>
      <c r="P85" s="1"/>
      <c r="Q85" s="99">
        <f t="shared" si="85"/>
        <v>-2.5705046010474769E-4</v>
      </c>
      <c r="R85" s="99">
        <f t="shared" si="86"/>
        <v>-2.4614799042924074E-4</v>
      </c>
      <c r="S85" s="99">
        <f t="shared" si="87"/>
        <v>-1.8280012271127549E-4</v>
      </c>
      <c r="T85" s="99">
        <f t="shared" si="88"/>
        <v>-2.7426432305176218E-4</v>
      </c>
      <c r="U85" s="99">
        <f t="shared" si="89"/>
        <v>-4.4481196473461493E-4</v>
      </c>
      <c r="V85" s="99">
        <f t="shared" si="90"/>
        <v>-2.4614799042924074E-4</v>
      </c>
      <c r="W85" s="99"/>
      <c r="X85" s="99">
        <f t="shared" si="91"/>
        <v>0</v>
      </c>
      <c r="Y85" s="99">
        <f t="shared" si="92"/>
        <v>0</v>
      </c>
      <c r="Z85" s="99">
        <f t="shared" si="93"/>
        <v>0</v>
      </c>
      <c r="AA85" s="99">
        <f t="shared" si="94"/>
        <v>0</v>
      </c>
      <c r="AB85" s="99">
        <f t="shared" si="95"/>
        <v>0</v>
      </c>
      <c r="AC85" s="99">
        <f t="shared" si="96"/>
        <v>0</v>
      </c>
      <c r="AD85" s="1"/>
      <c r="AE85" s="1"/>
      <c r="AF85" s="5">
        <f t="shared" si="127"/>
        <v>-4.7191708602255522E-3</v>
      </c>
      <c r="AG85" s="5">
        <f t="shared" si="128"/>
        <v>-4.6822520058716899E-3</v>
      </c>
      <c r="AH85" s="5">
        <f t="shared" si="129"/>
        <v>-5.6787021951769656E-3</v>
      </c>
      <c r="AI85" s="5">
        <f t="shared" si="130"/>
        <v>-4.1067608791269805E-3</v>
      </c>
      <c r="AJ85" s="5">
        <f t="shared" si="131"/>
        <v>-3.0434433068207145E-3</v>
      </c>
      <c r="AK85" s="5">
        <f t="shared" si="132"/>
        <v>-4.6822520058716899E-3</v>
      </c>
      <c r="AL85" s="1"/>
      <c r="AM85" s="175">
        <f t="shared" si="97"/>
        <v>-4.7191708602255522E-3</v>
      </c>
      <c r="AN85" s="175">
        <f t="shared" si="98"/>
        <v>-4.6822520058716899E-3</v>
      </c>
      <c r="AO85" s="175">
        <f t="shared" si="99"/>
        <v>-5.6787021951769656E-3</v>
      </c>
      <c r="AP85" s="175">
        <f t="shared" si="100"/>
        <v>-4.1067608791269805E-3</v>
      </c>
      <c r="AQ85" s="175">
        <f t="shared" si="101"/>
        <v>-3.0434433068207145E-3</v>
      </c>
      <c r="AR85" s="175">
        <f t="shared" si="102"/>
        <v>-4.6822520058716899E-3</v>
      </c>
      <c r="AS85" s="175"/>
      <c r="AT85" s="175">
        <f t="shared" si="103"/>
        <v>0</v>
      </c>
      <c r="AU85" s="175">
        <f t="shared" si="104"/>
        <v>0</v>
      </c>
      <c r="AV85" s="175">
        <f t="shared" si="105"/>
        <v>0</v>
      </c>
      <c r="AW85" s="175">
        <f t="shared" si="106"/>
        <v>0</v>
      </c>
      <c r="AX85" s="175">
        <f t="shared" si="107"/>
        <v>0</v>
      </c>
      <c r="AY85" s="175">
        <f t="shared" si="108"/>
        <v>0</v>
      </c>
      <c r="AZ85" s="1"/>
      <c r="BA85" s="1">
        <f t="shared" si="133"/>
        <v>5.3955310702760211E-2</v>
      </c>
      <c r="BB85" s="1">
        <f t="shared" si="134"/>
        <v>5.2078131693807657E-2</v>
      </c>
      <c r="BC85" s="1">
        <f t="shared" si="135"/>
        <v>3.1824875047775911E-2</v>
      </c>
      <c r="BD85" s="1">
        <f t="shared" si="136"/>
        <v>6.6235082848234261E-2</v>
      </c>
      <c r="BE85" s="1">
        <f t="shared" si="137"/>
        <v>0.14526455733546212</v>
      </c>
      <c r="BF85" s="1">
        <f t="shared" si="138"/>
        <v>5.2078131693807657E-2</v>
      </c>
      <c r="BG85" s="1"/>
      <c r="BH85" s="1">
        <f t="shared" si="109"/>
        <v>5.4212361162864958E-2</v>
      </c>
      <c r="BI85" s="1">
        <f t="shared" si="110"/>
        <v>5.2324279684236898E-2</v>
      </c>
      <c r="BJ85" s="1">
        <f t="shared" si="111"/>
        <v>3.2007675170487186E-2</v>
      </c>
      <c r="BK85" s="1">
        <f t="shared" si="112"/>
        <v>6.6509347171286023E-2</v>
      </c>
      <c r="BL85" s="1">
        <f t="shared" si="113"/>
        <v>0.14570936930019673</v>
      </c>
      <c r="BM85" s="1">
        <f t="shared" si="114"/>
        <v>5.2324279684236898E-2</v>
      </c>
      <c r="BN85" s="1"/>
      <c r="BO85" s="1">
        <f t="shared" si="121"/>
        <v>5.2511906184946604E-2</v>
      </c>
      <c r="BP85" s="1">
        <f t="shared" si="122"/>
        <v>5.0548983969450047E-2</v>
      </c>
      <c r="BQ85" s="1">
        <f t="shared" si="123"/>
        <v>2.9132607554610862E-2</v>
      </c>
      <c r="BR85" s="1">
        <f t="shared" si="124"/>
        <v>6.4435685391350583E-2</v>
      </c>
      <c r="BS85" s="1">
        <f t="shared" si="125"/>
        <v>0.142717589733029</v>
      </c>
      <c r="BT85" s="1">
        <f t="shared" si="126"/>
        <v>5.0548983969450047E-2</v>
      </c>
      <c r="BU85" s="1"/>
      <c r="BV85" s="1">
        <f t="shared" si="139"/>
        <v>6.4447228890978522E-2</v>
      </c>
      <c r="BW85" s="1">
        <f t="shared" si="140"/>
        <v>6.2349418561846746E-2</v>
      </c>
      <c r="BX85" s="1">
        <f t="shared" si="141"/>
        <v>4.3289379565071E-2</v>
      </c>
      <c r="BY85" s="1">
        <f t="shared" si="142"/>
        <v>7.9660515849922647E-2</v>
      </c>
      <c r="BZ85" s="1">
        <f t="shared" si="143"/>
        <v>0.18159312917826337</v>
      </c>
      <c r="CA85" s="1">
        <f t="shared" si="144"/>
        <v>6.2349418561846746E-2</v>
      </c>
      <c r="CB85" s="1"/>
      <c r="CC85" s="1"/>
    </row>
    <row r="86" spans="1:81" x14ac:dyDescent="0.2">
      <c r="A86">
        <v>1997</v>
      </c>
      <c r="B86">
        <v>1</v>
      </c>
      <c r="C86" s="1">
        <f>AVERAGE(RealPrice!C74:C85)</f>
        <v>5.3906877084374888E-2</v>
      </c>
      <c r="D86" s="1">
        <f>AVERAGE(RealPrice!D74:D85)</f>
        <v>5.2021394317768012E-2</v>
      </c>
      <c r="E86" s="1">
        <f>AVERAGE(RealPrice!E74:E85)</f>
        <v>3.1830134651885209E-2</v>
      </c>
      <c r="F86" s="1">
        <f>AVERAGE(RealPrice!F74:F85)</f>
        <v>6.6197223786935142E-2</v>
      </c>
      <c r="G86" s="1">
        <f>AVERAGE(RealPrice!G74:G85)</f>
        <v>0.14507279995970843</v>
      </c>
      <c r="H86" s="1">
        <f>AVERAGE(RealPrice!H74:H85)</f>
        <v>5.2021394317768012E-2</v>
      </c>
      <c r="I86" s="1"/>
      <c r="J86" s="1">
        <f t="shared" si="115"/>
        <v>-3.0548407849007031E-4</v>
      </c>
      <c r="K86" s="1">
        <f t="shared" si="116"/>
        <v>-3.0288536646888575E-4</v>
      </c>
      <c r="L86" s="1">
        <f t="shared" si="117"/>
        <v>-1.7754051860197767E-4</v>
      </c>
      <c r="M86" s="1">
        <f t="shared" si="118"/>
        <v>-3.1212338435088194E-4</v>
      </c>
      <c r="N86" s="1">
        <f t="shared" si="119"/>
        <v>-6.3656934048830771E-4</v>
      </c>
      <c r="O86" s="1">
        <f t="shared" si="120"/>
        <v>-3.0288536646888575E-4</v>
      </c>
      <c r="P86" s="1"/>
      <c r="Q86" s="99">
        <f t="shared" si="85"/>
        <v>-3.0548407849007031E-4</v>
      </c>
      <c r="R86" s="99">
        <f t="shared" si="86"/>
        <v>-3.0288536646888575E-4</v>
      </c>
      <c r="S86" s="99">
        <f t="shared" si="87"/>
        <v>-1.7754051860197767E-4</v>
      </c>
      <c r="T86" s="99">
        <f t="shared" si="88"/>
        <v>-3.1212338435088194E-4</v>
      </c>
      <c r="U86" s="99">
        <f t="shared" si="89"/>
        <v>-6.3656934048830771E-4</v>
      </c>
      <c r="V86" s="99">
        <f t="shared" si="90"/>
        <v>-3.0288536646888575E-4</v>
      </c>
      <c r="W86" s="99"/>
      <c r="X86" s="99">
        <f t="shared" si="91"/>
        <v>0</v>
      </c>
      <c r="Y86" s="99">
        <f t="shared" si="92"/>
        <v>0</v>
      </c>
      <c r="Z86" s="99">
        <f t="shared" si="93"/>
        <v>0</v>
      </c>
      <c r="AA86" s="99">
        <f t="shared" si="94"/>
        <v>0</v>
      </c>
      <c r="AB86" s="99">
        <f t="shared" si="95"/>
        <v>0</v>
      </c>
      <c r="AC86" s="99">
        <f t="shared" si="96"/>
        <v>0</v>
      </c>
      <c r="AD86" s="1"/>
      <c r="AE86" s="1"/>
      <c r="AF86" s="5">
        <f t="shared" si="127"/>
        <v>-5.6349524709380372E-3</v>
      </c>
      <c r="AG86" s="5">
        <f t="shared" si="128"/>
        <v>-5.7886198968570834E-3</v>
      </c>
      <c r="AH86" s="5">
        <f t="shared" si="129"/>
        <v>-5.5468108088549961E-3</v>
      </c>
      <c r="AI86" s="5">
        <f t="shared" si="130"/>
        <v>-4.692925094378797E-3</v>
      </c>
      <c r="AJ86" s="5">
        <f t="shared" si="131"/>
        <v>-4.3687605234006277E-3</v>
      </c>
      <c r="AK86" s="5">
        <f t="shared" si="132"/>
        <v>-5.7886198968570834E-3</v>
      </c>
      <c r="AL86" s="1"/>
      <c r="AM86" s="175">
        <f t="shared" si="97"/>
        <v>-5.6349524709380372E-3</v>
      </c>
      <c r="AN86" s="175">
        <f t="shared" si="98"/>
        <v>-5.7886198968570834E-3</v>
      </c>
      <c r="AO86" s="175">
        <f t="shared" si="99"/>
        <v>-5.5468108088549961E-3</v>
      </c>
      <c r="AP86" s="175">
        <f t="shared" si="100"/>
        <v>-4.692925094378797E-3</v>
      </c>
      <c r="AQ86" s="175">
        <f t="shared" si="101"/>
        <v>-4.3687605234006277E-3</v>
      </c>
      <c r="AR86" s="175">
        <f t="shared" si="102"/>
        <v>-5.7886198968570834E-3</v>
      </c>
      <c r="AS86" s="175"/>
      <c r="AT86" s="175">
        <f t="shared" si="103"/>
        <v>0</v>
      </c>
      <c r="AU86" s="175">
        <f t="shared" si="104"/>
        <v>0</v>
      </c>
      <c r="AV86" s="175">
        <f t="shared" si="105"/>
        <v>0</v>
      </c>
      <c r="AW86" s="175">
        <f t="shared" si="106"/>
        <v>0</v>
      </c>
      <c r="AX86" s="175">
        <f t="shared" si="107"/>
        <v>0</v>
      </c>
      <c r="AY86" s="175">
        <f t="shared" si="108"/>
        <v>0</v>
      </c>
      <c r="AZ86" s="1"/>
      <c r="BA86" s="1">
        <f t="shared" si="133"/>
        <v>5.3601393005884818E-2</v>
      </c>
      <c r="BB86" s="1">
        <f t="shared" si="134"/>
        <v>5.1718508951299126E-2</v>
      </c>
      <c r="BC86" s="1">
        <f t="shared" si="135"/>
        <v>3.1652594133283231E-2</v>
      </c>
      <c r="BD86" s="1">
        <f t="shared" si="136"/>
        <v>6.588510040258426E-2</v>
      </c>
      <c r="BE86" s="1">
        <f t="shared" si="137"/>
        <v>0.14443623061922012</v>
      </c>
      <c r="BF86" s="1">
        <f t="shared" si="138"/>
        <v>5.1718508951299126E-2</v>
      </c>
      <c r="BG86" s="1"/>
      <c r="BH86" s="1">
        <f t="shared" si="109"/>
        <v>5.3906877084374888E-2</v>
      </c>
      <c r="BI86" s="1">
        <f t="shared" si="110"/>
        <v>5.2021394317768012E-2</v>
      </c>
      <c r="BJ86" s="1">
        <f t="shared" si="111"/>
        <v>3.1830134651885209E-2</v>
      </c>
      <c r="BK86" s="1">
        <f t="shared" si="112"/>
        <v>6.6197223786935142E-2</v>
      </c>
      <c r="BL86" s="1">
        <f t="shared" si="113"/>
        <v>0.14507279995970843</v>
      </c>
      <c r="BM86" s="1">
        <f t="shared" si="114"/>
        <v>5.2021394317768012E-2</v>
      </c>
      <c r="BN86" s="1"/>
      <c r="BO86" s="1">
        <f t="shared" si="121"/>
        <v>5.2208143494719451E-2</v>
      </c>
      <c r="BP86" s="1">
        <f t="shared" si="122"/>
        <v>5.0247851891239967E-2</v>
      </c>
      <c r="BQ86" s="1">
        <f t="shared" si="123"/>
        <v>2.8956051819676476E-2</v>
      </c>
      <c r="BR86" s="1">
        <f t="shared" si="124"/>
        <v>6.4125026778662664E-2</v>
      </c>
      <c r="BS86" s="1">
        <f t="shared" si="125"/>
        <v>0.14208380141154583</v>
      </c>
      <c r="BT86" s="1">
        <f t="shared" si="126"/>
        <v>5.0247851891239967E-2</v>
      </c>
      <c r="BU86" s="1"/>
      <c r="BV86" s="1">
        <f t="shared" si="139"/>
        <v>6.4447228890978522E-2</v>
      </c>
      <c r="BW86" s="1">
        <f t="shared" si="140"/>
        <v>6.2349418561846746E-2</v>
      </c>
      <c r="BX86" s="1">
        <f t="shared" si="141"/>
        <v>4.3289379565071E-2</v>
      </c>
      <c r="BY86" s="1">
        <f t="shared" si="142"/>
        <v>7.9660515849922647E-2</v>
      </c>
      <c r="BZ86" s="1">
        <f t="shared" si="143"/>
        <v>0.18159312917826337</v>
      </c>
      <c r="CA86" s="1">
        <f t="shared" si="144"/>
        <v>6.2349418561846746E-2</v>
      </c>
      <c r="CB86" s="1"/>
      <c r="CC86" s="1"/>
    </row>
    <row r="87" spans="1:81" x14ac:dyDescent="0.2">
      <c r="A87">
        <v>1997</v>
      </c>
      <c r="B87">
        <v>2</v>
      </c>
      <c r="C87" s="1">
        <f>AVERAGE(RealPrice!C75:C86)</f>
        <v>5.369240785358053E-2</v>
      </c>
      <c r="D87" s="1">
        <f>AVERAGE(RealPrice!D75:D86)</f>
        <v>5.1826467382505959E-2</v>
      </c>
      <c r="E87" s="1">
        <f>AVERAGE(RealPrice!E75:E86)</f>
        <v>3.1651124450012343E-2</v>
      </c>
      <c r="F87" s="1">
        <f>AVERAGE(RealPrice!F75:F86)</f>
        <v>6.6055611057384458E-2</v>
      </c>
      <c r="G87" s="1">
        <f>AVERAGE(RealPrice!G75:G86)</f>
        <v>0.14464982114957761</v>
      </c>
      <c r="H87" s="1">
        <f>AVERAGE(RealPrice!H75:H86)</f>
        <v>5.1826467382505959E-2</v>
      </c>
      <c r="I87" s="1"/>
      <c r="J87" s="1">
        <f t="shared" si="115"/>
        <v>-2.144692307943577E-4</v>
      </c>
      <c r="K87" s="1">
        <f t="shared" si="116"/>
        <v>-1.9492693526205335E-4</v>
      </c>
      <c r="L87" s="1">
        <f t="shared" si="117"/>
        <v>-1.7901020187286593E-4</v>
      </c>
      <c r="M87" s="1">
        <f t="shared" si="118"/>
        <v>-1.4161272955068305E-4</v>
      </c>
      <c r="N87" s="1">
        <f t="shared" si="119"/>
        <v>-4.2297881013081406E-4</v>
      </c>
      <c r="O87" s="1">
        <f t="shared" si="120"/>
        <v>-1.9492693526205335E-4</v>
      </c>
      <c r="P87" s="1"/>
      <c r="Q87" s="99">
        <f t="shared" si="85"/>
        <v>-2.144692307943577E-4</v>
      </c>
      <c r="R87" s="99">
        <f t="shared" si="86"/>
        <v>-1.9492693526205335E-4</v>
      </c>
      <c r="S87" s="99">
        <f t="shared" si="87"/>
        <v>-1.7901020187286593E-4</v>
      </c>
      <c r="T87" s="99">
        <f t="shared" si="88"/>
        <v>-1.4161272955068305E-4</v>
      </c>
      <c r="U87" s="99">
        <f t="shared" si="89"/>
        <v>-4.2297881013081406E-4</v>
      </c>
      <c r="V87" s="99">
        <f t="shared" si="90"/>
        <v>-1.9492693526205335E-4</v>
      </c>
      <c r="W87" s="99"/>
      <c r="X87" s="99">
        <f t="shared" si="91"/>
        <v>0</v>
      </c>
      <c r="Y87" s="99">
        <f t="shared" si="92"/>
        <v>0</v>
      </c>
      <c r="Z87" s="99">
        <f t="shared" si="93"/>
        <v>0</v>
      </c>
      <c r="AA87" s="99">
        <f t="shared" si="94"/>
        <v>0</v>
      </c>
      <c r="AB87" s="99">
        <f t="shared" si="95"/>
        <v>0</v>
      </c>
      <c r="AC87" s="99">
        <f t="shared" si="96"/>
        <v>0</v>
      </c>
      <c r="AD87" s="1"/>
      <c r="AE87" s="1"/>
      <c r="AF87" s="5">
        <f t="shared" si="127"/>
        <v>-3.9785133621944579E-3</v>
      </c>
      <c r="AG87" s="5">
        <f t="shared" si="128"/>
        <v>-3.7470532618053554E-3</v>
      </c>
      <c r="AH87" s="5">
        <f t="shared" si="129"/>
        <v>-5.6239222306356806E-3</v>
      </c>
      <c r="AI87" s="5">
        <f t="shared" si="130"/>
        <v>-2.1392548123541077E-3</v>
      </c>
      <c r="AJ87" s="5">
        <f t="shared" si="131"/>
        <v>-2.915631395053353E-3</v>
      </c>
      <c r="AK87" s="5">
        <f t="shared" si="132"/>
        <v>-3.7470532618053554E-3</v>
      </c>
      <c r="AL87" s="1"/>
      <c r="AM87" s="175">
        <f t="shared" si="97"/>
        <v>-3.9785133621944579E-3</v>
      </c>
      <c r="AN87" s="175">
        <f t="shared" si="98"/>
        <v>-3.7470532618053554E-3</v>
      </c>
      <c r="AO87" s="175">
        <f t="shared" si="99"/>
        <v>-5.6239222306356806E-3</v>
      </c>
      <c r="AP87" s="175">
        <f t="shared" si="100"/>
        <v>-2.1392548123541077E-3</v>
      </c>
      <c r="AQ87" s="175">
        <f t="shared" si="101"/>
        <v>-2.915631395053353E-3</v>
      </c>
      <c r="AR87" s="175">
        <f t="shared" si="102"/>
        <v>-3.7470532618053554E-3</v>
      </c>
      <c r="AS87" s="175"/>
      <c r="AT87" s="175">
        <f t="shared" si="103"/>
        <v>0</v>
      </c>
      <c r="AU87" s="175">
        <f t="shared" si="104"/>
        <v>0</v>
      </c>
      <c r="AV87" s="175">
        <f t="shared" si="105"/>
        <v>0</v>
      </c>
      <c r="AW87" s="175">
        <f t="shared" si="106"/>
        <v>0</v>
      </c>
      <c r="AX87" s="175">
        <f t="shared" si="107"/>
        <v>0</v>
      </c>
      <c r="AY87" s="175">
        <f t="shared" si="108"/>
        <v>0</v>
      </c>
      <c r="AZ87" s="1"/>
      <c r="BA87" s="1">
        <f t="shared" si="133"/>
        <v>5.3477938622786172E-2</v>
      </c>
      <c r="BB87" s="1">
        <f t="shared" si="134"/>
        <v>5.1631540447243905E-2</v>
      </c>
      <c r="BC87" s="1">
        <f t="shared" si="135"/>
        <v>3.1472114248139477E-2</v>
      </c>
      <c r="BD87" s="1">
        <f t="shared" si="136"/>
        <v>6.5913998327833775E-2</v>
      </c>
      <c r="BE87" s="1">
        <f t="shared" si="137"/>
        <v>0.1442268423394468</v>
      </c>
      <c r="BF87" s="1">
        <f t="shared" si="138"/>
        <v>5.1631540447243905E-2</v>
      </c>
      <c r="BG87" s="1"/>
      <c r="BH87" s="1">
        <f t="shared" si="109"/>
        <v>5.369240785358053E-2</v>
      </c>
      <c r="BI87" s="1">
        <f t="shared" si="110"/>
        <v>5.1826467382505959E-2</v>
      </c>
      <c r="BJ87" s="1">
        <f t="shared" si="111"/>
        <v>3.1651124450012343E-2</v>
      </c>
      <c r="BK87" s="1">
        <f t="shared" si="112"/>
        <v>6.6055611057384458E-2</v>
      </c>
      <c r="BL87" s="1">
        <f t="shared" si="113"/>
        <v>0.14464982114957761</v>
      </c>
      <c r="BM87" s="1">
        <f t="shared" si="114"/>
        <v>5.1826467382505959E-2</v>
      </c>
      <c r="BN87" s="1"/>
      <c r="BO87" s="1">
        <f t="shared" si="121"/>
        <v>5.1994527532625588E-2</v>
      </c>
      <c r="BP87" s="1">
        <f t="shared" si="122"/>
        <v>5.0053655357586498E-2</v>
      </c>
      <c r="BQ87" s="1">
        <f t="shared" si="123"/>
        <v>2.8778048357257436E-2</v>
      </c>
      <c r="BR87" s="1">
        <f t="shared" si="124"/>
        <v>6.3983716994825163E-2</v>
      </c>
      <c r="BS87" s="1">
        <f t="shared" si="125"/>
        <v>0.14166205585171326</v>
      </c>
      <c r="BT87" s="1">
        <f t="shared" si="126"/>
        <v>5.0053655357586498E-2</v>
      </c>
      <c r="BU87" s="1"/>
      <c r="BV87" s="1">
        <f t="shared" si="139"/>
        <v>6.4447228890978522E-2</v>
      </c>
      <c r="BW87" s="1">
        <f t="shared" si="140"/>
        <v>6.2349418561846746E-2</v>
      </c>
      <c r="BX87" s="1">
        <f t="shared" si="141"/>
        <v>4.3289379565071E-2</v>
      </c>
      <c r="BY87" s="1">
        <f t="shared" si="142"/>
        <v>7.9660515849922647E-2</v>
      </c>
      <c r="BZ87" s="1">
        <f t="shared" si="143"/>
        <v>0.18159312917826337</v>
      </c>
      <c r="CA87" s="1">
        <f t="shared" si="144"/>
        <v>6.2349418561846746E-2</v>
      </c>
      <c r="CB87" s="1"/>
      <c r="CC87" s="1"/>
    </row>
    <row r="88" spans="1:81" x14ac:dyDescent="0.2">
      <c r="A88">
        <v>1997</v>
      </c>
      <c r="B88">
        <v>3</v>
      </c>
      <c r="C88" s="1">
        <f>AVERAGE(RealPrice!C76:C87)</f>
        <v>5.3471443658063479E-2</v>
      </c>
      <c r="D88" s="1">
        <f>AVERAGE(RealPrice!D76:D87)</f>
        <v>5.1637935705978917E-2</v>
      </c>
      <c r="E88" s="1">
        <f>AVERAGE(RealPrice!E76:E87)</f>
        <v>3.1494862116168011E-2</v>
      </c>
      <c r="F88" s="1">
        <f>AVERAGE(RealPrice!F76:F87)</f>
        <v>6.590575719357411E-2</v>
      </c>
      <c r="G88" s="1">
        <f>AVERAGE(RealPrice!G76:G87)</f>
        <v>0.1441624290784522</v>
      </c>
      <c r="H88" s="1">
        <f>AVERAGE(RealPrice!H76:H87)</f>
        <v>5.1637935705978917E-2</v>
      </c>
      <c r="I88" s="1"/>
      <c r="J88" s="1">
        <f t="shared" si="115"/>
        <v>-2.2096419551705104E-4</v>
      </c>
      <c r="K88" s="1">
        <f t="shared" si="116"/>
        <v>-1.8853167652704145E-4</v>
      </c>
      <c r="L88" s="1">
        <f t="shared" si="117"/>
        <v>-1.5626233384433141E-4</v>
      </c>
      <c r="M88" s="1">
        <f t="shared" si="118"/>
        <v>-1.4985386381034804E-4</v>
      </c>
      <c r="N88" s="1">
        <f t="shared" si="119"/>
        <v>-4.8739207112541427E-4</v>
      </c>
      <c r="O88" s="1">
        <f t="shared" si="120"/>
        <v>-1.8853167652704145E-4</v>
      </c>
      <c r="P88" s="1"/>
      <c r="Q88" s="99">
        <f t="shared" si="85"/>
        <v>-2.2096419551705104E-4</v>
      </c>
      <c r="R88" s="99">
        <f t="shared" si="86"/>
        <v>-1.8853167652704145E-4</v>
      </c>
      <c r="S88" s="99">
        <f t="shared" si="87"/>
        <v>-1.5626233384433141E-4</v>
      </c>
      <c r="T88" s="99">
        <f t="shared" si="88"/>
        <v>-1.4985386381034804E-4</v>
      </c>
      <c r="U88" s="99">
        <f t="shared" si="89"/>
        <v>-4.8739207112541427E-4</v>
      </c>
      <c r="V88" s="99">
        <f t="shared" si="90"/>
        <v>-1.8853167652704145E-4</v>
      </c>
      <c r="W88" s="99"/>
      <c r="X88" s="99">
        <f t="shared" si="91"/>
        <v>0</v>
      </c>
      <c r="Y88" s="99">
        <f t="shared" si="92"/>
        <v>0</v>
      </c>
      <c r="Z88" s="99">
        <f t="shared" si="93"/>
        <v>0</v>
      </c>
      <c r="AA88" s="99">
        <f t="shared" si="94"/>
        <v>0</v>
      </c>
      <c r="AB88" s="99">
        <f t="shared" si="95"/>
        <v>0</v>
      </c>
      <c r="AC88" s="99">
        <f t="shared" si="96"/>
        <v>0</v>
      </c>
      <c r="AD88" s="1"/>
      <c r="AE88" s="1"/>
      <c r="AF88" s="5">
        <f t="shared" si="127"/>
        <v>-4.1153713225083877E-3</v>
      </c>
      <c r="AG88" s="5">
        <f t="shared" si="128"/>
        <v>-3.6377489350293279E-3</v>
      </c>
      <c r="AH88" s="5">
        <f t="shared" si="129"/>
        <v>-4.9370231408720766E-3</v>
      </c>
      <c r="AI88" s="5">
        <f t="shared" si="130"/>
        <v>-2.2686015829929129E-3</v>
      </c>
      <c r="AJ88" s="5">
        <f t="shared" si="131"/>
        <v>-3.369461968580123E-3</v>
      </c>
      <c r="AK88" s="5">
        <f t="shared" si="132"/>
        <v>-3.6377489350293279E-3</v>
      </c>
      <c r="AL88" s="1"/>
      <c r="AM88" s="175">
        <f t="shared" si="97"/>
        <v>-4.1153713225083877E-3</v>
      </c>
      <c r="AN88" s="175">
        <f t="shared" si="98"/>
        <v>-3.6377489350293279E-3</v>
      </c>
      <c r="AO88" s="175">
        <f t="shared" si="99"/>
        <v>-4.9370231408720766E-3</v>
      </c>
      <c r="AP88" s="175">
        <f t="shared" si="100"/>
        <v>-2.2686015829929129E-3</v>
      </c>
      <c r="AQ88" s="175">
        <f t="shared" si="101"/>
        <v>-3.369461968580123E-3</v>
      </c>
      <c r="AR88" s="175">
        <f t="shared" si="102"/>
        <v>-3.6377489350293279E-3</v>
      </c>
      <c r="AS88" s="175"/>
      <c r="AT88" s="175">
        <f t="shared" si="103"/>
        <v>0</v>
      </c>
      <c r="AU88" s="175">
        <f t="shared" si="104"/>
        <v>0</v>
      </c>
      <c r="AV88" s="175">
        <f t="shared" si="105"/>
        <v>0</v>
      </c>
      <c r="AW88" s="175">
        <f t="shared" si="106"/>
        <v>0</v>
      </c>
      <c r="AX88" s="175">
        <f t="shared" si="107"/>
        <v>0</v>
      </c>
      <c r="AY88" s="175">
        <f t="shared" si="108"/>
        <v>0</v>
      </c>
      <c r="AZ88" s="1"/>
      <c r="BA88" s="1">
        <f t="shared" si="133"/>
        <v>5.3250479462546428E-2</v>
      </c>
      <c r="BB88" s="1">
        <f t="shared" si="134"/>
        <v>5.1449404029451876E-2</v>
      </c>
      <c r="BC88" s="1">
        <f t="shared" si="135"/>
        <v>3.133859978232368E-2</v>
      </c>
      <c r="BD88" s="1">
        <f t="shared" si="136"/>
        <v>6.5755903329763762E-2</v>
      </c>
      <c r="BE88" s="1">
        <f t="shared" si="137"/>
        <v>0.14367503700732678</v>
      </c>
      <c r="BF88" s="1">
        <f t="shared" si="138"/>
        <v>5.1449404029451876E-2</v>
      </c>
      <c r="BG88" s="1"/>
      <c r="BH88" s="1">
        <f t="shared" si="109"/>
        <v>5.3471443658063479E-2</v>
      </c>
      <c r="BI88" s="1">
        <f t="shared" si="110"/>
        <v>5.1637935705978917E-2</v>
      </c>
      <c r="BJ88" s="1">
        <f t="shared" si="111"/>
        <v>3.1494862116168011E-2</v>
      </c>
      <c r="BK88" s="1">
        <f t="shared" si="112"/>
        <v>6.590575719357411E-2</v>
      </c>
      <c r="BL88" s="1">
        <f t="shared" si="113"/>
        <v>0.1441624290784522</v>
      </c>
      <c r="BM88" s="1">
        <f t="shared" si="114"/>
        <v>5.1637935705978917E-2</v>
      </c>
      <c r="BN88" s="1"/>
      <c r="BO88" s="1">
        <f t="shared" si="121"/>
        <v>5.1774472686822073E-2</v>
      </c>
      <c r="BP88" s="1">
        <f t="shared" si="122"/>
        <v>4.9865809511964961E-2</v>
      </c>
      <c r="BQ88" s="1">
        <f t="shared" si="123"/>
        <v>2.8622557494171339E-2</v>
      </c>
      <c r="BR88" s="1">
        <f t="shared" si="124"/>
        <v>6.3834203089727468E-2</v>
      </c>
      <c r="BS88" s="1">
        <f t="shared" si="125"/>
        <v>0.1411763060296353</v>
      </c>
      <c r="BT88" s="1">
        <f t="shared" si="126"/>
        <v>4.9865809511964961E-2</v>
      </c>
      <c r="BU88" s="1"/>
      <c r="BV88" s="1">
        <f t="shared" si="139"/>
        <v>6.4447228890978522E-2</v>
      </c>
      <c r="BW88" s="1">
        <f t="shared" si="140"/>
        <v>6.2349418561846746E-2</v>
      </c>
      <c r="BX88" s="1">
        <f t="shared" si="141"/>
        <v>4.3289379565071E-2</v>
      </c>
      <c r="BY88" s="1">
        <f t="shared" si="142"/>
        <v>7.9660515849922647E-2</v>
      </c>
      <c r="BZ88" s="1">
        <f t="shared" si="143"/>
        <v>0.18159312917826337</v>
      </c>
      <c r="CA88" s="1">
        <f t="shared" si="144"/>
        <v>6.2349418561846746E-2</v>
      </c>
      <c r="CB88" s="1"/>
      <c r="CC88" s="1"/>
    </row>
    <row r="89" spans="1:81" x14ac:dyDescent="0.2">
      <c r="A89">
        <v>1997</v>
      </c>
      <c r="B89">
        <v>4</v>
      </c>
      <c r="C89" s="1">
        <f>AVERAGE(RealPrice!C77:C88)</f>
        <v>5.3205216075693625E-2</v>
      </c>
      <c r="D89" s="1">
        <f>AVERAGE(RealPrice!D77:D88)</f>
        <v>5.1367827528948834E-2</v>
      </c>
      <c r="E89" s="1">
        <f>AVERAGE(RealPrice!E77:E88)</f>
        <v>3.1324259806717387E-2</v>
      </c>
      <c r="F89" s="1">
        <f>AVERAGE(RealPrice!F77:F88)</f>
        <v>6.5749838405406796E-2</v>
      </c>
      <c r="G89" s="1">
        <f>AVERAGE(RealPrice!G77:G88)</f>
        <v>0.14368782116060896</v>
      </c>
      <c r="H89" s="1">
        <f>AVERAGE(RealPrice!H77:H88)</f>
        <v>5.1367827528948834E-2</v>
      </c>
      <c r="I89" s="1"/>
      <c r="J89" s="1">
        <f t="shared" si="115"/>
        <v>-2.6622758236985455E-4</v>
      </c>
      <c r="K89" s="1">
        <f t="shared" si="116"/>
        <v>-2.7010817703008311E-4</v>
      </c>
      <c r="L89" s="1">
        <f t="shared" si="117"/>
        <v>-1.7060230945062371E-4</v>
      </c>
      <c r="M89" s="1">
        <f t="shared" si="118"/>
        <v>-1.5591878816731408E-4</v>
      </c>
      <c r="N89" s="1">
        <f t="shared" si="119"/>
        <v>-4.7460791784323386E-4</v>
      </c>
      <c r="O89" s="1">
        <f t="shared" si="120"/>
        <v>-2.7010817703008311E-4</v>
      </c>
      <c r="P89" s="1"/>
      <c r="Q89" s="99">
        <f t="shared" si="85"/>
        <v>-2.6622758236985455E-4</v>
      </c>
      <c r="R89" s="99">
        <f t="shared" si="86"/>
        <v>-2.7010817703008311E-4</v>
      </c>
      <c r="S89" s="99">
        <f t="shared" si="87"/>
        <v>-1.7060230945062371E-4</v>
      </c>
      <c r="T89" s="99">
        <f t="shared" si="88"/>
        <v>-1.5591878816731408E-4</v>
      </c>
      <c r="U89" s="99">
        <f t="shared" si="89"/>
        <v>-4.7460791784323386E-4</v>
      </c>
      <c r="V89" s="99">
        <f t="shared" si="90"/>
        <v>-2.7010817703008311E-4</v>
      </c>
      <c r="W89" s="99"/>
      <c r="X89" s="99">
        <f t="shared" si="91"/>
        <v>0</v>
      </c>
      <c r="Y89" s="99">
        <f t="shared" si="92"/>
        <v>0</v>
      </c>
      <c r="Z89" s="99">
        <f t="shared" si="93"/>
        <v>0</v>
      </c>
      <c r="AA89" s="99">
        <f t="shared" si="94"/>
        <v>0</v>
      </c>
      <c r="AB89" s="99">
        <f t="shared" si="95"/>
        <v>0</v>
      </c>
      <c r="AC89" s="99">
        <f t="shared" si="96"/>
        <v>0</v>
      </c>
      <c r="AD89" s="1"/>
      <c r="AE89" s="1"/>
      <c r="AF89" s="5">
        <f t="shared" si="127"/>
        <v>-4.9788740336302872E-3</v>
      </c>
      <c r="AG89" s="5">
        <f t="shared" si="128"/>
        <v>-5.2308089650998646E-3</v>
      </c>
      <c r="AH89" s="5">
        <f t="shared" si="129"/>
        <v>-5.416829856925931E-3</v>
      </c>
      <c r="AI89" s="5">
        <f t="shared" si="130"/>
        <v>-2.3657840347598436E-3</v>
      </c>
      <c r="AJ89" s="5">
        <f t="shared" si="131"/>
        <v>-3.2921748119613126E-3</v>
      </c>
      <c r="AK89" s="5">
        <f t="shared" si="132"/>
        <v>-5.2308089650998646E-3</v>
      </c>
      <c r="AL89" s="1"/>
      <c r="AM89" s="175">
        <f t="shared" si="97"/>
        <v>-4.9788740336302872E-3</v>
      </c>
      <c r="AN89" s="175">
        <f t="shared" si="98"/>
        <v>-5.2308089650998646E-3</v>
      </c>
      <c r="AO89" s="175">
        <f t="shared" si="99"/>
        <v>-5.416829856925931E-3</v>
      </c>
      <c r="AP89" s="175">
        <f t="shared" si="100"/>
        <v>-2.3657840347598436E-3</v>
      </c>
      <c r="AQ89" s="175">
        <f t="shared" si="101"/>
        <v>-3.2921748119613126E-3</v>
      </c>
      <c r="AR89" s="175">
        <f t="shared" si="102"/>
        <v>-5.2308089650998646E-3</v>
      </c>
      <c r="AS89" s="175"/>
      <c r="AT89" s="175">
        <f t="shared" si="103"/>
        <v>0</v>
      </c>
      <c r="AU89" s="175">
        <f t="shared" si="104"/>
        <v>0</v>
      </c>
      <c r="AV89" s="175">
        <f t="shared" si="105"/>
        <v>0</v>
      </c>
      <c r="AW89" s="175">
        <f t="shared" si="106"/>
        <v>0</v>
      </c>
      <c r="AX89" s="175">
        <f t="shared" si="107"/>
        <v>0</v>
      </c>
      <c r="AY89" s="175">
        <f t="shared" si="108"/>
        <v>0</v>
      </c>
      <c r="AZ89" s="1"/>
      <c r="BA89" s="1">
        <f t="shared" si="133"/>
        <v>5.293898849332377E-2</v>
      </c>
      <c r="BB89" s="1">
        <f t="shared" si="134"/>
        <v>5.1097719351918751E-2</v>
      </c>
      <c r="BC89" s="1">
        <f t="shared" si="135"/>
        <v>3.1153657497266764E-2</v>
      </c>
      <c r="BD89" s="1">
        <f t="shared" si="136"/>
        <v>6.5593919617239482E-2</v>
      </c>
      <c r="BE89" s="1">
        <f t="shared" si="137"/>
        <v>0.14321321324276573</v>
      </c>
      <c r="BF89" s="1">
        <f t="shared" si="138"/>
        <v>5.1097719351918751E-2</v>
      </c>
      <c r="BG89" s="1"/>
      <c r="BH89" s="1">
        <f t="shared" si="109"/>
        <v>5.3205216075693625E-2</v>
      </c>
      <c r="BI89" s="1">
        <f t="shared" si="110"/>
        <v>5.1367827528948834E-2</v>
      </c>
      <c r="BJ89" s="1">
        <f t="shared" si="111"/>
        <v>3.1324259806717387E-2</v>
      </c>
      <c r="BK89" s="1">
        <f t="shared" si="112"/>
        <v>6.5749838405406796E-2</v>
      </c>
      <c r="BL89" s="1">
        <f t="shared" si="113"/>
        <v>0.14368782116060896</v>
      </c>
      <c r="BM89" s="1">
        <f t="shared" si="114"/>
        <v>5.1367827528948834E-2</v>
      </c>
      <c r="BN89" s="1"/>
      <c r="BO89" s="1">
        <f t="shared" si="121"/>
        <v>5.1509570618049116E-2</v>
      </c>
      <c r="BP89" s="1">
        <f t="shared" si="122"/>
        <v>4.9597114219208829E-2</v>
      </c>
      <c r="BQ89" s="1">
        <f t="shared" si="123"/>
        <v>2.8452879308404209E-2</v>
      </c>
      <c r="BR89" s="1">
        <f t="shared" si="124"/>
        <v>6.3678653171739916E-2</v>
      </c>
      <c r="BS89" s="1">
        <f t="shared" si="125"/>
        <v>0.14070326060402474</v>
      </c>
      <c r="BT89" s="1">
        <f t="shared" si="126"/>
        <v>4.9597114219208829E-2</v>
      </c>
      <c r="BU89" s="1"/>
      <c r="BV89" s="1">
        <f t="shared" si="139"/>
        <v>6.4447228890978522E-2</v>
      </c>
      <c r="BW89" s="1">
        <f t="shared" si="140"/>
        <v>6.2349418561846746E-2</v>
      </c>
      <c r="BX89" s="1">
        <f t="shared" si="141"/>
        <v>4.3289379565071E-2</v>
      </c>
      <c r="BY89" s="1">
        <f t="shared" si="142"/>
        <v>7.9660515849922647E-2</v>
      </c>
      <c r="BZ89" s="1">
        <f t="shared" si="143"/>
        <v>0.18159312917826337</v>
      </c>
      <c r="CA89" s="1">
        <f t="shared" si="144"/>
        <v>6.2349418561846746E-2</v>
      </c>
      <c r="CB89" s="1"/>
      <c r="CC89" s="1"/>
    </row>
    <row r="90" spans="1:81" x14ac:dyDescent="0.2">
      <c r="A90">
        <v>1997</v>
      </c>
      <c r="B90">
        <v>5</v>
      </c>
      <c r="C90" s="1">
        <f>AVERAGE(RealPrice!C78:C89)</f>
        <v>5.2960908131292582E-2</v>
      </c>
      <c r="D90" s="1">
        <f>AVERAGE(RealPrice!D78:D89)</f>
        <v>5.1129961400097144E-2</v>
      </c>
      <c r="E90" s="1">
        <f>AVERAGE(RealPrice!E78:E89)</f>
        <v>3.1197525213696255E-2</v>
      </c>
      <c r="F90" s="1">
        <f>AVERAGE(RealPrice!F78:F89)</f>
        <v>6.5530046824904653E-2</v>
      </c>
      <c r="G90" s="1">
        <f>AVERAGE(RealPrice!G78:G89)</f>
        <v>0.14317603101824672</v>
      </c>
      <c r="H90" s="1">
        <f>AVERAGE(RealPrice!H78:H89)</f>
        <v>5.1129961400097144E-2</v>
      </c>
      <c r="I90" s="1"/>
      <c r="J90" s="1">
        <f t="shared" si="115"/>
        <v>-2.4430794440104264E-4</v>
      </c>
      <c r="K90" s="1">
        <f t="shared" si="116"/>
        <v>-2.3786612885168951E-4</v>
      </c>
      <c r="L90" s="1">
        <f t="shared" si="117"/>
        <v>-1.2673459302113207E-4</v>
      </c>
      <c r="M90" s="1">
        <f t="shared" si="118"/>
        <v>-2.1979158050214331E-4</v>
      </c>
      <c r="N90" s="1">
        <f t="shared" si="119"/>
        <v>-5.1179014236224507E-4</v>
      </c>
      <c r="O90" s="1">
        <f t="shared" si="120"/>
        <v>-2.3786612885168951E-4</v>
      </c>
      <c r="P90" s="1"/>
      <c r="Q90" s="99">
        <f t="shared" si="85"/>
        <v>-2.4430794440104264E-4</v>
      </c>
      <c r="R90" s="99">
        <f t="shared" si="86"/>
        <v>-2.3786612885168951E-4</v>
      </c>
      <c r="S90" s="99">
        <f t="shared" si="87"/>
        <v>-1.2673459302113207E-4</v>
      </c>
      <c r="T90" s="99">
        <f t="shared" si="88"/>
        <v>-2.1979158050214331E-4</v>
      </c>
      <c r="U90" s="99">
        <f t="shared" si="89"/>
        <v>-5.1179014236224507E-4</v>
      </c>
      <c r="V90" s="99">
        <f t="shared" si="90"/>
        <v>-2.3786612885168951E-4</v>
      </c>
      <c r="W90" s="99"/>
      <c r="X90" s="99">
        <f t="shared" si="91"/>
        <v>0</v>
      </c>
      <c r="Y90" s="99">
        <f t="shared" si="92"/>
        <v>0</v>
      </c>
      <c r="Z90" s="99">
        <f t="shared" si="93"/>
        <v>0</v>
      </c>
      <c r="AA90" s="99">
        <f t="shared" si="94"/>
        <v>0</v>
      </c>
      <c r="AB90" s="99">
        <f t="shared" si="95"/>
        <v>0</v>
      </c>
      <c r="AC90" s="99">
        <f t="shared" si="96"/>
        <v>0</v>
      </c>
      <c r="AD90" s="1"/>
      <c r="AE90" s="1"/>
      <c r="AF90" s="5">
        <f t="shared" si="127"/>
        <v>-4.5918043834926037E-3</v>
      </c>
      <c r="AG90" s="5">
        <f t="shared" si="128"/>
        <v>-4.6306441267666143E-3</v>
      </c>
      <c r="AH90" s="5">
        <f t="shared" si="129"/>
        <v>-4.0458926660400518E-3</v>
      </c>
      <c r="AI90" s="5">
        <f t="shared" si="130"/>
        <v>-3.3428459420223877E-3</v>
      </c>
      <c r="AJ90" s="5">
        <f t="shared" si="131"/>
        <v>-3.5618199108898851E-3</v>
      </c>
      <c r="AK90" s="5">
        <f t="shared" si="132"/>
        <v>-4.6306441267666143E-3</v>
      </c>
      <c r="AL90" s="1"/>
      <c r="AM90" s="175">
        <f t="shared" si="97"/>
        <v>-4.5918043834926037E-3</v>
      </c>
      <c r="AN90" s="175">
        <f t="shared" si="98"/>
        <v>-4.6306441267666143E-3</v>
      </c>
      <c r="AO90" s="175">
        <f t="shared" si="99"/>
        <v>-4.0458926660400518E-3</v>
      </c>
      <c r="AP90" s="175">
        <f t="shared" si="100"/>
        <v>-3.3428459420223877E-3</v>
      </c>
      <c r="AQ90" s="175">
        <f t="shared" si="101"/>
        <v>-3.5618199108898851E-3</v>
      </c>
      <c r="AR90" s="175">
        <f t="shared" si="102"/>
        <v>-4.6306441267666143E-3</v>
      </c>
      <c r="AS90" s="175"/>
      <c r="AT90" s="175">
        <f t="shared" si="103"/>
        <v>0</v>
      </c>
      <c r="AU90" s="175">
        <f t="shared" si="104"/>
        <v>0</v>
      </c>
      <c r="AV90" s="175">
        <f t="shared" si="105"/>
        <v>0</v>
      </c>
      <c r="AW90" s="175">
        <f t="shared" si="106"/>
        <v>0</v>
      </c>
      <c r="AX90" s="175">
        <f t="shared" si="107"/>
        <v>0</v>
      </c>
      <c r="AY90" s="175">
        <f t="shared" si="108"/>
        <v>0</v>
      </c>
      <c r="AZ90" s="1"/>
      <c r="BA90" s="1">
        <f t="shared" si="133"/>
        <v>5.2716600186891539E-2</v>
      </c>
      <c r="BB90" s="1">
        <f t="shared" si="134"/>
        <v>5.0892095271245455E-2</v>
      </c>
      <c r="BC90" s="1">
        <f t="shared" si="135"/>
        <v>3.1070790620675123E-2</v>
      </c>
      <c r="BD90" s="1">
        <f t="shared" si="136"/>
        <v>6.531025524440251E-2</v>
      </c>
      <c r="BE90" s="1">
        <f t="shared" si="137"/>
        <v>0.14266424087588447</v>
      </c>
      <c r="BF90" s="1">
        <f t="shared" si="138"/>
        <v>5.0892095271245455E-2</v>
      </c>
      <c r="BG90" s="1"/>
      <c r="BH90" s="1">
        <f t="shared" si="109"/>
        <v>5.2960908131292582E-2</v>
      </c>
      <c r="BI90" s="1">
        <f t="shared" si="110"/>
        <v>5.1129961400097144E-2</v>
      </c>
      <c r="BJ90" s="1">
        <f t="shared" si="111"/>
        <v>3.1197525213696255E-2</v>
      </c>
      <c r="BK90" s="1">
        <f t="shared" si="112"/>
        <v>6.5530046824904653E-2</v>
      </c>
      <c r="BL90" s="1">
        <f t="shared" si="113"/>
        <v>0.14317603101824672</v>
      </c>
      <c r="BM90" s="1">
        <f t="shared" si="114"/>
        <v>5.1129961400097144E-2</v>
      </c>
      <c r="BN90" s="1"/>
      <c r="BO90" s="1">
        <f t="shared" si="121"/>
        <v>5.1266384487938098E-2</v>
      </c>
      <c r="BP90" s="1">
        <f t="shared" si="122"/>
        <v>4.9360349563749663E-2</v>
      </c>
      <c r="BQ90" s="1">
        <f t="shared" si="123"/>
        <v>2.8326657469943516E-2</v>
      </c>
      <c r="BR90" s="1">
        <f t="shared" si="124"/>
        <v>6.3459596320630751E-2</v>
      </c>
      <c r="BS90" s="1">
        <f t="shared" si="125"/>
        <v>0.14019329336598177</v>
      </c>
      <c r="BT90" s="1">
        <f t="shared" si="126"/>
        <v>4.9360349563749663E-2</v>
      </c>
      <c r="BU90" s="1"/>
      <c r="BV90" s="1">
        <f t="shared" si="139"/>
        <v>6.4447228890978522E-2</v>
      </c>
      <c r="BW90" s="1">
        <f t="shared" si="140"/>
        <v>6.2349418561846746E-2</v>
      </c>
      <c r="BX90" s="1">
        <f t="shared" si="141"/>
        <v>4.3289379565071E-2</v>
      </c>
      <c r="BY90" s="1">
        <f t="shared" si="142"/>
        <v>7.9660515849922647E-2</v>
      </c>
      <c r="BZ90" s="1">
        <f t="shared" si="143"/>
        <v>0.18159312917826337</v>
      </c>
      <c r="CA90" s="1">
        <f t="shared" si="144"/>
        <v>6.2349418561846746E-2</v>
      </c>
      <c r="CB90" s="1"/>
      <c r="CC90" s="1"/>
    </row>
    <row r="91" spans="1:81" x14ac:dyDescent="0.2">
      <c r="A91">
        <v>1997</v>
      </c>
      <c r="B91">
        <v>6</v>
      </c>
      <c r="C91" s="1">
        <f>AVERAGE(RealPrice!C79:C90)</f>
        <v>5.2789882362387887E-2</v>
      </c>
      <c r="D91" s="1">
        <f>AVERAGE(RealPrice!D79:D90)</f>
        <v>5.0965775142628338E-2</v>
      </c>
      <c r="E91" s="1">
        <f>AVERAGE(RealPrice!E79:E90)</f>
        <v>3.1088234424162985E-2</v>
      </c>
      <c r="F91" s="1">
        <f>AVERAGE(RealPrice!F79:F90)</f>
        <v>6.5361082003453808E-2</v>
      </c>
      <c r="G91" s="1">
        <f>AVERAGE(RealPrice!G79:G90)</f>
        <v>0.14251150331157655</v>
      </c>
      <c r="H91" s="1">
        <f>AVERAGE(RealPrice!H79:H90)</f>
        <v>5.0965775142628338E-2</v>
      </c>
      <c r="I91" s="1"/>
      <c r="J91" s="1">
        <f t="shared" si="115"/>
        <v>-1.7102576890469512E-4</v>
      </c>
      <c r="K91" s="1">
        <f t="shared" si="116"/>
        <v>-1.6418625746880688E-4</v>
      </c>
      <c r="L91" s="1">
        <f t="shared" si="117"/>
        <v>-1.0929078953327009E-4</v>
      </c>
      <c r="M91" s="1">
        <f t="shared" si="118"/>
        <v>-1.6896482145084546E-4</v>
      </c>
      <c r="N91" s="1">
        <f t="shared" si="119"/>
        <v>-6.6452770667016492E-4</v>
      </c>
      <c r="O91" s="1">
        <f t="shared" si="120"/>
        <v>-1.6418625746880688E-4</v>
      </c>
      <c r="P91" s="1"/>
      <c r="Q91" s="99">
        <f t="shared" si="85"/>
        <v>-1.7102576890469512E-4</v>
      </c>
      <c r="R91" s="99">
        <f t="shared" si="86"/>
        <v>-1.6418625746880688E-4</v>
      </c>
      <c r="S91" s="99">
        <f t="shared" si="87"/>
        <v>-1.0929078953327009E-4</v>
      </c>
      <c r="T91" s="99">
        <f t="shared" si="88"/>
        <v>-1.6896482145084546E-4</v>
      </c>
      <c r="U91" s="99">
        <f t="shared" si="89"/>
        <v>-6.6452770667016492E-4</v>
      </c>
      <c r="V91" s="99">
        <f t="shared" si="90"/>
        <v>-1.6418625746880688E-4</v>
      </c>
      <c r="W91" s="99"/>
      <c r="X91" s="99">
        <f t="shared" si="91"/>
        <v>0</v>
      </c>
      <c r="Y91" s="99">
        <f t="shared" si="92"/>
        <v>0</v>
      </c>
      <c r="Z91" s="99">
        <f t="shared" si="93"/>
        <v>0</v>
      </c>
      <c r="AA91" s="99">
        <f t="shared" si="94"/>
        <v>0</v>
      </c>
      <c r="AB91" s="99">
        <f t="shared" si="95"/>
        <v>0</v>
      </c>
      <c r="AC91" s="99">
        <f t="shared" si="96"/>
        <v>0</v>
      </c>
      <c r="AD91" s="1"/>
      <c r="AE91" s="1"/>
      <c r="AF91" s="5">
        <f t="shared" si="127"/>
        <v>-3.2292831626057339E-3</v>
      </c>
      <c r="AG91" s="5">
        <f t="shared" si="128"/>
        <v>-3.2111555137707137E-3</v>
      </c>
      <c r="AH91" s="5">
        <f t="shared" si="129"/>
        <v>-3.5031877940526757E-3</v>
      </c>
      <c r="AI91" s="5">
        <f t="shared" si="130"/>
        <v>-2.5784327898058512E-3</v>
      </c>
      <c r="AJ91" s="5">
        <f t="shared" si="131"/>
        <v>-4.6413334825957664E-3</v>
      </c>
      <c r="AK91" s="5">
        <f t="shared" si="132"/>
        <v>-3.2111555137707137E-3</v>
      </c>
      <c r="AL91" s="1"/>
      <c r="AM91" s="175">
        <f t="shared" si="97"/>
        <v>-3.2292831626057339E-3</v>
      </c>
      <c r="AN91" s="175">
        <f t="shared" si="98"/>
        <v>-3.2111555137707137E-3</v>
      </c>
      <c r="AO91" s="175">
        <f t="shared" si="99"/>
        <v>-3.5031877940526757E-3</v>
      </c>
      <c r="AP91" s="175">
        <f t="shared" si="100"/>
        <v>-2.5784327898058512E-3</v>
      </c>
      <c r="AQ91" s="175">
        <f t="shared" si="101"/>
        <v>-4.6413334825957664E-3</v>
      </c>
      <c r="AR91" s="175">
        <f t="shared" si="102"/>
        <v>-3.2111555137707137E-3</v>
      </c>
      <c r="AS91" s="175"/>
      <c r="AT91" s="175">
        <f t="shared" si="103"/>
        <v>0</v>
      </c>
      <c r="AU91" s="175">
        <f t="shared" si="104"/>
        <v>0</v>
      </c>
      <c r="AV91" s="175">
        <f t="shared" si="105"/>
        <v>0</v>
      </c>
      <c r="AW91" s="175">
        <f t="shared" si="106"/>
        <v>0</v>
      </c>
      <c r="AX91" s="175">
        <f t="shared" si="107"/>
        <v>0</v>
      </c>
      <c r="AY91" s="175">
        <f t="shared" si="108"/>
        <v>0</v>
      </c>
      <c r="AZ91" s="1"/>
      <c r="BA91" s="1">
        <f t="shared" si="133"/>
        <v>5.2618856593483192E-2</v>
      </c>
      <c r="BB91" s="1">
        <f t="shared" si="134"/>
        <v>5.0801588885159531E-2</v>
      </c>
      <c r="BC91" s="1">
        <f t="shared" si="135"/>
        <v>3.0978943634629715E-2</v>
      </c>
      <c r="BD91" s="1">
        <f t="shared" si="136"/>
        <v>6.5192117182002962E-2</v>
      </c>
      <c r="BE91" s="1">
        <f t="shared" si="137"/>
        <v>0.14184697560490639</v>
      </c>
      <c r="BF91" s="1">
        <f t="shared" si="138"/>
        <v>5.0801588885159531E-2</v>
      </c>
      <c r="BG91" s="1"/>
      <c r="BH91" s="1">
        <f t="shared" si="109"/>
        <v>5.2789882362387887E-2</v>
      </c>
      <c r="BI91" s="1">
        <f t="shared" si="110"/>
        <v>5.0965775142628338E-2</v>
      </c>
      <c r="BJ91" s="1">
        <f t="shared" si="111"/>
        <v>3.1088234424162985E-2</v>
      </c>
      <c r="BK91" s="1">
        <f t="shared" si="112"/>
        <v>6.5361082003453808E-2</v>
      </c>
      <c r="BL91" s="1">
        <f t="shared" si="113"/>
        <v>0.14251150331157655</v>
      </c>
      <c r="BM91" s="1">
        <f t="shared" si="114"/>
        <v>5.0965775142628338E-2</v>
      </c>
      <c r="BN91" s="1"/>
      <c r="BO91" s="1">
        <f t="shared" si="121"/>
        <v>5.1095911009669301E-2</v>
      </c>
      <c r="BP91" s="1">
        <f t="shared" si="122"/>
        <v>4.9196690533886811E-2</v>
      </c>
      <c r="BQ91" s="1">
        <f t="shared" si="123"/>
        <v>2.821774954657014E-2</v>
      </c>
      <c r="BR91" s="1">
        <f t="shared" si="124"/>
        <v>6.3291067163615863E-2</v>
      </c>
      <c r="BS91" s="1">
        <f t="shared" si="125"/>
        <v>0.13953184995400669</v>
      </c>
      <c r="BT91" s="1">
        <f t="shared" si="126"/>
        <v>4.9196690533886811E-2</v>
      </c>
      <c r="BU91" s="1"/>
      <c r="BV91" s="1">
        <f t="shared" si="139"/>
        <v>6.4447228890978522E-2</v>
      </c>
      <c r="BW91" s="1">
        <f t="shared" si="140"/>
        <v>6.2349418561846746E-2</v>
      </c>
      <c r="BX91" s="1">
        <f t="shared" si="141"/>
        <v>4.3289379565071E-2</v>
      </c>
      <c r="BY91" s="1">
        <f t="shared" si="142"/>
        <v>7.9660515849922647E-2</v>
      </c>
      <c r="BZ91" s="1">
        <f t="shared" si="143"/>
        <v>0.18159312917826337</v>
      </c>
      <c r="CA91" s="1">
        <f t="shared" si="144"/>
        <v>6.2349418561846746E-2</v>
      </c>
      <c r="CB91" s="1"/>
      <c r="CC91" s="1"/>
    </row>
    <row r="92" spans="1:81" x14ac:dyDescent="0.2">
      <c r="A92">
        <v>1997</v>
      </c>
      <c r="B92">
        <v>7</v>
      </c>
      <c r="C92" s="1">
        <f>AVERAGE(RealPrice!C80:C91)</f>
        <v>5.2612899911456013E-2</v>
      </c>
      <c r="D92" s="1">
        <f>AVERAGE(RealPrice!D80:D91)</f>
        <v>5.0792207051204741E-2</v>
      </c>
      <c r="E92" s="1">
        <f>AVERAGE(RealPrice!E80:E91)</f>
        <v>3.0981909383422147E-2</v>
      </c>
      <c r="F92" s="1">
        <f>AVERAGE(RealPrice!F80:F91)</f>
        <v>6.513521342547253E-2</v>
      </c>
      <c r="G92" s="1">
        <f>AVERAGE(RealPrice!G80:G91)</f>
        <v>0.14198443894151005</v>
      </c>
      <c r="H92" s="1">
        <f>AVERAGE(RealPrice!H80:H91)</f>
        <v>5.0792207051204741E-2</v>
      </c>
      <c r="I92" s="1"/>
      <c r="J92" s="1">
        <f t="shared" si="115"/>
        <v>-1.7698245093187431E-4</v>
      </c>
      <c r="K92" s="1">
        <f t="shared" si="116"/>
        <v>-1.735680914235968E-4</v>
      </c>
      <c r="L92" s="1">
        <f t="shared" si="117"/>
        <v>-1.0632504074083865E-4</v>
      </c>
      <c r="M92" s="1">
        <f t="shared" si="118"/>
        <v>-2.2586857798127802E-4</v>
      </c>
      <c r="N92" s="1">
        <f t="shared" si="119"/>
        <v>-5.2706437006649898E-4</v>
      </c>
      <c r="O92" s="1">
        <f t="shared" si="120"/>
        <v>-1.735680914235968E-4</v>
      </c>
      <c r="P92" s="1"/>
      <c r="Q92" s="99">
        <f t="shared" si="85"/>
        <v>-1.7698245093187431E-4</v>
      </c>
      <c r="R92" s="99">
        <f t="shared" si="86"/>
        <v>-1.735680914235968E-4</v>
      </c>
      <c r="S92" s="99">
        <f t="shared" si="87"/>
        <v>-1.0632504074083865E-4</v>
      </c>
      <c r="T92" s="99">
        <f t="shared" si="88"/>
        <v>-2.2586857798127802E-4</v>
      </c>
      <c r="U92" s="99">
        <f t="shared" si="89"/>
        <v>-5.2706437006649898E-4</v>
      </c>
      <c r="V92" s="99">
        <f t="shared" si="90"/>
        <v>-1.735680914235968E-4</v>
      </c>
      <c r="W92" s="99"/>
      <c r="X92" s="99">
        <f t="shared" si="91"/>
        <v>0</v>
      </c>
      <c r="Y92" s="99">
        <f t="shared" si="92"/>
        <v>0</v>
      </c>
      <c r="Z92" s="99">
        <f t="shared" si="93"/>
        <v>0</v>
      </c>
      <c r="AA92" s="99">
        <f t="shared" si="94"/>
        <v>0</v>
      </c>
      <c r="AB92" s="99">
        <f t="shared" si="95"/>
        <v>0</v>
      </c>
      <c r="AC92" s="99">
        <f t="shared" si="96"/>
        <v>0</v>
      </c>
      <c r="AD92" s="1"/>
      <c r="AE92" s="1"/>
      <c r="AF92" s="5">
        <f t="shared" si="127"/>
        <v>-3.3525827869238523E-3</v>
      </c>
      <c r="AG92" s="5">
        <f t="shared" si="128"/>
        <v>-3.4055813129078016E-3</v>
      </c>
      <c r="AH92" s="5">
        <f t="shared" si="129"/>
        <v>-3.4201054743140391E-3</v>
      </c>
      <c r="AI92" s="5">
        <f t="shared" si="130"/>
        <v>-3.4557043894919426E-3</v>
      </c>
      <c r="AJ92" s="5">
        <f t="shared" si="131"/>
        <v>-3.6983987805824237E-3</v>
      </c>
      <c r="AK92" s="5">
        <f t="shared" si="132"/>
        <v>-3.4055813129078016E-3</v>
      </c>
      <c r="AL92" s="1"/>
      <c r="AM92" s="175">
        <f t="shared" si="97"/>
        <v>-3.3525827869238523E-3</v>
      </c>
      <c r="AN92" s="175">
        <f t="shared" si="98"/>
        <v>-3.4055813129078016E-3</v>
      </c>
      <c r="AO92" s="175">
        <f t="shared" si="99"/>
        <v>-3.4201054743140391E-3</v>
      </c>
      <c r="AP92" s="175">
        <f t="shared" si="100"/>
        <v>-3.4557043894919426E-3</v>
      </c>
      <c r="AQ92" s="175">
        <f t="shared" si="101"/>
        <v>-3.6983987805824237E-3</v>
      </c>
      <c r="AR92" s="175">
        <f t="shared" si="102"/>
        <v>-3.4055813129078016E-3</v>
      </c>
      <c r="AS92" s="175"/>
      <c r="AT92" s="175">
        <f t="shared" si="103"/>
        <v>0</v>
      </c>
      <c r="AU92" s="175">
        <f t="shared" si="104"/>
        <v>0</v>
      </c>
      <c r="AV92" s="175">
        <f t="shared" si="105"/>
        <v>0</v>
      </c>
      <c r="AW92" s="175">
        <f t="shared" si="106"/>
        <v>0</v>
      </c>
      <c r="AX92" s="175">
        <f t="shared" si="107"/>
        <v>0</v>
      </c>
      <c r="AY92" s="175">
        <f t="shared" si="108"/>
        <v>0</v>
      </c>
      <c r="AZ92" s="1"/>
      <c r="BA92" s="1">
        <f t="shared" si="133"/>
        <v>5.2435917460524138E-2</v>
      </c>
      <c r="BB92" s="1">
        <f t="shared" si="134"/>
        <v>5.0618638959781144E-2</v>
      </c>
      <c r="BC92" s="1">
        <f t="shared" si="135"/>
        <v>3.0875584342681308E-2</v>
      </c>
      <c r="BD92" s="1">
        <f t="shared" si="136"/>
        <v>6.4909344847491252E-2</v>
      </c>
      <c r="BE92" s="1">
        <f t="shared" si="137"/>
        <v>0.14145737457144356</v>
      </c>
      <c r="BF92" s="1">
        <f t="shared" si="138"/>
        <v>5.0618638959781144E-2</v>
      </c>
      <c r="BG92" s="1"/>
      <c r="BH92" s="1">
        <f t="shared" si="109"/>
        <v>5.2612899911456013E-2</v>
      </c>
      <c r="BI92" s="1">
        <f t="shared" si="110"/>
        <v>5.0792207051204741E-2</v>
      </c>
      <c r="BJ92" s="1">
        <f t="shared" si="111"/>
        <v>3.0981909383422147E-2</v>
      </c>
      <c r="BK92" s="1">
        <f t="shared" si="112"/>
        <v>6.513521342547253E-2</v>
      </c>
      <c r="BL92" s="1">
        <f t="shared" si="113"/>
        <v>0.14198443894151005</v>
      </c>
      <c r="BM92" s="1">
        <f t="shared" si="114"/>
        <v>5.0792207051204741E-2</v>
      </c>
      <c r="BN92" s="1"/>
      <c r="BO92" s="1">
        <f t="shared" si="121"/>
        <v>5.0919521907056009E-2</v>
      </c>
      <c r="BP92" s="1">
        <f t="shared" si="122"/>
        <v>4.9023713542711886E-2</v>
      </c>
      <c r="BQ92" s="1">
        <f t="shared" si="123"/>
        <v>2.8111788148683196E-2</v>
      </c>
      <c r="BR92" s="1">
        <f t="shared" si="124"/>
        <v>6.3065979120670967E-2</v>
      </c>
      <c r="BS92" s="1">
        <f t="shared" si="125"/>
        <v>0.13900673487816373</v>
      </c>
      <c r="BT92" s="1">
        <f t="shared" si="126"/>
        <v>4.9023713542711886E-2</v>
      </c>
      <c r="BU92" s="1"/>
      <c r="BV92" s="1">
        <f t="shared" si="139"/>
        <v>6.4447228890978522E-2</v>
      </c>
      <c r="BW92" s="1">
        <f t="shared" si="140"/>
        <v>6.2349418561846746E-2</v>
      </c>
      <c r="BX92" s="1">
        <f t="shared" si="141"/>
        <v>4.3289379565071E-2</v>
      </c>
      <c r="BY92" s="1">
        <f t="shared" si="142"/>
        <v>7.9660515849922647E-2</v>
      </c>
      <c r="BZ92" s="1">
        <f t="shared" si="143"/>
        <v>0.18159312917826337</v>
      </c>
      <c r="CA92" s="1">
        <f t="shared" si="144"/>
        <v>6.2349418561846746E-2</v>
      </c>
      <c r="CB92" s="1"/>
      <c r="CC92" s="1"/>
    </row>
    <row r="93" spans="1:81" x14ac:dyDescent="0.2">
      <c r="A93">
        <v>1997</v>
      </c>
      <c r="B93">
        <v>8</v>
      </c>
      <c r="C93" s="1">
        <f>AVERAGE(RealPrice!C81:C92)</f>
        <v>5.2407382696902621E-2</v>
      </c>
      <c r="D93" s="1">
        <f>AVERAGE(RealPrice!D81:D92)</f>
        <v>5.0626455251774456E-2</v>
      </c>
      <c r="E93" s="1">
        <f>AVERAGE(RealPrice!E81:E92)</f>
        <v>3.105536167957405E-2</v>
      </c>
      <c r="F93" s="1">
        <f>AVERAGE(RealPrice!F81:F92)</f>
        <v>6.4913662192448554E-2</v>
      </c>
      <c r="G93" s="1">
        <f>AVERAGE(RealPrice!G81:G92)</f>
        <v>0.14145352019227997</v>
      </c>
      <c r="H93" s="1">
        <f>AVERAGE(RealPrice!H81:H92)</f>
        <v>5.0626455251774456E-2</v>
      </c>
      <c r="I93" s="1"/>
      <c r="J93" s="1">
        <f t="shared" si="115"/>
        <v>-2.0551721455339123E-4</v>
      </c>
      <c r="K93" s="1">
        <f t="shared" si="116"/>
        <v>-1.6575179943028456E-4</v>
      </c>
      <c r="L93" s="1">
        <f t="shared" si="117"/>
        <v>7.345229615190324E-5</v>
      </c>
      <c r="M93" s="1">
        <f t="shared" si="118"/>
        <v>-2.215512330239755E-4</v>
      </c>
      <c r="N93" s="1">
        <f t="shared" si="119"/>
        <v>-5.3091874923008597E-4</v>
      </c>
      <c r="O93" s="1">
        <f t="shared" si="120"/>
        <v>-1.6575179943028456E-4</v>
      </c>
      <c r="P93" s="1"/>
      <c r="Q93" s="99">
        <f t="shared" si="85"/>
        <v>-2.0551721455339123E-4</v>
      </c>
      <c r="R93" s="99">
        <f t="shared" si="86"/>
        <v>-1.6575179943028456E-4</v>
      </c>
      <c r="S93" s="99">
        <f t="shared" si="87"/>
        <v>0</v>
      </c>
      <c r="T93" s="99">
        <f t="shared" si="88"/>
        <v>-2.215512330239755E-4</v>
      </c>
      <c r="U93" s="99">
        <f t="shared" si="89"/>
        <v>-5.3091874923008597E-4</v>
      </c>
      <c r="V93" s="99">
        <f t="shared" si="90"/>
        <v>-1.6575179943028456E-4</v>
      </c>
      <c r="W93" s="99"/>
      <c r="X93" s="99">
        <f t="shared" si="91"/>
        <v>0</v>
      </c>
      <c r="Y93" s="99">
        <f t="shared" si="92"/>
        <v>0</v>
      </c>
      <c r="Z93" s="99">
        <f t="shared" si="93"/>
        <v>7.345229615190324E-5</v>
      </c>
      <c r="AA93" s="99">
        <f t="shared" si="94"/>
        <v>0</v>
      </c>
      <c r="AB93" s="99">
        <f t="shared" si="95"/>
        <v>0</v>
      </c>
      <c r="AC93" s="99">
        <f t="shared" si="96"/>
        <v>0</v>
      </c>
      <c r="AD93" s="1"/>
      <c r="AE93" s="1"/>
      <c r="AF93" s="5">
        <f t="shared" si="127"/>
        <v>-3.906213398221059E-3</v>
      </c>
      <c r="AG93" s="5">
        <f t="shared" si="128"/>
        <v>-3.2633313071666059E-3</v>
      </c>
      <c r="AH93" s="5">
        <f t="shared" si="129"/>
        <v>2.3708124390553476E-3</v>
      </c>
      <c r="AI93" s="5">
        <f t="shared" si="130"/>
        <v>-3.4014048833581612E-3</v>
      </c>
      <c r="AJ93" s="5">
        <f t="shared" si="131"/>
        <v>-3.7392741992577916E-3</v>
      </c>
      <c r="AK93" s="5">
        <f t="shared" si="132"/>
        <v>-3.2633313071666059E-3</v>
      </c>
      <c r="AL93" s="1"/>
      <c r="AM93" s="175">
        <f t="shared" si="97"/>
        <v>-3.906213398221059E-3</v>
      </c>
      <c r="AN93" s="175">
        <f t="shared" si="98"/>
        <v>-3.2633313071666059E-3</v>
      </c>
      <c r="AO93" s="175">
        <f t="shared" si="99"/>
        <v>0</v>
      </c>
      <c r="AP93" s="175">
        <f t="shared" si="100"/>
        <v>-3.4014048833581612E-3</v>
      </c>
      <c r="AQ93" s="175">
        <f t="shared" si="101"/>
        <v>-3.7392741992577916E-3</v>
      </c>
      <c r="AR93" s="175">
        <f t="shared" si="102"/>
        <v>-3.2633313071666059E-3</v>
      </c>
      <c r="AS93" s="175"/>
      <c r="AT93" s="175">
        <f t="shared" si="103"/>
        <v>0</v>
      </c>
      <c r="AU93" s="175">
        <f t="shared" si="104"/>
        <v>0</v>
      </c>
      <c r="AV93" s="175">
        <f t="shared" si="105"/>
        <v>2.3708124390553476E-3</v>
      </c>
      <c r="AW93" s="175">
        <f t="shared" si="106"/>
        <v>0</v>
      </c>
      <c r="AX93" s="175">
        <f t="shared" si="107"/>
        <v>0</v>
      </c>
      <c r="AY93" s="175">
        <f t="shared" si="108"/>
        <v>0</v>
      </c>
      <c r="AZ93" s="1"/>
      <c r="BA93" s="1">
        <f t="shared" si="133"/>
        <v>5.220186548234923E-2</v>
      </c>
      <c r="BB93" s="1">
        <f t="shared" si="134"/>
        <v>5.0460703452344172E-2</v>
      </c>
      <c r="BC93" s="1">
        <f t="shared" si="135"/>
        <v>3.105536167957405E-2</v>
      </c>
      <c r="BD93" s="1">
        <f t="shared" si="136"/>
        <v>6.4692110959424579E-2</v>
      </c>
      <c r="BE93" s="1">
        <f t="shared" si="137"/>
        <v>0.14092260144304988</v>
      </c>
      <c r="BF93" s="1">
        <f t="shared" si="138"/>
        <v>5.0460703452344172E-2</v>
      </c>
      <c r="BG93" s="1"/>
      <c r="BH93" s="1">
        <f t="shared" si="109"/>
        <v>5.2407382696902621E-2</v>
      </c>
      <c r="BI93" s="1">
        <f t="shared" si="110"/>
        <v>5.0626455251774456E-2</v>
      </c>
      <c r="BJ93" s="1">
        <f t="shared" si="111"/>
        <v>3.1128813975725953E-2</v>
      </c>
      <c r="BK93" s="1">
        <f t="shared" si="112"/>
        <v>6.4913662192448554E-2</v>
      </c>
      <c r="BL93" s="1">
        <f t="shared" si="113"/>
        <v>0.14145352019227997</v>
      </c>
      <c r="BM93" s="1">
        <f t="shared" si="114"/>
        <v>5.0626455251774456E-2</v>
      </c>
      <c r="BN93" s="1"/>
      <c r="BO93" s="1">
        <f t="shared" si="121"/>
        <v>5.0714807486599671E-2</v>
      </c>
      <c r="BP93" s="1">
        <f t="shared" si="122"/>
        <v>4.88585026463179E-2</v>
      </c>
      <c r="BQ93" s="1">
        <f t="shared" si="123"/>
        <v>2.8111788148683196E-2</v>
      </c>
      <c r="BR93" s="1">
        <f t="shared" si="124"/>
        <v>6.2845181473092912E-2</v>
      </c>
      <c r="BS93" s="1">
        <f t="shared" si="125"/>
        <v>0.13847780137971455</v>
      </c>
      <c r="BT93" s="1">
        <f t="shared" si="126"/>
        <v>4.88585026463179E-2</v>
      </c>
      <c r="BU93" s="1"/>
      <c r="BV93" s="1">
        <f t="shared" si="139"/>
        <v>6.4447228890978522E-2</v>
      </c>
      <c r="BW93" s="1">
        <f t="shared" si="140"/>
        <v>6.2349418561846746E-2</v>
      </c>
      <c r="BX93" s="1">
        <f t="shared" si="141"/>
        <v>4.33630060028403E-2</v>
      </c>
      <c r="BY93" s="1">
        <f t="shared" si="142"/>
        <v>7.9660515849922647E-2</v>
      </c>
      <c r="BZ93" s="1">
        <f t="shared" si="143"/>
        <v>0.18159312917826337</v>
      </c>
      <c r="CA93" s="1">
        <f t="shared" si="144"/>
        <v>6.2349418561846746E-2</v>
      </c>
      <c r="CB93" s="1"/>
      <c r="CC93" s="1"/>
    </row>
    <row r="94" spans="1:81" x14ac:dyDescent="0.2">
      <c r="A94">
        <v>1997</v>
      </c>
      <c r="B94">
        <v>9</v>
      </c>
      <c r="C94" s="1">
        <f>AVERAGE(RealPrice!C82:C93)</f>
        <v>5.2262267190443634E-2</v>
      </c>
      <c r="D94" s="1">
        <f>AVERAGE(RealPrice!D82:D93)</f>
        <v>5.0540733443258899E-2</v>
      </c>
      <c r="E94" s="1">
        <f>AVERAGE(RealPrice!E82:E93)</f>
        <v>3.1192841980478236E-2</v>
      </c>
      <c r="F94" s="1">
        <f>AVERAGE(RealPrice!F82:F93)</f>
        <v>6.4726561823136228E-2</v>
      </c>
      <c r="G94" s="1">
        <f>AVERAGE(RealPrice!G82:G93)</f>
        <v>0.1412537842480395</v>
      </c>
      <c r="H94" s="1">
        <f>AVERAGE(RealPrice!H82:H93)</f>
        <v>5.0540733443258899E-2</v>
      </c>
      <c r="I94" s="1"/>
      <c r="J94" s="1">
        <f t="shared" si="115"/>
        <v>-1.4511550645898708E-4</v>
      </c>
      <c r="K94" s="1">
        <f t="shared" si="116"/>
        <v>-8.5721808515556996E-5</v>
      </c>
      <c r="L94" s="1">
        <f t="shared" si="117"/>
        <v>1.3748030090418584E-4</v>
      </c>
      <c r="M94" s="1">
        <f t="shared" si="118"/>
        <v>-1.8710036931232632E-4</v>
      </c>
      <c r="N94" s="1">
        <f t="shared" si="119"/>
        <v>-1.9973594424047003E-4</v>
      </c>
      <c r="O94" s="1">
        <f t="shared" si="120"/>
        <v>-8.5721808515556996E-5</v>
      </c>
      <c r="P94" s="1"/>
      <c r="Q94" s="99">
        <f t="shared" si="85"/>
        <v>-1.4511550645898708E-4</v>
      </c>
      <c r="R94" s="99">
        <f t="shared" si="86"/>
        <v>-8.5721808515556996E-5</v>
      </c>
      <c r="S94" s="99">
        <f t="shared" si="87"/>
        <v>0</v>
      </c>
      <c r="T94" s="99">
        <f t="shared" si="88"/>
        <v>-1.8710036931232632E-4</v>
      </c>
      <c r="U94" s="99">
        <f t="shared" si="89"/>
        <v>-1.9973594424047003E-4</v>
      </c>
      <c r="V94" s="99">
        <f t="shared" si="90"/>
        <v>-8.5721808515556996E-5</v>
      </c>
      <c r="W94" s="99"/>
      <c r="X94" s="99">
        <f t="shared" si="91"/>
        <v>0</v>
      </c>
      <c r="Y94" s="99">
        <f t="shared" si="92"/>
        <v>0</v>
      </c>
      <c r="Z94" s="99">
        <f t="shared" si="93"/>
        <v>1.3748030090418584E-4</v>
      </c>
      <c r="AA94" s="99">
        <f t="shared" si="94"/>
        <v>0</v>
      </c>
      <c r="AB94" s="99">
        <f t="shared" si="95"/>
        <v>0</v>
      </c>
      <c r="AC94" s="99">
        <f t="shared" si="96"/>
        <v>0</v>
      </c>
      <c r="AD94" s="1"/>
      <c r="AE94" s="1"/>
      <c r="AF94" s="5">
        <f t="shared" si="127"/>
        <v>-2.7689897680687192E-3</v>
      </c>
      <c r="AG94" s="5">
        <f t="shared" si="128"/>
        <v>-1.6932216188008109E-3</v>
      </c>
      <c r="AH94" s="5">
        <f t="shared" si="129"/>
        <v>4.4269425139109586E-3</v>
      </c>
      <c r="AI94" s="5">
        <f t="shared" si="130"/>
        <v>-2.8822956985177228E-3</v>
      </c>
      <c r="AJ94" s="5">
        <f t="shared" si="131"/>
        <v>-1.4120252643339271E-3</v>
      </c>
      <c r="AK94" s="5">
        <f t="shared" si="132"/>
        <v>-1.6932216188008109E-3</v>
      </c>
      <c r="AL94" s="1"/>
      <c r="AM94" s="175">
        <f t="shared" si="97"/>
        <v>-2.7689897680687192E-3</v>
      </c>
      <c r="AN94" s="175">
        <f t="shared" si="98"/>
        <v>-1.6932216188008109E-3</v>
      </c>
      <c r="AO94" s="175">
        <f t="shared" si="99"/>
        <v>0</v>
      </c>
      <c r="AP94" s="175">
        <f t="shared" si="100"/>
        <v>-2.8822956985177228E-3</v>
      </c>
      <c r="AQ94" s="175">
        <f t="shared" si="101"/>
        <v>-1.4120252643339271E-3</v>
      </c>
      <c r="AR94" s="175">
        <f t="shared" si="102"/>
        <v>-1.6932216188008109E-3</v>
      </c>
      <c r="AS94" s="175"/>
      <c r="AT94" s="175">
        <f t="shared" si="103"/>
        <v>0</v>
      </c>
      <c r="AU94" s="175">
        <f t="shared" si="104"/>
        <v>0</v>
      </c>
      <c r="AV94" s="175">
        <f t="shared" si="105"/>
        <v>4.4269425139109586E-3</v>
      </c>
      <c r="AW94" s="175">
        <f t="shared" si="106"/>
        <v>0</v>
      </c>
      <c r="AX94" s="175">
        <f t="shared" si="107"/>
        <v>0</v>
      </c>
      <c r="AY94" s="175">
        <f t="shared" si="108"/>
        <v>0</v>
      </c>
      <c r="AZ94" s="1"/>
      <c r="BA94" s="1">
        <f t="shared" si="133"/>
        <v>5.2117151683984647E-2</v>
      </c>
      <c r="BB94" s="1">
        <f t="shared" si="134"/>
        <v>5.0455011634743342E-2</v>
      </c>
      <c r="BC94" s="1">
        <f t="shared" si="135"/>
        <v>3.1192841980478236E-2</v>
      </c>
      <c r="BD94" s="1">
        <f t="shared" si="136"/>
        <v>6.4539461453823901E-2</v>
      </c>
      <c r="BE94" s="1">
        <f t="shared" si="137"/>
        <v>0.14105404830379903</v>
      </c>
      <c r="BF94" s="1">
        <f t="shared" si="138"/>
        <v>5.0455011634743342E-2</v>
      </c>
      <c r="BG94" s="1"/>
      <c r="BH94" s="1">
        <f t="shared" si="109"/>
        <v>5.2262267190443634E-2</v>
      </c>
      <c r="BI94" s="1">
        <f t="shared" si="110"/>
        <v>5.0540733443258899E-2</v>
      </c>
      <c r="BJ94" s="1">
        <f t="shared" si="111"/>
        <v>3.1330322281382425E-2</v>
      </c>
      <c r="BK94" s="1">
        <f t="shared" si="112"/>
        <v>6.4726561823136228E-2</v>
      </c>
      <c r="BL94" s="1">
        <f t="shared" si="113"/>
        <v>0.1412537842480395</v>
      </c>
      <c r="BM94" s="1">
        <f t="shared" si="114"/>
        <v>5.0540733443258899E-2</v>
      </c>
      <c r="BN94" s="1"/>
      <c r="BO94" s="1">
        <f t="shared" si="121"/>
        <v>5.0570093803493261E-2</v>
      </c>
      <c r="BP94" s="1">
        <f t="shared" si="122"/>
        <v>4.8772925983821727E-2</v>
      </c>
      <c r="BQ94" s="1">
        <f t="shared" si="123"/>
        <v>2.8111788148683196E-2</v>
      </c>
      <c r="BR94" s="1">
        <f t="shared" si="124"/>
        <v>6.2658620382370245E-2</v>
      </c>
      <c r="BS94" s="1">
        <f t="shared" si="125"/>
        <v>0.13827834746767353</v>
      </c>
      <c r="BT94" s="1">
        <f t="shared" si="126"/>
        <v>4.8772925983821727E-2</v>
      </c>
      <c r="BU94" s="1"/>
      <c r="BV94" s="1">
        <f t="shared" si="139"/>
        <v>6.4447228890978522E-2</v>
      </c>
      <c r="BW94" s="1">
        <f t="shared" si="140"/>
        <v>6.2349418561846746E-2</v>
      </c>
      <c r="BX94" s="1">
        <f t="shared" si="141"/>
        <v>4.3501094921133389E-2</v>
      </c>
      <c r="BY94" s="1">
        <f t="shared" si="142"/>
        <v>7.9660515849922647E-2</v>
      </c>
      <c r="BZ94" s="1">
        <f t="shared" si="143"/>
        <v>0.18159312917826337</v>
      </c>
      <c r="CA94" s="1">
        <f t="shared" si="144"/>
        <v>6.2349418561846746E-2</v>
      </c>
      <c r="CB94" s="1"/>
      <c r="CC94" s="1"/>
    </row>
    <row r="95" spans="1:81" x14ac:dyDescent="0.2">
      <c r="A95">
        <v>1997</v>
      </c>
      <c r="B95">
        <v>10</v>
      </c>
      <c r="C95" s="1">
        <f>AVERAGE(RealPrice!C83:C94)</f>
        <v>5.2138408900006983E-2</v>
      </c>
      <c r="D95" s="1">
        <f>AVERAGE(RealPrice!D83:D94)</f>
        <v>5.0419450051226521E-2</v>
      </c>
      <c r="E95" s="1">
        <f>AVERAGE(RealPrice!E83:E94)</f>
        <v>3.1123649083661373E-2</v>
      </c>
      <c r="F95" s="1">
        <f>AVERAGE(RealPrice!F83:F94)</f>
        <v>6.4524594209582661E-2</v>
      </c>
      <c r="G95" s="1">
        <f>AVERAGE(RealPrice!G83:G94)</f>
        <v>0.14157405338884874</v>
      </c>
      <c r="H95" s="1">
        <f>AVERAGE(RealPrice!H83:H94)</f>
        <v>5.0419450051226521E-2</v>
      </c>
      <c r="I95" s="1"/>
      <c r="J95" s="1">
        <f t="shared" si="115"/>
        <v>-1.2385829043665142E-4</v>
      </c>
      <c r="K95" s="1">
        <f t="shared" si="116"/>
        <v>-1.2128339203237859E-4</v>
      </c>
      <c r="L95" s="1">
        <f t="shared" si="117"/>
        <v>-6.9192896816862998E-5</v>
      </c>
      <c r="M95" s="1">
        <f t="shared" si="118"/>
        <v>-2.0196761355356641E-4</v>
      </c>
      <c r="N95" s="1">
        <f t="shared" si="119"/>
        <v>3.202691408092373E-4</v>
      </c>
      <c r="O95" s="1">
        <f t="shared" si="120"/>
        <v>-1.2128339203237859E-4</v>
      </c>
      <c r="P95" s="1"/>
      <c r="Q95" s="99">
        <f t="shared" si="85"/>
        <v>-1.2385829043665142E-4</v>
      </c>
      <c r="R95" s="99">
        <f t="shared" si="86"/>
        <v>-1.2128339203237859E-4</v>
      </c>
      <c r="S95" s="99">
        <f t="shared" si="87"/>
        <v>-6.9192896816862998E-5</v>
      </c>
      <c r="T95" s="99">
        <f t="shared" si="88"/>
        <v>-2.0196761355356641E-4</v>
      </c>
      <c r="U95" s="99">
        <f t="shared" si="89"/>
        <v>0</v>
      </c>
      <c r="V95" s="99">
        <f t="shared" si="90"/>
        <v>-1.2128339203237859E-4</v>
      </c>
      <c r="W95" s="99"/>
      <c r="X95" s="99">
        <f t="shared" si="91"/>
        <v>0</v>
      </c>
      <c r="Y95" s="99">
        <f t="shared" si="92"/>
        <v>0</v>
      </c>
      <c r="Z95" s="99">
        <f t="shared" si="93"/>
        <v>0</v>
      </c>
      <c r="AA95" s="99">
        <f t="shared" si="94"/>
        <v>0</v>
      </c>
      <c r="AB95" s="99">
        <f t="shared" si="95"/>
        <v>3.202691408092373E-4</v>
      </c>
      <c r="AC95" s="99">
        <f t="shared" si="96"/>
        <v>0</v>
      </c>
      <c r="AD95" s="1"/>
      <c r="AE95" s="1"/>
      <c r="AF95" s="5">
        <f t="shared" si="127"/>
        <v>-2.3699371859493557E-3</v>
      </c>
      <c r="AG95" s="5">
        <f t="shared" si="128"/>
        <v>-2.399715709874739E-3</v>
      </c>
      <c r="AH95" s="5">
        <f t="shared" si="129"/>
        <v>-2.218229966354679E-3</v>
      </c>
      <c r="AI95" s="5">
        <f t="shared" si="130"/>
        <v>-3.1203204351474279E-3</v>
      </c>
      <c r="AJ95" s="5">
        <f t="shared" si="131"/>
        <v>2.2673314029368896E-3</v>
      </c>
      <c r="AK95" s="5">
        <f t="shared" si="132"/>
        <v>-2.399715709874739E-3</v>
      </c>
      <c r="AL95" s="1"/>
      <c r="AM95" s="175">
        <f t="shared" si="97"/>
        <v>-2.3699371859493557E-3</v>
      </c>
      <c r="AN95" s="175">
        <f t="shared" si="98"/>
        <v>-2.399715709874739E-3</v>
      </c>
      <c r="AO95" s="175">
        <f t="shared" si="99"/>
        <v>-2.218229966354679E-3</v>
      </c>
      <c r="AP95" s="175">
        <f t="shared" si="100"/>
        <v>-3.1203204351474279E-3</v>
      </c>
      <c r="AQ95" s="175">
        <f t="shared" si="101"/>
        <v>0</v>
      </c>
      <c r="AR95" s="175">
        <f t="shared" si="102"/>
        <v>-2.399715709874739E-3</v>
      </c>
      <c r="AS95" s="175"/>
      <c r="AT95" s="175">
        <f t="shared" si="103"/>
        <v>0</v>
      </c>
      <c r="AU95" s="175">
        <f t="shared" si="104"/>
        <v>0</v>
      </c>
      <c r="AV95" s="175">
        <f t="shared" si="105"/>
        <v>0</v>
      </c>
      <c r="AW95" s="175">
        <f t="shared" si="106"/>
        <v>0</v>
      </c>
      <c r="AX95" s="175">
        <f t="shared" si="107"/>
        <v>2.2673314029368896E-3</v>
      </c>
      <c r="AY95" s="175">
        <f t="shared" si="108"/>
        <v>0</v>
      </c>
      <c r="AZ95" s="1"/>
      <c r="BA95" s="1">
        <f t="shared" si="133"/>
        <v>5.2014550609570331E-2</v>
      </c>
      <c r="BB95" s="1">
        <f t="shared" si="134"/>
        <v>5.0298166659194142E-2</v>
      </c>
      <c r="BC95" s="1">
        <f t="shared" si="135"/>
        <v>3.105445618684451E-2</v>
      </c>
      <c r="BD95" s="1">
        <f t="shared" si="136"/>
        <v>6.4322626596029095E-2</v>
      </c>
      <c r="BE95" s="1">
        <f t="shared" si="137"/>
        <v>0.14157405338884874</v>
      </c>
      <c r="BF95" s="1">
        <f t="shared" si="138"/>
        <v>5.0298166659194142E-2</v>
      </c>
      <c r="BG95" s="1"/>
      <c r="BH95" s="1">
        <f t="shared" si="109"/>
        <v>5.2138408900006983E-2</v>
      </c>
      <c r="BI95" s="1">
        <f t="shared" si="110"/>
        <v>5.0419450051226521E-2</v>
      </c>
      <c r="BJ95" s="1">
        <f t="shared" si="111"/>
        <v>3.1123649083661373E-2</v>
      </c>
      <c r="BK95" s="1">
        <f t="shared" si="112"/>
        <v>6.4524594209582661E-2</v>
      </c>
      <c r="BL95" s="1">
        <f t="shared" si="113"/>
        <v>0.14189432252965797</v>
      </c>
      <c r="BM95" s="1">
        <f t="shared" si="114"/>
        <v>5.0419450051226521E-2</v>
      </c>
      <c r="BN95" s="1"/>
      <c r="BO95" s="1">
        <f t="shared" si="121"/>
        <v>5.0446529049424906E-2</v>
      </c>
      <c r="BP95" s="1">
        <f t="shared" si="122"/>
        <v>4.8651933637450552E-2</v>
      </c>
      <c r="BQ95" s="1">
        <f t="shared" si="123"/>
        <v>2.804274873762351E-2</v>
      </c>
      <c r="BR95" s="1">
        <f t="shared" si="124"/>
        <v>6.2457282972488488E-2</v>
      </c>
      <c r="BS95" s="1">
        <f t="shared" si="125"/>
        <v>0.13827834746767353</v>
      </c>
      <c r="BT95" s="1">
        <f t="shared" si="126"/>
        <v>4.8651933637450552E-2</v>
      </c>
      <c r="BU95" s="1"/>
      <c r="BV95" s="1">
        <f t="shared" si="139"/>
        <v>6.4447228890978522E-2</v>
      </c>
      <c r="BW95" s="1">
        <f t="shared" si="140"/>
        <v>6.2349418561846746E-2</v>
      </c>
      <c r="BX95" s="1">
        <f t="shared" si="141"/>
        <v>4.3501094921133389E-2</v>
      </c>
      <c r="BY95" s="1">
        <f t="shared" si="142"/>
        <v>7.9660515849922647E-2</v>
      </c>
      <c r="BZ95" s="1">
        <f t="shared" si="143"/>
        <v>0.18191412447535296</v>
      </c>
      <c r="CA95" s="1">
        <f t="shared" si="144"/>
        <v>6.2349418561846746E-2</v>
      </c>
      <c r="CB95" s="1"/>
      <c r="CC95" s="1"/>
    </row>
    <row r="96" spans="1:81" x14ac:dyDescent="0.2">
      <c r="A96">
        <v>1997</v>
      </c>
      <c r="B96">
        <v>11</v>
      </c>
      <c r="C96" s="1">
        <f>AVERAGE(RealPrice!C84:C95)</f>
        <v>5.2038221086966256E-2</v>
      </c>
      <c r="D96" s="1">
        <f>AVERAGE(RealPrice!D84:D95)</f>
        <v>5.0337055746105898E-2</v>
      </c>
      <c r="E96" s="1">
        <f>AVERAGE(RealPrice!E84:E95)</f>
        <v>3.1073781536540879E-2</v>
      </c>
      <c r="F96" s="1">
        <f>AVERAGE(RealPrice!F84:F95)</f>
        <v>6.4369786214219168E-2</v>
      </c>
      <c r="G96" s="1">
        <f>AVERAGE(RealPrice!G84:G95)</f>
        <v>0.14115873171917151</v>
      </c>
      <c r="H96" s="1">
        <f>AVERAGE(RealPrice!H84:H95)</f>
        <v>5.0337055746105898E-2</v>
      </c>
      <c r="I96" s="1"/>
      <c r="J96" s="1">
        <f t="shared" si="115"/>
        <v>-1.001878130407266E-4</v>
      </c>
      <c r="K96" s="1">
        <f t="shared" si="116"/>
        <v>-8.2394305120622735E-5</v>
      </c>
      <c r="L96" s="1">
        <f t="shared" si="117"/>
        <v>-4.9867547120493322E-5</v>
      </c>
      <c r="M96" s="1">
        <f t="shared" si="118"/>
        <v>-1.5480799536349288E-4</v>
      </c>
      <c r="N96" s="1">
        <f t="shared" si="119"/>
        <v>-4.1532166967722661E-4</v>
      </c>
      <c r="O96" s="1">
        <f t="shared" si="120"/>
        <v>-8.2394305120622735E-5</v>
      </c>
      <c r="P96" s="1"/>
      <c r="Q96" s="99">
        <f t="shared" si="85"/>
        <v>-1.001878130407266E-4</v>
      </c>
      <c r="R96" s="99">
        <f t="shared" si="86"/>
        <v>-8.2394305120622735E-5</v>
      </c>
      <c r="S96" s="99">
        <f t="shared" si="87"/>
        <v>-4.9867547120493322E-5</v>
      </c>
      <c r="T96" s="99">
        <f t="shared" si="88"/>
        <v>-1.5480799536349288E-4</v>
      </c>
      <c r="U96" s="99">
        <f t="shared" si="89"/>
        <v>-4.1532166967722661E-4</v>
      </c>
      <c r="V96" s="99">
        <f t="shared" si="90"/>
        <v>-8.2394305120622735E-5</v>
      </c>
      <c r="W96" s="99"/>
      <c r="X96" s="99">
        <f t="shared" si="91"/>
        <v>0</v>
      </c>
      <c r="Y96" s="99">
        <f t="shared" si="92"/>
        <v>0</v>
      </c>
      <c r="Z96" s="99">
        <f t="shared" si="93"/>
        <v>0</v>
      </c>
      <c r="AA96" s="99">
        <f t="shared" si="94"/>
        <v>0</v>
      </c>
      <c r="AB96" s="99">
        <f t="shared" si="95"/>
        <v>0</v>
      </c>
      <c r="AC96" s="99">
        <f t="shared" si="96"/>
        <v>0</v>
      </c>
      <c r="AD96" s="1"/>
      <c r="AE96" s="1"/>
      <c r="AF96" s="5">
        <f t="shared" si="127"/>
        <v>-1.9215740402218628E-3</v>
      </c>
      <c r="AG96" s="5">
        <f t="shared" si="128"/>
        <v>-1.6341769899693714E-3</v>
      </c>
      <c r="AH96" s="5">
        <f t="shared" si="129"/>
        <v>-1.6022397305164304E-3</v>
      </c>
      <c r="AI96" s="5">
        <f t="shared" si="130"/>
        <v>-2.3992091273082883E-3</v>
      </c>
      <c r="AJ96" s="5">
        <f t="shared" si="131"/>
        <v>-2.9336001882809271E-3</v>
      </c>
      <c r="AK96" s="5">
        <f t="shared" si="132"/>
        <v>-1.6341769899693714E-3</v>
      </c>
      <c r="AL96" s="1"/>
      <c r="AM96" s="175">
        <f t="shared" si="97"/>
        <v>-1.9215740402218628E-3</v>
      </c>
      <c r="AN96" s="175">
        <f t="shared" si="98"/>
        <v>-1.6341769899693714E-3</v>
      </c>
      <c r="AO96" s="175">
        <f t="shared" si="99"/>
        <v>-1.6022397305164304E-3</v>
      </c>
      <c r="AP96" s="175">
        <f t="shared" si="100"/>
        <v>-2.3992091273082883E-3</v>
      </c>
      <c r="AQ96" s="175">
        <f t="shared" si="101"/>
        <v>-2.9336001882809271E-3</v>
      </c>
      <c r="AR96" s="175">
        <f t="shared" si="102"/>
        <v>-1.6341769899693714E-3</v>
      </c>
      <c r="AS96" s="175"/>
      <c r="AT96" s="175">
        <f t="shared" si="103"/>
        <v>0</v>
      </c>
      <c r="AU96" s="175">
        <f t="shared" si="104"/>
        <v>0</v>
      </c>
      <c r="AV96" s="175">
        <f t="shared" si="105"/>
        <v>0</v>
      </c>
      <c r="AW96" s="175">
        <f t="shared" si="106"/>
        <v>0</v>
      </c>
      <c r="AX96" s="175">
        <f t="shared" si="107"/>
        <v>0</v>
      </c>
      <c r="AY96" s="175">
        <f t="shared" si="108"/>
        <v>0</v>
      </c>
      <c r="AZ96" s="1"/>
      <c r="BA96" s="1">
        <f t="shared" si="133"/>
        <v>5.193803327392553E-2</v>
      </c>
      <c r="BB96" s="1">
        <f t="shared" si="134"/>
        <v>5.0254661440985275E-2</v>
      </c>
      <c r="BC96" s="1">
        <f t="shared" si="135"/>
        <v>3.1023913989420386E-2</v>
      </c>
      <c r="BD96" s="1">
        <f t="shared" si="136"/>
        <v>6.4214978218855676E-2</v>
      </c>
      <c r="BE96" s="1">
        <f t="shared" si="137"/>
        <v>0.14074341004949428</v>
      </c>
      <c r="BF96" s="1">
        <f t="shared" si="138"/>
        <v>5.0254661440985275E-2</v>
      </c>
      <c r="BG96" s="1"/>
      <c r="BH96" s="1">
        <f t="shared" si="109"/>
        <v>5.2038221086966256E-2</v>
      </c>
      <c r="BI96" s="1">
        <f t="shared" si="110"/>
        <v>5.0337055746105898E-2</v>
      </c>
      <c r="BJ96" s="1">
        <f t="shared" si="111"/>
        <v>3.1073781536540879E-2</v>
      </c>
      <c r="BK96" s="1">
        <f t="shared" si="112"/>
        <v>6.4369786214219168E-2</v>
      </c>
      <c r="BL96" s="1">
        <f t="shared" si="113"/>
        <v>0.14115873171917151</v>
      </c>
      <c r="BM96" s="1">
        <f t="shared" si="114"/>
        <v>5.0337055746105898E-2</v>
      </c>
      <c r="BN96" s="1"/>
      <c r="BO96" s="1">
        <f t="shared" si="121"/>
        <v>5.0346533754684862E-2</v>
      </c>
      <c r="BP96" s="1">
        <f t="shared" si="122"/>
        <v>4.8569673979207459E-2</v>
      </c>
      <c r="BQ96" s="1">
        <f t="shared" si="123"/>
        <v>2.7992961090268276E-2</v>
      </c>
      <c r="BR96" s="1">
        <f t="shared" si="124"/>
        <v>6.2302846393880451E-2</v>
      </c>
      <c r="BS96" s="1">
        <f t="shared" si="125"/>
        <v>0.13786424418572468</v>
      </c>
      <c r="BT96" s="1">
        <f t="shared" si="126"/>
        <v>4.8569673979207459E-2</v>
      </c>
      <c r="BU96" s="1"/>
      <c r="BV96" s="1">
        <f t="shared" si="139"/>
        <v>6.4447228890978522E-2</v>
      </c>
      <c r="BW96" s="1">
        <f t="shared" si="140"/>
        <v>6.2349418561846746E-2</v>
      </c>
      <c r="BX96" s="1">
        <f t="shared" si="141"/>
        <v>4.3501094921133389E-2</v>
      </c>
      <c r="BY96" s="1">
        <f t="shared" si="142"/>
        <v>7.9660515849922647E-2</v>
      </c>
      <c r="BZ96" s="1">
        <f t="shared" si="143"/>
        <v>0.18191412447535296</v>
      </c>
      <c r="CA96" s="1">
        <f t="shared" si="144"/>
        <v>6.2349418561846746E-2</v>
      </c>
      <c r="CB96" s="1"/>
      <c r="CC96" s="1"/>
    </row>
    <row r="97" spans="1:81" x14ac:dyDescent="0.2">
      <c r="A97">
        <v>1997</v>
      </c>
      <c r="B97">
        <v>12</v>
      </c>
      <c r="C97" s="1">
        <f>AVERAGE(RealPrice!C85:C96)</f>
        <v>5.1963555325848378E-2</v>
      </c>
      <c r="D97" s="1">
        <f>AVERAGE(RealPrice!D85:D96)</f>
        <v>5.0270922178548429E-2</v>
      </c>
      <c r="E97" s="1">
        <f>AVERAGE(RealPrice!E85:E96)</f>
        <v>3.099932824291619E-2</v>
      </c>
      <c r="F97" s="1">
        <f>AVERAGE(RealPrice!F85:F96)</f>
        <v>6.4302075068612116E-2</v>
      </c>
      <c r="G97" s="1">
        <f>AVERAGE(RealPrice!G85:G96)</f>
        <v>0.1408942059743242</v>
      </c>
      <c r="H97" s="1">
        <f>AVERAGE(RealPrice!H85:H96)</f>
        <v>5.0270922178548429E-2</v>
      </c>
      <c r="I97" s="1"/>
      <c r="J97" s="1">
        <f t="shared" si="115"/>
        <v>-7.4665761117878593E-5</v>
      </c>
      <c r="K97" s="1">
        <f t="shared" si="116"/>
        <v>-6.6133567557469242E-5</v>
      </c>
      <c r="L97" s="1">
        <f t="shared" si="117"/>
        <v>-7.4453293624689165E-5</v>
      </c>
      <c r="M97" s="1">
        <f t="shared" si="118"/>
        <v>-6.771114560705227E-5</v>
      </c>
      <c r="N97" s="1">
        <f t="shared" si="119"/>
        <v>-2.645257448473104E-4</v>
      </c>
      <c r="O97" s="1">
        <f t="shared" si="120"/>
        <v>-6.6133567557469242E-5</v>
      </c>
      <c r="P97" s="1"/>
      <c r="Q97" s="99">
        <f t="shared" si="85"/>
        <v>-7.4665761117878593E-5</v>
      </c>
      <c r="R97" s="99">
        <f t="shared" si="86"/>
        <v>-6.6133567557469242E-5</v>
      </c>
      <c r="S97" s="99">
        <f t="shared" si="87"/>
        <v>-7.4453293624689165E-5</v>
      </c>
      <c r="T97" s="99">
        <f t="shared" si="88"/>
        <v>-6.771114560705227E-5</v>
      </c>
      <c r="U97" s="99">
        <f t="shared" si="89"/>
        <v>-2.645257448473104E-4</v>
      </c>
      <c r="V97" s="99">
        <f t="shared" si="90"/>
        <v>-6.6133567557469242E-5</v>
      </c>
      <c r="W97" s="99"/>
      <c r="X97" s="99">
        <f t="shared" si="91"/>
        <v>0</v>
      </c>
      <c r="Y97" s="99">
        <f t="shared" si="92"/>
        <v>0</v>
      </c>
      <c r="Z97" s="99">
        <f t="shared" si="93"/>
        <v>0</v>
      </c>
      <c r="AA97" s="99">
        <f t="shared" si="94"/>
        <v>0</v>
      </c>
      <c r="AB97" s="99">
        <f t="shared" si="95"/>
        <v>0</v>
      </c>
      <c r="AC97" s="99">
        <f t="shared" si="96"/>
        <v>0</v>
      </c>
      <c r="AD97" s="1"/>
      <c r="AE97" s="1"/>
      <c r="AF97" s="5">
        <f t="shared" si="127"/>
        <v>-1.434825394839967E-3</v>
      </c>
      <c r="AG97" s="5">
        <f t="shared" si="128"/>
        <v>-1.3138147747663309E-3</v>
      </c>
      <c r="AH97" s="5">
        <f t="shared" si="129"/>
        <v>-2.3960165111265308E-3</v>
      </c>
      <c r="AI97" s="5">
        <f t="shared" si="130"/>
        <v>-1.051908816066538E-3</v>
      </c>
      <c r="AJ97" s="5">
        <f t="shared" si="131"/>
        <v>-1.873959489616106E-3</v>
      </c>
      <c r="AK97" s="5">
        <f t="shared" si="132"/>
        <v>-1.3138147747663309E-3</v>
      </c>
      <c r="AL97" s="1"/>
      <c r="AM97" s="175">
        <f t="shared" si="97"/>
        <v>-1.434825394839967E-3</v>
      </c>
      <c r="AN97" s="175">
        <f t="shared" si="98"/>
        <v>-1.3138147747663309E-3</v>
      </c>
      <c r="AO97" s="175">
        <f t="shared" si="99"/>
        <v>-2.3960165111265308E-3</v>
      </c>
      <c r="AP97" s="175">
        <f t="shared" si="100"/>
        <v>-1.051908816066538E-3</v>
      </c>
      <c r="AQ97" s="175">
        <f t="shared" si="101"/>
        <v>-1.873959489616106E-3</v>
      </c>
      <c r="AR97" s="175">
        <f t="shared" si="102"/>
        <v>-1.3138147747663309E-3</v>
      </c>
      <c r="AS97" s="175"/>
      <c r="AT97" s="175">
        <f t="shared" si="103"/>
        <v>0</v>
      </c>
      <c r="AU97" s="175">
        <f t="shared" si="104"/>
        <v>0</v>
      </c>
      <c r="AV97" s="175">
        <f t="shared" si="105"/>
        <v>0</v>
      </c>
      <c r="AW97" s="175">
        <f t="shared" si="106"/>
        <v>0</v>
      </c>
      <c r="AX97" s="175">
        <f t="shared" si="107"/>
        <v>0</v>
      </c>
      <c r="AY97" s="175">
        <f t="shared" si="108"/>
        <v>0</v>
      </c>
      <c r="AZ97" s="1"/>
      <c r="BA97" s="1">
        <f t="shared" si="133"/>
        <v>5.1888889564730499E-2</v>
      </c>
      <c r="BB97" s="1">
        <f t="shared" si="134"/>
        <v>5.0204788610990959E-2</v>
      </c>
      <c r="BC97" s="1">
        <f t="shared" si="135"/>
        <v>3.0924874949291501E-2</v>
      </c>
      <c r="BD97" s="1">
        <f t="shared" si="136"/>
        <v>6.4234363923005064E-2</v>
      </c>
      <c r="BE97" s="1">
        <f t="shared" si="137"/>
        <v>0.14062968022947689</v>
      </c>
      <c r="BF97" s="1">
        <f t="shared" si="138"/>
        <v>5.0204788610990959E-2</v>
      </c>
      <c r="BG97" s="1"/>
      <c r="BH97" s="1">
        <f t="shared" si="109"/>
        <v>5.1963555325848378E-2</v>
      </c>
      <c r="BI97" s="1">
        <f t="shared" si="110"/>
        <v>5.0270922178548429E-2</v>
      </c>
      <c r="BJ97" s="1">
        <f t="shared" si="111"/>
        <v>3.099932824291619E-2</v>
      </c>
      <c r="BK97" s="1">
        <f t="shared" si="112"/>
        <v>6.4302075068612116E-2</v>
      </c>
      <c r="BL97" s="1">
        <f t="shared" si="113"/>
        <v>0.1408942059743242</v>
      </c>
      <c r="BM97" s="1">
        <f t="shared" si="114"/>
        <v>5.0270922178548429E-2</v>
      </c>
      <c r="BN97" s="1"/>
      <c r="BO97" s="1">
        <f t="shared" si="121"/>
        <v>5.0271975125897164E-2</v>
      </c>
      <c r="BP97" s="1">
        <f t="shared" si="122"/>
        <v>4.8503627298908156E-2</v>
      </c>
      <c r="BQ97" s="1">
        <f t="shared" si="123"/>
        <v>2.7918686187964416E-2</v>
      </c>
      <c r="BR97" s="1">
        <f t="shared" si="124"/>
        <v>6.2235206474224404E-2</v>
      </c>
      <c r="BS97" s="1">
        <f t="shared" si="125"/>
        <v>0.13760021415140716</v>
      </c>
      <c r="BT97" s="1">
        <f t="shared" si="126"/>
        <v>4.8503627298908156E-2</v>
      </c>
      <c r="BU97" s="1"/>
      <c r="BV97" s="1">
        <f t="shared" si="139"/>
        <v>6.4447228890978522E-2</v>
      </c>
      <c r="BW97" s="1">
        <f t="shared" si="140"/>
        <v>6.2349418561846746E-2</v>
      </c>
      <c r="BX97" s="1">
        <f t="shared" si="141"/>
        <v>4.3501094921133389E-2</v>
      </c>
      <c r="BY97" s="1">
        <f t="shared" si="142"/>
        <v>7.9660515849922647E-2</v>
      </c>
      <c r="BZ97" s="1">
        <f t="shared" si="143"/>
        <v>0.18191412447535296</v>
      </c>
      <c r="CA97" s="1">
        <f t="shared" si="144"/>
        <v>6.2349418561846746E-2</v>
      </c>
      <c r="CB97" s="1"/>
      <c r="CC97" s="1"/>
    </row>
    <row r="98" spans="1:81" x14ac:dyDescent="0.2">
      <c r="A98">
        <v>1998</v>
      </c>
      <c r="B98">
        <v>1</v>
      </c>
      <c r="C98" s="1">
        <f>AVERAGE(RealPrice!C86:C97)</f>
        <v>5.1897516572134345E-2</v>
      </c>
      <c r="D98" s="1">
        <f>AVERAGE(RealPrice!D86:D97)</f>
        <v>5.028578495274267E-2</v>
      </c>
      <c r="E98" s="1">
        <f>AVERAGE(RealPrice!E86:E97)</f>
        <v>3.0952224638032235E-2</v>
      </c>
      <c r="F98" s="1">
        <f>AVERAGE(RealPrice!F86:F97)</f>
        <v>6.4188238372840364E-2</v>
      </c>
      <c r="G98" s="1">
        <f>AVERAGE(RealPrice!G86:G97)</f>
        <v>0.1405458025608764</v>
      </c>
      <c r="H98" s="1">
        <f>AVERAGE(RealPrice!H86:H97)</f>
        <v>5.028578495274267E-2</v>
      </c>
      <c r="I98" s="1"/>
      <c r="J98" s="1">
        <f t="shared" si="115"/>
        <v>-6.603875371403306E-5</v>
      </c>
      <c r="K98" s="1">
        <f t="shared" si="116"/>
        <v>1.4862774194240869E-5</v>
      </c>
      <c r="L98" s="1">
        <f t="shared" si="117"/>
        <v>-4.7103604883955152E-5</v>
      </c>
      <c r="M98" s="1">
        <f t="shared" si="118"/>
        <v>-1.1383669577175182E-4</v>
      </c>
      <c r="N98" s="1">
        <f t="shared" si="119"/>
        <v>-3.484034134478009E-4</v>
      </c>
      <c r="O98" s="1">
        <f t="shared" si="120"/>
        <v>1.4862774194240869E-5</v>
      </c>
      <c r="P98" s="1"/>
      <c r="Q98" s="99">
        <f t="shared" si="85"/>
        <v>-6.603875371403306E-5</v>
      </c>
      <c r="R98" s="99">
        <f t="shared" si="86"/>
        <v>0</v>
      </c>
      <c r="S98" s="99">
        <f t="shared" si="87"/>
        <v>-4.7103604883955152E-5</v>
      </c>
      <c r="T98" s="99">
        <f t="shared" si="88"/>
        <v>-1.1383669577175182E-4</v>
      </c>
      <c r="U98" s="99">
        <f t="shared" si="89"/>
        <v>-3.484034134478009E-4</v>
      </c>
      <c r="V98" s="99">
        <f t="shared" si="90"/>
        <v>0</v>
      </c>
      <c r="W98" s="99"/>
      <c r="X98" s="99">
        <f t="shared" si="91"/>
        <v>0</v>
      </c>
      <c r="Y98" s="99">
        <f t="shared" si="92"/>
        <v>1.4862774194240869E-5</v>
      </c>
      <c r="Z98" s="99">
        <f t="shared" si="93"/>
        <v>0</v>
      </c>
      <c r="AA98" s="99">
        <f t="shared" si="94"/>
        <v>0</v>
      </c>
      <c r="AB98" s="99">
        <f t="shared" si="95"/>
        <v>0</v>
      </c>
      <c r="AC98" s="99">
        <f t="shared" si="96"/>
        <v>1.4862774194240869E-5</v>
      </c>
      <c r="AD98" s="1"/>
      <c r="AE98" s="1"/>
      <c r="AF98" s="5">
        <f t="shared" si="127"/>
        <v>-1.2708667314991207E-3</v>
      </c>
      <c r="AG98" s="5">
        <f t="shared" si="128"/>
        <v>2.9565350206728347E-4</v>
      </c>
      <c r="AH98" s="5">
        <f t="shared" si="129"/>
        <v>-1.5195040523086067E-3</v>
      </c>
      <c r="AI98" s="5">
        <f t="shared" si="130"/>
        <v>-1.7703424912848265E-3</v>
      </c>
      <c r="AJ98" s="5">
        <f t="shared" si="131"/>
        <v>-2.472801567945937E-3</v>
      </c>
      <c r="AK98" s="5">
        <f t="shared" si="132"/>
        <v>2.9565350206728347E-4</v>
      </c>
      <c r="AL98" s="1"/>
      <c r="AM98" s="175">
        <f t="shared" si="97"/>
        <v>-1.2708667314991207E-3</v>
      </c>
      <c r="AN98" s="175">
        <f t="shared" si="98"/>
        <v>0</v>
      </c>
      <c r="AO98" s="175">
        <f t="shared" si="99"/>
        <v>-1.5195040523086067E-3</v>
      </c>
      <c r="AP98" s="175">
        <f t="shared" si="100"/>
        <v>-1.7703424912848265E-3</v>
      </c>
      <c r="AQ98" s="175">
        <f t="shared" si="101"/>
        <v>-2.472801567945937E-3</v>
      </c>
      <c r="AR98" s="175">
        <f t="shared" si="102"/>
        <v>0</v>
      </c>
      <c r="AS98" s="175"/>
      <c r="AT98" s="175">
        <f t="shared" si="103"/>
        <v>0</v>
      </c>
      <c r="AU98" s="175">
        <f t="shared" si="104"/>
        <v>2.9565350206728347E-4</v>
      </c>
      <c r="AV98" s="175">
        <f t="shared" si="105"/>
        <v>0</v>
      </c>
      <c r="AW98" s="175">
        <f t="shared" si="106"/>
        <v>0</v>
      </c>
      <c r="AX98" s="175">
        <f t="shared" si="107"/>
        <v>0</v>
      </c>
      <c r="AY98" s="175">
        <f t="shared" si="108"/>
        <v>2.9565350206728347E-4</v>
      </c>
      <c r="AZ98" s="1"/>
      <c r="BA98" s="1">
        <f t="shared" si="133"/>
        <v>5.1831477818420311E-2</v>
      </c>
      <c r="BB98" s="1">
        <f t="shared" si="134"/>
        <v>5.028578495274267E-2</v>
      </c>
      <c r="BC98" s="1">
        <f t="shared" si="135"/>
        <v>3.090512103314828E-2</v>
      </c>
      <c r="BD98" s="1">
        <f t="shared" si="136"/>
        <v>6.4074401677068613E-2</v>
      </c>
      <c r="BE98" s="1">
        <f t="shared" si="137"/>
        <v>0.1401973991474286</v>
      </c>
      <c r="BF98" s="1">
        <f t="shared" si="138"/>
        <v>5.028578495274267E-2</v>
      </c>
      <c r="BG98" s="1"/>
      <c r="BH98" s="1">
        <f t="shared" si="109"/>
        <v>5.1897516572134345E-2</v>
      </c>
      <c r="BI98" s="1">
        <f t="shared" si="110"/>
        <v>5.030064772693691E-2</v>
      </c>
      <c r="BJ98" s="1">
        <f t="shared" si="111"/>
        <v>3.0952224638032235E-2</v>
      </c>
      <c r="BK98" s="1">
        <f t="shared" si="112"/>
        <v>6.4188238372840364E-2</v>
      </c>
      <c r="BL98" s="1">
        <f t="shared" si="113"/>
        <v>0.1405458025608764</v>
      </c>
      <c r="BM98" s="1">
        <f t="shared" si="114"/>
        <v>5.030064772693691E-2</v>
      </c>
      <c r="BN98" s="1"/>
      <c r="BO98" s="1">
        <f t="shared" si="121"/>
        <v>5.0206020298638215E-2</v>
      </c>
      <c r="BP98" s="1">
        <f t="shared" si="122"/>
        <v>4.8503627298908156E-2</v>
      </c>
      <c r="BQ98" s="1">
        <f t="shared" si="123"/>
        <v>2.7871654157198961E-2</v>
      </c>
      <c r="BR98" s="1">
        <f t="shared" si="124"/>
        <v>6.2121571308392243E-2</v>
      </c>
      <c r="BS98" s="1">
        <f t="shared" si="125"/>
        <v>0.13725267227046642</v>
      </c>
      <c r="BT98" s="1">
        <f t="shared" si="126"/>
        <v>4.8503627298908156E-2</v>
      </c>
      <c r="BU98" s="1"/>
      <c r="BV98" s="1">
        <f t="shared" si="139"/>
        <v>6.4447228890978522E-2</v>
      </c>
      <c r="BW98" s="1">
        <f t="shared" si="140"/>
        <v>6.236428573027223E-2</v>
      </c>
      <c r="BX98" s="1">
        <f t="shared" si="141"/>
        <v>4.3501094921133389E-2</v>
      </c>
      <c r="BY98" s="1">
        <f t="shared" si="142"/>
        <v>7.9660515849922647E-2</v>
      </c>
      <c r="BZ98" s="1">
        <f t="shared" si="143"/>
        <v>0.18191412447535296</v>
      </c>
      <c r="CA98" s="1">
        <f t="shared" si="144"/>
        <v>6.236428573027223E-2</v>
      </c>
      <c r="CB98" s="1"/>
      <c r="CC98" s="1"/>
    </row>
    <row r="99" spans="1:81" x14ac:dyDescent="0.2">
      <c r="A99">
        <v>1998</v>
      </c>
      <c r="B99">
        <v>2</v>
      </c>
      <c r="C99" s="1">
        <f>AVERAGE(RealPrice!C87:C98)</f>
        <v>5.1824460127660121E-2</v>
      </c>
      <c r="D99" s="1">
        <f>AVERAGE(RealPrice!D87:D98)</f>
        <v>5.0179882812720462E-2</v>
      </c>
      <c r="E99" s="1">
        <f>AVERAGE(RealPrice!E87:E98)</f>
        <v>3.0918091816454805E-2</v>
      </c>
      <c r="F99" s="1">
        <f>AVERAGE(RealPrice!F87:F98)</f>
        <v>6.4105052087697248E-2</v>
      </c>
      <c r="G99" s="1">
        <f>AVERAGE(RealPrice!G87:G98)</f>
        <v>0.14013311440662699</v>
      </c>
      <c r="H99" s="1">
        <f>AVERAGE(RealPrice!H87:H98)</f>
        <v>5.0179882812720462E-2</v>
      </c>
      <c r="I99" s="1"/>
      <c r="J99" s="1">
        <f t="shared" si="115"/>
        <v>-7.3056444474223214E-5</v>
      </c>
      <c r="K99" s="1">
        <f t="shared" si="116"/>
        <v>-1.059021400222071E-4</v>
      </c>
      <c r="L99" s="1">
        <f t="shared" si="117"/>
        <v>-3.4132821577430306E-5</v>
      </c>
      <c r="M99" s="1">
        <f t="shared" si="118"/>
        <v>-8.3186285143116434E-5</v>
      </c>
      <c r="N99" s="1">
        <f t="shared" si="119"/>
        <v>-4.1268815424941319E-4</v>
      </c>
      <c r="O99" s="1">
        <f t="shared" si="120"/>
        <v>-1.059021400222071E-4</v>
      </c>
      <c r="P99" s="1"/>
      <c r="Q99" s="99">
        <f t="shared" si="85"/>
        <v>-7.3056444474223214E-5</v>
      </c>
      <c r="R99" s="99">
        <f t="shared" si="86"/>
        <v>-1.059021400222071E-4</v>
      </c>
      <c r="S99" s="99">
        <f t="shared" si="87"/>
        <v>-3.4132821577430306E-5</v>
      </c>
      <c r="T99" s="99">
        <f t="shared" si="88"/>
        <v>-8.3186285143116434E-5</v>
      </c>
      <c r="U99" s="99">
        <f t="shared" si="89"/>
        <v>-4.1268815424941319E-4</v>
      </c>
      <c r="V99" s="99">
        <f t="shared" si="90"/>
        <v>-1.059021400222071E-4</v>
      </c>
      <c r="W99" s="99"/>
      <c r="X99" s="99">
        <f t="shared" si="91"/>
        <v>0</v>
      </c>
      <c r="Y99" s="99">
        <f t="shared" si="92"/>
        <v>0</v>
      </c>
      <c r="Z99" s="99">
        <f t="shared" si="93"/>
        <v>0</v>
      </c>
      <c r="AA99" s="99">
        <f t="shared" si="94"/>
        <v>0</v>
      </c>
      <c r="AB99" s="99">
        <f t="shared" si="95"/>
        <v>0</v>
      </c>
      <c r="AC99" s="99">
        <f t="shared" si="96"/>
        <v>0</v>
      </c>
      <c r="AD99" s="1"/>
      <c r="AE99" s="1"/>
      <c r="AF99" s="5">
        <f t="shared" si="127"/>
        <v>-1.4077059809342041E-3</v>
      </c>
      <c r="AG99" s="5">
        <f t="shared" si="128"/>
        <v>-2.1060055067596561E-3</v>
      </c>
      <c r="AH99" s="5">
        <f t="shared" si="129"/>
        <v>-1.1027582662180846E-3</v>
      </c>
      <c r="AI99" s="5">
        <f t="shared" si="130"/>
        <v>-1.2959739549156524E-3</v>
      </c>
      <c r="AJ99" s="5">
        <f t="shared" si="131"/>
        <v>-2.9363250038766386E-3</v>
      </c>
      <c r="AK99" s="5">
        <f t="shared" si="132"/>
        <v>-2.1060055067596561E-3</v>
      </c>
      <c r="AL99" s="1"/>
      <c r="AM99" s="175">
        <f t="shared" si="97"/>
        <v>-1.4077059809342041E-3</v>
      </c>
      <c r="AN99" s="175">
        <f t="shared" si="98"/>
        <v>-2.1060055067596561E-3</v>
      </c>
      <c r="AO99" s="175">
        <f t="shared" si="99"/>
        <v>-1.1027582662180846E-3</v>
      </c>
      <c r="AP99" s="175">
        <f t="shared" si="100"/>
        <v>-1.2959739549156524E-3</v>
      </c>
      <c r="AQ99" s="175">
        <f t="shared" si="101"/>
        <v>-2.9363250038766386E-3</v>
      </c>
      <c r="AR99" s="175">
        <f t="shared" si="102"/>
        <v>-2.1060055067596561E-3</v>
      </c>
      <c r="AS99" s="175"/>
      <c r="AT99" s="175">
        <f t="shared" si="103"/>
        <v>0</v>
      </c>
      <c r="AU99" s="175">
        <f t="shared" si="104"/>
        <v>0</v>
      </c>
      <c r="AV99" s="175">
        <f t="shared" si="105"/>
        <v>0</v>
      </c>
      <c r="AW99" s="175">
        <f t="shared" si="106"/>
        <v>0</v>
      </c>
      <c r="AX99" s="175">
        <f t="shared" si="107"/>
        <v>0</v>
      </c>
      <c r="AY99" s="175">
        <f t="shared" si="108"/>
        <v>0</v>
      </c>
      <c r="AZ99" s="1"/>
      <c r="BA99" s="1">
        <f t="shared" si="133"/>
        <v>5.1751403683185898E-2</v>
      </c>
      <c r="BB99" s="1">
        <f t="shared" si="134"/>
        <v>5.0073980672698255E-2</v>
      </c>
      <c r="BC99" s="1">
        <f t="shared" si="135"/>
        <v>3.0883958994877374E-2</v>
      </c>
      <c r="BD99" s="1">
        <f t="shared" si="136"/>
        <v>6.4021865802554132E-2</v>
      </c>
      <c r="BE99" s="1">
        <f t="shared" si="137"/>
        <v>0.13972042625237757</v>
      </c>
      <c r="BF99" s="1">
        <f t="shared" si="138"/>
        <v>5.0073980672698255E-2</v>
      </c>
      <c r="BG99" s="1"/>
      <c r="BH99" s="1">
        <f t="shared" si="109"/>
        <v>5.1824460127660121E-2</v>
      </c>
      <c r="BI99" s="1">
        <f t="shared" si="110"/>
        <v>5.0179882812720462E-2</v>
      </c>
      <c r="BJ99" s="1">
        <f t="shared" si="111"/>
        <v>3.0918091816454805E-2</v>
      </c>
      <c r="BK99" s="1">
        <f t="shared" si="112"/>
        <v>6.4105052087697248E-2</v>
      </c>
      <c r="BL99" s="1">
        <f t="shared" si="113"/>
        <v>0.14013311440662699</v>
      </c>
      <c r="BM99" s="1">
        <f t="shared" si="114"/>
        <v>5.0179882812720462E-2</v>
      </c>
      <c r="BN99" s="1"/>
      <c r="BO99" s="1">
        <f t="shared" si="121"/>
        <v>5.0133066696157823E-2</v>
      </c>
      <c r="BP99" s="1">
        <f t="shared" si="122"/>
        <v>4.8397948189376011E-2</v>
      </c>
      <c r="BQ99" s="1">
        <f t="shared" si="123"/>
        <v>2.7837558975872676E-2</v>
      </c>
      <c r="BR99" s="1">
        <f t="shared" si="124"/>
        <v>6.2038492830508073E-2</v>
      </c>
      <c r="BS99" s="1">
        <f t="shared" si="125"/>
        <v>0.13684119590276314</v>
      </c>
      <c r="BT99" s="1">
        <f t="shared" si="126"/>
        <v>4.8397948189376011E-2</v>
      </c>
      <c r="BU99" s="1"/>
      <c r="BV99" s="1">
        <f t="shared" si="139"/>
        <v>6.4447228890978522E-2</v>
      </c>
      <c r="BW99" s="1">
        <f t="shared" si="140"/>
        <v>6.236428573027223E-2</v>
      </c>
      <c r="BX99" s="1">
        <f t="shared" si="141"/>
        <v>4.3501094921133389E-2</v>
      </c>
      <c r="BY99" s="1">
        <f t="shared" si="142"/>
        <v>7.9660515849922647E-2</v>
      </c>
      <c r="BZ99" s="1">
        <f t="shared" si="143"/>
        <v>0.18191412447535296</v>
      </c>
      <c r="CA99" s="1">
        <f t="shared" si="144"/>
        <v>6.236428573027223E-2</v>
      </c>
      <c r="CB99" s="1"/>
      <c r="CC99" s="1"/>
    </row>
    <row r="100" spans="1:81" x14ac:dyDescent="0.2">
      <c r="A100">
        <v>1998</v>
      </c>
      <c r="B100">
        <v>3</v>
      </c>
      <c r="C100" s="1">
        <f>AVERAGE(RealPrice!C88:C99)</f>
        <v>5.1788903604670221E-2</v>
      </c>
      <c r="D100" s="1">
        <f>AVERAGE(RealPrice!D88:D99)</f>
        <v>5.0092009441335773E-2</v>
      </c>
      <c r="E100" s="1">
        <f>AVERAGE(RealPrice!E88:E99)</f>
        <v>3.0886375690753851E-2</v>
      </c>
      <c r="F100" s="1">
        <f>AVERAGE(RealPrice!F88:F99)</f>
        <v>6.4001306747701062E-2</v>
      </c>
      <c r="G100" s="1">
        <f>AVERAGE(RealPrice!G88:G99)</f>
        <v>0.13984738471740138</v>
      </c>
      <c r="H100" s="1">
        <f>AVERAGE(RealPrice!H88:H99)</f>
        <v>5.0092009441335773E-2</v>
      </c>
      <c r="I100" s="1"/>
      <c r="J100" s="1">
        <f t="shared" si="115"/>
        <v>-3.5556522989900474E-5</v>
      </c>
      <c r="K100" s="1">
        <f t="shared" si="116"/>
        <v>-8.7873371384689092E-5</v>
      </c>
      <c r="L100" s="1">
        <f t="shared" si="117"/>
        <v>-3.1716125700954195E-5</v>
      </c>
      <c r="M100" s="1">
        <f t="shared" si="118"/>
        <v>-1.0374533999618629E-4</v>
      </c>
      <c r="N100" s="1">
        <f t="shared" si="119"/>
        <v>-2.857296892256056E-4</v>
      </c>
      <c r="O100" s="1">
        <f t="shared" si="120"/>
        <v>-8.7873371384689092E-5</v>
      </c>
      <c r="P100" s="1"/>
      <c r="Q100" s="99">
        <f t="shared" si="85"/>
        <v>-3.5556522989900474E-5</v>
      </c>
      <c r="R100" s="99">
        <f t="shared" si="86"/>
        <v>-8.7873371384689092E-5</v>
      </c>
      <c r="S100" s="99">
        <f t="shared" si="87"/>
        <v>-3.1716125700954195E-5</v>
      </c>
      <c r="T100" s="99">
        <f t="shared" si="88"/>
        <v>-1.0374533999618629E-4</v>
      </c>
      <c r="U100" s="99">
        <f t="shared" si="89"/>
        <v>-2.857296892256056E-4</v>
      </c>
      <c r="V100" s="99">
        <f t="shared" si="90"/>
        <v>-8.7873371384689092E-5</v>
      </c>
      <c r="W100" s="99"/>
      <c r="X100" s="99">
        <f t="shared" si="91"/>
        <v>0</v>
      </c>
      <c r="Y100" s="99">
        <f t="shared" si="92"/>
        <v>0</v>
      </c>
      <c r="Z100" s="99">
        <f t="shared" si="93"/>
        <v>0</v>
      </c>
      <c r="AA100" s="99">
        <f t="shared" si="94"/>
        <v>0</v>
      </c>
      <c r="AB100" s="99">
        <f t="shared" si="95"/>
        <v>0</v>
      </c>
      <c r="AC100" s="99">
        <f t="shared" si="96"/>
        <v>0</v>
      </c>
      <c r="AD100" s="1"/>
      <c r="AE100" s="1"/>
      <c r="AF100" s="5">
        <f t="shared" si="127"/>
        <v>-6.8609538627728561E-4</v>
      </c>
      <c r="AG100" s="5">
        <f t="shared" si="128"/>
        <v>-1.7511673295979024E-3</v>
      </c>
      <c r="AH100" s="5">
        <f t="shared" si="129"/>
        <v>-1.0258112269423414E-3</v>
      </c>
      <c r="AI100" s="5">
        <f t="shared" si="130"/>
        <v>-1.6183644910585659E-3</v>
      </c>
      <c r="AJ100" s="5">
        <f t="shared" si="131"/>
        <v>-2.038987647105972E-3</v>
      </c>
      <c r="AK100" s="5">
        <f t="shared" si="132"/>
        <v>-1.7511673295979024E-3</v>
      </c>
      <c r="AL100" s="1"/>
      <c r="AM100" s="175">
        <f t="shared" si="97"/>
        <v>-6.8609538627728561E-4</v>
      </c>
      <c r="AN100" s="175">
        <f t="shared" si="98"/>
        <v>-1.7511673295979024E-3</v>
      </c>
      <c r="AO100" s="175">
        <f t="shared" si="99"/>
        <v>-1.0258112269423414E-3</v>
      </c>
      <c r="AP100" s="175">
        <f t="shared" si="100"/>
        <v>-1.6183644910585659E-3</v>
      </c>
      <c r="AQ100" s="175">
        <f t="shared" si="101"/>
        <v>-2.038987647105972E-3</v>
      </c>
      <c r="AR100" s="175">
        <f t="shared" si="102"/>
        <v>-1.7511673295979024E-3</v>
      </c>
      <c r="AS100" s="175"/>
      <c r="AT100" s="175">
        <f t="shared" si="103"/>
        <v>0</v>
      </c>
      <c r="AU100" s="175">
        <f t="shared" si="104"/>
        <v>0</v>
      </c>
      <c r="AV100" s="175">
        <f t="shared" si="105"/>
        <v>0</v>
      </c>
      <c r="AW100" s="175">
        <f t="shared" si="106"/>
        <v>0</v>
      </c>
      <c r="AX100" s="175">
        <f t="shared" si="107"/>
        <v>0</v>
      </c>
      <c r="AY100" s="175">
        <f t="shared" si="108"/>
        <v>0</v>
      </c>
      <c r="AZ100" s="1"/>
      <c r="BA100" s="1">
        <f t="shared" si="133"/>
        <v>5.175334708168032E-2</v>
      </c>
      <c r="BB100" s="1">
        <f t="shared" si="134"/>
        <v>5.0004136069951084E-2</v>
      </c>
      <c r="BC100" s="1">
        <f t="shared" si="135"/>
        <v>3.0854659565052896E-2</v>
      </c>
      <c r="BD100" s="1">
        <f t="shared" si="136"/>
        <v>6.3897561407704875E-2</v>
      </c>
      <c r="BE100" s="1">
        <f t="shared" si="137"/>
        <v>0.13956165502817577</v>
      </c>
      <c r="BF100" s="1">
        <f t="shared" si="138"/>
        <v>5.0004136069951084E-2</v>
      </c>
      <c r="BG100" s="1"/>
      <c r="BH100" s="1">
        <f t="shared" si="109"/>
        <v>5.1788903604670221E-2</v>
      </c>
      <c r="BI100" s="1">
        <f t="shared" si="110"/>
        <v>5.0092009441335773E-2</v>
      </c>
      <c r="BJ100" s="1">
        <f t="shared" si="111"/>
        <v>3.0886375690753851E-2</v>
      </c>
      <c r="BK100" s="1">
        <f t="shared" si="112"/>
        <v>6.4001306747701062E-2</v>
      </c>
      <c r="BL100" s="1">
        <f t="shared" si="113"/>
        <v>0.13984738471740138</v>
      </c>
      <c r="BM100" s="1">
        <f t="shared" si="114"/>
        <v>5.0092009441335773E-2</v>
      </c>
      <c r="BN100" s="1"/>
      <c r="BO100" s="1">
        <f t="shared" si="121"/>
        <v>5.0097534568334302E-2</v>
      </c>
      <c r="BP100" s="1">
        <f t="shared" si="122"/>
        <v>4.8310228698968435E-2</v>
      </c>
      <c r="BQ100" s="1">
        <f t="shared" si="123"/>
        <v>2.780587538492954E-2</v>
      </c>
      <c r="BR100" s="1">
        <f t="shared" si="124"/>
        <v>6.1934915388286244E-2</v>
      </c>
      <c r="BS100" s="1">
        <f t="shared" si="125"/>
        <v>0.13655604881284428</v>
      </c>
      <c r="BT100" s="1">
        <f t="shared" si="126"/>
        <v>4.8310228698968435E-2</v>
      </c>
      <c r="BU100" s="1"/>
      <c r="BV100" s="1">
        <f t="shared" si="139"/>
        <v>6.4447228890978522E-2</v>
      </c>
      <c r="BW100" s="1">
        <f t="shared" si="140"/>
        <v>6.236428573027223E-2</v>
      </c>
      <c r="BX100" s="1">
        <f t="shared" si="141"/>
        <v>4.3501094921133389E-2</v>
      </c>
      <c r="BY100" s="1">
        <f t="shared" si="142"/>
        <v>7.9660515849922647E-2</v>
      </c>
      <c r="BZ100" s="1">
        <f t="shared" si="143"/>
        <v>0.18191412447535296</v>
      </c>
      <c r="CA100" s="1">
        <f t="shared" si="144"/>
        <v>6.236428573027223E-2</v>
      </c>
      <c r="CB100" s="1"/>
      <c r="CC100" s="1"/>
    </row>
    <row r="101" spans="1:81" x14ac:dyDescent="0.2">
      <c r="A101">
        <v>1998</v>
      </c>
      <c r="B101">
        <v>4</v>
      </c>
      <c r="C101" s="1">
        <f>AVERAGE(RealPrice!C89:C100)</f>
        <v>5.1780893480982103E-2</v>
      </c>
      <c r="D101" s="1">
        <f>AVERAGE(RealPrice!D89:D100)</f>
        <v>5.007923199214822E-2</v>
      </c>
      <c r="E101" s="1">
        <f>AVERAGE(RealPrice!E89:E100)</f>
        <v>3.0892823251644812E-2</v>
      </c>
      <c r="F101" s="1">
        <f>AVERAGE(RealPrice!F89:F100)</f>
        <v>6.38951274273271E-2</v>
      </c>
      <c r="G101" s="1">
        <f>AVERAGE(RealPrice!G89:G100)</f>
        <v>0.13967017792186795</v>
      </c>
      <c r="H101" s="1">
        <f>AVERAGE(RealPrice!H89:H100)</f>
        <v>5.007923199214822E-2</v>
      </c>
      <c r="I101" s="1"/>
      <c r="J101" s="1">
        <f t="shared" si="115"/>
        <v>-8.0101236881180427E-6</v>
      </c>
      <c r="K101" s="1">
        <f t="shared" si="116"/>
        <v>-1.2777449187553747E-5</v>
      </c>
      <c r="L101" s="1">
        <f t="shared" si="117"/>
        <v>6.4475608909618509E-6</v>
      </c>
      <c r="M101" s="1">
        <f t="shared" si="118"/>
        <v>-1.0617932037396138E-4</v>
      </c>
      <c r="N101" s="1">
        <f t="shared" si="119"/>
        <v>-1.7720679553342999E-4</v>
      </c>
      <c r="O101" s="1">
        <f t="shared" si="120"/>
        <v>-1.2777449187553747E-5</v>
      </c>
      <c r="P101" s="1"/>
      <c r="Q101" s="99">
        <f t="shared" si="85"/>
        <v>-8.0101236881180427E-6</v>
      </c>
      <c r="R101" s="99">
        <f t="shared" si="86"/>
        <v>-1.2777449187553747E-5</v>
      </c>
      <c r="S101" s="99">
        <f t="shared" si="87"/>
        <v>0</v>
      </c>
      <c r="T101" s="99">
        <f t="shared" si="88"/>
        <v>-1.0617932037396138E-4</v>
      </c>
      <c r="U101" s="99">
        <f t="shared" si="89"/>
        <v>-1.7720679553342999E-4</v>
      </c>
      <c r="V101" s="99">
        <f t="shared" si="90"/>
        <v>-1.2777449187553747E-5</v>
      </c>
      <c r="W101" s="99"/>
      <c r="X101" s="99">
        <f t="shared" si="91"/>
        <v>0</v>
      </c>
      <c r="Y101" s="99">
        <f t="shared" si="92"/>
        <v>0</v>
      </c>
      <c r="Z101" s="99">
        <f t="shared" si="93"/>
        <v>6.4475608909618509E-6</v>
      </c>
      <c r="AA101" s="99">
        <f t="shared" si="94"/>
        <v>0</v>
      </c>
      <c r="AB101" s="99">
        <f t="shared" si="95"/>
        <v>0</v>
      </c>
      <c r="AC101" s="99">
        <f t="shared" si="96"/>
        <v>0</v>
      </c>
      <c r="AD101" s="1"/>
      <c r="AE101" s="1"/>
      <c r="AF101" s="5">
        <f t="shared" si="127"/>
        <v>-1.5466872496983086E-4</v>
      </c>
      <c r="AG101" s="5">
        <f t="shared" si="128"/>
        <v>-2.5507958914117168E-4</v>
      </c>
      <c r="AH101" s="5">
        <f t="shared" si="129"/>
        <v>2.0875097018557831E-4</v>
      </c>
      <c r="AI101" s="5">
        <f t="shared" si="130"/>
        <v>-1.6590180071248684E-3</v>
      </c>
      <c r="AJ101" s="5">
        <f t="shared" si="131"/>
        <v>-1.2671441506862946E-3</v>
      </c>
      <c r="AK101" s="5">
        <f t="shared" si="132"/>
        <v>-2.5507958914117168E-4</v>
      </c>
      <c r="AL101" s="1"/>
      <c r="AM101" s="175">
        <f t="shared" si="97"/>
        <v>-1.5466872496983086E-4</v>
      </c>
      <c r="AN101" s="175">
        <f t="shared" si="98"/>
        <v>-2.5507958914117168E-4</v>
      </c>
      <c r="AO101" s="175">
        <f t="shared" si="99"/>
        <v>0</v>
      </c>
      <c r="AP101" s="175">
        <f t="shared" si="100"/>
        <v>-1.6590180071248684E-3</v>
      </c>
      <c r="AQ101" s="175">
        <f t="shared" si="101"/>
        <v>-1.2671441506862946E-3</v>
      </c>
      <c r="AR101" s="175">
        <f t="shared" si="102"/>
        <v>-2.5507958914117168E-4</v>
      </c>
      <c r="AS101" s="175"/>
      <c r="AT101" s="175">
        <f t="shared" si="103"/>
        <v>0</v>
      </c>
      <c r="AU101" s="175">
        <f t="shared" si="104"/>
        <v>0</v>
      </c>
      <c r="AV101" s="175">
        <f t="shared" si="105"/>
        <v>2.0875097018557831E-4</v>
      </c>
      <c r="AW101" s="175">
        <f t="shared" si="106"/>
        <v>0</v>
      </c>
      <c r="AX101" s="175">
        <f t="shared" si="107"/>
        <v>0</v>
      </c>
      <c r="AY101" s="175">
        <f t="shared" si="108"/>
        <v>0</v>
      </c>
      <c r="AZ101" s="1"/>
      <c r="BA101" s="1">
        <f t="shared" si="133"/>
        <v>5.1772883357293985E-2</v>
      </c>
      <c r="BB101" s="1">
        <f t="shared" si="134"/>
        <v>5.0066454542960666E-2</v>
      </c>
      <c r="BC101" s="1">
        <f t="shared" si="135"/>
        <v>3.0892823251644812E-2</v>
      </c>
      <c r="BD101" s="1">
        <f t="shared" si="136"/>
        <v>6.3788948106953139E-2</v>
      </c>
      <c r="BE101" s="1">
        <f t="shared" si="137"/>
        <v>0.13949297112633452</v>
      </c>
      <c r="BF101" s="1">
        <f t="shared" si="138"/>
        <v>5.0066454542960666E-2</v>
      </c>
      <c r="BG101" s="1"/>
      <c r="BH101" s="1">
        <f t="shared" si="109"/>
        <v>5.1780893480982103E-2</v>
      </c>
      <c r="BI101" s="1">
        <f t="shared" si="110"/>
        <v>5.007923199214822E-2</v>
      </c>
      <c r="BJ101" s="1">
        <f t="shared" si="111"/>
        <v>3.0899270812535774E-2</v>
      </c>
      <c r="BK101" s="1">
        <f t="shared" si="112"/>
        <v>6.38951274273271E-2</v>
      </c>
      <c r="BL101" s="1">
        <f t="shared" si="113"/>
        <v>0.13967017792186795</v>
      </c>
      <c r="BM101" s="1">
        <f t="shared" si="114"/>
        <v>5.007923199214822E-2</v>
      </c>
      <c r="BN101" s="1"/>
      <c r="BO101" s="1">
        <f t="shared" si="121"/>
        <v>5.00895256835618E-2</v>
      </c>
      <c r="BP101" s="1">
        <f t="shared" si="122"/>
        <v>4.829745450904737E-2</v>
      </c>
      <c r="BQ101" s="1">
        <f t="shared" si="123"/>
        <v>2.780587538492954E-2</v>
      </c>
      <c r="BR101" s="1">
        <f t="shared" si="124"/>
        <v>6.182891222131677E-2</v>
      </c>
      <c r="BS101" s="1">
        <f t="shared" si="125"/>
        <v>0.13637906656386528</v>
      </c>
      <c r="BT101" s="1">
        <f t="shared" si="126"/>
        <v>4.829745450904737E-2</v>
      </c>
      <c r="BU101" s="1"/>
      <c r="BV101" s="1">
        <f t="shared" si="139"/>
        <v>6.4447228890978522E-2</v>
      </c>
      <c r="BW101" s="1">
        <f t="shared" si="140"/>
        <v>6.236428573027223E-2</v>
      </c>
      <c r="BX101" s="1">
        <f t="shared" si="141"/>
        <v>4.350754382795894E-2</v>
      </c>
      <c r="BY101" s="1">
        <f t="shared" si="142"/>
        <v>7.9660515849922647E-2</v>
      </c>
      <c r="BZ101" s="1">
        <f t="shared" si="143"/>
        <v>0.18191412447535296</v>
      </c>
      <c r="CA101" s="1">
        <f t="shared" si="144"/>
        <v>6.236428573027223E-2</v>
      </c>
      <c r="CB101" s="1"/>
      <c r="CC101" s="1"/>
    </row>
    <row r="102" spans="1:81" x14ac:dyDescent="0.2">
      <c r="A102">
        <v>1998</v>
      </c>
      <c r="B102">
        <v>5</v>
      </c>
      <c r="C102" s="1">
        <f>AVERAGE(RealPrice!C90:C101)</f>
        <v>5.1748370544727189E-2</v>
      </c>
      <c r="D102" s="1">
        <f>AVERAGE(RealPrice!D90:D101)</f>
        <v>5.0070891289325563E-2</v>
      </c>
      <c r="E102" s="1">
        <f>AVERAGE(RealPrice!E90:E101)</f>
        <v>3.0841391740770992E-2</v>
      </c>
      <c r="F102" s="1">
        <f>AVERAGE(RealPrice!F90:F101)</f>
        <v>6.3763520530054199E-2</v>
      </c>
      <c r="G102" s="1">
        <f>AVERAGE(RealPrice!G90:G101)</f>
        <v>0.13946487263333751</v>
      </c>
      <c r="H102" s="1">
        <f>AVERAGE(RealPrice!H90:H101)</f>
        <v>5.0070891289325563E-2</v>
      </c>
      <c r="I102" s="1"/>
      <c r="J102" s="1">
        <f t="shared" si="115"/>
        <v>-3.2522936254913981E-5</v>
      </c>
      <c r="K102" s="1">
        <f t="shared" si="116"/>
        <v>-8.3407028226567537E-6</v>
      </c>
      <c r="L102" s="1">
        <f t="shared" si="117"/>
        <v>-5.143151087382003E-5</v>
      </c>
      <c r="M102" s="1">
        <f t="shared" si="118"/>
        <v>-1.316068972729012E-4</v>
      </c>
      <c r="N102" s="1">
        <f t="shared" si="119"/>
        <v>-2.053052885304385E-4</v>
      </c>
      <c r="O102" s="1">
        <f t="shared" si="120"/>
        <v>-8.3407028226567537E-6</v>
      </c>
      <c r="P102" s="1"/>
      <c r="Q102" s="99">
        <f t="shared" si="85"/>
        <v>-3.2522936254913981E-5</v>
      </c>
      <c r="R102" s="99">
        <f t="shared" si="86"/>
        <v>-8.3407028226567537E-6</v>
      </c>
      <c r="S102" s="99">
        <f t="shared" si="87"/>
        <v>-5.143151087382003E-5</v>
      </c>
      <c r="T102" s="99">
        <f t="shared" si="88"/>
        <v>-1.316068972729012E-4</v>
      </c>
      <c r="U102" s="99">
        <f t="shared" si="89"/>
        <v>-2.053052885304385E-4</v>
      </c>
      <c r="V102" s="99">
        <f t="shared" si="90"/>
        <v>-8.3407028226567537E-6</v>
      </c>
      <c r="W102" s="99"/>
      <c r="X102" s="99">
        <f t="shared" si="91"/>
        <v>0</v>
      </c>
      <c r="Y102" s="99">
        <f t="shared" si="92"/>
        <v>0</v>
      </c>
      <c r="Z102" s="99">
        <f t="shared" si="93"/>
        <v>0</v>
      </c>
      <c r="AA102" s="99">
        <f t="shared" si="94"/>
        <v>0</v>
      </c>
      <c r="AB102" s="99">
        <f t="shared" si="95"/>
        <v>0</v>
      </c>
      <c r="AC102" s="99">
        <f t="shared" si="96"/>
        <v>0</v>
      </c>
      <c r="AD102" s="1"/>
      <c r="AE102" s="1"/>
      <c r="AF102" s="5">
        <f t="shared" si="127"/>
        <v>-6.2808758344157223E-4</v>
      </c>
      <c r="AG102" s="5">
        <f t="shared" si="128"/>
        <v>-1.6655013447419709E-4</v>
      </c>
      <c r="AH102" s="5">
        <f t="shared" si="129"/>
        <v>-1.6648368604861297E-3</v>
      </c>
      <c r="AI102" s="5">
        <f t="shared" si="130"/>
        <v>-2.0597329181726298E-3</v>
      </c>
      <c r="AJ102" s="5">
        <f t="shared" si="131"/>
        <v>-1.4699293119343482E-3</v>
      </c>
      <c r="AK102" s="5">
        <f t="shared" si="132"/>
        <v>-1.6655013447419709E-4</v>
      </c>
      <c r="AL102" s="1"/>
      <c r="AM102" s="175">
        <f t="shared" si="97"/>
        <v>-6.2808758344157223E-4</v>
      </c>
      <c r="AN102" s="175">
        <f t="shared" si="98"/>
        <v>-1.6655013447419709E-4</v>
      </c>
      <c r="AO102" s="175">
        <f t="shared" si="99"/>
        <v>-1.6648368604861297E-3</v>
      </c>
      <c r="AP102" s="175">
        <f t="shared" si="100"/>
        <v>-2.0597329181726298E-3</v>
      </c>
      <c r="AQ102" s="175">
        <f t="shared" si="101"/>
        <v>-1.4699293119343482E-3</v>
      </c>
      <c r="AR102" s="175">
        <f t="shared" si="102"/>
        <v>-1.6655013447419709E-4</v>
      </c>
      <c r="AS102" s="175"/>
      <c r="AT102" s="175">
        <f t="shared" si="103"/>
        <v>0</v>
      </c>
      <c r="AU102" s="175">
        <f t="shared" si="104"/>
        <v>0</v>
      </c>
      <c r="AV102" s="175">
        <f t="shared" si="105"/>
        <v>0</v>
      </c>
      <c r="AW102" s="175">
        <f t="shared" si="106"/>
        <v>0</v>
      </c>
      <c r="AX102" s="175">
        <f t="shared" si="107"/>
        <v>0</v>
      </c>
      <c r="AY102" s="175">
        <f t="shared" si="108"/>
        <v>0</v>
      </c>
      <c r="AZ102" s="1"/>
      <c r="BA102" s="1">
        <f t="shared" si="133"/>
        <v>5.1715847608472275E-2</v>
      </c>
      <c r="BB102" s="1">
        <f t="shared" si="134"/>
        <v>5.0062550586502906E-2</v>
      </c>
      <c r="BC102" s="1">
        <f t="shared" si="135"/>
        <v>3.0789960229897172E-2</v>
      </c>
      <c r="BD102" s="1">
        <f t="shared" si="136"/>
        <v>6.3631913632781298E-2</v>
      </c>
      <c r="BE102" s="1">
        <f t="shared" si="137"/>
        <v>0.13925956734480707</v>
      </c>
      <c r="BF102" s="1">
        <f t="shared" si="138"/>
        <v>5.0062550586502906E-2</v>
      </c>
      <c r="BG102" s="1"/>
      <c r="BH102" s="1">
        <f t="shared" si="109"/>
        <v>5.1748370544727189E-2</v>
      </c>
      <c r="BI102" s="1">
        <f t="shared" si="110"/>
        <v>5.0070891289325563E-2</v>
      </c>
      <c r="BJ102" s="1">
        <f t="shared" si="111"/>
        <v>3.0841391740770992E-2</v>
      </c>
      <c r="BK102" s="1">
        <f t="shared" si="112"/>
        <v>6.3763520530054199E-2</v>
      </c>
      <c r="BL102" s="1">
        <f t="shared" si="113"/>
        <v>0.13946487263333751</v>
      </c>
      <c r="BM102" s="1">
        <f t="shared" si="114"/>
        <v>5.0070891289325563E-2</v>
      </c>
      <c r="BN102" s="1"/>
      <c r="BO102" s="1">
        <f t="shared" si="121"/>
        <v>5.0057023174559324E-2</v>
      </c>
      <c r="BP102" s="1">
        <f t="shared" si="122"/>
        <v>4.8289115195369887E-2</v>
      </c>
      <c r="BQ102" s="1">
        <f t="shared" si="123"/>
        <v>2.7754529499130813E-2</v>
      </c>
      <c r="BR102" s="1">
        <f t="shared" si="124"/>
        <v>6.1697576399102443E-2</v>
      </c>
      <c r="BS102" s="1">
        <f t="shared" si="125"/>
        <v>0.13617406305959634</v>
      </c>
      <c r="BT102" s="1">
        <f t="shared" si="126"/>
        <v>4.8289115195369887E-2</v>
      </c>
      <c r="BU102" s="1"/>
      <c r="BV102" s="1">
        <f t="shared" si="139"/>
        <v>6.4447228890978522E-2</v>
      </c>
      <c r="BW102" s="1">
        <f t="shared" si="140"/>
        <v>6.236428573027223E-2</v>
      </c>
      <c r="BX102" s="1">
        <f t="shared" si="141"/>
        <v>4.350754382795894E-2</v>
      </c>
      <c r="BY102" s="1">
        <f t="shared" si="142"/>
        <v>7.9660515849922647E-2</v>
      </c>
      <c r="BZ102" s="1">
        <f t="shared" si="143"/>
        <v>0.18191412447535296</v>
      </c>
      <c r="CA102" s="1">
        <f t="shared" si="144"/>
        <v>6.236428573027223E-2</v>
      </c>
      <c r="CB102" s="1"/>
      <c r="CC102" s="1"/>
    </row>
    <row r="103" spans="1:81" x14ac:dyDescent="0.2">
      <c r="A103">
        <v>1998</v>
      </c>
      <c r="B103">
        <v>6</v>
      </c>
      <c r="C103" s="1">
        <f>AVERAGE(RealPrice!C91:C102)</f>
        <v>5.1618776572612747E-2</v>
      </c>
      <c r="D103" s="1">
        <f>AVERAGE(RealPrice!D91:D102)</f>
        <v>5.0031145657062161E-2</v>
      </c>
      <c r="E103" s="1">
        <f>AVERAGE(RealPrice!E91:E102)</f>
        <v>3.0703296934373448E-2</v>
      </c>
      <c r="F103" s="1">
        <f>AVERAGE(RealPrice!F91:F102)</f>
        <v>6.3631077875933431E-2</v>
      </c>
      <c r="G103" s="1">
        <f>AVERAGE(RealPrice!G91:G102)</f>
        <v>0.13899355849233372</v>
      </c>
      <c r="H103" s="1">
        <f>AVERAGE(RealPrice!H91:H102)</f>
        <v>5.0031145657062161E-2</v>
      </c>
      <c r="I103" s="1"/>
      <c r="J103" s="1">
        <f t="shared" si="115"/>
        <v>-1.2959397211444179E-4</v>
      </c>
      <c r="K103" s="1">
        <f t="shared" si="116"/>
        <v>-3.9745632263402109E-5</v>
      </c>
      <c r="L103" s="1">
        <f t="shared" si="117"/>
        <v>-1.3809480639754429E-4</v>
      </c>
      <c r="M103" s="1">
        <f t="shared" si="118"/>
        <v>-1.3244265412076794E-4</v>
      </c>
      <c r="N103" s="1">
        <f t="shared" si="119"/>
        <v>-4.7131414100379243E-4</v>
      </c>
      <c r="O103" s="1">
        <f t="shared" si="120"/>
        <v>-3.9745632263402109E-5</v>
      </c>
      <c r="P103" s="1"/>
      <c r="Q103" s="99">
        <f t="shared" si="85"/>
        <v>-1.2959397211444179E-4</v>
      </c>
      <c r="R103" s="99">
        <f t="shared" si="86"/>
        <v>-3.9745632263402109E-5</v>
      </c>
      <c r="S103" s="99">
        <f t="shared" si="87"/>
        <v>-1.3809480639754429E-4</v>
      </c>
      <c r="T103" s="99">
        <f t="shared" si="88"/>
        <v>-1.3244265412076794E-4</v>
      </c>
      <c r="U103" s="99">
        <f t="shared" si="89"/>
        <v>-4.7131414100379243E-4</v>
      </c>
      <c r="V103" s="99">
        <f t="shared" si="90"/>
        <v>-3.9745632263402109E-5</v>
      </c>
      <c r="W103" s="99"/>
      <c r="X103" s="99">
        <f t="shared" si="91"/>
        <v>0</v>
      </c>
      <c r="Y103" s="99">
        <f t="shared" si="92"/>
        <v>0</v>
      </c>
      <c r="Z103" s="99">
        <f t="shared" si="93"/>
        <v>0</v>
      </c>
      <c r="AA103" s="99">
        <f t="shared" si="94"/>
        <v>0</v>
      </c>
      <c r="AB103" s="99">
        <f t="shared" si="95"/>
        <v>0</v>
      </c>
      <c r="AC103" s="99">
        <f t="shared" si="96"/>
        <v>0</v>
      </c>
      <c r="AD103" s="1"/>
      <c r="AE103" s="1"/>
      <c r="AF103" s="5">
        <f t="shared" si="127"/>
        <v>-2.504310198568116E-3</v>
      </c>
      <c r="AG103" s="5">
        <f t="shared" si="128"/>
        <v>-7.9378719331635317E-4</v>
      </c>
      <c r="AH103" s="5">
        <f t="shared" si="129"/>
        <v>-4.4775802453489444E-3</v>
      </c>
      <c r="AI103" s="5">
        <f t="shared" si="130"/>
        <v>-2.0770913058092422E-3</v>
      </c>
      <c r="AJ103" s="5">
        <f t="shared" si="131"/>
        <v>-3.3794469682907335E-3</v>
      </c>
      <c r="AK103" s="5">
        <f t="shared" si="132"/>
        <v>-7.9378719331635317E-4</v>
      </c>
      <c r="AL103" s="1"/>
      <c r="AM103" s="175">
        <f t="shared" si="97"/>
        <v>-2.504310198568116E-3</v>
      </c>
      <c r="AN103" s="175">
        <f t="shared" si="98"/>
        <v>-7.9378719331635317E-4</v>
      </c>
      <c r="AO103" s="175">
        <f t="shared" si="99"/>
        <v>-4.4775802453489444E-3</v>
      </c>
      <c r="AP103" s="175">
        <f t="shared" si="100"/>
        <v>-2.0770913058092422E-3</v>
      </c>
      <c r="AQ103" s="175">
        <f t="shared" si="101"/>
        <v>-3.3794469682907335E-3</v>
      </c>
      <c r="AR103" s="175">
        <f t="shared" si="102"/>
        <v>-7.9378719331635317E-4</v>
      </c>
      <c r="AS103" s="175"/>
      <c r="AT103" s="175">
        <f t="shared" si="103"/>
        <v>0</v>
      </c>
      <c r="AU103" s="175">
        <f t="shared" si="104"/>
        <v>0</v>
      </c>
      <c r="AV103" s="175">
        <f t="shared" si="105"/>
        <v>0</v>
      </c>
      <c r="AW103" s="175">
        <f t="shared" si="106"/>
        <v>0</v>
      </c>
      <c r="AX103" s="175">
        <f t="shared" si="107"/>
        <v>0</v>
      </c>
      <c r="AY103" s="175">
        <f t="shared" si="108"/>
        <v>0</v>
      </c>
      <c r="AZ103" s="1"/>
      <c r="BA103" s="1">
        <f t="shared" si="133"/>
        <v>5.1489182600498305E-2</v>
      </c>
      <c r="BB103" s="1">
        <f t="shared" si="134"/>
        <v>4.9991400024798759E-2</v>
      </c>
      <c r="BC103" s="1">
        <f t="shared" si="135"/>
        <v>3.0565202127975904E-2</v>
      </c>
      <c r="BD103" s="1">
        <f t="shared" si="136"/>
        <v>6.3498635221812663E-2</v>
      </c>
      <c r="BE103" s="1">
        <f t="shared" si="137"/>
        <v>0.13852224435132993</v>
      </c>
      <c r="BF103" s="1">
        <f t="shared" si="138"/>
        <v>4.9991400024798759E-2</v>
      </c>
      <c r="BG103" s="1"/>
      <c r="BH103" s="1">
        <f t="shared" si="109"/>
        <v>5.1618776572612747E-2</v>
      </c>
      <c r="BI103" s="1">
        <f t="shared" si="110"/>
        <v>5.0031145657062161E-2</v>
      </c>
      <c r="BJ103" s="1">
        <f t="shared" si="111"/>
        <v>3.0703296934373448E-2</v>
      </c>
      <c r="BK103" s="1">
        <f t="shared" si="112"/>
        <v>6.3631077875933431E-2</v>
      </c>
      <c r="BL103" s="1">
        <f t="shared" si="113"/>
        <v>0.13899355849233372</v>
      </c>
      <c r="BM103" s="1">
        <f t="shared" si="114"/>
        <v>5.0031145657062161E-2</v>
      </c>
      <c r="BN103" s="1"/>
      <c r="BO103" s="1">
        <f t="shared" si="121"/>
        <v>4.9927753745950924E-2</v>
      </c>
      <c r="BP103" s="1">
        <f t="shared" si="122"/>
        <v>4.8249401112680369E-2</v>
      </c>
      <c r="BQ103" s="1">
        <f t="shared" si="123"/>
        <v>2.761705302331038E-2</v>
      </c>
      <c r="BR103" s="1">
        <f t="shared" si="124"/>
        <v>6.1565408840467073E-2</v>
      </c>
      <c r="BS103" s="1">
        <f t="shared" si="125"/>
        <v>0.13570434169973747</v>
      </c>
      <c r="BT103" s="1">
        <f t="shared" si="126"/>
        <v>4.8249401112680369E-2</v>
      </c>
      <c r="BU103" s="1"/>
      <c r="BV103" s="1">
        <f t="shared" si="139"/>
        <v>6.4447228890978522E-2</v>
      </c>
      <c r="BW103" s="1">
        <f t="shared" si="140"/>
        <v>6.236428573027223E-2</v>
      </c>
      <c r="BX103" s="1">
        <f t="shared" si="141"/>
        <v>4.350754382795894E-2</v>
      </c>
      <c r="BY103" s="1">
        <f t="shared" si="142"/>
        <v>7.9660515849922647E-2</v>
      </c>
      <c r="BZ103" s="1">
        <f t="shared" si="143"/>
        <v>0.18191412447535296</v>
      </c>
      <c r="CA103" s="1">
        <f t="shared" si="144"/>
        <v>6.236428573027223E-2</v>
      </c>
      <c r="CB103" s="1"/>
      <c r="CC103" s="1"/>
    </row>
    <row r="104" spans="1:81" x14ac:dyDescent="0.2">
      <c r="A104">
        <v>1998</v>
      </c>
      <c r="B104">
        <v>7</v>
      </c>
      <c r="C104" s="1">
        <f>AVERAGE(RealPrice!C92:C103)</f>
        <v>5.1517737314002034E-2</v>
      </c>
      <c r="D104" s="1">
        <f>AVERAGE(RealPrice!D92:D103)</f>
        <v>5.0009557157734412E-2</v>
      </c>
      <c r="E104" s="1">
        <f>AVERAGE(RealPrice!E92:E103)</f>
        <v>3.0943798482248031E-2</v>
      </c>
      <c r="F104" s="1">
        <f>AVERAGE(RealPrice!F92:F103)</f>
        <v>6.3485946037265054E-2</v>
      </c>
      <c r="G104" s="1">
        <f>AVERAGE(RealPrice!G92:G103)</f>
        <v>0.1385651668239021</v>
      </c>
      <c r="H104" s="1">
        <f>AVERAGE(RealPrice!H92:H103)</f>
        <v>5.0009557157734412E-2</v>
      </c>
      <c r="I104" s="1"/>
      <c r="J104" s="1">
        <f t="shared" si="115"/>
        <v>-1.0103925861071339E-4</v>
      </c>
      <c r="K104" s="1">
        <f t="shared" si="116"/>
        <v>-2.1588499327748756E-5</v>
      </c>
      <c r="L104" s="1">
        <f t="shared" si="117"/>
        <v>2.4050154787458311E-4</v>
      </c>
      <c r="M104" s="1">
        <f t="shared" si="118"/>
        <v>-1.4513183866837753E-4</v>
      </c>
      <c r="N104" s="1">
        <f t="shared" si="119"/>
        <v>-4.283916684316158E-4</v>
      </c>
      <c r="O104" s="1">
        <f t="shared" si="120"/>
        <v>-2.1588499327748756E-5</v>
      </c>
      <c r="P104" s="1"/>
      <c r="Q104" s="99">
        <f t="shared" si="85"/>
        <v>-1.0103925861071339E-4</v>
      </c>
      <c r="R104" s="99">
        <f t="shared" si="86"/>
        <v>-2.1588499327748756E-5</v>
      </c>
      <c r="S104" s="99">
        <f t="shared" si="87"/>
        <v>0</v>
      </c>
      <c r="T104" s="99">
        <f t="shared" si="88"/>
        <v>-1.4513183866837753E-4</v>
      </c>
      <c r="U104" s="99">
        <f t="shared" si="89"/>
        <v>-4.283916684316158E-4</v>
      </c>
      <c r="V104" s="99">
        <f t="shared" si="90"/>
        <v>-2.1588499327748756E-5</v>
      </c>
      <c r="W104" s="99"/>
      <c r="X104" s="99">
        <f t="shared" si="91"/>
        <v>0</v>
      </c>
      <c r="Y104" s="99">
        <f t="shared" si="92"/>
        <v>0</v>
      </c>
      <c r="Z104" s="99">
        <f t="shared" si="93"/>
        <v>2.4050154787458311E-4</v>
      </c>
      <c r="AA104" s="99">
        <f t="shared" si="94"/>
        <v>0</v>
      </c>
      <c r="AB104" s="99">
        <f t="shared" si="95"/>
        <v>0</v>
      </c>
      <c r="AC104" s="99">
        <f t="shared" si="96"/>
        <v>0</v>
      </c>
      <c r="AD104" s="1"/>
      <c r="AE104" s="1"/>
      <c r="AF104" s="5">
        <f t="shared" si="127"/>
        <v>-1.9574128896406862E-3</v>
      </c>
      <c r="AG104" s="5">
        <f t="shared" si="128"/>
        <v>-4.3150119878776483E-4</v>
      </c>
      <c r="AH104" s="5">
        <f t="shared" si="129"/>
        <v>7.8330854301622566E-3</v>
      </c>
      <c r="AI104" s="5">
        <f t="shared" si="130"/>
        <v>-2.2808326294794234E-3</v>
      </c>
      <c r="AJ104" s="5">
        <f t="shared" si="131"/>
        <v>-3.0820972790278622E-3</v>
      </c>
      <c r="AK104" s="5">
        <f t="shared" si="132"/>
        <v>-4.3150119878776483E-4</v>
      </c>
      <c r="AL104" s="1"/>
      <c r="AM104" s="175">
        <f t="shared" si="97"/>
        <v>-1.9574128896406862E-3</v>
      </c>
      <c r="AN104" s="175">
        <f t="shared" si="98"/>
        <v>-4.3150119878776483E-4</v>
      </c>
      <c r="AO104" s="175">
        <f t="shared" si="99"/>
        <v>0</v>
      </c>
      <c r="AP104" s="175">
        <f t="shared" si="100"/>
        <v>-2.2808326294794234E-3</v>
      </c>
      <c r="AQ104" s="175">
        <f t="shared" si="101"/>
        <v>-3.0820972790278622E-3</v>
      </c>
      <c r="AR104" s="175">
        <f t="shared" si="102"/>
        <v>-4.3150119878776483E-4</v>
      </c>
      <c r="AS104" s="175"/>
      <c r="AT104" s="175">
        <f t="shared" si="103"/>
        <v>0</v>
      </c>
      <c r="AU104" s="175">
        <f t="shared" si="104"/>
        <v>0</v>
      </c>
      <c r="AV104" s="175">
        <f t="shared" si="105"/>
        <v>7.8330854301622566E-3</v>
      </c>
      <c r="AW104" s="175">
        <f t="shared" si="106"/>
        <v>0</v>
      </c>
      <c r="AX104" s="175">
        <f t="shared" si="107"/>
        <v>0</v>
      </c>
      <c r="AY104" s="175">
        <f t="shared" si="108"/>
        <v>0</v>
      </c>
      <c r="AZ104" s="1"/>
      <c r="BA104" s="1">
        <f t="shared" si="133"/>
        <v>5.141669805539132E-2</v>
      </c>
      <c r="BB104" s="1">
        <f t="shared" si="134"/>
        <v>4.9987968658406663E-2</v>
      </c>
      <c r="BC104" s="1">
        <f t="shared" si="135"/>
        <v>3.0943798482248031E-2</v>
      </c>
      <c r="BD104" s="1">
        <f t="shared" si="136"/>
        <v>6.3340814198596676E-2</v>
      </c>
      <c r="BE104" s="1">
        <f t="shared" si="137"/>
        <v>0.13813677515547049</v>
      </c>
      <c r="BF104" s="1">
        <f t="shared" si="138"/>
        <v>4.9987968658406663E-2</v>
      </c>
      <c r="BG104" s="1"/>
      <c r="BH104" s="1">
        <f t="shared" si="109"/>
        <v>5.1517737314002034E-2</v>
      </c>
      <c r="BI104" s="1">
        <f t="shared" si="110"/>
        <v>5.0009557157734412E-2</v>
      </c>
      <c r="BJ104" s="1">
        <f t="shared" si="111"/>
        <v>3.1184300030122614E-2</v>
      </c>
      <c r="BK104" s="1">
        <f t="shared" si="112"/>
        <v>6.3485946037265054E-2</v>
      </c>
      <c r="BL104" s="1">
        <f t="shared" si="113"/>
        <v>0.1385651668239021</v>
      </c>
      <c r="BM104" s="1">
        <f t="shared" si="114"/>
        <v>5.0009557157734412E-2</v>
      </c>
      <c r="BN104" s="1"/>
      <c r="BO104" s="1">
        <f t="shared" si="121"/>
        <v>4.9826912262887373E-2</v>
      </c>
      <c r="BP104" s="1">
        <f t="shared" si="122"/>
        <v>4.8227821928815959E-2</v>
      </c>
      <c r="BQ104" s="1">
        <f t="shared" si="123"/>
        <v>2.761705302331038E-2</v>
      </c>
      <c r="BR104" s="1">
        <f t="shared" si="124"/>
        <v>6.1420608023231911E-2</v>
      </c>
      <c r="BS104" s="1">
        <f t="shared" si="125"/>
        <v>0.13527727037610149</v>
      </c>
      <c r="BT104" s="1">
        <f t="shared" si="126"/>
        <v>4.8227821928815959E-2</v>
      </c>
      <c r="BU104" s="1"/>
      <c r="BV104" s="1">
        <f t="shared" si="139"/>
        <v>6.4447228890978522E-2</v>
      </c>
      <c r="BW104" s="1">
        <f t="shared" si="140"/>
        <v>6.236428573027223E-2</v>
      </c>
      <c r="BX104" s="1">
        <f t="shared" si="141"/>
        <v>4.3749929245004114E-2</v>
      </c>
      <c r="BY104" s="1">
        <f t="shared" si="142"/>
        <v>7.9660515849922647E-2</v>
      </c>
      <c r="BZ104" s="1">
        <f t="shared" si="143"/>
        <v>0.18191412447535296</v>
      </c>
      <c r="CA104" s="1">
        <f t="shared" si="144"/>
        <v>6.236428573027223E-2</v>
      </c>
      <c r="CB104" s="1"/>
      <c r="CC104" s="1"/>
    </row>
    <row r="105" spans="1:81" x14ac:dyDescent="0.2">
      <c r="A105">
        <v>1998</v>
      </c>
      <c r="B105">
        <v>8</v>
      </c>
      <c r="C105" s="1">
        <f>AVERAGE(RealPrice!C93:C104)</f>
        <v>5.1414876487201548E-2</v>
      </c>
      <c r="D105" s="1">
        <f>AVERAGE(RealPrice!D93:D104)</f>
        <v>4.9906075063766347E-2</v>
      </c>
      <c r="E105" s="1">
        <f>AVERAGE(RealPrice!E93:E104)</f>
        <v>3.1017839181099766E-2</v>
      </c>
      <c r="F105" s="1">
        <f>AVERAGE(RealPrice!F93:F104)</f>
        <v>6.3344301323291122E-2</v>
      </c>
      <c r="G105" s="1">
        <f>AVERAGE(RealPrice!G93:G104)</f>
        <v>0.13814933119021361</v>
      </c>
      <c r="H105" s="1">
        <f>AVERAGE(RealPrice!H93:H104)</f>
        <v>4.9906075063766347E-2</v>
      </c>
      <c r="I105" s="1"/>
      <c r="J105" s="1">
        <f t="shared" si="115"/>
        <v>-1.0286082680048547E-4</v>
      </c>
      <c r="K105" s="1">
        <f t="shared" si="116"/>
        <v>-1.0348209396806446E-4</v>
      </c>
      <c r="L105" s="1">
        <f t="shared" si="117"/>
        <v>7.4040698851734338E-5</v>
      </c>
      <c r="M105" s="1">
        <f t="shared" si="118"/>
        <v>-1.4164471397393186E-4</v>
      </c>
      <c r="N105" s="1">
        <f t="shared" si="119"/>
        <v>-4.1583563368849386E-4</v>
      </c>
      <c r="O105" s="1">
        <f t="shared" si="120"/>
        <v>-1.0348209396806446E-4</v>
      </c>
      <c r="P105" s="1"/>
      <c r="Q105" s="99">
        <f t="shared" si="85"/>
        <v>-1.0286082680048547E-4</v>
      </c>
      <c r="R105" s="99">
        <f t="shared" si="86"/>
        <v>-1.0348209396806446E-4</v>
      </c>
      <c r="S105" s="99">
        <f t="shared" si="87"/>
        <v>0</v>
      </c>
      <c r="T105" s="99">
        <f t="shared" si="88"/>
        <v>-1.4164471397393186E-4</v>
      </c>
      <c r="U105" s="99">
        <f t="shared" si="89"/>
        <v>-4.1583563368849386E-4</v>
      </c>
      <c r="V105" s="99">
        <f t="shared" si="90"/>
        <v>-1.0348209396806446E-4</v>
      </c>
      <c r="W105" s="99"/>
      <c r="X105" s="99">
        <f t="shared" si="91"/>
        <v>0</v>
      </c>
      <c r="Y105" s="99">
        <f t="shared" si="92"/>
        <v>0</v>
      </c>
      <c r="Z105" s="99">
        <f t="shared" si="93"/>
        <v>7.4040698851734338E-5</v>
      </c>
      <c r="AA105" s="99">
        <f t="shared" si="94"/>
        <v>0</v>
      </c>
      <c r="AB105" s="99">
        <f t="shared" si="95"/>
        <v>0</v>
      </c>
      <c r="AC105" s="99">
        <f t="shared" si="96"/>
        <v>0</v>
      </c>
      <c r="AD105" s="1"/>
      <c r="AE105" s="1"/>
      <c r="AF105" s="5">
        <f t="shared" si="127"/>
        <v>-1.9966099476291799E-3</v>
      </c>
      <c r="AG105" s="5">
        <f t="shared" si="128"/>
        <v>-2.0692463570847197E-3</v>
      </c>
      <c r="AH105" s="5">
        <f t="shared" si="129"/>
        <v>2.3927475773282136E-3</v>
      </c>
      <c r="AI105" s="5">
        <f t="shared" si="130"/>
        <v>-2.2311192132317137E-3</v>
      </c>
      <c r="AJ105" s="5">
        <f t="shared" si="131"/>
        <v>-3.0010113163357888E-3</v>
      </c>
      <c r="AK105" s="5">
        <f t="shared" si="132"/>
        <v>-2.0692463570847197E-3</v>
      </c>
      <c r="AL105" s="1"/>
      <c r="AM105" s="175">
        <f t="shared" si="97"/>
        <v>-1.9966099476291799E-3</v>
      </c>
      <c r="AN105" s="175">
        <f t="shared" si="98"/>
        <v>-2.0692463570847197E-3</v>
      </c>
      <c r="AO105" s="175">
        <f t="shared" si="99"/>
        <v>0</v>
      </c>
      <c r="AP105" s="175">
        <f t="shared" si="100"/>
        <v>-2.2311192132317137E-3</v>
      </c>
      <c r="AQ105" s="175">
        <f t="shared" si="101"/>
        <v>-3.0010113163357888E-3</v>
      </c>
      <c r="AR105" s="175">
        <f t="shared" si="102"/>
        <v>-2.0692463570847197E-3</v>
      </c>
      <c r="AS105" s="175"/>
      <c r="AT105" s="175">
        <f t="shared" si="103"/>
        <v>0</v>
      </c>
      <c r="AU105" s="175">
        <f t="shared" si="104"/>
        <v>0</v>
      </c>
      <c r="AV105" s="175">
        <f t="shared" si="105"/>
        <v>2.3927475773282136E-3</v>
      </c>
      <c r="AW105" s="175">
        <f t="shared" si="106"/>
        <v>0</v>
      </c>
      <c r="AX105" s="175">
        <f t="shared" si="107"/>
        <v>0</v>
      </c>
      <c r="AY105" s="175">
        <f t="shared" si="108"/>
        <v>0</v>
      </c>
      <c r="AZ105" s="1"/>
      <c r="BA105" s="1">
        <f t="shared" si="133"/>
        <v>5.1312015660401063E-2</v>
      </c>
      <c r="BB105" s="1">
        <f t="shared" si="134"/>
        <v>4.9802592969798283E-2</v>
      </c>
      <c r="BC105" s="1">
        <f t="shared" si="135"/>
        <v>3.1017839181099766E-2</v>
      </c>
      <c r="BD105" s="1">
        <f t="shared" si="136"/>
        <v>6.320265660931719E-2</v>
      </c>
      <c r="BE105" s="1">
        <f t="shared" si="137"/>
        <v>0.13773349555652512</v>
      </c>
      <c r="BF105" s="1">
        <f t="shared" si="138"/>
        <v>4.9802592969798283E-2</v>
      </c>
      <c r="BG105" s="1"/>
      <c r="BH105" s="1">
        <f t="shared" si="109"/>
        <v>5.1414876487201548E-2</v>
      </c>
      <c r="BI105" s="1">
        <f t="shared" si="110"/>
        <v>4.9906075063766347E-2</v>
      </c>
      <c r="BJ105" s="1">
        <f t="shared" si="111"/>
        <v>3.10918798799515E-2</v>
      </c>
      <c r="BK105" s="1">
        <f t="shared" si="112"/>
        <v>6.3344301323291122E-2</v>
      </c>
      <c r="BL105" s="1">
        <f t="shared" si="113"/>
        <v>0.13814933119021361</v>
      </c>
      <c r="BM105" s="1">
        <f t="shared" si="114"/>
        <v>4.9906075063766347E-2</v>
      </c>
      <c r="BN105" s="1"/>
      <c r="BO105" s="1">
        <f t="shared" si="121"/>
        <v>4.9724256809036901E-2</v>
      </c>
      <c r="BP105" s="1">
        <f t="shared" si="122"/>
        <v>4.8124553964793863E-2</v>
      </c>
      <c r="BQ105" s="1">
        <f t="shared" si="123"/>
        <v>2.761705302331038E-2</v>
      </c>
      <c r="BR105" s="1">
        <f t="shared" si="124"/>
        <v>6.1279279335500779E-2</v>
      </c>
      <c r="BS105" s="1">
        <f t="shared" si="125"/>
        <v>0.13486268266985543</v>
      </c>
      <c r="BT105" s="1">
        <f t="shared" si="126"/>
        <v>4.8124553964793863E-2</v>
      </c>
      <c r="BU105" s="1"/>
      <c r="BV105" s="1">
        <f t="shared" si="139"/>
        <v>6.4447228890978522E-2</v>
      </c>
      <c r="BW105" s="1">
        <f t="shared" si="140"/>
        <v>6.236428573027223E-2</v>
      </c>
      <c r="BX105" s="1">
        <f t="shared" si="141"/>
        <v>4.3824147104558647E-2</v>
      </c>
      <c r="BY105" s="1">
        <f t="shared" si="142"/>
        <v>7.9660515849922647E-2</v>
      </c>
      <c r="BZ105" s="1">
        <f t="shared" si="143"/>
        <v>0.18191412447535296</v>
      </c>
      <c r="CA105" s="1">
        <f t="shared" si="144"/>
        <v>6.236428573027223E-2</v>
      </c>
      <c r="CB105" s="1"/>
      <c r="CC105" s="1"/>
    </row>
    <row r="106" spans="1:81" x14ac:dyDescent="0.2">
      <c r="A106">
        <v>1998</v>
      </c>
      <c r="B106">
        <v>9</v>
      </c>
      <c r="C106" s="1">
        <f>AVERAGE(RealPrice!C94:C105)</f>
        <v>5.1285888137312163E-2</v>
      </c>
      <c r="D106" s="1">
        <f>AVERAGE(RealPrice!D94:D105)</f>
        <v>4.9793838918666705E-2</v>
      </c>
      <c r="E106" s="1">
        <f>AVERAGE(RealPrice!E94:E105)</f>
        <v>3.0800194290930585E-2</v>
      </c>
      <c r="F106" s="1">
        <f>AVERAGE(RealPrice!F94:F105)</f>
        <v>6.3217863025562343E-2</v>
      </c>
      <c r="G106" s="1">
        <f>AVERAGE(RealPrice!G94:G105)</f>
        <v>0.13775635246096718</v>
      </c>
      <c r="H106" s="1">
        <f>AVERAGE(RealPrice!H94:H105)</f>
        <v>4.9793838918666705E-2</v>
      </c>
      <c r="I106" s="1"/>
      <c r="J106" s="1">
        <f t="shared" si="115"/>
        <v>-1.2898834988938485E-4</v>
      </c>
      <c r="K106" s="1">
        <f t="shared" si="116"/>
        <v>-1.122361450996423E-4</v>
      </c>
      <c r="L106" s="1">
        <f t="shared" si="117"/>
        <v>-2.176448901691809E-4</v>
      </c>
      <c r="M106" s="1">
        <f t="shared" si="118"/>
        <v>-1.2643829772877868E-4</v>
      </c>
      <c r="N106" s="1">
        <f t="shared" si="119"/>
        <v>-3.9297872924642929E-4</v>
      </c>
      <c r="O106" s="1">
        <f t="shared" si="120"/>
        <v>-1.122361450996423E-4</v>
      </c>
      <c r="P106" s="1"/>
      <c r="Q106" s="99">
        <f t="shared" si="85"/>
        <v>-1.2898834988938485E-4</v>
      </c>
      <c r="R106" s="99">
        <f t="shared" si="86"/>
        <v>-1.122361450996423E-4</v>
      </c>
      <c r="S106" s="99">
        <f t="shared" si="87"/>
        <v>-2.176448901691809E-4</v>
      </c>
      <c r="T106" s="99">
        <f t="shared" si="88"/>
        <v>-1.2643829772877868E-4</v>
      </c>
      <c r="U106" s="99">
        <f t="shared" si="89"/>
        <v>-3.9297872924642929E-4</v>
      </c>
      <c r="V106" s="99">
        <f t="shared" si="90"/>
        <v>-1.122361450996423E-4</v>
      </c>
      <c r="W106" s="99"/>
      <c r="X106" s="99">
        <f t="shared" si="91"/>
        <v>0</v>
      </c>
      <c r="Y106" s="99">
        <f t="shared" si="92"/>
        <v>0</v>
      </c>
      <c r="Z106" s="99">
        <f t="shared" si="93"/>
        <v>0</v>
      </c>
      <c r="AA106" s="99">
        <f t="shared" si="94"/>
        <v>0</v>
      </c>
      <c r="AB106" s="99">
        <f t="shared" si="95"/>
        <v>0</v>
      </c>
      <c r="AC106" s="99">
        <f t="shared" si="96"/>
        <v>0</v>
      </c>
      <c r="AD106" s="1"/>
      <c r="AE106" s="1"/>
      <c r="AF106" s="5">
        <f t="shared" si="127"/>
        <v>-2.5087748663851217E-3</v>
      </c>
      <c r="AG106" s="5">
        <f t="shared" si="128"/>
        <v>-2.2489475470919285E-3</v>
      </c>
      <c r="AH106" s="5">
        <f t="shared" si="129"/>
        <v>-7.0167650589213482E-3</v>
      </c>
      <c r="AI106" s="5">
        <f t="shared" si="130"/>
        <v>-1.9960485014030027E-3</v>
      </c>
      <c r="AJ106" s="5">
        <f t="shared" si="131"/>
        <v>-2.8445937874671534E-3</v>
      </c>
      <c r="AK106" s="5">
        <f t="shared" si="132"/>
        <v>-2.2489475470919285E-3</v>
      </c>
      <c r="AL106" s="1"/>
      <c r="AM106" s="175">
        <f t="shared" si="97"/>
        <v>-2.5087748663851217E-3</v>
      </c>
      <c r="AN106" s="175">
        <f t="shared" si="98"/>
        <v>-2.2489475470919285E-3</v>
      </c>
      <c r="AO106" s="175">
        <f t="shared" si="99"/>
        <v>-7.0167650589213482E-3</v>
      </c>
      <c r="AP106" s="175">
        <f t="shared" si="100"/>
        <v>-1.9960485014030027E-3</v>
      </c>
      <c r="AQ106" s="175">
        <f t="shared" si="101"/>
        <v>-2.8445937874671534E-3</v>
      </c>
      <c r="AR106" s="175">
        <f t="shared" si="102"/>
        <v>-2.2489475470919285E-3</v>
      </c>
      <c r="AS106" s="175"/>
      <c r="AT106" s="175">
        <f t="shared" si="103"/>
        <v>0</v>
      </c>
      <c r="AU106" s="175">
        <f t="shared" si="104"/>
        <v>0</v>
      </c>
      <c r="AV106" s="175">
        <f t="shared" si="105"/>
        <v>0</v>
      </c>
      <c r="AW106" s="175">
        <f t="shared" si="106"/>
        <v>0</v>
      </c>
      <c r="AX106" s="175">
        <f t="shared" si="107"/>
        <v>0</v>
      </c>
      <c r="AY106" s="175">
        <f t="shared" si="108"/>
        <v>0</v>
      </c>
      <c r="AZ106" s="1"/>
      <c r="BA106" s="1">
        <f t="shared" si="133"/>
        <v>5.1156899787422778E-2</v>
      </c>
      <c r="BB106" s="1">
        <f t="shared" si="134"/>
        <v>4.9681602773567063E-2</v>
      </c>
      <c r="BC106" s="1">
        <f t="shared" si="135"/>
        <v>3.0582549400761404E-2</v>
      </c>
      <c r="BD106" s="1">
        <f t="shared" si="136"/>
        <v>6.3091424727833564E-2</v>
      </c>
      <c r="BE106" s="1">
        <f t="shared" si="137"/>
        <v>0.13736337373172075</v>
      </c>
      <c r="BF106" s="1">
        <f t="shared" si="138"/>
        <v>4.9681602773567063E-2</v>
      </c>
      <c r="BG106" s="1"/>
      <c r="BH106" s="1">
        <f t="shared" si="109"/>
        <v>5.1285888137312163E-2</v>
      </c>
      <c r="BI106" s="1">
        <f t="shared" si="110"/>
        <v>4.9793838918666705E-2</v>
      </c>
      <c r="BJ106" s="1">
        <f t="shared" si="111"/>
        <v>3.0800194290930585E-2</v>
      </c>
      <c r="BK106" s="1">
        <f t="shared" si="112"/>
        <v>6.3217863025562343E-2</v>
      </c>
      <c r="BL106" s="1">
        <f t="shared" si="113"/>
        <v>0.13775635246096718</v>
      </c>
      <c r="BM106" s="1">
        <f t="shared" si="114"/>
        <v>4.9793838918666705E-2</v>
      </c>
      <c r="BN106" s="1"/>
      <c r="BO106" s="1">
        <f t="shared" si="121"/>
        <v>4.9595592061877775E-2</v>
      </c>
      <c r="BP106" s="1">
        <f t="shared" si="122"/>
        <v>4.8012570232897435E-2</v>
      </c>
      <c r="BQ106" s="1">
        <f t="shared" si="123"/>
        <v>2.740093529620179E-2</v>
      </c>
      <c r="BR106" s="1">
        <f t="shared" si="124"/>
        <v>6.1153093414746708E-2</v>
      </c>
      <c r="BS106" s="1">
        <f t="shared" si="125"/>
        <v>0.13447082180546083</v>
      </c>
      <c r="BT106" s="1">
        <f t="shared" si="126"/>
        <v>4.8012570232897435E-2</v>
      </c>
      <c r="BU106" s="1"/>
      <c r="BV106" s="1">
        <f t="shared" si="139"/>
        <v>6.4447228890978522E-2</v>
      </c>
      <c r="BW106" s="1">
        <f t="shared" si="140"/>
        <v>6.236428573027223E-2</v>
      </c>
      <c r="BX106" s="1">
        <f t="shared" si="141"/>
        <v>4.3824147104558647E-2</v>
      </c>
      <c r="BY106" s="1">
        <f t="shared" si="142"/>
        <v>7.9660515849922647E-2</v>
      </c>
      <c r="BZ106" s="1">
        <f t="shared" si="143"/>
        <v>0.18191412447535296</v>
      </c>
      <c r="CA106" s="1">
        <f t="shared" si="144"/>
        <v>6.236428573027223E-2</v>
      </c>
      <c r="CB106" s="1"/>
      <c r="CC106" s="1"/>
    </row>
    <row r="107" spans="1:81" x14ac:dyDescent="0.2">
      <c r="A107">
        <v>1998</v>
      </c>
      <c r="B107">
        <v>10</v>
      </c>
      <c r="C107" s="1">
        <f>AVERAGE(RealPrice!C95:C106)</f>
        <v>5.1184149555460169E-2</v>
      </c>
      <c r="D107" s="1">
        <f>AVERAGE(RealPrice!D95:D106)</f>
        <v>4.973726187081845E-2</v>
      </c>
      <c r="E107" s="1">
        <f>AVERAGE(RealPrice!E95:E106)</f>
        <v>3.0795744035780507E-2</v>
      </c>
      <c r="F107" s="1">
        <f>AVERAGE(RealPrice!F95:F106)</f>
        <v>6.3114834102632592E-2</v>
      </c>
      <c r="G107" s="1">
        <f>AVERAGE(RealPrice!G95:G106)</f>
        <v>0.13751280935989632</v>
      </c>
      <c r="H107" s="1">
        <f>AVERAGE(RealPrice!H95:H106)</f>
        <v>4.973726187081845E-2</v>
      </c>
      <c r="I107" s="1"/>
      <c r="J107" s="1">
        <f t="shared" si="115"/>
        <v>-1.0173858185199419E-4</v>
      </c>
      <c r="K107" s="1">
        <f t="shared" si="116"/>
        <v>-5.6577047848255235E-5</v>
      </c>
      <c r="L107" s="1">
        <f t="shared" si="117"/>
        <v>-4.4502551500777421E-6</v>
      </c>
      <c r="M107" s="1">
        <f t="shared" si="118"/>
        <v>-1.0302892292975152E-4</v>
      </c>
      <c r="N107" s="1">
        <f t="shared" si="119"/>
        <v>-2.4354310107085886E-4</v>
      </c>
      <c r="O107" s="1">
        <f t="shared" si="120"/>
        <v>-5.6577047848255235E-5</v>
      </c>
      <c r="P107" s="1"/>
      <c r="Q107" s="99">
        <f t="shared" si="85"/>
        <v>-1.0173858185199419E-4</v>
      </c>
      <c r="R107" s="99">
        <f t="shared" si="86"/>
        <v>-5.6577047848255235E-5</v>
      </c>
      <c r="S107" s="99">
        <f t="shared" si="87"/>
        <v>-4.4502551500777421E-6</v>
      </c>
      <c r="T107" s="99">
        <f t="shared" si="88"/>
        <v>-1.0302892292975152E-4</v>
      </c>
      <c r="U107" s="99">
        <f t="shared" si="89"/>
        <v>-2.4354310107085886E-4</v>
      </c>
      <c r="V107" s="99">
        <f t="shared" si="90"/>
        <v>-5.6577047848255235E-5</v>
      </c>
      <c r="W107" s="99"/>
      <c r="X107" s="99">
        <f t="shared" si="91"/>
        <v>0</v>
      </c>
      <c r="Y107" s="99">
        <f t="shared" si="92"/>
        <v>0</v>
      </c>
      <c r="Z107" s="99">
        <f t="shared" si="93"/>
        <v>0</v>
      </c>
      <c r="AA107" s="99">
        <f t="shared" si="94"/>
        <v>0</v>
      </c>
      <c r="AB107" s="99">
        <f t="shared" si="95"/>
        <v>0</v>
      </c>
      <c r="AC107" s="99">
        <f t="shared" si="96"/>
        <v>0</v>
      </c>
      <c r="AD107" s="1"/>
      <c r="AE107" s="1"/>
      <c r="AF107" s="5">
        <f t="shared" si="127"/>
        <v>-1.9837539242686386E-3</v>
      </c>
      <c r="AG107" s="5">
        <f t="shared" si="128"/>
        <v>-1.1362258680369663E-3</v>
      </c>
      <c r="AH107" s="5">
        <f t="shared" si="129"/>
        <v>-1.4448789212306856E-4</v>
      </c>
      <c r="AI107" s="5">
        <f t="shared" si="130"/>
        <v>-1.6297438413583887E-3</v>
      </c>
      <c r="AJ107" s="5">
        <f t="shared" si="131"/>
        <v>-1.7679264637895376E-3</v>
      </c>
      <c r="AK107" s="5">
        <f t="shared" si="132"/>
        <v>-1.1362258680369663E-3</v>
      </c>
      <c r="AL107" s="1"/>
      <c r="AM107" s="175">
        <f t="shared" si="97"/>
        <v>-1.9837539242686386E-3</v>
      </c>
      <c r="AN107" s="175">
        <f t="shared" si="98"/>
        <v>-1.1362258680369663E-3</v>
      </c>
      <c r="AO107" s="175">
        <f t="shared" si="99"/>
        <v>-1.4448789212306856E-4</v>
      </c>
      <c r="AP107" s="175">
        <f t="shared" si="100"/>
        <v>-1.6297438413583887E-3</v>
      </c>
      <c r="AQ107" s="175">
        <f t="shared" si="101"/>
        <v>-1.7679264637895376E-3</v>
      </c>
      <c r="AR107" s="175">
        <f t="shared" si="102"/>
        <v>-1.1362258680369663E-3</v>
      </c>
      <c r="AS107" s="175"/>
      <c r="AT107" s="175">
        <f t="shared" si="103"/>
        <v>0</v>
      </c>
      <c r="AU107" s="175">
        <f t="shared" si="104"/>
        <v>0</v>
      </c>
      <c r="AV107" s="175">
        <f t="shared" si="105"/>
        <v>0</v>
      </c>
      <c r="AW107" s="175">
        <f t="shared" si="106"/>
        <v>0</v>
      </c>
      <c r="AX107" s="175">
        <f t="shared" si="107"/>
        <v>0</v>
      </c>
      <c r="AY107" s="175">
        <f t="shared" si="108"/>
        <v>0</v>
      </c>
      <c r="AZ107" s="1"/>
      <c r="BA107" s="1">
        <f t="shared" si="133"/>
        <v>5.1082410973608175E-2</v>
      </c>
      <c r="BB107" s="1">
        <f t="shared" si="134"/>
        <v>4.9680684822970195E-2</v>
      </c>
      <c r="BC107" s="1">
        <f t="shared" si="135"/>
        <v>3.0791293780630429E-2</v>
      </c>
      <c r="BD107" s="1">
        <f t="shared" si="136"/>
        <v>6.301180517970284E-2</v>
      </c>
      <c r="BE107" s="1">
        <f t="shared" si="137"/>
        <v>0.13726926625882546</v>
      </c>
      <c r="BF107" s="1">
        <f t="shared" si="138"/>
        <v>4.9680684822970195E-2</v>
      </c>
      <c r="BG107" s="1"/>
      <c r="BH107" s="1">
        <f t="shared" si="109"/>
        <v>5.1184149555460169E-2</v>
      </c>
      <c r="BI107" s="1">
        <f t="shared" si="110"/>
        <v>4.973726187081845E-2</v>
      </c>
      <c r="BJ107" s="1">
        <f t="shared" si="111"/>
        <v>3.0795744035780507E-2</v>
      </c>
      <c r="BK107" s="1">
        <f t="shared" si="112"/>
        <v>6.3114834102632592E-2</v>
      </c>
      <c r="BL107" s="1">
        <f t="shared" si="113"/>
        <v>0.13751280935989632</v>
      </c>
      <c r="BM107" s="1">
        <f t="shared" si="114"/>
        <v>4.973726187081845E-2</v>
      </c>
      <c r="BN107" s="1"/>
      <c r="BO107" s="1">
        <f t="shared" si="121"/>
        <v>4.949405530433678E-2</v>
      </c>
      <c r="BP107" s="1">
        <f t="shared" si="122"/>
        <v>4.7956057469354482E-2</v>
      </c>
      <c r="BQ107" s="1">
        <f t="shared" si="123"/>
        <v>2.7396485684059699E-2</v>
      </c>
      <c r="BR107" s="1">
        <f t="shared" si="124"/>
        <v>6.1050232402569585E-2</v>
      </c>
      <c r="BS107" s="1">
        <f t="shared" si="125"/>
        <v>0.13422770927068342</v>
      </c>
      <c r="BT107" s="1">
        <f t="shared" si="126"/>
        <v>4.7956057469354482E-2</v>
      </c>
      <c r="BU107" s="1"/>
      <c r="BV107" s="1">
        <f t="shared" si="139"/>
        <v>6.4447228890978522E-2</v>
      </c>
      <c r="BW107" s="1">
        <f t="shared" si="140"/>
        <v>6.236428573027223E-2</v>
      </c>
      <c r="BX107" s="1">
        <f t="shared" si="141"/>
        <v>4.3824147104558647E-2</v>
      </c>
      <c r="BY107" s="1">
        <f t="shared" si="142"/>
        <v>7.9660515849922647E-2</v>
      </c>
      <c r="BZ107" s="1">
        <f t="shared" si="143"/>
        <v>0.18191412447535296</v>
      </c>
      <c r="CA107" s="1">
        <f t="shared" si="144"/>
        <v>6.236428573027223E-2</v>
      </c>
      <c r="CB107" s="1"/>
      <c r="CC107" s="1"/>
    </row>
    <row r="108" spans="1:81" x14ac:dyDescent="0.2">
      <c r="A108">
        <v>1998</v>
      </c>
      <c r="B108">
        <v>11</v>
      </c>
      <c r="C108" s="1">
        <f>AVERAGE(RealPrice!C96:C107)</f>
        <v>5.1052650092355691E-2</v>
      </c>
      <c r="D108" s="1">
        <f>AVERAGE(RealPrice!D96:D107)</f>
        <v>4.9622241860772888E-2</v>
      </c>
      <c r="E108" s="1">
        <f>AVERAGE(RealPrice!E96:E107)</f>
        <v>3.0645369652298957E-2</v>
      </c>
      <c r="F108" s="1">
        <f>AVERAGE(RealPrice!F96:F107)</f>
        <v>6.2980093376941423E-2</v>
      </c>
      <c r="G108" s="1">
        <f>AVERAGE(RealPrice!G96:G107)</f>
        <v>0.13707733449413581</v>
      </c>
      <c r="H108" s="1">
        <f>AVERAGE(RealPrice!H96:H107)</f>
        <v>4.9622241860772888E-2</v>
      </c>
      <c r="I108" s="1"/>
      <c r="J108" s="1">
        <f t="shared" si="115"/>
        <v>-1.3149946310447858E-4</v>
      </c>
      <c r="K108" s="1">
        <f t="shared" si="116"/>
        <v>-1.15020010045562E-4</v>
      </c>
      <c r="L108" s="1">
        <f t="shared" si="117"/>
        <v>-1.5037438348155033E-4</v>
      </c>
      <c r="M108" s="1">
        <f t="shared" si="118"/>
        <v>-1.3474072569116813E-4</v>
      </c>
      <c r="N108" s="1">
        <f t="shared" si="119"/>
        <v>-4.3547486576051009E-4</v>
      </c>
      <c r="O108" s="1">
        <f t="shared" si="120"/>
        <v>-1.15020010045562E-4</v>
      </c>
      <c r="P108" s="1"/>
      <c r="Q108" s="99">
        <f t="shared" si="85"/>
        <v>-1.3149946310447858E-4</v>
      </c>
      <c r="R108" s="99">
        <f t="shared" si="86"/>
        <v>-1.15020010045562E-4</v>
      </c>
      <c r="S108" s="99">
        <f t="shared" si="87"/>
        <v>-1.5037438348155033E-4</v>
      </c>
      <c r="T108" s="99">
        <f t="shared" si="88"/>
        <v>-1.3474072569116813E-4</v>
      </c>
      <c r="U108" s="99">
        <f t="shared" si="89"/>
        <v>-4.3547486576051009E-4</v>
      </c>
      <c r="V108" s="99">
        <f t="shared" si="90"/>
        <v>-1.15020010045562E-4</v>
      </c>
      <c r="W108" s="99"/>
      <c r="X108" s="99">
        <f t="shared" si="91"/>
        <v>0</v>
      </c>
      <c r="Y108" s="99">
        <f t="shared" si="92"/>
        <v>0</v>
      </c>
      <c r="Z108" s="99">
        <f t="shared" si="93"/>
        <v>0</v>
      </c>
      <c r="AA108" s="99">
        <f t="shared" si="94"/>
        <v>0</v>
      </c>
      <c r="AB108" s="99">
        <f t="shared" si="95"/>
        <v>0</v>
      </c>
      <c r="AC108" s="99">
        <f t="shared" si="96"/>
        <v>0</v>
      </c>
      <c r="AD108" s="1"/>
      <c r="AE108" s="1"/>
      <c r="AF108" s="5">
        <f t="shared" si="127"/>
        <v>-2.5691442418515065E-3</v>
      </c>
      <c r="AG108" s="5">
        <f t="shared" si="128"/>
        <v>-2.3125521132285609E-3</v>
      </c>
      <c r="AH108" s="5">
        <f t="shared" si="129"/>
        <v>-4.8829599085781217E-3</v>
      </c>
      <c r="AI108" s="5">
        <f t="shared" si="130"/>
        <v>-2.1348503502688354E-3</v>
      </c>
      <c r="AJ108" s="5">
        <f t="shared" si="131"/>
        <v>-3.1667949174160048E-3</v>
      </c>
      <c r="AK108" s="5">
        <f t="shared" si="132"/>
        <v>-2.3125521132285609E-3</v>
      </c>
      <c r="AL108" s="1"/>
      <c r="AM108" s="175">
        <f t="shared" si="97"/>
        <v>-2.5691442418515065E-3</v>
      </c>
      <c r="AN108" s="175">
        <f t="shared" si="98"/>
        <v>-2.3125521132285609E-3</v>
      </c>
      <c r="AO108" s="175">
        <f t="shared" si="99"/>
        <v>-4.8829599085781217E-3</v>
      </c>
      <c r="AP108" s="175">
        <f t="shared" si="100"/>
        <v>-2.1348503502688354E-3</v>
      </c>
      <c r="AQ108" s="175">
        <f t="shared" si="101"/>
        <v>-3.1667949174160048E-3</v>
      </c>
      <c r="AR108" s="175">
        <f t="shared" si="102"/>
        <v>-2.3125521132285609E-3</v>
      </c>
      <c r="AS108" s="175"/>
      <c r="AT108" s="175">
        <f t="shared" si="103"/>
        <v>0</v>
      </c>
      <c r="AU108" s="175">
        <f t="shared" si="104"/>
        <v>0</v>
      </c>
      <c r="AV108" s="175">
        <f t="shared" si="105"/>
        <v>0</v>
      </c>
      <c r="AW108" s="175">
        <f t="shared" si="106"/>
        <v>0</v>
      </c>
      <c r="AX108" s="175">
        <f t="shared" si="107"/>
        <v>0</v>
      </c>
      <c r="AY108" s="175">
        <f t="shared" si="108"/>
        <v>0</v>
      </c>
      <c r="AZ108" s="1"/>
      <c r="BA108" s="1">
        <f t="shared" si="133"/>
        <v>5.0921150629251212E-2</v>
      </c>
      <c r="BB108" s="1">
        <f t="shared" si="134"/>
        <v>4.9507221850727326E-2</v>
      </c>
      <c r="BC108" s="1">
        <f t="shared" si="135"/>
        <v>3.0494995268817406E-2</v>
      </c>
      <c r="BD108" s="1">
        <f t="shared" si="136"/>
        <v>6.2845352651250255E-2</v>
      </c>
      <c r="BE108" s="1">
        <f t="shared" si="137"/>
        <v>0.1366418596283753</v>
      </c>
      <c r="BF108" s="1">
        <f t="shared" si="138"/>
        <v>4.9507221850727326E-2</v>
      </c>
      <c r="BG108" s="1"/>
      <c r="BH108" s="1">
        <f t="shared" si="109"/>
        <v>5.1052650092355691E-2</v>
      </c>
      <c r="BI108" s="1">
        <f t="shared" si="110"/>
        <v>4.9622241860772888E-2</v>
      </c>
      <c r="BJ108" s="1">
        <f t="shared" si="111"/>
        <v>3.0645369652298957E-2</v>
      </c>
      <c r="BK108" s="1">
        <f t="shared" si="112"/>
        <v>6.2980093376941423E-2</v>
      </c>
      <c r="BL108" s="1">
        <f t="shared" si="113"/>
        <v>0.13707733449413581</v>
      </c>
      <c r="BM108" s="1">
        <f t="shared" si="114"/>
        <v>4.9622241860772888E-2</v>
      </c>
      <c r="BN108" s="1"/>
      <c r="BO108" s="1">
        <f t="shared" si="121"/>
        <v>4.9362893682320746E-2</v>
      </c>
      <c r="BP108" s="1">
        <f t="shared" si="122"/>
        <v>4.7841303449076215E-2</v>
      </c>
      <c r="BQ108" s="1">
        <f t="shared" si="123"/>
        <v>2.7246845572663967E-2</v>
      </c>
      <c r="BR108" s="1">
        <f t="shared" si="124"/>
        <v>6.091577932816386E-2</v>
      </c>
      <c r="BS108" s="1">
        <f t="shared" si="125"/>
        <v>0.13379361346451446</v>
      </c>
      <c r="BT108" s="1">
        <f t="shared" si="126"/>
        <v>4.7841303449076215E-2</v>
      </c>
      <c r="BU108" s="1"/>
      <c r="BV108" s="1">
        <f t="shared" si="139"/>
        <v>6.4447228890978522E-2</v>
      </c>
      <c r="BW108" s="1">
        <f t="shared" si="140"/>
        <v>6.236428573027223E-2</v>
      </c>
      <c r="BX108" s="1">
        <f t="shared" si="141"/>
        <v>4.3824147104558647E-2</v>
      </c>
      <c r="BY108" s="1">
        <f t="shared" si="142"/>
        <v>7.9660515849922647E-2</v>
      </c>
      <c r="BZ108" s="1">
        <f t="shared" si="143"/>
        <v>0.18191412447535296</v>
      </c>
      <c r="CA108" s="1">
        <f t="shared" si="144"/>
        <v>6.236428573027223E-2</v>
      </c>
      <c r="CB108" s="1"/>
      <c r="CC108" s="1"/>
    </row>
    <row r="109" spans="1:81" x14ac:dyDescent="0.2">
      <c r="A109">
        <v>1998</v>
      </c>
      <c r="B109">
        <v>12</v>
      </c>
      <c r="C109" s="1">
        <f>AVERAGE(RealPrice!C97:C108)</f>
        <v>5.0916923165674789E-2</v>
      </c>
      <c r="D109" s="1">
        <f>AVERAGE(RealPrice!D97:D108)</f>
        <v>4.9483748530631748E-2</v>
      </c>
      <c r="E109" s="1">
        <f>AVERAGE(RealPrice!E97:E108)</f>
        <v>3.0544965893496454E-2</v>
      </c>
      <c r="F109" s="1">
        <f>AVERAGE(RealPrice!F97:F108)</f>
        <v>6.2803086314408577E-2</v>
      </c>
      <c r="G109" s="1">
        <f>AVERAGE(RealPrice!G97:G108)</f>
        <v>0.13672527415319605</v>
      </c>
      <c r="H109" s="1">
        <f>AVERAGE(RealPrice!H97:H108)</f>
        <v>4.9483748530631748E-2</v>
      </c>
      <c r="I109" s="1"/>
      <c r="J109" s="1">
        <f t="shared" si="115"/>
        <v>-1.3572692668090136E-4</v>
      </c>
      <c r="K109" s="1">
        <f t="shared" si="116"/>
        <v>-1.3849333014114007E-4</v>
      </c>
      <c r="L109" s="1">
        <f t="shared" si="117"/>
        <v>-1.0040375880250238E-4</v>
      </c>
      <c r="M109" s="1">
        <f t="shared" si="118"/>
        <v>-1.7700706253284682E-4</v>
      </c>
      <c r="N109" s="1">
        <f t="shared" si="119"/>
        <v>-3.5206034093976379E-4</v>
      </c>
      <c r="O109" s="1">
        <f t="shared" si="120"/>
        <v>-1.3849333014114007E-4</v>
      </c>
      <c r="P109" s="1"/>
      <c r="Q109" s="99">
        <f t="shared" si="85"/>
        <v>-1.3572692668090136E-4</v>
      </c>
      <c r="R109" s="99">
        <f t="shared" si="86"/>
        <v>-1.3849333014114007E-4</v>
      </c>
      <c r="S109" s="99">
        <f t="shared" si="87"/>
        <v>-1.0040375880250238E-4</v>
      </c>
      <c r="T109" s="99">
        <f t="shared" si="88"/>
        <v>-1.7700706253284682E-4</v>
      </c>
      <c r="U109" s="99">
        <f t="shared" si="89"/>
        <v>-3.5206034093976379E-4</v>
      </c>
      <c r="V109" s="99">
        <f t="shared" si="90"/>
        <v>-1.3849333014114007E-4</v>
      </c>
      <c r="W109" s="99"/>
      <c r="X109" s="99">
        <f t="shared" si="91"/>
        <v>0</v>
      </c>
      <c r="Y109" s="99">
        <f t="shared" si="92"/>
        <v>0</v>
      </c>
      <c r="Z109" s="99">
        <f t="shared" si="93"/>
        <v>0</v>
      </c>
      <c r="AA109" s="99">
        <f t="shared" si="94"/>
        <v>0</v>
      </c>
      <c r="AB109" s="99">
        <f t="shared" si="95"/>
        <v>0</v>
      </c>
      <c r="AC109" s="99">
        <f t="shared" si="96"/>
        <v>0</v>
      </c>
      <c r="AD109" s="1"/>
      <c r="AE109" s="1"/>
      <c r="AF109" s="5">
        <f t="shared" si="127"/>
        <v>-2.6585677028591048E-3</v>
      </c>
      <c r="AG109" s="5">
        <f t="shared" si="128"/>
        <v>-2.7909527048317617E-3</v>
      </c>
      <c r="AH109" s="5">
        <f t="shared" si="129"/>
        <v>-3.2763109057478701E-3</v>
      </c>
      <c r="AI109" s="5">
        <f t="shared" si="130"/>
        <v>-2.8105239773692503E-3</v>
      </c>
      <c r="AJ109" s="5">
        <f t="shared" si="131"/>
        <v>-2.5683337237260018E-3</v>
      </c>
      <c r="AK109" s="5">
        <f t="shared" si="132"/>
        <v>-2.7909527048317617E-3</v>
      </c>
      <c r="AL109" s="1"/>
      <c r="AM109" s="175">
        <f t="shared" si="97"/>
        <v>-2.6585677028591048E-3</v>
      </c>
      <c r="AN109" s="175">
        <f t="shared" si="98"/>
        <v>-2.7909527048317617E-3</v>
      </c>
      <c r="AO109" s="175">
        <f t="shared" si="99"/>
        <v>-3.2763109057478701E-3</v>
      </c>
      <c r="AP109" s="175">
        <f t="shared" si="100"/>
        <v>-2.8105239773692503E-3</v>
      </c>
      <c r="AQ109" s="175">
        <f t="shared" si="101"/>
        <v>-2.5683337237260018E-3</v>
      </c>
      <c r="AR109" s="175">
        <f t="shared" si="102"/>
        <v>-2.7909527048317617E-3</v>
      </c>
      <c r="AS109" s="175"/>
      <c r="AT109" s="175">
        <f t="shared" si="103"/>
        <v>0</v>
      </c>
      <c r="AU109" s="175">
        <f t="shared" si="104"/>
        <v>0</v>
      </c>
      <c r="AV109" s="175">
        <f t="shared" si="105"/>
        <v>0</v>
      </c>
      <c r="AW109" s="175">
        <f t="shared" si="106"/>
        <v>0</v>
      </c>
      <c r="AX109" s="175">
        <f t="shared" si="107"/>
        <v>0</v>
      </c>
      <c r="AY109" s="175">
        <f t="shared" si="108"/>
        <v>0</v>
      </c>
      <c r="AZ109" s="1"/>
      <c r="BA109" s="1">
        <f t="shared" si="133"/>
        <v>5.0781196238993888E-2</v>
      </c>
      <c r="BB109" s="1">
        <f t="shared" si="134"/>
        <v>4.9345255200490608E-2</v>
      </c>
      <c r="BC109" s="1">
        <f t="shared" si="135"/>
        <v>3.0444562134693952E-2</v>
      </c>
      <c r="BD109" s="1">
        <f t="shared" si="136"/>
        <v>6.262607925187573E-2</v>
      </c>
      <c r="BE109" s="1">
        <f t="shared" si="137"/>
        <v>0.13637321381225628</v>
      </c>
      <c r="BF109" s="1">
        <f t="shared" si="138"/>
        <v>4.9345255200490608E-2</v>
      </c>
      <c r="BG109" s="1"/>
      <c r="BH109" s="1">
        <f t="shared" si="109"/>
        <v>5.0916923165674789E-2</v>
      </c>
      <c r="BI109" s="1">
        <f t="shared" si="110"/>
        <v>4.9483748530631748E-2</v>
      </c>
      <c r="BJ109" s="1">
        <f t="shared" si="111"/>
        <v>3.0544965893496454E-2</v>
      </c>
      <c r="BK109" s="1">
        <f t="shared" si="112"/>
        <v>6.2803086314408577E-2</v>
      </c>
      <c r="BL109" s="1">
        <f t="shared" si="113"/>
        <v>0.13672527415319605</v>
      </c>
      <c r="BM109" s="1">
        <f t="shared" si="114"/>
        <v>4.9483748530631748E-2</v>
      </c>
      <c r="BN109" s="1"/>
      <c r="BO109" s="1">
        <f t="shared" si="121"/>
        <v>4.9227527594863527E-2</v>
      </c>
      <c r="BP109" s="1">
        <f t="shared" si="122"/>
        <v>4.7703196647269436E-2</v>
      </c>
      <c r="BQ109" s="1">
        <f t="shared" si="123"/>
        <v>2.7146770767791407E-2</v>
      </c>
      <c r="BR109" s="1">
        <f t="shared" si="124"/>
        <v>6.0739269748224425E-2</v>
      </c>
      <c r="BS109" s="1">
        <f t="shared" si="125"/>
        <v>0.13344245733202112</v>
      </c>
      <c r="BT109" s="1">
        <f t="shared" si="126"/>
        <v>4.7703196647269436E-2</v>
      </c>
      <c r="BU109" s="1"/>
      <c r="BV109" s="1">
        <f t="shared" si="139"/>
        <v>6.4447228890978522E-2</v>
      </c>
      <c r="BW109" s="1">
        <f t="shared" si="140"/>
        <v>6.236428573027223E-2</v>
      </c>
      <c r="BX109" s="1">
        <f t="shared" si="141"/>
        <v>4.3824147104558647E-2</v>
      </c>
      <c r="BY109" s="1">
        <f t="shared" si="142"/>
        <v>7.9660515849922647E-2</v>
      </c>
      <c r="BZ109" s="1">
        <f t="shared" si="143"/>
        <v>0.18191412447535296</v>
      </c>
      <c r="CA109" s="1">
        <f t="shared" si="144"/>
        <v>6.236428573027223E-2</v>
      </c>
      <c r="CB109" s="1"/>
      <c r="CC109" s="1"/>
    </row>
    <row r="110" spans="1:81" x14ac:dyDescent="0.2">
      <c r="A110">
        <v>1999</v>
      </c>
      <c r="B110">
        <v>1</v>
      </c>
      <c r="C110" s="1">
        <f>AVERAGE(RealPrice!C98:C109)</f>
        <v>5.0712740604250441E-2</v>
      </c>
      <c r="D110" s="1">
        <f>AVERAGE(RealPrice!D98:D109)</f>
        <v>4.925697014733154E-2</v>
      </c>
      <c r="E110" s="1">
        <f>AVERAGE(RealPrice!E98:E109)</f>
        <v>3.0466640749470825E-2</v>
      </c>
      <c r="F110" s="1">
        <f>AVERAGE(RealPrice!F98:F109)</f>
        <v>6.2661240910064267E-2</v>
      </c>
      <c r="G110" s="1">
        <f>AVERAGE(RealPrice!G98:G109)</f>
        <v>0.13680565083405039</v>
      </c>
      <c r="H110" s="1">
        <f>AVERAGE(RealPrice!H98:H109)</f>
        <v>4.925697014733154E-2</v>
      </c>
      <c r="I110" s="1"/>
      <c r="J110" s="1">
        <f t="shared" si="115"/>
        <v>-2.0418256142434865E-4</v>
      </c>
      <c r="K110" s="1">
        <f t="shared" si="116"/>
        <v>-2.2677838330020794E-4</v>
      </c>
      <c r="L110" s="1">
        <f t="shared" si="117"/>
        <v>-7.8325144025628846E-5</v>
      </c>
      <c r="M110" s="1">
        <f t="shared" si="118"/>
        <v>-1.4184540434430959E-4</v>
      </c>
      <c r="N110" s="1">
        <f t="shared" si="119"/>
        <v>8.0376680854338245E-5</v>
      </c>
      <c r="O110" s="1">
        <f t="shared" si="120"/>
        <v>-2.2677838330020794E-4</v>
      </c>
      <c r="P110" s="1"/>
      <c r="Q110" s="99">
        <f t="shared" si="85"/>
        <v>-2.0418256142434865E-4</v>
      </c>
      <c r="R110" s="99">
        <f t="shared" si="86"/>
        <v>-2.2677838330020794E-4</v>
      </c>
      <c r="S110" s="99">
        <f t="shared" si="87"/>
        <v>-7.8325144025628846E-5</v>
      </c>
      <c r="T110" s="99">
        <f t="shared" si="88"/>
        <v>-1.4184540434430959E-4</v>
      </c>
      <c r="U110" s="99">
        <f t="shared" si="89"/>
        <v>0</v>
      </c>
      <c r="V110" s="99">
        <f t="shared" si="90"/>
        <v>-2.2677838330020794E-4</v>
      </c>
      <c r="W110" s="99"/>
      <c r="X110" s="99">
        <f t="shared" si="91"/>
        <v>0</v>
      </c>
      <c r="Y110" s="99">
        <f t="shared" si="92"/>
        <v>0</v>
      </c>
      <c r="Z110" s="99">
        <f t="shared" si="93"/>
        <v>0</v>
      </c>
      <c r="AA110" s="99">
        <f t="shared" si="94"/>
        <v>0</v>
      </c>
      <c r="AB110" s="99">
        <f t="shared" si="95"/>
        <v>8.0376680854338245E-5</v>
      </c>
      <c r="AC110" s="99">
        <f t="shared" si="96"/>
        <v>0</v>
      </c>
      <c r="AD110" s="1"/>
      <c r="AE110" s="1"/>
      <c r="AF110" s="5">
        <f t="shared" si="127"/>
        <v>-4.0101119378320726E-3</v>
      </c>
      <c r="AG110" s="5">
        <f t="shared" si="128"/>
        <v>-4.5828860996620646E-3</v>
      </c>
      <c r="AH110" s="5">
        <f t="shared" si="129"/>
        <v>-2.5642570464387004E-3</v>
      </c>
      <c r="AI110" s="5">
        <f t="shared" si="130"/>
        <v>-2.2585737846416709E-3</v>
      </c>
      <c r="AJ110" s="5">
        <f t="shared" si="131"/>
        <v>5.8786995566206812E-4</v>
      </c>
      <c r="AK110" s="5">
        <f t="shared" si="132"/>
        <v>-4.5828860996620646E-3</v>
      </c>
      <c r="AL110" s="1"/>
      <c r="AM110" s="175">
        <f t="shared" si="97"/>
        <v>-4.0101119378320726E-3</v>
      </c>
      <c r="AN110" s="175">
        <f t="shared" si="98"/>
        <v>-4.5828860996620646E-3</v>
      </c>
      <c r="AO110" s="175">
        <f t="shared" si="99"/>
        <v>-2.5642570464387004E-3</v>
      </c>
      <c r="AP110" s="175">
        <f t="shared" si="100"/>
        <v>-2.2585737846416709E-3</v>
      </c>
      <c r="AQ110" s="175">
        <f t="shared" si="101"/>
        <v>0</v>
      </c>
      <c r="AR110" s="175">
        <f t="shared" si="102"/>
        <v>-4.5828860996620646E-3</v>
      </c>
      <c r="AS110" s="175"/>
      <c r="AT110" s="175">
        <f t="shared" si="103"/>
        <v>0</v>
      </c>
      <c r="AU110" s="175">
        <f t="shared" si="104"/>
        <v>0</v>
      </c>
      <c r="AV110" s="175">
        <f t="shared" si="105"/>
        <v>0</v>
      </c>
      <c r="AW110" s="175">
        <f t="shared" si="106"/>
        <v>0</v>
      </c>
      <c r="AX110" s="175">
        <f t="shared" si="107"/>
        <v>5.8786995566206812E-4</v>
      </c>
      <c r="AY110" s="175">
        <f t="shared" si="108"/>
        <v>0</v>
      </c>
      <c r="AZ110" s="1"/>
      <c r="BA110" s="1">
        <f t="shared" si="133"/>
        <v>5.0508558042826092E-2</v>
      </c>
      <c r="BB110" s="1">
        <f t="shared" si="134"/>
        <v>4.9030191764031332E-2</v>
      </c>
      <c r="BC110" s="1">
        <f t="shared" si="135"/>
        <v>3.0388315605445197E-2</v>
      </c>
      <c r="BD110" s="1">
        <f t="shared" si="136"/>
        <v>6.2519395505719957E-2</v>
      </c>
      <c r="BE110" s="1">
        <f t="shared" si="137"/>
        <v>0.13680565083405039</v>
      </c>
      <c r="BF110" s="1">
        <f t="shared" si="138"/>
        <v>4.9030191764031332E-2</v>
      </c>
      <c r="BG110" s="1"/>
      <c r="BH110" s="1">
        <f t="shared" si="109"/>
        <v>5.0712740604250441E-2</v>
      </c>
      <c r="BI110" s="1">
        <f t="shared" si="110"/>
        <v>4.925697014733154E-2</v>
      </c>
      <c r="BJ110" s="1">
        <f t="shared" si="111"/>
        <v>3.0466640749470825E-2</v>
      </c>
      <c r="BK110" s="1">
        <f t="shared" si="112"/>
        <v>6.2661240910064267E-2</v>
      </c>
      <c r="BL110" s="1">
        <f t="shared" si="113"/>
        <v>0.13688602751490472</v>
      </c>
      <c r="BM110" s="1">
        <f t="shared" si="114"/>
        <v>4.925697014733154E-2</v>
      </c>
      <c r="BN110" s="1"/>
      <c r="BO110" s="1">
        <f t="shared" si="121"/>
        <v>4.9024163828366239E-2</v>
      </c>
      <c r="BP110" s="1">
        <f t="shared" si="122"/>
        <v>4.7477457563469758E-2</v>
      </c>
      <c r="BQ110" s="1">
        <f t="shared" si="123"/>
        <v>2.7068646469568261E-2</v>
      </c>
      <c r="BR110" s="1">
        <f t="shared" si="124"/>
        <v>6.0597744712191835E-2</v>
      </c>
      <c r="BS110" s="1">
        <f t="shared" si="125"/>
        <v>0.13344245733202112</v>
      </c>
      <c r="BT110" s="1">
        <f t="shared" si="126"/>
        <v>4.7477457563469758E-2</v>
      </c>
      <c r="BU110" s="1"/>
      <c r="BV110" s="1">
        <f t="shared" si="139"/>
        <v>6.4447228890978522E-2</v>
      </c>
      <c r="BW110" s="1">
        <f t="shared" si="140"/>
        <v>6.236428573027223E-2</v>
      </c>
      <c r="BX110" s="1">
        <f t="shared" si="141"/>
        <v>4.3824147104558647E-2</v>
      </c>
      <c r="BY110" s="1">
        <f t="shared" si="142"/>
        <v>7.9660515849922647E-2</v>
      </c>
      <c r="BZ110" s="1">
        <f t="shared" si="143"/>
        <v>0.18199454840724311</v>
      </c>
      <c r="CA110" s="1">
        <f t="shared" si="144"/>
        <v>6.236428573027223E-2</v>
      </c>
      <c r="CB110" s="1"/>
      <c r="CC110" s="1"/>
    </row>
    <row r="111" spans="1:81" x14ac:dyDescent="0.2">
      <c r="A111">
        <v>1999</v>
      </c>
      <c r="B111">
        <v>2</v>
      </c>
      <c r="C111" s="1">
        <f>AVERAGE(RealPrice!C99:C110)</f>
        <v>5.0582949805279685E-2</v>
      </c>
      <c r="D111" s="1">
        <f>AVERAGE(RealPrice!D99:D110)</f>
        <v>4.9208153291341622E-2</v>
      </c>
      <c r="E111" s="1">
        <f>AVERAGE(RealPrice!E99:E110)</f>
        <v>3.0402931971739256E-2</v>
      </c>
      <c r="F111" s="1">
        <f>AVERAGE(RealPrice!F99:F110)</f>
        <v>6.254255271518705E-2</v>
      </c>
      <c r="G111" s="1">
        <f>AVERAGE(RealPrice!G99:G110)</f>
        <v>0.13700739935091949</v>
      </c>
      <c r="H111" s="1">
        <f>AVERAGE(RealPrice!H99:H110)</f>
        <v>4.9208153291341622E-2</v>
      </c>
      <c r="I111" s="1"/>
      <c r="J111" s="1">
        <f t="shared" si="115"/>
        <v>-1.2979079897075529E-4</v>
      </c>
      <c r="K111" s="1">
        <f t="shared" si="116"/>
        <v>-4.8816855989917973E-5</v>
      </c>
      <c r="L111" s="1">
        <f t="shared" si="117"/>
        <v>-6.3708777731569244E-5</v>
      </c>
      <c r="M111" s="1">
        <f t="shared" si="118"/>
        <v>-1.1868819487721727E-4</v>
      </c>
      <c r="N111" s="1">
        <f t="shared" si="119"/>
        <v>2.0174851686910467E-4</v>
      </c>
      <c r="O111" s="1">
        <f t="shared" si="120"/>
        <v>-4.8816855989917973E-5</v>
      </c>
      <c r="P111" s="1"/>
      <c r="Q111" s="99">
        <f t="shared" si="85"/>
        <v>-1.2979079897075529E-4</v>
      </c>
      <c r="R111" s="99">
        <f t="shared" si="86"/>
        <v>-4.8816855989917973E-5</v>
      </c>
      <c r="S111" s="99">
        <f t="shared" si="87"/>
        <v>-6.3708777731569244E-5</v>
      </c>
      <c r="T111" s="99">
        <f t="shared" si="88"/>
        <v>-1.1868819487721727E-4</v>
      </c>
      <c r="U111" s="99">
        <f t="shared" si="89"/>
        <v>0</v>
      </c>
      <c r="V111" s="99">
        <f t="shared" si="90"/>
        <v>-4.8816855989917973E-5</v>
      </c>
      <c r="W111" s="99"/>
      <c r="X111" s="99">
        <f t="shared" si="91"/>
        <v>0</v>
      </c>
      <c r="Y111" s="99">
        <f t="shared" si="92"/>
        <v>0</v>
      </c>
      <c r="Z111" s="99">
        <f t="shared" si="93"/>
        <v>0</v>
      </c>
      <c r="AA111" s="99">
        <f t="shared" si="94"/>
        <v>0</v>
      </c>
      <c r="AB111" s="99">
        <f t="shared" si="95"/>
        <v>2.0174851686910467E-4</v>
      </c>
      <c r="AC111" s="99">
        <f t="shared" si="96"/>
        <v>0</v>
      </c>
      <c r="AD111" s="1"/>
      <c r="AE111" s="1"/>
      <c r="AF111" s="5">
        <f t="shared" si="127"/>
        <v>-2.5593331660698215E-3</v>
      </c>
      <c r="AG111" s="5">
        <f t="shared" si="128"/>
        <v>-9.9106493647305172E-4</v>
      </c>
      <c r="AH111" s="5">
        <f t="shared" si="129"/>
        <v>-2.0910995162036761E-3</v>
      </c>
      <c r="AI111" s="5">
        <f t="shared" si="130"/>
        <v>-1.8941245521704175E-3</v>
      </c>
      <c r="AJ111" s="5">
        <f t="shared" si="131"/>
        <v>1.4747089439590688E-3</v>
      </c>
      <c r="AK111" s="5">
        <f t="shared" si="132"/>
        <v>-9.9106493647305172E-4</v>
      </c>
      <c r="AL111" s="1"/>
      <c r="AM111" s="175">
        <f t="shared" si="97"/>
        <v>-2.5593331660698215E-3</v>
      </c>
      <c r="AN111" s="175">
        <f t="shared" si="98"/>
        <v>-9.9106493647305172E-4</v>
      </c>
      <c r="AO111" s="175">
        <f t="shared" si="99"/>
        <v>-2.0910995162036761E-3</v>
      </c>
      <c r="AP111" s="175">
        <f t="shared" si="100"/>
        <v>-1.8941245521704175E-3</v>
      </c>
      <c r="AQ111" s="175">
        <f t="shared" si="101"/>
        <v>0</v>
      </c>
      <c r="AR111" s="175">
        <f t="shared" si="102"/>
        <v>-9.9106493647305172E-4</v>
      </c>
      <c r="AS111" s="175"/>
      <c r="AT111" s="175">
        <f t="shared" si="103"/>
        <v>0</v>
      </c>
      <c r="AU111" s="175">
        <f t="shared" si="104"/>
        <v>0</v>
      </c>
      <c r="AV111" s="175">
        <f t="shared" si="105"/>
        <v>0</v>
      </c>
      <c r="AW111" s="175">
        <f t="shared" si="106"/>
        <v>0</v>
      </c>
      <c r="AX111" s="175">
        <f t="shared" si="107"/>
        <v>1.4747089439590688E-3</v>
      </c>
      <c r="AY111" s="175">
        <f t="shared" si="108"/>
        <v>0</v>
      </c>
      <c r="AZ111" s="1"/>
      <c r="BA111" s="1">
        <f t="shared" si="133"/>
        <v>5.045315900630893E-2</v>
      </c>
      <c r="BB111" s="1">
        <f t="shared" si="134"/>
        <v>4.9159336435351704E-2</v>
      </c>
      <c r="BC111" s="1">
        <f t="shared" si="135"/>
        <v>3.0339223194007687E-2</v>
      </c>
      <c r="BD111" s="1">
        <f t="shared" si="136"/>
        <v>6.2423864520309832E-2</v>
      </c>
      <c r="BE111" s="1">
        <f t="shared" si="137"/>
        <v>0.13700739935091949</v>
      </c>
      <c r="BF111" s="1">
        <f t="shared" si="138"/>
        <v>4.9159336435351704E-2</v>
      </c>
      <c r="BG111" s="1"/>
      <c r="BH111" s="1">
        <f t="shared" si="109"/>
        <v>5.0582949805279685E-2</v>
      </c>
      <c r="BI111" s="1">
        <f t="shared" si="110"/>
        <v>4.9208153291341622E-2</v>
      </c>
      <c r="BJ111" s="1">
        <f t="shared" si="111"/>
        <v>3.0402931971739256E-2</v>
      </c>
      <c r="BK111" s="1">
        <f t="shared" si="112"/>
        <v>6.254255271518705E-2</v>
      </c>
      <c r="BL111" s="1">
        <f t="shared" si="113"/>
        <v>0.13720914786778859</v>
      </c>
      <c r="BM111" s="1">
        <f t="shared" si="114"/>
        <v>4.9208153291341622E-2</v>
      </c>
      <c r="BN111" s="1"/>
      <c r="BO111" s="1">
        <f t="shared" si="121"/>
        <v>4.8894705207291944E-2</v>
      </c>
      <c r="BP111" s="1">
        <f t="shared" si="122"/>
        <v>4.7428689088154119E-2</v>
      </c>
      <c r="BQ111" s="1">
        <f t="shared" si="123"/>
        <v>2.7005070913230983E-2</v>
      </c>
      <c r="BR111" s="1">
        <f t="shared" si="124"/>
        <v>6.0479281327538589E-2</v>
      </c>
      <c r="BS111" s="1">
        <f t="shared" si="125"/>
        <v>0.13344245733202112</v>
      </c>
      <c r="BT111" s="1">
        <f t="shared" si="126"/>
        <v>4.7428689088154119E-2</v>
      </c>
      <c r="BU111" s="1"/>
      <c r="BV111" s="1">
        <f t="shared" si="139"/>
        <v>6.4447228890978522E-2</v>
      </c>
      <c r="BW111" s="1">
        <f t="shared" si="140"/>
        <v>6.236428573027223E-2</v>
      </c>
      <c r="BX111" s="1">
        <f t="shared" si="141"/>
        <v>4.3824147104558647E-2</v>
      </c>
      <c r="BY111" s="1">
        <f t="shared" si="142"/>
        <v>7.9660515849922647E-2</v>
      </c>
      <c r="BZ111" s="1">
        <f t="shared" si="143"/>
        <v>0.18219659444445449</v>
      </c>
      <c r="CA111" s="1">
        <f t="shared" si="144"/>
        <v>6.236428573027223E-2</v>
      </c>
      <c r="CB111" s="1"/>
      <c r="CC111" s="1"/>
    </row>
    <row r="112" spans="1:81" x14ac:dyDescent="0.2">
      <c r="A112">
        <v>1999</v>
      </c>
      <c r="B112">
        <v>3</v>
      </c>
      <c r="C112" s="1">
        <f>AVERAGE(RealPrice!C100:C111)</f>
        <v>5.0428015849641621E-2</v>
      </c>
      <c r="D112" s="1">
        <f>AVERAGE(RealPrice!D100:D111)</f>
        <v>4.9127419949254479E-2</v>
      </c>
      <c r="E112" s="1">
        <f>AVERAGE(RealPrice!E100:E111)</f>
        <v>3.0392504271725573E-2</v>
      </c>
      <c r="F112" s="1">
        <f>AVERAGE(RealPrice!F100:F111)</f>
        <v>6.250122767305577E-2</v>
      </c>
      <c r="G112" s="1">
        <f>AVERAGE(RealPrice!G100:G111)</f>
        <v>0.13718692417083847</v>
      </c>
      <c r="H112" s="1">
        <f>AVERAGE(RealPrice!H100:H111)</f>
        <v>4.9127419949254479E-2</v>
      </c>
      <c r="I112" s="1"/>
      <c r="J112" s="1">
        <f t="shared" si="115"/>
        <v>-1.5493395563806467E-4</v>
      </c>
      <c r="K112" s="1">
        <f t="shared" si="116"/>
        <v>-8.0733342087142834E-5</v>
      </c>
      <c r="L112" s="1">
        <f t="shared" si="117"/>
        <v>-1.0427700013682789E-5</v>
      </c>
      <c r="M112" s="1">
        <f t="shared" si="118"/>
        <v>-4.132504213127941E-5</v>
      </c>
      <c r="N112" s="1">
        <f t="shared" si="119"/>
        <v>1.7952481991898028E-4</v>
      </c>
      <c r="O112" s="1">
        <f t="shared" si="120"/>
        <v>-8.0733342087142834E-5</v>
      </c>
      <c r="P112" s="1"/>
      <c r="Q112" s="99">
        <f t="shared" si="85"/>
        <v>-1.5493395563806467E-4</v>
      </c>
      <c r="R112" s="99">
        <f t="shared" si="86"/>
        <v>-8.0733342087142834E-5</v>
      </c>
      <c r="S112" s="99">
        <f t="shared" si="87"/>
        <v>-1.0427700013682789E-5</v>
      </c>
      <c r="T112" s="99">
        <f t="shared" si="88"/>
        <v>-4.132504213127941E-5</v>
      </c>
      <c r="U112" s="99">
        <f t="shared" si="89"/>
        <v>0</v>
      </c>
      <c r="V112" s="99">
        <f t="shared" si="90"/>
        <v>-8.0733342087142834E-5</v>
      </c>
      <c r="W112" s="99"/>
      <c r="X112" s="99">
        <f t="shared" si="91"/>
        <v>0</v>
      </c>
      <c r="Y112" s="99">
        <f t="shared" si="92"/>
        <v>0</v>
      </c>
      <c r="Z112" s="99">
        <f t="shared" si="93"/>
        <v>0</v>
      </c>
      <c r="AA112" s="99">
        <f t="shared" si="94"/>
        <v>0</v>
      </c>
      <c r="AB112" s="99">
        <f t="shared" si="95"/>
        <v>1.7952481991898028E-4</v>
      </c>
      <c r="AC112" s="99">
        <f t="shared" si="96"/>
        <v>0</v>
      </c>
      <c r="AD112" s="1"/>
      <c r="AE112" s="1"/>
      <c r="AF112" s="5">
        <f t="shared" si="127"/>
        <v>-3.0629679809992538E-3</v>
      </c>
      <c r="AG112" s="5">
        <f t="shared" si="128"/>
        <v>-1.6406497030919676E-3</v>
      </c>
      <c r="AH112" s="5">
        <f t="shared" si="129"/>
        <v>-3.4298336829408083E-4</v>
      </c>
      <c r="AI112" s="5">
        <f t="shared" si="130"/>
        <v>-6.6075080624661275E-4</v>
      </c>
      <c r="AJ112" s="5">
        <f t="shared" si="131"/>
        <v>1.3103293746870026E-3</v>
      </c>
      <c r="AK112" s="5">
        <f t="shared" si="132"/>
        <v>-1.6406497030919676E-3</v>
      </c>
      <c r="AL112" s="1"/>
      <c r="AM112" s="175">
        <f t="shared" si="97"/>
        <v>-3.0629679809992538E-3</v>
      </c>
      <c r="AN112" s="175">
        <f t="shared" si="98"/>
        <v>-1.6406497030919676E-3</v>
      </c>
      <c r="AO112" s="175">
        <f t="shared" si="99"/>
        <v>-3.4298336829408083E-4</v>
      </c>
      <c r="AP112" s="175">
        <f t="shared" si="100"/>
        <v>-6.6075080624661275E-4</v>
      </c>
      <c r="AQ112" s="175">
        <f t="shared" si="101"/>
        <v>0</v>
      </c>
      <c r="AR112" s="175">
        <f t="shared" si="102"/>
        <v>-1.6406497030919676E-3</v>
      </c>
      <c r="AS112" s="175"/>
      <c r="AT112" s="175">
        <f t="shared" si="103"/>
        <v>0</v>
      </c>
      <c r="AU112" s="175">
        <f t="shared" si="104"/>
        <v>0</v>
      </c>
      <c r="AV112" s="175">
        <f t="shared" si="105"/>
        <v>0</v>
      </c>
      <c r="AW112" s="175">
        <f t="shared" si="106"/>
        <v>0</v>
      </c>
      <c r="AX112" s="175">
        <f t="shared" si="107"/>
        <v>1.3103293746870026E-3</v>
      </c>
      <c r="AY112" s="175">
        <f t="shared" si="108"/>
        <v>0</v>
      </c>
      <c r="AZ112" s="1"/>
      <c r="BA112" s="1">
        <f t="shared" si="133"/>
        <v>5.0273081894003556E-2</v>
      </c>
      <c r="BB112" s="1">
        <f t="shared" si="134"/>
        <v>4.9046686607167336E-2</v>
      </c>
      <c r="BC112" s="1">
        <f t="shared" si="135"/>
        <v>3.0382076571711891E-2</v>
      </c>
      <c r="BD112" s="1">
        <f t="shared" si="136"/>
        <v>6.2459902630924491E-2</v>
      </c>
      <c r="BE112" s="1">
        <f t="shared" si="137"/>
        <v>0.13718692417083847</v>
      </c>
      <c r="BF112" s="1">
        <f t="shared" si="138"/>
        <v>4.9046686607167336E-2</v>
      </c>
      <c r="BG112" s="1"/>
      <c r="BH112" s="1">
        <f t="shared" si="109"/>
        <v>5.0428015849641621E-2</v>
      </c>
      <c r="BI112" s="1">
        <f t="shared" si="110"/>
        <v>4.9127419949254479E-2</v>
      </c>
      <c r="BJ112" s="1">
        <f t="shared" si="111"/>
        <v>3.0392504271725573E-2</v>
      </c>
      <c r="BK112" s="1">
        <f t="shared" si="112"/>
        <v>6.250122767305577E-2</v>
      </c>
      <c r="BL112" s="1">
        <f t="shared" si="113"/>
        <v>0.13736644899075745</v>
      </c>
      <c r="BM112" s="1">
        <f t="shared" si="114"/>
        <v>4.9127419949254479E-2</v>
      </c>
      <c r="BN112" s="1"/>
      <c r="BO112" s="1">
        <f t="shared" si="121"/>
        <v>4.8740245809399167E-2</v>
      </c>
      <c r="BP112" s="1">
        <f t="shared" si="122"/>
        <v>4.7348088201200698E-2</v>
      </c>
      <c r="BQ112" s="1">
        <f t="shared" si="123"/>
        <v>2.6994646789744975E-2</v>
      </c>
      <c r="BR112" s="1">
        <f t="shared" si="124"/>
        <v>6.0437983590962217E-2</v>
      </c>
      <c r="BS112" s="1">
        <f t="shared" si="125"/>
        <v>0.13344245733202112</v>
      </c>
      <c r="BT112" s="1">
        <f t="shared" si="126"/>
        <v>4.7348088201200698E-2</v>
      </c>
      <c r="BU112" s="1"/>
      <c r="BV112" s="1">
        <f t="shared" si="139"/>
        <v>6.4447228890978522E-2</v>
      </c>
      <c r="BW112" s="1">
        <f t="shared" si="140"/>
        <v>6.236428573027223E-2</v>
      </c>
      <c r="BX112" s="1">
        <f t="shared" si="141"/>
        <v>4.3824147104558647E-2</v>
      </c>
      <c r="BY112" s="1">
        <f t="shared" si="142"/>
        <v>7.9660515849922647E-2</v>
      </c>
      <c r="BZ112" s="1">
        <f t="shared" si="143"/>
        <v>0.18237635450101849</v>
      </c>
      <c r="CA112" s="1">
        <f t="shared" si="144"/>
        <v>6.236428573027223E-2</v>
      </c>
      <c r="CB112" s="1"/>
      <c r="CC112" s="1"/>
    </row>
    <row r="113" spans="1:81" x14ac:dyDescent="0.2">
      <c r="A113">
        <v>1999</v>
      </c>
      <c r="B113">
        <v>4</v>
      </c>
      <c r="C113" s="1">
        <f>AVERAGE(RealPrice!C101:C112)</f>
        <v>5.0316655750187289E-2</v>
      </c>
      <c r="D113" s="1">
        <f>AVERAGE(RealPrice!D101:D112)</f>
        <v>4.9050234257546767E-2</v>
      </c>
      <c r="E113" s="1">
        <f>AVERAGE(RealPrice!E101:E112)</f>
        <v>3.0315665465216177E-2</v>
      </c>
      <c r="F113" s="1">
        <f>AVERAGE(RealPrice!F101:F112)</f>
        <v>6.2426061694083879E-2</v>
      </c>
      <c r="G113" s="1">
        <f>AVERAGE(RealPrice!G101:G112)</f>
        <v>0.1374184673364264</v>
      </c>
      <c r="H113" s="1">
        <f>AVERAGE(RealPrice!H101:H112)</f>
        <v>4.9050234257546767E-2</v>
      </c>
      <c r="I113" s="1"/>
      <c r="J113" s="1">
        <f t="shared" si="115"/>
        <v>-1.1136009945433151E-4</v>
      </c>
      <c r="K113" s="1">
        <f t="shared" si="116"/>
        <v>-7.7185691707712389E-5</v>
      </c>
      <c r="L113" s="1">
        <f t="shared" si="117"/>
        <v>-7.6838806509396673E-5</v>
      </c>
      <c r="M113" s="1">
        <f t="shared" si="118"/>
        <v>-7.51659789718917E-5</v>
      </c>
      <c r="N113" s="1">
        <f t="shared" si="119"/>
        <v>2.3154316558793298E-4</v>
      </c>
      <c r="O113" s="1">
        <f t="shared" si="120"/>
        <v>-7.7185691707712389E-5</v>
      </c>
      <c r="P113" s="1"/>
      <c r="Q113" s="99">
        <f t="shared" si="85"/>
        <v>-1.1136009945433151E-4</v>
      </c>
      <c r="R113" s="99">
        <f t="shared" si="86"/>
        <v>-7.7185691707712389E-5</v>
      </c>
      <c r="S113" s="99">
        <f t="shared" si="87"/>
        <v>-7.6838806509396673E-5</v>
      </c>
      <c r="T113" s="99">
        <f t="shared" si="88"/>
        <v>-7.51659789718917E-5</v>
      </c>
      <c r="U113" s="99">
        <f t="shared" si="89"/>
        <v>0</v>
      </c>
      <c r="V113" s="99">
        <f t="shared" si="90"/>
        <v>-7.7185691707712389E-5</v>
      </c>
      <c r="W113" s="99"/>
      <c r="X113" s="99">
        <f t="shared" si="91"/>
        <v>0</v>
      </c>
      <c r="Y113" s="99">
        <f t="shared" si="92"/>
        <v>0</v>
      </c>
      <c r="Z113" s="99">
        <f t="shared" si="93"/>
        <v>0</v>
      </c>
      <c r="AA113" s="99">
        <f t="shared" si="94"/>
        <v>0</v>
      </c>
      <c r="AB113" s="99">
        <f t="shared" si="95"/>
        <v>2.3154316558793298E-4</v>
      </c>
      <c r="AC113" s="99">
        <f t="shared" si="96"/>
        <v>0</v>
      </c>
      <c r="AD113" s="1"/>
      <c r="AE113" s="1"/>
      <c r="AF113" s="5">
        <f t="shared" si="127"/>
        <v>-2.2082982560005515E-3</v>
      </c>
      <c r="AG113" s="5">
        <f t="shared" si="128"/>
        <v>-1.5711326136694792E-3</v>
      </c>
      <c r="AH113" s="5">
        <f t="shared" si="129"/>
        <v>-2.5282157015563689E-3</v>
      </c>
      <c r="AI113" s="5">
        <f t="shared" si="130"/>
        <v>-1.202632040527063E-3</v>
      </c>
      <c r="AJ113" s="5">
        <f t="shared" si="131"/>
        <v>1.6877932571737198E-3</v>
      </c>
      <c r="AK113" s="5">
        <f t="shared" si="132"/>
        <v>-1.5711326136694792E-3</v>
      </c>
      <c r="AL113" s="1"/>
      <c r="AM113" s="175">
        <f t="shared" si="97"/>
        <v>-2.2082982560005515E-3</v>
      </c>
      <c r="AN113" s="175">
        <f t="shared" si="98"/>
        <v>-1.5711326136694792E-3</v>
      </c>
      <c r="AO113" s="175">
        <f t="shared" si="99"/>
        <v>-2.5282157015563689E-3</v>
      </c>
      <c r="AP113" s="175">
        <f t="shared" si="100"/>
        <v>-1.202632040527063E-3</v>
      </c>
      <c r="AQ113" s="175">
        <f t="shared" si="101"/>
        <v>0</v>
      </c>
      <c r="AR113" s="175">
        <f t="shared" si="102"/>
        <v>-1.5711326136694792E-3</v>
      </c>
      <c r="AS113" s="175"/>
      <c r="AT113" s="175">
        <f t="shared" si="103"/>
        <v>0</v>
      </c>
      <c r="AU113" s="175">
        <f t="shared" si="104"/>
        <v>0</v>
      </c>
      <c r="AV113" s="175">
        <f t="shared" si="105"/>
        <v>0</v>
      </c>
      <c r="AW113" s="175">
        <f t="shared" si="106"/>
        <v>0</v>
      </c>
      <c r="AX113" s="175">
        <f t="shared" si="107"/>
        <v>1.6877932571737198E-3</v>
      </c>
      <c r="AY113" s="175">
        <f t="shared" si="108"/>
        <v>0</v>
      </c>
      <c r="AZ113" s="1"/>
      <c r="BA113" s="1">
        <f t="shared" si="133"/>
        <v>5.0205295650732958E-2</v>
      </c>
      <c r="BB113" s="1">
        <f t="shared" si="134"/>
        <v>4.8973048565839054E-2</v>
      </c>
      <c r="BC113" s="1">
        <f t="shared" si="135"/>
        <v>3.023882665870678E-2</v>
      </c>
      <c r="BD113" s="1">
        <f t="shared" si="136"/>
        <v>6.2350895715111987E-2</v>
      </c>
      <c r="BE113" s="1">
        <f t="shared" si="137"/>
        <v>0.1374184673364264</v>
      </c>
      <c r="BF113" s="1">
        <f t="shared" si="138"/>
        <v>4.8973048565839054E-2</v>
      </c>
      <c r="BG113" s="1"/>
      <c r="BH113" s="1">
        <f t="shared" si="109"/>
        <v>5.0316655750187289E-2</v>
      </c>
      <c r="BI113" s="1">
        <f t="shared" si="110"/>
        <v>4.9050234257546767E-2</v>
      </c>
      <c r="BJ113" s="1">
        <f t="shared" si="111"/>
        <v>3.0315665465216177E-2</v>
      </c>
      <c r="BK113" s="1">
        <f t="shared" si="112"/>
        <v>6.2426061694083879E-2</v>
      </c>
      <c r="BL113" s="1">
        <f t="shared" si="113"/>
        <v>0.13765001050201434</v>
      </c>
      <c r="BM113" s="1">
        <f t="shared" si="114"/>
        <v>4.9050234257546767E-2</v>
      </c>
      <c r="BN113" s="1"/>
      <c r="BO113" s="1">
        <f t="shared" si="121"/>
        <v>4.8629131626258246E-2</v>
      </c>
      <c r="BP113" s="1">
        <f t="shared" si="122"/>
        <v>4.7271023778450535E-2</v>
      </c>
      <c r="BQ113" s="1">
        <f t="shared" si="123"/>
        <v>2.6918002248312686E-2</v>
      </c>
      <c r="BR113" s="1">
        <f t="shared" si="124"/>
        <v>6.0362908009004991E-2</v>
      </c>
      <c r="BS113" s="1">
        <f t="shared" si="125"/>
        <v>0.13344245733202112</v>
      </c>
      <c r="BT113" s="1">
        <f t="shared" si="126"/>
        <v>4.7271023778450535E-2</v>
      </c>
      <c r="BU113" s="1"/>
      <c r="BV113" s="1">
        <f t="shared" si="139"/>
        <v>6.4447228890978522E-2</v>
      </c>
      <c r="BW113" s="1">
        <f t="shared" si="140"/>
        <v>6.236428573027223E-2</v>
      </c>
      <c r="BX113" s="1">
        <f t="shared" si="141"/>
        <v>4.3824147104558647E-2</v>
      </c>
      <c r="BY113" s="1">
        <f t="shared" si="142"/>
        <v>7.9660515849922647E-2</v>
      </c>
      <c r="BZ113" s="1">
        <f t="shared" si="143"/>
        <v>0.18260828846360005</v>
      </c>
      <c r="CA113" s="1">
        <f t="shared" si="144"/>
        <v>6.236428573027223E-2</v>
      </c>
      <c r="CB113" s="1"/>
      <c r="CC113" s="1"/>
    </row>
    <row r="114" spans="1:81" x14ac:dyDescent="0.2">
      <c r="A114">
        <v>1999</v>
      </c>
      <c r="B114">
        <v>5</v>
      </c>
      <c r="C114" s="1">
        <f>AVERAGE(RealPrice!C102:C113)</f>
        <v>5.015297058926213E-2</v>
      </c>
      <c r="D114" s="1">
        <f>AVERAGE(RealPrice!D102:D113)</f>
        <v>4.8907127314447678E-2</v>
      </c>
      <c r="E114" s="1">
        <f>AVERAGE(RealPrice!E102:E113)</f>
        <v>3.0340930730007362E-2</v>
      </c>
      <c r="F114" s="1">
        <f>AVERAGE(RealPrice!F102:F113)</f>
        <v>6.2282735137869118E-2</v>
      </c>
      <c r="G114" s="1">
        <f>AVERAGE(RealPrice!G102:G113)</f>
        <v>0.13748315512840562</v>
      </c>
      <c r="H114" s="1">
        <f>AVERAGE(RealPrice!H102:H113)</f>
        <v>4.8907127314447678E-2</v>
      </c>
      <c r="I114" s="1"/>
      <c r="J114" s="1">
        <f t="shared" si="115"/>
        <v>-1.6368516092515883E-4</v>
      </c>
      <c r="K114" s="1">
        <f t="shared" si="116"/>
        <v>-1.4310694309908889E-4</v>
      </c>
      <c r="L114" s="1">
        <f t="shared" si="117"/>
        <v>2.5265264791185515E-5</v>
      </c>
      <c r="M114" s="1">
        <f t="shared" si="118"/>
        <v>-1.4332655621476093E-4</v>
      </c>
      <c r="N114" s="1">
        <f t="shared" si="119"/>
        <v>6.468779197921215E-5</v>
      </c>
      <c r="O114" s="1">
        <f t="shared" si="120"/>
        <v>-1.4310694309908889E-4</v>
      </c>
      <c r="P114" s="1"/>
      <c r="Q114" s="99">
        <f t="shared" si="85"/>
        <v>-1.6368516092515883E-4</v>
      </c>
      <c r="R114" s="99">
        <f t="shared" si="86"/>
        <v>-1.4310694309908889E-4</v>
      </c>
      <c r="S114" s="99">
        <f t="shared" si="87"/>
        <v>0</v>
      </c>
      <c r="T114" s="99">
        <f t="shared" si="88"/>
        <v>-1.4332655621476093E-4</v>
      </c>
      <c r="U114" s="99">
        <f t="shared" si="89"/>
        <v>0</v>
      </c>
      <c r="V114" s="99">
        <f t="shared" si="90"/>
        <v>-1.4310694309908889E-4</v>
      </c>
      <c r="W114" s="99"/>
      <c r="X114" s="99">
        <f t="shared" si="91"/>
        <v>0</v>
      </c>
      <c r="Y114" s="99">
        <f t="shared" si="92"/>
        <v>0</v>
      </c>
      <c r="Z114" s="99">
        <f t="shared" si="93"/>
        <v>2.5265264791185515E-5</v>
      </c>
      <c r="AA114" s="99">
        <f t="shared" si="94"/>
        <v>0</v>
      </c>
      <c r="AB114" s="99">
        <f t="shared" si="95"/>
        <v>6.468779197921215E-5</v>
      </c>
      <c r="AC114" s="99">
        <f t="shared" si="96"/>
        <v>0</v>
      </c>
      <c r="AD114" s="1"/>
      <c r="AE114" s="1"/>
      <c r="AF114" s="5">
        <f t="shared" si="127"/>
        <v>-3.2531009560298196E-3</v>
      </c>
      <c r="AG114" s="5">
        <f t="shared" si="128"/>
        <v>-2.9175588101716388E-3</v>
      </c>
      <c r="AH114" s="5">
        <f t="shared" si="129"/>
        <v>8.3340624074956793E-4</v>
      </c>
      <c r="AI114" s="5">
        <f t="shared" si="130"/>
        <v>-2.2959410272768155E-3</v>
      </c>
      <c r="AJ114" s="5">
        <f t="shared" si="131"/>
        <v>4.7073579871059756E-4</v>
      </c>
      <c r="AK114" s="5">
        <f t="shared" si="132"/>
        <v>-2.9175588101716388E-3</v>
      </c>
      <c r="AL114" s="1"/>
      <c r="AM114" s="175">
        <f t="shared" si="97"/>
        <v>-3.2531009560298196E-3</v>
      </c>
      <c r="AN114" s="175">
        <f t="shared" si="98"/>
        <v>-2.9175588101716388E-3</v>
      </c>
      <c r="AO114" s="175">
        <f t="shared" si="99"/>
        <v>0</v>
      </c>
      <c r="AP114" s="175">
        <f t="shared" si="100"/>
        <v>-2.2959410272768155E-3</v>
      </c>
      <c r="AQ114" s="175">
        <f t="shared" si="101"/>
        <v>0</v>
      </c>
      <c r="AR114" s="175">
        <f t="shared" si="102"/>
        <v>-2.9175588101716388E-3</v>
      </c>
      <c r="AS114" s="175"/>
      <c r="AT114" s="175">
        <f t="shared" si="103"/>
        <v>0</v>
      </c>
      <c r="AU114" s="175">
        <f t="shared" si="104"/>
        <v>0</v>
      </c>
      <c r="AV114" s="175">
        <f t="shared" si="105"/>
        <v>8.3340624074956793E-4</v>
      </c>
      <c r="AW114" s="175">
        <f t="shared" si="106"/>
        <v>0</v>
      </c>
      <c r="AX114" s="175">
        <f t="shared" si="107"/>
        <v>4.7073579871059756E-4</v>
      </c>
      <c r="AY114" s="175">
        <f t="shared" si="108"/>
        <v>0</v>
      </c>
      <c r="AZ114" s="1"/>
      <c r="BA114" s="1">
        <f t="shared" si="133"/>
        <v>4.9989285428336971E-2</v>
      </c>
      <c r="BB114" s="1">
        <f t="shared" si="134"/>
        <v>4.8764020371348589E-2</v>
      </c>
      <c r="BC114" s="1">
        <f t="shared" si="135"/>
        <v>3.0340930730007362E-2</v>
      </c>
      <c r="BD114" s="1">
        <f t="shared" si="136"/>
        <v>6.2139408581654357E-2</v>
      </c>
      <c r="BE114" s="1">
        <f t="shared" si="137"/>
        <v>0.13748315512840562</v>
      </c>
      <c r="BF114" s="1">
        <f t="shared" si="138"/>
        <v>4.8764020371348589E-2</v>
      </c>
      <c r="BG114" s="1"/>
      <c r="BH114" s="1">
        <f t="shared" si="109"/>
        <v>5.015297058926213E-2</v>
      </c>
      <c r="BI114" s="1">
        <f t="shared" si="110"/>
        <v>4.8907127314447678E-2</v>
      </c>
      <c r="BJ114" s="1">
        <f t="shared" si="111"/>
        <v>3.0366195994798548E-2</v>
      </c>
      <c r="BK114" s="1">
        <f t="shared" si="112"/>
        <v>6.2282735137869118E-2</v>
      </c>
      <c r="BL114" s="1">
        <f t="shared" si="113"/>
        <v>0.13754784292038483</v>
      </c>
      <c r="BM114" s="1">
        <f t="shared" si="114"/>
        <v>4.8907127314447678E-2</v>
      </c>
      <c r="BN114" s="1"/>
      <c r="BO114" s="1">
        <f t="shared" si="121"/>
        <v>4.8465978949686579E-2</v>
      </c>
      <c r="BP114" s="1">
        <f t="shared" si="122"/>
        <v>4.7128334358274085E-2</v>
      </c>
      <c r="BQ114" s="1">
        <f t="shared" si="123"/>
        <v>2.6918002248312686E-2</v>
      </c>
      <c r="BR114" s="1">
        <f t="shared" si="124"/>
        <v>6.0219910522110939E-2</v>
      </c>
      <c r="BS114" s="1">
        <f t="shared" si="125"/>
        <v>0.13344245733202112</v>
      </c>
      <c r="BT114" s="1">
        <f t="shared" si="126"/>
        <v>4.7128334358274085E-2</v>
      </c>
      <c r="BU114" s="1"/>
      <c r="BV114" s="1">
        <f t="shared" si="139"/>
        <v>6.4447228890978522E-2</v>
      </c>
      <c r="BW114" s="1">
        <f t="shared" si="140"/>
        <v>6.236428573027223E-2</v>
      </c>
      <c r="BX114" s="1">
        <f t="shared" si="141"/>
        <v>4.3849433425579183E-2</v>
      </c>
      <c r="BY114" s="1">
        <f t="shared" si="142"/>
        <v>7.9660515849922647E-2</v>
      </c>
      <c r="BZ114" s="1">
        <f t="shared" si="143"/>
        <v>0.18267300670643868</v>
      </c>
      <c r="CA114" s="1">
        <f t="shared" si="144"/>
        <v>6.236428573027223E-2</v>
      </c>
      <c r="CB114" s="1"/>
      <c r="CC114" s="1"/>
    </row>
    <row r="115" spans="1:81" x14ac:dyDescent="0.2">
      <c r="A115">
        <v>1999</v>
      </c>
      <c r="B115">
        <v>6</v>
      </c>
      <c r="C115" s="1">
        <f>AVERAGE(RealPrice!C103:C114)</f>
        <v>5.0095018772397859E-2</v>
      </c>
      <c r="D115" s="1">
        <f>AVERAGE(RealPrice!D103:D114)</f>
        <v>4.8803464912422739E-2</v>
      </c>
      <c r="E115" s="1">
        <f>AVERAGE(RealPrice!E103:E114)</f>
        <v>3.1115975048587156E-2</v>
      </c>
      <c r="F115" s="1">
        <f>AVERAGE(RealPrice!F103:F114)</f>
        <v>6.2137159850346423E-2</v>
      </c>
      <c r="G115" s="1">
        <f>AVERAGE(RealPrice!G103:G114)</f>
        <v>0.13793851860021702</v>
      </c>
      <c r="H115" s="1">
        <f>AVERAGE(RealPrice!H103:H114)</f>
        <v>4.8803464912422739E-2</v>
      </c>
      <c r="I115" s="1"/>
      <c r="J115" s="1">
        <f t="shared" si="115"/>
        <v>-5.7951816864271199E-5</v>
      </c>
      <c r="K115" s="1">
        <f t="shared" si="116"/>
        <v>-1.0366240202493854E-4</v>
      </c>
      <c r="L115" s="1">
        <f t="shared" si="117"/>
        <v>7.7504431857979353E-4</v>
      </c>
      <c r="M115" s="1">
        <f t="shared" si="118"/>
        <v>-1.4557528752269511E-4</v>
      </c>
      <c r="N115" s="1">
        <f t="shared" si="119"/>
        <v>4.5536347181140968E-4</v>
      </c>
      <c r="O115" s="1">
        <f t="shared" si="120"/>
        <v>-1.0366240202493854E-4</v>
      </c>
      <c r="P115" s="1"/>
      <c r="Q115" s="99">
        <f t="shared" si="85"/>
        <v>-5.7951816864271199E-5</v>
      </c>
      <c r="R115" s="99">
        <f t="shared" si="86"/>
        <v>-1.0366240202493854E-4</v>
      </c>
      <c r="S115" s="99">
        <f t="shared" si="87"/>
        <v>0</v>
      </c>
      <c r="T115" s="99">
        <f t="shared" si="88"/>
        <v>-1.4557528752269511E-4</v>
      </c>
      <c r="U115" s="99">
        <f t="shared" si="89"/>
        <v>0</v>
      </c>
      <c r="V115" s="99">
        <f t="shared" si="90"/>
        <v>-1.0366240202493854E-4</v>
      </c>
      <c r="W115" s="99"/>
      <c r="X115" s="99">
        <f t="shared" si="91"/>
        <v>0</v>
      </c>
      <c r="Y115" s="99">
        <f t="shared" si="92"/>
        <v>0</v>
      </c>
      <c r="Z115" s="99">
        <f t="shared" si="93"/>
        <v>7.7504431857979353E-4</v>
      </c>
      <c r="AA115" s="99">
        <f t="shared" si="94"/>
        <v>0</v>
      </c>
      <c r="AB115" s="99">
        <f t="shared" si="95"/>
        <v>4.5536347181140968E-4</v>
      </c>
      <c r="AC115" s="99">
        <f t="shared" si="96"/>
        <v>0</v>
      </c>
      <c r="AD115" s="1"/>
      <c r="AE115" s="1"/>
      <c r="AF115" s="5">
        <f t="shared" si="127"/>
        <v>-1.155501183347285E-3</v>
      </c>
      <c r="AG115" s="5">
        <f t="shared" si="128"/>
        <v>-2.1195765876503847E-3</v>
      </c>
      <c r="AH115" s="5">
        <f t="shared" si="129"/>
        <v>2.5544513630007648E-2</v>
      </c>
      <c r="AI115" s="5">
        <f t="shared" si="130"/>
        <v>-2.3373297142530447E-3</v>
      </c>
      <c r="AJ115" s="5">
        <f t="shared" si="131"/>
        <v>3.3121401046267707E-3</v>
      </c>
      <c r="AK115" s="5">
        <f t="shared" si="132"/>
        <v>-2.1195765876503847E-3</v>
      </c>
      <c r="AL115" s="1"/>
      <c r="AM115" s="175">
        <f t="shared" si="97"/>
        <v>-1.155501183347285E-3</v>
      </c>
      <c r="AN115" s="175">
        <f t="shared" si="98"/>
        <v>-2.1195765876503847E-3</v>
      </c>
      <c r="AO115" s="175">
        <f t="shared" si="99"/>
        <v>0</v>
      </c>
      <c r="AP115" s="175">
        <f t="shared" si="100"/>
        <v>-2.3373297142530447E-3</v>
      </c>
      <c r="AQ115" s="175">
        <f t="shared" si="101"/>
        <v>0</v>
      </c>
      <c r="AR115" s="175">
        <f t="shared" si="102"/>
        <v>-2.1195765876503847E-3</v>
      </c>
      <c r="AS115" s="175"/>
      <c r="AT115" s="175">
        <f t="shared" si="103"/>
        <v>0</v>
      </c>
      <c r="AU115" s="175">
        <f t="shared" si="104"/>
        <v>0</v>
      </c>
      <c r="AV115" s="175">
        <f t="shared" si="105"/>
        <v>2.5544513630007648E-2</v>
      </c>
      <c r="AW115" s="175">
        <f t="shared" si="106"/>
        <v>0</v>
      </c>
      <c r="AX115" s="175">
        <f t="shared" si="107"/>
        <v>3.3121401046267707E-3</v>
      </c>
      <c r="AY115" s="175">
        <f t="shared" si="108"/>
        <v>0</v>
      </c>
      <c r="AZ115" s="1"/>
      <c r="BA115" s="1">
        <f t="shared" si="133"/>
        <v>5.0037066955533588E-2</v>
      </c>
      <c r="BB115" s="1">
        <f t="shared" si="134"/>
        <v>4.8699802510397801E-2</v>
      </c>
      <c r="BC115" s="1">
        <f t="shared" si="135"/>
        <v>3.1115975048587156E-2</v>
      </c>
      <c r="BD115" s="1">
        <f t="shared" si="136"/>
        <v>6.1991584562823727E-2</v>
      </c>
      <c r="BE115" s="1">
        <f t="shared" si="137"/>
        <v>0.13793851860021702</v>
      </c>
      <c r="BF115" s="1">
        <f t="shared" si="138"/>
        <v>4.8699802510397801E-2</v>
      </c>
      <c r="BG115" s="1"/>
      <c r="BH115" s="1">
        <f t="shared" si="109"/>
        <v>5.0095018772397859E-2</v>
      </c>
      <c r="BI115" s="1">
        <f t="shared" si="110"/>
        <v>4.8803464912422739E-2</v>
      </c>
      <c r="BJ115" s="1">
        <f t="shared" si="111"/>
        <v>3.1891019367166949E-2</v>
      </c>
      <c r="BK115" s="1">
        <f t="shared" si="112"/>
        <v>6.2137159850346423E-2</v>
      </c>
      <c r="BL115" s="1">
        <f t="shared" si="113"/>
        <v>0.13839388207202843</v>
      </c>
      <c r="BM115" s="1">
        <f t="shared" si="114"/>
        <v>4.8803464912422739E-2</v>
      </c>
      <c r="BN115" s="1"/>
      <c r="BO115" s="1">
        <f t="shared" si="121"/>
        <v>4.8408094096215271E-2</v>
      </c>
      <c r="BP115" s="1">
        <f t="shared" si="122"/>
        <v>4.70248916766495E-2</v>
      </c>
      <c r="BQ115" s="1">
        <f t="shared" si="123"/>
        <v>2.6918002248312686E-2</v>
      </c>
      <c r="BR115" s="1">
        <f t="shared" si="124"/>
        <v>6.0074675492033436E-2</v>
      </c>
      <c r="BS115" s="1">
        <f t="shared" si="125"/>
        <v>0.13344245733202112</v>
      </c>
      <c r="BT115" s="1">
        <f t="shared" si="126"/>
        <v>4.70248916766495E-2</v>
      </c>
      <c r="BU115" s="1"/>
      <c r="BV115" s="1">
        <f t="shared" si="139"/>
        <v>6.4447228890978522E-2</v>
      </c>
      <c r="BW115" s="1">
        <f t="shared" si="140"/>
        <v>6.236428573027223E-2</v>
      </c>
      <c r="BX115" s="1">
        <f t="shared" si="141"/>
        <v>4.4644275874318795E-2</v>
      </c>
      <c r="BY115" s="1">
        <f t="shared" si="142"/>
        <v>7.9660515849922647E-2</v>
      </c>
      <c r="BZ115" s="1">
        <f t="shared" si="143"/>
        <v>0.18312987840586728</v>
      </c>
      <c r="CA115" s="1">
        <f t="shared" si="144"/>
        <v>6.236428573027223E-2</v>
      </c>
      <c r="CB115" s="1"/>
      <c r="CC115" s="1"/>
    </row>
    <row r="116" spans="1:81" x14ac:dyDescent="0.2">
      <c r="A116">
        <v>1999</v>
      </c>
      <c r="B116">
        <v>7</v>
      </c>
      <c r="C116" s="1">
        <f>AVERAGE(RealPrice!C104:C115)</f>
        <v>5.0007904193633233E-2</v>
      </c>
      <c r="D116" s="1">
        <f>AVERAGE(RealPrice!D104:D115)</f>
        <v>4.8704623981611399E-2</v>
      </c>
      <c r="E116" s="1">
        <f>AVERAGE(RealPrice!E104:E115)</f>
        <v>3.0893028329473427E-2</v>
      </c>
      <c r="F116" s="1">
        <f>AVERAGE(RealPrice!F104:F115)</f>
        <v>6.2075968160135608E-2</v>
      </c>
      <c r="G116" s="1">
        <f>AVERAGE(RealPrice!G104:G115)</f>
        <v>0.13846891474780712</v>
      </c>
      <c r="H116" s="1">
        <f>AVERAGE(RealPrice!H104:H115)</f>
        <v>4.8704623981611399E-2</v>
      </c>
      <c r="I116" s="1"/>
      <c r="J116" s="1">
        <f t="shared" si="115"/>
        <v>-8.711457876462575E-5</v>
      </c>
      <c r="K116" s="1">
        <f t="shared" si="116"/>
        <v>-9.8840930811340544E-5</v>
      </c>
      <c r="L116" s="1">
        <f t="shared" si="117"/>
        <v>-2.2294671911372854E-4</v>
      </c>
      <c r="M116" s="1">
        <f t="shared" si="118"/>
        <v>-6.119169021081422E-5</v>
      </c>
      <c r="N116" s="1">
        <f t="shared" si="119"/>
        <v>5.3039614759009535E-4</v>
      </c>
      <c r="O116" s="1">
        <f t="shared" si="120"/>
        <v>-9.8840930811340544E-5</v>
      </c>
      <c r="P116" s="1"/>
      <c r="Q116" s="99">
        <f t="shared" si="85"/>
        <v>-8.711457876462575E-5</v>
      </c>
      <c r="R116" s="99">
        <f t="shared" si="86"/>
        <v>-9.8840930811340544E-5</v>
      </c>
      <c r="S116" s="99">
        <f t="shared" si="87"/>
        <v>-2.2294671911372854E-4</v>
      </c>
      <c r="T116" s="99">
        <f t="shared" si="88"/>
        <v>-6.119169021081422E-5</v>
      </c>
      <c r="U116" s="99">
        <f t="shared" si="89"/>
        <v>0</v>
      </c>
      <c r="V116" s="99">
        <f t="shared" si="90"/>
        <v>-9.8840930811340544E-5</v>
      </c>
      <c r="W116" s="99"/>
      <c r="X116" s="99">
        <f t="shared" si="91"/>
        <v>0</v>
      </c>
      <c r="Y116" s="99">
        <f t="shared" si="92"/>
        <v>0</v>
      </c>
      <c r="Z116" s="99">
        <f t="shared" si="93"/>
        <v>0</v>
      </c>
      <c r="AA116" s="99">
        <f t="shared" si="94"/>
        <v>0</v>
      </c>
      <c r="AB116" s="99">
        <f t="shared" si="95"/>
        <v>5.3039614759009535E-4</v>
      </c>
      <c r="AC116" s="99">
        <f t="shared" si="96"/>
        <v>0</v>
      </c>
      <c r="AD116" s="1"/>
      <c r="AE116" s="1"/>
      <c r="AF116" s="5">
        <f t="shared" si="127"/>
        <v>-1.7389868473833836E-3</v>
      </c>
      <c r="AG116" s="5">
        <f t="shared" si="128"/>
        <v>-2.025285110159869E-3</v>
      </c>
      <c r="AH116" s="5">
        <f t="shared" si="129"/>
        <v>-7.1650243569613137E-3</v>
      </c>
      <c r="AI116" s="5">
        <f t="shared" si="130"/>
        <v>-9.847841510328692E-4</v>
      </c>
      <c r="AJ116" s="5">
        <f t="shared" si="131"/>
        <v>3.8451634320311179E-3</v>
      </c>
      <c r="AK116" s="5">
        <f t="shared" si="132"/>
        <v>-2.025285110159869E-3</v>
      </c>
      <c r="AL116" s="1"/>
      <c r="AM116" s="175">
        <f t="shared" si="97"/>
        <v>-1.7389868473833836E-3</v>
      </c>
      <c r="AN116" s="175">
        <f t="shared" si="98"/>
        <v>-2.025285110159869E-3</v>
      </c>
      <c r="AO116" s="175">
        <f t="shared" si="99"/>
        <v>-7.1650243569613137E-3</v>
      </c>
      <c r="AP116" s="175">
        <f t="shared" si="100"/>
        <v>-9.847841510328692E-4</v>
      </c>
      <c r="AQ116" s="175">
        <f t="shared" si="101"/>
        <v>0</v>
      </c>
      <c r="AR116" s="175">
        <f t="shared" si="102"/>
        <v>-2.025285110159869E-3</v>
      </c>
      <c r="AS116" s="175"/>
      <c r="AT116" s="175">
        <f t="shared" si="103"/>
        <v>0</v>
      </c>
      <c r="AU116" s="175">
        <f t="shared" si="104"/>
        <v>0</v>
      </c>
      <c r="AV116" s="175">
        <f t="shared" si="105"/>
        <v>0</v>
      </c>
      <c r="AW116" s="175">
        <f t="shared" si="106"/>
        <v>0</v>
      </c>
      <c r="AX116" s="175">
        <f t="shared" si="107"/>
        <v>3.8451634320311179E-3</v>
      </c>
      <c r="AY116" s="175">
        <f t="shared" si="108"/>
        <v>0</v>
      </c>
      <c r="AZ116" s="1"/>
      <c r="BA116" s="1">
        <f t="shared" si="133"/>
        <v>4.9920789614868608E-2</v>
      </c>
      <c r="BB116" s="1">
        <f t="shared" si="134"/>
        <v>4.8605783050800058E-2</v>
      </c>
      <c r="BC116" s="1">
        <f t="shared" si="135"/>
        <v>3.0670081610359699E-2</v>
      </c>
      <c r="BD116" s="1">
        <f t="shared" si="136"/>
        <v>6.2014776469924794E-2</v>
      </c>
      <c r="BE116" s="1">
        <f t="shared" si="137"/>
        <v>0.13846891474780712</v>
      </c>
      <c r="BF116" s="1">
        <f t="shared" si="138"/>
        <v>4.8605783050800058E-2</v>
      </c>
      <c r="BG116" s="1"/>
      <c r="BH116" s="1">
        <f t="shared" si="109"/>
        <v>5.0007904193633233E-2</v>
      </c>
      <c r="BI116" s="1">
        <f t="shared" si="110"/>
        <v>4.8704623981611399E-2</v>
      </c>
      <c r="BJ116" s="1">
        <f t="shared" si="111"/>
        <v>3.0893028329473427E-2</v>
      </c>
      <c r="BK116" s="1">
        <f t="shared" si="112"/>
        <v>6.2075968160135608E-2</v>
      </c>
      <c r="BL116" s="1">
        <f t="shared" si="113"/>
        <v>0.13899931089539722</v>
      </c>
      <c r="BM116" s="1">
        <f t="shared" si="114"/>
        <v>4.8704623981611399E-2</v>
      </c>
      <c r="BN116" s="1"/>
      <c r="BO116" s="1">
        <f t="shared" si="121"/>
        <v>4.8321131008557332E-2</v>
      </c>
      <c r="BP116" s="1">
        <f t="shared" si="122"/>
        <v>4.6926250926903605E-2</v>
      </c>
      <c r="BQ116" s="1">
        <f t="shared" si="123"/>
        <v>2.6696652947871713E-2</v>
      </c>
      <c r="BR116" s="1">
        <f t="shared" si="124"/>
        <v>6.0013544062429314E-2</v>
      </c>
      <c r="BS116" s="1">
        <f t="shared" si="125"/>
        <v>0.13344245733202112</v>
      </c>
      <c r="BT116" s="1">
        <f t="shared" si="126"/>
        <v>4.6926250926903605E-2</v>
      </c>
      <c r="BU116" s="1"/>
      <c r="BV116" s="1">
        <f t="shared" si="139"/>
        <v>6.4447228890978522E-2</v>
      </c>
      <c r="BW116" s="1">
        <f t="shared" si="140"/>
        <v>6.236428573027223E-2</v>
      </c>
      <c r="BX116" s="1">
        <f t="shared" si="141"/>
        <v>4.4644275874318795E-2</v>
      </c>
      <c r="BY116" s="1">
        <f t="shared" si="142"/>
        <v>7.9660515849922647E-2</v>
      </c>
      <c r="BZ116" s="1">
        <f t="shared" si="143"/>
        <v>0.18366231401332858</v>
      </c>
      <c r="CA116" s="1">
        <f t="shared" si="144"/>
        <v>6.236428573027223E-2</v>
      </c>
      <c r="CB116" s="1"/>
      <c r="CC116" s="1"/>
    </row>
    <row r="117" spans="1:81" x14ac:dyDescent="0.2">
      <c r="A117">
        <v>1999</v>
      </c>
      <c r="B117">
        <v>8</v>
      </c>
      <c r="C117" s="1">
        <f>AVERAGE(RealPrice!C105:C116)</f>
        <v>4.9927725343606337E-2</v>
      </c>
      <c r="D117" s="1">
        <f>AVERAGE(RealPrice!D105:D116)</f>
        <v>4.8642977250856125E-2</v>
      </c>
      <c r="E117" s="1">
        <f>AVERAGE(RealPrice!E105:E116)</f>
        <v>3.0562964600017034E-2</v>
      </c>
      <c r="F117" s="1">
        <f>AVERAGE(RealPrice!F105:F116)</f>
        <v>6.2011805090698896E-2</v>
      </c>
      <c r="G117" s="1">
        <f>AVERAGE(RealPrice!G105:G116)</f>
        <v>0.1389975485305176</v>
      </c>
      <c r="H117" s="1">
        <f>AVERAGE(RealPrice!H105:H116)</f>
        <v>4.8642977250856125E-2</v>
      </c>
      <c r="I117" s="1"/>
      <c r="J117" s="1">
        <f t="shared" si="115"/>
        <v>-8.0178850026896287E-5</v>
      </c>
      <c r="K117" s="1">
        <f t="shared" si="116"/>
        <v>-6.164673075527427E-5</v>
      </c>
      <c r="L117" s="1">
        <f t="shared" si="117"/>
        <v>-3.3006372945639309E-4</v>
      </c>
      <c r="M117" s="1">
        <f t="shared" si="118"/>
        <v>-6.416306943671235E-5</v>
      </c>
      <c r="N117" s="1">
        <f t="shared" si="119"/>
        <v>5.2863378271048034E-4</v>
      </c>
      <c r="O117" s="1">
        <f t="shared" si="120"/>
        <v>-6.164673075527427E-5</v>
      </c>
      <c r="P117" s="1"/>
      <c r="Q117" s="99">
        <f t="shared" si="85"/>
        <v>-8.0178850026896287E-5</v>
      </c>
      <c r="R117" s="99">
        <f t="shared" si="86"/>
        <v>-6.164673075527427E-5</v>
      </c>
      <c r="S117" s="99">
        <f t="shared" si="87"/>
        <v>-3.3006372945639309E-4</v>
      </c>
      <c r="T117" s="99">
        <f t="shared" si="88"/>
        <v>-6.416306943671235E-5</v>
      </c>
      <c r="U117" s="99">
        <f t="shared" si="89"/>
        <v>0</v>
      </c>
      <c r="V117" s="99">
        <f t="shared" si="90"/>
        <v>-6.164673075527427E-5</v>
      </c>
      <c r="W117" s="99"/>
      <c r="X117" s="99">
        <f t="shared" si="91"/>
        <v>0</v>
      </c>
      <c r="Y117" s="99">
        <f t="shared" si="92"/>
        <v>0</v>
      </c>
      <c r="Z117" s="99">
        <f t="shared" si="93"/>
        <v>0</v>
      </c>
      <c r="AA117" s="99">
        <f t="shared" si="94"/>
        <v>0</v>
      </c>
      <c r="AB117" s="99">
        <f t="shared" si="95"/>
        <v>5.2863378271048034E-4</v>
      </c>
      <c r="AC117" s="99">
        <f t="shared" si="96"/>
        <v>0</v>
      </c>
      <c r="AD117" s="1"/>
      <c r="AE117" s="1"/>
      <c r="AF117" s="5">
        <f t="shared" si="127"/>
        <v>-1.603323540943391E-3</v>
      </c>
      <c r="AG117" s="5">
        <f t="shared" si="128"/>
        <v>-1.2657264488593611E-3</v>
      </c>
      <c r="AH117" s="5">
        <f t="shared" si="129"/>
        <v>-1.0684084639947633E-2</v>
      </c>
      <c r="AI117" s="5">
        <f t="shared" si="130"/>
        <v>-1.0336217273517745E-3</v>
      </c>
      <c r="AJ117" s="5">
        <f t="shared" si="131"/>
        <v>3.8177072715077642E-3</v>
      </c>
      <c r="AK117" s="5">
        <f t="shared" si="132"/>
        <v>-1.2657264488593611E-3</v>
      </c>
      <c r="AL117" s="1"/>
      <c r="AM117" s="175">
        <f t="shared" si="97"/>
        <v>-1.603323540943391E-3</v>
      </c>
      <c r="AN117" s="175">
        <f t="shared" si="98"/>
        <v>-1.2657264488593611E-3</v>
      </c>
      <c r="AO117" s="175">
        <f t="shared" si="99"/>
        <v>-1.0684084639947633E-2</v>
      </c>
      <c r="AP117" s="175">
        <f t="shared" si="100"/>
        <v>-1.0336217273517745E-3</v>
      </c>
      <c r="AQ117" s="175">
        <f t="shared" si="101"/>
        <v>0</v>
      </c>
      <c r="AR117" s="175">
        <f t="shared" si="102"/>
        <v>-1.2657264488593611E-3</v>
      </c>
      <c r="AS117" s="175"/>
      <c r="AT117" s="175">
        <f t="shared" si="103"/>
        <v>0</v>
      </c>
      <c r="AU117" s="175">
        <f t="shared" si="104"/>
        <v>0</v>
      </c>
      <c r="AV117" s="175">
        <f t="shared" si="105"/>
        <v>0</v>
      </c>
      <c r="AW117" s="175">
        <f t="shared" si="106"/>
        <v>0</v>
      </c>
      <c r="AX117" s="175">
        <f t="shared" si="107"/>
        <v>3.8177072715077642E-3</v>
      </c>
      <c r="AY117" s="175">
        <f t="shared" si="108"/>
        <v>0</v>
      </c>
      <c r="AZ117" s="1"/>
      <c r="BA117" s="1">
        <f t="shared" si="133"/>
        <v>4.9847546493579441E-2</v>
      </c>
      <c r="BB117" s="1">
        <f t="shared" si="134"/>
        <v>4.858133052010085E-2</v>
      </c>
      <c r="BC117" s="1">
        <f t="shared" si="135"/>
        <v>3.0232900870560641E-2</v>
      </c>
      <c r="BD117" s="1">
        <f t="shared" si="136"/>
        <v>6.1947642021262184E-2</v>
      </c>
      <c r="BE117" s="1">
        <f t="shared" si="137"/>
        <v>0.1389975485305176</v>
      </c>
      <c r="BF117" s="1">
        <f t="shared" si="138"/>
        <v>4.858133052010085E-2</v>
      </c>
      <c r="BG117" s="1"/>
      <c r="BH117" s="1">
        <f t="shared" si="109"/>
        <v>4.9927725343606337E-2</v>
      </c>
      <c r="BI117" s="1">
        <f t="shared" si="110"/>
        <v>4.8642977250856125E-2</v>
      </c>
      <c r="BJ117" s="1">
        <f t="shared" si="111"/>
        <v>3.0562964600017034E-2</v>
      </c>
      <c r="BK117" s="1">
        <f t="shared" si="112"/>
        <v>6.2011805090698896E-2</v>
      </c>
      <c r="BL117" s="1">
        <f t="shared" si="113"/>
        <v>0.13952618231322808</v>
      </c>
      <c r="BM117" s="1">
        <f t="shared" si="114"/>
        <v>4.8642977250856125E-2</v>
      </c>
      <c r="BN117" s="1"/>
      <c r="BO117" s="1">
        <f t="shared" si="121"/>
        <v>4.8241080711168172E-2</v>
      </c>
      <c r="BP117" s="1">
        <f t="shared" si="122"/>
        <v>4.6864682224045932E-2</v>
      </c>
      <c r="BQ117" s="1">
        <f t="shared" si="123"/>
        <v>2.6370115647237409E-2</v>
      </c>
      <c r="BR117" s="1">
        <f t="shared" si="124"/>
        <v>5.9949447313335263E-2</v>
      </c>
      <c r="BS117" s="1">
        <f t="shared" si="125"/>
        <v>0.13344245733202112</v>
      </c>
      <c r="BT117" s="1">
        <f t="shared" si="126"/>
        <v>4.6864682224045932E-2</v>
      </c>
      <c r="BU117" s="1"/>
      <c r="BV117" s="1">
        <f t="shared" si="139"/>
        <v>6.4447228890978522E-2</v>
      </c>
      <c r="BW117" s="1">
        <f t="shared" si="140"/>
        <v>6.236428573027223E-2</v>
      </c>
      <c r="BX117" s="1">
        <f t="shared" si="141"/>
        <v>4.4644275874318795E-2</v>
      </c>
      <c r="BY117" s="1">
        <f t="shared" si="142"/>
        <v>7.9660515849922647E-2</v>
      </c>
      <c r="BZ117" s="1">
        <f t="shared" si="143"/>
        <v>0.18419296596507528</v>
      </c>
      <c r="CA117" s="1">
        <f t="shared" si="144"/>
        <v>6.236428573027223E-2</v>
      </c>
      <c r="CB117" s="1"/>
      <c r="CC117" s="1"/>
    </row>
    <row r="118" spans="1:81" x14ac:dyDescent="0.2">
      <c r="A118">
        <v>1999</v>
      </c>
      <c r="B118">
        <v>9</v>
      </c>
      <c r="C118" s="1">
        <f>AVERAGE(RealPrice!C106:C117)</f>
        <v>4.9841527538190426E-2</v>
      </c>
      <c r="D118" s="1">
        <f>AVERAGE(RealPrice!D106:D117)</f>
        <v>4.8566592522870732E-2</v>
      </c>
      <c r="E118" s="1">
        <f>AVERAGE(RealPrice!E106:E117)</f>
        <v>3.1515936166128571E-2</v>
      </c>
      <c r="F118" s="1">
        <f>AVERAGE(RealPrice!F106:F117)</f>
        <v>6.1874747356070521E-2</v>
      </c>
      <c r="G118" s="1">
        <f>AVERAGE(RealPrice!G106:G117)</f>
        <v>0.13934763470548234</v>
      </c>
      <c r="H118" s="1">
        <f>AVERAGE(RealPrice!H106:H117)</f>
        <v>4.8566592522870732E-2</v>
      </c>
      <c r="I118" s="1"/>
      <c r="J118" s="1">
        <f t="shared" si="115"/>
        <v>-8.6197805415910711E-5</v>
      </c>
      <c r="K118" s="1">
        <f t="shared" si="116"/>
        <v>-7.6384727985392975E-5</v>
      </c>
      <c r="L118" s="1">
        <f t="shared" si="117"/>
        <v>9.5297156611153649E-4</v>
      </c>
      <c r="M118" s="1">
        <f t="shared" si="118"/>
        <v>-1.3705773462837495E-4</v>
      </c>
      <c r="N118" s="1">
        <f t="shared" si="119"/>
        <v>3.500861749647366E-4</v>
      </c>
      <c r="O118" s="1">
        <f t="shared" si="120"/>
        <v>-7.6384727985392975E-5</v>
      </c>
      <c r="P118" s="1"/>
      <c r="Q118" s="99">
        <f t="shared" si="85"/>
        <v>-8.6197805415910711E-5</v>
      </c>
      <c r="R118" s="99">
        <f t="shared" si="86"/>
        <v>-7.6384727985392975E-5</v>
      </c>
      <c r="S118" s="99">
        <f t="shared" si="87"/>
        <v>0</v>
      </c>
      <c r="T118" s="99">
        <f t="shared" si="88"/>
        <v>-1.3705773462837495E-4</v>
      </c>
      <c r="U118" s="99">
        <f t="shared" si="89"/>
        <v>0</v>
      </c>
      <c r="V118" s="99">
        <f t="shared" si="90"/>
        <v>-7.6384727985392975E-5</v>
      </c>
      <c r="W118" s="99"/>
      <c r="X118" s="99">
        <f t="shared" si="91"/>
        <v>0</v>
      </c>
      <c r="Y118" s="99">
        <f t="shared" si="92"/>
        <v>0</v>
      </c>
      <c r="Z118" s="99">
        <f t="shared" si="93"/>
        <v>9.5297156611153649E-4</v>
      </c>
      <c r="AA118" s="99">
        <f t="shared" si="94"/>
        <v>0</v>
      </c>
      <c r="AB118" s="99">
        <f t="shared" si="95"/>
        <v>3.500861749647366E-4</v>
      </c>
      <c r="AC118" s="99">
        <f t="shared" si="96"/>
        <v>0</v>
      </c>
      <c r="AD118" s="1"/>
      <c r="AE118" s="1"/>
      <c r="AF118" s="5">
        <f t="shared" si="127"/>
        <v>-1.7264516823606302E-3</v>
      </c>
      <c r="AG118" s="5">
        <f t="shared" si="128"/>
        <v>-1.5703135848669225E-3</v>
      </c>
      <c r="AH118" s="5">
        <f t="shared" si="129"/>
        <v>3.1180599741656101E-2</v>
      </c>
      <c r="AI118" s="5">
        <f t="shared" si="130"/>
        <v>-2.2101877929195934E-3</v>
      </c>
      <c r="AJ118" s="5">
        <f t="shared" si="131"/>
        <v>2.5186499953837593E-3</v>
      </c>
      <c r="AK118" s="5">
        <f t="shared" si="132"/>
        <v>-1.5703135848669225E-3</v>
      </c>
      <c r="AL118" s="1"/>
      <c r="AM118" s="175">
        <f t="shared" si="97"/>
        <v>-1.7264516823606302E-3</v>
      </c>
      <c r="AN118" s="175">
        <f t="shared" si="98"/>
        <v>-1.5703135848669225E-3</v>
      </c>
      <c r="AO118" s="175">
        <f t="shared" si="99"/>
        <v>0</v>
      </c>
      <c r="AP118" s="175">
        <f t="shared" si="100"/>
        <v>-2.2101877929195934E-3</v>
      </c>
      <c r="AQ118" s="175">
        <f t="shared" si="101"/>
        <v>0</v>
      </c>
      <c r="AR118" s="175">
        <f t="shared" si="102"/>
        <v>-1.5703135848669225E-3</v>
      </c>
      <c r="AS118" s="175"/>
      <c r="AT118" s="175">
        <f t="shared" si="103"/>
        <v>0</v>
      </c>
      <c r="AU118" s="175">
        <f t="shared" si="104"/>
        <v>0</v>
      </c>
      <c r="AV118" s="175">
        <f t="shared" si="105"/>
        <v>3.1180599741656101E-2</v>
      </c>
      <c r="AW118" s="175">
        <f t="shared" si="106"/>
        <v>0</v>
      </c>
      <c r="AX118" s="175">
        <f t="shared" si="107"/>
        <v>2.5186499953837593E-3</v>
      </c>
      <c r="AY118" s="175">
        <f t="shared" si="108"/>
        <v>0</v>
      </c>
      <c r="AZ118" s="1"/>
      <c r="BA118" s="1">
        <f t="shared" si="133"/>
        <v>4.9755329732774516E-2</v>
      </c>
      <c r="BB118" s="1">
        <f t="shared" si="134"/>
        <v>4.8490207794885339E-2</v>
      </c>
      <c r="BC118" s="1">
        <f t="shared" si="135"/>
        <v>3.1515936166128571E-2</v>
      </c>
      <c r="BD118" s="1">
        <f t="shared" si="136"/>
        <v>6.1737689621442146E-2</v>
      </c>
      <c r="BE118" s="1">
        <f t="shared" si="137"/>
        <v>0.13934763470548234</v>
      </c>
      <c r="BF118" s="1">
        <f t="shared" si="138"/>
        <v>4.8490207794885339E-2</v>
      </c>
      <c r="BG118" s="1"/>
      <c r="BH118" s="1">
        <f t="shared" si="109"/>
        <v>4.9841527538190426E-2</v>
      </c>
      <c r="BI118" s="1">
        <f t="shared" si="110"/>
        <v>4.8566592522870732E-2</v>
      </c>
      <c r="BJ118" s="1">
        <f t="shared" si="111"/>
        <v>3.2468907732240107E-2</v>
      </c>
      <c r="BK118" s="1">
        <f t="shared" si="112"/>
        <v>6.1874747356070521E-2</v>
      </c>
      <c r="BL118" s="1">
        <f t="shared" si="113"/>
        <v>0.13969772088044707</v>
      </c>
      <c r="BM118" s="1">
        <f t="shared" si="114"/>
        <v>4.8566592522870732E-2</v>
      </c>
      <c r="BN118" s="1"/>
      <c r="BO118" s="1">
        <f t="shared" si="121"/>
        <v>4.8155031722098438E-2</v>
      </c>
      <c r="BP118" s="1">
        <f t="shared" si="122"/>
        <v>4.678841744403657E-2</v>
      </c>
      <c r="BQ118" s="1">
        <f t="shared" si="123"/>
        <v>2.6370115647237409E-2</v>
      </c>
      <c r="BR118" s="1">
        <f t="shared" si="124"/>
        <v>5.981269250203889E-2</v>
      </c>
      <c r="BS118" s="1">
        <f t="shared" si="125"/>
        <v>0.13344245733202112</v>
      </c>
      <c r="BT118" s="1">
        <f t="shared" si="126"/>
        <v>4.678841744403657E-2</v>
      </c>
      <c r="BU118" s="1"/>
      <c r="BV118" s="1">
        <f t="shared" si="139"/>
        <v>6.4447228890978522E-2</v>
      </c>
      <c r="BW118" s="1">
        <f t="shared" si="140"/>
        <v>6.236428573027223E-2</v>
      </c>
      <c r="BX118" s="1">
        <f t="shared" si="141"/>
        <v>4.5626961665398431E-2</v>
      </c>
      <c r="BY118" s="1">
        <f t="shared" si="142"/>
        <v>7.9660515849922647E-2</v>
      </c>
      <c r="BZ118" s="1">
        <f t="shared" si="143"/>
        <v>0.18454393388458298</v>
      </c>
      <c r="CA118" s="1">
        <f t="shared" si="144"/>
        <v>6.236428573027223E-2</v>
      </c>
      <c r="CB118" s="1"/>
      <c r="CC118" s="1"/>
    </row>
    <row r="119" spans="1:81" x14ac:dyDescent="0.2">
      <c r="A119">
        <v>1999</v>
      </c>
      <c r="B119">
        <v>10</v>
      </c>
      <c r="C119" s="1">
        <f>AVERAGE(RealPrice!C107:C118)</f>
        <v>4.9736107028750275E-2</v>
      </c>
      <c r="D119" s="1">
        <f>AVERAGE(RealPrice!D107:D118)</f>
        <v>4.8431067046744186E-2</v>
      </c>
      <c r="E119" s="1">
        <f>AVERAGE(RealPrice!E107:E118)</f>
        <v>3.4016669722582972E-2</v>
      </c>
      <c r="F119" s="1">
        <f>AVERAGE(RealPrice!F107:F118)</f>
        <v>6.1732257219051172E-2</v>
      </c>
      <c r="G119" s="1">
        <f>AVERAGE(RealPrice!G107:G118)</f>
        <v>0.13954689099258052</v>
      </c>
      <c r="H119" s="1">
        <f>AVERAGE(RealPrice!H107:H118)</f>
        <v>4.8431067046744186E-2</v>
      </c>
      <c r="I119" s="1"/>
      <c r="J119" s="1">
        <f t="shared" si="115"/>
        <v>-1.0542050944015169E-4</v>
      </c>
      <c r="K119" s="1">
        <f t="shared" si="116"/>
        <v>-1.3552547612654536E-4</v>
      </c>
      <c r="L119" s="1">
        <f t="shared" si="117"/>
        <v>2.5007335564544014E-3</v>
      </c>
      <c r="M119" s="1">
        <f t="shared" si="118"/>
        <v>-1.4249013701934932E-4</v>
      </c>
      <c r="N119" s="1">
        <f t="shared" si="119"/>
        <v>1.9925628709818732E-4</v>
      </c>
      <c r="O119" s="1">
        <f t="shared" si="120"/>
        <v>-1.3552547612654536E-4</v>
      </c>
      <c r="P119" s="1"/>
      <c r="Q119" s="99">
        <f t="shared" si="85"/>
        <v>-1.0542050944015169E-4</v>
      </c>
      <c r="R119" s="99">
        <f t="shared" si="86"/>
        <v>-1.3552547612654536E-4</v>
      </c>
      <c r="S119" s="99">
        <f t="shared" si="87"/>
        <v>0</v>
      </c>
      <c r="T119" s="99">
        <f t="shared" si="88"/>
        <v>-1.4249013701934932E-4</v>
      </c>
      <c r="U119" s="99">
        <f t="shared" si="89"/>
        <v>0</v>
      </c>
      <c r="V119" s="99">
        <f t="shared" si="90"/>
        <v>-1.3552547612654536E-4</v>
      </c>
      <c r="W119" s="99"/>
      <c r="X119" s="99">
        <f t="shared" si="91"/>
        <v>0</v>
      </c>
      <c r="Y119" s="99">
        <f t="shared" si="92"/>
        <v>0</v>
      </c>
      <c r="Z119" s="99">
        <f t="shared" si="93"/>
        <v>2.5007335564544014E-3</v>
      </c>
      <c r="AA119" s="99">
        <f t="shared" si="94"/>
        <v>0</v>
      </c>
      <c r="AB119" s="99">
        <f t="shared" si="95"/>
        <v>1.9925628709818732E-4</v>
      </c>
      <c r="AC119" s="99">
        <f t="shared" si="96"/>
        <v>0</v>
      </c>
      <c r="AD119" s="1"/>
      <c r="AE119" s="1"/>
      <c r="AF119" s="5">
        <f t="shared" si="127"/>
        <v>-2.115113935048929E-3</v>
      </c>
      <c r="AG119" s="5">
        <f t="shared" si="128"/>
        <v>-2.790508229761568E-3</v>
      </c>
      <c r="AH119" s="5">
        <f t="shared" si="129"/>
        <v>7.9348223808818341E-2</v>
      </c>
      <c r="AI119" s="5">
        <f t="shared" si="130"/>
        <v>-2.3028803042921542E-3</v>
      </c>
      <c r="AJ119" s="5">
        <f t="shared" si="131"/>
        <v>1.4299222768963116E-3</v>
      </c>
      <c r="AK119" s="5">
        <f t="shared" si="132"/>
        <v>-2.790508229761568E-3</v>
      </c>
      <c r="AL119" s="1"/>
      <c r="AM119" s="175">
        <f t="shared" si="97"/>
        <v>-2.115113935048929E-3</v>
      </c>
      <c r="AN119" s="175">
        <f t="shared" si="98"/>
        <v>-2.790508229761568E-3</v>
      </c>
      <c r="AO119" s="175">
        <f t="shared" si="99"/>
        <v>0</v>
      </c>
      <c r="AP119" s="175">
        <f t="shared" si="100"/>
        <v>-2.3028803042921542E-3</v>
      </c>
      <c r="AQ119" s="175">
        <f t="shared" si="101"/>
        <v>0</v>
      </c>
      <c r="AR119" s="175">
        <f t="shared" si="102"/>
        <v>-2.790508229761568E-3</v>
      </c>
      <c r="AS119" s="175"/>
      <c r="AT119" s="175">
        <f t="shared" si="103"/>
        <v>0</v>
      </c>
      <c r="AU119" s="175">
        <f t="shared" si="104"/>
        <v>0</v>
      </c>
      <c r="AV119" s="175">
        <f t="shared" si="105"/>
        <v>7.9348223808818341E-2</v>
      </c>
      <c r="AW119" s="175">
        <f t="shared" si="106"/>
        <v>0</v>
      </c>
      <c r="AX119" s="175">
        <f t="shared" si="107"/>
        <v>1.4299222768963116E-3</v>
      </c>
      <c r="AY119" s="175">
        <f t="shared" si="108"/>
        <v>0</v>
      </c>
      <c r="AZ119" s="1"/>
      <c r="BA119" s="1">
        <f t="shared" si="133"/>
        <v>4.9630686519310123E-2</v>
      </c>
      <c r="BB119" s="1">
        <f t="shared" si="134"/>
        <v>4.8295541570617641E-2</v>
      </c>
      <c r="BC119" s="1">
        <f t="shared" si="135"/>
        <v>3.4016669722582972E-2</v>
      </c>
      <c r="BD119" s="1">
        <f t="shared" si="136"/>
        <v>6.1589767082031822E-2</v>
      </c>
      <c r="BE119" s="1">
        <f t="shared" si="137"/>
        <v>0.13954689099258052</v>
      </c>
      <c r="BF119" s="1">
        <f t="shared" si="138"/>
        <v>4.8295541570617641E-2</v>
      </c>
      <c r="BG119" s="1"/>
      <c r="BH119" s="1">
        <f t="shared" si="109"/>
        <v>4.9736107028750275E-2</v>
      </c>
      <c r="BI119" s="1">
        <f t="shared" si="110"/>
        <v>4.8431067046744186E-2</v>
      </c>
      <c r="BJ119" s="1">
        <f t="shared" si="111"/>
        <v>3.6517403279037373E-2</v>
      </c>
      <c r="BK119" s="1">
        <f t="shared" si="112"/>
        <v>6.1732257219051172E-2</v>
      </c>
      <c r="BL119" s="1">
        <f t="shared" si="113"/>
        <v>0.13974614727967871</v>
      </c>
      <c r="BM119" s="1">
        <f t="shared" si="114"/>
        <v>4.8431067046744186E-2</v>
      </c>
      <c r="BN119" s="1"/>
      <c r="BO119" s="1">
        <f t="shared" si="121"/>
        <v>4.804983418904684E-2</v>
      </c>
      <c r="BP119" s="1">
        <f t="shared" si="122"/>
        <v>4.6653270152866494E-2</v>
      </c>
      <c r="BQ119" s="1">
        <f t="shared" si="123"/>
        <v>2.6370115647237409E-2</v>
      </c>
      <c r="BR119" s="1">
        <f t="shared" si="124"/>
        <v>5.967053050274964E-2</v>
      </c>
      <c r="BS119" s="1">
        <f t="shared" si="125"/>
        <v>0.13344245733202112</v>
      </c>
      <c r="BT119" s="1">
        <f t="shared" si="126"/>
        <v>4.6653270152866494E-2</v>
      </c>
      <c r="BU119" s="1"/>
      <c r="BV119" s="1">
        <f t="shared" si="139"/>
        <v>6.4447228890978522E-2</v>
      </c>
      <c r="BW119" s="1">
        <f t="shared" si="140"/>
        <v>6.236428573027223E-2</v>
      </c>
      <c r="BX119" s="1">
        <f t="shared" si="141"/>
        <v>4.8326123987776602E-2</v>
      </c>
      <c r="BY119" s="1">
        <f t="shared" si="142"/>
        <v>7.9660515849922647E-2</v>
      </c>
      <c r="BZ119" s="1">
        <f t="shared" si="143"/>
        <v>0.18474347509268491</v>
      </c>
      <c r="CA119" s="1">
        <f t="shared" si="144"/>
        <v>6.236428573027223E-2</v>
      </c>
      <c r="CB119" s="1"/>
      <c r="CC119" s="1"/>
    </row>
    <row r="120" spans="1:81" x14ac:dyDescent="0.2">
      <c r="A120">
        <v>1999</v>
      </c>
      <c r="B120">
        <v>11</v>
      </c>
      <c r="C120" s="1">
        <f>AVERAGE(RealPrice!C108:C119)</f>
        <v>4.9632816337258107E-2</v>
      </c>
      <c r="D120" s="1">
        <f>AVERAGE(RealPrice!D108:D119)</f>
        <v>4.8352048002309071E-2</v>
      </c>
      <c r="E120" s="1">
        <f>AVERAGE(RealPrice!E108:E119)</f>
        <v>3.4204397573336626E-2</v>
      </c>
      <c r="F120" s="1">
        <f>AVERAGE(RealPrice!F108:F119)</f>
        <v>6.162021014571975E-2</v>
      </c>
      <c r="G120" s="1">
        <f>AVERAGE(RealPrice!G108:G119)</f>
        <v>0.13987890854947355</v>
      </c>
      <c r="H120" s="1">
        <f>AVERAGE(RealPrice!H108:H119)</f>
        <v>4.8352048002309071E-2</v>
      </c>
      <c r="I120" s="1"/>
      <c r="J120" s="1">
        <f t="shared" si="115"/>
        <v>-1.0329069149216802E-4</v>
      </c>
      <c r="K120" s="1">
        <f t="shared" si="116"/>
        <v>-7.9019044435114927E-5</v>
      </c>
      <c r="L120" s="1">
        <f t="shared" si="117"/>
        <v>1.8772785075365367E-4</v>
      </c>
      <c r="M120" s="1">
        <f t="shared" si="118"/>
        <v>-1.1204707333142133E-4</v>
      </c>
      <c r="N120" s="1">
        <f t="shared" si="119"/>
        <v>3.320175568930217E-4</v>
      </c>
      <c r="O120" s="1">
        <f t="shared" si="120"/>
        <v>-7.9019044435114927E-5</v>
      </c>
      <c r="P120" s="1"/>
      <c r="Q120" s="99">
        <f t="shared" si="85"/>
        <v>-1.0329069149216802E-4</v>
      </c>
      <c r="R120" s="99">
        <f t="shared" si="86"/>
        <v>-7.9019044435114927E-5</v>
      </c>
      <c r="S120" s="99">
        <f t="shared" si="87"/>
        <v>0</v>
      </c>
      <c r="T120" s="99">
        <f t="shared" si="88"/>
        <v>-1.1204707333142133E-4</v>
      </c>
      <c r="U120" s="99">
        <f t="shared" si="89"/>
        <v>0</v>
      </c>
      <c r="V120" s="99">
        <f t="shared" si="90"/>
        <v>-7.9019044435114927E-5</v>
      </c>
      <c r="W120" s="99"/>
      <c r="X120" s="99">
        <f t="shared" si="91"/>
        <v>0</v>
      </c>
      <c r="Y120" s="99">
        <f t="shared" si="92"/>
        <v>0</v>
      </c>
      <c r="Z120" s="99">
        <f t="shared" si="93"/>
        <v>1.8772785075365367E-4</v>
      </c>
      <c r="AA120" s="99">
        <f t="shared" si="94"/>
        <v>0</v>
      </c>
      <c r="AB120" s="99">
        <f t="shared" si="95"/>
        <v>3.320175568930217E-4</v>
      </c>
      <c r="AC120" s="99">
        <f t="shared" si="96"/>
        <v>0</v>
      </c>
      <c r="AD120" s="1"/>
      <c r="AE120" s="1"/>
      <c r="AF120" s="5">
        <f t="shared" si="127"/>
        <v>-2.0767747550579641E-3</v>
      </c>
      <c r="AG120" s="5">
        <f t="shared" si="128"/>
        <v>-1.6315776061437415E-3</v>
      </c>
      <c r="AH120" s="5">
        <f t="shared" si="129"/>
        <v>5.5187016331885719E-3</v>
      </c>
      <c r="AI120" s="5">
        <f t="shared" si="130"/>
        <v>-1.8150490258899143E-3</v>
      </c>
      <c r="AJ120" s="5">
        <f t="shared" si="131"/>
        <v>2.3792544178620201E-3</v>
      </c>
      <c r="AK120" s="5">
        <f t="shared" si="132"/>
        <v>-1.6315776061437415E-3</v>
      </c>
      <c r="AL120" s="1"/>
      <c r="AM120" s="175">
        <f t="shared" si="97"/>
        <v>-2.0767747550579641E-3</v>
      </c>
      <c r="AN120" s="175">
        <f t="shared" si="98"/>
        <v>-1.6315776061437415E-3</v>
      </c>
      <c r="AO120" s="175">
        <f t="shared" si="99"/>
        <v>0</v>
      </c>
      <c r="AP120" s="175">
        <f t="shared" si="100"/>
        <v>-1.8150490258899143E-3</v>
      </c>
      <c r="AQ120" s="175">
        <f t="shared" si="101"/>
        <v>0</v>
      </c>
      <c r="AR120" s="175">
        <f t="shared" si="102"/>
        <v>-1.6315776061437415E-3</v>
      </c>
      <c r="AS120" s="175"/>
      <c r="AT120" s="175">
        <f t="shared" si="103"/>
        <v>0</v>
      </c>
      <c r="AU120" s="175">
        <f t="shared" si="104"/>
        <v>0</v>
      </c>
      <c r="AV120" s="175">
        <f t="shared" si="105"/>
        <v>5.5187016331885719E-3</v>
      </c>
      <c r="AW120" s="175">
        <f t="shared" si="106"/>
        <v>0</v>
      </c>
      <c r="AX120" s="175">
        <f t="shared" si="107"/>
        <v>2.3792544178620201E-3</v>
      </c>
      <c r="AY120" s="175">
        <f t="shared" si="108"/>
        <v>0</v>
      </c>
      <c r="AZ120" s="1"/>
      <c r="BA120" s="1">
        <f t="shared" si="133"/>
        <v>4.9529525645765939E-2</v>
      </c>
      <c r="BB120" s="1">
        <f t="shared" si="134"/>
        <v>4.8273028957873956E-2</v>
      </c>
      <c r="BC120" s="1">
        <f t="shared" si="135"/>
        <v>3.4204397573336626E-2</v>
      </c>
      <c r="BD120" s="1">
        <f t="shared" si="136"/>
        <v>6.1508163072388329E-2</v>
      </c>
      <c r="BE120" s="1">
        <f t="shared" si="137"/>
        <v>0.13987890854947355</v>
      </c>
      <c r="BF120" s="1">
        <f t="shared" si="138"/>
        <v>4.8273028957873956E-2</v>
      </c>
      <c r="BG120" s="1"/>
      <c r="BH120" s="1">
        <f t="shared" si="109"/>
        <v>4.9632816337258107E-2</v>
      </c>
      <c r="BI120" s="1">
        <f t="shared" si="110"/>
        <v>4.8352048002309071E-2</v>
      </c>
      <c r="BJ120" s="1">
        <f t="shared" si="111"/>
        <v>3.4392125424090279E-2</v>
      </c>
      <c r="BK120" s="1">
        <f t="shared" si="112"/>
        <v>6.162021014571975E-2</v>
      </c>
      <c r="BL120" s="1">
        <f t="shared" si="113"/>
        <v>0.14021092610636657</v>
      </c>
      <c r="BM120" s="1">
        <f t="shared" si="114"/>
        <v>4.8352048002309071E-2</v>
      </c>
      <c r="BN120" s="1"/>
      <c r="BO120" s="1">
        <f t="shared" si="121"/>
        <v>4.7946758009055193E-2</v>
      </c>
      <c r="BP120" s="1">
        <f t="shared" si="122"/>
        <v>4.6574380034134742E-2</v>
      </c>
      <c r="BQ120" s="1">
        <f t="shared" si="123"/>
        <v>2.6370115647237409E-2</v>
      </c>
      <c r="BR120" s="1">
        <f t="shared" si="124"/>
        <v>5.9558686800349522E-2</v>
      </c>
      <c r="BS120" s="1">
        <f t="shared" si="125"/>
        <v>0.13344245733202112</v>
      </c>
      <c r="BT120" s="1">
        <f t="shared" si="126"/>
        <v>4.6574380034134742E-2</v>
      </c>
      <c r="BU120" s="1"/>
      <c r="BV120" s="1">
        <f t="shared" si="139"/>
        <v>6.4447228890978522E-2</v>
      </c>
      <c r="BW120" s="1">
        <f t="shared" si="140"/>
        <v>6.236428573027223E-2</v>
      </c>
      <c r="BX120" s="1">
        <f t="shared" si="141"/>
        <v>4.8514887852526806E-2</v>
      </c>
      <c r="BY120" s="1">
        <f t="shared" si="142"/>
        <v>7.9660515849922647E-2</v>
      </c>
      <c r="BZ120" s="1">
        <f t="shared" si="143"/>
        <v>0.18507628260381695</v>
      </c>
      <c r="CA120" s="1">
        <f t="shared" si="144"/>
        <v>6.236428573027223E-2</v>
      </c>
      <c r="CB120" s="1"/>
      <c r="CC120" s="1"/>
    </row>
    <row r="121" spans="1:81" x14ac:dyDescent="0.2">
      <c r="A121">
        <v>1999</v>
      </c>
      <c r="B121">
        <v>12</v>
      </c>
      <c r="C121" s="1">
        <f>AVERAGE(RealPrice!C109:C120)</f>
        <v>4.9536169796702001E-2</v>
      </c>
      <c r="D121" s="1">
        <f>AVERAGE(RealPrice!D109:D120)</f>
        <v>4.830250563731938E-2</v>
      </c>
      <c r="E121" s="1">
        <f>AVERAGE(RealPrice!E109:E120)</f>
        <v>3.4509254434767413E-2</v>
      </c>
      <c r="F121" s="1">
        <f>AVERAGE(RealPrice!F109:F120)</f>
        <v>6.1518392407706408E-2</v>
      </c>
      <c r="G121" s="1">
        <f>AVERAGE(RealPrice!G109:G120)</f>
        <v>0.14004442284949617</v>
      </c>
      <c r="H121" s="1">
        <f>AVERAGE(RealPrice!H109:H120)</f>
        <v>4.830250563731938E-2</v>
      </c>
      <c r="I121" s="1"/>
      <c r="J121" s="1">
        <f t="shared" si="115"/>
        <v>-9.6646540556105665E-5</v>
      </c>
      <c r="K121" s="1">
        <f t="shared" si="116"/>
        <v>-4.954236498969089E-5</v>
      </c>
      <c r="L121" s="1">
        <f t="shared" si="117"/>
        <v>3.04856861430787E-4</v>
      </c>
      <c r="M121" s="1">
        <f t="shared" si="118"/>
        <v>-1.0181773801334199E-4</v>
      </c>
      <c r="N121" s="1">
        <f t="shared" si="119"/>
        <v>1.6551430002262335E-4</v>
      </c>
      <c r="O121" s="1">
        <f t="shared" si="120"/>
        <v>-4.954236498969089E-5</v>
      </c>
      <c r="P121" s="1"/>
      <c r="Q121" s="99">
        <f t="shared" si="85"/>
        <v>-9.6646540556105665E-5</v>
      </c>
      <c r="R121" s="99">
        <f t="shared" si="86"/>
        <v>-4.954236498969089E-5</v>
      </c>
      <c r="S121" s="99">
        <f t="shared" si="87"/>
        <v>0</v>
      </c>
      <c r="T121" s="99">
        <f t="shared" si="88"/>
        <v>-1.0181773801334199E-4</v>
      </c>
      <c r="U121" s="99">
        <f t="shared" si="89"/>
        <v>0</v>
      </c>
      <c r="V121" s="99">
        <f t="shared" si="90"/>
        <v>-4.954236498969089E-5</v>
      </c>
      <c r="W121" s="99"/>
      <c r="X121" s="99">
        <f t="shared" si="91"/>
        <v>0</v>
      </c>
      <c r="Y121" s="99">
        <f t="shared" si="92"/>
        <v>0</v>
      </c>
      <c r="Z121" s="99">
        <f t="shared" si="93"/>
        <v>3.04856861430787E-4</v>
      </c>
      <c r="AA121" s="99">
        <f t="shared" si="94"/>
        <v>0</v>
      </c>
      <c r="AB121" s="99">
        <f t="shared" si="95"/>
        <v>1.6551430002262335E-4</v>
      </c>
      <c r="AC121" s="99">
        <f t="shared" si="96"/>
        <v>0</v>
      </c>
      <c r="AD121" s="1"/>
      <c r="AE121" s="1"/>
      <c r="AF121" s="5">
        <f t="shared" si="127"/>
        <v>-1.9472306366695724E-3</v>
      </c>
      <c r="AG121" s="5">
        <f t="shared" si="128"/>
        <v>-1.0246177160340153E-3</v>
      </c>
      <c r="AH121" s="5">
        <f t="shared" si="129"/>
        <v>8.9127972734253103E-3</v>
      </c>
      <c r="AI121" s="5">
        <f t="shared" si="130"/>
        <v>-1.6523432453826592E-3</v>
      </c>
      <c r="AJ121" s="5">
        <f t="shared" si="131"/>
        <v>1.183268455115849E-3</v>
      </c>
      <c r="AK121" s="5">
        <f t="shared" si="132"/>
        <v>-1.0246177160340153E-3</v>
      </c>
      <c r="AL121" s="1"/>
      <c r="AM121" s="175">
        <f t="shared" si="97"/>
        <v>-1.9472306366695724E-3</v>
      </c>
      <c r="AN121" s="175">
        <f t="shared" si="98"/>
        <v>-1.0246177160340153E-3</v>
      </c>
      <c r="AO121" s="175">
        <f t="shared" si="99"/>
        <v>0</v>
      </c>
      <c r="AP121" s="175">
        <f t="shared" si="100"/>
        <v>-1.6523432453826592E-3</v>
      </c>
      <c r="AQ121" s="175">
        <f t="shared" si="101"/>
        <v>0</v>
      </c>
      <c r="AR121" s="175">
        <f t="shared" si="102"/>
        <v>-1.0246177160340153E-3</v>
      </c>
      <c r="AS121" s="175"/>
      <c r="AT121" s="175">
        <f t="shared" si="103"/>
        <v>0</v>
      </c>
      <c r="AU121" s="175">
        <f t="shared" si="104"/>
        <v>0</v>
      </c>
      <c r="AV121" s="175">
        <f t="shared" si="105"/>
        <v>8.9127972734253103E-3</v>
      </c>
      <c r="AW121" s="175">
        <f t="shared" si="106"/>
        <v>0</v>
      </c>
      <c r="AX121" s="175">
        <f t="shared" si="107"/>
        <v>1.183268455115849E-3</v>
      </c>
      <c r="AY121" s="175">
        <f t="shared" si="108"/>
        <v>0</v>
      </c>
      <c r="AZ121" s="1"/>
      <c r="BA121" s="1">
        <f t="shared" si="133"/>
        <v>4.9439523256145895E-2</v>
      </c>
      <c r="BB121" s="1">
        <f t="shared" si="134"/>
        <v>4.8252963272329689E-2</v>
      </c>
      <c r="BC121" s="1">
        <f t="shared" si="135"/>
        <v>3.4509254434767413E-2</v>
      </c>
      <c r="BD121" s="1">
        <f t="shared" si="136"/>
        <v>6.1416574669693066E-2</v>
      </c>
      <c r="BE121" s="1">
        <f t="shared" si="137"/>
        <v>0.14004442284949617</v>
      </c>
      <c r="BF121" s="1">
        <f t="shared" si="138"/>
        <v>4.8252963272329689E-2</v>
      </c>
      <c r="BG121" s="1"/>
      <c r="BH121" s="1">
        <f t="shared" si="109"/>
        <v>4.9536169796702001E-2</v>
      </c>
      <c r="BI121" s="1">
        <f t="shared" si="110"/>
        <v>4.830250563731938E-2</v>
      </c>
      <c r="BJ121" s="1">
        <f t="shared" si="111"/>
        <v>3.48141112961982E-2</v>
      </c>
      <c r="BK121" s="1">
        <f t="shared" si="112"/>
        <v>6.1518392407706408E-2</v>
      </c>
      <c r="BL121" s="1">
        <f t="shared" si="113"/>
        <v>0.14020993714951879</v>
      </c>
      <c r="BM121" s="1">
        <f t="shared" si="114"/>
        <v>4.830250563731938E-2</v>
      </c>
      <c r="BN121" s="1"/>
      <c r="BO121" s="1">
        <f t="shared" si="121"/>
        <v>4.7850299661603792E-2</v>
      </c>
      <c r="BP121" s="1">
        <f t="shared" si="122"/>
        <v>4.652488843112991E-2</v>
      </c>
      <c r="BQ121" s="1">
        <f t="shared" si="123"/>
        <v>2.6370115647237409E-2</v>
      </c>
      <c r="BR121" s="1">
        <f t="shared" si="124"/>
        <v>5.9457037300187851E-2</v>
      </c>
      <c r="BS121" s="1">
        <f t="shared" si="125"/>
        <v>0.13344245733202112</v>
      </c>
      <c r="BT121" s="1">
        <f t="shared" si="126"/>
        <v>4.652488843112991E-2</v>
      </c>
      <c r="BU121" s="1"/>
      <c r="BV121" s="1">
        <f t="shared" si="139"/>
        <v>6.4447228890978522E-2</v>
      </c>
      <c r="BW121" s="1">
        <f t="shared" si="140"/>
        <v>6.236428573027223E-2</v>
      </c>
      <c r="BX121" s="1">
        <f t="shared" si="141"/>
        <v>4.8822461841360944E-2</v>
      </c>
      <c r="BY121" s="1">
        <f t="shared" si="142"/>
        <v>7.9660515849922647E-2</v>
      </c>
      <c r="BZ121" s="1">
        <f t="shared" si="143"/>
        <v>0.18524199275168968</v>
      </c>
      <c r="CA121" s="1">
        <f t="shared" si="144"/>
        <v>6.236428573027223E-2</v>
      </c>
      <c r="CB121" s="1"/>
      <c r="CC121" s="1"/>
    </row>
    <row r="122" spans="1:81" x14ac:dyDescent="0.2">
      <c r="A122">
        <v>2000</v>
      </c>
      <c r="B122">
        <v>1</v>
      </c>
      <c r="C122" s="1">
        <f>AVERAGE(RealPrice!C110:C121)</f>
        <v>4.9496458140161119E-2</v>
      </c>
      <c r="D122" s="1">
        <f>AVERAGE(RealPrice!D110:D121)</f>
        <v>4.8268100400100149E-2</v>
      </c>
      <c r="E122" s="1">
        <f>AVERAGE(RealPrice!E110:E121)</f>
        <v>3.4468779173914485E-2</v>
      </c>
      <c r="F122" s="1">
        <f>AVERAGE(RealPrice!F110:F121)</f>
        <v>6.1426863152034161E-2</v>
      </c>
      <c r="G122" s="1">
        <f>AVERAGE(RealPrice!G110:G121)</f>
        <v>0.13991080022934663</v>
      </c>
      <c r="H122" s="1">
        <f>AVERAGE(RealPrice!H110:H121)</f>
        <v>4.8268100400100149E-2</v>
      </c>
      <c r="I122" s="1"/>
      <c r="J122" s="1">
        <f t="shared" si="115"/>
        <v>-3.971165654088199E-5</v>
      </c>
      <c r="K122" s="1">
        <f t="shared" si="116"/>
        <v>-3.440523721923161E-5</v>
      </c>
      <c r="L122" s="1">
        <f t="shared" si="117"/>
        <v>-4.0475260852927686E-5</v>
      </c>
      <c r="M122" s="1">
        <f t="shared" si="118"/>
        <v>-9.1529255672247178E-5</v>
      </c>
      <c r="N122" s="1">
        <f t="shared" si="119"/>
        <v>-1.3362262014954274E-4</v>
      </c>
      <c r="O122" s="1">
        <f t="shared" si="120"/>
        <v>-3.440523721923161E-5</v>
      </c>
      <c r="P122" s="1"/>
      <c r="Q122" s="99">
        <f t="shared" si="85"/>
        <v>-3.971165654088199E-5</v>
      </c>
      <c r="R122" s="99">
        <f t="shared" si="86"/>
        <v>-3.440523721923161E-5</v>
      </c>
      <c r="S122" s="99">
        <f t="shared" si="87"/>
        <v>-4.0475260852927686E-5</v>
      </c>
      <c r="T122" s="99">
        <f t="shared" si="88"/>
        <v>-9.1529255672247178E-5</v>
      </c>
      <c r="U122" s="99">
        <f t="shared" si="89"/>
        <v>-1.3362262014954274E-4</v>
      </c>
      <c r="V122" s="99">
        <f t="shared" si="90"/>
        <v>-3.440523721923161E-5</v>
      </c>
      <c r="W122" s="99"/>
      <c r="X122" s="99">
        <f t="shared" si="91"/>
        <v>0</v>
      </c>
      <c r="Y122" s="99">
        <f t="shared" si="92"/>
        <v>0</v>
      </c>
      <c r="Z122" s="99">
        <f t="shared" si="93"/>
        <v>0</v>
      </c>
      <c r="AA122" s="99">
        <f t="shared" si="94"/>
        <v>0</v>
      </c>
      <c r="AB122" s="99">
        <f t="shared" si="95"/>
        <v>0</v>
      </c>
      <c r="AC122" s="99">
        <f t="shared" si="96"/>
        <v>0</v>
      </c>
      <c r="AD122" s="1"/>
      <c r="AE122" s="1"/>
      <c r="AF122" s="5">
        <f t="shared" si="127"/>
        <v>-8.0166990511898462E-4</v>
      </c>
      <c r="AG122" s="5">
        <f t="shared" si="128"/>
        <v>-7.1228680096979691E-4</v>
      </c>
      <c r="AH122" s="5">
        <f t="shared" si="129"/>
        <v>-1.17288134779725E-3</v>
      </c>
      <c r="AI122" s="5">
        <f t="shared" si="130"/>
        <v>-1.4878356226484257E-3</v>
      </c>
      <c r="AJ122" s="5">
        <f t="shared" si="131"/>
        <v>-9.5414453093323193E-4</v>
      </c>
      <c r="AK122" s="5">
        <f t="shared" si="132"/>
        <v>-7.1228680096979691E-4</v>
      </c>
      <c r="AL122" s="1"/>
      <c r="AM122" s="175">
        <f t="shared" si="97"/>
        <v>-8.0166990511898462E-4</v>
      </c>
      <c r="AN122" s="175">
        <f t="shared" si="98"/>
        <v>-7.1228680096979691E-4</v>
      </c>
      <c r="AO122" s="175">
        <f t="shared" si="99"/>
        <v>-1.17288134779725E-3</v>
      </c>
      <c r="AP122" s="175">
        <f t="shared" si="100"/>
        <v>-1.4878356226484257E-3</v>
      </c>
      <c r="AQ122" s="175">
        <f t="shared" si="101"/>
        <v>-9.5414453093323193E-4</v>
      </c>
      <c r="AR122" s="175">
        <f t="shared" si="102"/>
        <v>-7.1228680096979691E-4</v>
      </c>
      <c r="AS122" s="175"/>
      <c r="AT122" s="175">
        <f t="shared" si="103"/>
        <v>0</v>
      </c>
      <c r="AU122" s="175">
        <f t="shared" si="104"/>
        <v>0</v>
      </c>
      <c r="AV122" s="175">
        <f t="shared" si="105"/>
        <v>0</v>
      </c>
      <c r="AW122" s="175">
        <f t="shared" si="106"/>
        <v>0</v>
      </c>
      <c r="AX122" s="175">
        <f t="shared" si="107"/>
        <v>0</v>
      </c>
      <c r="AY122" s="175">
        <f t="shared" si="108"/>
        <v>0</v>
      </c>
      <c r="AZ122" s="1"/>
      <c r="BA122" s="1">
        <f t="shared" si="133"/>
        <v>4.9456746483620237E-2</v>
      </c>
      <c r="BB122" s="1">
        <f t="shared" si="134"/>
        <v>4.8233695162880917E-2</v>
      </c>
      <c r="BC122" s="1">
        <f t="shared" si="135"/>
        <v>3.4428303913061557E-2</v>
      </c>
      <c r="BD122" s="1">
        <f t="shared" si="136"/>
        <v>6.1335333896361914E-2</v>
      </c>
      <c r="BE122" s="1">
        <f t="shared" si="137"/>
        <v>0.13977717760919708</v>
      </c>
      <c r="BF122" s="1">
        <f t="shared" si="138"/>
        <v>4.8233695162880917E-2</v>
      </c>
      <c r="BG122" s="1"/>
      <c r="BH122" s="1">
        <f t="shared" si="109"/>
        <v>4.9496458140161119E-2</v>
      </c>
      <c r="BI122" s="1">
        <f t="shared" si="110"/>
        <v>4.8268100400100149E-2</v>
      </c>
      <c r="BJ122" s="1">
        <f t="shared" si="111"/>
        <v>3.4468779173914485E-2</v>
      </c>
      <c r="BK122" s="1">
        <f t="shared" si="112"/>
        <v>6.1426863152034161E-2</v>
      </c>
      <c r="BL122" s="1">
        <f t="shared" si="113"/>
        <v>0.13991080022934663</v>
      </c>
      <c r="BM122" s="1">
        <f t="shared" si="114"/>
        <v>4.8268100400100149E-2</v>
      </c>
      <c r="BN122" s="1"/>
      <c r="BO122" s="1">
        <f t="shared" si="121"/>
        <v>4.7810619840702839E-2</v>
      </c>
      <c r="BP122" s="1">
        <f t="shared" si="122"/>
        <v>4.6490507700307035E-2</v>
      </c>
      <c r="BQ122" s="1">
        <f t="shared" si="123"/>
        <v>2.6329687859062981E-2</v>
      </c>
      <c r="BR122" s="1">
        <f t="shared" si="124"/>
        <v>5.9365644225002706E-2</v>
      </c>
      <c r="BS122" s="1">
        <f t="shared" si="125"/>
        <v>0.13330896220716379</v>
      </c>
      <c r="BT122" s="1">
        <f t="shared" si="126"/>
        <v>4.6490507700307035E-2</v>
      </c>
      <c r="BU122" s="1"/>
      <c r="BV122" s="1">
        <f t="shared" si="139"/>
        <v>6.4447228890978522E-2</v>
      </c>
      <c r="BW122" s="1">
        <f t="shared" si="140"/>
        <v>6.236428573027223E-2</v>
      </c>
      <c r="BX122" s="1">
        <f t="shared" si="141"/>
        <v>4.8822461841360944E-2</v>
      </c>
      <c r="BY122" s="1">
        <f t="shared" si="142"/>
        <v>7.9660515849922647E-2</v>
      </c>
      <c r="BZ122" s="1">
        <f t="shared" si="143"/>
        <v>0.18524199275168968</v>
      </c>
      <c r="CA122" s="1">
        <f t="shared" si="144"/>
        <v>6.236428573027223E-2</v>
      </c>
      <c r="CB122" s="1"/>
      <c r="CC122" s="1"/>
    </row>
    <row r="123" spans="1:81" x14ac:dyDescent="0.2">
      <c r="A123">
        <v>2000</v>
      </c>
      <c r="B123">
        <v>2</v>
      </c>
      <c r="C123" s="1">
        <f>AVERAGE(RealPrice!C111:C122)</f>
        <v>4.9470353730770446E-2</v>
      </c>
      <c r="D123" s="1">
        <f>AVERAGE(RealPrice!D111:D122)</f>
        <v>4.8239651390611198E-2</v>
      </c>
      <c r="E123" s="1">
        <f>AVERAGE(RealPrice!E111:E122)</f>
        <v>3.4504776497243241E-2</v>
      </c>
      <c r="F123" s="1">
        <f>AVERAGE(RealPrice!F111:F122)</f>
        <v>6.141165993094936E-2</v>
      </c>
      <c r="G123" s="1">
        <f>AVERAGE(RealPrice!G111:G122)</f>
        <v>0.13978213523107563</v>
      </c>
      <c r="H123" s="1">
        <f>AVERAGE(RealPrice!H111:H122)</f>
        <v>4.8239651390611198E-2</v>
      </c>
      <c r="I123" s="1"/>
      <c r="J123" s="1">
        <f t="shared" si="115"/>
        <v>-2.6104409390673156E-5</v>
      </c>
      <c r="K123" s="1">
        <f t="shared" si="116"/>
        <v>-2.8449009488951127E-5</v>
      </c>
      <c r="L123" s="1">
        <f t="shared" si="117"/>
        <v>3.5997323328755548E-5</v>
      </c>
      <c r="M123" s="1">
        <f t="shared" si="118"/>
        <v>-1.5203221084801599E-5</v>
      </c>
      <c r="N123" s="1">
        <f t="shared" si="119"/>
        <v>-1.286649982709942E-4</v>
      </c>
      <c r="O123" s="1">
        <f t="shared" si="120"/>
        <v>-2.8449009488951127E-5</v>
      </c>
      <c r="P123" s="1"/>
      <c r="Q123" s="99">
        <f t="shared" si="85"/>
        <v>-2.6104409390673156E-5</v>
      </c>
      <c r="R123" s="99">
        <f t="shared" si="86"/>
        <v>-2.8449009488951127E-5</v>
      </c>
      <c r="S123" s="99">
        <f t="shared" si="87"/>
        <v>0</v>
      </c>
      <c r="T123" s="99">
        <f t="shared" si="88"/>
        <v>-1.5203221084801599E-5</v>
      </c>
      <c r="U123" s="99">
        <f t="shared" si="89"/>
        <v>-1.286649982709942E-4</v>
      </c>
      <c r="V123" s="99">
        <f t="shared" si="90"/>
        <v>-2.8449009488951127E-5</v>
      </c>
      <c r="W123" s="99"/>
      <c r="X123" s="99">
        <f t="shared" si="91"/>
        <v>0</v>
      </c>
      <c r="Y123" s="99">
        <f t="shared" si="92"/>
        <v>0</v>
      </c>
      <c r="Z123" s="99">
        <f t="shared" si="93"/>
        <v>3.5997323328755548E-5</v>
      </c>
      <c r="AA123" s="99">
        <f t="shared" si="94"/>
        <v>0</v>
      </c>
      <c r="AB123" s="99">
        <f t="shared" si="95"/>
        <v>0</v>
      </c>
      <c r="AC123" s="99">
        <f t="shared" si="96"/>
        <v>0</v>
      </c>
      <c r="AD123" s="1"/>
      <c r="AE123" s="1"/>
      <c r="AF123" s="5">
        <f t="shared" si="127"/>
        <v>-5.273995427461653E-4</v>
      </c>
      <c r="AG123" s="5">
        <f t="shared" si="128"/>
        <v>-5.8939567236193646E-4</v>
      </c>
      <c r="AH123" s="5">
        <f t="shared" si="129"/>
        <v>1.0443457584363713E-3</v>
      </c>
      <c r="AI123" s="5">
        <f t="shared" si="130"/>
        <v>-2.4750117952743178E-4</v>
      </c>
      <c r="AJ123" s="5">
        <f t="shared" si="131"/>
        <v>-9.1962163078251891E-4</v>
      </c>
      <c r="AK123" s="5">
        <f t="shared" si="132"/>
        <v>-5.8939567236193646E-4</v>
      </c>
      <c r="AL123" s="1"/>
      <c r="AM123" s="175">
        <f t="shared" si="97"/>
        <v>-5.273995427461653E-4</v>
      </c>
      <c r="AN123" s="175">
        <f t="shared" si="98"/>
        <v>-5.8939567236193646E-4</v>
      </c>
      <c r="AO123" s="175">
        <f t="shared" si="99"/>
        <v>0</v>
      </c>
      <c r="AP123" s="175">
        <f t="shared" si="100"/>
        <v>-2.4750117952743178E-4</v>
      </c>
      <c r="AQ123" s="175">
        <f t="shared" si="101"/>
        <v>-9.1962163078251891E-4</v>
      </c>
      <c r="AR123" s="175">
        <f t="shared" si="102"/>
        <v>-5.8939567236193646E-4</v>
      </c>
      <c r="AS123" s="175"/>
      <c r="AT123" s="175">
        <f t="shared" si="103"/>
        <v>0</v>
      </c>
      <c r="AU123" s="175">
        <f t="shared" si="104"/>
        <v>0</v>
      </c>
      <c r="AV123" s="175">
        <f t="shared" si="105"/>
        <v>1.0443457584363713E-3</v>
      </c>
      <c r="AW123" s="175">
        <f t="shared" si="106"/>
        <v>0</v>
      </c>
      <c r="AX123" s="175">
        <f t="shared" si="107"/>
        <v>0</v>
      </c>
      <c r="AY123" s="175">
        <f t="shared" si="108"/>
        <v>0</v>
      </c>
      <c r="AZ123" s="1"/>
      <c r="BA123" s="1">
        <f t="shared" si="133"/>
        <v>4.9444249321379773E-2</v>
      </c>
      <c r="BB123" s="1">
        <f t="shared" si="134"/>
        <v>4.8211202381122246E-2</v>
      </c>
      <c r="BC123" s="1">
        <f t="shared" si="135"/>
        <v>3.4504776497243241E-2</v>
      </c>
      <c r="BD123" s="1">
        <f t="shared" si="136"/>
        <v>6.1396456709864558E-2</v>
      </c>
      <c r="BE123" s="1">
        <f t="shared" si="137"/>
        <v>0.13965347023280464</v>
      </c>
      <c r="BF123" s="1">
        <f t="shared" si="138"/>
        <v>4.8211202381122246E-2</v>
      </c>
      <c r="BG123" s="1"/>
      <c r="BH123" s="1">
        <f t="shared" si="109"/>
        <v>4.9470353730770446E-2</v>
      </c>
      <c r="BI123" s="1">
        <f t="shared" si="110"/>
        <v>4.8239651390611198E-2</v>
      </c>
      <c r="BJ123" s="1">
        <f t="shared" si="111"/>
        <v>3.4540773820571996E-2</v>
      </c>
      <c r="BK123" s="1">
        <f t="shared" si="112"/>
        <v>6.141165993094936E-2</v>
      </c>
      <c r="BL123" s="1">
        <f t="shared" si="113"/>
        <v>0.13978213523107563</v>
      </c>
      <c r="BM123" s="1">
        <f t="shared" si="114"/>
        <v>4.8239651390611198E-2</v>
      </c>
      <c r="BN123" s="1"/>
      <c r="BO123" s="1">
        <f t="shared" si="121"/>
        <v>4.7784529198765739E-2</v>
      </c>
      <c r="BP123" s="1">
        <f t="shared" si="122"/>
        <v>4.6462075458541162E-2</v>
      </c>
      <c r="BQ123" s="1">
        <f t="shared" si="123"/>
        <v>2.6329687859062981E-2</v>
      </c>
      <c r="BR123" s="1">
        <f t="shared" si="124"/>
        <v>5.9350444766733061E-2</v>
      </c>
      <c r="BS123" s="1">
        <f t="shared" si="125"/>
        <v>0.13318041553200832</v>
      </c>
      <c r="BT123" s="1">
        <f t="shared" si="126"/>
        <v>4.6462075458541162E-2</v>
      </c>
      <c r="BU123" s="1"/>
      <c r="BV123" s="1">
        <f t="shared" si="139"/>
        <v>6.4447228890978522E-2</v>
      </c>
      <c r="BW123" s="1">
        <f t="shared" si="140"/>
        <v>6.236428573027223E-2</v>
      </c>
      <c r="BX123" s="1">
        <f t="shared" si="141"/>
        <v>4.8858496758341634E-2</v>
      </c>
      <c r="BY123" s="1">
        <f t="shared" si="142"/>
        <v>7.9660515849922647E-2</v>
      </c>
      <c r="BZ123" s="1">
        <f t="shared" si="143"/>
        <v>0.18524199275168968</v>
      </c>
      <c r="CA123" s="1">
        <f t="shared" si="144"/>
        <v>6.236428573027223E-2</v>
      </c>
      <c r="CB123" s="1"/>
      <c r="CC123" s="1"/>
    </row>
    <row r="124" spans="1:81" x14ac:dyDescent="0.2">
      <c r="A124">
        <v>2000</v>
      </c>
      <c r="B124">
        <v>3</v>
      </c>
      <c r="C124" s="1">
        <f>AVERAGE(RealPrice!C112:C123)</f>
        <v>4.9504159810899361E-2</v>
      </c>
      <c r="D124" s="1">
        <f>AVERAGE(RealPrice!D112:D123)</f>
        <v>4.8288662013290608E-2</v>
      </c>
      <c r="E124" s="1">
        <f>AVERAGE(RealPrice!E112:E123)</f>
        <v>3.4672589495053648E-2</v>
      </c>
      <c r="F124" s="1">
        <f>AVERAGE(RealPrice!F112:F123)</f>
        <v>6.1214497591693839E-2</v>
      </c>
      <c r="G124" s="1">
        <f>AVERAGE(RealPrice!G112:G123)</f>
        <v>0.13950769908913427</v>
      </c>
      <c r="H124" s="1">
        <f>AVERAGE(RealPrice!H112:H123)</f>
        <v>4.8288662013290608E-2</v>
      </c>
      <c r="I124" s="1"/>
      <c r="J124" s="1">
        <f t="shared" si="115"/>
        <v>3.3806080128914728E-5</v>
      </c>
      <c r="K124" s="1">
        <f t="shared" si="116"/>
        <v>4.9010622679410143E-5</v>
      </c>
      <c r="L124" s="1">
        <f t="shared" si="117"/>
        <v>1.6781299781040704E-4</v>
      </c>
      <c r="M124" s="1">
        <f t="shared" si="118"/>
        <v>-1.9716233925552024E-4</v>
      </c>
      <c r="N124" s="1">
        <f t="shared" si="119"/>
        <v>-2.7443614194136434E-4</v>
      </c>
      <c r="O124" s="1">
        <f t="shared" si="120"/>
        <v>4.9010622679410143E-5</v>
      </c>
      <c r="P124" s="1"/>
      <c r="Q124" s="99">
        <f t="shared" si="85"/>
        <v>0</v>
      </c>
      <c r="R124" s="99">
        <f t="shared" si="86"/>
        <v>0</v>
      </c>
      <c r="S124" s="99">
        <f t="shared" si="87"/>
        <v>0</v>
      </c>
      <c r="T124" s="99">
        <f t="shared" si="88"/>
        <v>-1.9716233925552024E-4</v>
      </c>
      <c r="U124" s="99">
        <f t="shared" si="89"/>
        <v>-2.7443614194136434E-4</v>
      </c>
      <c r="V124" s="99">
        <f t="shared" si="90"/>
        <v>0</v>
      </c>
      <c r="W124" s="99"/>
      <c r="X124" s="99">
        <f t="shared" si="91"/>
        <v>3.3806080128914728E-5</v>
      </c>
      <c r="Y124" s="99">
        <f t="shared" si="92"/>
        <v>4.9010622679410143E-5</v>
      </c>
      <c r="Z124" s="99">
        <f t="shared" si="93"/>
        <v>1.6781299781040704E-4</v>
      </c>
      <c r="AA124" s="99">
        <f t="shared" si="94"/>
        <v>0</v>
      </c>
      <c r="AB124" s="99">
        <f t="shared" si="95"/>
        <v>0</v>
      </c>
      <c r="AC124" s="99">
        <f t="shared" si="96"/>
        <v>4.9010622679410143E-5</v>
      </c>
      <c r="AD124" s="1"/>
      <c r="AE124" s="1"/>
      <c r="AF124" s="5">
        <f t="shared" si="127"/>
        <v>6.8336038818106459E-4</v>
      </c>
      <c r="AG124" s="5">
        <f t="shared" si="128"/>
        <v>1.0159821073862929E-3</v>
      </c>
      <c r="AH124" s="5">
        <f t="shared" si="129"/>
        <v>4.863471520350604E-3</v>
      </c>
      <c r="AI124" s="5">
        <f t="shared" si="130"/>
        <v>-3.2105033388970527E-3</v>
      </c>
      <c r="AJ124" s="5">
        <f t="shared" si="131"/>
        <v>-1.9633134197563074E-3</v>
      </c>
      <c r="AK124" s="5">
        <f t="shared" si="132"/>
        <v>1.0159821073862929E-3</v>
      </c>
      <c r="AL124" s="1"/>
      <c r="AM124" s="175">
        <f t="shared" si="97"/>
        <v>0</v>
      </c>
      <c r="AN124" s="175">
        <f t="shared" si="98"/>
        <v>0</v>
      </c>
      <c r="AO124" s="175">
        <f t="shared" si="99"/>
        <v>0</v>
      </c>
      <c r="AP124" s="175">
        <f t="shared" si="100"/>
        <v>-3.2105033388970527E-3</v>
      </c>
      <c r="AQ124" s="175">
        <f t="shared" si="101"/>
        <v>-1.9633134197563074E-3</v>
      </c>
      <c r="AR124" s="175">
        <f t="shared" si="102"/>
        <v>0</v>
      </c>
      <c r="AS124" s="175"/>
      <c r="AT124" s="175">
        <f t="shared" si="103"/>
        <v>6.8336038818106459E-4</v>
      </c>
      <c r="AU124" s="175">
        <f t="shared" si="104"/>
        <v>1.0159821073862929E-3</v>
      </c>
      <c r="AV124" s="175">
        <f t="shared" si="105"/>
        <v>4.863471520350604E-3</v>
      </c>
      <c r="AW124" s="175">
        <f t="shared" si="106"/>
        <v>0</v>
      </c>
      <c r="AX124" s="175">
        <f t="shared" si="107"/>
        <v>0</v>
      </c>
      <c r="AY124" s="175">
        <f t="shared" si="108"/>
        <v>1.0159821073862929E-3</v>
      </c>
      <c r="AZ124" s="1"/>
      <c r="BA124" s="1">
        <f t="shared" si="133"/>
        <v>4.9504159810899361E-2</v>
      </c>
      <c r="BB124" s="1">
        <f t="shared" si="134"/>
        <v>4.8288662013290608E-2</v>
      </c>
      <c r="BC124" s="1">
        <f t="shared" si="135"/>
        <v>3.4672589495053648E-2</v>
      </c>
      <c r="BD124" s="1">
        <f t="shared" si="136"/>
        <v>6.1017335252438319E-2</v>
      </c>
      <c r="BE124" s="1">
        <f t="shared" si="137"/>
        <v>0.1392332629471929</v>
      </c>
      <c r="BF124" s="1">
        <f t="shared" si="138"/>
        <v>4.8288662013290608E-2</v>
      </c>
      <c r="BG124" s="1"/>
      <c r="BH124" s="1">
        <f t="shared" si="109"/>
        <v>4.9537965891028275E-2</v>
      </c>
      <c r="BI124" s="1">
        <f t="shared" si="110"/>
        <v>4.8337672635970018E-2</v>
      </c>
      <c r="BJ124" s="1">
        <f t="shared" si="111"/>
        <v>3.4840402492864055E-2</v>
      </c>
      <c r="BK124" s="1">
        <f t="shared" si="112"/>
        <v>6.1214497591693839E-2</v>
      </c>
      <c r="BL124" s="1">
        <f t="shared" si="113"/>
        <v>0.13950769908913427</v>
      </c>
      <c r="BM124" s="1">
        <f t="shared" si="114"/>
        <v>4.8337672635970018E-2</v>
      </c>
      <c r="BN124" s="1"/>
      <c r="BO124" s="1">
        <f t="shared" si="121"/>
        <v>4.7784529198765739E-2</v>
      </c>
      <c r="BP124" s="1">
        <f t="shared" si="122"/>
        <v>4.6462075458541162E-2</v>
      </c>
      <c r="BQ124" s="1">
        <f t="shared" si="123"/>
        <v>2.6329687859062981E-2</v>
      </c>
      <c r="BR124" s="1">
        <f t="shared" si="124"/>
        <v>5.9153915417826025E-2</v>
      </c>
      <c r="BS124" s="1">
        <f t="shared" si="125"/>
        <v>0.1329065181942273</v>
      </c>
      <c r="BT124" s="1">
        <f t="shared" si="126"/>
        <v>4.6462075458541162E-2</v>
      </c>
      <c r="BU124" s="1"/>
      <c r="BV124" s="1">
        <f t="shared" si="139"/>
        <v>6.4481058072843475E-2</v>
      </c>
      <c r="BW124" s="1">
        <f t="shared" si="140"/>
        <v>6.241334614686736E-2</v>
      </c>
      <c r="BX124" s="1">
        <f t="shared" si="141"/>
        <v>4.9027125909887635E-2</v>
      </c>
      <c r="BY124" s="1">
        <f t="shared" si="142"/>
        <v>7.9660515849922647E-2</v>
      </c>
      <c r="BZ124" s="1">
        <f t="shared" si="143"/>
        <v>0.18524199275168968</v>
      </c>
      <c r="CA124" s="1">
        <f t="shared" si="144"/>
        <v>6.241334614686736E-2</v>
      </c>
      <c r="CB124" s="1"/>
      <c r="CC124" s="1"/>
    </row>
    <row r="125" spans="1:81" x14ac:dyDescent="0.2">
      <c r="A125">
        <v>2000</v>
      </c>
      <c r="B125">
        <v>4</v>
      </c>
      <c r="C125" s="1">
        <f>AVERAGE(RealPrice!C113:C124)</f>
        <v>4.9420914745709775E-2</v>
      </c>
      <c r="D125" s="1">
        <f>AVERAGE(RealPrice!D113:D124)</f>
        <v>4.8209548149882125E-2</v>
      </c>
      <c r="E125" s="1">
        <f>AVERAGE(RealPrice!E113:E124)</f>
        <v>3.4779770241237316E-2</v>
      </c>
      <c r="F125" s="1">
        <f>AVERAGE(RealPrice!F113:F124)</f>
        <v>6.1147197594148502E-2</v>
      </c>
      <c r="G125" s="1">
        <f>AVERAGE(RealPrice!G113:G124)</f>
        <v>0.13928720362734401</v>
      </c>
      <c r="H125" s="1">
        <f>AVERAGE(RealPrice!H113:H124)</f>
        <v>4.8209548149882125E-2</v>
      </c>
      <c r="I125" s="1"/>
      <c r="J125" s="1">
        <f t="shared" si="115"/>
        <v>-8.3245065189585521E-5</v>
      </c>
      <c r="K125" s="1">
        <f t="shared" si="116"/>
        <v>-7.911386340848231E-5</v>
      </c>
      <c r="L125" s="1">
        <f t="shared" si="117"/>
        <v>1.071807461836688E-4</v>
      </c>
      <c r="M125" s="1">
        <f t="shared" si="118"/>
        <v>-6.7299997545337831E-5</v>
      </c>
      <c r="N125" s="1">
        <f t="shared" si="119"/>
        <v>-2.2049546179025992E-4</v>
      </c>
      <c r="O125" s="1">
        <f t="shared" si="120"/>
        <v>-7.911386340848231E-5</v>
      </c>
      <c r="P125" s="1"/>
      <c r="Q125" s="99">
        <f t="shared" si="85"/>
        <v>-8.3245065189585521E-5</v>
      </c>
      <c r="R125" s="99">
        <f t="shared" si="86"/>
        <v>-7.911386340848231E-5</v>
      </c>
      <c r="S125" s="99">
        <f t="shared" si="87"/>
        <v>0</v>
      </c>
      <c r="T125" s="99">
        <f t="shared" si="88"/>
        <v>-6.7299997545337831E-5</v>
      </c>
      <c r="U125" s="99">
        <f t="shared" si="89"/>
        <v>-2.2049546179025992E-4</v>
      </c>
      <c r="V125" s="99">
        <f t="shared" si="90"/>
        <v>-7.911386340848231E-5</v>
      </c>
      <c r="W125" s="99"/>
      <c r="X125" s="99">
        <f t="shared" si="91"/>
        <v>0</v>
      </c>
      <c r="Y125" s="99">
        <f t="shared" si="92"/>
        <v>0</v>
      </c>
      <c r="Z125" s="99">
        <f t="shared" si="93"/>
        <v>1.071807461836688E-4</v>
      </c>
      <c r="AA125" s="99">
        <f t="shared" si="94"/>
        <v>0</v>
      </c>
      <c r="AB125" s="99">
        <f t="shared" si="95"/>
        <v>0</v>
      </c>
      <c r="AC125" s="99">
        <f t="shared" si="96"/>
        <v>0</v>
      </c>
      <c r="AD125" s="1"/>
      <c r="AE125" s="1"/>
      <c r="AF125" s="5">
        <f t="shared" si="127"/>
        <v>-1.6815771746773178E-3</v>
      </c>
      <c r="AG125" s="5">
        <f t="shared" si="128"/>
        <v>-1.6383527749579407E-3</v>
      </c>
      <c r="AH125" s="5">
        <f t="shared" si="129"/>
        <v>3.0912241555813846E-3</v>
      </c>
      <c r="AI125" s="5">
        <f t="shared" si="130"/>
        <v>-1.0994127239961626E-3</v>
      </c>
      <c r="AJ125" s="5">
        <f t="shared" si="131"/>
        <v>-1.5805253991708623E-3</v>
      </c>
      <c r="AK125" s="5">
        <f t="shared" si="132"/>
        <v>-1.6383527749579407E-3</v>
      </c>
      <c r="AL125" s="1"/>
      <c r="AM125" s="175">
        <f t="shared" si="97"/>
        <v>-1.6815771746773178E-3</v>
      </c>
      <c r="AN125" s="175">
        <f t="shared" si="98"/>
        <v>-1.6383527749579407E-3</v>
      </c>
      <c r="AO125" s="175">
        <f t="shared" si="99"/>
        <v>0</v>
      </c>
      <c r="AP125" s="175">
        <f t="shared" si="100"/>
        <v>-1.0994127239961626E-3</v>
      </c>
      <c r="AQ125" s="175">
        <f t="shared" si="101"/>
        <v>-1.5805253991708623E-3</v>
      </c>
      <c r="AR125" s="175">
        <f t="shared" si="102"/>
        <v>-1.6383527749579407E-3</v>
      </c>
      <c r="AS125" s="175"/>
      <c r="AT125" s="175">
        <f t="shared" si="103"/>
        <v>0</v>
      </c>
      <c r="AU125" s="175">
        <f t="shared" si="104"/>
        <v>0</v>
      </c>
      <c r="AV125" s="175">
        <f t="shared" si="105"/>
        <v>3.0912241555813846E-3</v>
      </c>
      <c r="AW125" s="175">
        <f t="shared" si="106"/>
        <v>0</v>
      </c>
      <c r="AX125" s="175">
        <f t="shared" si="107"/>
        <v>0</v>
      </c>
      <c r="AY125" s="175">
        <f t="shared" si="108"/>
        <v>0</v>
      </c>
      <c r="AZ125" s="1"/>
      <c r="BA125" s="1">
        <f t="shared" si="133"/>
        <v>4.9337669680520189E-2</v>
      </c>
      <c r="BB125" s="1">
        <f t="shared" si="134"/>
        <v>4.8130434286473643E-2</v>
      </c>
      <c r="BC125" s="1">
        <f t="shared" si="135"/>
        <v>3.4779770241237316E-2</v>
      </c>
      <c r="BD125" s="1">
        <f t="shared" si="136"/>
        <v>6.1079897596603164E-2</v>
      </c>
      <c r="BE125" s="1">
        <f t="shared" si="137"/>
        <v>0.13906670816555375</v>
      </c>
      <c r="BF125" s="1">
        <f t="shared" si="138"/>
        <v>4.8130434286473643E-2</v>
      </c>
      <c r="BG125" s="1"/>
      <c r="BH125" s="1">
        <f t="shared" si="109"/>
        <v>4.9420914745709775E-2</v>
      </c>
      <c r="BI125" s="1">
        <f t="shared" si="110"/>
        <v>4.8209548149882125E-2</v>
      </c>
      <c r="BJ125" s="1">
        <f t="shared" si="111"/>
        <v>3.4886950987420985E-2</v>
      </c>
      <c r="BK125" s="1">
        <f t="shared" si="112"/>
        <v>6.1147197594148502E-2</v>
      </c>
      <c r="BL125" s="1">
        <f t="shared" si="113"/>
        <v>0.13928720362734401</v>
      </c>
      <c r="BM125" s="1">
        <f t="shared" si="114"/>
        <v>4.8209548149882125E-2</v>
      </c>
      <c r="BN125" s="1"/>
      <c r="BO125" s="1">
        <f t="shared" si="121"/>
        <v>4.7701424116577677E-2</v>
      </c>
      <c r="BP125" s="1">
        <f t="shared" si="122"/>
        <v>4.6383091211550334E-2</v>
      </c>
      <c r="BQ125" s="1">
        <f t="shared" si="123"/>
        <v>2.6329687859062981E-2</v>
      </c>
      <c r="BR125" s="1">
        <f t="shared" si="124"/>
        <v>5.908668941075431E-2</v>
      </c>
      <c r="BS125" s="1">
        <f t="shared" si="125"/>
        <v>0.13268637123111479</v>
      </c>
      <c r="BT125" s="1">
        <f t="shared" si="126"/>
        <v>4.6383091211550334E-2</v>
      </c>
      <c r="BU125" s="1"/>
      <c r="BV125" s="1">
        <f t="shared" si="139"/>
        <v>6.4481058072843475E-2</v>
      </c>
      <c r="BW125" s="1">
        <f t="shared" si="140"/>
        <v>6.241334614686736E-2</v>
      </c>
      <c r="BX125" s="1">
        <f t="shared" si="141"/>
        <v>4.9134637975782922E-2</v>
      </c>
      <c r="BY125" s="1">
        <f t="shared" si="142"/>
        <v>7.9660515849922647E-2</v>
      </c>
      <c r="BZ125" s="1">
        <f t="shared" si="143"/>
        <v>0.18524199275168968</v>
      </c>
      <c r="CA125" s="1">
        <f t="shared" si="144"/>
        <v>6.241334614686736E-2</v>
      </c>
      <c r="CB125" s="1"/>
      <c r="CC125" s="1"/>
    </row>
    <row r="126" spans="1:81" x14ac:dyDescent="0.2">
      <c r="A126">
        <v>2000</v>
      </c>
      <c r="B126">
        <v>5</v>
      </c>
      <c r="C126" s="1">
        <f>AVERAGE(RealPrice!C114:C125)</f>
        <v>4.9431837842945615E-2</v>
      </c>
      <c r="D126" s="1">
        <f>AVERAGE(RealPrice!D114:D125)</f>
        <v>4.8252175803713354E-2</v>
      </c>
      <c r="E126" s="1">
        <f>AVERAGE(RealPrice!E114:E125)</f>
        <v>3.5119690404718108E-2</v>
      </c>
      <c r="F126" s="1">
        <f>AVERAGE(RealPrice!F114:F125)</f>
        <v>6.114321853024246E-2</v>
      </c>
      <c r="G126" s="1">
        <f>AVERAGE(RealPrice!G114:G125)</f>
        <v>0.1393388236291728</v>
      </c>
      <c r="H126" s="1">
        <f>AVERAGE(RealPrice!H114:H125)</f>
        <v>4.8252175803713354E-2</v>
      </c>
      <c r="I126" s="1"/>
      <c r="J126" s="1">
        <f t="shared" si="115"/>
        <v>1.0923097235840395E-5</v>
      </c>
      <c r="K126" s="1">
        <f t="shared" si="116"/>
        <v>4.2627653831228685E-5</v>
      </c>
      <c r="L126" s="1">
        <f t="shared" si="117"/>
        <v>3.399201634807919E-4</v>
      </c>
      <c r="M126" s="1">
        <f t="shared" si="118"/>
        <v>-3.979063906041358E-6</v>
      </c>
      <c r="N126" s="1">
        <f t="shared" si="119"/>
        <v>5.1620001828789341E-5</v>
      </c>
      <c r="O126" s="1">
        <f t="shared" si="120"/>
        <v>4.2627653831228685E-5</v>
      </c>
      <c r="P126" s="1"/>
      <c r="Q126" s="99">
        <f t="shared" si="85"/>
        <v>0</v>
      </c>
      <c r="R126" s="99">
        <f t="shared" si="86"/>
        <v>0</v>
      </c>
      <c r="S126" s="99">
        <f t="shared" si="87"/>
        <v>0</v>
      </c>
      <c r="T126" s="99">
        <f t="shared" si="88"/>
        <v>-3.979063906041358E-6</v>
      </c>
      <c r="U126" s="99">
        <f t="shared" si="89"/>
        <v>0</v>
      </c>
      <c r="V126" s="99">
        <f t="shared" si="90"/>
        <v>0</v>
      </c>
      <c r="W126" s="99"/>
      <c r="X126" s="99">
        <f t="shared" si="91"/>
        <v>1.0923097235840395E-5</v>
      </c>
      <c r="Y126" s="99">
        <f t="shared" si="92"/>
        <v>4.2627653831228685E-5</v>
      </c>
      <c r="Z126" s="99">
        <f t="shared" si="93"/>
        <v>3.399201634807919E-4</v>
      </c>
      <c r="AA126" s="99">
        <f t="shared" si="94"/>
        <v>0</v>
      </c>
      <c r="AB126" s="99">
        <f t="shared" si="95"/>
        <v>5.1620001828789341E-5</v>
      </c>
      <c r="AC126" s="99">
        <f t="shared" si="96"/>
        <v>4.2627653831228685E-5</v>
      </c>
      <c r="AD126" s="1"/>
      <c r="AE126" s="1"/>
      <c r="AF126" s="5">
        <f t="shared" si="127"/>
        <v>2.2102175348326369E-4</v>
      </c>
      <c r="AG126" s="5">
        <f t="shared" si="128"/>
        <v>8.8421600008992129E-4</v>
      </c>
      <c r="AH126" s="5">
        <f t="shared" si="129"/>
        <v>9.7735022722420517E-3</v>
      </c>
      <c r="AI126" s="5">
        <f t="shared" si="130"/>
        <v>-6.5073528511483403E-5</v>
      </c>
      <c r="AJ126" s="5">
        <f t="shared" si="131"/>
        <v>3.7060117860421293E-4</v>
      </c>
      <c r="AK126" s="5">
        <f t="shared" si="132"/>
        <v>8.8421600008992129E-4</v>
      </c>
      <c r="AL126" s="1"/>
      <c r="AM126" s="175">
        <f t="shared" si="97"/>
        <v>0</v>
      </c>
      <c r="AN126" s="175">
        <f t="shared" si="98"/>
        <v>0</v>
      </c>
      <c r="AO126" s="175">
        <f t="shared" si="99"/>
        <v>0</v>
      </c>
      <c r="AP126" s="175">
        <f t="shared" si="100"/>
        <v>-6.5073528511483403E-5</v>
      </c>
      <c r="AQ126" s="175">
        <f t="shared" si="101"/>
        <v>0</v>
      </c>
      <c r="AR126" s="175">
        <f t="shared" si="102"/>
        <v>0</v>
      </c>
      <c r="AS126" s="175"/>
      <c r="AT126" s="175">
        <f t="shared" si="103"/>
        <v>2.2102175348326369E-4</v>
      </c>
      <c r="AU126" s="175">
        <f t="shared" si="104"/>
        <v>8.8421600008992129E-4</v>
      </c>
      <c r="AV126" s="175">
        <f t="shared" si="105"/>
        <v>9.7735022722420517E-3</v>
      </c>
      <c r="AW126" s="175">
        <f t="shared" si="106"/>
        <v>0</v>
      </c>
      <c r="AX126" s="175">
        <f t="shared" si="107"/>
        <v>3.7060117860421293E-4</v>
      </c>
      <c r="AY126" s="175">
        <f t="shared" si="108"/>
        <v>8.8421600008992129E-4</v>
      </c>
      <c r="AZ126" s="1"/>
      <c r="BA126" s="1">
        <f t="shared" si="133"/>
        <v>4.9431837842945615E-2</v>
      </c>
      <c r="BB126" s="1">
        <f t="shared" si="134"/>
        <v>4.8252175803713354E-2</v>
      </c>
      <c r="BC126" s="1">
        <f t="shared" si="135"/>
        <v>3.5119690404718108E-2</v>
      </c>
      <c r="BD126" s="1">
        <f t="shared" si="136"/>
        <v>6.1139239466336419E-2</v>
      </c>
      <c r="BE126" s="1">
        <f t="shared" si="137"/>
        <v>0.1393388236291728</v>
      </c>
      <c r="BF126" s="1">
        <f t="shared" si="138"/>
        <v>4.8252175803713354E-2</v>
      </c>
      <c r="BG126" s="1"/>
      <c r="BH126" s="1">
        <f t="shared" si="109"/>
        <v>4.9442760940181456E-2</v>
      </c>
      <c r="BI126" s="1">
        <f t="shared" si="110"/>
        <v>4.8294803457544583E-2</v>
      </c>
      <c r="BJ126" s="1">
        <f t="shared" si="111"/>
        <v>3.54596105681989E-2</v>
      </c>
      <c r="BK126" s="1">
        <f t="shared" si="112"/>
        <v>6.114321853024246E-2</v>
      </c>
      <c r="BL126" s="1">
        <f t="shared" si="113"/>
        <v>0.13939044363100159</v>
      </c>
      <c r="BM126" s="1">
        <f t="shared" si="114"/>
        <v>4.8294803457544583E-2</v>
      </c>
      <c r="BN126" s="1"/>
      <c r="BO126" s="1">
        <f t="shared" si="121"/>
        <v>4.7701424116577677E-2</v>
      </c>
      <c r="BP126" s="1">
        <f t="shared" si="122"/>
        <v>4.6383091211550334E-2</v>
      </c>
      <c r="BQ126" s="1">
        <f t="shared" si="123"/>
        <v>2.6329687859062981E-2</v>
      </c>
      <c r="BR126" s="1">
        <f t="shared" si="124"/>
        <v>5.9082710605779999E-2</v>
      </c>
      <c r="BS126" s="1">
        <f t="shared" si="125"/>
        <v>0.13268637123111479</v>
      </c>
      <c r="BT126" s="1">
        <f t="shared" si="126"/>
        <v>4.6383091211550334E-2</v>
      </c>
      <c r="BU126" s="1"/>
      <c r="BV126" s="1">
        <f t="shared" si="139"/>
        <v>6.4491983584321427E-2</v>
      </c>
      <c r="BW126" s="1">
        <f t="shared" si="140"/>
        <v>6.2456011492752157E-2</v>
      </c>
      <c r="BX126" s="1">
        <f t="shared" si="141"/>
        <v>4.9477880349753874E-2</v>
      </c>
      <c r="BY126" s="1">
        <f t="shared" si="142"/>
        <v>7.9660515849922647E-2</v>
      </c>
      <c r="BZ126" s="1">
        <f t="shared" si="143"/>
        <v>0.18529363188395198</v>
      </c>
      <c r="CA126" s="1">
        <f t="shared" si="144"/>
        <v>6.2456011492752157E-2</v>
      </c>
      <c r="CB126" s="1"/>
      <c r="CC126" s="1"/>
    </row>
    <row r="127" spans="1:81" x14ac:dyDescent="0.2">
      <c r="A127">
        <v>2000</v>
      </c>
      <c r="B127">
        <v>6</v>
      </c>
      <c r="C127" s="1">
        <f>AVERAGE(RealPrice!C115:C126)</f>
        <v>4.9373574207527922E-2</v>
      </c>
      <c r="D127" s="1">
        <f>AVERAGE(RealPrice!D115:D126)</f>
        <v>4.8200121769363662E-2</v>
      </c>
      <c r="E127" s="1">
        <f>AVERAGE(RealPrice!E115:E126)</f>
        <v>3.4535772679779517E-2</v>
      </c>
      <c r="F127" s="1">
        <f>AVERAGE(RealPrice!F115:F126)</f>
        <v>6.1092138152140402E-2</v>
      </c>
      <c r="G127" s="1">
        <f>AVERAGE(RealPrice!G115:G126)</f>
        <v>0.13904613855343384</v>
      </c>
      <c r="H127" s="1">
        <f>AVERAGE(RealPrice!H115:H126)</f>
        <v>4.8200121769363662E-2</v>
      </c>
      <c r="I127" s="1"/>
      <c r="J127" s="1">
        <f t="shared" si="115"/>
        <v>-5.8263635417693527E-5</v>
      </c>
      <c r="K127" s="1">
        <f t="shared" si="116"/>
        <v>-5.2054034349692524E-5</v>
      </c>
      <c r="L127" s="1">
        <f t="shared" si="117"/>
        <v>-5.8391772493859156E-4</v>
      </c>
      <c r="M127" s="1">
        <f t="shared" si="118"/>
        <v>-5.1080378102058566E-5</v>
      </c>
      <c r="N127" s="1">
        <f t="shared" si="119"/>
        <v>-2.9268507573895763E-4</v>
      </c>
      <c r="O127" s="1">
        <f t="shared" si="120"/>
        <v>-5.2054034349692524E-5</v>
      </c>
      <c r="P127" s="1"/>
      <c r="Q127" s="99">
        <f t="shared" si="85"/>
        <v>-5.8263635417693527E-5</v>
      </c>
      <c r="R127" s="99">
        <f t="shared" si="86"/>
        <v>-5.2054034349692524E-5</v>
      </c>
      <c r="S127" s="99">
        <f t="shared" si="87"/>
        <v>-5.8391772493859156E-4</v>
      </c>
      <c r="T127" s="99">
        <f t="shared" si="88"/>
        <v>-5.1080378102058566E-5</v>
      </c>
      <c r="U127" s="99">
        <f t="shared" si="89"/>
        <v>-2.9268507573895763E-4</v>
      </c>
      <c r="V127" s="99">
        <f t="shared" si="90"/>
        <v>-5.2054034349692524E-5</v>
      </c>
      <c r="W127" s="99"/>
      <c r="X127" s="99">
        <f t="shared" si="91"/>
        <v>0</v>
      </c>
      <c r="Y127" s="99">
        <f t="shared" si="92"/>
        <v>0</v>
      </c>
      <c r="Z127" s="99">
        <f t="shared" si="93"/>
        <v>0</v>
      </c>
      <c r="AA127" s="99">
        <f t="shared" si="94"/>
        <v>0</v>
      </c>
      <c r="AB127" s="99">
        <f t="shared" si="95"/>
        <v>0</v>
      </c>
      <c r="AC127" s="99">
        <f t="shared" si="96"/>
        <v>0</v>
      </c>
      <c r="AD127" s="1"/>
      <c r="AE127" s="1"/>
      <c r="AF127" s="5">
        <f t="shared" si="127"/>
        <v>-1.1786661787248631E-3</v>
      </c>
      <c r="AG127" s="5">
        <f t="shared" si="128"/>
        <v>-1.0787914427204948E-3</v>
      </c>
      <c r="AH127" s="5">
        <f t="shared" si="129"/>
        <v>-1.6626505479107156E-2</v>
      </c>
      <c r="AI127" s="5">
        <f t="shared" si="130"/>
        <v>-8.3542180686468903E-4</v>
      </c>
      <c r="AJ127" s="5">
        <f t="shared" si="131"/>
        <v>-2.1005278221516432E-3</v>
      </c>
      <c r="AK127" s="5">
        <f t="shared" si="132"/>
        <v>-1.0787914427204948E-3</v>
      </c>
      <c r="AL127" s="1"/>
      <c r="AM127" s="175">
        <f t="shared" si="97"/>
        <v>-1.1786661787248631E-3</v>
      </c>
      <c r="AN127" s="175">
        <f t="shared" si="98"/>
        <v>-1.0787914427204948E-3</v>
      </c>
      <c r="AO127" s="175">
        <f t="shared" si="99"/>
        <v>-1.6626505479107156E-2</v>
      </c>
      <c r="AP127" s="175">
        <f t="shared" si="100"/>
        <v>-8.3542180686468903E-4</v>
      </c>
      <c r="AQ127" s="175">
        <f t="shared" si="101"/>
        <v>-2.1005278221516432E-3</v>
      </c>
      <c r="AR127" s="175">
        <f t="shared" si="102"/>
        <v>-1.0787914427204948E-3</v>
      </c>
      <c r="AS127" s="175"/>
      <c r="AT127" s="175">
        <f t="shared" si="103"/>
        <v>0</v>
      </c>
      <c r="AU127" s="175">
        <f t="shared" si="104"/>
        <v>0</v>
      </c>
      <c r="AV127" s="175">
        <f t="shared" si="105"/>
        <v>0</v>
      </c>
      <c r="AW127" s="175">
        <f t="shared" si="106"/>
        <v>0</v>
      </c>
      <c r="AX127" s="175">
        <f t="shared" si="107"/>
        <v>0</v>
      </c>
      <c r="AY127" s="175">
        <f t="shared" si="108"/>
        <v>0</v>
      </c>
      <c r="AZ127" s="1"/>
      <c r="BA127" s="1">
        <f t="shared" si="133"/>
        <v>4.9315310572110228E-2</v>
      </c>
      <c r="BB127" s="1">
        <f t="shared" si="134"/>
        <v>4.8148067735013969E-2</v>
      </c>
      <c r="BC127" s="1">
        <f t="shared" si="135"/>
        <v>3.3951854954840925E-2</v>
      </c>
      <c r="BD127" s="1">
        <f t="shared" si="136"/>
        <v>6.1041057774038343E-2</v>
      </c>
      <c r="BE127" s="1">
        <f t="shared" si="137"/>
        <v>0.13875345347769488</v>
      </c>
      <c r="BF127" s="1">
        <f t="shared" si="138"/>
        <v>4.8148067735013969E-2</v>
      </c>
      <c r="BG127" s="1"/>
      <c r="BH127" s="1">
        <f t="shared" si="109"/>
        <v>4.9373574207527922E-2</v>
      </c>
      <c r="BI127" s="1">
        <f t="shared" si="110"/>
        <v>4.8200121769363662E-2</v>
      </c>
      <c r="BJ127" s="1">
        <f t="shared" si="111"/>
        <v>3.4535772679779517E-2</v>
      </c>
      <c r="BK127" s="1">
        <f t="shared" si="112"/>
        <v>6.1092138152140402E-2</v>
      </c>
      <c r="BL127" s="1">
        <f t="shared" si="113"/>
        <v>0.13904613855343384</v>
      </c>
      <c r="BM127" s="1">
        <f t="shared" si="114"/>
        <v>4.8200121769363662E-2</v>
      </c>
      <c r="BN127" s="1"/>
      <c r="BO127" s="1">
        <f t="shared" si="121"/>
        <v>4.7643229154536504E-2</v>
      </c>
      <c r="BP127" s="1">
        <f t="shared" si="122"/>
        <v>4.6331093332647462E-2</v>
      </c>
      <c r="BQ127" s="1">
        <f t="shared" si="123"/>
        <v>2.5755478645377427E-2</v>
      </c>
      <c r="BR127" s="1">
        <f t="shared" si="124"/>
        <v>5.9031672901339712E-2</v>
      </c>
      <c r="BS127" s="1">
        <f t="shared" si="125"/>
        <v>0.13239430094852056</v>
      </c>
      <c r="BT127" s="1">
        <f t="shared" si="126"/>
        <v>4.6331093332647462E-2</v>
      </c>
      <c r="BU127" s="1"/>
      <c r="BV127" s="1">
        <f t="shared" si="139"/>
        <v>6.4491983584321427E-2</v>
      </c>
      <c r="BW127" s="1">
        <f t="shared" si="140"/>
        <v>6.2456011492752157E-2</v>
      </c>
      <c r="BX127" s="1">
        <f t="shared" si="141"/>
        <v>4.9477880349753874E-2</v>
      </c>
      <c r="BY127" s="1">
        <f t="shared" si="142"/>
        <v>7.9660515849922647E-2</v>
      </c>
      <c r="BZ127" s="1">
        <f t="shared" si="143"/>
        <v>0.18529363188395198</v>
      </c>
      <c r="CA127" s="1">
        <f t="shared" si="144"/>
        <v>6.2456011492752157E-2</v>
      </c>
      <c r="CB127" s="1"/>
      <c r="CC127" s="1"/>
    </row>
    <row r="128" spans="1:81" x14ac:dyDescent="0.2">
      <c r="A128">
        <v>2000</v>
      </c>
      <c r="B128">
        <v>7</v>
      </c>
      <c r="C128" s="1">
        <f>AVERAGE(RealPrice!C116:C127)</f>
        <v>4.9412627350760012E-2</v>
      </c>
      <c r="D128" s="1">
        <f>AVERAGE(RealPrice!D116:D127)</f>
        <v>4.8278842525899486E-2</v>
      </c>
      <c r="E128" s="1">
        <f>AVERAGE(RealPrice!E116:E127)</f>
        <v>3.5086962828218424E-2</v>
      </c>
      <c r="F128" s="1">
        <f>AVERAGE(RealPrice!F116:F127)</f>
        <v>6.1065541682764651E-2</v>
      </c>
      <c r="G128" s="1">
        <f>AVERAGE(RealPrice!G116:G127)</f>
        <v>0.13879072695070255</v>
      </c>
      <c r="H128" s="1">
        <f>AVERAGE(RealPrice!H116:H127)</f>
        <v>4.8278842525899486E-2</v>
      </c>
      <c r="I128" s="1"/>
      <c r="J128" s="1">
        <f t="shared" si="115"/>
        <v>3.9053143232090082E-5</v>
      </c>
      <c r="K128" s="1">
        <f t="shared" si="116"/>
        <v>7.8720756535824443E-5</v>
      </c>
      <c r="L128" s="1">
        <f t="shared" si="117"/>
        <v>5.5119014843890701E-4</v>
      </c>
      <c r="M128" s="1">
        <f t="shared" si="118"/>
        <v>-2.6596469375750331E-5</v>
      </c>
      <c r="N128" s="1">
        <f t="shared" si="119"/>
        <v>-2.5541160273129249E-4</v>
      </c>
      <c r="O128" s="1">
        <f t="shared" si="120"/>
        <v>7.8720756535824443E-5</v>
      </c>
      <c r="P128" s="1"/>
      <c r="Q128" s="99">
        <f t="shared" si="85"/>
        <v>0</v>
      </c>
      <c r="R128" s="99">
        <f t="shared" si="86"/>
        <v>0</v>
      </c>
      <c r="S128" s="99">
        <f t="shared" si="87"/>
        <v>0</v>
      </c>
      <c r="T128" s="99">
        <f t="shared" si="88"/>
        <v>-2.6596469375750331E-5</v>
      </c>
      <c r="U128" s="99">
        <f t="shared" si="89"/>
        <v>-2.5541160273129249E-4</v>
      </c>
      <c r="V128" s="99">
        <f t="shared" si="90"/>
        <v>0</v>
      </c>
      <c r="W128" s="99"/>
      <c r="X128" s="99">
        <f t="shared" si="91"/>
        <v>3.9053143232090082E-5</v>
      </c>
      <c r="Y128" s="99">
        <f t="shared" si="92"/>
        <v>7.8720756535824443E-5</v>
      </c>
      <c r="Z128" s="99">
        <f t="shared" si="93"/>
        <v>5.5119014843890701E-4</v>
      </c>
      <c r="AA128" s="99">
        <f t="shared" si="94"/>
        <v>0</v>
      </c>
      <c r="AB128" s="99">
        <f t="shared" si="95"/>
        <v>0</v>
      </c>
      <c r="AC128" s="99">
        <f t="shared" si="96"/>
        <v>7.8720756535824443E-5</v>
      </c>
      <c r="AD128" s="1"/>
      <c r="AE128" s="1"/>
      <c r="AF128" s="5">
        <f t="shared" si="127"/>
        <v>7.9097257711069346E-4</v>
      </c>
      <c r="AG128" s="5">
        <f t="shared" si="128"/>
        <v>1.6332065904833826E-3</v>
      </c>
      <c r="AH128" s="5">
        <f t="shared" si="129"/>
        <v>1.5959977312498985E-2</v>
      </c>
      <c r="AI128" s="5">
        <f t="shared" si="130"/>
        <v>-4.3535011509199251E-4</v>
      </c>
      <c r="AJ128" s="5">
        <f t="shared" si="131"/>
        <v>-1.8368838242360797E-3</v>
      </c>
      <c r="AK128" s="5">
        <f t="shared" si="132"/>
        <v>1.6332065904833826E-3</v>
      </c>
      <c r="AL128" s="1"/>
      <c r="AM128" s="175">
        <f t="shared" si="97"/>
        <v>0</v>
      </c>
      <c r="AN128" s="175">
        <f t="shared" si="98"/>
        <v>0</v>
      </c>
      <c r="AO128" s="175">
        <f t="shared" si="99"/>
        <v>0</v>
      </c>
      <c r="AP128" s="175">
        <f t="shared" si="100"/>
        <v>-4.3535011509199251E-4</v>
      </c>
      <c r="AQ128" s="175">
        <f t="shared" si="101"/>
        <v>-1.8368838242360797E-3</v>
      </c>
      <c r="AR128" s="175">
        <f t="shared" si="102"/>
        <v>0</v>
      </c>
      <c r="AS128" s="175"/>
      <c r="AT128" s="175">
        <f t="shared" si="103"/>
        <v>7.9097257711069346E-4</v>
      </c>
      <c r="AU128" s="175">
        <f t="shared" si="104"/>
        <v>1.6332065904833826E-3</v>
      </c>
      <c r="AV128" s="175">
        <f t="shared" si="105"/>
        <v>1.5959977312498985E-2</v>
      </c>
      <c r="AW128" s="175">
        <f t="shared" si="106"/>
        <v>0</v>
      </c>
      <c r="AX128" s="175">
        <f t="shared" si="107"/>
        <v>0</v>
      </c>
      <c r="AY128" s="175">
        <f t="shared" si="108"/>
        <v>1.6332065904833826E-3</v>
      </c>
      <c r="AZ128" s="1"/>
      <c r="BA128" s="1">
        <f t="shared" si="133"/>
        <v>4.9412627350760012E-2</v>
      </c>
      <c r="BB128" s="1">
        <f t="shared" si="134"/>
        <v>4.8278842525899486E-2</v>
      </c>
      <c r="BC128" s="1">
        <f t="shared" si="135"/>
        <v>3.5086962828218424E-2</v>
      </c>
      <c r="BD128" s="1">
        <f t="shared" si="136"/>
        <v>6.1038945213388901E-2</v>
      </c>
      <c r="BE128" s="1">
        <f t="shared" si="137"/>
        <v>0.13853531534797126</v>
      </c>
      <c r="BF128" s="1">
        <f t="shared" si="138"/>
        <v>4.8278842525899486E-2</v>
      </c>
      <c r="BG128" s="1"/>
      <c r="BH128" s="1">
        <f t="shared" si="109"/>
        <v>4.9451680493992102E-2</v>
      </c>
      <c r="BI128" s="1">
        <f t="shared" si="110"/>
        <v>4.835756328243531E-2</v>
      </c>
      <c r="BJ128" s="1">
        <f t="shared" si="111"/>
        <v>3.5638152976657331E-2</v>
      </c>
      <c r="BK128" s="1">
        <f t="shared" si="112"/>
        <v>6.1065541682764651E-2</v>
      </c>
      <c r="BL128" s="1">
        <f t="shared" si="113"/>
        <v>0.13879072695070255</v>
      </c>
      <c r="BM128" s="1">
        <f t="shared" si="114"/>
        <v>4.835756328243531E-2</v>
      </c>
      <c r="BN128" s="1"/>
      <c r="BO128" s="1">
        <f t="shared" si="121"/>
        <v>4.7643229154536504E-2</v>
      </c>
      <c r="BP128" s="1">
        <f t="shared" si="122"/>
        <v>4.6331093332647462E-2</v>
      </c>
      <c r="BQ128" s="1">
        <f t="shared" si="123"/>
        <v>2.5755478645377427E-2</v>
      </c>
      <c r="BR128" s="1">
        <f t="shared" si="124"/>
        <v>5.9005088010739962E-2</v>
      </c>
      <c r="BS128" s="1">
        <f t="shared" si="125"/>
        <v>0.13213935850723085</v>
      </c>
      <c r="BT128" s="1">
        <f t="shared" si="126"/>
        <v>4.6331093332647462E-2</v>
      </c>
      <c r="BU128" s="1"/>
      <c r="BV128" s="1">
        <f t="shared" si="139"/>
        <v>6.4531067617518867E-2</v>
      </c>
      <c r="BW128" s="1">
        <f t="shared" si="140"/>
        <v>6.253486081654637E-2</v>
      </c>
      <c r="BX128" s="1">
        <f t="shared" si="141"/>
        <v>5.0037867480456737E-2</v>
      </c>
      <c r="BY128" s="1">
        <f t="shared" si="142"/>
        <v>7.9660515849922647E-2</v>
      </c>
      <c r="BZ128" s="1">
        <f t="shared" si="143"/>
        <v>0.18529363188395198</v>
      </c>
      <c r="CA128" s="1">
        <f t="shared" si="144"/>
        <v>6.253486081654637E-2</v>
      </c>
      <c r="CB128" s="1"/>
      <c r="CC128" s="1"/>
    </row>
    <row r="129" spans="1:81" x14ac:dyDescent="0.2">
      <c r="A129">
        <v>2000</v>
      </c>
      <c r="B129">
        <v>8</v>
      </c>
      <c r="C129" s="1">
        <f>AVERAGE(RealPrice!C117:C128)</f>
        <v>4.9567821874194978E-2</v>
      </c>
      <c r="D129" s="1">
        <f>AVERAGE(RealPrice!D117:D128)</f>
        <v>4.8376757474535452E-2</v>
      </c>
      <c r="E129" s="1">
        <f>AVERAGE(RealPrice!E117:E128)</f>
        <v>3.5935010900911925E-2</v>
      </c>
      <c r="F129" s="1">
        <f>AVERAGE(RealPrice!F117:F128)</f>
        <v>6.1158665875116064E-2</v>
      </c>
      <c r="G129" s="1">
        <f>AVERAGE(RealPrice!G117:G128)</f>
        <v>0.13854143888649995</v>
      </c>
      <c r="H129" s="1">
        <f>AVERAGE(RealPrice!H117:H128)</f>
        <v>4.8376757474535452E-2</v>
      </c>
      <c r="I129" s="1"/>
      <c r="J129" s="1">
        <f t="shared" si="115"/>
        <v>1.5519452343496637E-4</v>
      </c>
      <c r="K129" s="1">
        <f t="shared" si="116"/>
        <v>9.7914948635965948E-5</v>
      </c>
      <c r="L129" s="1">
        <f t="shared" si="117"/>
        <v>8.4804807269350108E-4</v>
      </c>
      <c r="M129" s="1">
        <f t="shared" si="118"/>
        <v>9.312419235141256E-5</v>
      </c>
      <c r="N129" s="1">
        <f t="shared" si="119"/>
        <v>-2.4928806420260186E-4</v>
      </c>
      <c r="O129" s="1">
        <f t="shared" si="120"/>
        <v>9.7914948635965948E-5</v>
      </c>
      <c r="P129" s="1"/>
      <c r="Q129" s="99">
        <f t="shared" si="85"/>
        <v>0</v>
      </c>
      <c r="R129" s="99">
        <f t="shared" si="86"/>
        <v>0</v>
      </c>
      <c r="S129" s="99">
        <f t="shared" si="87"/>
        <v>0</v>
      </c>
      <c r="T129" s="99">
        <f t="shared" si="88"/>
        <v>0</v>
      </c>
      <c r="U129" s="99">
        <f t="shared" si="89"/>
        <v>-2.4928806420260186E-4</v>
      </c>
      <c r="V129" s="99">
        <f t="shared" si="90"/>
        <v>0</v>
      </c>
      <c r="W129" s="99"/>
      <c r="X129" s="99">
        <f t="shared" si="91"/>
        <v>1.5519452343496637E-4</v>
      </c>
      <c r="Y129" s="99">
        <f t="shared" si="92"/>
        <v>9.7914948635965948E-5</v>
      </c>
      <c r="Z129" s="99">
        <f t="shared" si="93"/>
        <v>8.4804807269350108E-4</v>
      </c>
      <c r="AA129" s="99">
        <f t="shared" si="94"/>
        <v>9.312419235141256E-5</v>
      </c>
      <c r="AB129" s="99">
        <f t="shared" si="95"/>
        <v>0</v>
      </c>
      <c r="AC129" s="99">
        <f t="shared" si="96"/>
        <v>9.7914948635965948E-5</v>
      </c>
      <c r="AD129" s="1"/>
      <c r="AE129" s="1"/>
      <c r="AF129" s="5">
        <f t="shared" si="127"/>
        <v>3.1407867129449318E-3</v>
      </c>
      <c r="AG129" s="5">
        <f t="shared" si="128"/>
        <v>2.0281130100299194E-3</v>
      </c>
      <c r="AH129" s="5">
        <f t="shared" si="129"/>
        <v>2.4169891160014112E-2</v>
      </c>
      <c r="AI129" s="5">
        <f t="shared" si="130"/>
        <v>1.5249875754019815E-3</v>
      </c>
      <c r="AJ129" s="5">
        <f t="shared" si="131"/>
        <v>-1.7961435153455163E-3</v>
      </c>
      <c r="AK129" s="5">
        <f t="shared" si="132"/>
        <v>2.0281130100299194E-3</v>
      </c>
      <c r="AL129" s="1"/>
      <c r="AM129" s="175">
        <f t="shared" si="97"/>
        <v>0</v>
      </c>
      <c r="AN129" s="175">
        <f t="shared" si="98"/>
        <v>0</v>
      </c>
      <c r="AO129" s="175">
        <f t="shared" si="99"/>
        <v>0</v>
      </c>
      <c r="AP129" s="175">
        <f t="shared" si="100"/>
        <v>0</v>
      </c>
      <c r="AQ129" s="175">
        <f t="shared" si="101"/>
        <v>-1.7961435153455163E-3</v>
      </c>
      <c r="AR129" s="175">
        <f t="shared" si="102"/>
        <v>0</v>
      </c>
      <c r="AS129" s="175"/>
      <c r="AT129" s="175">
        <f t="shared" si="103"/>
        <v>3.1407867129449318E-3</v>
      </c>
      <c r="AU129" s="175">
        <f t="shared" si="104"/>
        <v>2.0281130100299194E-3</v>
      </c>
      <c r="AV129" s="175">
        <f t="shared" si="105"/>
        <v>2.4169891160014112E-2</v>
      </c>
      <c r="AW129" s="175">
        <f t="shared" si="106"/>
        <v>1.5249875754019815E-3</v>
      </c>
      <c r="AX129" s="175">
        <f t="shared" si="107"/>
        <v>0</v>
      </c>
      <c r="AY129" s="175">
        <f t="shared" si="108"/>
        <v>2.0281130100299194E-3</v>
      </c>
      <c r="AZ129" s="1"/>
      <c r="BA129" s="1">
        <f t="shared" si="133"/>
        <v>4.9567821874194978E-2</v>
      </c>
      <c r="BB129" s="1">
        <f t="shared" si="134"/>
        <v>4.8376757474535452E-2</v>
      </c>
      <c r="BC129" s="1">
        <f t="shared" si="135"/>
        <v>3.5935010900911925E-2</v>
      </c>
      <c r="BD129" s="1">
        <f t="shared" si="136"/>
        <v>6.1158665875116064E-2</v>
      </c>
      <c r="BE129" s="1">
        <f t="shared" si="137"/>
        <v>0.13829215082229734</v>
      </c>
      <c r="BF129" s="1">
        <f t="shared" si="138"/>
        <v>4.8376757474535452E-2</v>
      </c>
      <c r="BG129" s="1"/>
      <c r="BH129" s="1">
        <f t="shared" si="109"/>
        <v>4.9723016397629945E-2</v>
      </c>
      <c r="BI129" s="1">
        <f t="shared" si="110"/>
        <v>4.8474672423171418E-2</v>
      </c>
      <c r="BJ129" s="1">
        <f t="shared" si="111"/>
        <v>3.6783058973605426E-2</v>
      </c>
      <c r="BK129" s="1">
        <f t="shared" si="112"/>
        <v>6.1251790067467476E-2</v>
      </c>
      <c r="BL129" s="1">
        <f t="shared" si="113"/>
        <v>0.13854143888649995</v>
      </c>
      <c r="BM129" s="1">
        <f t="shared" si="114"/>
        <v>4.8474672423171418E-2</v>
      </c>
      <c r="BN129" s="1"/>
      <c r="BO129" s="1">
        <f t="shared" si="121"/>
        <v>4.7643229154536504E-2</v>
      </c>
      <c r="BP129" s="1">
        <f t="shared" si="122"/>
        <v>4.6331093332647462E-2</v>
      </c>
      <c r="BQ129" s="1">
        <f t="shared" si="123"/>
        <v>2.5755478645377427E-2</v>
      </c>
      <c r="BR129" s="1">
        <f t="shared" si="124"/>
        <v>5.9005088010739962E-2</v>
      </c>
      <c r="BS129" s="1">
        <f t="shared" si="125"/>
        <v>0.13189051820016823</v>
      </c>
      <c r="BT129" s="1">
        <f t="shared" si="126"/>
        <v>4.6331093332647462E-2</v>
      </c>
      <c r="BU129" s="1"/>
      <c r="BV129" s="1">
        <f t="shared" si="139"/>
        <v>6.4686749573850955E-2</v>
      </c>
      <c r="BW129" s="1">
        <f t="shared" si="140"/>
        <v>6.2632974347763534E-2</v>
      </c>
      <c r="BX129" s="1">
        <f t="shared" si="141"/>
        <v>5.0906412782765698E-2</v>
      </c>
      <c r="BY129" s="1">
        <f t="shared" si="142"/>
        <v>7.9753782055510355E-2</v>
      </c>
      <c r="BZ129" s="1">
        <f t="shared" si="143"/>
        <v>0.18529363188395198</v>
      </c>
      <c r="CA129" s="1">
        <f t="shared" si="144"/>
        <v>6.2632974347763534E-2</v>
      </c>
      <c r="CB129" s="1"/>
      <c r="CC129" s="1"/>
    </row>
    <row r="130" spans="1:81" x14ac:dyDescent="0.2">
      <c r="A130">
        <v>2000</v>
      </c>
      <c r="B130">
        <v>9</v>
      </c>
      <c r="C130" s="1">
        <f>AVERAGE(RealPrice!C118:C129)</f>
        <v>4.9715514889711578E-2</v>
      </c>
      <c r="D130" s="1">
        <f>AVERAGE(RealPrice!D118:D129)</f>
        <v>4.8520216132725065E-2</v>
      </c>
      <c r="E130" s="1">
        <f>AVERAGE(RealPrice!E118:E129)</f>
        <v>3.5352548264364257E-2</v>
      </c>
      <c r="F130" s="1">
        <f>AVERAGE(RealPrice!F118:F129)</f>
        <v>6.130255487276759E-2</v>
      </c>
      <c r="G130" s="1">
        <f>AVERAGE(RealPrice!G118:G129)</f>
        <v>0.13821049302511293</v>
      </c>
      <c r="H130" s="1">
        <f>AVERAGE(RealPrice!H118:H129)</f>
        <v>4.8520216132725065E-2</v>
      </c>
      <c r="I130" s="1"/>
      <c r="J130" s="1">
        <f t="shared" si="115"/>
        <v>1.4769301551659925E-4</v>
      </c>
      <c r="K130" s="1">
        <f t="shared" si="116"/>
        <v>1.4345865818961301E-4</v>
      </c>
      <c r="L130" s="1">
        <f t="shared" si="117"/>
        <v>-5.8246263654766761E-4</v>
      </c>
      <c r="M130" s="1">
        <f t="shared" si="118"/>
        <v>1.4388899765152563E-4</v>
      </c>
      <c r="N130" s="1">
        <f t="shared" si="119"/>
        <v>-3.3094586138701643E-4</v>
      </c>
      <c r="O130" s="1">
        <f t="shared" si="120"/>
        <v>1.4345865818961301E-4</v>
      </c>
      <c r="P130" s="1"/>
      <c r="Q130" s="99">
        <f t="shared" ref="Q130:Q193" si="145">IF(J130&lt;=0,J130,0)</f>
        <v>0</v>
      </c>
      <c r="R130" s="99">
        <f t="shared" ref="R130:R193" si="146">IF(K130&lt;=0,K130,0)</f>
        <v>0</v>
      </c>
      <c r="S130" s="99">
        <f t="shared" ref="S130:S193" si="147">IF(L130&lt;=0,L130,0)</f>
        <v>-5.8246263654766761E-4</v>
      </c>
      <c r="T130" s="99">
        <f t="shared" ref="T130:T193" si="148">IF(M130&lt;=0,M130,0)</f>
        <v>0</v>
      </c>
      <c r="U130" s="99">
        <f t="shared" ref="U130:U193" si="149">IF(N130&lt;=0,N130,0)</f>
        <v>-3.3094586138701643E-4</v>
      </c>
      <c r="V130" s="99">
        <f t="shared" ref="V130:V193" si="150">IF(O130&lt;=0,O130,0)</f>
        <v>0</v>
      </c>
      <c r="W130" s="99"/>
      <c r="X130" s="99">
        <f t="shared" ref="X130:X193" si="151">IF(J130&gt;=0,J130,0)</f>
        <v>1.4769301551659925E-4</v>
      </c>
      <c r="Y130" s="99">
        <f t="shared" ref="Y130:Y193" si="152">IF(K130&gt;=0,K130,0)</f>
        <v>1.4345865818961301E-4</v>
      </c>
      <c r="Z130" s="99">
        <f t="shared" ref="Z130:Z193" si="153">IF(L130&gt;=0,L130,0)</f>
        <v>0</v>
      </c>
      <c r="AA130" s="99">
        <f t="shared" ref="AA130:AA193" si="154">IF(M130&gt;=0,M130,0)</f>
        <v>1.4388899765152563E-4</v>
      </c>
      <c r="AB130" s="99">
        <f t="shared" ref="AB130:AB193" si="155">IF(N130&gt;=0,N130,0)</f>
        <v>0</v>
      </c>
      <c r="AC130" s="99">
        <f t="shared" ref="AC130:AC193" si="156">IF(O130&gt;=0,O130,0)</f>
        <v>1.4345865818961301E-4</v>
      </c>
      <c r="AD130" s="1"/>
      <c r="AE130" s="1"/>
      <c r="AF130" s="5">
        <f t="shared" si="127"/>
        <v>2.9796147971046238E-3</v>
      </c>
      <c r="AG130" s="5">
        <f t="shared" si="128"/>
        <v>2.9654459223549257E-3</v>
      </c>
      <c r="AH130" s="5">
        <f t="shared" si="129"/>
        <v>-1.6208778624104636E-2</v>
      </c>
      <c r="AI130" s="5">
        <f t="shared" si="130"/>
        <v>2.3527164236274434E-3</v>
      </c>
      <c r="AJ130" s="5">
        <f t="shared" si="131"/>
        <v>-2.3887860848489373E-3</v>
      </c>
      <c r="AK130" s="5">
        <f t="shared" si="132"/>
        <v>2.9654459223549257E-3</v>
      </c>
      <c r="AL130" s="1"/>
      <c r="AM130" s="175">
        <f t="shared" ref="AM130:AM193" si="157">IF(AF130&lt;=0,AF130,0)</f>
        <v>0</v>
      </c>
      <c r="AN130" s="175">
        <f t="shared" ref="AN130:AN193" si="158">IF(AG130&lt;=0,AG130,0)</f>
        <v>0</v>
      </c>
      <c r="AO130" s="175">
        <f t="shared" ref="AO130:AO193" si="159">IF(AH130&lt;=0,AH130,0)</f>
        <v>-1.6208778624104636E-2</v>
      </c>
      <c r="AP130" s="175">
        <f t="shared" ref="AP130:AP193" si="160">IF(AI130&lt;=0,AI130,0)</f>
        <v>0</v>
      </c>
      <c r="AQ130" s="175">
        <f t="shared" ref="AQ130:AQ193" si="161">IF(AJ130&lt;=0,AJ130,0)</f>
        <v>-2.3887860848489373E-3</v>
      </c>
      <c r="AR130" s="175">
        <f t="shared" ref="AR130:AR193" si="162">IF(AK130&lt;=0,AK130,0)</f>
        <v>0</v>
      </c>
      <c r="AS130" s="175"/>
      <c r="AT130" s="175">
        <f t="shared" ref="AT130:AT193" si="163">IF(AF130&gt;=0,AF130,0)</f>
        <v>2.9796147971046238E-3</v>
      </c>
      <c r="AU130" s="175">
        <f t="shared" ref="AU130:AU193" si="164">IF(AG130&gt;=0,AG130,0)</f>
        <v>2.9654459223549257E-3</v>
      </c>
      <c r="AV130" s="175">
        <f t="shared" ref="AV130:AV193" si="165">IF(AH130&gt;=0,AH130,0)</f>
        <v>0</v>
      </c>
      <c r="AW130" s="175">
        <f t="shared" ref="AW130:AW193" si="166">IF(AI130&gt;=0,AI130,0)</f>
        <v>2.3527164236274434E-3</v>
      </c>
      <c r="AX130" s="175">
        <f t="shared" ref="AX130:AX193" si="167">IF(AJ130&gt;=0,AJ130,0)</f>
        <v>0</v>
      </c>
      <c r="AY130" s="175">
        <f t="shared" ref="AY130:AY193" si="168">IF(AK130&gt;=0,AK130,0)</f>
        <v>2.9654459223549257E-3</v>
      </c>
      <c r="AZ130" s="1"/>
      <c r="BA130" s="1">
        <f t="shared" si="133"/>
        <v>4.9715514889711578E-2</v>
      </c>
      <c r="BB130" s="1">
        <f t="shared" si="134"/>
        <v>4.8520216132725065E-2</v>
      </c>
      <c r="BC130" s="1">
        <f t="shared" si="135"/>
        <v>3.477008562781659E-2</v>
      </c>
      <c r="BD130" s="1">
        <f t="shared" si="136"/>
        <v>6.130255487276759E-2</v>
      </c>
      <c r="BE130" s="1">
        <f t="shared" si="137"/>
        <v>0.13787954716372591</v>
      </c>
      <c r="BF130" s="1">
        <f t="shared" si="138"/>
        <v>4.8520216132725065E-2</v>
      </c>
      <c r="BG130" s="1"/>
      <c r="BH130" s="1">
        <f t="shared" si="109"/>
        <v>4.9863207905228177E-2</v>
      </c>
      <c r="BI130" s="1">
        <f t="shared" si="110"/>
        <v>4.8663674790914678E-2</v>
      </c>
      <c r="BJ130" s="1">
        <f t="shared" si="111"/>
        <v>3.5352548264364257E-2</v>
      </c>
      <c r="BK130" s="1">
        <f t="shared" si="112"/>
        <v>6.1446443870419115E-2</v>
      </c>
      <c r="BL130" s="1">
        <f t="shared" si="113"/>
        <v>0.13821049302511293</v>
      </c>
      <c r="BM130" s="1">
        <f t="shared" si="114"/>
        <v>4.8663674790914678E-2</v>
      </c>
      <c r="BN130" s="1"/>
      <c r="BO130" s="1">
        <f t="shared" si="121"/>
        <v>4.7643229154536504E-2</v>
      </c>
      <c r="BP130" s="1">
        <f t="shared" si="122"/>
        <v>4.6331093332647462E-2</v>
      </c>
      <c r="BQ130" s="1">
        <f t="shared" si="123"/>
        <v>2.5182457016762371E-2</v>
      </c>
      <c r="BR130" s="1">
        <f t="shared" si="124"/>
        <v>5.9005088010739962E-2</v>
      </c>
      <c r="BS130" s="1">
        <f t="shared" si="125"/>
        <v>0.13156036289764972</v>
      </c>
      <c r="BT130" s="1">
        <f t="shared" si="126"/>
        <v>4.6331093332647462E-2</v>
      </c>
      <c r="BU130" s="1"/>
      <c r="BV130" s="1">
        <f t="shared" si="139"/>
        <v>6.4834882657662019E-2</v>
      </c>
      <c r="BW130" s="1">
        <f t="shared" si="140"/>
        <v>6.2776858424846108E-2</v>
      </c>
      <c r="BX130" s="1">
        <f t="shared" si="141"/>
        <v>5.0906412782765698E-2</v>
      </c>
      <c r="BY130" s="1">
        <f t="shared" si="142"/>
        <v>7.9898009583169838E-2</v>
      </c>
      <c r="BZ130" s="1">
        <f t="shared" si="143"/>
        <v>0.18529363188395198</v>
      </c>
      <c r="CA130" s="1">
        <f t="shared" si="144"/>
        <v>6.2776858424846108E-2</v>
      </c>
      <c r="CB130" s="1"/>
      <c r="CC130" s="1"/>
    </row>
    <row r="131" spans="1:81" x14ac:dyDescent="0.2">
      <c r="A131">
        <v>2000</v>
      </c>
      <c r="B131">
        <v>10</v>
      </c>
      <c r="C131" s="1">
        <f>AVERAGE(RealPrice!C119:C130)</f>
        <v>4.9708887547771953E-2</v>
      </c>
      <c r="D131" s="1">
        <f>AVERAGE(RealPrice!D119:D130)</f>
        <v>4.849733796256489E-2</v>
      </c>
      <c r="E131" s="1">
        <f>AVERAGE(RealPrice!E119:E130)</f>
        <v>3.3614599398354934E-2</v>
      </c>
      <c r="F131" s="1">
        <f>AVERAGE(RealPrice!F119:F130)</f>
        <v>6.1281069312125853E-2</v>
      </c>
      <c r="G131" s="1">
        <f>AVERAGE(RealPrice!G119:G130)</f>
        <v>0.13831661593719705</v>
      </c>
      <c r="H131" s="1">
        <f>AVERAGE(RealPrice!H119:H130)</f>
        <v>4.849733796256489E-2</v>
      </c>
      <c r="I131" s="1"/>
      <c r="J131" s="1">
        <f t="shared" si="115"/>
        <v>-6.6273419396245536E-6</v>
      </c>
      <c r="K131" s="1">
        <f t="shared" si="116"/>
        <v>-2.2878170160174627E-5</v>
      </c>
      <c r="L131" s="1">
        <f t="shared" si="117"/>
        <v>-1.7379488660093229E-3</v>
      </c>
      <c r="M131" s="1">
        <f t="shared" si="118"/>
        <v>-2.1485560641736068E-5</v>
      </c>
      <c r="N131" s="1">
        <f t="shared" si="119"/>
        <v>1.0612291208411673E-4</v>
      </c>
      <c r="O131" s="1">
        <f t="shared" si="120"/>
        <v>-2.2878170160174627E-5</v>
      </c>
      <c r="P131" s="1"/>
      <c r="Q131" s="99">
        <f t="shared" si="145"/>
        <v>-6.6273419396245536E-6</v>
      </c>
      <c r="R131" s="99">
        <f t="shared" si="146"/>
        <v>-2.2878170160174627E-5</v>
      </c>
      <c r="S131" s="99">
        <f t="shared" si="147"/>
        <v>-1.7379488660093229E-3</v>
      </c>
      <c r="T131" s="99">
        <f t="shared" si="148"/>
        <v>-2.1485560641736068E-5</v>
      </c>
      <c r="U131" s="99">
        <f t="shared" si="149"/>
        <v>0</v>
      </c>
      <c r="V131" s="99">
        <f t="shared" si="150"/>
        <v>-2.2878170160174627E-5</v>
      </c>
      <c r="W131" s="99"/>
      <c r="X131" s="99">
        <f t="shared" si="151"/>
        <v>0</v>
      </c>
      <c r="Y131" s="99">
        <f t="shared" si="152"/>
        <v>0</v>
      </c>
      <c r="Z131" s="99">
        <f t="shared" si="153"/>
        <v>0</v>
      </c>
      <c r="AA131" s="99">
        <f t="shared" si="154"/>
        <v>0</v>
      </c>
      <c r="AB131" s="99">
        <f t="shared" si="155"/>
        <v>1.0612291208411673E-4</v>
      </c>
      <c r="AC131" s="99">
        <f t="shared" si="156"/>
        <v>0</v>
      </c>
      <c r="AD131" s="1"/>
      <c r="AE131" s="1"/>
      <c r="AF131" s="5">
        <f t="shared" si="127"/>
        <v>-1.333053062877454E-4</v>
      </c>
      <c r="AG131" s="5">
        <f t="shared" si="128"/>
        <v>-4.7151830687630625E-4</v>
      </c>
      <c r="AH131" s="5">
        <f t="shared" si="129"/>
        <v>-4.91604976538903E-2</v>
      </c>
      <c r="AI131" s="5">
        <f t="shared" si="130"/>
        <v>-3.5048393474512718E-4</v>
      </c>
      <c r="AJ131" s="5">
        <f t="shared" si="131"/>
        <v>7.6783542089553514E-4</v>
      </c>
      <c r="AK131" s="5">
        <f t="shared" si="132"/>
        <v>-4.7151830687630625E-4</v>
      </c>
      <c r="AL131" s="1"/>
      <c r="AM131" s="175">
        <f t="shared" si="157"/>
        <v>-1.333053062877454E-4</v>
      </c>
      <c r="AN131" s="175">
        <f t="shared" si="158"/>
        <v>-4.7151830687630625E-4</v>
      </c>
      <c r="AO131" s="175">
        <f t="shared" si="159"/>
        <v>-4.91604976538903E-2</v>
      </c>
      <c r="AP131" s="175">
        <f t="shared" si="160"/>
        <v>-3.5048393474512718E-4</v>
      </c>
      <c r="AQ131" s="175">
        <f t="shared" si="161"/>
        <v>0</v>
      </c>
      <c r="AR131" s="175">
        <f t="shared" si="162"/>
        <v>-4.7151830687630625E-4</v>
      </c>
      <c r="AS131" s="175"/>
      <c r="AT131" s="175">
        <f t="shared" si="163"/>
        <v>0</v>
      </c>
      <c r="AU131" s="175">
        <f t="shared" si="164"/>
        <v>0</v>
      </c>
      <c r="AV131" s="175">
        <f t="shared" si="165"/>
        <v>0</v>
      </c>
      <c r="AW131" s="175">
        <f t="shared" si="166"/>
        <v>0</v>
      </c>
      <c r="AX131" s="175">
        <f t="shared" si="167"/>
        <v>7.6783542089553514E-4</v>
      </c>
      <c r="AY131" s="175">
        <f t="shared" si="168"/>
        <v>0</v>
      </c>
      <c r="AZ131" s="1"/>
      <c r="BA131" s="1">
        <f t="shared" si="133"/>
        <v>4.9702260205832328E-2</v>
      </c>
      <c r="BB131" s="1">
        <f t="shared" si="134"/>
        <v>4.8474459792404716E-2</v>
      </c>
      <c r="BC131" s="1">
        <f t="shared" si="135"/>
        <v>3.1876650532345611E-2</v>
      </c>
      <c r="BD131" s="1">
        <f t="shared" si="136"/>
        <v>6.1259583751484117E-2</v>
      </c>
      <c r="BE131" s="1">
        <f t="shared" si="137"/>
        <v>0.13831661593719705</v>
      </c>
      <c r="BF131" s="1">
        <f t="shared" si="138"/>
        <v>4.8474459792404716E-2</v>
      </c>
      <c r="BG131" s="1"/>
      <c r="BH131" s="1">
        <f t="shared" ref="BH131:BH194" si="169">C131+X131</f>
        <v>4.9708887547771953E-2</v>
      </c>
      <c r="BI131" s="1">
        <f t="shared" ref="BI131:BI194" si="170">D131+Y131</f>
        <v>4.849733796256489E-2</v>
      </c>
      <c r="BJ131" s="1">
        <f t="shared" ref="BJ131:BJ194" si="171">E131+Z131</f>
        <v>3.3614599398354934E-2</v>
      </c>
      <c r="BK131" s="1">
        <f t="shared" ref="BK131:BK194" si="172">F131+AA131</f>
        <v>6.1281069312125853E-2</v>
      </c>
      <c r="BL131" s="1">
        <f t="shared" ref="BL131:BL194" si="173">G131+AB131</f>
        <v>0.13842273884928116</v>
      </c>
      <c r="BM131" s="1">
        <f t="shared" ref="BM131:BM194" si="174">H131+AC131</f>
        <v>4.849733796256489E-2</v>
      </c>
      <c r="BN131" s="1"/>
      <c r="BO131" s="1">
        <f t="shared" si="121"/>
        <v>4.7636602696056726E-2</v>
      </c>
      <c r="BP131" s="1">
        <f t="shared" si="122"/>
        <v>4.6308225949963346E-2</v>
      </c>
      <c r="BQ131" s="1">
        <f t="shared" si="123"/>
        <v>2.3529946581903081E-2</v>
      </c>
      <c r="BR131" s="1">
        <f t="shared" si="124"/>
        <v>5.898360998044206E-2</v>
      </c>
      <c r="BS131" s="1">
        <f t="shared" si="125"/>
        <v>0.13156036289764972</v>
      </c>
      <c r="BT131" s="1">
        <f t="shared" si="126"/>
        <v>4.6308225949963346E-2</v>
      </c>
      <c r="BU131" s="1"/>
      <c r="BV131" s="1">
        <f t="shared" si="139"/>
        <v>6.4834882657662019E-2</v>
      </c>
      <c r="BW131" s="1">
        <f t="shared" si="140"/>
        <v>6.2776858424846108E-2</v>
      </c>
      <c r="BX131" s="1">
        <f t="shared" si="141"/>
        <v>5.0906412782765698E-2</v>
      </c>
      <c r="BY131" s="1">
        <f t="shared" si="142"/>
        <v>7.9898009583169838E-2</v>
      </c>
      <c r="BZ131" s="1">
        <f t="shared" si="143"/>
        <v>0.18539983628096696</v>
      </c>
      <c r="CA131" s="1">
        <f t="shared" si="144"/>
        <v>6.2776858424846108E-2</v>
      </c>
      <c r="CB131" s="1"/>
      <c r="CC131" s="1"/>
    </row>
    <row r="132" spans="1:81" x14ac:dyDescent="0.2">
      <c r="A132">
        <v>2000</v>
      </c>
      <c r="B132">
        <v>11</v>
      </c>
      <c r="C132" s="1">
        <f>AVERAGE(RealPrice!C120:C131)</f>
        <v>4.9708485384823704E-2</v>
      </c>
      <c r="D132" s="1">
        <f>AVERAGE(RealPrice!D120:D131)</f>
        <v>4.8479552860432262E-2</v>
      </c>
      <c r="E132" s="1">
        <f>AVERAGE(RealPrice!E120:E131)</f>
        <v>3.4573879141876818E-2</v>
      </c>
      <c r="F132" s="1">
        <f>AVERAGE(RealPrice!F120:F131)</f>
        <v>6.1242644201408458E-2</v>
      </c>
      <c r="G132" s="1">
        <f>AVERAGE(RealPrice!G120:G131)</f>
        <v>0.13806972310711232</v>
      </c>
      <c r="H132" s="1">
        <f>AVERAGE(RealPrice!H120:H131)</f>
        <v>4.8479552860432262E-2</v>
      </c>
      <c r="I132" s="1"/>
      <c r="J132" s="1">
        <f t="shared" si="115"/>
        <v>-4.0216294824868548E-7</v>
      </c>
      <c r="K132" s="1">
        <f t="shared" si="116"/>
        <v>-1.7785102132628072E-5</v>
      </c>
      <c r="L132" s="1">
        <f t="shared" si="117"/>
        <v>9.5927974352188333E-4</v>
      </c>
      <c r="M132" s="1">
        <f t="shared" si="118"/>
        <v>-3.8425110717395239E-5</v>
      </c>
      <c r="N132" s="1">
        <f t="shared" si="119"/>
        <v>-2.4689283008472174E-4</v>
      </c>
      <c r="O132" s="1">
        <f t="shared" si="120"/>
        <v>-1.7785102132628072E-5</v>
      </c>
      <c r="P132" s="1"/>
      <c r="Q132" s="99">
        <f t="shared" si="145"/>
        <v>-4.0216294824868548E-7</v>
      </c>
      <c r="R132" s="99">
        <f t="shared" si="146"/>
        <v>-1.7785102132628072E-5</v>
      </c>
      <c r="S132" s="99">
        <f t="shared" si="147"/>
        <v>0</v>
      </c>
      <c r="T132" s="99">
        <f t="shared" si="148"/>
        <v>-3.8425110717395239E-5</v>
      </c>
      <c r="U132" s="99">
        <f t="shared" si="149"/>
        <v>-2.4689283008472174E-4</v>
      </c>
      <c r="V132" s="99">
        <f t="shared" si="150"/>
        <v>-1.7785102132628072E-5</v>
      </c>
      <c r="W132" s="99"/>
      <c r="X132" s="99">
        <f t="shared" si="151"/>
        <v>0</v>
      </c>
      <c r="Y132" s="99">
        <f t="shared" si="152"/>
        <v>0</v>
      </c>
      <c r="Z132" s="99">
        <f t="shared" si="153"/>
        <v>9.5927974352188333E-4</v>
      </c>
      <c r="AA132" s="99">
        <f t="shared" si="154"/>
        <v>0</v>
      </c>
      <c r="AB132" s="99">
        <f t="shared" si="155"/>
        <v>0</v>
      </c>
      <c r="AC132" s="99">
        <f t="shared" si="156"/>
        <v>0</v>
      </c>
      <c r="AD132" s="1"/>
      <c r="AE132" s="1"/>
      <c r="AF132" s="5">
        <f t="shared" si="127"/>
        <v>-8.09036307369837E-6</v>
      </c>
      <c r="AG132" s="5">
        <f t="shared" si="128"/>
        <v>-3.6672326523068399E-4</v>
      </c>
      <c r="AH132" s="5">
        <f t="shared" si="129"/>
        <v>2.8537592614262364E-2</v>
      </c>
      <c r="AI132" s="5">
        <f t="shared" si="130"/>
        <v>-6.2703068253722183E-4</v>
      </c>
      <c r="AJ132" s="5">
        <f t="shared" si="131"/>
        <v>-1.7849831591948417E-3</v>
      </c>
      <c r="AK132" s="5">
        <f t="shared" si="132"/>
        <v>-3.6672326523068399E-4</v>
      </c>
      <c r="AL132" s="1"/>
      <c r="AM132" s="175">
        <f t="shared" si="157"/>
        <v>-8.09036307369837E-6</v>
      </c>
      <c r="AN132" s="175">
        <f t="shared" si="158"/>
        <v>-3.6672326523068399E-4</v>
      </c>
      <c r="AO132" s="175">
        <f t="shared" si="159"/>
        <v>0</v>
      </c>
      <c r="AP132" s="175">
        <f t="shared" si="160"/>
        <v>-6.2703068253722183E-4</v>
      </c>
      <c r="AQ132" s="175">
        <f t="shared" si="161"/>
        <v>-1.7849831591948417E-3</v>
      </c>
      <c r="AR132" s="175">
        <f t="shared" si="162"/>
        <v>-3.6672326523068399E-4</v>
      </c>
      <c r="AS132" s="175"/>
      <c r="AT132" s="175">
        <f t="shared" si="163"/>
        <v>0</v>
      </c>
      <c r="AU132" s="175">
        <f t="shared" si="164"/>
        <v>0</v>
      </c>
      <c r="AV132" s="175">
        <f t="shared" si="165"/>
        <v>2.8537592614262364E-2</v>
      </c>
      <c r="AW132" s="175">
        <f t="shared" si="166"/>
        <v>0</v>
      </c>
      <c r="AX132" s="175">
        <f t="shared" si="167"/>
        <v>0</v>
      </c>
      <c r="AY132" s="175">
        <f t="shared" si="168"/>
        <v>0</v>
      </c>
      <c r="AZ132" s="1"/>
      <c r="BA132" s="1">
        <f t="shared" si="133"/>
        <v>4.9708083221875456E-2</v>
      </c>
      <c r="BB132" s="1">
        <f t="shared" si="134"/>
        <v>4.8461767758299634E-2</v>
      </c>
      <c r="BC132" s="1">
        <f t="shared" si="135"/>
        <v>3.4573879141876818E-2</v>
      </c>
      <c r="BD132" s="1">
        <f t="shared" si="136"/>
        <v>6.1204219090691063E-2</v>
      </c>
      <c r="BE132" s="1">
        <f t="shared" si="137"/>
        <v>0.1378228302770276</v>
      </c>
      <c r="BF132" s="1">
        <f t="shared" si="138"/>
        <v>4.8461767758299634E-2</v>
      </c>
      <c r="BG132" s="1"/>
      <c r="BH132" s="1">
        <f t="shared" si="169"/>
        <v>4.9708485384823704E-2</v>
      </c>
      <c r="BI132" s="1">
        <f t="shared" si="170"/>
        <v>4.8479552860432262E-2</v>
      </c>
      <c r="BJ132" s="1">
        <f t="shared" si="171"/>
        <v>3.5533158885398701E-2</v>
      </c>
      <c r="BK132" s="1">
        <f t="shared" si="172"/>
        <v>6.1242644201408458E-2</v>
      </c>
      <c r="BL132" s="1">
        <f t="shared" si="173"/>
        <v>0.13806972310711232</v>
      </c>
      <c r="BM132" s="1">
        <f t="shared" si="174"/>
        <v>4.8479552860432262E-2</v>
      </c>
      <c r="BN132" s="1"/>
      <c r="BO132" s="1">
        <f t="shared" si="121"/>
        <v>4.7636200536362118E-2</v>
      </c>
      <c r="BP132" s="1">
        <f t="shared" si="122"/>
        <v>4.6290447370041447E-2</v>
      </c>
      <c r="BQ132" s="1">
        <f t="shared" si="123"/>
        <v>2.3529946581903081E-2</v>
      </c>
      <c r="BR132" s="1">
        <f t="shared" si="124"/>
        <v>5.894520896344807E-2</v>
      </c>
      <c r="BS132" s="1">
        <f t="shared" si="125"/>
        <v>0.13131391076710883</v>
      </c>
      <c r="BT132" s="1">
        <f t="shared" si="126"/>
        <v>4.6290447370041447E-2</v>
      </c>
      <c r="BU132" s="1"/>
      <c r="BV132" s="1">
        <f t="shared" si="139"/>
        <v>6.4834882657662019E-2</v>
      </c>
      <c r="BW132" s="1">
        <f t="shared" si="140"/>
        <v>6.2776858424846108E-2</v>
      </c>
      <c r="BX132" s="1">
        <f t="shared" si="141"/>
        <v>5.1893068060811322E-2</v>
      </c>
      <c r="BY132" s="1">
        <f t="shared" si="142"/>
        <v>7.9898009583169838E-2</v>
      </c>
      <c r="BZ132" s="1">
        <f t="shared" si="143"/>
        <v>0.18539983628096696</v>
      </c>
      <c r="CA132" s="1">
        <f t="shared" si="144"/>
        <v>6.2776858424846108E-2</v>
      </c>
      <c r="CB132" s="1"/>
      <c r="CC132" s="1"/>
    </row>
    <row r="133" spans="1:81" x14ac:dyDescent="0.2">
      <c r="A133">
        <v>2000</v>
      </c>
      <c r="B133">
        <v>12</v>
      </c>
      <c r="C133" s="1">
        <f>AVERAGE(RealPrice!C121:C132)</f>
        <v>4.9687205632461658E-2</v>
      </c>
      <c r="D133" s="1">
        <f>AVERAGE(RealPrice!D121:D132)</f>
        <v>4.8448076612896296E-2</v>
      </c>
      <c r="E133" s="1">
        <f>AVERAGE(RealPrice!E121:E132)</f>
        <v>3.4461531297974086E-2</v>
      </c>
      <c r="F133" s="1">
        <f>AVERAGE(RealPrice!F121:F132)</f>
        <v>6.1200096548061335E-2</v>
      </c>
      <c r="G133" s="1">
        <f>AVERAGE(RealPrice!G121:G132)</f>
        <v>0.13717849759619827</v>
      </c>
      <c r="H133" s="1">
        <f>AVERAGE(RealPrice!H121:H132)</f>
        <v>4.8448076612896296E-2</v>
      </c>
      <c r="I133" s="1"/>
      <c r="J133" s="1">
        <f t="shared" si="115"/>
        <v>-2.1279752362046711E-5</v>
      </c>
      <c r="K133" s="1">
        <f t="shared" si="116"/>
        <v>-3.1476247535966451E-5</v>
      </c>
      <c r="L133" s="1">
        <f t="shared" si="117"/>
        <v>-1.1234784390273117E-4</v>
      </c>
      <c r="M133" s="1">
        <f t="shared" si="118"/>
        <v>-4.2547653347123349E-5</v>
      </c>
      <c r="N133" s="1">
        <f t="shared" si="119"/>
        <v>-8.9122551091405655E-4</v>
      </c>
      <c r="O133" s="1">
        <f t="shared" si="120"/>
        <v>-3.1476247535966451E-5</v>
      </c>
      <c r="P133" s="1"/>
      <c r="Q133" s="99">
        <f t="shared" si="145"/>
        <v>-2.1279752362046711E-5</v>
      </c>
      <c r="R133" s="99">
        <f t="shared" si="146"/>
        <v>-3.1476247535966451E-5</v>
      </c>
      <c r="S133" s="99">
        <f t="shared" si="147"/>
        <v>-1.1234784390273117E-4</v>
      </c>
      <c r="T133" s="99">
        <f t="shared" si="148"/>
        <v>-4.2547653347123349E-5</v>
      </c>
      <c r="U133" s="99">
        <f t="shared" si="149"/>
        <v>-8.9122551091405655E-4</v>
      </c>
      <c r="V133" s="99">
        <f t="shared" si="150"/>
        <v>-3.1476247535966451E-5</v>
      </c>
      <c r="W133" s="99"/>
      <c r="X133" s="99">
        <f t="shared" si="151"/>
        <v>0</v>
      </c>
      <c r="Y133" s="99">
        <f t="shared" si="152"/>
        <v>0</v>
      </c>
      <c r="Z133" s="99">
        <f t="shared" si="153"/>
        <v>0</v>
      </c>
      <c r="AA133" s="99">
        <f t="shared" si="154"/>
        <v>0</v>
      </c>
      <c r="AB133" s="99">
        <f t="shared" si="155"/>
        <v>0</v>
      </c>
      <c r="AC133" s="99">
        <f t="shared" si="156"/>
        <v>0</v>
      </c>
      <c r="AD133" s="1"/>
      <c r="AE133" s="1"/>
      <c r="AF133" s="5">
        <f t="shared" si="127"/>
        <v>-4.2809094256857083E-4</v>
      </c>
      <c r="AG133" s="5">
        <f t="shared" si="128"/>
        <v>-6.4926852000024571E-4</v>
      </c>
      <c r="AH133" s="5">
        <f t="shared" si="129"/>
        <v>-3.2495006834987183E-3</v>
      </c>
      <c r="AI133" s="5">
        <f t="shared" si="130"/>
        <v>-6.9473899930250216E-4</v>
      </c>
      <c r="AJ133" s="5">
        <f t="shared" si="131"/>
        <v>-6.4548946058409218E-3</v>
      </c>
      <c r="AK133" s="5">
        <f t="shared" si="132"/>
        <v>-6.4926852000024571E-4</v>
      </c>
      <c r="AL133" s="1"/>
      <c r="AM133" s="175">
        <f t="shared" si="157"/>
        <v>-4.2809094256857083E-4</v>
      </c>
      <c r="AN133" s="175">
        <f t="shared" si="158"/>
        <v>-6.4926852000024571E-4</v>
      </c>
      <c r="AO133" s="175">
        <f t="shared" si="159"/>
        <v>-3.2495006834987183E-3</v>
      </c>
      <c r="AP133" s="175">
        <f t="shared" si="160"/>
        <v>-6.9473899930250216E-4</v>
      </c>
      <c r="AQ133" s="175">
        <f t="shared" si="161"/>
        <v>-6.4548946058409218E-3</v>
      </c>
      <c r="AR133" s="175">
        <f t="shared" si="162"/>
        <v>-6.4926852000024571E-4</v>
      </c>
      <c r="AS133" s="175"/>
      <c r="AT133" s="175">
        <f t="shared" si="163"/>
        <v>0</v>
      </c>
      <c r="AU133" s="175">
        <f t="shared" si="164"/>
        <v>0</v>
      </c>
      <c r="AV133" s="175">
        <f t="shared" si="165"/>
        <v>0</v>
      </c>
      <c r="AW133" s="175">
        <f t="shared" si="166"/>
        <v>0</v>
      </c>
      <c r="AX133" s="175">
        <f t="shared" si="167"/>
        <v>0</v>
      </c>
      <c r="AY133" s="175">
        <f t="shared" si="168"/>
        <v>0</v>
      </c>
      <c r="AZ133" s="1"/>
      <c r="BA133" s="1">
        <f t="shared" si="133"/>
        <v>4.9665925880099611E-2</v>
      </c>
      <c r="BB133" s="1">
        <f t="shared" si="134"/>
        <v>4.8416600365360329E-2</v>
      </c>
      <c r="BC133" s="1">
        <f t="shared" si="135"/>
        <v>3.4349183454071355E-2</v>
      </c>
      <c r="BD133" s="1">
        <f t="shared" si="136"/>
        <v>6.1157548894714212E-2</v>
      </c>
      <c r="BE133" s="1">
        <f t="shared" si="137"/>
        <v>0.13628727208528421</v>
      </c>
      <c r="BF133" s="1">
        <f t="shared" si="138"/>
        <v>4.8416600365360329E-2</v>
      </c>
      <c r="BG133" s="1"/>
      <c r="BH133" s="1">
        <f t="shared" si="169"/>
        <v>4.9687205632461658E-2</v>
      </c>
      <c r="BI133" s="1">
        <f t="shared" si="170"/>
        <v>4.8448076612896296E-2</v>
      </c>
      <c r="BJ133" s="1">
        <f t="shared" si="171"/>
        <v>3.4461531297974086E-2</v>
      </c>
      <c r="BK133" s="1">
        <f t="shared" si="172"/>
        <v>6.1200096548061335E-2</v>
      </c>
      <c r="BL133" s="1">
        <f t="shared" si="173"/>
        <v>0.13717849759619827</v>
      </c>
      <c r="BM133" s="1">
        <f t="shared" si="174"/>
        <v>4.8448076612896296E-2</v>
      </c>
      <c r="BN133" s="1"/>
      <c r="BO133" s="1">
        <f t="shared" si="121"/>
        <v>4.7614929893669319E-2</v>
      </c>
      <c r="BP133" s="1">
        <f t="shared" si="122"/>
        <v>4.6258991559042131E-2</v>
      </c>
      <c r="BQ133" s="1">
        <f t="shared" si="123"/>
        <v>2.3417963812395901E-2</v>
      </c>
      <c r="BR133" s="1">
        <f t="shared" si="124"/>
        <v>5.8902690869615054E-2</v>
      </c>
      <c r="BS133" s="1">
        <f t="shared" si="125"/>
        <v>0.13042843802293777</v>
      </c>
      <c r="BT133" s="1">
        <f t="shared" si="126"/>
        <v>4.6258991559042131E-2</v>
      </c>
      <c r="BU133" s="1"/>
      <c r="BV133" s="1">
        <f t="shared" si="139"/>
        <v>6.4834882657662019E-2</v>
      </c>
      <c r="BW133" s="1">
        <f t="shared" si="140"/>
        <v>6.2776858424846108E-2</v>
      </c>
      <c r="BX133" s="1">
        <f t="shared" si="141"/>
        <v>5.1893068060811322E-2</v>
      </c>
      <c r="BY133" s="1">
        <f t="shared" si="142"/>
        <v>7.9898009583169838E-2</v>
      </c>
      <c r="BZ133" s="1">
        <f t="shared" si="143"/>
        <v>0.18539983628096696</v>
      </c>
      <c r="CA133" s="1">
        <f t="shared" si="144"/>
        <v>6.2776858424846108E-2</v>
      </c>
      <c r="CB133" s="1"/>
      <c r="CC133" s="1"/>
    </row>
    <row r="134" spans="1:81" x14ac:dyDescent="0.2">
      <c r="A134">
        <v>2001</v>
      </c>
      <c r="B134">
        <v>1</v>
      </c>
      <c r="C134" s="1">
        <f>AVERAGE(RealPrice!C122:C133)</f>
        <v>4.9692610859390841E-2</v>
      </c>
      <c r="D134" s="1">
        <f>AVERAGE(RealPrice!D122:D133)</f>
        <v>4.8472068090094585E-2</v>
      </c>
      <c r="E134" s="1">
        <f>AVERAGE(RealPrice!E122:E133)</f>
        <v>3.4516077742902829E-2</v>
      </c>
      <c r="F134" s="1">
        <f>AVERAGE(RealPrice!F122:F133)</f>
        <v>6.1090513886210861E-2</v>
      </c>
      <c r="G134" s="1">
        <f>AVERAGE(RealPrice!G122:G133)</f>
        <v>0.13691087548788933</v>
      </c>
      <c r="H134" s="1">
        <f>AVERAGE(RealPrice!H122:H133)</f>
        <v>4.8472068090094585E-2</v>
      </c>
      <c r="I134" s="1"/>
      <c r="J134" s="1">
        <f t="shared" si="115"/>
        <v>5.4052269291837707E-6</v>
      </c>
      <c r="K134" s="1">
        <f t="shared" si="116"/>
        <v>2.3991477198288813E-5</v>
      </c>
      <c r="L134" s="1">
        <f t="shared" si="117"/>
        <v>5.4546444928742222E-5</v>
      </c>
      <c r="M134" s="1">
        <f t="shared" si="118"/>
        <v>-1.0958266185047416E-4</v>
      </c>
      <c r="N134" s="1">
        <f t="shared" si="119"/>
        <v>-2.6762210830894029E-4</v>
      </c>
      <c r="O134" s="1">
        <f t="shared" si="120"/>
        <v>2.3991477198288813E-5</v>
      </c>
      <c r="P134" s="1"/>
      <c r="Q134" s="99">
        <f t="shared" si="145"/>
        <v>0</v>
      </c>
      <c r="R134" s="99">
        <f t="shared" si="146"/>
        <v>0</v>
      </c>
      <c r="S134" s="99">
        <f t="shared" si="147"/>
        <v>0</v>
      </c>
      <c r="T134" s="99">
        <f t="shared" si="148"/>
        <v>-1.0958266185047416E-4</v>
      </c>
      <c r="U134" s="99">
        <f t="shared" si="149"/>
        <v>-2.6762210830894029E-4</v>
      </c>
      <c r="V134" s="99">
        <f t="shared" si="150"/>
        <v>0</v>
      </c>
      <c r="W134" s="99"/>
      <c r="X134" s="99">
        <f t="shared" si="151"/>
        <v>5.4052269291837707E-6</v>
      </c>
      <c r="Y134" s="99">
        <f t="shared" si="152"/>
        <v>2.3991477198288813E-5</v>
      </c>
      <c r="Z134" s="99">
        <f t="shared" si="153"/>
        <v>5.4546444928742222E-5</v>
      </c>
      <c r="AA134" s="99">
        <f t="shared" si="154"/>
        <v>0</v>
      </c>
      <c r="AB134" s="99">
        <f t="shared" si="155"/>
        <v>0</v>
      </c>
      <c r="AC134" s="99">
        <f t="shared" si="156"/>
        <v>2.3991477198288813E-5</v>
      </c>
      <c r="AD134" s="1"/>
      <c r="AE134" s="1"/>
      <c r="AF134" s="5">
        <f t="shared" si="127"/>
        <v>1.0878508582612412E-4</v>
      </c>
      <c r="AG134" s="5">
        <f t="shared" si="128"/>
        <v>4.9519978656697994E-4</v>
      </c>
      <c r="AH134" s="5">
        <f t="shared" si="129"/>
        <v>1.582821275616153E-3</v>
      </c>
      <c r="AI134" s="5">
        <f t="shared" si="130"/>
        <v>-1.7905635453436819E-3</v>
      </c>
      <c r="AJ134" s="5">
        <f t="shared" si="131"/>
        <v>-1.9509042087392237E-3</v>
      </c>
      <c r="AK134" s="5">
        <f t="shared" si="132"/>
        <v>4.9519978656697994E-4</v>
      </c>
      <c r="AL134" s="1"/>
      <c r="AM134" s="175">
        <f t="shared" si="157"/>
        <v>0</v>
      </c>
      <c r="AN134" s="175">
        <f t="shared" si="158"/>
        <v>0</v>
      </c>
      <c r="AO134" s="175">
        <f t="shared" si="159"/>
        <v>0</v>
      </c>
      <c r="AP134" s="175">
        <f t="shared" si="160"/>
        <v>-1.7905635453436819E-3</v>
      </c>
      <c r="AQ134" s="175">
        <f t="shared" si="161"/>
        <v>-1.9509042087392237E-3</v>
      </c>
      <c r="AR134" s="175">
        <f t="shared" si="162"/>
        <v>0</v>
      </c>
      <c r="AS134" s="175"/>
      <c r="AT134" s="175">
        <f t="shared" si="163"/>
        <v>1.0878508582612412E-4</v>
      </c>
      <c r="AU134" s="175">
        <f t="shared" si="164"/>
        <v>4.9519978656697994E-4</v>
      </c>
      <c r="AV134" s="175">
        <f t="shared" si="165"/>
        <v>1.582821275616153E-3</v>
      </c>
      <c r="AW134" s="175">
        <f t="shared" si="166"/>
        <v>0</v>
      </c>
      <c r="AX134" s="175">
        <f t="shared" si="167"/>
        <v>0</v>
      </c>
      <c r="AY134" s="175">
        <f t="shared" si="168"/>
        <v>4.9519978656697994E-4</v>
      </c>
      <c r="AZ134" s="1"/>
      <c r="BA134" s="1">
        <f t="shared" si="133"/>
        <v>4.9692610859390841E-2</v>
      </c>
      <c r="BB134" s="1">
        <f t="shared" si="134"/>
        <v>4.8472068090094585E-2</v>
      </c>
      <c r="BC134" s="1">
        <f t="shared" si="135"/>
        <v>3.4516077742902829E-2</v>
      </c>
      <c r="BD134" s="1">
        <f t="shared" si="136"/>
        <v>6.0980931224360387E-2</v>
      </c>
      <c r="BE134" s="1">
        <f t="shared" si="137"/>
        <v>0.13664325337958039</v>
      </c>
      <c r="BF134" s="1">
        <f t="shared" si="138"/>
        <v>4.8472068090094585E-2</v>
      </c>
      <c r="BG134" s="1"/>
      <c r="BH134" s="1">
        <f t="shared" si="169"/>
        <v>4.9698016086320025E-2</v>
      </c>
      <c r="BI134" s="1">
        <f t="shared" si="170"/>
        <v>4.8496059567292873E-2</v>
      </c>
      <c r="BJ134" s="1">
        <f t="shared" si="171"/>
        <v>3.4570624187831571E-2</v>
      </c>
      <c r="BK134" s="1">
        <f t="shared" si="172"/>
        <v>6.1090513886210861E-2</v>
      </c>
      <c r="BL134" s="1">
        <f t="shared" si="173"/>
        <v>0.13691087548788933</v>
      </c>
      <c r="BM134" s="1">
        <f t="shared" si="174"/>
        <v>4.8496059567292873E-2</v>
      </c>
      <c r="BN134" s="1"/>
      <c r="BO134" s="1">
        <f t="shared" si="121"/>
        <v>4.7614929893669319E-2</v>
      </c>
      <c r="BP134" s="1">
        <f t="shared" si="122"/>
        <v>4.6258991559042131E-2</v>
      </c>
      <c r="BQ134" s="1">
        <f t="shared" si="123"/>
        <v>2.3417963812395901E-2</v>
      </c>
      <c r="BR134" s="1">
        <f t="shared" si="124"/>
        <v>5.8793304422484094E-2</v>
      </c>
      <c r="BS134" s="1">
        <f t="shared" si="125"/>
        <v>0.13016133801972626</v>
      </c>
      <c r="BT134" s="1">
        <f t="shared" si="126"/>
        <v>4.6258991559042131E-2</v>
      </c>
      <c r="BU134" s="1"/>
      <c r="BV134" s="1">
        <f t="shared" si="139"/>
        <v>6.4840288472599275E-2</v>
      </c>
      <c r="BW134" s="1">
        <f t="shared" si="140"/>
        <v>6.2800861782618789E-2</v>
      </c>
      <c r="BX134" s="1">
        <f t="shared" si="141"/>
        <v>5.194770084301361E-2</v>
      </c>
      <c r="BY134" s="1">
        <f t="shared" si="142"/>
        <v>7.9898009583169838E-2</v>
      </c>
      <c r="BZ134" s="1">
        <f t="shared" si="143"/>
        <v>0.18539983628096696</v>
      </c>
      <c r="CA134" s="1">
        <f t="shared" si="144"/>
        <v>6.2800861782618789E-2</v>
      </c>
      <c r="CB134" s="1"/>
      <c r="CC134" s="1"/>
    </row>
    <row r="135" spans="1:81" x14ac:dyDescent="0.2">
      <c r="A135">
        <v>2001</v>
      </c>
      <c r="B135">
        <v>2</v>
      </c>
      <c r="C135" s="1">
        <f>AVERAGE(RealPrice!C123:C134)</f>
        <v>4.9772136347778745E-2</v>
      </c>
      <c r="D135" s="1">
        <f>AVERAGE(RealPrice!D123:D134)</f>
        <v>4.8561151830414061E-2</v>
      </c>
      <c r="E135" s="1">
        <f>AVERAGE(RealPrice!E123:E134)</f>
        <v>3.5354264158549517E-2</v>
      </c>
      <c r="F135" s="1">
        <f>AVERAGE(RealPrice!F123:F134)</f>
        <v>6.0921859393163739E-2</v>
      </c>
      <c r="G135" s="1">
        <f>AVERAGE(RealPrice!G123:G134)</f>
        <v>0.13668962272409843</v>
      </c>
      <c r="H135" s="1">
        <f>AVERAGE(RealPrice!H123:H134)</f>
        <v>4.8561151830414061E-2</v>
      </c>
      <c r="I135" s="1"/>
      <c r="J135" s="1">
        <f t="shared" si="115"/>
        <v>7.9525488387903465E-5</v>
      </c>
      <c r="K135" s="1">
        <f t="shared" si="116"/>
        <v>8.9083740319476079E-5</v>
      </c>
      <c r="L135" s="1">
        <f t="shared" si="117"/>
        <v>8.3818641564668839E-4</v>
      </c>
      <c r="M135" s="1">
        <f t="shared" si="118"/>
        <v>-1.6865449304712121E-4</v>
      </c>
      <c r="N135" s="1">
        <f t="shared" si="119"/>
        <v>-2.2125276379089676E-4</v>
      </c>
      <c r="O135" s="1">
        <f t="shared" si="120"/>
        <v>8.9083740319476079E-5</v>
      </c>
      <c r="P135" s="1"/>
      <c r="Q135" s="99">
        <f t="shared" si="145"/>
        <v>0</v>
      </c>
      <c r="R135" s="99">
        <f t="shared" si="146"/>
        <v>0</v>
      </c>
      <c r="S135" s="99">
        <f t="shared" si="147"/>
        <v>0</v>
      </c>
      <c r="T135" s="99">
        <f t="shared" si="148"/>
        <v>-1.6865449304712121E-4</v>
      </c>
      <c r="U135" s="99">
        <f t="shared" si="149"/>
        <v>-2.2125276379089676E-4</v>
      </c>
      <c r="V135" s="99">
        <f t="shared" si="150"/>
        <v>0</v>
      </c>
      <c r="W135" s="99"/>
      <c r="X135" s="99">
        <f t="shared" si="151"/>
        <v>7.9525488387903465E-5</v>
      </c>
      <c r="Y135" s="99">
        <f t="shared" si="152"/>
        <v>8.9083740319476079E-5</v>
      </c>
      <c r="Z135" s="99">
        <f t="shared" si="153"/>
        <v>8.3818641564668839E-4</v>
      </c>
      <c r="AA135" s="99">
        <f t="shared" si="154"/>
        <v>0</v>
      </c>
      <c r="AB135" s="99">
        <f t="shared" si="155"/>
        <v>0</v>
      </c>
      <c r="AC135" s="99">
        <f t="shared" si="156"/>
        <v>8.9083740319476079E-5</v>
      </c>
      <c r="AD135" s="1"/>
      <c r="AE135" s="1"/>
      <c r="AF135" s="5">
        <f t="shared" si="127"/>
        <v>1.6003483619109193E-3</v>
      </c>
      <c r="AG135" s="5">
        <f t="shared" si="128"/>
        <v>1.8378365898046312E-3</v>
      </c>
      <c r="AH135" s="5">
        <f t="shared" si="129"/>
        <v>2.4283941584847035E-2</v>
      </c>
      <c r="AI135" s="5">
        <f t="shared" si="130"/>
        <v>-2.7607312873690892E-3</v>
      </c>
      <c r="AJ135" s="5">
        <f t="shared" si="131"/>
        <v>-1.6160349789777761E-3</v>
      </c>
      <c r="AK135" s="5">
        <f t="shared" si="132"/>
        <v>1.8378365898046312E-3</v>
      </c>
      <c r="AL135" s="1"/>
      <c r="AM135" s="175">
        <f t="shared" si="157"/>
        <v>0</v>
      </c>
      <c r="AN135" s="175">
        <f t="shared" si="158"/>
        <v>0</v>
      </c>
      <c r="AO135" s="175">
        <f t="shared" si="159"/>
        <v>0</v>
      </c>
      <c r="AP135" s="175">
        <f t="shared" si="160"/>
        <v>-2.7607312873690892E-3</v>
      </c>
      <c r="AQ135" s="175">
        <f t="shared" si="161"/>
        <v>-1.6160349789777761E-3</v>
      </c>
      <c r="AR135" s="175">
        <f t="shared" si="162"/>
        <v>0</v>
      </c>
      <c r="AS135" s="175"/>
      <c r="AT135" s="175">
        <f t="shared" si="163"/>
        <v>1.6003483619109193E-3</v>
      </c>
      <c r="AU135" s="175">
        <f t="shared" si="164"/>
        <v>1.8378365898046312E-3</v>
      </c>
      <c r="AV135" s="175">
        <f t="shared" si="165"/>
        <v>2.4283941584847035E-2</v>
      </c>
      <c r="AW135" s="175">
        <f t="shared" si="166"/>
        <v>0</v>
      </c>
      <c r="AX135" s="175">
        <f t="shared" si="167"/>
        <v>0</v>
      </c>
      <c r="AY135" s="175">
        <f t="shared" si="168"/>
        <v>1.8378365898046312E-3</v>
      </c>
      <c r="AZ135" s="1"/>
      <c r="BA135" s="1">
        <f t="shared" si="133"/>
        <v>4.9772136347778745E-2</v>
      </c>
      <c r="BB135" s="1">
        <f t="shared" si="134"/>
        <v>4.8561151830414061E-2</v>
      </c>
      <c r="BC135" s="1">
        <f t="shared" si="135"/>
        <v>3.5354264158549517E-2</v>
      </c>
      <c r="BD135" s="1">
        <f t="shared" si="136"/>
        <v>6.0753204900116618E-2</v>
      </c>
      <c r="BE135" s="1">
        <f t="shared" si="137"/>
        <v>0.13646836996030753</v>
      </c>
      <c r="BF135" s="1">
        <f t="shared" si="138"/>
        <v>4.8561151830414061E-2</v>
      </c>
      <c r="BG135" s="1"/>
      <c r="BH135" s="1">
        <f t="shared" si="169"/>
        <v>4.9851661836166648E-2</v>
      </c>
      <c r="BI135" s="1">
        <f t="shared" si="170"/>
        <v>4.8650235570733537E-2</v>
      </c>
      <c r="BJ135" s="1">
        <f t="shared" si="171"/>
        <v>3.6192450574196205E-2</v>
      </c>
      <c r="BK135" s="1">
        <f t="shared" si="172"/>
        <v>6.0921859393163739E-2</v>
      </c>
      <c r="BL135" s="1">
        <f t="shared" si="173"/>
        <v>0.13668962272409843</v>
      </c>
      <c r="BM135" s="1">
        <f t="shared" si="174"/>
        <v>4.8650235570733537E-2</v>
      </c>
      <c r="BN135" s="1"/>
      <c r="BO135" s="1">
        <f t="shared" si="121"/>
        <v>4.7614929893669319E-2</v>
      </c>
      <c r="BP135" s="1">
        <f t="shared" si="122"/>
        <v>4.6258991559042131E-2</v>
      </c>
      <c r="BQ135" s="1">
        <f t="shared" si="123"/>
        <v>2.3417963812395901E-2</v>
      </c>
      <c r="BR135" s="1">
        <f t="shared" si="124"/>
        <v>5.8625115539172684E-2</v>
      </c>
      <c r="BS135" s="1">
        <f t="shared" si="125"/>
        <v>0.12994044280814085</v>
      </c>
      <c r="BT135" s="1">
        <f t="shared" si="126"/>
        <v>4.6258991559042131E-2</v>
      </c>
      <c r="BU135" s="1"/>
      <c r="BV135" s="1">
        <f t="shared" si="139"/>
        <v>6.4919941229472256E-2</v>
      </c>
      <c r="BW135" s="1">
        <f t="shared" si="140"/>
        <v>6.2890109244295778E-2</v>
      </c>
      <c r="BX135" s="1">
        <f t="shared" si="141"/>
        <v>5.2806241728615075E-2</v>
      </c>
      <c r="BY135" s="1">
        <f t="shared" si="142"/>
        <v>7.9898009583169838E-2</v>
      </c>
      <c r="BZ135" s="1">
        <f t="shared" si="143"/>
        <v>0.18539983628096696</v>
      </c>
      <c r="CA135" s="1">
        <f t="shared" si="144"/>
        <v>6.2890109244295778E-2</v>
      </c>
      <c r="CB135" s="1"/>
      <c r="CC135" s="1"/>
    </row>
    <row r="136" spans="1:81" x14ac:dyDescent="0.2">
      <c r="A136">
        <v>2001</v>
      </c>
      <c r="B136">
        <v>3</v>
      </c>
      <c r="C136" s="1">
        <f>AVERAGE(RealPrice!C124:C135)</f>
        <v>4.9760001372595231E-2</v>
      </c>
      <c r="D136" s="1">
        <f>AVERAGE(RealPrice!D124:D135)</f>
        <v>4.8563040786051288E-2</v>
      </c>
      <c r="E136" s="1">
        <f>AVERAGE(RealPrice!E124:E135)</f>
        <v>3.5233853569124403E-2</v>
      </c>
      <c r="F136" s="1">
        <f>AVERAGE(RealPrice!F124:F135)</f>
        <v>6.0927844150931089E-2</v>
      </c>
      <c r="G136" s="1">
        <f>AVERAGE(RealPrice!G124:G135)</f>
        <v>0.13645083383140857</v>
      </c>
      <c r="H136" s="1">
        <f>AVERAGE(RealPrice!H124:H135)</f>
        <v>4.8563040786051288E-2</v>
      </c>
      <c r="I136" s="1"/>
      <c r="J136" s="1">
        <f t="shared" si="115"/>
        <v>-1.2134975183514252E-5</v>
      </c>
      <c r="K136" s="1">
        <f t="shared" si="116"/>
        <v>1.888955637227574E-6</v>
      </c>
      <c r="L136" s="1">
        <f t="shared" si="117"/>
        <v>-1.2041058942511423E-4</v>
      </c>
      <c r="M136" s="1">
        <f t="shared" si="118"/>
        <v>5.9847577673494134E-6</v>
      </c>
      <c r="N136" s="1">
        <f t="shared" si="119"/>
        <v>-2.3878889268985626E-4</v>
      </c>
      <c r="O136" s="1">
        <f t="shared" si="120"/>
        <v>1.888955637227574E-6</v>
      </c>
      <c r="P136" s="1"/>
      <c r="Q136" s="99">
        <f t="shared" si="145"/>
        <v>-1.2134975183514252E-5</v>
      </c>
      <c r="R136" s="99">
        <f t="shared" si="146"/>
        <v>0</v>
      </c>
      <c r="S136" s="99">
        <f t="shared" si="147"/>
        <v>-1.2041058942511423E-4</v>
      </c>
      <c r="T136" s="99">
        <f t="shared" si="148"/>
        <v>0</v>
      </c>
      <c r="U136" s="99">
        <f t="shared" si="149"/>
        <v>-2.3878889268985626E-4</v>
      </c>
      <c r="V136" s="99">
        <f t="shared" si="150"/>
        <v>0</v>
      </c>
      <c r="W136" s="99"/>
      <c r="X136" s="99">
        <f t="shared" si="151"/>
        <v>0</v>
      </c>
      <c r="Y136" s="99">
        <f t="shared" si="152"/>
        <v>1.888955637227574E-6</v>
      </c>
      <c r="Z136" s="99">
        <f t="shared" si="153"/>
        <v>0</v>
      </c>
      <c r="AA136" s="99">
        <f t="shared" si="154"/>
        <v>5.9847577673494134E-6</v>
      </c>
      <c r="AB136" s="99">
        <f t="shared" si="155"/>
        <v>0</v>
      </c>
      <c r="AC136" s="99">
        <f t="shared" si="156"/>
        <v>1.888955637227574E-6</v>
      </c>
      <c r="AD136" s="1"/>
      <c r="AE136" s="1"/>
      <c r="AF136" s="5">
        <f t="shared" si="127"/>
        <v>-2.4381061521494551E-4</v>
      </c>
      <c r="AG136" s="5">
        <f t="shared" si="128"/>
        <v>3.8898493261108058E-5</v>
      </c>
      <c r="AH136" s="5">
        <f t="shared" si="129"/>
        <v>-3.4058293190637468E-3</v>
      </c>
      <c r="AI136" s="5">
        <f t="shared" si="130"/>
        <v>9.82366235529053E-5</v>
      </c>
      <c r="AJ136" s="5">
        <f t="shared" si="131"/>
        <v>-1.7469423642484383E-3</v>
      </c>
      <c r="AK136" s="5">
        <f t="shared" si="132"/>
        <v>3.8898493261108058E-5</v>
      </c>
      <c r="AL136" s="1"/>
      <c r="AM136" s="175">
        <f t="shared" si="157"/>
        <v>-2.4381061521494551E-4</v>
      </c>
      <c r="AN136" s="175">
        <f t="shared" si="158"/>
        <v>0</v>
      </c>
      <c r="AO136" s="175">
        <f t="shared" si="159"/>
        <v>-3.4058293190637468E-3</v>
      </c>
      <c r="AP136" s="175">
        <f t="shared" si="160"/>
        <v>0</v>
      </c>
      <c r="AQ136" s="175">
        <f t="shared" si="161"/>
        <v>-1.7469423642484383E-3</v>
      </c>
      <c r="AR136" s="175">
        <f t="shared" si="162"/>
        <v>0</v>
      </c>
      <c r="AS136" s="175"/>
      <c r="AT136" s="175">
        <f t="shared" si="163"/>
        <v>0</v>
      </c>
      <c r="AU136" s="175">
        <f t="shared" si="164"/>
        <v>3.8898493261108058E-5</v>
      </c>
      <c r="AV136" s="175">
        <f t="shared" si="165"/>
        <v>0</v>
      </c>
      <c r="AW136" s="175">
        <f t="shared" si="166"/>
        <v>9.82366235529053E-5</v>
      </c>
      <c r="AX136" s="175">
        <f t="shared" si="167"/>
        <v>0</v>
      </c>
      <c r="AY136" s="175">
        <f t="shared" si="168"/>
        <v>3.8898493261108058E-5</v>
      </c>
      <c r="AZ136" s="1"/>
      <c r="BA136" s="1">
        <f t="shared" si="133"/>
        <v>4.9747866397411716E-2</v>
      </c>
      <c r="BB136" s="1">
        <f t="shared" si="134"/>
        <v>4.8563040786051288E-2</v>
      </c>
      <c r="BC136" s="1">
        <f t="shared" si="135"/>
        <v>3.5113442979699289E-2</v>
      </c>
      <c r="BD136" s="1">
        <f t="shared" si="136"/>
        <v>6.0927844150931089E-2</v>
      </c>
      <c r="BE136" s="1">
        <f t="shared" si="137"/>
        <v>0.13621204493871872</v>
      </c>
      <c r="BF136" s="1">
        <f t="shared" si="138"/>
        <v>4.8563040786051288E-2</v>
      </c>
      <c r="BG136" s="1"/>
      <c r="BH136" s="1">
        <f t="shared" si="169"/>
        <v>4.9760001372595231E-2</v>
      </c>
      <c r="BI136" s="1">
        <f t="shared" si="170"/>
        <v>4.8564929741688516E-2</v>
      </c>
      <c r="BJ136" s="1">
        <f t="shared" si="171"/>
        <v>3.5233853569124403E-2</v>
      </c>
      <c r="BK136" s="1">
        <f t="shared" si="172"/>
        <v>6.0933828908698438E-2</v>
      </c>
      <c r="BL136" s="1">
        <f t="shared" si="173"/>
        <v>0.13645083383140857</v>
      </c>
      <c r="BM136" s="1">
        <f t="shared" si="174"/>
        <v>4.8564929741688516E-2</v>
      </c>
      <c r="BN136" s="1"/>
      <c r="BO136" s="1">
        <f t="shared" si="121"/>
        <v>4.7602797877121572E-2</v>
      </c>
      <c r="BP136" s="1">
        <f t="shared" si="122"/>
        <v>4.6258991559042131E-2</v>
      </c>
      <c r="BQ136" s="1">
        <f t="shared" si="123"/>
        <v>2.3297963320886579E-2</v>
      </c>
      <c r="BR136" s="1">
        <f t="shared" si="124"/>
        <v>5.8625115539172684E-2</v>
      </c>
      <c r="BS136" s="1">
        <f t="shared" si="125"/>
        <v>0.12970207106588375</v>
      </c>
      <c r="BT136" s="1">
        <f t="shared" si="126"/>
        <v>4.6258991559042131E-2</v>
      </c>
      <c r="BU136" s="1"/>
      <c r="BV136" s="1">
        <f t="shared" si="139"/>
        <v>6.4919941229472256E-2</v>
      </c>
      <c r="BW136" s="1">
        <f t="shared" si="140"/>
        <v>6.2891998273410535E-2</v>
      </c>
      <c r="BX136" s="1">
        <f t="shared" si="141"/>
        <v>5.2806241728615075E-2</v>
      </c>
      <c r="BY136" s="1">
        <f t="shared" si="142"/>
        <v>7.9903994928859579E-2</v>
      </c>
      <c r="BZ136" s="1">
        <f t="shared" si="143"/>
        <v>0.18539983628096696</v>
      </c>
      <c r="CA136" s="1">
        <f t="shared" si="144"/>
        <v>6.2891998273410535E-2</v>
      </c>
      <c r="CB136" s="1"/>
      <c r="CC136" s="1"/>
    </row>
    <row r="137" spans="1:81" x14ac:dyDescent="0.2">
      <c r="A137">
        <v>2001</v>
      </c>
      <c r="B137">
        <v>4</v>
      </c>
      <c r="C137" s="1">
        <f>AVERAGE(RealPrice!C125:C136)</f>
        <v>4.980472843993497E-2</v>
      </c>
      <c r="D137" s="1">
        <f>AVERAGE(RealPrice!D125:D136)</f>
        <v>4.8642793698432524E-2</v>
      </c>
      <c r="E137" s="1">
        <f>AVERAGE(RealPrice!E125:E136)</f>
        <v>3.5261863082466954E-2</v>
      </c>
      <c r="F137" s="1">
        <f>AVERAGE(RealPrice!F125:F136)</f>
        <v>6.0928062357778111E-2</v>
      </c>
      <c r="G137" s="1">
        <f>AVERAGE(RealPrice!G125:G136)</f>
        <v>0.13616019587688383</v>
      </c>
      <c r="H137" s="1">
        <f>AVERAGE(RealPrice!H125:H136)</f>
        <v>4.8642793698432524E-2</v>
      </c>
      <c r="I137" s="1"/>
      <c r="J137" s="1">
        <f t="shared" si="115"/>
        <v>4.4727067339739301E-5</v>
      </c>
      <c r="K137" s="1">
        <f t="shared" si="116"/>
        <v>7.9752912381235441E-5</v>
      </c>
      <c r="L137" s="1">
        <f t="shared" si="117"/>
        <v>2.8009513342551473E-5</v>
      </c>
      <c r="M137" s="1">
        <f t="shared" si="118"/>
        <v>2.1820684702189563E-7</v>
      </c>
      <c r="N137" s="1">
        <f t="shared" si="119"/>
        <v>-2.9063795452474728E-4</v>
      </c>
      <c r="O137" s="1">
        <f t="shared" si="120"/>
        <v>7.9752912381235441E-5</v>
      </c>
      <c r="P137" s="1"/>
      <c r="Q137" s="99">
        <f t="shared" si="145"/>
        <v>0</v>
      </c>
      <c r="R137" s="99">
        <f t="shared" si="146"/>
        <v>0</v>
      </c>
      <c r="S137" s="99">
        <f t="shared" si="147"/>
        <v>0</v>
      </c>
      <c r="T137" s="99">
        <f t="shared" si="148"/>
        <v>0</v>
      </c>
      <c r="U137" s="99">
        <f t="shared" si="149"/>
        <v>-2.9063795452474728E-4</v>
      </c>
      <c r="V137" s="99">
        <f t="shared" si="150"/>
        <v>0</v>
      </c>
      <c r="W137" s="99"/>
      <c r="X137" s="99">
        <f t="shared" si="151"/>
        <v>4.4727067339739301E-5</v>
      </c>
      <c r="Y137" s="99">
        <f t="shared" si="152"/>
        <v>7.9752912381235441E-5</v>
      </c>
      <c r="Z137" s="99">
        <f t="shared" si="153"/>
        <v>2.8009513342551473E-5</v>
      </c>
      <c r="AA137" s="99">
        <f t="shared" si="154"/>
        <v>2.1820684702189563E-7</v>
      </c>
      <c r="AB137" s="99">
        <f t="shared" si="155"/>
        <v>0</v>
      </c>
      <c r="AC137" s="99">
        <f t="shared" si="156"/>
        <v>7.9752912381235441E-5</v>
      </c>
      <c r="AD137" s="1"/>
      <c r="AE137" s="1"/>
      <c r="AF137" s="5">
        <f t="shared" si="127"/>
        <v>8.9885583010396175E-4</v>
      </c>
      <c r="AG137" s="5">
        <f t="shared" si="128"/>
        <v>1.6422553260739825E-3</v>
      </c>
      <c r="AH137" s="5">
        <f t="shared" si="129"/>
        <v>7.9496025853664776E-4</v>
      </c>
      <c r="AI137" s="5">
        <f t="shared" si="130"/>
        <v>3.5813978003229607E-6</v>
      </c>
      <c r="AJ137" s="5">
        <f t="shared" si="131"/>
        <v>-2.129982986280976E-3</v>
      </c>
      <c r="AK137" s="5">
        <f t="shared" si="132"/>
        <v>1.6422553260739825E-3</v>
      </c>
      <c r="AL137" s="1"/>
      <c r="AM137" s="175">
        <f t="shared" si="157"/>
        <v>0</v>
      </c>
      <c r="AN137" s="175">
        <f t="shared" si="158"/>
        <v>0</v>
      </c>
      <c r="AO137" s="175">
        <f t="shared" si="159"/>
        <v>0</v>
      </c>
      <c r="AP137" s="175">
        <f t="shared" si="160"/>
        <v>0</v>
      </c>
      <c r="AQ137" s="175">
        <f t="shared" si="161"/>
        <v>-2.129982986280976E-3</v>
      </c>
      <c r="AR137" s="175">
        <f t="shared" si="162"/>
        <v>0</v>
      </c>
      <c r="AS137" s="175"/>
      <c r="AT137" s="175">
        <f t="shared" si="163"/>
        <v>8.9885583010396175E-4</v>
      </c>
      <c r="AU137" s="175">
        <f t="shared" si="164"/>
        <v>1.6422553260739825E-3</v>
      </c>
      <c r="AV137" s="175">
        <f t="shared" si="165"/>
        <v>7.9496025853664776E-4</v>
      </c>
      <c r="AW137" s="175">
        <f t="shared" si="166"/>
        <v>3.5813978003229607E-6</v>
      </c>
      <c r="AX137" s="175">
        <f t="shared" si="167"/>
        <v>0</v>
      </c>
      <c r="AY137" s="175">
        <f t="shared" si="168"/>
        <v>1.6422553260739825E-3</v>
      </c>
      <c r="AZ137" s="1"/>
      <c r="BA137" s="1">
        <f t="shared" si="133"/>
        <v>4.980472843993497E-2</v>
      </c>
      <c r="BB137" s="1">
        <f t="shared" si="134"/>
        <v>4.8642793698432524E-2</v>
      </c>
      <c r="BC137" s="1">
        <f t="shared" si="135"/>
        <v>3.5261863082466954E-2</v>
      </c>
      <c r="BD137" s="1">
        <f t="shared" si="136"/>
        <v>6.0928062357778111E-2</v>
      </c>
      <c r="BE137" s="1">
        <f t="shared" si="137"/>
        <v>0.13586955792235908</v>
      </c>
      <c r="BF137" s="1">
        <f t="shared" si="138"/>
        <v>4.8642793698432524E-2</v>
      </c>
      <c r="BG137" s="1"/>
      <c r="BH137" s="1">
        <f t="shared" si="169"/>
        <v>4.9849455507274709E-2</v>
      </c>
      <c r="BI137" s="1">
        <f t="shared" si="170"/>
        <v>4.8722546610813759E-2</v>
      </c>
      <c r="BJ137" s="1">
        <f t="shared" si="171"/>
        <v>3.5289872595809506E-2</v>
      </c>
      <c r="BK137" s="1">
        <f t="shared" si="172"/>
        <v>6.0928280564625133E-2</v>
      </c>
      <c r="BL137" s="1">
        <f t="shared" si="173"/>
        <v>0.13616019587688383</v>
      </c>
      <c r="BM137" s="1">
        <f t="shared" si="174"/>
        <v>4.8722546610813759E-2</v>
      </c>
      <c r="BN137" s="1"/>
      <c r="BO137" s="1">
        <f t="shared" si="121"/>
        <v>4.7602797877121572E-2</v>
      </c>
      <c r="BP137" s="1">
        <f t="shared" si="122"/>
        <v>4.6258991559042131E-2</v>
      </c>
      <c r="BQ137" s="1">
        <f t="shared" si="123"/>
        <v>2.3297963320886579E-2</v>
      </c>
      <c r="BR137" s="1">
        <f t="shared" si="124"/>
        <v>5.8625115539172684E-2</v>
      </c>
      <c r="BS137" s="1">
        <f t="shared" si="125"/>
        <v>0.12941205216525731</v>
      </c>
      <c r="BT137" s="1">
        <f t="shared" si="126"/>
        <v>4.6258991559042131E-2</v>
      </c>
      <c r="BU137" s="1"/>
      <c r="BV137" s="1">
        <f t="shared" si="139"/>
        <v>6.4964708499997234E-2</v>
      </c>
      <c r="BW137" s="1">
        <f t="shared" si="140"/>
        <v>6.2971882160436907E-2</v>
      </c>
      <c r="BX137" s="1">
        <f t="shared" si="141"/>
        <v>5.2834273508407595E-2</v>
      </c>
      <c r="BY137" s="1">
        <f t="shared" si="142"/>
        <v>7.9904213136488086E-2</v>
      </c>
      <c r="BZ137" s="1">
        <f t="shared" si="143"/>
        <v>0.18539983628096696</v>
      </c>
      <c r="CA137" s="1">
        <f t="shared" si="144"/>
        <v>6.2971882160436907E-2</v>
      </c>
      <c r="CB137" s="1"/>
      <c r="CC137" s="1"/>
    </row>
    <row r="138" spans="1:81" x14ac:dyDescent="0.2">
      <c r="A138">
        <v>2001</v>
      </c>
      <c r="B138">
        <v>5</v>
      </c>
      <c r="C138" s="1">
        <f>AVERAGE(RealPrice!C126:C137)</f>
        <v>5.006029812720611E-2</v>
      </c>
      <c r="D138" s="1">
        <f>AVERAGE(RealPrice!D126:D137)</f>
        <v>4.8914827010774202E-2</v>
      </c>
      <c r="E138" s="1">
        <f>AVERAGE(RealPrice!E126:E137)</f>
        <v>3.5701169813669997E-2</v>
      </c>
      <c r="F138" s="1">
        <f>AVERAGE(RealPrice!F126:F137)</f>
        <v>6.1120339043293413E-2</v>
      </c>
      <c r="G138" s="1">
        <f>AVERAGE(RealPrice!G126:G137)</f>
        <v>0.13623310682210801</v>
      </c>
      <c r="H138" s="1">
        <f>AVERAGE(RealPrice!H126:H137)</f>
        <v>4.8914827010774202E-2</v>
      </c>
      <c r="I138" s="1"/>
      <c r="J138" s="1">
        <f t="shared" si="115"/>
        <v>2.5556968727113993E-4</v>
      </c>
      <c r="K138" s="1">
        <f t="shared" si="116"/>
        <v>2.7203331234167821E-4</v>
      </c>
      <c r="L138" s="1">
        <f t="shared" si="117"/>
        <v>4.3930673120304298E-4</v>
      </c>
      <c r="M138" s="1">
        <f t="shared" si="118"/>
        <v>1.9227668551530241E-4</v>
      </c>
      <c r="N138" s="1">
        <f t="shared" si="119"/>
        <v>7.2910945224186063E-5</v>
      </c>
      <c r="O138" s="1">
        <f t="shared" si="120"/>
        <v>2.7203331234167821E-4</v>
      </c>
      <c r="P138" s="1"/>
      <c r="Q138" s="99">
        <f t="shared" si="145"/>
        <v>0</v>
      </c>
      <c r="R138" s="99">
        <f t="shared" si="146"/>
        <v>0</v>
      </c>
      <c r="S138" s="99">
        <f t="shared" si="147"/>
        <v>0</v>
      </c>
      <c r="T138" s="99">
        <f t="shared" si="148"/>
        <v>0</v>
      </c>
      <c r="U138" s="99">
        <f t="shared" si="149"/>
        <v>0</v>
      </c>
      <c r="V138" s="99">
        <f t="shared" si="150"/>
        <v>0</v>
      </c>
      <c r="W138" s="99"/>
      <c r="X138" s="99">
        <f t="shared" si="151"/>
        <v>2.5556968727113993E-4</v>
      </c>
      <c r="Y138" s="99">
        <f t="shared" si="152"/>
        <v>2.7203331234167821E-4</v>
      </c>
      <c r="Z138" s="99">
        <f t="shared" si="153"/>
        <v>4.3930673120304298E-4</v>
      </c>
      <c r="AA138" s="99">
        <f t="shared" si="154"/>
        <v>1.9227668551530241E-4</v>
      </c>
      <c r="AB138" s="99">
        <f t="shared" si="155"/>
        <v>7.2910945224186063E-5</v>
      </c>
      <c r="AC138" s="99">
        <f t="shared" si="156"/>
        <v>2.7203331234167821E-4</v>
      </c>
      <c r="AD138" s="1"/>
      <c r="AE138" s="1"/>
      <c r="AF138" s="5">
        <f t="shared" si="127"/>
        <v>5.1314342086887788E-3</v>
      </c>
      <c r="AG138" s="5">
        <f t="shared" si="128"/>
        <v>5.5924689282482731E-3</v>
      </c>
      <c r="AH138" s="5">
        <f t="shared" si="129"/>
        <v>1.245840953371169E-2</v>
      </c>
      <c r="AI138" s="5">
        <f t="shared" si="130"/>
        <v>3.1557984625578683E-3</v>
      </c>
      <c r="AJ138" s="5">
        <f t="shared" si="131"/>
        <v>5.3547914465479352E-4</v>
      </c>
      <c r="AK138" s="5">
        <f t="shared" si="132"/>
        <v>5.5924689282482731E-3</v>
      </c>
      <c r="AL138" s="1"/>
      <c r="AM138" s="175">
        <f t="shared" si="157"/>
        <v>0</v>
      </c>
      <c r="AN138" s="175">
        <f t="shared" si="158"/>
        <v>0</v>
      </c>
      <c r="AO138" s="175">
        <f t="shared" si="159"/>
        <v>0</v>
      </c>
      <c r="AP138" s="175">
        <f t="shared" si="160"/>
        <v>0</v>
      </c>
      <c r="AQ138" s="175">
        <f t="shared" si="161"/>
        <v>0</v>
      </c>
      <c r="AR138" s="175">
        <f t="shared" si="162"/>
        <v>0</v>
      </c>
      <c r="AS138" s="175"/>
      <c r="AT138" s="175">
        <f t="shared" si="163"/>
        <v>5.1314342086887788E-3</v>
      </c>
      <c r="AU138" s="175">
        <f t="shared" si="164"/>
        <v>5.5924689282482731E-3</v>
      </c>
      <c r="AV138" s="175">
        <f t="shared" si="165"/>
        <v>1.245840953371169E-2</v>
      </c>
      <c r="AW138" s="175">
        <f t="shared" si="166"/>
        <v>3.1557984625578683E-3</v>
      </c>
      <c r="AX138" s="175">
        <f t="shared" si="167"/>
        <v>5.3547914465479352E-4</v>
      </c>
      <c r="AY138" s="175">
        <f t="shared" si="168"/>
        <v>5.5924689282482731E-3</v>
      </c>
      <c r="AZ138" s="1"/>
      <c r="BA138" s="1">
        <f t="shared" si="133"/>
        <v>5.006029812720611E-2</v>
      </c>
      <c r="BB138" s="1">
        <f t="shared" si="134"/>
        <v>4.8914827010774202E-2</v>
      </c>
      <c r="BC138" s="1">
        <f t="shared" si="135"/>
        <v>3.5701169813669997E-2</v>
      </c>
      <c r="BD138" s="1">
        <f t="shared" si="136"/>
        <v>6.1120339043293413E-2</v>
      </c>
      <c r="BE138" s="1">
        <f t="shared" si="137"/>
        <v>0.13623310682210801</v>
      </c>
      <c r="BF138" s="1">
        <f t="shared" si="138"/>
        <v>4.8914827010774202E-2</v>
      </c>
      <c r="BG138" s="1"/>
      <c r="BH138" s="1">
        <f t="shared" si="169"/>
        <v>5.031586781447725E-2</v>
      </c>
      <c r="BI138" s="1">
        <f t="shared" si="170"/>
        <v>4.918686032311588E-2</v>
      </c>
      <c r="BJ138" s="1">
        <f t="shared" si="171"/>
        <v>3.614047654487304E-2</v>
      </c>
      <c r="BK138" s="1">
        <f t="shared" si="172"/>
        <v>6.1312615728808716E-2</v>
      </c>
      <c r="BL138" s="1">
        <f t="shared" si="173"/>
        <v>0.1363060177673322</v>
      </c>
      <c r="BM138" s="1">
        <f t="shared" si="174"/>
        <v>4.918686032311588E-2</v>
      </c>
      <c r="BN138" s="1"/>
      <c r="BO138" s="1">
        <f t="shared" si="121"/>
        <v>4.7602797877121572E-2</v>
      </c>
      <c r="BP138" s="1">
        <f t="shared" si="122"/>
        <v>4.6258991559042131E-2</v>
      </c>
      <c r="BQ138" s="1">
        <f t="shared" si="123"/>
        <v>2.3297963320886579E-2</v>
      </c>
      <c r="BR138" s="1">
        <f t="shared" si="124"/>
        <v>5.8625115539172684E-2</v>
      </c>
      <c r="BS138" s="1">
        <f t="shared" si="125"/>
        <v>0.12941205216525731</v>
      </c>
      <c r="BT138" s="1">
        <f t="shared" si="126"/>
        <v>4.6258991559042131E-2</v>
      </c>
      <c r="BU138" s="1"/>
      <c r="BV138" s="1">
        <f t="shared" si="139"/>
        <v>6.5221589626304338E-2</v>
      </c>
      <c r="BW138" s="1">
        <f t="shared" si="140"/>
        <v>6.3245436810625305E-2</v>
      </c>
      <c r="BX138" s="1">
        <f t="shared" si="141"/>
        <v>5.3279053302778878E-2</v>
      </c>
      <c r="BY138" s="1">
        <f t="shared" si="142"/>
        <v>8.0097096608471932E-2</v>
      </c>
      <c r="BZ138" s="1">
        <f t="shared" si="143"/>
        <v>0.18547278626848174</v>
      </c>
      <c r="CA138" s="1">
        <f t="shared" si="144"/>
        <v>6.3245436810625305E-2</v>
      </c>
      <c r="CB138" s="1"/>
      <c r="CC138" s="1"/>
    </row>
    <row r="139" spans="1:81" x14ac:dyDescent="0.2">
      <c r="A139">
        <v>2001</v>
      </c>
      <c r="B139">
        <v>6</v>
      </c>
      <c r="C139" s="1">
        <f>AVERAGE(RealPrice!C127:C138)</f>
        <v>5.03093811566242E-2</v>
      </c>
      <c r="D139" s="1">
        <f>AVERAGE(RealPrice!D127:D138)</f>
        <v>4.9136489309051186E-2</v>
      </c>
      <c r="E139" s="1">
        <f>AVERAGE(RealPrice!E127:E138)</f>
        <v>3.5951845683802559E-2</v>
      </c>
      <c r="F139" s="1">
        <f>AVERAGE(RealPrice!F127:F138)</f>
        <v>6.1335451882792748E-2</v>
      </c>
      <c r="G139" s="1">
        <f>AVERAGE(RealPrice!G127:G138)</f>
        <v>0.13636688397134245</v>
      </c>
      <c r="H139" s="1">
        <f>AVERAGE(RealPrice!H127:H138)</f>
        <v>4.9136489309051186E-2</v>
      </c>
      <c r="I139" s="1"/>
      <c r="J139" s="1">
        <f t="shared" si="115"/>
        <v>2.4908302941809013E-4</v>
      </c>
      <c r="K139" s="1">
        <f t="shared" si="116"/>
        <v>2.2166229827698392E-4</v>
      </c>
      <c r="L139" s="1">
        <f t="shared" si="117"/>
        <v>2.5067587013256204E-4</v>
      </c>
      <c r="M139" s="1">
        <f t="shared" si="118"/>
        <v>2.1511283949933457E-4</v>
      </c>
      <c r="N139" s="1">
        <f t="shared" si="119"/>
        <v>1.3377714923443196E-4</v>
      </c>
      <c r="O139" s="1">
        <f t="shared" si="120"/>
        <v>2.2166229827698392E-4</v>
      </c>
      <c r="P139" s="1"/>
      <c r="Q139" s="99">
        <f t="shared" si="145"/>
        <v>0</v>
      </c>
      <c r="R139" s="99">
        <f t="shared" si="146"/>
        <v>0</v>
      </c>
      <c r="S139" s="99">
        <f t="shared" si="147"/>
        <v>0</v>
      </c>
      <c r="T139" s="99">
        <f t="shared" si="148"/>
        <v>0</v>
      </c>
      <c r="U139" s="99">
        <f t="shared" si="149"/>
        <v>0</v>
      </c>
      <c r="V139" s="99">
        <f t="shared" si="150"/>
        <v>0</v>
      </c>
      <c r="W139" s="99"/>
      <c r="X139" s="99">
        <f t="shared" si="151"/>
        <v>2.4908302941809013E-4</v>
      </c>
      <c r="Y139" s="99">
        <f t="shared" si="152"/>
        <v>2.2166229827698392E-4</v>
      </c>
      <c r="Z139" s="99">
        <f t="shared" si="153"/>
        <v>2.5067587013256204E-4</v>
      </c>
      <c r="AA139" s="99">
        <f t="shared" si="154"/>
        <v>2.1511283949933457E-4</v>
      </c>
      <c r="AB139" s="99">
        <f t="shared" si="155"/>
        <v>1.3377714923443196E-4</v>
      </c>
      <c r="AC139" s="99">
        <f t="shared" si="156"/>
        <v>2.2166229827698392E-4</v>
      </c>
      <c r="AD139" s="1"/>
      <c r="AE139" s="1"/>
      <c r="AF139" s="5">
        <f t="shared" si="127"/>
        <v>4.9756601286143898E-3</v>
      </c>
      <c r="AG139" s="5">
        <f t="shared" si="128"/>
        <v>4.5315973054174119E-3</v>
      </c>
      <c r="AH139" s="5">
        <f t="shared" si="129"/>
        <v>7.0215029770979154E-3</v>
      </c>
      <c r="AI139" s="5">
        <f t="shared" si="130"/>
        <v>3.5194968298026819E-3</v>
      </c>
      <c r="AJ139" s="5">
        <f t="shared" si="131"/>
        <v>9.8197238802688602E-4</v>
      </c>
      <c r="AK139" s="5">
        <f t="shared" si="132"/>
        <v>4.5315973054174119E-3</v>
      </c>
      <c r="AL139" s="1"/>
      <c r="AM139" s="175">
        <f t="shared" si="157"/>
        <v>0</v>
      </c>
      <c r="AN139" s="175">
        <f t="shared" si="158"/>
        <v>0</v>
      </c>
      <c r="AO139" s="175">
        <f t="shared" si="159"/>
        <v>0</v>
      </c>
      <c r="AP139" s="175">
        <f t="shared" si="160"/>
        <v>0</v>
      </c>
      <c r="AQ139" s="175">
        <f t="shared" si="161"/>
        <v>0</v>
      </c>
      <c r="AR139" s="175">
        <f t="shared" si="162"/>
        <v>0</v>
      </c>
      <c r="AS139" s="175"/>
      <c r="AT139" s="175">
        <f t="shared" si="163"/>
        <v>4.9756601286143898E-3</v>
      </c>
      <c r="AU139" s="175">
        <f t="shared" si="164"/>
        <v>4.5315973054174119E-3</v>
      </c>
      <c r="AV139" s="175">
        <f t="shared" si="165"/>
        <v>7.0215029770979154E-3</v>
      </c>
      <c r="AW139" s="175">
        <f t="shared" si="166"/>
        <v>3.5194968298026819E-3</v>
      </c>
      <c r="AX139" s="175">
        <f t="shared" si="167"/>
        <v>9.8197238802688602E-4</v>
      </c>
      <c r="AY139" s="175">
        <f t="shared" si="168"/>
        <v>4.5315973054174119E-3</v>
      </c>
      <c r="AZ139" s="1"/>
      <c r="BA139" s="1">
        <f t="shared" si="133"/>
        <v>5.03093811566242E-2</v>
      </c>
      <c r="BB139" s="1">
        <f t="shared" si="134"/>
        <v>4.9136489309051186E-2</v>
      </c>
      <c r="BC139" s="1">
        <f t="shared" si="135"/>
        <v>3.5951845683802559E-2</v>
      </c>
      <c r="BD139" s="1">
        <f t="shared" si="136"/>
        <v>6.1335451882792748E-2</v>
      </c>
      <c r="BE139" s="1">
        <f t="shared" si="137"/>
        <v>0.13636688397134245</v>
      </c>
      <c r="BF139" s="1">
        <f t="shared" si="138"/>
        <v>4.9136489309051186E-2</v>
      </c>
      <c r="BG139" s="1"/>
      <c r="BH139" s="1">
        <f t="shared" si="169"/>
        <v>5.055846418604229E-2</v>
      </c>
      <c r="BI139" s="1">
        <f t="shared" si="170"/>
        <v>4.935815160732817E-2</v>
      </c>
      <c r="BJ139" s="1">
        <f t="shared" si="171"/>
        <v>3.6202521553935121E-2</v>
      </c>
      <c r="BK139" s="1">
        <f t="shared" si="172"/>
        <v>6.1550564722292082E-2</v>
      </c>
      <c r="BL139" s="1">
        <f t="shared" si="173"/>
        <v>0.13650066112057688</v>
      </c>
      <c r="BM139" s="1">
        <f t="shared" si="174"/>
        <v>4.935815160732817E-2</v>
      </c>
      <c r="BN139" s="1"/>
      <c r="BO139" s="1">
        <f t="shared" si="121"/>
        <v>4.7602797877121572E-2</v>
      </c>
      <c r="BP139" s="1">
        <f t="shared" si="122"/>
        <v>4.6258991559042131E-2</v>
      </c>
      <c r="BQ139" s="1">
        <f t="shared" si="123"/>
        <v>2.3297963320886579E-2</v>
      </c>
      <c r="BR139" s="1">
        <f t="shared" si="124"/>
        <v>5.8625115539172684E-2</v>
      </c>
      <c r="BS139" s="1">
        <f t="shared" si="125"/>
        <v>0.12941205216525731</v>
      </c>
      <c r="BT139" s="1">
        <f t="shared" si="126"/>
        <v>4.6258991559042131E-2</v>
      </c>
      <c r="BU139" s="1"/>
      <c r="BV139" s="1">
        <f t="shared" si="139"/>
        <v>6.5471912008220612E-2</v>
      </c>
      <c r="BW139" s="1">
        <f t="shared" si="140"/>
        <v>6.3468103593175867E-2</v>
      </c>
      <c r="BX139" s="1">
        <f t="shared" si="141"/>
        <v>5.3531489294279866E-2</v>
      </c>
      <c r="BY139" s="1">
        <f t="shared" si="142"/>
        <v>8.0312966536927932E-2</v>
      </c>
      <c r="BZ139" s="1">
        <f t="shared" si="143"/>
        <v>0.18560669478318287</v>
      </c>
      <c r="CA139" s="1">
        <f t="shared" si="144"/>
        <v>6.3468103593175867E-2</v>
      </c>
      <c r="CB139" s="1"/>
      <c r="CC139" s="1"/>
    </row>
    <row r="140" spans="1:81" x14ac:dyDescent="0.2">
      <c r="A140">
        <v>2001</v>
      </c>
      <c r="B140">
        <v>7</v>
      </c>
      <c r="C140" s="1">
        <f>AVERAGE(RealPrice!C128:C139)</f>
        <v>5.0484352046609615E-2</v>
      </c>
      <c r="D140" s="1">
        <f>AVERAGE(RealPrice!D128:D139)</f>
        <v>4.9293158035102119E-2</v>
      </c>
      <c r="E140" s="1">
        <f>AVERAGE(RealPrice!E128:E139)</f>
        <v>3.5882519107829032E-2</v>
      </c>
      <c r="F140" s="1">
        <f>AVERAGE(RealPrice!F128:F139)</f>
        <v>6.1479376834062301E-2</v>
      </c>
      <c r="G140" s="1">
        <f>AVERAGE(RealPrice!G128:G139)</f>
        <v>0.13626550266987644</v>
      </c>
      <c r="H140" s="1">
        <f>AVERAGE(RealPrice!H128:H139)</f>
        <v>4.9293158035102119E-2</v>
      </c>
      <c r="I140" s="1"/>
      <c r="J140" s="1">
        <f t="shared" si="115"/>
        <v>1.7497088998541521E-4</v>
      </c>
      <c r="K140" s="1">
        <f t="shared" si="116"/>
        <v>1.5666872605093335E-4</v>
      </c>
      <c r="L140" s="1">
        <f t="shared" si="117"/>
        <v>-6.9326575973527316E-5</v>
      </c>
      <c r="M140" s="1">
        <f t="shared" si="118"/>
        <v>1.4392495126955285E-4</v>
      </c>
      <c r="N140" s="1">
        <f t="shared" si="119"/>
        <v>-1.0138130146600255E-4</v>
      </c>
      <c r="O140" s="1">
        <f t="shared" si="120"/>
        <v>1.5666872605093335E-4</v>
      </c>
      <c r="P140" s="1"/>
      <c r="Q140" s="99">
        <f t="shared" si="145"/>
        <v>0</v>
      </c>
      <c r="R140" s="99">
        <f t="shared" si="146"/>
        <v>0</v>
      </c>
      <c r="S140" s="99">
        <f t="shared" si="147"/>
        <v>-6.9326575973527316E-5</v>
      </c>
      <c r="T140" s="99">
        <f t="shared" si="148"/>
        <v>0</v>
      </c>
      <c r="U140" s="99">
        <f t="shared" si="149"/>
        <v>-1.0138130146600255E-4</v>
      </c>
      <c r="V140" s="99">
        <f t="shared" si="150"/>
        <v>0</v>
      </c>
      <c r="W140" s="99"/>
      <c r="X140" s="99">
        <f t="shared" si="151"/>
        <v>1.7497088998541521E-4</v>
      </c>
      <c r="Y140" s="99">
        <f t="shared" si="152"/>
        <v>1.5666872605093335E-4</v>
      </c>
      <c r="Z140" s="99">
        <f t="shared" si="153"/>
        <v>0</v>
      </c>
      <c r="AA140" s="99">
        <f t="shared" si="154"/>
        <v>1.4392495126955285E-4</v>
      </c>
      <c r="AB140" s="99">
        <f t="shared" si="155"/>
        <v>0</v>
      </c>
      <c r="AC140" s="99">
        <f t="shared" si="156"/>
        <v>1.5666872605093335E-4</v>
      </c>
      <c r="AD140" s="1"/>
      <c r="AE140" s="1"/>
      <c r="AF140" s="5">
        <f t="shared" si="127"/>
        <v>3.4778978783438497E-3</v>
      </c>
      <c r="AG140" s="5">
        <f t="shared" si="128"/>
        <v>3.1884395538628318E-3</v>
      </c>
      <c r="AH140" s="5">
        <f t="shared" si="129"/>
        <v>-1.9283175774411632E-3</v>
      </c>
      <c r="AI140" s="5">
        <f t="shared" si="130"/>
        <v>2.3465214138240764E-3</v>
      </c>
      <c r="AJ140" s="5">
        <f t="shared" si="131"/>
        <v>-7.4344517168334345E-4</v>
      </c>
      <c r="AK140" s="5">
        <f t="shared" si="132"/>
        <v>3.1884395538628318E-3</v>
      </c>
      <c r="AL140" s="1"/>
      <c r="AM140" s="175">
        <f t="shared" si="157"/>
        <v>0</v>
      </c>
      <c r="AN140" s="175">
        <f t="shared" si="158"/>
        <v>0</v>
      </c>
      <c r="AO140" s="175">
        <f t="shared" si="159"/>
        <v>-1.9283175774411632E-3</v>
      </c>
      <c r="AP140" s="175">
        <f t="shared" si="160"/>
        <v>0</v>
      </c>
      <c r="AQ140" s="175">
        <f t="shared" si="161"/>
        <v>-7.4344517168334345E-4</v>
      </c>
      <c r="AR140" s="175">
        <f t="shared" si="162"/>
        <v>0</v>
      </c>
      <c r="AS140" s="175"/>
      <c r="AT140" s="175">
        <f t="shared" si="163"/>
        <v>3.4778978783438497E-3</v>
      </c>
      <c r="AU140" s="175">
        <f t="shared" si="164"/>
        <v>3.1884395538628318E-3</v>
      </c>
      <c r="AV140" s="175">
        <f t="shared" si="165"/>
        <v>0</v>
      </c>
      <c r="AW140" s="175">
        <f t="shared" si="166"/>
        <v>2.3465214138240764E-3</v>
      </c>
      <c r="AX140" s="175">
        <f t="shared" si="167"/>
        <v>0</v>
      </c>
      <c r="AY140" s="175">
        <f t="shared" si="168"/>
        <v>3.1884395538628318E-3</v>
      </c>
      <c r="AZ140" s="1"/>
      <c r="BA140" s="1">
        <f t="shared" si="133"/>
        <v>5.0484352046609615E-2</v>
      </c>
      <c r="BB140" s="1">
        <f t="shared" si="134"/>
        <v>4.9293158035102119E-2</v>
      </c>
      <c r="BC140" s="1">
        <f t="shared" si="135"/>
        <v>3.5813192531855505E-2</v>
      </c>
      <c r="BD140" s="1">
        <f t="shared" si="136"/>
        <v>6.1479376834062301E-2</v>
      </c>
      <c r="BE140" s="1">
        <f t="shared" si="137"/>
        <v>0.13616412136841044</v>
      </c>
      <c r="BF140" s="1">
        <f t="shared" si="138"/>
        <v>4.9293158035102119E-2</v>
      </c>
      <c r="BG140" s="1"/>
      <c r="BH140" s="1">
        <f t="shared" si="169"/>
        <v>5.065932293659503E-2</v>
      </c>
      <c r="BI140" s="1">
        <f t="shared" si="170"/>
        <v>4.9449826761153053E-2</v>
      </c>
      <c r="BJ140" s="1">
        <f t="shared" si="171"/>
        <v>3.5882519107829032E-2</v>
      </c>
      <c r="BK140" s="1">
        <f t="shared" si="172"/>
        <v>6.1623301785331853E-2</v>
      </c>
      <c r="BL140" s="1">
        <f t="shared" si="173"/>
        <v>0.13626550266987644</v>
      </c>
      <c r="BM140" s="1">
        <f t="shared" si="174"/>
        <v>4.9449826761153053E-2</v>
      </c>
      <c r="BN140" s="1"/>
      <c r="BO140" s="1">
        <f t="shared" si="121"/>
        <v>4.7602797877121572E-2</v>
      </c>
      <c r="BP140" s="1">
        <f t="shared" si="122"/>
        <v>4.6258991559042131E-2</v>
      </c>
      <c r="BQ140" s="1">
        <f t="shared" si="123"/>
        <v>2.3228770428568083E-2</v>
      </c>
      <c r="BR140" s="1">
        <f t="shared" si="124"/>
        <v>5.8625115539172684E-2</v>
      </c>
      <c r="BS140" s="1">
        <f t="shared" si="125"/>
        <v>0.12931074623523039</v>
      </c>
      <c r="BT140" s="1">
        <f t="shared" si="126"/>
        <v>4.6258991559042131E-2</v>
      </c>
      <c r="BU140" s="1"/>
      <c r="BV140" s="1">
        <f t="shared" si="139"/>
        <v>6.5647491429093083E-2</v>
      </c>
      <c r="BW140" s="1">
        <f t="shared" si="140"/>
        <v>6.3625271847989801E-2</v>
      </c>
      <c r="BX140" s="1">
        <f t="shared" si="141"/>
        <v>5.3531489294279866E-2</v>
      </c>
      <c r="BY140" s="1">
        <f t="shared" si="142"/>
        <v>8.0457229211177622E-2</v>
      </c>
      <c r="BZ140" s="1">
        <f t="shared" si="143"/>
        <v>0.18560669478318287</v>
      </c>
      <c r="CA140" s="1">
        <f t="shared" si="144"/>
        <v>6.3625271847989801E-2</v>
      </c>
      <c r="CB140" s="1"/>
      <c r="CC140" s="1"/>
    </row>
    <row r="141" spans="1:81" x14ac:dyDescent="0.2">
      <c r="A141">
        <v>2001</v>
      </c>
      <c r="B141">
        <v>8</v>
      </c>
      <c r="C141" s="1">
        <f>AVERAGE(RealPrice!C129:C140)</f>
        <v>5.0591101586161896E-2</v>
      </c>
      <c r="D141" s="1">
        <f>AVERAGE(RealPrice!D129:D140)</f>
        <v>4.9477016562093745E-2</v>
      </c>
      <c r="E141" s="1">
        <f>AVERAGE(RealPrice!E129:E140)</f>
        <v>3.5486910777823608E-2</v>
      </c>
      <c r="F141" s="1">
        <f>AVERAGE(RealPrice!F129:F140)</f>
        <v>6.1554333350039937E-2</v>
      </c>
      <c r="G141" s="1">
        <f>AVERAGE(RealPrice!G129:G140)</f>
        <v>0.13614118659771482</v>
      </c>
      <c r="H141" s="1">
        <f>AVERAGE(RealPrice!H129:H140)</f>
        <v>4.9477016562093745E-2</v>
      </c>
      <c r="I141" s="1"/>
      <c r="J141" s="1">
        <f t="shared" si="115"/>
        <v>1.0674953955228106E-4</v>
      </c>
      <c r="K141" s="1">
        <f t="shared" si="116"/>
        <v>1.8385852699162597E-4</v>
      </c>
      <c r="L141" s="1">
        <f t="shared" si="117"/>
        <v>-3.9560833000542445E-4</v>
      </c>
      <c r="M141" s="1">
        <f t="shared" si="118"/>
        <v>7.495651597763664E-5</v>
      </c>
      <c r="N141" s="1">
        <f t="shared" si="119"/>
        <v>-1.2431607216162321E-4</v>
      </c>
      <c r="O141" s="1">
        <f t="shared" si="120"/>
        <v>1.8385852699162597E-4</v>
      </c>
      <c r="P141" s="1"/>
      <c r="Q141" s="99">
        <f t="shared" si="145"/>
        <v>0</v>
      </c>
      <c r="R141" s="99">
        <f t="shared" si="146"/>
        <v>0</v>
      </c>
      <c r="S141" s="99">
        <f t="shared" si="147"/>
        <v>-3.9560833000542445E-4</v>
      </c>
      <c r="T141" s="99">
        <f t="shared" si="148"/>
        <v>0</v>
      </c>
      <c r="U141" s="99">
        <f t="shared" si="149"/>
        <v>-1.2431607216162321E-4</v>
      </c>
      <c r="V141" s="99">
        <f t="shared" si="150"/>
        <v>0</v>
      </c>
      <c r="W141" s="99"/>
      <c r="X141" s="99">
        <f t="shared" si="151"/>
        <v>1.0674953955228106E-4</v>
      </c>
      <c r="Y141" s="99">
        <f t="shared" si="152"/>
        <v>1.8385852699162597E-4</v>
      </c>
      <c r="Z141" s="99">
        <f t="shared" si="153"/>
        <v>0</v>
      </c>
      <c r="AA141" s="99">
        <f t="shared" si="154"/>
        <v>7.495651597763664E-5</v>
      </c>
      <c r="AB141" s="99">
        <f t="shared" si="155"/>
        <v>0</v>
      </c>
      <c r="AC141" s="99">
        <f t="shared" si="156"/>
        <v>1.8385852699162597E-4</v>
      </c>
      <c r="AD141" s="1"/>
      <c r="AE141" s="1"/>
      <c r="AF141" s="5">
        <f t="shared" si="127"/>
        <v>2.1145074706261369E-3</v>
      </c>
      <c r="AG141" s="5">
        <f t="shared" si="128"/>
        <v>3.7298995300869553E-3</v>
      </c>
      <c r="AH141" s="5">
        <f t="shared" si="129"/>
        <v>-1.1025099124635007E-2</v>
      </c>
      <c r="AI141" s="5">
        <f t="shared" si="130"/>
        <v>1.2192139842268634E-3</v>
      </c>
      <c r="AJ141" s="5">
        <f t="shared" si="131"/>
        <v>-9.1230773545669663E-4</v>
      </c>
      <c r="AK141" s="5">
        <f t="shared" si="132"/>
        <v>3.7298995300869553E-3</v>
      </c>
      <c r="AL141" s="1"/>
      <c r="AM141" s="175">
        <f t="shared" si="157"/>
        <v>0</v>
      </c>
      <c r="AN141" s="175">
        <f t="shared" si="158"/>
        <v>0</v>
      </c>
      <c r="AO141" s="175">
        <f t="shared" si="159"/>
        <v>-1.1025099124635007E-2</v>
      </c>
      <c r="AP141" s="175">
        <f t="shared" si="160"/>
        <v>0</v>
      </c>
      <c r="AQ141" s="175">
        <f t="shared" si="161"/>
        <v>-9.1230773545669663E-4</v>
      </c>
      <c r="AR141" s="175">
        <f t="shared" si="162"/>
        <v>0</v>
      </c>
      <c r="AS141" s="175"/>
      <c r="AT141" s="175">
        <f t="shared" si="163"/>
        <v>2.1145074706261369E-3</v>
      </c>
      <c r="AU141" s="175">
        <f t="shared" si="164"/>
        <v>3.7298995300869553E-3</v>
      </c>
      <c r="AV141" s="175">
        <f t="shared" si="165"/>
        <v>0</v>
      </c>
      <c r="AW141" s="175">
        <f t="shared" si="166"/>
        <v>1.2192139842268634E-3</v>
      </c>
      <c r="AX141" s="175">
        <f t="shared" si="167"/>
        <v>0</v>
      </c>
      <c r="AY141" s="175">
        <f t="shared" si="168"/>
        <v>3.7298995300869553E-3</v>
      </c>
      <c r="AZ141" s="1"/>
      <c r="BA141" s="1">
        <f t="shared" si="133"/>
        <v>5.0591101586161896E-2</v>
      </c>
      <c r="BB141" s="1">
        <f t="shared" si="134"/>
        <v>4.9477016562093745E-2</v>
      </c>
      <c r="BC141" s="1">
        <f t="shared" si="135"/>
        <v>3.5091302447818183E-2</v>
      </c>
      <c r="BD141" s="1">
        <f t="shared" si="136"/>
        <v>6.1554333350039937E-2</v>
      </c>
      <c r="BE141" s="1">
        <f t="shared" si="137"/>
        <v>0.1360168705255532</v>
      </c>
      <c r="BF141" s="1">
        <f t="shared" si="138"/>
        <v>4.9477016562093745E-2</v>
      </c>
      <c r="BG141" s="1"/>
      <c r="BH141" s="1">
        <f t="shared" si="169"/>
        <v>5.0697851125714177E-2</v>
      </c>
      <c r="BI141" s="1">
        <f t="shared" si="170"/>
        <v>4.9660875089085371E-2</v>
      </c>
      <c r="BJ141" s="1">
        <f t="shared" si="171"/>
        <v>3.5486910777823608E-2</v>
      </c>
      <c r="BK141" s="1">
        <f t="shared" si="172"/>
        <v>6.1629289866017574E-2</v>
      </c>
      <c r="BL141" s="1">
        <f t="shared" si="173"/>
        <v>0.13614118659771482</v>
      </c>
      <c r="BM141" s="1">
        <f t="shared" si="174"/>
        <v>4.9660875089085371E-2</v>
      </c>
      <c r="BN141" s="1"/>
      <c r="BO141" s="1">
        <f t="shared" si="121"/>
        <v>4.7602797877121572E-2</v>
      </c>
      <c r="BP141" s="1">
        <f t="shared" si="122"/>
        <v>4.6258991559042131E-2</v>
      </c>
      <c r="BQ141" s="1">
        <f t="shared" si="123"/>
        <v>2.2837523719615501E-2</v>
      </c>
      <c r="BR141" s="1">
        <f t="shared" si="124"/>
        <v>5.8625115539172684E-2</v>
      </c>
      <c r="BS141" s="1">
        <f t="shared" si="125"/>
        <v>0.12918654357758305</v>
      </c>
      <c r="BT141" s="1">
        <f t="shared" si="126"/>
        <v>4.6258991559042131E-2</v>
      </c>
      <c r="BU141" s="1"/>
      <c r="BV141" s="1">
        <f t="shared" si="139"/>
        <v>6.5754466691344229E-2</v>
      </c>
      <c r="BW141" s="1">
        <f t="shared" si="140"/>
        <v>6.3809816148814855E-2</v>
      </c>
      <c r="BX141" s="1">
        <f t="shared" si="141"/>
        <v>5.3531489294279866E-2</v>
      </c>
      <c r="BY141" s="1">
        <f t="shared" si="142"/>
        <v>8.0532277115187748E-2</v>
      </c>
      <c r="BZ141" s="1">
        <f t="shared" si="143"/>
        <v>0.18560669478318287</v>
      </c>
      <c r="CA141" s="1">
        <f t="shared" si="144"/>
        <v>6.3809816148814855E-2</v>
      </c>
      <c r="CB141" s="1"/>
      <c r="CC141" s="1"/>
    </row>
    <row r="142" spans="1:81" x14ac:dyDescent="0.2">
      <c r="A142">
        <v>2001</v>
      </c>
      <c r="B142">
        <v>9</v>
      </c>
      <c r="C142" s="1">
        <f>AVERAGE(RealPrice!C130:C141)</f>
        <v>5.068290480749426E-2</v>
      </c>
      <c r="D142" s="1">
        <f>AVERAGE(RealPrice!D130:D141)</f>
        <v>4.9589418262385575E-2</v>
      </c>
      <c r="E142" s="1">
        <f>AVERAGE(RealPrice!E130:E141)</f>
        <v>3.5638811683670495E-2</v>
      </c>
      <c r="F142" s="1">
        <f>AVERAGE(RealPrice!F130:F141)</f>
        <v>6.1622030111526338E-2</v>
      </c>
      <c r="G142" s="1">
        <f>AVERAGE(RealPrice!G130:G141)</f>
        <v>0.13623937246298257</v>
      </c>
      <c r="H142" s="1">
        <f>AVERAGE(RealPrice!H130:H141)</f>
        <v>4.9589418262385575E-2</v>
      </c>
      <c r="I142" s="1"/>
      <c r="J142" s="1">
        <f t="shared" si="115"/>
        <v>9.1803221332363572E-5</v>
      </c>
      <c r="K142" s="1">
        <f t="shared" si="116"/>
        <v>1.1240170029182955E-4</v>
      </c>
      <c r="L142" s="1">
        <f t="shared" si="117"/>
        <v>1.5190090584688704E-4</v>
      </c>
      <c r="M142" s="1">
        <f t="shared" si="118"/>
        <v>6.7696761486400747E-5</v>
      </c>
      <c r="N142" s="1">
        <f t="shared" si="119"/>
        <v>9.8185865267746975E-5</v>
      </c>
      <c r="O142" s="1">
        <f t="shared" si="120"/>
        <v>1.1240170029182955E-4</v>
      </c>
      <c r="P142" s="1"/>
      <c r="Q142" s="99">
        <f t="shared" si="145"/>
        <v>0</v>
      </c>
      <c r="R142" s="99">
        <f t="shared" si="146"/>
        <v>0</v>
      </c>
      <c r="S142" s="99">
        <f t="shared" si="147"/>
        <v>0</v>
      </c>
      <c r="T142" s="99">
        <f t="shared" si="148"/>
        <v>0</v>
      </c>
      <c r="U142" s="99">
        <f t="shared" si="149"/>
        <v>0</v>
      </c>
      <c r="V142" s="99">
        <f t="shared" si="150"/>
        <v>0</v>
      </c>
      <c r="W142" s="99"/>
      <c r="X142" s="99">
        <f t="shared" si="151"/>
        <v>9.1803221332363572E-5</v>
      </c>
      <c r="Y142" s="99">
        <f t="shared" si="152"/>
        <v>1.1240170029182955E-4</v>
      </c>
      <c r="Z142" s="99">
        <f t="shared" si="153"/>
        <v>1.5190090584688704E-4</v>
      </c>
      <c r="AA142" s="99">
        <f t="shared" si="154"/>
        <v>6.7696761486400747E-5</v>
      </c>
      <c r="AB142" s="99">
        <f t="shared" si="155"/>
        <v>9.8185865267746975E-5</v>
      </c>
      <c r="AC142" s="99">
        <f t="shared" si="156"/>
        <v>1.1240170029182955E-4</v>
      </c>
      <c r="AD142" s="1"/>
      <c r="AE142" s="1"/>
      <c r="AF142" s="5">
        <f t="shared" si="127"/>
        <v>1.8146120257138687E-3</v>
      </c>
      <c r="AG142" s="5">
        <f t="shared" si="128"/>
        <v>2.2717962420140125E-3</v>
      </c>
      <c r="AH142" s="5">
        <f t="shared" si="129"/>
        <v>4.2804770130009384E-3</v>
      </c>
      <c r="AI142" s="5">
        <f t="shared" si="130"/>
        <v>1.099788720014816E-3</v>
      </c>
      <c r="AJ142" s="5">
        <f t="shared" si="131"/>
        <v>7.2120618103532763E-4</v>
      </c>
      <c r="AK142" s="5">
        <f t="shared" si="132"/>
        <v>2.2717962420140125E-3</v>
      </c>
      <c r="AL142" s="1"/>
      <c r="AM142" s="175">
        <f t="shared" si="157"/>
        <v>0</v>
      </c>
      <c r="AN142" s="175">
        <f t="shared" si="158"/>
        <v>0</v>
      </c>
      <c r="AO142" s="175">
        <f t="shared" si="159"/>
        <v>0</v>
      </c>
      <c r="AP142" s="175">
        <f t="shared" si="160"/>
        <v>0</v>
      </c>
      <c r="AQ142" s="175">
        <f t="shared" si="161"/>
        <v>0</v>
      </c>
      <c r="AR142" s="175">
        <f t="shared" si="162"/>
        <v>0</v>
      </c>
      <c r="AS142" s="175"/>
      <c r="AT142" s="175">
        <f t="shared" si="163"/>
        <v>1.8146120257138687E-3</v>
      </c>
      <c r="AU142" s="175">
        <f t="shared" si="164"/>
        <v>2.2717962420140125E-3</v>
      </c>
      <c r="AV142" s="175">
        <f t="shared" si="165"/>
        <v>4.2804770130009384E-3</v>
      </c>
      <c r="AW142" s="175">
        <f t="shared" si="166"/>
        <v>1.099788720014816E-3</v>
      </c>
      <c r="AX142" s="175">
        <f t="shared" si="167"/>
        <v>7.2120618103532763E-4</v>
      </c>
      <c r="AY142" s="175">
        <f t="shared" si="168"/>
        <v>2.2717962420140125E-3</v>
      </c>
      <c r="AZ142" s="1"/>
      <c r="BA142" s="1">
        <f t="shared" si="133"/>
        <v>5.068290480749426E-2</v>
      </c>
      <c r="BB142" s="1">
        <f t="shared" si="134"/>
        <v>4.9589418262385575E-2</v>
      </c>
      <c r="BC142" s="1">
        <f t="shared" si="135"/>
        <v>3.5638811683670495E-2</v>
      </c>
      <c r="BD142" s="1">
        <f t="shared" si="136"/>
        <v>6.1622030111526338E-2</v>
      </c>
      <c r="BE142" s="1">
        <f t="shared" si="137"/>
        <v>0.13623937246298257</v>
      </c>
      <c r="BF142" s="1">
        <f t="shared" si="138"/>
        <v>4.9589418262385575E-2</v>
      </c>
      <c r="BG142" s="1"/>
      <c r="BH142" s="1">
        <f t="shared" si="169"/>
        <v>5.0774708028826623E-2</v>
      </c>
      <c r="BI142" s="1">
        <f t="shared" si="170"/>
        <v>4.9701819962677404E-2</v>
      </c>
      <c r="BJ142" s="1">
        <f t="shared" si="171"/>
        <v>3.5790712589517382E-2</v>
      </c>
      <c r="BK142" s="1">
        <f t="shared" si="172"/>
        <v>6.1689726873012739E-2</v>
      </c>
      <c r="BL142" s="1">
        <f t="shared" si="173"/>
        <v>0.13633755832825031</v>
      </c>
      <c r="BM142" s="1">
        <f t="shared" si="174"/>
        <v>4.9701819962677404E-2</v>
      </c>
      <c r="BN142" s="1"/>
      <c r="BO142" s="1">
        <f t="shared" si="121"/>
        <v>4.7602797877121572E-2</v>
      </c>
      <c r="BP142" s="1">
        <f t="shared" si="122"/>
        <v>4.6258991559042131E-2</v>
      </c>
      <c r="BQ142" s="1">
        <f t="shared" si="123"/>
        <v>2.2837523719615501E-2</v>
      </c>
      <c r="BR142" s="1">
        <f t="shared" si="124"/>
        <v>5.8625115539172684E-2</v>
      </c>
      <c r="BS142" s="1">
        <f t="shared" si="125"/>
        <v>0.12918654357758305</v>
      </c>
      <c r="BT142" s="1">
        <f t="shared" si="126"/>
        <v>4.6258991559042131E-2</v>
      </c>
      <c r="BU142" s="1"/>
      <c r="BV142" s="1">
        <f t="shared" si="139"/>
        <v>6.5846436499906014E-2</v>
      </c>
      <c r="BW142" s="1">
        <f t="shared" si="140"/>
        <v>6.3922473202867008E-2</v>
      </c>
      <c r="BX142" s="1">
        <f t="shared" si="141"/>
        <v>5.3684040408462488E-2</v>
      </c>
      <c r="BY142" s="1">
        <f t="shared" si="142"/>
        <v>8.0600048328808821E-2</v>
      </c>
      <c r="BZ142" s="1">
        <f t="shared" si="143"/>
        <v>0.18570495146070354</v>
      </c>
      <c r="CA142" s="1">
        <f t="shared" si="144"/>
        <v>6.3922473202867008E-2</v>
      </c>
      <c r="CB142" s="1"/>
      <c r="CC142" s="1"/>
    </row>
    <row r="143" spans="1:81" x14ac:dyDescent="0.2">
      <c r="A143">
        <v>2001</v>
      </c>
      <c r="B143">
        <v>10</v>
      </c>
      <c r="C143" s="1">
        <f>AVERAGE(RealPrice!C131:C142)</f>
        <v>5.0899766622058168E-2</v>
      </c>
      <c r="D143" s="1">
        <f>AVERAGE(RealPrice!D131:D142)</f>
        <v>4.9857953499767411E-2</v>
      </c>
      <c r="E143" s="1">
        <f>AVERAGE(RealPrice!E131:E142)</f>
        <v>3.5142515092809058E-2</v>
      </c>
      <c r="F143" s="1">
        <f>AVERAGE(RealPrice!F131:F142)</f>
        <v>6.1829635807646222E-2</v>
      </c>
      <c r="G143" s="1">
        <f>AVERAGE(RealPrice!G131:G142)</f>
        <v>0.13600254802186237</v>
      </c>
      <c r="H143" s="1">
        <f>AVERAGE(RealPrice!H131:H142)</f>
        <v>4.9857953499767411E-2</v>
      </c>
      <c r="I143" s="1"/>
      <c r="J143" s="1">
        <f t="shared" ref="J143:J206" si="175">C143-C142</f>
        <v>2.1686181456390813E-4</v>
      </c>
      <c r="K143" s="1">
        <f t="shared" ref="K143:K206" si="176">D143-D142</f>
        <v>2.6853523738183671E-4</v>
      </c>
      <c r="L143" s="1">
        <f t="shared" ref="L143:L206" si="177">E143-E142</f>
        <v>-4.962965908614364E-4</v>
      </c>
      <c r="M143" s="1">
        <f t="shared" ref="M143:M206" si="178">F143-F142</f>
        <v>2.0760569611988355E-4</v>
      </c>
      <c r="N143" s="1">
        <f t="shared" ref="N143:N206" si="179">G143-G142</f>
        <v>-2.3682444112019252E-4</v>
      </c>
      <c r="O143" s="1">
        <f t="shared" ref="O143:O206" si="180">H143-H142</f>
        <v>2.6853523738183671E-4</v>
      </c>
      <c r="P143" s="1"/>
      <c r="Q143" s="99">
        <f t="shared" si="145"/>
        <v>0</v>
      </c>
      <c r="R143" s="99">
        <f t="shared" si="146"/>
        <v>0</v>
      </c>
      <c r="S143" s="99">
        <f t="shared" si="147"/>
        <v>-4.962965908614364E-4</v>
      </c>
      <c r="T143" s="99">
        <f t="shared" si="148"/>
        <v>0</v>
      </c>
      <c r="U143" s="99">
        <f t="shared" si="149"/>
        <v>-2.3682444112019252E-4</v>
      </c>
      <c r="V143" s="99">
        <f t="shared" si="150"/>
        <v>0</v>
      </c>
      <c r="W143" s="99"/>
      <c r="X143" s="99">
        <f t="shared" si="151"/>
        <v>2.1686181456390813E-4</v>
      </c>
      <c r="Y143" s="99">
        <f t="shared" si="152"/>
        <v>2.6853523738183671E-4</v>
      </c>
      <c r="Z143" s="99">
        <f t="shared" si="153"/>
        <v>0</v>
      </c>
      <c r="AA143" s="99">
        <f t="shared" si="154"/>
        <v>2.0760569611988355E-4</v>
      </c>
      <c r="AB143" s="99">
        <f t="shared" si="155"/>
        <v>0</v>
      </c>
      <c r="AC143" s="99">
        <f t="shared" si="156"/>
        <v>2.6853523738183671E-4</v>
      </c>
      <c r="AD143" s="1"/>
      <c r="AE143" s="1"/>
      <c r="AF143" s="5">
        <f t="shared" si="127"/>
        <v>4.2787960829711036E-3</v>
      </c>
      <c r="AG143" s="5">
        <f t="shared" si="128"/>
        <v>5.4151721635646854E-3</v>
      </c>
      <c r="AH143" s="5">
        <f t="shared" si="129"/>
        <v>-1.3925733418570618E-2</v>
      </c>
      <c r="AI143" s="5">
        <f t="shared" si="130"/>
        <v>3.3690174722278421E-3</v>
      </c>
      <c r="AJ143" s="5">
        <f t="shared" si="131"/>
        <v>-1.7382966233534525E-3</v>
      </c>
      <c r="AK143" s="5">
        <f t="shared" si="132"/>
        <v>5.4151721635646854E-3</v>
      </c>
      <c r="AL143" s="1"/>
      <c r="AM143" s="175">
        <f t="shared" si="157"/>
        <v>0</v>
      </c>
      <c r="AN143" s="175">
        <f t="shared" si="158"/>
        <v>0</v>
      </c>
      <c r="AO143" s="175">
        <f t="shared" si="159"/>
        <v>-1.3925733418570618E-2</v>
      </c>
      <c r="AP143" s="175">
        <f t="shared" si="160"/>
        <v>0</v>
      </c>
      <c r="AQ143" s="175">
        <f t="shared" si="161"/>
        <v>-1.7382966233534525E-3</v>
      </c>
      <c r="AR143" s="175">
        <f t="shared" si="162"/>
        <v>0</v>
      </c>
      <c r="AS143" s="175"/>
      <c r="AT143" s="175">
        <f t="shared" si="163"/>
        <v>4.2787960829711036E-3</v>
      </c>
      <c r="AU143" s="175">
        <f t="shared" si="164"/>
        <v>5.4151721635646854E-3</v>
      </c>
      <c r="AV143" s="175">
        <f t="shared" si="165"/>
        <v>0</v>
      </c>
      <c r="AW143" s="175">
        <f t="shared" si="166"/>
        <v>3.3690174722278421E-3</v>
      </c>
      <c r="AX143" s="175">
        <f t="shared" si="167"/>
        <v>0</v>
      </c>
      <c r="AY143" s="175">
        <f t="shared" si="168"/>
        <v>5.4151721635646854E-3</v>
      </c>
      <c r="AZ143" s="1"/>
      <c r="BA143" s="1">
        <f t="shared" si="133"/>
        <v>5.0899766622058168E-2</v>
      </c>
      <c r="BB143" s="1">
        <f t="shared" si="134"/>
        <v>4.9857953499767411E-2</v>
      </c>
      <c r="BC143" s="1">
        <f t="shared" si="135"/>
        <v>3.4646218501947622E-2</v>
      </c>
      <c r="BD143" s="1">
        <f t="shared" si="136"/>
        <v>6.1829635807646222E-2</v>
      </c>
      <c r="BE143" s="1">
        <f t="shared" si="137"/>
        <v>0.13576572358074218</v>
      </c>
      <c r="BF143" s="1">
        <f t="shared" si="138"/>
        <v>4.9857953499767411E-2</v>
      </c>
      <c r="BG143" s="1"/>
      <c r="BH143" s="1">
        <f t="shared" si="169"/>
        <v>5.1116628436622076E-2</v>
      </c>
      <c r="BI143" s="1">
        <f t="shared" si="170"/>
        <v>5.0126488737149248E-2</v>
      </c>
      <c r="BJ143" s="1">
        <f t="shared" si="171"/>
        <v>3.5142515092809058E-2</v>
      </c>
      <c r="BK143" s="1">
        <f t="shared" si="172"/>
        <v>6.2037241503766105E-2</v>
      </c>
      <c r="BL143" s="1">
        <f t="shared" si="173"/>
        <v>0.13600254802186237</v>
      </c>
      <c r="BM143" s="1">
        <f t="shared" si="174"/>
        <v>5.0126488737149248E-2</v>
      </c>
      <c r="BN143" s="1"/>
      <c r="BO143" s="1">
        <f t="shared" ref="BO143:BO206" si="181">(C143*AM143)+BO142</f>
        <v>4.7602797877121572E-2</v>
      </c>
      <c r="BP143" s="1">
        <f t="shared" ref="BP143:BP206" si="182">(D143*AN143)+BP142</f>
        <v>4.6258991559042131E-2</v>
      </c>
      <c r="BQ143" s="1">
        <f t="shared" ref="BQ143:BQ206" si="183">(E143*AO143)+BQ142</f>
        <v>2.2348138422774947E-2</v>
      </c>
      <c r="BR143" s="1">
        <f t="shared" ref="BR143:BR206" si="184">(F143*AP143)+BR142</f>
        <v>5.8625115539172684E-2</v>
      </c>
      <c r="BS143" s="1">
        <f t="shared" ref="BS143:BS206" si="185">(G143*AQ143)+BS142</f>
        <v>0.12895013080758919</v>
      </c>
      <c r="BT143" s="1">
        <f t="shared" ref="BT143:BT206" si="186">(H143*AR143)+BT142</f>
        <v>4.6258991559042131E-2</v>
      </c>
      <c r="BU143" s="1"/>
      <c r="BV143" s="1">
        <f t="shared" si="139"/>
        <v>6.6064226221952613E-2</v>
      </c>
      <c r="BW143" s="1">
        <f t="shared" si="140"/>
        <v>6.4192462604791251E-2</v>
      </c>
      <c r="BX143" s="1">
        <f t="shared" si="141"/>
        <v>5.3684040408462488E-2</v>
      </c>
      <c r="BY143" s="1">
        <f t="shared" si="142"/>
        <v>8.0808353452146264E-2</v>
      </c>
      <c r="BZ143" s="1">
        <f t="shared" si="143"/>
        <v>0.18570495146070354</v>
      </c>
      <c r="CA143" s="1">
        <f t="shared" si="144"/>
        <v>6.4192462604791251E-2</v>
      </c>
      <c r="CB143" s="1"/>
      <c r="CC143" s="1"/>
    </row>
    <row r="144" spans="1:81" x14ac:dyDescent="0.2">
      <c r="A144">
        <v>2001</v>
      </c>
      <c r="B144">
        <v>11</v>
      </c>
      <c r="C144" s="1">
        <f>AVERAGE(RealPrice!C132:C143)</f>
        <v>5.1230988124674498E-2</v>
      </c>
      <c r="D144" s="1">
        <f>AVERAGE(RealPrice!D132:D143)</f>
        <v>5.0210977481465739E-2</v>
      </c>
      <c r="E144" s="1">
        <f>AVERAGE(RealPrice!E132:E143)</f>
        <v>3.4355573426009776E-2</v>
      </c>
      <c r="F144" s="1">
        <f>AVERAGE(RealPrice!F132:F143)</f>
        <v>6.2128993375929246E-2</v>
      </c>
      <c r="G144" s="1">
        <f>AVERAGE(RealPrice!G132:G143)</f>
        <v>0.13604804743432025</v>
      </c>
      <c r="H144" s="1">
        <f>AVERAGE(RealPrice!H132:H143)</f>
        <v>5.0210977481465739E-2</v>
      </c>
      <c r="I144" s="1"/>
      <c r="J144" s="1">
        <f t="shared" si="175"/>
        <v>3.312215026163301E-4</v>
      </c>
      <c r="K144" s="1">
        <f t="shared" si="176"/>
        <v>3.5302398169832772E-4</v>
      </c>
      <c r="L144" s="1">
        <f t="shared" si="177"/>
        <v>-7.8694166679928179E-4</v>
      </c>
      <c r="M144" s="1">
        <f t="shared" si="178"/>
        <v>2.993575682830249E-4</v>
      </c>
      <c r="N144" s="1">
        <f t="shared" si="179"/>
        <v>4.5499412457877808E-5</v>
      </c>
      <c r="O144" s="1">
        <f t="shared" si="180"/>
        <v>3.5302398169832772E-4</v>
      </c>
      <c r="P144" s="1"/>
      <c r="Q144" s="99">
        <f t="shared" si="145"/>
        <v>0</v>
      </c>
      <c r="R144" s="99">
        <f t="shared" si="146"/>
        <v>0</v>
      </c>
      <c r="S144" s="99">
        <f t="shared" si="147"/>
        <v>-7.8694166679928179E-4</v>
      </c>
      <c r="T144" s="99">
        <f t="shared" si="148"/>
        <v>0</v>
      </c>
      <c r="U144" s="99">
        <f t="shared" si="149"/>
        <v>0</v>
      </c>
      <c r="V144" s="99">
        <f t="shared" si="150"/>
        <v>0</v>
      </c>
      <c r="W144" s="99"/>
      <c r="X144" s="99">
        <f t="shared" si="151"/>
        <v>3.312215026163301E-4</v>
      </c>
      <c r="Y144" s="99">
        <f t="shared" si="152"/>
        <v>3.5302398169832772E-4</v>
      </c>
      <c r="Z144" s="99">
        <f t="shared" si="153"/>
        <v>0</v>
      </c>
      <c r="AA144" s="99">
        <f t="shared" si="154"/>
        <v>2.993575682830249E-4</v>
      </c>
      <c r="AB144" s="99">
        <f t="shared" si="155"/>
        <v>4.5499412457877808E-5</v>
      </c>
      <c r="AC144" s="99">
        <f t="shared" si="156"/>
        <v>3.5302398169832772E-4</v>
      </c>
      <c r="AD144" s="1"/>
      <c r="AE144" s="1"/>
      <c r="AF144" s="5">
        <f t="shared" ref="AF144:AF207" si="187">C144/C143-1</f>
        <v>6.5073285124412905E-3</v>
      </c>
      <c r="AG144" s="5">
        <f t="shared" ref="AG144:AG207" si="188">D144/D143-1</f>
        <v>7.0805951090626706E-3</v>
      </c>
      <c r="AH144" s="5">
        <f t="shared" ref="AH144:AH207" si="189">E144/E143-1</f>
        <v>-2.2392867007982264E-2</v>
      </c>
      <c r="AI144" s="5">
        <f t="shared" ref="AI144:AI207" si="190">F144/F143-1</f>
        <v>4.8416518126410679E-3</v>
      </c>
      <c r="AJ144" s="5">
        <f t="shared" ref="AJ144:AJ207" si="191">G144/G143-1</f>
        <v>3.3454823545331358E-4</v>
      </c>
      <c r="AK144" s="5">
        <f t="shared" ref="AK144:AK207" si="192">H144/H143-1</f>
        <v>7.0805951090626706E-3</v>
      </c>
      <c r="AL144" s="1"/>
      <c r="AM144" s="175">
        <f t="shared" si="157"/>
        <v>0</v>
      </c>
      <c r="AN144" s="175">
        <f t="shared" si="158"/>
        <v>0</v>
      </c>
      <c r="AO144" s="175">
        <f t="shared" si="159"/>
        <v>-2.2392867007982264E-2</v>
      </c>
      <c r="AP144" s="175">
        <f t="shared" si="160"/>
        <v>0</v>
      </c>
      <c r="AQ144" s="175">
        <f t="shared" si="161"/>
        <v>0</v>
      </c>
      <c r="AR144" s="175">
        <f t="shared" si="162"/>
        <v>0</v>
      </c>
      <c r="AS144" s="175"/>
      <c r="AT144" s="175">
        <f t="shared" si="163"/>
        <v>6.5073285124412905E-3</v>
      </c>
      <c r="AU144" s="175">
        <f t="shared" si="164"/>
        <v>7.0805951090626706E-3</v>
      </c>
      <c r="AV144" s="175">
        <f t="shared" si="165"/>
        <v>0</v>
      </c>
      <c r="AW144" s="175">
        <f t="shared" si="166"/>
        <v>4.8416518126410679E-3</v>
      </c>
      <c r="AX144" s="175">
        <f t="shared" si="167"/>
        <v>3.3454823545331358E-4</v>
      </c>
      <c r="AY144" s="175">
        <f t="shared" si="168"/>
        <v>7.0805951090626706E-3</v>
      </c>
      <c r="AZ144" s="1"/>
      <c r="BA144" s="1">
        <f t="shared" ref="BA144:BA207" si="193">C144+Q144</f>
        <v>5.1230988124674498E-2</v>
      </c>
      <c r="BB144" s="1">
        <f t="shared" ref="BB144:BB207" si="194">D144+R144</f>
        <v>5.0210977481465739E-2</v>
      </c>
      <c r="BC144" s="1">
        <f t="shared" ref="BC144:BC207" si="195">E144+S144</f>
        <v>3.3568631759210495E-2</v>
      </c>
      <c r="BD144" s="1">
        <f t="shared" ref="BD144:BD207" si="196">F144+T144</f>
        <v>6.2128993375929246E-2</v>
      </c>
      <c r="BE144" s="1">
        <f t="shared" ref="BE144:BE207" si="197">G144+U144</f>
        <v>0.13604804743432025</v>
      </c>
      <c r="BF144" s="1">
        <f t="shared" ref="BF144:BF207" si="198">H144+V144</f>
        <v>5.0210977481465739E-2</v>
      </c>
      <c r="BG144" s="1"/>
      <c r="BH144" s="1">
        <f t="shared" si="169"/>
        <v>5.1562209627290828E-2</v>
      </c>
      <c r="BI144" s="1">
        <f t="shared" si="170"/>
        <v>5.0564001463164067E-2</v>
      </c>
      <c r="BJ144" s="1">
        <f t="shared" si="171"/>
        <v>3.4355573426009776E-2</v>
      </c>
      <c r="BK144" s="1">
        <f t="shared" si="172"/>
        <v>6.2428350944212271E-2</v>
      </c>
      <c r="BL144" s="1">
        <f t="shared" si="173"/>
        <v>0.13609354684677813</v>
      </c>
      <c r="BM144" s="1">
        <f t="shared" si="174"/>
        <v>5.0564001463164067E-2</v>
      </c>
      <c r="BN144" s="1"/>
      <c r="BO144" s="1">
        <f t="shared" si="181"/>
        <v>4.7602797877121572E-2</v>
      </c>
      <c r="BP144" s="1">
        <f t="shared" si="182"/>
        <v>4.6258991559042131E-2</v>
      </c>
      <c r="BQ144" s="1">
        <f t="shared" si="183"/>
        <v>2.157881863606334E-2</v>
      </c>
      <c r="BR144" s="1">
        <f t="shared" si="184"/>
        <v>5.8625115539172684E-2</v>
      </c>
      <c r="BS144" s="1">
        <f t="shared" si="185"/>
        <v>0.12895013080758919</v>
      </c>
      <c r="BT144" s="1">
        <f t="shared" si="186"/>
        <v>4.6258991559042131E-2</v>
      </c>
      <c r="BU144" s="1"/>
      <c r="BV144" s="1">
        <f t="shared" ref="BV144:BV207" si="199">(C144*AT144)+BV143</f>
        <v>6.6397603091696844E-2</v>
      </c>
      <c r="BW144" s="1">
        <f t="shared" ref="BW144:BW207" si="200">(D144*AU144)+BW143</f>
        <v>6.4547986206367772E-2</v>
      </c>
      <c r="BX144" s="1">
        <f t="shared" ref="BX144:BX207" si="201">(E144*AV144)+BX143</f>
        <v>5.3684040408462488E-2</v>
      </c>
      <c r="BY144" s="1">
        <f t="shared" ref="BY144:BY207" si="202">(F144*AW144)+BY143</f>
        <v>8.1109160405542391E-2</v>
      </c>
      <c r="BZ144" s="1">
        <f t="shared" ref="BZ144:BZ207" si="203">(G144*AX144)+BZ143</f>
        <v>0.18575046609490956</v>
      </c>
      <c r="CA144" s="1">
        <f t="shared" ref="CA144:CA207" si="204">(H144*AY144)+CA143</f>
        <v>6.4547986206367772E-2</v>
      </c>
      <c r="CB144" s="1"/>
      <c r="CC144" s="1"/>
    </row>
    <row r="145" spans="1:81" x14ac:dyDescent="0.2">
      <c r="A145">
        <v>2001</v>
      </c>
      <c r="B145">
        <v>12</v>
      </c>
      <c r="C145" s="1">
        <f>AVERAGE(RealPrice!C133:C144)</f>
        <v>5.1556302878055738E-2</v>
      </c>
      <c r="D145" s="1">
        <f>AVERAGE(RealPrice!D133:D144)</f>
        <v>5.0565173857962005E-2</v>
      </c>
      <c r="E145" s="1">
        <f>AVERAGE(RealPrice!E133:E144)</f>
        <v>3.4523085020528373E-2</v>
      </c>
      <c r="F145" s="1">
        <f>AVERAGE(RealPrice!F133:F144)</f>
        <v>6.2378653237283567E-2</v>
      </c>
      <c r="G145" s="1">
        <f>AVERAGE(RealPrice!G133:G144)</f>
        <v>0.13698396700113913</v>
      </c>
      <c r="H145" s="1">
        <f>AVERAGE(RealPrice!H133:H144)</f>
        <v>5.0565173857962005E-2</v>
      </c>
      <c r="I145" s="1"/>
      <c r="J145" s="1">
        <f t="shared" si="175"/>
        <v>3.253147533812395E-4</v>
      </c>
      <c r="K145" s="1">
        <f t="shared" si="176"/>
        <v>3.5419637649626579E-4</v>
      </c>
      <c r="L145" s="1">
        <f t="shared" si="177"/>
        <v>1.6751159451859621E-4</v>
      </c>
      <c r="M145" s="1">
        <f t="shared" si="178"/>
        <v>2.496598613543205E-4</v>
      </c>
      <c r="N145" s="1">
        <f t="shared" si="179"/>
        <v>9.3591956681887689E-4</v>
      </c>
      <c r="O145" s="1">
        <f t="shared" si="180"/>
        <v>3.5419637649626579E-4</v>
      </c>
      <c r="P145" s="1"/>
      <c r="Q145" s="99">
        <f t="shared" si="145"/>
        <v>0</v>
      </c>
      <c r="R145" s="99">
        <f t="shared" si="146"/>
        <v>0</v>
      </c>
      <c r="S145" s="99">
        <f t="shared" si="147"/>
        <v>0</v>
      </c>
      <c r="T145" s="99">
        <f t="shared" si="148"/>
        <v>0</v>
      </c>
      <c r="U145" s="99">
        <f t="shared" si="149"/>
        <v>0</v>
      </c>
      <c r="V145" s="99">
        <f t="shared" si="150"/>
        <v>0</v>
      </c>
      <c r="W145" s="99"/>
      <c r="X145" s="99">
        <f t="shared" si="151"/>
        <v>3.253147533812395E-4</v>
      </c>
      <c r="Y145" s="99">
        <f t="shared" si="152"/>
        <v>3.5419637649626579E-4</v>
      </c>
      <c r="Z145" s="99">
        <f t="shared" si="153"/>
        <v>1.6751159451859621E-4</v>
      </c>
      <c r="AA145" s="99">
        <f t="shared" si="154"/>
        <v>2.496598613543205E-4</v>
      </c>
      <c r="AB145" s="99">
        <f t="shared" si="155"/>
        <v>9.3591956681887689E-4</v>
      </c>
      <c r="AC145" s="99">
        <f t="shared" si="156"/>
        <v>3.5419637649626579E-4</v>
      </c>
      <c r="AD145" s="1"/>
      <c r="AE145" s="1"/>
      <c r="AF145" s="5">
        <f t="shared" si="187"/>
        <v>6.3499605471117881E-3</v>
      </c>
      <c r="AG145" s="5">
        <f t="shared" si="188"/>
        <v>7.0541621426711831E-3</v>
      </c>
      <c r="AH145" s="5">
        <f t="shared" si="189"/>
        <v>4.8758200726690681E-3</v>
      </c>
      <c r="AI145" s="5">
        <f t="shared" si="190"/>
        <v>4.0184114982144692E-3</v>
      </c>
      <c r="AJ145" s="5">
        <f t="shared" si="191"/>
        <v>6.8793311221222453E-3</v>
      </c>
      <c r="AK145" s="5">
        <f t="shared" si="192"/>
        <v>7.0541621426711831E-3</v>
      </c>
      <c r="AL145" s="1"/>
      <c r="AM145" s="175">
        <f t="shared" si="157"/>
        <v>0</v>
      </c>
      <c r="AN145" s="175">
        <f t="shared" si="158"/>
        <v>0</v>
      </c>
      <c r="AO145" s="175">
        <f t="shared" si="159"/>
        <v>0</v>
      </c>
      <c r="AP145" s="175">
        <f t="shared" si="160"/>
        <v>0</v>
      </c>
      <c r="AQ145" s="175">
        <f t="shared" si="161"/>
        <v>0</v>
      </c>
      <c r="AR145" s="175">
        <f t="shared" si="162"/>
        <v>0</v>
      </c>
      <c r="AS145" s="175"/>
      <c r="AT145" s="175">
        <f t="shared" si="163"/>
        <v>6.3499605471117881E-3</v>
      </c>
      <c r="AU145" s="175">
        <f t="shared" si="164"/>
        <v>7.0541621426711831E-3</v>
      </c>
      <c r="AV145" s="175">
        <f t="shared" si="165"/>
        <v>4.8758200726690681E-3</v>
      </c>
      <c r="AW145" s="175">
        <f t="shared" si="166"/>
        <v>4.0184114982144692E-3</v>
      </c>
      <c r="AX145" s="175">
        <f t="shared" si="167"/>
        <v>6.8793311221222453E-3</v>
      </c>
      <c r="AY145" s="175">
        <f t="shared" si="168"/>
        <v>7.0541621426711831E-3</v>
      </c>
      <c r="AZ145" s="1"/>
      <c r="BA145" s="1">
        <f t="shared" si="193"/>
        <v>5.1556302878055738E-2</v>
      </c>
      <c r="BB145" s="1">
        <f t="shared" si="194"/>
        <v>5.0565173857962005E-2</v>
      </c>
      <c r="BC145" s="1">
        <f t="shared" si="195"/>
        <v>3.4523085020528373E-2</v>
      </c>
      <c r="BD145" s="1">
        <f t="shared" si="196"/>
        <v>6.2378653237283567E-2</v>
      </c>
      <c r="BE145" s="1">
        <f t="shared" si="197"/>
        <v>0.13698396700113913</v>
      </c>
      <c r="BF145" s="1">
        <f t="shared" si="198"/>
        <v>5.0565173857962005E-2</v>
      </c>
      <c r="BG145" s="1"/>
      <c r="BH145" s="1">
        <f t="shared" si="169"/>
        <v>5.1881617631436977E-2</v>
      </c>
      <c r="BI145" s="1">
        <f t="shared" si="170"/>
        <v>5.0919370234458271E-2</v>
      </c>
      <c r="BJ145" s="1">
        <f t="shared" si="171"/>
        <v>3.4690596615046969E-2</v>
      </c>
      <c r="BK145" s="1">
        <f t="shared" si="172"/>
        <v>6.2628313098637894E-2</v>
      </c>
      <c r="BL145" s="1">
        <f t="shared" si="173"/>
        <v>0.13791988656795801</v>
      </c>
      <c r="BM145" s="1">
        <f t="shared" si="174"/>
        <v>5.0919370234458271E-2</v>
      </c>
      <c r="BN145" s="1"/>
      <c r="BO145" s="1">
        <f t="shared" si="181"/>
        <v>4.7602797877121572E-2</v>
      </c>
      <c r="BP145" s="1">
        <f t="shared" si="182"/>
        <v>4.6258991559042131E-2</v>
      </c>
      <c r="BQ145" s="1">
        <f t="shared" si="183"/>
        <v>2.157881863606334E-2</v>
      </c>
      <c r="BR145" s="1">
        <f t="shared" si="184"/>
        <v>5.8625115539172684E-2</v>
      </c>
      <c r="BS145" s="1">
        <f t="shared" si="185"/>
        <v>0.12895013080758919</v>
      </c>
      <c r="BT145" s="1">
        <f t="shared" si="186"/>
        <v>4.6258991559042131E-2</v>
      </c>
      <c r="BU145" s="1"/>
      <c r="BV145" s="1">
        <f t="shared" si="199"/>
        <v>6.6724983580927447E-2</v>
      </c>
      <c r="BW145" s="1">
        <f t="shared" si="200"/>
        <v>6.4904681141534193E-2</v>
      </c>
      <c r="BX145" s="1">
        <f t="shared" si="201"/>
        <v>5.3852368759376039E-2</v>
      </c>
      <c r="BY145" s="1">
        <f t="shared" si="202"/>
        <v>8.1359823502954218E-2</v>
      </c>
      <c r="BZ145" s="1">
        <f t="shared" si="203"/>
        <v>0.18669282416233227</v>
      </c>
      <c r="CA145" s="1">
        <f t="shared" si="204"/>
        <v>6.4904681141534193E-2</v>
      </c>
      <c r="CB145" s="1"/>
      <c r="CC145" s="1"/>
    </row>
    <row r="146" spans="1:81" x14ac:dyDescent="0.2">
      <c r="A146">
        <f t="shared" ref="A146:A209" si="205">A134+1</f>
        <v>2002</v>
      </c>
      <c r="B146">
        <f t="shared" ref="B146:B209" si="206">B134</f>
        <v>1</v>
      </c>
      <c r="C146" s="1">
        <f>AVERAGE(RealPrice!C134:C145)</f>
        <v>5.1796082587011884E-2</v>
      </c>
      <c r="D146" s="1">
        <f>AVERAGE(RealPrice!D134:D145)</f>
        <v>5.078834392784351E-2</v>
      </c>
      <c r="E146" s="1">
        <f>AVERAGE(RealPrice!E134:E145)</f>
        <v>3.5549758512641777E-2</v>
      </c>
      <c r="F146" s="1">
        <f>AVERAGE(RealPrice!F134:F145)</f>
        <v>6.271596036472267E-2</v>
      </c>
      <c r="G146" s="1">
        <f>AVERAGE(RealPrice!G134:G145)</f>
        <v>0.1373741922679404</v>
      </c>
      <c r="H146" s="1">
        <f>AVERAGE(RealPrice!H134:H145)</f>
        <v>5.078834392784351E-2</v>
      </c>
      <c r="I146" s="1"/>
      <c r="J146" s="1">
        <f t="shared" si="175"/>
        <v>2.3977970895614625E-4</v>
      </c>
      <c r="K146" s="1">
        <f t="shared" si="176"/>
        <v>2.2317006988150506E-4</v>
      </c>
      <c r="L146" s="1">
        <f t="shared" si="177"/>
        <v>1.0266734921134044E-3</v>
      </c>
      <c r="M146" s="1">
        <f t="shared" si="178"/>
        <v>3.3730712743910291E-4</v>
      </c>
      <c r="N146" s="1">
        <f t="shared" si="179"/>
        <v>3.9022526680126957E-4</v>
      </c>
      <c r="O146" s="1">
        <f t="shared" si="180"/>
        <v>2.2317006988150506E-4</v>
      </c>
      <c r="P146" s="1"/>
      <c r="Q146" s="99">
        <f t="shared" si="145"/>
        <v>0</v>
      </c>
      <c r="R146" s="99">
        <f t="shared" si="146"/>
        <v>0</v>
      </c>
      <c r="S146" s="99">
        <f t="shared" si="147"/>
        <v>0</v>
      </c>
      <c r="T146" s="99">
        <f t="shared" si="148"/>
        <v>0</v>
      </c>
      <c r="U146" s="99">
        <f t="shared" si="149"/>
        <v>0</v>
      </c>
      <c r="V146" s="99">
        <f t="shared" si="150"/>
        <v>0</v>
      </c>
      <c r="W146" s="99"/>
      <c r="X146" s="99">
        <f t="shared" si="151"/>
        <v>2.3977970895614625E-4</v>
      </c>
      <c r="Y146" s="99">
        <f t="shared" si="152"/>
        <v>2.2317006988150506E-4</v>
      </c>
      <c r="Z146" s="99">
        <f t="shared" si="153"/>
        <v>1.0266734921134044E-3</v>
      </c>
      <c r="AA146" s="99">
        <f t="shared" si="154"/>
        <v>3.3730712743910291E-4</v>
      </c>
      <c r="AB146" s="99">
        <f t="shared" si="155"/>
        <v>3.9022526680126957E-4</v>
      </c>
      <c r="AC146" s="99">
        <f t="shared" si="156"/>
        <v>2.2317006988150506E-4</v>
      </c>
      <c r="AD146" s="1"/>
      <c r="AE146" s="1"/>
      <c r="AF146" s="5">
        <f t="shared" si="187"/>
        <v>4.6508321111249362E-3</v>
      </c>
      <c r="AG146" s="5">
        <f t="shared" si="188"/>
        <v>4.4135133502831714E-3</v>
      </c>
      <c r="AH146" s="5">
        <f t="shared" si="189"/>
        <v>2.9738752823014414E-2</v>
      </c>
      <c r="AI146" s="5">
        <f t="shared" si="190"/>
        <v>5.4074127916166059E-3</v>
      </c>
      <c r="AJ146" s="5">
        <f t="shared" si="191"/>
        <v>2.8486929919180337E-3</v>
      </c>
      <c r="AK146" s="5">
        <f t="shared" si="192"/>
        <v>4.4135133502831714E-3</v>
      </c>
      <c r="AL146" s="1"/>
      <c r="AM146" s="175">
        <f t="shared" si="157"/>
        <v>0</v>
      </c>
      <c r="AN146" s="175">
        <f t="shared" si="158"/>
        <v>0</v>
      </c>
      <c r="AO146" s="175">
        <f t="shared" si="159"/>
        <v>0</v>
      </c>
      <c r="AP146" s="175">
        <f t="shared" si="160"/>
        <v>0</v>
      </c>
      <c r="AQ146" s="175">
        <f t="shared" si="161"/>
        <v>0</v>
      </c>
      <c r="AR146" s="175">
        <f t="shared" si="162"/>
        <v>0</v>
      </c>
      <c r="AS146" s="175"/>
      <c r="AT146" s="175">
        <f t="shared" si="163"/>
        <v>4.6508321111249362E-3</v>
      </c>
      <c r="AU146" s="175">
        <f t="shared" si="164"/>
        <v>4.4135133502831714E-3</v>
      </c>
      <c r="AV146" s="175">
        <f t="shared" si="165"/>
        <v>2.9738752823014414E-2</v>
      </c>
      <c r="AW146" s="175">
        <f t="shared" si="166"/>
        <v>5.4074127916166059E-3</v>
      </c>
      <c r="AX146" s="175">
        <f t="shared" si="167"/>
        <v>2.8486929919180337E-3</v>
      </c>
      <c r="AY146" s="175">
        <f t="shared" si="168"/>
        <v>4.4135133502831714E-3</v>
      </c>
      <c r="AZ146" s="1"/>
      <c r="BA146" s="1">
        <f t="shared" si="193"/>
        <v>5.1796082587011884E-2</v>
      </c>
      <c r="BB146" s="1">
        <f t="shared" si="194"/>
        <v>5.078834392784351E-2</v>
      </c>
      <c r="BC146" s="1">
        <f t="shared" si="195"/>
        <v>3.5549758512641777E-2</v>
      </c>
      <c r="BD146" s="1">
        <f t="shared" si="196"/>
        <v>6.271596036472267E-2</v>
      </c>
      <c r="BE146" s="1">
        <f t="shared" si="197"/>
        <v>0.1373741922679404</v>
      </c>
      <c r="BF146" s="1">
        <f t="shared" si="198"/>
        <v>5.078834392784351E-2</v>
      </c>
      <c r="BG146" s="1"/>
      <c r="BH146" s="1">
        <f t="shared" si="169"/>
        <v>5.203586229596803E-2</v>
      </c>
      <c r="BI146" s="1">
        <f t="shared" si="170"/>
        <v>5.1011513997725015E-2</v>
      </c>
      <c r="BJ146" s="1">
        <f t="shared" si="171"/>
        <v>3.6576432004755181E-2</v>
      </c>
      <c r="BK146" s="1">
        <f t="shared" si="172"/>
        <v>6.305326749216178E-2</v>
      </c>
      <c r="BL146" s="1">
        <f t="shared" si="173"/>
        <v>0.13776441753474167</v>
      </c>
      <c r="BM146" s="1">
        <f t="shared" si="174"/>
        <v>5.1011513997725015E-2</v>
      </c>
      <c r="BN146" s="1"/>
      <c r="BO146" s="1">
        <f t="shared" si="181"/>
        <v>4.7602797877121572E-2</v>
      </c>
      <c r="BP146" s="1">
        <f t="shared" si="182"/>
        <v>4.6258991559042131E-2</v>
      </c>
      <c r="BQ146" s="1">
        <f t="shared" si="183"/>
        <v>2.157881863606334E-2</v>
      </c>
      <c r="BR146" s="1">
        <f t="shared" si="184"/>
        <v>5.8625115539172684E-2</v>
      </c>
      <c r="BS146" s="1">
        <f t="shared" si="185"/>
        <v>0.12895013080758919</v>
      </c>
      <c r="BT146" s="1">
        <f t="shared" si="186"/>
        <v>4.6258991559042131E-2</v>
      </c>
      <c r="BU146" s="1"/>
      <c r="BV146" s="1">
        <f t="shared" si="199"/>
        <v>6.6965878465053599E-2</v>
      </c>
      <c r="BW146" s="1">
        <f t="shared" si="200"/>
        <v>6.51288361754985E-2</v>
      </c>
      <c r="BX146" s="1">
        <f t="shared" si="201"/>
        <v>5.4909574240701343E-2</v>
      </c>
      <c r="BY146" s="1">
        <f t="shared" si="202"/>
        <v>8.1698954589268943E-2</v>
      </c>
      <c r="BZ146" s="1">
        <f t="shared" si="203"/>
        <v>0.18708416106111636</v>
      </c>
      <c r="CA146" s="1">
        <f t="shared" si="204"/>
        <v>6.51288361754985E-2</v>
      </c>
      <c r="CB146" s="1"/>
      <c r="CC146" s="1"/>
    </row>
    <row r="147" spans="1:81" x14ac:dyDescent="0.2">
      <c r="A147">
        <f t="shared" si="205"/>
        <v>2002</v>
      </c>
      <c r="B147">
        <f t="shared" si="206"/>
        <v>2</v>
      </c>
      <c r="C147" s="1">
        <f>AVERAGE(RealPrice!C135:C146)</f>
        <v>5.2310421400264984E-2</v>
      </c>
      <c r="D147" s="1">
        <f>AVERAGE(RealPrice!D135:D146)</f>
        <v>5.1352779825693418E-2</v>
      </c>
      <c r="E147" s="1">
        <f>AVERAGE(RealPrice!E135:E146)</f>
        <v>3.5304358605020965E-2</v>
      </c>
      <c r="F147" s="1">
        <f>AVERAGE(RealPrice!F135:F146)</f>
        <v>6.3319103957341943E-2</v>
      </c>
      <c r="G147" s="1">
        <f>AVERAGE(RealPrice!G135:G146)</f>
        <v>0.1377324759253554</v>
      </c>
      <c r="H147" s="1">
        <f>AVERAGE(RealPrice!H135:H146)</f>
        <v>5.1352779825693418E-2</v>
      </c>
      <c r="I147" s="1"/>
      <c r="J147" s="1">
        <f t="shared" si="175"/>
        <v>5.1433881325309988E-4</v>
      </c>
      <c r="K147" s="1">
        <f t="shared" si="176"/>
        <v>5.6443589784990755E-4</v>
      </c>
      <c r="L147" s="1">
        <f t="shared" si="177"/>
        <v>-2.4539990762081215E-4</v>
      </c>
      <c r="M147" s="1">
        <f t="shared" si="178"/>
        <v>6.0314359261927353E-4</v>
      </c>
      <c r="N147" s="1">
        <f t="shared" si="179"/>
        <v>3.5828365741499835E-4</v>
      </c>
      <c r="O147" s="1">
        <f t="shared" si="180"/>
        <v>5.6443589784990755E-4</v>
      </c>
      <c r="P147" s="1"/>
      <c r="Q147" s="99">
        <f t="shared" si="145"/>
        <v>0</v>
      </c>
      <c r="R147" s="99">
        <f t="shared" si="146"/>
        <v>0</v>
      </c>
      <c r="S147" s="99">
        <f t="shared" si="147"/>
        <v>-2.4539990762081215E-4</v>
      </c>
      <c r="T147" s="99">
        <f t="shared" si="148"/>
        <v>0</v>
      </c>
      <c r="U147" s="99">
        <f t="shared" si="149"/>
        <v>0</v>
      </c>
      <c r="V147" s="99">
        <f t="shared" si="150"/>
        <v>0</v>
      </c>
      <c r="W147" s="99"/>
      <c r="X147" s="99">
        <f t="shared" si="151"/>
        <v>5.1433881325309988E-4</v>
      </c>
      <c r="Y147" s="99">
        <f t="shared" si="152"/>
        <v>5.6443589784990755E-4</v>
      </c>
      <c r="Z147" s="99">
        <f t="shared" si="153"/>
        <v>0</v>
      </c>
      <c r="AA147" s="99">
        <f t="shared" si="154"/>
        <v>6.0314359261927353E-4</v>
      </c>
      <c r="AB147" s="99">
        <f t="shared" si="155"/>
        <v>3.5828365741499835E-4</v>
      </c>
      <c r="AC147" s="99">
        <f t="shared" si="156"/>
        <v>5.6443589784990755E-4</v>
      </c>
      <c r="AD147" s="1"/>
      <c r="AE147" s="1"/>
      <c r="AF147" s="5">
        <f t="shared" si="187"/>
        <v>9.9300716881256523E-3</v>
      </c>
      <c r="AG147" s="5">
        <f t="shared" si="188"/>
        <v>1.1113492864658348E-2</v>
      </c>
      <c r="AH147" s="5">
        <f t="shared" si="189"/>
        <v>-6.9029978792555236E-3</v>
      </c>
      <c r="AI147" s="5">
        <f t="shared" si="190"/>
        <v>9.6170669971680223E-3</v>
      </c>
      <c r="AJ147" s="5">
        <f t="shared" si="191"/>
        <v>2.6080856345722658E-3</v>
      </c>
      <c r="AK147" s="5">
        <f t="shared" si="192"/>
        <v>1.1113492864658348E-2</v>
      </c>
      <c r="AL147" s="1"/>
      <c r="AM147" s="175">
        <f t="shared" si="157"/>
        <v>0</v>
      </c>
      <c r="AN147" s="175">
        <f t="shared" si="158"/>
        <v>0</v>
      </c>
      <c r="AO147" s="175">
        <f t="shared" si="159"/>
        <v>-6.9029978792555236E-3</v>
      </c>
      <c r="AP147" s="175">
        <f t="shared" si="160"/>
        <v>0</v>
      </c>
      <c r="AQ147" s="175">
        <f t="shared" si="161"/>
        <v>0</v>
      </c>
      <c r="AR147" s="175">
        <f t="shared" si="162"/>
        <v>0</v>
      </c>
      <c r="AS147" s="175"/>
      <c r="AT147" s="175">
        <f t="shared" si="163"/>
        <v>9.9300716881256523E-3</v>
      </c>
      <c r="AU147" s="175">
        <f t="shared" si="164"/>
        <v>1.1113492864658348E-2</v>
      </c>
      <c r="AV147" s="175">
        <f t="shared" si="165"/>
        <v>0</v>
      </c>
      <c r="AW147" s="175">
        <f t="shared" si="166"/>
        <v>9.6170669971680223E-3</v>
      </c>
      <c r="AX147" s="175">
        <f t="shared" si="167"/>
        <v>2.6080856345722658E-3</v>
      </c>
      <c r="AY147" s="175">
        <f t="shared" si="168"/>
        <v>1.1113492864658348E-2</v>
      </c>
      <c r="AZ147" s="1"/>
      <c r="BA147" s="1">
        <f t="shared" si="193"/>
        <v>5.2310421400264984E-2</v>
      </c>
      <c r="BB147" s="1">
        <f t="shared" si="194"/>
        <v>5.1352779825693418E-2</v>
      </c>
      <c r="BC147" s="1">
        <f t="shared" si="195"/>
        <v>3.5058958697400153E-2</v>
      </c>
      <c r="BD147" s="1">
        <f t="shared" si="196"/>
        <v>6.3319103957341943E-2</v>
      </c>
      <c r="BE147" s="1">
        <f t="shared" si="197"/>
        <v>0.1377324759253554</v>
      </c>
      <c r="BF147" s="1">
        <f t="shared" si="198"/>
        <v>5.1352779825693418E-2</v>
      </c>
      <c r="BG147" s="1"/>
      <c r="BH147" s="1">
        <f t="shared" si="169"/>
        <v>5.2824760213518084E-2</v>
      </c>
      <c r="BI147" s="1">
        <f t="shared" si="170"/>
        <v>5.1917215723543325E-2</v>
      </c>
      <c r="BJ147" s="1">
        <f t="shared" si="171"/>
        <v>3.5304358605020965E-2</v>
      </c>
      <c r="BK147" s="1">
        <f t="shared" si="172"/>
        <v>6.3922247549961217E-2</v>
      </c>
      <c r="BL147" s="1">
        <f t="shared" si="173"/>
        <v>0.13809075958277039</v>
      </c>
      <c r="BM147" s="1">
        <f t="shared" si="174"/>
        <v>5.1917215723543325E-2</v>
      </c>
      <c r="BN147" s="1"/>
      <c r="BO147" s="1">
        <f t="shared" si="181"/>
        <v>4.7602797877121572E-2</v>
      </c>
      <c r="BP147" s="1">
        <f t="shared" si="182"/>
        <v>4.6258991559042131E-2</v>
      </c>
      <c r="BQ147" s="1">
        <f t="shared" si="183"/>
        <v>2.1335112723484404E-2</v>
      </c>
      <c r="BR147" s="1">
        <f t="shared" si="184"/>
        <v>5.8625115539172684E-2</v>
      </c>
      <c r="BS147" s="1">
        <f t="shared" si="185"/>
        <v>0.12895013080758919</v>
      </c>
      <c r="BT147" s="1">
        <f t="shared" si="186"/>
        <v>4.6258991559042131E-2</v>
      </c>
      <c r="BU147" s="1"/>
      <c r="BV147" s="1">
        <f t="shared" si="199"/>
        <v>6.7485324699594298E-2</v>
      </c>
      <c r="BW147" s="1">
        <f t="shared" si="200"/>
        <v>6.5699544927671716E-2</v>
      </c>
      <c r="BX147" s="1">
        <f t="shared" si="201"/>
        <v>5.4909574240701343E-2</v>
      </c>
      <c r="BY147" s="1">
        <f t="shared" si="202"/>
        <v>8.2307898654227343E-2</v>
      </c>
      <c r="BZ147" s="1">
        <f t="shared" si="203"/>
        <v>0.18744337915299136</v>
      </c>
      <c r="CA147" s="1">
        <f t="shared" si="204"/>
        <v>6.5699544927671716E-2</v>
      </c>
      <c r="CB147" s="1"/>
      <c r="CC147" s="1"/>
    </row>
    <row r="148" spans="1:81" x14ac:dyDescent="0.2">
      <c r="A148">
        <f t="shared" si="205"/>
        <v>2002</v>
      </c>
      <c r="B148">
        <f t="shared" si="206"/>
        <v>3</v>
      </c>
      <c r="C148" s="1">
        <f>AVERAGE(RealPrice!C136:C147)</f>
        <v>5.2807342703684791E-2</v>
      </c>
      <c r="D148" s="1">
        <f>AVERAGE(RealPrice!D136:D147)</f>
        <v>5.1852773996833773E-2</v>
      </c>
      <c r="E148" s="1">
        <f>AVERAGE(RealPrice!E136:E147)</f>
        <v>3.5758864388941269E-2</v>
      </c>
      <c r="F148" s="1">
        <f>AVERAGE(RealPrice!F136:F147)</f>
        <v>6.3905579116704733E-2</v>
      </c>
      <c r="G148" s="1">
        <f>AVERAGE(RealPrice!G136:G147)</f>
        <v>0.13812134512687738</v>
      </c>
      <c r="H148" s="1">
        <f>AVERAGE(RealPrice!H136:H147)</f>
        <v>5.1852773996833773E-2</v>
      </c>
      <c r="I148" s="1"/>
      <c r="J148" s="1">
        <f t="shared" si="175"/>
        <v>4.969213034198075E-4</v>
      </c>
      <c r="K148" s="1">
        <f t="shared" si="176"/>
        <v>4.9999417114035549E-4</v>
      </c>
      <c r="L148" s="1">
        <f t="shared" si="177"/>
        <v>4.5450578392030455E-4</v>
      </c>
      <c r="M148" s="1">
        <f t="shared" si="178"/>
        <v>5.8647515936278982E-4</v>
      </c>
      <c r="N148" s="1">
        <f t="shared" si="179"/>
        <v>3.8886920152197968E-4</v>
      </c>
      <c r="O148" s="1">
        <f t="shared" si="180"/>
        <v>4.9999417114035549E-4</v>
      </c>
      <c r="P148" s="1"/>
      <c r="Q148" s="99">
        <f t="shared" si="145"/>
        <v>0</v>
      </c>
      <c r="R148" s="99">
        <f t="shared" si="146"/>
        <v>0</v>
      </c>
      <c r="S148" s="99">
        <f t="shared" si="147"/>
        <v>0</v>
      </c>
      <c r="T148" s="99">
        <f t="shared" si="148"/>
        <v>0</v>
      </c>
      <c r="U148" s="99">
        <f t="shared" si="149"/>
        <v>0</v>
      </c>
      <c r="V148" s="99">
        <f t="shared" si="150"/>
        <v>0</v>
      </c>
      <c r="W148" s="99"/>
      <c r="X148" s="99">
        <f t="shared" si="151"/>
        <v>4.969213034198075E-4</v>
      </c>
      <c r="Y148" s="99">
        <f t="shared" si="152"/>
        <v>4.9999417114035549E-4</v>
      </c>
      <c r="Z148" s="99">
        <f t="shared" si="153"/>
        <v>4.5450578392030455E-4</v>
      </c>
      <c r="AA148" s="99">
        <f t="shared" si="154"/>
        <v>5.8647515936278982E-4</v>
      </c>
      <c r="AB148" s="99">
        <f t="shared" si="155"/>
        <v>3.8886920152197968E-4</v>
      </c>
      <c r="AC148" s="99">
        <f t="shared" si="156"/>
        <v>4.9999417114035549E-4</v>
      </c>
      <c r="AD148" s="1"/>
      <c r="AE148" s="1"/>
      <c r="AF148" s="5">
        <f t="shared" si="187"/>
        <v>9.4994704710462674E-3</v>
      </c>
      <c r="AG148" s="5">
        <f t="shared" si="188"/>
        <v>9.7364577504368555E-3</v>
      </c>
      <c r="AH148" s="5">
        <f t="shared" si="189"/>
        <v>1.2873928372562515E-2</v>
      </c>
      <c r="AI148" s="5">
        <f t="shared" si="190"/>
        <v>9.2622150774259726E-3</v>
      </c>
      <c r="AJ148" s="5">
        <f t="shared" si="191"/>
        <v>2.8233660863885568E-3</v>
      </c>
      <c r="AK148" s="5">
        <f t="shared" si="192"/>
        <v>9.7364577504368555E-3</v>
      </c>
      <c r="AL148" s="1"/>
      <c r="AM148" s="175">
        <f t="shared" si="157"/>
        <v>0</v>
      </c>
      <c r="AN148" s="175">
        <f t="shared" si="158"/>
        <v>0</v>
      </c>
      <c r="AO148" s="175">
        <f t="shared" si="159"/>
        <v>0</v>
      </c>
      <c r="AP148" s="175">
        <f t="shared" si="160"/>
        <v>0</v>
      </c>
      <c r="AQ148" s="175">
        <f t="shared" si="161"/>
        <v>0</v>
      </c>
      <c r="AR148" s="175">
        <f t="shared" si="162"/>
        <v>0</v>
      </c>
      <c r="AS148" s="175"/>
      <c r="AT148" s="175">
        <f t="shared" si="163"/>
        <v>9.4994704710462674E-3</v>
      </c>
      <c r="AU148" s="175">
        <f t="shared" si="164"/>
        <v>9.7364577504368555E-3</v>
      </c>
      <c r="AV148" s="175">
        <f t="shared" si="165"/>
        <v>1.2873928372562515E-2</v>
      </c>
      <c r="AW148" s="175">
        <f t="shared" si="166"/>
        <v>9.2622150774259726E-3</v>
      </c>
      <c r="AX148" s="175">
        <f t="shared" si="167"/>
        <v>2.8233660863885568E-3</v>
      </c>
      <c r="AY148" s="175">
        <f t="shared" si="168"/>
        <v>9.7364577504368555E-3</v>
      </c>
      <c r="AZ148" s="1"/>
      <c r="BA148" s="1">
        <f t="shared" si="193"/>
        <v>5.2807342703684791E-2</v>
      </c>
      <c r="BB148" s="1">
        <f t="shared" si="194"/>
        <v>5.1852773996833773E-2</v>
      </c>
      <c r="BC148" s="1">
        <f t="shared" si="195"/>
        <v>3.5758864388941269E-2</v>
      </c>
      <c r="BD148" s="1">
        <f t="shared" si="196"/>
        <v>6.3905579116704733E-2</v>
      </c>
      <c r="BE148" s="1">
        <f t="shared" si="197"/>
        <v>0.13812134512687738</v>
      </c>
      <c r="BF148" s="1">
        <f t="shared" si="198"/>
        <v>5.1852773996833773E-2</v>
      </c>
      <c r="BG148" s="1"/>
      <c r="BH148" s="1">
        <f t="shared" si="169"/>
        <v>5.3304264007104599E-2</v>
      </c>
      <c r="BI148" s="1">
        <f t="shared" si="170"/>
        <v>5.2352768167974129E-2</v>
      </c>
      <c r="BJ148" s="1">
        <f t="shared" si="171"/>
        <v>3.6213370172861574E-2</v>
      </c>
      <c r="BK148" s="1">
        <f t="shared" si="172"/>
        <v>6.4492054276067523E-2</v>
      </c>
      <c r="BL148" s="1">
        <f t="shared" si="173"/>
        <v>0.13851021432839936</v>
      </c>
      <c r="BM148" s="1">
        <f t="shared" si="174"/>
        <v>5.2352768167974129E-2</v>
      </c>
      <c r="BN148" s="1"/>
      <c r="BO148" s="1">
        <f t="shared" si="181"/>
        <v>4.7602797877121572E-2</v>
      </c>
      <c r="BP148" s="1">
        <f t="shared" si="182"/>
        <v>4.6258991559042131E-2</v>
      </c>
      <c r="BQ148" s="1">
        <f t="shared" si="183"/>
        <v>2.1335112723484404E-2</v>
      </c>
      <c r="BR148" s="1">
        <f t="shared" si="184"/>
        <v>5.8625115539172684E-2</v>
      </c>
      <c r="BS148" s="1">
        <f t="shared" si="185"/>
        <v>0.12895013080758919</v>
      </c>
      <c r="BT148" s="1">
        <f t="shared" si="186"/>
        <v>4.6258991559042131E-2</v>
      </c>
      <c r="BU148" s="1"/>
      <c r="BV148" s="1">
        <f t="shared" si="199"/>
        <v>6.798696649226238E-2</v>
      </c>
      <c r="BW148" s="1">
        <f t="shared" si="200"/>
        <v>6.6204407270934837E-2</v>
      </c>
      <c r="BX148" s="1">
        <f t="shared" si="201"/>
        <v>5.5369931299528753E-2</v>
      </c>
      <c r="BY148" s="1">
        <f t="shared" si="202"/>
        <v>8.289980587265372E-2</v>
      </c>
      <c r="BZ148" s="1">
        <f t="shared" si="203"/>
        <v>0.18783334627462897</v>
      </c>
      <c r="CA148" s="1">
        <f t="shared" si="204"/>
        <v>6.6204407270934837E-2</v>
      </c>
      <c r="CB148" s="1"/>
      <c r="CC148" s="1"/>
    </row>
    <row r="149" spans="1:81" x14ac:dyDescent="0.2">
      <c r="A149">
        <f t="shared" si="205"/>
        <v>2002</v>
      </c>
      <c r="B149">
        <f t="shared" si="206"/>
        <v>4</v>
      </c>
      <c r="C149" s="1">
        <f>AVERAGE(RealPrice!C137:C148)</f>
        <v>5.3358540122158404E-2</v>
      </c>
      <c r="D149" s="1">
        <f>AVERAGE(RealPrice!D137:D148)</f>
        <v>5.2395949496967298E-2</v>
      </c>
      <c r="E149" s="1">
        <f>AVERAGE(RealPrice!E137:E148)</f>
        <v>3.6330890476578719E-2</v>
      </c>
      <c r="F149" s="1">
        <f>AVERAGE(RealPrice!F137:F148)</f>
        <v>6.4363265512425757E-2</v>
      </c>
      <c r="G149" s="1">
        <f>AVERAGE(RealPrice!G137:G148)</f>
        <v>0.13857113662547207</v>
      </c>
      <c r="H149" s="1">
        <f>AVERAGE(RealPrice!H137:H148)</f>
        <v>5.2395949496967298E-2</v>
      </c>
      <c r="I149" s="1"/>
      <c r="J149" s="1">
        <f t="shared" si="175"/>
        <v>5.511974184736132E-4</v>
      </c>
      <c r="K149" s="1">
        <f t="shared" si="176"/>
        <v>5.4317550013352478E-4</v>
      </c>
      <c r="L149" s="1">
        <f t="shared" si="177"/>
        <v>5.7202608763744917E-4</v>
      </c>
      <c r="M149" s="1">
        <f t="shared" si="178"/>
        <v>4.5768639572102421E-4</v>
      </c>
      <c r="N149" s="1">
        <f t="shared" si="179"/>
        <v>4.4979149859469825E-4</v>
      </c>
      <c r="O149" s="1">
        <f t="shared" si="180"/>
        <v>5.4317550013352478E-4</v>
      </c>
      <c r="P149" s="1"/>
      <c r="Q149" s="99">
        <f t="shared" si="145"/>
        <v>0</v>
      </c>
      <c r="R149" s="99">
        <f t="shared" si="146"/>
        <v>0</v>
      </c>
      <c r="S149" s="99">
        <f t="shared" si="147"/>
        <v>0</v>
      </c>
      <c r="T149" s="99">
        <f t="shared" si="148"/>
        <v>0</v>
      </c>
      <c r="U149" s="99">
        <f t="shared" si="149"/>
        <v>0</v>
      </c>
      <c r="V149" s="99">
        <f t="shared" si="150"/>
        <v>0</v>
      </c>
      <c r="W149" s="99"/>
      <c r="X149" s="99">
        <f t="shared" si="151"/>
        <v>5.511974184736132E-4</v>
      </c>
      <c r="Y149" s="99">
        <f t="shared" si="152"/>
        <v>5.4317550013352478E-4</v>
      </c>
      <c r="Z149" s="99">
        <f t="shared" si="153"/>
        <v>5.7202608763744917E-4</v>
      </c>
      <c r="AA149" s="99">
        <f t="shared" si="154"/>
        <v>4.5768639572102421E-4</v>
      </c>
      <c r="AB149" s="99">
        <f t="shared" si="155"/>
        <v>4.4979149859469825E-4</v>
      </c>
      <c r="AC149" s="99">
        <f t="shared" si="156"/>
        <v>5.4317550013352478E-4</v>
      </c>
      <c r="AD149" s="1"/>
      <c r="AE149" s="1"/>
      <c r="AF149" s="5">
        <f t="shared" si="187"/>
        <v>1.0437893487019734E-2</v>
      </c>
      <c r="AG149" s="5">
        <f t="shared" si="188"/>
        <v>1.0475341206753752E-2</v>
      </c>
      <c r="AH149" s="5">
        <f t="shared" si="189"/>
        <v>1.5996763247726475E-2</v>
      </c>
      <c r="AI149" s="5">
        <f t="shared" si="190"/>
        <v>7.1619160963269923E-3</v>
      </c>
      <c r="AJ149" s="5">
        <f t="shared" si="191"/>
        <v>3.2564952084814802E-3</v>
      </c>
      <c r="AK149" s="5">
        <f t="shared" si="192"/>
        <v>1.0475341206753752E-2</v>
      </c>
      <c r="AL149" s="1"/>
      <c r="AM149" s="175">
        <f t="shared" si="157"/>
        <v>0</v>
      </c>
      <c r="AN149" s="175">
        <f t="shared" si="158"/>
        <v>0</v>
      </c>
      <c r="AO149" s="175">
        <f t="shared" si="159"/>
        <v>0</v>
      </c>
      <c r="AP149" s="175">
        <f t="shared" si="160"/>
        <v>0</v>
      </c>
      <c r="AQ149" s="175">
        <f t="shared" si="161"/>
        <v>0</v>
      </c>
      <c r="AR149" s="175">
        <f t="shared" si="162"/>
        <v>0</v>
      </c>
      <c r="AS149" s="175"/>
      <c r="AT149" s="175">
        <f t="shared" si="163"/>
        <v>1.0437893487019734E-2</v>
      </c>
      <c r="AU149" s="175">
        <f t="shared" si="164"/>
        <v>1.0475341206753752E-2</v>
      </c>
      <c r="AV149" s="175">
        <f t="shared" si="165"/>
        <v>1.5996763247726475E-2</v>
      </c>
      <c r="AW149" s="175">
        <f t="shared" si="166"/>
        <v>7.1619160963269923E-3</v>
      </c>
      <c r="AX149" s="175">
        <f t="shared" si="167"/>
        <v>3.2564952084814802E-3</v>
      </c>
      <c r="AY149" s="175">
        <f t="shared" si="168"/>
        <v>1.0475341206753752E-2</v>
      </c>
      <c r="AZ149" s="1"/>
      <c r="BA149" s="1">
        <f t="shared" si="193"/>
        <v>5.3358540122158404E-2</v>
      </c>
      <c r="BB149" s="1">
        <f t="shared" si="194"/>
        <v>5.2395949496967298E-2</v>
      </c>
      <c r="BC149" s="1">
        <f t="shared" si="195"/>
        <v>3.6330890476578719E-2</v>
      </c>
      <c r="BD149" s="1">
        <f t="shared" si="196"/>
        <v>6.4363265512425757E-2</v>
      </c>
      <c r="BE149" s="1">
        <f t="shared" si="197"/>
        <v>0.13857113662547207</v>
      </c>
      <c r="BF149" s="1">
        <f t="shared" si="198"/>
        <v>5.2395949496967298E-2</v>
      </c>
      <c r="BG149" s="1"/>
      <c r="BH149" s="1">
        <f t="shared" si="169"/>
        <v>5.3909737540632018E-2</v>
      </c>
      <c r="BI149" s="1">
        <f t="shared" si="170"/>
        <v>5.2939124997100823E-2</v>
      </c>
      <c r="BJ149" s="1">
        <f t="shared" si="171"/>
        <v>3.6902916564216168E-2</v>
      </c>
      <c r="BK149" s="1">
        <f t="shared" si="172"/>
        <v>6.4820951908146782E-2</v>
      </c>
      <c r="BL149" s="1">
        <f t="shared" si="173"/>
        <v>0.13902092812406677</v>
      </c>
      <c r="BM149" s="1">
        <f t="shared" si="174"/>
        <v>5.2939124997100823E-2</v>
      </c>
      <c r="BN149" s="1"/>
      <c r="BO149" s="1">
        <f t="shared" si="181"/>
        <v>4.7602797877121572E-2</v>
      </c>
      <c r="BP149" s="1">
        <f t="shared" si="182"/>
        <v>4.6258991559042131E-2</v>
      </c>
      <c r="BQ149" s="1">
        <f t="shared" si="183"/>
        <v>2.1335112723484404E-2</v>
      </c>
      <c r="BR149" s="1">
        <f t="shared" si="184"/>
        <v>5.8625115539172684E-2</v>
      </c>
      <c r="BS149" s="1">
        <f t="shared" si="185"/>
        <v>0.12895013080758919</v>
      </c>
      <c r="BT149" s="1">
        <f t="shared" si="186"/>
        <v>4.6258991559042131E-2</v>
      </c>
      <c r="BU149" s="1"/>
      <c r="BV149" s="1">
        <f t="shared" si="199"/>
        <v>6.8543917250680333E-2</v>
      </c>
      <c r="BW149" s="1">
        <f t="shared" si="200"/>
        <v>6.6753272719767401E-2</v>
      </c>
      <c r="BX149" s="1">
        <f t="shared" si="201"/>
        <v>5.5951107953061664E-2</v>
      </c>
      <c r="BY149" s="1">
        <f t="shared" si="202"/>
        <v>8.3360770179939328E-2</v>
      </c>
      <c r="BZ149" s="1">
        <f t="shared" si="203"/>
        <v>0.18828460251708365</v>
      </c>
      <c r="CA149" s="1">
        <f t="shared" si="204"/>
        <v>6.6753272719767401E-2</v>
      </c>
      <c r="CB149" s="1"/>
      <c r="CC149" s="1"/>
    </row>
    <row r="150" spans="1:81" x14ac:dyDescent="0.2">
      <c r="A150">
        <f t="shared" si="205"/>
        <v>2002</v>
      </c>
      <c r="B150">
        <f t="shared" si="206"/>
        <v>5</v>
      </c>
      <c r="C150" s="1">
        <f>AVERAGE(RealPrice!C138:C149)</f>
        <v>5.3594460244049652E-2</v>
      </c>
      <c r="D150" s="1">
        <f>AVERAGE(RealPrice!D138:D149)</f>
        <v>5.2582054022067753E-2</v>
      </c>
      <c r="E150" s="1">
        <f>AVERAGE(RealPrice!E138:E149)</f>
        <v>3.6751344883368904E-2</v>
      </c>
      <c r="F150" s="1">
        <f>AVERAGE(RealPrice!F138:F149)</f>
        <v>6.457464874380317E-2</v>
      </c>
      <c r="G150" s="1">
        <f>AVERAGE(RealPrice!G138:G149)</f>
        <v>0.13862968602674963</v>
      </c>
      <c r="H150" s="1">
        <f>AVERAGE(RealPrice!H138:H149)</f>
        <v>5.2582054022067753E-2</v>
      </c>
      <c r="I150" s="1"/>
      <c r="J150" s="1">
        <f t="shared" si="175"/>
        <v>2.3592012189124767E-4</v>
      </c>
      <c r="K150" s="1">
        <f t="shared" si="176"/>
        <v>1.8610452510045561E-4</v>
      </c>
      <c r="L150" s="1">
        <f t="shared" si="177"/>
        <v>4.2045440679018553E-4</v>
      </c>
      <c r="M150" s="1">
        <f t="shared" si="178"/>
        <v>2.1138323137741277E-4</v>
      </c>
      <c r="N150" s="1">
        <f t="shared" si="179"/>
        <v>5.8549401277557811E-5</v>
      </c>
      <c r="O150" s="1">
        <f t="shared" si="180"/>
        <v>1.8610452510045561E-4</v>
      </c>
      <c r="P150" s="1"/>
      <c r="Q150" s="99">
        <f t="shared" si="145"/>
        <v>0</v>
      </c>
      <c r="R150" s="99">
        <f t="shared" si="146"/>
        <v>0</v>
      </c>
      <c r="S150" s="99">
        <f t="shared" si="147"/>
        <v>0</v>
      </c>
      <c r="T150" s="99">
        <f t="shared" si="148"/>
        <v>0</v>
      </c>
      <c r="U150" s="99">
        <f t="shared" si="149"/>
        <v>0</v>
      </c>
      <c r="V150" s="99">
        <f t="shared" si="150"/>
        <v>0</v>
      </c>
      <c r="W150" s="99"/>
      <c r="X150" s="99">
        <f t="shared" si="151"/>
        <v>2.3592012189124767E-4</v>
      </c>
      <c r="Y150" s="99">
        <f t="shared" si="152"/>
        <v>1.8610452510045561E-4</v>
      </c>
      <c r="Z150" s="99">
        <f t="shared" si="153"/>
        <v>4.2045440679018553E-4</v>
      </c>
      <c r="AA150" s="99">
        <f t="shared" si="154"/>
        <v>2.1138323137741277E-4</v>
      </c>
      <c r="AB150" s="99">
        <f t="shared" si="155"/>
        <v>5.8549401277557811E-5</v>
      </c>
      <c r="AC150" s="99">
        <f t="shared" si="156"/>
        <v>1.8610452510045561E-4</v>
      </c>
      <c r="AD150" s="1"/>
      <c r="AE150" s="1"/>
      <c r="AF150" s="5">
        <f t="shared" si="187"/>
        <v>4.4214126052013469E-3</v>
      </c>
      <c r="AG150" s="5">
        <f t="shared" si="188"/>
        <v>3.5518876342002237E-3</v>
      </c>
      <c r="AH150" s="5">
        <f t="shared" si="189"/>
        <v>1.1572917736801358E-2</v>
      </c>
      <c r="AI150" s="5">
        <f t="shared" si="190"/>
        <v>3.2842216704589422E-3</v>
      </c>
      <c r="AJ150" s="5">
        <f t="shared" si="191"/>
        <v>4.225223426996827E-4</v>
      </c>
      <c r="AK150" s="5">
        <f t="shared" si="192"/>
        <v>3.5518876342002237E-3</v>
      </c>
      <c r="AL150" s="1"/>
      <c r="AM150" s="175">
        <f t="shared" si="157"/>
        <v>0</v>
      </c>
      <c r="AN150" s="175">
        <f t="shared" si="158"/>
        <v>0</v>
      </c>
      <c r="AO150" s="175">
        <f t="shared" si="159"/>
        <v>0</v>
      </c>
      <c r="AP150" s="175">
        <f t="shared" si="160"/>
        <v>0</v>
      </c>
      <c r="AQ150" s="175">
        <f t="shared" si="161"/>
        <v>0</v>
      </c>
      <c r="AR150" s="175">
        <f t="shared" si="162"/>
        <v>0</v>
      </c>
      <c r="AS150" s="175"/>
      <c r="AT150" s="175">
        <f t="shared" si="163"/>
        <v>4.4214126052013469E-3</v>
      </c>
      <c r="AU150" s="175">
        <f t="shared" si="164"/>
        <v>3.5518876342002237E-3</v>
      </c>
      <c r="AV150" s="175">
        <f t="shared" si="165"/>
        <v>1.1572917736801358E-2</v>
      </c>
      <c r="AW150" s="175">
        <f t="shared" si="166"/>
        <v>3.2842216704589422E-3</v>
      </c>
      <c r="AX150" s="175">
        <f t="shared" si="167"/>
        <v>4.225223426996827E-4</v>
      </c>
      <c r="AY150" s="175">
        <f t="shared" si="168"/>
        <v>3.5518876342002237E-3</v>
      </c>
      <c r="AZ150" s="1"/>
      <c r="BA150" s="1">
        <f t="shared" si="193"/>
        <v>5.3594460244049652E-2</v>
      </c>
      <c r="BB150" s="1">
        <f t="shared" si="194"/>
        <v>5.2582054022067753E-2</v>
      </c>
      <c r="BC150" s="1">
        <f t="shared" si="195"/>
        <v>3.6751344883368904E-2</v>
      </c>
      <c r="BD150" s="1">
        <f t="shared" si="196"/>
        <v>6.457464874380317E-2</v>
      </c>
      <c r="BE150" s="1">
        <f t="shared" si="197"/>
        <v>0.13862968602674963</v>
      </c>
      <c r="BF150" s="1">
        <f t="shared" si="198"/>
        <v>5.2582054022067753E-2</v>
      </c>
      <c r="BG150" s="1"/>
      <c r="BH150" s="1">
        <f t="shared" si="169"/>
        <v>5.38303803659409E-2</v>
      </c>
      <c r="BI150" s="1">
        <f t="shared" si="170"/>
        <v>5.2768158547168209E-2</v>
      </c>
      <c r="BJ150" s="1">
        <f t="shared" si="171"/>
        <v>3.717179929015909E-2</v>
      </c>
      <c r="BK150" s="1">
        <f t="shared" si="172"/>
        <v>6.4786031975180583E-2</v>
      </c>
      <c r="BL150" s="1">
        <f t="shared" si="173"/>
        <v>0.13868823542802719</v>
      </c>
      <c r="BM150" s="1">
        <f t="shared" si="174"/>
        <v>5.2768158547168209E-2</v>
      </c>
      <c r="BN150" s="1"/>
      <c r="BO150" s="1">
        <f t="shared" si="181"/>
        <v>4.7602797877121572E-2</v>
      </c>
      <c r="BP150" s="1">
        <f t="shared" si="182"/>
        <v>4.6258991559042131E-2</v>
      </c>
      <c r="BQ150" s="1">
        <f t="shared" si="183"/>
        <v>2.1335112723484404E-2</v>
      </c>
      <c r="BR150" s="1">
        <f t="shared" si="184"/>
        <v>5.8625115539172684E-2</v>
      </c>
      <c r="BS150" s="1">
        <f t="shared" si="185"/>
        <v>0.12895013080758919</v>
      </c>
      <c r="BT150" s="1">
        <f t="shared" si="186"/>
        <v>4.6258991559042131E-2</v>
      </c>
      <c r="BU150" s="1"/>
      <c r="BV150" s="1">
        <f t="shared" si="199"/>
        <v>6.8780880472772338E-2</v>
      </c>
      <c r="BW150" s="1">
        <f t="shared" si="200"/>
        <v>6.6940038267229232E-2</v>
      </c>
      <c r="BX150" s="1">
        <f t="shared" si="201"/>
        <v>5.6376428244113708E-2</v>
      </c>
      <c r="BY150" s="1">
        <f t="shared" si="202"/>
        <v>8.3572847640705994E-2</v>
      </c>
      <c r="BZ150" s="1">
        <f t="shared" si="203"/>
        <v>0.1883431766567914</v>
      </c>
      <c r="CA150" s="1">
        <f t="shared" si="204"/>
        <v>6.6940038267229232E-2</v>
      </c>
      <c r="CB150" s="1"/>
      <c r="CC150" s="1"/>
    </row>
    <row r="151" spans="1:81" x14ac:dyDescent="0.2">
      <c r="A151">
        <f t="shared" si="205"/>
        <v>2002</v>
      </c>
      <c r="B151">
        <f t="shared" si="206"/>
        <v>6</v>
      </c>
      <c r="C151" s="1">
        <f>AVERAGE(RealPrice!C139:C150)</f>
        <v>5.3852519549123512E-2</v>
      </c>
      <c r="D151" s="1">
        <f>AVERAGE(RealPrice!D139:D150)</f>
        <v>5.2873795799380292E-2</v>
      </c>
      <c r="E151" s="1">
        <f>AVERAGE(RealPrice!E139:E150)</f>
        <v>3.6914509014287875E-2</v>
      </c>
      <c r="F151" s="1">
        <f>AVERAGE(RealPrice!F139:F150)</f>
        <v>6.4772814232447309E-2</v>
      </c>
      <c r="G151" s="1">
        <f>AVERAGE(RealPrice!G139:G150)</f>
        <v>0.13858941404058514</v>
      </c>
      <c r="H151" s="1">
        <f>AVERAGE(RealPrice!H139:H150)</f>
        <v>5.2873795799380292E-2</v>
      </c>
      <c r="I151" s="1"/>
      <c r="J151" s="1">
        <f t="shared" si="175"/>
        <v>2.5805930507385999E-4</v>
      </c>
      <c r="K151" s="1">
        <f t="shared" si="176"/>
        <v>2.9174177731253886E-4</v>
      </c>
      <c r="L151" s="1">
        <f t="shared" si="177"/>
        <v>1.6316413091897047E-4</v>
      </c>
      <c r="M151" s="1">
        <f t="shared" si="178"/>
        <v>1.9816548864413919E-4</v>
      </c>
      <c r="N151" s="1">
        <f t="shared" si="179"/>
        <v>-4.0271986164491791E-5</v>
      </c>
      <c r="O151" s="1">
        <f t="shared" si="180"/>
        <v>2.9174177731253886E-4</v>
      </c>
      <c r="P151" s="1"/>
      <c r="Q151" s="99">
        <f t="shared" si="145"/>
        <v>0</v>
      </c>
      <c r="R151" s="99">
        <f t="shared" si="146"/>
        <v>0</v>
      </c>
      <c r="S151" s="99">
        <f t="shared" si="147"/>
        <v>0</v>
      </c>
      <c r="T151" s="99">
        <f t="shared" si="148"/>
        <v>0</v>
      </c>
      <c r="U151" s="99">
        <f t="shared" si="149"/>
        <v>-4.0271986164491791E-5</v>
      </c>
      <c r="V151" s="99">
        <f t="shared" si="150"/>
        <v>0</v>
      </c>
      <c r="W151" s="99"/>
      <c r="X151" s="99">
        <f t="shared" si="151"/>
        <v>2.5805930507385999E-4</v>
      </c>
      <c r="Y151" s="99">
        <f t="shared" si="152"/>
        <v>2.9174177731253886E-4</v>
      </c>
      <c r="Z151" s="99">
        <f t="shared" si="153"/>
        <v>1.6316413091897047E-4</v>
      </c>
      <c r="AA151" s="99">
        <f t="shared" si="154"/>
        <v>1.9816548864413919E-4</v>
      </c>
      <c r="AB151" s="99">
        <f t="shared" si="155"/>
        <v>0</v>
      </c>
      <c r="AC151" s="99">
        <f t="shared" si="156"/>
        <v>2.9174177731253886E-4</v>
      </c>
      <c r="AD151" s="1"/>
      <c r="AE151" s="1"/>
      <c r="AF151" s="5">
        <f t="shared" si="187"/>
        <v>4.8150369254349457E-3</v>
      </c>
      <c r="AG151" s="5">
        <f t="shared" si="188"/>
        <v>5.5483145863814975E-3</v>
      </c>
      <c r="AH151" s="5">
        <f t="shared" si="189"/>
        <v>4.4396778250368474E-3</v>
      </c>
      <c r="AI151" s="5">
        <f t="shared" si="190"/>
        <v>3.0687815187404599E-3</v>
      </c>
      <c r="AJ151" s="5">
        <f t="shared" si="191"/>
        <v>-2.9050044993050861E-4</v>
      </c>
      <c r="AK151" s="5">
        <f t="shared" si="192"/>
        <v>5.5483145863814975E-3</v>
      </c>
      <c r="AL151" s="1"/>
      <c r="AM151" s="175">
        <f t="shared" si="157"/>
        <v>0</v>
      </c>
      <c r="AN151" s="175">
        <f t="shared" si="158"/>
        <v>0</v>
      </c>
      <c r="AO151" s="175">
        <f t="shared" si="159"/>
        <v>0</v>
      </c>
      <c r="AP151" s="175">
        <f t="shared" si="160"/>
        <v>0</v>
      </c>
      <c r="AQ151" s="175">
        <f t="shared" si="161"/>
        <v>-2.9050044993050861E-4</v>
      </c>
      <c r="AR151" s="175">
        <f t="shared" si="162"/>
        <v>0</v>
      </c>
      <c r="AS151" s="175"/>
      <c r="AT151" s="175">
        <f t="shared" si="163"/>
        <v>4.8150369254349457E-3</v>
      </c>
      <c r="AU151" s="175">
        <f t="shared" si="164"/>
        <v>5.5483145863814975E-3</v>
      </c>
      <c r="AV151" s="175">
        <f t="shared" si="165"/>
        <v>4.4396778250368474E-3</v>
      </c>
      <c r="AW151" s="175">
        <f t="shared" si="166"/>
        <v>3.0687815187404599E-3</v>
      </c>
      <c r="AX151" s="175">
        <f t="shared" si="167"/>
        <v>0</v>
      </c>
      <c r="AY151" s="175">
        <f t="shared" si="168"/>
        <v>5.5483145863814975E-3</v>
      </c>
      <c r="AZ151" s="1"/>
      <c r="BA151" s="1">
        <f t="shared" si="193"/>
        <v>5.3852519549123512E-2</v>
      </c>
      <c r="BB151" s="1">
        <f t="shared" si="194"/>
        <v>5.2873795799380292E-2</v>
      </c>
      <c r="BC151" s="1">
        <f t="shared" si="195"/>
        <v>3.6914509014287875E-2</v>
      </c>
      <c r="BD151" s="1">
        <f t="shared" si="196"/>
        <v>6.4772814232447309E-2</v>
      </c>
      <c r="BE151" s="1">
        <f t="shared" si="197"/>
        <v>0.13854914205442065</v>
      </c>
      <c r="BF151" s="1">
        <f t="shared" si="198"/>
        <v>5.2873795799380292E-2</v>
      </c>
      <c r="BG151" s="1"/>
      <c r="BH151" s="1">
        <f t="shared" si="169"/>
        <v>5.4110578854197372E-2</v>
      </c>
      <c r="BI151" s="1">
        <f t="shared" si="170"/>
        <v>5.3165537576692831E-2</v>
      </c>
      <c r="BJ151" s="1">
        <f t="shared" si="171"/>
        <v>3.7077673145206845E-2</v>
      </c>
      <c r="BK151" s="1">
        <f t="shared" si="172"/>
        <v>6.4970979721091449E-2</v>
      </c>
      <c r="BL151" s="1">
        <f t="shared" si="173"/>
        <v>0.13858941404058514</v>
      </c>
      <c r="BM151" s="1">
        <f t="shared" si="174"/>
        <v>5.3165537576692831E-2</v>
      </c>
      <c r="BN151" s="1"/>
      <c r="BO151" s="1">
        <f t="shared" si="181"/>
        <v>4.7602797877121572E-2</v>
      </c>
      <c r="BP151" s="1">
        <f t="shared" si="182"/>
        <v>4.6258991559042131E-2</v>
      </c>
      <c r="BQ151" s="1">
        <f t="shared" si="183"/>
        <v>2.1335112723484404E-2</v>
      </c>
      <c r="BR151" s="1">
        <f t="shared" si="184"/>
        <v>5.8625115539172684E-2</v>
      </c>
      <c r="BS151" s="1">
        <f t="shared" si="185"/>
        <v>0.1289098705204548</v>
      </c>
      <c r="BT151" s="1">
        <f t="shared" si="186"/>
        <v>4.6258991559042131E-2</v>
      </c>
      <c r="BU151" s="1"/>
      <c r="BV151" s="1">
        <f t="shared" si="199"/>
        <v>6.904018234292908E-2</v>
      </c>
      <c r="BW151" s="1">
        <f t="shared" si="200"/>
        <v>6.7233398719700285E-2</v>
      </c>
      <c r="BX151" s="1">
        <f t="shared" si="201"/>
        <v>5.6540316771206564E-2</v>
      </c>
      <c r="BY151" s="1">
        <f t="shared" si="202"/>
        <v>8.3771621255939344E-2</v>
      </c>
      <c r="BZ151" s="1">
        <f t="shared" si="203"/>
        <v>0.1883431766567914</v>
      </c>
      <c r="CA151" s="1">
        <f t="shared" si="204"/>
        <v>6.7233398719700285E-2</v>
      </c>
      <c r="CB151" s="1"/>
      <c r="CC151" s="1"/>
    </row>
    <row r="152" spans="1:81" x14ac:dyDescent="0.2">
      <c r="A152">
        <f t="shared" si="205"/>
        <v>2002</v>
      </c>
      <c r="B152">
        <f t="shared" si="206"/>
        <v>7</v>
      </c>
      <c r="C152" s="1">
        <f>AVERAGE(RealPrice!C140:C151)</f>
        <v>5.4087218212771404E-2</v>
      </c>
      <c r="D152" s="1">
        <f>AVERAGE(RealPrice!D140:D151)</f>
        <v>5.3096823591128446E-2</v>
      </c>
      <c r="E152" s="1">
        <f>AVERAGE(RealPrice!E140:E151)</f>
        <v>3.6826795339896488E-2</v>
      </c>
      <c r="F152" s="1">
        <f>AVERAGE(RealPrice!F140:F151)</f>
        <v>6.5012784645534061E-2</v>
      </c>
      <c r="G152" s="1">
        <f>AVERAGE(RealPrice!G140:G151)</f>
        <v>0.13869556053452389</v>
      </c>
      <c r="H152" s="1">
        <f>AVERAGE(RealPrice!H140:H151)</f>
        <v>5.3096823591128446E-2</v>
      </c>
      <c r="I152" s="1"/>
      <c r="J152" s="1">
        <f t="shared" si="175"/>
        <v>2.3469866364789205E-4</v>
      </c>
      <c r="K152" s="1">
        <f t="shared" si="176"/>
        <v>2.2302779174815379E-4</v>
      </c>
      <c r="L152" s="1">
        <f t="shared" si="177"/>
        <v>-8.7713674391386165E-5</v>
      </c>
      <c r="M152" s="1">
        <f t="shared" si="178"/>
        <v>2.3997041308675138E-4</v>
      </c>
      <c r="N152" s="1">
        <f t="shared" si="179"/>
        <v>1.0614649393875242E-4</v>
      </c>
      <c r="O152" s="1">
        <f t="shared" si="180"/>
        <v>2.2302779174815379E-4</v>
      </c>
      <c r="P152" s="1"/>
      <c r="Q152" s="99">
        <f t="shared" si="145"/>
        <v>0</v>
      </c>
      <c r="R152" s="99">
        <f t="shared" si="146"/>
        <v>0</v>
      </c>
      <c r="S152" s="99">
        <f t="shared" si="147"/>
        <v>-8.7713674391386165E-5</v>
      </c>
      <c r="T152" s="99">
        <f t="shared" si="148"/>
        <v>0</v>
      </c>
      <c r="U152" s="99">
        <f t="shared" si="149"/>
        <v>0</v>
      </c>
      <c r="V152" s="99">
        <f t="shared" si="150"/>
        <v>0</v>
      </c>
      <c r="W152" s="99"/>
      <c r="X152" s="99">
        <f t="shared" si="151"/>
        <v>2.3469866364789205E-4</v>
      </c>
      <c r="Y152" s="99">
        <f t="shared" si="152"/>
        <v>2.2302779174815379E-4</v>
      </c>
      <c r="Z152" s="99">
        <f t="shared" si="153"/>
        <v>0</v>
      </c>
      <c r="AA152" s="99">
        <f t="shared" si="154"/>
        <v>2.3997041308675138E-4</v>
      </c>
      <c r="AB152" s="99">
        <f t="shared" si="155"/>
        <v>1.0614649393875242E-4</v>
      </c>
      <c r="AC152" s="99">
        <f t="shared" si="156"/>
        <v>2.2302779174815379E-4</v>
      </c>
      <c r="AD152" s="1"/>
      <c r="AE152" s="1"/>
      <c r="AF152" s="5">
        <f t="shared" si="187"/>
        <v>4.3581742435245818E-3</v>
      </c>
      <c r="AG152" s="5">
        <f t="shared" si="188"/>
        <v>4.2181157674852088E-3</v>
      </c>
      <c r="AH152" s="5">
        <f t="shared" si="189"/>
        <v>-2.3761300565432464E-3</v>
      </c>
      <c r="AI152" s="5">
        <f t="shared" si="190"/>
        <v>3.7048014036502597E-3</v>
      </c>
      <c r="AJ152" s="5">
        <f t="shared" si="191"/>
        <v>7.6590621782757218E-4</v>
      </c>
      <c r="AK152" s="5">
        <f t="shared" si="192"/>
        <v>4.2181157674852088E-3</v>
      </c>
      <c r="AL152" s="1"/>
      <c r="AM152" s="175">
        <f t="shared" si="157"/>
        <v>0</v>
      </c>
      <c r="AN152" s="175">
        <f t="shared" si="158"/>
        <v>0</v>
      </c>
      <c r="AO152" s="175">
        <f t="shared" si="159"/>
        <v>-2.3761300565432464E-3</v>
      </c>
      <c r="AP152" s="175">
        <f t="shared" si="160"/>
        <v>0</v>
      </c>
      <c r="AQ152" s="175">
        <f t="shared" si="161"/>
        <v>0</v>
      </c>
      <c r="AR152" s="175">
        <f t="shared" si="162"/>
        <v>0</v>
      </c>
      <c r="AS152" s="175"/>
      <c r="AT152" s="175">
        <f t="shared" si="163"/>
        <v>4.3581742435245818E-3</v>
      </c>
      <c r="AU152" s="175">
        <f t="shared" si="164"/>
        <v>4.2181157674852088E-3</v>
      </c>
      <c r="AV152" s="175">
        <f t="shared" si="165"/>
        <v>0</v>
      </c>
      <c r="AW152" s="175">
        <f t="shared" si="166"/>
        <v>3.7048014036502597E-3</v>
      </c>
      <c r="AX152" s="175">
        <f t="shared" si="167"/>
        <v>7.6590621782757218E-4</v>
      </c>
      <c r="AY152" s="175">
        <f t="shared" si="168"/>
        <v>4.2181157674852088E-3</v>
      </c>
      <c r="AZ152" s="1"/>
      <c r="BA152" s="1">
        <f t="shared" si="193"/>
        <v>5.4087218212771404E-2</v>
      </c>
      <c r="BB152" s="1">
        <f t="shared" si="194"/>
        <v>5.3096823591128446E-2</v>
      </c>
      <c r="BC152" s="1">
        <f t="shared" si="195"/>
        <v>3.6739081665505102E-2</v>
      </c>
      <c r="BD152" s="1">
        <f t="shared" si="196"/>
        <v>6.5012784645534061E-2</v>
      </c>
      <c r="BE152" s="1">
        <f t="shared" si="197"/>
        <v>0.13869556053452389</v>
      </c>
      <c r="BF152" s="1">
        <f t="shared" si="198"/>
        <v>5.3096823591128446E-2</v>
      </c>
      <c r="BG152" s="1"/>
      <c r="BH152" s="1">
        <f t="shared" si="169"/>
        <v>5.4321916876419296E-2</v>
      </c>
      <c r="BI152" s="1">
        <f t="shared" si="170"/>
        <v>5.33198513828766E-2</v>
      </c>
      <c r="BJ152" s="1">
        <f t="shared" si="171"/>
        <v>3.6826795339896488E-2</v>
      </c>
      <c r="BK152" s="1">
        <f t="shared" si="172"/>
        <v>6.5252755058620812E-2</v>
      </c>
      <c r="BL152" s="1">
        <f t="shared" si="173"/>
        <v>0.13880170702846265</v>
      </c>
      <c r="BM152" s="1">
        <f t="shared" si="174"/>
        <v>5.33198513828766E-2</v>
      </c>
      <c r="BN152" s="1"/>
      <c r="BO152" s="1">
        <f t="shared" si="181"/>
        <v>4.7602797877121572E-2</v>
      </c>
      <c r="BP152" s="1">
        <f t="shared" si="182"/>
        <v>4.6258991559042131E-2</v>
      </c>
      <c r="BQ152" s="1">
        <f t="shared" si="183"/>
        <v>2.1247607468191109E-2</v>
      </c>
      <c r="BR152" s="1">
        <f t="shared" si="184"/>
        <v>5.8625115539172684E-2</v>
      </c>
      <c r="BS152" s="1">
        <f t="shared" si="185"/>
        <v>0.1289098705204548</v>
      </c>
      <c r="BT152" s="1">
        <f t="shared" si="186"/>
        <v>4.6258991559042131E-2</v>
      </c>
      <c r="BU152" s="1"/>
      <c r="BV152" s="1">
        <f t="shared" si="199"/>
        <v>6.9275903864247868E-2</v>
      </c>
      <c r="BW152" s="1">
        <f t="shared" si="200"/>
        <v>6.7457367268493398E-2</v>
      </c>
      <c r="BX152" s="1">
        <f t="shared" si="201"/>
        <v>5.6540316771206564E-2</v>
      </c>
      <c r="BY152" s="1">
        <f t="shared" si="202"/>
        <v>8.4012480711749327E-2</v>
      </c>
      <c r="BZ152" s="1">
        <f t="shared" si="203"/>
        <v>0.18844940444898986</v>
      </c>
      <c r="CA152" s="1">
        <f t="shared" si="204"/>
        <v>6.7457367268493398E-2</v>
      </c>
      <c r="CB152" s="1"/>
      <c r="CC152" s="1"/>
    </row>
    <row r="153" spans="1:81" x14ac:dyDescent="0.2">
      <c r="A153">
        <f t="shared" si="205"/>
        <v>2002</v>
      </c>
      <c r="B153">
        <f t="shared" si="206"/>
        <v>8</v>
      </c>
      <c r="C153" s="1">
        <f>AVERAGE(RealPrice!C141:C152)</f>
        <v>5.4311656793712672E-2</v>
      </c>
      <c r="D153" s="1">
        <f>AVERAGE(RealPrice!D141:D152)</f>
        <v>5.3296075359724325E-2</v>
      </c>
      <c r="E153" s="1">
        <f>AVERAGE(RealPrice!E141:E152)</f>
        <v>3.692274063908909E-2</v>
      </c>
      <c r="F153" s="1">
        <f>AVERAGE(RealPrice!F141:F152)</f>
        <v>6.5237934042696608E-2</v>
      </c>
      <c r="G153" s="1">
        <f>AVERAGE(RealPrice!G141:G152)</f>
        <v>0.13873922024066873</v>
      </c>
      <c r="H153" s="1">
        <f>AVERAGE(RealPrice!H141:H152)</f>
        <v>5.3296075359724325E-2</v>
      </c>
      <c r="I153" s="1"/>
      <c r="J153" s="1">
        <f t="shared" si="175"/>
        <v>2.2443858094126773E-4</v>
      </c>
      <c r="K153" s="1">
        <f t="shared" si="176"/>
        <v>1.992517685958789E-4</v>
      </c>
      <c r="L153" s="1">
        <f t="shared" si="177"/>
        <v>9.5945299192601308E-5</v>
      </c>
      <c r="M153" s="1">
        <f t="shared" si="178"/>
        <v>2.2514939716254678E-4</v>
      </c>
      <c r="N153" s="1">
        <f t="shared" si="179"/>
        <v>4.3659706144838495E-5</v>
      </c>
      <c r="O153" s="1">
        <f t="shared" si="180"/>
        <v>1.992517685958789E-4</v>
      </c>
      <c r="P153" s="1"/>
      <c r="Q153" s="99">
        <f t="shared" si="145"/>
        <v>0</v>
      </c>
      <c r="R153" s="99">
        <f t="shared" si="146"/>
        <v>0</v>
      </c>
      <c r="S153" s="99">
        <f t="shared" si="147"/>
        <v>0</v>
      </c>
      <c r="T153" s="99">
        <f t="shared" si="148"/>
        <v>0</v>
      </c>
      <c r="U153" s="99">
        <f t="shared" si="149"/>
        <v>0</v>
      </c>
      <c r="V153" s="99">
        <f t="shared" si="150"/>
        <v>0</v>
      </c>
      <c r="W153" s="99"/>
      <c r="X153" s="99">
        <f t="shared" si="151"/>
        <v>2.2443858094126773E-4</v>
      </c>
      <c r="Y153" s="99">
        <f t="shared" si="152"/>
        <v>1.992517685958789E-4</v>
      </c>
      <c r="Z153" s="99">
        <f t="shared" si="153"/>
        <v>9.5945299192601308E-5</v>
      </c>
      <c r="AA153" s="99">
        <f t="shared" si="154"/>
        <v>2.2514939716254678E-4</v>
      </c>
      <c r="AB153" s="99">
        <f t="shared" si="155"/>
        <v>4.3659706144838495E-5</v>
      </c>
      <c r="AC153" s="99">
        <f t="shared" si="156"/>
        <v>1.992517685958789E-4</v>
      </c>
      <c r="AD153" s="1"/>
      <c r="AE153" s="1"/>
      <c r="AF153" s="5">
        <f t="shared" si="187"/>
        <v>4.1495678342775566E-3</v>
      </c>
      <c r="AG153" s="5">
        <f t="shared" si="188"/>
        <v>3.7526118347532833E-3</v>
      </c>
      <c r="AH153" s="5">
        <f t="shared" si="189"/>
        <v>2.6053122001810092E-3</v>
      </c>
      <c r="AI153" s="5">
        <f t="shared" si="190"/>
        <v>3.4631557222186693E-3</v>
      </c>
      <c r="AJ153" s="5">
        <f t="shared" si="191"/>
        <v>3.1478805793483389E-4</v>
      </c>
      <c r="AK153" s="5">
        <f t="shared" si="192"/>
        <v>3.7526118347532833E-3</v>
      </c>
      <c r="AL153" s="1"/>
      <c r="AM153" s="175">
        <f t="shared" si="157"/>
        <v>0</v>
      </c>
      <c r="AN153" s="175">
        <f t="shared" si="158"/>
        <v>0</v>
      </c>
      <c r="AO153" s="175">
        <f t="shared" si="159"/>
        <v>0</v>
      </c>
      <c r="AP153" s="175">
        <f t="shared" si="160"/>
        <v>0</v>
      </c>
      <c r="AQ153" s="175">
        <f t="shared" si="161"/>
        <v>0</v>
      </c>
      <c r="AR153" s="175">
        <f t="shared" si="162"/>
        <v>0</v>
      </c>
      <c r="AS153" s="175"/>
      <c r="AT153" s="175">
        <f t="shared" si="163"/>
        <v>4.1495678342775566E-3</v>
      </c>
      <c r="AU153" s="175">
        <f t="shared" si="164"/>
        <v>3.7526118347532833E-3</v>
      </c>
      <c r="AV153" s="175">
        <f t="shared" si="165"/>
        <v>2.6053122001810092E-3</v>
      </c>
      <c r="AW153" s="175">
        <f t="shared" si="166"/>
        <v>3.4631557222186693E-3</v>
      </c>
      <c r="AX153" s="175">
        <f t="shared" si="167"/>
        <v>3.1478805793483389E-4</v>
      </c>
      <c r="AY153" s="175">
        <f t="shared" si="168"/>
        <v>3.7526118347532833E-3</v>
      </c>
      <c r="AZ153" s="1"/>
      <c r="BA153" s="1">
        <f t="shared" si="193"/>
        <v>5.4311656793712672E-2</v>
      </c>
      <c r="BB153" s="1">
        <f t="shared" si="194"/>
        <v>5.3296075359724325E-2</v>
      </c>
      <c r="BC153" s="1">
        <f t="shared" si="195"/>
        <v>3.692274063908909E-2</v>
      </c>
      <c r="BD153" s="1">
        <f t="shared" si="196"/>
        <v>6.5237934042696608E-2</v>
      </c>
      <c r="BE153" s="1">
        <f t="shared" si="197"/>
        <v>0.13873922024066873</v>
      </c>
      <c r="BF153" s="1">
        <f t="shared" si="198"/>
        <v>5.3296075359724325E-2</v>
      </c>
      <c r="BG153" s="1"/>
      <c r="BH153" s="1">
        <f t="shared" si="169"/>
        <v>5.453609537465394E-2</v>
      </c>
      <c r="BI153" s="1">
        <f t="shared" si="170"/>
        <v>5.3495327128320204E-2</v>
      </c>
      <c r="BJ153" s="1">
        <f t="shared" si="171"/>
        <v>3.7018685938281691E-2</v>
      </c>
      <c r="BK153" s="1">
        <f t="shared" si="172"/>
        <v>6.5463083439859154E-2</v>
      </c>
      <c r="BL153" s="1">
        <f t="shared" si="173"/>
        <v>0.13878287994681357</v>
      </c>
      <c r="BM153" s="1">
        <f t="shared" si="174"/>
        <v>5.3495327128320204E-2</v>
      </c>
      <c r="BN153" s="1"/>
      <c r="BO153" s="1">
        <f t="shared" si="181"/>
        <v>4.7602797877121572E-2</v>
      </c>
      <c r="BP153" s="1">
        <f t="shared" si="182"/>
        <v>4.6258991559042131E-2</v>
      </c>
      <c r="BQ153" s="1">
        <f t="shared" si="183"/>
        <v>2.1247607468191109E-2</v>
      </c>
      <c r="BR153" s="1">
        <f t="shared" si="184"/>
        <v>5.8625115539172684E-2</v>
      </c>
      <c r="BS153" s="1">
        <f t="shared" si="185"/>
        <v>0.1289098705204548</v>
      </c>
      <c r="BT153" s="1">
        <f t="shared" si="186"/>
        <v>4.6258991559042131E-2</v>
      </c>
      <c r="BU153" s="1"/>
      <c r="BV153" s="1">
        <f t="shared" si="199"/>
        <v>6.950127376830538E-2</v>
      </c>
      <c r="BW153" s="1">
        <f t="shared" si="200"/>
        <v>6.7657366751634196E-2</v>
      </c>
      <c r="BX153" s="1">
        <f t="shared" si="201"/>
        <v>5.6636512037857703E-2</v>
      </c>
      <c r="BY153" s="1">
        <f t="shared" si="202"/>
        <v>8.4238409836335015E-2</v>
      </c>
      <c r="BZ153" s="1">
        <f t="shared" si="203"/>
        <v>0.18849307789868883</v>
      </c>
      <c r="CA153" s="1">
        <f t="shared" si="204"/>
        <v>6.7657366751634196E-2</v>
      </c>
      <c r="CB153" s="1"/>
      <c r="CC153" s="1"/>
    </row>
    <row r="154" spans="1:81" x14ac:dyDescent="0.2">
      <c r="A154">
        <f t="shared" si="205"/>
        <v>2002</v>
      </c>
      <c r="B154">
        <f t="shared" si="206"/>
        <v>9</v>
      </c>
      <c r="C154" s="1">
        <f>AVERAGE(RealPrice!C142:C153)</f>
        <v>5.452815464882891E-2</v>
      </c>
      <c r="D154" s="1">
        <f>AVERAGE(RealPrice!D142:D153)</f>
        <v>5.352523282584562E-2</v>
      </c>
      <c r="E154" s="1">
        <f>AVERAGE(RealPrice!E142:E153)</f>
        <v>3.6744090316715175E-2</v>
      </c>
      <c r="F154" s="1">
        <f>AVERAGE(RealPrice!F142:F153)</f>
        <v>6.5431581134317199E-2</v>
      </c>
      <c r="G154" s="1">
        <f>AVERAGE(RealPrice!G142:G153)</f>
        <v>0.13859964958814061</v>
      </c>
      <c r="H154" s="1">
        <f>AVERAGE(RealPrice!H142:H153)</f>
        <v>5.352523282584562E-2</v>
      </c>
      <c r="I154" s="1"/>
      <c r="J154" s="1">
        <f t="shared" si="175"/>
        <v>2.1649785511623776E-4</v>
      </c>
      <c r="K154" s="1">
        <f t="shared" si="176"/>
        <v>2.2915746612129501E-4</v>
      </c>
      <c r="L154" s="1">
        <f t="shared" si="177"/>
        <v>-1.7865032237391471E-4</v>
      </c>
      <c r="M154" s="1">
        <f t="shared" si="178"/>
        <v>1.9364709162059124E-4</v>
      </c>
      <c r="N154" s="1">
        <f t="shared" si="179"/>
        <v>-1.395706525281204E-4</v>
      </c>
      <c r="O154" s="1">
        <f t="shared" si="180"/>
        <v>2.2915746612129501E-4</v>
      </c>
      <c r="P154" s="1"/>
      <c r="Q154" s="99">
        <f t="shared" si="145"/>
        <v>0</v>
      </c>
      <c r="R154" s="99">
        <f t="shared" si="146"/>
        <v>0</v>
      </c>
      <c r="S154" s="99">
        <f t="shared" si="147"/>
        <v>-1.7865032237391471E-4</v>
      </c>
      <c r="T154" s="99">
        <f t="shared" si="148"/>
        <v>0</v>
      </c>
      <c r="U154" s="99">
        <f t="shared" si="149"/>
        <v>-1.395706525281204E-4</v>
      </c>
      <c r="V154" s="99">
        <f t="shared" si="150"/>
        <v>0</v>
      </c>
      <c r="W154" s="99"/>
      <c r="X154" s="99">
        <f t="shared" si="151"/>
        <v>2.1649785511623776E-4</v>
      </c>
      <c r="Y154" s="99">
        <f t="shared" si="152"/>
        <v>2.2915746612129501E-4</v>
      </c>
      <c r="Z154" s="99">
        <f t="shared" si="153"/>
        <v>0</v>
      </c>
      <c r="AA154" s="99">
        <f t="shared" si="154"/>
        <v>1.9364709162059124E-4</v>
      </c>
      <c r="AB154" s="99">
        <f t="shared" si="155"/>
        <v>0</v>
      </c>
      <c r="AC154" s="99">
        <f t="shared" si="156"/>
        <v>2.2915746612129501E-4</v>
      </c>
      <c r="AD154" s="1"/>
      <c r="AE154" s="1"/>
      <c r="AF154" s="5">
        <f t="shared" si="187"/>
        <v>3.986213418945006E-3</v>
      </c>
      <c r="AG154" s="5">
        <f t="shared" si="188"/>
        <v>4.2997062086576054E-3</v>
      </c>
      <c r="AH154" s="5">
        <f t="shared" si="189"/>
        <v>-4.8384902984364153E-3</v>
      </c>
      <c r="AI154" s="5">
        <f t="shared" si="190"/>
        <v>2.9683204175940947E-3</v>
      </c>
      <c r="AJ154" s="5">
        <f t="shared" si="191"/>
        <v>-1.0059927703645055E-3</v>
      </c>
      <c r="AK154" s="5">
        <f t="shared" si="192"/>
        <v>4.2997062086576054E-3</v>
      </c>
      <c r="AL154" s="1"/>
      <c r="AM154" s="175">
        <f t="shared" si="157"/>
        <v>0</v>
      </c>
      <c r="AN154" s="175">
        <f t="shared" si="158"/>
        <v>0</v>
      </c>
      <c r="AO154" s="175">
        <f t="shared" si="159"/>
        <v>-4.8384902984364153E-3</v>
      </c>
      <c r="AP154" s="175">
        <f t="shared" si="160"/>
        <v>0</v>
      </c>
      <c r="AQ154" s="175">
        <f t="shared" si="161"/>
        <v>-1.0059927703645055E-3</v>
      </c>
      <c r="AR154" s="175">
        <f t="shared" si="162"/>
        <v>0</v>
      </c>
      <c r="AS154" s="175"/>
      <c r="AT154" s="175">
        <f t="shared" si="163"/>
        <v>3.986213418945006E-3</v>
      </c>
      <c r="AU154" s="175">
        <f t="shared" si="164"/>
        <v>4.2997062086576054E-3</v>
      </c>
      <c r="AV154" s="175">
        <f t="shared" si="165"/>
        <v>0</v>
      </c>
      <c r="AW154" s="175">
        <f t="shared" si="166"/>
        <v>2.9683204175940947E-3</v>
      </c>
      <c r="AX154" s="175">
        <f t="shared" si="167"/>
        <v>0</v>
      </c>
      <c r="AY154" s="175">
        <f t="shared" si="168"/>
        <v>4.2997062086576054E-3</v>
      </c>
      <c r="AZ154" s="1"/>
      <c r="BA154" s="1">
        <f t="shared" si="193"/>
        <v>5.452815464882891E-2</v>
      </c>
      <c r="BB154" s="1">
        <f t="shared" si="194"/>
        <v>5.352523282584562E-2</v>
      </c>
      <c r="BC154" s="1">
        <f t="shared" si="195"/>
        <v>3.656543999434126E-2</v>
      </c>
      <c r="BD154" s="1">
        <f t="shared" si="196"/>
        <v>6.5431581134317199E-2</v>
      </c>
      <c r="BE154" s="1">
        <f t="shared" si="197"/>
        <v>0.13846007893561249</v>
      </c>
      <c r="BF154" s="1">
        <f t="shared" si="198"/>
        <v>5.352523282584562E-2</v>
      </c>
      <c r="BG154" s="1"/>
      <c r="BH154" s="1">
        <f t="shared" si="169"/>
        <v>5.4744652503945147E-2</v>
      </c>
      <c r="BI154" s="1">
        <f t="shared" si="170"/>
        <v>5.3754390291966915E-2</v>
      </c>
      <c r="BJ154" s="1">
        <f t="shared" si="171"/>
        <v>3.6744090316715175E-2</v>
      </c>
      <c r="BK154" s="1">
        <f t="shared" si="172"/>
        <v>6.562522822593779E-2</v>
      </c>
      <c r="BL154" s="1">
        <f t="shared" si="173"/>
        <v>0.13859964958814061</v>
      </c>
      <c r="BM154" s="1">
        <f t="shared" si="174"/>
        <v>5.3754390291966915E-2</v>
      </c>
      <c r="BN154" s="1"/>
      <c r="BO154" s="1">
        <f t="shared" si="181"/>
        <v>4.7602797877121572E-2</v>
      </c>
      <c r="BP154" s="1">
        <f t="shared" si="182"/>
        <v>4.6258991559042131E-2</v>
      </c>
      <c r="BQ154" s="1">
        <f t="shared" si="183"/>
        <v>2.106982154366881E-2</v>
      </c>
      <c r="BR154" s="1">
        <f t="shared" si="184"/>
        <v>5.8625115539172684E-2</v>
      </c>
      <c r="BS154" s="1">
        <f t="shared" si="185"/>
        <v>0.12877044027499407</v>
      </c>
      <c r="BT154" s="1">
        <f t="shared" si="186"/>
        <v>4.6258991559042131E-2</v>
      </c>
      <c r="BU154" s="1"/>
      <c r="BV154" s="1">
        <f t="shared" si="199"/>
        <v>6.9718634630076853E-2</v>
      </c>
      <c r="BW154" s="1">
        <f t="shared" si="200"/>
        <v>6.7887509527535334E-2</v>
      </c>
      <c r="BX154" s="1">
        <f t="shared" si="201"/>
        <v>5.6636512037857703E-2</v>
      </c>
      <c r="BY154" s="1">
        <f t="shared" si="202"/>
        <v>8.4432631734571467E-2</v>
      </c>
      <c r="BZ154" s="1">
        <f t="shared" si="203"/>
        <v>0.18849307789868883</v>
      </c>
      <c r="CA154" s="1">
        <f t="shared" si="204"/>
        <v>6.7887509527535334E-2</v>
      </c>
      <c r="CB154" s="1"/>
      <c r="CC154" s="1"/>
    </row>
    <row r="155" spans="1:81" x14ac:dyDescent="0.2">
      <c r="A155">
        <f t="shared" si="205"/>
        <v>2002</v>
      </c>
      <c r="B155">
        <f t="shared" si="206"/>
        <v>10</v>
      </c>
      <c r="C155" s="1">
        <f>AVERAGE(RealPrice!C143:C154)</f>
        <v>5.4861213339193915E-2</v>
      </c>
      <c r="D155" s="1">
        <f>AVERAGE(RealPrice!D143:D154)</f>
        <v>5.3837807224093509E-2</v>
      </c>
      <c r="E155" s="1">
        <f>AVERAGE(RealPrice!E143:E154)</f>
        <v>3.7126664647394191E-2</v>
      </c>
      <c r="F155" s="1">
        <f>AVERAGE(RealPrice!F143:F154)</f>
        <v>6.5734417816351934E-2</v>
      </c>
      <c r="G155" s="1">
        <f>AVERAGE(RealPrice!G143:G154)</f>
        <v>0.13848470917925623</v>
      </c>
      <c r="H155" s="1">
        <f>AVERAGE(RealPrice!H143:H154)</f>
        <v>5.3837807224093509E-2</v>
      </c>
      <c r="I155" s="1"/>
      <c r="J155" s="1">
        <f t="shared" si="175"/>
        <v>3.3305869036500541E-4</v>
      </c>
      <c r="K155" s="1">
        <f t="shared" si="176"/>
        <v>3.1257439824788902E-4</v>
      </c>
      <c r="L155" s="1">
        <f t="shared" si="177"/>
        <v>3.8257433067901553E-4</v>
      </c>
      <c r="M155" s="1">
        <f t="shared" si="178"/>
        <v>3.0283668203473502E-4</v>
      </c>
      <c r="N155" s="1">
        <f t="shared" si="179"/>
        <v>-1.1494040888437862E-4</v>
      </c>
      <c r="O155" s="1">
        <f t="shared" si="180"/>
        <v>3.1257439824788902E-4</v>
      </c>
      <c r="P155" s="1"/>
      <c r="Q155" s="99">
        <f t="shared" si="145"/>
        <v>0</v>
      </c>
      <c r="R155" s="99">
        <f t="shared" si="146"/>
        <v>0</v>
      </c>
      <c r="S155" s="99">
        <f t="shared" si="147"/>
        <v>0</v>
      </c>
      <c r="T155" s="99">
        <f t="shared" si="148"/>
        <v>0</v>
      </c>
      <c r="U155" s="99">
        <f t="shared" si="149"/>
        <v>-1.1494040888437862E-4</v>
      </c>
      <c r="V155" s="99">
        <f t="shared" si="150"/>
        <v>0</v>
      </c>
      <c r="W155" s="99"/>
      <c r="X155" s="99">
        <f t="shared" si="151"/>
        <v>3.3305869036500541E-4</v>
      </c>
      <c r="Y155" s="99">
        <f t="shared" si="152"/>
        <v>3.1257439824788902E-4</v>
      </c>
      <c r="Z155" s="99">
        <f t="shared" si="153"/>
        <v>3.8257433067901553E-4</v>
      </c>
      <c r="AA155" s="99">
        <f t="shared" si="154"/>
        <v>3.0283668203473502E-4</v>
      </c>
      <c r="AB155" s="99">
        <f t="shared" si="155"/>
        <v>0</v>
      </c>
      <c r="AC155" s="99">
        <f t="shared" si="156"/>
        <v>3.1257439824788902E-4</v>
      </c>
      <c r="AD155" s="1"/>
      <c r="AE155" s="1"/>
      <c r="AF155" s="5">
        <f t="shared" si="187"/>
        <v>6.1080132366473361E-3</v>
      </c>
      <c r="AG155" s="5">
        <f t="shared" si="188"/>
        <v>5.8397578440230191E-3</v>
      </c>
      <c r="AH155" s="5">
        <f t="shared" si="189"/>
        <v>1.0411860176192222E-2</v>
      </c>
      <c r="AI155" s="5">
        <f t="shared" si="190"/>
        <v>4.6282953397240867E-3</v>
      </c>
      <c r="AJ155" s="5">
        <f t="shared" si="191"/>
        <v>-8.2929797604780475E-4</v>
      </c>
      <c r="AK155" s="5">
        <f t="shared" si="192"/>
        <v>5.8397578440230191E-3</v>
      </c>
      <c r="AL155" s="1"/>
      <c r="AM155" s="175">
        <f t="shared" si="157"/>
        <v>0</v>
      </c>
      <c r="AN155" s="175">
        <f t="shared" si="158"/>
        <v>0</v>
      </c>
      <c r="AO155" s="175">
        <f t="shared" si="159"/>
        <v>0</v>
      </c>
      <c r="AP155" s="175">
        <f t="shared" si="160"/>
        <v>0</v>
      </c>
      <c r="AQ155" s="175">
        <f t="shared" si="161"/>
        <v>-8.2929797604780475E-4</v>
      </c>
      <c r="AR155" s="175">
        <f t="shared" si="162"/>
        <v>0</v>
      </c>
      <c r="AS155" s="175"/>
      <c r="AT155" s="175">
        <f t="shared" si="163"/>
        <v>6.1080132366473361E-3</v>
      </c>
      <c r="AU155" s="175">
        <f t="shared" si="164"/>
        <v>5.8397578440230191E-3</v>
      </c>
      <c r="AV155" s="175">
        <f t="shared" si="165"/>
        <v>1.0411860176192222E-2</v>
      </c>
      <c r="AW155" s="175">
        <f t="shared" si="166"/>
        <v>4.6282953397240867E-3</v>
      </c>
      <c r="AX155" s="175">
        <f t="shared" si="167"/>
        <v>0</v>
      </c>
      <c r="AY155" s="175">
        <f t="shared" si="168"/>
        <v>5.8397578440230191E-3</v>
      </c>
      <c r="AZ155" s="1"/>
      <c r="BA155" s="1">
        <f t="shared" si="193"/>
        <v>5.4861213339193915E-2</v>
      </c>
      <c r="BB155" s="1">
        <f t="shared" si="194"/>
        <v>5.3837807224093509E-2</v>
      </c>
      <c r="BC155" s="1">
        <f t="shared" si="195"/>
        <v>3.7126664647394191E-2</v>
      </c>
      <c r="BD155" s="1">
        <f t="shared" si="196"/>
        <v>6.5734417816351934E-2</v>
      </c>
      <c r="BE155" s="1">
        <f t="shared" si="197"/>
        <v>0.13836976877037185</v>
      </c>
      <c r="BF155" s="1">
        <f t="shared" si="198"/>
        <v>5.3837807224093509E-2</v>
      </c>
      <c r="BG155" s="1"/>
      <c r="BH155" s="1">
        <f t="shared" si="169"/>
        <v>5.519427202955892E-2</v>
      </c>
      <c r="BI155" s="1">
        <f t="shared" si="170"/>
        <v>5.4150381622341398E-2</v>
      </c>
      <c r="BJ155" s="1">
        <f t="shared" si="171"/>
        <v>3.7509238978073206E-2</v>
      </c>
      <c r="BK155" s="1">
        <f t="shared" si="172"/>
        <v>6.6037254498386669E-2</v>
      </c>
      <c r="BL155" s="1">
        <f t="shared" si="173"/>
        <v>0.13848470917925623</v>
      </c>
      <c r="BM155" s="1">
        <f t="shared" si="174"/>
        <v>5.4150381622341398E-2</v>
      </c>
      <c r="BN155" s="1"/>
      <c r="BO155" s="1">
        <f t="shared" si="181"/>
        <v>4.7602797877121572E-2</v>
      </c>
      <c r="BP155" s="1">
        <f t="shared" si="182"/>
        <v>4.6258991559042131E-2</v>
      </c>
      <c r="BQ155" s="1">
        <f t="shared" si="183"/>
        <v>2.106982154366881E-2</v>
      </c>
      <c r="BR155" s="1">
        <f t="shared" si="184"/>
        <v>5.8625115539172684E-2</v>
      </c>
      <c r="BS155" s="1">
        <f t="shared" si="185"/>
        <v>0.12865559518595815</v>
      </c>
      <c r="BT155" s="1">
        <f t="shared" si="186"/>
        <v>4.6258991559042131E-2</v>
      </c>
      <c r="BU155" s="1"/>
      <c r="BV155" s="1">
        <f t="shared" si="199"/>
        <v>7.0053727647331185E-2</v>
      </c>
      <c r="BW155" s="1">
        <f t="shared" si="200"/>
        <v>6.8201909284577228E-2</v>
      </c>
      <c r="BX155" s="1">
        <f t="shared" si="201"/>
        <v>5.7023069678974747E-2</v>
      </c>
      <c r="BY155" s="1">
        <f t="shared" si="202"/>
        <v>8.4736870034210363E-2</v>
      </c>
      <c r="BZ155" s="1">
        <f t="shared" si="203"/>
        <v>0.18849307789868883</v>
      </c>
      <c r="CA155" s="1">
        <f t="shared" si="204"/>
        <v>6.8201909284577228E-2</v>
      </c>
      <c r="CB155" s="1"/>
      <c r="CC155" s="1"/>
    </row>
    <row r="156" spans="1:81" x14ac:dyDescent="0.2">
      <c r="A156">
        <f t="shared" si="205"/>
        <v>2002</v>
      </c>
      <c r="B156">
        <f t="shared" si="206"/>
        <v>11</v>
      </c>
      <c r="C156" s="1">
        <f>AVERAGE(RealPrice!C144:C155)</f>
        <v>5.5035773462150668E-2</v>
      </c>
      <c r="D156" s="1">
        <f>AVERAGE(RealPrice!D144:D155)</f>
        <v>5.3970163429547545E-2</v>
      </c>
      <c r="E156" s="1">
        <f>AVERAGE(RealPrice!E144:E155)</f>
        <v>3.7893742553169275E-2</v>
      </c>
      <c r="F156" s="1">
        <f>AVERAGE(RealPrice!F144:F155)</f>
        <v>6.5890995329167548E-2</v>
      </c>
      <c r="G156" s="1">
        <f>AVERAGE(RealPrice!G144:G155)</f>
        <v>0.1386533179685441</v>
      </c>
      <c r="H156" s="1">
        <f>AVERAGE(RealPrice!H144:H155)</f>
        <v>5.3970163429547545E-2</v>
      </c>
      <c r="I156" s="1"/>
      <c r="J156" s="1">
        <f t="shared" si="175"/>
        <v>1.7456012295675311E-4</v>
      </c>
      <c r="K156" s="1">
        <f t="shared" si="176"/>
        <v>1.3235620545403587E-4</v>
      </c>
      <c r="L156" s="1">
        <f t="shared" si="177"/>
        <v>7.6707790577508483E-4</v>
      </c>
      <c r="M156" s="1">
        <f t="shared" si="178"/>
        <v>1.5657751281561438E-4</v>
      </c>
      <c r="N156" s="1">
        <f t="shared" si="179"/>
        <v>1.6860878928787182E-4</v>
      </c>
      <c r="O156" s="1">
        <f t="shared" si="180"/>
        <v>1.3235620545403587E-4</v>
      </c>
      <c r="P156" s="1"/>
      <c r="Q156" s="99">
        <f t="shared" si="145"/>
        <v>0</v>
      </c>
      <c r="R156" s="99">
        <f t="shared" si="146"/>
        <v>0</v>
      </c>
      <c r="S156" s="99">
        <f t="shared" si="147"/>
        <v>0</v>
      </c>
      <c r="T156" s="99">
        <f t="shared" si="148"/>
        <v>0</v>
      </c>
      <c r="U156" s="99">
        <f t="shared" si="149"/>
        <v>0</v>
      </c>
      <c r="V156" s="99">
        <f t="shared" si="150"/>
        <v>0</v>
      </c>
      <c r="W156" s="99"/>
      <c r="X156" s="99">
        <f t="shared" si="151"/>
        <v>1.7456012295675311E-4</v>
      </c>
      <c r="Y156" s="99">
        <f t="shared" si="152"/>
        <v>1.3235620545403587E-4</v>
      </c>
      <c r="Z156" s="99">
        <f t="shared" si="153"/>
        <v>7.6707790577508483E-4</v>
      </c>
      <c r="AA156" s="99">
        <f t="shared" si="154"/>
        <v>1.5657751281561438E-4</v>
      </c>
      <c r="AB156" s="99">
        <f t="shared" si="155"/>
        <v>1.6860878928787182E-4</v>
      </c>
      <c r="AC156" s="99">
        <f t="shared" si="156"/>
        <v>1.3235620545403587E-4</v>
      </c>
      <c r="AD156" s="1"/>
      <c r="AE156" s="1"/>
      <c r="AF156" s="5">
        <f t="shared" si="187"/>
        <v>3.1818494767421601E-3</v>
      </c>
      <c r="AG156" s="5">
        <f t="shared" si="188"/>
        <v>2.4584248928103403E-3</v>
      </c>
      <c r="AH156" s="5">
        <f t="shared" si="189"/>
        <v>2.0661104708982414E-2</v>
      </c>
      <c r="AI156" s="5">
        <f t="shared" si="190"/>
        <v>2.3819715457593649E-3</v>
      </c>
      <c r="AJ156" s="5">
        <f t="shared" si="191"/>
        <v>1.2175263990310548E-3</v>
      </c>
      <c r="AK156" s="5">
        <f t="shared" si="192"/>
        <v>2.4584248928103403E-3</v>
      </c>
      <c r="AL156" s="1"/>
      <c r="AM156" s="175">
        <f t="shared" si="157"/>
        <v>0</v>
      </c>
      <c r="AN156" s="175">
        <f t="shared" si="158"/>
        <v>0</v>
      </c>
      <c r="AO156" s="175">
        <f t="shared" si="159"/>
        <v>0</v>
      </c>
      <c r="AP156" s="175">
        <f t="shared" si="160"/>
        <v>0</v>
      </c>
      <c r="AQ156" s="175">
        <f t="shared" si="161"/>
        <v>0</v>
      </c>
      <c r="AR156" s="175">
        <f t="shared" si="162"/>
        <v>0</v>
      </c>
      <c r="AS156" s="175"/>
      <c r="AT156" s="175">
        <f t="shared" si="163"/>
        <v>3.1818494767421601E-3</v>
      </c>
      <c r="AU156" s="175">
        <f t="shared" si="164"/>
        <v>2.4584248928103403E-3</v>
      </c>
      <c r="AV156" s="175">
        <f t="shared" si="165"/>
        <v>2.0661104708982414E-2</v>
      </c>
      <c r="AW156" s="175">
        <f t="shared" si="166"/>
        <v>2.3819715457593649E-3</v>
      </c>
      <c r="AX156" s="175">
        <f t="shared" si="167"/>
        <v>1.2175263990310548E-3</v>
      </c>
      <c r="AY156" s="175">
        <f t="shared" si="168"/>
        <v>2.4584248928103403E-3</v>
      </c>
      <c r="AZ156" s="1"/>
      <c r="BA156" s="1">
        <f t="shared" si="193"/>
        <v>5.5035773462150668E-2</v>
      </c>
      <c r="BB156" s="1">
        <f t="shared" si="194"/>
        <v>5.3970163429547545E-2</v>
      </c>
      <c r="BC156" s="1">
        <f t="shared" si="195"/>
        <v>3.7893742553169275E-2</v>
      </c>
      <c r="BD156" s="1">
        <f t="shared" si="196"/>
        <v>6.5890995329167548E-2</v>
      </c>
      <c r="BE156" s="1">
        <f t="shared" si="197"/>
        <v>0.1386533179685441</v>
      </c>
      <c r="BF156" s="1">
        <f t="shared" si="198"/>
        <v>5.3970163429547545E-2</v>
      </c>
      <c r="BG156" s="1"/>
      <c r="BH156" s="1">
        <f t="shared" si="169"/>
        <v>5.5210333585107421E-2</v>
      </c>
      <c r="BI156" s="1">
        <f t="shared" si="170"/>
        <v>5.4102519635001581E-2</v>
      </c>
      <c r="BJ156" s="1">
        <f t="shared" si="171"/>
        <v>3.866082045894436E-2</v>
      </c>
      <c r="BK156" s="1">
        <f t="shared" si="172"/>
        <v>6.6047572841983163E-2</v>
      </c>
      <c r="BL156" s="1">
        <f t="shared" si="173"/>
        <v>0.13882192675783198</v>
      </c>
      <c r="BM156" s="1">
        <f t="shared" si="174"/>
        <v>5.4102519635001581E-2</v>
      </c>
      <c r="BN156" s="1"/>
      <c r="BO156" s="1">
        <f t="shared" si="181"/>
        <v>4.7602797877121572E-2</v>
      </c>
      <c r="BP156" s="1">
        <f t="shared" si="182"/>
        <v>4.6258991559042131E-2</v>
      </c>
      <c r="BQ156" s="1">
        <f t="shared" si="183"/>
        <v>2.106982154366881E-2</v>
      </c>
      <c r="BR156" s="1">
        <f t="shared" si="184"/>
        <v>5.8625115539172684E-2</v>
      </c>
      <c r="BS156" s="1">
        <f t="shared" si="185"/>
        <v>0.12865559518595815</v>
      </c>
      <c r="BT156" s="1">
        <f t="shared" si="186"/>
        <v>4.6258991559042131E-2</v>
      </c>
      <c r="BU156" s="1"/>
      <c r="BV156" s="1">
        <f t="shared" si="199"/>
        <v>7.0228843194323834E-2</v>
      </c>
      <c r="BW156" s="1">
        <f t="shared" si="200"/>
        <v>6.8334590877821469E-2</v>
      </c>
      <c r="BX156" s="1">
        <f t="shared" si="201"/>
        <v>5.7805996261681002E-2</v>
      </c>
      <c r="BY156" s="1">
        <f t="shared" si="202"/>
        <v>8.4893820510206205E-2</v>
      </c>
      <c r="BZ156" s="1">
        <f t="shared" si="203"/>
        <v>0.18866189197362879</v>
      </c>
      <c r="CA156" s="1">
        <f t="shared" si="204"/>
        <v>6.8334590877821469E-2</v>
      </c>
      <c r="CB156" s="1"/>
      <c r="CC156" s="1"/>
    </row>
    <row r="157" spans="1:81" x14ac:dyDescent="0.2">
      <c r="A157">
        <f t="shared" si="205"/>
        <v>2002</v>
      </c>
      <c r="B157">
        <f t="shared" si="206"/>
        <v>12</v>
      </c>
      <c r="C157" s="1">
        <f>AVERAGE(RealPrice!C145:C156)</f>
        <v>5.5269022833051379E-2</v>
      </c>
      <c r="D157" s="1">
        <f>AVERAGE(RealPrice!D145:D156)</f>
        <v>5.4177191763242545E-2</v>
      </c>
      <c r="E157" s="1">
        <f>AVERAGE(RealPrice!E145:E156)</f>
        <v>3.815405382421707E-2</v>
      </c>
      <c r="F157" s="1">
        <f>AVERAGE(RealPrice!F145:F156)</f>
        <v>6.6073653298044863E-2</v>
      </c>
      <c r="G157" s="1">
        <f>AVERAGE(RealPrice!G145:G156)</f>
        <v>0.13853468510465683</v>
      </c>
      <c r="H157" s="1">
        <f>AVERAGE(RealPrice!H145:H156)</f>
        <v>5.4177191763242545E-2</v>
      </c>
      <c r="I157" s="1"/>
      <c r="J157" s="1">
        <f t="shared" si="175"/>
        <v>2.332493709007108E-4</v>
      </c>
      <c r="K157" s="1">
        <f t="shared" si="176"/>
        <v>2.0702833369500018E-4</v>
      </c>
      <c r="L157" s="1">
        <f t="shared" si="177"/>
        <v>2.603112710477945E-4</v>
      </c>
      <c r="M157" s="1">
        <f t="shared" si="178"/>
        <v>1.8265796887731445E-4</v>
      </c>
      <c r="N157" s="1">
        <f t="shared" si="179"/>
        <v>-1.1863286388727468E-4</v>
      </c>
      <c r="O157" s="1">
        <f t="shared" si="180"/>
        <v>2.0702833369500018E-4</v>
      </c>
      <c r="P157" s="1"/>
      <c r="Q157" s="99">
        <f t="shared" si="145"/>
        <v>0</v>
      </c>
      <c r="R157" s="99">
        <f t="shared" si="146"/>
        <v>0</v>
      </c>
      <c r="S157" s="99">
        <f t="shared" si="147"/>
        <v>0</v>
      </c>
      <c r="T157" s="99">
        <f t="shared" si="148"/>
        <v>0</v>
      </c>
      <c r="U157" s="99">
        <f t="shared" si="149"/>
        <v>-1.1863286388727468E-4</v>
      </c>
      <c r="V157" s="99">
        <f t="shared" si="150"/>
        <v>0</v>
      </c>
      <c r="W157" s="99"/>
      <c r="X157" s="99">
        <f t="shared" si="151"/>
        <v>2.332493709007108E-4</v>
      </c>
      <c r="Y157" s="99">
        <f t="shared" si="152"/>
        <v>2.0702833369500018E-4</v>
      </c>
      <c r="Z157" s="99">
        <f t="shared" si="153"/>
        <v>2.603112710477945E-4</v>
      </c>
      <c r="AA157" s="99">
        <f t="shared" si="154"/>
        <v>1.8265796887731445E-4</v>
      </c>
      <c r="AB157" s="99">
        <f t="shared" si="155"/>
        <v>0</v>
      </c>
      <c r="AC157" s="99">
        <f t="shared" si="156"/>
        <v>2.0702833369500018E-4</v>
      </c>
      <c r="AD157" s="1"/>
      <c r="AE157" s="1"/>
      <c r="AF157" s="5">
        <f t="shared" si="187"/>
        <v>4.238141053130029E-3</v>
      </c>
      <c r="AG157" s="5">
        <f t="shared" si="188"/>
        <v>3.8359775205285551E-3</v>
      </c>
      <c r="AH157" s="5">
        <f t="shared" si="189"/>
        <v>6.8695054515279796E-3</v>
      </c>
      <c r="AI157" s="5">
        <f t="shared" si="190"/>
        <v>2.7721233829420822E-3</v>
      </c>
      <c r="AJ157" s="5">
        <f t="shared" si="191"/>
        <v>-8.5560782551330483E-4</v>
      </c>
      <c r="AK157" s="5">
        <f t="shared" si="192"/>
        <v>3.8359775205285551E-3</v>
      </c>
      <c r="AL157" s="1"/>
      <c r="AM157" s="175">
        <f t="shared" si="157"/>
        <v>0</v>
      </c>
      <c r="AN157" s="175">
        <f t="shared" si="158"/>
        <v>0</v>
      </c>
      <c r="AO157" s="175">
        <f t="shared" si="159"/>
        <v>0</v>
      </c>
      <c r="AP157" s="175">
        <f t="shared" si="160"/>
        <v>0</v>
      </c>
      <c r="AQ157" s="175">
        <f t="shared" si="161"/>
        <v>-8.5560782551330483E-4</v>
      </c>
      <c r="AR157" s="175">
        <f t="shared" si="162"/>
        <v>0</v>
      </c>
      <c r="AS157" s="175"/>
      <c r="AT157" s="175">
        <f t="shared" si="163"/>
        <v>4.238141053130029E-3</v>
      </c>
      <c r="AU157" s="175">
        <f t="shared" si="164"/>
        <v>3.8359775205285551E-3</v>
      </c>
      <c r="AV157" s="175">
        <f t="shared" si="165"/>
        <v>6.8695054515279796E-3</v>
      </c>
      <c r="AW157" s="175">
        <f t="shared" si="166"/>
        <v>2.7721233829420822E-3</v>
      </c>
      <c r="AX157" s="175">
        <f t="shared" si="167"/>
        <v>0</v>
      </c>
      <c r="AY157" s="175">
        <f t="shared" si="168"/>
        <v>3.8359775205285551E-3</v>
      </c>
      <c r="AZ157" s="1"/>
      <c r="BA157" s="1">
        <f t="shared" si="193"/>
        <v>5.5269022833051379E-2</v>
      </c>
      <c r="BB157" s="1">
        <f t="shared" si="194"/>
        <v>5.4177191763242545E-2</v>
      </c>
      <c r="BC157" s="1">
        <f t="shared" si="195"/>
        <v>3.815405382421707E-2</v>
      </c>
      <c r="BD157" s="1">
        <f t="shared" si="196"/>
        <v>6.6073653298044863E-2</v>
      </c>
      <c r="BE157" s="1">
        <f t="shared" si="197"/>
        <v>0.13841605224076955</v>
      </c>
      <c r="BF157" s="1">
        <f t="shared" si="198"/>
        <v>5.4177191763242545E-2</v>
      </c>
      <c r="BG157" s="1"/>
      <c r="BH157" s="1">
        <f t="shared" si="169"/>
        <v>5.550227220395209E-2</v>
      </c>
      <c r="BI157" s="1">
        <f t="shared" si="170"/>
        <v>5.4384220096937545E-2</v>
      </c>
      <c r="BJ157" s="1">
        <f t="shared" si="171"/>
        <v>3.8414365095264864E-2</v>
      </c>
      <c r="BK157" s="1">
        <f t="shared" si="172"/>
        <v>6.6256311266922177E-2</v>
      </c>
      <c r="BL157" s="1">
        <f t="shared" si="173"/>
        <v>0.13853468510465683</v>
      </c>
      <c r="BM157" s="1">
        <f t="shared" si="174"/>
        <v>5.4384220096937545E-2</v>
      </c>
      <c r="BN157" s="1"/>
      <c r="BO157" s="1">
        <f t="shared" si="181"/>
        <v>4.7602797877121572E-2</v>
      </c>
      <c r="BP157" s="1">
        <f t="shared" si="182"/>
        <v>4.6258991559042131E-2</v>
      </c>
      <c r="BQ157" s="1">
        <f t="shared" si="183"/>
        <v>2.106982154366881E-2</v>
      </c>
      <c r="BR157" s="1">
        <f t="shared" si="184"/>
        <v>5.8625115539172684E-2</v>
      </c>
      <c r="BS157" s="1">
        <f t="shared" si="185"/>
        <v>0.12853706382527758</v>
      </c>
      <c r="BT157" s="1">
        <f t="shared" si="186"/>
        <v>4.6258991559042131E-2</v>
      </c>
      <c r="BU157" s="1"/>
      <c r="BV157" s="1">
        <f t="shared" si="199"/>
        <v>7.0463081108958964E-2</v>
      </c>
      <c r="BW157" s="1">
        <f t="shared" si="200"/>
        <v>6.8542413367550625E-2</v>
      </c>
      <c r="BX157" s="1">
        <f t="shared" si="201"/>
        <v>5.8068095742424351E-2</v>
      </c>
      <c r="BY157" s="1">
        <f t="shared" si="202"/>
        <v>8.5076984829510122E-2</v>
      </c>
      <c r="BZ157" s="1">
        <f t="shared" si="203"/>
        <v>0.18866189197362879</v>
      </c>
      <c r="CA157" s="1">
        <f t="shared" si="204"/>
        <v>6.8542413367550625E-2</v>
      </c>
      <c r="CB157" s="1"/>
      <c r="CC157" s="1"/>
    </row>
    <row r="158" spans="1:81" x14ac:dyDescent="0.2">
      <c r="A158">
        <f t="shared" si="205"/>
        <v>2003</v>
      </c>
      <c r="B158">
        <f t="shared" si="206"/>
        <v>1</v>
      </c>
      <c r="C158" s="1">
        <f>AVERAGE(RealPrice!C146:C157)</f>
        <v>5.5608000391508393E-2</v>
      </c>
      <c r="D158" s="1">
        <f>AVERAGE(RealPrice!D146:D157)</f>
        <v>5.4546530004159273E-2</v>
      </c>
      <c r="E158" s="1">
        <f>AVERAGE(RealPrice!E146:E157)</f>
        <v>3.7589733746959376E-2</v>
      </c>
      <c r="F158" s="1">
        <f>AVERAGE(RealPrice!F146:F157)</f>
        <v>6.6277373318439359E-2</v>
      </c>
      <c r="G158" s="1">
        <f>AVERAGE(RealPrice!G146:G157)</f>
        <v>0.13839563755298842</v>
      </c>
      <c r="H158" s="1">
        <f>AVERAGE(RealPrice!H146:H157)</f>
        <v>5.4546530004159273E-2</v>
      </c>
      <c r="I158" s="1"/>
      <c r="J158" s="1">
        <f t="shared" si="175"/>
        <v>3.3897755845701399E-4</v>
      </c>
      <c r="K158" s="1">
        <f t="shared" si="176"/>
        <v>3.6933824091672784E-4</v>
      </c>
      <c r="L158" s="1">
        <f t="shared" si="177"/>
        <v>-5.643200772576934E-4</v>
      </c>
      <c r="M158" s="1">
        <f t="shared" si="178"/>
        <v>2.037200203944961E-4</v>
      </c>
      <c r="N158" s="1">
        <f t="shared" si="179"/>
        <v>-1.3904755166840865E-4</v>
      </c>
      <c r="O158" s="1">
        <f t="shared" si="180"/>
        <v>3.6933824091672784E-4</v>
      </c>
      <c r="P158" s="1"/>
      <c r="Q158" s="99">
        <f t="shared" si="145"/>
        <v>0</v>
      </c>
      <c r="R158" s="99">
        <f t="shared" si="146"/>
        <v>0</v>
      </c>
      <c r="S158" s="99">
        <f t="shared" si="147"/>
        <v>-5.643200772576934E-4</v>
      </c>
      <c r="T158" s="99">
        <f t="shared" si="148"/>
        <v>0</v>
      </c>
      <c r="U158" s="99">
        <f t="shared" si="149"/>
        <v>-1.3904755166840865E-4</v>
      </c>
      <c r="V158" s="99">
        <f t="shared" si="150"/>
        <v>0</v>
      </c>
      <c r="W158" s="99"/>
      <c r="X158" s="99">
        <f t="shared" si="151"/>
        <v>3.3897755845701399E-4</v>
      </c>
      <c r="Y158" s="99">
        <f t="shared" si="152"/>
        <v>3.6933824091672784E-4</v>
      </c>
      <c r="Z158" s="99">
        <f t="shared" si="153"/>
        <v>0</v>
      </c>
      <c r="AA158" s="99">
        <f t="shared" si="154"/>
        <v>2.037200203944961E-4</v>
      </c>
      <c r="AB158" s="99">
        <f t="shared" si="155"/>
        <v>0</v>
      </c>
      <c r="AC158" s="99">
        <f t="shared" si="156"/>
        <v>3.6933824091672784E-4</v>
      </c>
      <c r="AD158" s="1"/>
      <c r="AE158" s="1"/>
      <c r="AF158" s="5">
        <f t="shared" si="187"/>
        <v>6.1332287252653384E-3</v>
      </c>
      <c r="AG158" s="5">
        <f t="shared" si="188"/>
        <v>6.8172274881053152E-3</v>
      </c>
      <c r="AH158" s="5">
        <f t="shared" si="189"/>
        <v>-1.4790566681528117E-2</v>
      </c>
      <c r="AI158" s="5">
        <f t="shared" si="190"/>
        <v>3.0832262214344208E-3</v>
      </c>
      <c r="AJ158" s="5">
        <f t="shared" si="191"/>
        <v>-1.0037020805537811E-3</v>
      </c>
      <c r="AK158" s="5">
        <f t="shared" si="192"/>
        <v>6.8172274881053152E-3</v>
      </c>
      <c r="AL158" s="1"/>
      <c r="AM158" s="175">
        <f t="shared" si="157"/>
        <v>0</v>
      </c>
      <c r="AN158" s="175">
        <f t="shared" si="158"/>
        <v>0</v>
      </c>
      <c r="AO158" s="175">
        <f t="shared" si="159"/>
        <v>-1.4790566681528117E-2</v>
      </c>
      <c r="AP158" s="175">
        <f t="shared" si="160"/>
        <v>0</v>
      </c>
      <c r="AQ158" s="175">
        <f t="shared" si="161"/>
        <v>-1.0037020805537811E-3</v>
      </c>
      <c r="AR158" s="175">
        <f t="shared" si="162"/>
        <v>0</v>
      </c>
      <c r="AS158" s="175"/>
      <c r="AT158" s="175">
        <f t="shared" si="163"/>
        <v>6.1332287252653384E-3</v>
      </c>
      <c r="AU158" s="175">
        <f t="shared" si="164"/>
        <v>6.8172274881053152E-3</v>
      </c>
      <c r="AV158" s="175">
        <f t="shared" si="165"/>
        <v>0</v>
      </c>
      <c r="AW158" s="175">
        <f t="shared" si="166"/>
        <v>3.0832262214344208E-3</v>
      </c>
      <c r="AX158" s="175">
        <f t="shared" si="167"/>
        <v>0</v>
      </c>
      <c r="AY158" s="175">
        <f t="shared" si="168"/>
        <v>6.8172274881053152E-3</v>
      </c>
      <c r="AZ158" s="1"/>
      <c r="BA158" s="1">
        <f t="shared" si="193"/>
        <v>5.5608000391508393E-2</v>
      </c>
      <c r="BB158" s="1">
        <f t="shared" si="194"/>
        <v>5.4546530004159273E-2</v>
      </c>
      <c r="BC158" s="1">
        <f t="shared" si="195"/>
        <v>3.7025413669701683E-2</v>
      </c>
      <c r="BD158" s="1">
        <f t="shared" si="196"/>
        <v>6.6277373318439359E-2</v>
      </c>
      <c r="BE158" s="1">
        <f t="shared" si="197"/>
        <v>0.13825659000132001</v>
      </c>
      <c r="BF158" s="1">
        <f t="shared" si="198"/>
        <v>5.4546530004159273E-2</v>
      </c>
      <c r="BG158" s="1"/>
      <c r="BH158" s="1">
        <f t="shared" si="169"/>
        <v>5.5946977949965407E-2</v>
      </c>
      <c r="BI158" s="1">
        <f t="shared" si="170"/>
        <v>5.4915868245076001E-2</v>
      </c>
      <c r="BJ158" s="1">
        <f t="shared" si="171"/>
        <v>3.7589733746959376E-2</v>
      </c>
      <c r="BK158" s="1">
        <f t="shared" si="172"/>
        <v>6.6481093338833855E-2</v>
      </c>
      <c r="BL158" s="1">
        <f t="shared" si="173"/>
        <v>0.13839563755298842</v>
      </c>
      <c r="BM158" s="1">
        <f t="shared" si="174"/>
        <v>5.4915868245076001E-2</v>
      </c>
      <c r="BN158" s="1"/>
      <c r="BO158" s="1">
        <f t="shared" si="181"/>
        <v>4.7602797877121572E-2</v>
      </c>
      <c r="BP158" s="1">
        <f t="shared" si="182"/>
        <v>4.6258991559042131E-2</v>
      </c>
      <c r="BQ158" s="1">
        <f t="shared" si="183"/>
        <v>2.0513848080143521E-2</v>
      </c>
      <c r="BR158" s="1">
        <f t="shared" si="184"/>
        <v>5.8625115539172684E-2</v>
      </c>
      <c r="BS158" s="1">
        <f t="shared" si="185"/>
        <v>0.12839815583592606</v>
      </c>
      <c r="BT158" s="1">
        <f t="shared" si="186"/>
        <v>4.6258991559042131E-2</v>
      </c>
      <c r="BU158" s="1"/>
      <c r="BV158" s="1">
        <f t="shared" si="199"/>
        <v>7.0804137694314734E-2</v>
      </c>
      <c r="BW158" s="1">
        <f t="shared" si="200"/>
        <v>6.8914269471275741E-2</v>
      </c>
      <c r="BX158" s="1">
        <f t="shared" si="201"/>
        <v>5.8068095742424351E-2</v>
      </c>
      <c r="BY158" s="1">
        <f t="shared" si="202"/>
        <v>8.5281332964813328E-2</v>
      </c>
      <c r="BZ158" s="1">
        <f t="shared" si="203"/>
        <v>0.18866189197362879</v>
      </c>
      <c r="CA158" s="1">
        <f t="shared" si="204"/>
        <v>6.8914269471275741E-2</v>
      </c>
      <c r="CB158" s="1"/>
      <c r="CC158" s="1"/>
    </row>
    <row r="159" spans="1:81" x14ac:dyDescent="0.2">
      <c r="A159">
        <f t="shared" si="205"/>
        <v>2003</v>
      </c>
      <c r="B159">
        <f t="shared" si="206"/>
        <v>2</v>
      </c>
      <c r="C159" s="1">
        <f>AVERAGE(RealPrice!C147:C158)</f>
        <v>5.5270658676199423E-2</v>
      </c>
      <c r="D159" s="1">
        <f>AVERAGE(RealPrice!D147:D158)</f>
        <v>5.4196034482494916E-2</v>
      </c>
      <c r="E159" s="1">
        <f>AVERAGE(RealPrice!E147:E158)</f>
        <v>3.7244261652987554E-2</v>
      </c>
      <c r="F159" s="1">
        <f>AVERAGE(RealPrice!F147:F158)</f>
        <v>6.5862342975555307E-2</v>
      </c>
      <c r="G159" s="1">
        <f>AVERAGE(RealPrice!G147:G158)</f>
        <v>0.13813365368311667</v>
      </c>
      <c r="H159" s="1">
        <f>AVERAGE(RealPrice!H147:H158)</f>
        <v>5.4196034482494916E-2</v>
      </c>
      <c r="I159" s="1"/>
      <c r="J159" s="1">
        <f t="shared" si="175"/>
        <v>-3.3734171530896973E-4</v>
      </c>
      <c r="K159" s="1">
        <f t="shared" si="176"/>
        <v>-3.5049552166435682E-4</v>
      </c>
      <c r="L159" s="1">
        <f t="shared" si="177"/>
        <v>-3.4547209397182282E-4</v>
      </c>
      <c r="M159" s="1">
        <f t="shared" si="178"/>
        <v>-4.1503034288405127E-4</v>
      </c>
      <c r="N159" s="1">
        <f t="shared" si="179"/>
        <v>-2.6198386987175137E-4</v>
      </c>
      <c r="O159" s="1">
        <f t="shared" si="180"/>
        <v>-3.5049552166435682E-4</v>
      </c>
      <c r="P159" s="1"/>
      <c r="Q159" s="99">
        <f t="shared" si="145"/>
        <v>-3.3734171530896973E-4</v>
      </c>
      <c r="R159" s="99">
        <f t="shared" si="146"/>
        <v>-3.5049552166435682E-4</v>
      </c>
      <c r="S159" s="99">
        <f t="shared" si="147"/>
        <v>-3.4547209397182282E-4</v>
      </c>
      <c r="T159" s="99">
        <f t="shared" si="148"/>
        <v>-4.1503034288405127E-4</v>
      </c>
      <c r="U159" s="99">
        <f t="shared" si="149"/>
        <v>-2.6198386987175137E-4</v>
      </c>
      <c r="V159" s="99">
        <f t="shared" si="150"/>
        <v>-3.5049552166435682E-4</v>
      </c>
      <c r="W159" s="99"/>
      <c r="X159" s="99">
        <f t="shared" si="151"/>
        <v>0</v>
      </c>
      <c r="Y159" s="99">
        <f t="shared" si="152"/>
        <v>0</v>
      </c>
      <c r="Z159" s="99">
        <f t="shared" si="153"/>
        <v>0</v>
      </c>
      <c r="AA159" s="99">
        <f t="shared" si="154"/>
        <v>0</v>
      </c>
      <c r="AB159" s="99">
        <f t="shared" si="155"/>
        <v>0</v>
      </c>
      <c r="AC159" s="99">
        <f t="shared" si="156"/>
        <v>0</v>
      </c>
      <c r="AD159" s="1"/>
      <c r="AE159" s="1"/>
      <c r="AF159" s="5">
        <f t="shared" si="187"/>
        <v>-6.0664241284331677E-3</v>
      </c>
      <c r="AG159" s="5">
        <f t="shared" si="188"/>
        <v>-6.4256245381261179E-3</v>
      </c>
      <c r="AH159" s="5">
        <f t="shared" si="189"/>
        <v>-9.1905969937807752E-3</v>
      </c>
      <c r="AI159" s="5">
        <f t="shared" si="190"/>
        <v>-6.2620215935531576E-3</v>
      </c>
      <c r="AJ159" s="5">
        <f t="shared" si="191"/>
        <v>-1.893006705297684E-3</v>
      </c>
      <c r="AK159" s="5">
        <f t="shared" si="192"/>
        <v>-6.4256245381261179E-3</v>
      </c>
      <c r="AL159" s="1"/>
      <c r="AM159" s="175">
        <f t="shared" si="157"/>
        <v>-6.0664241284331677E-3</v>
      </c>
      <c r="AN159" s="175">
        <f t="shared" si="158"/>
        <v>-6.4256245381261179E-3</v>
      </c>
      <c r="AO159" s="175">
        <f t="shared" si="159"/>
        <v>-9.1905969937807752E-3</v>
      </c>
      <c r="AP159" s="175">
        <f t="shared" si="160"/>
        <v>-6.2620215935531576E-3</v>
      </c>
      <c r="AQ159" s="175">
        <f t="shared" si="161"/>
        <v>-1.893006705297684E-3</v>
      </c>
      <c r="AR159" s="175">
        <f t="shared" si="162"/>
        <v>-6.4256245381261179E-3</v>
      </c>
      <c r="AS159" s="175"/>
      <c r="AT159" s="175">
        <f t="shared" si="163"/>
        <v>0</v>
      </c>
      <c r="AU159" s="175">
        <f t="shared" si="164"/>
        <v>0</v>
      </c>
      <c r="AV159" s="175">
        <f t="shared" si="165"/>
        <v>0</v>
      </c>
      <c r="AW159" s="175">
        <f t="shared" si="166"/>
        <v>0</v>
      </c>
      <c r="AX159" s="175">
        <f t="shared" si="167"/>
        <v>0</v>
      </c>
      <c r="AY159" s="175">
        <f t="shared" si="168"/>
        <v>0</v>
      </c>
      <c r="AZ159" s="1"/>
      <c r="BA159" s="1">
        <f t="shared" si="193"/>
        <v>5.4933316960890453E-2</v>
      </c>
      <c r="BB159" s="1">
        <f t="shared" si="194"/>
        <v>5.3845538960830559E-2</v>
      </c>
      <c r="BC159" s="1">
        <f t="shared" si="195"/>
        <v>3.6898789559015731E-2</v>
      </c>
      <c r="BD159" s="1">
        <f t="shared" si="196"/>
        <v>6.5447312632671256E-2</v>
      </c>
      <c r="BE159" s="1">
        <f t="shared" si="197"/>
        <v>0.13787166981324492</v>
      </c>
      <c r="BF159" s="1">
        <f t="shared" si="198"/>
        <v>5.3845538960830559E-2</v>
      </c>
      <c r="BG159" s="1"/>
      <c r="BH159" s="1">
        <f t="shared" si="169"/>
        <v>5.5270658676199423E-2</v>
      </c>
      <c r="BI159" s="1">
        <f t="shared" si="170"/>
        <v>5.4196034482494916E-2</v>
      </c>
      <c r="BJ159" s="1">
        <f t="shared" si="171"/>
        <v>3.7244261652987554E-2</v>
      </c>
      <c r="BK159" s="1">
        <f t="shared" si="172"/>
        <v>6.5862342975555307E-2</v>
      </c>
      <c r="BL159" s="1">
        <f t="shared" si="173"/>
        <v>0.13813365368311667</v>
      </c>
      <c r="BM159" s="1">
        <f t="shared" si="174"/>
        <v>5.4196034482494916E-2</v>
      </c>
      <c r="BN159" s="1"/>
      <c r="BO159" s="1">
        <f t="shared" si="181"/>
        <v>4.7267502619733885E-2</v>
      </c>
      <c r="BP159" s="1">
        <f t="shared" si="182"/>
        <v>4.5910748190002286E-2</v>
      </c>
      <c r="BQ159" s="1">
        <f t="shared" si="183"/>
        <v>2.0171551080959988E-2</v>
      </c>
      <c r="BR159" s="1">
        <f t="shared" si="184"/>
        <v>5.8212684125257749E-2</v>
      </c>
      <c r="BS159" s="1">
        <f t="shared" si="185"/>
        <v>0.12813666790327666</v>
      </c>
      <c r="BT159" s="1">
        <f t="shared" si="186"/>
        <v>4.5910748190002286E-2</v>
      </c>
      <c r="BU159" s="1"/>
      <c r="BV159" s="1">
        <f t="shared" si="199"/>
        <v>7.0804137694314734E-2</v>
      </c>
      <c r="BW159" s="1">
        <f t="shared" si="200"/>
        <v>6.8914269471275741E-2</v>
      </c>
      <c r="BX159" s="1">
        <f t="shared" si="201"/>
        <v>5.8068095742424351E-2</v>
      </c>
      <c r="BY159" s="1">
        <f t="shared" si="202"/>
        <v>8.5281332964813328E-2</v>
      </c>
      <c r="BZ159" s="1">
        <f t="shared" si="203"/>
        <v>0.18866189197362879</v>
      </c>
      <c r="CA159" s="1">
        <f t="shared" si="204"/>
        <v>6.8914269471275741E-2</v>
      </c>
      <c r="CB159" s="1"/>
      <c r="CC159" s="1"/>
    </row>
    <row r="160" spans="1:81" x14ac:dyDescent="0.2">
      <c r="A160">
        <f t="shared" si="205"/>
        <v>2003</v>
      </c>
      <c r="B160">
        <f t="shared" si="206"/>
        <v>3</v>
      </c>
      <c r="C160" s="1">
        <f>AVERAGE(RealPrice!C148:C159)</f>
        <v>5.4970641735895491E-2</v>
      </c>
      <c r="D160" s="1">
        <f>AVERAGE(RealPrice!D148:D159)</f>
        <v>5.388353392584553E-2</v>
      </c>
      <c r="E160" s="1">
        <f>AVERAGE(RealPrice!E148:E159)</f>
        <v>3.6933100432837353E-2</v>
      </c>
      <c r="F160" s="1">
        <f>AVERAGE(RealPrice!F148:F159)</f>
        <v>6.5349504161900454E-2</v>
      </c>
      <c r="G160" s="1">
        <f>AVERAGE(RealPrice!G148:G159)</f>
        <v>0.13766565973062919</v>
      </c>
      <c r="H160" s="1">
        <f>AVERAGE(RealPrice!H148:H159)</f>
        <v>5.388353392584553E-2</v>
      </c>
      <c r="I160" s="1"/>
      <c r="J160" s="1">
        <f t="shared" si="175"/>
        <v>-3.0001694030393211E-4</v>
      </c>
      <c r="K160" s="1">
        <f t="shared" si="176"/>
        <v>-3.1250055664938658E-4</v>
      </c>
      <c r="L160" s="1">
        <f t="shared" si="177"/>
        <v>-3.1116122015020092E-4</v>
      </c>
      <c r="M160" s="1">
        <f t="shared" si="178"/>
        <v>-5.128388136548534E-4</v>
      </c>
      <c r="N160" s="1">
        <f t="shared" si="179"/>
        <v>-4.6799395248747766E-4</v>
      </c>
      <c r="O160" s="1">
        <f t="shared" si="180"/>
        <v>-3.1250055664938658E-4</v>
      </c>
      <c r="P160" s="1"/>
      <c r="Q160" s="99">
        <f t="shared" si="145"/>
        <v>-3.0001694030393211E-4</v>
      </c>
      <c r="R160" s="99">
        <f t="shared" si="146"/>
        <v>-3.1250055664938658E-4</v>
      </c>
      <c r="S160" s="99">
        <f t="shared" si="147"/>
        <v>-3.1116122015020092E-4</v>
      </c>
      <c r="T160" s="99">
        <f t="shared" si="148"/>
        <v>-5.128388136548534E-4</v>
      </c>
      <c r="U160" s="99">
        <f t="shared" si="149"/>
        <v>-4.6799395248747766E-4</v>
      </c>
      <c r="V160" s="99">
        <f t="shared" si="150"/>
        <v>-3.1250055664938658E-4</v>
      </c>
      <c r="W160" s="99"/>
      <c r="X160" s="99">
        <f t="shared" si="151"/>
        <v>0</v>
      </c>
      <c r="Y160" s="99">
        <f t="shared" si="152"/>
        <v>0</v>
      </c>
      <c r="Z160" s="99">
        <f t="shared" si="153"/>
        <v>0</v>
      </c>
      <c r="AA160" s="99">
        <f t="shared" si="154"/>
        <v>0</v>
      </c>
      <c r="AB160" s="99">
        <f t="shared" si="155"/>
        <v>0</v>
      </c>
      <c r="AC160" s="99">
        <f t="shared" si="156"/>
        <v>0</v>
      </c>
      <c r="AD160" s="1"/>
      <c r="AE160" s="1"/>
      <c r="AF160" s="5">
        <f t="shared" si="187"/>
        <v>-5.4281412143388774E-3</v>
      </c>
      <c r="AG160" s="5">
        <f t="shared" si="188"/>
        <v>-5.766114802187694E-3</v>
      </c>
      <c r="AH160" s="5">
        <f t="shared" si="189"/>
        <v>-8.3546083702599194E-3</v>
      </c>
      <c r="AI160" s="5">
        <f t="shared" si="190"/>
        <v>-7.7865255088965801E-3</v>
      </c>
      <c r="AJ160" s="5">
        <f t="shared" si="191"/>
        <v>-3.3879792505964179E-3</v>
      </c>
      <c r="AK160" s="5">
        <f t="shared" si="192"/>
        <v>-5.766114802187694E-3</v>
      </c>
      <c r="AL160" s="1"/>
      <c r="AM160" s="175">
        <f t="shared" si="157"/>
        <v>-5.4281412143388774E-3</v>
      </c>
      <c r="AN160" s="175">
        <f t="shared" si="158"/>
        <v>-5.766114802187694E-3</v>
      </c>
      <c r="AO160" s="175">
        <f t="shared" si="159"/>
        <v>-8.3546083702599194E-3</v>
      </c>
      <c r="AP160" s="175">
        <f t="shared" si="160"/>
        <v>-7.7865255088965801E-3</v>
      </c>
      <c r="AQ160" s="175">
        <f t="shared" si="161"/>
        <v>-3.3879792505964179E-3</v>
      </c>
      <c r="AR160" s="175">
        <f t="shared" si="162"/>
        <v>-5.766114802187694E-3</v>
      </c>
      <c r="AS160" s="175"/>
      <c r="AT160" s="175">
        <f t="shared" si="163"/>
        <v>0</v>
      </c>
      <c r="AU160" s="175">
        <f t="shared" si="164"/>
        <v>0</v>
      </c>
      <c r="AV160" s="175">
        <f t="shared" si="165"/>
        <v>0</v>
      </c>
      <c r="AW160" s="175">
        <f t="shared" si="166"/>
        <v>0</v>
      </c>
      <c r="AX160" s="175">
        <f t="shared" si="167"/>
        <v>0</v>
      </c>
      <c r="AY160" s="175">
        <f t="shared" si="168"/>
        <v>0</v>
      </c>
      <c r="AZ160" s="1"/>
      <c r="BA160" s="1">
        <f t="shared" si="193"/>
        <v>5.4670624795591559E-2</v>
      </c>
      <c r="BB160" s="1">
        <f t="shared" si="194"/>
        <v>5.3571033369196143E-2</v>
      </c>
      <c r="BC160" s="1">
        <f t="shared" si="195"/>
        <v>3.6621939212687152E-2</v>
      </c>
      <c r="BD160" s="1">
        <f t="shared" si="196"/>
        <v>6.4836665348245601E-2</v>
      </c>
      <c r="BE160" s="1">
        <f t="shared" si="197"/>
        <v>0.13719766577814171</v>
      </c>
      <c r="BF160" s="1">
        <f t="shared" si="198"/>
        <v>5.3571033369196143E-2</v>
      </c>
      <c r="BG160" s="1"/>
      <c r="BH160" s="1">
        <f t="shared" si="169"/>
        <v>5.4970641735895491E-2</v>
      </c>
      <c r="BI160" s="1">
        <f t="shared" si="170"/>
        <v>5.388353392584553E-2</v>
      </c>
      <c r="BJ160" s="1">
        <f t="shared" si="171"/>
        <v>3.6933100432837353E-2</v>
      </c>
      <c r="BK160" s="1">
        <f t="shared" si="172"/>
        <v>6.5349504161900454E-2</v>
      </c>
      <c r="BL160" s="1">
        <f t="shared" si="173"/>
        <v>0.13766565973062919</v>
      </c>
      <c r="BM160" s="1">
        <f t="shared" si="174"/>
        <v>5.388353392584553E-2</v>
      </c>
      <c r="BN160" s="1"/>
      <c r="BO160" s="1">
        <f t="shared" si="181"/>
        <v>4.6969114213748615E-2</v>
      </c>
      <c r="BP160" s="1">
        <f t="shared" si="182"/>
        <v>4.5600049547438286E-2</v>
      </c>
      <c r="BQ160" s="1">
        <f t="shared" si="183"/>
        <v>1.9862989490944154E-2</v>
      </c>
      <c r="BR160" s="1">
        <f t="shared" si="184"/>
        <v>5.7703838544107371E-2</v>
      </c>
      <c r="BS160" s="1">
        <f t="shared" si="185"/>
        <v>0.12767025950458963</v>
      </c>
      <c r="BT160" s="1">
        <f t="shared" si="186"/>
        <v>4.5600049547438286E-2</v>
      </c>
      <c r="BU160" s="1"/>
      <c r="BV160" s="1">
        <f t="shared" si="199"/>
        <v>7.0804137694314734E-2</v>
      </c>
      <c r="BW160" s="1">
        <f t="shared" si="200"/>
        <v>6.8914269471275741E-2</v>
      </c>
      <c r="BX160" s="1">
        <f t="shared" si="201"/>
        <v>5.8068095742424351E-2</v>
      </c>
      <c r="BY160" s="1">
        <f t="shared" si="202"/>
        <v>8.5281332964813328E-2</v>
      </c>
      <c r="BZ160" s="1">
        <f t="shared" si="203"/>
        <v>0.18866189197362879</v>
      </c>
      <c r="CA160" s="1">
        <f t="shared" si="204"/>
        <v>6.8914269471275741E-2</v>
      </c>
      <c r="CB160" s="1"/>
      <c r="CC160" s="1"/>
    </row>
    <row r="161" spans="1:81" x14ac:dyDescent="0.2">
      <c r="A161">
        <f t="shared" si="205"/>
        <v>2003</v>
      </c>
      <c r="B161">
        <f t="shared" si="206"/>
        <v>4</v>
      </c>
      <c r="C161" s="1">
        <f>AVERAGE(RealPrice!C149:C160)</f>
        <v>5.4536646671331811E-2</v>
      </c>
      <c r="D161" s="1">
        <f>AVERAGE(RealPrice!D149:D160)</f>
        <v>5.3496113125489318E-2</v>
      </c>
      <c r="E161" s="1">
        <f>AVERAGE(RealPrice!E149:E160)</f>
        <v>3.6636862055433116E-2</v>
      </c>
      <c r="F161" s="1">
        <f>AVERAGE(RealPrice!F149:F160)</f>
        <v>6.4957619663850816E-2</v>
      </c>
      <c r="G161" s="1">
        <f>AVERAGE(RealPrice!G149:G160)</f>
        <v>0.13713810757307146</v>
      </c>
      <c r="H161" s="1">
        <f>AVERAGE(RealPrice!H149:H160)</f>
        <v>5.3496113125489318E-2</v>
      </c>
      <c r="I161" s="1"/>
      <c r="J161" s="1">
        <f t="shared" si="175"/>
        <v>-4.3399506456368031E-4</v>
      </c>
      <c r="K161" s="1">
        <f t="shared" si="176"/>
        <v>-3.8742080035621129E-4</v>
      </c>
      <c r="L161" s="1">
        <f t="shared" si="177"/>
        <v>-2.9623837740423709E-4</v>
      </c>
      <c r="M161" s="1">
        <f t="shared" si="178"/>
        <v>-3.9188449804963832E-4</v>
      </c>
      <c r="N161" s="1">
        <f t="shared" si="179"/>
        <v>-5.2755215755773133E-4</v>
      </c>
      <c r="O161" s="1">
        <f t="shared" si="180"/>
        <v>-3.8742080035621129E-4</v>
      </c>
      <c r="P161" s="1"/>
      <c r="Q161" s="99">
        <f t="shared" si="145"/>
        <v>-4.3399506456368031E-4</v>
      </c>
      <c r="R161" s="99">
        <f t="shared" si="146"/>
        <v>-3.8742080035621129E-4</v>
      </c>
      <c r="S161" s="99">
        <f t="shared" si="147"/>
        <v>-2.9623837740423709E-4</v>
      </c>
      <c r="T161" s="99">
        <f t="shared" si="148"/>
        <v>-3.9188449804963832E-4</v>
      </c>
      <c r="U161" s="99">
        <f t="shared" si="149"/>
        <v>-5.2755215755773133E-4</v>
      </c>
      <c r="V161" s="99">
        <f t="shared" si="150"/>
        <v>-3.8742080035621129E-4</v>
      </c>
      <c r="W161" s="99"/>
      <c r="X161" s="99">
        <f t="shared" si="151"/>
        <v>0</v>
      </c>
      <c r="Y161" s="99">
        <f t="shared" si="152"/>
        <v>0</v>
      </c>
      <c r="Z161" s="99">
        <f t="shared" si="153"/>
        <v>0</v>
      </c>
      <c r="AA161" s="99">
        <f t="shared" si="154"/>
        <v>0</v>
      </c>
      <c r="AB161" s="99">
        <f t="shared" si="155"/>
        <v>0</v>
      </c>
      <c r="AC161" s="99">
        <f t="shared" si="156"/>
        <v>0</v>
      </c>
      <c r="AD161" s="1"/>
      <c r="AE161" s="1"/>
      <c r="AF161" s="5">
        <f t="shared" si="187"/>
        <v>-7.8950336190142245E-3</v>
      </c>
      <c r="AG161" s="5">
        <f t="shared" si="188"/>
        <v>-7.1899664355604687E-3</v>
      </c>
      <c r="AH161" s="5">
        <f t="shared" si="189"/>
        <v>-8.0209452749017141E-3</v>
      </c>
      <c r="AI161" s="5">
        <f t="shared" si="190"/>
        <v>-5.9967478418621045E-3</v>
      </c>
      <c r="AJ161" s="5">
        <f t="shared" si="191"/>
        <v>-3.8321260261273693E-3</v>
      </c>
      <c r="AK161" s="5">
        <f t="shared" si="192"/>
        <v>-7.1899664355604687E-3</v>
      </c>
      <c r="AL161" s="1"/>
      <c r="AM161" s="175">
        <f t="shared" si="157"/>
        <v>-7.8950336190142245E-3</v>
      </c>
      <c r="AN161" s="175">
        <f t="shared" si="158"/>
        <v>-7.1899664355604687E-3</v>
      </c>
      <c r="AO161" s="175">
        <f t="shared" si="159"/>
        <v>-8.0209452749017141E-3</v>
      </c>
      <c r="AP161" s="175">
        <f t="shared" si="160"/>
        <v>-5.9967478418621045E-3</v>
      </c>
      <c r="AQ161" s="175">
        <f t="shared" si="161"/>
        <v>-3.8321260261273693E-3</v>
      </c>
      <c r="AR161" s="175">
        <f t="shared" si="162"/>
        <v>-7.1899664355604687E-3</v>
      </c>
      <c r="AS161" s="175"/>
      <c r="AT161" s="175">
        <f t="shared" si="163"/>
        <v>0</v>
      </c>
      <c r="AU161" s="175">
        <f t="shared" si="164"/>
        <v>0</v>
      </c>
      <c r="AV161" s="175">
        <f t="shared" si="165"/>
        <v>0</v>
      </c>
      <c r="AW161" s="175">
        <f t="shared" si="166"/>
        <v>0</v>
      </c>
      <c r="AX161" s="175">
        <f t="shared" si="167"/>
        <v>0</v>
      </c>
      <c r="AY161" s="175">
        <f t="shared" si="168"/>
        <v>0</v>
      </c>
      <c r="AZ161" s="1"/>
      <c r="BA161" s="1">
        <f t="shared" si="193"/>
        <v>5.410265160676813E-2</v>
      </c>
      <c r="BB161" s="1">
        <f t="shared" si="194"/>
        <v>5.3108692325133107E-2</v>
      </c>
      <c r="BC161" s="1">
        <f t="shared" si="195"/>
        <v>3.6340623678028879E-2</v>
      </c>
      <c r="BD161" s="1">
        <f t="shared" si="196"/>
        <v>6.4565735165801177E-2</v>
      </c>
      <c r="BE161" s="1">
        <f t="shared" si="197"/>
        <v>0.13661055541551373</v>
      </c>
      <c r="BF161" s="1">
        <f t="shared" si="198"/>
        <v>5.3108692325133107E-2</v>
      </c>
      <c r="BG161" s="1"/>
      <c r="BH161" s="1">
        <f t="shared" si="169"/>
        <v>5.4536646671331811E-2</v>
      </c>
      <c r="BI161" s="1">
        <f t="shared" si="170"/>
        <v>5.3496113125489318E-2</v>
      </c>
      <c r="BJ161" s="1">
        <f t="shared" si="171"/>
        <v>3.6636862055433116E-2</v>
      </c>
      <c r="BK161" s="1">
        <f t="shared" si="172"/>
        <v>6.4957619663850816E-2</v>
      </c>
      <c r="BL161" s="1">
        <f t="shared" si="173"/>
        <v>0.13713810757307146</v>
      </c>
      <c r="BM161" s="1">
        <f t="shared" si="174"/>
        <v>5.3496113125489318E-2</v>
      </c>
      <c r="BN161" s="1"/>
      <c r="BO161" s="1">
        <f t="shared" si="181"/>
        <v>4.653854555481015E-2</v>
      </c>
      <c r="BP161" s="1">
        <f t="shared" si="182"/>
        <v>4.521541428963307E-2</v>
      </c>
      <c r="BQ161" s="1">
        <f t="shared" si="183"/>
        <v>1.9569127225353401E-2</v>
      </c>
      <c r="BR161" s="1">
        <f t="shared" si="184"/>
        <v>5.7314304078575677E-2</v>
      </c>
      <c r="BS161" s="1">
        <f t="shared" si="185"/>
        <v>0.127144728993385</v>
      </c>
      <c r="BT161" s="1">
        <f t="shared" si="186"/>
        <v>4.521541428963307E-2</v>
      </c>
      <c r="BU161" s="1"/>
      <c r="BV161" s="1">
        <f t="shared" si="199"/>
        <v>7.0804137694314734E-2</v>
      </c>
      <c r="BW161" s="1">
        <f t="shared" si="200"/>
        <v>6.8914269471275741E-2</v>
      </c>
      <c r="BX161" s="1">
        <f t="shared" si="201"/>
        <v>5.8068095742424351E-2</v>
      </c>
      <c r="BY161" s="1">
        <f t="shared" si="202"/>
        <v>8.5281332964813328E-2</v>
      </c>
      <c r="BZ161" s="1">
        <f t="shared" si="203"/>
        <v>0.18866189197362879</v>
      </c>
      <c r="CA161" s="1">
        <f t="shared" si="204"/>
        <v>6.8914269471275741E-2</v>
      </c>
      <c r="CB161" s="1"/>
      <c r="CC161" s="1"/>
    </row>
    <row r="162" spans="1:81" x14ac:dyDescent="0.2">
      <c r="A162">
        <f t="shared" si="205"/>
        <v>2003</v>
      </c>
      <c r="B162">
        <f t="shared" si="206"/>
        <v>5</v>
      </c>
      <c r="C162" s="1">
        <f>AVERAGE(RealPrice!C150:C161)</f>
        <v>5.4544930963604056E-2</v>
      </c>
      <c r="D162" s="1">
        <f>AVERAGE(RealPrice!D150:D161)</f>
        <v>5.353158703932815E-2</v>
      </c>
      <c r="E162" s="1">
        <f>AVERAGE(RealPrice!E150:E161)</f>
        <v>3.5906279070291584E-2</v>
      </c>
      <c r="F162" s="1">
        <f>AVERAGE(RealPrice!F150:F161)</f>
        <v>6.488821832589857E-2</v>
      </c>
      <c r="G162" s="1">
        <f>AVERAGE(RealPrice!G150:G161)</f>
        <v>0.13694816520425421</v>
      </c>
      <c r="H162" s="1">
        <f>AVERAGE(RealPrice!H150:H161)</f>
        <v>5.353158703932815E-2</v>
      </c>
      <c r="I162" s="1"/>
      <c r="J162" s="1">
        <f t="shared" si="175"/>
        <v>8.2842922722453638E-6</v>
      </c>
      <c r="K162" s="1">
        <f t="shared" si="176"/>
        <v>3.5473913838832138E-5</v>
      </c>
      <c r="L162" s="1">
        <f t="shared" si="177"/>
        <v>-7.305829851415313E-4</v>
      </c>
      <c r="M162" s="1">
        <f t="shared" si="178"/>
        <v>-6.9401337952246234E-5</v>
      </c>
      <c r="N162" s="1">
        <f t="shared" si="179"/>
        <v>-1.8994236881725302E-4</v>
      </c>
      <c r="O162" s="1">
        <f t="shared" si="180"/>
        <v>3.5473913838832138E-5</v>
      </c>
      <c r="P162" s="1"/>
      <c r="Q162" s="99">
        <f t="shared" si="145"/>
        <v>0</v>
      </c>
      <c r="R162" s="99">
        <f t="shared" si="146"/>
        <v>0</v>
      </c>
      <c r="S162" s="99">
        <f t="shared" si="147"/>
        <v>-7.305829851415313E-4</v>
      </c>
      <c r="T162" s="99">
        <f t="shared" si="148"/>
        <v>-6.9401337952246234E-5</v>
      </c>
      <c r="U162" s="99">
        <f t="shared" si="149"/>
        <v>-1.8994236881725302E-4</v>
      </c>
      <c r="V162" s="99">
        <f t="shared" si="150"/>
        <v>0</v>
      </c>
      <c r="W162" s="99"/>
      <c r="X162" s="99">
        <f t="shared" si="151"/>
        <v>8.2842922722453638E-6</v>
      </c>
      <c r="Y162" s="99">
        <f t="shared" si="152"/>
        <v>3.5473913838832138E-5</v>
      </c>
      <c r="Z162" s="99">
        <f t="shared" si="153"/>
        <v>0</v>
      </c>
      <c r="AA162" s="99">
        <f t="shared" si="154"/>
        <v>0</v>
      </c>
      <c r="AB162" s="99">
        <f t="shared" si="155"/>
        <v>0</v>
      </c>
      <c r="AC162" s="99">
        <f t="shared" si="156"/>
        <v>3.5473913838832138E-5</v>
      </c>
      <c r="AD162" s="1"/>
      <c r="AE162" s="1"/>
      <c r="AF162" s="5">
        <f t="shared" si="187"/>
        <v>1.5190322063940442E-4</v>
      </c>
      <c r="AG162" s="5">
        <f t="shared" si="188"/>
        <v>6.631119863909074E-4</v>
      </c>
      <c r="AH162" s="5">
        <f t="shared" si="189"/>
        <v>-1.9941199768586326E-2</v>
      </c>
      <c r="AI162" s="5">
        <f t="shared" si="190"/>
        <v>-1.0684095000923488E-3</v>
      </c>
      <c r="AJ162" s="5">
        <f t="shared" si="191"/>
        <v>-1.3850444065377499E-3</v>
      </c>
      <c r="AK162" s="5">
        <f t="shared" si="192"/>
        <v>6.631119863909074E-4</v>
      </c>
      <c r="AL162" s="1"/>
      <c r="AM162" s="175">
        <f t="shared" si="157"/>
        <v>0</v>
      </c>
      <c r="AN162" s="175">
        <f t="shared" si="158"/>
        <v>0</v>
      </c>
      <c r="AO162" s="175">
        <f t="shared" si="159"/>
        <v>-1.9941199768586326E-2</v>
      </c>
      <c r="AP162" s="175">
        <f t="shared" si="160"/>
        <v>-1.0684095000923488E-3</v>
      </c>
      <c r="AQ162" s="175">
        <f t="shared" si="161"/>
        <v>-1.3850444065377499E-3</v>
      </c>
      <c r="AR162" s="175">
        <f t="shared" si="162"/>
        <v>0</v>
      </c>
      <c r="AS162" s="175"/>
      <c r="AT162" s="175">
        <f t="shared" si="163"/>
        <v>1.5190322063940442E-4</v>
      </c>
      <c r="AU162" s="175">
        <f t="shared" si="164"/>
        <v>6.631119863909074E-4</v>
      </c>
      <c r="AV162" s="175">
        <f t="shared" si="165"/>
        <v>0</v>
      </c>
      <c r="AW162" s="175">
        <f t="shared" si="166"/>
        <v>0</v>
      </c>
      <c r="AX162" s="175">
        <f t="shared" si="167"/>
        <v>0</v>
      </c>
      <c r="AY162" s="175">
        <f t="shared" si="168"/>
        <v>6.631119863909074E-4</v>
      </c>
      <c r="AZ162" s="1"/>
      <c r="BA162" s="1">
        <f t="shared" si="193"/>
        <v>5.4544930963604056E-2</v>
      </c>
      <c r="BB162" s="1">
        <f t="shared" si="194"/>
        <v>5.353158703932815E-2</v>
      </c>
      <c r="BC162" s="1">
        <f t="shared" si="195"/>
        <v>3.5175696085150053E-2</v>
      </c>
      <c r="BD162" s="1">
        <f t="shared" si="196"/>
        <v>6.4818816987946323E-2</v>
      </c>
      <c r="BE162" s="1">
        <f t="shared" si="197"/>
        <v>0.13675822283543695</v>
      </c>
      <c r="BF162" s="1">
        <f t="shared" si="198"/>
        <v>5.353158703932815E-2</v>
      </c>
      <c r="BG162" s="1"/>
      <c r="BH162" s="1">
        <f t="shared" si="169"/>
        <v>5.4553215255876301E-2</v>
      </c>
      <c r="BI162" s="1">
        <f t="shared" si="170"/>
        <v>5.3567060953166983E-2</v>
      </c>
      <c r="BJ162" s="1">
        <f t="shared" si="171"/>
        <v>3.5906279070291584E-2</v>
      </c>
      <c r="BK162" s="1">
        <f t="shared" si="172"/>
        <v>6.488821832589857E-2</v>
      </c>
      <c r="BL162" s="1">
        <f t="shared" si="173"/>
        <v>0.13694816520425421</v>
      </c>
      <c r="BM162" s="1">
        <f t="shared" si="174"/>
        <v>5.3567060953166983E-2</v>
      </c>
      <c r="BN162" s="1"/>
      <c r="BO162" s="1">
        <f t="shared" si="181"/>
        <v>4.653854555481015E-2</v>
      </c>
      <c r="BP162" s="1">
        <f t="shared" si="182"/>
        <v>4.521541428963307E-2</v>
      </c>
      <c r="BQ162" s="1">
        <f t="shared" si="183"/>
        <v>1.8853112941466108E-2</v>
      </c>
      <c r="BR162" s="1">
        <f t="shared" si="184"/>
        <v>5.7244976889672221E-2</v>
      </c>
      <c r="BS162" s="1">
        <f t="shared" si="185"/>
        <v>0.12695504970318325</v>
      </c>
      <c r="BT162" s="1">
        <f t="shared" si="186"/>
        <v>4.521541428963307E-2</v>
      </c>
      <c r="BU162" s="1"/>
      <c r="BV162" s="1">
        <f t="shared" si="199"/>
        <v>7.081242324499766E-2</v>
      </c>
      <c r="BW162" s="1">
        <f t="shared" si="200"/>
        <v>6.8949766908292048E-2</v>
      </c>
      <c r="BX162" s="1">
        <f t="shared" si="201"/>
        <v>5.8068095742424351E-2</v>
      </c>
      <c r="BY162" s="1">
        <f t="shared" si="202"/>
        <v>8.5281332964813328E-2</v>
      </c>
      <c r="BZ162" s="1">
        <f t="shared" si="203"/>
        <v>0.18866189197362879</v>
      </c>
      <c r="CA162" s="1">
        <f t="shared" si="204"/>
        <v>6.8949766908292048E-2</v>
      </c>
      <c r="CB162" s="1"/>
      <c r="CC162" s="1"/>
    </row>
    <row r="163" spans="1:81" x14ac:dyDescent="0.2">
      <c r="A163">
        <f t="shared" si="205"/>
        <v>2003</v>
      </c>
      <c r="B163">
        <f t="shared" si="206"/>
        <v>6</v>
      </c>
      <c r="C163" s="1">
        <f>AVERAGE(RealPrice!C151:C162)</f>
        <v>5.4510027927368469E-2</v>
      </c>
      <c r="D163" s="1">
        <f>AVERAGE(RealPrice!D151:D162)</f>
        <v>5.3449663114992781E-2</v>
      </c>
      <c r="E163" s="1">
        <f>AVERAGE(RealPrice!E151:E162)</f>
        <v>3.5956446953808355E-2</v>
      </c>
      <c r="F163" s="1">
        <f>AVERAGE(RealPrice!F151:F162)</f>
        <v>6.4811542772572436E-2</v>
      </c>
      <c r="G163" s="1">
        <f>AVERAGE(RealPrice!G151:G162)</f>
        <v>0.13679524810496554</v>
      </c>
      <c r="H163" s="1">
        <f>AVERAGE(RealPrice!H151:H162)</f>
        <v>5.3449663114992781E-2</v>
      </c>
      <c r="I163" s="1"/>
      <c r="J163" s="1">
        <f t="shared" si="175"/>
        <v>-3.4903036235586771E-5</v>
      </c>
      <c r="K163" s="1">
        <f t="shared" si="176"/>
        <v>-8.1923924335369769E-5</v>
      </c>
      <c r="L163" s="1">
        <f t="shared" si="177"/>
        <v>5.0167883516770428E-5</v>
      </c>
      <c r="M163" s="1">
        <f t="shared" si="178"/>
        <v>-7.6675553326133183E-5</v>
      </c>
      <c r="N163" s="1">
        <f t="shared" si="179"/>
        <v>-1.5291709928866304E-4</v>
      </c>
      <c r="O163" s="1">
        <f t="shared" si="180"/>
        <v>-8.1923924335369769E-5</v>
      </c>
      <c r="P163" s="1"/>
      <c r="Q163" s="99">
        <f t="shared" si="145"/>
        <v>-3.4903036235586771E-5</v>
      </c>
      <c r="R163" s="99">
        <f t="shared" si="146"/>
        <v>-8.1923924335369769E-5</v>
      </c>
      <c r="S163" s="99">
        <f t="shared" si="147"/>
        <v>0</v>
      </c>
      <c r="T163" s="99">
        <f t="shared" si="148"/>
        <v>-7.6675553326133183E-5</v>
      </c>
      <c r="U163" s="99">
        <f t="shared" si="149"/>
        <v>-1.5291709928866304E-4</v>
      </c>
      <c r="V163" s="99">
        <f t="shared" si="150"/>
        <v>-8.1923924335369769E-5</v>
      </c>
      <c r="W163" s="99"/>
      <c r="X163" s="99">
        <f t="shared" si="151"/>
        <v>0</v>
      </c>
      <c r="Y163" s="99">
        <f t="shared" si="152"/>
        <v>0</v>
      </c>
      <c r="Z163" s="99">
        <f t="shared" si="153"/>
        <v>5.0167883516770428E-5</v>
      </c>
      <c r="AA163" s="99">
        <f t="shared" si="154"/>
        <v>0</v>
      </c>
      <c r="AB163" s="99">
        <f t="shared" si="155"/>
        <v>0</v>
      </c>
      <c r="AC163" s="99">
        <f t="shared" si="156"/>
        <v>0</v>
      </c>
      <c r="AD163" s="1"/>
      <c r="AE163" s="1"/>
      <c r="AF163" s="5">
        <f t="shared" si="187"/>
        <v>-6.3989514000628578E-4</v>
      </c>
      <c r="AG163" s="5">
        <f t="shared" si="188"/>
        <v>-1.5303847478906896E-3</v>
      </c>
      <c r="AH163" s="5">
        <f t="shared" si="189"/>
        <v>1.3971897065290229E-3</v>
      </c>
      <c r="AI163" s="5">
        <f t="shared" si="190"/>
        <v>-1.1816560125141873E-3</v>
      </c>
      <c r="AJ163" s="5">
        <f t="shared" si="191"/>
        <v>-1.1166056811392489E-3</v>
      </c>
      <c r="AK163" s="5">
        <f t="shared" si="192"/>
        <v>-1.5303847478906896E-3</v>
      </c>
      <c r="AL163" s="1"/>
      <c r="AM163" s="175">
        <f t="shared" si="157"/>
        <v>-6.3989514000628578E-4</v>
      </c>
      <c r="AN163" s="175">
        <f t="shared" si="158"/>
        <v>-1.5303847478906896E-3</v>
      </c>
      <c r="AO163" s="175">
        <f t="shared" si="159"/>
        <v>0</v>
      </c>
      <c r="AP163" s="175">
        <f t="shared" si="160"/>
        <v>-1.1816560125141873E-3</v>
      </c>
      <c r="AQ163" s="175">
        <f t="shared" si="161"/>
        <v>-1.1166056811392489E-3</v>
      </c>
      <c r="AR163" s="175">
        <f t="shared" si="162"/>
        <v>-1.5303847478906896E-3</v>
      </c>
      <c r="AS163" s="175"/>
      <c r="AT163" s="175">
        <f t="shared" si="163"/>
        <v>0</v>
      </c>
      <c r="AU163" s="175">
        <f t="shared" si="164"/>
        <v>0</v>
      </c>
      <c r="AV163" s="175">
        <f t="shared" si="165"/>
        <v>1.3971897065290229E-3</v>
      </c>
      <c r="AW163" s="175">
        <f t="shared" si="166"/>
        <v>0</v>
      </c>
      <c r="AX163" s="175">
        <f t="shared" si="167"/>
        <v>0</v>
      </c>
      <c r="AY163" s="175">
        <f t="shared" si="168"/>
        <v>0</v>
      </c>
      <c r="AZ163" s="1"/>
      <c r="BA163" s="1">
        <f t="shared" si="193"/>
        <v>5.4475124891132883E-2</v>
      </c>
      <c r="BB163" s="1">
        <f t="shared" si="194"/>
        <v>5.3367739190657411E-2</v>
      </c>
      <c r="BC163" s="1">
        <f t="shared" si="195"/>
        <v>3.5956446953808355E-2</v>
      </c>
      <c r="BD163" s="1">
        <f t="shared" si="196"/>
        <v>6.4734867219246303E-2</v>
      </c>
      <c r="BE163" s="1">
        <f t="shared" si="197"/>
        <v>0.13664233100567688</v>
      </c>
      <c r="BF163" s="1">
        <f t="shared" si="198"/>
        <v>5.3367739190657411E-2</v>
      </c>
      <c r="BG163" s="1"/>
      <c r="BH163" s="1">
        <f t="shared" si="169"/>
        <v>5.4510027927368469E-2</v>
      </c>
      <c r="BI163" s="1">
        <f t="shared" si="170"/>
        <v>5.3449663114992781E-2</v>
      </c>
      <c r="BJ163" s="1">
        <f t="shared" si="171"/>
        <v>3.6006614837325125E-2</v>
      </c>
      <c r="BK163" s="1">
        <f t="shared" si="172"/>
        <v>6.4811542772572436E-2</v>
      </c>
      <c r="BL163" s="1">
        <f t="shared" si="173"/>
        <v>0.13679524810496554</v>
      </c>
      <c r="BM163" s="1">
        <f t="shared" si="174"/>
        <v>5.3449663114992781E-2</v>
      </c>
      <c r="BN163" s="1"/>
      <c r="BO163" s="1">
        <f t="shared" si="181"/>
        <v>4.6503664852857819E-2</v>
      </c>
      <c r="BP163" s="1">
        <f t="shared" si="182"/>
        <v>4.513361574042199E-2</v>
      </c>
      <c r="BQ163" s="1">
        <f t="shared" si="183"/>
        <v>1.8853112941466108E-2</v>
      </c>
      <c r="BR163" s="1">
        <f t="shared" si="184"/>
        <v>5.716839194047469E-2</v>
      </c>
      <c r="BS163" s="1">
        <f t="shared" si="185"/>
        <v>0.12680230335199638</v>
      </c>
      <c r="BT163" s="1">
        <f t="shared" si="186"/>
        <v>4.513361574042199E-2</v>
      </c>
      <c r="BU163" s="1"/>
      <c r="BV163" s="1">
        <f t="shared" si="199"/>
        <v>7.081242324499766E-2</v>
      </c>
      <c r="BW163" s="1">
        <f t="shared" si="200"/>
        <v>6.8949766908292048E-2</v>
      </c>
      <c r="BX163" s="1">
        <f t="shared" si="201"/>
        <v>5.8118333719991568E-2</v>
      </c>
      <c r="BY163" s="1">
        <f t="shared" si="202"/>
        <v>8.5281332964813328E-2</v>
      </c>
      <c r="BZ163" s="1">
        <f t="shared" si="203"/>
        <v>0.18866189197362879</v>
      </c>
      <c r="CA163" s="1">
        <f t="shared" si="204"/>
        <v>6.8949766908292048E-2</v>
      </c>
      <c r="CB163" s="1"/>
      <c r="CC163" s="1"/>
    </row>
    <row r="164" spans="1:81" x14ac:dyDescent="0.2">
      <c r="A164">
        <f t="shared" si="205"/>
        <v>2003</v>
      </c>
      <c r="B164">
        <f t="shared" si="206"/>
        <v>7</v>
      </c>
      <c r="C164" s="1">
        <f>AVERAGE(RealPrice!C152:C163)</f>
        <v>5.4524784983102148E-2</v>
      </c>
      <c r="D164" s="1">
        <f>AVERAGE(RealPrice!D152:D163)</f>
        <v>5.3448878246261232E-2</v>
      </c>
      <c r="E164" s="1">
        <f>AVERAGE(RealPrice!E152:E163)</f>
        <v>3.6080290609340732E-2</v>
      </c>
      <c r="F164" s="1">
        <f>AVERAGE(RealPrice!F152:F163)</f>
        <v>6.4785183284468487E-2</v>
      </c>
      <c r="G164" s="1">
        <f>AVERAGE(RealPrice!G152:G163)</f>
        <v>0.13677504709092111</v>
      </c>
      <c r="H164" s="1">
        <f>AVERAGE(RealPrice!H152:H163)</f>
        <v>5.3448878246261232E-2</v>
      </c>
      <c r="I164" s="1"/>
      <c r="J164" s="1">
        <f t="shared" si="175"/>
        <v>1.4757055733678748E-5</v>
      </c>
      <c r="K164" s="1">
        <f t="shared" si="176"/>
        <v>-7.8486873154870462E-7</v>
      </c>
      <c r="L164" s="1">
        <f t="shared" si="177"/>
        <v>1.2384365553237686E-4</v>
      </c>
      <c r="M164" s="1">
        <f t="shared" si="178"/>
        <v>-2.6359488103949724E-5</v>
      </c>
      <c r="N164" s="1">
        <f t="shared" si="179"/>
        <v>-2.0201014044429755E-5</v>
      </c>
      <c r="O164" s="1">
        <f t="shared" si="180"/>
        <v>-7.8486873154870462E-7</v>
      </c>
      <c r="P164" s="1"/>
      <c r="Q164" s="99">
        <f t="shared" si="145"/>
        <v>0</v>
      </c>
      <c r="R164" s="99">
        <f t="shared" si="146"/>
        <v>-7.8486873154870462E-7</v>
      </c>
      <c r="S164" s="99">
        <f t="shared" si="147"/>
        <v>0</v>
      </c>
      <c r="T164" s="99">
        <f t="shared" si="148"/>
        <v>-2.6359488103949724E-5</v>
      </c>
      <c r="U164" s="99">
        <f t="shared" si="149"/>
        <v>-2.0201014044429755E-5</v>
      </c>
      <c r="V164" s="99">
        <f t="shared" si="150"/>
        <v>-7.8486873154870462E-7</v>
      </c>
      <c r="W164" s="99"/>
      <c r="X164" s="99">
        <f t="shared" si="151"/>
        <v>1.4757055733678748E-5</v>
      </c>
      <c r="Y164" s="99">
        <f t="shared" si="152"/>
        <v>0</v>
      </c>
      <c r="Z164" s="99">
        <f t="shared" si="153"/>
        <v>1.2384365553237686E-4</v>
      </c>
      <c r="AA164" s="99">
        <f t="shared" si="154"/>
        <v>0</v>
      </c>
      <c r="AB164" s="99">
        <f t="shared" si="155"/>
        <v>0</v>
      </c>
      <c r="AC164" s="99">
        <f t="shared" si="156"/>
        <v>0</v>
      </c>
      <c r="AD164" s="1"/>
      <c r="AE164" s="1"/>
      <c r="AF164" s="5">
        <f t="shared" si="187"/>
        <v>2.7072185237808633E-4</v>
      </c>
      <c r="AG164" s="5">
        <f t="shared" si="188"/>
        <v>-1.4684259653008347E-5</v>
      </c>
      <c r="AH164" s="5">
        <f t="shared" si="189"/>
        <v>3.4442684420814551E-3</v>
      </c>
      <c r="AI164" s="5">
        <f t="shared" si="190"/>
        <v>-4.0670977693657573E-4</v>
      </c>
      <c r="AJ164" s="5">
        <f t="shared" si="191"/>
        <v>-1.4767336091181527E-4</v>
      </c>
      <c r="AK164" s="5">
        <f t="shared" si="192"/>
        <v>-1.4684259653008347E-5</v>
      </c>
      <c r="AL164" s="1"/>
      <c r="AM164" s="175">
        <f t="shared" si="157"/>
        <v>0</v>
      </c>
      <c r="AN164" s="175">
        <f t="shared" si="158"/>
        <v>-1.4684259653008347E-5</v>
      </c>
      <c r="AO164" s="175">
        <f t="shared" si="159"/>
        <v>0</v>
      </c>
      <c r="AP164" s="175">
        <f t="shared" si="160"/>
        <v>-4.0670977693657573E-4</v>
      </c>
      <c r="AQ164" s="175">
        <f t="shared" si="161"/>
        <v>-1.4767336091181527E-4</v>
      </c>
      <c r="AR164" s="175">
        <f t="shared" si="162"/>
        <v>-1.4684259653008347E-5</v>
      </c>
      <c r="AS164" s="175"/>
      <c r="AT164" s="175">
        <f t="shared" si="163"/>
        <v>2.7072185237808633E-4</v>
      </c>
      <c r="AU164" s="175">
        <f t="shared" si="164"/>
        <v>0</v>
      </c>
      <c r="AV164" s="175">
        <f t="shared" si="165"/>
        <v>3.4442684420814551E-3</v>
      </c>
      <c r="AW164" s="175">
        <f t="shared" si="166"/>
        <v>0</v>
      </c>
      <c r="AX164" s="175">
        <f t="shared" si="167"/>
        <v>0</v>
      </c>
      <c r="AY164" s="175">
        <f t="shared" si="168"/>
        <v>0</v>
      </c>
      <c r="AZ164" s="1"/>
      <c r="BA164" s="1">
        <f t="shared" si="193"/>
        <v>5.4524784983102148E-2</v>
      </c>
      <c r="BB164" s="1">
        <f t="shared" si="194"/>
        <v>5.3448093377529683E-2</v>
      </c>
      <c r="BC164" s="1">
        <f t="shared" si="195"/>
        <v>3.6080290609340732E-2</v>
      </c>
      <c r="BD164" s="1">
        <f t="shared" si="196"/>
        <v>6.4758823796364537E-2</v>
      </c>
      <c r="BE164" s="1">
        <f t="shared" si="197"/>
        <v>0.13675484607687668</v>
      </c>
      <c r="BF164" s="1">
        <f t="shared" si="198"/>
        <v>5.3448093377529683E-2</v>
      </c>
      <c r="BG164" s="1"/>
      <c r="BH164" s="1">
        <f t="shared" si="169"/>
        <v>5.4539542038835827E-2</v>
      </c>
      <c r="BI164" s="1">
        <f t="shared" si="170"/>
        <v>5.3448878246261232E-2</v>
      </c>
      <c r="BJ164" s="1">
        <f t="shared" si="171"/>
        <v>3.6204134264873108E-2</v>
      </c>
      <c r="BK164" s="1">
        <f t="shared" si="172"/>
        <v>6.4785183284468487E-2</v>
      </c>
      <c r="BL164" s="1">
        <f t="shared" si="173"/>
        <v>0.13677504709092111</v>
      </c>
      <c r="BM164" s="1">
        <f t="shared" si="174"/>
        <v>5.3448878246261232E-2</v>
      </c>
      <c r="BN164" s="1"/>
      <c r="BO164" s="1">
        <f t="shared" si="181"/>
        <v>4.6503664852857819E-2</v>
      </c>
      <c r="BP164" s="1">
        <f t="shared" si="182"/>
        <v>4.5132830883215659E-2</v>
      </c>
      <c r="BQ164" s="1">
        <f t="shared" si="183"/>
        <v>1.8853112941466108E-2</v>
      </c>
      <c r="BR164" s="1">
        <f t="shared" si="184"/>
        <v>5.7142043173032266E-2</v>
      </c>
      <c r="BS164" s="1">
        <f t="shared" si="185"/>
        <v>0.12678210532110359</v>
      </c>
      <c r="BT164" s="1">
        <f t="shared" si="186"/>
        <v>4.5132830883215659E-2</v>
      </c>
      <c r="BU164" s="1"/>
      <c r="BV164" s="1">
        <f t="shared" si="199"/>
        <v>7.0827184295788798E-2</v>
      </c>
      <c r="BW164" s="1">
        <f t="shared" si="200"/>
        <v>6.8949766908292048E-2</v>
      </c>
      <c r="BX164" s="1">
        <f t="shared" si="201"/>
        <v>5.8242603926318449E-2</v>
      </c>
      <c r="BY164" s="1">
        <f t="shared" si="202"/>
        <v>8.5281332964813328E-2</v>
      </c>
      <c r="BZ164" s="1">
        <f t="shared" si="203"/>
        <v>0.18866189197362879</v>
      </c>
      <c r="CA164" s="1">
        <f t="shared" si="204"/>
        <v>6.8949766908292048E-2</v>
      </c>
      <c r="CB164" s="1"/>
      <c r="CC164" s="1"/>
    </row>
    <row r="165" spans="1:81" x14ac:dyDescent="0.2">
      <c r="A165">
        <f t="shared" si="205"/>
        <v>2003</v>
      </c>
      <c r="B165">
        <f t="shared" si="206"/>
        <v>8</v>
      </c>
      <c r="C165" s="1">
        <f>AVERAGE(RealPrice!C153:C164)</f>
        <v>5.4544443411071959E-2</v>
      </c>
      <c r="D165" s="1">
        <f>AVERAGE(RealPrice!D153:D164)</f>
        <v>5.3437085792923215E-2</v>
      </c>
      <c r="E165" s="1">
        <f>AVERAGE(RealPrice!E153:E164)</f>
        <v>3.627550613213984E-2</v>
      </c>
      <c r="F165" s="1">
        <f>AVERAGE(RealPrice!F153:F164)</f>
        <v>6.474045315494853E-2</v>
      </c>
      <c r="G165" s="1">
        <f>AVERAGE(RealPrice!G153:G164)</f>
        <v>0.13673402776686405</v>
      </c>
      <c r="H165" s="1">
        <f>AVERAGE(RealPrice!H153:H164)</f>
        <v>5.3437085792923215E-2</v>
      </c>
      <c r="I165" s="1"/>
      <c r="J165" s="1">
        <f t="shared" si="175"/>
        <v>1.9658427969811154E-5</v>
      </c>
      <c r="K165" s="1">
        <f t="shared" si="176"/>
        <v>-1.1792453338016484E-5</v>
      </c>
      <c r="L165" s="1">
        <f t="shared" si="177"/>
        <v>1.9521552279910814E-4</v>
      </c>
      <c r="M165" s="1">
        <f t="shared" si="178"/>
        <v>-4.4730129519957029E-5</v>
      </c>
      <c r="N165" s="1">
        <f t="shared" si="179"/>
        <v>-4.1019324057062212E-5</v>
      </c>
      <c r="O165" s="1">
        <f t="shared" si="180"/>
        <v>-1.1792453338016484E-5</v>
      </c>
      <c r="P165" s="1"/>
      <c r="Q165" s="99">
        <f t="shared" si="145"/>
        <v>0</v>
      </c>
      <c r="R165" s="99">
        <f t="shared" si="146"/>
        <v>-1.1792453338016484E-5</v>
      </c>
      <c r="S165" s="99">
        <f t="shared" si="147"/>
        <v>0</v>
      </c>
      <c r="T165" s="99">
        <f t="shared" si="148"/>
        <v>-4.4730129519957029E-5</v>
      </c>
      <c r="U165" s="99">
        <f t="shared" si="149"/>
        <v>-4.1019324057062212E-5</v>
      </c>
      <c r="V165" s="99">
        <f t="shared" si="150"/>
        <v>-1.1792453338016484E-5</v>
      </c>
      <c r="W165" s="99"/>
      <c r="X165" s="99">
        <f t="shared" si="151"/>
        <v>1.9658427969811154E-5</v>
      </c>
      <c r="Y165" s="99">
        <f t="shared" si="152"/>
        <v>0</v>
      </c>
      <c r="Z165" s="99">
        <f t="shared" si="153"/>
        <v>1.9521552279910814E-4</v>
      </c>
      <c r="AA165" s="99">
        <f t="shared" si="154"/>
        <v>0</v>
      </c>
      <c r="AB165" s="99">
        <f t="shared" si="155"/>
        <v>0</v>
      </c>
      <c r="AC165" s="99">
        <f t="shared" si="156"/>
        <v>0</v>
      </c>
      <c r="AD165" s="1"/>
      <c r="AE165" s="1"/>
      <c r="AF165" s="5">
        <f t="shared" si="187"/>
        <v>3.6054113695094259E-4</v>
      </c>
      <c r="AG165" s="5">
        <f t="shared" si="188"/>
        <v>-2.2063051133991429E-4</v>
      </c>
      <c r="AH165" s="5">
        <f t="shared" si="189"/>
        <v>5.4105862093185575E-3</v>
      </c>
      <c r="AI165" s="5">
        <f t="shared" si="190"/>
        <v>-6.9043764719389777E-4</v>
      </c>
      <c r="AJ165" s="5">
        <f t="shared" si="191"/>
        <v>-2.9990356376774496E-4</v>
      </c>
      <c r="AK165" s="5">
        <f t="shared" si="192"/>
        <v>-2.2063051133991429E-4</v>
      </c>
      <c r="AL165" s="1"/>
      <c r="AM165" s="175">
        <f t="shared" si="157"/>
        <v>0</v>
      </c>
      <c r="AN165" s="175">
        <f t="shared" si="158"/>
        <v>-2.2063051133991429E-4</v>
      </c>
      <c r="AO165" s="175">
        <f t="shared" si="159"/>
        <v>0</v>
      </c>
      <c r="AP165" s="175">
        <f t="shared" si="160"/>
        <v>-6.9043764719389777E-4</v>
      </c>
      <c r="AQ165" s="175">
        <f t="shared" si="161"/>
        <v>-2.9990356376774496E-4</v>
      </c>
      <c r="AR165" s="175">
        <f t="shared" si="162"/>
        <v>-2.2063051133991429E-4</v>
      </c>
      <c r="AS165" s="175"/>
      <c r="AT165" s="175">
        <f t="shared" si="163"/>
        <v>3.6054113695094259E-4</v>
      </c>
      <c r="AU165" s="175">
        <f t="shared" si="164"/>
        <v>0</v>
      </c>
      <c r="AV165" s="175">
        <f t="shared" si="165"/>
        <v>5.4105862093185575E-3</v>
      </c>
      <c r="AW165" s="175">
        <f t="shared" si="166"/>
        <v>0</v>
      </c>
      <c r="AX165" s="175">
        <f t="shared" si="167"/>
        <v>0</v>
      </c>
      <c r="AY165" s="175">
        <f t="shared" si="168"/>
        <v>0</v>
      </c>
      <c r="AZ165" s="1"/>
      <c r="BA165" s="1">
        <f t="shared" si="193"/>
        <v>5.4544443411071959E-2</v>
      </c>
      <c r="BB165" s="1">
        <f t="shared" si="194"/>
        <v>5.3425293339585199E-2</v>
      </c>
      <c r="BC165" s="1">
        <f t="shared" si="195"/>
        <v>3.627550613213984E-2</v>
      </c>
      <c r="BD165" s="1">
        <f t="shared" si="196"/>
        <v>6.4695723025428573E-2</v>
      </c>
      <c r="BE165" s="1">
        <f t="shared" si="197"/>
        <v>0.13669300844280699</v>
      </c>
      <c r="BF165" s="1">
        <f t="shared" si="198"/>
        <v>5.3425293339585199E-2</v>
      </c>
      <c r="BG165" s="1"/>
      <c r="BH165" s="1">
        <f t="shared" si="169"/>
        <v>5.456410183904177E-2</v>
      </c>
      <c r="BI165" s="1">
        <f t="shared" si="170"/>
        <v>5.3437085792923215E-2</v>
      </c>
      <c r="BJ165" s="1">
        <f t="shared" si="171"/>
        <v>3.6470721654938948E-2</v>
      </c>
      <c r="BK165" s="1">
        <f t="shared" si="172"/>
        <v>6.474045315494853E-2</v>
      </c>
      <c r="BL165" s="1">
        <f t="shared" si="173"/>
        <v>0.13673402776686405</v>
      </c>
      <c r="BM165" s="1">
        <f t="shared" si="174"/>
        <v>5.3437085792923215E-2</v>
      </c>
      <c r="BN165" s="1"/>
      <c r="BO165" s="1">
        <f t="shared" si="181"/>
        <v>4.6503664852857819E-2</v>
      </c>
      <c r="BP165" s="1">
        <f t="shared" si="182"/>
        <v>4.5121041031652653E-2</v>
      </c>
      <c r="BQ165" s="1">
        <f t="shared" si="183"/>
        <v>1.8853112941466108E-2</v>
      </c>
      <c r="BR165" s="1">
        <f t="shared" si="184"/>
        <v>5.7097343926877694E-2</v>
      </c>
      <c r="BS165" s="1">
        <f t="shared" si="185"/>
        <v>0.12674109829888799</v>
      </c>
      <c r="BT165" s="1">
        <f t="shared" si="186"/>
        <v>4.5121041031652653E-2</v>
      </c>
      <c r="BU165" s="1"/>
      <c r="BV165" s="1">
        <f t="shared" si="199"/>
        <v>7.0846849811430579E-2</v>
      </c>
      <c r="BW165" s="1">
        <f t="shared" si="200"/>
        <v>6.8949766908292048E-2</v>
      </c>
      <c r="BX165" s="1">
        <f t="shared" si="201"/>
        <v>5.8438875679533056E-2</v>
      </c>
      <c r="BY165" s="1">
        <f t="shared" si="202"/>
        <v>8.5281332964813328E-2</v>
      </c>
      <c r="BZ165" s="1">
        <f t="shared" si="203"/>
        <v>0.18866189197362879</v>
      </c>
      <c r="CA165" s="1">
        <f t="shared" si="204"/>
        <v>6.8949766908292048E-2</v>
      </c>
      <c r="CB165" s="1"/>
      <c r="CC165" s="1"/>
    </row>
    <row r="166" spans="1:81" x14ac:dyDescent="0.2">
      <c r="A166">
        <f t="shared" si="205"/>
        <v>2003</v>
      </c>
      <c r="B166">
        <f t="shared" si="206"/>
        <v>9</v>
      </c>
      <c r="C166" s="1">
        <f>AVERAGE(RealPrice!C154:C165)</f>
        <v>5.4647027968245027E-2</v>
      </c>
      <c r="D166" s="1">
        <f>AVERAGE(RealPrice!D154:D165)</f>
        <v>5.3393238958450828E-2</v>
      </c>
      <c r="E166" s="1">
        <f>AVERAGE(RealPrice!E154:E165)</f>
        <v>3.6269110011830523E-2</v>
      </c>
      <c r="F166" s="1">
        <f>AVERAGE(RealPrice!F154:F165)</f>
        <v>6.4706986312239742E-2</v>
      </c>
      <c r="G166" s="1">
        <f>AVERAGE(RealPrice!G154:G165)</f>
        <v>0.13669080496085192</v>
      </c>
      <c r="H166" s="1">
        <f>AVERAGE(RealPrice!H154:H165)</f>
        <v>5.3393238958450828E-2</v>
      </c>
      <c r="I166" s="1"/>
      <c r="J166" s="1">
        <f t="shared" si="175"/>
        <v>1.0258455717306741E-4</v>
      </c>
      <c r="K166" s="1">
        <f t="shared" si="176"/>
        <v>-4.3846834472387186E-5</v>
      </c>
      <c r="L166" s="1">
        <f t="shared" si="177"/>
        <v>-6.396120309316855E-6</v>
      </c>
      <c r="M166" s="1">
        <f t="shared" si="178"/>
        <v>-3.3466842708787525E-5</v>
      </c>
      <c r="N166" s="1">
        <f t="shared" si="179"/>
        <v>-4.3222806012127579E-5</v>
      </c>
      <c r="O166" s="1">
        <f t="shared" si="180"/>
        <v>-4.3846834472387186E-5</v>
      </c>
      <c r="P166" s="1"/>
      <c r="Q166" s="99">
        <f t="shared" si="145"/>
        <v>0</v>
      </c>
      <c r="R166" s="99">
        <f t="shared" si="146"/>
        <v>-4.3846834472387186E-5</v>
      </c>
      <c r="S166" s="99">
        <f t="shared" si="147"/>
        <v>-6.396120309316855E-6</v>
      </c>
      <c r="T166" s="99">
        <f t="shared" si="148"/>
        <v>-3.3466842708787525E-5</v>
      </c>
      <c r="U166" s="99">
        <f t="shared" si="149"/>
        <v>-4.3222806012127579E-5</v>
      </c>
      <c r="V166" s="99">
        <f t="shared" si="150"/>
        <v>-4.3846834472387186E-5</v>
      </c>
      <c r="W166" s="99"/>
      <c r="X166" s="99">
        <f t="shared" si="151"/>
        <v>1.0258455717306741E-4</v>
      </c>
      <c r="Y166" s="99">
        <f t="shared" si="152"/>
        <v>0</v>
      </c>
      <c r="Z166" s="99">
        <f t="shared" si="153"/>
        <v>0</v>
      </c>
      <c r="AA166" s="99">
        <f t="shared" si="154"/>
        <v>0</v>
      </c>
      <c r="AB166" s="99">
        <f t="shared" si="155"/>
        <v>0</v>
      </c>
      <c r="AC166" s="99">
        <f t="shared" si="156"/>
        <v>0</v>
      </c>
      <c r="AD166" s="1"/>
      <c r="AE166" s="1"/>
      <c r="AF166" s="5">
        <f t="shared" si="187"/>
        <v>1.8807517458734324E-3</v>
      </c>
      <c r="AG166" s="5">
        <f t="shared" si="188"/>
        <v>-8.2053191752073928E-4</v>
      </c>
      <c r="AH166" s="5">
        <f t="shared" si="189"/>
        <v>-1.7632063591388469E-4</v>
      </c>
      <c r="AI166" s="5">
        <f t="shared" si="190"/>
        <v>-5.1693865393076521E-4</v>
      </c>
      <c r="AJ166" s="5">
        <f t="shared" si="191"/>
        <v>-3.1610862868625134E-4</v>
      </c>
      <c r="AK166" s="5">
        <f t="shared" si="192"/>
        <v>-8.2053191752073928E-4</v>
      </c>
      <c r="AL166" s="1"/>
      <c r="AM166" s="175">
        <f t="shared" si="157"/>
        <v>0</v>
      </c>
      <c r="AN166" s="175">
        <f t="shared" si="158"/>
        <v>-8.2053191752073928E-4</v>
      </c>
      <c r="AO166" s="175">
        <f t="shared" si="159"/>
        <v>-1.7632063591388469E-4</v>
      </c>
      <c r="AP166" s="175">
        <f t="shared" si="160"/>
        <v>-5.1693865393076521E-4</v>
      </c>
      <c r="AQ166" s="175">
        <f t="shared" si="161"/>
        <v>-3.1610862868625134E-4</v>
      </c>
      <c r="AR166" s="175">
        <f t="shared" si="162"/>
        <v>-8.2053191752073928E-4</v>
      </c>
      <c r="AS166" s="175"/>
      <c r="AT166" s="175">
        <f t="shared" si="163"/>
        <v>1.8807517458734324E-3</v>
      </c>
      <c r="AU166" s="175">
        <f t="shared" si="164"/>
        <v>0</v>
      </c>
      <c r="AV166" s="175">
        <f t="shared" si="165"/>
        <v>0</v>
      </c>
      <c r="AW166" s="175">
        <f t="shared" si="166"/>
        <v>0</v>
      </c>
      <c r="AX166" s="175">
        <f t="shared" si="167"/>
        <v>0</v>
      </c>
      <c r="AY166" s="175">
        <f t="shared" si="168"/>
        <v>0</v>
      </c>
      <c r="AZ166" s="1"/>
      <c r="BA166" s="1">
        <f t="shared" si="193"/>
        <v>5.4647027968245027E-2</v>
      </c>
      <c r="BB166" s="1">
        <f t="shared" si="194"/>
        <v>5.3349392123978441E-2</v>
      </c>
      <c r="BC166" s="1">
        <f t="shared" si="195"/>
        <v>3.6262713891521206E-2</v>
      </c>
      <c r="BD166" s="1">
        <f t="shared" si="196"/>
        <v>6.4673519469530955E-2</v>
      </c>
      <c r="BE166" s="1">
        <f t="shared" si="197"/>
        <v>0.1366475821548398</v>
      </c>
      <c r="BF166" s="1">
        <f t="shared" si="198"/>
        <v>5.3349392123978441E-2</v>
      </c>
      <c r="BG166" s="1"/>
      <c r="BH166" s="1">
        <f t="shared" si="169"/>
        <v>5.4749612525418094E-2</v>
      </c>
      <c r="BI166" s="1">
        <f t="shared" si="170"/>
        <v>5.3393238958450828E-2</v>
      </c>
      <c r="BJ166" s="1">
        <f t="shared" si="171"/>
        <v>3.6269110011830523E-2</v>
      </c>
      <c r="BK166" s="1">
        <f t="shared" si="172"/>
        <v>6.4706986312239742E-2</v>
      </c>
      <c r="BL166" s="1">
        <f t="shared" si="173"/>
        <v>0.13669080496085192</v>
      </c>
      <c r="BM166" s="1">
        <f t="shared" si="174"/>
        <v>5.3393238958450828E-2</v>
      </c>
      <c r="BN166" s="1"/>
      <c r="BO166" s="1">
        <f t="shared" si="181"/>
        <v>4.6503664852857819E-2</v>
      </c>
      <c r="BP166" s="1">
        <f t="shared" si="182"/>
        <v>4.5077230174907432E-2</v>
      </c>
      <c r="BQ166" s="1">
        <f t="shared" si="183"/>
        <v>1.8846717948924792E-2</v>
      </c>
      <c r="BR166" s="1">
        <f t="shared" si="184"/>
        <v>5.7063894384473526E-2</v>
      </c>
      <c r="BS166" s="1">
        <f t="shared" si="185"/>
        <v>0.12669788915597779</v>
      </c>
      <c r="BT166" s="1">
        <f t="shared" si="186"/>
        <v>4.5077230174907432E-2</v>
      </c>
      <c r="BU166" s="1"/>
      <c r="BV166" s="1">
        <f t="shared" si="199"/>
        <v>7.0949627304688651E-2</v>
      </c>
      <c r="BW166" s="1">
        <f t="shared" si="200"/>
        <v>6.8949766908292048E-2</v>
      </c>
      <c r="BX166" s="1">
        <f t="shared" si="201"/>
        <v>5.8438875679533056E-2</v>
      </c>
      <c r="BY166" s="1">
        <f t="shared" si="202"/>
        <v>8.5281332964813328E-2</v>
      </c>
      <c r="BZ166" s="1">
        <f t="shared" si="203"/>
        <v>0.18866189197362879</v>
      </c>
      <c r="CA166" s="1">
        <f t="shared" si="204"/>
        <v>6.8949766908292048E-2</v>
      </c>
      <c r="CB166" s="1"/>
      <c r="CC166" s="1"/>
    </row>
    <row r="167" spans="1:81" x14ac:dyDescent="0.2">
      <c r="A167">
        <f t="shared" si="205"/>
        <v>2003</v>
      </c>
      <c r="B167">
        <f t="shared" si="206"/>
        <v>10</v>
      </c>
      <c r="C167" s="1">
        <f>AVERAGE(RealPrice!C155:C166)</f>
        <v>5.4571309726984561E-2</v>
      </c>
      <c r="D167" s="1">
        <f>AVERAGE(RealPrice!D155:D166)</f>
        <v>5.3335339726169023E-2</v>
      </c>
      <c r="E167" s="1">
        <f>AVERAGE(RealPrice!E155:E166)</f>
        <v>3.6219132588686982E-2</v>
      </c>
      <c r="F167" s="1">
        <f>AVERAGE(RealPrice!F155:F166)</f>
        <v>6.4592741437938014E-2</v>
      </c>
      <c r="G167" s="1">
        <f>AVERAGE(RealPrice!G155:G166)</f>
        <v>0.13667834487859554</v>
      </c>
      <c r="H167" s="1">
        <f>AVERAGE(RealPrice!H155:H166)</f>
        <v>5.3335339726169023E-2</v>
      </c>
      <c r="I167" s="1"/>
      <c r="J167" s="1">
        <f t="shared" si="175"/>
        <v>-7.5718241260465391E-5</v>
      </c>
      <c r="K167" s="1">
        <f t="shared" si="176"/>
        <v>-5.7899232281805046E-5</v>
      </c>
      <c r="L167" s="1">
        <f t="shared" si="177"/>
        <v>-4.99774231435407E-5</v>
      </c>
      <c r="M167" s="1">
        <f t="shared" si="178"/>
        <v>-1.1424487430172769E-4</v>
      </c>
      <c r="N167" s="1">
        <f t="shared" si="179"/>
        <v>-1.2460082256388061E-5</v>
      </c>
      <c r="O167" s="1">
        <f t="shared" si="180"/>
        <v>-5.7899232281805046E-5</v>
      </c>
      <c r="P167" s="1"/>
      <c r="Q167" s="99">
        <f t="shared" si="145"/>
        <v>-7.5718241260465391E-5</v>
      </c>
      <c r="R167" s="99">
        <f t="shared" si="146"/>
        <v>-5.7899232281805046E-5</v>
      </c>
      <c r="S167" s="99">
        <f t="shared" si="147"/>
        <v>-4.99774231435407E-5</v>
      </c>
      <c r="T167" s="99">
        <f t="shared" si="148"/>
        <v>-1.1424487430172769E-4</v>
      </c>
      <c r="U167" s="99">
        <f t="shared" si="149"/>
        <v>-1.2460082256388061E-5</v>
      </c>
      <c r="V167" s="99">
        <f t="shared" si="150"/>
        <v>-5.7899232281805046E-5</v>
      </c>
      <c r="W167" s="99"/>
      <c r="X167" s="99">
        <f t="shared" si="151"/>
        <v>0</v>
      </c>
      <c r="Y167" s="99">
        <f t="shared" si="152"/>
        <v>0</v>
      </c>
      <c r="Z167" s="99">
        <f t="shared" si="153"/>
        <v>0</v>
      </c>
      <c r="AA167" s="99">
        <f t="shared" si="154"/>
        <v>0</v>
      </c>
      <c r="AB167" s="99">
        <f t="shared" si="155"/>
        <v>0</v>
      </c>
      <c r="AC167" s="99">
        <f t="shared" si="156"/>
        <v>0</v>
      </c>
      <c r="AD167" s="1"/>
      <c r="AE167" s="1"/>
      <c r="AF167" s="5">
        <f t="shared" si="187"/>
        <v>-1.3855875438361087E-3</v>
      </c>
      <c r="AG167" s="5">
        <f t="shared" si="188"/>
        <v>-1.0843925824927103E-3</v>
      </c>
      <c r="AH167" s="5">
        <f t="shared" si="189"/>
        <v>-1.3779611114592694E-3</v>
      </c>
      <c r="AI167" s="5">
        <f t="shared" si="190"/>
        <v>-1.7655724800788031E-3</v>
      </c>
      <c r="AJ167" s="5">
        <f t="shared" si="191"/>
        <v>-9.1155233594264473E-5</v>
      </c>
      <c r="AK167" s="5">
        <f t="shared" si="192"/>
        <v>-1.0843925824927103E-3</v>
      </c>
      <c r="AL167" s="1"/>
      <c r="AM167" s="175">
        <f t="shared" si="157"/>
        <v>-1.3855875438361087E-3</v>
      </c>
      <c r="AN167" s="175">
        <f t="shared" si="158"/>
        <v>-1.0843925824927103E-3</v>
      </c>
      <c r="AO167" s="175">
        <f t="shared" si="159"/>
        <v>-1.3779611114592694E-3</v>
      </c>
      <c r="AP167" s="175">
        <f t="shared" si="160"/>
        <v>-1.7655724800788031E-3</v>
      </c>
      <c r="AQ167" s="175">
        <f t="shared" si="161"/>
        <v>-9.1155233594264473E-5</v>
      </c>
      <c r="AR167" s="175">
        <f t="shared" si="162"/>
        <v>-1.0843925824927103E-3</v>
      </c>
      <c r="AS167" s="175"/>
      <c r="AT167" s="175">
        <f t="shared" si="163"/>
        <v>0</v>
      </c>
      <c r="AU167" s="175">
        <f t="shared" si="164"/>
        <v>0</v>
      </c>
      <c r="AV167" s="175">
        <f t="shared" si="165"/>
        <v>0</v>
      </c>
      <c r="AW167" s="175">
        <f t="shared" si="166"/>
        <v>0</v>
      </c>
      <c r="AX167" s="175">
        <f t="shared" si="167"/>
        <v>0</v>
      </c>
      <c r="AY167" s="175">
        <f t="shared" si="168"/>
        <v>0</v>
      </c>
      <c r="AZ167" s="1"/>
      <c r="BA167" s="1">
        <f t="shared" si="193"/>
        <v>5.4495591485724096E-2</v>
      </c>
      <c r="BB167" s="1">
        <f t="shared" si="194"/>
        <v>5.3277440493887218E-2</v>
      </c>
      <c r="BC167" s="1">
        <f t="shared" si="195"/>
        <v>3.6169155165543442E-2</v>
      </c>
      <c r="BD167" s="1">
        <f t="shared" si="196"/>
        <v>6.4478496563636287E-2</v>
      </c>
      <c r="BE167" s="1">
        <f t="shared" si="197"/>
        <v>0.13666588479633915</v>
      </c>
      <c r="BF167" s="1">
        <f t="shared" si="198"/>
        <v>5.3277440493887218E-2</v>
      </c>
      <c r="BG167" s="1"/>
      <c r="BH167" s="1">
        <f t="shared" si="169"/>
        <v>5.4571309726984561E-2</v>
      </c>
      <c r="BI167" s="1">
        <f t="shared" si="170"/>
        <v>5.3335339726169023E-2</v>
      </c>
      <c r="BJ167" s="1">
        <f t="shared" si="171"/>
        <v>3.6219132588686982E-2</v>
      </c>
      <c r="BK167" s="1">
        <f t="shared" si="172"/>
        <v>6.4592741437938014E-2</v>
      </c>
      <c r="BL167" s="1">
        <f t="shared" si="173"/>
        <v>0.13667834487859554</v>
      </c>
      <c r="BM167" s="1">
        <f t="shared" si="174"/>
        <v>5.3335339726169023E-2</v>
      </c>
      <c r="BN167" s="1"/>
      <c r="BO167" s="1">
        <f t="shared" si="181"/>
        <v>4.6428051525849286E-2</v>
      </c>
      <c r="BP167" s="1">
        <f t="shared" si="182"/>
        <v>4.5019393728123643E-2</v>
      </c>
      <c r="BQ167" s="1">
        <f t="shared" si="183"/>
        <v>1.8796809392726793E-2</v>
      </c>
      <c r="BR167" s="1">
        <f t="shared" si="184"/>
        <v>5.6949851217777854E-2</v>
      </c>
      <c r="BS167" s="1">
        <f t="shared" si="185"/>
        <v>0.12668543020952311</v>
      </c>
      <c r="BT167" s="1">
        <f t="shared" si="186"/>
        <v>4.5019393728123643E-2</v>
      </c>
      <c r="BU167" s="1"/>
      <c r="BV167" s="1">
        <f t="shared" si="199"/>
        <v>7.0949627304688651E-2</v>
      </c>
      <c r="BW167" s="1">
        <f t="shared" si="200"/>
        <v>6.8949766908292048E-2</v>
      </c>
      <c r="BX167" s="1">
        <f t="shared" si="201"/>
        <v>5.8438875679533056E-2</v>
      </c>
      <c r="BY167" s="1">
        <f t="shared" si="202"/>
        <v>8.5281332964813328E-2</v>
      </c>
      <c r="BZ167" s="1">
        <f t="shared" si="203"/>
        <v>0.18866189197362879</v>
      </c>
      <c r="CA167" s="1">
        <f t="shared" si="204"/>
        <v>6.8949766908292048E-2</v>
      </c>
      <c r="CB167" s="1"/>
      <c r="CC167" s="1"/>
    </row>
    <row r="168" spans="1:81" x14ac:dyDescent="0.2">
      <c r="A168">
        <f t="shared" si="205"/>
        <v>2003</v>
      </c>
      <c r="B168">
        <f t="shared" si="206"/>
        <v>11</v>
      </c>
      <c r="C168" s="1">
        <f>AVERAGE(RealPrice!C156:C167)</f>
        <v>5.4550399764953961E-2</v>
      </c>
      <c r="D168" s="1">
        <f>AVERAGE(RealPrice!D156:D167)</f>
        <v>5.3300660751324724E-2</v>
      </c>
      <c r="E168" s="1">
        <f>AVERAGE(RealPrice!E156:E167)</f>
        <v>3.5674807456535347E-2</v>
      </c>
      <c r="F168" s="1">
        <f>AVERAGE(RealPrice!F156:F167)</f>
        <v>6.4540206756620672E-2</v>
      </c>
      <c r="G168" s="1">
        <f>AVERAGE(RealPrice!G156:G167)</f>
        <v>0.13655418456791432</v>
      </c>
      <c r="H168" s="1">
        <f>AVERAGE(RealPrice!H156:H167)</f>
        <v>5.3300660751324724E-2</v>
      </c>
      <c r="I168" s="1"/>
      <c r="J168" s="1">
        <f t="shared" si="175"/>
        <v>-2.0909962030600526E-5</v>
      </c>
      <c r="K168" s="1">
        <f t="shared" si="176"/>
        <v>-3.4678974844298827E-5</v>
      </c>
      <c r="L168" s="1">
        <f t="shared" si="177"/>
        <v>-5.4432513215163514E-4</v>
      </c>
      <c r="M168" s="1">
        <f t="shared" si="178"/>
        <v>-5.2534681317342735E-5</v>
      </c>
      <c r="N168" s="1">
        <f t="shared" si="179"/>
        <v>-1.2416031068121502E-4</v>
      </c>
      <c r="O168" s="1">
        <f t="shared" si="180"/>
        <v>-3.4678974844298827E-5</v>
      </c>
      <c r="P168" s="1"/>
      <c r="Q168" s="99">
        <f t="shared" si="145"/>
        <v>-2.0909962030600526E-5</v>
      </c>
      <c r="R168" s="99">
        <f t="shared" si="146"/>
        <v>-3.4678974844298827E-5</v>
      </c>
      <c r="S168" s="99">
        <f t="shared" si="147"/>
        <v>-5.4432513215163514E-4</v>
      </c>
      <c r="T168" s="99">
        <f t="shared" si="148"/>
        <v>-5.2534681317342735E-5</v>
      </c>
      <c r="U168" s="99">
        <f t="shared" si="149"/>
        <v>-1.2416031068121502E-4</v>
      </c>
      <c r="V168" s="99">
        <f t="shared" si="150"/>
        <v>-3.4678974844298827E-5</v>
      </c>
      <c r="W168" s="99"/>
      <c r="X168" s="99">
        <f t="shared" si="151"/>
        <v>0</v>
      </c>
      <c r="Y168" s="99">
        <f t="shared" si="152"/>
        <v>0</v>
      </c>
      <c r="Z168" s="99">
        <f t="shared" si="153"/>
        <v>0</v>
      </c>
      <c r="AA168" s="99">
        <f t="shared" si="154"/>
        <v>0</v>
      </c>
      <c r="AB168" s="99">
        <f t="shared" si="155"/>
        <v>0</v>
      </c>
      <c r="AC168" s="99">
        <f t="shared" si="156"/>
        <v>0</v>
      </c>
      <c r="AD168" s="1"/>
      <c r="AE168" s="1"/>
      <c r="AF168" s="5">
        <f t="shared" si="187"/>
        <v>-3.8316767794677187E-4</v>
      </c>
      <c r="AG168" s="5">
        <f t="shared" si="188"/>
        <v>-6.5020631765622117E-4</v>
      </c>
      <c r="AH168" s="5">
        <f t="shared" si="189"/>
        <v>-1.5028662843285634E-2</v>
      </c>
      <c r="AI168" s="5">
        <f t="shared" si="190"/>
        <v>-8.1332174711645777E-4</v>
      </c>
      <c r="AJ168" s="5">
        <f t="shared" si="191"/>
        <v>-9.0841245401018789E-4</v>
      </c>
      <c r="AK168" s="5">
        <f t="shared" si="192"/>
        <v>-6.5020631765622117E-4</v>
      </c>
      <c r="AL168" s="1"/>
      <c r="AM168" s="175">
        <f t="shared" si="157"/>
        <v>-3.8316767794677187E-4</v>
      </c>
      <c r="AN168" s="175">
        <f t="shared" si="158"/>
        <v>-6.5020631765622117E-4</v>
      </c>
      <c r="AO168" s="175">
        <f t="shared" si="159"/>
        <v>-1.5028662843285634E-2</v>
      </c>
      <c r="AP168" s="175">
        <f t="shared" si="160"/>
        <v>-8.1332174711645777E-4</v>
      </c>
      <c r="AQ168" s="175">
        <f t="shared" si="161"/>
        <v>-9.0841245401018789E-4</v>
      </c>
      <c r="AR168" s="175">
        <f t="shared" si="162"/>
        <v>-6.5020631765622117E-4</v>
      </c>
      <c r="AS168" s="175"/>
      <c r="AT168" s="175">
        <f t="shared" si="163"/>
        <v>0</v>
      </c>
      <c r="AU168" s="175">
        <f t="shared" si="164"/>
        <v>0</v>
      </c>
      <c r="AV168" s="175">
        <f t="shared" si="165"/>
        <v>0</v>
      </c>
      <c r="AW168" s="175">
        <f t="shared" si="166"/>
        <v>0</v>
      </c>
      <c r="AX168" s="175">
        <f t="shared" si="167"/>
        <v>0</v>
      </c>
      <c r="AY168" s="175">
        <f t="shared" si="168"/>
        <v>0</v>
      </c>
      <c r="AZ168" s="1"/>
      <c r="BA168" s="1">
        <f t="shared" si="193"/>
        <v>5.452948980292336E-2</v>
      </c>
      <c r="BB168" s="1">
        <f t="shared" si="194"/>
        <v>5.3265981776480426E-2</v>
      </c>
      <c r="BC168" s="1">
        <f t="shared" si="195"/>
        <v>3.5130482324383712E-2</v>
      </c>
      <c r="BD168" s="1">
        <f t="shared" si="196"/>
        <v>6.4487672075303329E-2</v>
      </c>
      <c r="BE168" s="1">
        <f t="shared" si="197"/>
        <v>0.13643002425723311</v>
      </c>
      <c r="BF168" s="1">
        <f t="shared" si="198"/>
        <v>5.3265981776480426E-2</v>
      </c>
      <c r="BG168" s="1"/>
      <c r="BH168" s="1">
        <f t="shared" si="169"/>
        <v>5.4550399764953961E-2</v>
      </c>
      <c r="BI168" s="1">
        <f t="shared" si="170"/>
        <v>5.3300660751324724E-2</v>
      </c>
      <c r="BJ168" s="1">
        <f t="shared" si="171"/>
        <v>3.5674807456535347E-2</v>
      </c>
      <c r="BK168" s="1">
        <f t="shared" si="172"/>
        <v>6.4540206756620672E-2</v>
      </c>
      <c r="BL168" s="1">
        <f t="shared" si="173"/>
        <v>0.13655418456791432</v>
      </c>
      <c r="BM168" s="1">
        <f t="shared" si="174"/>
        <v>5.3300660751324724E-2</v>
      </c>
      <c r="BN168" s="1"/>
      <c r="BO168" s="1">
        <f t="shared" si="181"/>
        <v>4.640714957584028E-2</v>
      </c>
      <c r="BP168" s="1">
        <f t="shared" si="182"/>
        <v>4.4984737301767878E-2</v>
      </c>
      <c r="BQ168" s="1">
        <f t="shared" si="183"/>
        <v>1.8260664739463393E-2</v>
      </c>
      <c r="BR168" s="1">
        <f t="shared" si="184"/>
        <v>5.6897359264059304E-2</v>
      </c>
      <c r="BS168" s="1">
        <f t="shared" si="185"/>
        <v>0.12656138268761441</v>
      </c>
      <c r="BT168" s="1">
        <f t="shared" si="186"/>
        <v>4.4984737301767878E-2</v>
      </c>
      <c r="BU168" s="1"/>
      <c r="BV168" s="1">
        <f t="shared" si="199"/>
        <v>7.0949627304688651E-2</v>
      </c>
      <c r="BW168" s="1">
        <f t="shared" si="200"/>
        <v>6.8949766908292048E-2</v>
      </c>
      <c r="BX168" s="1">
        <f t="shared" si="201"/>
        <v>5.8438875679533056E-2</v>
      </c>
      <c r="BY168" s="1">
        <f t="shared" si="202"/>
        <v>8.5281332964813328E-2</v>
      </c>
      <c r="BZ168" s="1">
        <f t="shared" si="203"/>
        <v>0.18866189197362879</v>
      </c>
      <c r="CA168" s="1">
        <f t="shared" si="204"/>
        <v>6.8949766908292048E-2</v>
      </c>
      <c r="CB168" s="1"/>
      <c r="CC168" s="1"/>
    </row>
    <row r="169" spans="1:81" x14ac:dyDescent="0.2">
      <c r="A169">
        <f t="shared" si="205"/>
        <v>2003</v>
      </c>
      <c r="B169">
        <f t="shared" si="206"/>
        <v>12</v>
      </c>
      <c r="C169" s="1">
        <f>AVERAGE(RealPrice!C157:C168)</f>
        <v>5.4459963481723626E-2</v>
      </c>
      <c r="D169" s="1">
        <f>AVERAGE(RealPrice!D157:D168)</f>
        <v>5.3199187821975948E-2</v>
      </c>
      <c r="E169" s="1">
        <f>AVERAGE(RealPrice!E157:E168)</f>
        <v>3.5552856644537195E-2</v>
      </c>
      <c r="F169" s="1">
        <f>AVERAGE(RealPrice!F157:F168)</f>
        <v>6.446205715368529E-2</v>
      </c>
      <c r="G169" s="1">
        <f>AVERAGE(RealPrice!G157:G168)</f>
        <v>0.13662843637015137</v>
      </c>
      <c r="H169" s="1">
        <f>AVERAGE(RealPrice!H157:H168)</f>
        <v>5.3199187821975948E-2</v>
      </c>
      <c r="I169" s="1"/>
      <c r="J169" s="1">
        <f t="shared" si="175"/>
        <v>-9.0436283230334313E-5</v>
      </c>
      <c r="K169" s="1">
        <f t="shared" si="176"/>
        <v>-1.0147292934877677E-4</v>
      </c>
      <c r="L169" s="1">
        <f t="shared" si="177"/>
        <v>-1.2195081199815189E-4</v>
      </c>
      <c r="M169" s="1">
        <f t="shared" si="178"/>
        <v>-7.8149602935381757E-5</v>
      </c>
      <c r="N169" s="1">
        <f t="shared" si="179"/>
        <v>7.4251802237051967E-5</v>
      </c>
      <c r="O169" s="1">
        <f t="shared" si="180"/>
        <v>-1.0147292934877677E-4</v>
      </c>
      <c r="P169" s="1"/>
      <c r="Q169" s="99">
        <f t="shared" si="145"/>
        <v>-9.0436283230334313E-5</v>
      </c>
      <c r="R169" s="99">
        <f t="shared" si="146"/>
        <v>-1.0147292934877677E-4</v>
      </c>
      <c r="S169" s="99">
        <f t="shared" si="147"/>
        <v>-1.2195081199815189E-4</v>
      </c>
      <c r="T169" s="99">
        <f t="shared" si="148"/>
        <v>-7.8149602935381757E-5</v>
      </c>
      <c r="U169" s="99">
        <f t="shared" si="149"/>
        <v>0</v>
      </c>
      <c r="V169" s="99">
        <f t="shared" si="150"/>
        <v>-1.0147292934877677E-4</v>
      </c>
      <c r="W169" s="99"/>
      <c r="X169" s="99">
        <f t="shared" si="151"/>
        <v>0</v>
      </c>
      <c r="Y169" s="99">
        <f t="shared" si="152"/>
        <v>0</v>
      </c>
      <c r="Z169" s="99">
        <f t="shared" si="153"/>
        <v>0</v>
      </c>
      <c r="AA169" s="99">
        <f t="shared" si="154"/>
        <v>0</v>
      </c>
      <c r="AB169" s="99">
        <f t="shared" si="155"/>
        <v>7.4251802237051967E-5</v>
      </c>
      <c r="AC169" s="99">
        <f t="shared" si="156"/>
        <v>0</v>
      </c>
      <c r="AD169" s="1"/>
      <c r="AE169" s="1"/>
      <c r="AF169" s="5">
        <f t="shared" si="187"/>
        <v>-1.6578482214613111E-3</v>
      </c>
      <c r="AG169" s="5">
        <f t="shared" si="188"/>
        <v>-1.9037837039619365E-3</v>
      </c>
      <c r="AH169" s="5">
        <f t="shared" si="189"/>
        <v>-3.4184014068395774E-3</v>
      </c>
      <c r="AI169" s="5">
        <f t="shared" si="190"/>
        <v>-1.2108669442303377E-3</v>
      </c>
      <c r="AJ169" s="5">
        <f t="shared" si="191"/>
        <v>5.4375340068846256E-4</v>
      </c>
      <c r="AK169" s="5">
        <f t="shared" si="192"/>
        <v>-1.9037837039619365E-3</v>
      </c>
      <c r="AL169" s="1"/>
      <c r="AM169" s="175">
        <f t="shared" si="157"/>
        <v>-1.6578482214613111E-3</v>
      </c>
      <c r="AN169" s="175">
        <f t="shared" si="158"/>
        <v>-1.9037837039619365E-3</v>
      </c>
      <c r="AO169" s="175">
        <f t="shared" si="159"/>
        <v>-3.4184014068395774E-3</v>
      </c>
      <c r="AP169" s="175">
        <f t="shared" si="160"/>
        <v>-1.2108669442303377E-3</v>
      </c>
      <c r="AQ169" s="175">
        <f t="shared" si="161"/>
        <v>0</v>
      </c>
      <c r="AR169" s="175">
        <f t="shared" si="162"/>
        <v>-1.9037837039619365E-3</v>
      </c>
      <c r="AS169" s="175"/>
      <c r="AT169" s="175">
        <f t="shared" si="163"/>
        <v>0</v>
      </c>
      <c r="AU169" s="175">
        <f t="shared" si="164"/>
        <v>0</v>
      </c>
      <c r="AV169" s="175">
        <f t="shared" si="165"/>
        <v>0</v>
      </c>
      <c r="AW169" s="175">
        <f t="shared" si="166"/>
        <v>0</v>
      </c>
      <c r="AX169" s="175">
        <f t="shared" si="167"/>
        <v>5.4375340068846256E-4</v>
      </c>
      <c r="AY169" s="175">
        <f t="shared" si="168"/>
        <v>0</v>
      </c>
      <c r="AZ169" s="1"/>
      <c r="BA169" s="1">
        <f t="shared" si="193"/>
        <v>5.4369527198493292E-2</v>
      </c>
      <c r="BB169" s="1">
        <f t="shared" si="194"/>
        <v>5.3097714892627171E-2</v>
      </c>
      <c r="BC169" s="1">
        <f t="shared" si="195"/>
        <v>3.5430905832539043E-2</v>
      </c>
      <c r="BD169" s="1">
        <f t="shared" si="196"/>
        <v>6.4383907550749908E-2</v>
      </c>
      <c r="BE169" s="1">
        <f t="shared" si="197"/>
        <v>0.13662843637015137</v>
      </c>
      <c r="BF169" s="1">
        <f t="shared" si="198"/>
        <v>5.3097714892627171E-2</v>
      </c>
      <c r="BG169" s="1"/>
      <c r="BH169" s="1">
        <f t="shared" si="169"/>
        <v>5.4459963481723626E-2</v>
      </c>
      <c r="BI169" s="1">
        <f t="shared" si="170"/>
        <v>5.3199187821975948E-2</v>
      </c>
      <c r="BJ169" s="1">
        <f t="shared" si="171"/>
        <v>3.5552856644537195E-2</v>
      </c>
      <c r="BK169" s="1">
        <f t="shared" si="172"/>
        <v>6.446205715368529E-2</v>
      </c>
      <c r="BL169" s="1">
        <f t="shared" si="173"/>
        <v>0.13670268817238843</v>
      </c>
      <c r="BM169" s="1">
        <f t="shared" si="174"/>
        <v>5.3199187821975948E-2</v>
      </c>
      <c r="BN169" s="1"/>
      <c r="BO169" s="1">
        <f t="shared" si="181"/>
        <v>4.631686322224126E-2</v>
      </c>
      <c r="BP169" s="1">
        <f t="shared" si="182"/>
        <v>4.488345755492839E-2</v>
      </c>
      <c r="BQ169" s="1">
        <f t="shared" si="183"/>
        <v>1.8139130804292542E-2</v>
      </c>
      <c r="BR169" s="1">
        <f t="shared" si="184"/>
        <v>5.6819304289894818E-2</v>
      </c>
      <c r="BS169" s="1">
        <f t="shared" si="185"/>
        <v>0.12656138268761441</v>
      </c>
      <c r="BT169" s="1">
        <f t="shared" si="186"/>
        <v>4.488345755492839E-2</v>
      </c>
      <c r="BU169" s="1"/>
      <c r="BV169" s="1">
        <f t="shared" si="199"/>
        <v>7.0949627304688651E-2</v>
      </c>
      <c r="BW169" s="1">
        <f t="shared" si="200"/>
        <v>6.8949766908292048E-2</v>
      </c>
      <c r="BX169" s="1">
        <f t="shared" si="201"/>
        <v>5.8438875679533056E-2</v>
      </c>
      <c r="BY169" s="1">
        <f t="shared" si="202"/>
        <v>8.5281332964813328E-2</v>
      </c>
      <c r="BZ169" s="1">
        <f t="shared" si="203"/>
        <v>0.18873618415053581</v>
      </c>
      <c r="CA169" s="1">
        <f t="shared" si="204"/>
        <v>6.8949766908292048E-2</v>
      </c>
      <c r="CB169" s="1"/>
      <c r="CC169" s="1"/>
    </row>
    <row r="170" spans="1:81" x14ac:dyDescent="0.2">
      <c r="A170">
        <f t="shared" si="205"/>
        <v>2004</v>
      </c>
      <c r="B170">
        <f t="shared" si="206"/>
        <v>1</v>
      </c>
      <c r="C170" s="1">
        <f>AVERAGE(RealPrice!C158:C169)</f>
        <v>5.4381022650629489E-2</v>
      </c>
      <c r="D170" s="1">
        <f>AVERAGE(RealPrice!D158:D169)</f>
        <v>5.3106914297307288E-2</v>
      </c>
      <c r="E170" s="1">
        <f>AVERAGE(RealPrice!E158:E169)</f>
        <v>3.5537923248396046E-2</v>
      </c>
      <c r="F170" s="1">
        <f>AVERAGE(RealPrice!F158:F169)</f>
        <v>6.4351816008258997E-2</v>
      </c>
      <c r="G170" s="1">
        <f>AVERAGE(RealPrice!G158:G169)</f>
        <v>0.13668467512152721</v>
      </c>
      <c r="H170" s="1">
        <f>AVERAGE(RealPrice!H158:H169)</f>
        <v>5.3106914297307288E-2</v>
      </c>
      <c r="I170" s="1"/>
      <c r="J170" s="1">
        <f t="shared" si="175"/>
        <v>-7.894083109413752E-5</v>
      </c>
      <c r="K170" s="1">
        <f t="shared" si="176"/>
        <v>-9.2273524668659568E-5</v>
      </c>
      <c r="L170" s="1">
        <f t="shared" si="177"/>
        <v>-1.4933396141149358E-5</v>
      </c>
      <c r="M170" s="1">
        <f t="shared" si="178"/>
        <v>-1.1024114542629304E-4</v>
      </c>
      <c r="N170" s="1">
        <f t="shared" si="179"/>
        <v>5.6238751375836671E-5</v>
      </c>
      <c r="O170" s="1">
        <f t="shared" si="180"/>
        <v>-9.2273524668659568E-5</v>
      </c>
      <c r="P170" s="1"/>
      <c r="Q170" s="99">
        <f t="shared" si="145"/>
        <v>-7.894083109413752E-5</v>
      </c>
      <c r="R170" s="99">
        <f t="shared" si="146"/>
        <v>-9.2273524668659568E-5</v>
      </c>
      <c r="S170" s="99">
        <f t="shared" si="147"/>
        <v>-1.4933396141149358E-5</v>
      </c>
      <c r="T170" s="99">
        <f t="shared" si="148"/>
        <v>-1.1024114542629304E-4</v>
      </c>
      <c r="U170" s="99">
        <f t="shared" si="149"/>
        <v>0</v>
      </c>
      <c r="V170" s="99">
        <f t="shared" si="150"/>
        <v>-9.2273524668659568E-5</v>
      </c>
      <c r="W170" s="99"/>
      <c r="X170" s="99">
        <f t="shared" si="151"/>
        <v>0</v>
      </c>
      <c r="Y170" s="99">
        <f t="shared" si="152"/>
        <v>0</v>
      </c>
      <c r="Z170" s="99">
        <f t="shared" si="153"/>
        <v>0</v>
      </c>
      <c r="AA170" s="99">
        <f t="shared" si="154"/>
        <v>0</v>
      </c>
      <c r="AB170" s="99">
        <f t="shared" si="155"/>
        <v>5.6238751375836671E-5</v>
      </c>
      <c r="AC170" s="99">
        <f t="shared" si="156"/>
        <v>0</v>
      </c>
      <c r="AD170" s="1"/>
      <c r="AE170" s="1"/>
      <c r="AF170" s="5">
        <f t="shared" si="187"/>
        <v>-1.4495204558965247E-3</v>
      </c>
      <c r="AG170" s="5">
        <f t="shared" si="188"/>
        <v>-1.7344912290285786E-3</v>
      </c>
      <c r="AH170" s="5">
        <f t="shared" si="189"/>
        <v>-4.2003364991050063E-4</v>
      </c>
      <c r="AI170" s="5">
        <f t="shared" si="190"/>
        <v>-1.7101710726274977E-3</v>
      </c>
      <c r="AJ170" s="5">
        <f t="shared" si="191"/>
        <v>4.1161820240320779E-4</v>
      </c>
      <c r="AK170" s="5">
        <f t="shared" si="192"/>
        <v>-1.7344912290285786E-3</v>
      </c>
      <c r="AL170" s="1"/>
      <c r="AM170" s="175">
        <f t="shared" si="157"/>
        <v>-1.4495204558965247E-3</v>
      </c>
      <c r="AN170" s="175">
        <f t="shared" si="158"/>
        <v>-1.7344912290285786E-3</v>
      </c>
      <c r="AO170" s="175">
        <f t="shared" si="159"/>
        <v>-4.2003364991050063E-4</v>
      </c>
      <c r="AP170" s="175">
        <f t="shared" si="160"/>
        <v>-1.7101710726274977E-3</v>
      </c>
      <c r="AQ170" s="175">
        <f t="shared" si="161"/>
        <v>0</v>
      </c>
      <c r="AR170" s="175">
        <f t="shared" si="162"/>
        <v>-1.7344912290285786E-3</v>
      </c>
      <c r="AS170" s="175"/>
      <c r="AT170" s="175">
        <f t="shared" si="163"/>
        <v>0</v>
      </c>
      <c r="AU170" s="175">
        <f t="shared" si="164"/>
        <v>0</v>
      </c>
      <c r="AV170" s="175">
        <f t="shared" si="165"/>
        <v>0</v>
      </c>
      <c r="AW170" s="175">
        <f t="shared" si="166"/>
        <v>0</v>
      </c>
      <c r="AX170" s="175">
        <f t="shared" si="167"/>
        <v>4.1161820240320779E-4</v>
      </c>
      <c r="AY170" s="175">
        <f t="shared" si="168"/>
        <v>0</v>
      </c>
      <c r="AZ170" s="1"/>
      <c r="BA170" s="1">
        <f t="shared" si="193"/>
        <v>5.4302081819535351E-2</v>
      </c>
      <c r="BB170" s="1">
        <f t="shared" si="194"/>
        <v>5.3014640772638628E-2</v>
      </c>
      <c r="BC170" s="1">
        <f t="shared" si="195"/>
        <v>3.5522989852254896E-2</v>
      </c>
      <c r="BD170" s="1">
        <f t="shared" si="196"/>
        <v>6.4241574862832704E-2</v>
      </c>
      <c r="BE170" s="1">
        <f t="shared" si="197"/>
        <v>0.13668467512152721</v>
      </c>
      <c r="BF170" s="1">
        <f t="shared" si="198"/>
        <v>5.3014640772638628E-2</v>
      </c>
      <c r="BG170" s="1"/>
      <c r="BH170" s="1">
        <f t="shared" si="169"/>
        <v>5.4381022650629489E-2</v>
      </c>
      <c r="BI170" s="1">
        <f t="shared" si="170"/>
        <v>5.3106914297307288E-2</v>
      </c>
      <c r="BJ170" s="1">
        <f t="shared" si="171"/>
        <v>3.5537923248396046E-2</v>
      </c>
      <c r="BK170" s="1">
        <f t="shared" si="172"/>
        <v>6.4351816008258997E-2</v>
      </c>
      <c r="BL170" s="1">
        <f t="shared" si="173"/>
        <v>0.13674091387290305</v>
      </c>
      <c r="BM170" s="1">
        <f t="shared" si="174"/>
        <v>5.3106914297307288E-2</v>
      </c>
      <c r="BN170" s="1"/>
      <c r="BO170" s="1">
        <f t="shared" si="181"/>
        <v>4.6238036817496601E-2</v>
      </c>
      <c r="BP170" s="1">
        <f t="shared" si="182"/>
        <v>4.4791344077878936E-2</v>
      </c>
      <c r="BQ170" s="1">
        <f t="shared" si="183"/>
        <v>1.8124203680680278E-2</v>
      </c>
      <c r="BR170" s="1">
        <f t="shared" si="184"/>
        <v>5.6709251675686446E-2</v>
      </c>
      <c r="BS170" s="1">
        <f t="shared" si="185"/>
        <v>0.12656138268761441</v>
      </c>
      <c r="BT170" s="1">
        <f t="shared" si="186"/>
        <v>4.4791344077878936E-2</v>
      </c>
      <c r="BU170" s="1"/>
      <c r="BV170" s="1">
        <f t="shared" si="199"/>
        <v>7.0949627304688651E-2</v>
      </c>
      <c r="BW170" s="1">
        <f t="shared" si="200"/>
        <v>6.8949766908292048E-2</v>
      </c>
      <c r="BX170" s="1">
        <f t="shared" si="201"/>
        <v>5.8438875679533056E-2</v>
      </c>
      <c r="BY170" s="1">
        <f t="shared" si="202"/>
        <v>8.5281332964813328E-2</v>
      </c>
      <c r="BZ170" s="1">
        <f t="shared" si="203"/>
        <v>0.18879244605080539</v>
      </c>
      <c r="CA170" s="1">
        <f t="shared" si="204"/>
        <v>6.8949766908292048E-2</v>
      </c>
      <c r="CB170" s="1"/>
      <c r="CC170" s="1"/>
    </row>
    <row r="171" spans="1:81" x14ac:dyDescent="0.2">
      <c r="A171">
        <f t="shared" si="205"/>
        <v>2004</v>
      </c>
      <c r="B171">
        <f t="shared" si="206"/>
        <v>2</v>
      </c>
      <c r="C171" s="1">
        <f>AVERAGE(RealPrice!C159:C170)</f>
        <v>5.4817841086875062E-2</v>
      </c>
      <c r="D171" s="1">
        <f>AVERAGE(RealPrice!D159:D170)</f>
        <v>5.3513212893860268E-2</v>
      </c>
      <c r="E171" s="1">
        <f>AVERAGE(RealPrice!E159:E170)</f>
        <v>3.6020595552909145E-2</v>
      </c>
      <c r="F171" s="1">
        <f>AVERAGE(RealPrice!F159:F170)</f>
        <v>6.4824611391765027E-2</v>
      </c>
      <c r="G171" s="1">
        <f>AVERAGE(RealPrice!G159:G170)</f>
        <v>0.13681095212835062</v>
      </c>
      <c r="H171" s="1">
        <f>AVERAGE(RealPrice!H159:H170)</f>
        <v>5.3513212893860268E-2</v>
      </c>
      <c r="I171" s="1"/>
      <c r="J171" s="1">
        <f t="shared" si="175"/>
        <v>4.3681843624557293E-4</v>
      </c>
      <c r="K171" s="1">
        <f t="shared" si="176"/>
        <v>4.0629859655298001E-4</v>
      </c>
      <c r="L171" s="1">
        <f t="shared" si="177"/>
        <v>4.8267230451309873E-4</v>
      </c>
      <c r="M171" s="1">
        <f t="shared" si="178"/>
        <v>4.7279538350603056E-4</v>
      </c>
      <c r="N171" s="1">
        <f t="shared" si="179"/>
        <v>1.2627700682341092E-4</v>
      </c>
      <c r="O171" s="1">
        <f t="shared" si="180"/>
        <v>4.0629859655298001E-4</v>
      </c>
      <c r="P171" s="1"/>
      <c r="Q171" s="99">
        <f t="shared" si="145"/>
        <v>0</v>
      </c>
      <c r="R171" s="99">
        <f t="shared" si="146"/>
        <v>0</v>
      </c>
      <c r="S171" s="99">
        <f t="shared" si="147"/>
        <v>0</v>
      </c>
      <c r="T171" s="99">
        <f t="shared" si="148"/>
        <v>0</v>
      </c>
      <c r="U171" s="99">
        <f t="shared" si="149"/>
        <v>0</v>
      </c>
      <c r="V171" s="99">
        <f t="shared" si="150"/>
        <v>0</v>
      </c>
      <c r="W171" s="99"/>
      <c r="X171" s="99">
        <f t="shared" si="151"/>
        <v>4.3681843624557293E-4</v>
      </c>
      <c r="Y171" s="99">
        <f t="shared" si="152"/>
        <v>4.0629859655298001E-4</v>
      </c>
      <c r="Z171" s="99">
        <f t="shared" si="153"/>
        <v>4.8267230451309873E-4</v>
      </c>
      <c r="AA171" s="99">
        <f t="shared" si="154"/>
        <v>4.7279538350603056E-4</v>
      </c>
      <c r="AB171" s="99">
        <f t="shared" si="155"/>
        <v>1.2627700682341092E-4</v>
      </c>
      <c r="AC171" s="99">
        <f t="shared" si="156"/>
        <v>4.0629859655298001E-4</v>
      </c>
      <c r="AD171" s="1"/>
      <c r="AE171" s="1"/>
      <c r="AF171" s="5">
        <f t="shared" si="187"/>
        <v>8.0325528089442155E-3</v>
      </c>
      <c r="AG171" s="5">
        <f t="shared" si="188"/>
        <v>7.650578120174778E-3</v>
      </c>
      <c r="AH171" s="5">
        <f t="shared" si="189"/>
        <v>1.358189394296927E-2</v>
      </c>
      <c r="AI171" s="5">
        <f t="shared" si="190"/>
        <v>7.3470402676025781E-3</v>
      </c>
      <c r="AJ171" s="5">
        <f t="shared" si="191"/>
        <v>9.2385636291081319E-4</v>
      </c>
      <c r="AK171" s="5">
        <f t="shared" si="192"/>
        <v>7.650578120174778E-3</v>
      </c>
      <c r="AL171" s="1"/>
      <c r="AM171" s="175">
        <f t="shared" si="157"/>
        <v>0</v>
      </c>
      <c r="AN171" s="175">
        <f t="shared" si="158"/>
        <v>0</v>
      </c>
      <c r="AO171" s="175">
        <f t="shared" si="159"/>
        <v>0</v>
      </c>
      <c r="AP171" s="175">
        <f t="shared" si="160"/>
        <v>0</v>
      </c>
      <c r="AQ171" s="175">
        <f t="shared" si="161"/>
        <v>0</v>
      </c>
      <c r="AR171" s="175">
        <f t="shared" si="162"/>
        <v>0</v>
      </c>
      <c r="AS171" s="175"/>
      <c r="AT171" s="175">
        <f t="shared" si="163"/>
        <v>8.0325528089442155E-3</v>
      </c>
      <c r="AU171" s="175">
        <f t="shared" si="164"/>
        <v>7.650578120174778E-3</v>
      </c>
      <c r="AV171" s="175">
        <f t="shared" si="165"/>
        <v>1.358189394296927E-2</v>
      </c>
      <c r="AW171" s="175">
        <f t="shared" si="166"/>
        <v>7.3470402676025781E-3</v>
      </c>
      <c r="AX171" s="175">
        <f t="shared" si="167"/>
        <v>9.2385636291081319E-4</v>
      </c>
      <c r="AY171" s="175">
        <f t="shared" si="168"/>
        <v>7.650578120174778E-3</v>
      </c>
      <c r="AZ171" s="1"/>
      <c r="BA171" s="1">
        <f t="shared" si="193"/>
        <v>5.4817841086875062E-2</v>
      </c>
      <c r="BB171" s="1">
        <f t="shared" si="194"/>
        <v>5.3513212893860268E-2</v>
      </c>
      <c r="BC171" s="1">
        <f t="shared" si="195"/>
        <v>3.6020595552909145E-2</v>
      </c>
      <c r="BD171" s="1">
        <f t="shared" si="196"/>
        <v>6.4824611391765027E-2</v>
      </c>
      <c r="BE171" s="1">
        <f t="shared" si="197"/>
        <v>0.13681095212835062</v>
      </c>
      <c r="BF171" s="1">
        <f t="shared" si="198"/>
        <v>5.3513212893860268E-2</v>
      </c>
      <c r="BG171" s="1"/>
      <c r="BH171" s="1">
        <f t="shared" si="169"/>
        <v>5.5254659523120635E-2</v>
      </c>
      <c r="BI171" s="1">
        <f t="shared" si="170"/>
        <v>5.3919511490413248E-2</v>
      </c>
      <c r="BJ171" s="1">
        <f t="shared" si="171"/>
        <v>3.6503267857422243E-2</v>
      </c>
      <c r="BK171" s="1">
        <f t="shared" si="172"/>
        <v>6.5297406775271058E-2</v>
      </c>
      <c r="BL171" s="1">
        <f t="shared" si="173"/>
        <v>0.13693722913517403</v>
      </c>
      <c r="BM171" s="1">
        <f t="shared" si="174"/>
        <v>5.3919511490413248E-2</v>
      </c>
      <c r="BN171" s="1"/>
      <c r="BO171" s="1">
        <f t="shared" si="181"/>
        <v>4.6238036817496601E-2</v>
      </c>
      <c r="BP171" s="1">
        <f t="shared" si="182"/>
        <v>4.4791344077878936E-2</v>
      </c>
      <c r="BQ171" s="1">
        <f t="shared" si="183"/>
        <v>1.8124203680680278E-2</v>
      </c>
      <c r="BR171" s="1">
        <f t="shared" si="184"/>
        <v>5.6709251675686446E-2</v>
      </c>
      <c r="BS171" s="1">
        <f t="shared" si="185"/>
        <v>0.12656138268761441</v>
      </c>
      <c r="BT171" s="1">
        <f t="shared" si="186"/>
        <v>4.4791344077878936E-2</v>
      </c>
      <c r="BU171" s="1"/>
      <c r="BV171" s="1">
        <f t="shared" si="199"/>
        <v>7.1389954508091283E-2</v>
      </c>
      <c r="BW171" s="1">
        <f t="shared" si="200"/>
        <v>6.9359173923998069E-2</v>
      </c>
      <c r="BX171" s="1">
        <f t="shared" si="201"/>
        <v>5.8928103588095256E-2</v>
      </c>
      <c r="BY171" s="1">
        <f t="shared" si="202"/>
        <v>8.5757601995040317E-2</v>
      </c>
      <c r="BZ171" s="1">
        <f t="shared" si="203"/>
        <v>0.18891883971944506</v>
      </c>
      <c r="CA171" s="1">
        <f t="shared" si="204"/>
        <v>6.9359173923998069E-2</v>
      </c>
      <c r="CB171" s="1"/>
      <c r="CC171" s="1"/>
    </row>
    <row r="172" spans="1:81" x14ac:dyDescent="0.2">
      <c r="A172">
        <f t="shared" si="205"/>
        <v>2004</v>
      </c>
      <c r="B172">
        <f t="shared" si="206"/>
        <v>3</v>
      </c>
      <c r="C172" s="1">
        <f>AVERAGE(RealPrice!C160:C171)</f>
        <v>5.5269534126321816E-2</v>
      </c>
      <c r="D172" s="1">
        <f>AVERAGE(RealPrice!D160:D171)</f>
        <v>5.3860261658114521E-2</v>
      </c>
      <c r="E172" s="1">
        <f>AVERAGE(RealPrice!E160:E171)</f>
        <v>3.6466867534088766E-2</v>
      </c>
      <c r="F172" s="1">
        <f>AVERAGE(RealPrice!F160:F171)</f>
        <v>6.5336668418311608E-2</v>
      </c>
      <c r="G172" s="1">
        <f>AVERAGE(RealPrice!G160:G171)</f>
        <v>0.13726591778873035</v>
      </c>
      <c r="H172" s="1">
        <f>AVERAGE(RealPrice!H160:H171)</f>
        <v>5.3860261658114521E-2</v>
      </c>
      <c r="I172" s="1"/>
      <c r="J172" s="1">
        <f t="shared" si="175"/>
        <v>4.5169303944675443E-4</v>
      </c>
      <c r="K172" s="1">
        <f t="shared" si="176"/>
        <v>3.4704876425425274E-4</v>
      </c>
      <c r="L172" s="1">
        <f t="shared" si="177"/>
        <v>4.4627198117962175E-4</v>
      </c>
      <c r="M172" s="1">
        <f t="shared" si="178"/>
        <v>5.120570265465807E-4</v>
      </c>
      <c r="N172" s="1">
        <f t="shared" si="179"/>
        <v>4.5496566037972475E-4</v>
      </c>
      <c r="O172" s="1">
        <f t="shared" si="180"/>
        <v>3.4704876425425274E-4</v>
      </c>
      <c r="P172" s="1"/>
      <c r="Q172" s="99">
        <f t="shared" si="145"/>
        <v>0</v>
      </c>
      <c r="R172" s="99">
        <f t="shared" si="146"/>
        <v>0</v>
      </c>
      <c r="S172" s="99">
        <f t="shared" si="147"/>
        <v>0</v>
      </c>
      <c r="T172" s="99">
        <f t="shared" si="148"/>
        <v>0</v>
      </c>
      <c r="U172" s="99">
        <f t="shared" si="149"/>
        <v>0</v>
      </c>
      <c r="V172" s="99">
        <f t="shared" si="150"/>
        <v>0</v>
      </c>
      <c r="W172" s="99"/>
      <c r="X172" s="99">
        <f t="shared" si="151"/>
        <v>4.5169303944675443E-4</v>
      </c>
      <c r="Y172" s="99">
        <f t="shared" si="152"/>
        <v>3.4704876425425274E-4</v>
      </c>
      <c r="Z172" s="99">
        <f t="shared" si="153"/>
        <v>4.4627198117962175E-4</v>
      </c>
      <c r="AA172" s="99">
        <f t="shared" si="154"/>
        <v>5.120570265465807E-4</v>
      </c>
      <c r="AB172" s="99">
        <f t="shared" si="155"/>
        <v>4.5496566037972475E-4</v>
      </c>
      <c r="AC172" s="99">
        <f t="shared" si="156"/>
        <v>3.4704876425425274E-4</v>
      </c>
      <c r="AD172" s="1"/>
      <c r="AE172" s="1"/>
      <c r="AF172" s="5">
        <f t="shared" si="187"/>
        <v>8.2398910736181108E-3</v>
      </c>
      <c r="AG172" s="5">
        <f t="shared" si="188"/>
        <v>6.4852911175898864E-3</v>
      </c>
      <c r="AH172" s="5">
        <f t="shared" si="189"/>
        <v>1.2389355987302064E-2</v>
      </c>
      <c r="AI172" s="5">
        <f t="shared" si="190"/>
        <v>7.8991144806404012E-3</v>
      </c>
      <c r="AJ172" s="5">
        <f t="shared" si="191"/>
        <v>3.3255061331121105E-3</v>
      </c>
      <c r="AK172" s="5">
        <f t="shared" si="192"/>
        <v>6.4852911175898864E-3</v>
      </c>
      <c r="AL172" s="1"/>
      <c r="AM172" s="175">
        <f t="shared" si="157"/>
        <v>0</v>
      </c>
      <c r="AN172" s="175">
        <f t="shared" si="158"/>
        <v>0</v>
      </c>
      <c r="AO172" s="175">
        <f t="shared" si="159"/>
        <v>0</v>
      </c>
      <c r="AP172" s="175">
        <f t="shared" si="160"/>
        <v>0</v>
      </c>
      <c r="AQ172" s="175">
        <f t="shared" si="161"/>
        <v>0</v>
      </c>
      <c r="AR172" s="175">
        <f t="shared" si="162"/>
        <v>0</v>
      </c>
      <c r="AS172" s="175"/>
      <c r="AT172" s="175">
        <f t="shared" si="163"/>
        <v>8.2398910736181108E-3</v>
      </c>
      <c r="AU172" s="175">
        <f t="shared" si="164"/>
        <v>6.4852911175898864E-3</v>
      </c>
      <c r="AV172" s="175">
        <f t="shared" si="165"/>
        <v>1.2389355987302064E-2</v>
      </c>
      <c r="AW172" s="175">
        <f t="shared" si="166"/>
        <v>7.8991144806404012E-3</v>
      </c>
      <c r="AX172" s="175">
        <f t="shared" si="167"/>
        <v>3.3255061331121105E-3</v>
      </c>
      <c r="AY172" s="175">
        <f t="shared" si="168"/>
        <v>6.4852911175898864E-3</v>
      </c>
      <c r="AZ172" s="1"/>
      <c r="BA172" s="1">
        <f t="shared" si="193"/>
        <v>5.5269534126321816E-2</v>
      </c>
      <c r="BB172" s="1">
        <f t="shared" si="194"/>
        <v>5.3860261658114521E-2</v>
      </c>
      <c r="BC172" s="1">
        <f t="shared" si="195"/>
        <v>3.6466867534088766E-2</v>
      </c>
      <c r="BD172" s="1">
        <f t="shared" si="196"/>
        <v>6.5336668418311608E-2</v>
      </c>
      <c r="BE172" s="1">
        <f t="shared" si="197"/>
        <v>0.13726591778873035</v>
      </c>
      <c r="BF172" s="1">
        <f t="shared" si="198"/>
        <v>5.3860261658114521E-2</v>
      </c>
      <c r="BG172" s="1"/>
      <c r="BH172" s="1">
        <f t="shared" si="169"/>
        <v>5.5721227165768571E-2</v>
      </c>
      <c r="BI172" s="1">
        <f t="shared" si="170"/>
        <v>5.4207310422368774E-2</v>
      </c>
      <c r="BJ172" s="1">
        <f t="shared" si="171"/>
        <v>3.6913139515268388E-2</v>
      </c>
      <c r="BK172" s="1">
        <f t="shared" si="172"/>
        <v>6.5848725444858189E-2</v>
      </c>
      <c r="BL172" s="1">
        <f t="shared" si="173"/>
        <v>0.13772088344911007</v>
      </c>
      <c r="BM172" s="1">
        <f t="shared" si="174"/>
        <v>5.4207310422368774E-2</v>
      </c>
      <c r="BN172" s="1"/>
      <c r="BO172" s="1">
        <f t="shared" si="181"/>
        <v>4.6238036817496601E-2</v>
      </c>
      <c r="BP172" s="1">
        <f t="shared" si="182"/>
        <v>4.4791344077878936E-2</v>
      </c>
      <c r="BQ172" s="1">
        <f t="shared" si="183"/>
        <v>1.8124203680680278E-2</v>
      </c>
      <c r="BR172" s="1">
        <f t="shared" si="184"/>
        <v>5.6709251675686446E-2</v>
      </c>
      <c r="BS172" s="1">
        <f t="shared" si="185"/>
        <v>0.12656138268761441</v>
      </c>
      <c r="BT172" s="1">
        <f t="shared" si="186"/>
        <v>4.4791344077878936E-2</v>
      </c>
      <c r="BU172" s="1"/>
      <c r="BV172" s="1">
        <f t="shared" si="199"/>
        <v>7.1845369448981788E-2</v>
      </c>
      <c r="BW172" s="1">
        <f t="shared" si="200"/>
        <v>6.9708473400520513E-2</v>
      </c>
      <c r="BX172" s="1">
        <f t="shared" si="201"/>
        <v>5.9379904591716867E-2</v>
      </c>
      <c r="BY172" s="1">
        <f t="shared" si="202"/>
        <v>8.6273703818660202E-2</v>
      </c>
      <c r="BZ172" s="1">
        <f t="shared" si="203"/>
        <v>0.18937531837091875</v>
      </c>
      <c r="CA172" s="1">
        <f t="shared" si="204"/>
        <v>6.9708473400520513E-2</v>
      </c>
      <c r="CB172" s="1"/>
      <c r="CC172" s="1"/>
    </row>
    <row r="173" spans="1:81" x14ac:dyDescent="0.2">
      <c r="A173">
        <f t="shared" si="205"/>
        <v>2004</v>
      </c>
      <c r="B173">
        <f t="shared" si="206"/>
        <v>4</v>
      </c>
      <c r="C173" s="1">
        <f>AVERAGE(RealPrice!C161:C172)</f>
        <v>5.5744243645613929E-2</v>
      </c>
      <c r="D173" s="1">
        <f>AVERAGE(RealPrice!D161:D172)</f>
        <v>5.4256004932592201E-2</v>
      </c>
      <c r="E173" s="1">
        <f>AVERAGE(RealPrice!E161:E172)</f>
        <v>3.6779573503799005E-2</v>
      </c>
      <c r="F173" s="1">
        <f>AVERAGE(RealPrice!F161:F172)</f>
        <v>6.5756487785668158E-2</v>
      </c>
      <c r="G173" s="1">
        <f>AVERAGE(RealPrice!G161:G172)</f>
        <v>0.13759566642788457</v>
      </c>
      <c r="H173" s="1">
        <f>AVERAGE(RealPrice!H161:H172)</f>
        <v>5.4256004932592201E-2</v>
      </c>
      <c r="I173" s="1"/>
      <c r="J173" s="1">
        <f t="shared" si="175"/>
        <v>4.7470951929211302E-4</v>
      </c>
      <c r="K173" s="1">
        <f t="shared" si="176"/>
        <v>3.9574327447768065E-4</v>
      </c>
      <c r="L173" s="1">
        <f t="shared" si="177"/>
        <v>3.1270596971023912E-4</v>
      </c>
      <c r="M173" s="1">
        <f t="shared" si="178"/>
        <v>4.1981936735654979E-4</v>
      </c>
      <c r="N173" s="1">
        <f t="shared" si="179"/>
        <v>3.2974863915422037E-4</v>
      </c>
      <c r="O173" s="1">
        <f t="shared" si="180"/>
        <v>3.9574327447768065E-4</v>
      </c>
      <c r="P173" s="1"/>
      <c r="Q173" s="99">
        <f t="shared" si="145"/>
        <v>0</v>
      </c>
      <c r="R173" s="99">
        <f t="shared" si="146"/>
        <v>0</v>
      </c>
      <c r="S173" s="99">
        <f t="shared" si="147"/>
        <v>0</v>
      </c>
      <c r="T173" s="99">
        <f t="shared" si="148"/>
        <v>0</v>
      </c>
      <c r="U173" s="99">
        <f t="shared" si="149"/>
        <v>0</v>
      </c>
      <c r="V173" s="99">
        <f t="shared" si="150"/>
        <v>0</v>
      </c>
      <c r="W173" s="99"/>
      <c r="X173" s="99">
        <f t="shared" si="151"/>
        <v>4.7470951929211302E-4</v>
      </c>
      <c r="Y173" s="99">
        <f t="shared" si="152"/>
        <v>3.9574327447768065E-4</v>
      </c>
      <c r="Z173" s="99">
        <f t="shared" si="153"/>
        <v>3.1270596971023912E-4</v>
      </c>
      <c r="AA173" s="99">
        <f t="shared" si="154"/>
        <v>4.1981936735654979E-4</v>
      </c>
      <c r="AB173" s="99">
        <f t="shared" si="155"/>
        <v>3.2974863915422037E-4</v>
      </c>
      <c r="AC173" s="99">
        <f t="shared" si="156"/>
        <v>3.9574327447768065E-4</v>
      </c>
      <c r="AD173" s="1"/>
      <c r="AE173" s="1"/>
      <c r="AF173" s="5">
        <f t="shared" si="187"/>
        <v>8.5889907848171188E-3</v>
      </c>
      <c r="AG173" s="5">
        <f t="shared" si="188"/>
        <v>7.3475928689266112E-3</v>
      </c>
      <c r="AH173" s="5">
        <f t="shared" si="189"/>
        <v>8.575070765755477E-3</v>
      </c>
      <c r="AI173" s="5">
        <f t="shared" si="190"/>
        <v>6.4254786403967756E-3</v>
      </c>
      <c r="AJ173" s="5">
        <f t="shared" si="191"/>
        <v>2.4022615698511274E-3</v>
      </c>
      <c r="AK173" s="5">
        <f t="shared" si="192"/>
        <v>7.3475928689266112E-3</v>
      </c>
      <c r="AL173" s="1"/>
      <c r="AM173" s="175">
        <f t="shared" si="157"/>
        <v>0</v>
      </c>
      <c r="AN173" s="175">
        <f t="shared" si="158"/>
        <v>0</v>
      </c>
      <c r="AO173" s="175">
        <f t="shared" si="159"/>
        <v>0</v>
      </c>
      <c r="AP173" s="175">
        <f t="shared" si="160"/>
        <v>0</v>
      </c>
      <c r="AQ173" s="175">
        <f t="shared" si="161"/>
        <v>0</v>
      </c>
      <c r="AR173" s="175">
        <f t="shared" si="162"/>
        <v>0</v>
      </c>
      <c r="AS173" s="175"/>
      <c r="AT173" s="175">
        <f t="shared" si="163"/>
        <v>8.5889907848171188E-3</v>
      </c>
      <c r="AU173" s="175">
        <f t="shared" si="164"/>
        <v>7.3475928689266112E-3</v>
      </c>
      <c r="AV173" s="175">
        <f t="shared" si="165"/>
        <v>8.575070765755477E-3</v>
      </c>
      <c r="AW173" s="175">
        <f t="shared" si="166"/>
        <v>6.4254786403967756E-3</v>
      </c>
      <c r="AX173" s="175">
        <f t="shared" si="167"/>
        <v>2.4022615698511274E-3</v>
      </c>
      <c r="AY173" s="175">
        <f t="shared" si="168"/>
        <v>7.3475928689266112E-3</v>
      </c>
      <c r="AZ173" s="1"/>
      <c r="BA173" s="1">
        <f t="shared" si="193"/>
        <v>5.5744243645613929E-2</v>
      </c>
      <c r="BB173" s="1">
        <f t="shared" si="194"/>
        <v>5.4256004932592201E-2</v>
      </c>
      <c r="BC173" s="1">
        <f t="shared" si="195"/>
        <v>3.6779573503799005E-2</v>
      </c>
      <c r="BD173" s="1">
        <f t="shared" si="196"/>
        <v>6.5756487785668158E-2</v>
      </c>
      <c r="BE173" s="1">
        <f t="shared" si="197"/>
        <v>0.13759566642788457</v>
      </c>
      <c r="BF173" s="1">
        <f t="shared" si="198"/>
        <v>5.4256004932592201E-2</v>
      </c>
      <c r="BG173" s="1"/>
      <c r="BH173" s="1">
        <f t="shared" si="169"/>
        <v>5.6218953164906042E-2</v>
      </c>
      <c r="BI173" s="1">
        <f t="shared" si="170"/>
        <v>5.4651748207069882E-2</v>
      </c>
      <c r="BJ173" s="1">
        <f t="shared" si="171"/>
        <v>3.7092279473509245E-2</v>
      </c>
      <c r="BK173" s="1">
        <f t="shared" si="172"/>
        <v>6.6176307153024708E-2</v>
      </c>
      <c r="BL173" s="1">
        <f t="shared" si="173"/>
        <v>0.13792541506703879</v>
      </c>
      <c r="BM173" s="1">
        <f t="shared" si="174"/>
        <v>5.4651748207069882E-2</v>
      </c>
      <c r="BN173" s="1"/>
      <c r="BO173" s="1">
        <f t="shared" si="181"/>
        <v>4.6238036817496601E-2</v>
      </c>
      <c r="BP173" s="1">
        <f t="shared" si="182"/>
        <v>4.4791344077878936E-2</v>
      </c>
      <c r="BQ173" s="1">
        <f t="shared" si="183"/>
        <v>1.8124203680680278E-2</v>
      </c>
      <c r="BR173" s="1">
        <f t="shared" si="184"/>
        <v>5.6709251675686446E-2</v>
      </c>
      <c r="BS173" s="1">
        <f t="shared" si="185"/>
        <v>0.12656138268761441</v>
      </c>
      <c r="BT173" s="1">
        <f t="shared" si="186"/>
        <v>4.4791344077878936E-2</v>
      </c>
      <c r="BU173" s="1"/>
      <c r="BV173" s="1">
        <f t="shared" si="199"/>
        <v>7.2324156243960561E-2</v>
      </c>
      <c r="BW173" s="1">
        <f t="shared" si="200"/>
        <v>7.0107124435459675E-2</v>
      </c>
      <c r="BX173" s="1">
        <f t="shared" si="201"/>
        <v>5.9695292037246252E-2</v>
      </c>
      <c r="BY173" s="1">
        <f t="shared" si="202"/>
        <v>8.6696220726394518E-2</v>
      </c>
      <c r="BZ173" s="1">
        <f t="shared" si="203"/>
        <v>0.18970585915255653</v>
      </c>
      <c r="CA173" s="1">
        <f t="shared" si="204"/>
        <v>7.0107124435459675E-2</v>
      </c>
      <c r="CB173" s="1"/>
      <c r="CC173" s="1"/>
    </row>
    <row r="174" spans="1:81" x14ac:dyDescent="0.2">
      <c r="A174">
        <f t="shared" si="205"/>
        <v>2004</v>
      </c>
      <c r="B174">
        <f t="shared" si="206"/>
        <v>5</v>
      </c>
      <c r="C174" s="1">
        <f>AVERAGE(RealPrice!C162:C173)</f>
        <v>5.5878027290255795E-2</v>
      </c>
      <c r="D174" s="1">
        <f>AVERAGE(RealPrice!D162:D173)</f>
        <v>5.440072648255543E-2</v>
      </c>
      <c r="E174" s="1">
        <f>AVERAGE(RealPrice!E162:E173)</f>
        <v>3.7040278738714426E-2</v>
      </c>
      <c r="F174" s="1">
        <f>AVERAGE(RealPrice!F162:F173)</f>
        <v>6.5957585436855537E-2</v>
      </c>
      <c r="G174" s="1">
        <f>AVERAGE(RealPrice!G162:G173)</f>
        <v>0.13755613116685364</v>
      </c>
      <c r="H174" s="1">
        <f>AVERAGE(RealPrice!H162:H173)</f>
        <v>5.440072648255543E-2</v>
      </c>
      <c r="I174" s="1"/>
      <c r="J174" s="1">
        <f t="shared" si="175"/>
        <v>1.337836446418661E-4</v>
      </c>
      <c r="K174" s="1">
        <f t="shared" si="176"/>
        <v>1.4472154996322817E-4</v>
      </c>
      <c r="L174" s="1">
        <f t="shared" si="177"/>
        <v>2.6070523491542041E-4</v>
      </c>
      <c r="M174" s="1">
        <f t="shared" si="178"/>
        <v>2.010976511873791E-4</v>
      </c>
      <c r="N174" s="1">
        <f t="shared" si="179"/>
        <v>-3.9535261030926305E-5</v>
      </c>
      <c r="O174" s="1">
        <f t="shared" si="180"/>
        <v>1.4472154996322817E-4</v>
      </c>
      <c r="P174" s="1"/>
      <c r="Q174" s="99">
        <f t="shared" si="145"/>
        <v>0</v>
      </c>
      <c r="R174" s="99">
        <f t="shared" si="146"/>
        <v>0</v>
      </c>
      <c r="S174" s="99">
        <f t="shared" si="147"/>
        <v>0</v>
      </c>
      <c r="T174" s="99">
        <f t="shared" si="148"/>
        <v>0</v>
      </c>
      <c r="U174" s="99">
        <f t="shared" si="149"/>
        <v>-3.9535261030926305E-5</v>
      </c>
      <c r="V174" s="99">
        <f t="shared" si="150"/>
        <v>0</v>
      </c>
      <c r="W174" s="99"/>
      <c r="X174" s="99">
        <f t="shared" si="151"/>
        <v>1.337836446418661E-4</v>
      </c>
      <c r="Y174" s="99">
        <f t="shared" si="152"/>
        <v>1.4472154996322817E-4</v>
      </c>
      <c r="Z174" s="99">
        <f t="shared" si="153"/>
        <v>2.6070523491542041E-4</v>
      </c>
      <c r="AA174" s="99">
        <f t="shared" si="154"/>
        <v>2.010976511873791E-4</v>
      </c>
      <c r="AB174" s="99">
        <f t="shared" si="155"/>
        <v>0</v>
      </c>
      <c r="AC174" s="99">
        <f t="shared" si="156"/>
        <v>1.4472154996322817E-4</v>
      </c>
      <c r="AD174" s="1"/>
      <c r="AE174" s="1"/>
      <c r="AF174" s="5">
        <f t="shared" si="187"/>
        <v>2.3999544328268119E-3</v>
      </c>
      <c r="AG174" s="5">
        <f t="shared" si="188"/>
        <v>2.6673830876975391E-3</v>
      </c>
      <c r="AH174" s="5">
        <f t="shared" si="189"/>
        <v>7.0883158796959389E-3</v>
      </c>
      <c r="AI174" s="5">
        <f t="shared" si="190"/>
        <v>3.0582176445137499E-3</v>
      </c>
      <c r="AJ174" s="5">
        <f t="shared" si="191"/>
        <v>-2.8732926012353666E-4</v>
      </c>
      <c r="AK174" s="5">
        <f t="shared" si="192"/>
        <v>2.6673830876975391E-3</v>
      </c>
      <c r="AL174" s="1"/>
      <c r="AM174" s="175">
        <f t="shared" si="157"/>
        <v>0</v>
      </c>
      <c r="AN174" s="175">
        <f t="shared" si="158"/>
        <v>0</v>
      </c>
      <c r="AO174" s="175">
        <f t="shared" si="159"/>
        <v>0</v>
      </c>
      <c r="AP174" s="175">
        <f t="shared" si="160"/>
        <v>0</v>
      </c>
      <c r="AQ174" s="175">
        <f t="shared" si="161"/>
        <v>-2.8732926012353666E-4</v>
      </c>
      <c r="AR174" s="175">
        <f t="shared" si="162"/>
        <v>0</v>
      </c>
      <c r="AS174" s="175"/>
      <c r="AT174" s="175">
        <f t="shared" si="163"/>
        <v>2.3999544328268119E-3</v>
      </c>
      <c r="AU174" s="175">
        <f t="shared" si="164"/>
        <v>2.6673830876975391E-3</v>
      </c>
      <c r="AV174" s="175">
        <f t="shared" si="165"/>
        <v>7.0883158796959389E-3</v>
      </c>
      <c r="AW174" s="175">
        <f t="shared" si="166"/>
        <v>3.0582176445137499E-3</v>
      </c>
      <c r="AX174" s="175">
        <f t="shared" si="167"/>
        <v>0</v>
      </c>
      <c r="AY174" s="175">
        <f t="shared" si="168"/>
        <v>2.6673830876975391E-3</v>
      </c>
      <c r="AZ174" s="1"/>
      <c r="BA174" s="1">
        <f t="shared" si="193"/>
        <v>5.5878027290255795E-2</v>
      </c>
      <c r="BB174" s="1">
        <f t="shared" si="194"/>
        <v>5.440072648255543E-2</v>
      </c>
      <c r="BC174" s="1">
        <f t="shared" si="195"/>
        <v>3.7040278738714426E-2</v>
      </c>
      <c r="BD174" s="1">
        <f t="shared" si="196"/>
        <v>6.5957585436855537E-2</v>
      </c>
      <c r="BE174" s="1">
        <f t="shared" si="197"/>
        <v>0.13751659590582271</v>
      </c>
      <c r="BF174" s="1">
        <f t="shared" si="198"/>
        <v>5.440072648255543E-2</v>
      </c>
      <c r="BG174" s="1"/>
      <c r="BH174" s="1">
        <f t="shared" si="169"/>
        <v>5.6011810934897661E-2</v>
      </c>
      <c r="BI174" s="1">
        <f t="shared" si="170"/>
        <v>5.4545448032518658E-2</v>
      </c>
      <c r="BJ174" s="1">
        <f t="shared" si="171"/>
        <v>3.7300983973629846E-2</v>
      </c>
      <c r="BK174" s="1">
        <f t="shared" si="172"/>
        <v>6.6158683088042916E-2</v>
      </c>
      <c r="BL174" s="1">
        <f t="shared" si="173"/>
        <v>0.13755613116685364</v>
      </c>
      <c r="BM174" s="1">
        <f t="shared" si="174"/>
        <v>5.4545448032518658E-2</v>
      </c>
      <c r="BN174" s="1"/>
      <c r="BO174" s="1">
        <f t="shared" si="181"/>
        <v>4.6238036817496601E-2</v>
      </c>
      <c r="BP174" s="1">
        <f t="shared" si="182"/>
        <v>4.4791344077878936E-2</v>
      </c>
      <c r="BQ174" s="1">
        <f t="shared" si="183"/>
        <v>1.8124203680680278E-2</v>
      </c>
      <c r="BR174" s="1">
        <f t="shared" si="184"/>
        <v>5.6709251675686446E-2</v>
      </c>
      <c r="BS174" s="1">
        <f t="shared" si="185"/>
        <v>0.12652185878622077</v>
      </c>
      <c r="BT174" s="1">
        <f t="shared" si="186"/>
        <v>4.4791344077878936E-2</v>
      </c>
      <c r="BU174" s="1"/>
      <c r="BV174" s="1">
        <f t="shared" si="199"/>
        <v>7.2458260963253432E-2</v>
      </c>
      <c r="BW174" s="1">
        <f t="shared" si="200"/>
        <v>7.02522320132377E-2</v>
      </c>
      <c r="BX174" s="1">
        <f t="shared" si="201"/>
        <v>5.9957845233218246E-2</v>
      </c>
      <c r="BY174" s="1">
        <f t="shared" si="202"/>
        <v>8.6897933377967029E-2</v>
      </c>
      <c r="BZ174" s="1">
        <f t="shared" si="203"/>
        <v>0.18970585915255653</v>
      </c>
      <c r="CA174" s="1">
        <f t="shared" si="204"/>
        <v>7.02522320132377E-2</v>
      </c>
      <c r="CB174" s="1"/>
      <c r="CC174" s="1"/>
    </row>
    <row r="175" spans="1:81" x14ac:dyDescent="0.2">
      <c r="A175">
        <f t="shared" si="205"/>
        <v>2004</v>
      </c>
      <c r="B175">
        <f t="shared" si="206"/>
        <v>6</v>
      </c>
      <c r="C175" s="1">
        <f>AVERAGE(RealPrice!C163:C174)</f>
        <v>5.6034884339256547E-2</v>
      </c>
      <c r="D175" s="1">
        <f>AVERAGE(RealPrice!D163:D174)</f>
        <v>5.4606911166248322E-2</v>
      </c>
      <c r="E175" s="1">
        <f>AVERAGE(RealPrice!E163:E174)</f>
        <v>3.6626728850077832E-2</v>
      </c>
      <c r="F175" s="1">
        <f>AVERAGE(RealPrice!F163:F174)</f>
        <v>6.6124642723538157E-2</v>
      </c>
      <c r="G175" s="1">
        <f>AVERAGE(RealPrice!G163:G174)</f>
        <v>0.13754385876427835</v>
      </c>
      <c r="H175" s="1">
        <f>AVERAGE(RealPrice!H163:H174)</f>
        <v>5.4606911166248322E-2</v>
      </c>
      <c r="I175" s="1"/>
      <c r="J175" s="1">
        <f t="shared" si="175"/>
        <v>1.568570490007512E-4</v>
      </c>
      <c r="K175" s="1">
        <f t="shared" si="176"/>
        <v>2.0618468369289211E-4</v>
      </c>
      <c r="L175" s="1">
        <f t="shared" si="177"/>
        <v>-4.1354988863659403E-4</v>
      </c>
      <c r="M175" s="1">
        <f t="shared" si="178"/>
        <v>1.6705728668262032E-4</v>
      </c>
      <c r="N175" s="1">
        <f t="shared" si="179"/>
        <v>-1.2272402575286279E-5</v>
      </c>
      <c r="O175" s="1">
        <f t="shared" si="180"/>
        <v>2.0618468369289211E-4</v>
      </c>
      <c r="P175" s="1"/>
      <c r="Q175" s="99">
        <f t="shared" si="145"/>
        <v>0</v>
      </c>
      <c r="R175" s="99">
        <f t="shared" si="146"/>
        <v>0</v>
      </c>
      <c r="S175" s="99">
        <f t="shared" si="147"/>
        <v>-4.1354988863659403E-4</v>
      </c>
      <c r="T175" s="99">
        <f t="shared" si="148"/>
        <v>0</v>
      </c>
      <c r="U175" s="99">
        <f t="shared" si="149"/>
        <v>-1.2272402575286279E-5</v>
      </c>
      <c r="V175" s="99">
        <f t="shared" si="150"/>
        <v>0</v>
      </c>
      <c r="W175" s="99"/>
      <c r="X175" s="99">
        <f t="shared" si="151"/>
        <v>1.568570490007512E-4</v>
      </c>
      <c r="Y175" s="99">
        <f t="shared" si="152"/>
        <v>2.0618468369289211E-4</v>
      </c>
      <c r="Z175" s="99">
        <f t="shared" si="153"/>
        <v>0</v>
      </c>
      <c r="AA175" s="99">
        <f t="shared" si="154"/>
        <v>1.6705728668262032E-4</v>
      </c>
      <c r="AB175" s="99">
        <f t="shared" si="155"/>
        <v>0</v>
      </c>
      <c r="AC175" s="99">
        <f t="shared" si="156"/>
        <v>2.0618468369289211E-4</v>
      </c>
      <c r="AD175" s="1"/>
      <c r="AE175" s="1"/>
      <c r="AF175" s="5">
        <f t="shared" si="187"/>
        <v>2.8071329037075987E-3</v>
      </c>
      <c r="AG175" s="5">
        <f t="shared" si="188"/>
        <v>3.79010901185306E-3</v>
      </c>
      <c r="AH175" s="5">
        <f t="shared" si="189"/>
        <v>-1.1164869777406716E-2</v>
      </c>
      <c r="AI175" s="5">
        <f t="shared" si="190"/>
        <v>2.5327987005006047E-3</v>
      </c>
      <c r="AJ175" s="5">
        <f t="shared" si="191"/>
        <v>-8.9217415982667525E-5</v>
      </c>
      <c r="AK175" s="5">
        <f t="shared" si="192"/>
        <v>3.79010901185306E-3</v>
      </c>
      <c r="AL175" s="1"/>
      <c r="AM175" s="175">
        <f t="shared" si="157"/>
        <v>0</v>
      </c>
      <c r="AN175" s="175">
        <f t="shared" si="158"/>
        <v>0</v>
      </c>
      <c r="AO175" s="175">
        <f t="shared" si="159"/>
        <v>-1.1164869777406716E-2</v>
      </c>
      <c r="AP175" s="175">
        <f t="shared" si="160"/>
        <v>0</v>
      </c>
      <c r="AQ175" s="175">
        <f t="shared" si="161"/>
        <v>-8.9217415982667525E-5</v>
      </c>
      <c r="AR175" s="175">
        <f t="shared" si="162"/>
        <v>0</v>
      </c>
      <c r="AS175" s="175"/>
      <c r="AT175" s="175">
        <f t="shared" si="163"/>
        <v>2.8071329037075987E-3</v>
      </c>
      <c r="AU175" s="175">
        <f t="shared" si="164"/>
        <v>3.79010901185306E-3</v>
      </c>
      <c r="AV175" s="175">
        <f t="shared" si="165"/>
        <v>0</v>
      </c>
      <c r="AW175" s="175">
        <f t="shared" si="166"/>
        <v>2.5327987005006047E-3</v>
      </c>
      <c r="AX175" s="175">
        <f t="shared" si="167"/>
        <v>0</v>
      </c>
      <c r="AY175" s="175">
        <f t="shared" si="168"/>
        <v>3.79010901185306E-3</v>
      </c>
      <c r="AZ175" s="1"/>
      <c r="BA175" s="1">
        <f t="shared" si="193"/>
        <v>5.6034884339256547E-2</v>
      </c>
      <c r="BB175" s="1">
        <f t="shared" si="194"/>
        <v>5.4606911166248322E-2</v>
      </c>
      <c r="BC175" s="1">
        <f t="shared" si="195"/>
        <v>3.6213178961441238E-2</v>
      </c>
      <c r="BD175" s="1">
        <f t="shared" si="196"/>
        <v>6.6124642723538157E-2</v>
      </c>
      <c r="BE175" s="1">
        <f t="shared" si="197"/>
        <v>0.13753158636170307</v>
      </c>
      <c r="BF175" s="1">
        <f t="shared" si="198"/>
        <v>5.4606911166248322E-2</v>
      </c>
      <c r="BG175" s="1"/>
      <c r="BH175" s="1">
        <f t="shared" si="169"/>
        <v>5.6191741388257298E-2</v>
      </c>
      <c r="BI175" s="1">
        <f t="shared" si="170"/>
        <v>5.4813095849941214E-2</v>
      </c>
      <c r="BJ175" s="1">
        <f t="shared" si="171"/>
        <v>3.6626728850077832E-2</v>
      </c>
      <c r="BK175" s="1">
        <f t="shared" si="172"/>
        <v>6.6291700010220778E-2</v>
      </c>
      <c r="BL175" s="1">
        <f t="shared" si="173"/>
        <v>0.13754385876427835</v>
      </c>
      <c r="BM175" s="1">
        <f t="shared" si="174"/>
        <v>5.4813095849941214E-2</v>
      </c>
      <c r="BN175" s="1"/>
      <c r="BO175" s="1">
        <f t="shared" si="181"/>
        <v>4.6238036817496601E-2</v>
      </c>
      <c r="BP175" s="1">
        <f t="shared" si="182"/>
        <v>4.4791344077878936E-2</v>
      </c>
      <c r="BQ175" s="1">
        <f t="shared" si="183"/>
        <v>1.7715271022696773E-2</v>
      </c>
      <c r="BR175" s="1">
        <f t="shared" si="184"/>
        <v>5.6709251675686446E-2</v>
      </c>
      <c r="BS175" s="1">
        <f t="shared" si="185"/>
        <v>0.12650958747855753</v>
      </c>
      <c r="BT175" s="1">
        <f t="shared" si="186"/>
        <v>4.4791344077878936E-2</v>
      </c>
      <c r="BU175" s="1"/>
      <c r="BV175" s="1">
        <f t="shared" si="199"/>
        <v>7.2615558330837604E-2</v>
      </c>
      <c r="BW175" s="1">
        <f t="shared" si="200"/>
        <v>7.0459198159358361E-2</v>
      </c>
      <c r="BX175" s="1">
        <f t="shared" si="201"/>
        <v>5.9957845233218246E-2</v>
      </c>
      <c r="BY175" s="1">
        <f t="shared" si="202"/>
        <v>8.7065413787128274E-2</v>
      </c>
      <c r="BZ175" s="1">
        <f t="shared" si="203"/>
        <v>0.18970585915255653</v>
      </c>
      <c r="CA175" s="1">
        <f t="shared" si="204"/>
        <v>7.0459198159358361E-2</v>
      </c>
      <c r="CB175" s="1"/>
      <c r="CC175" s="1"/>
    </row>
    <row r="176" spans="1:81" x14ac:dyDescent="0.2">
      <c r="A176">
        <f t="shared" si="205"/>
        <v>2004</v>
      </c>
      <c r="B176">
        <f t="shared" si="206"/>
        <v>7</v>
      </c>
      <c r="C176" s="1">
        <f>AVERAGE(RealPrice!C164:C175)</f>
        <v>5.6171949205175049E-2</v>
      </c>
      <c r="D176" s="1">
        <f>AVERAGE(RealPrice!D164:D175)</f>
        <v>5.4743594745831015E-2</v>
      </c>
      <c r="E176" s="1">
        <f>AVERAGE(RealPrice!E164:E175)</f>
        <v>3.6728991666773715E-2</v>
      </c>
      <c r="F176" s="1">
        <f>AVERAGE(RealPrice!F164:F175)</f>
        <v>6.6209400587445691E-2</v>
      </c>
      <c r="G176" s="1">
        <f>AVERAGE(RealPrice!G164:G175)</f>
        <v>0.13748892680898578</v>
      </c>
      <c r="H176" s="1">
        <f>AVERAGE(RealPrice!H164:H175)</f>
        <v>5.4743594745831015E-2</v>
      </c>
      <c r="I176" s="1"/>
      <c r="J176" s="1">
        <f t="shared" si="175"/>
        <v>1.3706486591850281E-4</v>
      </c>
      <c r="K176" s="1">
        <f t="shared" si="176"/>
        <v>1.3668357958269289E-4</v>
      </c>
      <c r="L176" s="1">
        <f t="shared" si="177"/>
        <v>1.0226281669588333E-4</v>
      </c>
      <c r="M176" s="1">
        <f t="shared" si="178"/>
        <v>8.4757863907533593E-5</v>
      </c>
      <c r="N176" s="1">
        <f t="shared" si="179"/>
        <v>-5.493195529257533E-5</v>
      </c>
      <c r="O176" s="1">
        <f t="shared" si="180"/>
        <v>1.3668357958269289E-4</v>
      </c>
      <c r="P176" s="1"/>
      <c r="Q176" s="99">
        <f t="shared" si="145"/>
        <v>0</v>
      </c>
      <c r="R176" s="99">
        <f t="shared" si="146"/>
        <v>0</v>
      </c>
      <c r="S176" s="99">
        <f t="shared" si="147"/>
        <v>0</v>
      </c>
      <c r="T176" s="99">
        <f t="shared" si="148"/>
        <v>0</v>
      </c>
      <c r="U176" s="99">
        <f t="shared" si="149"/>
        <v>-5.493195529257533E-5</v>
      </c>
      <c r="V176" s="99">
        <f t="shared" si="150"/>
        <v>0</v>
      </c>
      <c r="W176" s="99"/>
      <c r="X176" s="99">
        <f t="shared" si="151"/>
        <v>1.3706486591850281E-4</v>
      </c>
      <c r="Y176" s="99">
        <f t="shared" si="152"/>
        <v>1.3668357958269289E-4</v>
      </c>
      <c r="Z176" s="99">
        <f t="shared" si="153"/>
        <v>1.0226281669588333E-4</v>
      </c>
      <c r="AA176" s="99">
        <f t="shared" si="154"/>
        <v>8.4757863907533593E-5</v>
      </c>
      <c r="AB176" s="99">
        <f t="shared" si="155"/>
        <v>0</v>
      </c>
      <c r="AC176" s="99">
        <f t="shared" si="156"/>
        <v>1.3668357958269289E-4</v>
      </c>
      <c r="AD176" s="1"/>
      <c r="AE176" s="1"/>
      <c r="AF176" s="5">
        <f t="shared" si="187"/>
        <v>2.4460631539571231E-3</v>
      </c>
      <c r="AG176" s="5">
        <f t="shared" si="188"/>
        <v>2.503045432593165E-3</v>
      </c>
      <c r="AH176" s="5">
        <f t="shared" si="189"/>
        <v>2.7920270225187949E-3</v>
      </c>
      <c r="AI176" s="5">
        <f t="shared" si="190"/>
        <v>1.2817893665135749E-3</v>
      </c>
      <c r="AJ176" s="5">
        <f t="shared" si="191"/>
        <v>-3.9937773875253768E-4</v>
      </c>
      <c r="AK176" s="5">
        <f t="shared" si="192"/>
        <v>2.503045432593165E-3</v>
      </c>
      <c r="AL176" s="1"/>
      <c r="AM176" s="175">
        <f t="shared" si="157"/>
        <v>0</v>
      </c>
      <c r="AN176" s="175">
        <f t="shared" si="158"/>
        <v>0</v>
      </c>
      <c r="AO176" s="175">
        <f t="shared" si="159"/>
        <v>0</v>
      </c>
      <c r="AP176" s="175">
        <f t="shared" si="160"/>
        <v>0</v>
      </c>
      <c r="AQ176" s="175">
        <f t="shared" si="161"/>
        <v>-3.9937773875253768E-4</v>
      </c>
      <c r="AR176" s="175">
        <f t="shared" si="162"/>
        <v>0</v>
      </c>
      <c r="AS176" s="175"/>
      <c r="AT176" s="175">
        <f t="shared" si="163"/>
        <v>2.4460631539571231E-3</v>
      </c>
      <c r="AU176" s="175">
        <f t="shared" si="164"/>
        <v>2.503045432593165E-3</v>
      </c>
      <c r="AV176" s="175">
        <f t="shared" si="165"/>
        <v>2.7920270225187949E-3</v>
      </c>
      <c r="AW176" s="175">
        <f t="shared" si="166"/>
        <v>1.2817893665135749E-3</v>
      </c>
      <c r="AX176" s="175">
        <f t="shared" si="167"/>
        <v>0</v>
      </c>
      <c r="AY176" s="175">
        <f t="shared" si="168"/>
        <v>2.503045432593165E-3</v>
      </c>
      <c r="AZ176" s="1"/>
      <c r="BA176" s="1">
        <f t="shared" si="193"/>
        <v>5.6171949205175049E-2</v>
      </c>
      <c r="BB176" s="1">
        <f t="shared" si="194"/>
        <v>5.4743594745831015E-2</v>
      </c>
      <c r="BC176" s="1">
        <f t="shared" si="195"/>
        <v>3.6728991666773715E-2</v>
      </c>
      <c r="BD176" s="1">
        <f t="shared" si="196"/>
        <v>6.6209400587445691E-2</v>
      </c>
      <c r="BE176" s="1">
        <f t="shared" si="197"/>
        <v>0.1374339948536932</v>
      </c>
      <c r="BF176" s="1">
        <f t="shared" si="198"/>
        <v>5.4743594745831015E-2</v>
      </c>
      <c r="BG176" s="1"/>
      <c r="BH176" s="1">
        <f t="shared" si="169"/>
        <v>5.6309014071093552E-2</v>
      </c>
      <c r="BI176" s="1">
        <f t="shared" si="170"/>
        <v>5.4880278325413707E-2</v>
      </c>
      <c r="BJ176" s="1">
        <f t="shared" si="171"/>
        <v>3.6831254483469598E-2</v>
      </c>
      <c r="BK176" s="1">
        <f t="shared" si="172"/>
        <v>6.6294158451353224E-2</v>
      </c>
      <c r="BL176" s="1">
        <f t="shared" si="173"/>
        <v>0.13748892680898578</v>
      </c>
      <c r="BM176" s="1">
        <f t="shared" si="174"/>
        <v>5.4880278325413707E-2</v>
      </c>
      <c r="BN176" s="1"/>
      <c r="BO176" s="1">
        <f t="shared" si="181"/>
        <v>4.6238036817496601E-2</v>
      </c>
      <c r="BP176" s="1">
        <f t="shared" si="182"/>
        <v>4.4791344077878936E-2</v>
      </c>
      <c r="BQ176" s="1">
        <f t="shared" si="183"/>
        <v>1.7715271022696773E-2</v>
      </c>
      <c r="BR176" s="1">
        <f t="shared" si="184"/>
        <v>5.6709251675686446E-2</v>
      </c>
      <c r="BS176" s="1">
        <f t="shared" si="185"/>
        <v>0.12645467746186506</v>
      </c>
      <c r="BT176" s="1">
        <f t="shared" si="186"/>
        <v>4.4791344077878936E-2</v>
      </c>
      <c r="BU176" s="1"/>
      <c r="BV176" s="1">
        <f t="shared" si="199"/>
        <v>7.2752958466074338E-2</v>
      </c>
      <c r="BW176" s="1">
        <f t="shared" si="200"/>
        <v>7.059622386415064E-2</v>
      </c>
      <c r="BX176" s="1">
        <f t="shared" si="201"/>
        <v>6.0060393570461744E-2</v>
      </c>
      <c r="BY176" s="1">
        <f t="shared" si="202"/>
        <v>8.7150280292764504E-2</v>
      </c>
      <c r="BZ176" s="1">
        <f t="shared" si="203"/>
        <v>0.18970585915255653</v>
      </c>
      <c r="CA176" s="1">
        <f t="shared" si="204"/>
        <v>7.059622386415064E-2</v>
      </c>
      <c r="CB176" s="1"/>
      <c r="CC176" s="1"/>
    </row>
    <row r="177" spans="1:81" x14ac:dyDescent="0.2">
      <c r="A177">
        <f t="shared" si="205"/>
        <v>2004</v>
      </c>
      <c r="B177">
        <f t="shared" si="206"/>
        <v>8</v>
      </c>
      <c r="C177" s="1">
        <f>AVERAGE(RealPrice!C165:C176)</f>
        <v>5.6274102067687452E-2</v>
      </c>
      <c r="D177" s="1">
        <f>AVERAGE(RealPrice!D165:D176)</f>
        <v>5.4909088899128232E-2</v>
      </c>
      <c r="E177" s="1">
        <f>AVERAGE(RealPrice!E165:E176)</f>
        <v>3.7262094351619243E-2</v>
      </c>
      <c r="F177" s="1">
        <f>AVERAGE(RealPrice!F165:F176)</f>
        <v>6.6304999756717151E-2</v>
      </c>
      <c r="G177" s="1">
        <f>AVERAGE(RealPrice!G165:G176)</f>
        <v>0.13741964133090853</v>
      </c>
      <c r="H177" s="1">
        <f>AVERAGE(RealPrice!H165:H176)</f>
        <v>5.4909088899128232E-2</v>
      </c>
      <c r="I177" s="1"/>
      <c r="J177" s="1">
        <f t="shared" si="175"/>
        <v>1.0215286251240296E-4</v>
      </c>
      <c r="K177" s="1">
        <f t="shared" si="176"/>
        <v>1.6549415329721734E-4</v>
      </c>
      <c r="L177" s="1">
        <f t="shared" si="177"/>
        <v>5.3310268484552809E-4</v>
      </c>
      <c r="M177" s="1">
        <f t="shared" si="178"/>
        <v>9.5599169271459727E-5</v>
      </c>
      <c r="N177" s="1">
        <f t="shared" si="179"/>
        <v>-6.928547807724672E-5</v>
      </c>
      <c r="O177" s="1">
        <f t="shared" si="180"/>
        <v>1.6549415329721734E-4</v>
      </c>
      <c r="P177" s="1"/>
      <c r="Q177" s="99">
        <f t="shared" si="145"/>
        <v>0</v>
      </c>
      <c r="R177" s="99">
        <f t="shared" si="146"/>
        <v>0</v>
      </c>
      <c r="S177" s="99">
        <f t="shared" si="147"/>
        <v>0</v>
      </c>
      <c r="T177" s="99">
        <f t="shared" si="148"/>
        <v>0</v>
      </c>
      <c r="U177" s="99">
        <f t="shared" si="149"/>
        <v>-6.928547807724672E-5</v>
      </c>
      <c r="V177" s="99">
        <f t="shared" si="150"/>
        <v>0</v>
      </c>
      <c r="W177" s="99"/>
      <c r="X177" s="99">
        <f t="shared" si="151"/>
        <v>1.0215286251240296E-4</v>
      </c>
      <c r="Y177" s="99">
        <f t="shared" si="152"/>
        <v>1.6549415329721734E-4</v>
      </c>
      <c r="Z177" s="99">
        <f t="shared" si="153"/>
        <v>5.3310268484552809E-4</v>
      </c>
      <c r="AA177" s="99">
        <f t="shared" si="154"/>
        <v>9.5599169271459727E-5</v>
      </c>
      <c r="AB177" s="99">
        <f t="shared" si="155"/>
        <v>0</v>
      </c>
      <c r="AC177" s="99">
        <f t="shared" si="156"/>
        <v>1.6549415329721734E-4</v>
      </c>
      <c r="AD177" s="1"/>
      <c r="AE177" s="1"/>
      <c r="AF177" s="5">
        <f t="shared" si="187"/>
        <v>1.8185742876621891E-3</v>
      </c>
      <c r="AG177" s="5">
        <f t="shared" si="188"/>
        <v>3.0230779338769054E-3</v>
      </c>
      <c r="AH177" s="5">
        <f t="shared" si="189"/>
        <v>1.4514492793108458E-2</v>
      </c>
      <c r="AI177" s="5">
        <f t="shared" si="190"/>
        <v>1.4438911759244721E-3</v>
      </c>
      <c r="AJ177" s="5">
        <f t="shared" si="191"/>
        <v>-5.0393496905754009E-4</v>
      </c>
      <c r="AK177" s="5">
        <f t="shared" si="192"/>
        <v>3.0230779338769054E-3</v>
      </c>
      <c r="AL177" s="1"/>
      <c r="AM177" s="175">
        <f t="shared" si="157"/>
        <v>0</v>
      </c>
      <c r="AN177" s="175">
        <f t="shared" si="158"/>
        <v>0</v>
      </c>
      <c r="AO177" s="175">
        <f t="shared" si="159"/>
        <v>0</v>
      </c>
      <c r="AP177" s="175">
        <f t="shared" si="160"/>
        <v>0</v>
      </c>
      <c r="AQ177" s="175">
        <f t="shared" si="161"/>
        <v>-5.0393496905754009E-4</v>
      </c>
      <c r="AR177" s="175">
        <f t="shared" si="162"/>
        <v>0</v>
      </c>
      <c r="AS177" s="175"/>
      <c r="AT177" s="175">
        <f t="shared" si="163"/>
        <v>1.8185742876621891E-3</v>
      </c>
      <c r="AU177" s="175">
        <f t="shared" si="164"/>
        <v>3.0230779338769054E-3</v>
      </c>
      <c r="AV177" s="175">
        <f t="shared" si="165"/>
        <v>1.4514492793108458E-2</v>
      </c>
      <c r="AW177" s="175">
        <f t="shared" si="166"/>
        <v>1.4438911759244721E-3</v>
      </c>
      <c r="AX177" s="175">
        <f t="shared" si="167"/>
        <v>0</v>
      </c>
      <c r="AY177" s="175">
        <f t="shared" si="168"/>
        <v>3.0230779338769054E-3</v>
      </c>
      <c r="AZ177" s="1"/>
      <c r="BA177" s="1">
        <f t="shared" si="193"/>
        <v>5.6274102067687452E-2</v>
      </c>
      <c r="BB177" s="1">
        <f t="shared" si="194"/>
        <v>5.4909088899128232E-2</v>
      </c>
      <c r="BC177" s="1">
        <f t="shared" si="195"/>
        <v>3.7262094351619243E-2</v>
      </c>
      <c r="BD177" s="1">
        <f t="shared" si="196"/>
        <v>6.6304999756717151E-2</v>
      </c>
      <c r="BE177" s="1">
        <f t="shared" si="197"/>
        <v>0.13735035585283129</v>
      </c>
      <c r="BF177" s="1">
        <f t="shared" si="198"/>
        <v>5.4909088899128232E-2</v>
      </c>
      <c r="BG177" s="1"/>
      <c r="BH177" s="1">
        <f t="shared" si="169"/>
        <v>5.6376254930199855E-2</v>
      </c>
      <c r="BI177" s="1">
        <f t="shared" si="170"/>
        <v>5.5074583052425449E-2</v>
      </c>
      <c r="BJ177" s="1">
        <f t="shared" si="171"/>
        <v>3.7795197036464771E-2</v>
      </c>
      <c r="BK177" s="1">
        <f t="shared" si="172"/>
        <v>6.640059892598861E-2</v>
      </c>
      <c r="BL177" s="1">
        <f t="shared" si="173"/>
        <v>0.13741964133090853</v>
      </c>
      <c r="BM177" s="1">
        <f t="shared" si="174"/>
        <v>5.5074583052425449E-2</v>
      </c>
      <c r="BN177" s="1"/>
      <c r="BO177" s="1">
        <f t="shared" si="181"/>
        <v>4.6238036817496601E-2</v>
      </c>
      <c r="BP177" s="1">
        <f t="shared" si="182"/>
        <v>4.4791344077878936E-2</v>
      </c>
      <c r="BQ177" s="1">
        <f t="shared" si="183"/>
        <v>1.7715271022696773E-2</v>
      </c>
      <c r="BR177" s="1">
        <f t="shared" si="184"/>
        <v>5.6709251675686446E-2</v>
      </c>
      <c r="BS177" s="1">
        <f t="shared" si="185"/>
        <v>0.12638542689916307</v>
      </c>
      <c r="BT177" s="1">
        <f t="shared" si="186"/>
        <v>4.4791344077878936E-2</v>
      </c>
      <c r="BU177" s="1"/>
      <c r="BV177" s="1">
        <f t="shared" si="199"/>
        <v>7.2855297101155916E-2</v>
      </c>
      <c r="BW177" s="1">
        <f t="shared" si="200"/>
        <v>7.0762218319170886E-2</v>
      </c>
      <c r="BX177" s="1">
        <f t="shared" si="201"/>
        <v>6.0601233970384451E-2</v>
      </c>
      <c r="BY177" s="1">
        <f t="shared" si="202"/>
        <v>8.7246017496832903E-2</v>
      </c>
      <c r="BZ177" s="1">
        <f t="shared" si="203"/>
        <v>0.18970585915255653</v>
      </c>
      <c r="CA177" s="1">
        <f t="shared" si="204"/>
        <v>7.0762218319170886E-2</v>
      </c>
      <c r="CB177" s="1"/>
      <c r="CC177" s="1"/>
    </row>
    <row r="178" spans="1:81" x14ac:dyDescent="0.2">
      <c r="A178">
        <f t="shared" si="205"/>
        <v>2004</v>
      </c>
      <c r="B178">
        <f t="shared" si="206"/>
        <v>9</v>
      </c>
      <c r="C178" s="1">
        <f>AVERAGE(RealPrice!C166:C177)</f>
        <v>5.6341379526451275E-2</v>
      </c>
      <c r="D178" s="1">
        <f>AVERAGE(RealPrice!D166:D177)</f>
        <v>5.5106223635490108E-2</v>
      </c>
      <c r="E178" s="1">
        <f>AVERAGE(RealPrice!E166:E177)</f>
        <v>3.7422463436079516E-2</v>
      </c>
      <c r="F178" s="1">
        <f>AVERAGE(RealPrice!F166:F177)</f>
        <v>6.6450334842688766E-2</v>
      </c>
      <c r="G178" s="1">
        <f>AVERAGE(RealPrice!G166:G177)</f>
        <v>0.13768030615417429</v>
      </c>
      <c r="H178" s="1">
        <f>AVERAGE(RealPrice!H166:H177)</f>
        <v>5.5106223635490108E-2</v>
      </c>
      <c r="I178" s="1"/>
      <c r="J178" s="1">
        <f t="shared" si="175"/>
        <v>6.7277458763823073E-5</v>
      </c>
      <c r="K178" s="1">
        <f t="shared" si="176"/>
        <v>1.9713473636187584E-4</v>
      </c>
      <c r="L178" s="1">
        <f t="shared" si="177"/>
        <v>1.6036908446027259E-4</v>
      </c>
      <c r="M178" s="1">
        <f t="shared" si="178"/>
        <v>1.4533508597161515E-4</v>
      </c>
      <c r="N178" s="1">
        <f t="shared" si="179"/>
        <v>2.6066482326575491E-4</v>
      </c>
      <c r="O178" s="1">
        <f t="shared" si="180"/>
        <v>1.9713473636187584E-4</v>
      </c>
      <c r="P178" s="1"/>
      <c r="Q178" s="99">
        <f t="shared" si="145"/>
        <v>0</v>
      </c>
      <c r="R178" s="99">
        <f t="shared" si="146"/>
        <v>0</v>
      </c>
      <c r="S178" s="99">
        <f t="shared" si="147"/>
        <v>0</v>
      </c>
      <c r="T178" s="99">
        <f t="shared" si="148"/>
        <v>0</v>
      </c>
      <c r="U178" s="99">
        <f t="shared" si="149"/>
        <v>0</v>
      </c>
      <c r="V178" s="99">
        <f t="shared" si="150"/>
        <v>0</v>
      </c>
      <c r="W178" s="99"/>
      <c r="X178" s="99">
        <f t="shared" si="151"/>
        <v>6.7277458763823073E-5</v>
      </c>
      <c r="Y178" s="99">
        <f t="shared" si="152"/>
        <v>1.9713473636187584E-4</v>
      </c>
      <c r="Z178" s="99">
        <f t="shared" si="153"/>
        <v>1.6036908446027259E-4</v>
      </c>
      <c r="AA178" s="99">
        <f t="shared" si="154"/>
        <v>1.4533508597161515E-4</v>
      </c>
      <c r="AB178" s="99">
        <f t="shared" si="155"/>
        <v>2.6066482326575491E-4</v>
      </c>
      <c r="AC178" s="99">
        <f t="shared" si="156"/>
        <v>1.9713473636187584E-4</v>
      </c>
      <c r="AD178" s="1"/>
      <c r="AE178" s="1"/>
      <c r="AF178" s="5">
        <f t="shared" si="187"/>
        <v>1.1955314486031821E-3</v>
      </c>
      <c r="AG178" s="5">
        <f t="shared" si="188"/>
        <v>3.590202283706212E-3</v>
      </c>
      <c r="AH178" s="5">
        <f t="shared" si="189"/>
        <v>4.3038129565924343E-3</v>
      </c>
      <c r="AI178" s="5">
        <f t="shared" si="190"/>
        <v>2.1919174497377902E-3</v>
      </c>
      <c r="AJ178" s="5">
        <f t="shared" si="191"/>
        <v>1.8968527405631708E-3</v>
      </c>
      <c r="AK178" s="5">
        <f t="shared" si="192"/>
        <v>3.590202283706212E-3</v>
      </c>
      <c r="AL178" s="1"/>
      <c r="AM178" s="175">
        <f t="shared" si="157"/>
        <v>0</v>
      </c>
      <c r="AN178" s="175">
        <f t="shared" si="158"/>
        <v>0</v>
      </c>
      <c r="AO178" s="175">
        <f t="shared" si="159"/>
        <v>0</v>
      </c>
      <c r="AP178" s="175">
        <f t="shared" si="160"/>
        <v>0</v>
      </c>
      <c r="AQ178" s="175">
        <f t="shared" si="161"/>
        <v>0</v>
      </c>
      <c r="AR178" s="175">
        <f t="shared" si="162"/>
        <v>0</v>
      </c>
      <c r="AS178" s="175"/>
      <c r="AT178" s="175">
        <f t="shared" si="163"/>
        <v>1.1955314486031821E-3</v>
      </c>
      <c r="AU178" s="175">
        <f t="shared" si="164"/>
        <v>3.590202283706212E-3</v>
      </c>
      <c r="AV178" s="175">
        <f t="shared" si="165"/>
        <v>4.3038129565924343E-3</v>
      </c>
      <c r="AW178" s="175">
        <f t="shared" si="166"/>
        <v>2.1919174497377902E-3</v>
      </c>
      <c r="AX178" s="175">
        <f t="shared" si="167"/>
        <v>1.8968527405631708E-3</v>
      </c>
      <c r="AY178" s="175">
        <f t="shared" si="168"/>
        <v>3.590202283706212E-3</v>
      </c>
      <c r="AZ178" s="1"/>
      <c r="BA178" s="1">
        <f t="shared" si="193"/>
        <v>5.6341379526451275E-2</v>
      </c>
      <c r="BB178" s="1">
        <f t="shared" si="194"/>
        <v>5.5106223635490108E-2</v>
      </c>
      <c r="BC178" s="1">
        <f t="shared" si="195"/>
        <v>3.7422463436079516E-2</v>
      </c>
      <c r="BD178" s="1">
        <f t="shared" si="196"/>
        <v>6.6450334842688766E-2</v>
      </c>
      <c r="BE178" s="1">
        <f t="shared" si="197"/>
        <v>0.13768030615417429</v>
      </c>
      <c r="BF178" s="1">
        <f t="shared" si="198"/>
        <v>5.5106223635490108E-2</v>
      </c>
      <c r="BG178" s="1"/>
      <c r="BH178" s="1">
        <f t="shared" si="169"/>
        <v>5.6408656985215098E-2</v>
      </c>
      <c r="BI178" s="1">
        <f t="shared" si="170"/>
        <v>5.5303358371851984E-2</v>
      </c>
      <c r="BJ178" s="1">
        <f t="shared" si="171"/>
        <v>3.7582832520539788E-2</v>
      </c>
      <c r="BK178" s="1">
        <f t="shared" si="172"/>
        <v>6.6595669928660381E-2</v>
      </c>
      <c r="BL178" s="1">
        <f t="shared" si="173"/>
        <v>0.13794097097744004</v>
      </c>
      <c r="BM178" s="1">
        <f t="shared" si="174"/>
        <v>5.5303358371851984E-2</v>
      </c>
      <c r="BN178" s="1"/>
      <c r="BO178" s="1">
        <f t="shared" si="181"/>
        <v>4.6238036817496601E-2</v>
      </c>
      <c r="BP178" s="1">
        <f t="shared" si="182"/>
        <v>4.4791344077878936E-2</v>
      </c>
      <c r="BQ178" s="1">
        <f t="shared" si="183"/>
        <v>1.7715271022696773E-2</v>
      </c>
      <c r="BR178" s="1">
        <f t="shared" si="184"/>
        <v>5.6709251675686446E-2</v>
      </c>
      <c r="BS178" s="1">
        <f t="shared" si="185"/>
        <v>0.12638542689916307</v>
      </c>
      <c r="BT178" s="1">
        <f t="shared" si="186"/>
        <v>4.4791344077878936E-2</v>
      </c>
      <c r="BU178" s="1"/>
      <c r="BV178" s="1">
        <f t="shared" si="199"/>
        <v>7.2922654992237476E-2</v>
      </c>
      <c r="BW178" s="1">
        <f t="shared" si="200"/>
        <v>7.0960060809113448E-2</v>
      </c>
      <c r="BX178" s="1">
        <f t="shared" si="201"/>
        <v>6.0762293253388257E-2</v>
      </c>
      <c r="BY178" s="1">
        <f t="shared" si="202"/>
        <v>8.7391671145315514E-2</v>
      </c>
      <c r="BZ178" s="1">
        <f t="shared" si="203"/>
        <v>0.18996701841860664</v>
      </c>
      <c r="CA178" s="1">
        <f t="shared" si="204"/>
        <v>7.0960060809113448E-2</v>
      </c>
      <c r="CB178" s="1"/>
      <c r="CC178" s="1"/>
    </row>
    <row r="179" spans="1:81" x14ac:dyDescent="0.2">
      <c r="A179">
        <f t="shared" si="205"/>
        <v>2004</v>
      </c>
      <c r="B179">
        <f t="shared" si="206"/>
        <v>10</v>
      </c>
      <c r="C179" s="1">
        <f>AVERAGE(RealPrice!C167:C178)</f>
        <v>5.656746494950099E-2</v>
      </c>
      <c r="D179" s="1">
        <f>AVERAGE(RealPrice!D167:D178)</f>
        <v>5.5283045621931981E-2</v>
      </c>
      <c r="E179" s="1">
        <f>AVERAGE(RealPrice!E167:E178)</f>
        <v>3.7385336096671183E-2</v>
      </c>
      <c r="F179" s="1">
        <f>AVERAGE(RealPrice!F167:F178)</f>
        <v>6.6593117701873233E-2</v>
      </c>
      <c r="G179" s="1">
        <f>AVERAGE(RealPrice!G167:G178)</f>
        <v>0.13788858689827385</v>
      </c>
      <c r="H179" s="1">
        <f>AVERAGE(RealPrice!H167:H178)</f>
        <v>5.5283045621931981E-2</v>
      </c>
      <c r="I179" s="1"/>
      <c r="J179" s="1">
        <f t="shared" si="175"/>
        <v>2.2608542304971418E-4</v>
      </c>
      <c r="K179" s="1">
        <f t="shared" si="176"/>
        <v>1.7682198644187325E-4</v>
      </c>
      <c r="L179" s="1">
        <f t="shared" si="177"/>
        <v>-3.7127339408332682E-5</v>
      </c>
      <c r="M179" s="1">
        <f t="shared" si="178"/>
        <v>1.4278285918446765E-4</v>
      </c>
      <c r="N179" s="1">
        <f t="shared" si="179"/>
        <v>2.0828074409956487E-4</v>
      </c>
      <c r="O179" s="1">
        <f t="shared" si="180"/>
        <v>1.7682198644187325E-4</v>
      </c>
      <c r="P179" s="1"/>
      <c r="Q179" s="99">
        <f t="shared" si="145"/>
        <v>0</v>
      </c>
      <c r="R179" s="99">
        <f t="shared" si="146"/>
        <v>0</v>
      </c>
      <c r="S179" s="99">
        <f t="shared" si="147"/>
        <v>-3.7127339408332682E-5</v>
      </c>
      <c r="T179" s="99">
        <f t="shared" si="148"/>
        <v>0</v>
      </c>
      <c r="U179" s="99">
        <f t="shared" si="149"/>
        <v>0</v>
      </c>
      <c r="V179" s="99">
        <f t="shared" si="150"/>
        <v>0</v>
      </c>
      <c r="W179" s="99"/>
      <c r="X179" s="99">
        <f t="shared" si="151"/>
        <v>2.2608542304971418E-4</v>
      </c>
      <c r="Y179" s="99">
        <f t="shared" si="152"/>
        <v>1.7682198644187325E-4</v>
      </c>
      <c r="Z179" s="99">
        <f t="shared" si="153"/>
        <v>0</v>
      </c>
      <c r="AA179" s="99">
        <f t="shared" si="154"/>
        <v>1.4278285918446765E-4</v>
      </c>
      <c r="AB179" s="99">
        <f t="shared" si="155"/>
        <v>2.0828074409956487E-4</v>
      </c>
      <c r="AC179" s="99">
        <f t="shared" si="156"/>
        <v>1.7682198644187325E-4</v>
      </c>
      <c r="AD179" s="1"/>
      <c r="AE179" s="1"/>
      <c r="AF179" s="5">
        <f t="shared" si="187"/>
        <v>4.012777552661273E-3</v>
      </c>
      <c r="AG179" s="5">
        <f t="shared" si="188"/>
        <v>3.2087480283804481E-3</v>
      </c>
      <c r="AH179" s="5">
        <f t="shared" si="189"/>
        <v>-9.9211371992513619E-4</v>
      </c>
      <c r="AI179" s="5">
        <f t="shared" si="190"/>
        <v>2.1487154206594195E-3</v>
      </c>
      <c r="AJ179" s="5">
        <f t="shared" si="191"/>
        <v>1.5127853061740471E-3</v>
      </c>
      <c r="AK179" s="5">
        <f t="shared" si="192"/>
        <v>3.2087480283804481E-3</v>
      </c>
      <c r="AL179" s="1"/>
      <c r="AM179" s="175">
        <f t="shared" si="157"/>
        <v>0</v>
      </c>
      <c r="AN179" s="175">
        <f t="shared" si="158"/>
        <v>0</v>
      </c>
      <c r="AO179" s="175">
        <f t="shared" si="159"/>
        <v>-9.9211371992513619E-4</v>
      </c>
      <c r="AP179" s="175">
        <f t="shared" si="160"/>
        <v>0</v>
      </c>
      <c r="AQ179" s="175">
        <f t="shared" si="161"/>
        <v>0</v>
      </c>
      <c r="AR179" s="175">
        <f t="shared" si="162"/>
        <v>0</v>
      </c>
      <c r="AS179" s="175"/>
      <c r="AT179" s="175">
        <f t="shared" si="163"/>
        <v>4.012777552661273E-3</v>
      </c>
      <c r="AU179" s="175">
        <f t="shared" si="164"/>
        <v>3.2087480283804481E-3</v>
      </c>
      <c r="AV179" s="175">
        <f t="shared" si="165"/>
        <v>0</v>
      </c>
      <c r="AW179" s="175">
        <f t="shared" si="166"/>
        <v>2.1487154206594195E-3</v>
      </c>
      <c r="AX179" s="175">
        <f t="shared" si="167"/>
        <v>1.5127853061740471E-3</v>
      </c>
      <c r="AY179" s="175">
        <f t="shared" si="168"/>
        <v>3.2087480283804481E-3</v>
      </c>
      <c r="AZ179" s="1"/>
      <c r="BA179" s="1">
        <f t="shared" si="193"/>
        <v>5.656746494950099E-2</v>
      </c>
      <c r="BB179" s="1">
        <f t="shared" si="194"/>
        <v>5.5283045621931981E-2</v>
      </c>
      <c r="BC179" s="1">
        <f t="shared" si="195"/>
        <v>3.734820875726285E-2</v>
      </c>
      <c r="BD179" s="1">
        <f t="shared" si="196"/>
        <v>6.6593117701873233E-2</v>
      </c>
      <c r="BE179" s="1">
        <f t="shared" si="197"/>
        <v>0.13788858689827385</v>
      </c>
      <c r="BF179" s="1">
        <f t="shared" si="198"/>
        <v>5.5283045621931981E-2</v>
      </c>
      <c r="BG179" s="1"/>
      <c r="BH179" s="1">
        <f t="shared" si="169"/>
        <v>5.6793550372550704E-2</v>
      </c>
      <c r="BI179" s="1">
        <f t="shared" si="170"/>
        <v>5.5459867608373854E-2</v>
      </c>
      <c r="BJ179" s="1">
        <f t="shared" si="171"/>
        <v>3.7385336096671183E-2</v>
      </c>
      <c r="BK179" s="1">
        <f t="shared" si="172"/>
        <v>6.6735900561057701E-2</v>
      </c>
      <c r="BL179" s="1">
        <f t="shared" si="173"/>
        <v>0.13809686764237342</v>
      </c>
      <c r="BM179" s="1">
        <f t="shared" si="174"/>
        <v>5.5459867608373854E-2</v>
      </c>
      <c r="BN179" s="1"/>
      <c r="BO179" s="1">
        <f t="shared" si="181"/>
        <v>4.6238036817496601E-2</v>
      </c>
      <c r="BP179" s="1">
        <f t="shared" si="182"/>
        <v>4.4791344077878936E-2</v>
      </c>
      <c r="BQ179" s="1">
        <f t="shared" si="183"/>
        <v>1.7678180517831252E-2</v>
      </c>
      <c r="BR179" s="1">
        <f t="shared" si="184"/>
        <v>5.6709251675686446E-2</v>
      </c>
      <c r="BS179" s="1">
        <f t="shared" si="185"/>
        <v>0.12638542689916307</v>
      </c>
      <c r="BT179" s="1">
        <f t="shared" si="186"/>
        <v>4.4791344077878936E-2</v>
      </c>
      <c r="BU179" s="1"/>
      <c r="BV179" s="1">
        <f t="shared" si="199"/>
        <v>7.3149647645797788E-2</v>
      </c>
      <c r="BW179" s="1">
        <f t="shared" si="200"/>
        <v>7.113745017275569E-2</v>
      </c>
      <c r="BX179" s="1">
        <f t="shared" si="201"/>
        <v>6.0762293253388257E-2</v>
      </c>
      <c r="BY179" s="1">
        <f t="shared" si="202"/>
        <v>8.753476080423131E-2</v>
      </c>
      <c r="BZ179" s="1">
        <f t="shared" si="203"/>
        <v>0.19017561424675544</v>
      </c>
      <c r="CA179" s="1">
        <f t="shared" si="204"/>
        <v>7.113745017275569E-2</v>
      </c>
      <c r="CB179" s="1"/>
      <c r="CC179" s="1"/>
    </row>
    <row r="180" spans="1:81" x14ac:dyDescent="0.2">
      <c r="A180">
        <f t="shared" si="205"/>
        <v>2004</v>
      </c>
      <c r="B180">
        <f t="shared" si="206"/>
        <v>11</v>
      </c>
      <c r="C180" s="1">
        <f>AVERAGE(RealPrice!C168:C179)</f>
        <v>5.6702502751729535E-2</v>
      </c>
      <c r="D180" s="1">
        <f>AVERAGE(RealPrice!D168:D179)</f>
        <v>5.5472477990100168E-2</v>
      </c>
      <c r="E180" s="1">
        <f>AVERAGE(RealPrice!E168:E179)</f>
        <v>3.7543484383209376E-2</v>
      </c>
      <c r="F180" s="1">
        <f>AVERAGE(RealPrice!F168:F179)</f>
        <v>6.669921115140437E-2</v>
      </c>
      <c r="G180" s="1">
        <f>AVERAGE(RealPrice!G168:G179)</f>
        <v>0.13827224072355293</v>
      </c>
      <c r="H180" s="1">
        <f>AVERAGE(RealPrice!H168:H179)</f>
        <v>5.5472477990100168E-2</v>
      </c>
      <c r="I180" s="1"/>
      <c r="J180" s="1">
        <f t="shared" si="175"/>
        <v>1.3503780222854506E-4</v>
      </c>
      <c r="K180" s="1">
        <f t="shared" si="176"/>
        <v>1.894323681681867E-4</v>
      </c>
      <c r="L180" s="1">
        <f t="shared" si="177"/>
        <v>1.5814828653819279E-4</v>
      </c>
      <c r="M180" s="1">
        <f t="shared" si="178"/>
        <v>1.0609344953113609E-4</v>
      </c>
      <c r="N180" s="1">
        <f t="shared" si="179"/>
        <v>3.8365382527907887E-4</v>
      </c>
      <c r="O180" s="1">
        <f t="shared" si="180"/>
        <v>1.894323681681867E-4</v>
      </c>
      <c r="P180" s="1"/>
      <c r="Q180" s="99">
        <f t="shared" si="145"/>
        <v>0</v>
      </c>
      <c r="R180" s="99">
        <f t="shared" si="146"/>
        <v>0</v>
      </c>
      <c r="S180" s="99">
        <f t="shared" si="147"/>
        <v>0</v>
      </c>
      <c r="T180" s="99">
        <f t="shared" si="148"/>
        <v>0</v>
      </c>
      <c r="U180" s="99">
        <f t="shared" si="149"/>
        <v>0</v>
      </c>
      <c r="V180" s="99">
        <f t="shared" si="150"/>
        <v>0</v>
      </c>
      <c r="W180" s="99"/>
      <c r="X180" s="99">
        <f t="shared" si="151"/>
        <v>1.3503780222854506E-4</v>
      </c>
      <c r="Y180" s="99">
        <f t="shared" si="152"/>
        <v>1.894323681681867E-4</v>
      </c>
      <c r="Z180" s="99">
        <f t="shared" si="153"/>
        <v>1.5814828653819279E-4</v>
      </c>
      <c r="AA180" s="99">
        <f t="shared" si="154"/>
        <v>1.0609344953113609E-4</v>
      </c>
      <c r="AB180" s="99">
        <f t="shared" si="155"/>
        <v>3.8365382527907887E-4</v>
      </c>
      <c r="AC180" s="99">
        <f t="shared" si="156"/>
        <v>1.894323681681867E-4</v>
      </c>
      <c r="AD180" s="1"/>
      <c r="AE180" s="1"/>
      <c r="AF180" s="5">
        <f t="shared" si="187"/>
        <v>2.3871991143513682E-3</v>
      </c>
      <c r="AG180" s="5">
        <f t="shared" si="188"/>
        <v>3.4265906669410651E-3</v>
      </c>
      <c r="AH180" s="5">
        <f t="shared" si="189"/>
        <v>4.2302224093759833E-3</v>
      </c>
      <c r="AI180" s="5">
        <f t="shared" si="190"/>
        <v>1.5931593713047754E-3</v>
      </c>
      <c r="AJ180" s="5">
        <f t="shared" si="191"/>
        <v>2.7823464864580316E-3</v>
      </c>
      <c r="AK180" s="5">
        <f t="shared" si="192"/>
        <v>3.4265906669410651E-3</v>
      </c>
      <c r="AL180" s="1"/>
      <c r="AM180" s="175">
        <f t="shared" si="157"/>
        <v>0</v>
      </c>
      <c r="AN180" s="175">
        <f t="shared" si="158"/>
        <v>0</v>
      </c>
      <c r="AO180" s="175">
        <f t="shared" si="159"/>
        <v>0</v>
      </c>
      <c r="AP180" s="175">
        <f t="shared" si="160"/>
        <v>0</v>
      </c>
      <c r="AQ180" s="175">
        <f t="shared" si="161"/>
        <v>0</v>
      </c>
      <c r="AR180" s="175">
        <f t="shared" si="162"/>
        <v>0</v>
      </c>
      <c r="AS180" s="175"/>
      <c r="AT180" s="175">
        <f t="shared" si="163"/>
        <v>2.3871991143513682E-3</v>
      </c>
      <c r="AU180" s="175">
        <f t="shared" si="164"/>
        <v>3.4265906669410651E-3</v>
      </c>
      <c r="AV180" s="175">
        <f t="shared" si="165"/>
        <v>4.2302224093759833E-3</v>
      </c>
      <c r="AW180" s="175">
        <f t="shared" si="166"/>
        <v>1.5931593713047754E-3</v>
      </c>
      <c r="AX180" s="175">
        <f t="shared" si="167"/>
        <v>2.7823464864580316E-3</v>
      </c>
      <c r="AY180" s="175">
        <f t="shared" si="168"/>
        <v>3.4265906669410651E-3</v>
      </c>
      <c r="AZ180" s="1"/>
      <c r="BA180" s="1">
        <f t="shared" si="193"/>
        <v>5.6702502751729535E-2</v>
      </c>
      <c r="BB180" s="1">
        <f t="shared" si="194"/>
        <v>5.5472477990100168E-2</v>
      </c>
      <c r="BC180" s="1">
        <f t="shared" si="195"/>
        <v>3.7543484383209376E-2</v>
      </c>
      <c r="BD180" s="1">
        <f t="shared" si="196"/>
        <v>6.669921115140437E-2</v>
      </c>
      <c r="BE180" s="1">
        <f t="shared" si="197"/>
        <v>0.13827224072355293</v>
      </c>
      <c r="BF180" s="1">
        <f t="shared" si="198"/>
        <v>5.5472477990100168E-2</v>
      </c>
      <c r="BG180" s="1"/>
      <c r="BH180" s="1">
        <f t="shared" si="169"/>
        <v>5.683754055395808E-2</v>
      </c>
      <c r="BI180" s="1">
        <f t="shared" si="170"/>
        <v>5.5661910358268354E-2</v>
      </c>
      <c r="BJ180" s="1">
        <f t="shared" si="171"/>
        <v>3.7701632669747569E-2</v>
      </c>
      <c r="BK180" s="1">
        <f t="shared" si="172"/>
        <v>6.6805304600935506E-2</v>
      </c>
      <c r="BL180" s="1">
        <f t="shared" si="173"/>
        <v>0.13865589454883201</v>
      </c>
      <c r="BM180" s="1">
        <f t="shared" si="174"/>
        <v>5.5661910358268354E-2</v>
      </c>
      <c r="BN180" s="1"/>
      <c r="BO180" s="1">
        <f t="shared" si="181"/>
        <v>4.6238036817496601E-2</v>
      </c>
      <c r="BP180" s="1">
        <f t="shared" si="182"/>
        <v>4.4791344077878936E-2</v>
      </c>
      <c r="BQ180" s="1">
        <f t="shared" si="183"/>
        <v>1.7678180517831252E-2</v>
      </c>
      <c r="BR180" s="1">
        <f t="shared" si="184"/>
        <v>5.6709251675686446E-2</v>
      </c>
      <c r="BS180" s="1">
        <f t="shared" si="185"/>
        <v>0.12638542689916307</v>
      </c>
      <c r="BT180" s="1">
        <f t="shared" si="186"/>
        <v>4.4791344077878936E-2</v>
      </c>
      <c r="BU180" s="1"/>
      <c r="BV180" s="1">
        <f t="shared" si="199"/>
        <v>7.3285007810148226E-2</v>
      </c>
      <c r="BW180" s="1">
        <f t="shared" si="200"/>
        <v>7.1327531648108664E-2</v>
      </c>
      <c r="BX180" s="1">
        <f t="shared" si="201"/>
        <v>6.0921110542352164E-2</v>
      </c>
      <c r="BY180" s="1">
        <f t="shared" si="202"/>
        <v>8.7641023277535812E-2</v>
      </c>
      <c r="BZ180" s="1">
        <f t="shared" si="203"/>
        <v>0.19056033552990731</v>
      </c>
      <c r="CA180" s="1">
        <f t="shared" si="204"/>
        <v>7.1327531648108664E-2</v>
      </c>
      <c r="CB180" s="1"/>
      <c r="CC180" s="1"/>
    </row>
    <row r="181" spans="1:81" x14ac:dyDescent="0.2">
      <c r="A181">
        <f t="shared" si="205"/>
        <v>2004</v>
      </c>
      <c r="B181">
        <f t="shared" si="206"/>
        <v>12</v>
      </c>
      <c r="C181" s="1">
        <f>AVERAGE(RealPrice!C169:C180)</f>
        <v>5.686331883316182E-2</v>
      </c>
      <c r="D181" s="1">
        <f>AVERAGE(RealPrice!D169:D180)</f>
        <v>5.5618891641847933E-2</v>
      </c>
      <c r="E181" s="1">
        <f>AVERAGE(RealPrice!E169:E180)</f>
        <v>3.7775424683639432E-2</v>
      </c>
      <c r="F181" s="1">
        <f>AVERAGE(RealPrice!F169:F180)</f>
        <v>6.6790602767278426E-2</v>
      </c>
      <c r="G181" s="1">
        <f>AVERAGE(RealPrice!G169:G180)</f>
        <v>0.13838345995299439</v>
      </c>
      <c r="H181" s="1">
        <f>AVERAGE(RealPrice!H169:H180)</f>
        <v>5.5618891641847933E-2</v>
      </c>
      <c r="I181" s="1"/>
      <c r="J181" s="1">
        <f t="shared" si="175"/>
        <v>1.6081608143228565E-4</v>
      </c>
      <c r="K181" s="1">
        <f t="shared" si="176"/>
        <v>1.4641365174776488E-4</v>
      </c>
      <c r="L181" s="1">
        <f t="shared" si="177"/>
        <v>2.3194030043005576E-4</v>
      </c>
      <c r="M181" s="1">
        <f t="shared" si="178"/>
        <v>9.1391615874056309E-5</v>
      </c>
      <c r="N181" s="1">
        <f t="shared" si="179"/>
        <v>1.1121922944146156E-4</v>
      </c>
      <c r="O181" s="1">
        <f t="shared" si="180"/>
        <v>1.4641365174776488E-4</v>
      </c>
      <c r="P181" s="1"/>
      <c r="Q181" s="99">
        <f t="shared" si="145"/>
        <v>0</v>
      </c>
      <c r="R181" s="99">
        <f t="shared" si="146"/>
        <v>0</v>
      </c>
      <c r="S181" s="99">
        <f t="shared" si="147"/>
        <v>0</v>
      </c>
      <c r="T181" s="99">
        <f t="shared" si="148"/>
        <v>0</v>
      </c>
      <c r="U181" s="99">
        <f t="shared" si="149"/>
        <v>0</v>
      </c>
      <c r="V181" s="99">
        <f t="shared" si="150"/>
        <v>0</v>
      </c>
      <c r="W181" s="99"/>
      <c r="X181" s="99">
        <f t="shared" si="151"/>
        <v>1.6081608143228565E-4</v>
      </c>
      <c r="Y181" s="99">
        <f t="shared" si="152"/>
        <v>1.4641365174776488E-4</v>
      </c>
      <c r="Z181" s="99">
        <f t="shared" si="153"/>
        <v>2.3194030043005576E-4</v>
      </c>
      <c r="AA181" s="99">
        <f t="shared" si="154"/>
        <v>9.1391615874056309E-5</v>
      </c>
      <c r="AB181" s="99">
        <f t="shared" si="155"/>
        <v>1.1121922944146156E-4</v>
      </c>
      <c r="AC181" s="99">
        <f t="shared" si="156"/>
        <v>1.4641365174776488E-4</v>
      </c>
      <c r="AD181" s="1"/>
      <c r="AE181" s="1"/>
      <c r="AF181" s="5">
        <f t="shared" si="187"/>
        <v>2.8361372713372468E-3</v>
      </c>
      <c r="AG181" s="5">
        <f t="shared" si="188"/>
        <v>2.6393926691699043E-3</v>
      </c>
      <c r="AH181" s="5">
        <f t="shared" si="189"/>
        <v>6.177910874297643E-3</v>
      </c>
      <c r="AI181" s="5">
        <f t="shared" si="190"/>
        <v>1.3702053487050225E-3</v>
      </c>
      <c r="AJ181" s="5">
        <f t="shared" si="191"/>
        <v>8.0434965730979968E-4</v>
      </c>
      <c r="AK181" s="5">
        <f t="shared" si="192"/>
        <v>2.6393926691699043E-3</v>
      </c>
      <c r="AL181" s="1"/>
      <c r="AM181" s="175">
        <f t="shared" si="157"/>
        <v>0</v>
      </c>
      <c r="AN181" s="175">
        <f t="shared" si="158"/>
        <v>0</v>
      </c>
      <c r="AO181" s="175">
        <f t="shared" si="159"/>
        <v>0</v>
      </c>
      <c r="AP181" s="175">
        <f t="shared" si="160"/>
        <v>0</v>
      </c>
      <c r="AQ181" s="175">
        <f t="shared" si="161"/>
        <v>0</v>
      </c>
      <c r="AR181" s="175">
        <f t="shared" si="162"/>
        <v>0</v>
      </c>
      <c r="AS181" s="175"/>
      <c r="AT181" s="175">
        <f t="shared" si="163"/>
        <v>2.8361372713372468E-3</v>
      </c>
      <c r="AU181" s="175">
        <f t="shared" si="164"/>
        <v>2.6393926691699043E-3</v>
      </c>
      <c r="AV181" s="175">
        <f t="shared" si="165"/>
        <v>6.177910874297643E-3</v>
      </c>
      <c r="AW181" s="175">
        <f t="shared" si="166"/>
        <v>1.3702053487050225E-3</v>
      </c>
      <c r="AX181" s="175">
        <f t="shared" si="167"/>
        <v>8.0434965730979968E-4</v>
      </c>
      <c r="AY181" s="175">
        <f t="shared" si="168"/>
        <v>2.6393926691699043E-3</v>
      </c>
      <c r="AZ181" s="1"/>
      <c r="BA181" s="1">
        <f t="shared" si="193"/>
        <v>5.686331883316182E-2</v>
      </c>
      <c r="BB181" s="1">
        <f t="shared" si="194"/>
        <v>5.5618891641847933E-2</v>
      </c>
      <c r="BC181" s="1">
        <f t="shared" si="195"/>
        <v>3.7775424683639432E-2</v>
      </c>
      <c r="BD181" s="1">
        <f t="shared" si="196"/>
        <v>6.6790602767278426E-2</v>
      </c>
      <c r="BE181" s="1">
        <f t="shared" si="197"/>
        <v>0.13838345995299439</v>
      </c>
      <c r="BF181" s="1">
        <f t="shared" si="198"/>
        <v>5.5618891641847933E-2</v>
      </c>
      <c r="BG181" s="1"/>
      <c r="BH181" s="1">
        <f t="shared" si="169"/>
        <v>5.7024134914594106E-2</v>
      </c>
      <c r="BI181" s="1">
        <f t="shared" si="170"/>
        <v>5.5765305293595697E-2</v>
      </c>
      <c r="BJ181" s="1">
        <f t="shared" si="171"/>
        <v>3.8007364984069487E-2</v>
      </c>
      <c r="BK181" s="1">
        <f t="shared" si="172"/>
        <v>6.6881994383152482E-2</v>
      </c>
      <c r="BL181" s="1">
        <f t="shared" si="173"/>
        <v>0.13849467918243585</v>
      </c>
      <c r="BM181" s="1">
        <f t="shared" si="174"/>
        <v>5.5765305293595697E-2</v>
      </c>
      <c r="BN181" s="1"/>
      <c r="BO181" s="1">
        <f t="shared" si="181"/>
        <v>4.6238036817496601E-2</v>
      </c>
      <c r="BP181" s="1">
        <f t="shared" si="182"/>
        <v>4.4791344077878936E-2</v>
      </c>
      <c r="BQ181" s="1">
        <f t="shared" si="183"/>
        <v>1.7678180517831252E-2</v>
      </c>
      <c r="BR181" s="1">
        <f t="shared" si="184"/>
        <v>5.6709251675686446E-2</v>
      </c>
      <c r="BS181" s="1">
        <f t="shared" si="185"/>
        <v>0.12638542689916307</v>
      </c>
      <c r="BT181" s="1">
        <f t="shared" si="186"/>
        <v>4.4791344077878936E-2</v>
      </c>
      <c r="BU181" s="1"/>
      <c r="BV181" s="1">
        <f t="shared" si="199"/>
        <v>7.3446279988062885E-2</v>
      </c>
      <c r="BW181" s="1">
        <f t="shared" si="200"/>
        <v>7.1474331742975517E-2</v>
      </c>
      <c r="BX181" s="1">
        <f t="shared" si="201"/>
        <v>6.1154483749286434E-2</v>
      </c>
      <c r="BY181" s="1">
        <f t="shared" si="202"/>
        <v>8.7732540118690763E-2</v>
      </c>
      <c r="BZ181" s="1">
        <f t="shared" si="203"/>
        <v>0.19067164421849783</v>
      </c>
      <c r="CA181" s="1">
        <f t="shared" si="204"/>
        <v>7.1474331742975517E-2</v>
      </c>
      <c r="CB181" s="1"/>
      <c r="CC181" s="1"/>
    </row>
    <row r="182" spans="1:81" x14ac:dyDescent="0.2">
      <c r="A182">
        <f t="shared" si="205"/>
        <v>2005</v>
      </c>
      <c r="B182">
        <f t="shared" si="206"/>
        <v>1</v>
      </c>
      <c r="C182" s="1">
        <f>AVERAGE(RealPrice!C170:C181)</f>
        <v>5.6944451589539979E-2</v>
      </c>
      <c r="D182" s="1">
        <f>AVERAGE(RealPrice!D170:D181)</f>
        <v>5.571592129380102E-2</v>
      </c>
      <c r="E182" s="1">
        <f>AVERAGE(RealPrice!E170:E181)</f>
        <v>3.7963592781947116E-2</v>
      </c>
      <c r="F182" s="1">
        <f>AVERAGE(RealPrice!F170:F181)</f>
        <v>6.6874347387340216E-2</v>
      </c>
      <c r="G182" s="1">
        <f>AVERAGE(RealPrice!G170:G181)</f>
        <v>0.13836148285024907</v>
      </c>
      <c r="H182" s="1">
        <f>AVERAGE(RealPrice!H170:H181)</f>
        <v>5.571592129380102E-2</v>
      </c>
      <c r="I182" s="1"/>
      <c r="J182" s="1">
        <f t="shared" si="175"/>
        <v>8.1132756378159143E-5</v>
      </c>
      <c r="K182" s="1">
        <f t="shared" si="176"/>
        <v>9.7029651953087215E-5</v>
      </c>
      <c r="L182" s="1">
        <f t="shared" si="177"/>
        <v>1.8816809830768388E-4</v>
      </c>
      <c r="M182" s="1">
        <f t="shared" si="178"/>
        <v>8.3744620061790287E-5</v>
      </c>
      <c r="N182" s="1">
        <f t="shared" si="179"/>
        <v>-2.1977102745318611E-5</v>
      </c>
      <c r="O182" s="1">
        <f t="shared" si="180"/>
        <v>9.7029651953087215E-5</v>
      </c>
      <c r="P182" s="1"/>
      <c r="Q182" s="99">
        <f t="shared" si="145"/>
        <v>0</v>
      </c>
      <c r="R182" s="99">
        <f t="shared" si="146"/>
        <v>0</v>
      </c>
      <c r="S182" s="99">
        <f t="shared" si="147"/>
        <v>0</v>
      </c>
      <c r="T182" s="99">
        <f t="shared" si="148"/>
        <v>0</v>
      </c>
      <c r="U182" s="99">
        <f t="shared" si="149"/>
        <v>-2.1977102745318611E-5</v>
      </c>
      <c r="V182" s="99">
        <f t="shared" si="150"/>
        <v>0</v>
      </c>
      <c r="W182" s="99"/>
      <c r="X182" s="99">
        <f t="shared" si="151"/>
        <v>8.1132756378159143E-5</v>
      </c>
      <c r="Y182" s="99">
        <f t="shared" si="152"/>
        <v>9.7029651953087215E-5</v>
      </c>
      <c r="Z182" s="99">
        <f t="shared" si="153"/>
        <v>1.8816809830768388E-4</v>
      </c>
      <c r="AA182" s="99">
        <f t="shared" si="154"/>
        <v>8.3744620061790287E-5</v>
      </c>
      <c r="AB182" s="99">
        <f t="shared" si="155"/>
        <v>0</v>
      </c>
      <c r="AC182" s="99">
        <f t="shared" si="156"/>
        <v>9.7029651953087215E-5</v>
      </c>
      <c r="AD182" s="1"/>
      <c r="AE182" s="1"/>
      <c r="AF182" s="5">
        <f t="shared" si="187"/>
        <v>1.4268030435613532E-3</v>
      </c>
      <c r="AG182" s="5">
        <f t="shared" si="188"/>
        <v>1.7445448675585951E-3</v>
      </c>
      <c r="AH182" s="5">
        <f t="shared" si="189"/>
        <v>4.9812305191416772E-3</v>
      </c>
      <c r="AI182" s="5">
        <f t="shared" si="190"/>
        <v>1.2538383633635686E-3</v>
      </c>
      <c r="AJ182" s="5">
        <f t="shared" si="191"/>
        <v>-1.5881307457399352E-4</v>
      </c>
      <c r="AK182" s="5">
        <f t="shared" si="192"/>
        <v>1.7445448675585951E-3</v>
      </c>
      <c r="AL182" s="1"/>
      <c r="AM182" s="175">
        <f t="shared" si="157"/>
        <v>0</v>
      </c>
      <c r="AN182" s="175">
        <f t="shared" si="158"/>
        <v>0</v>
      </c>
      <c r="AO182" s="175">
        <f t="shared" si="159"/>
        <v>0</v>
      </c>
      <c r="AP182" s="175">
        <f t="shared" si="160"/>
        <v>0</v>
      </c>
      <c r="AQ182" s="175">
        <f t="shared" si="161"/>
        <v>-1.5881307457399352E-4</v>
      </c>
      <c r="AR182" s="175">
        <f t="shared" si="162"/>
        <v>0</v>
      </c>
      <c r="AS182" s="175"/>
      <c r="AT182" s="175">
        <f t="shared" si="163"/>
        <v>1.4268030435613532E-3</v>
      </c>
      <c r="AU182" s="175">
        <f t="shared" si="164"/>
        <v>1.7445448675585951E-3</v>
      </c>
      <c r="AV182" s="175">
        <f t="shared" si="165"/>
        <v>4.9812305191416772E-3</v>
      </c>
      <c r="AW182" s="175">
        <f t="shared" si="166"/>
        <v>1.2538383633635686E-3</v>
      </c>
      <c r="AX182" s="175">
        <f t="shared" si="167"/>
        <v>0</v>
      </c>
      <c r="AY182" s="175">
        <f t="shared" si="168"/>
        <v>1.7445448675585951E-3</v>
      </c>
      <c r="AZ182" s="1"/>
      <c r="BA182" s="1">
        <f t="shared" si="193"/>
        <v>5.6944451589539979E-2</v>
      </c>
      <c r="BB182" s="1">
        <f t="shared" si="194"/>
        <v>5.571592129380102E-2</v>
      </c>
      <c r="BC182" s="1">
        <f t="shared" si="195"/>
        <v>3.7963592781947116E-2</v>
      </c>
      <c r="BD182" s="1">
        <f t="shared" si="196"/>
        <v>6.6874347387340216E-2</v>
      </c>
      <c r="BE182" s="1">
        <f t="shared" si="197"/>
        <v>0.13833950574750375</v>
      </c>
      <c r="BF182" s="1">
        <f t="shared" si="198"/>
        <v>5.571592129380102E-2</v>
      </c>
      <c r="BG182" s="1"/>
      <c r="BH182" s="1">
        <f t="shared" si="169"/>
        <v>5.7025584345918139E-2</v>
      </c>
      <c r="BI182" s="1">
        <f t="shared" si="170"/>
        <v>5.5812950945754107E-2</v>
      </c>
      <c r="BJ182" s="1">
        <f t="shared" si="171"/>
        <v>3.8151760880254799E-2</v>
      </c>
      <c r="BK182" s="1">
        <f t="shared" si="172"/>
        <v>6.6958092007402006E-2</v>
      </c>
      <c r="BL182" s="1">
        <f t="shared" si="173"/>
        <v>0.13836148285024907</v>
      </c>
      <c r="BM182" s="1">
        <f t="shared" si="174"/>
        <v>5.5812950945754107E-2</v>
      </c>
      <c r="BN182" s="1"/>
      <c r="BO182" s="1">
        <f t="shared" si="181"/>
        <v>4.6238036817496601E-2</v>
      </c>
      <c r="BP182" s="1">
        <f t="shared" si="182"/>
        <v>4.4791344077878936E-2</v>
      </c>
      <c r="BQ182" s="1">
        <f t="shared" si="183"/>
        <v>1.7678180517831252E-2</v>
      </c>
      <c r="BR182" s="1">
        <f t="shared" si="184"/>
        <v>5.6709251675686446E-2</v>
      </c>
      <c r="BS182" s="1">
        <f t="shared" si="185"/>
        <v>0.12636345328666901</v>
      </c>
      <c r="BT182" s="1">
        <f t="shared" si="186"/>
        <v>4.4791344077878936E-2</v>
      </c>
      <c r="BU182" s="1"/>
      <c r="BV182" s="1">
        <f t="shared" si="199"/>
        <v>7.3527528504904779E-2</v>
      </c>
      <c r="BW182" s="1">
        <f t="shared" si="200"/>
        <v>7.1571530667509917E-2</v>
      </c>
      <c r="BX182" s="1">
        <f t="shared" si="201"/>
        <v>6.1343589156268134E-2</v>
      </c>
      <c r="BY182" s="1">
        <f t="shared" si="202"/>
        <v>8.7816389740969919E-2</v>
      </c>
      <c r="BZ182" s="1">
        <f t="shared" si="203"/>
        <v>0.19067164421849783</v>
      </c>
      <c r="CA182" s="1">
        <f t="shared" si="204"/>
        <v>7.1571530667509917E-2</v>
      </c>
      <c r="CB182" s="1"/>
      <c r="CC182" s="1"/>
    </row>
    <row r="183" spans="1:81" x14ac:dyDescent="0.2">
      <c r="A183">
        <f t="shared" si="205"/>
        <v>2005</v>
      </c>
      <c r="B183">
        <f t="shared" si="206"/>
        <v>2</v>
      </c>
      <c r="C183" s="1">
        <f>AVERAGE(RealPrice!C171:C182)</f>
        <v>5.673139478438833E-2</v>
      </c>
      <c r="D183" s="1">
        <f>AVERAGE(RealPrice!D171:D182)</f>
        <v>5.552961296736713E-2</v>
      </c>
      <c r="E183" s="1">
        <f>AVERAGE(RealPrice!E171:E182)</f>
        <v>3.7747810355639622E-2</v>
      </c>
      <c r="F183" s="1">
        <f>AVERAGE(RealPrice!F171:F182)</f>
        <v>6.6685223648192557E-2</v>
      </c>
      <c r="G183" s="1">
        <f>AVERAGE(RealPrice!G171:G182)</f>
        <v>0.1381350535802375</v>
      </c>
      <c r="H183" s="1">
        <f>AVERAGE(RealPrice!H171:H182)</f>
        <v>5.552961296736713E-2</v>
      </c>
      <c r="I183" s="1"/>
      <c r="J183" s="1">
        <f t="shared" si="175"/>
        <v>-2.1305680515164988E-4</v>
      </c>
      <c r="K183" s="1">
        <f t="shared" si="176"/>
        <v>-1.8630832643388995E-4</v>
      </c>
      <c r="L183" s="1">
        <f t="shared" si="177"/>
        <v>-2.1578242630749395E-4</v>
      </c>
      <c r="M183" s="1">
        <f t="shared" si="178"/>
        <v>-1.8912373914765912E-4</v>
      </c>
      <c r="N183" s="1">
        <f t="shared" si="179"/>
        <v>-2.2642927001156887E-4</v>
      </c>
      <c r="O183" s="1">
        <f t="shared" si="180"/>
        <v>-1.8630832643388995E-4</v>
      </c>
      <c r="P183" s="1"/>
      <c r="Q183" s="99">
        <f t="shared" si="145"/>
        <v>-2.1305680515164988E-4</v>
      </c>
      <c r="R183" s="99">
        <f t="shared" si="146"/>
        <v>-1.8630832643388995E-4</v>
      </c>
      <c r="S183" s="99">
        <f t="shared" si="147"/>
        <v>-2.1578242630749395E-4</v>
      </c>
      <c r="T183" s="99">
        <f t="shared" si="148"/>
        <v>-1.8912373914765912E-4</v>
      </c>
      <c r="U183" s="99">
        <f t="shared" si="149"/>
        <v>-2.2642927001156887E-4</v>
      </c>
      <c r="V183" s="99">
        <f t="shared" si="150"/>
        <v>-1.8630832643388995E-4</v>
      </c>
      <c r="W183" s="99"/>
      <c r="X183" s="99">
        <f t="shared" si="151"/>
        <v>0</v>
      </c>
      <c r="Y183" s="99">
        <f t="shared" si="152"/>
        <v>0</v>
      </c>
      <c r="Z183" s="99">
        <f t="shared" si="153"/>
        <v>0</v>
      </c>
      <c r="AA183" s="99">
        <f t="shared" si="154"/>
        <v>0</v>
      </c>
      <c r="AB183" s="99">
        <f t="shared" si="155"/>
        <v>0</v>
      </c>
      <c r="AC183" s="99">
        <f t="shared" si="156"/>
        <v>0</v>
      </c>
      <c r="AD183" s="1"/>
      <c r="AE183" s="1"/>
      <c r="AF183" s="5">
        <f t="shared" si="187"/>
        <v>-3.7414848892984853E-3</v>
      </c>
      <c r="AG183" s="5">
        <f t="shared" si="188"/>
        <v>-3.343897437349197E-3</v>
      </c>
      <c r="AH183" s="5">
        <f t="shared" si="189"/>
        <v>-5.6839305896807524E-3</v>
      </c>
      <c r="AI183" s="5">
        <f t="shared" si="190"/>
        <v>-2.8280461273475499E-3</v>
      </c>
      <c r="AJ183" s="5">
        <f t="shared" si="191"/>
        <v>-1.6365050832581884E-3</v>
      </c>
      <c r="AK183" s="5">
        <f t="shared" si="192"/>
        <v>-3.343897437349197E-3</v>
      </c>
      <c r="AL183" s="1"/>
      <c r="AM183" s="175">
        <f t="shared" si="157"/>
        <v>-3.7414848892984853E-3</v>
      </c>
      <c r="AN183" s="175">
        <f t="shared" si="158"/>
        <v>-3.343897437349197E-3</v>
      </c>
      <c r="AO183" s="175">
        <f t="shared" si="159"/>
        <v>-5.6839305896807524E-3</v>
      </c>
      <c r="AP183" s="175">
        <f t="shared" si="160"/>
        <v>-2.8280461273475499E-3</v>
      </c>
      <c r="AQ183" s="175">
        <f t="shared" si="161"/>
        <v>-1.6365050832581884E-3</v>
      </c>
      <c r="AR183" s="175">
        <f t="shared" si="162"/>
        <v>-3.343897437349197E-3</v>
      </c>
      <c r="AS183" s="175"/>
      <c r="AT183" s="175">
        <f t="shared" si="163"/>
        <v>0</v>
      </c>
      <c r="AU183" s="175">
        <f t="shared" si="164"/>
        <v>0</v>
      </c>
      <c r="AV183" s="175">
        <f t="shared" si="165"/>
        <v>0</v>
      </c>
      <c r="AW183" s="175">
        <f t="shared" si="166"/>
        <v>0</v>
      </c>
      <c r="AX183" s="175">
        <f t="shared" si="167"/>
        <v>0</v>
      </c>
      <c r="AY183" s="175">
        <f t="shared" si="168"/>
        <v>0</v>
      </c>
      <c r="AZ183" s="1"/>
      <c r="BA183" s="1">
        <f t="shared" si="193"/>
        <v>5.651833797923668E-2</v>
      </c>
      <c r="BB183" s="1">
        <f t="shared" si="194"/>
        <v>5.534330464093324E-2</v>
      </c>
      <c r="BC183" s="1">
        <f t="shared" si="195"/>
        <v>3.7532027929332128E-2</v>
      </c>
      <c r="BD183" s="1">
        <f t="shared" si="196"/>
        <v>6.6496099909044898E-2</v>
      </c>
      <c r="BE183" s="1">
        <f t="shared" si="197"/>
        <v>0.13790862431022594</v>
      </c>
      <c r="BF183" s="1">
        <f t="shared" si="198"/>
        <v>5.534330464093324E-2</v>
      </c>
      <c r="BG183" s="1"/>
      <c r="BH183" s="1">
        <f t="shared" si="169"/>
        <v>5.673139478438833E-2</v>
      </c>
      <c r="BI183" s="1">
        <f t="shared" si="170"/>
        <v>5.552961296736713E-2</v>
      </c>
      <c r="BJ183" s="1">
        <f t="shared" si="171"/>
        <v>3.7747810355639622E-2</v>
      </c>
      <c r="BK183" s="1">
        <f t="shared" si="172"/>
        <v>6.6685223648192557E-2</v>
      </c>
      <c r="BL183" s="1">
        <f t="shared" si="173"/>
        <v>0.1381350535802375</v>
      </c>
      <c r="BM183" s="1">
        <f t="shared" si="174"/>
        <v>5.552961296736713E-2</v>
      </c>
      <c r="BN183" s="1"/>
      <c r="BO183" s="1">
        <f t="shared" si="181"/>
        <v>4.6025777161161983E-2</v>
      </c>
      <c r="BP183" s="1">
        <f t="shared" si="182"/>
        <v>4.4605658747380365E-2</v>
      </c>
      <c r="BQ183" s="1">
        <f t="shared" si="183"/>
        <v>1.7463624583857362E-2</v>
      </c>
      <c r="BR183" s="1">
        <f t="shared" si="184"/>
        <v>5.6520662787196869E-2</v>
      </c>
      <c r="BS183" s="1">
        <f t="shared" si="185"/>
        <v>0.12613739456930881</v>
      </c>
      <c r="BT183" s="1">
        <f t="shared" si="186"/>
        <v>4.4605658747380365E-2</v>
      </c>
      <c r="BU183" s="1"/>
      <c r="BV183" s="1">
        <f t="shared" si="199"/>
        <v>7.3527528504904779E-2</v>
      </c>
      <c r="BW183" s="1">
        <f t="shared" si="200"/>
        <v>7.1571530667509917E-2</v>
      </c>
      <c r="BX183" s="1">
        <f t="shared" si="201"/>
        <v>6.1343589156268134E-2</v>
      </c>
      <c r="BY183" s="1">
        <f t="shared" si="202"/>
        <v>8.7816389740969919E-2</v>
      </c>
      <c r="BZ183" s="1">
        <f t="shared" si="203"/>
        <v>0.19067164421849783</v>
      </c>
      <c r="CA183" s="1">
        <f t="shared" si="204"/>
        <v>7.1571530667509917E-2</v>
      </c>
      <c r="CB183" s="1"/>
      <c r="CC183" s="1"/>
    </row>
    <row r="184" spans="1:81" x14ac:dyDescent="0.2">
      <c r="A184">
        <f t="shared" si="205"/>
        <v>2005</v>
      </c>
      <c r="B184">
        <f t="shared" si="206"/>
        <v>3</v>
      </c>
      <c r="C184" s="1">
        <f>AVERAGE(RealPrice!C172:C183)</f>
        <v>5.6475011693493095E-2</v>
      </c>
      <c r="D184" s="1">
        <f>AVERAGE(RealPrice!D172:D183)</f>
        <v>5.5412500385517295E-2</v>
      </c>
      <c r="E184" s="1">
        <f>AVERAGE(RealPrice!E172:E183)</f>
        <v>3.7602079268413927E-2</v>
      </c>
      <c r="F184" s="1">
        <f>AVERAGE(RealPrice!F172:F183)</f>
        <v>6.6466737473041451E-2</v>
      </c>
      <c r="G184" s="1">
        <f>AVERAGE(RealPrice!G172:G183)</f>
        <v>0.13773368501406164</v>
      </c>
      <c r="H184" s="1">
        <f>AVERAGE(RealPrice!H172:H183)</f>
        <v>5.5412500385517295E-2</v>
      </c>
      <c r="I184" s="1"/>
      <c r="J184" s="1">
        <f t="shared" si="175"/>
        <v>-2.563830908952347E-4</v>
      </c>
      <c r="K184" s="1">
        <f t="shared" si="176"/>
        <v>-1.1711258184983475E-4</v>
      </c>
      <c r="L184" s="1">
        <f t="shared" si="177"/>
        <v>-1.4573108722569506E-4</v>
      </c>
      <c r="M184" s="1">
        <f t="shared" si="178"/>
        <v>-2.184861751511058E-4</v>
      </c>
      <c r="N184" s="1">
        <f t="shared" si="179"/>
        <v>-4.0136856617586925E-4</v>
      </c>
      <c r="O184" s="1">
        <f t="shared" si="180"/>
        <v>-1.1711258184983475E-4</v>
      </c>
      <c r="P184" s="1"/>
      <c r="Q184" s="99">
        <f t="shared" si="145"/>
        <v>-2.563830908952347E-4</v>
      </c>
      <c r="R184" s="99">
        <f t="shared" si="146"/>
        <v>-1.1711258184983475E-4</v>
      </c>
      <c r="S184" s="99">
        <f t="shared" si="147"/>
        <v>-1.4573108722569506E-4</v>
      </c>
      <c r="T184" s="99">
        <f t="shared" si="148"/>
        <v>-2.184861751511058E-4</v>
      </c>
      <c r="U184" s="99">
        <f t="shared" si="149"/>
        <v>-4.0136856617586925E-4</v>
      </c>
      <c r="V184" s="99">
        <f t="shared" si="150"/>
        <v>-1.1711258184983475E-4</v>
      </c>
      <c r="W184" s="99"/>
      <c r="X184" s="99">
        <f t="shared" si="151"/>
        <v>0</v>
      </c>
      <c r="Y184" s="99">
        <f t="shared" si="152"/>
        <v>0</v>
      </c>
      <c r="Z184" s="99">
        <f t="shared" si="153"/>
        <v>0</v>
      </c>
      <c r="AA184" s="99">
        <f t="shared" si="154"/>
        <v>0</v>
      </c>
      <c r="AB184" s="99">
        <f t="shared" si="155"/>
        <v>0</v>
      </c>
      <c r="AC184" s="99">
        <f t="shared" si="156"/>
        <v>0</v>
      </c>
      <c r="AD184" s="1"/>
      <c r="AE184" s="1"/>
      <c r="AF184" s="5">
        <f t="shared" si="187"/>
        <v>-4.5192453291451606E-3</v>
      </c>
      <c r="AG184" s="5">
        <f t="shared" si="188"/>
        <v>-2.1090113111117414E-3</v>
      </c>
      <c r="AH184" s="5">
        <f t="shared" si="189"/>
        <v>-3.8606500841424918E-3</v>
      </c>
      <c r="AI184" s="5">
        <f t="shared" si="190"/>
        <v>-3.2763806312439137E-3</v>
      </c>
      <c r="AJ184" s="5">
        <f t="shared" si="191"/>
        <v>-2.905624284155528E-3</v>
      </c>
      <c r="AK184" s="5">
        <f t="shared" si="192"/>
        <v>-2.1090113111117414E-3</v>
      </c>
      <c r="AL184" s="1"/>
      <c r="AM184" s="175">
        <f t="shared" si="157"/>
        <v>-4.5192453291451606E-3</v>
      </c>
      <c r="AN184" s="175">
        <f t="shared" si="158"/>
        <v>-2.1090113111117414E-3</v>
      </c>
      <c r="AO184" s="175">
        <f t="shared" si="159"/>
        <v>-3.8606500841424918E-3</v>
      </c>
      <c r="AP184" s="175">
        <f t="shared" si="160"/>
        <v>-3.2763806312439137E-3</v>
      </c>
      <c r="AQ184" s="175">
        <f t="shared" si="161"/>
        <v>-2.905624284155528E-3</v>
      </c>
      <c r="AR184" s="175">
        <f t="shared" si="162"/>
        <v>-2.1090113111117414E-3</v>
      </c>
      <c r="AS184" s="175"/>
      <c r="AT184" s="175">
        <f t="shared" si="163"/>
        <v>0</v>
      </c>
      <c r="AU184" s="175">
        <f t="shared" si="164"/>
        <v>0</v>
      </c>
      <c r="AV184" s="175">
        <f t="shared" si="165"/>
        <v>0</v>
      </c>
      <c r="AW184" s="175">
        <f t="shared" si="166"/>
        <v>0</v>
      </c>
      <c r="AX184" s="175">
        <f t="shared" si="167"/>
        <v>0</v>
      </c>
      <c r="AY184" s="175">
        <f t="shared" si="168"/>
        <v>0</v>
      </c>
      <c r="AZ184" s="1"/>
      <c r="BA184" s="1">
        <f t="shared" si="193"/>
        <v>5.621862860259786E-2</v>
      </c>
      <c r="BB184" s="1">
        <f t="shared" si="194"/>
        <v>5.529538780366746E-2</v>
      </c>
      <c r="BC184" s="1">
        <f t="shared" si="195"/>
        <v>3.7456348181188232E-2</v>
      </c>
      <c r="BD184" s="1">
        <f t="shared" si="196"/>
        <v>6.6248251297890345E-2</v>
      </c>
      <c r="BE184" s="1">
        <f t="shared" si="197"/>
        <v>0.13733231644788577</v>
      </c>
      <c r="BF184" s="1">
        <f t="shared" si="198"/>
        <v>5.529538780366746E-2</v>
      </c>
      <c r="BG184" s="1"/>
      <c r="BH184" s="1">
        <f t="shared" si="169"/>
        <v>5.6475011693493095E-2</v>
      </c>
      <c r="BI184" s="1">
        <f t="shared" si="170"/>
        <v>5.5412500385517295E-2</v>
      </c>
      <c r="BJ184" s="1">
        <f t="shared" si="171"/>
        <v>3.7602079268413927E-2</v>
      </c>
      <c r="BK184" s="1">
        <f t="shared" si="172"/>
        <v>6.6466737473041451E-2</v>
      </c>
      <c r="BL184" s="1">
        <f t="shared" si="173"/>
        <v>0.13773368501406164</v>
      </c>
      <c r="BM184" s="1">
        <f t="shared" si="174"/>
        <v>5.5412500385517295E-2</v>
      </c>
      <c r="BN184" s="1"/>
      <c r="BO184" s="1">
        <f t="shared" si="181"/>
        <v>4.5770552728352745E-2</v>
      </c>
      <c r="BP184" s="1">
        <f t="shared" si="182"/>
        <v>4.4488793157290325E-2</v>
      </c>
      <c r="BQ184" s="1">
        <f t="shared" si="183"/>
        <v>1.7318456113365827E-2</v>
      </c>
      <c r="BR184" s="1">
        <f t="shared" si="184"/>
        <v>5.630289245591822E-2</v>
      </c>
      <c r="BS184" s="1">
        <f t="shared" si="185"/>
        <v>0.12573719222938573</v>
      </c>
      <c r="BT184" s="1">
        <f t="shared" si="186"/>
        <v>4.4488793157290325E-2</v>
      </c>
      <c r="BU184" s="1"/>
      <c r="BV184" s="1">
        <f t="shared" si="199"/>
        <v>7.3527528504904779E-2</v>
      </c>
      <c r="BW184" s="1">
        <f t="shared" si="200"/>
        <v>7.1571530667509917E-2</v>
      </c>
      <c r="BX184" s="1">
        <f t="shared" si="201"/>
        <v>6.1343589156268134E-2</v>
      </c>
      <c r="BY184" s="1">
        <f t="shared" si="202"/>
        <v>8.7816389740969919E-2</v>
      </c>
      <c r="BZ184" s="1">
        <f t="shared" si="203"/>
        <v>0.19067164421849783</v>
      </c>
      <c r="CA184" s="1">
        <f t="shared" si="204"/>
        <v>7.1571530667509917E-2</v>
      </c>
      <c r="CB184" s="1"/>
      <c r="CC184" s="1"/>
    </row>
    <row r="185" spans="1:81" x14ac:dyDescent="0.2">
      <c r="A185">
        <f t="shared" si="205"/>
        <v>2005</v>
      </c>
      <c r="B185">
        <f t="shared" si="206"/>
        <v>4</v>
      </c>
      <c r="C185" s="1">
        <f>AVERAGE(RealPrice!C173:C184)</f>
        <v>5.6268958442931255E-2</v>
      </c>
      <c r="D185" s="1">
        <f>AVERAGE(RealPrice!D173:D184)</f>
        <v>5.5233529566666217E-2</v>
      </c>
      <c r="E185" s="1">
        <f>AVERAGE(RealPrice!E173:E184)</f>
        <v>3.7435958554031049E-2</v>
      </c>
      <c r="F185" s="1">
        <f>AVERAGE(RealPrice!F173:F184)</f>
        <v>6.6253694177651853E-2</v>
      </c>
      <c r="G185" s="1">
        <f>AVERAGE(RealPrice!G173:G184)</f>
        <v>0.13716342576444915</v>
      </c>
      <c r="H185" s="1">
        <f>AVERAGE(RealPrice!H173:H184)</f>
        <v>5.5233529566666217E-2</v>
      </c>
      <c r="I185" s="1"/>
      <c r="J185" s="1">
        <f t="shared" si="175"/>
        <v>-2.0605325056183982E-4</v>
      </c>
      <c r="K185" s="1">
        <f t="shared" si="176"/>
        <v>-1.7897081885107774E-4</v>
      </c>
      <c r="L185" s="1">
        <f t="shared" si="177"/>
        <v>-1.6612071438287801E-4</v>
      </c>
      <c r="M185" s="1">
        <f t="shared" si="178"/>
        <v>-2.1304329538959776E-4</v>
      </c>
      <c r="N185" s="1">
        <f t="shared" si="179"/>
        <v>-5.7025924961248697E-4</v>
      </c>
      <c r="O185" s="1">
        <f t="shared" si="180"/>
        <v>-1.7897081885107774E-4</v>
      </c>
      <c r="P185" s="1"/>
      <c r="Q185" s="99">
        <f t="shared" si="145"/>
        <v>-2.0605325056183982E-4</v>
      </c>
      <c r="R185" s="99">
        <f t="shared" si="146"/>
        <v>-1.7897081885107774E-4</v>
      </c>
      <c r="S185" s="99">
        <f t="shared" si="147"/>
        <v>-1.6612071438287801E-4</v>
      </c>
      <c r="T185" s="99">
        <f t="shared" si="148"/>
        <v>-2.1304329538959776E-4</v>
      </c>
      <c r="U185" s="99">
        <f t="shared" si="149"/>
        <v>-5.7025924961248697E-4</v>
      </c>
      <c r="V185" s="99">
        <f t="shared" si="150"/>
        <v>-1.7897081885107774E-4</v>
      </c>
      <c r="W185" s="99"/>
      <c r="X185" s="99">
        <f t="shared" si="151"/>
        <v>0</v>
      </c>
      <c r="Y185" s="99">
        <f t="shared" si="152"/>
        <v>0</v>
      </c>
      <c r="Z185" s="99">
        <f t="shared" si="153"/>
        <v>0</v>
      </c>
      <c r="AA185" s="99">
        <f t="shared" si="154"/>
        <v>0</v>
      </c>
      <c r="AB185" s="99">
        <f t="shared" si="155"/>
        <v>0</v>
      </c>
      <c r="AC185" s="99">
        <f t="shared" si="156"/>
        <v>0</v>
      </c>
      <c r="AD185" s="1"/>
      <c r="AE185" s="1"/>
      <c r="AF185" s="5">
        <f t="shared" si="187"/>
        <v>-3.6485738450158234E-3</v>
      </c>
      <c r="AG185" s="5">
        <f t="shared" si="188"/>
        <v>-3.229791429838702E-3</v>
      </c>
      <c r="AH185" s="5">
        <f t="shared" si="189"/>
        <v>-4.4178597996420432E-3</v>
      </c>
      <c r="AI185" s="5">
        <f t="shared" si="190"/>
        <v>-3.2052618119854381E-3</v>
      </c>
      <c r="AJ185" s="5">
        <f t="shared" si="191"/>
        <v>-4.1403034381478632E-3</v>
      </c>
      <c r="AK185" s="5">
        <f t="shared" si="192"/>
        <v>-3.229791429838702E-3</v>
      </c>
      <c r="AL185" s="1"/>
      <c r="AM185" s="175">
        <f t="shared" si="157"/>
        <v>-3.6485738450158234E-3</v>
      </c>
      <c r="AN185" s="175">
        <f t="shared" si="158"/>
        <v>-3.229791429838702E-3</v>
      </c>
      <c r="AO185" s="175">
        <f t="shared" si="159"/>
        <v>-4.4178597996420432E-3</v>
      </c>
      <c r="AP185" s="175">
        <f t="shared" si="160"/>
        <v>-3.2052618119854381E-3</v>
      </c>
      <c r="AQ185" s="175">
        <f t="shared" si="161"/>
        <v>-4.1403034381478632E-3</v>
      </c>
      <c r="AR185" s="175">
        <f t="shared" si="162"/>
        <v>-3.229791429838702E-3</v>
      </c>
      <c r="AS185" s="175"/>
      <c r="AT185" s="175">
        <f t="shared" si="163"/>
        <v>0</v>
      </c>
      <c r="AU185" s="175">
        <f t="shared" si="164"/>
        <v>0</v>
      </c>
      <c r="AV185" s="175">
        <f t="shared" si="165"/>
        <v>0</v>
      </c>
      <c r="AW185" s="175">
        <f t="shared" si="166"/>
        <v>0</v>
      </c>
      <c r="AX185" s="175">
        <f t="shared" si="167"/>
        <v>0</v>
      </c>
      <c r="AY185" s="175">
        <f t="shared" si="168"/>
        <v>0</v>
      </c>
      <c r="AZ185" s="1"/>
      <c r="BA185" s="1">
        <f t="shared" si="193"/>
        <v>5.6062905192369415E-2</v>
      </c>
      <c r="BB185" s="1">
        <f t="shared" si="194"/>
        <v>5.505455874781514E-2</v>
      </c>
      <c r="BC185" s="1">
        <f t="shared" si="195"/>
        <v>3.7269837839648171E-2</v>
      </c>
      <c r="BD185" s="1">
        <f t="shared" si="196"/>
        <v>6.6040650882262256E-2</v>
      </c>
      <c r="BE185" s="1">
        <f t="shared" si="197"/>
        <v>0.13659316651483666</v>
      </c>
      <c r="BF185" s="1">
        <f t="shared" si="198"/>
        <v>5.505455874781514E-2</v>
      </c>
      <c r="BG185" s="1"/>
      <c r="BH185" s="1">
        <f t="shared" si="169"/>
        <v>5.6268958442931255E-2</v>
      </c>
      <c r="BI185" s="1">
        <f t="shared" si="170"/>
        <v>5.5233529566666217E-2</v>
      </c>
      <c r="BJ185" s="1">
        <f t="shared" si="171"/>
        <v>3.7435958554031049E-2</v>
      </c>
      <c r="BK185" s="1">
        <f t="shared" si="172"/>
        <v>6.6253694177651853E-2</v>
      </c>
      <c r="BL185" s="1">
        <f t="shared" si="173"/>
        <v>0.13716342576444915</v>
      </c>
      <c r="BM185" s="1">
        <f t="shared" si="174"/>
        <v>5.5233529566666217E-2</v>
      </c>
      <c r="BN185" s="1"/>
      <c r="BO185" s="1">
        <f t="shared" si="181"/>
        <v>4.5565251278291585E-2</v>
      </c>
      <c r="BP185" s="1">
        <f t="shared" si="182"/>
        <v>4.4310400376856164E-2</v>
      </c>
      <c r="BQ185" s="1">
        <f t="shared" si="183"/>
        <v>1.7153069297008907E-2</v>
      </c>
      <c r="BR185" s="1">
        <f t="shared" si="184"/>
        <v>5.6090532020067634E-2</v>
      </c>
      <c r="BS185" s="1">
        <f t="shared" si="185"/>
        <v>0.12516929402610505</v>
      </c>
      <c r="BT185" s="1">
        <f t="shared" si="186"/>
        <v>4.4310400376856164E-2</v>
      </c>
      <c r="BU185" s="1"/>
      <c r="BV185" s="1">
        <f t="shared" si="199"/>
        <v>7.3527528504904779E-2</v>
      </c>
      <c r="BW185" s="1">
        <f t="shared" si="200"/>
        <v>7.1571530667509917E-2</v>
      </c>
      <c r="BX185" s="1">
        <f t="shared" si="201"/>
        <v>6.1343589156268134E-2</v>
      </c>
      <c r="BY185" s="1">
        <f t="shared" si="202"/>
        <v>8.7816389740969919E-2</v>
      </c>
      <c r="BZ185" s="1">
        <f t="shared" si="203"/>
        <v>0.19067164421849783</v>
      </c>
      <c r="CA185" s="1">
        <f t="shared" si="204"/>
        <v>7.1571530667509917E-2</v>
      </c>
      <c r="CB185" s="1"/>
      <c r="CC185" s="1"/>
    </row>
    <row r="186" spans="1:81" x14ac:dyDescent="0.2">
      <c r="A186">
        <f t="shared" si="205"/>
        <v>2005</v>
      </c>
      <c r="B186">
        <f t="shared" si="206"/>
        <v>5</v>
      </c>
      <c r="C186" s="1">
        <f>AVERAGE(RealPrice!C174:C185)</f>
        <v>5.602765024900009E-2</v>
      </c>
      <c r="D186" s="1">
        <f>AVERAGE(RealPrice!D174:D185)</f>
        <v>5.4967232955033661E-2</v>
      </c>
      <c r="E186" s="1">
        <f>AVERAGE(RealPrice!E174:E185)</f>
        <v>3.7143180466668035E-2</v>
      </c>
      <c r="F186" s="1">
        <f>AVERAGE(RealPrice!F174:F185)</f>
        <v>6.5980173649603832E-2</v>
      </c>
      <c r="G186" s="1">
        <f>AVERAGE(RealPrice!G174:G185)</f>
        <v>0.13671834454868154</v>
      </c>
      <c r="H186" s="1">
        <f>AVERAGE(RealPrice!H174:H185)</f>
        <v>5.4967232955033661E-2</v>
      </c>
      <c r="I186" s="1"/>
      <c r="J186" s="1">
        <f t="shared" si="175"/>
        <v>-2.4130819393116537E-4</v>
      </c>
      <c r="K186" s="1">
        <f t="shared" si="176"/>
        <v>-2.662966116325563E-4</v>
      </c>
      <c r="L186" s="1">
        <f t="shared" si="177"/>
        <v>-2.9277808736301314E-4</v>
      </c>
      <c r="M186" s="1">
        <f t="shared" si="178"/>
        <v>-2.7352052804802129E-4</v>
      </c>
      <c r="N186" s="1">
        <f t="shared" si="179"/>
        <v>-4.4508121576761206E-4</v>
      </c>
      <c r="O186" s="1">
        <f t="shared" si="180"/>
        <v>-2.662966116325563E-4</v>
      </c>
      <c r="P186" s="1"/>
      <c r="Q186" s="99">
        <f t="shared" si="145"/>
        <v>-2.4130819393116537E-4</v>
      </c>
      <c r="R186" s="99">
        <f t="shared" si="146"/>
        <v>-2.662966116325563E-4</v>
      </c>
      <c r="S186" s="99">
        <f t="shared" si="147"/>
        <v>-2.9277808736301314E-4</v>
      </c>
      <c r="T186" s="99">
        <f t="shared" si="148"/>
        <v>-2.7352052804802129E-4</v>
      </c>
      <c r="U186" s="99">
        <f t="shared" si="149"/>
        <v>-4.4508121576761206E-4</v>
      </c>
      <c r="V186" s="99">
        <f t="shared" si="150"/>
        <v>-2.662966116325563E-4</v>
      </c>
      <c r="W186" s="99"/>
      <c r="X186" s="99">
        <f t="shared" si="151"/>
        <v>0</v>
      </c>
      <c r="Y186" s="99">
        <f t="shared" si="152"/>
        <v>0</v>
      </c>
      <c r="Z186" s="99">
        <f t="shared" si="153"/>
        <v>0</v>
      </c>
      <c r="AA186" s="99">
        <f t="shared" si="154"/>
        <v>0</v>
      </c>
      <c r="AB186" s="99">
        <f t="shared" si="155"/>
        <v>0</v>
      </c>
      <c r="AC186" s="99">
        <f t="shared" si="156"/>
        <v>0</v>
      </c>
      <c r="AD186" s="1"/>
      <c r="AE186" s="1"/>
      <c r="AF186" s="5">
        <f t="shared" si="187"/>
        <v>-4.2884780633696273E-3</v>
      </c>
      <c r="AG186" s="5">
        <f t="shared" si="188"/>
        <v>-4.8212854351655787E-3</v>
      </c>
      <c r="AH186" s="5">
        <f t="shared" si="189"/>
        <v>-7.8207717571983082E-3</v>
      </c>
      <c r="AI186" s="5">
        <f t="shared" si="190"/>
        <v>-4.1283815407274771E-3</v>
      </c>
      <c r="AJ186" s="5">
        <f t="shared" si="191"/>
        <v>-3.2448971968077611E-3</v>
      </c>
      <c r="AK186" s="5">
        <f t="shared" si="192"/>
        <v>-4.8212854351655787E-3</v>
      </c>
      <c r="AL186" s="1"/>
      <c r="AM186" s="175">
        <f t="shared" si="157"/>
        <v>-4.2884780633696273E-3</v>
      </c>
      <c r="AN186" s="175">
        <f t="shared" si="158"/>
        <v>-4.8212854351655787E-3</v>
      </c>
      <c r="AO186" s="175">
        <f t="shared" si="159"/>
        <v>-7.8207717571983082E-3</v>
      </c>
      <c r="AP186" s="175">
        <f t="shared" si="160"/>
        <v>-4.1283815407274771E-3</v>
      </c>
      <c r="AQ186" s="175">
        <f t="shared" si="161"/>
        <v>-3.2448971968077611E-3</v>
      </c>
      <c r="AR186" s="175">
        <f t="shared" si="162"/>
        <v>-4.8212854351655787E-3</v>
      </c>
      <c r="AS186" s="175"/>
      <c r="AT186" s="175">
        <f t="shared" si="163"/>
        <v>0</v>
      </c>
      <c r="AU186" s="175">
        <f t="shared" si="164"/>
        <v>0</v>
      </c>
      <c r="AV186" s="175">
        <f t="shared" si="165"/>
        <v>0</v>
      </c>
      <c r="AW186" s="175">
        <f t="shared" si="166"/>
        <v>0</v>
      </c>
      <c r="AX186" s="175">
        <f t="shared" si="167"/>
        <v>0</v>
      </c>
      <c r="AY186" s="175">
        <f t="shared" si="168"/>
        <v>0</v>
      </c>
      <c r="AZ186" s="1"/>
      <c r="BA186" s="1">
        <f t="shared" si="193"/>
        <v>5.5786342055068924E-2</v>
      </c>
      <c r="BB186" s="1">
        <f t="shared" si="194"/>
        <v>5.4700936343401105E-2</v>
      </c>
      <c r="BC186" s="1">
        <f t="shared" si="195"/>
        <v>3.6850402379305022E-2</v>
      </c>
      <c r="BD186" s="1">
        <f t="shared" si="196"/>
        <v>6.5706653121555811E-2</v>
      </c>
      <c r="BE186" s="1">
        <f t="shared" si="197"/>
        <v>0.13627326333291392</v>
      </c>
      <c r="BF186" s="1">
        <f t="shared" si="198"/>
        <v>5.4700936343401105E-2</v>
      </c>
      <c r="BG186" s="1"/>
      <c r="BH186" s="1">
        <f t="shared" si="169"/>
        <v>5.602765024900009E-2</v>
      </c>
      <c r="BI186" s="1">
        <f t="shared" si="170"/>
        <v>5.4967232955033661E-2</v>
      </c>
      <c r="BJ186" s="1">
        <f t="shared" si="171"/>
        <v>3.7143180466668035E-2</v>
      </c>
      <c r="BK186" s="1">
        <f t="shared" si="172"/>
        <v>6.5980173649603832E-2</v>
      </c>
      <c r="BL186" s="1">
        <f t="shared" si="173"/>
        <v>0.13671834454868154</v>
      </c>
      <c r="BM186" s="1">
        <f t="shared" si="174"/>
        <v>5.4967232955033661E-2</v>
      </c>
      <c r="BN186" s="1"/>
      <c r="BO186" s="1">
        <f t="shared" si="181"/>
        <v>4.5324977929256605E-2</v>
      </c>
      <c r="BP186" s="1">
        <f t="shared" si="182"/>
        <v>4.4045387657198704E-2</v>
      </c>
      <c r="BQ186" s="1">
        <f t="shared" si="183"/>
        <v>1.6862580960242669E-2</v>
      </c>
      <c r="BR186" s="1">
        <f t="shared" si="184"/>
        <v>5.5818140689118619E-2</v>
      </c>
      <c r="BS186" s="1">
        <f t="shared" si="185"/>
        <v>0.12472565705312684</v>
      </c>
      <c r="BT186" s="1">
        <f t="shared" si="186"/>
        <v>4.4045387657198704E-2</v>
      </c>
      <c r="BU186" s="1"/>
      <c r="BV186" s="1">
        <f t="shared" si="199"/>
        <v>7.3527528504904779E-2</v>
      </c>
      <c r="BW186" s="1">
        <f t="shared" si="200"/>
        <v>7.1571530667509917E-2</v>
      </c>
      <c r="BX186" s="1">
        <f t="shared" si="201"/>
        <v>6.1343589156268134E-2</v>
      </c>
      <c r="BY186" s="1">
        <f t="shared" si="202"/>
        <v>8.7816389740969919E-2</v>
      </c>
      <c r="BZ186" s="1">
        <f t="shared" si="203"/>
        <v>0.19067164421849783</v>
      </c>
      <c r="CA186" s="1">
        <f t="shared" si="204"/>
        <v>7.1571530667509917E-2</v>
      </c>
      <c r="CB186" s="1"/>
      <c r="CC186" s="1"/>
    </row>
    <row r="187" spans="1:81" x14ac:dyDescent="0.2">
      <c r="A187">
        <f t="shared" si="205"/>
        <v>2005</v>
      </c>
      <c r="B187">
        <f t="shared" si="206"/>
        <v>6</v>
      </c>
      <c r="C187" s="1">
        <f>AVERAGE(RealPrice!C175:C186)</f>
        <v>5.5849361474283161E-2</v>
      </c>
      <c r="D187" s="1">
        <f>AVERAGE(RealPrice!D175:D186)</f>
        <v>5.4767475432937883E-2</v>
      </c>
      <c r="E187" s="1">
        <f>AVERAGE(RealPrice!E175:E186)</f>
        <v>3.7472237909084945E-2</v>
      </c>
      <c r="F187" s="1">
        <f>AVERAGE(RealPrice!F175:F186)</f>
        <v>6.5813425615896384E-2</v>
      </c>
      <c r="G187" s="1">
        <f>AVERAGE(RealPrice!G175:G186)</f>
        <v>0.13632293374635754</v>
      </c>
      <c r="H187" s="1">
        <f>AVERAGE(RealPrice!H175:H186)</f>
        <v>5.4767475432937883E-2</v>
      </c>
      <c r="I187" s="1"/>
      <c r="J187" s="1">
        <f t="shared" si="175"/>
        <v>-1.7828877471692817E-4</v>
      </c>
      <c r="K187" s="1">
        <f t="shared" si="176"/>
        <v>-1.9975752209577813E-4</v>
      </c>
      <c r="L187" s="1">
        <f t="shared" si="177"/>
        <v>3.2905744241690932E-4</v>
      </c>
      <c r="M187" s="1">
        <f t="shared" si="178"/>
        <v>-1.6674803370744784E-4</v>
      </c>
      <c r="N187" s="1">
        <f t="shared" si="179"/>
        <v>-3.9541080232399772E-4</v>
      </c>
      <c r="O187" s="1">
        <f t="shared" si="180"/>
        <v>-1.9975752209577813E-4</v>
      </c>
      <c r="P187" s="1"/>
      <c r="Q187" s="99">
        <f t="shared" si="145"/>
        <v>-1.7828877471692817E-4</v>
      </c>
      <c r="R187" s="99">
        <f t="shared" si="146"/>
        <v>-1.9975752209577813E-4</v>
      </c>
      <c r="S187" s="99">
        <f t="shared" si="147"/>
        <v>0</v>
      </c>
      <c r="T187" s="99">
        <f t="shared" si="148"/>
        <v>-1.6674803370744784E-4</v>
      </c>
      <c r="U187" s="99">
        <f t="shared" si="149"/>
        <v>-3.9541080232399772E-4</v>
      </c>
      <c r="V187" s="99">
        <f t="shared" si="150"/>
        <v>-1.9975752209577813E-4</v>
      </c>
      <c r="W187" s="99"/>
      <c r="X187" s="99">
        <f t="shared" si="151"/>
        <v>0</v>
      </c>
      <c r="Y187" s="99">
        <f t="shared" si="152"/>
        <v>0</v>
      </c>
      <c r="Z187" s="99">
        <f t="shared" si="153"/>
        <v>3.2905744241690932E-4</v>
      </c>
      <c r="AA187" s="99">
        <f t="shared" si="154"/>
        <v>0</v>
      </c>
      <c r="AB187" s="99">
        <f t="shared" si="155"/>
        <v>0</v>
      </c>
      <c r="AC187" s="99">
        <f t="shared" si="156"/>
        <v>0</v>
      </c>
      <c r="AD187" s="1"/>
      <c r="AE187" s="1"/>
      <c r="AF187" s="5">
        <f t="shared" si="187"/>
        <v>-3.1821569158186902E-3</v>
      </c>
      <c r="AG187" s="5">
        <f t="shared" si="188"/>
        <v>-3.6341200267292484E-3</v>
      </c>
      <c r="AH187" s="5">
        <f t="shared" si="189"/>
        <v>8.859161716434194E-3</v>
      </c>
      <c r="AI187" s="5">
        <f t="shared" si="190"/>
        <v>-2.5272445415646105E-3</v>
      </c>
      <c r="AJ187" s="5">
        <f t="shared" si="191"/>
        <v>-2.8921561596527701E-3</v>
      </c>
      <c r="AK187" s="5">
        <f t="shared" si="192"/>
        <v>-3.6341200267292484E-3</v>
      </c>
      <c r="AL187" s="1"/>
      <c r="AM187" s="175">
        <f t="shared" si="157"/>
        <v>-3.1821569158186902E-3</v>
      </c>
      <c r="AN187" s="175">
        <f t="shared" si="158"/>
        <v>-3.6341200267292484E-3</v>
      </c>
      <c r="AO187" s="175">
        <f t="shared" si="159"/>
        <v>0</v>
      </c>
      <c r="AP187" s="175">
        <f t="shared" si="160"/>
        <v>-2.5272445415646105E-3</v>
      </c>
      <c r="AQ187" s="175">
        <f t="shared" si="161"/>
        <v>-2.8921561596527701E-3</v>
      </c>
      <c r="AR187" s="175">
        <f t="shared" si="162"/>
        <v>-3.6341200267292484E-3</v>
      </c>
      <c r="AS187" s="175"/>
      <c r="AT187" s="175">
        <f t="shared" si="163"/>
        <v>0</v>
      </c>
      <c r="AU187" s="175">
        <f t="shared" si="164"/>
        <v>0</v>
      </c>
      <c r="AV187" s="175">
        <f t="shared" si="165"/>
        <v>8.859161716434194E-3</v>
      </c>
      <c r="AW187" s="175">
        <f t="shared" si="166"/>
        <v>0</v>
      </c>
      <c r="AX187" s="175">
        <f t="shared" si="167"/>
        <v>0</v>
      </c>
      <c r="AY187" s="175">
        <f t="shared" si="168"/>
        <v>0</v>
      </c>
      <c r="AZ187" s="1"/>
      <c r="BA187" s="1">
        <f t="shared" si="193"/>
        <v>5.5671072699566233E-2</v>
      </c>
      <c r="BB187" s="1">
        <f t="shared" si="194"/>
        <v>5.4567717910842105E-2</v>
      </c>
      <c r="BC187" s="1">
        <f t="shared" si="195"/>
        <v>3.7472237909084945E-2</v>
      </c>
      <c r="BD187" s="1">
        <f t="shared" si="196"/>
        <v>6.5646677582188936E-2</v>
      </c>
      <c r="BE187" s="1">
        <f t="shared" si="197"/>
        <v>0.13592752294403354</v>
      </c>
      <c r="BF187" s="1">
        <f t="shared" si="198"/>
        <v>5.4567717910842105E-2</v>
      </c>
      <c r="BG187" s="1"/>
      <c r="BH187" s="1">
        <f t="shared" si="169"/>
        <v>5.5849361474283161E-2</v>
      </c>
      <c r="BI187" s="1">
        <f t="shared" si="170"/>
        <v>5.4767475432937883E-2</v>
      </c>
      <c r="BJ187" s="1">
        <f t="shared" si="171"/>
        <v>3.7801295351501854E-2</v>
      </c>
      <c r="BK187" s="1">
        <f t="shared" si="172"/>
        <v>6.5813425615896384E-2</v>
      </c>
      <c r="BL187" s="1">
        <f t="shared" si="173"/>
        <v>0.13632293374635754</v>
      </c>
      <c r="BM187" s="1">
        <f t="shared" si="174"/>
        <v>5.4767475432937883E-2</v>
      </c>
      <c r="BN187" s="1"/>
      <c r="BO187" s="1">
        <f t="shared" si="181"/>
        <v>4.5147256497397155E-2</v>
      </c>
      <c r="BP187" s="1">
        <f t="shared" si="182"/>
        <v>4.3846356077914463E-2</v>
      </c>
      <c r="BQ187" s="1">
        <f t="shared" si="183"/>
        <v>1.6862580960242669E-2</v>
      </c>
      <c r="BR187" s="1">
        <f t="shared" si="184"/>
        <v>5.5651814068469176E-2</v>
      </c>
      <c r="BS187" s="1">
        <f t="shared" si="185"/>
        <v>0.12433138984059038</v>
      </c>
      <c r="BT187" s="1">
        <f t="shared" si="186"/>
        <v>4.3846356077914463E-2</v>
      </c>
      <c r="BU187" s="1"/>
      <c r="BV187" s="1">
        <f t="shared" si="199"/>
        <v>7.3527528504904779E-2</v>
      </c>
      <c r="BW187" s="1">
        <f t="shared" si="200"/>
        <v>7.1571530667509917E-2</v>
      </c>
      <c r="BX187" s="1">
        <f t="shared" si="201"/>
        <v>6.1675561771781413E-2</v>
      </c>
      <c r="BY187" s="1">
        <f t="shared" si="202"/>
        <v>8.7816389740969919E-2</v>
      </c>
      <c r="BZ187" s="1">
        <f t="shared" si="203"/>
        <v>0.19067164421849783</v>
      </c>
      <c r="CA187" s="1">
        <f t="shared" si="204"/>
        <v>7.1571530667509917E-2</v>
      </c>
      <c r="CB187" s="1"/>
      <c r="CC187" s="1"/>
    </row>
    <row r="188" spans="1:81" x14ac:dyDescent="0.2">
      <c r="A188">
        <f t="shared" si="205"/>
        <v>2005</v>
      </c>
      <c r="B188">
        <f t="shared" si="206"/>
        <v>7</v>
      </c>
      <c r="C188" s="1">
        <f>AVERAGE(RealPrice!C176:C187)</f>
        <v>5.5657752461415466E-2</v>
      </c>
      <c r="D188" s="1">
        <f>AVERAGE(RealPrice!D176:D187)</f>
        <v>5.4571041963757783E-2</v>
      </c>
      <c r="E188" s="1">
        <f>AVERAGE(RealPrice!E176:E187)</f>
        <v>3.7290491350081556E-2</v>
      </c>
      <c r="F188" s="1">
        <f>AVERAGE(RealPrice!F176:F187)</f>
        <v>6.5649384812192971E-2</v>
      </c>
      <c r="G188" s="1">
        <f>AVERAGE(RealPrice!G176:G187)</f>
        <v>0.13584723029300419</v>
      </c>
      <c r="H188" s="1">
        <f>AVERAGE(RealPrice!H176:H187)</f>
        <v>5.4571041963757783E-2</v>
      </c>
      <c r="I188" s="1"/>
      <c r="J188" s="1">
        <f t="shared" si="175"/>
        <v>-1.9160901286769533E-4</v>
      </c>
      <c r="K188" s="1">
        <f t="shared" si="176"/>
        <v>-1.9643346918010035E-4</v>
      </c>
      <c r="L188" s="1">
        <f t="shared" si="177"/>
        <v>-1.8174655900338871E-4</v>
      </c>
      <c r="M188" s="1">
        <f t="shared" si="178"/>
        <v>-1.6404080370341356E-4</v>
      </c>
      <c r="N188" s="1">
        <f t="shared" si="179"/>
        <v>-4.7570345335334885E-4</v>
      </c>
      <c r="O188" s="1">
        <f t="shared" si="180"/>
        <v>-1.9643346918010035E-4</v>
      </c>
      <c r="P188" s="1"/>
      <c r="Q188" s="99">
        <f t="shared" si="145"/>
        <v>-1.9160901286769533E-4</v>
      </c>
      <c r="R188" s="99">
        <f t="shared" si="146"/>
        <v>-1.9643346918010035E-4</v>
      </c>
      <c r="S188" s="99">
        <f t="shared" si="147"/>
        <v>-1.8174655900338871E-4</v>
      </c>
      <c r="T188" s="99">
        <f t="shared" si="148"/>
        <v>-1.6404080370341356E-4</v>
      </c>
      <c r="U188" s="99">
        <f t="shared" si="149"/>
        <v>-4.7570345335334885E-4</v>
      </c>
      <c r="V188" s="99">
        <f t="shared" si="150"/>
        <v>-1.9643346918010035E-4</v>
      </c>
      <c r="W188" s="99"/>
      <c r="X188" s="99">
        <f t="shared" si="151"/>
        <v>0</v>
      </c>
      <c r="Y188" s="99">
        <f t="shared" si="152"/>
        <v>0</v>
      </c>
      <c r="Z188" s="99">
        <f t="shared" si="153"/>
        <v>0</v>
      </c>
      <c r="AA188" s="99">
        <f t="shared" si="154"/>
        <v>0</v>
      </c>
      <c r="AB188" s="99">
        <f t="shared" si="155"/>
        <v>0</v>
      </c>
      <c r="AC188" s="99">
        <f t="shared" si="156"/>
        <v>0</v>
      </c>
      <c r="AD188" s="1"/>
      <c r="AE188" s="1"/>
      <c r="AF188" s="5">
        <f t="shared" si="187"/>
        <v>-3.4308183264714076E-3</v>
      </c>
      <c r="AG188" s="5">
        <f t="shared" si="188"/>
        <v>-3.5866811027400747E-3</v>
      </c>
      <c r="AH188" s="5">
        <f t="shared" si="189"/>
        <v>-4.8501655931076915E-3</v>
      </c>
      <c r="AI188" s="5">
        <f t="shared" si="190"/>
        <v>-2.4925127687592807E-3</v>
      </c>
      <c r="AJ188" s="5">
        <f t="shared" si="191"/>
        <v>-3.4895335676859984E-3</v>
      </c>
      <c r="AK188" s="5">
        <f t="shared" si="192"/>
        <v>-3.5866811027400747E-3</v>
      </c>
      <c r="AL188" s="1"/>
      <c r="AM188" s="175">
        <f t="shared" si="157"/>
        <v>-3.4308183264714076E-3</v>
      </c>
      <c r="AN188" s="175">
        <f t="shared" si="158"/>
        <v>-3.5866811027400747E-3</v>
      </c>
      <c r="AO188" s="175">
        <f t="shared" si="159"/>
        <v>-4.8501655931076915E-3</v>
      </c>
      <c r="AP188" s="175">
        <f t="shared" si="160"/>
        <v>-2.4925127687592807E-3</v>
      </c>
      <c r="AQ188" s="175">
        <f t="shared" si="161"/>
        <v>-3.4895335676859984E-3</v>
      </c>
      <c r="AR188" s="175">
        <f t="shared" si="162"/>
        <v>-3.5866811027400747E-3</v>
      </c>
      <c r="AS188" s="175"/>
      <c r="AT188" s="175">
        <f t="shared" si="163"/>
        <v>0</v>
      </c>
      <c r="AU188" s="175">
        <f t="shared" si="164"/>
        <v>0</v>
      </c>
      <c r="AV188" s="175">
        <f t="shared" si="165"/>
        <v>0</v>
      </c>
      <c r="AW188" s="175">
        <f t="shared" si="166"/>
        <v>0</v>
      </c>
      <c r="AX188" s="175">
        <f t="shared" si="167"/>
        <v>0</v>
      </c>
      <c r="AY188" s="175">
        <f t="shared" si="168"/>
        <v>0</v>
      </c>
      <c r="AZ188" s="1"/>
      <c r="BA188" s="1">
        <f t="shared" si="193"/>
        <v>5.5466143448547771E-2</v>
      </c>
      <c r="BB188" s="1">
        <f t="shared" si="194"/>
        <v>5.4374608494577682E-2</v>
      </c>
      <c r="BC188" s="1">
        <f t="shared" si="195"/>
        <v>3.7108744791078167E-2</v>
      </c>
      <c r="BD188" s="1">
        <f t="shared" si="196"/>
        <v>6.5485344008489557E-2</v>
      </c>
      <c r="BE188" s="1">
        <f t="shared" si="197"/>
        <v>0.13537152683965084</v>
      </c>
      <c r="BF188" s="1">
        <f t="shared" si="198"/>
        <v>5.4374608494577682E-2</v>
      </c>
      <c r="BG188" s="1"/>
      <c r="BH188" s="1">
        <f t="shared" si="169"/>
        <v>5.5657752461415466E-2</v>
      </c>
      <c r="BI188" s="1">
        <f t="shared" si="170"/>
        <v>5.4571041963757783E-2</v>
      </c>
      <c r="BJ188" s="1">
        <f t="shared" si="171"/>
        <v>3.7290491350081556E-2</v>
      </c>
      <c r="BK188" s="1">
        <f t="shared" si="172"/>
        <v>6.5649384812192971E-2</v>
      </c>
      <c r="BL188" s="1">
        <f t="shared" si="173"/>
        <v>0.13584723029300419</v>
      </c>
      <c r="BM188" s="1">
        <f t="shared" si="174"/>
        <v>5.4571041963757783E-2</v>
      </c>
      <c r="BN188" s="1"/>
      <c r="BO188" s="1">
        <f t="shared" si="181"/>
        <v>4.4956304860242324E-2</v>
      </c>
      <c r="BP188" s="1">
        <f t="shared" si="182"/>
        <v>4.3650627152946216E-2</v>
      </c>
      <c r="BQ188" s="1">
        <f t="shared" si="183"/>
        <v>1.6681715902146423E-2</v>
      </c>
      <c r="BR188" s="1">
        <f t="shared" si="184"/>
        <v>5.5488182138563595E-2</v>
      </c>
      <c r="BS188" s="1">
        <f t="shared" si="185"/>
        <v>0.12385734637040577</v>
      </c>
      <c r="BT188" s="1">
        <f t="shared" si="186"/>
        <v>4.3650627152946216E-2</v>
      </c>
      <c r="BU188" s="1"/>
      <c r="BV188" s="1">
        <f t="shared" si="199"/>
        <v>7.3527528504904779E-2</v>
      </c>
      <c r="BW188" s="1">
        <f t="shared" si="200"/>
        <v>7.1571530667509917E-2</v>
      </c>
      <c r="BX188" s="1">
        <f t="shared" si="201"/>
        <v>6.1675561771781413E-2</v>
      </c>
      <c r="BY188" s="1">
        <f t="shared" si="202"/>
        <v>8.7816389740969919E-2</v>
      </c>
      <c r="BZ188" s="1">
        <f t="shared" si="203"/>
        <v>0.19067164421849783</v>
      </c>
      <c r="CA188" s="1">
        <f t="shared" si="204"/>
        <v>7.1571530667509917E-2</v>
      </c>
      <c r="CB188" s="1"/>
      <c r="CC188" s="1"/>
    </row>
    <row r="189" spans="1:81" x14ac:dyDescent="0.2">
      <c r="A189">
        <f t="shared" si="205"/>
        <v>2005</v>
      </c>
      <c r="B189">
        <f t="shared" si="206"/>
        <v>8</v>
      </c>
      <c r="C189" s="1">
        <f>AVERAGE(RealPrice!C177:C188)</f>
        <v>5.5428942957799571E-2</v>
      </c>
      <c r="D189" s="1">
        <f>AVERAGE(RealPrice!D177:D188)</f>
        <v>5.4332465906662519E-2</v>
      </c>
      <c r="E189" s="1">
        <f>AVERAGE(RealPrice!E177:E188)</f>
        <v>3.6526924187495736E-2</v>
      </c>
      <c r="F189" s="1">
        <f>AVERAGE(RealPrice!F177:F188)</f>
        <v>6.5431848729902167E-2</v>
      </c>
      <c r="G189" s="1">
        <f>AVERAGE(RealPrice!G177:G188)</f>
        <v>0.13534536477113138</v>
      </c>
      <c r="H189" s="1">
        <f>AVERAGE(RealPrice!H177:H188)</f>
        <v>5.4332465906662519E-2</v>
      </c>
      <c r="I189" s="1"/>
      <c r="J189" s="1">
        <f t="shared" si="175"/>
        <v>-2.2880950361589547E-4</v>
      </c>
      <c r="K189" s="1">
        <f t="shared" si="176"/>
        <v>-2.3857605709526331E-4</v>
      </c>
      <c r="L189" s="1">
        <f t="shared" si="177"/>
        <v>-7.6356716258581953E-4</v>
      </c>
      <c r="M189" s="1">
        <f t="shared" si="178"/>
        <v>-2.1753608229080346E-4</v>
      </c>
      <c r="N189" s="1">
        <f t="shared" si="179"/>
        <v>-5.0186552187281297E-4</v>
      </c>
      <c r="O189" s="1">
        <f t="shared" si="180"/>
        <v>-2.3857605709526331E-4</v>
      </c>
      <c r="P189" s="1"/>
      <c r="Q189" s="99">
        <f t="shared" si="145"/>
        <v>-2.2880950361589547E-4</v>
      </c>
      <c r="R189" s="99">
        <f t="shared" si="146"/>
        <v>-2.3857605709526331E-4</v>
      </c>
      <c r="S189" s="99">
        <f t="shared" si="147"/>
        <v>-7.6356716258581953E-4</v>
      </c>
      <c r="T189" s="99">
        <f t="shared" si="148"/>
        <v>-2.1753608229080346E-4</v>
      </c>
      <c r="U189" s="99">
        <f t="shared" si="149"/>
        <v>-5.0186552187281297E-4</v>
      </c>
      <c r="V189" s="99">
        <f t="shared" si="150"/>
        <v>-2.3857605709526331E-4</v>
      </c>
      <c r="W189" s="99"/>
      <c r="X189" s="99">
        <f t="shared" si="151"/>
        <v>0</v>
      </c>
      <c r="Y189" s="99">
        <f t="shared" si="152"/>
        <v>0</v>
      </c>
      <c r="Z189" s="99">
        <f t="shared" si="153"/>
        <v>0</v>
      </c>
      <c r="AA189" s="99">
        <f t="shared" si="154"/>
        <v>0</v>
      </c>
      <c r="AB189" s="99">
        <f t="shared" si="155"/>
        <v>0</v>
      </c>
      <c r="AC189" s="99">
        <f t="shared" si="156"/>
        <v>0</v>
      </c>
      <c r="AD189" s="1"/>
      <c r="AE189" s="1"/>
      <c r="AF189" s="5">
        <f t="shared" si="187"/>
        <v>-4.1110086824744929E-3</v>
      </c>
      <c r="AG189" s="5">
        <f t="shared" si="188"/>
        <v>-4.3718435366087993E-3</v>
      </c>
      <c r="AH189" s="5">
        <f t="shared" si="189"/>
        <v>-2.0476189370032261E-2</v>
      </c>
      <c r="AI189" s="5">
        <f t="shared" si="190"/>
        <v>-3.3136042769192908E-3</v>
      </c>
      <c r="AJ189" s="5">
        <f t="shared" si="191"/>
        <v>-3.6943375348201801E-3</v>
      </c>
      <c r="AK189" s="5">
        <f t="shared" si="192"/>
        <v>-4.3718435366087993E-3</v>
      </c>
      <c r="AL189" s="1"/>
      <c r="AM189" s="175">
        <f t="shared" si="157"/>
        <v>-4.1110086824744929E-3</v>
      </c>
      <c r="AN189" s="175">
        <f t="shared" si="158"/>
        <v>-4.3718435366087993E-3</v>
      </c>
      <c r="AO189" s="175">
        <f t="shared" si="159"/>
        <v>-2.0476189370032261E-2</v>
      </c>
      <c r="AP189" s="175">
        <f t="shared" si="160"/>
        <v>-3.3136042769192908E-3</v>
      </c>
      <c r="AQ189" s="175">
        <f t="shared" si="161"/>
        <v>-3.6943375348201801E-3</v>
      </c>
      <c r="AR189" s="175">
        <f t="shared" si="162"/>
        <v>-4.3718435366087993E-3</v>
      </c>
      <c r="AS189" s="175"/>
      <c r="AT189" s="175">
        <f t="shared" si="163"/>
        <v>0</v>
      </c>
      <c r="AU189" s="175">
        <f t="shared" si="164"/>
        <v>0</v>
      </c>
      <c r="AV189" s="175">
        <f t="shared" si="165"/>
        <v>0</v>
      </c>
      <c r="AW189" s="175">
        <f t="shared" si="166"/>
        <v>0</v>
      </c>
      <c r="AX189" s="175">
        <f t="shared" si="167"/>
        <v>0</v>
      </c>
      <c r="AY189" s="175">
        <f t="shared" si="168"/>
        <v>0</v>
      </c>
      <c r="AZ189" s="1"/>
      <c r="BA189" s="1">
        <f t="shared" si="193"/>
        <v>5.5200133454183675E-2</v>
      </c>
      <c r="BB189" s="1">
        <f t="shared" si="194"/>
        <v>5.4093889849567256E-2</v>
      </c>
      <c r="BC189" s="1">
        <f t="shared" si="195"/>
        <v>3.5763357024909917E-2</v>
      </c>
      <c r="BD189" s="1">
        <f t="shared" si="196"/>
        <v>6.5214312647611364E-2</v>
      </c>
      <c r="BE189" s="1">
        <f t="shared" si="197"/>
        <v>0.13484349924925856</v>
      </c>
      <c r="BF189" s="1">
        <f t="shared" si="198"/>
        <v>5.4093889849567256E-2</v>
      </c>
      <c r="BG189" s="1"/>
      <c r="BH189" s="1">
        <f t="shared" si="169"/>
        <v>5.5428942957799571E-2</v>
      </c>
      <c r="BI189" s="1">
        <f t="shared" si="170"/>
        <v>5.4332465906662519E-2</v>
      </c>
      <c r="BJ189" s="1">
        <f t="shared" si="171"/>
        <v>3.6526924187495736E-2</v>
      </c>
      <c r="BK189" s="1">
        <f t="shared" si="172"/>
        <v>6.5431848729902167E-2</v>
      </c>
      <c r="BL189" s="1">
        <f t="shared" si="173"/>
        <v>0.13534536477113138</v>
      </c>
      <c r="BM189" s="1">
        <f t="shared" si="174"/>
        <v>5.4332465906662519E-2</v>
      </c>
      <c r="BN189" s="1"/>
      <c r="BO189" s="1">
        <f t="shared" si="181"/>
        <v>4.4728435994482424E-2</v>
      </c>
      <c r="BP189" s="1">
        <f t="shared" si="182"/>
        <v>4.3413094113044157E-2</v>
      </c>
      <c r="BQ189" s="1">
        <f t="shared" si="183"/>
        <v>1.5933783685378448E-2</v>
      </c>
      <c r="BR189" s="1">
        <f t="shared" si="184"/>
        <v>5.5271366884765458E-2</v>
      </c>
      <c r="BS189" s="1">
        <f t="shared" si="185"/>
        <v>0.12335733490916785</v>
      </c>
      <c r="BT189" s="1">
        <f t="shared" si="186"/>
        <v>4.3413094113044157E-2</v>
      </c>
      <c r="BU189" s="1"/>
      <c r="BV189" s="1">
        <f t="shared" si="199"/>
        <v>7.3527528504904779E-2</v>
      </c>
      <c r="BW189" s="1">
        <f t="shared" si="200"/>
        <v>7.1571530667509917E-2</v>
      </c>
      <c r="BX189" s="1">
        <f t="shared" si="201"/>
        <v>6.1675561771781413E-2</v>
      </c>
      <c r="BY189" s="1">
        <f t="shared" si="202"/>
        <v>8.7816389740969919E-2</v>
      </c>
      <c r="BZ189" s="1">
        <f t="shared" si="203"/>
        <v>0.19067164421849783</v>
      </c>
      <c r="CA189" s="1">
        <f t="shared" si="204"/>
        <v>7.1571530667509917E-2</v>
      </c>
      <c r="CB189" s="1"/>
      <c r="CC189" s="1"/>
    </row>
    <row r="190" spans="1:81" x14ac:dyDescent="0.2">
      <c r="A190">
        <f t="shared" si="205"/>
        <v>2005</v>
      </c>
      <c r="B190">
        <f t="shared" si="206"/>
        <v>9</v>
      </c>
      <c r="C190" s="1">
        <f>AVERAGE(RealPrice!C178:C189)</f>
        <v>5.5167971412504159E-2</v>
      </c>
      <c r="D190" s="1">
        <f>AVERAGE(RealPrice!D178:D189)</f>
        <v>5.4053217714896566E-2</v>
      </c>
      <c r="E190" s="1">
        <f>AVERAGE(RealPrice!E178:E189)</f>
        <v>3.6706993896576653E-2</v>
      </c>
      <c r="F190" s="1">
        <f>AVERAGE(RealPrice!F178:F189)</f>
        <v>6.5147573744953113E-2</v>
      </c>
      <c r="G190" s="1">
        <f>AVERAGE(RealPrice!G178:G189)</f>
        <v>0.13454905599950651</v>
      </c>
      <c r="H190" s="1">
        <f>AVERAGE(RealPrice!H178:H189)</f>
        <v>5.4053217714896566E-2</v>
      </c>
      <c r="I190" s="1"/>
      <c r="J190" s="1">
        <f t="shared" si="175"/>
        <v>-2.6097154529541172E-4</v>
      </c>
      <c r="K190" s="1">
        <f t="shared" si="176"/>
        <v>-2.7924819176595311E-4</v>
      </c>
      <c r="L190" s="1">
        <f t="shared" si="177"/>
        <v>1.8006970908091696E-4</v>
      </c>
      <c r="M190" s="1">
        <f t="shared" si="178"/>
        <v>-2.842749849490539E-4</v>
      </c>
      <c r="N190" s="1">
        <f t="shared" si="179"/>
        <v>-7.9630877162487068E-4</v>
      </c>
      <c r="O190" s="1">
        <f t="shared" si="180"/>
        <v>-2.7924819176595311E-4</v>
      </c>
      <c r="P190" s="1"/>
      <c r="Q190" s="99">
        <f t="shared" si="145"/>
        <v>-2.6097154529541172E-4</v>
      </c>
      <c r="R190" s="99">
        <f t="shared" si="146"/>
        <v>-2.7924819176595311E-4</v>
      </c>
      <c r="S190" s="99">
        <f t="shared" si="147"/>
        <v>0</v>
      </c>
      <c r="T190" s="99">
        <f t="shared" si="148"/>
        <v>-2.842749849490539E-4</v>
      </c>
      <c r="U190" s="99">
        <f t="shared" si="149"/>
        <v>-7.9630877162487068E-4</v>
      </c>
      <c r="V190" s="99">
        <f t="shared" si="150"/>
        <v>-2.7924819176595311E-4</v>
      </c>
      <c r="W190" s="99"/>
      <c r="X190" s="99">
        <f t="shared" si="151"/>
        <v>0</v>
      </c>
      <c r="Y190" s="99">
        <f t="shared" si="152"/>
        <v>0</v>
      </c>
      <c r="Z190" s="99">
        <f t="shared" si="153"/>
        <v>1.8006970908091696E-4</v>
      </c>
      <c r="AA190" s="99">
        <f t="shared" si="154"/>
        <v>0</v>
      </c>
      <c r="AB190" s="99">
        <f t="shared" si="155"/>
        <v>0</v>
      </c>
      <c r="AC190" s="99">
        <f t="shared" si="156"/>
        <v>0</v>
      </c>
      <c r="AD190" s="1"/>
      <c r="AE190" s="1"/>
      <c r="AF190" s="5">
        <f t="shared" si="187"/>
        <v>-4.7082179700612681E-3</v>
      </c>
      <c r="AG190" s="5">
        <f t="shared" si="188"/>
        <v>-5.139619325315925E-3</v>
      </c>
      <c r="AH190" s="5">
        <f t="shared" si="189"/>
        <v>4.9297802398198254E-3</v>
      </c>
      <c r="AI190" s="5">
        <f t="shared" si="190"/>
        <v>-4.3445965606523362E-3</v>
      </c>
      <c r="AJ190" s="5">
        <f t="shared" si="191"/>
        <v>-5.883531903522754E-3</v>
      </c>
      <c r="AK190" s="5">
        <f t="shared" si="192"/>
        <v>-5.139619325315925E-3</v>
      </c>
      <c r="AL190" s="1"/>
      <c r="AM190" s="175">
        <f t="shared" si="157"/>
        <v>-4.7082179700612681E-3</v>
      </c>
      <c r="AN190" s="175">
        <f t="shared" si="158"/>
        <v>-5.139619325315925E-3</v>
      </c>
      <c r="AO190" s="175">
        <f t="shared" si="159"/>
        <v>0</v>
      </c>
      <c r="AP190" s="175">
        <f t="shared" si="160"/>
        <v>-4.3445965606523362E-3</v>
      </c>
      <c r="AQ190" s="175">
        <f t="shared" si="161"/>
        <v>-5.883531903522754E-3</v>
      </c>
      <c r="AR190" s="175">
        <f t="shared" si="162"/>
        <v>-5.139619325315925E-3</v>
      </c>
      <c r="AS190" s="175"/>
      <c r="AT190" s="175">
        <f t="shared" si="163"/>
        <v>0</v>
      </c>
      <c r="AU190" s="175">
        <f t="shared" si="164"/>
        <v>0</v>
      </c>
      <c r="AV190" s="175">
        <f t="shared" si="165"/>
        <v>4.9297802398198254E-3</v>
      </c>
      <c r="AW190" s="175">
        <f t="shared" si="166"/>
        <v>0</v>
      </c>
      <c r="AX190" s="175">
        <f t="shared" si="167"/>
        <v>0</v>
      </c>
      <c r="AY190" s="175">
        <f t="shared" si="168"/>
        <v>0</v>
      </c>
      <c r="AZ190" s="1"/>
      <c r="BA190" s="1">
        <f t="shared" si="193"/>
        <v>5.4906999867208747E-2</v>
      </c>
      <c r="BB190" s="1">
        <f t="shared" si="194"/>
        <v>5.3773969523130613E-2</v>
      </c>
      <c r="BC190" s="1">
        <f t="shared" si="195"/>
        <v>3.6706993896576653E-2</v>
      </c>
      <c r="BD190" s="1">
        <f t="shared" si="196"/>
        <v>6.4863298760004059E-2</v>
      </c>
      <c r="BE190" s="1">
        <f t="shared" si="197"/>
        <v>0.13375274722788164</v>
      </c>
      <c r="BF190" s="1">
        <f t="shared" si="198"/>
        <v>5.3773969523130613E-2</v>
      </c>
      <c r="BG190" s="1"/>
      <c r="BH190" s="1">
        <f t="shared" si="169"/>
        <v>5.5167971412504159E-2</v>
      </c>
      <c r="BI190" s="1">
        <f t="shared" si="170"/>
        <v>5.4053217714896566E-2</v>
      </c>
      <c r="BJ190" s="1">
        <f t="shared" si="171"/>
        <v>3.688706360565757E-2</v>
      </c>
      <c r="BK190" s="1">
        <f t="shared" si="172"/>
        <v>6.5147573744953113E-2</v>
      </c>
      <c r="BL190" s="1">
        <f t="shared" si="173"/>
        <v>0.13454905599950651</v>
      </c>
      <c r="BM190" s="1">
        <f t="shared" si="174"/>
        <v>5.4053217714896566E-2</v>
      </c>
      <c r="BN190" s="1"/>
      <c r="BO190" s="1">
        <f t="shared" si="181"/>
        <v>4.4468693160106244E-2</v>
      </c>
      <c r="BP190" s="1">
        <f t="shared" si="182"/>
        <v>4.3135281150681166E-2</v>
      </c>
      <c r="BQ190" s="1">
        <f t="shared" si="183"/>
        <v>1.5933783685378448E-2</v>
      </c>
      <c r="BR190" s="1">
        <f t="shared" si="184"/>
        <v>5.4988326959938293E-2</v>
      </c>
      <c r="BS190" s="1">
        <f t="shared" si="185"/>
        <v>0.12256571124560589</v>
      </c>
      <c r="BT190" s="1">
        <f t="shared" si="186"/>
        <v>4.3135281150681166E-2</v>
      </c>
      <c r="BU190" s="1"/>
      <c r="BV190" s="1">
        <f t="shared" si="199"/>
        <v>7.3527528504904779E-2</v>
      </c>
      <c r="BW190" s="1">
        <f t="shared" si="200"/>
        <v>7.1571530667509917E-2</v>
      </c>
      <c r="BX190" s="1">
        <f t="shared" si="201"/>
        <v>6.1856519184955945E-2</v>
      </c>
      <c r="BY190" s="1">
        <f t="shared" si="202"/>
        <v>8.7816389740969919E-2</v>
      </c>
      <c r="BZ190" s="1">
        <f t="shared" si="203"/>
        <v>0.19067164421849783</v>
      </c>
      <c r="CA190" s="1">
        <f t="shared" si="204"/>
        <v>7.1571530667509917E-2</v>
      </c>
      <c r="CB190" s="1"/>
      <c r="CC190" s="1"/>
    </row>
    <row r="191" spans="1:81" x14ac:dyDescent="0.2">
      <c r="A191">
        <f t="shared" si="205"/>
        <v>2005</v>
      </c>
      <c r="B191">
        <f t="shared" si="206"/>
        <v>10</v>
      </c>
      <c r="C191" s="1">
        <f>AVERAGE(RealPrice!C179:C190)</f>
        <v>5.4785842364310271E-2</v>
      </c>
      <c r="D191" s="1">
        <f>AVERAGE(RealPrice!D179:D190)</f>
        <v>5.3701903761806585E-2</v>
      </c>
      <c r="E191" s="1">
        <f>AVERAGE(RealPrice!E179:E190)</f>
        <v>3.6452990217678428E-2</v>
      </c>
      <c r="F191" s="1">
        <f>AVERAGE(RealPrice!F179:F190)</f>
        <v>6.4823499575174359E-2</v>
      </c>
      <c r="G191" s="1">
        <f>AVERAGE(RealPrice!G179:G190)</f>
        <v>0.1336685245433871</v>
      </c>
      <c r="H191" s="1">
        <f>AVERAGE(RealPrice!H179:H190)</f>
        <v>5.3701903761806585E-2</v>
      </c>
      <c r="I191" s="1"/>
      <c r="J191" s="1">
        <f t="shared" si="175"/>
        <v>-3.8212904819388827E-4</v>
      </c>
      <c r="K191" s="1">
        <f t="shared" si="176"/>
        <v>-3.5131395308998087E-4</v>
      </c>
      <c r="L191" s="1">
        <f t="shared" si="177"/>
        <v>-2.54003678898225E-4</v>
      </c>
      <c r="M191" s="1">
        <f t="shared" si="178"/>
        <v>-3.2407416977875414E-4</v>
      </c>
      <c r="N191" s="1">
        <f t="shared" si="179"/>
        <v>-8.8053145611940997E-4</v>
      </c>
      <c r="O191" s="1">
        <f t="shared" si="180"/>
        <v>-3.5131395308998087E-4</v>
      </c>
      <c r="P191" s="1"/>
      <c r="Q191" s="99">
        <f t="shared" si="145"/>
        <v>-3.8212904819388827E-4</v>
      </c>
      <c r="R191" s="99">
        <f t="shared" si="146"/>
        <v>-3.5131395308998087E-4</v>
      </c>
      <c r="S191" s="99">
        <f t="shared" si="147"/>
        <v>-2.54003678898225E-4</v>
      </c>
      <c r="T191" s="99">
        <f t="shared" si="148"/>
        <v>-3.2407416977875414E-4</v>
      </c>
      <c r="U191" s="99">
        <f t="shared" si="149"/>
        <v>-8.8053145611940997E-4</v>
      </c>
      <c r="V191" s="99">
        <f t="shared" si="150"/>
        <v>-3.5131395308998087E-4</v>
      </c>
      <c r="W191" s="99"/>
      <c r="X191" s="99">
        <f t="shared" si="151"/>
        <v>0</v>
      </c>
      <c r="Y191" s="99">
        <f t="shared" si="152"/>
        <v>0</v>
      </c>
      <c r="Z191" s="99">
        <f t="shared" si="153"/>
        <v>0</v>
      </c>
      <c r="AA191" s="99">
        <f t="shared" si="154"/>
        <v>0</v>
      </c>
      <c r="AB191" s="99">
        <f t="shared" si="155"/>
        <v>0</v>
      </c>
      <c r="AC191" s="99">
        <f t="shared" si="156"/>
        <v>0</v>
      </c>
      <c r="AD191" s="1"/>
      <c r="AE191" s="1"/>
      <c r="AF191" s="5">
        <f t="shared" si="187"/>
        <v>-6.9266467192824477E-3</v>
      </c>
      <c r="AG191" s="5">
        <f t="shared" si="188"/>
        <v>-6.4994086927994132E-3</v>
      </c>
      <c r="AH191" s="5">
        <f t="shared" si="189"/>
        <v>-6.9197624739821828E-3</v>
      </c>
      <c r="AI191" s="5">
        <f t="shared" si="190"/>
        <v>-4.9744626108022549E-3</v>
      </c>
      <c r="AJ191" s="5">
        <f t="shared" si="191"/>
        <v>-6.5443153768588447E-3</v>
      </c>
      <c r="AK191" s="5">
        <f t="shared" si="192"/>
        <v>-6.4994086927994132E-3</v>
      </c>
      <c r="AL191" s="1"/>
      <c r="AM191" s="175">
        <f t="shared" si="157"/>
        <v>-6.9266467192824477E-3</v>
      </c>
      <c r="AN191" s="175">
        <f t="shared" si="158"/>
        <v>-6.4994086927994132E-3</v>
      </c>
      <c r="AO191" s="175">
        <f t="shared" si="159"/>
        <v>-6.9197624739821828E-3</v>
      </c>
      <c r="AP191" s="175">
        <f t="shared" si="160"/>
        <v>-4.9744626108022549E-3</v>
      </c>
      <c r="AQ191" s="175">
        <f t="shared" si="161"/>
        <v>-6.5443153768588447E-3</v>
      </c>
      <c r="AR191" s="175">
        <f t="shared" si="162"/>
        <v>-6.4994086927994132E-3</v>
      </c>
      <c r="AS191" s="175"/>
      <c r="AT191" s="175">
        <f t="shared" si="163"/>
        <v>0</v>
      </c>
      <c r="AU191" s="175">
        <f t="shared" si="164"/>
        <v>0</v>
      </c>
      <c r="AV191" s="175">
        <f t="shared" si="165"/>
        <v>0</v>
      </c>
      <c r="AW191" s="175">
        <f t="shared" si="166"/>
        <v>0</v>
      </c>
      <c r="AX191" s="175">
        <f t="shared" si="167"/>
        <v>0</v>
      </c>
      <c r="AY191" s="175">
        <f t="shared" si="168"/>
        <v>0</v>
      </c>
      <c r="AZ191" s="1"/>
      <c r="BA191" s="1">
        <f t="shared" si="193"/>
        <v>5.4403713316116382E-2</v>
      </c>
      <c r="BB191" s="1">
        <f t="shared" si="194"/>
        <v>5.3350589808716604E-2</v>
      </c>
      <c r="BC191" s="1">
        <f t="shared" si="195"/>
        <v>3.6198986538780203E-2</v>
      </c>
      <c r="BD191" s="1">
        <f t="shared" si="196"/>
        <v>6.4499425405395605E-2</v>
      </c>
      <c r="BE191" s="1">
        <f t="shared" si="197"/>
        <v>0.13278799308726769</v>
      </c>
      <c r="BF191" s="1">
        <f t="shared" si="198"/>
        <v>5.3350589808716604E-2</v>
      </c>
      <c r="BG191" s="1"/>
      <c r="BH191" s="1">
        <f t="shared" si="169"/>
        <v>5.4785842364310271E-2</v>
      </c>
      <c r="BI191" s="1">
        <f t="shared" si="170"/>
        <v>5.3701903761806585E-2</v>
      </c>
      <c r="BJ191" s="1">
        <f t="shared" si="171"/>
        <v>3.6452990217678428E-2</v>
      </c>
      <c r="BK191" s="1">
        <f t="shared" si="172"/>
        <v>6.4823499575174359E-2</v>
      </c>
      <c r="BL191" s="1">
        <f t="shared" si="173"/>
        <v>0.1336685245433871</v>
      </c>
      <c r="BM191" s="1">
        <f t="shared" si="174"/>
        <v>5.3701903761806585E-2</v>
      </c>
      <c r="BN191" s="1"/>
      <c r="BO191" s="1">
        <f t="shared" si="181"/>
        <v>4.4089210984830367E-2</v>
      </c>
      <c r="BP191" s="1">
        <f t="shared" si="182"/>
        <v>4.2786250530551802E-2</v>
      </c>
      <c r="BQ191" s="1">
        <f t="shared" si="183"/>
        <v>1.5681537651605716E-2</v>
      </c>
      <c r="BR191" s="1">
        <f t="shared" si="184"/>
        <v>5.4665864885000234E-2</v>
      </c>
      <c r="BS191" s="1">
        <f t="shared" si="185"/>
        <v>0.12169094226503457</v>
      </c>
      <c r="BT191" s="1">
        <f t="shared" si="186"/>
        <v>4.2786250530551802E-2</v>
      </c>
      <c r="BU191" s="1"/>
      <c r="BV191" s="1">
        <f t="shared" si="199"/>
        <v>7.3527528504904779E-2</v>
      </c>
      <c r="BW191" s="1">
        <f t="shared" si="200"/>
        <v>7.1571530667509917E-2</v>
      </c>
      <c r="BX191" s="1">
        <f t="shared" si="201"/>
        <v>6.1856519184955945E-2</v>
      </c>
      <c r="BY191" s="1">
        <f t="shared" si="202"/>
        <v>8.7816389740969919E-2</v>
      </c>
      <c r="BZ191" s="1">
        <f t="shared" si="203"/>
        <v>0.19067164421849783</v>
      </c>
      <c r="CA191" s="1">
        <f t="shared" si="204"/>
        <v>7.1571530667509917E-2</v>
      </c>
      <c r="CB191" s="1"/>
      <c r="CC191" s="1"/>
    </row>
    <row r="192" spans="1:81" x14ac:dyDescent="0.2">
      <c r="A192">
        <f t="shared" si="205"/>
        <v>2005</v>
      </c>
      <c r="B192">
        <f t="shared" si="206"/>
        <v>11</v>
      </c>
      <c r="C192" s="1">
        <f>AVERAGE(RealPrice!C180:C191)</f>
        <v>5.4532410695419122E-2</v>
      </c>
      <c r="D192" s="1">
        <f>AVERAGE(RealPrice!D180:D191)</f>
        <v>5.3408942566158392E-2</v>
      </c>
      <c r="E192" s="1">
        <f>AVERAGE(RealPrice!E180:E191)</f>
        <v>3.623471623056454E-2</v>
      </c>
      <c r="F192" s="1">
        <f>AVERAGE(RealPrice!F180:F191)</f>
        <v>6.453165483987329E-2</v>
      </c>
      <c r="G192" s="1">
        <f>AVERAGE(RealPrice!G180:G191)</f>
        <v>0.13278329099392341</v>
      </c>
      <c r="H192" s="1">
        <f>AVERAGE(RealPrice!H180:H191)</f>
        <v>5.3408942566158392E-2</v>
      </c>
      <c r="I192" s="1"/>
      <c r="J192" s="1">
        <f t="shared" si="175"/>
        <v>-2.5343166889114921E-4</v>
      </c>
      <c r="K192" s="1">
        <f t="shared" si="176"/>
        <v>-2.929611956481934E-4</v>
      </c>
      <c r="L192" s="1">
        <f t="shared" si="177"/>
        <v>-2.1827398711388862E-4</v>
      </c>
      <c r="M192" s="1">
        <f t="shared" si="178"/>
        <v>-2.9184473530106947E-4</v>
      </c>
      <c r="N192" s="1">
        <f t="shared" si="179"/>
        <v>-8.8523354946368205E-4</v>
      </c>
      <c r="O192" s="1">
        <f t="shared" si="180"/>
        <v>-2.929611956481934E-4</v>
      </c>
      <c r="P192" s="1"/>
      <c r="Q192" s="99">
        <f t="shared" si="145"/>
        <v>-2.5343166889114921E-4</v>
      </c>
      <c r="R192" s="99">
        <f t="shared" si="146"/>
        <v>-2.929611956481934E-4</v>
      </c>
      <c r="S192" s="99">
        <f t="shared" si="147"/>
        <v>-2.1827398711388862E-4</v>
      </c>
      <c r="T192" s="99">
        <f t="shared" si="148"/>
        <v>-2.9184473530106947E-4</v>
      </c>
      <c r="U192" s="99">
        <f t="shared" si="149"/>
        <v>-8.8523354946368205E-4</v>
      </c>
      <c r="V192" s="99">
        <f t="shared" si="150"/>
        <v>-2.929611956481934E-4</v>
      </c>
      <c r="W192" s="99"/>
      <c r="X192" s="99">
        <f t="shared" si="151"/>
        <v>0</v>
      </c>
      <c r="Y192" s="99">
        <f t="shared" si="152"/>
        <v>0</v>
      </c>
      <c r="Z192" s="99">
        <f t="shared" si="153"/>
        <v>0</v>
      </c>
      <c r="AA192" s="99">
        <f t="shared" si="154"/>
        <v>0</v>
      </c>
      <c r="AB192" s="99">
        <f t="shared" si="155"/>
        <v>0</v>
      </c>
      <c r="AC192" s="99">
        <f t="shared" si="156"/>
        <v>0</v>
      </c>
      <c r="AD192" s="1"/>
      <c r="AE192" s="1"/>
      <c r="AF192" s="5">
        <f t="shared" si="187"/>
        <v>-4.625860586497943E-3</v>
      </c>
      <c r="AG192" s="5">
        <f t="shared" si="188"/>
        <v>-5.455322346626934E-3</v>
      </c>
      <c r="AH192" s="5">
        <f t="shared" si="189"/>
        <v>-5.9878211858744868E-3</v>
      </c>
      <c r="AI192" s="5">
        <f t="shared" si="190"/>
        <v>-4.5021440868465712E-3</v>
      </c>
      <c r="AJ192" s="5">
        <f t="shared" si="191"/>
        <v>-6.6226028340452547E-3</v>
      </c>
      <c r="AK192" s="5">
        <f t="shared" si="192"/>
        <v>-5.455322346626934E-3</v>
      </c>
      <c r="AL192" s="1"/>
      <c r="AM192" s="175">
        <f t="shared" si="157"/>
        <v>-4.625860586497943E-3</v>
      </c>
      <c r="AN192" s="175">
        <f t="shared" si="158"/>
        <v>-5.455322346626934E-3</v>
      </c>
      <c r="AO192" s="175">
        <f t="shared" si="159"/>
        <v>-5.9878211858744868E-3</v>
      </c>
      <c r="AP192" s="175">
        <f t="shared" si="160"/>
        <v>-4.5021440868465712E-3</v>
      </c>
      <c r="AQ192" s="175">
        <f t="shared" si="161"/>
        <v>-6.6226028340452547E-3</v>
      </c>
      <c r="AR192" s="175">
        <f t="shared" si="162"/>
        <v>-5.455322346626934E-3</v>
      </c>
      <c r="AS192" s="175"/>
      <c r="AT192" s="175">
        <f t="shared" si="163"/>
        <v>0</v>
      </c>
      <c r="AU192" s="175">
        <f t="shared" si="164"/>
        <v>0</v>
      </c>
      <c r="AV192" s="175">
        <f t="shared" si="165"/>
        <v>0</v>
      </c>
      <c r="AW192" s="175">
        <f t="shared" si="166"/>
        <v>0</v>
      </c>
      <c r="AX192" s="175">
        <f t="shared" si="167"/>
        <v>0</v>
      </c>
      <c r="AY192" s="175">
        <f t="shared" si="168"/>
        <v>0</v>
      </c>
      <c r="AZ192" s="1"/>
      <c r="BA192" s="1">
        <f t="shared" si="193"/>
        <v>5.4278979026527972E-2</v>
      </c>
      <c r="BB192" s="1">
        <f t="shared" si="194"/>
        <v>5.3115981370510199E-2</v>
      </c>
      <c r="BC192" s="1">
        <f t="shared" si="195"/>
        <v>3.6016442243450651E-2</v>
      </c>
      <c r="BD192" s="1">
        <f t="shared" si="196"/>
        <v>6.423981010457222E-2</v>
      </c>
      <c r="BE192" s="1">
        <f t="shared" si="197"/>
        <v>0.13189805744445973</v>
      </c>
      <c r="BF192" s="1">
        <f t="shared" si="198"/>
        <v>5.3115981370510199E-2</v>
      </c>
      <c r="BG192" s="1"/>
      <c r="BH192" s="1">
        <f t="shared" si="169"/>
        <v>5.4532410695419122E-2</v>
      </c>
      <c r="BI192" s="1">
        <f t="shared" si="170"/>
        <v>5.3408942566158392E-2</v>
      </c>
      <c r="BJ192" s="1">
        <f t="shared" si="171"/>
        <v>3.623471623056454E-2</v>
      </c>
      <c r="BK192" s="1">
        <f t="shared" si="172"/>
        <v>6.453165483987329E-2</v>
      </c>
      <c r="BL192" s="1">
        <f t="shared" si="173"/>
        <v>0.13278329099392341</v>
      </c>
      <c r="BM192" s="1">
        <f t="shared" si="174"/>
        <v>5.3408942566158392E-2</v>
      </c>
      <c r="BN192" s="1"/>
      <c r="BO192" s="1">
        <f t="shared" si="181"/>
        <v>4.383695165550771E-2</v>
      </c>
      <c r="BP192" s="1">
        <f t="shared" si="182"/>
        <v>4.2494887532660924E-2</v>
      </c>
      <c r="BQ192" s="1">
        <f t="shared" si="183"/>
        <v>1.5464570650096193E-2</v>
      </c>
      <c r="BR192" s="1">
        <f t="shared" si="184"/>
        <v>5.4375334076748473E-2</v>
      </c>
      <c r="BS192" s="1">
        <f t="shared" si="185"/>
        <v>0.12081157126578436</v>
      </c>
      <c r="BT192" s="1">
        <f t="shared" si="186"/>
        <v>4.2494887532660924E-2</v>
      </c>
      <c r="BU192" s="1"/>
      <c r="BV192" s="1">
        <f t="shared" si="199"/>
        <v>7.3527528504904779E-2</v>
      </c>
      <c r="BW192" s="1">
        <f t="shared" si="200"/>
        <v>7.1571530667509917E-2</v>
      </c>
      <c r="BX192" s="1">
        <f t="shared" si="201"/>
        <v>6.1856519184955945E-2</v>
      </c>
      <c r="BY192" s="1">
        <f t="shared" si="202"/>
        <v>8.7816389740969919E-2</v>
      </c>
      <c r="BZ192" s="1">
        <f t="shared" si="203"/>
        <v>0.19067164421849783</v>
      </c>
      <c r="CA192" s="1">
        <f t="shared" si="204"/>
        <v>7.1571530667509917E-2</v>
      </c>
      <c r="CB192" s="1"/>
      <c r="CC192" s="1"/>
    </row>
    <row r="193" spans="1:81" x14ac:dyDescent="0.2">
      <c r="A193">
        <f t="shared" si="205"/>
        <v>2005</v>
      </c>
      <c r="B193">
        <f t="shared" si="206"/>
        <v>12</v>
      </c>
      <c r="C193" s="1">
        <f>AVERAGE(RealPrice!C181:C192)</f>
        <v>5.4304034145341774E-2</v>
      </c>
      <c r="D193" s="1">
        <f>AVERAGE(RealPrice!D181:D192)</f>
        <v>5.3235126970122781E-2</v>
      </c>
      <c r="E193" s="1">
        <f>AVERAGE(RealPrice!E181:E192)</f>
        <v>3.6075694871974755E-2</v>
      </c>
      <c r="F193" s="1">
        <f>AVERAGE(RealPrice!F181:F192)</f>
        <v>6.4299447075300789E-2</v>
      </c>
      <c r="G193" s="1">
        <f>AVERAGE(RealPrice!G181:G192)</f>
        <v>0.13199601170964045</v>
      </c>
      <c r="H193" s="1">
        <f>AVERAGE(RealPrice!H181:H192)</f>
        <v>5.3235126970122781E-2</v>
      </c>
      <c r="I193" s="1"/>
      <c r="J193" s="1">
        <f t="shared" si="175"/>
        <v>-2.2837655007734714E-4</v>
      </c>
      <c r="K193" s="1">
        <f t="shared" si="176"/>
        <v>-1.7381559603561053E-4</v>
      </c>
      <c r="L193" s="1">
        <f t="shared" si="177"/>
        <v>-1.5902135858978511E-4</v>
      </c>
      <c r="M193" s="1">
        <f t="shared" si="178"/>
        <v>-2.322077645725007E-4</v>
      </c>
      <c r="N193" s="1">
        <f t="shared" si="179"/>
        <v>-7.8727928428296012E-4</v>
      </c>
      <c r="O193" s="1">
        <f t="shared" si="180"/>
        <v>-1.7381559603561053E-4</v>
      </c>
      <c r="P193" s="1"/>
      <c r="Q193" s="99">
        <f t="shared" si="145"/>
        <v>-2.2837655007734714E-4</v>
      </c>
      <c r="R193" s="99">
        <f t="shared" si="146"/>
        <v>-1.7381559603561053E-4</v>
      </c>
      <c r="S193" s="99">
        <f t="shared" si="147"/>
        <v>-1.5902135858978511E-4</v>
      </c>
      <c r="T193" s="99">
        <f t="shared" si="148"/>
        <v>-2.322077645725007E-4</v>
      </c>
      <c r="U193" s="99">
        <f t="shared" si="149"/>
        <v>-7.8727928428296012E-4</v>
      </c>
      <c r="V193" s="99">
        <f t="shared" si="150"/>
        <v>-1.7381559603561053E-4</v>
      </c>
      <c r="W193" s="99"/>
      <c r="X193" s="99">
        <f t="shared" si="151"/>
        <v>0</v>
      </c>
      <c r="Y193" s="99">
        <f t="shared" si="152"/>
        <v>0</v>
      </c>
      <c r="Z193" s="99">
        <f t="shared" si="153"/>
        <v>0</v>
      </c>
      <c r="AA193" s="99">
        <f t="shared" si="154"/>
        <v>0</v>
      </c>
      <c r="AB193" s="99">
        <f t="shared" si="155"/>
        <v>0</v>
      </c>
      <c r="AC193" s="99">
        <f t="shared" si="156"/>
        <v>0</v>
      </c>
      <c r="AD193" s="1"/>
      <c r="AE193" s="1"/>
      <c r="AF193" s="5">
        <f t="shared" si="187"/>
        <v>-4.1879049021489312E-3</v>
      </c>
      <c r="AG193" s="5">
        <f t="shared" si="188"/>
        <v>-3.2544287095799262E-3</v>
      </c>
      <c r="AH193" s="5">
        <f t="shared" si="189"/>
        <v>-4.3886464455225038E-3</v>
      </c>
      <c r="AI193" s="5">
        <f t="shared" si="190"/>
        <v>-3.5983544068208806E-3</v>
      </c>
      <c r="AJ193" s="5">
        <f t="shared" si="191"/>
        <v>-5.929053862048006E-3</v>
      </c>
      <c r="AK193" s="5">
        <f t="shared" si="192"/>
        <v>-3.2544287095799262E-3</v>
      </c>
      <c r="AL193" s="1"/>
      <c r="AM193" s="175">
        <f t="shared" si="157"/>
        <v>-4.1879049021489312E-3</v>
      </c>
      <c r="AN193" s="175">
        <f t="shared" si="158"/>
        <v>-3.2544287095799262E-3</v>
      </c>
      <c r="AO193" s="175">
        <f t="shared" si="159"/>
        <v>-4.3886464455225038E-3</v>
      </c>
      <c r="AP193" s="175">
        <f t="shared" si="160"/>
        <v>-3.5983544068208806E-3</v>
      </c>
      <c r="AQ193" s="175">
        <f t="shared" si="161"/>
        <v>-5.929053862048006E-3</v>
      </c>
      <c r="AR193" s="175">
        <f t="shared" si="162"/>
        <v>-3.2544287095799262E-3</v>
      </c>
      <c r="AS193" s="175"/>
      <c r="AT193" s="175">
        <f t="shared" si="163"/>
        <v>0</v>
      </c>
      <c r="AU193" s="175">
        <f t="shared" si="164"/>
        <v>0</v>
      </c>
      <c r="AV193" s="175">
        <f t="shared" si="165"/>
        <v>0</v>
      </c>
      <c r="AW193" s="175">
        <f t="shared" si="166"/>
        <v>0</v>
      </c>
      <c r="AX193" s="175">
        <f t="shared" si="167"/>
        <v>0</v>
      </c>
      <c r="AY193" s="175">
        <f t="shared" si="168"/>
        <v>0</v>
      </c>
      <c r="AZ193" s="1"/>
      <c r="BA193" s="1">
        <f t="shared" si="193"/>
        <v>5.4075657595264427E-2</v>
      </c>
      <c r="BB193" s="1">
        <f t="shared" si="194"/>
        <v>5.3061311374087171E-2</v>
      </c>
      <c r="BC193" s="1">
        <f t="shared" si="195"/>
        <v>3.591667351338497E-2</v>
      </c>
      <c r="BD193" s="1">
        <f t="shared" si="196"/>
        <v>6.4067239310728288E-2</v>
      </c>
      <c r="BE193" s="1">
        <f t="shared" si="197"/>
        <v>0.13120873242535749</v>
      </c>
      <c r="BF193" s="1">
        <f t="shared" si="198"/>
        <v>5.3061311374087171E-2</v>
      </c>
      <c r="BG193" s="1"/>
      <c r="BH193" s="1">
        <f t="shared" si="169"/>
        <v>5.4304034145341774E-2</v>
      </c>
      <c r="BI193" s="1">
        <f t="shared" si="170"/>
        <v>5.3235126970122781E-2</v>
      </c>
      <c r="BJ193" s="1">
        <f t="shared" si="171"/>
        <v>3.6075694871974755E-2</v>
      </c>
      <c r="BK193" s="1">
        <f t="shared" si="172"/>
        <v>6.4299447075300789E-2</v>
      </c>
      <c r="BL193" s="1">
        <f t="shared" si="173"/>
        <v>0.13199601170964045</v>
      </c>
      <c r="BM193" s="1">
        <f t="shared" si="174"/>
        <v>5.3235126970122781E-2</v>
      </c>
      <c r="BN193" s="1"/>
      <c r="BO193" s="1">
        <f t="shared" si="181"/>
        <v>4.3609531524703968E-2</v>
      </c>
      <c r="BP193" s="1">
        <f t="shared" si="182"/>
        <v>4.2321637607091227E-2</v>
      </c>
      <c r="BQ193" s="1">
        <f t="shared" si="183"/>
        <v>1.5306247180026546E-2</v>
      </c>
      <c r="BR193" s="1">
        <f t="shared" si="184"/>
        <v>5.414396187800892E-2</v>
      </c>
      <c r="BS193" s="1">
        <f t="shared" si="185"/>
        <v>0.12002895980278239</v>
      </c>
      <c r="BT193" s="1">
        <f t="shared" si="186"/>
        <v>4.2321637607091227E-2</v>
      </c>
      <c r="BU193" s="1"/>
      <c r="BV193" s="1">
        <f t="shared" si="199"/>
        <v>7.3527528504904779E-2</v>
      </c>
      <c r="BW193" s="1">
        <f t="shared" si="200"/>
        <v>7.1571530667509917E-2</v>
      </c>
      <c r="BX193" s="1">
        <f t="shared" si="201"/>
        <v>6.1856519184955945E-2</v>
      </c>
      <c r="BY193" s="1">
        <f t="shared" si="202"/>
        <v>8.7816389740969919E-2</v>
      </c>
      <c r="BZ193" s="1">
        <f t="shared" si="203"/>
        <v>0.19067164421849783</v>
      </c>
      <c r="CA193" s="1">
        <f t="shared" si="204"/>
        <v>7.1571530667509917E-2</v>
      </c>
      <c r="CB193" s="1"/>
      <c r="CC193" s="1"/>
    </row>
    <row r="194" spans="1:81" x14ac:dyDescent="0.2">
      <c r="A194">
        <f t="shared" si="205"/>
        <v>2006</v>
      </c>
      <c r="B194">
        <f t="shared" si="206"/>
        <v>1</v>
      </c>
      <c r="C194" s="1">
        <f>AVERAGE(RealPrice!C182:C193)</f>
        <v>5.4074404702523567E-2</v>
      </c>
      <c r="D194" s="1">
        <f>AVERAGE(RealPrice!D182:D193)</f>
        <v>5.3003363519348999E-2</v>
      </c>
      <c r="E194" s="1">
        <f>AVERAGE(RealPrice!E182:E193)</f>
        <v>3.5933869928587527E-2</v>
      </c>
      <c r="F194" s="1">
        <f>AVERAGE(RealPrice!F182:F193)</f>
        <v>6.4093445962499593E-2</v>
      </c>
      <c r="G194" s="1">
        <f>AVERAGE(RealPrice!G182:G193)</f>
        <v>0.13130110204899173</v>
      </c>
      <c r="H194" s="1">
        <f>AVERAGE(RealPrice!H182:H193)</f>
        <v>5.3003363519348999E-2</v>
      </c>
      <c r="I194" s="1"/>
      <c r="J194" s="1">
        <f t="shared" si="175"/>
        <v>-2.2962944281820774E-4</v>
      </c>
      <c r="K194" s="1">
        <f t="shared" si="176"/>
        <v>-2.317634507737823E-4</v>
      </c>
      <c r="L194" s="1">
        <f t="shared" si="177"/>
        <v>-1.4182494338722818E-4</v>
      </c>
      <c r="M194" s="1">
        <f t="shared" si="178"/>
        <v>-2.0600111280119626E-4</v>
      </c>
      <c r="N194" s="1">
        <f t="shared" si="179"/>
        <v>-6.9490966064872373E-4</v>
      </c>
      <c r="O194" s="1">
        <f t="shared" si="180"/>
        <v>-2.317634507737823E-4</v>
      </c>
      <c r="P194" s="1"/>
      <c r="Q194" s="99">
        <f t="shared" ref="Q194:Q257" si="207">IF(J194&lt;=0,J194,0)</f>
        <v>-2.2962944281820774E-4</v>
      </c>
      <c r="R194" s="99">
        <f t="shared" ref="R194:R257" si="208">IF(K194&lt;=0,K194,0)</f>
        <v>-2.317634507737823E-4</v>
      </c>
      <c r="S194" s="99">
        <f t="shared" ref="S194:S257" si="209">IF(L194&lt;=0,L194,0)</f>
        <v>-1.4182494338722818E-4</v>
      </c>
      <c r="T194" s="99">
        <f t="shared" ref="T194:T257" si="210">IF(M194&lt;=0,M194,0)</f>
        <v>-2.0600111280119626E-4</v>
      </c>
      <c r="U194" s="99">
        <f t="shared" ref="U194:U257" si="211">IF(N194&lt;=0,N194,0)</f>
        <v>-6.9490966064872373E-4</v>
      </c>
      <c r="V194" s="99">
        <f t="shared" ref="V194:V257" si="212">IF(O194&lt;=0,O194,0)</f>
        <v>-2.317634507737823E-4</v>
      </c>
      <c r="W194" s="99"/>
      <c r="X194" s="99">
        <f t="shared" ref="X194:X257" si="213">IF(J194&gt;=0,J194,0)</f>
        <v>0</v>
      </c>
      <c r="Y194" s="99">
        <f t="shared" ref="Y194:Y257" si="214">IF(K194&gt;=0,K194,0)</f>
        <v>0</v>
      </c>
      <c r="Z194" s="99">
        <f t="shared" ref="Z194:Z257" si="215">IF(L194&gt;=0,L194,0)</f>
        <v>0</v>
      </c>
      <c r="AA194" s="99">
        <f t="shared" ref="AA194:AA257" si="216">IF(M194&gt;=0,M194,0)</f>
        <v>0</v>
      </c>
      <c r="AB194" s="99">
        <f t="shared" ref="AB194:AB257" si="217">IF(N194&gt;=0,N194,0)</f>
        <v>0</v>
      </c>
      <c r="AC194" s="99">
        <f t="shared" ref="AC194:AC257" si="218">IF(O194&gt;=0,O194,0)</f>
        <v>0</v>
      </c>
      <c r="AD194" s="1"/>
      <c r="AE194" s="1"/>
      <c r="AF194" s="5">
        <f t="shared" si="187"/>
        <v>-4.2285890253312974E-3</v>
      </c>
      <c r="AG194" s="5">
        <f t="shared" si="188"/>
        <v>-4.3535812529169604E-3</v>
      </c>
      <c r="AH194" s="5">
        <f t="shared" si="189"/>
        <v>-3.9313156375929692E-3</v>
      </c>
      <c r="AI194" s="5">
        <f t="shared" si="190"/>
        <v>-3.2037773600128716E-3</v>
      </c>
      <c r="AJ194" s="5">
        <f t="shared" si="191"/>
        <v>-5.2646261932319804E-3</v>
      </c>
      <c r="AK194" s="5">
        <f t="shared" si="192"/>
        <v>-4.3535812529169604E-3</v>
      </c>
      <c r="AL194" s="1"/>
      <c r="AM194" s="175">
        <f t="shared" ref="AM194:AM257" si="219">IF(AF194&lt;=0,AF194,0)</f>
        <v>-4.2285890253312974E-3</v>
      </c>
      <c r="AN194" s="175">
        <f t="shared" ref="AN194:AN257" si="220">IF(AG194&lt;=0,AG194,0)</f>
        <v>-4.3535812529169604E-3</v>
      </c>
      <c r="AO194" s="175">
        <f t="shared" ref="AO194:AO257" si="221">IF(AH194&lt;=0,AH194,0)</f>
        <v>-3.9313156375929692E-3</v>
      </c>
      <c r="AP194" s="175">
        <f t="shared" ref="AP194:AP257" si="222">IF(AI194&lt;=0,AI194,0)</f>
        <v>-3.2037773600128716E-3</v>
      </c>
      <c r="AQ194" s="175">
        <f t="shared" ref="AQ194:AQ257" si="223">IF(AJ194&lt;=0,AJ194,0)</f>
        <v>-5.2646261932319804E-3</v>
      </c>
      <c r="AR194" s="175">
        <f t="shared" ref="AR194:AR257" si="224">IF(AK194&lt;=0,AK194,0)</f>
        <v>-4.3535812529169604E-3</v>
      </c>
      <c r="AS194" s="175"/>
      <c r="AT194" s="175">
        <f t="shared" ref="AT194:AT257" si="225">IF(AF194&gt;=0,AF194,0)</f>
        <v>0</v>
      </c>
      <c r="AU194" s="175">
        <f t="shared" ref="AU194:AU257" si="226">IF(AG194&gt;=0,AG194,0)</f>
        <v>0</v>
      </c>
      <c r="AV194" s="175">
        <f t="shared" ref="AV194:AV257" si="227">IF(AH194&gt;=0,AH194,0)</f>
        <v>0</v>
      </c>
      <c r="AW194" s="175">
        <f t="shared" ref="AW194:AW257" si="228">IF(AI194&gt;=0,AI194,0)</f>
        <v>0</v>
      </c>
      <c r="AX194" s="175">
        <f t="shared" ref="AX194:AX257" si="229">IF(AJ194&gt;=0,AJ194,0)</f>
        <v>0</v>
      </c>
      <c r="AY194" s="175">
        <f t="shared" ref="AY194:AY257" si="230">IF(AK194&gt;=0,AK194,0)</f>
        <v>0</v>
      </c>
      <c r="AZ194" s="1"/>
      <c r="BA194" s="1">
        <f t="shared" si="193"/>
        <v>5.3844775259705359E-2</v>
      </c>
      <c r="BB194" s="1">
        <f t="shared" si="194"/>
        <v>5.2771600068575217E-2</v>
      </c>
      <c r="BC194" s="1">
        <f t="shared" si="195"/>
        <v>3.5792044985200298E-2</v>
      </c>
      <c r="BD194" s="1">
        <f t="shared" si="196"/>
        <v>6.3887444849698397E-2</v>
      </c>
      <c r="BE194" s="1">
        <f t="shared" si="197"/>
        <v>0.13060619238834301</v>
      </c>
      <c r="BF194" s="1">
        <f t="shared" si="198"/>
        <v>5.2771600068575217E-2</v>
      </c>
      <c r="BG194" s="1"/>
      <c r="BH194" s="1">
        <f t="shared" si="169"/>
        <v>5.4074404702523567E-2</v>
      </c>
      <c r="BI194" s="1">
        <f t="shared" si="170"/>
        <v>5.3003363519348999E-2</v>
      </c>
      <c r="BJ194" s="1">
        <f t="shared" si="171"/>
        <v>3.5933869928587527E-2</v>
      </c>
      <c r="BK194" s="1">
        <f t="shared" si="172"/>
        <v>6.4093445962499593E-2</v>
      </c>
      <c r="BL194" s="1">
        <f t="shared" si="173"/>
        <v>0.13130110204899173</v>
      </c>
      <c r="BM194" s="1">
        <f t="shared" si="174"/>
        <v>5.3003363519348999E-2</v>
      </c>
      <c r="BN194" s="1"/>
      <c r="BO194" s="1">
        <f t="shared" si="181"/>
        <v>4.3380873090427555E-2</v>
      </c>
      <c r="BP194" s="1">
        <f t="shared" si="182"/>
        <v>4.2090883157331845E-2</v>
      </c>
      <c r="BQ194" s="1">
        <f t="shared" si="183"/>
        <v>1.5164979795257058E-2</v>
      </c>
      <c r="BR194" s="1">
        <f t="shared" si="184"/>
        <v>5.3938620746909055E-2</v>
      </c>
      <c r="BS194" s="1">
        <f t="shared" si="185"/>
        <v>0.11933770858173504</v>
      </c>
      <c r="BT194" s="1">
        <f t="shared" si="186"/>
        <v>4.2090883157331845E-2</v>
      </c>
      <c r="BU194" s="1"/>
      <c r="BV194" s="1">
        <f t="shared" si="199"/>
        <v>7.3527528504904779E-2</v>
      </c>
      <c r="BW194" s="1">
        <f t="shared" si="200"/>
        <v>7.1571530667509917E-2</v>
      </c>
      <c r="BX194" s="1">
        <f t="shared" si="201"/>
        <v>6.1856519184955945E-2</v>
      </c>
      <c r="BY194" s="1">
        <f t="shared" si="202"/>
        <v>8.7816389740969919E-2</v>
      </c>
      <c r="BZ194" s="1">
        <f t="shared" si="203"/>
        <v>0.19067164421849783</v>
      </c>
      <c r="CA194" s="1">
        <f t="shared" si="204"/>
        <v>7.1571530667509917E-2</v>
      </c>
      <c r="CB194" s="1"/>
      <c r="CC194" s="1"/>
    </row>
    <row r="195" spans="1:81" x14ac:dyDescent="0.2">
      <c r="A195">
        <f t="shared" si="205"/>
        <v>2006</v>
      </c>
      <c r="B195">
        <f t="shared" si="206"/>
        <v>2</v>
      </c>
      <c r="C195" s="1">
        <f>AVERAGE(RealPrice!C183:C194)</f>
        <v>5.4515328619478942E-2</v>
      </c>
      <c r="D195" s="1">
        <f>AVERAGE(RealPrice!D183:D194)</f>
        <v>5.3438555900291528E-2</v>
      </c>
      <c r="E195" s="1">
        <f>AVERAGE(RealPrice!E183:E194)</f>
        <v>3.6489285453808279E-2</v>
      </c>
      <c r="F195" s="1">
        <f>AVERAGE(RealPrice!F183:F194)</f>
        <v>6.4506462037832987E-2</v>
      </c>
      <c r="G195" s="1">
        <f>AVERAGE(RealPrice!G183:G194)</f>
        <v>0.131390772552582</v>
      </c>
      <c r="H195" s="1">
        <f>AVERAGE(RealPrice!H183:H194)</f>
        <v>5.3438555900291528E-2</v>
      </c>
      <c r="I195" s="1"/>
      <c r="J195" s="1">
        <f t="shared" si="175"/>
        <v>4.4092391695537553E-4</v>
      </c>
      <c r="K195" s="1">
        <f t="shared" si="176"/>
        <v>4.3519238094252843E-4</v>
      </c>
      <c r="L195" s="1">
        <f t="shared" si="177"/>
        <v>5.5541552522075238E-4</v>
      </c>
      <c r="M195" s="1">
        <f t="shared" si="178"/>
        <v>4.1301607533339446E-4</v>
      </c>
      <c r="N195" s="1">
        <f t="shared" si="179"/>
        <v>8.9670503590266737E-5</v>
      </c>
      <c r="O195" s="1">
        <f t="shared" si="180"/>
        <v>4.3519238094252843E-4</v>
      </c>
      <c r="P195" s="1"/>
      <c r="Q195" s="99">
        <f t="shared" si="207"/>
        <v>0</v>
      </c>
      <c r="R195" s="99">
        <f t="shared" si="208"/>
        <v>0</v>
      </c>
      <c r="S195" s="99">
        <f t="shared" si="209"/>
        <v>0</v>
      </c>
      <c r="T195" s="99">
        <f t="shared" si="210"/>
        <v>0</v>
      </c>
      <c r="U195" s="99">
        <f t="shared" si="211"/>
        <v>0</v>
      </c>
      <c r="V195" s="99">
        <f t="shared" si="212"/>
        <v>0</v>
      </c>
      <c r="W195" s="99"/>
      <c r="X195" s="99">
        <f t="shared" si="213"/>
        <v>4.4092391695537553E-4</v>
      </c>
      <c r="Y195" s="99">
        <f t="shared" si="214"/>
        <v>4.3519238094252843E-4</v>
      </c>
      <c r="Z195" s="99">
        <f t="shared" si="215"/>
        <v>5.5541552522075238E-4</v>
      </c>
      <c r="AA195" s="99">
        <f t="shared" si="216"/>
        <v>4.1301607533339446E-4</v>
      </c>
      <c r="AB195" s="99">
        <f t="shared" si="217"/>
        <v>8.9670503590266737E-5</v>
      </c>
      <c r="AC195" s="99">
        <f t="shared" si="218"/>
        <v>4.3519238094252843E-4</v>
      </c>
      <c r="AD195" s="1"/>
      <c r="AE195" s="1"/>
      <c r="AF195" s="5">
        <f t="shared" si="187"/>
        <v>8.1540225802023691E-3</v>
      </c>
      <c r="AG195" s="5">
        <f t="shared" si="188"/>
        <v>8.2106559291026393E-3</v>
      </c>
      <c r="AH195" s="5">
        <f t="shared" si="189"/>
        <v>1.5456601983714791E-2</v>
      </c>
      <c r="AI195" s="5">
        <f t="shared" si="190"/>
        <v>6.4439673843570411E-3</v>
      </c>
      <c r="AJ195" s="5">
        <f t="shared" si="191"/>
        <v>6.8293793571361228E-4</v>
      </c>
      <c r="AK195" s="5">
        <f t="shared" si="192"/>
        <v>8.2106559291026393E-3</v>
      </c>
      <c r="AL195" s="1"/>
      <c r="AM195" s="175">
        <f t="shared" si="219"/>
        <v>0</v>
      </c>
      <c r="AN195" s="175">
        <f t="shared" si="220"/>
        <v>0</v>
      </c>
      <c r="AO195" s="175">
        <f t="shared" si="221"/>
        <v>0</v>
      </c>
      <c r="AP195" s="175">
        <f t="shared" si="222"/>
        <v>0</v>
      </c>
      <c r="AQ195" s="175">
        <f t="shared" si="223"/>
        <v>0</v>
      </c>
      <c r="AR195" s="175">
        <f t="shared" si="224"/>
        <v>0</v>
      </c>
      <c r="AS195" s="175"/>
      <c r="AT195" s="175">
        <f t="shared" si="225"/>
        <v>8.1540225802023691E-3</v>
      </c>
      <c r="AU195" s="175">
        <f t="shared" si="226"/>
        <v>8.2106559291026393E-3</v>
      </c>
      <c r="AV195" s="175">
        <f t="shared" si="227"/>
        <v>1.5456601983714791E-2</v>
      </c>
      <c r="AW195" s="175">
        <f t="shared" si="228"/>
        <v>6.4439673843570411E-3</v>
      </c>
      <c r="AX195" s="175">
        <f t="shared" si="229"/>
        <v>6.8293793571361228E-4</v>
      </c>
      <c r="AY195" s="175">
        <f t="shared" si="230"/>
        <v>8.2106559291026393E-3</v>
      </c>
      <c r="AZ195" s="1"/>
      <c r="BA195" s="1">
        <f t="shared" si="193"/>
        <v>5.4515328619478942E-2</v>
      </c>
      <c r="BB195" s="1">
        <f t="shared" si="194"/>
        <v>5.3438555900291528E-2</v>
      </c>
      <c r="BC195" s="1">
        <f t="shared" si="195"/>
        <v>3.6489285453808279E-2</v>
      </c>
      <c r="BD195" s="1">
        <f t="shared" si="196"/>
        <v>6.4506462037832987E-2</v>
      </c>
      <c r="BE195" s="1">
        <f t="shared" si="197"/>
        <v>0.131390772552582</v>
      </c>
      <c r="BF195" s="1">
        <f t="shared" si="198"/>
        <v>5.3438555900291528E-2</v>
      </c>
      <c r="BG195" s="1"/>
      <c r="BH195" s="1">
        <f t="shared" ref="BH195:BH258" si="231">C195+X195</f>
        <v>5.4956252536434318E-2</v>
      </c>
      <c r="BI195" s="1">
        <f t="shared" ref="BI195:BI258" si="232">D195+Y195</f>
        <v>5.3873748281234056E-2</v>
      </c>
      <c r="BJ195" s="1">
        <f t="shared" ref="BJ195:BJ258" si="233">E195+Z195</f>
        <v>3.7044700979029031E-2</v>
      </c>
      <c r="BK195" s="1">
        <f t="shared" ref="BK195:BK258" si="234">F195+AA195</f>
        <v>6.4919478113166382E-2</v>
      </c>
      <c r="BL195" s="1">
        <f t="shared" ref="BL195:BL258" si="235">G195+AB195</f>
        <v>0.13148044305617226</v>
      </c>
      <c r="BM195" s="1">
        <f t="shared" ref="BM195:BM258" si="236">H195+AC195</f>
        <v>5.3873748281234056E-2</v>
      </c>
      <c r="BN195" s="1"/>
      <c r="BO195" s="1">
        <f t="shared" si="181"/>
        <v>4.3380873090427555E-2</v>
      </c>
      <c r="BP195" s="1">
        <f t="shared" si="182"/>
        <v>4.2090883157331845E-2</v>
      </c>
      <c r="BQ195" s="1">
        <f t="shared" si="183"/>
        <v>1.5164979795257058E-2</v>
      </c>
      <c r="BR195" s="1">
        <f t="shared" si="184"/>
        <v>5.3938620746909055E-2</v>
      </c>
      <c r="BS195" s="1">
        <f t="shared" si="185"/>
        <v>0.11933770858173504</v>
      </c>
      <c r="BT195" s="1">
        <f t="shared" si="186"/>
        <v>4.2090883157331845E-2</v>
      </c>
      <c r="BU195" s="1"/>
      <c r="BV195" s="1">
        <f t="shared" si="199"/>
        <v>7.3972047725435169E-2</v>
      </c>
      <c r="BW195" s="1">
        <f t="shared" si="200"/>
        <v>7.2010296263355325E-2</v>
      </c>
      <c r="BX195" s="1">
        <f t="shared" si="201"/>
        <v>6.2420519546885614E-2</v>
      </c>
      <c r="BY195" s="1">
        <f t="shared" si="202"/>
        <v>8.8232067278421977E-2</v>
      </c>
      <c r="BZ195" s="1">
        <f t="shared" si="203"/>
        <v>0.19076137596147671</v>
      </c>
      <c r="CA195" s="1">
        <f t="shared" si="204"/>
        <v>7.2010296263355325E-2</v>
      </c>
      <c r="CB195" s="1"/>
      <c r="CC195" s="1"/>
    </row>
    <row r="196" spans="1:81" x14ac:dyDescent="0.2">
      <c r="A196">
        <f t="shared" si="205"/>
        <v>2006</v>
      </c>
      <c r="B196">
        <f t="shared" si="206"/>
        <v>3</v>
      </c>
      <c r="C196" s="1">
        <f>AVERAGE(RealPrice!C184:C195)</f>
        <v>5.4979687411089863E-2</v>
      </c>
      <c r="D196" s="1">
        <f>AVERAGE(RealPrice!D184:D195)</f>
        <v>5.3875765790723167E-2</v>
      </c>
      <c r="E196" s="1">
        <f>AVERAGE(RealPrice!E184:E195)</f>
        <v>3.7230063073654777E-2</v>
      </c>
      <c r="F196" s="1">
        <f>AVERAGE(RealPrice!F184:F195)</f>
        <v>6.494073347854043E-2</v>
      </c>
      <c r="G196" s="1">
        <f>AVERAGE(RealPrice!G184:G195)</f>
        <v>0.13182216990867099</v>
      </c>
      <c r="H196" s="1">
        <f>AVERAGE(RealPrice!H184:H195)</f>
        <v>5.3875765790723167E-2</v>
      </c>
      <c r="I196" s="1"/>
      <c r="J196" s="1">
        <f t="shared" si="175"/>
        <v>4.643587916109207E-4</v>
      </c>
      <c r="K196" s="1">
        <f t="shared" si="176"/>
        <v>4.3720989043163905E-4</v>
      </c>
      <c r="L196" s="1">
        <f t="shared" si="177"/>
        <v>7.4077761984649854E-4</v>
      </c>
      <c r="M196" s="1">
        <f t="shared" si="178"/>
        <v>4.3427144070744272E-4</v>
      </c>
      <c r="N196" s="1">
        <f t="shared" si="179"/>
        <v>4.3139735608899166E-4</v>
      </c>
      <c r="O196" s="1">
        <f t="shared" si="180"/>
        <v>4.3720989043163905E-4</v>
      </c>
      <c r="P196" s="1"/>
      <c r="Q196" s="99">
        <f t="shared" si="207"/>
        <v>0</v>
      </c>
      <c r="R196" s="99">
        <f t="shared" si="208"/>
        <v>0</v>
      </c>
      <c r="S196" s="99">
        <f t="shared" si="209"/>
        <v>0</v>
      </c>
      <c r="T196" s="99">
        <f t="shared" si="210"/>
        <v>0</v>
      </c>
      <c r="U196" s="99">
        <f t="shared" si="211"/>
        <v>0</v>
      </c>
      <c r="V196" s="99">
        <f t="shared" si="212"/>
        <v>0</v>
      </c>
      <c r="W196" s="99"/>
      <c r="X196" s="99">
        <f t="shared" si="213"/>
        <v>4.643587916109207E-4</v>
      </c>
      <c r="Y196" s="99">
        <f t="shared" si="214"/>
        <v>4.3720989043163905E-4</v>
      </c>
      <c r="Z196" s="99">
        <f t="shared" si="215"/>
        <v>7.4077761984649854E-4</v>
      </c>
      <c r="AA196" s="99">
        <f t="shared" si="216"/>
        <v>4.3427144070744272E-4</v>
      </c>
      <c r="AB196" s="99">
        <f t="shared" si="217"/>
        <v>4.3139735608899166E-4</v>
      </c>
      <c r="AC196" s="99">
        <f t="shared" si="218"/>
        <v>4.3720989043163905E-4</v>
      </c>
      <c r="AD196" s="1"/>
      <c r="AE196" s="1"/>
      <c r="AF196" s="5">
        <f t="shared" si="187"/>
        <v>8.5179490497466759E-3</v>
      </c>
      <c r="AG196" s="5">
        <f t="shared" si="188"/>
        <v>8.1815438884129676E-3</v>
      </c>
      <c r="AH196" s="5">
        <f t="shared" si="189"/>
        <v>2.0301236668069267E-2</v>
      </c>
      <c r="AI196" s="5">
        <f t="shared" si="190"/>
        <v>6.7322160755420857E-3</v>
      </c>
      <c r="AJ196" s="5">
        <f t="shared" si="191"/>
        <v>3.2833154696334521E-3</v>
      </c>
      <c r="AK196" s="5">
        <f t="shared" si="192"/>
        <v>8.1815438884129676E-3</v>
      </c>
      <c r="AL196" s="1"/>
      <c r="AM196" s="175">
        <f t="shared" si="219"/>
        <v>0</v>
      </c>
      <c r="AN196" s="175">
        <f t="shared" si="220"/>
        <v>0</v>
      </c>
      <c r="AO196" s="175">
        <f t="shared" si="221"/>
        <v>0</v>
      </c>
      <c r="AP196" s="175">
        <f t="shared" si="222"/>
        <v>0</v>
      </c>
      <c r="AQ196" s="175">
        <f t="shared" si="223"/>
        <v>0</v>
      </c>
      <c r="AR196" s="175">
        <f t="shared" si="224"/>
        <v>0</v>
      </c>
      <c r="AS196" s="175"/>
      <c r="AT196" s="175">
        <f t="shared" si="225"/>
        <v>8.5179490497466759E-3</v>
      </c>
      <c r="AU196" s="175">
        <f t="shared" si="226"/>
        <v>8.1815438884129676E-3</v>
      </c>
      <c r="AV196" s="175">
        <f t="shared" si="227"/>
        <v>2.0301236668069267E-2</v>
      </c>
      <c r="AW196" s="175">
        <f t="shared" si="228"/>
        <v>6.7322160755420857E-3</v>
      </c>
      <c r="AX196" s="175">
        <f t="shared" si="229"/>
        <v>3.2833154696334521E-3</v>
      </c>
      <c r="AY196" s="175">
        <f t="shared" si="230"/>
        <v>8.1815438884129676E-3</v>
      </c>
      <c r="AZ196" s="1"/>
      <c r="BA196" s="1">
        <f t="shared" si="193"/>
        <v>5.4979687411089863E-2</v>
      </c>
      <c r="BB196" s="1">
        <f t="shared" si="194"/>
        <v>5.3875765790723167E-2</v>
      </c>
      <c r="BC196" s="1">
        <f t="shared" si="195"/>
        <v>3.7230063073654777E-2</v>
      </c>
      <c r="BD196" s="1">
        <f t="shared" si="196"/>
        <v>6.494073347854043E-2</v>
      </c>
      <c r="BE196" s="1">
        <f t="shared" si="197"/>
        <v>0.13182216990867099</v>
      </c>
      <c r="BF196" s="1">
        <f t="shared" si="198"/>
        <v>5.3875765790723167E-2</v>
      </c>
      <c r="BG196" s="1"/>
      <c r="BH196" s="1">
        <f t="shared" si="231"/>
        <v>5.5444046202700784E-2</v>
      </c>
      <c r="BI196" s="1">
        <f t="shared" si="232"/>
        <v>5.4312975681154806E-2</v>
      </c>
      <c r="BJ196" s="1">
        <f t="shared" si="233"/>
        <v>3.7970840693501276E-2</v>
      </c>
      <c r="BK196" s="1">
        <f t="shared" si="234"/>
        <v>6.5375004919247873E-2</v>
      </c>
      <c r="BL196" s="1">
        <f t="shared" si="235"/>
        <v>0.13225356726475998</v>
      </c>
      <c r="BM196" s="1">
        <f t="shared" si="236"/>
        <v>5.4312975681154806E-2</v>
      </c>
      <c r="BN196" s="1"/>
      <c r="BO196" s="1">
        <f t="shared" si="181"/>
        <v>4.3380873090427555E-2</v>
      </c>
      <c r="BP196" s="1">
        <f t="shared" si="182"/>
        <v>4.2090883157331845E-2</v>
      </c>
      <c r="BQ196" s="1">
        <f t="shared" si="183"/>
        <v>1.5164979795257058E-2</v>
      </c>
      <c r="BR196" s="1">
        <f t="shared" si="184"/>
        <v>5.3938620746909055E-2</v>
      </c>
      <c r="BS196" s="1">
        <f t="shared" si="185"/>
        <v>0.11933770858173504</v>
      </c>
      <c r="BT196" s="1">
        <f t="shared" si="186"/>
        <v>4.2090883157331845E-2</v>
      </c>
      <c r="BU196" s="1"/>
      <c r="BV196" s="1">
        <f t="shared" si="199"/>
        <v>7.4440361901573826E-2</v>
      </c>
      <c r="BW196" s="1">
        <f t="shared" si="200"/>
        <v>7.2451083205693989E-2</v>
      </c>
      <c r="BX196" s="1">
        <f t="shared" si="201"/>
        <v>6.3176335868511027E-2</v>
      </c>
      <c r="BY196" s="1">
        <f t="shared" si="202"/>
        <v>8.8669262328303702E-2</v>
      </c>
      <c r="BZ196" s="1">
        <f t="shared" si="203"/>
        <v>0.19119418973117849</v>
      </c>
      <c r="CA196" s="1">
        <f t="shared" si="204"/>
        <v>7.2451083205693989E-2</v>
      </c>
      <c r="CB196" s="1"/>
      <c r="CC196" s="1"/>
    </row>
    <row r="197" spans="1:81" x14ac:dyDescent="0.2">
      <c r="A197">
        <f t="shared" si="205"/>
        <v>2006</v>
      </c>
      <c r="B197">
        <f t="shared" si="206"/>
        <v>4</v>
      </c>
      <c r="C197" s="1">
        <f>AVERAGE(RealPrice!C185:C196)</f>
        <v>5.546597000276135E-2</v>
      </c>
      <c r="D197" s="1">
        <f>AVERAGE(RealPrice!D185:D196)</f>
        <v>5.4375034506855567E-2</v>
      </c>
      <c r="E197" s="1">
        <f>AVERAGE(RealPrice!E185:E196)</f>
        <v>3.7732575403905469E-2</v>
      </c>
      <c r="F197" s="1">
        <f>AVERAGE(RealPrice!F185:F196)</f>
        <v>6.5385054382098864E-2</v>
      </c>
      <c r="G197" s="1">
        <f>AVERAGE(RealPrice!G185:G196)</f>
        <v>0.13202617517320095</v>
      </c>
      <c r="H197" s="1">
        <f>AVERAGE(RealPrice!H185:H196)</f>
        <v>5.4375034506855567E-2</v>
      </c>
      <c r="I197" s="1"/>
      <c r="J197" s="1">
        <f t="shared" si="175"/>
        <v>4.8628259167148719E-4</v>
      </c>
      <c r="K197" s="1">
        <f t="shared" si="176"/>
        <v>4.9926871613240054E-4</v>
      </c>
      <c r="L197" s="1">
        <f t="shared" si="177"/>
        <v>5.0251233025069147E-4</v>
      </c>
      <c r="M197" s="1">
        <f t="shared" si="178"/>
        <v>4.4432090355843445E-4</v>
      </c>
      <c r="N197" s="1">
        <f t="shared" si="179"/>
        <v>2.0400526452996059E-4</v>
      </c>
      <c r="O197" s="1">
        <f t="shared" si="180"/>
        <v>4.9926871613240054E-4</v>
      </c>
      <c r="P197" s="1"/>
      <c r="Q197" s="99">
        <f t="shared" si="207"/>
        <v>0</v>
      </c>
      <c r="R197" s="99">
        <f t="shared" si="208"/>
        <v>0</v>
      </c>
      <c r="S197" s="99">
        <f t="shared" si="209"/>
        <v>0</v>
      </c>
      <c r="T197" s="99">
        <f t="shared" si="210"/>
        <v>0</v>
      </c>
      <c r="U197" s="99">
        <f t="shared" si="211"/>
        <v>0</v>
      </c>
      <c r="V197" s="99">
        <f t="shared" si="212"/>
        <v>0</v>
      </c>
      <c r="W197" s="99"/>
      <c r="X197" s="99">
        <f t="shared" si="213"/>
        <v>4.8628259167148719E-4</v>
      </c>
      <c r="Y197" s="99">
        <f t="shared" si="214"/>
        <v>4.9926871613240054E-4</v>
      </c>
      <c r="Z197" s="99">
        <f t="shared" si="215"/>
        <v>5.0251233025069147E-4</v>
      </c>
      <c r="AA197" s="99">
        <f t="shared" si="216"/>
        <v>4.4432090355843445E-4</v>
      </c>
      <c r="AB197" s="99">
        <f t="shared" si="217"/>
        <v>2.0400526452996059E-4</v>
      </c>
      <c r="AC197" s="99">
        <f t="shared" si="218"/>
        <v>4.9926871613240054E-4</v>
      </c>
      <c r="AD197" s="1"/>
      <c r="AE197" s="1"/>
      <c r="AF197" s="5">
        <f t="shared" si="187"/>
        <v>8.844768214768095E-3</v>
      </c>
      <c r="AG197" s="5">
        <f t="shared" si="188"/>
        <v>9.2670370212792896E-3</v>
      </c>
      <c r="AH197" s="5">
        <f t="shared" si="189"/>
        <v>1.3497488018124892E-2</v>
      </c>
      <c r="AI197" s="5">
        <f t="shared" si="190"/>
        <v>6.8419446433456432E-3</v>
      </c>
      <c r="AJ197" s="5">
        <f t="shared" si="191"/>
        <v>1.5475793235029123E-3</v>
      </c>
      <c r="AK197" s="5">
        <f t="shared" si="192"/>
        <v>9.2670370212792896E-3</v>
      </c>
      <c r="AL197" s="1"/>
      <c r="AM197" s="175">
        <f t="shared" si="219"/>
        <v>0</v>
      </c>
      <c r="AN197" s="175">
        <f t="shared" si="220"/>
        <v>0</v>
      </c>
      <c r="AO197" s="175">
        <f t="shared" si="221"/>
        <v>0</v>
      </c>
      <c r="AP197" s="175">
        <f t="shared" si="222"/>
        <v>0</v>
      </c>
      <c r="AQ197" s="175">
        <f t="shared" si="223"/>
        <v>0</v>
      </c>
      <c r="AR197" s="175">
        <f t="shared" si="224"/>
        <v>0</v>
      </c>
      <c r="AS197" s="175"/>
      <c r="AT197" s="175">
        <f t="shared" si="225"/>
        <v>8.844768214768095E-3</v>
      </c>
      <c r="AU197" s="175">
        <f t="shared" si="226"/>
        <v>9.2670370212792896E-3</v>
      </c>
      <c r="AV197" s="175">
        <f t="shared" si="227"/>
        <v>1.3497488018124892E-2</v>
      </c>
      <c r="AW197" s="175">
        <f t="shared" si="228"/>
        <v>6.8419446433456432E-3</v>
      </c>
      <c r="AX197" s="175">
        <f t="shared" si="229"/>
        <v>1.5475793235029123E-3</v>
      </c>
      <c r="AY197" s="175">
        <f t="shared" si="230"/>
        <v>9.2670370212792896E-3</v>
      </c>
      <c r="AZ197" s="1"/>
      <c r="BA197" s="1">
        <f t="shared" si="193"/>
        <v>5.546597000276135E-2</v>
      </c>
      <c r="BB197" s="1">
        <f t="shared" si="194"/>
        <v>5.4375034506855567E-2</v>
      </c>
      <c r="BC197" s="1">
        <f t="shared" si="195"/>
        <v>3.7732575403905469E-2</v>
      </c>
      <c r="BD197" s="1">
        <f t="shared" si="196"/>
        <v>6.5385054382098864E-2</v>
      </c>
      <c r="BE197" s="1">
        <f t="shared" si="197"/>
        <v>0.13202617517320095</v>
      </c>
      <c r="BF197" s="1">
        <f t="shared" si="198"/>
        <v>5.4375034506855567E-2</v>
      </c>
      <c r="BG197" s="1"/>
      <c r="BH197" s="1">
        <f t="shared" si="231"/>
        <v>5.5952252594432837E-2</v>
      </c>
      <c r="BI197" s="1">
        <f t="shared" si="232"/>
        <v>5.4874303222987968E-2</v>
      </c>
      <c r="BJ197" s="1">
        <f t="shared" si="233"/>
        <v>3.823508773415616E-2</v>
      </c>
      <c r="BK197" s="1">
        <f t="shared" si="234"/>
        <v>6.5829375285657299E-2</v>
      </c>
      <c r="BL197" s="1">
        <f t="shared" si="235"/>
        <v>0.13223018043773091</v>
      </c>
      <c r="BM197" s="1">
        <f t="shared" si="236"/>
        <v>5.4874303222987968E-2</v>
      </c>
      <c r="BN197" s="1"/>
      <c r="BO197" s="1">
        <f t="shared" si="181"/>
        <v>4.3380873090427555E-2</v>
      </c>
      <c r="BP197" s="1">
        <f t="shared" si="182"/>
        <v>4.2090883157331845E-2</v>
      </c>
      <c r="BQ197" s="1">
        <f t="shared" si="183"/>
        <v>1.5164979795257058E-2</v>
      </c>
      <c r="BR197" s="1">
        <f t="shared" si="184"/>
        <v>5.3938620746909055E-2</v>
      </c>
      <c r="BS197" s="1">
        <f t="shared" si="185"/>
        <v>0.11933770858173504</v>
      </c>
      <c r="BT197" s="1">
        <f t="shared" si="186"/>
        <v>4.2090883157331845E-2</v>
      </c>
      <c r="BU197" s="1"/>
      <c r="BV197" s="1">
        <f t="shared" si="199"/>
        <v>7.4930945550055528E-2</v>
      </c>
      <c r="BW197" s="1">
        <f t="shared" si="200"/>
        <v>7.2954978663502354E-2</v>
      </c>
      <c r="BX197" s="1">
        <f t="shared" si="201"/>
        <v>6.3685630852918229E-2</v>
      </c>
      <c r="BY197" s="1">
        <f t="shared" si="202"/>
        <v>8.9116623250888163E-2</v>
      </c>
      <c r="BZ197" s="1">
        <f t="shared" si="203"/>
        <v>0.19139851071003772</v>
      </c>
      <c r="CA197" s="1">
        <f t="shared" si="204"/>
        <v>7.2954978663502354E-2</v>
      </c>
      <c r="CB197" s="1"/>
      <c r="CC197" s="1"/>
    </row>
    <row r="198" spans="1:81" x14ac:dyDescent="0.2">
      <c r="A198">
        <f t="shared" si="205"/>
        <v>2006</v>
      </c>
      <c r="B198">
        <f t="shared" si="206"/>
        <v>5</v>
      </c>
      <c r="C198" s="1">
        <f>AVERAGE(RealPrice!C186:C197)</f>
        <v>5.5953040964223204E-2</v>
      </c>
      <c r="D198" s="1">
        <f>AVERAGE(RealPrice!D186:D197)</f>
        <v>5.4847801014285207E-2</v>
      </c>
      <c r="E198" s="1">
        <f>AVERAGE(RealPrice!E186:E197)</f>
        <v>3.8302921378745663E-2</v>
      </c>
      <c r="F198" s="1">
        <f>AVERAGE(RealPrice!F186:F197)</f>
        <v>6.5809552137473443E-2</v>
      </c>
      <c r="G198" s="1">
        <f>AVERAGE(RealPrice!G186:G197)</f>
        <v>0.13232557244896007</v>
      </c>
      <c r="H198" s="1">
        <f>AVERAGE(RealPrice!H186:H197)</f>
        <v>5.4847801014285207E-2</v>
      </c>
      <c r="I198" s="1"/>
      <c r="J198" s="1">
        <f t="shared" si="175"/>
        <v>4.8707096146185375E-4</v>
      </c>
      <c r="K198" s="1">
        <f t="shared" si="176"/>
        <v>4.7276650742963944E-4</v>
      </c>
      <c r="L198" s="1">
        <f t="shared" si="177"/>
        <v>5.7034597484019456E-4</v>
      </c>
      <c r="M198" s="1">
        <f t="shared" si="178"/>
        <v>4.2449775537457823E-4</v>
      </c>
      <c r="N198" s="1">
        <f t="shared" si="179"/>
        <v>2.9939727575911679E-4</v>
      </c>
      <c r="O198" s="1">
        <f t="shared" si="180"/>
        <v>4.7276650742963944E-4</v>
      </c>
      <c r="P198" s="1"/>
      <c r="Q198" s="99">
        <f t="shared" si="207"/>
        <v>0</v>
      </c>
      <c r="R198" s="99">
        <f t="shared" si="208"/>
        <v>0</v>
      </c>
      <c r="S198" s="99">
        <f t="shared" si="209"/>
        <v>0</v>
      </c>
      <c r="T198" s="99">
        <f t="shared" si="210"/>
        <v>0</v>
      </c>
      <c r="U198" s="99">
        <f t="shared" si="211"/>
        <v>0</v>
      </c>
      <c r="V198" s="99">
        <f t="shared" si="212"/>
        <v>0</v>
      </c>
      <c r="W198" s="99"/>
      <c r="X198" s="99">
        <f t="shared" si="213"/>
        <v>4.8707096146185375E-4</v>
      </c>
      <c r="Y198" s="99">
        <f t="shared" si="214"/>
        <v>4.7276650742963944E-4</v>
      </c>
      <c r="Z198" s="99">
        <f t="shared" si="215"/>
        <v>5.7034597484019456E-4</v>
      </c>
      <c r="AA198" s="99">
        <f t="shared" si="216"/>
        <v>4.2449775537457823E-4</v>
      </c>
      <c r="AB198" s="99">
        <f t="shared" si="217"/>
        <v>2.9939727575911679E-4</v>
      </c>
      <c r="AC198" s="99">
        <f t="shared" si="218"/>
        <v>4.7276650742963944E-4</v>
      </c>
      <c r="AD198" s="1"/>
      <c r="AE198" s="1"/>
      <c r="AF198" s="5">
        <f t="shared" si="187"/>
        <v>8.7814377254666898E-3</v>
      </c>
      <c r="AG198" s="5">
        <f t="shared" si="188"/>
        <v>8.6945509408371535E-3</v>
      </c>
      <c r="AH198" s="5">
        <f t="shared" si="189"/>
        <v>1.5115479628277972E-2</v>
      </c>
      <c r="AI198" s="5">
        <f t="shared" si="190"/>
        <v>6.4922750219627012E-3</v>
      </c>
      <c r="AJ198" s="5">
        <f t="shared" si="191"/>
        <v>2.2677115001350501E-3</v>
      </c>
      <c r="AK198" s="5">
        <f t="shared" si="192"/>
        <v>8.6945509408371535E-3</v>
      </c>
      <c r="AL198" s="1"/>
      <c r="AM198" s="175">
        <f t="shared" si="219"/>
        <v>0</v>
      </c>
      <c r="AN198" s="175">
        <f t="shared" si="220"/>
        <v>0</v>
      </c>
      <c r="AO198" s="175">
        <f t="shared" si="221"/>
        <v>0</v>
      </c>
      <c r="AP198" s="175">
        <f t="shared" si="222"/>
        <v>0</v>
      </c>
      <c r="AQ198" s="175">
        <f t="shared" si="223"/>
        <v>0</v>
      </c>
      <c r="AR198" s="175">
        <f t="shared" si="224"/>
        <v>0</v>
      </c>
      <c r="AS198" s="175"/>
      <c r="AT198" s="175">
        <f t="shared" si="225"/>
        <v>8.7814377254666898E-3</v>
      </c>
      <c r="AU198" s="175">
        <f t="shared" si="226"/>
        <v>8.6945509408371535E-3</v>
      </c>
      <c r="AV198" s="175">
        <f t="shared" si="227"/>
        <v>1.5115479628277972E-2</v>
      </c>
      <c r="AW198" s="175">
        <f t="shared" si="228"/>
        <v>6.4922750219627012E-3</v>
      </c>
      <c r="AX198" s="175">
        <f t="shared" si="229"/>
        <v>2.2677115001350501E-3</v>
      </c>
      <c r="AY198" s="175">
        <f t="shared" si="230"/>
        <v>8.6945509408371535E-3</v>
      </c>
      <c r="AZ198" s="1"/>
      <c r="BA198" s="1">
        <f t="shared" si="193"/>
        <v>5.5953040964223204E-2</v>
      </c>
      <c r="BB198" s="1">
        <f t="shared" si="194"/>
        <v>5.4847801014285207E-2</v>
      </c>
      <c r="BC198" s="1">
        <f t="shared" si="195"/>
        <v>3.8302921378745663E-2</v>
      </c>
      <c r="BD198" s="1">
        <f t="shared" si="196"/>
        <v>6.5809552137473443E-2</v>
      </c>
      <c r="BE198" s="1">
        <f t="shared" si="197"/>
        <v>0.13232557244896007</v>
      </c>
      <c r="BF198" s="1">
        <f t="shared" si="198"/>
        <v>5.4847801014285207E-2</v>
      </c>
      <c r="BG198" s="1"/>
      <c r="BH198" s="1">
        <f t="shared" si="231"/>
        <v>5.6440111925685058E-2</v>
      </c>
      <c r="BI198" s="1">
        <f t="shared" si="232"/>
        <v>5.5320567521714846E-2</v>
      </c>
      <c r="BJ198" s="1">
        <f t="shared" si="233"/>
        <v>3.8873267353585858E-2</v>
      </c>
      <c r="BK198" s="1">
        <f t="shared" si="234"/>
        <v>6.6234049892848021E-2</v>
      </c>
      <c r="BL198" s="1">
        <f t="shared" si="235"/>
        <v>0.13262496972471918</v>
      </c>
      <c r="BM198" s="1">
        <f t="shared" si="236"/>
        <v>5.5320567521714846E-2</v>
      </c>
      <c r="BN198" s="1"/>
      <c r="BO198" s="1">
        <f t="shared" si="181"/>
        <v>4.3380873090427555E-2</v>
      </c>
      <c r="BP198" s="1">
        <f t="shared" si="182"/>
        <v>4.2090883157331845E-2</v>
      </c>
      <c r="BQ198" s="1">
        <f t="shared" si="183"/>
        <v>1.5164979795257058E-2</v>
      </c>
      <c r="BR198" s="1">
        <f t="shared" si="184"/>
        <v>5.3938620746909055E-2</v>
      </c>
      <c r="BS198" s="1">
        <f t="shared" si="185"/>
        <v>0.11933770858173504</v>
      </c>
      <c r="BT198" s="1">
        <f t="shared" si="186"/>
        <v>4.2090883157331845E-2</v>
      </c>
      <c r="BU198" s="1"/>
      <c r="BV198" s="1">
        <f t="shared" si="199"/>
        <v>7.5422293694833345E-2</v>
      </c>
      <c r="BW198" s="1">
        <f t="shared" si="200"/>
        <v>7.3431855663413953E-2</v>
      </c>
      <c r="BX198" s="1">
        <f t="shared" si="201"/>
        <v>6.4264597880722196E-2</v>
      </c>
      <c r="BY198" s="1">
        <f t="shared" si="202"/>
        <v>8.9543876962436833E-2</v>
      </c>
      <c r="BZ198" s="1">
        <f t="shared" si="203"/>
        <v>0.19169858693244218</v>
      </c>
      <c r="CA198" s="1">
        <f t="shared" si="204"/>
        <v>7.3431855663413953E-2</v>
      </c>
      <c r="CB198" s="1"/>
      <c r="CC198" s="1"/>
    </row>
    <row r="199" spans="1:81" x14ac:dyDescent="0.2">
      <c r="A199">
        <f t="shared" si="205"/>
        <v>2006</v>
      </c>
      <c r="B199">
        <f t="shared" si="206"/>
        <v>6</v>
      </c>
      <c r="C199" s="1">
        <f>AVERAGE(RealPrice!C187:C198)</f>
        <v>5.6350575602784281E-2</v>
      </c>
      <c r="D199" s="1">
        <f>AVERAGE(RealPrice!D187:D198)</f>
        <v>5.5252247980416301E-2</v>
      </c>
      <c r="E199" s="1">
        <f>AVERAGE(RealPrice!E187:E198)</f>
        <v>3.875258350406325E-2</v>
      </c>
      <c r="F199" s="1">
        <f>AVERAGE(RealPrice!F187:F198)</f>
        <v>6.6149067224459776E-2</v>
      </c>
      <c r="G199" s="1">
        <f>AVERAGE(RealPrice!G187:G198)</f>
        <v>0.132399337530578</v>
      </c>
      <c r="H199" s="1">
        <f>AVERAGE(RealPrice!H187:H198)</f>
        <v>5.5252247980416301E-2</v>
      </c>
      <c r="I199" s="1"/>
      <c r="J199" s="1">
        <f t="shared" si="175"/>
        <v>3.9753463856107701E-4</v>
      </c>
      <c r="K199" s="1">
        <f t="shared" si="176"/>
        <v>4.0444696613109454E-4</v>
      </c>
      <c r="L199" s="1">
        <f t="shared" si="177"/>
        <v>4.4966212531758615E-4</v>
      </c>
      <c r="M199" s="1">
        <f t="shared" si="178"/>
        <v>3.3951508698633337E-4</v>
      </c>
      <c r="N199" s="1">
        <f t="shared" si="179"/>
        <v>7.3765081617938044E-5</v>
      </c>
      <c r="O199" s="1">
        <f t="shared" si="180"/>
        <v>4.0444696613109454E-4</v>
      </c>
      <c r="P199" s="1"/>
      <c r="Q199" s="99">
        <f t="shared" si="207"/>
        <v>0</v>
      </c>
      <c r="R199" s="99">
        <f t="shared" si="208"/>
        <v>0</v>
      </c>
      <c r="S199" s="99">
        <f t="shared" si="209"/>
        <v>0</v>
      </c>
      <c r="T199" s="99">
        <f t="shared" si="210"/>
        <v>0</v>
      </c>
      <c r="U199" s="99">
        <f t="shared" si="211"/>
        <v>0</v>
      </c>
      <c r="V199" s="99">
        <f t="shared" si="212"/>
        <v>0</v>
      </c>
      <c r="W199" s="99"/>
      <c r="X199" s="99">
        <f t="shared" si="213"/>
        <v>3.9753463856107701E-4</v>
      </c>
      <c r="Y199" s="99">
        <f t="shared" si="214"/>
        <v>4.0444696613109454E-4</v>
      </c>
      <c r="Z199" s="99">
        <f t="shared" si="215"/>
        <v>4.4966212531758615E-4</v>
      </c>
      <c r="AA199" s="99">
        <f t="shared" si="216"/>
        <v>3.3951508698633337E-4</v>
      </c>
      <c r="AB199" s="99">
        <f t="shared" si="217"/>
        <v>7.3765081617938044E-5</v>
      </c>
      <c r="AC199" s="99">
        <f t="shared" si="218"/>
        <v>4.0444696613109454E-4</v>
      </c>
      <c r="AD199" s="1"/>
      <c r="AE199" s="1"/>
      <c r="AF199" s="5">
        <f t="shared" si="187"/>
        <v>7.104790583504883E-3</v>
      </c>
      <c r="AG199" s="5">
        <f t="shared" si="188"/>
        <v>7.373986899233298E-3</v>
      </c>
      <c r="AH199" s="5">
        <f t="shared" si="189"/>
        <v>1.1739630010756841E-2</v>
      </c>
      <c r="AI199" s="5">
        <f t="shared" si="190"/>
        <v>5.159054817408526E-3</v>
      </c>
      <c r="AJ199" s="5">
        <f t="shared" si="191"/>
        <v>5.5745144534613544E-4</v>
      </c>
      <c r="AK199" s="5">
        <f t="shared" si="192"/>
        <v>7.373986899233298E-3</v>
      </c>
      <c r="AL199" s="1"/>
      <c r="AM199" s="175">
        <f t="shared" si="219"/>
        <v>0</v>
      </c>
      <c r="AN199" s="175">
        <f t="shared" si="220"/>
        <v>0</v>
      </c>
      <c r="AO199" s="175">
        <f t="shared" si="221"/>
        <v>0</v>
      </c>
      <c r="AP199" s="175">
        <f t="shared" si="222"/>
        <v>0</v>
      </c>
      <c r="AQ199" s="175">
        <f t="shared" si="223"/>
        <v>0</v>
      </c>
      <c r="AR199" s="175">
        <f t="shared" si="224"/>
        <v>0</v>
      </c>
      <c r="AS199" s="175"/>
      <c r="AT199" s="175">
        <f t="shared" si="225"/>
        <v>7.104790583504883E-3</v>
      </c>
      <c r="AU199" s="175">
        <f t="shared" si="226"/>
        <v>7.373986899233298E-3</v>
      </c>
      <c r="AV199" s="175">
        <f t="shared" si="227"/>
        <v>1.1739630010756841E-2</v>
      </c>
      <c r="AW199" s="175">
        <f t="shared" si="228"/>
        <v>5.159054817408526E-3</v>
      </c>
      <c r="AX199" s="175">
        <f t="shared" si="229"/>
        <v>5.5745144534613544E-4</v>
      </c>
      <c r="AY199" s="175">
        <f t="shared" si="230"/>
        <v>7.373986899233298E-3</v>
      </c>
      <c r="AZ199" s="1"/>
      <c r="BA199" s="1">
        <f t="shared" si="193"/>
        <v>5.6350575602784281E-2</v>
      </c>
      <c r="BB199" s="1">
        <f t="shared" si="194"/>
        <v>5.5252247980416301E-2</v>
      </c>
      <c r="BC199" s="1">
        <f t="shared" si="195"/>
        <v>3.875258350406325E-2</v>
      </c>
      <c r="BD199" s="1">
        <f t="shared" si="196"/>
        <v>6.6149067224459776E-2</v>
      </c>
      <c r="BE199" s="1">
        <f t="shared" si="197"/>
        <v>0.132399337530578</v>
      </c>
      <c r="BF199" s="1">
        <f t="shared" si="198"/>
        <v>5.5252247980416301E-2</v>
      </c>
      <c r="BG199" s="1"/>
      <c r="BH199" s="1">
        <f t="shared" si="231"/>
        <v>5.6748110241345358E-2</v>
      </c>
      <c r="BI199" s="1">
        <f t="shared" si="232"/>
        <v>5.5656694946547396E-2</v>
      </c>
      <c r="BJ199" s="1">
        <f t="shared" si="233"/>
        <v>3.9202245629380836E-2</v>
      </c>
      <c r="BK199" s="1">
        <f t="shared" si="234"/>
        <v>6.6488582311446109E-2</v>
      </c>
      <c r="BL199" s="1">
        <f t="shared" si="235"/>
        <v>0.13247310261219594</v>
      </c>
      <c r="BM199" s="1">
        <f t="shared" si="236"/>
        <v>5.5656694946547396E-2</v>
      </c>
      <c r="BN199" s="1"/>
      <c r="BO199" s="1">
        <f t="shared" si="181"/>
        <v>4.3380873090427555E-2</v>
      </c>
      <c r="BP199" s="1">
        <f t="shared" si="182"/>
        <v>4.2090883157331845E-2</v>
      </c>
      <c r="BQ199" s="1">
        <f t="shared" si="183"/>
        <v>1.5164979795257058E-2</v>
      </c>
      <c r="BR199" s="1">
        <f t="shared" si="184"/>
        <v>5.3938620746909055E-2</v>
      </c>
      <c r="BS199" s="1">
        <f t="shared" si="185"/>
        <v>0.11933770858173504</v>
      </c>
      <c r="BT199" s="1">
        <f t="shared" si="186"/>
        <v>4.2090883157331845E-2</v>
      </c>
      <c r="BU199" s="1"/>
      <c r="BV199" s="1">
        <f t="shared" si="199"/>
        <v>7.5822652733751092E-2</v>
      </c>
      <c r="BW199" s="1">
        <f t="shared" si="200"/>
        <v>7.3839285016174733E-2</v>
      </c>
      <c r="BX199" s="1">
        <f t="shared" si="201"/>
        <v>6.4719538873020857E-2</v>
      </c>
      <c r="BY199" s="1">
        <f t="shared" si="202"/>
        <v>8.9885143626368263E-2</v>
      </c>
      <c r="BZ199" s="1">
        <f t="shared" si="203"/>
        <v>0.19177239313451147</v>
      </c>
      <c r="CA199" s="1">
        <f t="shared" si="204"/>
        <v>7.3839285016174733E-2</v>
      </c>
      <c r="CB199" s="1"/>
      <c r="CC199" s="1"/>
    </row>
    <row r="200" spans="1:81" x14ac:dyDescent="0.2">
      <c r="A200">
        <f t="shared" si="205"/>
        <v>2006</v>
      </c>
      <c r="B200">
        <f t="shared" si="206"/>
        <v>7</v>
      </c>
      <c r="C200" s="1">
        <f>AVERAGE(RealPrice!C188:C199)</f>
        <v>5.6773661388054016E-2</v>
      </c>
      <c r="D200" s="1">
        <f>AVERAGE(RealPrice!D188:D199)</f>
        <v>5.5666073046225291E-2</v>
      </c>
      <c r="E200" s="1">
        <f>AVERAGE(RealPrice!E188:E199)</f>
        <v>3.9218531056462398E-2</v>
      </c>
      <c r="F200" s="1">
        <f>AVERAGE(RealPrice!F188:F199)</f>
        <v>6.6532311283644355E-2</v>
      </c>
      <c r="G200" s="1">
        <f>AVERAGE(RealPrice!G188:G199)</f>
        <v>0.13248355006605769</v>
      </c>
      <c r="H200" s="1">
        <f>AVERAGE(RealPrice!H188:H199)</f>
        <v>5.5666073046225291E-2</v>
      </c>
      <c r="I200" s="1"/>
      <c r="J200" s="1">
        <f t="shared" si="175"/>
        <v>4.2308578526973478E-4</v>
      </c>
      <c r="K200" s="1">
        <f t="shared" si="176"/>
        <v>4.1382506580898981E-4</v>
      </c>
      <c r="L200" s="1">
        <f t="shared" si="177"/>
        <v>4.6594755239914853E-4</v>
      </c>
      <c r="M200" s="1">
        <f t="shared" si="178"/>
        <v>3.8324405918457871E-4</v>
      </c>
      <c r="N200" s="1">
        <f t="shared" si="179"/>
        <v>8.4212535479688544E-5</v>
      </c>
      <c r="O200" s="1">
        <f t="shared" si="180"/>
        <v>4.1382506580898981E-4</v>
      </c>
      <c r="P200" s="1"/>
      <c r="Q200" s="99">
        <f t="shared" si="207"/>
        <v>0</v>
      </c>
      <c r="R200" s="99">
        <f t="shared" si="208"/>
        <v>0</v>
      </c>
      <c r="S200" s="99">
        <f t="shared" si="209"/>
        <v>0</v>
      </c>
      <c r="T200" s="99">
        <f t="shared" si="210"/>
        <v>0</v>
      </c>
      <c r="U200" s="99">
        <f t="shared" si="211"/>
        <v>0</v>
      </c>
      <c r="V200" s="99">
        <f t="shared" si="212"/>
        <v>0</v>
      </c>
      <c r="W200" s="99"/>
      <c r="X200" s="99">
        <f t="shared" si="213"/>
        <v>4.2308578526973478E-4</v>
      </c>
      <c r="Y200" s="99">
        <f t="shared" si="214"/>
        <v>4.1382506580898981E-4</v>
      </c>
      <c r="Z200" s="99">
        <f t="shared" si="215"/>
        <v>4.6594755239914853E-4</v>
      </c>
      <c r="AA200" s="99">
        <f t="shared" si="216"/>
        <v>3.8324405918457871E-4</v>
      </c>
      <c r="AB200" s="99">
        <f t="shared" si="217"/>
        <v>8.4212535479688544E-5</v>
      </c>
      <c r="AC200" s="99">
        <f t="shared" si="218"/>
        <v>4.1382506580898981E-4</v>
      </c>
      <c r="AD200" s="1"/>
      <c r="AE200" s="1"/>
      <c r="AF200" s="5">
        <f t="shared" si="187"/>
        <v>7.5081005072967777E-3</v>
      </c>
      <c r="AG200" s="5">
        <f t="shared" si="188"/>
        <v>7.4897417016528411E-3</v>
      </c>
      <c r="AH200" s="5">
        <f t="shared" si="189"/>
        <v>1.202365133540817E-2</v>
      </c>
      <c r="AI200" s="5">
        <f t="shared" si="190"/>
        <v>5.7936426810696329E-3</v>
      </c>
      <c r="AJ200" s="5">
        <f t="shared" si="191"/>
        <v>6.360495229837948E-4</v>
      </c>
      <c r="AK200" s="5">
        <f t="shared" si="192"/>
        <v>7.4897417016528411E-3</v>
      </c>
      <c r="AL200" s="1"/>
      <c r="AM200" s="175">
        <f t="shared" si="219"/>
        <v>0</v>
      </c>
      <c r="AN200" s="175">
        <f t="shared" si="220"/>
        <v>0</v>
      </c>
      <c r="AO200" s="175">
        <f t="shared" si="221"/>
        <v>0</v>
      </c>
      <c r="AP200" s="175">
        <f t="shared" si="222"/>
        <v>0</v>
      </c>
      <c r="AQ200" s="175">
        <f t="shared" si="223"/>
        <v>0</v>
      </c>
      <c r="AR200" s="175">
        <f t="shared" si="224"/>
        <v>0</v>
      </c>
      <c r="AS200" s="175"/>
      <c r="AT200" s="175">
        <f t="shared" si="225"/>
        <v>7.5081005072967777E-3</v>
      </c>
      <c r="AU200" s="175">
        <f t="shared" si="226"/>
        <v>7.4897417016528411E-3</v>
      </c>
      <c r="AV200" s="175">
        <f t="shared" si="227"/>
        <v>1.202365133540817E-2</v>
      </c>
      <c r="AW200" s="175">
        <f t="shared" si="228"/>
        <v>5.7936426810696329E-3</v>
      </c>
      <c r="AX200" s="175">
        <f t="shared" si="229"/>
        <v>6.360495229837948E-4</v>
      </c>
      <c r="AY200" s="175">
        <f t="shared" si="230"/>
        <v>7.4897417016528411E-3</v>
      </c>
      <c r="AZ200" s="1"/>
      <c r="BA200" s="1">
        <f t="shared" si="193"/>
        <v>5.6773661388054016E-2</v>
      </c>
      <c r="BB200" s="1">
        <f t="shared" si="194"/>
        <v>5.5666073046225291E-2</v>
      </c>
      <c r="BC200" s="1">
        <f t="shared" si="195"/>
        <v>3.9218531056462398E-2</v>
      </c>
      <c r="BD200" s="1">
        <f t="shared" si="196"/>
        <v>6.6532311283644355E-2</v>
      </c>
      <c r="BE200" s="1">
        <f t="shared" si="197"/>
        <v>0.13248355006605769</v>
      </c>
      <c r="BF200" s="1">
        <f t="shared" si="198"/>
        <v>5.5666073046225291E-2</v>
      </c>
      <c r="BG200" s="1"/>
      <c r="BH200" s="1">
        <f t="shared" si="231"/>
        <v>5.719674717332375E-2</v>
      </c>
      <c r="BI200" s="1">
        <f t="shared" si="232"/>
        <v>5.6079898112034281E-2</v>
      </c>
      <c r="BJ200" s="1">
        <f t="shared" si="233"/>
        <v>3.9684478608861547E-2</v>
      </c>
      <c r="BK200" s="1">
        <f t="shared" si="234"/>
        <v>6.6915555342828933E-2</v>
      </c>
      <c r="BL200" s="1">
        <f t="shared" si="235"/>
        <v>0.13256776260153738</v>
      </c>
      <c r="BM200" s="1">
        <f t="shared" si="236"/>
        <v>5.6079898112034281E-2</v>
      </c>
      <c r="BN200" s="1"/>
      <c r="BO200" s="1">
        <f t="shared" si="181"/>
        <v>4.3380873090427555E-2</v>
      </c>
      <c r="BP200" s="1">
        <f t="shared" si="182"/>
        <v>4.2090883157331845E-2</v>
      </c>
      <c r="BQ200" s="1">
        <f t="shared" si="183"/>
        <v>1.5164979795257058E-2</v>
      </c>
      <c r="BR200" s="1">
        <f t="shared" si="184"/>
        <v>5.3938620746909055E-2</v>
      </c>
      <c r="BS200" s="1">
        <f t="shared" si="185"/>
        <v>0.11933770858173504</v>
      </c>
      <c r="BT200" s="1">
        <f t="shared" si="186"/>
        <v>4.2090883157331845E-2</v>
      </c>
      <c r="BU200" s="1"/>
      <c r="BV200" s="1">
        <f t="shared" si="199"/>
        <v>7.624891508961984E-2</v>
      </c>
      <c r="BW200" s="1">
        <f t="shared" si="200"/>
        <v>7.4256209524836303E-2</v>
      </c>
      <c r="BX200" s="1">
        <f t="shared" si="201"/>
        <v>6.5191088816330636E-2</v>
      </c>
      <c r="BY200" s="1">
        <f t="shared" si="202"/>
        <v>9.0270608064691393E-2</v>
      </c>
      <c r="BZ200" s="1">
        <f t="shared" si="203"/>
        <v>0.1918566592333342</v>
      </c>
      <c r="CA200" s="1">
        <f t="shared" si="204"/>
        <v>7.4256209524836303E-2</v>
      </c>
      <c r="CB200" s="1"/>
      <c r="CC200" s="1"/>
    </row>
    <row r="201" spans="1:81" x14ac:dyDescent="0.2">
      <c r="A201">
        <f t="shared" si="205"/>
        <v>2006</v>
      </c>
      <c r="B201">
        <f t="shared" si="206"/>
        <v>8</v>
      </c>
      <c r="C201" s="1">
        <f>AVERAGE(RealPrice!C189:C200)</f>
        <v>5.721763337357056E-2</v>
      </c>
      <c r="D201" s="1">
        <f>AVERAGE(RealPrice!D189:D200)</f>
        <v>5.6119663361623877E-2</v>
      </c>
      <c r="E201" s="1">
        <f>AVERAGE(RealPrice!E189:E200)</f>
        <v>3.9616611972652836E-2</v>
      </c>
      <c r="F201" s="1">
        <f>AVERAGE(RealPrice!F189:F200)</f>
        <v>6.6939438445355354E-2</v>
      </c>
      <c r="G201" s="1">
        <f>AVERAGE(RealPrice!G189:G200)</f>
        <v>0.13273046008532088</v>
      </c>
      <c r="H201" s="1">
        <f>AVERAGE(RealPrice!H189:H200)</f>
        <v>5.6119663361623877E-2</v>
      </c>
      <c r="I201" s="1"/>
      <c r="J201" s="1">
        <f t="shared" si="175"/>
        <v>4.4397198551654471E-4</v>
      </c>
      <c r="K201" s="1">
        <f t="shared" si="176"/>
        <v>4.5359031539858596E-4</v>
      </c>
      <c r="L201" s="1">
        <f t="shared" si="177"/>
        <v>3.9808091619043806E-4</v>
      </c>
      <c r="M201" s="1">
        <f t="shared" si="178"/>
        <v>4.0712716171099894E-4</v>
      </c>
      <c r="N201" s="1">
        <f t="shared" si="179"/>
        <v>2.4691001926319123E-4</v>
      </c>
      <c r="O201" s="1">
        <f t="shared" si="180"/>
        <v>4.5359031539858596E-4</v>
      </c>
      <c r="P201" s="1"/>
      <c r="Q201" s="99">
        <f t="shared" si="207"/>
        <v>0</v>
      </c>
      <c r="R201" s="99">
        <f t="shared" si="208"/>
        <v>0</v>
      </c>
      <c r="S201" s="99">
        <f t="shared" si="209"/>
        <v>0</v>
      </c>
      <c r="T201" s="99">
        <f t="shared" si="210"/>
        <v>0</v>
      </c>
      <c r="U201" s="99">
        <f t="shared" si="211"/>
        <v>0</v>
      </c>
      <c r="V201" s="99">
        <f t="shared" si="212"/>
        <v>0</v>
      </c>
      <c r="W201" s="99"/>
      <c r="X201" s="99">
        <f t="shared" si="213"/>
        <v>4.4397198551654471E-4</v>
      </c>
      <c r="Y201" s="99">
        <f t="shared" si="214"/>
        <v>4.5359031539858596E-4</v>
      </c>
      <c r="Z201" s="99">
        <f t="shared" si="215"/>
        <v>3.9808091619043806E-4</v>
      </c>
      <c r="AA201" s="99">
        <f t="shared" si="216"/>
        <v>4.0712716171099894E-4</v>
      </c>
      <c r="AB201" s="99">
        <f t="shared" si="217"/>
        <v>2.4691001926319123E-4</v>
      </c>
      <c r="AC201" s="99">
        <f t="shared" si="218"/>
        <v>4.5359031539858596E-4</v>
      </c>
      <c r="AD201" s="1"/>
      <c r="AE201" s="1"/>
      <c r="AF201" s="5">
        <f t="shared" si="187"/>
        <v>7.820034407891141E-3</v>
      </c>
      <c r="AG201" s="5">
        <f t="shared" si="188"/>
        <v>8.1484159125420064E-3</v>
      </c>
      <c r="AH201" s="5">
        <f t="shared" si="189"/>
        <v>1.0150327038443319E-2</v>
      </c>
      <c r="AI201" s="5">
        <f t="shared" si="190"/>
        <v>6.1192397176059732E-3</v>
      </c>
      <c r="AJ201" s="5">
        <f t="shared" si="191"/>
        <v>1.8637032230799377E-3</v>
      </c>
      <c r="AK201" s="5">
        <f t="shared" si="192"/>
        <v>8.1484159125420064E-3</v>
      </c>
      <c r="AL201" s="1"/>
      <c r="AM201" s="175">
        <f t="shared" si="219"/>
        <v>0</v>
      </c>
      <c r="AN201" s="175">
        <f t="shared" si="220"/>
        <v>0</v>
      </c>
      <c r="AO201" s="175">
        <f t="shared" si="221"/>
        <v>0</v>
      </c>
      <c r="AP201" s="175">
        <f t="shared" si="222"/>
        <v>0</v>
      </c>
      <c r="AQ201" s="175">
        <f t="shared" si="223"/>
        <v>0</v>
      </c>
      <c r="AR201" s="175">
        <f t="shared" si="224"/>
        <v>0</v>
      </c>
      <c r="AS201" s="175"/>
      <c r="AT201" s="175">
        <f t="shared" si="225"/>
        <v>7.820034407891141E-3</v>
      </c>
      <c r="AU201" s="175">
        <f t="shared" si="226"/>
        <v>8.1484159125420064E-3</v>
      </c>
      <c r="AV201" s="175">
        <f t="shared" si="227"/>
        <v>1.0150327038443319E-2</v>
      </c>
      <c r="AW201" s="175">
        <f t="shared" si="228"/>
        <v>6.1192397176059732E-3</v>
      </c>
      <c r="AX201" s="175">
        <f t="shared" si="229"/>
        <v>1.8637032230799377E-3</v>
      </c>
      <c r="AY201" s="175">
        <f t="shared" si="230"/>
        <v>8.1484159125420064E-3</v>
      </c>
      <c r="AZ201" s="1"/>
      <c r="BA201" s="1">
        <f t="shared" si="193"/>
        <v>5.721763337357056E-2</v>
      </c>
      <c r="BB201" s="1">
        <f t="shared" si="194"/>
        <v>5.6119663361623877E-2</v>
      </c>
      <c r="BC201" s="1">
        <f t="shared" si="195"/>
        <v>3.9616611972652836E-2</v>
      </c>
      <c r="BD201" s="1">
        <f t="shared" si="196"/>
        <v>6.6939438445355354E-2</v>
      </c>
      <c r="BE201" s="1">
        <f t="shared" si="197"/>
        <v>0.13273046008532088</v>
      </c>
      <c r="BF201" s="1">
        <f t="shared" si="198"/>
        <v>5.6119663361623877E-2</v>
      </c>
      <c r="BG201" s="1"/>
      <c r="BH201" s="1">
        <f t="shared" si="231"/>
        <v>5.7661605359087105E-2</v>
      </c>
      <c r="BI201" s="1">
        <f t="shared" si="232"/>
        <v>5.6573253677022463E-2</v>
      </c>
      <c r="BJ201" s="1">
        <f t="shared" si="233"/>
        <v>4.0014692888843274E-2</v>
      </c>
      <c r="BK201" s="1">
        <f t="shared" si="234"/>
        <v>6.7346565607066353E-2</v>
      </c>
      <c r="BL201" s="1">
        <f t="shared" si="235"/>
        <v>0.13297737010458408</v>
      </c>
      <c r="BM201" s="1">
        <f t="shared" si="236"/>
        <v>5.6573253677022463E-2</v>
      </c>
      <c r="BN201" s="1"/>
      <c r="BO201" s="1">
        <f t="shared" si="181"/>
        <v>4.3380873090427555E-2</v>
      </c>
      <c r="BP201" s="1">
        <f t="shared" si="182"/>
        <v>4.2090883157331845E-2</v>
      </c>
      <c r="BQ201" s="1">
        <f t="shared" si="183"/>
        <v>1.5164979795257058E-2</v>
      </c>
      <c r="BR201" s="1">
        <f t="shared" si="184"/>
        <v>5.3938620746909055E-2</v>
      </c>
      <c r="BS201" s="1">
        <f t="shared" si="185"/>
        <v>0.11933770858173504</v>
      </c>
      <c r="BT201" s="1">
        <f t="shared" si="186"/>
        <v>4.2090883157331845E-2</v>
      </c>
      <c r="BU201" s="1"/>
      <c r="BV201" s="1">
        <f t="shared" si="199"/>
        <v>7.6696358951339264E-2</v>
      </c>
      <c r="BW201" s="1">
        <f t="shared" si="200"/>
        <v>7.471349588277866E-2</v>
      </c>
      <c r="BX201" s="1">
        <f t="shared" si="201"/>
        <v>6.5593210384008171E-2</v>
      </c>
      <c r="BY201" s="1">
        <f t="shared" si="202"/>
        <v>9.0680226535100453E-2</v>
      </c>
      <c r="BZ201" s="1">
        <f t="shared" si="203"/>
        <v>0.19210402941959609</v>
      </c>
      <c r="CA201" s="1">
        <f t="shared" si="204"/>
        <v>7.471349588277866E-2</v>
      </c>
      <c r="CB201" s="1"/>
      <c r="CC201" s="1"/>
    </row>
    <row r="202" spans="1:81" x14ac:dyDescent="0.2">
      <c r="A202">
        <f t="shared" si="205"/>
        <v>2006</v>
      </c>
      <c r="B202">
        <f t="shared" si="206"/>
        <v>9</v>
      </c>
      <c r="C202" s="1">
        <f>AVERAGE(RealPrice!C190:C201)</f>
        <v>5.7695752394148397E-2</v>
      </c>
      <c r="D202" s="1">
        <f>AVERAGE(RealPrice!D190:D201)</f>
        <v>5.6601700008781508E-2</v>
      </c>
      <c r="E202" s="1">
        <f>AVERAGE(RealPrice!E190:E201)</f>
        <v>3.9705807220026069E-2</v>
      </c>
      <c r="F202" s="1">
        <f>AVERAGE(RealPrice!F190:F201)</f>
        <v>6.738062044323527E-2</v>
      </c>
      <c r="G202" s="1">
        <f>AVERAGE(RealPrice!G190:G201)</f>
        <v>0.13289920187384088</v>
      </c>
      <c r="H202" s="1">
        <f>AVERAGE(RealPrice!H190:H201)</f>
        <v>5.6601700008781508E-2</v>
      </c>
      <c r="I202" s="1"/>
      <c r="J202" s="1">
        <f t="shared" si="175"/>
        <v>4.7811902057783712E-4</v>
      </c>
      <c r="K202" s="1">
        <f t="shared" si="176"/>
        <v>4.8203664715763123E-4</v>
      </c>
      <c r="L202" s="1">
        <f t="shared" si="177"/>
        <v>8.9195247373233255E-5</v>
      </c>
      <c r="M202" s="1">
        <f t="shared" si="178"/>
        <v>4.4118199787991641E-4</v>
      </c>
      <c r="N202" s="1">
        <f t="shared" si="179"/>
        <v>1.6874178851999933E-4</v>
      </c>
      <c r="O202" s="1">
        <f t="shared" si="180"/>
        <v>4.8203664715763123E-4</v>
      </c>
      <c r="P202" s="1"/>
      <c r="Q202" s="99">
        <f t="shared" si="207"/>
        <v>0</v>
      </c>
      <c r="R202" s="99">
        <f t="shared" si="208"/>
        <v>0</v>
      </c>
      <c r="S202" s="99">
        <f t="shared" si="209"/>
        <v>0</v>
      </c>
      <c r="T202" s="99">
        <f t="shared" si="210"/>
        <v>0</v>
      </c>
      <c r="U202" s="99">
        <f t="shared" si="211"/>
        <v>0</v>
      </c>
      <c r="V202" s="99">
        <f t="shared" si="212"/>
        <v>0</v>
      </c>
      <c r="W202" s="99"/>
      <c r="X202" s="99">
        <f t="shared" si="213"/>
        <v>4.7811902057783712E-4</v>
      </c>
      <c r="Y202" s="99">
        <f t="shared" si="214"/>
        <v>4.8203664715763123E-4</v>
      </c>
      <c r="Z202" s="99">
        <f t="shared" si="215"/>
        <v>8.9195247373233255E-5</v>
      </c>
      <c r="AA202" s="99">
        <f t="shared" si="216"/>
        <v>4.4118199787991641E-4</v>
      </c>
      <c r="AB202" s="99">
        <f t="shared" si="217"/>
        <v>1.6874178851999933E-4</v>
      </c>
      <c r="AC202" s="99">
        <f t="shared" si="218"/>
        <v>4.8203664715763123E-4</v>
      </c>
      <c r="AD202" s="1"/>
      <c r="AE202" s="1"/>
      <c r="AF202" s="5">
        <f t="shared" si="187"/>
        <v>8.3561481380438618E-3</v>
      </c>
      <c r="AG202" s="5">
        <f t="shared" si="188"/>
        <v>8.5894429560542385E-3</v>
      </c>
      <c r="AH202" s="5">
        <f t="shared" si="189"/>
        <v>2.2514607618340232E-3</v>
      </c>
      <c r="AI202" s="5">
        <f t="shared" si="190"/>
        <v>6.5907633545516653E-3</v>
      </c>
      <c r="AJ202" s="5">
        <f t="shared" si="191"/>
        <v>1.2713117125604523E-3</v>
      </c>
      <c r="AK202" s="5">
        <f t="shared" si="192"/>
        <v>8.5894429560542385E-3</v>
      </c>
      <c r="AL202" s="1"/>
      <c r="AM202" s="175">
        <f t="shared" si="219"/>
        <v>0</v>
      </c>
      <c r="AN202" s="175">
        <f t="shared" si="220"/>
        <v>0</v>
      </c>
      <c r="AO202" s="175">
        <f t="shared" si="221"/>
        <v>0</v>
      </c>
      <c r="AP202" s="175">
        <f t="shared" si="222"/>
        <v>0</v>
      </c>
      <c r="AQ202" s="175">
        <f t="shared" si="223"/>
        <v>0</v>
      </c>
      <c r="AR202" s="175">
        <f t="shared" si="224"/>
        <v>0</v>
      </c>
      <c r="AS202" s="175"/>
      <c r="AT202" s="175">
        <f t="shared" si="225"/>
        <v>8.3561481380438618E-3</v>
      </c>
      <c r="AU202" s="175">
        <f t="shared" si="226"/>
        <v>8.5894429560542385E-3</v>
      </c>
      <c r="AV202" s="175">
        <f t="shared" si="227"/>
        <v>2.2514607618340232E-3</v>
      </c>
      <c r="AW202" s="175">
        <f t="shared" si="228"/>
        <v>6.5907633545516653E-3</v>
      </c>
      <c r="AX202" s="175">
        <f t="shared" si="229"/>
        <v>1.2713117125604523E-3</v>
      </c>
      <c r="AY202" s="175">
        <f t="shared" si="230"/>
        <v>8.5894429560542385E-3</v>
      </c>
      <c r="AZ202" s="1"/>
      <c r="BA202" s="1">
        <f t="shared" si="193"/>
        <v>5.7695752394148397E-2</v>
      </c>
      <c r="BB202" s="1">
        <f t="shared" si="194"/>
        <v>5.6601700008781508E-2</v>
      </c>
      <c r="BC202" s="1">
        <f t="shared" si="195"/>
        <v>3.9705807220026069E-2</v>
      </c>
      <c r="BD202" s="1">
        <f t="shared" si="196"/>
        <v>6.738062044323527E-2</v>
      </c>
      <c r="BE202" s="1">
        <f t="shared" si="197"/>
        <v>0.13289920187384088</v>
      </c>
      <c r="BF202" s="1">
        <f t="shared" si="198"/>
        <v>5.6601700008781508E-2</v>
      </c>
      <c r="BG202" s="1"/>
      <c r="BH202" s="1">
        <f t="shared" si="231"/>
        <v>5.8173871414726235E-2</v>
      </c>
      <c r="BI202" s="1">
        <f t="shared" si="232"/>
        <v>5.7083736655939139E-2</v>
      </c>
      <c r="BJ202" s="1">
        <f t="shared" si="233"/>
        <v>3.9795002467399303E-2</v>
      </c>
      <c r="BK202" s="1">
        <f t="shared" si="234"/>
        <v>6.7821802441115187E-2</v>
      </c>
      <c r="BL202" s="1">
        <f t="shared" si="235"/>
        <v>0.13306794366236088</v>
      </c>
      <c r="BM202" s="1">
        <f t="shared" si="236"/>
        <v>5.7083736655939139E-2</v>
      </c>
      <c r="BN202" s="1"/>
      <c r="BO202" s="1">
        <f t="shared" si="181"/>
        <v>4.3380873090427555E-2</v>
      </c>
      <c r="BP202" s="1">
        <f t="shared" si="182"/>
        <v>4.2090883157331845E-2</v>
      </c>
      <c r="BQ202" s="1">
        <f t="shared" si="183"/>
        <v>1.5164979795257058E-2</v>
      </c>
      <c r="BR202" s="1">
        <f t="shared" si="184"/>
        <v>5.3938620746909055E-2</v>
      </c>
      <c r="BS202" s="1">
        <f t="shared" si="185"/>
        <v>0.11933770858173504</v>
      </c>
      <c r="BT202" s="1">
        <f t="shared" si="186"/>
        <v>4.2090883157331845E-2</v>
      </c>
      <c r="BU202" s="1"/>
      <c r="BV202" s="1">
        <f t="shared" si="199"/>
        <v>7.7178473205280665E-2</v>
      </c>
      <c r="BW202" s="1">
        <f t="shared" si="200"/>
        <v>7.5199672956219779E-2</v>
      </c>
      <c r="BX202" s="1">
        <f t="shared" si="201"/>
        <v>6.5682606450981007E-2</v>
      </c>
      <c r="BY202" s="1">
        <f t="shared" si="202"/>
        <v>9.1124316259124677E-2</v>
      </c>
      <c r="BZ202" s="1">
        <f t="shared" si="203"/>
        <v>0.19227298573152823</v>
      </c>
      <c r="CA202" s="1">
        <f t="shared" si="204"/>
        <v>7.5199672956219779E-2</v>
      </c>
      <c r="CB202" s="1"/>
      <c r="CC202" s="1"/>
    </row>
    <row r="203" spans="1:81" x14ac:dyDescent="0.2">
      <c r="A203">
        <f t="shared" si="205"/>
        <v>2006</v>
      </c>
      <c r="B203">
        <f t="shared" si="206"/>
        <v>10</v>
      </c>
      <c r="C203" s="1">
        <f>AVERAGE(RealPrice!C191:C202)</f>
        <v>5.8254609443553797E-2</v>
      </c>
      <c r="D203" s="1">
        <f>AVERAGE(RealPrice!D191:D202)</f>
        <v>5.7140095400918987E-2</v>
      </c>
      <c r="E203" s="1">
        <f>AVERAGE(RealPrice!E191:E202)</f>
        <v>4.0163626153118734E-2</v>
      </c>
      <c r="F203" s="1">
        <f>AVERAGE(RealPrice!F191:F202)</f>
        <v>6.7915123404703875E-2</v>
      </c>
      <c r="G203" s="1">
        <f>AVERAGE(RealPrice!G191:G202)</f>
        <v>0.13341022522400808</v>
      </c>
      <c r="H203" s="1">
        <f>AVERAGE(RealPrice!H191:H202)</f>
        <v>5.7140095400918987E-2</v>
      </c>
      <c r="I203" s="1"/>
      <c r="J203" s="1">
        <f t="shared" si="175"/>
        <v>5.5885704940539932E-4</v>
      </c>
      <c r="K203" s="1">
        <f t="shared" si="176"/>
        <v>5.3839539213747928E-4</v>
      </c>
      <c r="L203" s="1">
        <f t="shared" si="177"/>
        <v>4.5781893309266436E-4</v>
      </c>
      <c r="M203" s="1">
        <f t="shared" si="178"/>
        <v>5.3450296146860532E-4</v>
      </c>
      <c r="N203" s="1">
        <f t="shared" si="179"/>
        <v>5.1102335016720013E-4</v>
      </c>
      <c r="O203" s="1">
        <f t="shared" si="180"/>
        <v>5.3839539213747928E-4</v>
      </c>
      <c r="P203" s="1"/>
      <c r="Q203" s="99">
        <f t="shared" si="207"/>
        <v>0</v>
      </c>
      <c r="R203" s="99">
        <f t="shared" si="208"/>
        <v>0</v>
      </c>
      <c r="S203" s="99">
        <f t="shared" si="209"/>
        <v>0</v>
      </c>
      <c r="T203" s="99">
        <f t="shared" si="210"/>
        <v>0</v>
      </c>
      <c r="U203" s="99">
        <f t="shared" si="211"/>
        <v>0</v>
      </c>
      <c r="V203" s="99">
        <f t="shared" si="212"/>
        <v>0</v>
      </c>
      <c r="W203" s="99"/>
      <c r="X203" s="99">
        <f t="shared" si="213"/>
        <v>5.5885704940539932E-4</v>
      </c>
      <c r="Y203" s="99">
        <f t="shared" si="214"/>
        <v>5.3839539213747928E-4</v>
      </c>
      <c r="Z203" s="99">
        <f t="shared" si="215"/>
        <v>4.5781893309266436E-4</v>
      </c>
      <c r="AA203" s="99">
        <f t="shared" si="216"/>
        <v>5.3450296146860532E-4</v>
      </c>
      <c r="AB203" s="99">
        <f t="shared" si="217"/>
        <v>5.1102335016720013E-4</v>
      </c>
      <c r="AC203" s="99">
        <f t="shared" si="218"/>
        <v>5.3839539213747928E-4</v>
      </c>
      <c r="AD203" s="1"/>
      <c r="AE203" s="1"/>
      <c r="AF203" s="5">
        <f t="shared" si="187"/>
        <v>9.6862771731889286E-3</v>
      </c>
      <c r="AG203" s="5">
        <f t="shared" si="188"/>
        <v>9.512000382567054E-3</v>
      </c>
      <c r="AH203" s="5">
        <f t="shared" si="189"/>
        <v>1.1530276429231101E-2</v>
      </c>
      <c r="AI203" s="5">
        <f t="shared" si="190"/>
        <v>7.9325918632480175E-3</v>
      </c>
      <c r="AJ203" s="5">
        <f t="shared" si="191"/>
        <v>3.8451950272229141E-3</v>
      </c>
      <c r="AK203" s="5">
        <f t="shared" si="192"/>
        <v>9.512000382567054E-3</v>
      </c>
      <c r="AL203" s="1"/>
      <c r="AM203" s="175">
        <f t="shared" si="219"/>
        <v>0</v>
      </c>
      <c r="AN203" s="175">
        <f t="shared" si="220"/>
        <v>0</v>
      </c>
      <c r="AO203" s="175">
        <f t="shared" si="221"/>
        <v>0</v>
      </c>
      <c r="AP203" s="175">
        <f t="shared" si="222"/>
        <v>0</v>
      </c>
      <c r="AQ203" s="175">
        <f t="shared" si="223"/>
        <v>0</v>
      </c>
      <c r="AR203" s="175">
        <f t="shared" si="224"/>
        <v>0</v>
      </c>
      <c r="AS203" s="175"/>
      <c r="AT203" s="175">
        <f t="shared" si="225"/>
        <v>9.6862771731889286E-3</v>
      </c>
      <c r="AU203" s="175">
        <f t="shared" si="226"/>
        <v>9.512000382567054E-3</v>
      </c>
      <c r="AV203" s="175">
        <f t="shared" si="227"/>
        <v>1.1530276429231101E-2</v>
      </c>
      <c r="AW203" s="175">
        <f t="shared" si="228"/>
        <v>7.9325918632480175E-3</v>
      </c>
      <c r="AX203" s="175">
        <f t="shared" si="229"/>
        <v>3.8451950272229141E-3</v>
      </c>
      <c r="AY203" s="175">
        <f t="shared" si="230"/>
        <v>9.512000382567054E-3</v>
      </c>
      <c r="AZ203" s="1"/>
      <c r="BA203" s="1">
        <f t="shared" si="193"/>
        <v>5.8254609443553797E-2</v>
      </c>
      <c r="BB203" s="1">
        <f t="shared" si="194"/>
        <v>5.7140095400918987E-2</v>
      </c>
      <c r="BC203" s="1">
        <f t="shared" si="195"/>
        <v>4.0163626153118734E-2</v>
      </c>
      <c r="BD203" s="1">
        <f t="shared" si="196"/>
        <v>6.7915123404703875E-2</v>
      </c>
      <c r="BE203" s="1">
        <f t="shared" si="197"/>
        <v>0.13341022522400808</v>
      </c>
      <c r="BF203" s="1">
        <f t="shared" si="198"/>
        <v>5.7140095400918987E-2</v>
      </c>
      <c r="BG203" s="1"/>
      <c r="BH203" s="1">
        <f t="shared" si="231"/>
        <v>5.8813466492959196E-2</v>
      </c>
      <c r="BI203" s="1">
        <f t="shared" si="232"/>
        <v>5.7678490793056467E-2</v>
      </c>
      <c r="BJ203" s="1">
        <f t="shared" si="233"/>
        <v>4.0621445086211398E-2</v>
      </c>
      <c r="BK203" s="1">
        <f t="shared" si="234"/>
        <v>6.8449626366172481E-2</v>
      </c>
      <c r="BL203" s="1">
        <f t="shared" si="235"/>
        <v>0.13392124857417528</v>
      </c>
      <c r="BM203" s="1">
        <f t="shared" si="236"/>
        <v>5.7678490793056467E-2</v>
      </c>
      <c r="BN203" s="1"/>
      <c r="BO203" s="1">
        <f t="shared" si="181"/>
        <v>4.3380873090427555E-2</v>
      </c>
      <c r="BP203" s="1">
        <f t="shared" si="182"/>
        <v>4.2090883157331845E-2</v>
      </c>
      <c r="BQ203" s="1">
        <f t="shared" si="183"/>
        <v>1.5164979795257058E-2</v>
      </c>
      <c r="BR203" s="1">
        <f t="shared" si="184"/>
        <v>5.3938620746909055E-2</v>
      </c>
      <c r="BS203" s="1">
        <f t="shared" si="185"/>
        <v>0.11933770858173504</v>
      </c>
      <c r="BT203" s="1">
        <f t="shared" si="186"/>
        <v>4.2090883157331845E-2</v>
      </c>
      <c r="BU203" s="1"/>
      <c r="BV203" s="1">
        <f t="shared" si="199"/>
        <v>7.7742743498966801E-2</v>
      </c>
      <c r="BW203" s="1">
        <f t="shared" si="200"/>
        <v>7.5743189565533234E-2</v>
      </c>
      <c r="BX203" s="1">
        <f t="shared" si="201"/>
        <v>6.6145704162926755E-2</v>
      </c>
      <c r="BY203" s="1">
        <f t="shared" si="202"/>
        <v>9.1663059214436321E-2</v>
      </c>
      <c r="BZ203" s="1">
        <f t="shared" si="203"/>
        <v>0.19278597406614029</v>
      </c>
      <c r="CA203" s="1">
        <f t="shared" si="204"/>
        <v>7.5743189565533234E-2</v>
      </c>
      <c r="CB203" s="1"/>
      <c r="CC203" s="1"/>
    </row>
    <row r="204" spans="1:81" x14ac:dyDescent="0.2">
      <c r="A204">
        <f t="shared" si="205"/>
        <v>2006</v>
      </c>
      <c r="B204">
        <f t="shared" si="206"/>
        <v>11</v>
      </c>
      <c r="C204" s="1">
        <f>AVERAGE(RealPrice!C192:C203)</f>
        <v>5.8806464289297623E-2</v>
      </c>
      <c r="D204" s="1">
        <f>AVERAGE(RealPrice!D192:D203)</f>
        <v>5.7727929318608096E-2</v>
      </c>
      <c r="E204" s="1">
        <f>AVERAGE(RealPrice!E192:E203)</f>
        <v>4.069969105025209E-2</v>
      </c>
      <c r="F204" s="1">
        <f>AVERAGE(RealPrice!F192:F203)</f>
        <v>6.8470210904350973E-2</v>
      </c>
      <c r="G204" s="1">
        <f>AVERAGE(RealPrice!G192:G203)</f>
        <v>0.13359631104279809</v>
      </c>
      <c r="H204" s="1">
        <f>AVERAGE(RealPrice!H192:H203)</f>
        <v>5.7727929318608096E-2</v>
      </c>
      <c r="I204" s="1"/>
      <c r="J204" s="1">
        <f t="shared" si="175"/>
        <v>5.5185484574382659E-4</v>
      </c>
      <c r="K204" s="1">
        <f t="shared" si="176"/>
        <v>5.8783391768910814E-4</v>
      </c>
      <c r="L204" s="1">
        <f t="shared" si="177"/>
        <v>5.3606489713335648E-4</v>
      </c>
      <c r="M204" s="1">
        <f t="shared" si="178"/>
        <v>5.5508749964709725E-4</v>
      </c>
      <c r="N204" s="1">
        <f t="shared" si="179"/>
        <v>1.8608581879001052E-4</v>
      </c>
      <c r="O204" s="1">
        <f t="shared" si="180"/>
        <v>5.8783391768910814E-4</v>
      </c>
      <c r="P204" s="1"/>
      <c r="Q204" s="99">
        <f t="shared" si="207"/>
        <v>0</v>
      </c>
      <c r="R204" s="99">
        <f t="shared" si="208"/>
        <v>0</v>
      </c>
      <c r="S204" s="99">
        <f t="shared" si="209"/>
        <v>0</v>
      </c>
      <c r="T204" s="99">
        <f t="shared" si="210"/>
        <v>0</v>
      </c>
      <c r="U204" s="99">
        <f t="shared" si="211"/>
        <v>0</v>
      </c>
      <c r="V204" s="99">
        <f t="shared" si="212"/>
        <v>0</v>
      </c>
      <c r="W204" s="99"/>
      <c r="X204" s="99">
        <f t="shared" si="213"/>
        <v>5.5185484574382659E-4</v>
      </c>
      <c r="Y204" s="99">
        <f t="shared" si="214"/>
        <v>5.8783391768910814E-4</v>
      </c>
      <c r="Z204" s="99">
        <f t="shared" si="215"/>
        <v>5.3606489713335648E-4</v>
      </c>
      <c r="AA204" s="99">
        <f t="shared" si="216"/>
        <v>5.5508749964709725E-4</v>
      </c>
      <c r="AB204" s="99">
        <f t="shared" si="217"/>
        <v>1.8608581879001052E-4</v>
      </c>
      <c r="AC204" s="99">
        <f t="shared" si="218"/>
        <v>5.8783391768910814E-4</v>
      </c>
      <c r="AD204" s="1"/>
      <c r="AE204" s="1"/>
      <c r="AF204" s="5">
        <f t="shared" si="187"/>
        <v>9.4731533009169144E-3</v>
      </c>
      <c r="AG204" s="5">
        <f t="shared" si="188"/>
        <v>1.028759076379937E-2</v>
      </c>
      <c r="AH204" s="5">
        <f t="shared" si="189"/>
        <v>1.3347024371994642E-2</v>
      </c>
      <c r="AI204" s="5">
        <f t="shared" si="190"/>
        <v>8.1732531992815272E-3</v>
      </c>
      <c r="AJ204" s="5">
        <f t="shared" si="191"/>
        <v>1.3948392522205033E-3</v>
      </c>
      <c r="AK204" s="5">
        <f t="shared" si="192"/>
        <v>1.028759076379937E-2</v>
      </c>
      <c r="AL204" s="1"/>
      <c r="AM204" s="175">
        <f t="shared" si="219"/>
        <v>0</v>
      </c>
      <c r="AN204" s="175">
        <f t="shared" si="220"/>
        <v>0</v>
      </c>
      <c r="AO204" s="175">
        <f t="shared" si="221"/>
        <v>0</v>
      </c>
      <c r="AP204" s="175">
        <f t="shared" si="222"/>
        <v>0</v>
      </c>
      <c r="AQ204" s="175">
        <f t="shared" si="223"/>
        <v>0</v>
      </c>
      <c r="AR204" s="175">
        <f t="shared" si="224"/>
        <v>0</v>
      </c>
      <c r="AS204" s="175"/>
      <c r="AT204" s="175">
        <f t="shared" si="225"/>
        <v>9.4731533009169144E-3</v>
      </c>
      <c r="AU204" s="175">
        <f t="shared" si="226"/>
        <v>1.028759076379937E-2</v>
      </c>
      <c r="AV204" s="175">
        <f t="shared" si="227"/>
        <v>1.3347024371994642E-2</v>
      </c>
      <c r="AW204" s="175">
        <f t="shared" si="228"/>
        <v>8.1732531992815272E-3</v>
      </c>
      <c r="AX204" s="175">
        <f t="shared" si="229"/>
        <v>1.3948392522205033E-3</v>
      </c>
      <c r="AY204" s="175">
        <f t="shared" si="230"/>
        <v>1.028759076379937E-2</v>
      </c>
      <c r="AZ204" s="1"/>
      <c r="BA204" s="1">
        <f t="shared" si="193"/>
        <v>5.8806464289297623E-2</v>
      </c>
      <c r="BB204" s="1">
        <f t="shared" si="194"/>
        <v>5.7727929318608096E-2</v>
      </c>
      <c r="BC204" s="1">
        <f t="shared" si="195"/>
        <v>4.069969105025209E-2</v>
      </c>
      <c r="BD204" s="1">
        <f t="shared" si="196"/>
        <v>6.8470210904350973E-2</v>
      </c>
      <c r="BE204" s="1">
        <f t="shared" si="197"/>
        <v>0.13359631104279809</v>
      </c>
      <c r="BF204" s="1">
        <f t="shared" si="198"/>
        <v>5.7727929318608096E-2</v>
      </c>
      <c r="BG204" s="1"/>
      <c r="BH204" s="1">
        <f t="shared" si="231"/>
        <v>5.935831913504145E-2</v>
      </c>
      <c r="BI204" s="1">
        <f t="shared" si="232"/>
        <v>5.8315763236297204E-2</v>
      </c>
      <c r="BJ204" s="1">
        <f t="shared" si="233"/>
        <v>4.1235755947385447E-2</v>
      </c>
      <c r="BK204" s="1">
        <f t="shared" si="234"/>
        <v>6.902529840399807E-2</v>
      </c>
      <c r="BL204" s="1">
        <f t="shared" si="235"/>
        <v>0.1337823968615881</v>
      </c>
      <c r="BM204" s="1">
        <f t="shared" si="236"/>
        <v>5.8315763236297204E-2</v>
      </c>
      <c r="BN204" s="1"/>
      <c r="BO204" s="1">
        <f t="shared" si="181"/>
        <v>4.3380873090427555E-2</v>
      </c>
      <c r="BP204" s="1">
        <f t="shared" si="182"/>
        <v>4.2090883157331845E-2</v>
      </c>
      <c r="BQ204" s="1">
        <f t="shared" si="183"/>
        <v>1.5164979795257058E-2</v>
      </c>
      <c r="BR204" s="1">
        <f t="shared" si="184"/>
        <v>5.3938620746909055E-2</v>
      </c>
      <c r="BS204" s="1">
        <f t="shared" si="185"/>
        <v>0.11933770858173504</v>
      </c>
      <c r="BT204" s="1">
        <f t="shared" si="186"/>
        <v>4.2090883157331845E-2</v>
      </c>
      <c r="BU204" s="1"/>
      <c r="BV204" s="1">
        <f t="shared" si="199"/>
        <v>7.8299826150264221E-2</v>
      </c>
      <c r="BW204" s="1">
        <f t="shared" si="200"/>
        <v>7.6337070878004606E-2</v>
      </c>
      <c r="BX204" s="1">
        <f t="shared" si="201"/>
        <v>6.6688923931307126E-2</v>
      </c>
      <c r="BY204" s="1">
        <f t="shared" si="202"/>
        <v>9.2222683584765791E-2</v>
      </c>
      <c r="BZ204" s="1">
        <f t="shared" si="203"/>
        <v>0.19297231944473464</v>
      </c>
      <c r="CA204" s="1">
        <f t="shared" si="204"/>
        <v>7.6337070878004606E-2</v>
      </c>
      <c r="CB204" s="1"/>
      <c r="CC204" s="1"/>
    </row>
    <row r="205" spans="1:81" x14ac:dyDescent="0.2">
      <c r="A205">
        <f t="shared" si="205"/>
        <v>2006</v>
      </c>
      <c r="B205">
        <f t="shared" si="206"/>
        <v>12</v>
      </c>
      <c r="C205" s="1">
        <f>AVERAGE(RealPrice!C193:C204)</f>
        <v>5.9368817481156126E-2</v>
      </c>
      <c r="D205" s="1">
        <f>AVERAGE(RealPrice!D193:D204)</f>
        <v>5.8256669390576804E-2</v>
      </c>
      <c r="E205" s="1">
        <f>AVERAGE(RealPrice!E193:E204)</f>
        <v>4.1239044690036697E-2</v>
      </c>
      <c r="F205" s="1">
        <f>AVERAGE(RealPrice!F193:F204)</f>
        <v>6.9008639146061743E-2</v>
      </c>
      <c r="G205" s="1">
        <f>AVERAGE(RealPrice!G193:G204)</f>
        <v>0.13399679717176258</v>
      </c>
      <c r="H205" s="1">
        <f>AVERAGE(RealPrice!H193:H204)</f>
        <v>5.8256669390576804E-2</v>
      </c>
      <c r="I205" s="1"/>
      <c r="J205" s="1">
        <f t="shared" si="175"/>
        <v>5.6235319185850285E-4</v>
      </c>
      <c r="K205" s="1">
        <f t="shared" si="176"/>
        <v>5.2874007196870854E-4</v>
      </c>
      <c r="L205" s="1">
        <f t="shared" si="177"/>
        <v>5.393536397846066E-4</v>
      </c>
      <c r="M205" s="1">
        <f t="shared" si="178"/>
        <v>5.3842824171076997E-4</v>
      </c>
      <c r="N205" s="1">
        <f t="shared" si="179"/>
        <v>4.0048612896448343E-4</v>
      </c>
      <c r="O205" s="1">
        <f t="shared" si="180"/>
        <v>5.2874007196870854E-4</v>
      </c>
      <c r="P205" s="1"/>
      <c r="Q205" s="99">
        <f t="shared" si="207"/>
        <v>0</v>
      </c>
      <c r="R205" s="99">
        <f t="shared" si="208"/>
        <v>0</v>
      </c>
      <c r="S205" s="99">
        <f t="shared" si="209"/>
        <v>0</v>
      </c>
      <c r="T205" s="99">
        <f t="shared" si="210"/>
        <v>0</v>
      </c>
      <c r="U205" s="99">
        <f t="shared" si="211"/>
        <v>0</v>
      </c>
      <c r="V205" s="99">
        <f t="shared" si="212"/>
        <v>0</v>
      </c>
      <c r="W205" s="99"/>
      <c r="X205" s="99">
        <f t="shared" si="213"/>
        <v>5.6235319185850285E-4</v>
      </c>
      <c r="Y205" s="99">
        <f t="shared" si="214"/>
        <v>5.2874007196870854E-4</v>
      </c>
      <c r="Z205" s="99">
        <f t="shared" si="215"/>
        <v>5.393536397846066E-4</v>
      </c>
      <c r="AA205" s="99">
        <f t="shared" si="216"/>
        <v>5.3842824171076997E-4</v>
      </c>
      <c r="AB205" s="99">
        <f t="shared" si="217"/>
        <v>4.0048612896448343E-4</v>
      </c>
      <c r="AC205" s="99">
        <f t="shared" si="218"/>
        <v>5.2874007196870854E-4</v>
      </c>
      <c r="AD205" s="1"/>
      <c r="AE205" s="1"/>
      <c r="AF205" s="5">
        <f t="shared" si="187"/>
        <v>9.5627784913578928E-3</v>
      </c>
      <c r="AG205" s="5">
        <f t="shared" si="188"/>
        <v>9.1591726606115031E-3</v>
      </c>
      <c r="AH205" s="5">
        <f t="shared" si="189"/>
        <v>1.3252032776333911E-2</v>
      </c>
      <c r="AI205" s="5">
        <f t="shared" si="190"/>
        <v>7.8636860409693199E-3</v>
      </c>
      <c r="AJ205" s="5">
        <f t="shared" si="191"/>
        <v>2.9977334391828592E-3</v>
      </c>
      <c r="AK205" s="5">
        <f t="shared" si="192"/>
        <v>9.1591726606115031E-3</v>
      </c>
      <c r="AL205" s="1"/>
      <c r="AM205" s="175">
        <f t="shared" si="219"/>
        <v>0</v>
      </c>
      <c r="AN205" s="175">
        <f t="shared" si="220"/>
        <v>0</v>
      </c>
      <c r="AO205" s="175">
        <f t="shared" si="221"/>
        <v>0</v>
      </c>
      <c r="AP205" s="175">
        <f t="shared" si="222"/>
        <v>0</v>
      </c>
      <c r="AQ205" s="175">
        <f t="shared" si="223"/>
        <v>0</v>
      </c>
      <c r="AR205" s="175">
        <f t="shared" si="224"/>
        <v>0</v>
      </c>
      <c r="AS205" s="175"/>
      <c r="AT205" s="175">
        <f t="shared" si="225"/>
        <v>9.5627784913578928E-3</v>
      </c>
      <c r="AU205" s="175">
        <f t="shared" si="226"/>
        <v>9.1591726606115031E-3</v>
      </c>
      <c r="AV205" s="175">
        <f t="shared" si="227"/>
        <v>1.3252032776333911E-2</v>
      </c>
      <c r="AW205" s="175">
        <f t="shared" si="228"/>
        <v>7.8636860409693199E-3</v>
      </c>
      <c r="AX205" s="175">
        <f t="shared" si="229"/>
        <v>2.9977334391828592E-3</v>
      </c>
      <c r="AY205" s="175">
        <f t="shared" si="230"/>
        <v>9.1591726606115031E-3</v>
      </c>
      <c r="AZ205" s="1"/>
      <c r="BA205" s="1">
        <f t="shared" si="193"/>
        <v>5.9368817481156126E-2</v>
      </c>
      <c r="BB205" s="1">
        <f t="shared" si="194"/>
        <v>5.8256669390576804E-2</v>
      </c>
      <c r="BC205" s="1">
        <f t="shared" si="195"/>
        <v>4.1239044690036697E-2</v>
      </c>
      <c r="BD205" s="1">
        <f t="shared" si="196"/>
        <v>6.9008639146061743E-2</v>
      </c>
      <c r="BE205" s="1">
        <f t="shared" si="197"/>
        <v>0.13399679717176258</v>
      </c>
      <c r="BF205" s="1">
        <f t="shared" si="198"/>
        <v>5.8256669390576804E-2</v>
      </c>
      <c r="BG205" s="1"/>
      <c r="BH205" s="1">
        <f t="shared" si="231"/>
        <v>5.9931170673014629E-2</v>
      </c>
      <c r="BI205" s="1">
        <f t="shared" si="232"/>
        <v>5.8785409462545513E-2</v>
      </c>
      <c r="BJ205" s="1">
        <f t="shared" si="233"/>
        <v>4.1778398329821304E-2</v>
      </c>
      <c r="BK205" s="1">
        <f t="shared" si="234"/>
        <v>6.9547067387772513E-2</v>
      </c>
      <c r="BL205" s="1">
        <f t="shared" si="235"/>
        <v>0.13439728330072706</v>
      </c>
      <c r="BM205" s="1">
        <f t="shared" si="236"/>
        <v>5.8785409462545513E-2</v>
      </c>
      <c r="BN205" s="1"/>
      <c r="BO205" s="1">
        <f t="shared" si="181"/>
        <v>4.3380873090427555E-2</v>
      </c>
      <c r="BP205" s="1">
        <f t="shared" si="182"/>
        <v>4.2090883157331845E-2</v>
      </c>
      <c r="BQ205" s="1">
        <f t="shared" si="183"/>
        <v>1.5164979795257058E-2</v>
      </c>
      <c r="BR205" s="1">
        <f t="shared" si="184"/>
        <v>5.3938620746909055E-2</v>
      </c>
      <c r="BS205" s="1">
        <f t="shared" si="185"/>
        <v>0.11933770858173504</v>
      </c>
      <c r="BT205" s="1">
        <f t="shared" si="186"/>
        <v>4.2090883157331845E-2</v>
      </c>
      <c r="BU205" s="1"/>
      <c r="BV205" s="1">
        <f t="shared" si="199"/>
        <v>7.8867557001130378E-2</v>
      </c>
      <c r="BW205" s="1">
        <f t="shared" si="200"/>
        <v>7.6870653771585057E-2</v>
      </c>
      <c r="BX205" s="1">
        <f t="shared" si="201"/>
        <v>6.7235425103204197E-2</v>
      </c>
      <c r="BY205" s="1">
        <f t="shared" si="202"/>
        <v>9.2765345857124967E-2</v>
      </c>
      <c r="BZ205" s="1">
        <f t="shared" si="203"/>
        <v>0.19337400612435984</v>
      </c>
      <c r="CA205" s="1">
        <f t="shared" si="204"/>
        <v>7.6870653771585057E-2</v>
      </c>
      <c r="CB205" s="1"/>
      <c r="CC205" s="1"/>
    </row>
    <row r="206" spans="1:81" x14ac:dyDescent="0.2">
      <c r="A206">
        <f t="shared" si="205"/>
        <v>2007</v>
      </c>
      <c r="B206">
        <f t="shared" si="206"/>
        <v>1</v>
      </c>
      <c r="C206" s="1">
        <f>AVERAGE(RealPrice!C194:C205)</f>
        <v>5.9899342500605239E-2</v>
      </c>
      <c r="D206" s="1">
        <f>AVERAGE(RealPrice!D194:D205)</f>
        <v>5.8746161343855074E-2</v>
      </c>
      <c r="E206" s="1">
        <f>AVERAGE(RealPrice!E194:E205)</f>
        <v>4.1650093933240366E-2</v>
      </c>
      <c r="F206" s="1">
        <f>AVERAGE(RealPrice!F194:F205)</f>
        <v>6.9495890891991915E-2</v>
      </c>
      <c r="G206" s="1">
        <f>AVERAGE(RealPrice!G194:G205)</f>
        <v>0.134283893265044</v>
      </c>
      <c r="H206" s="1">
        <f>AVERAGE(RealPrice!H194:H205)</f>
        <v>5.8746161343855074E-2</v>
      </c>
      <c r="I206" s="1"/>
      <c r="J206" s="1">
        <f t="shared" si="175"/>
        <v>5.305250194491129E-4</v>
      </c>
      <c r="K206" s="1">
        <f t="shared" si="176"/>
        <v>4.8949195327827044E-4</v>
      </c>
      <c r="L206" s="1">
        <f t="shared" si="177"/>
        <v>4.1104924320366915E-4</v>
      </c>
      <c r="M206" s="1">
        <f t="shared" si="178"/>
        <v>4.8725174593017284E-4</v>
      </c>
      <c r="N206" s="1">
        <f t="shared" si="179"/>
        <v>2.8709609328142482E-4</v>
      </c>
      <c r="O206" s="1">
        <f t="shared" si="180"/>
        <v>4.8949195327827044E-4</v>
      </c>
      <c r="P206" s="1"/>
      <c r="Q206" s="99">
        <f t="shared" si="207"/>
        <v>0</v>
      </c>
      <c r="R206" s="99">
        <f t="shared" si="208"/>
        <v>0</v>
      </c>
      <c r="S206" s="99">
        <f t="shared" si="209"/>
        <v>0</v>
      </c>
      <c r="T206" s="99">
        <f t="shared" si="210"/>
        <v>0</v>
      </c>
      <c r="U206" s="99">
        <f t="shared" si="211"/>
        <v>0</v>
      </c>
      <c r="V206" s="99">
        <f t="shared" si="212"/>
        <v>0</v>
      </c>
      <c r="W206" s="99"/>
      <c r="X206" s="99">
        <f t="shared" si="213"/>
        <v>5.305250194491129E-4</v>
      </c>
      <c r="Y206" s="99">
        <f t="shared" si="214"/>
        <v>4.8949195327827044E-4</v>
      </c>
      <c r="Z206" s="99">
        <f t="shared" si="215"/>
        <v>4.1104924320366915E-4</v>
      </c>
      <c r="AA206" s="99">
        <f t="shared" si="216"/>
        <v>4.8725174593017284E-4</v>
      </c>
      <c r="AB206" s="99">
        <f t="shared" si="217"/>
        <v>2.8709609328142482E-4</v>
      </c>
      <c r="AC206" s="99">
        <f t="shared" si="218"/>
        <v>4.8949195327827044E-4</v>
      </c>
      <c r="AD206" s="1"/>
      <c r="AE206" s="1"/>
      <c r="AF206" s="5">
        <f t="shared" si="187"/>
        <v>8.9360887071314732E-3</v>
      </c>
      <c r="AG206" s="5">
        <f t="shared" si="188"/>
        <v>8.4023333019007662E-3</v>
      </c>
      <c r="AH206" s="5">
        <f t="shared" si="189"/>
        <v>9.9674773335129974E-3</v>
      </c>
      <c r="AI206" s="5">
        <f t="shared" si="190"/>
        <v>7.0607354667415745E-3</v>
      </c>
      <c r="AJ206" s="5">
        <f t="shared" si="191"/>
        <v>2.1425593696349221E-3</v>
      </c>
      <c r="AK206" s="5">
        <f t="shared" si="192"/>
        <v>8.4023333019007662E-3</v>
      </c>
      <c r="AL206" s="1"/>
      <c r="AM206" s="175">
        <f t="shared" si="219"/>
        <v>0</v>
      </c>
      <c r="AN206" s="175">
        <f t="shared" si="220"/>
        <v>0</v>
      </c>
      <c r="AO206" s="175">
        <f t="shared" si="221"/>
        <v>0</v>
      </c>
      <c r="AP206" s="175">
        <f t="shared" si="222"/>
        <v>0</v>
      </c>
      <c r="AQ206" s="175">
        <f t="shared" si="223"/>
        <v>0</v>
      </c>
      <c r="AR206" s="175">
        <f t="shared" si="224"/>
        <v>0</v>
      </c>
      <c r="AS206" s="175"/>
      <c r="AT206" s="175">
        <f t="shared" si="225"/>
        <v>8.9360887071314732E-3</v>
      </c>
      <c r="AU206" s="175">
        <f t="shared" si="226"/>
        <v>8.4023333019007662E-3</v>
      </c>
      <c r="AV206" s="175">
        <f t="shared" si="227"/>
        <v>9.9674773335129974E-3</v>
      </c>
      <c r="AW206" s="175">
        <f t="shared" si="228"/>
        <v>7.0607354667415745E-3</v>
      </c>
      <c r="AX206" s="175">
        <f t="shared" si="229"/>
        <v>2.1425593696349221E-3</v>
      </c>
      <c r="AY206" s="175">
        <f t="shared" si="230"/>
        <v>8.4023333019007662E-3</v>
      </c>
      <c r="AZ206" s="1"/>
      <c r="BA206" s="1">
        <f t="shared" si="193"/>
        <v>5.9899342500605239E-2</v>
      </c>
      <c r="BB206" s="1">
        <f t="shared" si="194"/>
        <v>5.8746161343855074E-2</v>
      </c>
      <c r="BC206" s="1">
        <f t="shared" si="195"/>
        <v>4.1650093933240366E-2</v>
      </c>
      <c r="BD206" s="1">
        <f t="shared" si="196"/>
        <v>6.9495890891991915E-2</v>
      </c>
      <c r="BE206" s="1">
        <f t="shared" si="197"/>
        <v>0.134283893265044</v>
      </c>
      <c r="BF206" s="1">
        <f t="shared" si="198"/>
        <v>5.8746161343855074E-2</v>
      </c>
      <c r="BG206" s="1"/>
      <c r="BH206" s="1">
        <f t="shared" si="231"/>
        <v>6.0429867520054352E-2</v>
      </c>
      <c r="BI206" s="1">
        <f t="shared" si="232"/>
        <v>5.9235653297133345E-2</v>
      </c>
      <c r="BJ206" s="1">
        <f t="shared" si="233"/>
        <v>4.2061143176444035E-2</v>
      </c>
      <c r="BK206" s="1">
        <f t="shared" si="234"/>
        <v>6.9983142637922088E-2</v>
      </c>
      <c r="BL206" s="1">
        <f t="shared" si="235"/>
        <v>0.13457098935832543</v>
      </c>
      <c r="BM206" s="1">
        <f t="shared" si="236"/>
        <v>5.9235653297133345E-2</v>
      </c>
      <c r="BN206" s="1"/>
      <c r="BO206" s="1">
        <f t="shared" si="181"/>
        <v>4.3380873090427555E-2</v>
      </c>
      <c r="BP206" s="1">
        <f t="shared" si="182"/>
        <v>4.2090883157331845E-2</v>
      </c>
      <c r="BQ206" s="1">
        <f t="shared" si="183"/>
        <v>1.5164979795257058E-2</v>
      </c>
      <c r="BR206" s="1">
        <f t="shared" si="184"/>
        <v>5.3938620746909055E-2</v>
      </c>
      <c r="BS206" s="1">
        <f t="shared" si="185"/>
        <v>0.11933770858173504</v>
      </c>
      <c r="BT206" s="1">
        <f t="shared" si="186"/>
        <v>4.2090883157331845E-2</v>
      </c>
      <c r="BU206" s="1"/>
      <c r="BV206" s="1">
        <f t="shared" si="199"/>
        <v>7.940282283921464E-2</v>
      </c>
      <c r="BW206" s="1">
        <f t="shared" si="200"/>
        <v>7.7364258599403365E-2</v>
      </c>
      <c r="BX206" s="1">
        <f t="shared" si="201"/>
        <v>6.7650571470422458E-2</v>
      </c>
      <c r="BY206" s="1">
        <f t="shared" si="202"/>
        <v>9.3256037958738852E-2</v>
      </c>
      <c r="BZ206" s="1">
        <f t="shared" si="203"/>
        <v>0.19366171733806592</v>
      </c>
      <c r="CA206" s="1">
        <f t="shared" si="204"/>
        <v>7.7364258599403365E-2</v>
      </c>
      <c r="CB206" s="1"/>
      <c r="CC206" s="1"/>
    </row>
    <row r="207" spans="1:81" x14ac:dyDescent="0.2">
      <c r="A207">
        <f t="shared" si="205"/>
        <v>2007</v>
      </c>
      <c r="B207">
        <f t="shared" si="206"/>
        <v>2</v>
      </c>
      <c r="C207" s="1">
        <f>AVERAGE(RealPrice!C195:C206)</f>
        <v>5.9992974317674676E-2</v>
      </c>
      <c r="D207" s="1">
        <f>AVERAGE(RealPrice!D195:D206)</f>
        <v>5.8795303454290661E-2</v>
      </c>
      <c r="E207" s="1">
        <f>AVERAGE(RealPrice!E195:E206)</f>
        <v>4.1762239292122409E-2</v>
      </c>
      <c r="F207" s="1">
        <f>AVERAGE(RealPrice!F195:F206)</f>
        <v>6.9667611658707704E-2</v>
      </c>
      <c r="G207" s="1">
        <f>AVERAGE(RealPrice!G195:G206)</f>
        <v>0.13411312402272521</v>
      </c>
      <c r="H207" s="1">
        <f>AVERAGE(RealPrice!H195:H206)</f>
        <v>5.8795303454290661E-2</v>
      </c>
      <c r="I207" s="1"/>
      <c r="J207" s="1">
        <f t="shared" ref="J207:J270" si="237">C207-C206</f>
        <v>9.3631817069436685E-5</v>
      </c>
      <c r="K207" s="1">
        <f t="shared" ref="K207:K270" si="238">D207-D206</f>
        <v>4.9142110435586306E-5</v>
      </c>
      <c r="L207" s="1">
        <f t="shared" ref="L207:L270" si="239">E207-E206</f>
        <v>1.1214535888204313E-4</v>
      </c>
      <c r="M207" s="1">
        <f t="shared" ref="M207:M270" si="240">F207-F206</f>
        <v>1.7172076671578829E-4</v>
      </c>
      <c r="N207" s="1">
        <f t="shared" ref="N207:N270" si="241">G207-G206</f>
        <v>-1.707692423187912E-4</v>
      </c>
      <c r="O207" s="1">
        <f t="shared" ref="O207:O270" si="242">H207-H206</f>
        <v>4.9142110435586306E-5</v>
      </c>
      <c r="P207" s="1"/>
      <c r="Q207" s="99">
        <f t="shared" si="207"/>
        <v>0</v>
      </c>
      <c r="R207" s="99">
        <f t="shared" si="208"/>
        <v>0</v>
      </c>
      <c r="S207" s="99">
        <f t="shared" si="209"/>
        <v>0</v>
      </c>
      <c r="T207" s="99">
        <f t="shared" si="210"/>
        <v>0</v>
      </c>
      <c r="U207" s="99">
        <f t="shared" si="211"/>
        <v>-1.707692423187912E-4</v>
      </c>
      <c r="V207" s="99">
        <f t="shared" si="212"/>
        <v>0</v>
      </c>
      <c r="W207" s="99"/>
      <c r="X207" s="99">
        <f t="shared" si="213"/>
        <v>9.3631817069436685E-5</v>
      </c>
      <c r="Y207" s="99">
        <f t="shared" si="214"/>
        <v>4.9142110435586306E-5</v>
      </c>
      <c r="Z207" s="99">
        <f t="shared" si="215"/>
        <v>1.1214535888204313E-4</v>
      </c>
      <c r="AA207" s="99">
        <f t="shared" si="216"/>
        <v>1.7172076671578829E-4</v>
      </c>
      <c r="AB207" s="99">
        <f t="shared" si="217"/>
        <v>0</v>
      </c>
      <c r="AC207" s="99">
        <f t="shared" si="218"/>
        <v>4.9142110435586306E-5</v>
      </c>
      <c r="AD207" s="1"/>
      <c r="AE207" s="1"/>
      <c r="AF207" s="5">
        <f t="shared" si="187"/>
        <v>1.5631526684702912E-3</v>
      </c>
      <c r="AG207" s="5">
        <f t="shared" si="188"/>
        <v>8.3651611120494351E-4</v>
      </c>
      <c r="AH207" s="5">
        <f t="shared" si="189"/>
        <v>2.6925595668954028E-3</v>
      </c>
      <c r="AI207" s="5">
        <f t="shared" si="190"/>
        <v>2.4709484907916579E-3</v>
      </c>
      <c r="AJ207" s="5">
        <f t="shared" si="191"/>
        <v>-1.2717030923562467E-3</v>
      </c>
      <c r="AK207" s="5">
        <f t="shared" si="192"/>
        <v>8.3651611120494351E-4</v>
      </c>
      <c r="AL207" s="1"/>
      <c r="AM207" s="175">
        <f t="shared" si="219"/>
        <v>0</v>
      </c>
      <c r="AN207" s="175">
        <f t="shared" si="220"/>
        <v>0</v>
      </c>
      <c r="AO207" s="175">
        <f t="shared" si="221"/>
        <v>0</v>
      </c>
      <c r="AP207" s="175">
        <f t="shared" si="222"/>
        <v>0</v>
      </c>
      <c r="AQ207" s="175">
        <f t="shared" si="223"/>
        <v>-1.2717030923562467E-3</v>
      </c>
      <c r="AR207" s="175">
        <f t="shared" si="224"/>
        <v>0</v>
      </c>
      <c r="AS207" s="175"/>
      <c r="AT207" s="175">
        <f t="shared" si="225"/>
        <v>1.5631526684702912E-3</v>
      </c>
      <c r="AU207" s="175">
        <f t="shared" si="226"/>
        <v>8.3651611120494351E-4</v>
      </c>
      <c r="AV207" s="175">
        <f t="shared" si="227"/>
        <v>2.6925595668954028E-3</v>
      </c>
      <c r="AW207" s="175">
        <f t="shared" si="228"/>
        <v>2.4709484907916579E-3</v>
      </c>
      <c r="AX207" s="175">
        <f t="shared" si="229"/>
        <v>0</v>
      </c>
      <c r="AY207" s="175">
        <f t="shared" si="230"/>
        <v>8.3651611120494351E-4</v>
      </c>
      <c r="AZ207" s="1"/>
      <c r="BA207" s="1">
        <f t="shared" si="193"/>
        <v>5.9992974317674676E-2</v>
      </c>
      <c r="BB207" s="1">
        <f t="shared" si="194"/>
        <v>5.8795303454290661E-2</v>
      </c>
      <c r="BC207" s="1">
        <f t="shared" si="195"/>
        <v>4.1762239292122409E-2</v>
      </c>
      <c r="BD207" s="1">
        <f t="shared" si="196"/>
        <v>6.9667611658707704E-2</v>
      </c>
      <c r="BE207" s="1">
        <f t="shared" si="197"/>
        <v>0.13394235478040642</v>
      </c>
      <c r="BF207" s="1">
        <f t="shared" si="198"/>
        <v>5.8795303454290661E-2</v>
      </c>
      <c r="BG207" s="1"/>
      <c r="BH207" s="1">
        <f t="shared" si="231"/>
        <v>6.0086606134744112E-2</v>
      </c>
      <c r="BI207" s="1">
        <f t="shared" si="232"/>
        <v>5.8844445564726247E-2</v>
      </c>
      <c r="BJ207" s="1">
        <f t="shared" si="233"/>
        <v>4.1874384651004452E-2</v>
      </c>
      <c r="BK207" s="1">
        <f t="shared" si="234"/>
        <v>6.9839332425423492E-2</v>
      </c>
      <c r="BL207" s="1">
        <f t="shared" si="235"/>
        <v>0.13411312402272521</v>
      </c>
      <c r="BM207" s="1">
        <f t="shared" si="236"/>
        <v>5.8844445564726247E-2</v>
      </c>
      <c r="BN207" s="1"/>
      <c r="BO207" s="1">
        <f t="shared" ref="BO207:BO270" si="243">(C207*AM207)+BO206</f>
        <v>4.3380873090427555E-2</v>
      </c>
      <c r="BP207" s="1">
        <f t="shared" ref="BP207:BP270" si="244">(D207*AN207)+BP206</f>
        <v>4.2090883157331845E-2</v>
      </c>
      <c r="BQ207" s="1">
        <f t="shared" ref="BQ207:BQ270" si="245">(E207*AO207)+BQ206</f>
        <v>1.5164979795257058E-2</v>
      </c>
      <c r="BR207" s="1">
        <f t="shared" ref="BR207:BR270" si="246">(F207*AP207)+BR206</f>
        <v>5.3938620746909055E-2</v>
      </c>
      <c r="BS207" s="1">
        <f t="shared" ref="BS207:BS270" si="247">(G207*AQ207)+BS206</f>
        <v>0.11916715650718977</v>
      </c>
      <c r="BT207" s="1">
        <f t="shared" ref="BT207:BT270" si="248">(H207*AR207)+BT206</f>
        <v>4.2090883157331845E-2</v>
      </c>
      <c r="BU207" s="1"/>
      <c r="BV207" s="1">
        <f t="shared" si="199"/>
        <v>7.9496601017108787E-2</v>
      </c>
      <c r="BW207" s="1">
        <f t="shared" si="200"/>
        <v>7.7413441818006065E-2</v>
      </c>
      <c r="BX207" s="1">
        <f t="shared" si="201"/>
        <v>6.7763018787363433E-2</v>
      </c>
      <c r="BY207" s="1">
        <f t="shared" si="202"/>
        <v>9.3428183038623991E-2</v>
      </c>
      <c r="BZ207" s="1">
        <f t="shared" si="203"/>
        <v>0.19366171733806592</v>
      </c>
      <c r="CA207" s="1">
        <f t="shared" si="204"/>
        <v>7.7413441818006065E-2</v>
      </c>
      <c r="CB207" s="1"/>
      <c r="CC207" s="1"/>
    </row>
    <row r="208" spans="1:81" x14ac:dyDescent="0.2">
      <c r="A208">
        <f t="shared" si="205"/>
        <v>2007</v>
      </c>
      <c r="B208">
        <f t="shared" si="206"/>
        <v>3</v>
      </c>
      <c r="C208" s="1">
        <f>AVERAGE(RealPrice!C196:C207)</f>
        <v>6.0156483362263674E-2</v>
      </c>
      <c r="D208" s="1">
        <f>AVERAGE(RealPrice!D196:D207)</f>
        <v>5.8929560085584427E-2</v>
      </c>
      <c r="E208" s="1">
        <f>AVERAGE(RealPrice!E196:E207)</f>
        <v>4.1627497156023166E-2</v>
      </c>
      <c r="F208" s="1">
        <f>AVERAGE(RealPrice!F196:F207)</f>
        <v>6.9794533554413701E-2</v>
      </c>
      <c r="G208" s="1">
        <f>AVERAGE(RealPrice!G196:G207)</f>
        <v>0.13365546522543598</v>
      </c>
      <c r="H208" s="1">
        <f>AVERAGE(RealPrice!H196:H207)</f>
        <v>5.8929560085584427E-2</v>
      </c>
      <c r="I208" s="1"/>
      <c r="J208" s="1">
        <f t="shared" si="237"/>
        <v>1.6350904458899834E-4</v>
      </c>
      <c r="K208" s="1">
        <f t="shared" si="238"/>
        <v>1.3425663129376653E-4</v>
      </c>
      <c r="L208" s="1">
        <f t="shared" si="239"/>
        <v>-1.3474213609924318E-4</v>
      </c>
      <c r="M208" s="1">
        <f t="shared" si="240"/>
        <v>1.2692189570599755E-4</v>
      </c>
      <c r="N208" s="1">
        <f t="shared" si="241"/>
        <v>-4.5765879728923431E-4</v>
      </c>
      <c r="O208" s="1">
        <f t="shared" si="242"/>
        <v>1.3425663129376653E-4</v>
      </c>
      <c r="P208" s="1"/>
      <c r="Q208" s="99">
        <f t="shared" si="207"/>
        <v>0</v>
      </c>
      <c r="R208" s="99">
        <f t="shared" si="208"/>
        <v>0</v>
      </c>
      <c r="S208" s="99">
        <f t="shared" si="209"/>
        <v>-1.3474213609924318E-4</v>
      </c>
      <c r="T208" s="99">
        <f t="shared" si="210"/>
        <v>0</v>
      </c>
      <c r="U208" s="99">
        <f t="shared" si="211"/>
        <v>-4.5765879728923431E-4</v>
      </c>
      <c r="V208" s="99">
        <f t="shared" si="212"/>
        <v>0</v>
      </c>
      <c r="W208" s="99"/>
      <c r="X208" s="99">
        <f t="shared" si="213"/>
        <v>1.6350904458899834E-4</v>
      </c>
      <c r="Y208" s="99">
        <f t="shared" si="214"/>
        <v>1.3425663129376653E-4</v>
      </c>
      <c r="Z208" s="99">
        <f t="shared" si="215"/>
        <v>0</v>
      </c>
      <c r="AA208" s="99">
        <f t="shared" si="216"/>
        <v>1.2692189570599755E-4</v>
      </c>
      <c r="AB208" s="99">
        <f t="shared" si="217"/>
        <v>0</v>
      </c>
      <c r="AC208" s="99">
        <f t="shared" si="218"/>
        <v>1.3425663129376653E-4</v>
      </c>
      <c r="AD208" s="1"/>
      <c r="AE208" s="1"/>
      <c r="AF208" s="5">
        <f t="shared" ref="AF208:AF271" si="249">C208/C207-1</f>
        <v>2.7254698812428924E-3</v>
      </c>
      <c r="AG208" s="5">
        <f t="shared" ref="AG208:AG271" si="250">D208/D207-1</f>
        <v>2.2834584296029803E-3</v>
      </c>
      <c r="AH208" s="5">
        <f t="shared" ref="AH208:AH271" si="251">E208/E207-1</f>
        <v>-3.2264107093668004E-3</v>
      </c>
      <c r="AI208" s="5">
        <f t="shared" ref="AI208:AI271" si="252">F208/F207-1</f>
        <v>1.8218206808606752E-3</v>
      </c>
      <c r="AJ208" s="5">
        <f t="shared" ref="AJ208:AJ271" si="253">G208/G207-1</f>
        <v>-3.4124833093268636E-3</v>
      </c>
      <c r="AK208" s="5">
        <f t="shared" ref="AK208:AK271" si="254">H208/H207-1</f>
        <v>2.2834584296029803E-3</v>
      </c>
      <c r="AL208" s="1"/>
      <c r="AM208" s="175">
        <f t="shared" si="219"/>
        <v>0</v>
      </c>
      <c r="AN208" s="175">
        <f t="shared" si="220"/>
        <v>0</v>
      </c>
      <c r="AO208" s="175">
        <f t="shared" si="221"/>
        <v>-3.2264107093668004E-3</v>
      </c>
      <c r="AP208" s="175">
        <f t="shared" si="222"/>
        <v>0</v>
      </c>
      <c r="AQ208" s="175">
        <f t="shared" si="223"/>
        <v>-3.4124833093268636E-3</v>
      </c>
      <c r="AR208" s="175">
        <f t="shared" si="224"/>
        <v>0</v>
      </c>
      <c r="AS208" s="175"/>
      <c r="AT208" s="175">
        <f t="shared" si="225"/>
        <v>2.7254698812428924E-3</v>
      </c>
      <c r="AU208" s="175">
        <f t="shared" si="226"/>
        <v>2.2834584296029803E-3</v>
      </c>
      <c r="AV208" s="175">
        <f t="shared" si="227"/>
        <v>0</v>
      </c>
      <c r="AW208" s="175">
        <f t="shared" si="228"/>
        <v>1.8218206808606752E-3</v>
      </c>
      <c r="AX208" s="175">
        <f t="shared" si="229"/>
        <v>0</v>
      </c>
      <c r="AY208" s="175">
        <f t="shared" si="230"/>
        <v>2.2834584296029803E-3</v>
      </c>
      <c r="AZ208" s="1"/>
      <c r="BA208" s="1">
        <f t="shared" ref="BA208:BA271" si="255">C208+Q208</f>
        <v>6.0156483362263674E-2</v>
      </c>
      <c r="BB208" s="1">
        <f t="shared" ref="BB208:BB271" si="256">D208+R208</f>
        <v>5.8929560085584427E-2</v>
      </c>
      <c r="BC208" s="1">
        <f t="shared" ref="BC208:BC271" si="257">E208+S208</f>
        <v>4.1492755019923923E-2</v>
      </c>
      <c r="BD208" s="1">
        <f t="shared" ref="BD208:BD271" si="258">F208+T208</f>
        <v>6.9794533554413701E-2</v>
      </c>
      <c r="BE208" s="1">
        <f t="shared" ref="BE208:BE271" si="259">G208+U208</f>
        <v>0.13319780642814674</v>
      </c>
      <c r="BF208" s="1">
        <f t="shared" ref="BF208:BF271" si="260">H208+V208</f>
        <v>5.8929560085584427E-2</v>
      </c>
      <c r="BG208" s="1"/>
      <c r="BH208" s="1">
        <f t="shared" si="231"/>
        <v>6.0319992406852672E-2</v>
      </c>
      <c r="BI208" s="1">
        <f t="shared" si="232"/>
        <v>5.9063816716878194E-2</v>
      </c>
      <c r="BJ208" s="1">
        <f t="shared" si="233"/>
        <v>4.1627497156023166E-2</v>
      </c>
      <c r="BK208" s="1">
        <f t="shared" si="234"/>
        <v>6.9921455450119699E-2</v>
      </c>
      <c r="BL208" s="1">
        <f t="shared" si="235"/>
        <v>0.13365546522543598</v>
      </c>
      <c r="BM208" s="1">
        <f t="shared" si="236"/>
        <v>5.9063816716878194E-2</v>
      </c>
      <c r="BN208" s="1"/>
      <c r="BO208" s="1">
        <f t="shared" si="243"/>
        <v>4.3380873090427555E-2</v>
      </c>
      <c r="BP208" s="1">
        <f t="shared" si="244"/>
        <v>4.2090883157331845E-2</v>
      </c>
      <c r="BQ208" s="1">
        <f t="shared" si="245"/>
        <v>1.503067239262873E-2</v>
      </c>
      <c r="BR208" s="1">
        <f t="shared" si="246"/>
        <v>5.3938620746909055E-2</v>
      </c>
      <c r="BS208" s="1">
        <f t="shared" si="247"/>
        <v>0.11871105946290765</v>
      </c>
      <c r="BT208" s="1">
        <f t="shared" si="248"/>
        <v>4.2090883157331845E-2</v>
      </c>
      <c r="BU208" s="1"/>
      <c r="BV208" s="1">
        <f t="shared" ref="BV208:BV271" si="261">(C208*AT208)+BV207</f>
        <v>7.9660555700674124E-2</v>
      </c>
      <c r="BW208" s="1">
        <f t="shared" ref="BW208:BW271" si="262">(D208*AU208)+BW207</f>
        <v>7.7548005018736293E-2</v>
      </c>
      <c r="BX208" s="1">
        <f t="shared" ref="BX208:BX271" si="263">(E208*AV208)+BX207</f>
        <v>6.7763018787363433E-2</v>
      </c>
      <c r="BY208" s="1">
        <f t="shared" ref="BY208:BY271" si="264">(F208*AW208)+BY207</f>
        <v>9.3555336163264446E-2</v>
      </c>
      <c r="BZ208" s="1">
        <f t="shared" ref="BZ208:BZ271" si="265">(G208*AX208)+BZ207</f>
        <v>0.19366171733806592</v>
      </c>
      <c r="CA208" s="1">
        <f t="shared" ref="CA208:CA271" si="266">(H208*AY208)+CA207</f>
        <v>7.7548005018736293E-2</v>
      </c>
      <c r="CB208" s="1"/>
      <c r="CC208" s="1"/>
    </row>
    <row r="209" spans="1:81" x14ac:dyDescent="0.2">
      <c r="A209">
        <f t="shared" si="205"/>
        <v>2007</v>
      </c>
      <c r="B209">
        <f t="shared" si="206"/>
        <v>4</v>
      </c>
      <c r="C209" s="1">
        <f>AVERAGE(RealPrice!C197:C208)</f>
        <v>6.0300543351690737E-2</v>
      </c>
      <c r="D209" s="1">
        <f>AVERAGE(RealPrice!D197:D208)</f>
        <v>5.9069532859205715E-2</v>
      </c>
      <c r="E209" s="1">
        <f>AVERAGE(RealPrice!E197:E208)</f>
        <v>4.1728151602946024E-2</v>
      </c>
      <c r="F209" s="1">
        <f>AVERAGE(RealPrice!F197:F208)</f>
        <v>6.9873216861593437E-2</v>
      </c>
      <c r="G209" s="1">
        <f>AVERAGE(RealPrice!G197:G208)</f>
        <v>0.13363947718513539</v>
      </c>
      <c r="H209" s="1">
        <f>AVERAGE(RealPrice!H197:H208)</f>
        <v>5.9069532859205715E-2</v>
      </c>
      <c r="I209" s="1"/>
      <c r="J209" s="1">
        <f t="shared" si="237"/>
        <v>1.4405998942706305E-4</v>
      </c>
      <c r="K209" s="1">
        <f t="shared" si="238"/>
        <v>1.3997277362128718E-4</v>
      </c>
      <c r="L209" s="1">
        <f t="shared" si="239"/>
        <v>1.0065444692285846E-4</v>
      </c>
      <c r="M209" s="1">
        <f t="shared" si="240"/>
        <v>7.8683307179736039E-5</v>
      </c>
      <c r="N209" s="1">
        <f t="shared" si="241"/>
        <v>-1.5988040300590756E-5</v>
      </c>
      <c r="O209" s="1">
        <f t="shared" si="242"/>
        <v>1.3997277362128718E-4</v>
      </c>
      <c r="P209" s="1"/>
      <c r="Q209" s="99">
        <f t="shared" si="207"/>
        <v>0</v>
      </c>
      <c r="R209" s="99">
        <f t="shared" si="208"/>
        <v>0</v>
      </c>
      <c r="S209" s="99">
        <f t="shared" si="209"/>
        <v>0</v>
      </c>
      <c r="T209" s="99">
        <f t="shared" si="210"/>
        <v>0</v>
      </c>
      <c r="U209" s="99">
        <f t="shared" si="211"/>
        <v>-1.5988040300590756E-5</v>
      </c>
      <c r="V209" s="99">
        <f t="shared" si="212"/>
        <v>0</v>
      </c>
      <c r="W209" s="99"/>
      <c r="X209" s="99">
        <f t="shared" si="213"/>
        <v>1.4405998942706305E-4</v>
      </c>
      <c r="Y209" s="99">
        <f t="shared" si="214"/>
        <v>1.3997277362128718E-4</v>
      </c>
      <c r="Z209" s="99">
        <f t="shared" si="215"/>
        <v>1.0065444692285846E-4</v>
      </c>
      <c r="AA209" s="99">
        <f t="shared" si="216"/>
        <v>7.8683307179736039E-5</v>
      </c>
      <c r="AB209" s="99">
        <f t="shared" si="217"/>
        <v>0</v>
      </c>
      <c r="AC209" s="99">
        <f t="shared" si="218"/>
        <v>1.3997277362128718E-4</v>
      </c>
      <c r="AD209" s="1"/>
      <c r="AE209" s="1"/>
      <c r="AF209" s="5">
        <f t="shared" si="249"/>
        <v>2.3947541707105557E-3</v>
      </c>
      <c r="AG209" s="5">
        <f t="shared" si="250"/>
        <v>2.3752557021976539E-3</v>
      </c>
      <c r="AH209" s="5">
        <f t="shared" si="251"/>
        <v>2.417979792193492E-3</v>
      </c>
      <c r="AI209" s="5">
        <f t="shared" si="252"/>
        <v>1.1273563010258947E-3</v>
      </c>
      <c r="AJ209" s="5">
        <f t="shared" si="253"/>
        <v>-1.1962129849030223E-4</v>
      </c>
      <c r="AK209" s="5">
        <f t="shared" si="254"/>
        <v>2.3752557021976539E-3</v>
      </c>
      <c r="AL209" s="1"/>
      <c r="AM209" s="175">
        <f t="shared" si="219"/>
        <v>0</v>
      </c>
      <c r="AN209" s="175">
        <f t="shared" si="220"/>
        <v>0</v>
      </c>
      <c r="AO209" s="175">
        <f t="shared" si="221"/>
        <v>0</v>
      </c>
      <c r="AP209" s="175">
        <f t="shared" si="222"/>
        <v>0</v>
      </c>
      <c r="AQ209" s="175">
        <f t="shared" si="223"/>
        <v>-1.1962129849030223E-4</v>
      </c>
      <c r="AR209" s="175">
        <f t="shared" si="224"/>
        <v>0</v>
      </c>
      <c r="AS209" s="175"/>
      <c r="AT209" s="175">
        <f t="shared" si="225"/>
        <v>2.3947541707105557E-3</v>
      </c>
      <c r="AU209" s="175">
        <f t="shared" si="226"/>
        <v>2.3752557021976539E-3</v>
      </c>
      <c r="AV209" s="175">
        <f t="shared" si="227"/>
        <v>2.417979792193492E-3</v>
      </c>
      <c r="AW209" s="175">
        <f t="shared" si="228"/>
        <v>1.1273563010258947E-3</v>
      </c>
      <c r="AX209" s="175">
        <f t="shared" si="229"/>
        <v>0</v>
      </c>
      <c r="AY209" s="175">
        <f t="shared" si="230"/>
        <v>2.3752557021976539E-3</v>
      </c>
      <c r="AZ209" s="1"/>
      <c r="BA209" s="1">
        <f t="shared" si="255"/>
        <v>6.0300543351690737E-2</v>
      </c>
      <c r="BB209" s="1">
        <f t="shared" si="256"/>
        <v>5.9069532859205715E-2</v>
      </c>
      <c r="BC209" s="1">
        <f t="shared" si="257"/>
        <v>4.1728151602946024E-2</v>
      </c>
      <c r="BD209" s="1">
        <f t="shared" si="258"/>
        <v>6.9873216861593437E-2</v>
      </c>
      <c r="BE209" s="1">
        <f t="shared" si="259"/>
        <v>0.1336234891448348</v>
      </c>
      <c r="BF209" s="1">
        <f t="shared" si="260"/>
        <v>5.9069532859205715E-2</v>
      </c>
      <c r="BG209" s="1"/>
      <c r="BH209" s="1">
        <f t="shared" si="231"/>
        <v>6.04446033411178E-2</v>
      </c>
      <c r="BI209" s="1">
        <f t="shared" si="232"/>
        <v>5.9209505632827002E-2</v>
      </c>
      <c r="BJ209" s="1">
        <f t="shared" si="233"/>
        <v>4.1828806049868883E-2</v>
      </c>
      <c r="BK209" s="1">
        <f t="shared" si="234"/>
        <v>6.9951900168773173E-2</v>
      </c>
      <c r="BL209" s="1">
        <f t="shared" si="235"/>
        <v>0.13363947718513539</v>
      </c>
      <c r="BM209" s="1">
        <f t="shared" si="236"/>
        <v>5.9209505632827002E-2</v>
      </c>
      <c r="BN209" s="1"/>
      <c r="BO209" s="1">
        <f t="shared" si="243"/>
        <v>4.3380873090427555E-2</v>
      </c>
      <c r="BP209" s="1">
        <f t="shared" si="244"/>
        <v>4.2090883157331845E-2</v>
      </c>
      <c r="BQ209" s="1">
        <f t="shared" si="245"/>
        <v>1.503067239262873E-2</v>
      </c>
      <c r="BR209" s="1">
        <f t="shared" si="246"/>
        <v>5.3938620746909055E-2</v>
      </c>
      <c r="BS209" s="1">
        <f t="shared" si="247"/>
        <v>0.1186950733351172</v>
      </c>
      <c r="BT209" s="1">
        <f t="shared" si="248"/>
        <v>4.2090883157331845E-2</v>
      </c>
      <c r="BU209" s="1"/>
      <c r="BV209" s="1">
        <f t="shared" si="261"/>
        <v>7.9804960678361694E-2</v>
      </c>
      <c r="BW209" s="1">
        <f t="shared" si="262"/>
        <v>7.7688310263486271E-2</v>
      </c>
      <c r="BX209" s="1">
        <f t="shared" si="263"/>
        <v>6.7863916614704936E-2</v>
      </c>
      <c r="BY209" s="1">
        <f t="shared" si="264"/>
        <v>9.3634108174566313E-2</v>
      </c>
      <c r="BZ209" s="1">
        <f t="shared" si="265"/>
        <v>0.19366171733806592</v>
      </c>
      <c r="CA209" s="1">
        <f t="shared" si="266"/>
        <v>7.7688310263486271E-2</v>
      </c>
      <c r="CB209" s="1"/>
      <c r="CC209" s="1"/>
    </row>
    <row r="210" spans="1:81" x14ac:dyDescent="0.2">
      <c r="A210">
        <f t="shared" ref="A210:A273" si="267">A198+1</f>
        <v>2007</v>
      </c>
      <c r="B210">
        <f t="shared" ref="B210:B273" si="268">B198</f>
        <v>5</v>
      </c>
      <c r="C210" s="1">
        <f>AVERAGE(RealPrice!C198:C209)</f>
        <v>6.0435925676256448E-2</v>
      </c>
      <c r="D210" s="1">
        <f>AVERAGE(RealPrice!D198:D209)</f>
        <v>5.9191537147143487E-2</v>
      </c>
      <c r="E210" s="1">
        <f>AVERAGE(RealPrice!E198:E209)</f>
        <v>4.1797403475079598E-2</v>
      </c>
      <c r="F210" s="1">
        <f>AVERAGE(RealPrice!F198:F209)</f>
        <v>6.9985804215785319E-2</v>
      </c>
      <c r="G210" s="1">
        <f>AVERAGE(RealPrice!G198:G209)</f>
        <v>0.13345656089313124</v>
      </c>
      <c r="H210" s="1">
        <f>AVERAGE(RealPrice!H198:H209)</f>
        <v>5.9191537147143487E-2</v>
      </c>
      <c r="I210" s="1"/>
      <c r="J210" s="1">
        <f t="shared" si="237"/>
        <v>1.3538232456571098E-4</v>
      </c>
      <c r="K210" s="1">
        <f t="shared" si="238"/>
        <v>1.2200428793777279E-4</v>
      </c>
      <c r="L210" s="1">
        <f t="shared" si="239"/>
        <v>6.9251872133573034E-5</v>
      </c>
      <c r="M210" s="1">
        <f t="shared" si="240"/>
        <v>1.1258735419188148E-4</v>
      </c>
      <c r="N210" s="1">
        <f t="shared" si="241"/>
        <v>-1.8291629200414827E-4</v>
      </c>
      <c r="O210" s="1">
        <f t="shared" si="242"/>
        <v>1.2200428793777279E-4</v>
      </c>
      <c r="P210" s="1"/>
      <c r="Q210" s="99">
        <f t="shared" si="207"/>
        <v>0</v>
      </c>
      <c r="R210" s="99">
        <f t="shared" si="208"/>
        <v>0</v>
      </c>
      <c r="S210" s="99">
        <f t="shared" si="209"/>
        <v>0</v>
      </c>
      <c r="T210" s="99">
        <f t="shared" si="210"/>
        <v>0</v>
      </c>
      <c r="U210" s="99">
        <f t="shared" si="211"/>
        <v>-1.8291629200414827E-4</v>
      </c>
      <c r="V210" s="99">
        <f t="shared" si="212"/>
        <v>0</v>
      </c>
      <c r="W210" s="99"/>
      <c r="X210" s="99">
        <f t="shared" si="213"/>
        <v>1.3538232456571098E-4</v>
      </c>
      <c r="Y210" s="99">
        <f t="shared" si="214"/>
        <v>1.2200428793777279E-4</v>
      </c>
      <c r="Z210" s="99">
        <f t="shared" si="215"/>
        <v>6.9251872133573034E-5</v>
      </c>
      <c r="AA210" s="99">
        <f t="shared" si="216"/>
        <v>1.1258735419188148E-4</v>
      </c>
      <c r="AB210" s="99">
        <f t="shared" si="217"/>
        <v>0</v>
      </c>
      <c r="AC210" s="99">
        <f t="shared" si="218"/>
        <v>1.2200428793777279E-4</v>
      </c>
      <c r="AD210" s="1"/>
      <c r="AE210" s="1"/>
      <c r="AF210" s="5">
        <f t="shared" si="249"/>
        <v>2.2451261139742051E-3</v>
      </c>
      <c r="AG210" s="5">
        <f t="shared" si="250"/>
        <v>2.065435124204873E-3</v>
      </c>
      <c r="AH210" s="5">
        <f t="shared" si="251"/>
        <v>1.6595959675502758E-3</v>
      </c>
      <c r="AI210" s="5">
        <f t="shared" si="252"/>
        <v>1.6113091574829763E-3</v>
      </c>
      <c r="AJ210" s="5">
        <f t="shared" si="253"/>
        <v>-1.3687294791698834E-3</v>
      </c>
      <c r="AK210" s="5">
        <f t="shared" si="254"/>
        <v>2.065435124204873E-3</v>
      </c>
      <c r="AL210" s="1"/>
      <c r="AM210" s="175">
        <f t="shared" si="219"/>
        <v>0</v>
      </c>
      <c r="AN210" s="175">
        <f t="shared" si="220"/>
        <v>0</v>
      </c>
      <c r="AO210" s="175">
        <f t="shared" si="221"/>
        <v>0</v>
      </c>
      <c r="AP210" s="175">
        <f t="shared" si="222"/>
        <v>0</v>
      </c>
      <c r="AQ210" s="175">
        <f t="shared" si="223"/>
        <v>-1.3687294791698834E-3</v>
      </c>
      <c r="AR210" s="175">
        <f t="shared" si="224"/>
        <v>0</v>
      </c>
      <c r="AS210" s="175"/>
      <c r="AT210" s="175">
        <f t="shared" si="225"/>
        <v>2.2451261139742051E-3</v>
      </c>
      <c r="AU210" s="175">
        <f t="shared" si="226"/>
        <v>2.065435124204873E-3</v>
      </c>
      <c r="AV210" s="175">
        <f t="shared" si="227"/>
        <v>1.6595959675502758E-3</v>
      </c>
      <c r="AW210" s="175">
        <f t="shared" si="228"/>
        <v>1.6113091574829763E-3</v>
      </c>
      <c r="AX210" s="175">
        <f t="shared" si="229"/>
        <v>0</v>
      </c>
      <c r="AY210" s="175">
        <f t="shared" si="230"/>
        <v>2.065435124204873E-3</v>
      </c>
      <c r="AZ210" s="1"/>
      <c r="BA210" s="1">
        <f t="shared" si="255"/>
        <v>6.0435925676256448E-2</v>
      </c>
      <c r="BB210" s="1">
        <f t="shared" si="256"/>
        <v>5.9191537147143487E-2</v>
      </c>
      <c r="BC210" s="1">
        <f t="shared" si="257"/>
        <v>4.1797403475079598E-2</v>
      </c>
      <c r="BD210" s="1">
        <f t="shared" si="258"/>
        <v>6.9985804215785319E-2</v>
      </c>
      <c r="BE210" s="1">
        <f t="shared" si="259"/>
        <v>0.13327364460112709</v>
      </c>
      <c r="BF210" s="1">
        <f t="shared" si="260"/>
        <v>5.9191537147143487E-2</v>
      </c>
      <c r="BG210" s="1"/>
      <c r="BH210" s="1">
        <f t="shared" si="231"/>
        <v>6.0571308000822159E-2</v>
      </c>
      <c r="BI210" s="1">
        <f t="shared" si="232"/>
        <v>5.931354143508126E-2</v>
      </c>
      <c r="BJ210" s="1">
        <f t="shared" si="233"/>
        <v>4.1866655347213171E-2</v>
      </c>
      <c r="BK210" s="1">
        <f t="shared" si="234"/>
        <v>7.00983915699772E-2</v>
      </c>
      <c r="BL210" s="1">
        <f t="shared" si="235"/>
        <v>0.13345656089313124</v>
      </c>
      <c r="BM210" s="1">
        <f t="shared" si="236"/>
        <v>5.931354143508126E-2</v>
      </c>
      <c r="BN210" s="1"/>
      <c r="BO210" s="1">
        <f t="shared" si="243"/>
        <v>4.3380873090427555E-2</v>
      </c>
      <c r="BP210" s="1">
        <f t="shared" si="244"/>
        <v>4.2090883157331845E-2</v>
      </c>
      <c r="BQ210" s="1">
        <f t="shared" si="245"/>
        <v>1.503067239262873E-2</v>
      </c>
      <c r="BR210" s="1">
        <f t="shared" si="246"/>
        <v>5.3938620746909055E-2</v>
      </c>
      <c r="BS210" s="1">
        <f t="shared" si="247"/>
        <v>0.11851240740603414</v>
      </c>
      <c r="BT210" s="1">
        <f t="shared" si="248"/>
        <v>4.2090883157331845E-2</v>
      </c>
      <c r="BU210" s="1"/>
      <c r="BV210" s="1">
        <f t="shared" si="261"/>
        <v>7.9940646953319663E-2</v>
      </c>
      <c r="BW210" s="1">
        <f t="shared" si="262"/>
        <v>7.7810566543365656E-2</v>
      </c>
      <c r="BX210" s="1">
        <f t="shared" si="263"/>
        <v>6.793328341696625E-2</v>
      </c>
      <c r="BY210" s="1">
        <f t="shared" si="264"/>
        <v>9.3746876941793025E-2</v>
      </c>
      <c r="BZ210" s="1">
        <f t="shared" si="265"/>
        <v>0.19366171733806592</v>
      </c>
      <c r="CA210" s="1">
        <f t="shared" si="266"/>
        <v>7.7810566543365656E-2</v>
      </c>
      <c r="CB210" s="1"/>
      <c r="CC210" s="1"/>
    </row>
    <row r="211" spans="1:81" x14ac:dyDescent="0.2">
      <c r="A211">
        <f t="shared" si="267"/>
        <v>2007</v>
      </c>
      <c r="B211">
        <f t="shared" si="268"/>
        <v>6</v>
      </c>
      <c r="C211" s="1">
        <f>AVERAGE(RealPrice!C199:C210)</f>
        <v>6.0598411994720082E-2</v>
      </c>
      <c r="D211" s="1">
        <f>AVERAGE(RealPrice!D199:D210)</f>
        <v>5.9337171068733902E-2</v>
      </c>
      <c r="E211" s="1">
        <f>AVERAGE(RealPrice!E199:E210)</f>
        <v>4.1950242184229221E-2</v>
      </c>
      <c r="F211" s="1">
        <f>AVERAGE(RealPrice!F199:F210)</f>
        <v>7.0111371772216671E-2</v>
      </c>
      <c r="G211" s="1">
        <f>AVERAGE(RealPrice!G199:G210)</f>
        <v>0.13342410725197332</v>
      </c>
      <c r="H211" s="1">
        <f>AVERAGE(RealPrice!H199:H210)</f>
        <v>5.9337171068733902E-2</v>
      </c>
      <c r="I211" s="1"/>
      <c r="J211" s="1">
        <f t="shared" si="237"/>
        <v>1.6248631846363382E-4</v>
      </c>
      <c r="K211" s="1">
        <f t="shared" si="238"/>
        <v>1.4563392159041427E-4</v>
      </c>
      <c r="L211" s="1">
        <f t="shared" si="239"/>
        <v>1.5283870914962333E-4</v>
      </c>
      <c r="M211" s="1">
        <f t="shared" si="240"/>
        <v>1.2556755643135242E-4</v>
      </c>
      <c r="N211" s="1">
        <f t="shared" si="241"/>
        <v>-3.2453641157920154E-5</v>
      </c>
      <c r="O211" s="1">
        <f t="shared" si="242"/>
        <v>1.4563392159041427E-4</v>
      </c>
      <c r="P211" s="1"/>
      <c r="Q211" s="99">
        <f t="shared" si="207"/>
        <v>0</v>
      </c>
      <c r="R211" s="99">
        <f t="shared" si="208"/>
        <v>0</v>
      </c>
      <c r="S211" s="99">
        <f t="shared" si="209"/>
        <v>0</v>
      </c>
      <c r="T211" s="99">
        <f t="shared" si="210"/>
        <v>0</v>
      </c>
      <c r="U211" s="99">
        <f t="shared" si="211"/>
        <v>-3.2453641157920154E-5</v>
      </c>
      <c r="V211" s="99">
        <f t="shared" si="212"/>
        <v>0</v>
      </c>
      <c r="W211" s="99"/>
      <c r="X211" s="99">
        <f t="shared" si="213"/>
        <v>1.6248631846363382E-4</v>
      </c>
      <c r="Y211" s="99">
        <f t="shared" si="214"/>
        <v>1.4563392159041427E-4</v>
      </c>
      <c r="Z211" s="99">
        <f t="shared" si="215"/>
        <v>1.5283870914962333E-4</v>
      </c>
      <c r="AA211" s="99">
        <f t="shared" si="216"/>
        <v>1.2556755643135242E-4</v>
      </c>
      <c r="AB211" s="99">
        <f t="shared" si="217"/>
        <v>0</v>
      </c>
      <c r="AC211" s="99">
        <f t="shared" si="218"/>
        <v>1.4563392159041427E-4</v>
      </c>
      <c r="AD211" s="1"/>
      <c r="AE211" s="1"/>
      <c r="AF211" s="5">
        <f t="shared" si="249"/>
        <v>2.6885716839026852E-3</v>
      </c>
      <c r="AG211" s="5">
        <f t="shared" si="250"/>
        <v>2.4603841800625581E-3</v>
      </c>
      <c r="AH211" s="5">
        <f t="shared" si="251"/>
        <v>3.6566555920334309E-3</v>
      </c>
      <c r="AI211" s="5">
        <f t="shared" si="252"/>
        <v>1.7941860901418138E-3</v>
      </c>
      <c r="AJ211" s="5">
        <f t="shared" si="253"/>
        <v>-2.431775623523702E-4</v>
      </c>
      <c r="AK211" s="5">
        <f t="shared" si="254"/>
        <v>2.4603841800625581E-3</v>
      </c>
      <c r="AL211" s="1"/>
      <c r="AM211" s="175">
        <f t="shared" si="219"/>
        <v>0</v>
      </c>
      <c r="AN211" s="175">
        <f t="shared" si="220"/>
        <v>0</v>
      </c>
      <c r="AO211" s="175">
        <f t="shared" si="221"/>
        <v>0</v>
      </c>
      <c r="AP211" s="175">
        <f t="shared" si="222"/>
        <v>0</v>
      </c>
      <c r="AQ211" s="175">
        <f t="shared" si="223"/>
        <v>-2.431775623523702E-4</v>
      </c>
      <c r="AR211" s="175">
        <f t="shared" si="224"/>
        <v>0</v>
      </c>
      <c r="AS211" s="175"/>
      <c r="AT211" s="175">
        <f t="shared" si="225"/>
        <v>2.6885716839026852E-3</v>
      </c>
      <c r="AU211" s="175">
        <f t="shared" si="226"/>
        <v>2.4603841800625581E-3</v>
      </c>
      <c r="AV211" s="175">
        <f t="shared" si="227"/>
        <v>3.6566555920334309E-3</v>
      </c>
      <c r="AW211" s="175">
        <f t="shared" si="228"/>
        <v>1.7941860901418138E-3</v>
      </c>
      <c r="AX211" s="175">
        <f t="shared" si="229"/>
        <v>0</v>
      </c>
      <c r="AY211" s="175">
        <f t="shared" si="230"/>
        <v>2.4603841800625581E-3</v>
      </c>
      <c r="AZ211" s="1"/>
      <c r="BA211" s="1">
        <f t="shared" si="255"/>
        <v>6.0598411994720082E-2</v>
      </c>
      <c r="BB211" s="1">
        <f t="shared" si="256"/>
        <v>5.9337171068733902E-2</v>
      </c>
      <c r="BC211" s="1">
        <f t="shared" si="257"/>
        <v>4.1950242184229221E-2</v>
      </c>
      <c r="BD211" s="1">
        <f t="shared" si="258"/>
        <v>7.0111371772216671E-2</v>
      </c>
      <c r="BE211" s="1">
        <f t="shared" si="259"/>
        <v>0.1333916536108154</v>
      </c>
      <c r="BF211" s="1">
        <f t="shared" si="260"/>
        <v>5.9337171068733902E-2</v>
      </c>
      <c r="BG211" s="1"/>
      <c r="BH211" s="1">
        <f t="shared" si="231"/>
        <v>6.0760898313183716E-2</v>
      </c>
      <c r="BI211" s="1">
        <f t="shared" si="232"/>
        <v>5.9482804990324316E-2</v>
      </c>
      <c r="BJ211" s="1">
        <f t="shared" si="233"/>
        <v>4.2103080893378844E-2</v>
      </c>
      <c r="BK211" s="1">
        <f t="shared" si="234"/>
        <v>7.0236939328648024E-2</v>
      </c>
      <c r="BL211" s="1">
        <f t="shared" si="235"/>
        <v>0.13342410725197332</v>
      </c>
      <c r="BM211" s="1">
        <f t="shared" si="236"/>
        <v>5.9482804990324316E-2</v>
      </c>
      <c r="BN211" s="1"/>
      <c r="BO211" s="1">
        <f t="shared" si="243"/>
        <v>4.3380873090427555E-2</v>
      </c>
      <c r="BP211" s="1">
        <f t="shared" si="244"/>
        <v>4.2090883157331845E-2</v>
      </c>
      <c r="BQ211" s="1">
        <f t="shared" si="245"/>
        <v>1.503067239262873E-2</v>
      </c>
      <c r="BR211" s="1">
        <f t="shared" si="246"/>
        <v>5.3938620746909055E-2</v>
      </c>
      <c r="BS211" s="1">
        <f t="shared" si="247"/>
        <v>0.11847996165687356</v>
      </c>
      <c r="BT211" s="1">
        <f t="shared" si="248"/>
        <v>4.2090883157331845E-2</v>
      </c>
      <c r="BU211" s="1"/>
      <c r="BV211" s="1">
        <f t="shared" si="261"/>
        <v>8.0103570127898135E-2</v>
      </c>
      <c r="BW211" s="1">
        <f t="shared" si="262"/>
        <v>7.7956558780352833E-2</v>
      </c>
      <c r="BX211" s="1">
        <f t="shared" si="263"/>
        <v>6.8086681004636371E-2</v>
      </c>
      <c r="BY211" s="1">
        <f t="shared" si="264"/>
        <v>9.3872669789787491E-2</v>
      </c>
      <c r="BZ211" s="1">
        <f t="shared" si="265"/>
        <v>0.19366171733806592</v>
      </c>
      <c r="CA211" s="1">
        <f t="shared" si="266"/>
        <v>7.7956558780352833E-2</v>
      </c>
      <c r="CB211" s="1"/>
      <c r="CC211" s="1"/>
    </row>
    <row r="212" spans="1:81" x14ac:dyDescent="0.2">
      <c r="A212">
        <f t="shared" si="267"/>
        <v>2007</v>
      </c>
      <c r="B212">
        <f t="shared" si="268"/>
        <v>7</v>
      </c>
      <c r="C212" s="1">
        <f>AVERAGE(RealPrice!C200:C211)</f>
        <v>6.0771540500381506E-2</v>
      </c>
      <c r="D212" s="1">
        <f>AVERAGE(RealPrice!D200:D211)</f>
        <v>5.9473592929355952E-2</v>
      </c>
      <c r="E212" s="1">
        <f>AVERAGE(RealPrice!E200:E211)</f>
        <v>4.2078449834705343E-2</v>
      </c>
      <c r="F212" s="1">
        <f>AVERAGE(RealPrice!F200:F211)</f>
        <v>7.0248921094948277E-2</v>
      </c>
      <c r="G212" s="1">
        <f>AVERAGE(RealPrice!G200:G211)</f>
        <v>0.13324531052450661</v>
      </c>
      <c r="H212" s="1">
        <f>AVERAGE(RealPrice!H200:H211)</f>
        <v>5.9473592929355952E-2</v>
      </c>
      <c r="I212" s="1"/>
      <c r="J212" s="1">
        <f t="shared" si="237"/>
        <v>1.7312850566142401E-4</v>
      </c>
      <c r="K212" s="1">
        <f t="shared" si="238"/>
        <v>1.3642186062205047E-4</v>
      </c>
      <c r="L212" s="1">
        <f t="shared" si="239"/>
        <v>1.2820765047612259E-4</v>
      </c>
      <c r="M212" s="1">
        <f t="shared" si="240"/>
        <v>1.3754932273160603E-4</v>
      </c>
      <c r="N212" s="1">
        <f t="shared" si="241"/>
        <v>-1.7879672746670683E-4</v>
      </c>
      <c r="O212" s="1">
        <f t="shared" si="242"/>
        <v>1.3642186062205047E-4</v>
      </c>
      <c r="P212" s="1"/>
      <c r="Q212" s="99">
        <f t="shared" si="207"/>
        <v>0</v>
      </c>
      <c r="R212" s="99">
        <f t="shared" si="208"/>
        <v>0</v>
      </c>
      <c r="S212" s="99">
        <f t="shared" si="209"/>
        <v>0</v>
      </c>
      <c r="T212" s="99">
        <f t="shared" si="210"/>
        <v>0</v>
      </c>
      <c r="U212" s="99">
        <f t="shared" si="211"/>
        <v>-1.7879672746670683E-4</v>
      </c>
      <c r="V212" s="99">
        <f t="shared" si="212"/>
        <v>0</v>
      </c>
      <c r="W212" s="99"/>
      <c r="X212" s="99">
        <f t="shared" si="213"/>
        <v>1.7312850566142401E-4</v>
      </c>
      <c r="Y212" s="99">
        <f t="shared" si="214"/>
        <v>1.3642186062205047E-4</v>
      </c>
      <c r="Z212" s="99">
        <f t="shared" si="215"/>
        <v>1.2820765047612259E-4</v>
      </c>
      <c r="AA212" s="99">
        <f t="shared" si="216"/>
        <v>1.3754932273160603E-4</v>
      </c>
      <c r="AB212" s="99">
        <f t="shared" si="217"/>
        <v>0</v>
      </c>
      <c r="AC212" s="99">
        <f t="shared" si="218"/>
        <v>1.3642186062205047E-4</v>
      </c>
      <c r="AD212" s="1"/>
      <c r="AE212" s="1"/>
      <c r="AF212" s="5">
        <f t="shared" si="249"/>
        <v>2.8569809003660129E-3</v>
      </c>
      <c r="AG212" s="5">
        <f t="shared" si="250"/>
        <v>2.299096134259937E-3</v>
      </c>
      <c r="AH212" s="5">
        <f t="shared" si="251"/>
        <v>3.056183797773615E-3</v>
      </c>
      <c r="AI212" s="5">
        <f t="shared" si="252"/>
        <v>1.9618689415816792E-3</v>
      </c>
      <c r="AJ212" s="5">
        <f t="shared" si="253"/>
        <v>-1.3400631351352388E-3</v>
      </c>
      <c r="AK212" s="5">
        <f t="shared" si="254"/>
        <v>2.299096134259937E-3</v>
      </c>
      <c r="AL212" s="1"/>
      <c r="AM212" s="175">
        <f t="shared" si="219"/>
        <v>0</v>
      </c>
      <c r="AN212" s="175">
        <f t="shared" si="220"/>
        <v>0</v>
      </c>
      <c r="AO212" s="175">
        <f t="shared" si="221"/>
        <v>0</v>
      </c>
      <c r="AP212" s="175">
        <f t="shared" si="222"/>
        <v>0</v>
      </c>
      <c r="AQ212" s="175">
        <f t="shared" si="223"/>
        <v>-1.3400631351352388E-3</v>
      </c>
      <c r="AR212" s="175">
        <f t="shared" si="224"/>
        <v>0</v>
      </c>
      <c r="AS212" s="175"/>
      <c r="AT212" s="175">
        <f t="shared" si="225"/>
        <v>2.8569809003660129E-3</v>
      </c>
      <c r="AU212" s="175">
        <f t="shared" si="226"/>
        <v>2.299096134259937E-3</v>
      </c>
      <c r="AV212" s="175">
        <f t="shared" si="227"/>
        <v>3.056183797773615E-3</v>
      </c>
      <c r="AW212" s="175">
        <f t="shared" si="228"/>
        <v>1.9618689415816792E-3</v>
      </c>
      <c r="AX212" s="175">
        <f t="shared" si="229"/>
        <v>0</v>
      </c>
      <c r="AY212" s="175">
        <f t="shared" si="230"/>
        <v>2.299096134259937E-3</v>
      </c>
      <c r="AZ212" s="1"/>
      <c r="BA212" s="1">
        <f t="shared" si="255"/>
        <v>6.0771540500381506E-2</v>
      </c>
      <c r="BB212" s="1">
        <f t="shared" si="256"/>
        <v>5.9473592929355952E-2</v>
      </c>
      <c r="BC212" s="1">
        <f t="shared" si="257"/>
        <v>4.2078449834705343E-2</v>
      </c>
      <c r="BD212" s="1">
        <f t="shared" si="258"/>
        <v>7.0248921094948277E-2</v>
      </c>
      <c r="BE212" s="1">
        <f t="shared" si="259"/>
        <v>0.1330665137970399</v>
      </c>
      <c r="BF212" s="1">
        <f t="shared" si="260"/>
        <v>5.9473592929355952E-2</v>
      </c>
      <c r="BG212" s="1"/>
      <c r="BH212" s="1">
        <f t="shared" si="231"/>
        <v>6.094466900604293E-2</v>
      </c>
      <c r="BI212" s="1">
        <f t="shared" si="232"/>
        <v>5.9610014789978003E-2</v>
      </c>
      <c r="BJ212" s="1">
        <f t="shared" si="233"/>
        <v>4.2206657485181466E-2</v>
      </c>
      <c r="BK212" s="1">
        <f t="shared" si="234"/>
        <v>7.0386470417679883E-2</v>
      </c>
      <c r="BL212" s="1">
        <f t="shared" si="235"/>
        <v>0.13324531052450661</v>
      </c>
      <c r="BM212" s="1">
        <f t="shared" si="236"/>
        <v>5.9610014789978003E-2</v>
      </c>
      <c r="BN212" s="1"/>
      <c r="BO212" s="1">
        <f t="shared" si="243"/>
        <v>4.3380873090427555E-2</v>
      </c>
      <c r="BP212" s="1">
        <f t="shared" si="244"/>
        <v>4.2090883157331845E-2</v>
      </c>
      <c r="BQ212" s="1">
        <f t="shared" si="245"/>
        <v>1.503067239262873E-2</v>
      </c>
      <c r="BR212" s="1">
        <f t="shared" si="246"/>
        <v>5.3938620746909055E-2</v>
      </c>
      <c r="BS212" s="1">
        <f t="shared" si="247"/>
        <v>0.11830140452831002</v>
      </c>
      <c r="BT212" s="1">
        <f t="shared" si="248"/>
        <v>4.2090883157331845E-2</v>
      </c>
      <c r="BU212" s="1"/>
      <c r="BV212" s="1">
        <f t="shared" si="261"/>
        <v>8.0277193258393539E-2</v>
      </c>
      <c r="BW212" s="1">
        <f t="shared" si="262"/>
        <v>7.8093294287947271E-2</v>
      </c>
      <c r="BX212" s="1">
        <f t="shared" si="263"/>
        <v>6.8215280481256621E-2</v>
      </c>
      <c r="BY212" s="1">
        <f t="shared" si="264"/>
        <v>9.4010488966263295E-2</v>
      </c>
      <c r="BZ212" s="1">
        <f t="shared" si="265"/>
        <v>0.19366171733806592</v>
      </c>
      <c r="CA212" s="1">
        <f t="shared" si="266"/>
        <v>7.8093294287947271E-2</v>
      </c>
      <c r="CB212" s="1"/>
      <c r="CC212" s="1"/>
    </row>
    <row r="213" spans="1:81" x14ac:dyDescent="0.2">
      <c r="A213">
        <f t="shared" si="267"/>
        <v>2007</v>
      </c>
      <c r="B213">
        <f t="shared" si="268"/>
        <v>8</v>
      </c>
      <c r="C213" s="1">
        <f>AVERAGE(RealPrice!C201:C212)</f>
        <v>6.0966283323057029E-2</v>
      </c>
      <c r="D213" s="1">
        <f>AVERAGE(RealPrice!D201:D212)</f>
        <v>5.9624349311766772E-2</v>
      </c>
      <c r="E213" s="1">
        <f>AVERAGE(RealPrice!E201:E212)</f>
        <v>4.2239453627309166E-2</v>
      </c>
      <c r="F213" s="1">
        <f>AVERAGE(RealPrice!F201:F212)</f>
        <v>7.037721264591279E-2</v>
      </c>
      <c r="G213" s="1">
        <f>AVERAGE(RealPrice!G201:G212)</f>
        <v>0.13272610288294268</v>
      </c>
      <c r="H213" s="1">
        <f>AVERAGE(RealPrice!H201:H212)</f>
        <v>5.9624349311766772E-2</v>
      </c>
      <c r="I213" s="1"/>
      <c r="J213" s="1">
        <f t="shared" si="237"/>
        <v>1.9474282267552268E-4</v>
      </c>
      <c r="K213" s="1">
        <f t="shared" si="238"/>
        <v>1.5075638241082018E-4</v>
      </c>
      <c r="L213" s="1">
        <f t="shared" si="239"/>
        <v>1.6100379260382269E-4</v>
      </c>
      <c r="M213" s="1">
        <f t="shared" si="240"/>
        <v>1.2829155096451272E-4</v>
      </c>
      <c r="N213" s="1">
        <f t="shared" si="241"/>
        <v>-5.1920764156393462E-4</v>
      </c>
      <c r="O213" s="1">
        <f t="shared" si="242"/>
        <v>1.5075638241082018E-4</v>
      </c>
      <c r="P213" s="1"/>
      <c r="Q213" s="99">
        <f t="shared" si="207"/>
        <v>0</v>
      </c>
      <c r="R213" s="99">
        <f t="shared" si="208"/>
        <v>0</v>
      </c>
      <c r="S213" s="99">
        <f t="shared" si="209"/>
        <v>0</v>
      </c>
      <c r="T213" s="99">
        <f t="shared" si="210"/>
        <v>0</v>
      </c>
      <c r="U213" s="99">
        <f t="shared" si="211"/>
        <v>-5.1920764156393462E-4</v>
      </c>
      <c r="V213" s="99">
        <f t="shared" si="212"/>
        <v>0</v>
      </c>
      <c r="W213" s="99"/>
      <c r="X213" s="99">
        <f t="shared" si="213"/>
        <v>1.9474282267552268E-4</v>
      </c>
      <c r="Y213" s="99">
        <f t="shared" si="214"/>
        <v>1.5075638241082018E-4</v>
      </c>
      <c r="Z213" s="99">
        <f t="shared" si="215"/>
        <v>1.6100379260382269E-4</v>
      </c>
      <c r="AA213" s="99">
        <f t="shared" si="216"/>
        <v>1.2829155096451272E-4</v>
      </c>
      <c r="AB213" s="99">
        <f t="shared" si="217"/>
        <v>0</v>
      </c>
      <c r="AC213" s="99">
        <f t="shared" si="218"/>
        <v>1.5075638241082018E-4</v>
      </c>
      <c r="AD213" s="1"/>
      <c r="AE213" s="1"/>
      <c r="AF213" s="5">
        <f t="shared" si="249"/>
        <v>3.2045069299222462E-3</v>
      </c>
      <c r="AG213" s="5">
        <f t="shared" si="250"/>
        <v>2.5348457186686879E-3</v>
      </c>
      <c r="AH213" s="5">
        <f t="shared" si="251"/>
        <v>3.8262767101993056E-3</v>
      </c>
      <c r="AI213" s="5">
        <f t="shared" si="252"/>
        <v>1.8262422961787816E-3</v>
      </c>
      <c r="AJ213" s="5">
        <f t="shared" si="253"/>
        <v>-3.8966297539487771E-3</v>
      </c>
      <c r="AK213" s="5">
        <f t="shared" si="254"/>
        <v>2.5348457186686879E-3</v>
      </c>
      <c r="AL213" s="1"/>
      <c r="AM213" s="175">
        <f t="shared" si="219"/>
        <v>0</v>
      </c>
      <c r="AN213" s="175">
        <f t="shared" si="220"/>
        <v>0</v>
      </c>
      <c r="AO213" s="175">
        <f t="shared" si="221"/>
        <v>0</v>
      </c>
      <c r="AP213" s="175">
        <f t="shared" si="222"/>
        <v>0</v>
      </c>
      <c r="AQ213" s="175">
        <f t="shared" si="223"/>
        <v>-3.8966297539487771E-3</v>
      </c>
      <c r="AR213" s="175">
        <f t="shared" si="224"/>
        <v>0</v>
      </c>
      <c r="AS213" s="175"/>
      <c r="AT213" s="175">
        <f t="shared" si="225"/>
        <v>3.2045069299222462E-3</v>
      </c>
      <c r="AU213" s="175">
        <f t="shared" si="226"/>
        <v>2.5348457186686879E-3</v>
      </c>
      <c r="AV213" s="175">
        <f t="shared" si="227"/>
        <v>3.8262767101993056E-3</v>
      </c>
      <c r="AW213" s="175">
        <f t="shared" si="228"/>
        <v>1.8262422961787816E-3</v>
      </c>
      <c r="AX213" s="175">
        <f t="shared" si="229"/>
        <v>0</v>
      </c>
      <c r="AY213" s="175">
        <f t="shared" si="230"/>
        <v>2.5348457186686879E-3</v>
      </c>
      <c r="AZ213" s="1"/>
      <c r="BA213" s="1">
        <f t="shared" si="255"/>
        <v>6.0966283323057029E-2</v>
      </c>
      <c r="BB213" s="1">
        <f t="shared" si="256"/>
        <v>5.9624349311766772E-2</v>
      </c>
      <c r="BC213" s="1">
        <f t="shared" si="257"/>
        <v>4.2239453627309166E-2</v>
      </c>
      <c r="BD213" s="1">
        <f t="shared" si="258"/>
        <v>7.037721264591279E-2</v>
      </c>
      <c r="BE213" s="1">
        <f t="shared" si="259"/>
        <v>0.13220689524137874</v>
      </c>
      <c r="BF213" s="1">
        <f t="shared" si="260"/>
        <v>5.9624349311766772E-2</v>
      </c>
      <c r="BG213" s="1"/>
      <c r="BH213" s="1">
        <f t="shared" si="231"/>
        <v>6.1161026145732551E-2</v>
      </c>
      <c r="BI213" s="1">
        <f t="shared" si="232"/>
        <v>5.9775105694177592E-2</v>
      </c>
      <c r="BJ213" s="1">
        <f t="shared" si="233"/>
        <v>4.2400457419912989E-2</v>
      </c>
      <c r="BK213" s="1">
        <f t="shared" si="234"/>
        <v>7.0505504196877303E-2</v>
      </c>
      <c r="BL213" s="1">
        <f t="shared" si="235"/>
        <v>0.13272610288294268</v>
      </c>
      <c r="BM213" s="1">
        <f t="shared" si="236"/>
        <v>5.9775105694177592E-2</v>
      </c>
      <c r="BN213" s="1"/>
      <c r="BO213" s="1">
        <f t="shared" si="243"/>
        <v>4.3380873090427555E-2</v>
      </c>
      <c r="BP213" s="1">
        <f t="shared" si="244"/>
        <v>4.2090883157331845E-2</v>
      </c>
      <c r="BQ213" s="1">
        <f t="shared" si="245"/>
        <v>1.503067239262873E-2</v>
      </c>
      <c r="BR213" s="1">
        <f t="shared" si="246"/>
        <v>5.3938620746909055E-2</v>
      </c>
      <c r="BS213" s="1">
        <f t="shared" si="247"/>
        <v>0.11778422004669067</v>
      </c>
      <c r="BT213" s="1">
        <f t="shared" si="248"/>
        <v>4.2090883157331845E-2</v>
      </c>
      <c r="BU213" s="1"/>
      <c r="BV213" s="1">
        <f t="shared" si="261"/>
        <v>8.0472560135793875E-2</v>
      </c>
      <c r="BW213" s="1">
        <f t="shared" si="262"/>
        <v>7.8244432814528614E-2</v>
      </c>
      <c r="BX213" s="1">
        <f t="shared" si="263"/>
        <v>6.8376900318922337E-2</v>
      </c>
      <c r="BY213" s="1">
        <f t="shared" si="264"/>
        <v>9.4139014808684432E-2</v>
      </c>
      <c r="BZ213" s="1">
        <f t="shared" si="265"/>
        <v>0.19366171733806592</v>
      </c>
      <c r="CA213" s="1">
        <f t="shared" si="266"/>
        <v>7.8244432814528614E-2</v>
      </c>
      <c r="CB213" s="1"/>
      <c r="CC213" s="1"/>
    </row>
    <row r="214" spans="1:81" x14ac:dyDescent="0.2">
      <c r="A214">
        <f t="shared" si="267"/>
        <v>2007</v>
      </c>
      <c r="B214">
        <f t="shared" si="268"/>
        <v>9</v>
      </c>
      <c r="C214" s="1">
        <f>AVERAGE(RealPrice!C202:C213)</f>
        <v>6.1134214677971394E-2</v>
      </c>
      <c r="D214" s="1">
        <f>AVERAGE(RealPrice!D202:D213)</f>
        <v>5.9789663077670335E-2</v>
      </c>
      <c r="E214" s="1">
        <f>AVERAGE(RealPrice!E202:E213)</f>
        <v>4.2406817386210015E-2</v>
      </c>
      <c r="F214" s="1">
        <f>AVERAGE(RealPrice!F202:F213)</f>
        <v>7.0524433110542684E-2</v>
      </c>
      <c r="G214" s="1">
        <f>AVERAGE(RealPrice!G202:G213)</f>
        <v>0.13253701987028768</v>
      </c>
      <c r="H214" s="1">
        <f>AVERAGE(RealPrice!H202:H213)</f>
        <v>5.9789663077670335E-2</v>
      </c>
      <c r="I214" s="1"/>
      <c r="J214" s="1">
        <f t="shared" si="237"/>
        <v>1.6793135491436489E-4</v>
      </c>
      <c r="K214" s="1">
        <f t="shared" si="238"/>
        <v>1.6531376590356306E-4</v>
      </c>
      <c r="L214" s="1">
        <f t="shared" si="239"/>
        <v>1.6736375890084865E-4</v>
      </c>
      <c r="M214" s="1">
        <f t="shared" si="240"/>
        <v>1.4722046462989358E-4</v>
      </c>
      <c r="N214" s="1">
        <f t="shared" si="241"/>
        <v>-1.8908301265499472E-4</v>
      </c>
      <c r="O214" s="1">
        <f t="shared" si="242"/>
        <v>1.6531376590356306E-4</v>
      </c>
      <c r="P214" s="1"/>
      <c r="Q214" s="99">
        <f t="shared" si="207"/>
        <v>0</v>
      </c>
      <c r="R214" s="99">
        <f t="shared" si="208"/>
        <v>0</v>
      </c>
      <c r="S214" s="99">
        <f t="shared" si="209"/>
        <v>0</v>
      </c>
      <c r="T214" s="99">
        <f t="shared" si="210"/>
        <v>0</v>
      </c>
      <c r="U214" s="99">
        <f t="shared" si="211"/>
        <v>-1.8908301265499472E-4</v>
      </c>
      <c r="V214" s="99">
        <f t="shared" si="212"/>
        <v>0</v>
      </c>
      <c r="W214" s="99"/>
      <c r="X214" s="99">
        <f t="shared" si="213"/>
        <v>1.6793135491436489E-4</v>
      </c>
      <c r="Y214" s="99">
        <f t="shared" si="214"/>
        <v>1.6531376590356306E-4</v>
      </c>
      <c r="Z214" s="99">
        <f t="shared" si="215"/>
        <v>1.6736375890084865E-4</v>
      </c>
      <c r="AA214" s="99">
        <f t="shared" si="216"/>
        <v>1.4722046462989358E-4</v>
      </c>
      <c r="AB214" s="99">
        <f t="shared" si="217"/>
        <v>0</v>
      </c>
      <c r="AC214" s="99">
        <f t="shared" si="218"/>
        <v>1.6531376590356306E-4</v>
      </c>
      <c r="AD214" s="1"/>
      <c r="AE214" s="1"/>
      <c r="AF214" s="5">
        <f t="shared" si="249"/>
        <v>2.7544955303329122E-3</v>
      </c>
      <c r="AG214" s="5">
        <f t="shared" si="250"/>
        <v>2.7725881760010118E-3</v>
      </c>
      <c r="AH214" s="5">
        <f t="shared" si="251"/>
        <v>3.9622614529426503E-3</v>
      </c>
      <c r="AI214" s="5">
        <f t="shared" si="252"/>
        <v>2.0918768887678851E-3</v>
      </c>
      <c r="AJ214" s="5">
        <f t="shared" si="253"/>
        <v>-1.4246105969204503E-3</v>
      </c>
      <c r="AK214" s="5">
        <f t="shared" si="254"/>
        <v>2.7725881760010118E-3</v>
      </c>
      <c r="AL214" s="1"/>
      <c r="AM214" s="175">
        <f t="shared" si="219"/>
        <v>0</v>
      </c>
      <c r="AN214" s="175">
        <f t="shared" si="220"/>
        <v>0</v>
      </c>
      <c r="AO214" s="175">
        <f t="shared" si="221"/>
        <v>0</v>
      </c>
      <c r="AP214" s="175">
        <f t="shared" si="222"/>
        <v>0</v>
      </c>
      <c r="AQ214" s="175">
        <f t="shared" si="223"/>
        <v>-1.4246105969204503E-3</v>
      </c>
      <c r="AR214" s="175">
        <f t="shared" si="224"/>
        <v>0</v>
      </c>
      <c r="AS214" s="175"/>
      <c r="AT214" s="175">
        <f t="shared" si="225"/>
        <v>2.7544955303329122E-3</v>
      </c>
      <c r="AU214" s="175">
        <f t="shared" si="226"/>
        <v>2.7725881760010118E-3</v>
      </c>
      <c r="AV214" s="175">
        <f t="shared" si="227"/>
        <v>3.9622614529426503E-3</v>
      </c>
      <c r="AW214" s="175">
        <f t="shared" si="228"/>
        <v>2.0918768887678851E-3</v>
      </c>
      <c r="AX214" s="175">
        <f t="shared" si="229"/>
        <v>0</v>
      </c>
      <c r="AY214" s="175">
        <f t="shared" si="230"/>
        <v>2.7725881760010118E-3</v>
      </c>
      <c r="AZ214" s="1"/>
      <c r="BA214" s="1">
        <f t="shared" si="255"/>
        <v>6.1134214677971394E-2</v>
      </c>
      <c r="BB214" s="1">
        <f t="shared" si="256"/>
        <v>5.9789663077670335E-2</v>
      </c>
      <c r="BC214" s="1">
        <f t="shared" si="257"/>
        <v>4.2406817386210015E-2</v>
      </c>
      <c r="BD214" s="1">
        <f t="shared" si="258"/>
        <v>7.0524433110542684E-2</v>
      </c>
      <c r="BE214" s="1">
        <f t="shared" si="259"/>
        <v>0.13234793685763269</v>
      </c>
      <c r="BF214" s="1">
        <f t="shared" si="260"/>
        <v>5.9789663077670335E-2</v>
      </c>
      <c r="BG214" s="1"/>
      <c r="BH214" s="1">
        <f t="shared" si="231"/>
        <v>6.1302146032885758E-2</v>
      </c>
      <c r="BI214" s="1">
        <f t="shared" si="232"/>
        <v>5.9954976843573898E-2</v>
      </c>
      <c r="BJ214" s="1">
        <f t="shared" si="233"/>
        <v>4.2574181145110863E-2</v>
      </c>
      <c r="BK214" s="1">
        <f t="shared" si="234"/>
        <v>7.0671653575172577E-2</v>
      </c>
      <c r="BL214" s="1">
        <f t="shared" si="235"/>
        <v>0.13253701987028768</v>
      </c>
      <c r="BM214" s="1">
        <f t="shared" si="236"/>
        <v>5.9954976843573898E-2</v>
      </c>
      <c r="BN214" s="1"/>
      <c r="BO214" s="1">
        <f t="shared" si="243"/>
        <v>4.3380873090427555E-2</v>
      </c>
      <c r="BP214" s="1">
        <f t="shared" si="244"/>
        <v>4.2090883157331845E-2</v>
      </c>
      <c r="BQ214" s="1">
        <f t="shared" si="245"/>
        <v>1.503067239262873E-2</v>
      </c>
      <c r="BR214" s="1">
        <f t="shared" si="246"/>
        <v>5.3938620746909055E-2</v>
      </c>
      <c r="BS214" s="1">
        <f t="shared" si="247"/>
        <v>0.11759540640369921</v>
      </c>
      <c r="BT214" s="1">
        <f t="shared" si="248"/>
        <v>4.2090883157331845E-2</v>
      </c>
      <c r="BU214" s="1"/>
      <c r="BV214" s="1">
        <f t="shared" si="261"/>
        <v>8.0640954056874756E-2</v>
      </c>
      <c r="BW214" s="1">
        <f t="shared" si="262"/>
        <v>7.8410204927424842E-2</v>
      </c>
      <c r="BX214" s="1">
        <f t="shared" si="263"/>
        <v>6.85449272167937E-2</v>
      </c>
      <c r="BY214" s="1">
        <f t="shared" si="264"/>
        <v>9.4286543240401838E-2</v>
      </c>
      <c r="BZ214" s="1">
        <f t="shared" si="265"/>
        <v>0.19366171733806592</v>
      </c>
      <c r="CA214" s="1">
        <f t="shared" si="266"/>
        <v>7.8410204927424842E-2</v>
      </c>
      <c r="CB214" s="1"/>
      <c r="CC214" s="1"/>
    </row>
    <row r="215" spans="1:81" x14ac:dyDescent="0.2">
      <c r="A215">
        <f t="shared" si="267"/>
        <v>2007</v>
      </c>
      <c r="B215">
        <f t="shared" si="268"/>
        <v>10</v>
      </c>
      <c r="C215" s="1">
        <f>AVERAGE(RealPrice!C203:C214)</f>
        <v>6.1229859846377827E-2</v>
      </c>
      <c r="D215" s="1">
        <f>AVERAGE(RealPrice!D203:D214)</f>
        <v>5.9872078077021634E-2</v>
      </c>
      <c r="E215" s="1">
        <f>AVERAGE(RealPrice!E203:E214)</f>
        <v>4.2527447728450886E-2</v>
      </c>
      <c r="F215" s="1">
        <f>AVERAGE(RealPrice!F203:F214)</f>
        <v>7.0597253361468354E-2</v>
      </c>
      <c r="G215" s="1">
        <f>AVERAGE(RealPrice!G203:G214)</f>
        <v>0.13218692417676289</v>
      </c>
      <c r="H215" s="1">
        <f>AVERAGE(RealPrice!H203:H214)</f>
        <v>5.9872078077021634E-2</v>
      </c>
      <c r="I215" s="1"/>
      <c r="J215" s="1">
        <f t="shared" si="237"/>
        <v>9.5645168406433001E-5</v>
      </c>
      <c r="K215" s="1">
        <f t="shared" si="238"/>
        <v>8.2414999351299034E-5</v>
      </c>
      <c r="L215" s="1">
        <f t="shared" si="239"/>
        <v>1.206303422408711E-4</v>
      </c>
      <c r="M215" s="1">
        <f t="shared" si="240"/>
        <v>7.2820250925670349E-5</v>
      </c>
      <c r="N215" s="1">
        <f t="shared" si="241"/>
        <v>-3.5009569352478787E-4</v>
      </c>
      <c r="O215" s="1">
        <f t="shared" si="242"/>
        <v>8.2414999351299034E-5</v>
      </c>
      <c r="P215" s="1"/>
      <c r="Q215" s="99">
        <f t="shared" si="207"/>
        <v>0</v>
      </c>
      <c r="R215" s="99">
        <f t="shared" si="208"/>
        <v>0</v>
      </c>
      <c r="S215" s="99">
        <f t="shared" si="209"/>
        <v>0</v>
      </c>
      <c r="T215" s="99">
        <f t="shared" si="210"/>
        <v>0</v>
      </c>
      <c r="U215" s="99">
        <f t="shared" si="211"/>
        <v>-3.5009569352478787E-4</v>
      </c>
      <c r="V215" s="99">
        <f t="shared" si="212"/>
        <v>0</v>
      </c>
      <c r="W215" s="99"/>
      <c r="X215" s="99">
        <f t="shared" si="213"/>
        <v>9.5645168406433001E-5</v>
      </c>
      <c r="Y215" s="99">
        <f t="shared" si="214"/>
        <v>8.2414999351299034E-5</v>
      </c>
      <c r="Z215" s="99">
        <f t="shared" si="215"/>
        <v>1.206303422408711E-4</v>
      </c>
      <c r="AA215" s="99">
        <f t="shared" si="216"/>
        <v>7.2820250925670349E-5</v>
      </c>
      <c r="AB215" s="99">
        <f t="shared" si="217"/>
        <v>0</v>
      </c>
      <c r="AC215" s="99">
        <f t="shared" si="218"/>
        <v>8.2414999351299034E-5</v>
      </c>
      <c r="AD215" s="1"/>
      <c r="AE215" s="1"/>
      <c r="AF215" s="5">
        <f t="shared" si="249"/>
        <v>1.5645112791626836E-3</v>
      </c>
      <c r="AG215" s="5">
        <f t="shared" si="250"/>
        <v>1.3784155171476797E-3</v>
      </c>
      <c r="AH215" s="5">
        <f t="shared" si="251"/>
        <v>2.8445978660047722E-3</v>
      </c>
      <c r="AI215" s="5">
        <f t="shared" si="252"/>
        <v>1.0325535096684657E-3</v>
      </c>
      <c r="AJ215" s="5">
        <f t="shared" si="253"/>
        <v>-2.6414936284776536E-3</v>
      </c>
      <c r="AK215" s="5">
        <f t="shared" si="254"/>
        <v>1.3784155171476797E-3</v>
      </c>
      <c r="AL215" s="1"/>
      <c r="AM215" s="175">
        <f t="shared" si="219"/>
        <v>0</v>
      </c>
      <c r="AN215" s="175">
        <f t="shared" si="220"/>
        <v>0</v>
      </c>
      <c r="AO215" s="175">
        <f t="shared" si="221"/>
        <v>0</v>
      </c>
      <c r="AP215" s="175">
        <f t="shared" si="222"/>
        <v>0</v>
      </c>
      <c r="AQ215" s="175">
        <f t="shared" si="223"/>
        <v>-2.6414936284776536E-3</v>
      </c>
      <c r="AR215" s="175">
        <f t="shared" si="224"/>
        <v>0</v>
      </c>
      <c r="AS215" s="175"/>
      <c r="AT215" s="175">
        <f t="shared" si="225"/>
        <v>1.5645112791626836E-3</v>
      </c>
      <c r="AU215" s="175">
        <f t="shared" si="226"/>
        <v>1.3784155171476797E-3</v>
      </c>
      <c r="AV215" s="175">
        <f t="shared" si="227"/>
        <v>2.8445978660047722E-3</v>
      </c>
      <c r="AW215" s="175">
        <f t="shared" si="228"/>
        <v>1.0325535096684657E-3</v>
      </c>
      <c r="AX215" s="175">
        <f t="shared" si="229"/>
        <v>0</v>
      </c>
      <c r="AY215" s="175">
        <f t="shared" si="230"/>
        <v>1.3784155171476797E-3</v>
      </c>
      <c r="AZ215" s="1"/>
      <c r="BA215" s="1">
        <f t="shared" si="255"/>
        <v>6.1229859846377827E-2</v>
      </c>
      <c r="BB215" s="1">
        <f t="shared" si="256"/>
        <v>5.9872078077021634E-2</v>
      </c>
      <c r="BC215" s="1">
        <f t="shared" si="257"/>
        <v>4.2527447728450886E-2</v>
      </c>
      <c r="BD215" s="1">
        <f t="shared" si="258"/>
        <v>7.0597253361468354E-2</v>
      </c>
      <c r="BE215" s="1">
        <f t="shared" si="259"/>
        <v>0.13183682848323811</v>
      </c>
      <c r="BF215" s="1">
        <f t="shared" si="260"/>
        <v>5.9872078077021634E-2</v>
      </c>
      <c r="BG215" s="1"/>
      <c r="BH215" s="1">
        <f t="shared" si="231"/>
        <v>6.132550501478426E-2</v>
      </c>
      <c r="BI215" s="1">
        <f t="shared" si="232"/>
        <v>5.9954493076372933E-2</v>
      </c>
      <c r="BJ215" s="1">
        <f t="shared" si="233"/>
        <v>4.2648078070691757E-2</v>
      </c>
      <c r="BK215" s="1">
        <f t="shared" si="234"/>
        <v>7.0670073612394024E-2</v>
      </c>
      <c r="BL215" s="1">
        <f t="shared" si="235"/>
        <v>0.13218692417676289</v>
      </c>
      <c r="BM215" s="1">
        <f t="shared" si="236"/>
        <v>5.9954493076372933E-2</v>
      </c>
      <c r="BN215" s="1"/>
      <c r="BO215" s="1">
        <f t="shared" si="243"/>
        <v>4.3380873090427555E-2</v>
      </c>
      <c r="BP215" s="1">
        <f t="shared" si="244"/>
        <v>4.2090883157331845E-2</v>
      </c>
      <c r="BQ215" s="1">
        <f t="shared" si="245"/>
        <v>1.503067239262873E-2</v>
      </c>
      <c r="BR215" s="1">
        <f t="shared" si="246"/>
        <v>5.3938620746909055E-2</v>
      </c>
      <c r="BS215" s="1">
        <f t="shared" si="247"/>
        <v>0.11724623548571823</v>
      </c>
      <c r="BT215" s="1">
        <f t="shared" si="248"/>
        <v>4.2090883157331845E-2</v>
      </c>
      <c r="BU215" s="1"/>
      <c r="BV215" s="1">
        <f t="shared" si="261"/>
        <v>8.073674886322596E-2</v>
      </c>
      <c r="BW215" s="1">
        <f t="shared" si="262"/>
        <v>7.849273352889008E-2</v>
      </c>
      <c r="BX215" s="1">
        <f t="shared" si="263"/>
        <v>6.8665900703848676E-2</v>
      </c>
      <c r="BY215" s="1">
        <f t="shared" si="264"/>
        <v>9.4359438682133173E-2</v>
      </c>
      <c r="BZ215" s="1">
        <f t="shared" si="265"/>
        <v>0.19366171733806592</v>
      </c>
      <c r="CA215" s="1">
        <f t="shared" si="266"/>
        <v>7.849273352889008E-2</v>
      </c>
      <c r="CB215" s="1"/>
      <c r="CC215" s="1"/>
    </row>
    <row r="216" spans="1:81" x14ac:dyDescent="0.2">
      <c r="A216">
        <f t="shared" si="267"/>
        <v>2007</v>
      </c>
      <c r="B216">
        <f t="shared" si="268"/>
        <v>11</v>
      </c>
      <c r="C216" s="1">
        <f>AVERAGE(RealPrice!C204:C215)</f>
        <v>6.1341770800319662E-2</v>
      </c>
      <c r="D216" s="1">
        <f>AVERAGE(RealPrice!D204:D215)</f>
        <v>5.9920217312381376E-2</v>
      </c>
      <c r="E216" s="1">
        <f>AVERAGE(RealPrice!E204:E215)</f>
        <v>4.2589926570497733E-2</v>
      </c>
      <c r="F216" s="1">
        <f>AVERAGE(RealPrice!F204:F215)</f>
        <v>7.0648394267614156E-2</v>
      </c>
      <c r="G216" s="1">
        <f>AVERAGE(RealPrice!G204:G215)</f>
        <v>0.13201577058656347</v>
      </c>
      <c r="H216" s="1">
        <f>AVERAGE(RealPrice!H204:H215)</f>
        <v>5.9920217312381376E-2</v>
      </c>
      <c r="I216" s="1"/>
      <c r="J216" s="1">
        <f t="shared" si="237"/>
        <v>1.1191095394183503E-4</v>
      </c>
      <c r="K216" s="1">
        <f t="shared" si="238"/>
        <v>4.8139235359741239E-5</v>
      </c>
      <c r="L216" s="1">
        <f t="shared" si="239"/>
        <v>6.2478842046846672E-5</v>
      </c>
      <c r="M216" s="1">
        <f t="shared" si="240"/>
        <v>5.1140906145802356E-5</v>
      </c>
      <c r="N216" s="1">
        <f t="shared" si="241"/>
        <v>-1.7115359019942433E-4</v>
      </c>
      <c r="O216" s="1">
        <f t="shared" si="242"/>
        <v>4.8139235359741239E-5</v>
      </c>
      <c r="P216" s="1"/>
      <c r="Q216" s="99">
        <f t="shared" si="207"/>
        <v>0</v>
      </c>
      <c r="R216" s="99">
        <f t="shared" si="208"/>
        <v>0</v>
      </c>
      <c r="S216" s="99">
        <f t="shared" si="209"/>
        <v>0</v>
      </c>
      <c r="T216" s="99">
        <f t="shared" si="210"/>
        <v>0</v>
      </c>
      <c r="U216" s="99">
        <f t="shared" si="211"/>
        <v>-1.7115359019942433E-4</v>
      </c>
      <c r="V216" s="99">
        <f t="shared" si="212"/>
        <v>0</v>
      </c>
      <c r="W216" s="99"/>
      <c r="X216" s="99">
        <f t="shared" si="213"/>
        <v>1.1191095394183503E-4</v>
      </c>
      <c r="Y216" s="99">
        <f t="shared" si="214"/>
        <v>4.8139235359741239E-5</v>
      </c>
      <c r="Z216" s="99">
        <f t="shared" si="215"/>
        <v>6.2478842046846672E-5</v>
      </c>
      <c r="AA216" s="99">
        <f t="shared" si="216"/>
        <v>5.1140906145802356E-5</v>
      </c>
      <c r="AB216" s="99">
        <f t="shared" si="217"/>
        <v>0</v>
      </c>
      <c r="AC216" s="99">
        <f t="shared" si="218"/>
        <v>4.8139235359741239E-5</v>
      </c>
      <c r="AD216" s="1"/>
      <c r="AE216" s="1"/>
      <c r="AF216" s="5">
        <f t="shared" si="249"/>
        <v>1.8277186036781412E-3</v>
      </c>
      <c r="AG216" s="5">
        <f t="shared" si="250"/>
        <v>8.0403481732860271E-4</v>
      </c>
      <c r="AH216" s="5">
        <f t="shared" si="251"/>
        <v>1.4691415870002889E-3</v>
      </c>
      <c r="AI216" s="5">
        <f t="shared" si="252"/>
        <v>7.2440362352277354E-4</v>
      </c>
      <c r="AJ216" s="5">
        <f t="shared" si="253"/>
        <v>-1.2947845731742236E-3</v>
      </c>
      <c r="AK216" s="5">
        <f t="shared" si="254"/>
        <v>8.0403481732860271E-4</v>
      </c>
      <c r="AL216" s="1"/>
      <c r="AM216" s="175">
        <f t="shared" si="219"/>
        <v>0</v>
      </c>
      <c r="AN216" s="175">
        <f t="shared" si="220"/>
        <v>0</v>
      </c>
      <c r="AO216" s="175">
        <f t="shared" si="221"/>
        <v>0</v>
      </c>
      <c r="AP216" s="175">
        <f t="shared" si="222"/>
        <v>0</v>
      </c>
      <c r="AQ216" s="175">
        <f t="shared" si="223"/>
        <v>-1.2947845731742236E-3</v>
      </c>
      <c r="AR216" s="175">
        <f t="shared" si="224"/>
        <v>0</v>
      </c>
      <c r="AS216" s="175"/>
      <c r="AT216" s="175">
        <f t="shared" si="225"/>
        <v>1.8277186036781412E-3</v>
      </c>
      <c r="AU216" s="175">
        <f t="shared" si="226"/>
        <v>8.0403481732860271E-4</v>
      </c>
      <c r="AV216" s="175">
        <f t="shared" si="227"/>
        <v>1.4691415870002889E-3</v>
      </c>
      <c r="AW216" s="175">
        <f t="shared" si="228"/>
        <v>7.2440362352277354E-4</v>
      </c>
      <c r="AX216" s="175">
        <f t="shared" si="229"/>
        <v>0</v>
      </c>
      <c r="AY216" s="175">
        <f t="shared" si="230"/>
        <v>8.0403481732860271E-4</v>
      </c>
      <c r="AZ216" s="1"/>
      <c r="BA216" s="1">
        <f t="shared" si="255"/>
        <v>6.1341770800319662E-2</v>
      </c>
      <c r="BB216" s="1">
        <f t="shared" si="256"/>
        <v>5.9920217312381376E-2</v>
      </c>
      <c r="BC216" s="1">
        <f t="shared" si="257"/>
        <v>4.2589926570497733E-2</v>
      </c>
      <c r="BD216" s="1">
        <f t="shared" si="258"/>
        <v>7.0648394267614156E-2</v>
      </c>
      <c r="BE216" s="1">
        <f t="shared" si="259"/>
        <v>0.13184461699636404</v>
      </c>
      <c r="BF216" s="1">
        <f t="shared" si="260"/>
        <v>5.9920217312381376E-2</v>
      </c>
      <c r="BG216" s="1"/>
      <c r="BH216" s="1">
        <f t="shared" si="231"/>
        <v>6.1453681754261497E-2</v>
      </c>
      <c r="BI216" s="1">
        <f t="shared" si="232"/>
        <v>5.9968356547741117E-2</v>
      </c>
      <c r="BJ216" s="1">
        <f t="shared" si="233"/>
        <v>4.2652405412544579E-2</v>
      </c>
      <c r="BK216" s="1">
        <f t="shared" si="234"/>
        <v>7.0699535173759959E-2</v>
      </c>
      <c r="BL216" s="1">
        <f t="shared" si="235"/>
        <v>0.13201577058656347</v>
      </c>
      <c r="BM216" s="1">
        <f t="shared" si="236"/>
        <v>5.9968356547741117E-2</v>
      </c>
      <c r="BN216" s="1"/>
      <c r="BO216" s="1">
        <f t="shared" si="243"/>
        <v>4.3380873090427555E-2</v>
      </c>
      <c r="BP216" s="1">
        <f t="shared" si="244"/>
        <v>4.2090883157331845E-2</v>
      </c>
      <c r="BQ216" s="1">
        <f t="shared" si="245"/>
        <v>1.503067239262873E-2</v>
      </c>
      <c r="BR216" s="1">
        <f t="shared" si="246"/>
        <v>5.3938620746909055E-2</v>
      </c>
      <c r="BS216" s="1">
        <f t="shared" si="247"/>
        <v>0.11707530350254704</v>
      </c>
      <c r="BT216" s="1">
        <f t="shared" si="248"/>
        <v>4.2090883157331845E-2</v>
      </c>
      <c r="BU216" s="1"/>
      <c r="BV216" s="1">
        <f t="shared" si="261"/>
        <v>8.0848864358900263E-2</v>
      </c>
      <c r="BW216" s="1">
        <f t="shared" si="262"/>
        <v>7.8540911469871133E-2</v>
      </c>
      <c r="BX216" s="1">
        <f t="shared" si="263"/>
        <v>6.8728471336160682E-2</v>
      </c>
      <c r="BY216" s="1">
        <f t="shared" si="264"/>
        <v>9.4410616634936703E-2</v>
      </c>
      <c r="BZ216" s="1">
        <f t="shared" si="265"/>
        <v>0.19366171733806592</v>
      </c>
      <c r="CA216" s="1">
        <f t="shared" si="266"/>
        <v>7.8540911469871133E-2</v>
      </c>
      <c r="CB216" s="1"/>
      <c r="CC216" s="1"/>
    </row>
    <row r="217" spans="1:81" x14ac:dyDescent="0.2">
      <c r="A217">
        <f t="shared" si="267"/>
        <v>2007</v>
      </c>
      <c r="B217">
        <f t="shared" si="268"/>
        <v>12</v>
      </c>
      <c r="C217" s="1">
        <f>AVERAGE(RealPrice!C205:C216)</f>
        <v>6.1387785085871338E-2</v>
      </c>
      <c r="D217" s="1">
        <f>AVERAGE(RealPrice!D205:D216)</f>
        <v>5.9908525252490158E-2</v>
      </c>
      <c r="E217" s="1">
        <f>AVERAGE(RealPrice!E205:E216)</f>
        <v>4.2591030205041902E-2</v>
      </c>
      <c r="F217" s="1">
        <f>AVERAGE(RealPrice!F205:F216)</f>
        <v>7.06380210735046E-2</v>
      </c>
      <c r="G217" s="1">
        <f>AVERAGE(RealPrice!G205:G216)</f>
        <v>0.13162519876215525</v>
      </c>
      <c r="H217" s="1">
        <f>AVERAGE(RealPrice!H205:H216)</f>
        <v>5.9908525252490158E-2</v>
      </c>
      <c r="I217" s="1"/>
      <c r="J217" s="1">
        <f t="shared" si="237"/>
        <v>4.6014285551676526E-5</v>
      </c>
      <c r="K217" s="1">
        <f t="shared" si="238"/>
        <v>-1.1692059891217632E-5</v>
      </c>
      <c r="L217" s="1">
        <f t="shared" si="239"/>
        <v>1.1036345441695072E-6</v>
      </c>
      <c r="M217" s="1">
        <f t="shared" si="240"/>
        <v>-1.0373194109555839E-5</v>
      </c>
      <c r="N217" s="1">
        <f t="shared" si="241"/>
        <v>-3.9057182440821459E-4</v>
      </c>
      <c r="O217" s="1">
        <f t="shared" si="242"/>
        <v>-1.1692059891217632E-5</v>
      </c>
      <c r="P217" s="1"/>
      <c r="Q217" s="99">
        <f t="shared" si="207"/>
        <v>0</v>
      </c>
      <c r="R217" s="99">
        <f t="shared" si="208"/>
        <v>-1.1692059891217632E-5</v>
      </c>
      <c r="S217" s="99">
        <f t="shared" si="209"/>
        <v>0</v>
      </c>
      <c r="T217" s="99">
        <f t="shared" si="210"/>
        <v>-1.0373194109555839E-5</v>
      </c>
      <c r="U217" s="99">
        <f t="shared" si="211"/>
        <v>-3.9057182440821459E-4</v>
      </c>
      <c r="V217" s="99">
        <f t="shared" si="212"/>
        <v>-1.1692059891217632E-5</v>
      </c>
      <c r="W217" s="99"/>
      <c r="X217" s="99">
        <f t="shared" si="213"/>
        <v>4.6014285551676526E-5</v>
      </c>
      <c r="Y217" s="99">
        <f t="shared" si="214"/>
        <v>0</v>
      </c>
      <c r="Z217" s="99">
        <f t="shared" si="215"/>
        <v>1.1036345441695072E-6</v>
      </c>
      <c r="AA217" s="99">
        <f t="shared" si="216"/>
        <v>0</v>
      </c>
      <c r="AB217" s="99">
        <f t="shared" si="217"/>
        <v>0</v>
      </c>
      <c r="AC217" s="99">
        <f t="shared" si="218"/>
        <v>0</v>
      </c>
      <c r="AD217" s="1"/>
      <c r="AE217" s="1"/>
      <c r="AF217" s="5">
        <f t="shared" si="249"/>
        <v>7.5012972321042426E-4</v>
      </c>
      <c r="AG217" s="5">
        <f t="shared" si="250"/>
        <v>-1.951271276314781E-4</v>
      </c>
      <c r="AH217" s="5">
        <f t="shared" si="251"/>
        <v>2.5913041722169794E-5</v>
      </c>
      <c r="AI217" s="5">
        <f t="shared" si="252"/>
        <v>-1.4682844836166886E-4</v>
      </c>
      <c r="AJ217" s="5">
        <f t="shared" si="253"/>
        <v>-2.9585239905266514E-3</v>
      </c>
      <c r="AK217" s="5">
        <f t="shared" si="254"/>
        <v>-1.951271276314781E-4</v>
      </c>
      <c r="AL217" s="1"/>
      <c r="AM217" s="175">
        <f t="shared" si="219"/>
        <v>0</v>
      </c>
      <c r="AN217" s="175">
        <f t="shared" si="220"/>
        <v>-1.951271276314781E-4</v>
      </c>
      <c r="AO217" s="175">
        <f t="shared" si="221"/>
        <v>0</v>
      </c>
      <c r="AP217" s="175">
        <f t="shared" si="222"/>
        <v>-1.4682844836166886E-4</v>
      </c>
      <c r="AQ217" s="175">
        <f t="shared" si="223"/>
        <v>-2.9585239905266514E-3</v>
      </c>
      <c r="AR217" s="175">
        <f t="shared" si="224"/>
        <v>-1.951271276314781E-4</v>
      </c>
      <c r="AS217" s="175"/>
      <c r="AT217" s="175">
        <f t="shared" si="225"/>
        <v>7.5012972321042426E-4</v>
      </c>
      <c r="AU217" s="175">
        <f t="shared" si="226"/>
        <v>0</v>
      </c>
      <c r="AV217" s="175">
        <f t="shared" si="227"/>
        <v>2.5913041722169794E-5</v>
      </c>
      <c r="AW217" s="175">
        <f t="shared" si="228"/>
        <v>0</v>
      </c>
      <c r="AX217" s="175">
        <f t="shared" si="229"/>
        <v>0</v>
      </c>
      <c r="AY217" s="175">
        <f t="shared" si="230"/>
        <v>0</v>
      </c>
      <c r="AZ217" s="1"/>
      <c r="BA217" s="1">
        <f t="shared" si="255"/>
        <v>6.1387785085871338E-2</v>
      </c>
      <c r="BB217" s="1">
        <f t="shared" si="256"/>
        <v>5.989683319259894E-2</v>
      </c>
      <c r="BC217" s="1">
        <f t="shared" si="257"/>
        <v>4.2591030205041902E-2</v>
      </c>
      <c r="BD217" s="1">
        <f t="shared" si="258"/>
        <v>7.0627647879395045E-2</v>
      </c>
      <c r="BE217" s="1">
        <f t="shared" si="259"/>
        <v>0.13123462693774704</v>
      </c>
      <c r="BF217" s="1">
        <f t="shared" si="260"/>
        <v>5.989683319259894E-2</v>
      </c>
      <c r="BG217" s="1"/>
      <c r="BH217" s="1">
        <f t="shared" si="231"/>
        <v>6.1433799371423015E-2</v>
      </c>
      <c r="BI217" s="1">
        <f t="shared" si="232"/>
        <v>5.9908525252490158E-2</v>
      </c>
      <c r="BJ217" s="1">
        <f t="shared" si="233"/>
        <v>4.2592133839586072E-2</v>
      </c>
      <c r="BK217" s="1">
        <f t="shared" si="234"/>
        <v>7.06380210735046E-2</v>
      </c>
      <c r="BL217" s="1">
        <f t="shared" si="235"/>
        <v>0.13162519876215525</v>
      </c>
      <c r="BM217" s="1">
        <f t="shared" si="236"/>
        <v>5.9908525252490158E-2</v>
      </c>
      <c r="BN217" s="1"/>
      <c r="BO217" s="1">
        <f t="shared" si="243"/>
        <v>4.3380873090427555E-2</v>
      </c>
      <c r="BP217" s="1">
        <f t="shared" si="244"/>
        <v>4.2079193378878686E-2</v>
      </c>
      <c r="BQ217" s="1">
        <f t="shared" si="245"/>
        <v>1.503067239262873E-2</v>
      </c>
      <c r="BR217" s="1">
        <f t="shared" si="246"/>
        <v>5.3928249075879495E-2</v>
      </c>
      <c r="BS217" s="1">
        <f t="shared" si="247"/>
        <v>0.11668588719425137</v>
      </c>
      <c r="BT217" s="1">
        <f t="shared" si="248"/>
        <v>4.2079193378878686E-2</v>
      </c>
      <c r="BU217" s="1"/>
      <c r="BV217" s="1">
        <f t="shared" si="261"/>
        <v>8.0894913161135229E-2</v>
      </c>
      <c r="BW217" s="1">
        <f t="shared" si="262"/>
        <v>7.8540911469871133E-2</v>
      </c>
      <c r="BX217" s="1">
        <f t="shared" si="263"/>
        <v>6.8729574999303378E-2</v>
      </c>
      <c r="BY217" s="1">
        <f t="shared" si="264"/>
        <v>9.4410616634936703E-2</v>
      </c>
      <c r="BZ217" s="1">
        <f t="shared" si="265"/>
        <v>0.19366171733806592</v>
      </c>
      <c r="CA217" s="1">
        <f t="shared" si="266"/>
        <v>7.8540911469871133E-2</v>
      </c>
      <c r="CB217" s="1"/>
      <c r="CC217" s="1"/>
    </row>
    <row r="218" spans="1:81" x14ac:dyDescent="0.2">
      <c r="A218">
        <f t="shared" si="267"/>
        <v>2008</v>
      </c>
      <c r="B218">
        <f t="shared" si="268"/>
        <v>1</v>
      </c>
      <c r="C218" s="1">
        <f>AVERAGE(RealPrice!C206:C217)</f>
        <v>6.1469256109164282E-2</v>
      </c>
      <c r="D218" s="1">
        <f>AVERAGE(RealPrice!D206:D217)</f>
        <v>5.999084466097037E-2</v>
      </c>
      <c r="E218" s="1">
        <f>AVERAGE(RealPrice!E206:E217)</f>
        <v>4.2722936622402674E-2</v>
      </c>
      <c r="F218" s="1">
        <f>AVERAGE(RealPrice!F206:F217)</f>
        <v>7.0693659530134165E-2</v>
      </c>
      <c r="G218" s="1">
        <f>AVERAGE(RealPrice!G206:G217)</f>
        <v>0.1314719310171997</v>
      </c>
      <c r="H218" s="1">
        <f>AVERAGE(RealPrice!H206:H217)</f>
        <v>5.999084466097037E-2</v>
      </c>
      <c r="I218" s="1"/>
      <c r="J218" s="1">
        <f t="shared" si="237"/>
        <v>8.147102329294359E-5</v>
      </c>
      <c r="K218" s="1">
        <f t="shared" si="238"/>
        <v>8.2319408480212297E-5</v>
      </c>
      <c r="L218" s="1">
        <f t="shared" si="239"/>
        <v>1.3190641736077202E-4</v>
      </c>
      <c r="M218" s="1">
        <f t="shared" si="240"/>
        <v>5.5638456629564237E-5</v>
      </c>
      <c r="N218" s="1">
        <f t="shared" si="241"/>
        <v>-1.5326774495555417E-4</v>
      </c>
      <c r="O218" s="1">
        <f t="shared" si="242"/>
        <v>8.2319408480212297E-5</v>
      </c>
      <c r="P218" s="1"/>
      <c r="Q218" s="99">
        <f t="shared" si="207"/>
        <v>0</v>
      </c>
      <c r="R218" s="99">
        <f t="shared" si="208"/>
        <v>0</v>
      </c>
      <c r="S218" s="99">
        <f t="shared" si="209"/>
        <v>0</v>
      </c>
      <c r="T218" s="99">
        <f t="shared" si="210"/>
        <v>0</v>
      </c>
      <c r="U218" s="99">
        <f t="shared" si="211"/>
        <v>-1.5326774495555417E-4</v>
      </c>
      <c r="V218" s="99">
        <f t="shared" si="212"/>
        <v>0</v>
      </c>
      <c r="W218" s="99"/>
      <c r="X218" s="99">
        <f t="shared" si="213"/>
        <v>8.147102329294359E-5</v>
      </c>
      <c r="Y218" s="99">
        <f t="shared" si="214"/>
        <v>8.2319408480212297E-5</v>
      </c>
      <c r="Z218" s="99">
        <f t="shared" si="215"/>
        <v>1.3190641736077202E-4</v>
      </c>
      <c r="AA218" s="99">
        <f t="shared" si="216"/>
        <v>5.5638456629564237E-5</v>
      </c>
      <c r="AB218" s="99">
        <f t="shared" si="217"/>
        <v>0</v>
      </c>
      <c r="AC218" s="99">
        <f t="shared" si="218"/>
        <v>8.2319408480212297E-5</v>
      </c>
      <c r="AD218" s="1"/>
      <c r="AE218" s="1"/>
      <c r="AF218" s="5">
        <f t="shared" si="249"/>
        <v>1.3271536540857554E-3</v>
      </c>
      <c r="AG218" s="5">
        <f t="shared" si="250"/>
        <v>1.3740850427090834E-3</v>
      </c>
      <c r="AH218" s="5">
        <f t="shared" si="251"/>
        <v>3.0970468834810028E-3</v>
      </c>
      <c r="AI218" s="5">
        <f t="shared" si="252"/>
        <v>7.876559363357849E-4</v>
      </c>
      <c r="AJ218" s="5">
        <f t="shared" si="253"/>
        <v>-1.1644255537460735E-3</v>
      </c>
      <c r="AK218" s="5">
        <f t="shared" si="254"/>
        <v>1.3740850427090834E-3</v>
      </c>
      <c r="AL218" s="1"/>
      <c r="AM218" s="175">
        <f t="shared" si="219"/>
        <v>0</v>
      </c>
      <c r="AN218" s="175">
        <f t="shared" si="220"/>
        <v>0</v>
      </c>
      <c r="AO218" s="175">
        <f t="shared" si="221"/>
        <v>0</v>
      </c>
      <c r="AP218" s="175">
        <f t="shared" si="222"/>
        <v>0</v>
      </c>
      <c r="AQ218" s="175">
        <f t="shared" si="223"/>
        <v>-1.1644255537460735E-3</v>
      </c>
      <c r="AR218" s="175">
        <f t="shared" si="224"/>
        <v>0</v>
      </c>
      <c r="AS218" s="175"/>
      <c r="AT218" s="175">
        <f t="shared" si="225"/>
        <v>1.3271536540857554E-3</v>
      </c>
      <c r="AU218" s="175">
        <f t="shared" si="226"/>
        <v>1.3740850427090834E-3</v>
      </c>
      <c r="AV218" s="175">
        <f t="shared" si="227"/>
        <v>3.0970468834810028E-3</v>
      </c>
      <c r="AW218" s="175">
        <f t="shared" si="228"/>
        <v>7.876559363357849E-4</v>
      </c>
      <c r="AX218" s="175">
        <f t="shared" si="229"/>
        <v>0</v>
      </c>
      <c r="AY218" s="175">
        <f t="shared" si="230"/>
        <v>1.3740850427090834E-3</v>
      </c>
      <c r="AZ218" s="1"/>
      <c r="BA218" s="1">
        <f t="shared" si="255"/>
        <v>6.1469256109164282E-2</v>
      </c>
      <c r="BB218" s="1">
        <f t="shared" si="256"/>
        <v>5.999084466097037E-2</v>
      </c>
      <c r="BC218" s="1">
        <f t="shared" si="257"/>
        <v>4.2722936622402674E-2</v>
      </c>
      <c r="BD218" s="1">
        <f t="shared" si="258"/>
        <v>7.0693659530134165E-2</v>
      </c>
      <c r="BE218" s="1">
        <f t="shared" si="259"/>
        <v>0.13131866327224415</v>
      </c>
      <c r="BF218" s="1">
        <f t="shared" si="260"/>
        <v>5.999084466097037E-2</v>
      </c>
      <c r="BG218" s="1"/>
      <c r="BH218" s="1">
        <f t="shared" si="231"/>
        <v>6.1550727132457225E-2</v>
      </c>
      <c r="BI218" s="1">
        <f t="shared" si="232"/>
        <v>6.0073164069450583E-2</v>
      </c>
      <c r="BJ218" s="1">
        <f t="shared" si="233"/>
        <v>4.2854843039763446E-2</v>
      </c>
      <c r="BK218" s="1">
        <f t="shared" si="234"/>
        <v>7.0749297986763729E-2</v>
      </c>
      <c r="BL218" s="1">
        <f t="shared" si="235"/>
        <v>0.1314719310171997</v>
      </c>
      <c r="BM218" s="1">
        <f t="shared" si="236"/>
        <v>6.0073164069450583E-2</v>
      </c>
      <c r="BN218" s="1"/>
      <c r="BO218" s="1">
        <f t="shared" si="243"/>
        <v>4.3380873090427555E-2</v>
      </c>
      <c r="BP218" s="1">
        <f t="shared" si="244"/>
        <v>4.2079193378878686E-2</v>
      </c>
      <c r="BQ218" s="1">
        <f t="shared" si="245"/>
        <v>1.503067239262873E-2</v>
      </c>
      <c r="BR218" s="1">
        <f t="shared" si="246"/>
        <v>5.3928249075879495E-2</v>
      </c>
      <c r="BS218" s="1">
        <f t="shared" si="247"/>
        <v>0.1165327979181746</v>
      </c>
      <c r="BT218" s="1">
        <f t="shared" si="248"/>
        <v>4.2079193378878686E-2</v>
      </c>
      <c r="BU218" s="1"/>
      <c r="BV218" s="1">
        <f t="shared" si="261"/>
        <v>8.0976492308994438E-2</v>
      </c>
      <c r="BW218" s="1">
        <f t="shared" si="262"/>
        <v>7.8623343992219263E-2</v>
      </c>
      <c r="BX218" s="1">
        <f t="shared" si="263"/>
        <v>6.8861889937022941E-2</v>
      </c>
      <c r="BY218" s="1">
        <f t="shared" si="264"/>
        <v>9.4466298915526908E-2</v>
      </c>
      <c r="BZ218" s="1">
        <f t="shared" si="265"/>
        <v>0.19366171733806592</v>
      </c>
      <c r="CA218" s="1">
        <f t="shared" si="266"/>
        <v>7.8623343992219263E-2</v>
      </c>
      <c r="CB218" s="1"/>
      <c r="CC218" s="1"/>
    </row>
    <row r="219" spans="1:81" x14ac:dyDescent="0.2">
      <c r="A219">
        <f t="shared" si="267"/>
        <v>2008</v>
      </c>
      <c r="B219">
        <f t="shared" si="268"/>
        <v>2</v>
      </c>
      <c r="C219" s="1">
        <f>AVERAGE(RealPrice!C207:C218)</f>
        <v>6.1292607201406453E-2</v>
      </c>
      <c r="D219" s="1">
        <f>AVERAGE(RealPrice!D207:D218)</f>
        <v>5.9770858017866045E-2</v>
      </c>
      <c r="E219" s="1">
        <f>AVERAGE(RealPrice!E207:E218)</f>
        <v>4.2499165169541664E-2</v>
      </c>
      <c r="F219" s="1">
        <f>AVERAGE(RealPrice!F207:F218)</f>
        <v>7.0423264904837871E-2</v>
      </c>
      <c r="G219" s="1">
        <f>AVERAGE(RealPrice!G207:G218)</f>
        <v>0.13113646072692173</v>
      </c>
      <c r="H219" s="1">
        <f>AVERAGE(RealPrice!H207:H218)</f>
        <v>5.9770858017866045E-2</v>
      </c>
      <c r="I219" s="1"/>
      <c r="J219" s="1">
        <f t="shared" si="237"/>
        <v>-1.7664890775782871E-4</v>
      </c>
      <c r="K219" s="1">
        <f t="shared" si="238"/>
        <v>-2.1998664310432514E-4</v>
      </c>
      <c r="L219" s="1">
        <f t="shared" si="239"/>
        <v>-2.2377145286101019E-4</v>
      </c>
      <c r="M219" s="1">
        <f t="shared" si="240"/>
        <v>-2.703946252962941E-4</v>
      </c>
      <c r="N219" s="1">
        <f t="shared" si="241"/>
        <v>-3.354702902779727E-4</v>
      </c>
      <c r="O219" s="1">
        <f t="shared" si="242"/>
        <v>-2.1998664310432514E-4</v>
      </c>
      <c r="P219" s="1"/>
      <c r="Q219" s="99">
        <f t="shared" si="207"/>
        <v>-1.7664890775782871E-4</v>
      </c>
      <c r="R219" s="99">
        <f t="shared" si="208"/>
        <v>-2.1998664310432514E-4</v>
      </c>
      <c r="S219" s="99">
        <f t="shared" si="209"/>
        <v>-2.2377145286101019E-4</v>
      </c>
      <c r="T219" s="99">
        <f t="shared" si="210"/>
        <v>-2.703946252962941E-4</v>
      </c>
      <c r="U219" s="99">
        <f t="shared" si="211"/>
        <v>-3.354702902779727E-4</v>
      </c>
      <c r="V219" s="99">
        <f t="shared" si="212"/>
        <v>-2.1998664310432514E-4</v>
      </c>
      <c r="W219" s="99"/>
      <c r="X219" s="99">
        <f t="shared" si="213"/>
        <v>0</v>
      </c>
      <c r="Y219" s="99">
        <f t="shared" si="214"/>
        <v>0</v>
      </c>
      <c r="Z219" s="99">
        <f t="shared" si="215"/>
        <v>0</v>
      </c>
      <c r="AA219" s="99">
        <f t="shared" si="216"/>
        <v>0</v>
      </c>
      <c r="AB219" s="99">
        <f t="shared" si="217"/>
        <v>0</v>
      </c>
      <c r="AC219" s="99">
        <f t="shared" si="218"/>
        <v>0</v>
      </c>
      <c r="AD219" s="1"/>
      <c r="AE219" s="1"/>
      <c r="AF219" s="5">
        <f t="shared" si="249"/>
        <v>-2.8737765663556791E-3</v>
      </c>
      <c r="AG219" s="5">
        <f t="shared" si="250"/>
        <v>-3.6670035960911784E-3</v>
      </c>
      <c r="AH219" s="5">
        <f t="shared" si="251"/>
        <v>-5.2377357586339546E-3</v>
      </c>
      <c r="AI219" s="5">
        <f t="shared" si="252"/>
        <v>-3.8248780314029673E-3</v>
      </c>
      <c r="AJ219" s="5">
        <f t="shared" si="253"/>
        <v>-2.5516495245976323E-3</v>
      </c>
      <c r="AK219" s="5">
        <f t="shared" si="254"/>
        <v>-3.6670035960911784E-3</v>
      </c>
      <c r="AL219" s="1"/>
      <c r="AM219" s="175">
        <f t="shared" si="219"/>
        <v>-2.8737765663556791E-3</v>
      </c>
      <c r="AN219" s="175">
        <f t="shared" si="220"/>
        <v>-3.6670035960911784E-3</v>
      </c>
      <c r="AO219" s="175">
        <f t="shared" si="221"/>
        <v>-5.2377357586339546E-3</v>
      </c>
      <c r="AP219" s="175">
        <f t="shared" si="222"/>
        <v>-3.8248780314029673E-3</v>
      </c>
      <c r="AQ219" s="175">
        <f t="shared" si="223"/>
        <v>-2.5516495245976323E-3</v>
      </c>
      <c r="AR219" s="175">
        <f t="shared" si="224"/>
        <v>-3.6670035960911784E-3</v>
      </c>
      <c r="AS219" s="175"/>
      <c r="AT219" s="175">
        <f t="shared" si="225"/>
        <v>0</v>
      </c>
      <c r="AU219" s="175">
        <f t="shared" si="226"/>
        <v>0</v>
      </c>
      <c r="AV219" s="175">
        <f t="shared" si="227"/>
        <v>0</v>
      </c>
      <c r="AW219" s="175">
        <f t="shared" si="228"/>
        <v>0</v>
      </c>
      <c r="AX219" s="175">
        <f t="shared" si="229"/>
        <v>0</v>
      </c>
      <c r="AY219" s="175">
        <f t="shared" si="230"/>
        <v>0</v>
      </c>
      <c r="AZ219" s="1"/>
      <c r="BA219" s="1">
        <f t="shared" si="255"/>
        <v>6.1115958293648624E-2</v>
      </c>
      <c r="BB219" s="1">
        <f t="shared" si="256"/>
        <v>5.955087137476172E-2</v>
      </c>
      <c r="BC219" s="1">
        <f t="shared" si="257"/>
        <v>4.2275393716680654E-2</v>
      </c>
      <c r="BD219" s="1">
        <f t="shared" si="258"/>
        <v>7.0152870279541577E-2</v>
      </c>
      <c r="BE219" s="1">
        <f t="shared" si="259"/>
        <v>0.13080099043664375</v>
      </c>
      <c r="BF219" s="1">
        <f t="shared" si="260"/>
        <v>5.955087137476172E-2</v>
      </c>
      <c r="BG219" s="1"/>
      <c r="BH219" s="1">
        <f t="shared" si="231"/>
        <v>6.1292607201406453E-2</v>
      </c>
      <c r="BI219" s="1">
        <f t="shared" si="232"/>
        <v>5.9770858017866045E-2</v>
      </c>
      <c r="BJ219" s="1">
        <f t="shared" si="233"/>
        <v>4.2499165169541664E-2</v>
      </c>
      <c r="BK219" s="1">
        <f t="shared" si="234"/>
        <v>7.0423264904837871E-2</v>
      </c>
      <c r="BL219" s="1">
        <f t="shared" si="235"/>
        <v>0.13113646072692173</v>
      </c>
      <c r="BM219" s="1">
        <f t="shared" si="236"/>
        <v>5.9770858017866045E-2</v>
      </c>
      <c r="BN219" s="1"/>
      <c r="BO219" s="1">
        <f t="shared" si="243"/>
        <v>4.3204731832161308E-2</v>
      </c>
      <c r="BP219" s="1">
        <f t="shared" si="244"/>
        <v>4.1860013427585718E-2</v>
      </c>
      <c r="BQ219" s="1">
        <f t="shared" si="245"/>
        <v>1.4808072995508131E-2</v>
      </c>
      <c r="BR219" s="1">
        <f t="shared" si="246"/>
        <v>5.3658888677045311E-2</v>
      </c>
      <c r="BS219" s="1">
        <f t="shared" si="247"/>
        <v>0.11619818363050333</v>
      </c>
      <c r="BT219" s="1">
        <f t="shared" si="248"/>
        <v>4.1860013427585718E-2</v>
      </c>
      <c r="BU219" s="1"/>
      <c r="BV219" s="1">
        <f t="shared" si="261"/>
        <v>8.0976492308994438E-2</v>
      </c>
      <c r="BW219" s="1">
        <f t="shared" si="262"/>
        <v>7.8623343992219263E-2</v>
      </c>
      <c r="BX219" s="1">
        <f t="shared" si="263"/>
        <v>6.8861889937022941E-2</v>
      </c>
      <c r="BY219" s="1">
        <f t="shared" si="264"/>
        <v>9.4466298915526908E-2</v>
      </c>
      <c r="BZ219" s="1">
        <f t="shared" si="265"/>
        <v>0.19366171733806592</v>
      </c>
      <c r="CA219" s="1">
        <f t="shared" si="266"/>
        <v>7.8623343992219263E-2</v>
      </c>
      <c r="CB219" s="1"/>
      <c r="CC219" s="1"/>
    </row>
    <row r="220" spans="1:81" x14ac:dyDescent="0.2">
      <c r="A220">
        <f t="shared" si="267"/>
        <v>2008</v>
      </c>
      <c r="B220">
        <f t="shared" si="268"/>
        <v>3</v>
      </c>
      <c r="C220" s="1">
        <f>AVERAGE(RealPrice!C208:C219)</f>
        <v>6.1081616382979147E-2</v>
      </c>
      <c r="D220" s="1">
        <f>AVERAGE(RealPrice!D208:D219)</f>
        <v>5.9506992720322706E-2</v>
      </c>
      <c r="E220" s="1">
        <f>AVERAGE(RealPrice!E208:E219)</f>
        <v>4.2285495990693506E-2</v>
      </c>
      <c r="F220" s="1">
        <f>AVERAGE(RealPrice!F208:F219)</f>
        <v>7.024733545481579E-2</v>
      </c>
      <c r="G220" s="1">
        <f>AVERAGE(RealPrice!G208:G219)</f>
        <v>0.13078170114398491</v>
      </c>
      <c r="H220" s="1">
        <f>AVERAGE(RealPrice!H208:H219)</f>
        <v>5.9506992720322706E-2</v>
      </c>
      <c r="I220" s="1"/>
      <c r="J220" s="1">
        <f t="shared" si="237"/>
        <v>-2.1099081842730627E-4</v>
      </c>
      <c r="K220" s="1">
        <f t="shared" si="238"/>
        <v>-2.6386529754333921E-4</v>
      </c>
      <c r="L220" s="1">
        <f t="shared" si="239"/>
        <v>-2.1366917884815817E-4</v>
      </c>
      <c r="M220" s="1">
        <f t="shared" si="240"/>
        <v>-1.7592945002208038E-4</v>
      </c>
      <c r="N220" s="1">
        <f t="shared" si="241"/>
        <v>-3.5475958293681997E-4</v>
      </c>
      <c r="O220" s="1">
        <f t="shared" si="242"/>
        <v>-2.6386529754333921E-4</v>
      </c>
      <c r="P220" s="1"/>
      <c r="Q220" s="99">
        <f t="shared" si="207"/>
        <v>-2.1099081842730627E-4</v>
      </c>
      <c r="R220" s="99">
        <f t="shared" si="208"/>
        <v>-2.6386529754333921E-4</v>
      </c>
      <c r="S220" s="99">
        <f t="shared" si="209"/>
        <v>-2.1366917884815817E-4</v>
      </c>
      <c r="T220" s="99">
        <f t="shared" si="210"/>
        <v>-1.7592945002208038E-4</v>
      </c>
      <c r="U220" s="99">
        <f t="shared" si="211"/>
        <v>-3.5475958293681997E-4</v>
      </c>
      <c r="V220" s="99">
        <f t="shared" si="212"/>
        <v>-2.6386529754333921E-4</v>
      </c>
      <c r="W220" s="99"/>
      <c r="X220" s="99">
        <f t="shared" si="213"/>
        <v>0</v>
      </c>
      <c r="Y220" s="99">
        <f t="shared" si="214"/>
        <v>0</v>
      </c>
      <c r="Z220" s="99">
        <f t="shared" si="215"/>
        <v>0</v>
      </c>
      <c r="AA220" s="99">
        <f t="shared" si="216"/>
        <v>0</v>
      </c>
      <c r="AB220" s="99">
        <f t="shared" si="217"/>
        <v>0</v>
      </c>
      <c r="AC220" s="99">
        <f t="shared" si="218"/>
        <v>0</v>
      </c>
      <c r="AD220" s="1"/>
      <c r="AE220" s="1"/>
      <c r="AF220" s="5">
        <f t="shared" si="249"/>
        <v>-3.4423534592677996E-3</v>
      </c>
      <c r="AG220" s="5">
        <f t="shared" si="250"/>
        <v>-4.414614517738169E-3</v>
      </c>
      <c r="AH220" s="5">
        <f t="shared" si="251"/>
        <v>-5.0276088482155146E-3</v>
      </c>
      <c r="AI220" s="5">
        <f t="shared" si="252"/>
        <v>-2.49817230512972E-3</v>
      </c>
      <c r="AJ220" s="5">
        <f t="shared" si="253"/>
        <v>-2.7052703799561595E-3</v>
      </c>
      <c r="AK220" s="5">
        <f t="shared" si="254"/>
        <v>-4.414614517738169E-3</v>
      </c>
      <c r="AL220" s="1"/>
      <c r="AM220" s="175">
        <f t="shared" si="219"/>
        <v>-3.4423534592677996E-3</v>
      </c>
      <c r="AN220" s="175">
        <f t="shared" si="220"/>
        <v>-4.414614517738169E-3</v>
      </c>
      <c r="AO220" s="175">
        <f t="shared" si="221"/>
        <v>-5.0276088482155146E-3</v>
      </c>
      <c r="AP220" s="175">
        <f t="shared" si="222"/>
        <v>-2.49817230512972E-3</v>
      </c>
      <c r="AQ220" s="175">
        <f t="shared" si="223"/>
        <v>-2.7052703799561595E-3</v>
      </c>
      <c r="AR220" s="175">
        <f t="shared" si="224"/>
        <v>-4.414614517738169E-3</v>
      </c>
      <c r="AS220" s="175"/>
      <c r="AT220" s="175">
        <f t="shared" si="225"/>
        <v>0</v>
      </c>
      <c r="AU220" s="175">
        <f t="shared" si="226"/>
        <v>0</v>
      </c>
      <c r="AV220" s="175">
        <f t="shared" si="227"/>
        <v>0</v>
      </c>
      <c r="AW220" s="175">
        <f t="shared" si="228"/>
        <v>0</v>
      </c>
      <c r="AX220" s="175">
        <f t="shared" si="229"/>
        <v>0</v>
      </c>
      <c r="AY220" s="175">
        <f t="shared" si="230"/>
        <v>0</v>
      </c>
      <c r="AZ220" s="1"/>
      <c r="BA220" s="1">
        <f t="shared" si="255"/>
        <v>6.087062556455184E-2</v>
      </c>
      <c r="BB220" s="1">
        <f t="shared" si="256"/>
        <v>5.9243127422779367E-2</v>
      </c>
      <c r="BC220" s="1">
        <f t="shared" si="257"/>
        <v>4.2071826811845348E-2</v>
      </c>
      <c r="BD220" s="1">
        <f t="shared" si="258"/>
        <v>7.007140600479371E-2</v>
      </c>
      <c r="BE220" s="1">
        <f t="shared" si="259"/>
        <v>0.13042694156104809</v>
      </c>
      <c r="BF220" s="1">
        <f t="shared" si="260"/>
        <v>5.9243127422779367E-2</v>
      </c>
      <c r="BG220" s="1"/>
      <c r="BH220" s="1">
        <f t="shared" si="231"/>
        <v>6.1081616382979147E-2</v>
      </c>
      <c r="BI220" s="1">
        <f t="shared" si="232"/>
        <v>5.9506992720322706E-2</v>
      </c>
      <c r="BJ220" s="1">
        <f t="shared" si="233"/>
        <v>4.2285495990693506E-2</v>
      </c>
      <c r="BK220" s="1">
        <f t="shared" si="234"/>
        <v>7.024733545481579E-2</v>
      </c>
      <c r="BL220" s="1">
        <f t="shared" si="235"/>
        <v>0.13078170114398491</v>
      </c>
      <c r="BM220" s="1">
        <f t="shared" si="236"/>
        <v>5.9506992720322706E-2</v>
      </c>
      <c r="BN220" s="1"/>
      <c r="BO220" s="1">
        <f t="shared" si="243"/>
        <v>4.2994467318707694E-2</v>
      </c>
      <c r="BP220" s="1">
        <f t="shared" si="244"/>
        <v>4.1597312993615645E-2</v>
      </c>
      <c r="BQ220" s="1">
        <f t="shared" si="245"/>
        <v>1.4595478061714139E-2</v>
      </c>
      <c r="BR220" s="1">
        <f t="shared" si="246"/>
        <v>5.3483398729102932E-2</v>
      </c>
      <c r="BS220" s="1">
        <f t="shared" si="247"/>
        <v>0.11584438376815823</v>
      </c>
      <c r="BT220" s="1">
        <f t="shared" si="248"/>
        <v>4.1597312993615645E-2</v>
      </c>
      <c r="BU220" s="1"/>
      <c r="BV220" s="1">
        <f t="shared" si="261"/>
        <v>8.0976492308994438E-2</v>
      </c>
      <c r="BW220" s="1">
        <f t="shared" si="262"/>
        <v>7.8623343992219263E-2</v>
      </c>
      <c r="BX220" s="1">
        <f t="shared" si="263"/>
        <v>6.8861889937022941E-2</v>
      </c>
      <c r="BY220" s="1">
        <f t="shared" si="264"/>
        <v>9.4466298915526908E-2</v>
      </c>
      <c r="BZ220" s="1">
        <f t="shared" si="265"/>
        <v>0.19366171733806592</v>
      </c>
      <c r="CA220" s="1">
        <f t="shared" si="266"/>
        <v>7.8623343992219263E-2</v>
      </c>
      <c r="CB220" s="1"/>
      <c r="CC220" s="1"/>
    </row>
    <row r="221" spans="1:81" x14ac:dyDescent="0.2">
      <c r="A221">
        <f t="shared" si="267"/>
        <v>2008</v>
      </c>
      <c r="B221">
        <f t="shared" si="268"/>
        <v>4</v>
      </c>
      <c r="C221" s="1">
        <f>AVERAGE(RealPrice!C209:C220)</f>
        <v>6.0865724237397147E-2</v>
      </c>
      <c r="D221" s="1">
        <f>AVERAGE(RealPrice!D209:D220)</f>
        <v>5.9195771997251935E-2</v>
      </c>
      <c r="E221" s="1">
        <f>AVERAGE(RealPrice!E209:E220)</f>
        <v>4.2114201755886455E-2</v>
      </c>
      <c r="F221" s="1">
        <f>AVERAGE(RealPrice!F209:F220)</f>
        <v>7.0043031417150306E-2</v>
      </c>
      <c r="G221" s="1">
        <f>AVERAGE(RealPrice!G209:G220)</f>
        <v>0.13028027269496342</v>
      </c>
      <c r="H221" s="1">
        <f>AVERAGE(RealPrice!H209:H220)</f>
        <v>5.9195771997251935E-2</v>
      </c>
      <c r="I221" s="1"/>
      <c r="J221" s="1">
        <f t="shared" si="237"/>
        <v>-2.1589214558200009E-4</v>
      </c>
      <c r="K221" s="1">
        <f t="shared" si="238"/>
        <v>-3.1122072307077087E-4</v>
      </c>
      <c r="L221" s="1">
        <f t="shared" si="239"/>
        <v>-1.7129423480705119E-4</v>
      </c>
      <c r="M221" s="1">
        <f t="shared" si="240"/>
        <v>-2.0430403766548422E-4</v>
      </c>
      <c r="N221" s="1">
        <f t="shared" si="241"/>
        <v>-5.0142844902148487E-4</v>
      </c>
      <c r="O221" s="1">
        <f t="shared" si="242"/>
        <v>-3.1122072307077087E-4</v>
      </c>
      <c r="P221" s="1"/>
      <c r="Q221" s="99">
        <f t="shared" si="207"/>
        <v>-2.1589214558200009E-4</v>
      </c>
      <c r="R221" s="99">
        <f t="shared" si="208"/>
        <v>-3.1122072307077087E-4</v>
      </c>
      <c r="S221" s="99">
        <f t="shared" si="209"/>
        <v>-1.7129423480705119E-4</v>
      </c>
      <c r="T221" s="99">
        <f t="shared" si="210"/>
        <v>-2.0430403766548422E-4</v>
      </c>
      <c r="U221" s="99">
        <f t="shared" si="211"/>
        <v>-5.0142844902148487E-4</v>
      </c>
      <c r="V221" s="99">
        <f t="shared" si="212"/>
        <v>-3.1122072307077087E-4</v>
      </c>
      <c r="W221" s="99"/>
      <c r="X221" s="99">
        <f t="shared" si="213"/>
        <v>0</v>
      </c>
      <c r="Y221" s="99">
        <f t="shared" si="214"/>
        <v>0</v>
      </c>
      <c r="Z221" s="99">
        <f t="shared" si="215"/>
        <v>0</v>
      </c>
      <c r="AA221" s="99">
        <f t="shared" si="216"/>
        <v>0</v>
      </c>
      <c r="AB221" s="99">
        <f t="shared" si="217"/>
        <v>0</v>
      </c>
      <c r="AC221" s="99">
        <f t="shared" si="218"/>
        <v>0</v>
      </c>
      <c r="AD221" s="1"/>
      <c r="AE221" s="1"/>
      <c r="AF221" s="5">
        <f t="shared" si="249"/>
        <v>-3.5344864521653641E-3</v>
      </c>
      <c r="AG221" s="5">
        <f t="shared" si="250"/>
        <v>-5.2299857351804091E-3</v>
      </c>
      <c r="AH221" s="5">
        <f t="shared" si="251"/>
        <v>-4.0508980867755007E-3</v>
      </c>
      <c r="AI221" s="5">
        <f t="shared" si="252"/>
        <v>-2.908352841324402E-3</v>
      </c>
      <c r="AJ221" s="5">
        <f t="shared" si="253"/>
        <v>-3.8340872204241094E-3</v>
      </c>
      <c r="AK221" s="5">
        <f t="shared" si="254"/>
        <v>-5.2299857351804091E-3</v>
      </c>
      <c r="AL221" s="1"/>
      <c r="AM221" s="175">
        <f t="shared" si="219"/>
        <v>-3.5344864521653641E-3</v>
      </c>
      <c r="AN221" s="175">
        <f t="shared" si="220"/>
        <v>-5.2299857351804091E-3</v>
      </c>
      <c r="AO221" s="175">
        <f t="shared" si="221"/>
        <v>-4.0508980867755007E-3</v>
      </c>
      <c r="AP221" s="175">
        <f t="shared" si="222"/>
        <v>-2.908352841324402E-3</v>
      </c>
      <c r="AQ221" s="175">
        <f t="shared" si="223"/>
        <v>-3.8340872204241094E-3</v>
      </c>
      <c r="AR221" s="175">
        <f t="shared" si="224"/>
        <v>-5.2299857351804091E-3</v>
      </c>
      <c r="AS221" s="175"/>
      <c r="AT221" s="175">
        <f t="shared" si="225"/>
        <v>0</v>
      </c>
      <c r="AU221" s="175">
        <f t="shared" si="226"/>
        <v>0</v>
      </c>
      <c r="AV221" s="175">
        <f t="shared" si="227"/>
        <v>0</v>
      </c>
      <c r="AW221" s="175">
        <f t="shared" si="228"/>
        <v>0</v>
      </c>
      <c r="AX221" s="175">
        <f t="shared" si="229"/>
        <v>0</v>
      </c>
      <c r="AY221" s="175">
        <f t="shared" si="230"/>
        <v>0</v>
      </c>
      <c r="AZ221" s="1"/>
      <c r="BA221" s="1">
        <f t="shared" si="255"/>
        <v>6.0649832091815147E-2</v>
      </c>
      <c r="BB221" s="1">
        <f t="shared" si="256"/>
        <v>5.8884551274181164E-2</v>
      </c>
      <c r="BC221" s="1">
        <f t="shared" si="257"/>
        <v>4.1942907521079403E-2</v>
      </c>
      <c r="BD221" s="1">
        <f t="shared" si="258"/>
        <v>6.9838727379484822E-2</v>
      </c>
      <c r="BE221" s="1">
        <f t="shared" si="259"/>
        <v>0.12977884424594194</v>
      </c>
      <c r="BF221" s="1">
        <f t="shared" si="260"/>
        <v>5.8884551274181164E-2</v>
      </c>
      <c r="BG221" s="1"/>
      <c r="BH221" s="1">
        <f t="shared" si="231"/>
        <v>6.0865724237397147E-2</v>
      </c>
      <c r="BI221" s="1">
        <f t="shared" si="232"/>
        <v>5.9195771997251935E-2</v>
      </c>
      <c r="BJ221" s="1">
        <f t="shared" si="233"/>
        <v>4.2114201755886455E-2</v>
      </c>
      <c r="BK221" s="1">
        <f t="shared" si="234"/>
        <v>7.0043031417150306E-2</v>
      </c>
      <c r="BL221" s="1">
        <f t="shared" si="235"/>
        <v>0.13028027269496342</v>
      </c>
      <c r="BM221" s="1">
        <f t="shared" si="236"/>
        <v>5.9195771997251935E-2</v>
      </c>
      <c r="BN221" s="1"/>
      <c r="BO221" s="1">
        <f t="shared" si="243"/>
        <v>4.2779338240989381E-2</v>
      </c>
      <c r="BP221" s="1">
        <f t="shared" si="244"/>
        <v>4.1287719950487023E-2</v>
      </c>
      <c r="BQ221" s="1">
        <f t="shared" si="245"/>
        <v>1.4424877722395141E-2</v>
      </c>
      <c r="BR221" s="1">
        <f t="shared" si="246"/>
        <v>5.3279688879665887E-2</v>
      </c>
      <c r="BS221" s="1">
        <f t="shared" si="247"/>
        <v>0.1153448778395451</v>
      </c>
      <c r="BT221" s="1">
        <f t="shared" si="248"/>
        <v>4.1287719950487023E-2</v>
      </c>
      <c r="BU221" s="1"/>
      <c r="BV221" s="1">
        <f t="shared" si="261"/>
        <v>8.0976492308994438E-2</v>
      </c>
      <c r="BW221" s="1">
        <f t="shared" si="262"/>
        <v>7.8623343992219263E-2</v>
      </c>
      <c r="BX221" s="1">
        <f t="shared" si="263"/>
        <v>6.8861889937022941E-2</v>
      </c>
      <c r="BY221" s="1">
        <f t="shared" si="264"/>
        <v>9.4466298915526908E-2</v>
      </c>
      <c r="BZ221" s="1">
        <f t="shared" si="265"/>
        <v>0.19366171733806592</v>
      </c>
      <c r="CA221" s="1">
        <f t="shared" si="266"/>
        <v>7.8623343992219263E-2</v>
      </c>
      <c r="CB221" s="1"/>
      <c r="CC221" s="1"/>
    </row>
    <row r="222" spans="1:81" x14ac:dyDescent="0.2">
      <c r="A222">
        <f t="shared" si="267"/>
        <v>2008</v>
      </c>
      <c r="B222">
        <f t="shared" si="268"/>
        <v>5</v>
      </c>
      <c r="C222" s="1">
        <f>AVERAGE(RealPrice!C210:C221)</f>
        <v>6.0659655615075865E-2</v>
      </c>
      <c r="D222" s="1">
        <f>AVERAGE(RealPrice!D210:D221)</f>
        <v>5.8949259880408868E-2</v>
      </c>
      <c r="E222" s="1">
        <f>AVERAGE(RealPrice!E210:E221)</f>
        <v>4.1998499455995535E-2</v>
      </c>
      <c r="F222" s="1">
        <f>AVERAGE(RealPrice!F210:F221)</f>
        <v>6.9802794057471848E-2</v>
      </c>
      <c r="G222" s="1">
        <f>AVERAGE(RealPrice!G210:G221)</f>
        <v>0.12978840655326171</v>
      </c>
      <c r="H222" s="1">
        <f>AVERAGE(RealPrice!H210:H221)</f>
        <v>5.8949259880408868E-2</v>
      </c>
      <c r="I222" s="1"/>
      <c r="J222" s="1">
        <f t="shared" si="237"/>
        <v>-2.0606862232128154E-4</v>
      </c>
      <c r="K222" s="1">
        <f t="shared" si="238"/>
        <v>-2.4651211684306729E-4</v>
      </c>
      <c r="L222" s="1">
        <f t="shared" si="239"/>
        <v>-1.157022998909199E-4</v>
      </c>
      <c r="M222" s="1">
        <f t="shared" si="240"/>
        <v>-2.4023735967845794E-4</v>
      </c>
      <c r="N222" s="1">
        <f t="shared" si="241"/>
        <v>-4.9186614170171339E-4</v>
      </c>
      <c r="O222" s="1">
        <f t="shared" si="242"/>
        <v>-2.4651211684306729E-4</v>
      </c>
      <c r="P222" s="1"/>
      <c r="Q222" s="99">
        <f t="shared" si="207"/>
        <v>-2.0606862232128154E-4</v>
      </c>
      <c r="R222" s="99">
        <f t="shared" si="208"/>
        <v>-2.4651211684306729E-4</v>
      </c>
      <c r="S222" s="99">
        <f t="shared" si="209"/>
        <v>-1.157022998909199E-4</v>
      </c>
      <c r="T222" s="99">
        <f t="shared" si="210"/>
        <v>-2.4023735967845794E-4</v>
      </c>
      <c r="U222" s="99">
        <f t="shared" si="211"/>
        <v>-4.9186614170171339E-4</v>
      </c>
      <c r="V222" s="99">
        <f t="shared" si="212"/>
        <v>-2.4651211684306729E-4</v>
      </c>
      <c r="W222" s="99"/>
      <c r="X222" s="99">
        <f t="shared" si="213"/>
        <v>0</v>
      </c>
      <c r="Y222" s="99">
        <f t="shared" si="214"/>
        <v>0</v>
      </c>
      <c r="Z222" s="99">
        <f t="shared" si="215"/>
        <v>0</v>
      </c>
      <c r="AA222" s="99">
        <f t="shared" si="216"/>
        <v>0</v>
      </c>
      <c r="AB222" s="99">
        <f t="shared" si="217"/>
        <v>0</v>
      </c>
      <c r="AC222" s="99">
        <f t="shared" si="218"/>
        <v>0</v>
      </c>
      <c r="AD222" s="1"/>
      <c r="AE222" s="1"/>
      <c r="AF222" s="5">
        <f t="shared" si="249"/>
        <v>-3.3856267201807233E-3</v>
      </c>
      <c r="AG222" s="5">
        <f t="shared" si="250"/>
        <v>-4.1643534415686245E-3</v>
      </c>
      <c r="AH222" s="5">
        <f t="shared" si="251"/>
        <v>-2.7473463835687717E-3</v>
      </c>
      <c r="AI222" s="5">
        <f t="shared" si="252"/>
        <v>-3.4298538315352678E-3</v>
      </c>
      <c r="AJ222" s="5">
        <f t="shared" si="253"/>
        <v>-3.7754460558534486E-3</v>
      </c>
      <c r="AK222" s="5">
        <f t="shared" si="254"/>
        <v>-4.1643534415686245E-3</v>
      </c>
      <c r="AL222" s="1"/>
      <c r="AM222" s="175">
        <f t="shared" si="219"/>
        <v>-3.3856267201807233E-3</v>
      </c>
      <c r="AN222" s="175">
        <f t="shared" si="220"/>
        <v>-4.1643534415686245E-3</v>
      </c>
      <c r="AO222" s="175">
        <f t="shared" si="221"/>
        <v>-2.7473463835687717E-3</v>
      </c>
      <c r="AP222" s="175">
        <f t="shared" si="222"/>
        <v>-3.4298538315352678E-3</v>
      </c>
      <c r="AQ222" s="175">
        <f t="shared" si="223"/>
        <v>-3.7754460558534486E-3</v>
      </c>
      <c r="AR222" s="175">
        <f t="shared" si="224"/>
        <v>-4.1643534415686245E-3</v>
      </c>
      <c r="AS222" s="175"/>
      <c r="AT222" s="175">
        <f t="shared" si="225"/>
        <v>0</v>
      </c>
      <c r="AU222" s="175">
        <f t="shared" si="226"/>
        <v>0</v>
      </c>
      <c r="AV222" s="175">
        <f t="shared" si="227"/>
        <v>0</v>
      </c>
      <c r="AW222" s="175">
        <f t="shared" si="228"/>
        <v>0</v>
      </c>
      <c r="AX222" s="175">
        <f t="shared" si="229"/>
        <v>0</v>
      </c>
      <c r="AY222" s="175">
        <f t="shared" si="230"/>
        <v>0</v>
      </c>
      <c r="AZ222" s="1"/>
      <c r="BA222" s="1">
        <f t="shared" si="255"/>
        <v>6.0453586992754584E-2</v>
      </c>
      <c r="BB222" s="1">
        <f t="shared" si="256"/>
        <v>5.87027477635658E-2</v>
      </c>
      <c r="BC222" s="1">
        <f t="shared" si="257"/>
        <v>4.1882797156104615E-2</v>
      </c>
      <c r="BD222" s="1">
        <f t="shared" si="258"/>
        <v>6.956255669779339E-2</v>
      </c>
      <c r="BE222" s="1">
        <f t="shared" si="259"/>
        <v>0.12929654041156</v>
      </c>
      <c r="BF222" s="1">
        <f t="shared" si="260"/>
        <v>5.87027477635658E-2</v>
      </c>
      <c r="BG222" s="1"/>
      <c r="BH222" s="1">
        <f t="shared" si="231"/>
        <v>6.0659655615075865E-2</v>
      </c>
      <c r="BI222" s="1">
        <f t="shared" si="232"/>
        <v>5.8949259880408868E-2</v>
      </c>
      <c r="BJ222" s="1">
        <f t="shared" si="233"/>
        <v>4.1998499455995535E-2</v>
      </c>
      <c r="BK222" s="1">
        <f t="shared" si="234"/>
        <v>6.9802794057471848E-2</v>
      </c>
      <c r="BL222" s="1">
        <f t="shared" si="235"/>
        <v>0.12978840655326171</v>
      </c>
      <c r="BM222" s="1">
        <f t="shared" si="236"/>
        <v>5.8949259880408868E-2</v>
      </c>
      <c r="BN222" s="1"/>
      <c r="BO222" s="1">
        <f t="shared" si="243"/>
        <v>4.2573967290102023E-2</v>
      </c>
      <c r="BP222" s="1">
        <f t="shared" si="244"/>
        <v>4.1042234397226117E-2</v>
      </c>
      <c r="BQ222" s="1">
        <f t="shared" si="245"/>
        <v>1.4309493296799397E-2</v>
      </c>
      <c r="BR222" s="1">
        <f t="shared" si="246"/>
        <v>5.3040275499016E-2</v>
      </c>
      <c r="BS222" s="1">
        <f t="shared" si="247"/>
        <v>0.11485486871192808</v>
      </c>
      <c r="BT222" s="1">
        <f t="shared" si="248"/>
        <v>4.1042234397226117E-2</v>
      </c>
      <c r="BU222" s="1"/>
      <c r="BV222" s="1">
        <f t="shared" si="261"/>
        <v>8.0976492308994438E-2</v>
      </c>
      <c r="BW222" s="1">
        <f t="shared" si="262"/>
        <v>7.8623343992219263E-2</v>
      </c>
      <c r="BX222" s="1">
        <f t="shared" si="263"/>
        <v>6.8861889937022941E-2</v>
      </c>
      <c r="BY222" s="1">
        <f t="shared" si="264"/>
        <v>9.4466298915526908E-2</v>
      </c>
      <c r="BZ222" s="1">
        <f t="shared" si="265"/>
        <v>0.19366171733806592</v>
      </c>
      <c r="CA222" s="1">
        <f t="shared" si="266"/>
        <v>7.8623343992219263E-2</v>
      </c>
      <c r="CB222" s="1"/>
      <c r="CC222" s="1"/>
    </row>
    <row r="223" spans="1:81" x14ac:dyDescent="0.2">
      <c r="A223">
        <f t="shared" si="267"/>
        <v>2008</v>
      </c>
      <c r="B223">
        <f t="shared" si="268"/>
        <v>6</v>
      </c>
      <c r="C223" s="1">
        <f>AVERAGE(RealPrice!C211:C222)</f>
        <v>6.0449890026968676E-2</v>
      </c>
      <c r="D223" s="1">
        <f>AVERAGE(RealPrice!D211:D222)</f>
        <v>5.8695965590042615E-2</v>
      </c>
      <c r="E223" s="1">
        <f>AVERAGE(RealPrice!E211:E222)</f>
        <v>4.1760676929858666E-2</v>
      </c>
      <c r="F223" s="1">
        <f>AVERAGE(RealPrice!F211:F222)</f>
        <v>6.9562205171149555E-2</v>
      </c>
      <c r="G223" s="1">
        <f>AVERAGE(RealPrice!G211:G222)</f>
        <v>0.1292371521126979</v>
      </c>
      <c r="H223" s="1">
        <f>AVERAGE(RealPrice!H211:H222)</f>
        <v>5.8695965590042615E-2</v>
      </c>
      <c r="I223" s="1"/>
      <c r="J223" s="1">
        <f t="shared" si="237"/>
        <v>-2.0976558810718859E-4</v>
      </c>
      <c r="K223" s="1">
        <f t="shared" si="238"/>
        <v>-2.5329429036625301E-4</v>
      </c>
      <c r="L223" s="1">
        <f t="shared" si="239"/>
        <v>-2.3782252613686883E-4</v>
      </c>
      <c r="M223" s="1">
        <f t="shared" si="240"/>
        <v>-2.4058888632229325E-4</v>
      </c>
      <c r="N223" s="1">
        <f t="shared" si="241"/>
        <v>-5.5125444056380868E-4</v>
      </c>
      <c r="O223" s="1">
        <f t="shared" si="242"/>
        <v>-2.5329429036625301E-4</v>
      </c>
      <c r="P223" s="1"/>
      <c r="Q223" s="99">
        <f t="shared" si="207"/>
        <v>-2.0976558810718859E-4</v>
      </c>
      <c r="R223" s="99">
        <f t="shared" si="208"/>
        <v>-2.5329429036625301E-4</v>
      </c>
      <c r="S223" s="99">
        <f t="shared" si="209"/>
        <v>-2.3782252613686883E-4</v>
      </c>
      <c r="T223" s="99">
        <f t="shared" si="210"/>
        <v>-2.4058888632229325E-4</v>
      </c>
      <c r="U223" s="99">
        <f t="shared" si="211"/>
        <v>-5.5125444056380868E-4</v>
      </c>
      <c r="V223" s="99">
        <f t="shared" si="212"/>
        <v>-2.5329429036625301E-4</v>
      </c>
      <c r="W223" s="99"/>
      <c r="X223" s="99">
        <f t="shared" si="213"/>
        <v>0</v>
      </c>
      <c r="Y223" s="99">
        <f t="shared" si="214"/>
        <v>0</v>
      </c>
      <c r="Z223" s="99">
        <f t="shared" si="215"/>
        <v>0</v>
      </c>
      <c r="AA223" s="99">
        <f t="shared" si="216"/>
        <v>0</v>
      </c>
      <c r="AB223" s="99">
        <f t="shared" si="217"/>
        <v>0</v>
      </c>
      <c r="AC223" s="99">
        <f t="shared" si="218"/>
        <v>0</v>
      </c>
      <c r="AD223" s="1"/>
      <c r="AE223" s="1"/>
      <c r="AF223" s="5">
        <f t="shared" si="249"/>
        <v>-3.458074167751346E-3</v>
      </c>
      <c r="AG223" s="5">
        <f t="shared" si="250"/>
        <v>-4.2968188384402417E-3</v>
      </c>
      <c r="AH223" s="5">
        <f t="shared" si="251"/>
        <v>-5.6626434091068267E-3</v>
      </c>
      <c r="AI223" s="5">
        <f t="shared" si="252"/>
        <v>-3.4466942129022238E-3</v>
      </c>
      <c r="AJ223" s="5">
        <f t="shared" si="253"/>
        <v>-4.2473319089374462E-3</v>
      </c>
      <c r="AK223" s="5">
        <f t="shared" si="254"/>
        <v>-4.2968188384402417E-3</v>
      </c>
      <c r="AL223" s="1"/>
      <c r="AM223" s="175">
        <f t="shared" si="219"/>
        <v>-3.458074167751346E-3</v>
      </c>
      <c r="AN223" s="175">
        <f t="shared" si="220"/>
        <v>-4.2968188384402417E-3</v>
      </c>
      <c r="AO223" s="175">
        <f t="shared" si="221"/>
        <v>-5.6626434091068267E-3</v>
      </c>
      <c r="AP223" s="175">
        <f t="shared" si="222"/>
        <v>-3.4466942129022238E-3</v>
      </c>
      <c r="AQ223" s="175">
        <f t="shared" si="223"/>
        <v>-4.2473319089374462E-3</v>
      </c>
      <c r="AR223" s="175">
        <f t="shared" si="224"/>
        <v>-4.2968188384402417E-3</v>
      </c>
      <c r="AS223" s="175"/>
      <c r="AT223" s="175">
        <f t="shared" si="225"/>
        <v>0</v>
      </c>
      <c r="AU223" s="175">
        <f t="shared" si="226"/>
        <v>0</v>
      </c>
      <c r="AV223" s="175">
        <f t="shared" si="227"/>
        <v>0</v>
      </c>
      <c r="AW223" s="175">
        <f t="shared" si="228"/>
        <v>0</v>
      </c>
      <c r="AX223" s="175">
        <f t="shared" si="229"/>
        <v>0</v>
      </c>
      <c r="AY223" s="175">
        <f t="shared" si="230"/>
        <v>0</v>
      </c>
      <c r="AZ223" s="1"/>
      <c r="BA223" s="1">
        <f t="shared" si="255"/>
        <v>6.0240124438861488E-2</v>
      </c>
      <c r="BB223" s="1">
        <f t="shared" si="256"/>
        <v>5.8442671299676362E-2</v>
      </c>
      <c r="BC223" s="1">
        <f t="shared" si="257"/>
        <v>4.1522854403721797E-2</v>
      </c>
      <c r="BD223" s="1">
        <f t="shared" si="258"/>
        <v>6.9321616284827262E-2</v>
      </c>
      <c r="BE223" s="1">
        <f t="shared" si="259"/>
        <v>0.12868589767213409</v>
      </c>
      <c r="BF223" s="1">
        <f t="shared" si="260"/>
        <v>5.8442671299676362E-2</v>
      </c>
      <c r="BG223" s="1"/>
      <c r="BH223" s="1">
        <f t="shared" si="231"/>
        <v>6.0449890026968676E-2</v>
      </c>
      <c r="BI223" s="1">
        <f t="shared" si="232"/>
        <v>5.8695965590042615E-2</v>
      </c>
      <c r="BJ223" s="1">
        <f t="shared" si="233"/>
        <v>4.1760676929858666E-2</v>
      </c>
      <c r="BK223" s="1">
        <f t="shared" si="234"/>
        <v>6.9562205171149555E-2</v>
      </c>
      <c r="BL223" s="1">
        <f t="shared" si="235"/>
        <v>0.1292371521126979</v>
      </c>
      <c r="BM223" s="1">
        <f t="shared" si="236"/>
        <v>5.8695965590042615E-2</v>
      </c>
      <c r="BN223" s="1"/>
      <c r="BO223" s="1">
        <f t="shared" si="243"/>
        <v>4.2364927086956355E-2</v>
      </c>
      <c r="BP223" s="1">
        <f t="shared" si="244"/>
        <v>4.0790028466538383E-2</v>
      </c>
      <c r="BQ223" s="1">
        <f t="shared" si="245"/>
        <v>1.4073017474822693E-2</v>
      </c>
      <c r="BR223" s="1">
        <f t="shared" si="246"/>
        <v>5.2800515849015885E-2</v>
      </c>
      <c r="BS223" s="1">
        <f t="shared" si="247"/>
        <v>0.11430595563193963</v>
      </c>
      <c r="BT223" s="1">
        <f t="shared" si="248"/>
        <v>4.0790028466538383E-2</v>
      </c>
      <c r="BU223" s="1"/>
      <c r="BV223" s="1">
        <f t="shared" si="261"/>
        <v>8.0976492308994438E-2</v>
      </c>
      <c r="BW223" s="1">
        <f t="shared" si="262"/>
        <v>7.8623343992219263E-2</v>
      </c>
      <c r="BX223" s="1">
        <f t="shared" si="263"/>
        <v>6.8861889937022941E-2</v>
      </c>
      <c r="BY223" s="1">
        <f t="shared" si="264"/>
        <v>9.4466298915526908E-2</v>
      </c>
      <c r="BZ223" s="1">
        <f t="shared" si="265"/>
        <v>0.19366171733806592</v>
      </c>
      <c r="CA223" s="1">
        <f t="shared" si="266"/>
        <v>7.8623343992219263E-2</v>
      </c>
      <c r="CB223" s="1"/>
      <c r="CC223" s="1"/>
    </row>
    <row r="224" spans="1:81" x14ac:dyDescent="0.2">
      <c r="A224">
        <f t="shared" si="267"/>
        <v>2008</v>
      </c>
      <c r="B224">
        <f t="shared" si="268"/>
        <v>7</v>
      </c>
      <c r="C224" s="1">
        <f>AVERAGE(RealPrice!C212:C223)</f>
        <v>6.0174873822113457E-2</v>
      </c>
      <c r="D224" s="1">
        <f>AVERAGE(RealPrice!D212:D223)</f>
        <v>5.8419154327156858E-2</v>
      </c>
      <c r="E224" s="1">
        <f>AVERAGE(RealPrice!E212:E223)</f>
        <v>4.1491495127746601E-2</v>
      </c>
      <c r="F224" s="1">
        <f>AVERAGE(RealPrice!F212:F223)</f>
        <v>6.92479981903701E-2</v>
      </c>
      <c r="G224" s="1">
        <f>AVERAGE(RealPrice!G212:G223)</f>
        <v>0.12862951129917671</v>
      </c>
      <c r="H224" s="1">
        <f>AVERAGE(RealPrice!H212:H223)</f>
        <v>5.8419154327156858E-2</v>
      </c>
      <c r="I224" s="1"/>
      <c r="J224" s="1">
        <f t="shared" si="237"/>
        <v>-2.7501620485521905E-4</v>
      </c>
      <c r="K224" s="1">
        <f t="shared" si="238"/>
        <v>-2.7681126288575664E-4</v>
      </c>
      <c r="L224" s="1">
        <f t="shared" si="239"/>
        <v>-2.6918180211206455E-4</v>
      </c>
      <c r="M224" s="1">
        <f t="shared" si="240"/>
        <v>-3.1420698077945508E-4</v>
      </c>
      <c r="N224" s="1">
        <f t="shared" si="241"/>
        <v>-6.0764081352118748E-4</v>
      </c>
      <c r="O224" s="1">
        <f t="shared" si="242"/>
        <v>-2.7681126288575664E-4</v>
      </c>
      <c r="P224" s="1"/>
      <c r="Q224" s="99">
        <f t="shared" si="207"/>
        <v>-2.7501620485521905E-4</v>
      </c>
      <c r="R224" s="99">
        <f t="shared" si="208"/>
        <v>-2.7681126288575664E-4</v>
      </c>
      <c r="S224" s="99">
        <f t="shared" si="209"/>
        <v>-2.6918180211206455E-4</v>
      </c>
      <c r="T224" s="99">
        <f t="shared" si="210"/>
        <v>-3.1420698077945508E-4</v>
      </c>
      <c r="U224" s="99">
        <f t="shared" si="211"/>
        <v>-6.0764081352118748E-4</v>
      </c>
      <c r="V224" s="99">
        <f t="shared" si="212"/>
        <v>-2.7681126288575664E-4</v>
      </c>
      <c r="W224" s="99"/>
      <c r="X224" s="99">
        <f t="shared" si="213"/>
        <v>0</v>
      </c>
      <c r="Y224" s="99">
        <f t="shared" si="214"/>
        <v>0</v>
      </c>
      <c r="Z224" s="99">
        <f t="shared" si="215"/>
        <v>0</v>
      </c>
      <c r="AA224" s="99">
        <f t="shared" si="216"/>
        <v>0</v>
      </c>
      <c r="AB224" s="99">
        <f t="shared" si="217"/>
        <v>0</v>
      </c>
      <c r="AC224" s="99">
        <f t="shared" si="218"/>
        <v>0</v>
      </c>
      <c r="AD224" s="1"/>
      <c r="AE224" s="1"/>
      <c r="AF224" s="5">
        <f t="shared" si="249"/>
        <v>-4.5494905736391811E-3</v>
      </c>
      <c r="AG224" s="5">
        <f t="shared" si="250"/>
        <v>-4.716018556013224E-3</v>
      </c>
      <c r="AH224" s="5">
        <f t="shared" si="251"/>
        <v>-6.4458198932977329E-3</v>
      </c>
      <c r="AI224" s="5">
        <f t="shared" si="252"/>
        <v>-4.5169209343836059E-3</v>
      </c>
      <c r="AJ224" s="5">
        <f t="shared" si="253"/>
        <v>-4.7017502597961336E-3</v>
      </c>
      <c r="AK224" s="5">
        <f t="shared" si="254"/>
        <v>-4.716018556013224E-3</v>
      </c>
      <c r="AL224" s="1"/>
      <c r="AM224" s="175">
        <f t="shared" si="219"/>
        <v>-4.5494905736391811E-3</v>
      </c>
      <c r="AN224" s="175">
        <f t="shared" si="220"/>
        <v>-4.716018556013224E-3</v>
      </c>
      <c r="AO224" s="175">
        <f t="shared" si="221"/>
        <v>-6.4458198932977329E-3</v>
      </c>
      <c r="AP224" s="175">
        <f t="shared" si="222"/>
        <v>-4.5169209343836059E-3</v>
      </c>
      <c r="AQ224" s="175">
        <f t="shared" si="223"/>
        <v>-4.7017502597961336E-3</v>
      </c>
      <c r="AR224" s="175">
        <f t="shared" si="224"/>
        <v>-4.716018556013224E-3</v>
      </c>
      <c r="AS224" s="175"/>
      <c r="AT224" s="175">
        <f t="shared" si="225"/>
        <v>0</v>
      </c>
      <c r="AU224" s="175">
        <f t="shared" si="226"/>
        <v>0</v>
      </c>
      <c r="AV224" s="175">
        <f t="shared" si="227"/>
        <v>0</v>
      </c>
      <c r="AW224" s="175">
        <f t="shared" si="228"/>
        <v>0</v>
      </c>
      <c r="AX224" s="175">
        <f t="shared" si="229"/>
        <v>0</v>
      </c>
      <c r="AY224" s="175">
        <f t="shared" si="230"/>
        <v>0</v>
      </c>
      <c r="AZ224" s="1"/>
      <c r="BA224" s="1">
        <f t="shared" si="255"/>
        <v>5.9899857617258238E-2</v>
      </c>
      <c r="BB224" s="1">
        <f t="shared" si="256"/>
        <v>5.8142343064271101E-2</v>
      </c>
      <c r="BC224" s="1">
        <f t="shared" si="257"/>
        <v>4.1222313325634537E-2</v>
      </c>
      <c r="BD224" s="1">
        <f t="shared" si="258"/>
        <v>6.8933791209590645E-2</v>
      </c>
      <c r="BE224" s="1">
        <f t="shared" si="259"/>
        <v>0.12802187048565553</v>
      </c>
      <c r="BF224" s="1">
        <f t="shared" si="260"/>
        <v>5.8142343064271101E-2</v>
      </c>
      <c r="BG224" s="1"/>
      <c r="BH224" s="1">
        <f t="shared" si="231"/>
        <v>6.0174873822113457E-2</v>
      </c>
      <c r="BI224" s="1">
        <f t="shared" si="232"/>
        <v>5.8419154327156858E-2</v>
      </c>
      <c r="BJ224" s="1">
        <f t="shared" si="233"/>
        <v>4.1491495127746601E-2</v>
      </c>
      <c r="BK224" s="1">
        <f t="shared" si="234"/>
        <v>6.92479981903701E-2</v>
      </c>
      <c r="BL224" s="1">
        <f t="shared" si="235"/>
        <v>0.12862951129917671</v>
      </c>
      <c r="BM224" s="1">
        <f t="shared" si="236"/>
        <v>5.8419154327156858E-2</v>
      </c>
      <c r="BN224" s="1"/>
      <c r="BO224" s="1">
        <f t="shared" si="243"/>
        <v>4.2091162065732726E-2</v>
      </c>
      <c r="BP224" s="1">
        <f t="shared" si="244"/>
        <v>4.0514522650704911E-2</v>
      </c>
      <c r="BQ224" s="1">
        <f t="shared" si="245"/>
        <v>1.3805570770125598E-2</v>
      </c>
      <c r="BR224" s="1">
        <f t="shared" si="246"/>
        <v>5.2487728116325641E-2</v>
      </c>
      <c r="BS224" s="1">
        <f t="shared" si="247"/>
        <v>0.11370117179377127</v>
      </c>
      <c r="BT224" s="1">
        <f t="shared" si="248"/>
        <v>4.0514522650704911E-2</v>
      </c>
      <c r="BU224" s="1"/>
      <c r="BV224" s="1">
        <f t="shared" si="261"/>
        <v>8.0976492308994438E-2</v>
      </c>
      <c r="BW224" s="1">
        <f t="shared" si="262"/>
        <v>7.8623343992219263E-2</v>
      </c>
      <c r="BX224" s="1">
        <f t="shared" si="263"/>
        <v>6.8861889937022941E-2</v>
      </c>
      <c r="BY224" s="1">
        <f t="shared" si="264"/>
        <v>9.4466298915526908E-2</v>
      </c>
      <c r="BZ224" s="1">
        <f t="shared" si="265"/>
        <v>0.19366171733806592</v>
      </c>
      <c r="CA224" s="1">
        <f t="shared" si="266"/>
        <v>7.8623343992219263E-2</v>
      </c>
      <c r="CB224" s="1"/>
      <c r="CC224" s="1"/>
    </row>
    <row r="225" spans="1:81" x14ac:dyDescent="0.2">
      <c r="A225">
        <f t="shared" si="267"/>
        <v>2008</v>
      </c>
      <c r="B225">
        <f t="shared" si="268"/>
        <v>8</v>
      </c>
      <c r="C225" s="1">
        <f>AVERAGE(RealPrice!C213:C224)</f>
        <v>5.9906413210790627E-2</v>
      </c>
      <c r="D225" s="1">
        <f>AVERAGE(RealPrice!D213:D224)</f>
        <v>5.818848206994981E-2</v>
      </c>
      <c r="E225" s="1">
        <f>AVERAGE(RealPrice!E213:E224)</f>
        <v>4.1279529517540374E-2</v>
      </c>
      <c r="F225" s="1">
        <f>AVERAGE(RealPrice!F213:F224)</f>
        <v>6.896129827638102E-2</v>
      </c>
      <c r="G225" s="1">
        <f>AVERAGE(RealPrice!G213:G224)</f>
        <v>0.12835880328233887</v>
      </c>
      <c r="H225" s="1">
        <f>AVERAGE(RealPrice!H213:H224)</f>
        <v>5.818848206994981E-2</v>
      </c>
      <c r="I225" s="1"/>
      <c r="J225" s="1">
        <f t="shared" si="237"/>
        <v>-2.6846061132283078E-4</v>
      </c>
      <c r="K225" s="1">
        <f t="shared" si="238"/>
        <v>-2.3067225720704854E-4</v>
      </c>
      <c r="L225" s="1">
        <f t="shared" si="239"/>
        <v>-2.1196561020622728E-4</v>
      </c>
      <c r="M225" s="1">
        <f t="shared" si="240"/>
        <v>-2.8669991398908024E-4</v>
      </c>
      <c r="N225" s="1">
        <f t="shared" si="241"/>
        <v>-2.7070801683784507E-4</v>
      </c>
      <c r="O225" s="1">
        <f t="shared" si="242"/>
        <v>-2.3067225720704854E-4</v>
      </c>
      <c r="P225" s="1"/>
      <c r="Q225" s="99">
        <f t="shared" si="207"/>
        <v>-2.6846061132283078E-4</v>
      </c>
      <c r="R225" s="99">
        <f t="shared" si="208"/>
        <v>-2.3067225720704854E-4</v>
      </c>
      <c r="S225" s="99">
        <f t="shared" si="209"/>
        <v>-2.1196561020622728E-4</v>
      </c>
      <c r="T225" s="99">
        <f t="shared" si="210"/>
        <v>-2.8669991398908024E-4</v>
      </c>
      <c r="U225" s="99">
        <f t="shared" si="211"/>
        <v>-2.7070801683784507E-4</v>
      </c>
      <c r="V225" s="99">
        <f t="shared" si="212"/>
        <v>-2.3067225720704854E-4</v>
      </c>
      <c r="W225" s="99"/>
      <c r="X225" s="99">
        <f t="shared" si="213"/>
        <v>0</v>
      </c>
      <c r="Y225" s="99">
        <f t="shared" si="214"/>
        <v>0</v>
      </c>
      <c r="Z225" s="99">
        <f t="shared" si="215"/>
        <v>0</v>
      </c>
      <c r="AA225" s="99">
        <f t="shared" si="216"/>
        <v>0</v>
      </c>
      <c r="AB225" s="99">
        <f t="shared" si="217"/>
        <v>0</v>
      </c>
      <c r="AC225" s="99">
        <f t="shared" si="218"/>
        <v>0</v>
      </c>
      <c r="AD225" s="1"/>
      <c r="AE225" s="1"/>
      <c r="AF225" s="5">
        <f t="shared" si="249"/>
        <v>-4.4613406604963046E-3</v>
      </c>
      <c r="AG225" s="5">
        <f t="shared" si="250"/>
        <v>-3.9485723452148402E-3</v>
      </c>
      <c r="AH225" s="5">
        <f t="shared" si="251"/>
        <v>-5.1086520153976744E-3</v>
      </c>
      <c r="AI225" s="5">
        <f t="shared" si="252"/>
        <v>-4.1401906406147715E-3</v>
      </c>
      <c r="AJ225" s="5">
        <f t="shared" si="253"/>
        <v>-2.1045560548559328E-3</v>
      </c>
      <c r="AK225" s="5">
        <f t="shared" si="254"/>
        <v>-3.9485723452148402E-3</v>
      </c>
      <c r="AL225" s="1"/>
      <c r="AM225" s="175">
        <f t="shared" si="219"/>
        <v>-4.4613406604963046E-3</v>
      </c>
      <c r="AN225" s="175">
        <f t="shared" si="220"/>
        <v>-3.9485723452148402E-3</v>
      </c>
      <c r="AO225" s="175">
        <f t="shared" si="221"/>
        <v>-5.1086520153976744E-3</v>
      </c>
      <c r="AP225" s="175">
        <f t="shared" si="222"/>
        <v>-4.1401906406147715E-3</v>
      </c>
      <c r="AQ225" s="175">
        <f t="shared" si="223"/>
        <v>-2.1045560548559328E-3</v>
      </c>
      <c r="AR225" s="175">
        <f t="shared" si="224"/>
        <v>-3.9485723452148402E-3</v>
      </c>
      <c r="AS225" s="175"/>
      <c r="AT225" s="175">
        <f t="shared" si="225"/>
        <v>0</v>
      </c>
      <c r="AU225" s="175">
        <f t="shared" si="226"/>
        <v>0</v>
      </c>
      <c r="AV225" s="175">
        <f t="shared" si="227"/>
        <v>0</v>
      </c>
      <c r="AW225" s="175">
        <f t="shared" si="228"/>
        <v>0</v>
      </c>
      <c r="AX225" s="175">
        <f t="shared" si="229"/>
        <v>0</v>
      </c>
      <c r="AY225" s="175">
        <f t="shared" si="230"/>
        <v>0</v>
      </c>
      <c r="AZ225" s="1"/>
      <c r="BA225" s="1">
        <f t="shared" si="255"/>
        <v>5.9637952599467796E-2</v>
      </c>
      <c r="BB225" s="1">
        <f t="shared" si="256"/>
        <v>5.7957809812742761E-2</v>
      </c>
      <c r="BC225" s="1">
        <f t="shared" si="257"/>
        <v>4.1067563907334147E-2</v>
      </c>
      <c r="BD225" s="1">
        <f t="shared" si="258"/>
        <v>6.8674598362391939E-2</v>
      </c>
      <c r="BE225" s="1">
        <f t="shared" si="259"/>
        <v>0.12808809526550102</v>
      </c>
      <c r="BF225" s="1">
        <f t="shared" si="260"/>
        <v>5.7957809812742761E-2</v>
      </c>
      <c r="BG225" s="1"/>
      <c r="BH225" s="1">
        <f t="shared" si="231"/>
        <v>5.9906413210790627E-2</v>
      </c>
      <c r="BI225" s="1">
        <f t="shared" si="232"/>
        <v>5.818848206994981E-2</v>
      </c>
      <c r="BJ225" s="1">
        <f t="shared" si="233"/>
        <v>4.1279529517540374E-2</v>
      </c>
      <c r="BK225" s="1">
        <f t="shared" si="234"/>
        <v>6.896129827638102E-2</v>
      </c>
      <c r="BL225" s="1">
        <f t="shared" si="235"/>
        <v>0.12835880328233887</v>
      </c>
      <c r="BM225" s="1">
        <f t="shared" si="236"/>
        <v>5.818848206994981E-2</v>
      </c>
      <c r="BN225" s="1"/>
      <c r="BO225" s="1">
        <f t="shared" si="243"/>
        <v>4.1823899148650936E-2</v>
      </c>
      <c r="BP225" s="1">
        <f t="shared" si="244"/>
        <v>4.0284761219593478E-2</v>
      </c>
      <c r="BQ225" s="1">
        <f t="shared" si="245"/>
        <v>1.3594688018461148E-2</v>
      </c>
      <c r="BR225" s="1">
        <f t="shared" si="246"/>
        <v>5.2202215194637122E-2</v>
      </c>
      <c r="BS225" s="1">
        <f t="shared" si="247"/>
        <v>0.11343103349712937</v>
      </c>
      <c r="BT225" s="1">
        <f t="shared" si="248"/>
        <v>4.0284761219593478E-2</v>
      </c>
      <c r="BU225" s="1"/>
      <c r="BV225" s="1">
        <f t="shared" si="261"/>
        <v>8.0976492308994438E-2</v>
      </c>
      <c r="BW225" s="1">
        <f t="shared" si="262"/>
        <v>7.8623343992219263E-2</v>
      </c>
      <c r="BX225" s="1">
        <f t="shared" si="263"/>
        <v>6.8861889937022941E-2</v>
      </c>
      <c r="BY225" s="1">
        <f t="shared" si="264"/>
        <v>9.4466298915526908E-2</v>
      </c>
      <c r="BZ225" s="1">
        <f t="shared" si="265"/>
        <v>0.19366171733806592</v>
      </c>
      <c r="CA225" s="1">
        <f t="shared" si="266"/>
        <v>7.8623343992219263E-2</v>
      </c>
      <c r="CB225" s="1"/>
      <c r="CC225" s="1"/>
    </row>
    <row r="226" spans="1:81" x14ac:dyDescent="0.2">
      <c r="A226">
        <f t="shared" si="267"/>
        <v>2008</v>
      </c>
      <c r="B226">
        <f t="shared" si="268"/>
        <v>9</v>
      </c>
      <c r="C226" s="1">
        <f>AVERAGE(RealPrice!C214:C225)</f>
        <v>5.963195948175154E-2</v>
      </c>
      <c r="D226" s="1">
        <f>AVERAGE(RealPrice!D214:D225)</f>
        <v>5.7884084940607546E-2</v>
      </c>
      <c r="E226" s="1">
        <f>AVERAGE(RealPrice!E214:E225)</f>
        <v>4.1020194428104229E-2</v>
      </c>
      <c r="F226" s="1">
        <f>AVERAGE(RealPrice!F214:F225)</f>
        <v>6.8684022624758381E-2</v>
      </c>
      <c r="G226" s="1">
        <f>AVERAGE(RealPrice!G214:G225)</f>
        <v>0.12786072391712733</v>
      </c>
      <c r="H226" s="1">
        <f>AVERAGE(RealPrice!H214:H225)</f>
        <v>5.7884084940607546E-2</v>
      </c>
      <c r="I226" s="1"/>
      <c r="J226" s="1">
        <f t="shared" si="237"/>
        <v>-2.7445372903908694E-4</v>
      </c>
      <c r="K226" s="1">
        <f t="shared" si="238"/>
        <v>-3.0439712934226398E-4</v>
      </c>
      <c r="L226" s="1">
        <f t="shared" si="239"/>
        <v>-2.5933508943614542E-4</v>
      </c>
      <c r="M226" s="1">
        <f t="shared" si="240"/>
        <v>-2.7727565162263823E-4</v>
      </c>
      <c r="N226" s="1">
        <f t="shared" si="241"/>
        <v>-4.9807936521154006E-4</v>
      </c>
      <c r="O226" s="1">
        <f t="shared" si="242"/>
        <v>-3.0439712934226398E-4</v>
      </c>
      <c r="P226" s="1"/>
      <c r="Q226" s="99">
        <f t="shared" si="207"/>
        <v>-2.7445372903908694E-4</v>
      </c>
      <c r="R226" s="99">
        <f t="shared" si="208"/>
        <v>-3.0439712934226398E-4</v>
      </c>
      <c r="S226" s="99">
        <f t="shared" si="209"/>
        <v>-2.5933508943614542E-4</v>
      </c>
      <c r="T226" s="99">
        <f t="shared" si="210"/>
        <v>-2.7727565162263823E-4</v>
      </c>
      <c r="U226" s="99">
        <f t="shared" si="211"/>
        <v>-4.9807936521154006E-4</v>
      </c>
      <c r="V226" s="99">
        <f t="shared" si="212"/>
        <v>-3.0439712934226398E-4</v>
      </c>
      <c r="W226" s="99"/>
      <c r="X226" s="99">
        <f t="shared" si="213"/>
        <v>0</v>
      </c>
      <c r="Y226" s="99">
        <f t="shared" si="214"/>
        <v>0</v>
      </c>
      <c r="Z226" s="99">
        <f t="shared" si="215"/>
        <v>0</v>
      </c>
      <c r="AA226" s="99">
        <f t="shared" si="216"/>
        <v>0</v>
      </c>
      <c r="AB226" s="99">
        <f t="shared" si="217"/>
        <v>0</v>
      </c>
      <c r="AC226" s="99">
        <f t="shared" si="218"/>
        <v>0</v>
      </c>
      <c r="AD226" s="1"/>
      <c r="AE226" s="1"/>
      <c r="AF226" s="5">
        <f t="shared" si="249"/>
        <v>-4.5813747532067461E-3</v>
      </c>
      <c r="AG226" s="5">
        <f t="shared" si="250"/>
        <v>-5.2312264990233004E-3</v>
      </c>
      <c r="AH226" s="5">
        <f t="shared" si="251"/>
        <v>-6.2824138856997225E-3</v>
      </c>
      <c r="AI226" s="5">
        <f t="shared" si="252"/>
        <v>-4.0207429174459186E-3</v>
      </c>
      <c r="AJ226" s="5">
        <f t="shared" si="253"/>
        <v>-3.8803677852617957E-3</v>
      </c>
      <c r="AK226" s="5">
        <f t="shared" si="254"/>
        <v>-5.2312264990233004E-3</v>
      </c>
      <c r="AL226" s="1"/>
      <c r="AM226" s="175">
        <f t="shared" si="219"/>
        <v>-4.5813747532067461E-3</v>
      </c>
      <c r="AN226" s="175">
        <f t="shared" si="220"/>
        <v>-5.2312264990233004E-3</v>
      </c>
      <c r="AO226" s="175">
        <f t="shared" si="221"/>
        <v>-6.2824138856997225E-3</v>
      </c>
      <c r="AP226" s="175">
        <f t="shared" si="222"/>
        <v>-4.0207429174459186E-3</v>
      </c>
      <c r="AQ226" s="175">
        <f t="shared" si="223"/>
        <v>-3.8803677852617957E-3</v>
      </c>
      <c r="AR226" s="175">
        <f t="shared" si="224"/>
        <v>-5.2312264990233004E-3</v>
      </c>
      <c r="AS226" s="175"/>
      <c r="AT226" s="175">
        <f t="shared" si="225"/>
        <v>0</v>
      </c>
      <c r="AU226" s="175">
        <f t="shared" si="226"/>
        <v>0</v>
      </c>
      <c r="AV226" s="175">
        <f t="shared" si="227"/>
        <v>0</v>
      </c>
      <c r="AW226" s="175">
        <f t="shared" si="228"/>
        <v>0</v>
      </c>
      <c r="AX226" s="175">
        <f t="shared" si="229"/>
        <v>0</v>
      </c>
      <c r="AY226" s="175">
        <f t="shared" si="230"/>
        <v>0</v>
      </c>
      <c r="AZ226" s="1"/>
      <c r="BA226" s="1">
        <f t="shared" si="255"/>
        <v>5.9357505752712453E-2</v>
      </c>
      <c r="BB226" s="1">
        <f t="shared" si="256"/>
        <v>5.7579687811265282E-2</v>
      </c>
      <c r="BC226" s="1">
        <f t="shared" si="257"/>
        <v>4.0760859338668083E-2</v>
      </c>
      <c r="BD226" s="1">
        <f t="shared" si="258"/>
        <v>6.8406746973135743E-2</v>
      </c>
      <c r="BE226" s="1">
        <f t="shared" si="259"/>
        <v>0.12736264455191579</v>
      </c>
      <c r="BF226" s="1">
        <f t="shared" si="260"/>
        <v>5.7579687811265282E-2</v>
      </c>
      <c r="BG226" s="1"/>
      <c r="BH226" s="1">
        <f t="shared" si="231"/>
        <v>5.963195948175154E-2</v>
      </c>
      <c r="BI226" s="1">
        <f t="shared" si="232"/>
        <v>5.7884084940607546E-2</v>
      </c>
      <c r="BJ226" s="1">
        <f t="shared" si="233"/>
        <v>4.1020194428104229E-2</v>
      </c>
      <c r="BK226" s="1">
        <f t="shared" si="234"/>
        <v>6.8684022624758381E-2</v>
      </c>
      <c r="BL226" s="1">
        <f t="shared" si="235"/>
        <v>0.12786072391712733</v>
      </c>
      <c r="BM226" s="1">
        <f t="shared" si="236"/>
        <v>5.7884084940607546E-2</v>
      </c>
      <c r="BN226" s="1"/>
      <c r="BO226" s="1">
        <f t="shared" si="243"/>
        <v>4.1550702794996994E-2</v>
      </c>
      <c r="BP226" s="1">
        <f t="shared" si="244"/>
        <v>3.9981956460580455E-2</v>
      </c>
      <c r="BQ226" s="1">
        <f t="shared" si="245"/>
        <v>1.3336982179391924E-2</v>
      </c>
      <c r="BR226" s="1">
        <f t="shared" si="246"/>
        <v>5.1926054397126928E-2</v>
      </c>
      <c r="BS226" s="1">
        <f t="shared" si="247"/>
        <v>0.1129348868630411</v>
      </c>
      <c r="BT226" s="1">
        <f t="shared" si="248"/>
        <v>3.9981956460580455E-2</v>
      </c>
      <c r="BU226" s="1"/>
      <c r="BV226" s="1">
        <f t="shared" si="261"/>
        <v>8.0976492308994438E-2</v>
      </c>
      <c r="BW226" s="1">
        <f t="shared" si="262"/>
        <v>7.8623343992219263E-2</v>
      </c>
      <c r="BX226" s="1">
        <f t="shared" si="263"/>
        <v>6.8861889937022941E-2</v>
      </c>
      <c r="BY226" s="1">
        <f t="shared" si="264"/>
        <v>9.4466298915526908E-2</v>
      </c>
      <c r="BZ226" s="1">
        <f t="shared" si="265"/>
        <v>0.19366171733806592</v>
      </c>
      <c r="CA226" s="1">
        <f t="shared" si="266"/>
        <v>7.8623343992219263E-2</v>
      </c>
      <c r="CB226" s="1"/>
      <c r="CC226" s="1"/>
    </row>
    <row r="227" spans="1:81" x14ac:dyDescent="0.2">
      <c r="A227">
        <f t="shared" si="267"/>
        <v>2008</v>
      </c>
      <c r="B227">
        <f t="shared" si="268"/>
        <v>10</v>
      </c>
      <c r="C227" s="1">
        <f>AVERAGE(RealPrice!C215:C226)</f>
        <v>5.9412962303413086E-2</v>
      </c>
      <c r="D227" s="1">
        <f>AVERAGE(RealPrice!D215:D226)</f>
        <v>5.7653567811854468E-2</v>
      </c>
      <c r="E227" s="1">
        <f>AVERAGE(RealPrice!E215:E226)</f>
        <v>4.081895575891939E-2</v>
      </c>
      <c r="F227" s="1">
        <f>AVERAGE(RealPrice!F215:F226)</f>
        <v>6.8428989410617161E-2</v>
      </c>
      <c r="G227" s="1">
        <f>AVERAGE(RealPrice!G215:G226)</f>
        <v>0.12727805165996689</v>
      </c>
      <c r="H227" s="1">
        <f>AVERAGE(RealPrice!H215:H226)</f>
        <v>5.7653567811854468E-2</v>
      </c>
      <c r="I227" s="1"/>
      <c r="J227" s="1">
        <f t="shared" si="237"/>
        <v>-2.1899717833845367E-4</v>
      </c>
      <c r="K227" s="1">
        <f t="shared" si="238"/>
        <v>-2.3051712875307717E-4</v>
      </c>
      <c r="L227" s="1">
        <f t="shared" si="239"/>
        <v>-2.012386691848389E-4</v>
      </c>
      <c r="M227" s="1">
        <f t="shared" si="240"/>
        <v>-2.5503321414122038E-4</v>
      </c>
      <c r="N227" s="1">
        <f t="shared" si="241"/>
        <v>-5.8267225716043813E-4</v>
      </c>
      <c r="O227" s="1">
        <f t="shared" si="242"/>
        <v>-2.3051712875307717E-4</v>
      </c>
      <c r="P227" s="1"/>
      <c r="Q227" s="99">
        <f t="shared" si="207"/>
        <v>-2.1899717833845367E-4</v>
      </c>
      <c r="R227" s="99">
        <f t="shared" si="208"/>
        <v>-2.3051712875307717E-4</v>
      </c>
      <c r="S227" s="99">
        <f t="shared" si="209"/>
        <v>-2.012386691848389E-4</v>
      </c>
      <c r="T227" s="99">
        <f t="shared" si="210"/>
        <v>-2.5503321414122038E-4</v>
      </c>
      <c r="U227" s="99">
        <f t="shared" si="211"/>
        <v>-5.8267225716043813E-4</v>
      </c>
      <c r="V227" s="99">
        <f t="shared" si="212"/>
        <v>-2.3051712875307717E-4</v>
      </c>
      <c r="W227" s="99"/>
      <c r="X227" s="99">
        <f t="shared" si="213"/>
        <v>0</v>
      </c>
      <c r="Y227" s="99">
        <f t="shared" si="214"/>
        <v>0</v>
      </c>
      <c r="Z227" s="99">
        <f t="shared" si="215"/>
        <v>0</v>
      </c>
      <c r="AA227" s="99">
        <f t="shared" si="216"/>
        <v>0</v>
      </c>
      <c r="AB227" s="99">
        <f t="shared" si="217"/>
        <v>0</v>
      </c>
      <c r="AC227" s="99">
        <f t="shared" si="218"/>
        <v>0</v>
      </c>
      <c r="AD227" s="1"/>
      <c r="AE227" s="1"/>
      <c r="AF227" s="5">
        <f t="shared" si="249"/>
        <v>-3.672479996326028E-3</v>
      </c>
      <c r="AG227" s="5">
        <f t="shared" si="250"/>
        <v>-3.9823922065901352E-3</v>
      </c>
      <c r="AH227" s="5">
        <f t="shared" si="251"/>
        <v>-4.9058438652100911E-3</v>
      </c>
      <c r="AI227" s="5">
        <f t="shared" si="252"/>
        <v>-3.7131374138428264E-3</v>
      </c>
      <c r="AJ227" s="5">
        <f t="shared" si="253"/>
        <v>-4.5570855483196837E-3</v>
      </c>
      <c r="AK227" s="5">
        <f t="shared" si="254"/>
        <v>-3.9823922065901352E-3</v>
      </c>
      <c r="AL227" s="1"/>
      <c r="AM227" s="175">
        <f t="shared" si="219"/>
        <v>-3.672479996326028E-3</v>
      </c>
      <c r="AN227" s="175">
        <f t="shared" si="220"/>
        <v>-3.9823922065901352E-3</v>
      </c>
      <c r="AO227" s="175">
        <f t="shared" si="221"/>
        <v>-4.9058438652100911E-3</v>
      </c>
      <c r="AP227" s="175">
        <f t="shared" si="222"/>
        <v>-3.7131374138428264E-3</v>
      </c>
      <c r="AQ227" s="175">
        <f t="shared" si="223"/>
        <v>-4.5570855483196837E-3</v>
      </c>
      <c r="AR227" s="175">
        <f t="shared" si="224"/>
        <v>-3.9823922065901352E-3</v>
      </c>
      <c r="AS227" s="175"/>
      <c r="AT227" s="175">
        <f t="shared" si="225"/>
        <v>0</v>
      </c>
      <c r="AU227" s="175">
        <f t="shared" si="226"/>
        <v>0</v>
      </c>
      <c r="AV227" s="175">
        <f t="shared" si="227"/>
        <v>0</v>
      </c>
      <c r="AW227" s="175">
        <f t="shared" si="228"/>
        <v>0</v>
      </c>
      <c r="AX227" s="175">
        <f t="shared" si="229"/>
        <v>0</v>
      </c>
      <c r="AY227" s="175">
        <f t="shared" si="230"/>
        <v>0</v>
      </c>
      <c r="AZ227" s="1"/>
      <c r="BA227" s="1">
        <f t="shared" si="255"/>
        <v>5.9193965125074632E-2</v>
      </c>
      <c r="BB227" s="1">
        <f t="shared" si="256"/>
        <v>5.7423050683101391E-2</v>
      </c>
      <c r="BC227" s="1">
        <f t="shared" si="257"/>
        <v>4.0617717089734551E-2</v>
      </c>
      <c r="BD227" s="1">
        <f t="shared" si="258"/>
        <v>6.8173956196475941E-2</v>
      </c>
      <c r="BE227" s="1">
        <f t="shared" si="259"/>
        <v>0.12669537940280645</v>
      </c>
      <c r="BF227" s="1">
        <f t="shared" si="260"/>
        <v>5.7423050683101391E-2</v>
      </c>
      <c r="BG227" s="1"/>
      <c r="BH227" s="1">
        <f t="shared" si="231"/>
        <v>5.9412962303413086E-2</v>
      </c>
      <c r="BI227" s="1">
        <f t="shared" si="232"/>
        <v>5.7653567811854468E-2</v>
      </c>
      <c r="BJ227" s="1">
        <f t="shared" si="233"/>
        <v>4.081895575891939E-2</v>
      </c>
      <c r="BK227" s="1">
        <f t="shared" si="234"/>
        <v>6.8428989410617161E-2</v>
      </c>
      <c r="BL227" s="1">
        <f t="shared" si="235"/>
        <v>0.12727805165996689</v>
      </c>
      <c r="BM227" s="1">
        <f t="shared" si="236"/>
        <v>5.7653567811854468E-2</v>
      </c>
      <c r="BN227" s="1"/>
      <c r="BO227" s="1">
        <f t="shared" si="243"/>
        <v>4.1332509879415238E-2</v>
      </c>
      <c r="BP227" s="1">
        <f t="shared" si="244"/>
        <v>3.975235734144441E-2</v>
      </c>
      <c r="BQ227" s="1">
        <f t="shared" si="245"/>
        <v>1.3136730755697747E-2</v>
      </c>
      <c r="BR227" s="1">
        <f t="shared" si="246"/>
        <v>5.1671968156354914E-2</v>
      </c>
      <c r="BS227" s="1">
        <f t="shared" si="247"/>
        <v>0.11235486989320317</v>
      </c>
      <c r="BT227" s="1">
        <f t="shared" si="248"/>
        <v>3.975235734144441E-2</v>
      </c>
      <c r="BU227" s="1"/>
      <c r="BV227" s="1">
        <f t="shared" si="261"/>
        <v>8.0976492308994438E-2</v>
      </c>
      <c r="BW227" s="1">
        <f t="shared" si="262"/>
        <v>7.8623343992219263E-2</v>
      </c>
      <c r="BX227" s="1">
        <f t="shared" si="263"/>
        <v>6.8861889937022941E-2</v>
      </c>
      <c r="BY227" s="1">
        <f t="shared" si="264"/>
        <v>9.4466298915526908E-2</v>
      </c>
      <c r="BZ227" s="1">
        <f t="shared" si="265"/>
        <v>0.19366171733806592</v>
      </c>
      <c r="CA227" s="1">
        <f t="shared" si="266"/>
        <v>7.8623343992219263E-2</v>
      </c>
      <c r="CB227" s="1"/>
      <c r="CC227" s="1"/>
    </row>
    <row r="228" spans="1:81" x14ac:dyDescent="0.2">
      <c r="A228">
        <f t="shared" si="267"/>
        <v>2008</v>
      </c>
      <c r="B228">
        <f t="shared" si="268"/>
        <v>11</v>
      </c>
      <c r="C228" s="1">
        <f>AVERAGE(RealPrice!C216:C227)</f>
        <v>5.9231577780911475E-2</v>
      </c>
      <c r="D228" s="1">
        <f>AVERAGE(RealPrice!D216:D227)</f>
        <v>5.7479019493824168E-2</v>
      </c>
      <c r="E228" s="1">
        <f>AVERAGE(RealPrice!E216:E227)</f>
        <v>4.0643830675917078E-2</v>
      </c>
      <c r="F228" s="1">
        <f>AVERAGE(RealPrice!F216:F227)</f>
        <v>6.8234892897085328E-2</v>
      </c>
      <c r="G228" s="1">
        <f>AVERAGE(RealPrice!G216:G227)</f>
        <v>0.12685617560635798</v>
      </c>
      <c r="H228" s="1">
        <f>AVERAGE(RealPrice!H216:H227)</f>
        <v>5.7479019493824168E-2</v>
      </c>
      <c r="I228" s="1"/>
      <c r="J228" s="1">
        <f t="shared" si="237"/>
        <v>-1.8138452250161113E-4</v>
      </c>
      <c r="K228" s="1">
        <f t="shared" si="238"/>
        <v>-1.7454831803030008E-4</v>
      </c>
      <c r="L228" s="1">
        <f t="shared" si="239"/>
        <v>-1.7512508300231155E-4</v>
      </c>
      <c r="M228" s="1">
        <f t="shared" si="240"/>
        <v>-1.9409651353183288E-4</v>
      </c>
      <c r="N228" s="1">
        <f t="shared" si="241"/>
        <v>-4.2187605360891056E-4</v>
      </c>
      <c r="O228" s="1">
        <f t="shared" si="242"/>
        <v>-1.7454831803030008E-4</v>
      </c>
      <c r="P228" s="1"/>
      <c r="Q228" s="99">
        <f t="shared" si="207"/>
        <v>-1.8138452250161113E-4</v>
      </c>
      <c r="R228" s="99">
        <f t="shared" si="208"/>
        <v>-1.7454831803030008E-4</v>
      </c>
      <c r="S228" s="99">
        <f t="shared" si="209"/>
        <v>-1.7512508300231155E-4</v>
      </c>
      <c r="T228" s="99">
        <f t="shared" si="210"/>
        <v>-1.9409651353183288E-4</v>
      </c>
      <c r="U228" s="99">
        <f t="shared" si="211"/>
        <v>-4.2187605360891056E-4</v>
      </c>
      <c r="V228" s="99">
        <f t="shared" si="212"/>
        <v>-1.7454831803030008E-4</v>
      </c>
      <c r="W228" s="99"/>
      <c r="X228" s="99">
        <f t="shared" si="213"/>
        <v>0</v>
      </c>
      <c r="Y228" s="99">
        <f t="shared" si="214"/>
        <v>0</v>
      </c>
      <c r="Z228" s="99">
        <f t="shared" si="215"/>
        <v>0</v>
      </c>
      <c r="AA228" s="99">
        <f t="shared" si="216"/>
        <v>0</v>
      </c>
      <c r="AB228" s="99">
        <f t="shared" si="217"/>
        <v>0</v>
      </c>
      <c r="AC228" s="99">
        <f t="shared" si="218"/>
        <v>0</v>
      </c>
      <c r="AD228" s="1"/>
      <c r="AE228" s="1"/>
      <c r="AF228" s="5">
        <f t="shared" si="249"/>
        <v>-3.0529452743882635E-3</v>
      </c>
      <c r="AG228" s="5">
        <f t="shared" si="250"/>
        <v>-3.027537143926895E-3</v>
      </c>
      <c r="AH228" s="5">
        <f t="shared" si="251"/>
        <v>-4.290288169952583E-3</v>
      </c>
      <c r="AI228" s="5">
        <f t="shared" si="252"/>
        <v>-2.8364661703117466E-3</v>
      </c>
      <c r="AJ228" s="5">
        <f t="shared" si="253"/>
        <v>-3.3146017566012542E-3</v>
      </c>
      <c r="AK228" s="5">
        <f t="shared" si="254"/>
        <v>-3.027537143926895E-3</v>
      </c>
      <c r="AL228" s="1"/>
      <c r="AM228" s="175">
        <f t="shared" si="219"/>
        <v>-3.0529452743882635E-3</v>
      </c>
      <c r="AN228" s="175">
        <f t="shared" si="220"/>
        <v>-3.027537143926895E-3</v>
      </c>
      <c r="AO228" s="175">
        <f t="shared" si="221"/>
        <v>-4.290288169952583E-3</v>
      </c>
      <c r="AP228" s="175">
        <f t="shared" si="222"/>
        <v>-2.8364661703117466E-3</v>
      </c>
      <c r="AQ228" s="175">
        <f t="shared" si="223"/>
        <v>-3.3146017566012542E-3</v>
      </c>
      <c r="AR228" s="175">
        <f t="shared" si="224"/>
        <v>-3.027537143926895E-3</v>
      </c>
      <c r="AS228" s="175"/>
      <c r="AT228" s="175">
        <f t="shared" si="225"/>
        <v>0</v>
      </c>
      <c r="AU228" s="175">
        <f t="shared" si="226"/>
        <v>0</v>
      </c>
      <c r="AV228" s="175">
        <f t="shared" si="227"/>
        <v>0</v>
      </c>
      <c r="AW228" s="175">
        <f t="shared" si="228"/>
        <v>0</v>
      </c>
      <c r="AX228" s="175">
        <f t="shared" si="229"/>
        <v>0</v>
      </c>
      <c r="AY228" s="175">
        <f t="shared" si="230"/>
        <v>0</v>
      </c>
      <c r="AZ228" s="1"/>
      <c r="BA228" s="1">
        <f t="shared" si="255"/>
        <v>5.9050193258409864E-2</v>
      </c>
      <c r="BB228" s="1">
        <f t="shared" si="256"/>
        <v>5.7304471175793868E-2</v>
      </c>
      <c r="BC228" s="1">
        <f t="shared" si="257"/>
        <v>4.0468705592914767E-2</v>
      </c>
      <c r="BD228" s="1">
        <f t="shared" si="258"/>
        <v>6.8040796383553495E-2</v>
      </c>
      <c r="BE228" s="1">
        <f t="shared" si="259"/>
        <v>0.12643429955274907</v>
      </c>
      <c r="BF228" s="1">
        <f t="shared" si="260"/>
        <v>5.7304471175793868E-2</v>
      </c>
      <c r="BG228" s="1"/>
      <c r="BH228" s="1">
        <f t="shared" si="231"/>
        <v>5.9231577780911475E-2</v>
      </c>
      <c r="BI228" s="1">
        <f t="shared" si="232"/>
        <v>5.7479019493824168E-2</v>
      </c>
      <c r="BJ228" s="1">
        <f t="shared" si="233"/>
        <v>4.0643830675917078E-2</v>
      </c>
      <c r="BK228" s="1">
        <f t="shared" si="234"/>
        <v>6.8234892897085328E-2</v>
      </c>
      <c r="BL228" s="1">
        <f t="shared" si="235"/>
        <v>0.12685617560635798</v>
      </c>
      <c r="BM228" s="1">
        <f t="shared" si="236"/>
        <v>5.7479019493824168E-2</v>
      </c>
      <c r="BN228" s="1"/>
      <c r="BO228" s="1">
        <f t="shared" si="243"/>
        <v>4.1151679113934442E-2</v>
      </c>
      <c r="BP228" s="1">
        <f t="shared" si="244"/>
        <v>3.9578337474930357E-2</v>
      </c>
      <c r="BQ228" s="1">
        <f t="shared" si="245"/>
        <v>1.2962357009767304E-2</v>
      </c>
      <c r="BR228" s="1">
        <f t="shared" si="246"/>
        <v>5.1478422191017489E-2</v>
      </c>
      <c r="BS228" s="1">
        <f t="shared" si="247"/>
        <v>0.11193439219070263</v>
      </c>
      <c r="BT228" s="1">
        <f t="shared" si="248"/>
        <v>3.9578337474930357E-2</v>
      </c>
      <c r="BU228" s="1"/>
      <c r="BV228" s="1">
        <f t="shared" si="261"/>
        <v>8.0976492308994438E-2</v>
      </c>
      <c r="BW228" s="1">
        <f t="shared" si="262"/>
        <v>7.8623343992219263E-2</v>
      </c>
      <c r="BX228" s="1">
        <f t="shared" si="263"/>
        <v>6.8861889937022941E-2</v>
      </c>
      <c r="BY228" s="1">
        <f t="shared" si="264"/>
        <v>9.4466298915526908E-2</v>
      </c>
      <c r="BZ228" s="1">
        <f t="shared" si="265"/>
        <v>0.19366171733806592</v>
      </c>
      <c r="CA228" s="1">
        <f t="shared" si="266"/>
        <v>7.8623343992219263E-2</v>
      </c>
      <c r="CB228" s="1"/>
      <c r="CC228" s="1"/>
    </row>
    <row r="229" spans="1:81" x14ac:dyDescent="0.2">
      <c r="A229">
        <f t="shared" si="267"/>
        <v>2008</v>
      </c>
      <c r="B229">
        <f t="shared" si="268"/>
        <v>12</v>
      </c>
      <c r="C229" s="1">
        <f>AVERAGE(RealPrice!C217:C228)</f>
        <v>5.9183497429053274E-2</v>
      </c>
      <c r="D229" s="1">
        <f>AVERAGE(RealPrice!D217:D228)</f>
        <v>5.7412627010288271E-2</v>
      </c>
      <c r="E229" s="1">
        <f>AVERAGE(RealPrice!E217:E228)</f>
        <v>4.0490725622536056E-2</v>
      </c>
      <c r="F229" s="1">
        <f>AVERAGE(RealPrice!F217:F228)</f>
        <v>6.8206061698995082E-2</v>
      </c>
      <c r="G229" s="1">
        <f>AVERAGE(RealPrice!G217:G228)</f>
        <v>0.12664045869993187</v>
      </c>
      <c r="H229" s="1">
        <f>AVERAGE(RealPrice!H217:H228)</f>
        <v>5.7412627010288271E-2</v>
      </c>
      <c r="I229" s="1"/>
      <c r="J229" s="1">
        <f t="shared" si="237"/>
        <v>-4.8080351858201253E-5</v>
      </c>
      <c r="K229" s="1">
        <f t="shared" si="238"/>
        <v>-6.6392483535897273E-5</v>
      </c>
      <c r="L229" s="1">
        <f t="shared" si="239"/>
        <v>-1.5310505338102243E-4</v>
      </c>
      <c r="M229" s="1">
        <f t="shared" si="240"/>
        <v>-2.8831198090245591E-5</v>
      </c>
      <c r="N229" s="1">
        <f t="shared" si="241"/>
        <v>-2.1571690642610553E-4</v>
      </c>
      <c r="O229" s="1">
        <f t="shared" si="242"/>
        <v>-6.6392483535897273E-5</v>
      </c>
      <c r="P229" s="1"/>
      <c r="Q229" s="99">
        <f t="shared" si="207"/>
        <v>-4.8080351858201253E-5</v>
      </c>
      <c r="R229" s="99">
        <f t="shared" si="208"/>
        <v>-6.6392483535897273E-5</v>
      </c>
      <c r="S229" s="99">
        <f t="shared" si="209"/>
        <v>-1.5310505338102243E-4</v>
      </c>
      <c r="T229" s="99">
        <f t="shared" si="210"/>
        <v>-2.8831198090245591E-5</v>
      </c>
      <c r="U229" s="99">
        <f t="shared" si="211"/>
        <v>-2.1571690642610553E-4</v>
      </c>
      <c r="V229" s="99">
        <f t="shared" si="212"/>
        <v>-6.6392483535897273E-5</v>
      </c>
      <c r="W229" s="99"/>
      <c r="X229" s="99">
        <f t="shared" si="213"/>
        <v>0</v>
      </c>
      <c r="Y229" s="99">
        <f t="shared" si="214"/>
        <v>0</v>
      </c>
      <c r="Z229" s="99">
        <f t="shared" si="215"/>
        <v>0</v>
      </c>
      <c r="AA229" s="99">
        <f t="shared" si="216"/>
        <v>0</v>
      </c>
      <c r="AB229" s="99">
        <f t="shared" si="217"/>
        <v>0</v>
      </c>
      <c r="AC229" s="99">
        <f t="shared" si="218"/>
        <v>0</v>
      </c>
      <c r="AD229" s="1"/>
      <c r="AE229" s="1"/>
      <c r="AF229" s="5">
        <f t="shared" si="249"/>
        <v>-8.1173511933185782E-4</v>
      </c>
      <c r="AG229" s="5">
        <f t="shared" si="250"/>
        <v>-1.1550733488595588E-3</v>
      </c>
      <c r="AH229" s="5">
        <f t="shared" si="251"/>
        <v>-3.7669936823091499E-3</v>
      </c>
      <c r="AI229" s="5">
        <f t="shared" si="252"/>
        <v>-4.2252866335890094E-4</v>
      </c>
      <c r="AJ229" s="5">
        <f t="shared" si="253"/>
        <v>-1.7004840749376138E-3</v>
      </c>
      <c r="AK229" s="5">
        <f t="shared" si="254"/>
        <v>-1.1550733488595588E-3</v>
      </c>
      <c r="AL229" s="1"/>
      <c r="AM229" s="175">
        <f t="shared" si="219"/>
        <v>-8.1173511933185782E-4</v>
      </c>
      <c r="AN229" s="175">
        <f t="shared" si="220"/>
        <v>-1.1550733488595588E-3</v>
      </c>
      <c r="AO229" s="175">
        <f t="shared" si="221"/>
        <v>-3.7669936823091499E-3</v>
      </c>
      <c r="AP229" s="175">
        <f t="shared" si="222"/>
        <v>-4.2252866335890094E-4</v>
      </c>
      <c r="AQ229" s="175">
        <f t="shared" si="223"/>
        <v>-1.7004840749376138E-3</v>
      </c>
      <c r="AR229" s="175">
        <f t="shared" si="224"/>
        <v>-1.1550733488595588E-3</v>
      </c>
      <c r="AS229" s="175"/>
      <c r="AT229" s="175">
        <f t="shared" si="225"/>
        <v>0</v>
      </c>
      <c r="AU229" s="175">
        <f t="shared" si="226"/>
        <v>0</v>
      </c>
      <c r="AV229" s="175">
        <f t="shared" si="227"/>
        <v>0</v>
      </c>
      <c r="AW229" s="175">
        <f t="shared" si="228"/>
        <v>0</v>
      </c>
      <c r="AX229" s="175">
        <f t="shared" si="229"/>
        <v>0</v>
      </c>
      <c r="AY229" s="175">
        <f t="shared" si="230"/>
        <v>0</v>
      </c>
      <c r="AZ229" s="1"/>
      <c r="BA229" s="1">
        <f t="shared" si="255"/>
        <v>5.9135417077195072E-2</v>
      </c>
      <c r="BB229" s="1">
        <f t="shared" si="256"/>
        <v>5.7346234526752374E-2</v>
      </c>
      <c r="BC229" s="1">
        <f t="shared" si="257"/>
        <v>4.0337620569155033E-2</v>
      </c>
      <c r="BD229" s="1">
        <f t="shared" si="258"/>
        <v>6.8177230500904837E-2</v>
      </c>
      <c r="BE229" s="1">
        <f t="shared" si="259"/>
        <v>0.12642474179350577</v>
      </c>
      <c r="BF229" s="1">
        <f t="shared" si="260"/>
        <v>5.7346234526752374E-2</v>
      </c>
      <c r="BG229" s="1"/>
      <c r="BH229" s="1">
        <f t="shared" si="231"/>
        <v>5.9183497429053274E-2</v>
      </c>
      <c r="BI229" s="1">
        <f t="shared" si="232"/>
        <v>5.7412627010288271E-2</v>
      </c>
      <c r="BJ229" s="1">
        <f t="shared" si="233"/>
        <v>4.0490725622536056E-2</v>
      </c>
      <c r="BK229" s="1">
        <f t="shared" si="234"/>
        <v>6.8206061698995082E-2</v>
      </c>
      <c r="BL229" s="1">
        <f t="shared" si="235"/>
        <v>0.12664045869993187</v>
      </c>
      <c r="BM229" s="1">
        <f t="shared" si="236"/>
        <v>5.7412627010288271E-2</v>
      </c>
      <c r="BN229" s="1"/>
      <c r="BO229" s="1">
        <f t="shared" si="243"/>
        <v>4.1103637790586393E-2</v>
      </c>
      <c r="BP229" s="1">
        <f t="shared" si="244"/>
        <v>3.9512021679582759E-2</v>
      </c>
      <c r="BQ229" s="1">
        <f t="shared" si="245"/>
        <v>1.2809828702155097E-2</v>
      </c>
      <c r="BR229" s="1">
        <f t="shared" si="246"/>
        <v>5.1449603174934841E-2</v>
      </c>
      <c r="BS229" s="1">
        <f t="shared" si="247"/>
        <v>0.1117190421074406</v>
      </c>
      <c r="BT229" s="1">
        <f t="shared" si="248"/>
        <v>3.9512021679582759E-2</v>
      </c>
      <c r="BU229" s="1"/>
      <c r="BV229" s="1">
        <f t="shared" si="261"/>
        <v>8.0976492308994438E-2</v>
      </c>
      <c r="BW229" s="1">
        <f t="shared" si="262"/>
        <v>7.8623343992219263E-2</v>
      </c>
      <c r="BX229" s="1">
        <f t="shared" si="263"/>
        <v>6.8861889937022941E-2</v>
      </c>
      <c r="BY229" s="1">
        <f t="shared" si="264"/>
        <v>9.4466298915526908E-2</v>
      </c>
      <c r="BZ229" s="1">
        <f t="shared" si="265"/>
        <v>0.19366171733806592</v>
      </c>
      <c r="CA229" s="1">
        <f t="shared" si="266"/>
        <v>7.8623343992219263E-2</v>
      </c>
      <c r="CB229" s="1"/>
      <c r="CC229" s="1"/>
    </row>
    <row r="230" spans="1:81" x14ac:dyDescent="0.2">
      <c r="A230">
        <f t="shared" si="267"/>
        <v>2009</v>
      </c>
      <c r="B230">
        <f t="shared" si="268"/>
        <v>1</v>
      </c>
      <c r="C230" s="1">
        <f>AVERAGE(RealPrice!C218:C229)</f>
        <v>5.9216124133044119E-2</v>
      </c>
      <c r="D230" s="1">
        <f>AVERAGE(RealPrice!D218:D229)</f>
        <v>5.7405217391933494E-2</v>
      </c>
      <c r="E230" s="1">
        <f>AVERAGE(RealPrice!E218:E229)</f>
        <v>4.0384150798579925E-2</v>
      </c>
      <c r="F230" s="1">
        <f>AVERAGE(RealPrice!F218:F229)</f>
        <v>6.8167269522912577E-2</v>
      </c>
      <c r="G230" s="1">
        <f>AVERAGE(RealPrice!G218:G229)</f>
        <v>0.12661971233332997</v>
      </c>
      <c r="H230" s="1">
        <f>AVERAGE(RealPrice!H218:H229)</f>
        <v>5.7405217391933494E-2</v>
      </c>
      <c r="I230" s="1"/>
      <c r="J230" s="1">
        <f t="shared" si="237"/>
        <v>3.2626703990845662E-5</v>
      </c>
      <c r="K230" s="1">
        <f t="shared" si="238"/>
        <v>-7.4096183547769923E-6</v>
      </c>
      <c r="L230" s="1">
        <f t="shared" si="239"/>
        <v>-1.0657482395613066E-4</v>
      </c>
      <c r="M230" s="1">
        <f t="shared" si="240"/>
        <v>-3.8792176082505514E-5</v>
      </c>
      <c r="N230" s="1">
        <f t="shared" si="241"/>
        <v>-2.0746366601903654E-5</v>
      </c>
      <c r="O230" s="1">
        <f t="shared" si="242"/>
        <v>-7.4096183547769923E-6</v>
      </c>
      <c r="P230" s="1"/>
      <c r="Q230" s="99">
        <f t="shared" si="207"/>
        <v>0</v>
      </c>
      <c r="R230" s="99">
        <f t="shared" si="208"/>
        <v>-7.4096183547769923E-6</v>
      </c>
      <c r="S230" s="99">
        <f t="shared" si="209"/>
        <v>-1.0657482395613066E-4</v>
      </c>
      <c r="T230" s="99">
        <f t="shared" si="210"/>
        <v>-3.8792176082505514E-5</v>
      </c>
      <c r="U230" s="99">
        <f t="shared" si="211"/>
        <v>-2.0746366601903654E-5</v>
      </c>
      <c r="V230" s="99">
        <f t="shared" si="212"/>
        <v>-7.4096183547769923E-6</v>
      </c>
      <c r="W230" s="99"/>
      <c r="X230" s="99">
        <f t="shared" si="213"/>
        <v>3.2626703990845662E-5</v>
      </c>
      <c r="Y230" s="99">
        <f t="shared" si="214"/>
        <v>0</v>
      </c>
      <c r="Z230" s="99">
        <f t="shared" si="215"/>
        <v>0</v>
      </c>
      <c r="AA230" s="99">
        <f t="shared" si="216"/>
        <v>0</v>
      </c>
      <c r="AB230" s="99">
        <f t="shared" si="217"/>
        <v>0</v>
      </c>
      <c r="AC230" s="99">
        <f t="shared" si="218"/>
        <v>0</v>
      </c>
      <c r="AD230" s="1"/>
      <c r="AE230" s="1"/>
      <c r="AF230" s="5">
        <f t="shared" si="249"/>
        <v>5.5128043133900739E-4</v>
      </c>
      <c r="AG230" s="5">
        <f t="shared" si="250"/>
        <v>-1.2905903702076227E-4</v>
      </c>
      <c r="AH230" s="5">
        <f t="shared" si="251"/>
        <v>-2.6320798730465889E-3</v>
      </c>
      <c r="AI230" s="5">
        <f t="shared" si="252"/>
        <v>-5.6874968464970532E-4</v>
      </c>
      <c r="AJ230" s="5">
        <f t="shared" si="253"/>
        <v>-1.6382100013601075E-4</v>
      </c>
      <c r="AK230" s="5">
        <f t="shared" si="254"/>
        <v>-1.2905903702076227E-4</v>
      </c>
      <c r="AL230" s="1"/>
      <c r="AM230" s="175">
        <f t="shared" si="219"/>
        <v>0</v>
      </c>
      <c r="AN230" s="175">
        <f t="shared" si="220"/>
        <v>-1.2905903702076227E-4</v>
      </c>
      <c r="AO230" s="175">
        <f t="shared" si="221"/>
        <v>-2.6320798730465889E-3</v>
      </c>
      <c r="AP230" s="175">
        <f t="shared" si="222"/>
        <v>-5.6874968464970532E-4</v>
      </c>
      <c r="AQ230" s="175">
        <f t="shared" si="223"/>
        <v>-1.6382100013601075E-4</v>
      </c>
      <c r="AR230" s="175">
        <f t="shared" si="224"/>
        <v>-1.2905903702076227E-4</v>
      </c>
      <c r="AS230" s="175"/>
      <c r="AT230" s="175">
        <f t="shared" si="225"/>
        <v>5.5128043133900739E-4</v>
      </c>
      <c r="AU230" s="175">
        <f t="shared" si="226"/>
        <v>0</v>
      </c>
      <c r="AV230" s="175">
        <f t="shared" si="227"/>
        <v>0</v>
      </c>
      <c r="AW230" s="175">
        <f t="shared" si="228"/>
        <v>0</v>
      </c>
      <c r="AX230" s="175">
        <f t="shared" si="229"/>
        <v>0</v>
      </c>
      <c r="AY230" s="175">
        <f t="shared" si="230"/>
        <v>0</v>
      </c>
      <c r="AZ230" s="1"/>
      <c r="BA230" s="1">
        <f t="shared" si="255"/>
        <v>5.9216124133044119E-2</v>
      </c>
      <c r="BB230" s="1">
        <f t="shared" si="256"/>
        <v>5.7397807773578717E-2</v>
      </c>
      <c r="BC230" s="1">
        <f t="shared" si="257"/>
        <v>4.0277575974623794E-2</v>
      </c>
      <c r="BD230" s="1">
        <f t="shared" si="258"/>
        <v>6.8128477346830071E-2</v>
      </c>
      <c r="BE230" s="1">
        <f t="shared" si="259"/>
        <v>0.12659896596672807</v>
      </c>
      <c r="BF230" s="1">
        <f t="shared" si="260"/>
        <v>5.7397807773578717E-2</v>
      </c>
      <c r="BG230" s="1"/>
      <c r="BH230" s="1">
        <f t="shared" si="231"/>
        <v>5.9248750837034965E-2</v>
      </c>
      <c r="BI230" s="1">
        <f t="shared" si="232"/>
        <v>5.7405217391933494E-2</v>
      </c>
      <c r="BJ230" s="1">
        <f t="shared" si="233"/>
        <v>4.0384150798579925E-2</v>
      </c>
      <c r="BK230" s="1">
        <f t="shared" si="234"/>
        <v>6.8167269522912577E-2</v>
      </c>
      <c r="BL230" s="1">
        <f t="shared" si="235"/>
        <v>0.12661971233332997</v>
      </c>
      <c r="BM230" s="1">
        <f t="shared" si="236"/>
        <v>5.7405217391933494E-2</v>
      </c>
      <c r="BN230" s="1"/>
      <c r="BO230" s="1">
        <f t="shared" si="243"/>
        <v>4.1103637790586393E-2</v>
      </c>
      <c r="BP230" s="1">
        <f t="shared" si="244"/>
        <v>3.9504613017506192E-2</v>
      </c>
      <c r="BQ230" s="1">
        <f t="shared" si="245"/>
        <v>1.2703534391648076E-2</v>
      </c>
      <c r="BR230" s="1">
        <f t="shared" si="246"/>
        <v>5.1410833061890253E-2</v>
      </c>
      <c r="BS230" s="1">
        <f t="shared" si="247"/>
        <v>0.11169829913952922</v>
      </c>
      <c r="BT230" s="1">
        <f t="shared" si="248"/>
        <v>3.9504613017506192E-2</v>
      </c>
      <c r="BU230" s="1"/>
      <c r="BV230" s="1">
        <f t="shared" si="261"/>
        <v>8.1009136999448728E-2</v>
      </c>
      <c r="BW230" s="1">
        <f t="shared" si="262"/>
        <v>7.8623343992219263E-2</v>
      </c>
      <c r="BX230" s="1">
        <f t="shared" si="263"/>
        <v>6.8861889937022941E-2</v>
      </c>
      <c r="BY230" s="1">
        <f t="shared" si="264"/>
        <v>9.4466298915526908E-2</v>
      </c>
      <c r="BZ230" s="1">
        <f t="shared" si="265"/>
        <v>0.19366171733806592</v>
      </c>
      <c r="CA230" s="1">
        <f t="shared" si="266"/>
        <v>7.8623343992219263E-2</v>
      </c>
      <c r="CB230" s="1"/>
      <c r="CC230" s="1"/>
    </row>
    <row r="231" spans="1:81" x14ac:dyDescent="0.2">
      <c r="A231">
        <f t="shared" si="267"/>
        <v>2009</v>
      </c>
      <c r="B231">
        <f t="shared" si="268"/>
        <v>2</v>
      </c>
      <c r="C231" s="1">
        <f>AVERAGE(RealPrice!C219:C230)</f>
        <v>6.0129229572081722E-2</v>
      </c>
      <c r="D231" s="1">
        <f>AVERAGE(RealPrice!D219:D230)</f>
        <v>5.8339338847246014E-2</v>
      </c>
      <c r="E231" s="1">
        <f>AVERAGE(RealPrice!E219:E230)</f>
        <v>4.1197388082361328E-2</v>
      </c>
      <c r="F231" s="1">
        <f>AVERAGE(RealPrice!F219:F230)</f>
        <v>6.9056472203793462E-2</v>
      </c>
      <c r="G231" s="1">
        <f>AVERAGE(RealPrice!G219:G230)</f>
        <v>0.12566486256231379</v>
      </c>
      <c r="H231" s="1">
        <f>AVERAGE(RealPrice!H219:H230)</f>
        <v>5.8339338847246014E-2</v>
      </c>
      <c r="I231" s="1"/>
      <c r="J231" s="1">
        <f t="shared" si="237"/>
        <v>9.1310543903760227E-4</v>
      </c>
      <c r="K231" s="1">
        <f t="shared" si="238"/>
        <v>9.3412145531251989E-4</v>
      </c>
      <c r="L231" s="1">
        <f t="shared" si="239"/>
        <v>8.1323728378140253E-4</v>
      </c>
      <c r="M231" s="1">
        <f t="shared" si="240"/>
        <v>8.8920268088088505E-4</v>
      </c>
      <c r="N231" s="1">
        <f t="shared" si="241"/>
        <v>-9.5484977101617519E-4</v>
      </c>
      <c r="O231" s="1">
        <f t="shared" si="242"/>
        <v>9.3412145531251989E-4</v>
      </c>
      <c r="P231" s="1"/>
      <c r="Q231" s="99">
        <f t="shared" si="207"/>
        <v>0</v>
      </c>
      <c r="R231" s="99">
        <f t="shared" si="208"/>
        <v>0</v>
      </c>
      <c r="S231" s="99">
        <f t="shared" si="209"/>
        <v>0</v>
      </c>
      <c r="T231" s="99">
        <f t="shared" si="210"/>
        <v>0</v>
      </c>
      <c r="U231" s="99">
        <f t="shared" si="211"/>
        <v>-9.5484977101617519E-4</v>
      </c>
      <c r="V231" s="99">
        <f t="shared" si="212"/>
        <v>0</v>
      </c>
      <c r="W231" s="99"/>
      <c r="X231" s="99">
        <f t="shared" si="213"/>
        <v>9.1310543903760227E-4</v>
      </c>
      <c r="Y231" s="99">
        <f t="shared" si="214"/>
        <v>9.3412145531251989E-4</v>
      </c>
      <c r="Z231" s="99">
        <f t="shared" si="215"/>
        <v>8.1323728378140253E-4</v>
      </c>
      <c r="AA231" s="99">
        <f t="shared" si="216"/>
        <v>8.8920268088088505E-4</v>
      </c>
      <c r="AB231" s="99">
        <f t="shared" si="217"/>
        <v>0</v>
      </c>
      <c r="AC231" s="99">
        <f t="shared" si="218"/>
        <v>9.3412145531251989E-4</v>
      </c>
      <c r="AD231" s="1"/>
      <c r="AE231" s="1"/>
      <c r="AF231" s="5">
        <f t="shared" si="249"/>
        <v>1.5419878494345118E-2</v>
      </c>
      <c r="AG231" s="5">
        <f t="shared" si="250"/>
        <v>1.6272413863269941E-2</v>
      </c>
      <c r="AH231" s="5">
        <f t="shared" si="251"/>
        <v>2.0137535832745579E-2</v>
      </c>
      <c r="AI231" s="5">
        <f t="shared" si="252"/>
        <v>1.3044422742823913E-2</v>
      </c>
      <c r="AJ231" s="5">
        <f t="shared" si="253"/>
        <v>-7.5410830858824163E-3</v>
      </c>
      <c r="AK231" s="5">
        <f t="shared" si="254"/>
        <v>1.6272413863269941E-2</v>
      </c>
      <c r="AL231" s="1"/>
      <c r="AM231" s="175">
        <f t="shared" si="219"/>
        <v>0</v>
      </c>
      <c r="AN231" s="175">
        <f t="shared" si="220"/>
        <v>0</v>
      </c>
      <c r="AO231" s="175">
        <f t="shared" si="221"/>
        <v>0</v>
      </c>
      <c r="AP231" s="175">
        <f t="shared" si="222"/>
        <v>0</v>
      </c>
      <c r="AQ231" s="175">
        <f t="shared" si="223"/>
        <v>-7.5410830858824163E-3</v>
      </c>
      <c r="AR231" s="175">
        <f t="shared" si="224"/>
        <v>0</v>
      </c>
      <c r="AS231" s="175"/>
      <c r="AT231" s="175">
        <f t="shared" si="225"/>
        <v>1.5419878494345118E-2</v>
      </c>
      <c r="AU231" s="175">
        <f t="shared" si="226"/>
        <v>1.6272413863269941E-2</v>
      </c>
      <c r="AV231" s="175">
        <f t="shared" si="227"/>
        <v>2.0137535832745579E-2</v>
      </c>
      <c r="AW231" s="175">
        <f t="shared" si="228"/>
        <v>1.3044422742823913E-2</v>
      </c>
      <c r="AX231" s="175">
        <f t="shared" si="229"/>
        <v>0</v>
      </c>
      <c r="AY231" s="175">
        <f t="shared" si="230"/>
        <v>1.6272413863269941E-2</v>
      </c>
      <c r="AZ231" s="1"/>
      <c r="BA231" s="1">
        <f t="shared" si="255"/>
        <v>6.0129229572081722E-2</v>
      </c>
      <c r="BB231" s="1">
        <f t="shared" si="256"/>
        <v>5.8339338847246014E-2</v>
      </c>
      <c r="BC231" s="1">
        <f t="shared" si="257"/>
        <v>4.1197388082361328E-2</v>
      </c>
      <c r="BD231" s="1">
        <f t="shared" si="258"/>
        <v>6.9056472203793462E-2</v>
      </c>
      <c r="BE231" s="1">
        <f t="shared" si="259"/>
        <v>0.12471001279129762</v>
      </c>
      <c r="BF231" s="1">
        <f t="shared" si="260"/>
        <v>5.8339338847246014E-2</v>
      </c>
      <c r="BG231" s="1"/>
      <c r="BH231" s="1">
        <f t="shared" si="231"/>
        <v>6.1042335011119324E-2</v>
      </c>
      <c r="BI231" s="1">
        <f t="shared" si="232"/>
        <v>5.9273460302558534E-2</v>
      </c>
      <c r="BJ231" s="1">
        <f t="shared" si="233"/>
        <v>4.201062536614273E-2</v>
      </c>
      <c r="BK231" s="1">
        <f t="shared" si="234"/>
        <v>6.9945674884674347E-2</v>
      </c>
      <c r="BL231" s="1">
        <f t="shared" si="235"/>
        <v>0.12566486256231379</v>
      </c>
      <c r="BM231" s="1">
        <f t="shared" si="236"/>
        <v>5.9273460302558534E-2</v>
      </c>
      <c r="BN231" s="1"/>
      <c r="BO231" s="1">
        <f t="shared" si="243"/>
        <v>4.1103637790586393E-2</v>
      </c>
      <c r="BP231" s="1">
        <f t="shared" si="244"/>
        <v>3.9504613017506192E-2</v>
      </c>
      <c r="BQ231" s="1">
        <f t="shared" si="245"/>
        <v>1.2703534391648076E-2</v>
      </c>
      <c r="BR231" s="1">
        <f t="shared" si="246"/>
        <v>5.1410833061890253E-2</v>
      </c>
      <c r="BS231" s="1">
        <f t="shared" si="247"/>
        <v>0.11075064996997082</v>
      </c>
      <c r="BT231" s="1">
        <f t="shared" si="248"/>
        <v>3.9504613017506192E-2</v>
      </c>
      <c r="BU231" s="1"/>
      <c r="BV231" s="1">
        <f t="shared" si="261"/>
        <v>8.1936322413408813E-2</v>
      </c>
      <c r="BW231" s="1">
        <f t="shared" si="262"/>
        <v>7.9572665858451186E-2</v>
      </c>
      <c r="BX231" s="1">
        <f t="shared" si="263"/>
        <v>6.9691503815747013E-2</v>
      </c>
      <c r="BY231" s="1">
        <f t="shared" si="264"/>
        <v>9.5367100732081253E-2</v>
      </c>
      <c r="BZ231" s="1">
        <f t="shared" si="265"/>
        <v>0.19366171733806592</v>
      </c>
      <c r="CA231" s="1">
        <f t="shared" si="266"/>
        <v>7.9572665858451186E-2</v>
      </c>
      <c r="CB231" s="1"/>
      <c r="CC231" s="1"/>
    </row>
    <row r="232" spans="1:81" x14ac:dyDescent="0.2">
      <c r="A232">
        <f t="shared" si="267"/>
        <v>2009</v>
      </c>
      <c r="B232">
        <f t="shared" si="268"/>
        <v>3</v>
      </c>
      <c r="C232" s="1">
        <f>AVERAGE(RealPrice!C220:C231)</f>
        <v>6.1041971418364649E-2</v>
      </c>
      <c r="D232" s="1">
        <f>AVERAGE(RealPrice!D220:D231)</f>
        <v>5.9297603553327839E-2</v>
      </c>
      <c r="E232" s="1">
        <f>AVERAGE(RealPrice!E220:E231)</f>
        <v>4.2073818354288105E-2</v>
      </c>
      <c r="F232" s="1">
        <f>AVERAGE(RealPrice!F220:F231)</f>
        <v>6.9812131126191973E-2</v>
      </c>
      <c r="G232" s="1">
        <f>AVERAGE(RealPrice!G220:G231)</f>
        <v>0.12645243665900505</v>
      </c>
      <c r="H232" s="1">
        <f>AVERAGE(RealPrice!H220:H231)</f>
        <v>5.9297603553327839E-2</v>
      </c>
      <c r="I232" s="1"/>
      <c r="J232" s="1">
        <f t="shared" si="237"/>
        <v>9.1274184628292732E-4</v>
      </c>
      <c r="K232" s="1">
        <f t="shared" si="238"/>
        <v>9.5826470608182529E-4</v>
      </c>
      <c r="L232" s="1">
        <f t="shared" si="239"/>
        <v>8.7643027192677719E-4</v>
      </c>
      <c r="M232" s="1">
        <f t="shared" si="240"/>
        <v>7.5565892239851107E-4</v>
      </c>
      <c r="N232" s="1">
        <f t="shared" si="241"/>
        <v>7.8757409669125145E-4</v>
      </c>
      <c r="O232" s="1">
        <f t="shared" si="242"/>
        <v>9.5826470608182529E-4</v>
      </c>
      <c r="P232" s="1"/>
      <c r="Q232" s="99">
        <f t="shared" si="207"/>
        <v>0</v>
      </c>
      <c r="R232" s="99">
        <f t="shared" si="208"/>
        <v>0</v>
      </c>
      <c r="S232" s="99">
        <f t="shared" si="209"/>
        <v>0</v>
      </c>
      <c r="T232" s="99">
        <f t="shared" si="210"/>
        <v>0</v>
      </c>
      <c r="U232" s="99">
        <f t="shared" si="211"/>
        <v>0</v>
      </c>
      <c r="V232" s="99">
        <f t="shared" si="212"/>
        <v>0</v>
      </c>
      <c r="W232" s="99"/>
      <c r="X232" s="99">
        <f t="shared" si="213"/>
        <v>9.1274184628292732E-4</v>
      </c>
      <c r="Y232" s="99">
        <f t="shared" si="214"/>
        <v>9.5826470608182529E-4</v>
      </c>
      <c r="Z232" s="99">
        <f t="shared" si="215"/>
        <v>8.7643027192677719E-4</v>
      </c>
      <c r="AA232" s="99">
        <f t="shared" si="216"/>
        <v>7.5565892239851107E-4</v>
      </c>
      <c r="AB232" s="99">
        <f t="shared" si="217"/>
        <v>7.8757409669125145E-4</v>
      </c>
      <c r="AC232" s="99">
        <f t="shared" si="218"/>
        <v>9.5826470608182529E-4</v>
      </c>
      <c r="AD232" s="1"/>
      <c r="AE232" s="1"/>
      <c r="AF232" s="5">
        <f t="shared" si="249"/>
        <v>1.5179669734313617E-2</v>
      </c>
      <c r="AG232" s="5">
        <f t="shared" si="250"/>
        <v>1.6425703907802625E-2</v>
      </c>
      <c r="AH232" s="5">
        <f t="shared" si="251"/>
        <v>2.1273928098903383E-2</v>
      </c>
      <c r="AI232" s="5">
        <f t="shared" si="252"/>
        <v>1.094262273011104E-2</v>
      </c>
      <c r="AJ232" s="5">
        <f t="shared" si="253"/>
        <v>6.2672578526135059E-3</v>
      </c>
      <c r="AK232" s="5">
        <f t="shared" si="254"/>
        <v>1.6425703907802625E-2</v>
      </c>
      <c r="AL232" s="1"/>
      <c r="AM232" s="175">
        <f t="shared" si="219"/>
        <v>0</v>
      </c>
      <c r="AN232" s="175">
        <f t="shared" si="220"/>
        <v>0</v>
      </c>
      <c r="AO232" s="175">
        <f t="shared" si="221"/>
        <v>0</v>
      </c>
      <c r="AP232" s="175">
        <f t="shared" si="222"/>
        <v>0</v>
      </c>
      <c r="AQ232" s="175">
        <f t="shared" si="223"/>
        <v>0</v>
      </c>
      <c r="AR232" s="175">
        <f t="shared" si="224"/>
        <v>0</v>
      </c>
      <c r="AS232" s="175"/>
      <c r="AT232" s="175">
        <f t="shared" si="225"/>
        <v>1.5179669734313617E-2</v>
      </c>
      <c r="AU232" s="175">
        <f t="shared" si="226"/>
        <v>1.6425703907802625E-2</v>
      </c>
      <c r="AV232" s="175">
        <f t="shared" si="227"/>
        <v>2.1273928098903383E-2</v>
      </c>
      <c r="AW232" s="175">
        <f t="shared" si="228"/>
        <v>1.094262273011104E-2</v>
      </c>
      <c r="AX232" s="175">
        <f t="shared" si="229"/>
        <v>6.2672578526135059E-3</v>
      </c>
      <c r="AY232" s="175">
        <f t="shared" si="230"/>
        <v>1.6425703907802625E-2</v>
      </c>
      <c r="AZ232" s="1"/>
      <c r="BA232" s="1">
        <f t="shared" si="255"/>
        <v>6.1041971418364649E-2</v>
      </c>
      <c r="BB232" s="1">
        <f t="shared" si="256"/>
        <v>5.9297603553327839E-2</v>
      </c>
      <c r="BC232" s="1">
        <f t="shared" si="257"/>
        <v>4.2073818354288105E-2</v>
      </c>
      <c r="BD232" s="1">
        <f t="shared" si="258"/>
        <v>6.9812131126191973E-2</v>
      </c>
      <c r="BE232" s="1">
        <f t="shared" si="259"/>
        <v>0.12645243665900505</v>
      </c>
      <c r="BF232" s="1">
        <f t="shared" si="260"/>
        <v>5.9297603553327839E-2</v>
      </c>
      <c r="BG232" s="1"/>
      <c r="BH232" s="1">
        <f t="shared" si="231"/>
        <v>6.1954713264647576E-2</v>
      </c>
      <c r="BI232" s="1">
        <f t="shared" si="232"/>
        <v>6.0255868259409665E-2</v>
      </c>
      <c r="BJ232" s="1">
        <f t="shared" si="233"/>
        <v>4.2950248626214882E-2</v>
      </c>
      <c r="BK232" s="1">
        <f t="shared" si="234"/>
        <v>7.0567790048590484E-2</v>
      </c>
      <c r="BL232" s="1">
        <f t="shared" si="235"/>
        <v>0.1272400107556963</v>
      </c>
      <c r="BM232" s="1">
        <f t="shared" si="236"/>
        <v>6.0255868259409665E-2</v>
      </c>
      <c r="BN232" s="1"/>
      <c r="BO232" s="1">
        <f t="shared" si="243"/>
        <v>4.1103637790586393E-2</v>
      </c>
      <c r="BP232" s="1">
        <f t="shared" si="244"/>
        <v>3.9504613017506192E-2</v>
      </c>
      <c r="BQ232" s="1">
        <f t="shared" si="245"/>
        <v>1.2703534391648076E-2</v>
      </c>
      <c r="BR232" s="1">
        <f t="shared" si="246"/>
        <v>5.1410833061890253E-2</v>
      </c>
      <c r="BS232" s="1">
        <f t="shared" si="247"/>
        <v>0.11075064996997082</v>
      </c>
      <c r="BT232" s="1">
        <f t="shared" si="248"/>
        <v>3.9504613017506192E-2</v>
      </c>
      <c r="BU232" s="1"/>
      <c r="BV232" s="1">
        <f t="shared" si="261"/>
        <v>8.2862919379471003E-2</v>
      </c>
      <c r="BW232" s="1">
        <f t="shared" si="262"/>
        <v>8.0546670736860421E-2</v>
      </c>
      <c r="BX232" s="1">
        <f t="shared" si="263"/>
        <v>7.0586579202262453E-2</v>
      </c>
      <c r="BY232" s="1">
        <f t="shared" si="264"/>
        <v>9.6131028544980207E-2</v>
      </c>
      <c r="BZ232" s="1">
        <f t="shared" si="265"/>
        <v>0.19445422736469919</v>
      </c>
      <c r="CA232" s="1">
        <f t="shared" si="266"/>
        <v>8.0546670736860421E-2</v>
      </c>
      <c r="CB232" s="1"/>
      <c r="CC232" s="1"/>
    </row>
    <row r="233" spans="1:81" x14ac:dyDescent="0.2">
      <c r="A233">
        <f t="shared" si="267"/>
        <v>2009</v>
      </c>
      <c r="B233">
        <f t="shared" si="268"/>
        <v>4</v>
      </c>
      <c r="C233" s="1">
        <f>AVERAGE(RealPrice!C221:C232)</f>
        <v>6.1975086672741604E-2</v>
      </c>
      <c r="D233" s="1">
        <f>AVERAGE(RealPrice!D221:D232)</f>
        <v>6.0260717946987556E-2</v>
      </c>
      <c r="E233" s="1">
        <f>AVERAGE(RealPrice!E221:E232)</f>
        <v>4.2948417630569689E-2</v>
      </c>
      <c r="F233" s="1">
        <f>AVERAGE(RealPrice!F221:F232)</f>
        <v>7.0648286729369139E-2</v>
      </c>
      <c r="G233" s="1">
        <f>AVERAGE(RealPrice!G221:G232)</f>
        <v>0.12743978335499623</v>
      </c>
      <c r="H233" s="1">
        <f>AVERAGE(RealPrice!H221:H232)</f>
        <v>6.0260717946987556E-2</v>
      </c>
      <c r="I233" s="1"/>
      <c r="J233" s="1">
        <f t="shared" si="237"/>
        <v>9.3311525437695525E-4</v>
      </c>
      <c r="K233" s="1">
        <f t="shared" si="238"/>
        <v>9.6311439365971696E-4</v>
      </c>
      <c r="L233" s="1">
        <f t="shared" si="239"/>
        <v>8.7459927628158463E-4</v>
      </c>
      <c r="M233" s="1">
        <f t="shared" si="240"/>
        <v>8.3615560317716608E-4</v>
      </c>
      <c r="N233" s="1">
        <f t="shared" si="241"/>
        <v>9.8734669599118141E-4</v>
      </c>
      <c r="O233" s="1">
        <f t="shared" si="242"/>
        <v>9.6311439365971696E-4</v>
      </c>
      <c r="P233" s="1"/>
      <c r="Q233" s="99">
        <f t="shared" si="207"/>
        <v>0</v>
      </c>
      <c r="R233" s="99">
        <f t="shared" si="208"/>
        <v>0</v>
      </c>
      <c r="S233" s="99">
        <f t="shared" si="209"/>
        <v>0</v>
      </c>
      <c r="T233" s="99">
        <f t="shared" si="210"/>
        <v>0</v>
      </c>
      <c r="U233" s="99">
        <f t="shared" si="211"/>
        <v>0</v>
      </c>
      <c r="V233" s="99">
        <f t="shared" si="212"/>
        <v>0</v>
      </c>
      <c r="W233" s="99"/>
      <c r="X233" s="99">
        <f t="shared" si="213"/>
        <v>9.3311525437695525E-4</v>
      </c>
      <c r="Y233" s="99">
        <f t="shared" si="214"/>
        <v>9.6311439365971696E-4</v>
      </c>
      <c r="Z233" s="99">
        <f t="shared" si="215"/>
        <v>8.7459927628158463E-4</v>
      </c>
      <c r="AA233" s="99">
        <f t="shared" si="216"/>
        <v>8.3615560317716608E-4</v>
      </c>
      <c r="AB233" s="99">
        <f t="shared" si="217"/>
        <v>9.8734669599118141E-4</v>
      </c>
      <c r="AC233" s="99">
        <f t="shared" si="218"/>
        <v>9.6311439365971696E-4</v>
      </c>
      <c r="AD233" s="1"/>
      <c r="AE233" s="1"/>
      <c r="AF233" s="5">
        <f t="shared" si="249"/>
        <v>1.5286453446623494E-2</v>
      </c>
      <c r="AG233" s="5">
        <f t="shared" si="250"/>
        <v>1.6242045815452855E-2</v>
      </c>
      <c r="AH233" s="5">
        <f t="shared" si="251"/>
        <v>2.0787257028038297E-2</v>
      </c>
      <c r="AI233" s="5">
        <f t="shared" si="252"/>
        <v>1.1977225013597437E-2</v>
      </c>
      <c r="AJ233" s="5">
        <f t="shared" si="253"/>
        <v>7.8080480066484714E-3</v>
      </c>
      <c r="AK233" s="5">
        <f t="shared" si="254"/>
        <v>1.6242045815452855E-2</v>
      </c>
      <c r="AL233" s="1"/>
      <c r="AM233" s="175">
        <f t="shared" si="219"/>
        <v>0</v>
      </c>
      <c r="AN233" s="175">
        <f t="shared" si="220"/>
        <v>0</v>
      </c>
      <c r="AO233" s="175">
        <f t="shared" si="221"/>
        <v>0</v>
      </c>
      <c r="AP233" s="175">
        <f t="shared" si="222"/>
        <v>0</v>
      </c>
      <c r="AQ233" s="175">
        <f t="shared" si="223"/>
        <v>0</v>
      </c>
      <c r="AR233" s="175">
        <f t="shared" si="224"/>
        <v>0</v>
      </c>
      <c r="AS233" s="175"/>
      <c r="AT233" s="175">
        <f t="shared" si="225"/>
        <v>1.5286453446623494E-2</v>
      </c>
      <c r="AU233" s="175">
        <f t="shared" si="226"/>
        <v>1.6242045815452855E-2</v>
      </c>
      <c r="AV233" s="175">
        <f t="shared" si="227"/>
        <v>2.0787257028038297E-2</v>
      </c>
      <c r="AW233" s="175">
        <f t="shared" si="228"/>
        <v>1.1977225013597437E-2</v>
      </c>
      <c r="AX233" s="175">
        <f t="shared" si="229"/>
        <v>7.8080480066484714E-3</v>
      </c>
      <c r="AY233" s="175">
        <f t="shared" si="230"/>
        <v>1.6242045815452855E-2</v>
      </c>
      <c r="AZ233" s="1"/>
      <c r="BA233" s="1">
        <f t="shared" si="255"/>
        <v>6.1975086672741604E-2</v>
      </c>
      <c r="BB233" s="1">
        <f t="shared" si="256"/>
        <v>6.0260717946987556E-2</v>
      </c>
      <c r="BC233" s="1">
        <f t="shared" si="257"/>
        <v>4.2948417630569689E-2</v>
      </c>
      <c r="BD233" s="1">
        <f t="shared" si="258"/>
        <v>7.0648286729369139E-2</v>
      </c>
      <c r="BE233" s="1">
        <f t="shared" si="259"/>
        <v>0.12743978335499623</v>
      </c>
      <c r="BF233" s="1">
        <f t="shared" si="260"/>
        <v>6.0260717946987556E-2</v>
      </c>
      <c r="BG233" s="1"/>
      <c r="BH233" s="1">
        <f t="shared" si="231"/>
        <v>6.2908201927118559E-2</v>
      </c>
      <c r="BI233" s="1">
        <f t="shared" si="232"/>
        <v>6.1223832340647273E-2</v>
      </c>
      <c r="BJ233" s="1">
        <f t="shared" si="233"/>
        <v>4.3823016906851274E-2</v>
      </c>
      <c r="BK233" s="1">
        <f t="shared" si="234"/>
        <v>7.1484442332546305E-2</v>
      </c>
      <c r="BL233" s="1">
        <f t="shared" si="235"/>
        <v>0.12842713005098741</v>
      </c>
      <c r="BM233" s="1">
        <f t="shared" si="236"/>
        <v>6.1223832340647273E-2</v>
      </c>
      <c r="BN233" s="1"/>
      <c r="BO233" s="1">
        <f t="shared" si="243"/>
        <v>4.1103637790586393E-2</v>
      </c>
      <c r="BP233" s="1">
        <f t="shared" si="244"/>
        <v>3.9504613017506192E-2</v>
      </c>
      <c r="BQ233" s="1">
        <f t="shared" si="245"/>
        <v>1.2703534391648076E-2</v>
      </c>
      <c r="BR233" s="1">
        <f t="shared" si="246"/>
        <v>5.1410833061890253E-2</v>
      </c>
      <c r="BS233" s="1">
        <f t="shared" si="247"/>
        <v>0.11075064996997082</v>
      </c>
      <c r="BT233" s="1">
        <f t="shared" si="248"/>
        <v>3.9504613017506192E-2</v>
      </c>
      <c r="BU233" s="1"/>
      <c r="BV233" s="1">
        <f t="shared" si="261"/>
        <v>8.3810298656744331E-2</v>
      </c>
      <c r="BW233" s="1">
        <f t="shared" si="262"/>
        <v>8.1525428078627477E-2</v>
      </c>
      <c r="BX233" s="1">
        <f t="shared" si="263"/>
        <v>7.1479358998496639E-2</v>
      </c>
      <c r="BY233" s="1">
        <f t="shared" si="264"/>
        <v>9.6977198971963011E-2</v>
      </c>
      <c r="BZ233" s="1">
        <f t="shared" si="265"/>
        <v>0.19544928331109188</v>
      </c>
      <c r="CA233" s="1">
        <f t="shared" si="266"/>
        <v>8.1525428078627477E-2</v>
      </c>
      <c r="CB233" s="1"/>
      <c r="CC233" s="1"/>
    </row>
    <row r="234" spans="1:81" x14ac:dyDescent="0.2">
      <c r="A234">
        <f t="shared" si="267"/>
        <v>2009</v>
      </c>
      <c r="B234">
        <f t="shared" si="268"/>
        <v>5</v>
      </c>
      <c r="C234" s="1">
        <f>AVERAGE(RealPrice!C222:C233)</f>
        <v>6.2943031428959587E-2</v>
      </c>
      <c r="D234" s="1">
        <f>AVERAGE(RealPrice!D222:D233)</f>
        <v>6.1185188314367929E-2</v>
      </c>
      <c r="E234" s="1">
        <f>AVERAGE(RealPrice!E222:E233)</f>
        <v>4.3828295286874812E-2</v>
      </c>
      <c r="F234" s="1">
        <f>AVERAGE(RealPrice!F222:F233)</f>
        <v>7.155334841378784E-2</v>
      </c>
      <c r="G234" s="1">
        <f>AVERAGE(RealPrice!G222:G233)</f>
        <v>0.12850424689569651</v>
      </c>
      <c r="H234" s="1">
        <f>AVERAGE(RealPrice!H222:H233)</f>
        <v>6.1185188314367929E-2</v>
      </c>
      <c r="I234" s="1"/>
      <c r="J234" s="1">
        <f t="shared" si="237"/>
        <v>9.6794475621798243E-4</v>
      </c>
      <c r="K234" s="1">
        <f t="shared" si="238"/>
        <v>9.244703673803728E-4</v>
      </c>
      <c r="L234" s="1">
        <f t="shared" si="239"/>
        <v>8.7987765630512249E-4</v>
      </c>
      <c r="M234" s="1">
        <f t="shared" si="240"/>
        <v>9.0506168441870094E-4</v>
      </c>
      <c r="N234" s="1">
        <f t="shared" si="241"/>
        <v>1.0644635407002778E-3</v>
      </c>
      <c r="O234" s="1">
        <f t="shared" si="242"/>
        <v>9.244703673803728E-4</v>
      </c>
      <c r="P234" s="1"/>
      <c r="Q234" s="99">
        <f t="shared" si="207"/>
        <v>0</v>
      </c>
      <c r="R234" s="99">
        <f t="shared" si="208"/>
        <v>0</v>
      </c>
      <c r="S234" s="99">
        <f t="shared" si="209"/>
        <v>0</v>
      </c>
      <c r="T234" s="99">
        <f t="shared" si="210"/>
        <v>0</v>
      </c>
      <c r="U234" s="99">
        <f t="shared" si="211"/>
        <v>0</v>
      </c>
      <c r="V234" s="99">
        <f t="shared" si="212"/>
        <v>0</v>
      </c>
      <c r="W234" s="99"/>
      <c r="X234" s="99">
        <f t="shared" si="213"/>
        <v>9.6794475621798243E-4</v>
      </c>
      <c r="Y234" s="99">
        <f t="shared" si="214"/>
        <v>9.244703673803728E-4</v>
      </c>
      <c r="Z234" s="99">
        <f t="shared" si="215"/>
        <v>8.7987765630512249E-4</v>
      </c>
      <c r="AA234" s="99">
        <f t="shared" si="216"/>
        <v>9.0506168441870094E-4</v>
      </c>
      <c r="AB234" s="99">
        <f t="shared" si="217"/>
        <v>1.0644635407002778E-3</v>
      </c>
      <c r="AC234" s="99">
        <f t="shared" si="218"/>
        <v>9.244703673803728E-4</v>
      </c>
      <c r="AD234" s="1"/>
      <c r="AE234" s="1"/>
      <c r="AF234" s="5">
        <f t="shared" si="249"/>
        <v>1.5618288060316843E-2</v>
      </c>
      <c r="AG234" s="5">
        <f t="shared" si="250"/>
        <v>1.5341177451513976E-2</v>
      </c>
      <c r="AH234" s="5">
        <f t="shared" si="251"/>
        <v>2.0486846893256638E-2</v>
      </c>
      <c r="AI234" s="5">
        <f t="shared" si="252"/>
        <v>1.2810808673757279E-2</v>
      </c>
      <c r="AJ234" s="5">
        <f t="shared" si="253"/>
        <v>8.3526785174696805E-3</v>
      </c>
      <c r="AK234" s="5">
        <f t="shared" si="254"/>
        <v>1.5341177451513976E-2</v>
      </c>
      <c r="AL234" s="1"/>
      <c r="AM234" s="175">
        <f t="shared" si="219"/>
        <v>0</v>
      </c>
      <c r="AN234" s="175">
        <f t="shared" si="220"/>
        <v>0</v>
      </c>
      <c r="AO234" s="175">
        <f t="shared" si="221"/>
        <v>0</v>
      </c>
      <c r="AP234" s="175">
        <f t="shared" si="222"/>
        <v>0</v>
      </c>
      <c r="AQ234" s="175">
        <f t="shared" si="223"/>
        <v>0</v>
      </c>
      <c r="AR234" s="175">
        <f t="shared" si="224"/>
        <v>0</v>
      </c>
      <c r="AS234" s="175"/>
      <c r="AT234" s="175">
        <f t="shared" si="225"/>
        <v>1.5618288060316843E-2</v>
      </c>
      <c r="AU234" s="175">
        <f t="shared" si="226"/>
        <v>1.5341177451513976E-2</v>
      </c>
      <c r="AV234" s="175">
        <f t="shared" si="227"/>
        <v>2.0486846893256638E-2</v>
      </c>
      <c r="AW234" s="175">
        <f t="shared" si="228"/>
        <v>1.2810808673757279E-2</v>
      </c>
      <c r="AX234" s="175">
        <f t="shared" si="229"/>
        <v>8.3526785174696805E-3</v>
      </c>
      <c r="AY234" s="175">
        <f t="shared" si="230"/>
        <v>1.5341177451513976E-2</v>
      </c>
      <c r="AZ234" s="1"/>
      <c r="BA234" s="1">
        <f t="shared" si="255"/>
        <v>6.2943031428959587E-2</v>
      </c>
      <c r="BB234" s="1">
        <f t="shared" si="256"/>
        <v>6.1185188314367929E-2</v>
      </c>
      <c r="BC234" s="1">
        <f t="shared" si="257"/>
        <v>4.3828295286874812E-2</v>
      </c>
      <c r="BD234" s="1">
        <f t="shared" si="258"/>
        <v>7.155334841378784E-2</v>
      </c>
      <c r="BE234" s="1">
        <f t="shared" si="259"/>
        <v>0.12850424689569651</v>
      </c>
      <c r="BF234" s="1">
        <f t="shared" si="260"/>
        <v>6.1185188314367929E-2</v>
      </c>
      <c r="BG234" s="1"/>
      <c r="BH234" s="1">
        <f t="shared" si="231"/>
        <v>6.3910976185177576E-2</v>
      </c>
      <c r="BI234" s="1">
        <f t="shared" si="232"/>
        <v>6.2109658681748302E-2</v>
      </c>
      <c r="BJ234" s="1">
        <f t="shared" si="233"/>
        <v>4.4708172943179934E-2</v>
      </c>
      <c r="BK234" s="1">
        <f t="shared" si="234"/>
        <v>7.2458410098206541E-2</v>
      </c>
      <c r="BL234" s="1">
        <f t="shared" si="235"/>
        <v>0.12956871043639678</v>
      </c>
      <c r="BM234" s="1">
        <f t="shared" si="236"/>
        <v>6.2109658681748302E-2</v>
      </c>
      <c r="BN234" s="1"/>
      <c r="BO234" s="1">
        <f t="shared" si="243"/>
        <v>4.1103637790586393E-2</v>
      </c>
      <c r="BP234" s="1">
        <f t="shared" si="244"/>
        <v>3.9504613017506192E-2</v>
      </c>
      <c r="BQ234" s="1">
        <f t="shared" si="245"/>
        <v>1.2703534391648076E-2</v>
      </c>
      <c r="BR234" s="1">
        <f t="shared" si="246"/>
        <v>5.1410833061890253E-2</v>
      </c>
      <c r="BS234" s="1">
        <f t="shared" si="247"/>
        <v>0.11075064996997082</v>
      </c>
      <c r="BT234" s="1">
        <f t="shared" si="248"/>
        <v>3.9504613017506192E-2</v>
      </c>
      <c r="BU234" s="1"/>
      <c r="BV234" s="1">
        <f t="shared" si="261"/>
        <v>8.4793361052991401E-2</v>
      </c>
      <c r="BW234" s="1">
        <f t="shared" si="262"/>
        <v>8.2464080909962489E-2</v>
      </c>
      <c r="BX234" s="1">
        <f t="shared" si="263"/>
        <v>7.2377262573631279E-2</v>
      </c>
      <c r="BY234" s="1">
        <f t="shared" si="264"/>
        <v>9.789385522845874E-2</v>
      </c>
      <c r="BZ234" s="1">
        <f t="shared" si="265"/>
        <v>0.19652263797354119</v>
      </c>
      <c r="CA234" s="1">
        <f t="shared" si="266"/>
        <v>8.2464080909962489E-2</v>
      </c>
      <c r="CB234" s="1"/>
      <c r="CC234" s="1"/>
    </row>
    <row r="235" spans="1:81" x14ac:dyDescent="0.2">
      <c r="A235">
        <f t="shared" si="267"/>
        <v>2009</v>
      </c>
      <c r="B235">
        <f t="shared" si="268"/>
        <v>6</v>
      </c>
      <c r="C235" s="1">
        <f>AVERAGE(RealPrice!C223:C234)</f>
        <v>6.3450106930970071E-2</v>
      </c>
      <c r="D235" s="1">
        <f>AVERAGE(RealPrice!D223:D234)</f>
        <v>6.1681282141871928E-2</v>
      </c>
      <c r="E235" s="1">
        <f>AVERAGE(RealPrice!E223:E234)</f>
        <v>4.4986352335225403E-2</v>
      </c>
      <c r="F235" s="1">
        <f>AVERAGE(RealPrice!F223:F234)</f>
        <v>7.2035032219228981E-2</v>
      </c>
      <c r="G235" s="1">
        <f>AVERAGE(RealPrice!G223:G234)</f>
        <v>0.12969390117513138</v>
      </c>
      <c r="H235" s="1">
        <f>AVERAGE(RealPrice!H223:H234)</f>
        <v>6.1681282141871928E-2</v>
      </c>
      <c r="I235" s="1"/>
      <c r="J235" s="1">
        <f t="shared" si="237"/>
        <v>5.0707550201048446E-4</v>
      </c>
      <c r="K235" s="1">
        <f t="shared" si="238"/>
        <v>4.9609382750399889E-4</v>
      </c>
      <c r="L235" s="1">
        <f t="shared" si="239"/>
        <v>1.1580570483505914E-3</v>
      </c>
      <c r="M235" s="1">
        <f t="shared" si="240"/>
        <v>4.8168380544114098E-4</v>
      </c>
      <c r="N235" s="1">
        <f t="shared" si="241"/>
        <v>1.1896542794348763E-3</v>
      </c>
      <c r="O235" s="1">
        <f t="shared" si="242"/>
        <v>4.9609382750399889E-4</v>
      </c>
      <c r="P235" s="1"/>
      <c r="Q235" s="99">
        <f t="shared" si="207"/>
        <v>0</v>
      </c>
      <c r="R235" s="99">
        <f t="shared" si="208"/>
        <v>0</v>
      </c>
      <c r="S235" s="99">
        <f t="shared" si="209"/>
        <v>0</v>
      </c>
      <c r="T235" s="99">
        <f t="shared" si="210"/>
        <v>0</v>
      </c>
      <c r="U235" s="99">
        <f t="shared" si="211"/>
        <v>0</v>
      </c>
      <c r="V235" s="99">
        <f t="shared" si="212"/>
        <v>0</v>
      </c>
      <c r="W235" s="99"/>
      <c r="X235" s="99">
        <f t="shared" si="213"/>
        <v>5.0707550201048446E-4</v>
      </c>
      <c r="Y235" s="99">
        <f t="shared" si="214"/>
        <v>4.9609382750399889E-4</v>
      </c>
      <c r="Z235" s="99">
        <f t="shared" si="215"/>
        <v>1.1580570483505914E-3</v>
      </c>
      <c r="AA235" s="99">
        <f t="shared" si="216"/>
        <v>4.8168380544114098E-4</v>
      </c>
      <c r="AB235" s="99">
        <f t="shared" si="217"/>
        <v>1.1896542794348763E-3</v>
      </c>
      <c r="AC235" s="99">
        <f t="shared" si="218"/>
        <v>4.9609382750399889E-4</v>
      </c>
      <c r="AD235" s="1"/>
      <c r="AE235" s="1"/>
      <c r="AF235" s="5">
        <f t="shared" si="249"/>
        <v>8.0561023277501143E-3</v>
      </c>
      <c r="AG235" s="5">
        <f t="shared" si="250"/>
        <v>8.1080706159648575E-3</v>
      </c>
      <c r="AH235" s="5">
        <f t="shared" si="251"/>
        <v>2.6422589351710268E-2</v>
      </c>
      <c r="AI235" s="5">
        <f t="shared" si="252"/>
        <v>6.7318136204554957E-3</v>
      </c>
      <c r="AJ235" s="5">
        <f t="shared" si="253"/>
        <v>9.2577039916859061E-3</v>
      </c>
      <c r="AK235" s="5">
        <f t="shared" si="254"/>
        <v>8.1080706159648575E-3</v>
      </c>
      <c r="AL235" s="1"/>
      <c r="AM235" s="175">
        <f t="shared" si="219"/>
        <v>0</v>
      </c>
      <c r="AN235" s="175">
        <f t="shared" si="220"/>
        <v>0</v>
      </c>
      <c r="AO235" s="175">
        <f t="shared" si="221"/>
        <v>0</v>
      </c>
      <c r="AP235" s="175">
        <f t="shared" si="222"/>
        <v>0</v>
      </c>
      <c r="AQ235" s="175">
        <f t="shared" si="223"/>
        <v>0</v>
      </c>
      <c r="AR235" s="175">
        <f t="shared" si="224"/>
        <v>0</v>
      </c>
      <c r="AS235" s="175"/>
      <c r="AT235" s="175">
        <f t="shared" si="225"/>
        <v>8.0561023277501143E-3</v>
      </c>
      <c r="AU235" s="175">
        <f t="shared" si="226"/>
        <v>8.1080706159648575E-3</v>
      </c>
      <c r="AV235" s="175">
        <f t="shared" si="227"/>
        <v>2.6422589351710268E-2</v>
      </c>
      <c r="AW235" s="175">
        <f t="shared" si="228"/>
        <v>6.7318136204554957E-3</v>
      </c>
      <c r="AX235" s="175">
        <f t="shared" si="229"/>
        <v>9.2577039916859061E-3</v>
      </c>
      <c r="AY235" s="175">
        <f t="shared" si="230"/>
        <v>8.1080706159648575E-3</v>
      </c>
      <c r="AZ235" s="1"/>
      <c r="BA235" s="1">
        <f t="shared" si="255"/>
        <v>6.3450106930970071E-2</v>
      </c>
      <c r="BB235" s="1">
        <f t="shared" si="256"/>
        <v>6.1681282141871928E-2</v>
      </c>
      <c r="BC235" s="1">
        <f t="shared" si="257"/>
        <v>4.4986352335225403E-2</v>
      </c>
      <c r="BD235" s="1">
        <f t="shared" si="258"/>
        <v>7.2035032219228981E-2</v>
      </c>
      <c r="BE235" s="1">
        <f t="shared" si="259"/>
        <v>0.12969390117513138</v>
      </c>
      <c r="BF235" s="1">
        <f t="shared" si="260"/>
        <v>6.1681282141871928E-2</v>
      </c>
      <c r="BG235" s="1"/>
      <c r="BH235" s="1">
        <f t="shared" si="231"/>
        <v>6.3957182432980555E-2</v>
      </c>
      <c r="BI235" s="1">
        <f t="shared" si="232"/>
        <v>6.2177375969375927E-2</v>
      </c>
      <c r="BJ235" s="1">
        <f t="shared" si="233"/>
        <v>4.6144409383575995E-2</v>
      </c>
      <c r="BK235" s="1">
        <f t="shared" si="234"/>
        <v>7.2516716024670122E-2</v>
      </c>
      <c r="BL235" s="1">
        <f t="shared" si="235"/>
        <v>0.13088355545456626</v>
      </c>
      <c r="BM235" s="1">
        <f t="shared" si="236"/>
        <v>6.2177375969375927E-2</v>
      </c>
      <c r="BN235" s="1"/>
      <c r="BO235" s="1">
        <f t="shared" si="243"/>
        <v>4.1103637790586393E-2</v>
      </c>
      <c r="BP235" s="1">
        <f t="shared" si="244"/>
        <v>3.9504613017506192E-2</v>
      </c>
      <c r="BQ235" s="1">
        <f t="shared" si="245"/>
        <v>1.2703534391648076E-2</v>
      </c>
      <c r="BR235" s="1">
        <f t="shared" si="246"/>
        <v>5.1410833061890253E-2</v>
      </c>
      <c r="BS235" s="1">
        <f t="shared" si="247"/>
        <v>0.11075064996997082</v>
      </c>
      <c r="BT235" s="1">
        <f t="shared" si="248"/>
        <v>3.9504613017506192E-2</v>
      </c>
      <c r="BU235" s="1"/>
      <c r="BV235" s="1">
        <f t="shared" si="261"/>
        <v>8.5304521607133976E-2</v>
      </c>
      <c r="BW235" s="1">
        <f t="shared" si="262"/>
        <v>8.2964197101252038E-2</v>
      </c>
      <c r="BX235" s="1">
        <f t="shared" si="263"/>
        <v>7.3565918487816295E-2</v>
      </c>
      <c r="BY235" s="1">
        <f t="shared" si="264"/>
        <v>9.8378781639502103E-2</v>
      </c>
      <c r="BZ235" s="1">
        <f t="shared" si="265"/>
        <v>0.19772330572014751</v>
      </c>
      <c r="CA235" s="1">
        <f t="shared" si="266"/>
        <v>8.2964197101252038E-2</v>
      </c>
      <c r="CB235" s="1"/>
      <c r="CC235" s="1"/>
    </row>
    <row r="236" spans="1:81" x14ac:dyDescent="0.2">
      <c r="A236">
        <f t="shared" si="267"/>
        <v>2009</v>
      </c>
      <c r="B236">
        <f t="shared" si="268"/>
        <v>7</v>
      </c>
      <c r="C236" s="1">
        <f>AVERAGE(RealPrice!C224:C235)</f>
        <v>6.3825539626050101E-2</v>
      </c>
      <c r="D236" s="1">
        <f>AVERAGE(RealPrice!D224:D235)</f>
        <v>6.2052732801501115E-2</v>
      </c>
      <c r="E236" s="1">
        <f>AVERAGE(RealPrice!E224:E235)</f>
        <v>4.6258171051101298E-2</v>
      </c>
      <c r="F236" s="1">
        <f>AVERAGE(RealPrice!F224:F235)</f>
        <v>7.248699291658825E-2</v>
      </c>
      <c r="G236" s="1">
        <f>AVERAGE(RealPrice!G224:G235)</f>
        <v>0.13092085820597366</v>
      </c>
      <c r="H236" s="1">
        <f>AVERAGE(RealPrice!H224:H235)</f>
        <v>6.2052732801501115E-2</v>
      </c>
      <c r="I236" s="1"/>
      <c r="J236" s="1">
        <f t="shared" si="237"/>
        <v>3.7543269508003019E-4</v>
      </c>
      <c r="K236" s="1">
        <f t="shared" si="238"/>
        <v>3.7145065962918694E-4</v>
      </c>
      <c r="L236" s="1">
        <f t="shared" si="239"/>
        <v>1.2718187158758942E-3</v>
      </c>
      <c r="M236" s="1">
        <f t="shared" si="240"/>
        <v>4.519606973592688E-4</v>
      </c>
      <c r="N236" s="1">
        <f t="shared" si="241"/>
        <v>1.2269570308422739E-3</v>
      </c>
      <c r="O236" s="1">
        <f t="shared" si="242"/>
        <v>3.7145065962918694E-4</v>
      </c>
      <c r="P236" s="1"/>
      <c r="Q236" s="99">
        <f t="shared" si="207"/>
        <v>0</v>
      </c>
      <c r="R236" s="99">
        <f t="shared" si="208"/>
        <v>0</v>
      </c>
      <c r="S236" s="99">
        <f t="shared" si="209"/>
        <v>0</v>
      </c>
      <c r="T236" s="99">
        <f t="shared" si="210"/>
        <v>0</v>
      </c>
      <c r="U236" s="99">
        <f t="shared" si="211"/>
        <v>0</v>
      </c>
      <c r="V236" s="99">
        <f t="shared" si="212"/>
        <v>0</v>
      </c>
      <c r="W236" s="99"/>
      <c r="X236" s="99">
        <f t="shared" si="213"/>
        <v>3.7543269508003019E-4</v>
      </c>
      <c r="Y236" s="99">
        <f t="shared" si="214"/>
        <v>3.7145065962918694E-4</v>
      </c>
      <c r="Z236" s="99">
        <f t="shared" si="215"/>
        <v>1.2718187158758942E-3</v>
      </c>
      <c r="AA236" s="99">
        <f t="shared" si="216"/>
        <v>4.519606973592688E-4</v>
      </c>
      <c r="AB236" s="99">
        <f t="shared" si="217"/>
        <v>1.2269570308422739E-3</v>
      </c>
      <c r="AC236" s="99">
        <f t="shared" si="218"/>
        <v>3.7145065962918694E-4</v>
      </c>
      <c r="AD236" s="1"/>
      <c r="AE236" s="1"/>
      <c r="AF236" s="5">
        <f t="shared" si="249"/>
        <v>5.9169749782845837E-3</v>
      </c>
      <c r="AG236" s="5">
        <f t="shared" si="250"/>
        <v>6.0220969268249824E-3</v>
      </c>
      <c r="AH236" s="5">
        <f t="shared" si="251"/>
        <v>2.8271212264525669E-2</v>
      </c>
      <c r="AI236" s="5">
        <f t="shared" si="252"/>
        <v>6.2741791519407286E-3</v>
      </c>
      <c r="AJ236" s="5">
        <f t="shared" si="253"/>
        <v>9.4604065397452253E-3</v>
      </c>
      <c r="AK236" s="5">
        <f t="shared" si="254"/>
        <v>6.0220969268249824E-3</v>
      </c>
      <c r="AL236" s="1"/>
      <c r="AM236" s="175">
        <f t="shared" si="219"/>
        <v>0</v>
      </c>
      <c r="AN236" s="175">
        <f t="shared" si="220"/>
        <v>0</v>
      </c>
      <c r="AO236" s="175">
        <f t="shared" si="221"/>
        <v>0</v>
      </c>
      <c r="AP236" s="175">
        <f t="shared" si="222"/>
        <v>0</v>
      </c>
      <c r="AQ236" s="175">
        <f t="shared" si="223"/>
        <v>0</v>
      </c>
      <c r="AR236" s="175">
        <f t="shared" si="224"/>
        <v>0</v>
      </c>
      <c r="AS236" s="175"/>
      <c r="AT236" s="175">
        <f t="shared" si="225"/>
        <v>5.9169749782845837E-3</v>
      </c>
      <c r="AU236" s="175">
        <f t="shared" si="226"/>
        <v>6.0220969268249824E-3</v>
      </c>
      <c r="AV236" s="175">
        <f t="shared" si="227"/>
        <v>2.8271212264525669E-2</v>
      </c>
      <c r="AW236" s="175">
        <f t="shared" si="228"/>
        <v>6.2741791519407286E-3</v>
      </c>
      <c r="AX236" s="175">
        <f t="shared" si="229"/>
        <v>9.4604065397452253E-3</v>
      </c>
      <c r="AY236" s="175">
        <f t="shared" si="230"/>
        <v>6.0220969268249824E-3</v>
      </c>
      <c r="AZ236" s="1"/>
      <c r="BA236" s="1">
        <f t="shared" si="255"/>
        <v>6.3825539626050101E-2</v>
      </c>
      <c r="BB236" s="1">
        <f t="shared" si="256"/>
        <v>6.2052732801501115E-2</v>
      </c>
      <c r="BC236" s="1">
        <f t="shared" si="257"/>
        <v>4.6258171051101298E-2</v>
      </c>
      <c r="BD236" s="1">
        <f t="shared" si="258"/>
        <v>7.248699291658825E-2</v>
      </c>
      <c r="BE236" s="1">
        <f t="shared" si="259"/>
        <v>0.13092085820597366</v>
      </c>
      <c r="BF236" s="1">
        <f t="shared" si="260"/>
        <v>6.2052732801501115E-2</v>
      </c>
      <c r="BG236" s="1"/>
      <c r="BH236" s="1">
        <f t="shared" si="231"/>
        <v>6.4200972321130131E-2</v>
      </c>
      <c r="BI236" s="1">
        <f t="shared" si="232"/>
        <v>6.2424183461130302E-2</v>
      </c>
      <c r="BJ236" s="1">
        <f t="shared" si="233"/>
        <v>4.7529989766977192E-2</v>
      </c>
      <c r="BK236" s="1">
        <f t="shared" si="234"/>
        <v>7.2938953613947519E-2</v>
      </c>
      <c r="BL236" s="1">
        <f t="shared" si="235"/>
        <v>0.13214781523681593</v>
      </c>
      <c r="BM236" s="1">
        <f t="shared" si="236"/>
        <v>6.2424183461130302E-2</v>
      </c>
      <c r="BN236" s="1"/>
      <c r="BO236" s="1">
        <f t="shared" si="243"/>
        <v>4.1103637790586393E-2</v>
      </c>
      <c r="BP236" s="1">
        <f t="shared" si="244"/>
        <v>3.9504613017506192E-2</v>
      </c>
      <c r="BQ236" s="1">
        <f t="shared" si="245"/>
        <v>1.2703534391648076E-2</v>
      </c>
      <c r="BR236" s="1">
        <f t="shared" si="246"/>
        <v>5.1410833061890253E-2</v>
      </c>
      <c r="BS236" s="1">
        <f t="shared" si="247"/>
        <v>0.11075064996997082</v>
      </c>
      <c r="BT236" s="1">
        <f t="shared" si="248"/>
        <v>3.9504613017506192E-2</v>
      </c>
      <c r="BU236" s="1"/>
      <c r="BV236" s="1">
        <f t="shared" si="261"/>
        <v>8.568217572807682E-2</v>
      </c>
      <c r="BW236" s="1">
        <f t="shared" si="262"/>
        <v>8.3337884672757045E-2</v>
      </c>
      <c r="BX236" s="1">
        <f t="shared" si="263"/>
        <v>7.487369306057072E-2</v>
      </c>
      <c r="BY236" s="1">
        <f t="shared" si="264"/>
        <v>9.8833578019246235E-2</v>
      </c>
      <c r="BZ236" s="1">
        <f t="shared" si="265"/>
        <v>0.19896187026330836</v>
      </c>
      <c r="CA236" s="1">
        <f t="shared" si="266"/>
        <v>8.3337884672757045E-2</v>
      </c>
      <c r="CB236" s="1"/>
      <c r="CC236" s="1"/>
    </row>
    <row r="237" spans="1:81" x14ac:dyDescent="0.2">
      <c r="A237">
        <f t="shared" si="267"/>
        <v>2009</v>
      </c>
      <c r="B237">
        <f t="shared" si="268"/>
        <v>8</v>
      </c>
      <c r="C237" s="1">
        <f>AVERAGE(RealPrice!C225:C236)</f>
        <v>6.4179219310286098E-2</v>
      </c>
      <c r="D237" s="1">
        <f>AVERAGE(RealPrice!D225:D236)</f>
        <v>6.2360638855663807E-2</v>
      </c>
      <c r="E237" s="1">
        <f>AVERAGE(RealPrice!E225:E236)</f>
        <v>4.7446765529958725E-2</v>
      </c>
      <c r="F237" s="1">
        <f>AVERAGE(RealPrice!F225:F236)</f>
        <v>7.2977537683045518E-2</v>
      </c>
      <c r="G237" s="1">
        <f>AVERAGE(RealPrice!G225:G236)</f>
        <v>0.13215507125323278</v>
      </c>
      <c r="H237" s="1">
        <f>AVERAGE(RealPrice!H225:H236)</f>
        <v>6.2360638855663807E-2</v>
      </c>
      <c r="I237" s="1"/>
      <c r="J237" s="1">
        <f t="shared" si="237"/>
        <v>3.5367968423599683E-4</v>
      </c>
      <c r="K237" s="1">
        <f t="shared" si="238"/>
        <v>3.0790605416269184E-4</v>
      </c>
      <c r="L237" s="1">
        <f t="shared" si="239"/>
        <v>1.1885944788574271E-3</v>
      </c>
      <c r="M237" s="1">
        <f t="shared" si="240"/>
        <v>4.9054476645726819E-4</v>
      </c>
      <c r="N237" s="1">
        <f t="shared" si="241"/>
        <v>1.2342130472591251E-3</v>
      </c>
      <c r="O237" s="1">
        <f t="shared" si="242"/>
        <v>3.0790605416269184E-4</v>
      </c>
      <c r="P237" s="1"/>
      <c r="Q237" s="99">
        <f t="shared" si="207"/>
        <v>0</v>
      </c>
      <c r="R237" s="99">
        <f t="shared" si="208"/>
        <v>0</v>
      </c>
      <c r="S237" s="99">
        <f t="shared" si="209"/>
        <v>0</v>
      </c>
      <c r="T237" s="99">
        <f t="shared" si="210"/>
        <v>0</v>
      </c>
      <c r="U237" s="99">
        <f t="shared" si="211"/>
        <v>0</v>
      </c>
      <c r="V237" s="99">
        <f t="shared" si="212"/>
        <v>0</v>
      </c>
      <c r="W237" s="99"/>
      <c r="X237" s="99">
        <f t="shared" si="213"/>
        <v>3.5367968423599683E-4</v>
      </c>
      <c r="Y237" s="99">
        <f t="shared" si="214"/>
        <v>3.0790605416269184E-4</v>
      </c>
      <c r="Z237" s="99">
        <f t="shared" si="215"/>
        <v>1.1885944788574271E-3</v>
      </c>
      <c r="AA237" s="99">
        <f t="shared" si="216"/>
        <v>4.9054476645726819E-4</v>
      </c>
      <c r="AB237" s="99">
        <f t="shared" si="217"/>
        <v>1.2342130472591251E-3</v>
      </c>
      <c r="AC237" s="99">
        <f t="shared" si="218"/>
        <v>3.0790605416269184E-4</v>
      </c>
      <c r="AD237" s="1"/>
      <c r="AE237" s="1"/>
      <c r="AF237" s="5">
        <f t="shared" si="249"/>
        <v>5.5413504736221419E-3</v>
      </c>
      <c r="AG237" s="5">
        <f t="shared" si="250"/>
        <v>4.9620063494648647E-3</v>
      </c>
      <c r="AH237" s="5">
        <f t="shared" si="251"/>
        <v>2.5694800547656493E-2</v>
      </c>
      <c r="AI237" s="5">
        <f t="shared" si="252"/>
        <v>6.7673488265922455E-3</v>
      </c>
      <c r="AJ237" s="5">
        <f t="shared" si="253"/>
        <v>9.4271689337490638E-3</v>
      </c>
      <c r="AK237" s="5">
        <f t="shared" si="254"/>
        <v>4.9620063494648647E-3</v>
      </c>
      <c r="AL237" s="1"/>
      <c r="AM237" s="175">
        <f t="shared" si="219"/>
        <v>0</v>
      </c>
      <c r="AN237" s="175">
        <f t="shared" si="220"/>
        <v>0</v>
      </c>
      <c r="AO237" s="175">
        <f t="shared" si="221"/>
        <v>0</v>
      </c>
      <c r="AP237" s="175">
        <f t="shared" si="222"/>
        <v>0</v>
      </c>
      <c r="AQ237" s="175">
        <f t="shared" si="223"/>
        <v>0</v>
      </c>
      <c r="AR237" s="175">
        <f t="shared" si="224"/>
        <v>0</v>
      </c>
      <c r="AS237" s="175"/>
      <c r="AT237" s="175">
        <f t="shared" si="225"/>
        <v>5.5413504736221419E-3</v>
      </c>
      <c r="AU237" s="175">
        <f t="shared" si="226"/>
        <v>4.9620063494648647E-3</v>
      </c>
      <c r="AV237" s="175">
        <f t="shared" si="227"/>
        <v>2.5694800547656493E-2</v>
      </c>
      <c r="AW237" s="175">
        <f t="shared" si="228"/>
        <v>6.7673488265922455E-3</v>
      </c>
      <c r="AX237" s="175">
        <f t="shared" si="229"/>
        <v>9.4271689337490638E-3</v>
      </c>
      <c r="AY237" s="175">
        <f t="shared" si="230"/>
        <v>4.9620063494648647E-3</v>
      </c>
      <c r="AZ237" s="1"/>
      <c r="BA237" s="1">
        <f t="shared" si="255"/>
        <v>6.4179219310286098E-2</v>
      </c>
      <c r="BB237" s="1">
        <f t="shared" si="256"/>
        <v>6.2360638855663807E-2</v>
      </c>
      <c r="BC237" s="1">
        <f t="shared" si="257"/>
        <v>4.7446765529958725E-2</v>
      </c>
      <c r="BD237" s="1">
        <f t="shared" si="258"/>
        <v>7.2977537683045518E-2</v>
      </c>
      <c r="BE237" s="1">
        <f t="shared" si="259"/>
        <v>0.13215507125323278</v>
      </c>
      <c r="BF237" s="1">
        <f t="shared" si="260"/>
        <v>6.2360638855663807E-2</v>
      </c>
      <c r="BG237" s="1"/>
      <c r="BH237" s="1">
        <f t="shared" si="231"/>
        <v>6.4532898994522095E-2</v>
      </c>
      <c r="BI237" s="1">
        <f t="shared" si="232"/>
        <v>6.2668544909826499E-2</v>
      </c>
      <c r="BJ237" s="1">
        <f t="shared" si="233"/>
        <v>4.8635360008816152E-2</v>
      </c>
      <c r="BK237" s="1">
        <f t="shared" si="234"/>
        <v>7.3468082449502786E-2</v>
      </c>
      <c r="BL237" s="1">
        <f t="shared" si="235"/>
        <v>0.13338928430049191</v>
      </c>
      <c r="BM237" s="1">
        <f t="shared" si="236"/>
        <v>6.2668544909826499E-2</v>
      </c>
      <c r="BN237" s="1"/>
      <c r="BO237" s="1">
        <f t="shared" si="243"/>
        <v>4.1103637790586393E-2</v>
      </c>
      <c r="BP237" s="1">
        <f t="shared" si="244"/>
        <v>3.9504613017506192E-2</v>
      </c>
      <c r="BQ237" s="1">
        <f t="shared" si="245"/>
        <v>1.2703534391648076E-2</v>
      </c>
      <c r="BR237" s="1">
        <f t="shared" si="246"/>
        <v>5.1410833061890253E-2</v>
      </c>
      <c r="BS237" s="1">
        <f t="shared" si="247"/>
        <v>0.11075064996997082</v>
      </c>
      <c r="BT237" s="1">
        <f t="shared" si="248"/>
        <v>3.9504613017506192E-2</v>
      </c>
      <c r="BU237" s="1"/>
      <c r="BV237" s="1">
        <f t="shared" si="261"/>
        <v>8.6037815275398569E-2</v>
      </c>
      <c r="BW237" s="1">
        <f t="shared" si="262"/>
        <v>8.364731855871553E-2</v>
      </c>
      <c r="BX237" s="1">
        <f t="shared" si="263"/>
        <v>7.6092828237494428E-2</v>
      </c>
      <c r="BY237" s="1">
        <f t="shared" si="264"/>
        <v>9.9327442473253189E-2</v>
      </c>
      <c r="BZ237" s="1">
        <f t="shared" si="265"/>
        <v>0.20020771844546423</v>
      </c>
      <c r="CA237" s="1">
        <f t="shared" si="266"/>
        <v>8.364731855871553E-2</v>
      </c>
      <c r="CB237" s="1"/>
      <c r="CC237" s="1"/>
    </row>
    <row r="238" spans="1:81" x14ac:dyDescent="0.2">
      <c r="A238">
        <f t="shared" si="267"/>
        <v>2009</v>
      </c>
      <c r="B238">
        <f t="shared" si="268"/>
        <v>9</v>
      </c>
      <c r="C238" s="1">
        <f>AVERAGE(RealPrice!C226:C237)</f>
        <v>6.4553640887583044E-2</v>
      </c>
      <c r="D238" s="1">
        <f>AVERAGE(RealPrice!D226:D237)</f>
        <v>6.2721370717380473E-2</v>
      </c>
      <c r="E238" s="1">
        <f>AVERAGE(RealPrice!E226:E237)</f>
        <v>4.8689533521889594E-2</v>
      </c>
      <c r="F238" s="1">
        <f>AVERAGE(RealPrice!F226:F237)</f>
        <v>7.344688340592341E-2</v>
      </c>
      <c r="G238" s="1">
        <f>AVERAGE(RealPrice!G226:G237)</f>
        <v>0.13330072905566556</v>
      </c>
      <c r="H238" s="1">
        <f>AVERAGE(RealPrice!H226:H237)</f>
        <v>6.2721370717380473E-2</v>
      </c>
      <c r="I238" s="1"/>
      <c r="J238" s="1">
        <f t="shared" si="237"/>
        <v>3.7442157729694614E-4</v>
      </c>
      <c r="K238" s="1">
        <f t="shared" si="238"/>
        <v>3.6073186171666632E-4</v>
      </c>
      <c r="L238" s="1">
        <f t="shared" si="239"/>
        <v>1.2427679919308696E-3</v>
      </c>
      <c r="M238" s="1">
        <f t="shared" si="240"/>
        <v>4.6934572287789245E-4</v>
      </c>
      <c r="N238" s="1">
        <f t="shared" si="241"/>
        <v>1.1456578024327813E-3</v>
      </c>
      <c r="O238" s="1">
        <f t="shared" si="242"/>
        <v>3.6073186171666632E-4</v>
      </c>
      <c r="P238" s="1"/>
      <c r="Q238" s="99">
        <f t="shared" si="207"/>
        <v>0</v>
      </c>
      <c r="R238" s="99">
        <f t="shared" si="208"/>
        <v>0</v>
      </c>
      <c r="S238" s="99">
        <f t="shared" si="209"/>
        <v>0</v>
      </c>
      <c r="T238" s="99">
        <f t="shared" si="210"/>
        <v>0</v>
      </c>
      <c r="U238" s="99">
        <f t="shared" si="211"/>
        <v>0</v>
      </c>
      <c r="V238" s="99">
        <f t="shared" si="212"/>
        <v>0</v>
      </c>
      <c r="W238" s="99"/>
      <c r="X238" s="99">
        <f t="shared" si="213"/>
        <v>3.7442157729694614E-4</v>
      </c>
      <c r="Y238" s="99">
        <f t="shared" si="214"/>
        <v>3.6073186171666632E-4</v>
      </c>
      <c r="Z238" s="99">
        <f t="shared" si="215"/>
        <v>1.2427679919308696E-3</v>
      </c>
      <c r="AA238" s="99">
        <f t="shared" si="216"/>
        <v>4.6934572287789245E-4</v>
      </c>
      <c r="AB238" s="99">
        <f t="shared" si="217"/>
        <v>1.1456578024327813E-3</v>
      </c>
      <c r="AC238" s="99">
        <f t="shared" si="218"/>
        <v>3.6073186171666632E-4</v>
      </c>
      <c r="AD238" s="1"/>
      <c r="AE238" s="1"/>
      <c r="AF238" s="5">
        <f t="shared" si="249"/>
        <v>5.8340001844949807E-3</v>
      </c>
      <c r="AG238" s="5">
        <f t="shared" si="250"/>
        <v>5.784608181317541E-3</v>
      </c>
      <c r="AH238" s="5">
        <f t="shared" si="251"/>
        <v>2.6192891718744615E-2</v>
      </c>
      <c r="AI238" s="5">
        <f t="shared" si="252"/>
        <v>6.4313724164872799E-3</v>
      </c>
      <c r="AJ238" s="5">
        <f t="shared" si="253"/>
        <v>8.6690415401273757E-3</v>
      </c>
      <c r="AK238" s="5">
        <f t="shared" si="254"/>
        <v>5.784608181317541E-3</v>
      </c>
      <c r="AL238" s="1"/>
      <c r="AM238" s="175">
        <f t="shared" si="219"/>
        <v>0</v>
      </c>
      <c r="AN238" s="175">
        <f t="shared" si="220"/>
        <v>0</v>
      </c>
      <c r="AO238" s="175">
        <f t="shared" si="221"/>
        <v>0</v>
      </c>
      <c r="AP238" s="175">
        <f t="shared" si="222"/>
        <v>0</v>
      </c>
      <c r="AQ238" s="175">
        <f t="shared" si="223"/>
        <v>0</v>
      </c>
      <c r="AR238" s="175">
        <f t="shared" si="224"/>
        <v>0</v>
      </c>
      <c r="AS238" s="175"/>
      <c r="AT238" s="175">
        <f t="shared" si="225"/>
        <v>5.8340001844949807E-3</v>
      </c>
      <c r="AU238" s="175">
        <f t="shared" si="226"/>
        <v>5.784608181317541E-3</v>
      </c>
      <c r="AV238" s="175">
        <f t="shared" si="227"/>
        <v>2.6192891718744615E-2</v>
      </c>
      <c r="AW238" s="175">
        <f t="shared" si="228"/>
        <v>6.4313724164872799E-3</v>
      </c>
      <c r="AX238" s="175">
        <f t="shared" si="229"/>
        <v>8.6690415401273757E-3</v>
      </c>
      <c r="AY238" s="175">
        <f t="shared" si="230"/>
        <v>5.784608181317541E-3</v>
      </c>
      <c r="AZ238" s="1"/>
      <c r="BA238" s="1">
        <f t="shared" si="255"/>
        <v>6.4553640887583044E-2</v>
      </c>
      <c r="BB238" s="1">
        <f t="shared" si="256"/>
        <v>6.2721370717380473E-2</v>
      </c>
      <c r="BC238" s="1">
        <f t="shared" si="257"/>
        <v>4.8689533521889594E-2</v>
      </c>
      <c r="BD238" s="1">
        <f t="shared" si="258"/>
        <v>7.344688340592341E-2</v>
      </c>
      <c r="BE238" s="1">
        <f t="shared" si="259"/>
        <v>0.13330072905566556</v>
      </c>
      <c r="BF238" s="1">
        <f t="shared" si="260"/>
        <v>6.2721370717380473E-2</v>
      </c>
      <c r="BG238" s="1"/>
      <c r="BH238" s="1">
        <f t="shared" si="231"/>
        <v>6.492806246487999E-2</v>
      </c>
      <c r="BI238" s="1">
        <f t="shared" si="232"/>
        <v>6.3082102579097132E-2</v>
      </c>
      <c r="BJ238" s="1">
        <f t="shared" si="233"/>
        <v>4.9932301513820464E-2</v>
      </c>
      <c r="BK238" s="1">
        <f t="shared" si="234"/>
        <v>7.3916229128801303E-2</v>
      </c>
      <c r="BL238" s="1">
        <f t="shared" si="235"/>
        <v>0.13444638685809834</v>
      </c>
      <c r="BM238" s="1">
        <f t="shared" si="236"/>
        <v>6.3082102579097132E-2</v>
      </c>
      <c r="BN238" s="1"/>
      <c r="BO238" s="1">
        <f t="shared" si="243"/>
        <v>4.1103637790586393E-2</v>
      </c>
      <c r="BP238" s="1">
        <f t="shared" si="244"/>
        <v>3.9504613017506192E-2</v>
      </c>
      <c r="BQ238" s="1">
        <f t="shared" si="245"/>
        <v>1.2703534391648076E-2</v>
      </c>
      <c r="BR238" s="1">
        <f t="shared" si="246"/>
        <v>5.1410833061890253E-2</v>
      </c>
      <c r="BS238" s="1">
        <f t="shared" si="247"/>
        <v>0.11075064996997082</v>
      </c>
      <c r="BT238" s="1">
        <f t="shared" si="248"/>
        <v>3.9504613017506192E-2</v>
      </c>
      <c r="BU238" s="1"/>
      <c r="BV238" s="1">
        <f t="shared" si="261"/>
        <v>8.6414421228246552E-2</v>
      </c>
      <c r="BW238" s="1">
        <f t="shared" si="262"/>
        <v>8.4010137112910735E-2</v>
      </c>
      <c r="BX238" s="1">
        <f t="shared" si="263"/>
        <v>7.7368147916869467E-2</v>
      </c>
      <c r="BY238" s="1">
        <f t="shared" si="264"/>
        <v>9.9799806733267007E-2</v>
      </c>
      <c r="BZ238" s="1">
        <f t="shared" si="265"/>
        <v>0.20136330800297705</v>
      </c>
      <c r="CA238" s="1">
        <f t="shared" si="266"/>
        <v>8.4010137112910735E-2</v>
      </c>
      <c r="CB238" s="1"/>
      <c r="CC238" s="1"/>
    </row>
    <row r="239" spans="1:81" x14ac:dyDescent="0.2">
      <c r="A239">
        <f t="shared" si="267"/>
        <v>2009</v>
      </c>
      <c r="B239">
        <f t="shared" si="268"/>
        <v>10</v>
      </c>
      <c r="C239" s="1">
        <f>AVERAGE(RealPrice!C227:C238)</f>
        <v>6.4949838416094419E-2</v>
      </c>
      <c r="D239" s="1">
        <f>AVERAGE(RealPrice!D227:D238)</f>
        <v>6.3039496253930197E-2</v>
      </c>
      <c r="E239" s="1">
        <f>AVERAGE(RealPrice!E227:E238)</f>
        <v>4.9886773947549916E-2</v>
      </c>
      <c r="F239" s="1">
        <f>AVERAGE(RealPrice!F227:F238)</f>
        <v>7.3941417419647021E-2</v>
      </c>
      <c r="G239" s="1">
        <f>AVERAGE(RealPrice!G227:G238)</f>
        <v>0.13557489100773293</v>
      </c>
      <c r="H239" s="1">
        <f>AVERAGE(RealPrice!H227:H238)</f>
        <v>6.3039496253930197E-2</v>
      </c>
      <c r="I239" s="1"/>
      <c r="J239" s="1">
        <f t="shared" si="237"/>
        <v>3.9619752851137446E-4</v>
      </c>
      <c r="K239" s="1">
        <f t="shared" si="238"/>
        <v>3.1812553654972375E-4</v>
      </c>
      <c r="L239" s="1">
        <f t="shared" si="239"/>
        <v>1.1972404256603217E-3</v>
      </c>
      <c r="M239" s="1">
        <f t="shared" si="240"/>
        <v>4.9453401372361039E-4</v>
      </c>
      <c r="N239" s="1">
        <f t="shared" si="241"/>
        <v>2.2741619520673662E-3</v>
      </c>
      <c r="O239" s="1">
        <f t="shared" si="242"/>
        <v>3.1812553654972375E-4</v>
      </c>
      <c r="P239" s="1"/>
      <c r="Q239" s="99">
        <f t="shared" si="207"/>
        <v>0</v>
      </c>
      <c r="R239" s="99">
        <f t="shared" si="208"/>
        <v>0</v>
      </c>
      <c r="S239" s="99">
        <f t="shared" si="209"/>
        <v>0</v>
      </c>
      <c r="T239" s="99">
        <f t="shared" si="210"/>
        <v>0</v>
      </c>
      <c r="U239" s="99">
        <f t="shared" si="211"/>
        <v>0</v>
      </c>
      <c r="V239" s="99">
        <f t="shared" si="212"/>
        <v>0</v>
      </c>
      <c r="W239" s="99"/>
      <c r="X239" s="99">
        <f t="shared" si="213"/>
        <v>3.9619752851137446E-4</v>
      </c>
      <c r="Y239" s="99">
        <f t="shared" si="214"/>
        <v>3.1812553654972375E-4</v>
      </c>
      <c r="Z239" s="99">
        <f t="shared" si="215"/>
        <v>1.1972404256603217E-3</v>
      </c>
      <c r="AA239" s="99">
        <f t="shared" si="216"/>
        <v>4.9453401372361039E-4</v>
      </c>
      <c r="AB239" s="99">
        <f t="shared" si="217"/>
        <v>2.2741619520673662E-3</v>
      </c>
      <c r="AC239" s="99">
        <f t="shared" si="218"/>
        <v>3.1812553654972375E-4</v>
      </c>
      <c r="AD239" s="1"/>
      <c r="AE239" s="1"/>
      <c r="AF239" s="5">
        <f t="shared" si="249"/>
        <v>6.1374931462243598E-3</v>
      </c>
      <c r="AG239" s="5">
        <f t="shared" si="250"/>
        <v>5.072043753367339E-3</v>
      </c>
      <c r="AH239" s="5">
        <f t="shared" si="251"/>
        <v>2.458927697719826E-2</v>
      </c>
      <c r="AI239" s="5">
        <f t="shared" si="252"/>
        <v>6.7332198561842471E-3</v>
      </c>
      <c r="AJ239" s="5">
        <f t="shared" si="253"/>
        <v>1.7060386452332876E-2</v>
      </c>
      <c r="AK239" s="5">
        <f t="shared" si="254"/>
        <v>5.072043753367339E-3</v>
      </c>
      <c r="AL239" s="1"/>
      <c r="AM239" s="175">
        <f t="shared" si="219"/>
        <v>0</v>
      </c>
      <c r="AN239" s="175">
        <f t="shared" si="220"/>
        <v>0</v>
      </c>
      <c r="AO239" s="175">
        <f t="shared" si="221"/>
        <v>0</v>
      </c>
      <c r="AP239" s="175">
        <f t="shared" si="222"/>
        <v>0</v>
      </c>
      <c r="AQ239" s="175">
        <f t="shared" si="223"/>
        <v>0</v>
      </c>
      <c r="AR239" s="175">
        <f t="shared" si="224"/>
        <v>0</v>
      </c>
      <c r="AS239" s="175"/>
      <c r="AT239" s="175">
        <f t="shared" si="225"/>
        <v>6.1374931462243598E-3</v>
      </c>
      <c r="AU239" s="175">
        <f t="shared" si="226"/>
        <v>5.072043753367339E-3</v>
      </c>
      <c r="AV239" s="175">
        <f t="shared" si="227"/>
        <v>2.458927697719826E-2</v>
      </c>
      <c r="AW239" s="175">
        <f t="shared" si="228"/>
        <v>6.7332198561842471E-3</v>
      </c>
      <c r="AX239" s="175">
        <f t="shared" si="229"/>
        <v>1.7060386452332876E-2</v>
      </c>
      <c r="AY239" s="175">
        <f t="shared" si="230"/>
        <v>5.072043753367339E-3</v>
      </c>
      <c r="AZ239" s="1"/>
      <c r="BA239" s="1">
        <f t="shared" si="255"/>
        <v>6.4949838416094419E-2</v>
      </c>
      <c r="BB239" s="1">
        <f t="shared" si="256"/>
        <v>6.3039496253930197E-2</v>
      </c>
      <c r="BC239" s="1">
        <f t="shared" si="257"/>
        <v>4.9886773947549916E-2</v>
      </c>
      <c r="BD239" s="1">
        <f t="shared" si="258"/>
        <v>7.3941417419647021E-2</v>
      </c>
      <c r="BE239" s="1">
        <f t="shared" si="259"/>
        <v>0.13557489100773293</v>
      </c>
      <c r="BF239" s="1">
        <f t="shared" si="260"/>
        <v>6.3039496253930197E-2</v>
      </c>
      <c r="BG239" s="1"/>
      <c r="BH239" s="1">
        <f t="shared" si="231"/>
        <v>6.5346035944605793E-2</v>
      </c>
      <c r="BI239" s="1">
        <f t="shared" si="232"/>
        <v>6.335762179047992E-2</v>
      </c>
      <c r="BJ239" s="1">
        <f t="shared" si="233"/>
        <v>5.1084014373210238E-2</v>
      </c>
      <c r="BK239" s="1">
        <f t="shared" si="234"/>
        <v>7.4435951433370631E-2</v>
      </c>
      <c r="BL239" s="1">
        <f t="shared" si="235"/>
        <v>0.13784905295980029</v>
      </c>
      <c r="BM239" s="1">
        <f t="shared" si="236"/>
        <v>6.335762179047992E-2</v>
      </c>
      <c r="BN239" s="1"/>
      <c r="BO239" s="1">
        <f t="shared" si="243"/>
        <v>4.1103637790586393E-2</v>
      </c>
      <c r="BP239" s="1">
        <f t="shared" si="244"/>
        <v>3.9504613017506192E-2</v>
      </c>
      <c r="BQ239" s="1">
        <f t="shared" si="245"/>
        <v>1.2703534391648076E-2</v>
      </c>
      <c r="BR239" s="1">
        <f t="shared" si="246"/>
        <v>5.1410833061890253E-2</v>
      </c>
      <c r="BS239" s="1">
        <f t="shared" si="247"/>
        <v>0.11075064996997082</v>
      </c>
      <c r="BT239" s="1">
        <f t="shared" si="248"/>
        <v>3.9504613017506192E-2</v>
      </c>
      <c r="BU239" s="1"/>
      <c r="BV239" s="1">
        <f t="shared" si="261"/>
        <v>8.6813050416373716E-2</v>
      </c>
      <c r="BW239" s="1">
        <f t="shared" si="262"/>
        <v>8.4329876196100911E-2</v>
      </c>
      <c r="BX239" s="1">
        <f t="shared" si="263"/>
        <v>7.8594827618964649E-2</v>
      </c>
      <c r="BY239" s="1">
        <f t="shared" si="264"/>
        <v>0.10029767055323138</v>
      </c>
      <c r="BZ239" s="1">
        <f t="shared" si="265"/>
        <v>0.20367626803680189</v>
      </c>
      <c r="CA239" s="1">
        <f t="shared" si="266"/>
        <v>8.4329876196100911E-2</v>
      </c>
      <c r="CB239" s="1"/>
      <c r="CC239" s="1"/>
    </row>
    <row r="240" spans="1:81" x14ac:dyDescent="0.2">
      <c r="A240">
        <f t="shared" si="267"/>
        <v>2009</v>
      </c>
      <c r="B240">
        <f t="shared" si="268"/>
        <v>11</v>
      </c>
      <c r="C240" s="1">
        <f>AVERAGE(RealPrice!C228:C239)</f>
        <v>6.5255793577516513E-2</v>
      </c>
      <c r="D240" s="1">
        <f>AVERAGE(RealPrice!D228:D239)</f>
        <v>6.3251385547806654E-2</v>
      </c>
      <c r="E240" s="1">
        <f>AVERAGE(RealPrice!E228:E239)</f>
        <v>5.0996784484113274E-2</v>
      </c>
      <c r="F240" s="1">
        <f>AVERAGE(RealPrice!F228:F239)</f>
        <v>7.4312332243206339E-2</v>
      </c>
      <c r="G240" s="1">
        <f>AVERAGE(RealPrice!G228:G239)</f>
        <v>0.13766720059673029</v>
      </c>
      <c r="H240" s="1">
        <f>AVERAGE(RealPrice!H228:H239)</f>
        <v>6.3251385547806654E-2</v>
      </c>
      <c r="I240" s="1"/>
      <c r="J240" s="1">
        <f t="shared" si="237"/>
        <v>3.0595516142209456E-4</v>
      </c>
      <c r="K240" s="1">
        <f t="shared" si="238"/>
        <v>2.1188929387645772E-4</v>
      </c>
      <c r="L240" s="1">
        <f t="shared" si="239"/>
        <v>1.1100105365633578E-3</v>
      </c>
      <c r="M240" s="1">
        <f t="shared" si="240"/>
        <v>3.7091482355931793E-4</v>
      </c>
      <c r="N240" s="1">
        <f t="shared" si="241"/>
        <v>2.0923095889973653E-3</v>
      </c>
      <c r="O240" s="1">
        <f t="shared" si="242"/>
        <v>2.1188929387645772E-4</v>
      </c>
      <c r="P240" s="1"/>
      <c r="Q240" s="99">
        <f t="shared" si="207"/>
        <v>0</v>
      </c>
      <c r="R240" s="99">
        <f t="shared" si="208"/>
        <v>0</v>
      </c>
      <c r="S240" s="99">
        <f t="shared" si="209"/>
        <v>0</v>
      </c>
      <c r="T240" s="99">
        <f t="shared" si="210"/>
        <v>0</v>
      </c>
      <c r="U240" s="99">
        <f t="shared" si="211"/>
        <v>0</v>
      </c>
      <c r="V240" s="99">
        <f t="shared" si="212"/>
        <v>0</v>
      </c>
      <c r="W240" s="99"/>
      <c r="X240" s="99">
        <f t="shared" si="213"/>
        <v>3.0595516142209456E-4</v>
      </c>
      <c r="Y240" s="99">
        <f t="shared" si="214"/>
        <v>2.1188929387645772E-4</v>
      </c>
      <c r="Z240" s="99">
        <f t="shared" si="215"/>
        <v>1.1100105365633578E-3</v>
      </c>
      <c r="AA240" s="99">
        <f t="shared" si="216"/>
        <v>3.7091482355931793E-4</v>
      </c>
      <c r="AB240" s="99">
        <f t="shared" si="217"/>
        <v>2.0923095889973653E-3</v>
      </c>
      <c r="AC240" s="99">
        <f t="shared" si="218"/>
        <v>2.1188929387645772E-4</v>
      </c>
      <c r="AD240" s="1"/>
      <c r="AE240" s="1"/>
      <c r="AF240" s="5">
        <f t="shared" si="249"/>
        <v>4.7106377611292327E-3</v>
      </c>
      <c r="AG240" s="5">
        <f t="shared" si="250"/>
        <v>3.3612148964983213E-3</v>
      </c>
      <c r="AH240" s="5">
        <f t="shared" si="251"/>
        <v>2.2250597678062034E-2</v>
      </c>
      <c r="AI240" s="5">
        <f t="shared" si="252"/>
        <v>5.0163336936621672E-3</v>
      </c>
      <c r="AJ240" s="5">
        <f t="shared" si="253"/>
        <v>1.5432869415901163E-2</v>
      </c>
      <c r="AK240" s="5">
        <f t="shared" si="254"/>
        <v>3.3612148964983213E-3</v>
      </c>
      <c r="AL240" s="1"/>
      <c r="AM240" s="175">
        <f t="shared" si="219"/>
        <v>0</v>
      </c>
      <c r="AN240" s="175">
        <f t="shared" si="220"/>
        <v>0</v>
      </c>
      <c r="AO240" s="175">
        <f t="shared" si="221"/>
        <v>0</v>
      </c>
      <c r="AP240" s="175">
        <f t="shared" si="222"/>
        <v>0</v>
      </c>
      <c r="AQ240" s="175">
        <f t="shared" si="223"/>
        <v>0</v>
      </c>
      <c r="AR240" s="175">
        <f t="shared" si="224"/>
        <v>0</v>
      </c>
      <c r="AS240" s="175"/>
      <c r="AT240" s="175">
        <f t="shared" si="225"/>
        <v>4.7106377611292327E-3</v>
      </c>
      <c r="AU240" s="175">
        <f t="shared" si="226"/>
        <v>3.3612148964983213E-3</v>
      </c>
      <c r="AV240" s="175">
        <f t="shared" si="227"/>
        <v>2.2250597678062034E-2</v>
      </c>
      <c r="AW240" s="175">
        <f t="shared" si="228"/>
        <v>5.0163336936621672E-3</v>
      </c>
      <c r="AX240" s="175">
        <f t="shared" si="229"/>
        <v>1.5432869415901163E-2</v>
      </c>
      <c r="AY240" s="175">
        <f t="shared" si="230"/>
        <v>3.3612148964983213E-3</v>
      </c>
      <c r="AZ240" s="1"/>
      <c r="BA240" s="1">
        <f t="shared" si="255"/>
        <v>6.5255793577516513E-2</v>
      </c>
      <c r="BB240" s="1">
        <f t="shared" si="256"/>
        <v>6.3251385547806654E-2</v>
      </c>
      <c r="BC240" s="1">
        <f t="shared" si="257"/>
        <v>5.0996784484113274E-2</v>
      </c>
      <c r="BD240" s="1">
        <f t="shared" si="258"/>
        <v>7.4312332243206339E-2</v>
      </c>
      <c r="BE240" s="1">
        <f t="shared" si="259"/>
        <v>0.13766720059673029</v>
      </c>
      <c r="BF240" s="1">
        <f t="shared" si="260"/>
        <v>6.3251385547806654E-2</v>
      </c>
      <c r="BG240" s="1"/>
      <c r="BH240" s="1">
        <f t="shared" si="231"/>
        <v>6.5561748738938608E-2</v>
      </c>
      <c r="BI240" s="1">
        <f t="shared" si="232"/>
        <v>6.3463274841683112E-2</v>
      </c>
      <c r="BJ240" s="1">
        <f t="shared" si="233"/>
        <v>5.2106795020676631E-2</v>
      </c>
      <c r="BK240" s="1">
        <f t="shared" si="234"/>
        <v>7.4683247066765657E-2</v>
      </c>
      <c r="BL240" s="1">
        <f t="shared" si="235"/>
        <v>0.13975951018572766</v>
      </c>
      <c r="BM240" s="1">
        <f t="shared" si="236"/>
        <v>6.3463274841683112E-2</v>
      </c>
      <c r="BN240" s="1"/>
      <c r="BO240" s="1">
        <f t="shared" si="243"/>
        <v>4.1103637790586393E-2</v>
      </c>
      <c r="BP240" s="1">
        <f t="shared" si="244"/>
        <v>3.9504613017506192E-2</v>
      </c>
      <c r="BQ240" s="1">
        <f t="shared" si="245"/>
        <v>1.2703534391648076E-2</v>
      </c>
      <c r="BR240" s="1">
        <f t="shared" si="246"/>
        <v>5.1410833061890253E-2</v>
      </c>
      <c r="BS240" s="1">
        <f t="shared" si="247"/>
        <v>0.11075064996997082</v>
      </c>
      <c r="BT240" s="1">
        <f t="shared" si="248"/>
        <v>3.9504613017506192E-2</v>
      </c>
      <c r="BU240" s="1"/>
      <c r="BV240" s="1">
        <f t="shared" si="261"/>
        <v>8.7120446821732422E-2</v>
      </c>
      <c r="BW240" s="1">
        <f t="shared" si="262"/>
        <v>8.4542477695428359E-2</v>
      </c>
      <c r="BX240" s="1">
        <f t="shared" si="263"/>
        <v>7.9729536553395486E-2</v>
      </c>
      <c r="BY240" s="1">
        <f t="shared" si="264"/>
        <v>0.1006704460093176</v>
      </c>
      <c r="BZ240" s="1">
        <f t="shared" si="265"/>
        <v>0.20580086796646391</v>
      </c>
      <c r="CA240" s="1">
        <f t="shared" si="266"/>
        <v>8.4542477695428359E-2</v>
      </c>
      <c r="CB240" s="1"/>
      <c r="CC240" s="1"/>
    </row>
    <row r="241" spans="1:81" x14ac:dyDescent="0.2">
      <c r="A241">
        <f t="shared" si="267"/>
        <v>2009</v>
      </c>
      <c r="B241">
        <f t="shared" si="268"/>
        <v>12</v>
      </c>
      <c r="C241" s="1">
        <f>AVERAGE(RealPrice!C229:C240)</f>
        <v>6.5444769859583696E-2</v>
      </c>
      <c r="D241" s="1">
        <f>AVERAGE(RealPrice!D229:D240)</f>
        <v>6.3382209464818234E-2</v>
      </c>
      <c r="E241" s="1">
        <f>AVERAGE(RealPrice!E229:E240)</f>
        <v>5.2066649568336287E-2</v>
      </c>
      <c r="F241" s="1">
        <f>AVERAGE(RealPrice!F229:F240)</f>
        <v>7.445037224513297E-2</v>
      </c>
      <c r="G241" s="1">
        <f>AVERAGE(RealPrice!G229:G240)</f>
        <v>0.13964708067823081</v>
      </c>
      <c r="H241" s="1">
        <f>AVERAGE(RealPrice!H229:H240)</f>
        <v>6.3382209464818234E-2</v>
      </c>
      <c r="I241" s="1"/>
      <c r="J241" s="1">
        <f t="shared" si="237"/>
        <v>1.8897628206718253E-4</v>
      </c>
      <c r="K241" s="1">
        <f t="shared" si="238"/>
        <v>1.3082391701157992E-4</v>
      </c>
      <c r="L241" s="1">
        <f t="shared" si="239"/>
        <v>1.0698650842230137E-3</v>
      </c>
      <c r="M241" s="1">
        <f t="shared" si="240"/>
        <v>1.3804000192663146E-4</v>
      </c>
      <c r="N241" s="1">
        <f t="shared" si="241"/>
        <v>1.979880081500518E-3</v>
      </c>
      <c r="O241" s="1">
        <f t="shared" si="242"/>
        <v>1.3082391701157992E-4</v>
      </c>
      <c r="P241" s="1"/>
      <c r="Q241" s="99">
        <f t="shared" si="207"/>
        <v>0</v>
      </c>
      <c r="R241" s="99">
        <f t="shared" si="208"/>
        <v>0</v>
      </c>
      <c r="S241" s="99">
        <f t="shared" si="209"/>
        <v>0</v>
      </c>
      <c r="T241" s="99">
        <f t="shared" si="210"/>
        <v>0</v>
      </c>
      <c r="U241" s="99">
        <f t="shared" si="211"/>
        <v>0</v>
      </c>
      <c r="V241" s="99">
        <f t="shared" si="212"/>
        <v>0</v>
      </c>
      <c r="W241" s="99"/>
      <c r="X241" s="99">
        <f t="shared" si="213"/>
        <v>1.8897628206718253E-4</v>
      </c>
      <c r="Y241" s="99">
        <f t="shared" si="214"/>
        <v>1.3082391701157992E-4</v>
      </c>
      <c r="Z241" s="99">
        <f t="shared" si="215"/>
        <v>1.0698650842230137E-3</v>
      </c>
      <c r="AA241" s="99">
        <f t="shared" si="216"/>
        <v>1.3804000192663146E-4</v>
      </c>
      <c r="AB241" s="99">
        <f t="shared" si="217"/>
        <v>1.979880081500518E-3</v>
      </c>
      <c r="AC241" s="99">
        <f t="shared" si="218"/>
        <v>1.3082391701157992E-4</v>
      </c>
      <c r="AD241" s="1"/>
      <c r="AE241" s="1"/>
      <c r="AF241" s="5">
        <f t="shared" si="249"/>
        <v>2.8959310998601939E-3</v>
      </c>
      <c r="AG241" s="5">
        <f t="shared" si="250"/>
        <v>2.0683170159601083E-3</v>
      </c>
      <c r="AH241" s="5">
        <f t="shared" si="251"/>
        <v>2.0979069465768108E-2</v>
      </c>
      <c r="AI241" s="5">
        <f t="shared" si="252"/>
        <v>1.857565194897326E-3</v>
      </c>
      <c r="AJ241" s="5">
        <f t="shared" si="253"/>
        <v>1.4381639729133422E-2</v>
      </c>
      <c r="AK241" s="5">
        <f t="shared" si="254"/>
        <v>2.0683170159601083E-3</v>
      </c>
      <c r="AL241" s="1"/>
      <c r="AM241" s="175">
        <f t="shared" si="219"/>
        <v>0</v>
      </c>
      <c r="AN241" s="175">
        <f t="shared" si="220"/>
        <v>0</v>
      </c>
      <c r="AO241" s="175">
        <f t="shared" si="221"/>
        <v>0</v>
      </c>
      <c r="AP241" s="175">
        <f t="shared" si="222"/>
        <v>0</v>
      </c>
      <c r="AQ241" s="175">
        <f t="shared" si="223"/>
        <v>0</v>
      </c>
      <c r="AR241" s="175">
        <f t="shared" si="224"/>
        <v>0</v>
      </c>
      <c r="AS241" s="175"/>
      <c r="AT241" s="175">
        <f t="shared" si="225"/>
        <v>2.8959310998601939E-3</v>
      </c>
      <c r="AU241" s="175">
        <f t="shared" si="226"/>
        <v>2.0683170159601083E-3</v>
      </c>
      <c r="AV241" s="175">
        <f t="shared" si="227"/>
        <v>2.0979069465768108E-2</v>
      </c>
      <c r="AW241" s="175">
        <f t="shared" si="228"/>
        <v>1.857565194897326E-3</v>
      </c>
      <c r="AX241" s="175">
        <f t="shared" si="229"/>
        <v>1.4381639729133422E-2</v>
      </c>
      <c r="AY241" s="175">
        <f t="shared" si="230"/>
        <v>2.0683170159601083E-3</v>
      </c>
      <c r="AZ241" s="1"/>
      <c r="BA241" s="1">
        <f t="shared" si="255"/>
        <v>6.5444769859583696E-2</v>
      </c>
      <c r="BB241" s="1">
        <f t="shared" si="256"/>
        <v>6.3382209464818234E-2</v>
      </c>
      <c r="BC241" s="1">
        <f t="shared" si="257"/>
        <v>5.2066649568336287E-2</v>
      </c>
      <c r="BD241" s="1">
        <f t="shared" si="258"/>
        <v>7.445037224513297E-2</v>
      </c>
      <c r="BE241" s="1">
        <f t="shared" si="259"/>
        <v>0.13964708067823081</v>
      </c>
      <c r="BF241" s="1">
        <f t="shared" si="260"/>
        <v>6.3382209464818234E-2</v>
      </c>
      <c r="BG241" s="1"/>
      <c r="BH241" s="1">
        <f t="shared" si="231"/>
        <v>6.5633746141650878E-2</v>
      </c>
      <c r="BI241" s="1">
        <f t="shared" si="232"/>
        <v>6.3513033381829814E-2</v>
      </c>
      <c r="BJ241" s="1">
        <f t="shared" si="233"/>
        <v>5.3136514652559301E-2</v>
      </c>
      <c r="BK241" s="1">
        <f t="shared" si="234"/>
        <v>7.4588412247059602E-2</v>
      </c>
      <c r="BL241" s="1">
        <f t="shared" si="235"/>
        <v>0.14162696075973133</v>
      </c>
      <c r="BM241" s="1">
        <f t="shared" si="236"/>
        <v>6.3513033381829814E-2</v>
      </c>
      <c r="BN241" s="1"/>
      <c r="BO241" s="1">
        <f t="shared" si="243"/>
        <v>4.1103637790586393E-2</v>
      </c>
      <c r="BP241" s="1">
        <f t="shared" si="244"/>
        <v>3.9504613017506192E-2</v>
      </c>
      <c r="BQ241" s="1">
        <f t="shared" si="245"/>
        <v>1.2703534391648076E-2</v>
      </c>
      <c r="BR241" s="1">
        <f t="shared" si="246"/>
        <v>5.1410833061890253E-2</v>
      </c>
      <c r="BS241" s="1">
        <f t="shared" si="247"/>
        <v>0.11075064996997082</v>
      </c>
      <c r="BT241" s="1">
        <f t="shared" si="248"/>
        <v>3.9504613017506192E-2</v>
      </c>
      <c r="BU241" s="1"/>
      <c r="BV241" s="1">
        <f t="shared" si="261"/>
        <v>8.7309970366091991E-2</v>
      </c>
      <c r="BW241" s="1">
        <f t="shared" si="262"/>
        <v>8.4673572197773592E-2</v>
      </c>
      <c r="BX241" s="1">
        <f t="shared" si="263"/>
        <v>8.0821846411539416E-2</v>
      </c>
      <c r="BY241" s="1">
        <f t="shared" si="264"/>
        <v>0.10080874242954731</v>
      </c>
      <c r="BZ241" s="1">
        <f t="shared" si="265"/>
        <v>0.20780922197000345</v>
      </c>
      <c r="CA241" s="1">
        <f t="shared" si="266"/>
        <v>8.4673572197773592E-2</v>
      </c>
      <c r="CB241" s="1"/>
      <c r="CC241" s="1"/>
    </row>
    <row r="242" spans="1:81" x14ac:dyDescent="0.2">
      <c r="A242">
        <f t="shared" si="267"/>
        <v>2010</v>
      </c>
      <c r="B242">
        <f t="shared" si="268"/>
        <v>1</v>
      </c>
      <c r="C242" s="1">
        <f>AVERAGE(RealPrice!C230:C241)</f>
        <v>6.5600404823051545E-2</v>
      </c>
      <c r="D242" s="1">
        <f>AVERAGE(RealPrice!D230:D241)</f>
        <v>6.340901572042211E-2</v>
      </c>
      <c r="E242" s="1">
        <f>AVERAGE(RealPrice!E230:E241)</f>
        <v>5.3286356301661335E-2</v>
      </c>
      <c r="F242" s="1">
        <f>AVERAGE(RealPrice!F230:F241)</f>
        <v>7.4584244827324092E-2</v>
      </c>
      <c r="G242" s="1">
        <f>AVERAGE(RealPrice!G230:G241)</f>
        <v>0.14132353004027612</v>
      </c>
      <c r="H242" s="1">
        <f>AVERAGE(RealPrice!H230:H241)</f>
        <v>6.340901572042211E-2</v>
      </c>
      <c r="I242" s="1"/>
      <c r="J242" s="1">
        <f t="shared" si="237"/>
        <v>1.5563496346784889E-4</v>
      </c>
      <c r="K242" s="1">
        <f t="shared" si="238"/>
        <v>2.6806255603875617E-5</v>
      </c>
      <c r="L242" s="1">
        <f t="shared" si="239"/>
        <v>1.2197067333250475E-3</v>
      </c>
      <c r="M242" s="1">
        <f t="shared" si="240"/>
        <v>1.3387258219112186E-4</v>
      </c>
      <c r="N242" s="1">
        <f t="shared" si="241"/>
        <v>1.6764493620453069E-3</v>
      </c>
      <c r="O242" s="1">
        <f t="shared" si="242"/>
        <v>2.6806255603875617E-5</v>
      </c>
      <c r="P242" s="1"/>
      <c r="Q242" s="99">
        <f t="shared" si="207"/>
        <v>0</v>
      </c>
      <c r="R242" s="99">
        <f t="shared" si="208"/>
        <v>0</v>
      </c>
      <c r="S242" s="99">
        <f t="shared" si="209"/>
        <v>0</v>
      </c>
      <c r="T242" s="99">
        <f t="shared" si="210"/>
        <v>0</v>
      </c>
      <c r="U242" s="99">
        <f t="shared" si="211"/>
        <v>0</v>
      </c>
      <c r="V242" s="99">
        <f t="shared" si="212"/>
        <v>0</v>
      </c>
      <c r="W242" s="99"/>
      <c r="X242" s="99">
        <f t="shared" si="213"/>
        <v>1.5563496346784889E-4</v>
      </c>
      <c r="Y242" s="99">
        <f t="shared" si="214"/>
        <v>2.6806255603875617E-5</v>
      </c>
      <c r="Z242" s="99">
        <f t="shared" si="215"/>
        <v>1.2197067333250475E-3</v>
      </c>
      <c r="AA242" s="99">
        <f t="shared" si="216"/>
        <v>1.3387258219112186E-4</v>
      </c>
      <c r="AB242" s="99">
        <f t="shared" si="217"/>
        <v>1.6764493620453069E-3</v>
      </c>
      <c r="AC242" s="99">
        <f t="shared" si="218"/>
        <v>2.6806255603875617E-5</v>
      </c>
      <c r="AD242" s="1"/>
      <c r="AE242" s="1"/>
      <c r="AF242" s="5">
        <f t="shared" si="249"/>
        <v>2.3781115557710564E-3</v>
      </c>
      <c r="AG242" s="5">
        <f t="shared" si="250"/>
        <v>4.2293028012463374E-4</v>
      </c>
      <c r="AH242" s="5">
        <f t="shared" si="251"/>
        <v>2.342587324971257E-2</v>
      </c>
      <c r="AI242" s="5">
        <f t="shared" si="252"/>
        <v>1.7981452362700878E-3</v>
      </c>
      <c r="AJ242" s="5">
        <f t="shared" si="253"/>
        <v>1.2004900882304215E-2</v>
      </c>
      <c r="AK242" s="5">
        <f t="shared" si="254"/>
        <v>4.2293028012463374E-4</v>
      </c>
      <c r="AL242" s="1"/>
      <c r="AM242" s="175">
        <f t="shared" si="219"/>
        <v>0</v>
      </c>
      <c r="AN242" s="175">
        <f t="shared" si="220"/>
        <v>0</v>
      </c>
      <c r="AO242" s="175">
        <f t="shared" si="221"/>
        <v>0</v>
      </c>
      <c r="AP242" s="175">
        <f t="shared" si="222"/>
        <v>0</v>
      </c>
      <c r="AQ242" s="175">
        <f t="shared" si="223"/>
        <v>0</v>
      </c>
      <c r="AR242" s="175">
        <f t="shared" si="224"/>
        <v>0</v>
      </c>
      <c r="AS242" s="175"/>
      <c r="AT242" s="175">
        <f t="shared" si="225"/>
        <v>2.3781115557710564E-3</v>
      </c>
      <c r="AU242" s="175">
        <f t="shared" si="226"/>
        <v>4.2293028012463374E-4</v>
      </c>
      <c r="AV242" s="175">
        <f t="shared" si="227"/>
        <v>2.342587324971257E-2</v>
      </c>
      <c r="AW242" s="175">
        <f t="shared" si="228"/>
        <v>1.7981452362700878E-3</v>
      </c>
      <c r="AX242" s="175">
        <f t="shared" si="229"/>
        <v>1.2004900882304215E-2</v>
      </c>
      <c r="AY242" s="175">
        <f t="shared" si="230"/>
        <v>4.2293028012463374E-4</v>
      </c>
      <c r="AZ242" s="1"/>
      <c r="BA242" s="1">
        <f t="shared" si="255"/>
        <v>6.5600404823051545E-2</v>
      </c>
      <c r="BB242" s="1">
        <f t="shared" si="256"/>
        <v>6.340901572042211E-2</v>
      </c>
      <c r="BC242" s="1">
        <f t="shared" si="257"/>
        <v>5.3286356301661335E-2</v>
      </c>
      <c r="BD242" s="1">
        <f t="shared" si="258"/>
        <v>7.4584244827324092E-2</v>
      </c>
      <c r="BE242" s="1">
        <f t="shared" si="259"/>
        <v>0.14132353004027612</v>
      </c>
      <c r="BF242" s="1">
        <f t="shared" si="260"/>
        <v>6.340901572042211E-2</v>
      </c>
      <c r="BG242" s="1"/>
      <c r="BH242" s="1">
        <f t="shared" si="231"/>
        <v>6.5756039786519394E-2</v>
      </c>
      <c r="BI242" s="1">
        <f t="shared" si="232"/>
        <v>6.3435821976025986E-2</v>
      </c>
      <c r="BJ242" s="1">
        <f t="shared" si="233"/>
        <v>5.4506063034986382E-2</v>
      </c>
      <c r="BK242" s="1">
        <f t="shared" si="234"/>
        <v>7.4718117409515214E-2</v>
      </c>
      <c r="BL242" s="1">
        <f t="shared" si="235"/>
        <v>0.14299997940232143</v>
      </c>
      <c r="BM242" s="1">
        <f t="shared" si="236"/>
        <v>6.3435821976025986E-2</v>
      </c>
      <c r="BN242" s="1"/>
      <c r="BO242" s="1">
        <f t="shared" si="243"/>
        <v>4.1103637790586393E-2</v>
      </c>
      <c r="BP242" s="1">
        <f t="shared" si="244"/>
        <v>3.9504613017506192E-2</v>
      </c>
      <c r="BQ242" s="1">
        <f t="shared" si="245"/>
        <v>1.2703534391648076E-2</v>
      </c>
      <c r="BR242" s="1">
        <f t="shared" si="246"/>
        <v>5.1410833061890253E-2</v>
      </c>
      <c r="BS242" s="1">
        <f t="shared" si="247"/>
        <v>0.11075064996997082</v>
      </c>
      <c r="BT242" s="1">
        <f t="shared" si="248"/>
        <v>3.9504613017506192E-2</v>
      </c>
      <c r="BU242" s="1"/>
      <c r="BV242" s="1">
        <f t="shared" si="261"/>
        <v>8.7465975446864949E-2</v>
      </c>
      <c r="BW242" s="1">
        <f t="shared" si="262"/>
        <v>8.470038979055465E-2</v>
      </c>
      <c r="BX242" s="1">
        <f t="shared" si="263"/>
        <v>8.2070125840201152E-2</v>
      </c>
      <c r="BY242" s="1">
        <f t="shared" si="264"/>
        <v>0.10094285573408436</v>
      </c>
      <c r="BZ242" s="1">
        <f t="shared" si="265"/>
        <v>0.2095057969404743</v>
      </c>
      <c r="CA242" s="1">
        <f t="shared" si="266"/>
        <v>8.470038979055465E-2</v>
      </c>
      <c r="CB242" s="1"/>
      <c r="CC242" s="1"/>
    </row>
    <row r="243" spans="1:81" x14ac:dyDescent="0.2">
      <c r="A243">
        <f t="shared" si="267"/>
        <v>2010</v>
      </c>
      <c r="B243">
        <f t="shared" si="268"/>
        <v>2</v>
      </c>
      <c r="C243" s="1">
        <f>AVERAGE(RealPrice!C231:C242)</f>
        <v>6.4856739665949653E-2</v>
      </c>
      <c r="D243" s="1">
        <f>AVERAGE(RealPrice!D231:D242)</f>
        <v>6.2485770791475818E-2</v>
      </c>
      <c r="E243" s="1">
        <f>AVERAGE(RealPrice!E231:E242)</f>
        <v>5.3421196475802228E-2</v>
      </c>
      <c r="F243" s="1">
        <f>AVERAGE(RealPrice!F231:F242)</f>
        <v>7.3780347202211272E-2</v>
      </c>
      <c r="G243" s="1">
        <f>AVERAGE(RealPrice!G231:G242)</f>
        <v>0.14389644125294029</v>
      </c>
      <c r="H243" s="1">
        <f>AVERAGE(RealPrice!H231:H242)</f>
        <v>6.2485770791475818E-2</v>
      </c>
      <c r="I243" s="1"/>
      <c r="J243" s="1">
        <f t="shared" si="237"/>
        <v>-7.4366515710189152E-4</v>
      </c>
      <c r="K243" s="1">
        <f t="shared" si="238"/>
        <v>-9.2324492894629157E-4</v>
      </c>
      <c r="L243" s="1">
        <f t="shared" si="239"/>
        <v>1.3484017414089333E-4</v>
      </c>
      <c r="M243" s="1">
        <f t="shared" si="240"/>
        <v>-8.0389762511282048E-4</v>
      </c>
      <c r="N243" s="1">
        <f t="shared" si="241"/>
        <v>2.5729112126641751E-3</v>
      </c>
      <c r="O243" s="1">
        <f t="shared" si="242"/>
        <v>-9.2324492894629157E-4</v>
      </c>
      <c r="P243" s="1"/>
      <c r="Q243" s="99">
        <f t="shared" si="207"/>
        <v>-7.4366515710189152E-4</v>
      </c>
      <c r="R243" s="99">
        <f t="shared" si="208"/>
        <v>-9.2324492894629157E-4</v>
      </c>
      <c r="S243" s="99">
        <f t="shared" si="209"/>
        <v>0</v>
      </c>
      <c r="T243" s="99">
        <f t="shared" si="210"/>
        <v>-8.0389762511282048E-4</v>
      </c>
      <c r="U243" s="99">
        <f t="shared" si="211"/>
        <v>0</v>
      </c>
      <c r="V243" s="99">
        <f t="shared" si="212"/>
        <v>-9.2324492894629157E-4</v>
      </c>
      <c r="W243" s="99"/>
      <c r="X243" s="99">
        <f t="shared" si="213"/>
        <v>0</v>
      </c>
      <c r="Y243" s="99">
        <f t="shared" si="214"/>
        <v>0</v>
      </c>
      <c r="Z243" s="99">
        <f t="shared" si="215"/>
        <v>1.3484017414089333E-4</v>
      </c>
      <c r="AA243" s="99">
        <f t="shared" si="216"/>
        <v>0</v>
      </c>
      <c r="AB243" s="99">
        <f t="shared" si="217"/>
        <v>2.5729112126641751E-3</v>
      </c>
      <c r="AC243" s="99">
        <f t="shared" si="218"/>
        <v>0</v>
      </c>
      <c r="AD243" s="1"/>
      <c r="AE243" s="1"/>
      <c r="AF243" s="5">
        <f t="shared" si="249"/>
        <v>-1.1336289144980638E-2</v>
      </c>
      <c r="AG243" s="5">
        <f t="shared" si="250"/>
        <v>-1.4560152345164723E-2</v>
      </c>
      <c r="AH243" s="5">
        <f t="shared" si="251"/>
        <v>2.5304821627800678E-3</v>
      </c>
      <c r="AI243" s="5">
        <f t="shared" si="252"/>
        <v>-1.0778383919740508E-2</v>
      </c>
      <c r="AJ243" s="5">
        <f t="shared" si="253"/>
        <v>1.8205823276073785E-2</v>
      </c>
      <c r="AK243" s="5">
        <f t="shared" si="254"/>
        <v>-1.4560152345164723E-2</v>
      </c>
      <c r="AL243" s="1"/>
      <c r="AM243" s="175">
        <f t="shared" si="219"/>
        <v>-1.1336289144980638E-2</v>
      </c>
      <c r="AN243" s="175">
        <f t="shared" si="220"/>
        <v>-1.4560152345164723E-2</v>
      </c>
      <c r="AO243" s="175">
        <f t="shared" si="221"/>
        <v>0</v>
      </c>
      <c r="AP243" s="175">
        <f t="shared" si="222"/>
        <v>-1.0778383919740508E-2</v>
      </c>
      <c r="AQ243" s="175">
        <f t="shared" si="223"/>
        <v>0</v>
      </c>
      <c r="AR243" s="175">
        <f t="shared" si="224"/>
        <v>-1.4560152345164723E-2</v>
      </c>
      <c r="AS243" s="175"/>
      <c r="AT243" s="175">
        <f t="shared" si="225"/>
        <v>0</v>
      </c>
      <c r="AU243" s="175">
        <f t="shared" si="226"/>
        <v>0</v>
      </c>
      <c r="AV243" s="175">
        <f t="shared" si="227"/>
        <v>2.5304821627800678E-3</v>
      </c>
      <c r="AW243" s="175">
        <f t="shared" si="228"/>
        <v>0</v>
      </c>
      <c r="AX243" s="175">
        <f t="shared" si="229"/>
        <v>1.8205823276073785E-2</v>
      </c>
      <c r="AY243" s="175">
        <f t="shared" si="230"/>
        <v>0</v>
      </c>
      <c r="AZ243" s="1"/>
      <c r="BA243" s="1">
        <f t="shared" si="255"/>
        <v>6.4113074508847762E-2</v>
      </c>
      <c r="BB243" s="1">
        <f t="shared" si="256"/>
        <v>6.1562525862529527E-2</v>
      </c>
      <c r="BC243" s="1">
        <f t="shared" si="257"/>
        <v>5.3421196475802228E-2</v>
      </c>
      <c r="BD243" s="1">
        <f t="shared" si="258"/>
        <v>7.2976449577098451E-2</v>
      </c>
      <c r="BE243" s="1">
        <f t="shared" si="259"/>
        <v>0.14389644125294029</v>
      </c>
      <c r="BF243" s="1">
        <f t="shared" si="260"/>
        <v>6.1562525862529527E-2</v>
      </c>
      <c r="BG243" s="1"/>
      <c r="BH243" s="1">
        <f t="shared" si="231"/>
        <v>6.4856739665949653E-2</v>
      </c>
      <c r="BI243" s="1">
        <f t="shared" si="232"/>
        <v>6.2485770791475818E-2</v>
      </c>
      <c r="BJ243" s="1">
        <f t="shared" si="233"/>
        <v>5.3556036649943121E-2</v>
      </c>
      <c r="BK243" s="1">
        <f t="shared" si="234"/>
        <v>7.3780347202211272E-2</v>
      </c>
      <c r="BL243" s="1">
        <f t="shared" si="235"/>
        <v>0.14646935246560447</v>
      </c>
      <c r="BM243" s="1">
        <f t="shared" si="236"/>
        <v>6.2485770791475818E-2</v>
      </c>
      <c r="BN243" s="1"/>
      <c r="BO243" s="1">
        <f t="shared" si="243"/>
        <v>4.0368403036732455E-2</v>
      </c>
      <c r="BP243" s="1">
        <f t="shared" si="244"/>
        <v>3.8594810675377261E-2</v>
      </c>
      <c r="BQ243" s="1">
        <f t="shared" si="245"/>
        <v>1.2703534391648076E-2</v>
      </c>
      <c r="BR243" s="1">
        <f t="shared" si="246"/>
        <v>5.061560015401307E-2</v>
      </c>
      <c r="BS243" s="1">
        <f t="shared" si="247"/>
        <v>0.11075064996997082</v>
      </c>
      <c r="BT243" s="1">
        <f t="shared" si="248"/>
        <v>3.8594810675377261E-2</v>
      </c>
      <c r="BU243" s="1"/>
      <c r="BV243" s="1">
        <f t="shared" si="261"/>
        <v>8.7465975446864949E-2</v>
      </c>
      <c r="BW243" s="1">
        <f t="shared" si="262"/>
        <v>8.470038979055465E-2</v>
      </c>
      <c r="BX243" s="1">
        <f t="shared" si="263"/>
        <v>8.220530722499754E-2</v>
      </c>
      <c r="BY243" s="1">
        <f t="shared" si="264"/>
        <v>0.10094285573408436</v>
      </c>
      <c r="BZ243" s="1">
        <f t="shared" si="265"/>
        <v>0.21212555011998127</v>
      </c>
      <c r="CA243" s="1">
        <f t="shared" si="266"/>
        <v>8.470038979055465E-2</v>
      </c>
      <c r="CB243" s="1"/>
      <c r="CC243" s="1"/>
    </row>
    <row r="244" spans="1:81" x14ac:dyDescent="0.2">
      <c r="A244">
        <f t="shared" si="267"/>
        <v>2010</v>
      </c>
      <c r="B244">
        <f t="shared" si="268"/>
        <v>3</v>
      </c>
      <c r="C244" s="1">
        <f>AVERAGE(RealPrice!C232:C243)</f>
        <v>6.4096929228811869E-2</v>
      </c>
      <c r="D244" s="1">
        <f>AVERAGE(RealPrice!D232:D243)</f>
        <v>6.1584962185727822E-2</v>
      </c>
      <c r="E244" s="1">
        <f>AVERAGE(RealPrice!E232:E243)</f>
        <v>5.3527590039022722E-2</v>
      </c>
      <c r="F244" s="1">
        <f>AVERAGE(RealPrice!F232:F243)</f>
        <v>7.3002346969745543E-2</v>
      </c>
      <c r="G244" s="1">
        <f>AVERAGE(RealPrice!G232:G243)</f>
        <v>0.14460999497423557</v>
      </c>
      <c r="H244" s="1">
        <f>AVERAGE(RealPrice!H232:H243)</f>
        <v>6.1584962185727822E-2</v>
      </c>
      <c r="I244" s="1"/>
      <c r="J244" s="1">
        <f t="shared" si="237"/>
        <v>-7.5981043713778396E-4</v>
      </c>
      <c r="K244" s="1">
        <f t="shared" si="238"/>
        <v>-9.0080860574799637E-4</v>
      </c>
      <c r="L244" s="1">
        <f t="shared" si="239"/>
        <v>1.0639356322049431E-4</v>
      </c>
      <c r="M244" s="1">
        <f t="shared" si="240"/>
        <v>-7.7800023246572814E-4</v>
      </c>
      <c r="N244" s="1">
        <f t="shared" si="241"/>
        <v>7.1355372129527916E-4</v>
      </c>
      <c r="O244" s="1">
        <f t="shared" si="242"/>
        <v>-9.0080860574799637E-4</v>
      </c>
      <c r="P244" s="1"/>
      <c r="Q244" s="99">
        <f t="shared" si="207"/>
        <v>-7.5981043713778396E-4</v>
      </c>
      <c r="R244" s="99">
        <f t="shared" si="208"/>
        <v>-9.0080860574799637E-4</v>
      </c>
      <c r="S244" s="99">
        <f t="shared" si="209"/>
        <v>0</v>
      </c>
      <c r="T244" s="99">
        <f t="shared" si="210"/>
        <v>-7.7800023246572814E-4</v>
      </c>
      <c r="U244" s="99">
        <f t="shared" si="211"/>
        <v>0</v>
      </c>
      <c r="V244" s="99">
        <f t="shared" si="212"/>
        <v>-9.0080860574799637E-4</v>
      </c>
      <c r="W244" s="99"/>
      <c r="X244" s="99">
        <f t="shared" si="213"/>
        <v>0</v>
      </c>
      <c r="Y244" s="99">
        <f t="shared" si="214"/>
        <v>0</v>
      </c>
      <c r="Z244" s="99">
        <f t="shared" si="215"/>
        <v>1.0639356322049431E-4</v>
      </c>
      <c r="AA244" s="99">
        <f t="shared" si="216"/>
        <v>0</v>
      </c>
      <c r="AB244" s="99">
        <f t="shared" si="217"/>
        <v>7.1355372129527916E-4</v>
      </c>
      <c r="AC244" s="99">
        <f t="shared" si="218"/>
        <v>0</v>
      </c>
      <c r="AD244" s="1"/>
      <c r="AE244" s="1"/>
      <c r="AF244" s="5">
        <f t="shared" si="249"/>
        <v>-1.1715211727435837E-2</v>
      </c>
      <c r="AG244" s="5">
        <f t="shared" si="250"/>
        <v>-1.4416219794329277E-2</v>
      </c>
      <c r="AH244" s="5">
        <f t="shared" si="251"/>
        <v>1.9915982838139001E-3</v>
      </c>
      <c r="AI244" s="5">
        <f t="shared" si="252"/>
        <v>-1.0544816634346366E-2</v>
      </c>
      <c r="AJ244" s="5">
        <f t="shared" si="253"/>
        <v>4.9588003364238187E-3</v>
      </c>
      <c r="AK244" s="5">
        <f t="shared" si="254"/>
        <v>-1.4416219794329277E-2</v>
      </c>
      <c r="AL244" s="1"/>
      <c r="AM244" s="175">
        <f t="shared" si="219"/>
        <v>-1.1715211727435837E-2</v>
      </c>
      <c r="AN244" s="175">
        <f t="shared" si="220"/>
        <v>-1.4416219794329277E-2</v>
      </c>
      <c r="AO244" s="175">
        <f t="shared" si="221"/>
        <v>0</v>
      </c>
      <c r="AP244" s="175">
        <f t="shared" si="222"/>
        <v>-1.0544816634346366E-2</v>
      </c>
      <c r="AQ244" s="175">
        <f t="shared" si="223"/>
        <v>0</v>
      </c>
      <c r="AR244" s="175">
        <f t="shared" si="224"/>
        <v>-1.4416219794329277E-2</v>
      </c>
      <c r="AS244" s="175"/>
      <c r="AT244" s="175">
        <f t="shared" si="225"/>
        <v>0</v>
      </c>
      <c r="AU244" s="175">
        <f t="shared" si="226"/>
        <v>0</v>
      </c>
      <c r="AV244" s="175">
        <f t="shared" si="227"/>
        <v>1.9915982838139001E-3</v>
      </c>
      <c r="AW244" s="175">
        <f t="shared" si="228"/>
        <v>0</v>
      </c>
      <c r="AX244" s="175">
        <f t="shared" si="229"/>
        <v>4.9588003364238187E-3</v>
      </c>
      <c r="AY244" s="175">
        <f t="shared" si="230"/>
        <v>0</v>
      </c>
      <c r="AZ244" s="1"/>
      <c r="BA244" s="1">
        <f t="shared" si="255"/>
        <v>6.3337118791674085E-2</v>
      </c>
      <c r="BB244" s="1">
        <f t="shared" si="256"/>
        <v>6.0684153579979826E-2</v>
      </c>
      <c r="BC244" s="1">
        <f t="shared" si="257"/>
        <v>5.3527590039022722E-2</v>
      </c>
      <c r="BD244" s="1">
        <f t="shared" si="258"/>
        <v>7.2224346737279815E-2</v>
      </c>
      <c r="BE244" s="1">
        <f t="shared" si="259"/>
        <v>0.14460999497423557</v>
      </c>
      <c r="BF244" s="1">
        <f t="shared" si="260"/>
        <v>6.0684153579979826E-2</v>
      </c>
      <c r="BG244" s="1"/>
      <c r="BH244" s="1">
        <f t="shared" si="231"/>
        <v>6.4096929228811869E-2</v>
      </c>
      <c r="BI244" s="1">
        <f t="shared" si="232"/>
        <v>6.1584962185727822E-2</v>
      </c>
      <c r="BJ244" s="1">
        <f t="shared" si="233"/>
        <v>5.3633983602243217E-2</v>
      </c>
      <c r="BK244" s="1">
        <f t="shared" si="234"/>
        <v>7.3002346969745543E-2</v>
      </c>
      <c r="BL244" s="1">
        <f t="shared" si="235"/>
        <v>0.14532354869553085</v>
      </c>
      <c r="BM244" s="1">
        <f t="shared" si="236"/>
        <v>6.1584962185727822E-2</v>
      </c>
      <c r="BN244" s="1"/>
      <c r="BO244" s="1">
        <f t="shared" si="243"/>
        <v>3.961749393973845E-2</v>
      </c>
      <c r="BP244" s="1">
        <f t="shared" si="244"/>
        <v>3.7706988324482354E-2</v>
      </c>
      <c r="BQ244" s="1">
        <f t="shared" si="245"/>
        <v>1.2703534391648076E-2</v>
      </c>
      <c r="BR244" s="1">
        <f t="shared" si="246"/>
        <v>4.9845803791340175E-2</v>
      </c>
      <c r="BS244" s="1">
        <f t="shared" si="247"/>
        <v>0.11075064996997082</v>
      </c>
      <c r="BT244" s="1">
        <f t="shared" si="248"/>
        <v>3.7706988324482354E-2</v>
      </c>
      <c r="BU244" s="1"/>
      <c r="BV244" s="1">
        <f t="shared" si="261"/>
        <v>8.7465975446864949E-2</v>
      </c>
      <c r="BW244" s="1">
        <f t="shared" si="262"/>
        <v>8.470038979055465E-2</v>
      </c>
      <c r="BX244" s="1">
        <f t="shared" si="263"/>
        <v>8.2311912681455948E-2</v>
      </c>
      <c r="BY244" s="1">
        <f t="shared" si="264"/>
        <v>0.10094285573408436</v>
      </c>
      <c r="BZ244" s="1">
        <f t="shared" si="265"/>
        <v>0.21284264221170976</v>
      </c>
      <c r="CA244" s="1">
        <f t="shared" si="266"/>
        <v>8.470038979055465E-2</v>
      </c>
      <c r="CB244" s="1"/>
      <c r="CC244" s="1"/>
    </row>
    <row r="245" spans="1:81" x14ac:dyDescent="0.2">
      <c r="A245">
        <f t="shared" si="267"/>
        <v>2010</v>
      </c>
      <c r="B245">
        <f t="shared" si="268"/>
        <v>4</v>
      </c>
      <c r="C245" s="1">
        <f>AVERAGE(RealPrice!C233:C244)</f>
        <v>6.333947203347752E-2</v>
      </c>
      <c r="D245" s="1">
        <f>AVERAGE(RealPrice!D233:D244)</f>
        <v>6.0781986593041092E-2</v>
      </c>
      <c r="E245" s="1">
        <f>AVERAGE(RealPrice!E233:E244)</f>
        <v>5.3494621302214107E-2</v>
      </c>
      <c r="F245" s="1">
        <f>AVERAGE(RealPrice!F233:F244)</f>
        <v>7.2184480979550644E-2</v>
      </c>
      <c r="G245" s="1">
        <f>AVERAGE(RealPrice!G233:G244)</f>
        <v>0.14530853023463097</v>
      </c>
      <c r="H245" s="1">
        <f>AVERAGE(RealPrice!H233:H244)</f>
        <v>6.0781986593041092E-2</v>
      </c>
      <c r="I245" s="1"/>
      <c r="J245" s="1">
        <f t="shared" si="237"/>
        <v>-7.5745719533434896E-4</v>
      </c>
      <c r="K245" s="1">
        <f t="shared" si="238"/>
        <v>-8.0297559268673047E-4</v>
      </c>
      <c r="L245" s="1">
        <f t="shared" si="239"/>
        <v>-3.2968736808615395E-5</v>
      </c>
      <c r="M245" s="1">
        <f t="shared" si="240"/>
        <v>-8.1786599019489925E-4</v>
      </c>
      <c r="N245" s="1">
        <f t="shared" si="241"/>
        <v>6.9853526039539982E-4</v>
      </c>
      <c r="O245" s="1">
        <f t="shared" si="242"/>
        <v>-8.0297559268673047E-4</v>
      </c>
      <c r="P245" s="1"/>
      <c r="Q245" s="99">
        <f t="shared" si="207"/>
        <v>-7.5745719533434896E-4</v>
      </c>
      <c r="R245" s="99">
        <f t="shared" si="208"/>
        <v>-8.0297559268673047E-4</v>
      </c>
      <c r="S245" s="99">
        <f t="shared" si="209"/>
        <v>-3.2968736808615395E-5</v>
      </c>
      <c r="T245" s="99">
        <f t="shared" si="210"/>
        <v>-8.1786599019489925E-4</v>
      </c>
      <c r="U245" s="99">
        <f t="shared" si="211"/>
        <v>0</v>
      </c>
      <c r="V245" s="99">
        <f t="shared" si="212"/>
        <v>-8.0297559268673047E-4</v>
      </c>
      <c r="W245" s="99"/>
      <c r="X245" s="99">
        <f t="shared" si="213"/>
        <v>0</v>
      </c>
      <c r="Y245" s="99">
        <f t="shared" si="214"/>
        <v>0</v>
      </c>
      <c r="Z245" s="99">
        <f t="shared" si="215"/>
        <v>0</v>
      </c>
      <c r="AA245" s="99">
        <f t="shared" si="216"/>
        <v>0</v>
      </c>
      <c r="AB245" s="99">
        <f t="shared" si="217"/>
        <v>6.9853526039539982E-4</v>
      </c>
      <c r="AC245" s="99">
        <f t="shared" si="218"/>
        <v>0</v>
      </c>
      <c r="AD245" s="1"/>
      <c r="AE245" s="1"/>
      <c r="AF245" s="5">
        <f t="shared" si="249"/>
        <v>-1.1817371041760727E-2</v>
      </c>
      <c r="AG245" s="5">
        <f t="shared" si="250"/>
        <v>-1.3038501026681137E-2</v>
      </c>
      <c r="AH245" s="5">
        <f t="shared" si="251"/>
        <v>-6.1592043999325607E-4</v>
      </c>
      <c r="AI245" s="5">
        <f t="shared" si="252"/>
        <v>-1.120328351270472E-2</v>
      </c>
      <c r="AJ245" s="5">
        <f t="shared" si="253"/>
        <v>4.8304770394318464E-3</v>
      </c>
      <c r="AK245" s="5">
        <f t="shared" si="254"/>
        <v>-1.3038501026681137E-2</v>
      </c>
      <c r="AL245" s="1"/>
      <c r="AM245" s="175">
        <f t="shared" si="219"/>
        <v>-1.1817371041760727E-2</v>
      </c>
      <c r="AN245" s="175">
        <f t="shared" si="220"/>
        <v>-1.3038501026681137E-2</v>
      </c>
      <c r="AO245" s="175">
        <f t="shared" si="221"/>
        <v>-6.1592043999325607E-4</v>
      </c>
      <c r="AP245" s="175">
        <f t="shared" si="222"/>
        <v>-1.120328351270472E-2</v>
      </c>
      <c r="AQ245" s="175">
        <f t="shared" si="223"/>
        <v>0</v>
      </c>
      <c r="AR245" s="175">
        <f t="shared" si="224"/>
        <v>-1.3038501026681137E-2</v>
      </c>
      <c r="AS245" s="175"/>
      <c r="AT245" s="175">
        <f t="shared" si="225"/>
        <v>0</v>
      </c>
      <c r="AU245" s="175">
        <f t="shared" si="226"/>
        <v>0</v>
      </c>
      <c r="AV245" s="175">
        <f t="shared" si="227"/>
        <v>0</v>
      </c>
      <c r="AW245" s="175">
        <f t="shared" si="228"/>
        <v>0</v>
      </c>
      <c r="AX245" s="175">
        <f t="shared" si="229"/>
        <v>4.8304770394318464E-3</v>
      </c>
      <c r="AY245" s="175">
        <f t="shared" si="230"/>
        <v>0</v>
      </c>
      <c r="AZ245" s="1"/>
      <c r="BA245" s="1">
        <f t="shared" si="255"/>
        <v>6.2582014838143171E-2</v>
      </c>
      <c r="BB245" s="1">
        <f t="shared" si="256"/>
        <v>5.9979011000354361E-2</v>
      </c>
      <c r="BC245" s="1">
        <f t="shared" si="257"/>
        <v>5.3461652565405492E-2</v>
      </c>
      <c r="BD245" s="1">
        <f t="shared" si="258"/>
        <v>7.1366614989355745E-2</v>
      </c>
      <c r="BE245" s="1">
        <f t="shared" si="259"/>
        <v>0.14530853023463097</v>
      </c>
      <c r="BF245" s="1">
        <f t="shared" si="260"/>
        <v>5.9979011000354361E-2</v>
      </c>
      <c r="BG245" s="1"/>
      <c r="BH245" s="1">
        <f t="shared" si="231"/>
        <v>6.333947203347752E-2</v>
      </c>
      <c r="BI245" s="1">
        <f t="shared" si="232"/>
        <v>6.0781986593041092E-2</v>
      </c>
      <c r="BJ245" s="1">
        <f t="shared" si="233"/>
        <v>5.3494621302214107E-2</v>
      </c>
      <c r="BK245" s="1">
        <f t="shared" si="234"/>
        <v>7.2184480979550644E-2</v>
      </c>
      <c r="BL245" s="1">
        <f t="shared" si="235"/>
        <v>0.14600706549502637</v>
      </c>
      <c r="BM245" s="1">
        <f t="shared" si="236"/>
        <v>6.0781986593041092E-2</v>
      </c>
      <c r="BN245" s="1"/>
      <c r="BO245" s="1">
        <f t="shared" si="243"/>
        <v>3.8868987897129621E-2</v>
      </c>
      <c r="BP245" s="1">
        <f t="shared" si="244"/>
        <v>3.691448232988527E-2</v>
      </c>
      <c r="BQ245" s="1">
        <f t="shared" si="245"/>
        <v>1.2670585960958344E-2</v>
      </c>
      <c r="BR245" s="1">
        <f t="shared" si="246"/>
        <v>4.9037100585708829E-2</v>
      </c>
      <c r="BS245" s="1">
        <f t="shared" si="247"/>
        <v>0.11075064996997082</v>
      </c>
      <c r="BT245" s="1">
        <f t="shared" si="248"/>
        <v>3.691448232988527E-2</v>
      </c>
      <c r="BU245" s="1"/>
      <c r="BV245" s="1">
        <f t="shared" si="261"/>
        <v>8.7465975446864949E-2</v>
      </c>
      <c r="BW245" s="1">
        <f t="shared" si="262"/>
        <v>8.470038979055465E-2</v>
      </c>
      <c r="BX245" s="1">
        <f t="shared" si="263"/>
        <v>8.2311912681455948E-2</v>
      </c>
      <c r="BY245" s="1">
        <f t="shared" si="264"/>
        <v>0.10094285573408436</v>
      </c>
      <c r="BZ245" s="1">
        <f t="shared" si="265"/>
        <v>0.21354455173064174</v>
      </c>
      <c r="CA245" s="1">
        <f t="shared" si="266"/>
        <v>8.470038979055465E-2</v>
      </c>
      <c r="CB245" s="1"/>
      <c r="CC245" s="1"/>
    </row>
    <row r="246" spans="1:81" x14ac:dyDescent="0.2">
      <c r="A246">
        <f t="shared" si="267"/>
        <v>2010</v>
      </c>
      <c r="B246">
        <f t="shared" si="268"/>
        <v>5</v>
      </c>
      <c r="C246" s="1">
        <f>AVERAGE(RealPrice!C234:C245)</f>
        <v>6.2513843872236755E-2</v>
      </c>
      <c r="D246" s="1">
        <f>AVERAGE(RealPrice!D234:D245)</f>
        <v>5.993424751431476E-2</v>
      </c>
      <c r="E246" s="1">
        <f>AVERAGE(RealPrice!E234:E245)</f>
        <v>5.3390102680446715E-2</v>
      </c>
      <c r="F246" s="1">
        <f>AVERAGE(RealPrice!F234:F245)</f>
        <v>7.1381959503689113E-2</v>
      </c>
      <c r="G246" s="1">
        <f>AVERAGE(RealPrice!G234:G245)</f>
        <v>0.14604663917171612</v>
      </c>
      <c r="H246" s="1">
        <f>AVERAGE(RealPrice!H234:H245)</f>
        <v>5.993424751431476E-2</v>
      </c>
      <c r="I246" s="1"/>
      <c r="J246" s="1">
        <f t="shared" si="237"/>
        <v>-8.2562816124076566E-4</v>
      </c>
      <c r="K246" s="1">
        <f t="shared" si="238"/>
        <v>-8.4773907872633114E-4</v>
      </c>
      <c r="L246" s="1">
        <f t="shared" si="239"/>
        <v>-1.0451862176739241E-4</v>
      </c>
      <c r="M246" s="1">
        <f t="shared" si="240"/>
        <v>-8.0252147586153122E-4</v>
      </c>
      <c r="N246" s="1">
        <f t="shared" si="241"/>
        <v>7.381089370851468E-4</v>
      </c>
      <c r="O246" s="1">
        <f t="shared" si="242"/>
        <v>-8.4773907872633114E-4</v>
      </c>
      <c r="P246" s="1"/>
      <c r="Q246" s="99">
        <f t="shared" si="207"/>
        <v>-8.2562816124076566E-4</v>
      </c>
      <c r="R246" s="99">
        <f t="shared" si="208"/>
        <v>-8.4773907872633114E-4</v>
      </c>
      <c r="S246" s="99">
        <f t="shared" si="209"/>
        <v>-1.0451862176739241E-4</v>
      </c>
      <c r="T246" s="99">
        <f t="shared" si="210"/>
        <v>-8.0252147586153122E-4</v>
      </c>
      <c r="U246" s="99">
        <f t="shared" si="211"/>
        <v>0</v>
      </c>
      <c r="V246" s="99">
        <f t="shared" si="212"/>
        <v>-8.4773907872633114E-4</v>
      </c>
      <c r="W246" s="99"/>
      <c r="X246" s="99">
        <f t="shared" si="213"/>
        <v>0</v>
      </c>
      <c r="Y246" s="99">
        <f t="shared" si="214"/>
        <v>0</v>
      </c>
      <c r="Z246" s="99">
        <f t="shared" si="215"/>
        <v>0</v>
      </c>
      <c r="AA246" s="99">
        <f t="shared" si="216"/>
        <v>0</v>
      </c>
      <c r="AB246" s="99">
        <f t="shared" si="217"/>
        <v>7.381089370851468E-4</v>
      </c>
      <c r="AC246" s="99">
        <f t="shared" si="218"/>
        <v>0</v>
      </c>
      <c r="AD246" s="1"/>
      <c r="AE246" s="1"/>
      <c r="AF246" s="5">
        <f t="shared" si="249"/>
        <v>-1.3034970686279013E-2</v>
      </c>
      <c r="AG246" s="5">
        <f t="shared" si="250"/>
        <v>-1.3947209136191518E-2</v>
      </c>
      <c r="AH246" s="5">
        <f t="shared" si="251"/>
        <v>-1.9538155280495184E-3</v>
      </c>
      <c r="AI246" s="5">
        <f t="shared" si="252"/>
        <v>-1.111764557937156E-2</v>
      </c>
      <c r="AJ246" s="5">
        <f t="shared" si="253"/>
        <v>5.0795981205873364E-3</v>
      </c>
      <c r="AK246" s="5">
        <f t="shared" si="254"/>
        <v>-1.3947209136191518E-2</v>
      </c>
      <c r="AL246" s="1"/>
      <c r="AM246" s="175">
        <f t="shared" si="219"/>
        <v>-1.3034970686279013E-2</v>
      </c>
      <c r="AN246" s="175">
        <f t="shared" si="220"/>
        <v>-1.3947209136191518E-2</v>
      </c>
      <c r="AO246" s="175">
        <f t="shared" si="221"/>
        <v>-1.9538155280495184E-3</v>
      </c>
      <c r="AP246" s="175">
        <f t="shared" si="222"/>
        <v>-1.111764557937156E-2</v>
      </c>
      <c r="AQ246" s="175">
        <f t="shared" si="223"/>
        <v>0</v>
      </c>
      <c r="AR246" s="175">
        <f t="shared" si="224"/>
        <v>-1.3947209136191518E-2</v>
      </c>
      <c r="AS246" s="175"/>
      <c r="AT246" s="175">
        <f t="shared" si="225"/>
        <v>0</v>
      </c>
      <c r="AU246" s="175">
        <f t="shared" si="226"/>
        <v>0</v>
      </c>
      <c r="AV246" s="175">
        <f t="shared" si="227"/>
        <v>0</v>
      </c>
      <c r="AW246" s="175">
        <f t="shared" si="228"/>
        <v>0</v>
      </c>
      <c r="AX246" s="175">
        <f t="shared" si="229"/>
        <v>5.0795981205873364E-3</v>
      </c>
      <c r="AY246" s="175">
        <f t="shared" si="230"/>
        <v>0</v>
      </c>
      <c r="AZ246" s="1"/>
      <c r="BA246" s="1">
        <f t="shared" si="255"/>
        <v>6.1688215710995989E-2</v>
      </c>
      <c r="BB246" s="1">
        <f t="shared" si="256"/>
        <v>5.9086508435588429E-2</v>
      </c>
      <c r="BC246" s="1">
        <f t="shared" si="257"/>
        <v>5.3285584058679322E-2</v>
      </c>
      <c r="BD246" s="1">
        <f t="shared" si="258"/>
        <v>7.0579438027827582E-2</v>
      </c>
      <c r="BE246" s="1">
        <f t="shared" si="259"/>
        <v>0.14604663917171612</v>
      </c>
      <c r="BF246" s="1">
        <f t="shared" si="260"/>
        <v>5.9086508435588429E-2</v>
      </c>
      <c r="BG246" s="1"/>
      <c r="BH246" s="1">
        <f t="shared" si="231"/>
        <v>6.2513843872236755E-2</v>
      </c>
      <c r="BI246" s="1">
        <f t="shared" si="232"/>
        <v>5.993424751431476E-2</v>
      </c>
      <c r="BJ246" s="1">
        <f t="shared" si="233"/>
        <v>5.3390102680446715E-2</v>
      </c>
      <c r="BK246" s="1">
        <f t="shared" si="234"/>
        <v>7.1381959503689113E-2</v>
      </c>
      <c r="BL246" s="1">
        <f t="shared" si="235"/>
        <v>0.14678474810880127</v>
      </c>
      <c r="BM246" s="1">
        <f t="shared" si="236"/>
        <v>5.993424751431476E-2</v>
      </c>
      <c r="BN246" s="1"/>
      <c r="BO246" s="1">
        <f t="shared" si="243"/>
        <v>3.8054121774768392E-2</v>
      </c>
      <c r="BP246" s="1">
        <f t="shared" si="244"/>
        <v>3.6078566845382853E-2</v>
      </c>
      <c r="BQ246" s="1">
        <f t="shared" si="245"/>
        <v>1.2566271549297129E-2</v>
      </c>
      <c r="BR246" s="1">
        <f t="shared" si="246"/>
        <v>4.8243501259185757E-2</v>
      </c>
      <c r="BS246" s="1">
        <f t="shared" si="247"/>
        <v>0.11075064996997082</v>
      </c>
      <c r="BT246" s="1">
        <f t="shared" si="248"/>
        <v>3.6078566845382853E-2</v>
      </c>
      <c r="BU246" s="1"/>
      <c r="BV246" s="1">
        <f t="shared" si="261"/>
        <v>8.7465975446864949E-2</v>
      </c>
      <c r="BW246" s="1">
        <f t="shared" si="262"/>
        <v>8.470038979055465E-2</v>
      </c>
      <c r="BX246" s="1">
        <f t="shared" si="263"/>
        <v>8.2311912681455948E-2</v>
      </c>
      <c r="BY246" s="1">
        <f t="shared" si="264"/>
        <v>0.10094285573408436</v>
      </c>
      <c r="BZ246" s="1">
        <f t="shared" si="265"/>
        <v>0.21428640996449649</v>
      </c>
      <c r="CA246" s="1">
        <f t="shared" si="266"/>
        <v>8.470038979055465E-2</v>
      </c>
      <c r="CB246" s="1"/>
      <c r="CC246" s="1"/>
    </row>
    <row r="247" spans="1:81" x14ac:dyDescent="0.2">
      <c r="A247">
        <f t="shared" si="267"/>
        <v>2010</v>
      </c>
      <c r="B247">
        <f t="shared" si="268"/>
        <v>6</v>
      </c>
      <c r="C247" s="1">
        <f>AVERAGE(RealPrice!C235:C246)</f>
        <v>6.2208168287555453E-2</v>
      </c>
      <c r="D247" s="1">
        <f>AVERAGE(RealPrice!D235:D246)</f>
        <v>5.9638859078705135E-2</v>
      </c>
      <c r="E247" s="1">
        <f>AVERAGE(RealPrice!E235:E246)</f>
        <v>5.3078280458416588E-2</v>
      </c>
      <c r="F247" s="1">
        <f>AVERAGE(RealPrice!F235:F246)</f>
        <v>7.1075043120957263E-2</v>
      </c>
      <c r="G247" s="1">
        <f>AVERAGE(RealPrice!G235:G246)</f>
        <v>0.14679085742069728</v>
      </c>
      <c r="H247" s="1">
        <f>AVERAGE(RealPrice!H235:H246)</f>
        <v>5.9638859078705135E-2</v>
      </c>
      <c r="I247" s="1"/>
      <c r="J247" s="1">
        <f t="shared" si="237"/>
        <v>-3.0567558468130168E-4</v>
      </c>
      <c r="K247" s="1">
        <f t="shared" si="238"/>
        <v>-2.9538843560962535E-4</v>
      </c>
      <c r="L247" s="1">
        <f t="shared" si="239"/>
        <v>-3.1182222203012672E-4</v>
      </c>
      <c r="M247" s="1">
        <f t="shared" si="240"/>
        <v>-3.0691638273185051E-4</v>
      </c>
      <c r="N247" s="1">
        <f t="shared" si="241"/>
        <v>7.4421824898115996E-4</v>
      </c>
      <c r="O247" s="1">
        <f t="shared" si="242"/>
        <v>-2.9538843560962535E-4</v>
      </c>
      <c r="P247" s="1"/>
      <c r="Q247" s="99">
        <f t="shared" si="207"/>
        <v>-3.0567558468130168E-4</v>
      </c>
      <c r="R247" s="99">
        <f t="shared" si="208"/>
        <v>-2.9538843560962535E-4</v>
      </c>
      <c r="S247" s="99">
        <f t="shared" si="209"/>
        <v>-3.1182222203012672E-4</v>
      </c>
      <c r="T247" s="99">
        <f t="shared" si="210"/>
        <v>-3.0691638273185051E-4</v>
      </c>
      <c r="U247" s="99">
        <f t="shared" si="211"/>
        <v>0</v>
      </c>
      <c r="V247" s="99">
        <f t="shared" si="212"/>
        <v>-2.9538843560962535E-4</v>
      </c>
      <c r="W247" s="99"/>
      <c r="X247" s="99">
        <f t="shared" si="213"/>
        <v>0</v>
      </c>
      <c r="Y247" s="99">
        <f t="shared" si="214"/>
        <v>0</v>
      </c>
      <c r="Z247" s="99">
        <f t="shared" si="215"/>
        <v>0</v>
      </c>
      <c r="AA247" s="99">
        <f t="shared" si="216"/>
        <v>0</v>
      </c>
      <c r="AB247" s="99">
        <f t="shared" si="217"/>
        <v>7.4421824898115996E-4</v>
      </c>
      <c r="AC247" s="99">
        <f t="shared" si="218"/>
        <v>0</v>
      </c>
      <c r="AD247" s="1"/>
      <c r="AE247" s="1"/>
      <c r="AF247" s="5">
        <f t="shared" si="249"/>
        <v>-4.8897262709685085E-3</v>
      </c>
      <c r="AG247" s="5">
        <f t="shared" si="250"/>
        <v>-4.9285416579072372E-3</v>
      </c>
      <c r="AH247" s="5">
        <f t="shared" si="251"/>
        <v>-5.8404499406278232E-3</v>
      </c>
      <c r="AI247" s="5">
        <f t="shared" si="252"/>
        <v>-4.2996351580399939E-3</v>
      </c>
      <c r="AJ247" s="5">
        <f t="shared" si="253"/>
        <v>5.0957574457166643E-3</v>
      </c>
      <c r="AK247" s="5">
        <f t="shared" si="254"/>
        <v>-4.9285416579072372E-3</v>
      </c>
      <c r="AL247" s="1"/>
      <c r="AM247" s="175">
        <f t="shared" si="219"/>
        <v>-4.8897262709685085E-3</v>
      </c>
      <c r="AN247" s="175">
        <f t="shared" si="220"/>
        <v>-4.9285416579072372E-3</v>
      </c>
      <c r="AO247" s="175">
        <f t="shared" si="221"/>
        <v>-5.8404499406278232E-3</v>
      </c>
      <c r="AP247" s="175">
        <f t="shared" si="222"/>
        <v>-4.2996351580399939E-3</v>
      </c>
      <c r="AQ247" s="175">
        <f t="shared" si="223"/>
        <v>0</v>
      </c>
      <c r="AR247" s="175">
        <f t="shared" si="224"/>
        <v>-4.9285416579072372E-3</v>
      </c>
      <c r="AS247" s="175"/>
      <c r="AT247" s="175">
        <f t="shared" si="225"/>
        <v>0</v>
      </c>
      <c r="AU247" s="175">
        <f t="shared" si="226"/>
        <v>0</v>
      </c>
      <c r="AV247" s="175">
        <f t="shared" si="227"/>
        <v>0</v>
      </c>
      <c r="AW247" s="175">
        <f t="shared" si="228"/>
        <v>0</v>
      </c>
      <c r="AX247" s="175">
        <f t="shared" si="229"/>
        <v>5.0957574457166643E-3</v>
      </c>
      <c r="AY247" s="175">
        <f t="shared" si="230"/>
        <v>0</v>
      </c>
      <c r="AZ247" s="1"/>
      <c r="BA247" s="1">
        <f t="shared" si="255"/>
        <v>6.1902492702874151E-2</v>
      </c>
      <c r="BB247" s="1">
        <f t="shared" si="256"/>
        <v>5.934347064309551E-2</v>
      </c>
      <c r="BC247" s="1">
        <f t="shared" si="257"/>
        <v>5.2766458236386461E-2</v>
      </c>
      <c r="BD247" s="1">
        <f t="shared" si="258"/>
        <v>7.0768126738225412E-2</v>
      </c>
      <c r="BE247" s="1">
        <f t="shared" si="259"/>
        <v>0.14679085742069728</v>
      </c>
      <c r="BF247" s="1">
        <f t="shared" si="260"/>
        <v>5.934347064309551E-2</v>
      </c>
      <c r="BG247" s="1"/>
      <c r="BH247" s="1">
        <f t="shared" si="231"/>
        <v>6.2208168287555453E-2</v>
      </c>
      <c r="BI247" s="1">
        <f t="shared" si="232"/>
        <v>5.9638859078705135E-2</v>
      </c>
      <c r="BJ247" s="1">
        <f t="shared" si="233"/>
        <v>5.3078280458416588E-2</v>
      </c>
      <c r="BK247" s="1">
        <f t="shared" si="234"/>
        <v>7.1075043120957263E-2</v>
      </c>
      <c r="BL247" s="1">
        <f t="shared" si="235"/>
        <v>0.14753507566967844</v>
      </c>
      <c r="BM247" s="1">
        <f t="shared" si="236"/>
        <v>5.9638859078705135E-2</v>
      </c>
      <c r="BN247" s="1"/>
      <c r="BO247" s="1">
        <f t="shared" si="243"/>
        <v>3.7749940860023902E-2</v>
      </c>
      <c r="BP247" s="1">
        <f t="shared" si="244"/>
        <v>3.5784634243983399E-2</v>
      </c>
      <c r="BQ247" s="1">
        <f t="shared" si="245"/>
        <v>1.2256270509345142E-2</v>
      </c>
      <c r="BR247" s="1">
        <f t="shared" si="246"/>
        <v>4.7937904504923683E-2</v>
      </c>
      <c r="BS247" s="1">
        <f t="shared" si="247"/>
        <v>0.11075064996997082</v>
      </c>
      <c r="BT247" s="1">
        <f t="shared" si="248"/>
        <v>3.5784634243983399E-2</v>
      </c>
      <c r="BU247" s="1"/>
      <c r="BV247" s="1">
        <f t="shared" si="261"/>
        <v>8.7465975446864949E-2</v>
      </c>
      <c r="BW247" s="1">
        <f t="shared" si="262"/>
        <v>8.470038979055465E-2</v>
      </c>
      <c r="BX247" s="1">
        <f t="shared" si="263"/>
        <v>8.2311912681455948E-2</v>
      </c>
      <c r="BY247" s="1">
        <f t="shared" si="264"/>
        <v>0.10094285573408436</v>
      </c>
      <c r="BZ247" s="1">
        <f t="shared" si="265"/>
        <v>0.21503442056916114</v>
      </c>
      <c r="CA247" s="1">
        <f t="shared" si="266"/>
        <v>8.470038979055465E-2</v>
      </c>
      <c r="CB247" s="1"/>
      <c r="CC247" s="1"/>
    </row>
    <row r="248" spans="1:81" x14ac:dyDescent="0.2">
      <c r="A248">
        <f t="shared" si="267"/>
        <v>2010</v>
      </c>
      <c r="B248">
        <f t="shared" si="268"/>
        <v>7</v>
      </c>
      <c r="C248" s="1">
        <f>AVERAGE(RealPrice!C236:C247)</f>
        <v>6.2032103756334424E-2</v>
      </c>
      <c r="D248" s="1">
        <f>AVERAGE(RealPrice!D236:D247)</f>
        <v>5.9467308262950762E-2</v>
      </c>
      <c r="E248" s="1">
        <f>AVERAGE(RealPrice!E236:E247)</f>
        <v>5.2767907321766651E-2</v>
      </c>
      <c r="F248" s="1">
        <f>AVERAGE(RealPrice!F236:F247)</f>
        <v>7.0954267951294309E-2</v>
      </c>
      <c r="G248" s="1">
        <f>AVERAGE(RealPrice!G236:G247)</f>
        <v>0.14757652454542322</v>
      </c>
      <c r="H248" s="1">
        <f>AVERAGE(RealPrice!H236:H247)</f>
        <v>5.9467308262950762E-2</v>
      </c>
      <c r="I248" s="1"/>
      <c r="J248" s="1">
        <f t="shared" si="237"/>
        <v>-1.7606453122102905E-4</v>
      </c>
      <c r="K248" s="1">
        <f t="shared" si="238"/>
        <v>-1.7155081575437325E-4</v>
      </c>
      <c r="L248" s="1">
        <f t="shared" si="239"/>
        <v>-3.103731366499371E-4</v>
      </c>
      <c r="M248" s="1">
        <f t="shared" si="240"/>
        <v>-1.2077516966295387E-4</v>
      </c>
      <c r="N248" s="1">
        <f t="shared" si="241"/>
        <v>7.8566712472594169E-4</v>
      </c>
      <c r="O248" s="1">
        <f t="shared" si="242"/>
        <v>-1.7155081575437325E-4</v>
      </c>
      <c r="P248" s="1"/>
      <c r="Q248" s="99">
        <f t="shared" si="207"/>
        <v>-1.7606453122102905E-4</v>
      </c>
      <c r="R248" s="99">
        <f t="shared" si="208"/>
        <v>-1.7155081575437325E-4</v>
      </c>
      <c r="S248" s="99">
        <f t="shared" si="209"/>
        <v>-3.103731366499371E-4</v>
      </c>
      <c r="T248" s="99">
        <f t="shared" si="210"/>
        <v>-1.2077516966295387E-4</v>
      </c>
      <c r="U248" s="99">
        <f t="shared" si="211"/>
        <v>0</v>
      </c>
      <c r="V248" s="99">
        <f t="shared" si="212"/>
        <v>-1.7155081575437325E-4</v>
      </c>
      <c r="W248" s="99"/>
      <c r="X248" s="99">
        <f t="shared" si="213"/>
        <v>0</v>
      </c>
      <c r="Y248" s="99">
        <f t="shared" si="214"/>
        <v>0</v>
      </c>
      <c r="Z248" s="99">
        <f t="shared" si="215"/>
        <v>0</v>
      </c>
      <c r="AA248" s="99">
        <f t="shared" si="216"/>
        <v>0</v>
      </c>
      <c r="AB248" s="99">
        <f t="shared" si="217"/>
        <v>7.8566712472594169E-4</v>
      </c>
      <c r="AC248" s="99">
        <f t="shared" si="218"/>
        <v>0</v>
      </c>
      <c r="AD248" s="1"/>
      <c r="AE248" s="1"/>
      <c r="AF248" s="5">
        <f t="shared" si="249"/>
        <v>-2.8302477965140849E-3</v>
      </c>
      <c r="AG248" s="5">
        <f t="shared" si="250"/>
        <v>-2.8764939236677334E-3</v>
      </c>
      <c r="AH248" s="5">
        <f t="shared" si="251"/>
        <v>-5.8474602788440855E-3</v>
      </c>
      <c r="AI248" s="5">
        <f t="shared" si="252"/>
        <v>-1.6992626998116878E-3</v>
      </c>
      <c r="AJ248" s="5">
        <f t="shared" si="253"/>
        <v>5.3522892265303046E-3</v>
      </c>
      <c r="AK248" s="5">
        <f t="shared" si="254"/>
        <v>-2.8764939236677334E-3</v>
      </c>
      <c r="AL248" s="1"/>
      <c r="AM248" s="175">
        <f t="shared" si="219"/>
        <v>-2.8302477965140849E-3</v>
      </c>
      <c r="AN248" s="175">
        <f t="shared" si="220"/>
        <v>-2.8764939236677334E-3</v>
      </c>
      <c r="AO248" s="175">
        <f t="shared" si="221"/>
        <v>-5.8474602788440855E-3</v>
      </c>
      <c r="AP248" s="175">
        <f t="shared" si="222"/>
        <v>-1.6992626998116878E-3</v>
      </c>
      <c r="AQ248" s="175">
        <f t="shared" si="223"/>
        <v>0</v>
      </c>
      <c r="AR248" s="175">
        <f t="shared" si="224"/>
        <v>-2.8764939236677334E-3</v>
      </c>
      <c r="AS248" s="175"/>
      <c r="AT248" s="175">
        <f t="shared" si="225"/>
        <v>0</v>
      </c>
      <c r="AU248" s="175">
        <f t="shared" si="226"/>
        <v>0</v>
      </c>
      <c r="AV248" s="175">
        <f t="shared" si="227"/>
        <v>0</v>
      </c>
      <c r="AW248" s="175">
        <f t="shared" si="228"/>
        <v>0</v>
      </c>
      <c r="AX248" s="175">
        <f t="shared" si="229"/>
        <v>5.3522892265303046E-3</v>
      </c>
      <c r="AY248" s="175">
        <f t="shared" si="230"/>
        <v>0</v>
      </c>
      <c r="AZ248" s="1"/>
      <c r="BA248" s="1">
        <f t="shared" si="255"/>
        <v>6.1856039225113395E-2</v>
      </c>
      <c r="BB248" s="1">
        <f t="shared" si="256"/>
        <v>5.9295757447196389E-2</v>
      </c>
      <c r="BC248" s="1">
        <f t="shared" si="257"/>
        <v>5.2457534185116714E-2</v>
      </c>
      <c r="BD248" s="1">
        <f t="shared" si="258"/>
        <v>7.0833492781631355E-2</v>
      </c>
      <c r="BE248" s="1">
        <f t="shared" si="259"/>
        <v>0.14757652454542322</v>
      </c>
      <c r="BF248" s="1">
        <f t="shared" si="260"/>
        <v>5.9295757447196389E-2</v>
      </c>
      <c r="BG248" s="1"/>
      <c r="BH248" s="1">
        <f t="shared" si="231"/>
        <v>6.2032103756334424E-2</v>
      </c>
      <c r="BI248" s="1">
        <f t="shared" si="232"/>
        <v>5.9467308262950762E-2</v>
      </c>
      <c r="BJ248" s="1">
        <f t="shared" si="233"/>
        <v>5.2767907321766651E-2</v>
      </c>
      <c r="BK248" s="1">
        <f t="shared" si="234"/>
        <v>7.0954267951294309E-2</v>
      </c>
      <c r="BL248" s="1">
        <f t="shared" si="235"/>
        <v>0.14836219167014916</v>
      </c>
      <c r="BM248" s="1">
        <f t="shared" si="236"/>
        <v>5.9467308262950762E-2</v>
      </c>
      <c r="BN248" s="1"/>
      <c r="BO248" s="1">
        <f t="shared" si="243"/>
        <v>3.7574374635054406E-2</v>
      </c>
      <c r="BP248" s="1">
        <f t="shared" si="244"/>
        <v>3.5613576893108144E-2</v>
      </c>
      <c r="BQ248" s="1">
        <f t="shared" si="245"/>
        <v>1.1947712267283386E-2</v>
      </c>
      <c r="BR248" s="1">
        <f t="shared" si="246"/>
        <v>4.7817334564001605E-2</v>
      </c>
      <c r="BS248" s="1">
        <f t="shared" si="247"/>
        <v>0.11075064996997082</v>
      </c>
      <c r="BT248" s="1">
        <f t="shared" si="248"/>
        <v>3.5613576893108144E-2</v>
      </c>
      <c r="BU248" s="1"/>
      <c r="BV248" s="1">
        <f t="shared" si="261"/>
        <v>8.7465975446864949E-2</v>
      </c>
      <c r="BW248" s="1">
        <f t="shared" si="262"/>
        <v>8.470038979055465E-2</v>
      </c>
      <c r="BX248" s="1">
        <f t="shared" si="263"/>
        <v>8.2311912681455948E-2</v>
      </c>
      <c r="BY248" s="1">
        <f t="shared" si="264"/>
        <v>0.10094285573408436</v>
      </c>
      <c r="BZ248" s="1">
        <f t="shared" si="265"/>
        <v>0.21582429281157439</v>
      </c>
      <c r="CA248" s="1">
        <f t="shared" si="266"/>
        <v>8.470038979055465E-2</v>
      </c>
      <c r="CB248" s="1"/>
      <c r="CC248" s="1"/>
    </row>
    <row r="249" spans="1:81" x14ac:dyDescent="0.2">
      <c r="A249">
        <f t="shared" si="267"/>
        <v>2010</v>
      </c>
      <c r="B249">
        <f t="shared" si="268"/>
        <v>8</v>
      </c>
      <c r="C249" s="1">
        <f>AVERAGE(RealPrice!C237:C248)</f>
        <v>6.1891152522104205E-2</v>
      </c>
      <c r="D249" s="1">
        <f>AVERAGE(RealPrice!D237:D248)</f>
        <v>5.9321704258210838E-2</v>
      </c>
      <c r="E249" s="1">
        <f>AVERAGE(RealPrice!E237:E248)</f>
        <v>5.2665273361708537E-2</v>
      </c>
      <c r="F249" s="1">
        <f>AVERAGE(RealPrice!F237:F248)</f>
        <v>7.081521761568256E-2</v>
      </c>
      <c r="G249" s="1">
        <f>AVERAGE(RealPrice!G237:G248)</f>
        <v>0.14829608406502098</v>
      </c>
      <c r="H249" s="1">
        <f>AVERAGE(RealPrice!H237:H248)</f>
        <v>5.9321704258210838E-2</v>
      </c>
      <c r="I249" s="1"/>
      <c r="J249" s="1">
        <f t="shared" si="237"/>
        <v>-1.4095123423021882E-4</v>
      </c>
      <c r="K249" s="1">
        <f t="shared" si="238"/>
        <v>-1.456040047399243E-4</v>
      </c>
      <c r="L249" s="1">
        <f t="shared" si="239"/>
        <v>-1.0263396005811415E-4</v>
      </c>
      <c r="M249" s="1">
        <f t="shared" si="240"/>
        <v>-1.390503356117484E-4</v>
      </c>
      <c r="N249" s="1">
        <f t="shared" si="241"/>
        <v>7.1955951959776221E-4</v>
      </c>
      <c r="O249" s="1">
        <f t="shared" si="242"/>
        <v>-1.456040047399243E-4</v>
      </c>
      <c r="P249" s="1"/>
      <c r="Q249" s="99">
        <f t="shared" si="207"/>
        <v>-1.4095123423021882E-4</v>
      </c>
      <c r="R249" s="99">
        <f t="shared" si="208"/>
        <v>-1.456040047399243E-4</v>
      </c>
      <c r="S249" s="99">
        <f t="shared" si="209"/>
        <v>-1.0263396005811415E-4</v>
      </c>
      <c r="T249" s="99">
        <f t="shared" si="210"/>
        <v>-1.390503356117484E-4</v>
      </c>
      <c r="U249" s="99">
        <f t="shared" si="211"/>
        <v>0</v>
      </c>
      <c r="V249" s="99">
        <f t="shared" si="212"/>
        <v>-1.456040047399243E-4</v>
      </c>
      <c r="W249" s="99"/>
      <c r="X249" s="99">
        <f t="shared" si="213"/>
        <v>0</v>
      </c>
      <c r="Y249" s="99">
        <f t="shared" si="214"/>
        <v>0</v>
      </c>
      <c r="Z249" s="99">
        <f t="shared" si="215"/>
        <v>0</v>
      </c>
      <c r="AA249" s="99">
        <f t="shared" si="216"/>
        <v>0</v>
      </c>
      <c r="AB249" s="99">
        <f t="shared" si="217"/>
        <v>7.1955951959776221E-4</v>
      </c>
      <c r="AC249" s="99">
        <f t="shared" si="218"/>
        <v>0</v>
      </c>
      <c r="AD249" s="1"/>
      <c r="AE249" s="1"/>
      <c r="AF249" s="5">
        <f t="shared" si="249"/>
        <v>-2.2722304370633717E-3</v>
      </c>
      <c r="AG249" s="5">
        <f t="shared" si="250"/>
        <v>-2.4484714205676994E-3</v>
      </c>
      <c r="AH249" s="5">
        <f t="shared" si="251"/>
        <v>-1.9450072073594615E-3</v>
      </c>
      <c r="AI249" s="5">
        <f t="shared" si="252"/>
        <v>-1.9597177115152631E-3</v>
      </c>
      <c r="AJ249" s="5">
        <f t="shared" si="253"/>
        <v>4.8758399875197256E-3</v>
      </c>
      <c r="AK249" s="5">
        <f t="shared" si="254"/>
        <v>-2.4484714205676994E-3</v>
      </c>
      <c r="AL249" s="1"/>
      <c r="AM249" s="175">
        <f t="shared" si="219"/>
        <v>-2.2722304370633717E-3</v>
      </c>
      <c r="AN249" s="175">
        <f t="shared" si="220"/>
        <v>-2.4484714205676994E-3</v>
      </c>
      <c r="AO249" s="175">
        <f t="shared" si="221"/>
        <v>-1.9450072073594615E-3</v>
      </c>
      <c r="AP249" s="175">
        <f t="shared" si="222"/>
        <v>-1.9597177115152631E-3</v>
      </c>
      <c r="AQ249" s="175">
        <f t="shared" si="223"/>
        <v>0</v>
      </c>
      <c r="AR249" s="175">
        <f t="shared" si="224"/>
        <v>-2.4484714205676994E-3</v>
      </c>
      <c r="AS249" s="175"/>
      <c r="AT249" s="175">
        <f t="shared" si="225"/>
        <v>0</v>
      </c>
      <c r="AU249" s="175">
        <f t="shared" si="226"/>
        <v>0</v>
      </c>
      <c r="AV249" s="175">
        <f t="shared" si="227"/>
        <v>0</v>
      </c>
      <c r="AW249" s="175">
        <f t="shared" si="228"/>
        <v>0</v>
      </c>
      <c r="AX249" s="175">
        <f t="shared" si="229"/>
        <v>4.8758399875197256E-3</v>
      </c>
      <c r="AY249" s="175">
        <f t="shared" si="230"/>
        <v>0</v>
      </c>
      <c r="AZ249" s="1"/>
      <c r="BA249" s="1">
        <f t="shared" si="255"/>
        <v>6.1750201287873986E-2</v>
      </c>
      <c r="BB249" s="1">
        <f t="shared" si="256"/>
        <v>5.9176100253470913E-2</v>
      </c>
      <c r="BC249" s="1">
        <f t="shared" si="257"/>
        <v>5.2562639401650423E-2</v>
      </c>
      <c r="BD249" s="1">
        <f t="shared" si="258"/>
        <v>7.0676167280070812E-2</v>
      </c>
      <c r="BE249" s="1">
        <f t="shared" si="259"/>
        <v>0.14829608406502098</v>
      </c>
      <c r="BF249" s="1">
        <f t="shared" si="260"/>
        <v>5.9176100253470913E-2</v>
      </c>
      <c r="BG249" s="1"/>
      <c r="BH249" s="1">
        <f t="shared" si="231"/>
        <v>6.1891152522104205E-2</v>
      </c>
      <c r="BI249" s="1">
        <f t="shared" si="232"/>
        <v>5.9321704258210838E-2</v>
      </c>
      <c r="BJ249" s="1">
        <f t="shared" si="233"/>
        <v>5.2665273361708537E-2</v>
      </c>
      <c r="BK249" s="1">
        <f t="shared" si="234"/>
        <v>7.081521761568256E-2</v>
      </c>
      <c r="BL249" s="1">
        <f t="shared" si="235"/>
        <v>0.14901564358461875</v>
      </c>
      <c r="BM249" s="1">
        <f t="shared" si="236"/>
        <v>5.9321704258210838E-2</v>
      </c>
      <c r="BN249" s="1"/>
      <c r="BO249" s="1">
        <f t="shared" si="243"/>
        <v>3.7433743674508746E-2</v>
      </c>
      <c r="BP249" s="1">
        <f t="shared" si="244"/>
        <v>3.5468329395612543E-2</v>
      </c>
      <c r="BQ249" s="1">
        <f t="shared" si="245"/>
        <v>1.1845277931017306E-2</v>
      </c>
      <c r="BR249" s="1">
        <f t="shared" si="246"/>
        <v>4.7678556727795342E-2</v>
      </c>
      <c r="BS249" s="1">
        <f t="shared" si="247"/>
        <v>0.11075064996997082</v>
      </c>
      <c r="BT249" s="1">
        <f t="shared" si="248"/>
        <v>3.5468329395612543E-2</v>
      </c>
      <c r="BU249" s="1"/>
      <c r="BV249" s="1">
        <f t="shared" si="261"/>
        <v>8.7465975446864949E-2</v>
      </c>
      <c r="BW249" s="1">
        <f t="shared" si="262"/>
        <v>8.470038979055465E-2</v>
      </c>
      <c r="BX249" s="1">
        <f t="shared" si="263"/>
        <v>8.2311912681455948E-2</v>
      </c>
      <c r="BY249" s="1">
        <f t="shared" si="264"/>
        <v>0.10094285573408436</v>
      </c>
      <c r="BZ249" s="1">
        <f t="shared" si="265"/>
        <v>0.21654736078825121</v>
      </c>
      <c r="CA249" s="1">
        <f t="shared" si="266"/>
        <v>8.470038979055465E-2</v>
      </c>
      <c r="CB249" s="1"/>
      <c r="CC249" s="1"/>
    </row>
    <row r="250" spans="1:81" x14ac:dyDescent="0.2">
      <c r="A250">
        <f t="shared" si="267"/>
        <v>2010</v>
      </c>
      <c r="B250">
        <f t="shared" si="268"/>
        <v>9</v>
      </c>
      <c r="C250" s="1">
        <f>AVERAGE(RealPrice!C238:C249)</f>
        <v>6.167291189397394E-2</v>
      </c>
      <c r="D250" s="1">
        <f>AVERAGE(RealPrice!D238:D249)</f>
        <v>5.9123292028200637E-2</v>
      </c>
      <c r="E250" s="1">
        <f>AVERAGE(RealPrice!E238:E249)</f>
        <v>5.2445488225757807E-2</v>
      </c>
      <c r="F250" s="1">
        <f>AVERAGE(RealPrice!F238:F249)</f>
        <v>7.0676115261188763E-2</v>
      </c>
      <c r="G250" s="1">
        <f>AVERAGE(RealPrice!G238:G249)</f>
        <v>0.14903289353887919</v>
      </c>
      <c r="H250" s="1">
        <f>AVERAGE(RealPrice!H238:H249)</f>
        <v>5.9123292028200637E-2</v>
      </c>
      <c r="I250" s="1"/>
      <c r="J250" s="1">
        <f t="shared" si="237"/>
        <v>-2.1824062813026457E-4</v>
      </c>
      <c r="K250" s="1">
        <f t="shared" si="238"/>
        <v>-1.9841223001020036E-4</v>
      </c>
      <c r="L250" s="1">
        <f t="shared" si="239"/>
        <v>-2.1978513595072996E-4</v>
      </c>
      <c r="M250" s="1">
        <f t="shared" si="240"/>
        <v>-1.3910235449379749E-4</v>
      </c>
      <c r="N250" s="1">
        <f t="shared" si="241"/>
        <v>7.3680947385820761E-4</v>
      </c>
      <c r="O250" s="1">
        <f t="shared" si="242"/>
        <v>-1.9841223001020036E-4</v>
      </c>
      <c r="P250" s="1"/>
      <c r="Q250" s="99">
        <f t="shared" si="207"/>
        <v>-2.1824062813026457E-4</v>
      </c>
      <c r="R250" s="99">
        <f t="shared" si="208"/>
        <v>-1.9841223001020036E-4</v>
      </c>
      <c r="S250" s="99">
        <f t="shared" si="209"/>
        <v>-2.1978513595072996E-4</v>
      </c>
      <c r="T250" s="99">
        <f t="shared" si="210"/>
        <v>-1.3910235449379749E-4</v>
      </c>
      <c r="U250" s="99">
        <f t="shared" si="211"/>
        <v>0</v>
      </c>
      <c r="V250" s="99">
        <f t="shared" si="212"/>
        <v>-1.9841223001020036E-4</v>
      </c>
      <c r="W250" s="99"/>
      <c r="X250" s="99">
        <f t="shared" si="213"/>
        <v>0</v>
      </c>
      <c r="Y250" s="99">
        <f t="shared" si="214"/>
        <v>0</v>
      </c>
      <c r="Z250" s="99">
        <f t="shared" si="215"/>
        <v>0</v>
      </c>
      <c r="AA250" s="99">
        <f t="shared" si="216"/>
        <v>0</v>
      </c>
      <c r="AB250" s="99">
        <f t="shared" si="217"/>
        <v>7.3680947385820761E-4</v>
      </c>
      <c r="AC250" s="99">
        <f t="shared" si="218"/>
        <v>0</v>
      </c>
      <c r="AD250" s="1"/>
      <c r="AE250" s="1"/>
      <c r="AF250" s="5">
        <f t="shared" si="249"/>
        <v>-3.5262007449662347E-3</v>
      </c>
      <c r="AG250" s="5">
        <f t="shared" si="250"/>
        <v>-3.3446818915816579E-3</v>
      </c>
      <c r="AH250" s="5">
        <f t="shared" si="251"/>
        <v>-4.1732458966126096E-3</v>
      </c>
      <c r="AI250" s="5">
        <f t="shared" si="252"/>
        <v>-1.9643003181705199E-3</v>
      </c>
      <c r="AJ250" s="5">
        <f t="shared" si="253"/>
        <v>4.9685025636627689E-3</v>
      </c>
      <c r="AK250" s="5">
        <f t="shared" si="254"/>
        <v>-3.3446818915816579E-3</v>
      </c>
      <c r="AL250" s="1"/>
      <c r="AM250" s="175">
        <f t="shared" si="219"/>
        <v>-3.5262007449662347E-3</v>
      </c>
      <c r="AN250" s="175">
        <f t="shared" si="220"/>
        <v>-3.3446818915816579E-3</v>
      </c>
      <c r="AO250" s="175">
        <f t="shared" si="221"/>
        <v>-4.1732458966126096E-3</v>
      </c>
      <c r="AP250" s="175">
        <f t="shared" si="222"/>
        <v>-1.9643003181705199E-3</v>
      </c>
      <c r="AQ250" s="175">
        <f t="shared" si="223"/>
        <v>0</v>
      </c>
      <c r="AR250" s="175">
        <f t="shared" si="224"/>
        <v>-3.3446818915816579E-3</v>
      </c>
      <c r="AS250" s="175"/>
      <c r="AT250" s="175">
        <f t="shared" si="225"/>
        <v>0</v>
      </c>
      <c r="AU250" s="175">
        <f t="shared" si="226"/>
        <v>0</v>
      </c>
      <c r="AV250" s="175">
        <f t="shared" si="227"/>
        <v>0</v>
      </c>
      <c r="AW250" s="175">
        <f t="shared" si="228"/>
        <v>0</v>
      </c>
      <c r="AX250" s="175">
        <f t="shared" si="229"/>
        <v>4.9685025636627689E-3</v>
      </c>
      <c r="AY250" s="175">
        <f t="shared" si="230"/>
        <v>0</v>
      </c>
      <c r="AZ250" s="1"/>
      <c r="BA250" s="1">
        <f t="shared" si="255"/>
        <v>6.1454671265843676E-2</v>
      </c>
      <c r="BB250" s="1">
        <f t="shared" si="256"/>
        <v>5.8924879798190437E-2</v>
      </c>
      <c r="BC250" s="1">
        <f t="shared" si="257"/>
        <v>5.2225703089807077E-2</v>
      </c>
      <c r="BD250" s="1">
        <f t="shared" si="258"/>
        <v>7.0537012906694965E-2</v>
      </c>
      <c r="BE250" s="1">
        <f t="shared" si="259"/>
        <v>0.14903289353887919</v>
      </c>
      <c r="BF250" s="1">
        <f t="shared" si="260"/>
        <v>5.8924879798190437E-2</v>
      </c>
      <c r="BG250" s="1"/>
      <c r="BH250" s="1">
        <f t="shared" si="231"/>
        <v>6.167291189397394E-2</v>
      </c>
      <c r="BI250" s="1">
        <f t="shared" si="232"/>
        <v>5.9123292028200637E-2</v>
      </c>
      <c r="BJ250" s="1">
        <f t="shared" si="233"/>
        <v>5.2445488225757807E-2</v>
      </c>
      <c r="BK250" s="1">
        <f t="shared" si="234"/>
        <v>7.0676115261188763E-2</v>
      </c>
      <c r="BL250" s="1">
        <f t="shared" si="235"/>
        <v>0.1497697030127374</v>
      </c>
      <c r="BM250" s="1">
        <f t="shared" si="236"/>
        <v>5.9123292028200637E-2</v>
      </c>
      <c r="BN250" s="1"/>
      <c r="BO250" s="1">
        <f t="shared" si="243"/>
        <v>3.721627260664398E-2</v>
      </c>
      <c r="BP250" s="1">
        <f t="shared" si="244"/>
        <v>3.5270580791395126E-2</v>
      </c>
      <c r="BQ250" s="1">
        <f t="shared" si="245"/>
        <v>1.1626410012483317E-2</v>
      </c>
      <c r="BR250" s="1">
        <f t="shared" si="246"/>
        <v>4.7539727612100735E-2</v>
      </c>
      <c r="BS250" s="1">
        <f t="shared" si="247"/>
        <v>0.11075064996997082</v>
      </c>
      <c r="BT250" s="1">
        <f t="shared" si="248"/>
        <v>3.5270580791395126E-2</v>
      </c>
      <c r="BU250" s="1"/>
      <c r="BV250" s="1">
        <f t="shared" si="261"/>
        <v>8.7465975446864949E-2</v>
      </c>
      <c r="BW250" s="1">
        <f t="shared" si="262"/>
        <v>8.470038979055465E-2</v>
      </c>
      <c r="BX250" s="1">
        <f t="shared" si="263"/>
        <v>8.2311912681455948E-2</v>
      </c>
      <c r="BY250" s="1">
        <f t="shared" si="264"/>
        <v>0.10094285573408436</v>
      </c>
      <c r="BZ250" s="1">
        <f t="shared" si="265"/>
        <v>0.21728783110186922</v>
      </c>
      <c r="CA250" s="1">
        <f t="shared" si="266"/>
        <v>8.470038979055465E-2</v>
      </c>
      <c r="CB250" s="1"/>
      <c r="CC250" s="1"/>
    </row>
    <row r="251" spans="1:81" x14ac:dyDescent="0.2">
      <c r="A251">
        <f t="shared" si="267"/>
        <v>2010</v>
      </c>
      <c r="B251">
        <f t="shared" si="268"/>
        <v>10</v>
      </c>
      <c r="C251" s="1">
        <f>AVERAGE(RealPrice!C239:C250)</f>
        <v>6.1479885075821632E-2</v>
      </c>
      <c r="D251" s="1">
        <f>AVERAGE(RealPrice!D239:D250)</f>
        <v>5.8983136244861824E-2</v>
      </c>
      <c r="E251" s="1">
        <f>AVERAGE(RealPrice!E239:E250)</f>
        <v>5.2349319395889514E-2</v>
      </c>
      <c r="F251" s="1">
        <f>AVERAGE(RealPrice!F239:F250)</f>
        <v>7.0514127060446061E-2</v>
      </c>
      <c r="G251" s="1">
        <f>AVERAGE(RealPrice!G239:G250)</f>
        <v>0.14871810571096997</v>
      </c>
      <c r="H251" s="1">
        <f>AVERAGE(RealPrice!H239:H250)</f>
        <v>5.8983136244861824E-2</v>
      </c>
      <c r="I251" s="1"/>
      <c r="J251" s="1">
        <f t="shared" si="237"/>
        <v>-1.9302681815230871E-4</v>
      </c>
      <c r="K251" s="1">
        <f t="shared" si="238"/>
        <v>-1.401557833388134E-4</v>
      </c>
      <c r="L251" s="1">
        <f t="shared" si="239"/>
        <v>-9.6168829868292782E-5</v>
      </c>
      <c r="M251" s="1">
        <f t="shared" si="240"/>
        <v>-1.6198820074270204E-4</v>
      </c>
      <c r="N251" s="1">
        <f t="shared" si="241"/>
        <v>-3.1478782790922422E-4</v>
      </c>
      <c r="O251" s="1">
        <f t="shared" si="242"/>
        <v>-1.401557833388134E-4</v>
      </c>
      <c r="P251" s="1"/>
      <c r="Q251" s="99">
        <f t="shared" si="207"/>
        <v>-1.9302681815230871E-4</v>
      </c>
      <c r="R251" s="99">
        <f t="shared" si="208"/>
        <v>-1.401557833388134E-4</v>
      </c>
      <c r="S251" s="99">
        <f t="shared" si="209"/>
        <v>-9.6168829868292782E-5</v>
      </c>
      <c r="T251" s="99">
        <f t="shared" si="210"/>
        <v>-1.6198820074270204E-4</v>
      </c>
      <c r="U251" s="99">
        <f t="shared" si="211"/>
        <v>-3.1478782790922422E-4</v>
      </c>
      <c r="V251" s="99">
        <f t="shared" si="212"/>
        <v>-1.401557833388134E-4</v>
      </c>
      <c r="W251" s="99"/>
      <c r="X251" s="99">
        <f t="shared" si="213"/>
        <v>0</v>
      </c>
      <c r="Y251" s="99">
        <f t="shared" si="214"/>
        <v>0</v>
      </c>
      <c r="Z251" s="99">
        <f t="shared" si="215"/>
        <v>0</v>
      </c>
      <c r="AA251" s="99">
        <f t="shared" si="216"/>
        <v>0</v>
      </c>
      <c r="AB251" s="99">
        <f t="shared" si="217"/>
        <v>0</v>
      </c>
      <c r="AC251" s="99">
        <f t="shared" si="218"/>
        <v>0</v>
      </c>
      <c r="AD251" s="1"/>
      <c r="AE251" s="1"/>
      <c r="AF251" s="5">
        <f t="shared" si="249"/>
        <v>-3.1298476466321556E-3</v>
      </c>
      <c r="AG251" s="5">
        <f t="shared" si="250"/>
        <v>-2.3705679865045903E-3</v>
      </c>
      <c r="AH251" s="5">
        <f t="shared" si="251"/>
        <v>-1.8336911929263122E-3</v>
      </c>
      <c r="AI251" s="5">
        <f t="shared" si="252"/>
        <v>-2.2919794069617971E-3</v>
      </c>
      <c r="AJ251" s="5">
        <f t="shared" si="253"/>
        <v>-2.11220369164411E-3</v>
      </c>
      <c r="AK251" s="5">
        <f t="shared" si="254"/>
        <v>-2.3705679865045903E-3</v>
      </c>
      <c r="AL251" s="1"/>
      <c r="AM251" s="175">
        <f t="shared" si="219"/>
        <v>-3.1298476466321556E-3</v>
      </c>
      <c r="AN251" s="175">
        <f t="shared" si="220"/>
        <v>-2.3705679865045903E-3</v>
      </c>
      <c r="AO251" s="175">
        <f t="shared" si="221"/>
        <v>-1.8336911929263122E-3</v>
      </c>
      <c r="AP251" s="175">
        <f t="shared" si="222"/>
        <v>-2.2919794069617971E-3</v>
      </c>
      <c r="AQ251" s="175">
        <f t="shared" si="223"/>
        <v>-2.11220369164411E-3</v>
      </c>
      <c r="AR251" s="175">
        <f t="shared" si="224"/>
        <v>-2.3705679865045903E-3</v>
      </c>
      <c r="AS251" s="175"/>
      <c r="AT251" s="175">
        <f t="shared" si="225"/>
        <v>0</v>
      </c>
      <c r="AU251" s="175">
        <f t="shared" si="226"/>
        <v>0</v>
      </c>
      <c r="AV251" s="175">
        <f t="shared" si="227"/>
        <v>0</v>
      </c>
      <c r="AW251" s="175">
        <f t="shared" si="228"/>
        <v>0</v>
      </c>
      <c r="AX251" s="175">
        <f t="shared" si="229"/>
        <v>0</v>
      </c>
      <c r="AY251" s="175">
        <f t="shared" si="230"/>
        <v>0</v>
      </c>
      <c r="AZ251" s="1"/>
      <c r="BA251" s="1">
        <f t="shared" si="255"/>
        <v>6.1286858257669323E-2</v>
      </c>
      <c r="BB251" s="1">
        <f t="shared" si="256"/>
        <v>5.884298046152301E-2</v>
      </c>
      <c r="BC251" s="1">
        <f t="shared" si="257"/>
        <v>5.2253150566021221E-2</v>
      </c>
      <c r="BD251" s="1">
        <f t="shared" si="258"/>
        <v>7.0352138859703359E-2</v>
      </c>
      <c r="BE251" s="1">
        <f t="shared" si="259"/>
        <v>0.14840331788306074</v>
      </c>
      <c r="BF251" s="1">
        <f t="shared" si="260"/>
        <v>5.884298046152301E-2</v>
      </c>
      <c r="BG251" s="1"/>
      <c r="BH251" s="1">
        <f t="shared" si="231"/>
        <v>6.1479885075821632E-2</v>
      </c>
      <c r="BI251" s="1">
        <f t="shared" si="232"/>
        <v>5.8983136244861824E-2</v>
      </c>
      <c r="BJ251" s="1">
        <f t="shared" si="233"/>
        <v>5.2349319395889514E-2</v>
      </c>
      <c r="BK251" s="1">
        <f t="shared" si="234"/>
        <v>7.0514127060446061E-2</v>
      </c>
      <c r="BL251" s="1">
        <f t="shared" si="235"/>
        <v>0.14871810571096997</v>
      </c>
      <c r="BM251" s="1">
        <f t="shared" si="236"/>
        <v>5.8983136244861824E-2</v>
      </c>
      <c r="BN251" s="1"/>
      <c r="BO251" s="1">
        <f t="shared" si="243"/>
        <v>3.7023849933024204E-2</v>
      </c>
      <c r="BP251" s="1">
        <f t="shared" si="244"/>
        <v>3.513075725686942E-2</v>
      </c>
      <c r="BQ251" s="1">
        <f t="shared" si="245"/>
        <v>1.1530417526551387E-2</v>
      </c>
      <c r="BR251" s="1">
        <f t="shared" si="246"/>
        <v>4.7378110684978304E-2</v>
      </c>
      <c r="BS251" s="1">
        <f t="shared" si="247"/>
        <v>0.11043652703807379</v>
      </c>
      <c r="BT251" s="1">
        <f t="shared" si="248"/>
        <v>3.513075725686942E-2</v>
      </c>
      <c r="BU251" s="1"/>
      <c r="BV251" s="1">
        <f t="shared" si="261"/>
        <v>8.7465975446864949E-2</v>
      </c>
      <c r="BW251" s="1">
        <f t="shared" si="262"/>
        <v>8.470038979055465E-2</v>
      </c>
      <c r="BX251" s="1">
        <f t="shared" si="263"/>
        <v>8.2311912681455948E-2</v>
      </c>
      <c r="BY251" s="1">
        <f t="shared" si="264"/>
        <v>0.10094285573408436</v>
      </c>
      <c r="BZ251" s="1">
        <f t="shared" si="265"/>
        <v>0.21728783110186922</v>
      </c>
      <c r="CA251" s="1">
        <f t="shared" si="266"/>
        <v>8.470038979055465E-2</v>
      </c>
      <c r="CB251" s="1"/>
      <c r="CC251" s="1"/>
    </row>
    <row r="252" spans="1:81" x14ac:dyDescent="0.2">
      <c r="A252">
        <f t="shared" si="267"/>
        <v>2010</v>
      </c>
      <c r="B252">
        <f t="shared" si="268"/>
        <v>11</v>
      </c>
      <c r="C252" s="1">
        <f>AVERAGE(RealPrice!C240:C251)</f>
        <v>6.132665909371901E-2</v>
      </c>
      <c r="D252" s="1">
        <f>AVERAGE(RealPrice!D240:D251)</f>
        <v>5.8898791327299367E-2</v>
      </c>
      <c r="E252" s="1">
        <f>AVERAGE(RealPrice!E240:E251)</f>
        <v>5.221129100833987E-2</v>
      </c>
      <c r="F252" s="1">
        <f>AVERAGE(RealPrice!F240:F251)</f>
        <v>7.0350432529299747E-2</v>
      </c>
      <c r="G252" s="1">
        <f>AVERAGE(RealPrice!G240:G251)</f>
        <v>0.14838753303383215</v>
      </c>
      <c r="H252" s="1">
        <f>AVERAGE(RealPrice!H240:H251)</f>
        <v>5.8898791327299367E-2</v>
      </c>
      <c r="I252" s="1"/>
      <c r="J252" s="1">
        <f t="shared" si="237"/>
        <v>-1.5322598210262134E-4</v>
      </c>
      <c r="K252" s="1">
        <f t="shared" si="238"/>
        <v>-8.4344917562456656E-5</v>
      </c>
      <c r="L252" s="1">
        <f t="shared" si="239"/>
        <v>-1.3802838754964353E-4</v>
      </c>
      <c r="M252" s="1">
        <f t="shared" si="240"/>
        <v>-1.6369453114631338E-4</v>
      </c>
      <c r="N252" s="1">
        <f t="shared" si="241"/>
        <v>-3.3057267713781924E-4</v>
      </c>
      <c r="O252" s="1">
        <f t="shared" si="242"/>
        <v>-8.4344917562456656E-5</v>
      </c>
      <c r="P252" s="1"/>
      <c r="Q252" s="99">
        <f t="shared" si="207"/>
        <v>-1.5322598210262134E-4</v>
      </c>
      <c r="R252" s="99">
        <f t="shared" si="208"/>
        <v>-8.4344917562456656E-5</v>
      </c>
      <c r="S252" s="99">
        <f t="shared" si="209"/>
        <v>-1.3802838754964353E-4</v>
      </c>
      <c r="T252" s="99">
        <f t="shared" si="210"/>
        <v>-1.6369453114631338E-4</v>
      </c>
      <c r="U252" s="99">
        <f t="shared" si="211"/>
        <v>-3.3057267713781924E-4</v>
      </c>
      <c r="V252" s="99">
        <f t="shared" si="212"/>
        <v>-8.4344917562456656E-5</v>
      </c>
      <c r="W252" s="99"/>
      <c r="X252" s="99">
        <f t="shared" si="213"/>
        <v>0</v>
      </c>
      <c r="Y252" s="99">
        <f t="shared" si="214"/>
        <v>0</v>
      </c>
      <c r="Z252" s="99">
        <f t="shared" si="215"/>
        <v>0</v>
      </c>
      <c r="AA252" s="99">
        <f t="shared" si="216"/>
        <v>0</v>
      </c>
      <c r="AB252" s="99">
        <f t="shared" si="217"/>
        <v>0</v>
      </c>
      <c r="AC252" s="99">
        <f t="shared" si="218"/>
        <v>0</v>
      </c>
      <c r="AD252" s="1"/>
      <c r="AE252" s="1"/>
      <c r="AF252" s="5">
        <f t="shared" si="249"/>
        <v>-2.4922945433885069E-3</v>
      </c>
      <c r="AG252" s="5">
        <f t="shared" si="250"/>
        <v>-1.4299836009450395E-3</v>
      </c>
      <c r="AH252" s="5">
        <f t="shared" si="251"/>
        <v>-2.636679695982469E-3</v>
      </c>
      <c r="AI252" s="5">
        <f t="shared" si="252"/>
        <v>-2.32144306354376E-3</v>
      </c>
      <c r="AJ252" s="5">
        <f t="shared" si="253"/>
        <v>-2.222813930808698E-3</v>
      </c>
      <c r="AK252" s="5">
        <f t="shared" si="254"/>
        <v>-1.4299836009450395E-3</v>
      </c>
      <c r="AL252" s="1"/>
      <c r="AM252" s="175">
        <f t="shared" si="219"/>
        <v>-2.4922945433885069E-3</v>
      </c>
      <c r="AN252" s="175">
        <f t="shared" si="220"/>
        <v>-1.4299836009450395E-3</v>
      </c>
      <c r="AO252" s="175">
        <f t="shared" si="221"/>
        <v>-2.636679695982469E-3</v>
      </c>
      <c r="AP252" s="175">
        <f t="shared" si="222"/>
        <v>-2.32144306354376E-3</v>
      </c>
      <c r="AQ252" s="175">
        <f t="shared" si="223"/>
        <v>-2.222813930808698E-3</v>
      </c>
      <c r="AR252" s="175">
        <f t="shared" si="224"/>
        <v>-1.4299836009450395E-3</v>
      </c>
      <c r="AS252" s="175"/>
      <c r="AT252" s="175">
        <f t="shared" si="225"/>
        <v>0</v>
      </c>
      <c r="AU252" s="175">
        <f t="shared" si="226"/>
        <v>0</v>
      </c>
      <c r="AV252" s="175">
        <f t="shared" si="227"/>
        <v>0</v>
      </c>
      <c r="AW252" s="175">
        <f t="shared" si="228"/>
        <v>0</v>
      </c>
      <c r="AX252" s="175">
        <f t="shared" si="229"/>
        <v>0</v>
      </c>
      <c r="AY252" s="175">
        <f t="shared" si="230"/>
        <v>0</v>
      </c>
      <c r="AZ252" s="1"/>
      <c r="BA252" s="1">
        <f t="shared" si="255"/>
        <v>6.1173433111616389E-2</v>
      </c>
      <c r="BB252" s="1">
        <f t="shared" si="256"/>
        <v>5.881444640973691E-2</v>
      </c>
      <c r="BC252" s="1">
        <f t="shared" si="257"/>
        <v>5.2073262620790227E-2</v>
      </c>
      <c r="BD252" s="1">
        <f t="shared" si="258"/>
        <v>7.0186737998153434E-2</v>
      </c>
      <c r="BE252" s="1">
        <f t="shared" si="259"/>
        <v>0.14805696035669433</v>
      </c>
      <c r="BF252" s="1">
        <f t="shared" si="260"/>
        <v>5.881444640973691E-2</v>
      </c>
      <c r="BG252" s="1"/>
      <c r="BH252" s="1">
        <f t="shared" si="231"/>
        <v>6.132665909371901E-2</v>
      </c>
      <c r="BI252" s="1">
        <f t="shared" si="232"/>
        <v>5.8898791327299367E-2</v>
      </c>
      <c r="BJ252" s="1">
        <f t="shared" si="233"/>
        <v>5.221129100833987E-2</v>
      </c>
      <c r="BK252" s="1">
        <f t="shared" si="234"/>
        <v>7.0350432529299747E-2</v>
      </c>
      <c r="BL252" s="1">
        <f t="shared" si="235"/>
        <v>0.14838753303383215</v>
      </c>
      <c r="BM252" s="1">
        <f t="shared" si="236"/>
        <v>5.8898791327299367E-2</v>
      </c>
      <c r="BN252" s="1"/>
      <c r="BO252" s="1">
        <f t="shared" si="243"/>
        <v>3.6871005835200678E-2</v>
      </c>
      <c r="BP252" s="1">
        <f t="shared" si="244"/>
        <v>3.5046532951155895E-2</v>
      </c>
      <c r="BQ252" s="1">
        <f t="shared" si="245"/>
        <v>1.1392753075648665E-2</v>
      </c>
      <c r="BR252" s="1">
        <f t="shared" si="246"/>
        <v>4.7214796161365861E-2</v>
      </c>
      <c r="BS252" s="1">
        <f t="shared" si="247"/>
        <v>0.11010668916248785</v>
      </c>
      <c r="BT252" s="1">
        <f t="shared" si="248"/>
        <v>3.5046532951155895E-2</v>
      </c>
      <c r="BU252" s="1"/>
      <c r="BV252" s="1">
        <f t="shared" si="261"/>
        <v>8.7465975446864949E-2</v>
      </c>
      <c r="BW252" s="1">
        <f t="shared" si="262"/>
        <v>8.470038979055465E-2</v>
      </c>
      <c r="BX252" s="1">
        <f t="shared" si="263"/>
        <v>8.2311912681455948E-2</v>
      </c>
      <c r="BY252" s="1">
        <f t="shared" si="264"/>
        <v>0.10094285573408436</v>
      </c>
      <c r="BZ252" s="1">
        <f t="shared" si="265"/>
        <v>0.21728783110186922</v>
      </c>
      <c r="CA252" s="1">
        <f t="shared" si="266"/>
        <v>8.470038979055465E-2</v>
      </c>
      <c r="CB252" s="1"/>
      <c r="CC252" s="1"/>
    </row>
    <row r="253" spans="1:81" x14ac:dyDescent="0.2">
      <c r="A253">
        <f t="shared" si="267"/>
        <v>2010</v>
      </c>
      <c r="B253">
        <f t="shared" si="268"/>
        <v>12</v>
      </c>
      <c r="C253" s="1">
        <f>AVERAGE(RealPrice!C241:C252)</f>
        <v>6.1190319170765083E-2</v>
      </c>
      <c r="D253" s="1">
        <f>AVERAGE(RealPrice!D241:D252)</f>
        <v>5.8800173412516581E-2</v>
      </c>
      <c r="E253" s="1">
        <f>AVERAGE(RealPrice!E241:E252)</f>
        <v>5.2006582101293171E-2</v>
      </c>
      <c r="F253" s="1">
        <f>AVERAGE(RealPrice!F241:F252)</f>
        <v>7.0159366031444778E-2</v>
      </c>
      <c r="G253" s="1">
        <f>AVERAGE(RealPrice!G241:G252)</f>
        <v>0.14798559871909409</v>
      </c>
      <c r="H253" s="1">
        <f>AVERAGE(RealPrice!H241:H252)</f>
        <v>5.8800173412516581E-2</v>
      </c>
      <c r="I253" s="1"/>
      <c r="J253" s="1">
        <f t="shared" si="237"/>
        <v>-1.3633992295392777E-4</v>
      </c>
      <c r="K253" s="1">
        <f t="shared" si="238"/>
        <v>-9.8617914782786475E-5</v>
      </c>
      <c r="L253" s="1">
        <f t="shared" si="239"/>
        <v>-2.0470890704669953E-4</v>
      </c>
      <c r="M253" s="1">
        <f t="shared" si="240"/>
        <v>-1.9106649785496921E-4</v>
      </c>
      <c r="N253" s="1">
        <f t="shared" si="241"/>
        <v>-4.0193431473806163E-4</v>
      </c>
      <c r="O253" s="1">
        <f t="shared" si="242"/>
        <v>-9.8617914782786475E-5</v>
      </c>
      <c r="P253" s="1"/>
      <c r="Q253" s="99">
        <f t="shared" si="207"/>
        <v>-1.3633992295392777E-4</v>
      </c>
      <c r="R253" s="99">
        <f t="shared" si="208"/>
        <v>-9.8617914782786475E-5</v>
      </c>
      <c r="S253" s="99">
        <f t="shared" si="209"/>
        <v>-2.0470890704669953E-4</v>
      </c>
      <c r="T253" s="99">
        <f t="shared" si="210"/>
        <v>-1.9106649785496921E-4</v>
      </c>
      <c r="U253" s="99">
        <f t="shared" si="211"/>
        <v>-4.0193431473806163E-4</v>
      </c>
      <c r="V253" s="99">
        <f t="shared" si="212"/>
        <v>-9.8617914782786475E-5</v>
      </c>
      <c r="W253" s="99"/>
      <c r="X253" s="99">
        <f t="shared" si="213"/>
        <v>0</v>
      </c>
      <c r="Y253" s="99">
        <f t="shared" si="214"/>
        <v>0</v>
      </c>
      <c r="Z253" s="99">
        <f t="shared" si="215"/>
        <v>0</v>
      </c>
      <c r="AA253" s="99">
        <f t="shared" si="216"/>
        <v>0</v>
      </c>
      <c r="AB253" s="99">
        <f t="shared" si="217"/>
        <v>0</v>
      </c>
      <c r="AC253" s="99">
        <f t="shared" si="218"/>
        <v>0</v>
      </c>
      <c r="AD253" s="1"/>
      <c r="AE253" s="1"/>
      <c r="AF253" s="5">
        <f t="shared" si="249"/>
        <v>-2.2231754504280499E-3</v>
      </c>
      <c r="AG253" s="5">
        <f t="shared" si="250"/>
        <v>-1.6743622841896011E-3</v>
      </c>
      <c r="AH253" s="5">
        <f t="shared" si="251"/>
        <v>-3.9207784962451697E-3</v>
      </c>
      <c r="AI253" s="5">
        <f t="shared" si="252"/>
        <v>-2.7159249912982464E-3</v>
      </c>
      <c r="AJ253" s="5">
        <f t="shared" si="253"/>
        <v>-2.7086798096873643E-3</v>
      </c>
      <c r="AK253" s="5">
        <f t="shared" si="254"/>
        <v>-1.6743622841896011E-3</v>
      </c>
      <c r="AL253" s="1"/>
      <c r="AM253" s="175">
        <f t="shared" si="219"/>
        <v>-2.2231754504280499E-3</v>
      </c>
      <c r="AN253" s="175">
        <f t="shared" si="220"/>
        <v>-1.6743622841896011E-3</v>
      </c>
      <c r="AO253" s="175">
        <f t="shared" si="221"/>
        <v>-3.9207784962451697E-3</v>
      </c>
      <c r="AP253" s="175">
        <f t="shared" si="222"/>
        <v>-2.7159249912982464E-3</v>
      </c>
      <c r="AQ253" s="175">
        <f t="shared" si="223"/>
        <v>-2.7086798096873643E-3</v>
      </c>
      <c r="AR253" s="175">
        <f t="shared" si="224"/>
        <v>-1.6743622841896011E-3</v>
      </c>
      <c r="AS253" s="175"/>
      <c r="AT253" s="175">
        <f t="shared" si="225"/>
        <v>0</v>
      </c>
      <c r="AU253" s="175">
        <f t="shared" si="226"/>
        <v>0</v>
      </c>
      <c r="AV253" s="175">
        <f t="shared" si="227"/>
        <v>0</v>
      </c>
      <c r="AW253" s="175">
        <f t="shared" si="228"/>
        <v>0</v>
      </c>
      <c r="AX253" s="175">
        <f t="shared" si="229"/>
        <v>0</v>
      </c>
      <c r="AY253" s="175">
        <f t="shared" si="230"/>
        <v>0</v>
      </c>
      <c r="AZ253" s="1"/>
      <c r="BA253" s="1">
        <f t="shared" si="255"/>
        <v>6.1053979247811155E-2</v>
      </c>
      <c r="BB253" s="1">
        <f t="shared" si="256"/>
        <v>5.8701555497733794E-2</v>
      </c>
      <c r="BC253" s="1">
        <f t="shared" si="257"/>
        <v>5.1801873194246471E-2</v>
      </c>
      <c r="BD253" s="1">
        <f t="shared" si="258"/>
        <v>6.9968299533589809E-2</v>
      </c>
      <c r="BE253" s="1">
        <f t="shared" si="259"/>
        <v>0.14758366440435602</v>
      </c>
      <c r="BF253" s="1">
        <f t="shared" si="260"/>
        <v>5.8701555497733794E-2</v>
      </c>
      <c r="BG253" s="1"/>
      <c r="BH253" s="1">
        <f t="shared" si="231"/>
        <v>6.1190319170765083E-2</v>
      </c>
      <c r="BI253" s="1">
        <f t="shared" si="232"/>
        <v>5.8800173412516581E-2</v>
      </c>
      <c r="BJ253" s="1">
        <f t="shared" si="233"/>
        <v>5.2006582101293171E-2</v>
      </c>
      <c r="BK253" s="1">
        <f t="shared" si="234"/>
        <v>7.0159366031444778E-2</v>
      </c>
      <c r="BL253" s="1">
        <f t="shared" si="235"/>
        <v>0.14798559871909409</v>
      </c>
      <c r="BM253" s="1">
        <f t="shared" si="236"/>
        <v>5.8800173412516581E-2</v>
      </c>
      <c r="BN253" s="1"/>
      <c r="BO253" s="1">
        <f t="shared" si="243"/>
        <v>3.6734969019816377E-2</v>
      </c>
      <c r="BP253" s="1">
        <f t="shared" si="244"/>
        <v>3.4948080158490172E-2</v>
      </c>
      <c r="BQ253" s="1">
        <f t="shared" si="245"/>
        <v>1.1188846786882705E-2</v>
      </c>
      <c r="BR253" s="1">
        <f t="shared" si="246"/>
        <v>4.7024248585787416E-2</v>
      </c>
      <c r="BS253" s="1">
        <f t="shared" si="247"/>
        <v>0.10970584355911295</v>
      </c>
      <c r="BT253" s="1">
        <f t="shared" si="248"/>
        <v>3.4948080158490172E-2</v>
      </c>
      <c r="BU253" s="1"/>
      <c r="BV253" s="1">
        <f t="shared" si="261"/>
        <v>8.7465975446864949E-2</v>
      </c>
      <c r="BW253" s="1">
        <f t="shared" si="262"/>
        <v>8.470038979055465E-2</v>
      </c>
      <c r="BX253" s="1">
        <f t="shared" si="263"/>
        <v>8.2311912681455948E-2</v>
      </c>
      <c r="BY253" s="1">
        <f t="shared" si="264"/>
        <v>0.10094285573408436</v>
      </c>
      <c r="BZ253" s="1">
        <f t="shared" si="265"/>
        <v>0.21728783110186922</v>
      </c>
      <c r="CA253" s="1">
        <f t="shared" si="266"/>
        <v>8.470038979055465E-2</v>
      </c>
      <c r="CB253" s="1"/>
      <c r="CC253" s="1"/>
    </row>
    <row r="254" spans="1:81" x14ac:dyDescent="0.2">
      <c r="A254">
        <f t="shared" si="267"/>
        <v>2011</v>
      </c>
      <c r="B254">
        <f t="shared" si="268"/>
        <v>1</v>
      </c>
      <c r="C254" s="1">
        <f>AVERAGE(RealPrice!C242:C253)</f>
        <v>6.1060108422012017E-2</v>
      </c>
      <c r="D254" s="1">
        <f>AVERAGE(RealPrice!D242:D253)</f>
        <v>5.877087124355216E-2</v>
      </c>
      <c r="E254" s="1">
        <f>AVERAGE(RealPrice!E242:E253)</f>
        <v>5.1787050367175048E-2</v>
      </c>
      <c r="F254" s="1">
        <f>AVERAGE(RealPrice!F242:F253)</f>
        <v>6.9972707651219199E-2</v>
      </c>
      <c r="G254" s="1">
        <f>AVERAGE(RealPrice!G242:G253)</f>
        <v>0.1476909541090877</v>
      </c>
      <c r="H254" s="1">
        <f>AVERAGE(RealPrice!H242:H253)</f>
        <v>5.877087124355216E-2</v>
      </c>
      <c r="I254" s="1"/>
      <c r="J254" s="1">
        <f t="shared" si="237"/>
        <v>-1.3021074875306515E-4</v>
      </c>
      <c r="K254" s="1">
        <f t="shared" si="238"/>
        <v>-2.9302168964420727E-5</v>
      </c>
      <c r="L254" s="1">
        <f t="shared" si="239"/>
        <v>-2.1953173411812243E-4</v>
      </c>
      <c r="M254" s="1">
        <f t="shared" si="240"/>
        <v>-1.8665838022557946E-4</v>
      </c>
      <c r="N254" s="1">
        <f t="shared" si="241"/>
        <v>-2.9464461000638931E-4</v>
      </c>
      <c r="O254" s="1">
        <f t="shared" si="242"/>
        <v>-2.9302168964420727E-5</v>
      </c>
      <c r="P254" s="1"/>
      <c r="Q254" s="99">
        <f t="shared" si="207"/>
        <v>-1.3021074875306515E-4</v>
      </c>
      <c r="R254" s="99">
        <f t="shared" si="208"/>
        <v>-2.9302168964420727E-5</v>
      </c>
      <c r="S254" s="99">
        <f t="shared" si="209"/>
        <v>-2.1953173411812243E-4</v>
      </c>
      <c r="T254" s="99">
        <f t="shared" si="210"/>
        <v>-1.8665838022557946E-4</v>
      </c>
      <c r="U254" s="99">
        <f t="shared" si="211"/>
        <v>-2.9464461000638931E-4</v>
      </c>
      <c r="V254" s="99">
        <f t="shared" si="212"/>
        <v>-2.9302168964420727E-5</v>
      </c>
      <c r="W254" s="99"/>
      <c r="X254" s="99">
        <f t="shared" si="213"/>
        <v>0</v>
      </c>
      <c r="Y254" s="99">
        <f t="shared" si="214"/>
        <v>0</v>
      </c>
      <c r="Z254" s="99">
        <f t="shared" si="215"/>
        <v>0</v>
      </c>
      <c r="AA254" s="99">
        <f t="shared" si="216"/>
        <v>0</v>
      </c>
      <c r="AB254" s="99">
        <f t="shared" si="217"/>
        <v>0</v>
      </c>
      <c r="AC254" s="99">
        <f t="shared" si="218"/>
        <v>0</v>
      </c>
      <c r="AD254" s="1"/>
      <c r="AE254" s="1"/>
      <c r="AF254" s="5">
        <f t="shared" si="249"/>
        <v>-2.127963222248952E-3</v>
      </c>
      <c r="AG254" s="5">
        <f t="shared" si="250"/>
        <v>-4.9833473719285148E-4</v>
      </c>
      <c r="AH254" s="5">
        <f t="shared" si="251"/>
        <v>-4.2212297991538472E-3</v>
      </c>
      <c r="AI254" s="5">
        <f t="shared" si="252"/>
        <v>-2.6604912613081844E-3</v>
      </c>
      <c r="AJ254" s="5">
        <f t="shared" si="253"/>
        <v>-1.9910356991269529E-3</v>
      </c>
      <c r="AK254" s="5">
        <f t="shared" si="254"/>
        <v>-4.9833473719285148E-4</v>
      </c>
      <c r="AL254" s="1"/>
      <c r="AM254" s="175">
        <f t="shared" si="219"/>
        <v>-2.127963222248952E-3</v>
      </c>
      <c r="AN254" s="175">
        <f t="shared" si="220"/>
        <v>-4.9833473719285148E-4</v>
      </c>
      <c r="AO254" s="175">
        <f t="shared" si="221"/>
        <v>-4.2212297991538472E-3</v>
      </c>
      <c r="AP254" s="175">
        <f t="shared" si="222"/>
        <v>-2.6604912613081844E-3</v>
      </c>
      <c r="AQ254" s="175">
        <f t="shared" si="223"/>
        <v>-1.9910356991269529E-3</v>
      </c>
      <c r="AR254" s="175">
        <f t="shared" si="224"/>
        <v>-4.9833473719285148E-4</v>
      </c>
      <c r="AS254" s="175"/>
      <c r="AT254" s="175">
        <f t="shared" si="225"/>
        <v>0</v>
      </c>
      <c r="AU254" s="175">
        <f t="shared" si="226"/>
        <v>0</v>
      </c>
      <c r="AV254" s="175">
        <f t="shared" si="227"/>
        <v>0</v>
      </c>
      <c r="AW254" s="175">
        <f t="shared" si="228"/>
        <v>0</v>
      </c>
      <c r="AX254" s="175">
        <f t="shared" si="229"/>
        <v>0</v>
      </c>
      <c r="AY254" s="175">
        <f t="shared" si="230"/>
        <v>0</v>
      </c>
      <c r="AZ254" s="1"/>
      <c r="BA254" s="1">
        <f t="shared" si="255"/>
        <v>6.0929897673258952E-2</v>
      </c>
      <c r="BB254" s="1">
        <f t="shared" si="256"/>
        <v>5.8741569074587739E-2</v>
      </c>
      <c r="BC254" s="1">
        <f t="shared" si="257"/>
        <v>5.1567518633056926E-2</v>
      </c>
      <c r="BD254" s="1">
        <f t="shared" si="258"/>
        <v>6.9786049270993619E-2</v>
      </c>
      <c r="BE254" s="1">
        <f t="shared" si="259"/>
        <v>0.14739630949908131</v>
      </c>
      <c r="BF254" s="1">
        <f t="shared" si="260"/>
        <v>5.8741569074587739E-2</v>
      </c>
      <c r="BG254" s="1"/>
      <c r="BH254" s="1">
        <f t="shared" si="231"/>
        <v>6.1060108422012017E-2</v>
      </c>
      <c r="BI254" s="1">
        <f t="shared" si="232"/>
        <v>5.877087124355216E-2</v>
      </c>
      <c r="BJ254" s="1">
        <f t="shared" si="233"/>
        <v>5.1787050367175048E-2</v>
      </c>
      <c r="BK254" s="1">
        <f t="shared" si="234"/>
        <v>6.9972707651219199E-2</v>
      </c>
      <c r="BL254" s="1">
        <f t="shared" si="235"/>
        <v>0.1476909541090877</v>
      </c>
      <c r="BM254" s="1">
        <f t="shared" si="236"/>
        <v>5.877087124355216E-2</v>
      </c>
      <c r="BN254" s="1"/>
      <c r="BO254" s="1">
        <f t="shared" si="243"/>
        <v>3.6605035354747802E-2</v>
      </c>
      <c r="BP254" s="1">
        <f t="shared" si="244"/>
        <v>3.4918792591814421E-2</v>
      </c>
      <c r="BQ254" s="1">
        <f t="shared" si="245"/>
        <v>1.0970241746662505E-2</v>
      </c>
      <c r="BR254" s="1">
        <f t="shared" si="246"/>
        <v>4.6838086808551276E-2</v>
      </c>
      <c r="BS254" s="1">
        <f t="shared" si="247"/>
        <v>0.10941178559704363</v>
      </c>
      <c r="BT254" s="1">
        <f t="shared" si="248"/>
        <v>3.4918792591814421E-2</v>
      </c>
      <c r="BU254" s="1"/>
      <c r="BV254" s="1">
        <f t="shared" si="261"/>
        <v>8.7465975446864949E-2</v>
      </c>
      <c r="BW254" s="1">
        <f t="shared" si="262"/>
        <v>8.470038979055465E-2</v>
      </c>
      <c r="BX254" s="1">
        <f t="shared" si="263"/>
        <v>8.2311912681455948E-2</v>
      </c>
      <c r="BY254" s="1">
        <f t="shared" si="264"/>
        <v>0.10094285573408436</v>
      </c>
      <c r="BZ254" s="1">
        <f t="shared" si="265"/>
        <v>0.21728783110186922</v>
      </c>
      <c r="CA254" s="1">
        <f t="shared" si="266"/>
        <v>8.470038979055465E-2</v>
      </c>
      <c r="CB254" s="1"/>
      <c r="CC254" s="1"/>
    </row>
    <row r="255" spans="1:81" x14ac:dyDescent="0.2">
      <c r="A255">
        <f t="shared" si="267"/>
        <v>2011</v>
      </c>
      <c r="B255">
        <f t="shared" si="268"/>
        <v>2</v>
      </c>
      <c r="C255" s="1">
        <f>AVERAGE(RealPrice!C243:C254)</f>
        <v>6.0678943775099942E-2</v>
      </c>
      <c r="D255" s="1">
        <f>AVERAGE(RealPrice!D243:D254)</f>
        <v>5.8534838805731314E-2</v>
      </c>
      <c r="E255" s="1">
        <f>AVERAGE(RealPrice!E243:E254)</f>
        <v>5.1383404523577182E-2</v>
      </c>
      <c r="F255" s="1">
        <f>AVERAGE(RealPrice!F243:F254)</f>
        <v>6.9597986190036917E-2</v>
      </c>
      <c r="G255" s="1">
        <f>AVERAGE(RealPrice!G243:G254)</f>
        <v>0.14720641400331511</v>
      </c>
      <c r="H255" s="1">
        <f>AVERAGE(RealPrice!H243:H254)</f>
        <v>5.8534838805731314E-2</v>
      </c>
      <c r="I255" s="1"/>
      <c r="J255" s="1">
        <f t="shared" si="237"/>
        <v>-3.811646469120758E-4</v>
      </c>
      <c r="K255" s="1">
        <f t="shared" si="238"/>
        <v>-2.3603243782084615E-4</v>
      </c>
      <c r="L255" s="1">
        <f t="shared" si="239"/>
        <v>-4.0364584359786626E-4</v>
      </c>
      <c r="M255" s="1">
        <f t="shared" si="240"/>
        <v>-3.7472146118228133E-4</v>
      </c>
      <c r="N255" s="1">
        <f t="shared" si="241"/>
        <v>-4.8454010577259066E-4</v>
      </c>
      <c r="O255" s="1">
        <f t="shared" si="242"/>
        <v>-2.3603243782084615E-4</v>
      </c>
      <c r="P255" s="1"/>
      <c r="Q255" s="99">
        <f t="shared" si="207"/>
        <v>-3.811646469120758E-4</v>
      </c>
      <c r="R255" s="99">
        <f t="shared" si="208"/>
        <v>-2.3603243782084615E-4</v>
      </c>
      <c r="S255" s="99">
        <f t="shared" si="209"/>
        <v>-4.0364584359786626E-4</v>
      </c>
      <c r="T255" s="99">
        <f t="shared" si="210"/>
        <v>-3.7472146118228133E-4</v>
      </c>
      <c r="U255" s="99">
        <f t="shared" si="211"/>
        <v>-4.8454010577259066E-4</v>
      </c>
      <c r="V255" s="99">
        <f t="shared" si="212"/>
        <v>-2.3603243782084615E-4</v>
      </c>
      <c r="W255" s="99"/>
      <c r="X255" s="99">
        <f t="shared" si="213"/>
        <v>0</v>
      </c>
      <c r="Y255" s="99">
        <f t="shared" si="214"/>
        <v>0</v>
      </c>
      <c r="Z255" s="99">
        <f t="shared" si="215"/>
        <v>0</v>
      </c>
      <c r="AA255" s="99">
        <f t="shared" si="216"/>
        <v>0</v>
      </c>
      <c r="AB255" s="99">
        <f t="shared" si="217"/>
        <v>0</v>
      </c>
      <c r="AC255" s="99">
        <f t="shared" si="218"/>
        <v>0</v>
      </c>
      <c r="AD255" s="1"/>
      <c r="AE255" s="1"/>
      <c r="AF255" s="5">
        <f t="shared" si="249"/>
        <v>-6.242449559337282E-3</v>
      </c>
      <c r="AG255" s="5">
        <f t="shared" si="250"/>
        <v>-4.0161466526964507E-3</v>
      </c>
      <c r="AH255" s="5">
        <f t="shared" si="251"/>
        <v>-7.794339332631961E-3</v>
      </c>
      <c r="AI255" s="5">
        <f t="shared" si="252"/>
        <v>-5.355251693990315E-3</v>
      </c>
      <c r="AJ255" s="5">
        <f t="shared" si="253"/>
        <v>-3.2807703673896071E-3</v>
      </c>
      <c r="AK255" s="5">
        <f t="shared" si="254"/>
        <v>-4.0161466526964507E-3</v>
      </c>
      <c r="AL255" s="1"/>
      <c r="AM255" s="175">
        <f t="shared" si="219"/>
        <v>-6.242449559337282E-3</v>
      </c>
      <c r="AN255" s="175">
        <f t="shared" si="220"/>
        <v>-4.0161466526964507E-3</v>
      </c>
      <c r="AO255" s="175">
        <f t="shared" si="221"/>
        <v>-7.794339332631961E-3</v>
      </c>
      <c r="AP255" s="175">
        <f t="shared" si="222"/>
        <v>-5.355251693990315E-3</v>
      </c>
      <c r="AQ255" s="175">
        <f t="shared" si="223"/>
        <v>-3.2807703673896071E-3</v>
      </c>
      <c r="AR255" s="175">
        <f t="shared" si="224"/>
        <v>-4.0161466526964507E-3</v>
      </c>
      <c r="AS255" s="175"/>
      <c r="AT255" s="175">
        <f t="shared" si="225"/>
        <v>0</v>
      </c>
      <c r="AU255" s="175">
        <f t="shared" si="226"/>
        <v>0</v>
      </c>
      <c r="AV255" s="175">
        <f t="shared" si="227"/>
        <v>0</v>
      </c>
      <c r="AW255" s="175">
        <f t="shared" si="228"/>
        <v>0</v>
      </c>
      <c r="AX255" s="175">
        <f t="shared" si="229"/>
        <v>0</v>
      </c>
      <c r="AY255" s="175">
        <f t="shared" si="230"/>
        <v>0</v>
      </c>
      <c r="AZ255" s="1"/>
      <c r="BA255" s="1">
        <f t="shared" si="255"/>
        <v>6.0297779128187866E-2</v>
      </c>
      <c r="BB255" s="1">
        <f t="shared" si="256"/>
        <v>5.8298806367910468E-2</v>
      </c>
      <c r="BC255" s="1">
        <f t="shared" si="257"/>
        <v>5.0979758679979316E-2</v>
      </c>
      <c r="BD255" s="1">
        <f t="shared" si="258"/>
        <v>6.9223264728854636E-2</v>
      </c>
      <c r="BE255" s="1">
        <f t="shared" si="259"/>
        <v>0.14672187389754252</v>
      </c>
      <c r="BF255" s="1">
        <f t="shared" si="260"/>
        <v>5.8298806367910468E-2</v>
      </c>
      <c r="BG255" s="1"/>
      <c r="BH255" s="1">
        <f t="shared" si="231"/>
        <v>6.0678943775099942E-2</v>
      </c>
      <c r="BI255" s="1">
        <f t="shared" si="232"/>
        <v>5.8534838805731314E-2</v>
      </c>
      <c r="BJ255" s="1">
        <f t="shared" si="233"/>
        <v>5.1383404523577182E-2</v>
      </c>
      <c r="BK255" s="1">
        <f t="shared" si="234"/>
        <v>6.9597986190036917E-2</v>
      </c>
      <c r="BL255" s="1">
        <f t="shared" si="235"/>
        <v>0.14720641400331511</v>
      </c>
      <c r="BM255" s="1">
        <f t="shared" si="236"/>
        <v>5.8534838805731314E-2</v>
      </c>
      <c r="BN255" s="1"/>
      <c r="BO255" s="1">
        <f t="shared" si="243"/>
        <v>3.6226250108917876E-2</v>
      </c>
      <c r="BP255" s="1">
        <f t="shared" si="244"/>
        <v>3.4683708094878654E-2</v>
      </c>
      <c r="BQ255" s="1">
        <f t="shared" si="245"/>
        <v>1.0569742055739849E-2</v>
      </c>
      <c r="BR255" s="1">
        <f t="shared" si="246"/>
        <v>4.6465372075108764E-2</v>
      </c>
      <c r="BS255" s="1">
        <f t="shared" si="247"/>
        <v>0.10892883515609188</v>
      </c>
      <c r="BT255" s="1">
        <f t="shared" si="248"/>
        <v>3.4683708094878654E-2</v>
      </c>
      <c r="BU255" s="1"/>
      <c r="BV255" s="1">
        <f t="shared" si="261"/>
        <v>8.7465975446864949E-2</v>
      </c>
      <c r="BW255" s="1">
        <f t="shared" si="262"/>
        <v>8.470038979055465E-2</v>
      </c>
      <c r="BX255" s="1">
        <f t="shared" si="263"/>
        <v>8.2311912681455948E-2</v>
      </c>
      <c r="BY255" s="1">
        <f t="shared" si="264"/>
        <v>0.10094285573408436</v>
      </c>
      <c r="BZ255" s="1">
        <f t="shared" si="265"/>
        <v>0.21728783110186922</v>
      </c>
      <c r="CA255" s="1">
        <f t="shared" si="266"/>
        <v>8.470038979055465E-2</v>
      </c>
      <c r="CB255" s="1"/>
      <c r="CC255" s="1"/>
    </row>
    <row r="256" spans="1:81" x14ac:dyDescent="0.2">
      <c r="A256">
        <f t="shared" si="267"/>
        <v>2011</v>
      </c>
      <c r="B256">
        <f t="shared" si="268"/>
        <v>3</v>
      </c>
      <c r="C256" s="1">
        <f>AVERAGE(RealPrice!C244:C255)</f>
        <v>6.024483293186849E-2</v>
      </c>
      <c r="D256" s="1">
        <f>AVERAGE(RealPrice!D244:D255)</f>
        <v>5.8157829597094236E-2</v>
      </c>
      <c r="E256" s="1">
        <f>AVERAGE(RealPrice!E244:E255)</f>
        <v>5.1127802185165099E-2</v>
      </c>
      <c r="F256" s="1">
        <f>AVERAGE(RealPrice!F244:F255)</f>
        <v>6.9198770695468301E-2</v>
      </c>
      <c r="G256" s="1">
        <f>AVERAGE(RealPrice!G244:G255)</f>
        <v>0.14673993318236453</v>
      </c>
      <c r="H256" s="1">
        <f>AVERAGE(RealPrice!H244:H255)</f>
        <v>5.8157829597094236E-2</v>
      </c>
      <c r="I256" s="1"/>
      <c r="J256" s="1">
        <f t="shared" si="237"/>
        <v>-4.3411084323145138E-4</v>
      </c>
      <c r="K256" s="1">
        <f t="shared" si="238"/>
        <v>-3.7700920863707743E-4</v>
      </c>
      <c r="L256" s="1">
        <f t="shared" si="239"/>
        <v>-2.5560233841208368E-4</v>
      </c>
      <c r="M256" s="1">
        <f t="shared" si="240"/>
        <v>-3.992154945686166E-4</v>
      </c>
      <c r="N256" s="1">
        <f t="shared" si="241"/>
        <v>-4.6648082095057664E-4</v>
      </c>
      <c r="O256" s="1">
        <f t="shared" si="242"/>
        <v>-3.7700920863707743E-4</v>
      </c>
      <c r="P256" s="1"/>
      <c r="Q256" s="99">
        <f t="shared" si="207"/>
        <v>-4.3411084323145138E-4</v>
      </c>
      <c r="R256" s="99">
        <f t="shared" si="208"/>
        <v>-3.7700920863707743E-4</v>
      </c>
      <c r="S256" s="99">
        <f t="shared" si="209"/>
        <v>-2.5560233841208368E-4</v>
      </c>
      <c r="T256" s="99">
        <f t="shared" si="210"/>
        <v>-3.992154945686166E-4</v>
      </c>
      <c r="U256" s="99">
        <f t="shared" si="211"/>
        <v>-4.6648082095057664E-4</v>
      </c>
      <c r="V256" s="99">
        <f t="shared" si="212"/>
        <v>-3.7700920863707743E-4</v>
      </c>
      <c r="W256" s="99"/>
      <c r="X256" s="99">
        <f t="shared" si="213"/>
        <v>0</v>
      </c>
      <c r="Y256" s="99">
        <f t="shared" si="214"/>
        <v>0</v>
      </c>
      <c r="Z256" s="99">
        <f t="shared" si="215"/>
        <v>0</v>
      </c>
      <c r="AA256" s="99">
        <f t="shared" si="216"/>
        <v>0</v>
      </c>
      <c r="AB256" s="99">
        <f t="shared" si="217"/>
        <v>0</v>
      </c>
      <c r="AC256" s="99">
        <f t="shared" si="218"/>
        <v>0</v>
      </c>
      <c r="AD256" s="1"/>
      <c r="AE256" s="1"/>
      <c r="AF256" s="5">
        <f t="shared" si="249"/>
        <v>-7.1542254400543959E-3</v>
      </c>
      <c r="AG256" s="5">
        <f t="shared" si="250"/>
        <v>-6.4407661544659822E-3</v>
      </c>
      <c r="AH256" s="5">
        <f t="shared" si="251"/>
        <v>-4.9744142254101176E-3</v>
      </c>
      <c r="AI256" s="5">
        <f t="shared" si="252"/>
        <v>-5.7360207733390123E-3</v>
      </c>
      <c r="AJ256" s="5">
        <f t="shared" si="253"/>
        <v>-3.1688892369871047E-3</v>
      </c>
      <c r="AK256" s="5">
        <f t="shared" si="254"/>
        <v>-6.4407661544659822E-3</v>
      </c>
      <c r="AL256" s="1"/>
      <c r="AM256" s="175">
        <f t="shared" si="219"/>
        <v>-7.1542254400543959E-3</v>
      </c>
      <c r="AN256" s="175">
        <f t="shared" si="220"/>
        <v>-6.4407661544659822E-3</v>
      </c>
      <c r="AO256" s="175">
        <f t="shared" si="221"/>
        <v>-4.9744142254101176E-3</v>
      </c>
      <c r="AP256" s="175">
        <f t="shared" si="222"/>
        <v>-5.7360207733390123E-3</v>
      </c>
      <c r="AQ256" s="175">
        <f t="shared" si="223"/>
        <v>-3.1688892369871047E-3</v>
      </c>
      <c r="AR256" s="175">
        <f t="shared" si="224"/>
        <v>-6.4407661544659822E-3</v>
      </c>
      <c r="AS256" s="175"/>
      <c r="AT256" s="175">
        <f t="shared" si="225"/>
        <v>0</v>
      </c>
      <c r="AU256" s="175">
        <f t="shared" si="226"/>
        <v>0</v>
      </c>
      <c r="AV256" s="175">
        <f t="shared" si="227"/>
        <v>0</v>
      </c>
      <c r="AW256" s="175">
        <f t="shared" si="228"/>
        <v>0</v>
      </c>
      <c r="AX256" s="175">
        <f t="shared" si="229"/>
        <v>0</v>
      </c>
      <c r="AY256" s="175">
        <f t="shared" si="230"/>
        <v>0</v>
      </c>
      <c r="AZ256" s="1"/>
      <c r="BA256" s="1">
        <f t="shared" si="255"/>
        <v>5.9810722088637039E-2</v>
      </c>
      <c r="BB256" s="1">
        <f t="shared" si="256"/>
        <v>5.7780820388457159E-2</v>
      </c>
      <c r="BC256" s="1">
        <f t="shared" si="257"/>
        <v>5.0872199846753015E-2</v>
      </c>
      <c r="BD256" s="1">
        <f t="shared" si="258"/>
        <v>6.8799555200899684E-2</v>
      </c>
      <c r="BE256" s="1">
        <f t="shared" si="259"/>
        <v>0.14627345236141395</v>
      </c>
      <c r="BF256" s="1">
        <f t="shared" si="260"/>
        <v>5.7780820388457159E-2</v>
      </c>
      <c r="BG256" s="1"/>
      <c r="BH256" s="1">
        <f t="shared" si="231"/>
        <v>6.024483293186849E-2</v>
      </c>
      <c r="BI256" s="1">
        <f t="shared" si="232"/>
        <v>5.8157829597094236E-2</v>
      </c>
      <c r="BJ256" s="1">
        <f t="shared" si="233"/>
        <v>5.1127802185165099E-2</v>
      </c>
      <c r="BK256" s="1">
        <f t="shared" si="234"/>
        <v>6.9198770695468301E-2</v>
      </c>
      <c r="BL256" s="1">
        <f t="shared" si="235"/>
        <v>0.14673993318236453</v>
      </c>
      <c r="BM256" s="1">
        <f t="shared" si="236"/>
        <v>5.8157829597094236E-2</v>
      </c>
      <c r="BN256" s="1"/>
      <c r="BO256" s="1">
        <f t="shared" si="243"/>
        <v>3.5795244992524879E-2</v>
      </c>
      <c r="BP256" s="1">
        <f t="shared" si="244"/>
        <v>3.430912711439249E-2</v>
      </c>
      <c r="BQ256" s="1">
        <f t="shared" si="245"/>
        <v>1.0315411189236009E-2</v>
      </c>
      <c r="BR256" s="1">
        <f t="shared" si="246"/>
        <v>4.6068446488910036E-2</v>
      </c>
      <c r="BS256" s="1">
        <f t="shared" si="247"/>
        <v>0.10846383256119407</v>
      </c>
      <c r="BT256" s="1">
        <f t="shared" si="248"/>
        <v>3.430912711439249E-2</v>
      </c>
      <c r="BU256" s="1"/>
      <c r="BV256" s="1">
        <f t="shared" si="261"/>
        <v>8.7465975446864949E-2</v>
      </c>
      <c r="BW256" s="1">
        <f t="shared" si="262"/>
        <v>8.470038979055465E-2</v>
      </c>
      <c r="BX256" s="1">
        <f t="shared" si="263"/>
        <v>8.2311912681455948E-2</v>
      </c>
      <c r="BY256" s="1">
        <f t="shared" si="264"/>
        <v>0.10094285573408436</v>
      </c>
      <c r="BZ256" s="1">
        <f t="shared" si="265"/>
        <v>0.21728783110186922</v>
      </c>
      <c r="CA256" s="1">
        <f t="shared" si="266"/>
        <v>8.470038979055465E-2</v>
      </c>
      <c r="CB256" s="1"/>
      <c r="CC256" s="1"/>
    </row>
    <row r="257" spans="1:81" x14ac:dyDescent="0.2">
      <c r="A257">
        <f t="shared" si="267"/>
        <v>2011</v>
      </c>
      <c r="B257">
        <f t="shared" si="268"/>
        <v>4</v>
      </c>
      <c r="C257" s="1">
        <f>AVERAGE(RealPrice!C245:C256)</f>
        <v>5.9805367429377455E-2</v>
      </c>
      <c r="D257" s="1">
        <f>AVERAGE(RealPrice!D245:D256)</f>
        <v>5.7681532251945548E-2</v>
      </c>
      <c r="E257" s="1">
        <f>AVERAGE(RealPrice!E245:E256)</f>
        <v>5.0979229026335664E-2</v>
      </c>
      <c r="F257" s="1">
        <f>AVERAGE(RealPrice!F245:F256)</f>
        <v>6.8794158691646137E-2</v>
      </c>
      <c r="G257" s="1">
        <f>AVERAGE(RealPrice!G245:G256)</f>
        <v>0.14623184339152417</v>
      </c>
      <c r="H257" s="1">
        <f>AVERAGE(RealPrice!H245:H256)</f>
        <v>5.7681532251945548E-2</v>
      </c>
      <c r="I257" s="1"/>
      <c r="J257" s="1">
        <f t="shared" si="237"/>
        <v>-4.3946550249103489E-4</v>
      </c>
      <c r="K257" s="1">
        <f t="shared" si="238"/>
        <v>-4.7629734514868793E-4</v>
      </c>
      <c r="L257" s="1">
        <f t="shared" si="239"/>
        <v>-1.4857315882943478E-4</v>
      </c>
      <c r="M257" s="1">
        <f t="shared" si="240"/>
        <v>-4.0461200382216345E-4</v>
      </c>
      <c r="N257" s="1">
        <f t="shared" si="241"/>
        <v>-5.0808979084035477E-4</v>
      </c>
      <c r="O257" s="1">
        <f t="shared" si="242"/>
        <v>-4.7629734514868793E-4</v>
      </c>
      <c r="P257" s="1"/>
      <c r="Q257" s="99">
        <f t="shared" si="207"/>
        <v>-4.3946550249103489E-4</v>
      </c>
      <c r="R257" s="99">
        <f t="shared" si="208"/>
        <v>-4.7629734514868793E-4</v>
      </c>
      <c r="S257" s="99">
        <f t="shared" si="209"/>
        <v>-1.4857315882943478E-4</v>
      </c>
      <c r="T257" s="99">
        <f t="shared" si="210"/>
        <v>-4.0461200382216345E-4</v>
      </c>
      <c r="U257" s="99">
        <f t="shared" si="211"/>
        <v>-5.0808979084035477E-4</v>
      </c>
      <c r="V257" s="99">
        <f t="shared" si="212"/>
        <v>-4.7629734514868793E-4</v>
      </c>
      <c r="W257" s="99"/>
      <c r="X257" s="99">
        <f t="shared" si="213"/>
        <v>0</v>
      </c>
      <c r="Y257" s="99">
        <f t="shared" si="214"/>
        <v>0</v>
      </c>
      <c r="Z257" s="99">
        <f t="shared" si="215"/>
        <v>0</v>
      </c>
      <c r="AA257" s="99">
        <f t="shared" si="216"/>
        <v>0</v>
      </c>
      <c r="AB257" s="99">
        <f t="shared" si="217"/>
        <v>0</v>
      </c>
      <c r="AC257" s="99">
        <f t="shared" si="218"/>
        <v>0</v>
      </c>
      <c r="AD257" s="1"/>
      <c r="AE257" s="1"/>
      <c r="AF257" s="5">
        <f t="shared" si="249"/>
        <v>-7.2946588297129189E-3</v>
      </c>
      <c r="AG257" s="5">
        <f t="shared" si="250"/>
        <v>-8.1897372795439738E-3</v>
      </c>
      <c r="AH257" s="5">
        <f t="shared" si="251"/>
        <v>-2.9059171816414597E-3</v>
      </c>
      <c r="AI257" s="5">
        <f t="shared" si="252"/>
        <v>-5.8470981457573457E-3</v>
      </c>
      <c r="AJ257" s="5">
        <f t="shared" si="253"/>
        <v>-3.4625188919018557E-3</v>
      </c>
      <c r="AK257" s="5">
        <f t="shared" si="254"/>
        <v>-8.1897372795439738E-3</v>
      </c>
      <c r="AL257" s="1"/>
      <c r="AM257" s="175">
        <f t="shared" si="219"/>
        <v>-7.2946588297129189E-3</v>
      </c>
      <c r="AN257" s="175">
        <f t="shared" si="220"/>
        <v>-8.1897372795439738E-3</v>
      </c>
      <c r="AO257" s="175">
        <f t="shared" si="221"/>
        <v>-2.9059171816414597E-3</v>
      </c>
      <c r="AP257" s="175">
        <f t="shared" si="222"/>
        <v>-5.8470981457573457E-3</v>
      </c>
      <c r="AQ257" s="175">
        <f t="shared" si="223"/>
        <v>-3.4625188919018557E-3</v>
      </c>
      <c r="AR257" s="175">
        <f t="shared" si="224"/>
        <v>-8.1897372795439738E-3</v>
      </c>
      <c r="AS257" s="175"/>
      <c r="AT257" s="175">
        <f t="shared" si="225"/>
        <v>0</v>
      </c>
      <c r="AU257" s="175">
        <f t="shared" si="226"/>
        <v>0</v>
      </c>
      <c r="AV257" s="175">
        <f t="shared" si="227"/>
        <v>0</v>
      </c>
      <c r="AW257" s="175">
        <f t="shared" si="228"/>
        <v>0</v>
      </c>
      <c r="AX257" s="175">
        <f t="shared" si="229"/>
        <v>0</v>
      </c>
      <c r="AY257" s="175">
        <f t="shared" si="230"/>
        <v>0</v>
      </c>
      <c r="AZ257" s="1"/>
      <c r="BA257" s="1">
        <f t="shared" si="255"/>
        <v>5.936590192688642E-2</v>
      </c>
      <c r="BB257" s="1">
        <f t="shared" si="256"/>
        <v>5.720523490679686E-2</v>
      </c>
      <c r="BC257" s="1">
        <f t="shared" si="257"/>
        <v>5.0830655867506229E-2</v>
      </c>
      <c r="BD257" s="1">
        <f t="shared" si="258"/>
        <v>6.8389546687823974E-2</v>
      </c>
      <c r="BE257" s="1">
        <f t="shared" si="259"/>
        <v>0.14572375360068382</v>
      </c>
      <c r="BF257" s="1">
        <f t="shared" si="260"/>
        <v>5.720523490679686E-2</v>
      </c>
      <c r="BG257" s="1"/>
      <c r="BH257" s="1">
        <f t="shared" si="231"/>
        <v>5.9805367429377455E-2</v>
      </c>
      <c r="BI257" s="1">
        <f t="shared" si="232"/>
        <v>5.7681532251945548E-2</v>
      </c>
      <c r="BJ257" s="1">
        <f t="shared" si="233"/>
        <v>5.0979229026335664E-2</v>
      </c>
      <c r="BK257" s="1">
        <f t="shared" si="234"/>
        <v>6.8794158691646137E-2</v>
      </c>
      <c r="BL257" s="1">
        <f t="shared" si="235"/>
        <v>0.14623184339152417</v>
      </c>
      <c r="BM257" s="1">
        <f t="shared" si="236"/>
        <v>5.7681532251945548E-2</v>
      </c>
      <c r="BN257" s="1"/>
      <c r="BO257" s="1">
        <f t="shared" si="243"/>
        <v>3.5358985240941943E-2</v>
      </c>
      <c r="BP257" s="1">
        <f t="shared" si="244"/>
        <v>3.3836730519367517E-2</v>
      </c>
      <c r="BQ257" s="1">
        <f t="shared" si="245"/>
        <v>1.0167269771701544E-2</v>
      </c>
      <c r="BR257" s="1">
        <f t="shared" si="246"/>
        <v>4.5666200291185177E-2</v>
      </c>
      <c r="BS257" s="1">
        <f t="shared" si="247"/>
        <v>0.10795750204085329</v>
      </c>
      <c r="BT257" s="1">
        <f t="shared" si="248"/>
        <v>3.3836730519367517E-2</v>
      </c>
      <c r="BU257" s="1"/>
      <c r="BV257" s="1">
        <f t="shared" si="261"/>
        <v>8.7465975446864949E-2</v>
      </c>
      <c r="BW257" s="1">
        <f t="shared" si="262"/>
        <v>8.470038979055465E-2</v>
      </c>
      <c r="BX257" s="1">
        <f t="shared" si="263"/>
        <v>8.2311912681455948E-2</v>
      </c>
      <c r="BY257" s="1">
        <f t="shared" si="264"/>
        <v>0.10094285573408436</v>
      </c>
      <c r="BZ257" s="1">
        <f t="shared" si="265"/>
        <v>0.21728783110186922</v>
      </c>
      <c r="CA257" s="1">
        <f t="shared" si="266"/>
        <v>8.470038979055465E-2</v>
      </c>
      <c r="CB257" s="1"/>
      <c r="CC257" s="1"/>
    </row>
    <row r="258" spans="1:81" x14ac:dyDescent="0.2">
      <c r="A258">
        <f t="shared" si="267"/>
        <v>2011</v>
      </c>
      <c r="B258">
        <f t="shared" si="268"/>
        <v>5</v>
      </c>
      <c r="C258" s="1">
        <f>AVERAGE(RealPrice!C246:C257)</f>
        <v>5.9418287710195555E-2</v>
      </c>
      <c r="D258" s="1">
        <f>AVERAGE(RealPrice!D246:D257)</f>
        <v>5.7298059351691459E-2</v>
      </c>
      <c r="E258" s="1">
        <f>AVERAGE(RealPrice!E246:E257)</f>
        <v>5.0830881717957167E-2</v>
      </c>
      <c r="F258" s="1">
        <f>AVERAGE(RealPrice!F246:F257)</f>
        <v>6.8336261134750137E-2</v>
      </c>
      <c r="G258" s="1">
        <f>AVERAGE(RealPrice!G246:G257)</f>
        <v>0.14563205160613932</v>
      </c>
      <c r="H258" s="1">
        <f>AVERAGE(RealPrice!H246:H257)</f>
        <v>5.7298059351691459E-2</v>
      </c>
      <c r="I258" s="1"/>
      <c r="J258" s="1">
        <f t="shared" si="237"/>
        <v>-3.8707971918190004E-4</v>
      </c>
      <c r="K258" s="1">
        <f t="shared" si="238"/>
        <v>-3.8347290025408931E-4</v>
      </c>
      <c r="L258" s="1">
        <f t="shared" si="239"/>
        <v>-1.4834730837849641E-4</v>
      </c>
      <c r="M258" s="1">
        <f t="shared" si="240"/>
        <v>-4.5789755689600031E-4</v>
      </c>
      <c r="N258" s="1">
        <f t="shared" si="241"/>
        <v>-5.9979178538485667E-4</v>
      </c>
      <c r="O258" s="1">
        <f t="shared" si="242"/>
        <v>-3.8347290025408931E-4</v>
      </c>
      <c r="P258" s="1"/>
      <c r="Q258" s="99">
        <f t="shared" ref="Q258:Q321" si="269">IF(J258&lt;=0,J258,0)</f>
        <v>-3.8707971918190004E-4</v>
      </c>
      <c r="R258" s="99">
        <f t="shared" ref="R258:R321" si="270">IF(K258&lt;=0,K258,0)</f>
        <v>-3.8347290025408931E-4</v>
      </c>
      <c r="S258" s="99">
        <f t="shared" ref="S258:S321" si="271">IF(L258&lt;=0,L258,0)</f>
        <v>-1.4834730837849641E-4</v>
      </c>
      <c r="T258" s="99">
        <f t="shared" ref="T258:T321" si="272">IF(M258&lt;=0,M258,0)</f>
        <v>-4.5789755689600031E-4</v>
      </c>
      <c r="U258" s="99">
        <f t="shared" ref="U258:U321" si="273">IF(N258&lt;=0,N258,0)</f>
        <v>-5.9979178538485667E-4</v>
      </c>
      <c r="V258" s="99">
        <f t="shared" ref="V258:V321" si="274">IF(O258&lt;=0,O258,0)</f>
        <v>-3.8347290025408931E-4</v>
      </c>
      <c r="W258" s="99"/>
      <c r="X258" s="99">
        <f t="shared" ref="X258:X321" si="275">IF(J258&gt;=0,J258,0)</f>
        <v>0</v>
      </c>
      <c r="Y258" s="99">
        <f t="shared" ref="Y258:Y321" si="276">IF(K258&gt;=0,K258,0)</f>
        <v>0</v>
      </c>
      <c r="Z258" s="99">
        <f t="shared" ref="Z258:Z321" si="277">IF(L258&gt;=0,L258,0)</f>
        <v>0</v>
      </c>
      <c r="AA258" s="99">
        <f t="shared" ref="AA258:AA321" si="278">IF(M258&gt;=0,M258,0)</f>
        <v>0</v>
      </c>
      <c r="AB258" s="99">
        <f t="shared" ref="AB258:AB321" si="279">IF(N258&gt;=0,N258,0)</f>
        <v>0</v>
      </c>
      <c r="AC258" s="99">
        <f t="shared" ref="AC258:AC321" si="280">IF(O258&gt;=0,O258,0)</f>
        <v>0</v>
      </c>
      <c r="AD258" s="1"/>
      <c r="AE258" s="1"/>
      <c r="AF258" s="5">
        <f t="shared" si="249"/>
        <v>-6.4723240708953744E-3</v>
      </c>
      <c r="AG258" s="5">
        <f t="shared" si="250"/>
        <v>-6.6481052996152368E-3</v>
      </c>
      <c r="AH258" s="5">
        <f t="shared" si="251"/>
        <v>-2.9099559018803678E-3</v>
      </c>
      <c r="AI258" s="5">
        <f t="shared" si="252"/>
        <v>-6.6560528626917748E-3</v>
      </c>
      <c r="AJ258" s="5">
        <f t="shared" si="253"/>
        <v>-4.1016496234610456E-3</v>
      </c>
      <c r="AK258" s="5">
        <f t="shared" si="254"/>
        <v>-6.6481052996152368E-3</v>
      </c>
      <c r="AL258" s="1"/>
      <c r="AM258" s="175">
        <f t="shared" ref="AM258:AM321" si="281">IF(AF258&lt;=0,AF258,0)</f>
        <v>-6.4723240708953744E-3</v>
      </c>
      <c r="AN258" s="175">
        <f t="shared" ref="AN258:AN321" si="282">IF(AG258&lt;=0,AG258,0)</f>
        <v>-6.6481052996152368E-3</v>
      </c>
      <c r="AO258" s="175">
        <f t="shared" ref="AO258:AO321" si="283">IF(AH258&lt;=0,AH258,0)</f>
        <v>-2.9099559018803678E-3</v>
      </c>
      <c r="AP258" s="175">
        <f t="shared" ref="AP258:AP321" si="284">IF(AI258&lt;=0,AI258,0)</f>
        <v>-6.6560528626917748E-3</v>
      </c>
      <c r="AQ258" s="175">
        <f t="shared" ref="AQ258:AQ321" si="285">IF(AJ258&lt;=0,AJ258,0)</f>
        <v>-4.1016496234610456E-3</v>
      </c>
      <c r="AR258" s="175">
        <f t="shared" ref="AR258:AR321" si="286">IF(AK258&lt;=0,AK258,0)</f>
        <v>-6.6481052996152368E-3</v>
      </c>
      <c r="AS258" s="175"/>
      <c r="AT258" s="175">
        <f t="shared" ref="AT258:AT321" si="287">IF(AF258&gt;=0,AF258,0)</f>
        <v>0</v>
      </c>
      <c r="AU258" s="175">
        <f t="shared" ref="AU258:AU321" si="288">IF(AG258&gt;=0,AG258,0)</f>
        <v>0</v>
      </c>
      <c r="AV258" s="175">
        <f t="shared" ref="AV258:AV321" si="289">IF(AH258&gt;=0,AH258,0)</f>
        <v>0</v>
      </c>
      <c r="AW258" s="175">
        <f t="shared" ref="AW258:AW321" si="290">IF(AI258&gt;=0,AI258,0)</f>
        <v>0</v>
      </c>
      <c r="AX258" s="175">
        <f t="shared" ref="AX258:AX321" si="291">IF(AJ258&gt;=0,AJ258,0)</f>
        <v>0</v>
      </c>
      <c r="AY258" s="175">
        <f t="shared" ref="AY258:AY321" si="292">IF(AK258&gt;=0,AK258,0)</f>
        <v>0</v>
      </c>
      <c r="AZ258" s="1"/>
      <c r="BA258" s="1">
        <f t="shared" si="255"/>
        <v>5.9031207991013655E-2</v>
      </c>
      <c r="BB258" s="1">
        <f t="shared" si="256"/>
        <v>5.691458645143737E-2</v>
      </c>
      <c r="BC258" s="1">
        <f t="shared" si="257"/>
        <v>5.0682534409578671E-2</v>
      </c>
      <c r="BD258" s="1">
        <f t="shared" si="258"/>
        <v>6.7878363577854137E-2</v>
      </c>
      <c r="BE258" s="1">
        <f t="shared" si="259"/>
        <v>0.14503225982075446</v>
      </c>
      <c r="BF258" s="1">
        <f t="shared" si="260"/>
        <v>5.691458645143737E-2</v>
      </c>
      <c r="BG258" s="1"/>
      <c r="BH258" s="1">
        <f t="shared" si="231"/>
        <v>5.9418287710195555E-2</v>
      </c>
      <c r="BI258" s="1">
        <f t="shared" si="232"/>
        <v>5.7298059351691459E-2</v>
      </c>
      <c r="BJ258" s="1">
        <f t="shared" si="233"/>
        <v>5.0830881717957167E-2</v>
      </c>
      <c r="BK258" s="1">
        <f t="shared" si="234"/>
        <v>6.8336261134750137E-2</v>
      </c>
      <c r="BL258" s="1">
        <f t="shared" si="235"/>
        <v>0.14563205160613932</v>
      </c>
      <c r="BM258" s="1">
        <f t="shared" si="236"/>
        <v>5.7298059351691459E-2</v>
      </c>
      <c r="BN258" s="1"/>
      <c r="BO258" s="1">
        <f t="shared" si="243"/>
        <v>3.4974410827143858E-2</v>
      </c>
      <c r="BP258" s="1">
        <f t="shared" si="244"/>
        <v>3.3455806987333865E-2</v>
      </c>
      <c r="BQ258" s="1">
        <f t="shared" si="245"/>
        <v>1.0019354147448593E-2</v>
      </c>
      <c r="BR258" s="1">
        <f t="shared" si="246"/>
        <v>4.521135052463357E-2</v>
      </c>
      <c r="BS258" s="1">
        <f t="shared" si="247"/>
        <v>0.1073601703912191</v>
      </c>
      <c r="BT258" s="1">
        <f t="shared" si="248"/>
        <v>3.3455806987333865E-2</v>
      </c>
      <c r="BU258" s="1"/>
      <c r="BV258" s="1">
        <f t="shared" si="261"/>
        <v>8.7465975446864949E-2</v>
      </c>
      <c r="BW258" s="1">
        <f t="shared" si="262"/>
        <v>8.470038979055465E-2</v>
      </c>
      <c r="BX258" s="1">
        <f t="shared" si="263"/>
        <v>8.2311912681455948E-2</v>
      </c>
      <c r="BY258" s="1">
        <f t="shared" si="264"/>
        <v>0.10094285573408436</v>
      </c>
      <c r="BZ258" s="1">
        <f t="shared" si="265"/>
        <v>0.21728783110186922</v>
      </c>
      <c r="CA258" s="1">
        <f t="shared" si="266"/>
        <v>8.470038979055465E-2</v>
      </c>
      <c r="CB258" s="1"/>
      <c r="CC258" s="1"/>
    </row>
    <row r="259" spans="1:81" x14ac:dyDescent="0.2">
      <c r="A259">
        <f t="shared" si="267"/>
        <v>2011</v>
      </c>
      <c r="B259">
        <f t="shared" si="268"/>
        <v>6</v>
      </c>
      <c r="C259" s="1">
        <f>AVERAGE(RealPrice!C247:C258)</f>
        <v>5.892596339394976E-2</v>
      </c>
      <c r="D259" s="1">
        <f>AVERAGE(RealPrice!D247:D258)</f>
        <v>5.6791522912822488E-2</v>
      </c>
      <c r="E259" s="1">
        <f>AVERAGE(RealPrice!E247:E258)</f>
        <v>5.0603039195595119E-2</v>
      </c>
      <c r="F259" s="1">
        <f>AVERAGE(RealPrice!F247:F258)</f>
        <v>6.7858192373960693E-2</v>
      </c>
      <c r="G259" s="1">
        <f>AVERAGE(RealPrice!G247:G258)</f>
        <v>0.14485602607728057</v>
      </c>
      <c r="H259" s="1">
        <f>AVERAGE(RealPrice!H247:H258)</f>
        <v>5.6791522912822488E-2</v>
      </c>
      <c r="I259" s="1"/>
      <c r="J259" s="1">
        <f t="shared" si="237"/>
        <v>-4.9232431624579576E-4</v>
      </c>
      <c r="K259" s="1">
        <f t="shared" si="238"/>
        <v>-5.0653643886897082E-4</v>
      </c>
      <c r="L259" s="1">
        <f t="shared" si="239"/>
        <v>-2.2784252236204838E-4</v>
      </c>
      <c r="M259" s="1">
        <f t="shared" si="240"/>
        <v>-4.7806876078944349E-4</v>
      </c>
      <c r="N259" s="1">
        <f t="shared" si="241"/>
        <v>-7.7602552885874809E-4</v>
      </c>
      <c r="O259" s="1">
        <f t="shared" si="242"/>
        <v>-5.0653643886897082E-4</v>
      </c>
      <c r="P259" s="1"/>
      <c r="Q259" s="99">
        <f t="shared" si="269"/>
        <v>-4.9232431624579576E-4</v>
      </c>
      <c r="R259" s="99">
        <f t="shared" si="270"/>
        <v>-5.0653643886897082E-4</v>
      </c>
      <c r="S259" s="99">
        <f t="shared" si="271"/>
        <v>-2.2784252236204838E-4</v>
      </c>
      <c r="T259" s="99">
        <f t="shared" si="272"/>
        <v>-4.7806876078944349E-4</v>
      </c>
      <c r="U259" s="99">
        <f t="shared" si="273"/>
        <v>-7.7602552885874809E-4</v>
      </c>
      <c r="V259" s="99">
        <f t="shared" si="274"/>
        <v>-5.0653643886897082E-4</v>
      </c>
      <c r="W259" s="99"/>
      <c r="X259" s="99">
        <f t="shared" si="275"/>
        <v>0</v>
      </c>
      <c r="Y259" s="99">
        <f t="shared" si="276"/>
        <v>0</v>
      </c>
      <c r="Z259" s="99">
        <f t="shared" si="277"/>
        <v>0</v>
      </c>
      <c r="AA259" s="99">
        <f t="shared" si="278"/>
        <v>0</v>
      </c>
      <c r="AB259" s="99">
        <f t="shared" si="279"/>
        <v>0</v>
      </c>
      <c r="AC259" s="99">
        <f t="shared" si="280"/>
        <v>0</v>
      </c>
      <c r="AD259" s="1"/>
      <c r="AE259" s="1"/>
      <c r="AF259" s="5">
        <f t="shared" si="249"/>
        <v>-8.2857371899883736E-3</v>
      </c>
      <c r="AG259" s="5">
        <f t="shared" si="250"/>
        <v>-8.8403768748935851E-3</v>
      </c>
      <c r="AH259" s="5">
        <f t="shared" si="251"/>
        <v>-4.4823641585890472E-3</v>
      </c>
      <c r="AI259" s="5">
        <f t="shared" si="252"/>
        <v>-6.995828464287146E-3</v>
      </c>
      <c r="AJ259" s="5">
        <f t="shared" si="253"/>
        <v>-5.3286726397119288E-3</v>
      </c>
      <c r="AK259" s="5">
        <f t="shared" si="254"/>
        <v>-8.8403768748935851E-3</v>
      </c>
      <c r="AL259" s="1"/>
      <c r="AM259" s="175">
        <f t="shared" si="281"/>
        <v>-8.2857371899883736E-3</v>
      </c>
      <c r="AN259" s="175">
        <f t="shared" si="282"/>
        <v>-8.8403768748935851E-3</v>
      </c>
      <c r="AO259" s="175">
        <f t="shared" si="283"/>
        <v>-4.4823641585890472E-3</v>
      </c>
      <c r="AP259" s="175">
        <f t="shared" si="284"/>
        <v>-6.995828464287146E-3</v>
      </c>
      <c r="AQ259" s="175">
        <f t="shared" si="285"/>
        <v>-5.3286726397119288E-3</v>
      </c>
      <c r="AR259" s="175">
        <f t="shared" si="286"/>
        <v>-8.8403768748935851E-3</v>
      </c>
      <c r="AS259" s="175"/>
      <c r="AT259" s="175">
        <f t="shared" si="287"/>
        <v>0</v>
      </c>
      <c r="AU259" s="175">
        <f t="shared" si="288"/>
        <v>0</v>
      </c>
      <c r="AV259" s="175">
        <f t="shared" si="289"/>
        <v>0</v>
      </c>
      <c r="AW259" s="175">
        <f t="shared" si="290"/>
        <v>0</v>
      </c>
      <c r="AX259" s="175">
        <f t="shared" si="291"/>
        <v>0</v>
      </c>
      <c r="AY259" s="175">
        <f t="shared" si="292"/>
        <v>0</v>
      </c>
      <c r="AZ259" s="1"/>
      <c r="BA259" s="1">
        <f t="shared" si="255"/>
        <v>5.8433639077703964E-2</v>
      </c>
      <c r="BB259" s="1">
        <f t="shared" si="256"/>
        <v>5.6284986473953517E-2</v>
      </c>
      <c r="BC259" s="1">
        <f t="shared" si="257"/>
        <v>5.0375196673233071E-2</v>
      </c>
      <c r="BD259" s="1">
        <f t="shared" si="258"/>
        <v>6.738012361317125E-2</v>
      </c>
      <c r="BE259" s="1">
        <f t="shared" si="259"/>
        <v>0.14408000054842182</v>
      </c>
      <c r="BF259" s="1">
        <f t="shared" si="260"/>
        <v>5.6284986473953517E-2</v>
      </c>
      <c r="BG259" s="1"/>
      <c r="BH259" s="1">
        <f t="shared" ref="BH259:BH322" si="293">C259+X259</f>
        <v>5.892596339394976E-2</v>
      </c>
      <c r="BI259" s="1">
        <f t="shared" ref="BI259:BI322" si="294">D259+Y259</f>
        <v>5.6791522912822488E-2</v>
      </c>
      <c r="BJ259" s="1">
        <f t="shared" ref="BJ259:BJ322" si="295">E259+Z259</f>
        <v>5.0603039195595119E-2</v>
      </c>
      <c r="BK259" s="1">
        <f t="shared" ref="BK259:BK322" si="296">F259+AA259</f>
        <v>6.7858192373960693E-2</v>
      </c>
      <c r="BL259" s="1">
        <f t="shared" ref="BL259:BL322" si="297">G259+AB259</f>
        <v>0.14485602607728057</v>
      </c>
      <c r="BM259" s="1">
        <f t="shared" ref="BM259:BM322" si="298">H259+AC259</f>
        <v>5.6791522912822488E-2</v>
      </c>
      <c r="BN259" s="1"/>
      <c r="BO259" s="1">
        <f t="shared" si="243"/>
        <v>3.4486165780794713E-2</v>
      </c>
      <c r="BP259" s="1">
        <f t="shared" si="244"/>
        <v>3.295374852148536E-2</v>
      </c>
      <c r="BQ259" s="1">
        <f t="shared" si="245"/>
        <v>9.7925328982425806E-3</v>
      </c>
      <c r="BR259" s="1">
        <f t="shared" si="246"/>
        <v>4.4736626250888742E-2</v>
      </c>
      <c r="BS259" s="1">
        <f t="shared" si="247"/>
        <v>0.1065882800483637</v>
      </c>
      <c r="BT259" s="1">
        <f t="shared" si="248"/>
        <v>3.295374852148536E-2</v>
      </c>
      <c r="BU259" s="1"/>
      <c r="BV259" s="1">
        <f t="shared" si="261"/>
        <v>8.7465975446864949E-2</v>
      </c>
      <c r="BW259" s="1">
        <f t="shared" si="262"/>
        <v>8.470038979055465E-2</v>
      </c>
      <c r="BX259" s="1">
        <f t="shared" si="263"/>
        <v>8.2311912681455948E-2</v>
      </c>
      <c r="BY259" s="1">
        <f t="shared" si="264"/>
        <v>0.10094285573408436</v>
      </c>
      <c r="BZ259" s="1">
        <f t="shared" si="265"/>
        <v>0.21728783110186922</v>
      </c>
      <c r="CA259" s="1">
        <f t="shared" si="266"/>
        <v>8.470038979055465E-2</v>
      </c>
      <c r="CB259" s="1"/>
      <c r="CC259" s="1"/>
    </row>
    <row r="260" spans="1:81" x14ac:dyDescent="0.2">
      <c r="A260">
        <f t="shared" si="267"/>
        <v>2011</v>
      </c>
      <c r="B260">
        <f t="shared" si="268"/>
        <v>7</v>
      </c>
      <c r="C260" s="1">
        <f>AVERAGE(RealPrice!C248:C259)</f>
        <v>5.8535801962728569E-2</v>
      </c>
      <c r="D260" s="1">
        <f>AVERAGE(RealPrice!D248:D259)</f>
        <v>5.6363949564971379E-2</v>
      </c>
      <c r="E260" s="1">
        <f>AVERAGE(RealPrice!E248:E259)</f>
        <v>5.0323349851428258E-2</v>
      </c>
      <c r="F260" s="1">
        <f>AVERAGE(RealPrice!F248:F259)</f>
        <v>6.7380645997227137E-2</v>
      </c>
      <c r="G260" s="1">
        <f>AVERAGE(RealPrice!G248:G259)</f>
        <v>0.14425929244158123</v>
      </c>
      <c r="H260" s="1">
        <f>AVERAGE(RealPrice!H248:H259)</f>
        <v>5.6363949564971379E-2</v>
      </c>
      <c r="I260" s="1"/>
      <c r="J260" s="1">
        <f t="shared" si="237"/>
        <v>-3.9016143122119068E-4</v>
      </c>
      <c r="K260" s="1">
        <f t="shared" si="238"/>
        <v>-4.2757334785110956E-4</v>
      </c>
      <c r="L260" s="1">
        <f t="shared" si="239"/>
        <v>-2.7968934416686131E-4</v>
      </c>
      <c r="M260" s="1">
        <f t="shared" si="240"/>
        <v>-4.7754637673355638E-4</v>
      </c>
      <c r="N260" s="1">
        <f t="shared" si="241"/>
        <v>-5.9673363569934246E-4</v>
      </c>
      <c r="O260" s="1">
        <f t="shared" si="242"/>
        <v>-4.2757334785110956E-4</v>
      </c>
      <c r="P260" s="1"/>
      <c r="Q260" s="99">
        <f t="shared" si="269"/>
        <v>-3.9016143122119068E-4</v>
      </c>
      <c r="R260" s="99">
        <f t="shared" si="270"/>
        <v>-4.2757334785110956E-4</v>
      </c>
      <c r="S260" s="99">
        <f t="shared" si="271"/>
        <v>-2.7968934416686131E-4</v>
      </c>
      <c r="T260" s="99">
        <f t="shared" si="272"/>
        <v>-4.7754637673355638E-4</v>
      </c>
      <c r="U260" s="99">
        <f t="shared" si="273"/>
        <v>-5.9673363569934246E-4</v>
      </c>
      <c r="V260" s="99">
        <f t="shared" si="274"/>
        <v>-4.2757334785110956E-4</v>
      </c>
      <c r="W260" s="99"/>
      <c r="X260" s="99">
        <f t="shared" si="275"/>
        <v>0</v>
      </c>
      <c r="Y260" s="99">
        <f t="shared" si="276"/>
        <v>0</v>
      </c>
      <c r="Z260" s="99">
        <f t="shared" si="277"/>
        <v>0</v>
      </c>
      <c r="AA260" s="99">
        <f t="shared" si="278"/>
        <v>0</v>
      </c>
      <c r="AB260" s="99">
        <f t="shared" si="279"/>
        <v>0</v>
      </c>
      <c r="AC260" s="99">
        <f t="shared" si="280"/>
        <v>0</v>
      </c>
      <c r="AD260" s="1"/>
      <c r="AE260" s="1"/>
      <c r="AF260" s="5">
        <f t="shared" si="249"/>
        <v>-6.6212142958573805E-3</v>
      </c>
      <c r="AG260" s="5">
        <f t="shared" si="250"/>
        <v>-7.5288234215422634E-3</v>
      </c>
      <c r="AH260" s="5">
        <f t="shared" si="251"/>
        <v>-5.5271254180165874E-3</v>
      </c>
      <c r="AI260" s="5">
        <f t="shared" si="252"/>
        <v>-7.0374167072095872E-3</v>
      </c>
      <c r="AJ260" s="5">
        <f t="shared" si="253"/>
        <v>-4.1194947276890215E-3</v>
      </c>
      <c r="AK260" s="5">
        <f t="shared" si="254"/>
        <v>-7.5288234215422634E-3</v>
      </c>
      <c r="AL260" s="1"/>
      <c r="AM260" s="175">
        <f t="shared" si="281"/>
        <v>-6.6212142958573805E-3</v>
      </c>
      <c r="AN260" s="175">
        <f t="shared" si="282"/>
        <v>-7.5288234215422634E-3</v>
      </c>
      <c r="AO260" s="175">
        <f t="shared" si="283"/>
        <v>-5.5271254180165874E-3</v>
      </c>
      <c r="AP260" s="175">
        <f t="shared" si="284"/>
        <v>-7.0374167072095872E-3</v>
      </c>
      <c r="AQ260" s="175">
        <f t="shared" si="285"/>
        <v>-4.1194947276890215E-3</v>
      </c>
      <c r="AR260" s="175">
        <f t="shared" si="286"/>
        <v>-7.5288234215422634E-3</v>
      </c>
      <c r="AS260" s="175"/>
      <c r="AT260" s="175">
        <f t="shared" si="287"/>
        <v>0</v>
      </c>
      <c r="AU260" s="175">
        <f t="shared" si="288"/>
        <v>0</v>
      </c>
      <c r="AV260" s="175">
        <f t="shared" si="289"/>
        <v>0</v>
      </c>
      <c r="AW260" s="175">
        <f t="shared" si="290"/>
        <v>0</v>
      </c>
      <c r="AX260" s="175">
        <f t="shared" si="291"/>
        <v>0</v>
      </c>
      <c r="AY260" s="175">
        <f t="shared" si="292"/>
        <v>0</v>
      </c>
      <c r="AZ260" s="1"/>
      <c r="BA260" s="1">
        <f t="shared" si="255"/>
        <v>5.8145640531507378E-2</v>
      </c>
      <c r="BB260" s="1">
        <f t="shared" si="256"/>
        <v>5.5936376217120269E-2</v>
      </c>
      <c r="BC260" s="1">
        <f t="shared" si="257"/>
        <v>5.0043660507261396E-2</v>
      </c>
      <c r="BD260" s="1">
        <f t="shared" si="258"/>
        <v>6.6903099620493581E-2</v>
      </c>
      <c r="BE260" s="1">
        <f t="shared" si="259"/>
        <v>0.14366255880588188</v>
      </c>
      <c r="BF260" s="1">
        <f t="shared" si="260"/>
        <v>5.5936376217120269E-2</v>
      </c>
      <c r="BG260" s="1"/>
      <c r="BH260" s="1">
        <f t="shared" si="293"/>
        <v>5.8535801962728569E-2</v>
      </c>
      <c r="BI260" s="1">
        <f t="shared" si="294"/>
        <v>5.6363949564971379E-2</v>
      </c>
      <c r="BJ260" s="1">
        <f t="shared" si="295"/>
        <v>5.0323349851428258E-2</v>
      </c>
      <c r="BK260" s="1">
        <f t="shared" si="296"/>
        <v>6.7380645997227137E-2</v>
      </c>
      <c r="BL260" s="1">
        <f t="shared" si="297"/>
        <v>0.14425929244158123</v>
      </c>
      <c r="BM260" s="1">
        <f t="shared" si="298"/>
        <v>5.6363949564971379E-2</v>
      </c>
      <c r="BN260" s="1"/>
      <c r="BO260" s="1">
        <f t="shared" si="243"/>
        <v>3.4098587692019615E-2</v>
      </c>
      <c r="BP260" s="1">
        <f t="shared" si="244"/>
        <v>3.2529394297869975E-2</v>
      </c>
      <c r="BQ260" s="1">
        <f t="shared" si="245"/>
        <v>9.5143894321590098E-3</v>
      </c>
      <c r="BR260" s="1">
        <f t="shared" si="246"/>
        <v>4.4262440567005283E-2</v>
      </c>
      <c r="BS260" s="1">
        <f t="shared" si="247"/>
        <v>0.10599400465373045</v>
      </c>
      <c r="BT260" s="1">
        <f t="shared" si="248"/>
        <v>3.2529394297869975E-2</v>
      </c>
      <c r="BU260" s="1"/>
      <c r="BV260" s="1">
        <f t="shared" si="261"/>
        <v>8.7465975446864949E-2</v>
      </c>
      <c r="BW260" s="1">
        <f t="shared" si="262"/>
        <v>8.470038979055465E-2</v>
      </c>
      <c r="BX260" s="1">
        <f t="shared" si="263"/>
        <v>8.2311912681455948E-2</v>
      </c>
      <c r="BY260" s="1">
        <f t="shared" si="264"/>
        <v>0.10094285573408436</v>
      </c>
      <c r="BZ260" s="1">
        <f t="shared" si="265"/>
        <v>0.21728783110186922</v>
      </c>
      <c r="CA260" s="1">
        <f t="shared" si="266"/>
        <v>8.470038979055465E-2</v>
      </c>
      <c r="CB260" s="1"/>
      <c r="CC260" s="1"/>
    </row>
    <row r="261" spans="1:81" x14ac:dyDescent="0.2">
      <c r="A261">
        <f t="shared" si="267"/>
        <v>2011</v>
      </c>
      <c r="B261">
        <f t="shared" si="268"/>
        <v>8</v>
      </c>
      <c r="C261" s="1">
        <f>AVERAGE(RealPrice!C249:C260)</f>
        <v>5.8105472490849901E-2</v>
      </c>
      <c r="D261" s="1">
        <f>AVERAGE(RealPrice!D249:D260)</f>
        <v>5.5897359483610916E-2</v>
      </c>
      <c r="E261" s="1">
        <f>AVERAGE(RealPrice!E249:E260)</f>
        <v>4.98730867262571E-2</v>
      </c>
      <c r="F261" s="1">
        <f>AVERAGE(RealPrice!F249:F260)</f>
        <v>6.6901240531974146E-2</v>
      </c>
      <c r="G261" s="1">
        <f>AVERAGE(RealPrice!G249:G260)</f>
        <v>0.14375370221862557</v>
      </c>
      <c r="H261" s="1">
        <f>AVERAGE(RealPrice!H249:H260)</f>
        <v>5.5897359483610916E-2</v>
      </c>
      <c r="I261" s="1"/>
      <c r="J261" s="1">
        <f t="shared" si="237"/>
        <v>-4.3032947187866821E-4</v>
      </c>
      <c r="K261" s="1">
        <f t="shared" si="238"/>
        <v>-4.6659008136046287E-4</v>
      </c>
      <c r="L261" s="1">
        <f t="shared" si="239"/>
        <v>-4.5026312517115752E-4</v>
      </c>
      <c r="M261" s="1">
        <f t="shared" si="240"/>
        <v>-4.794054652529911E-4</v>
      </c>
      <c r="N261" s="1">
        <f t="shared" si="241"/>
        <v>-5.0559022295565414E-4</v>
      </c>
      <c r="O261" s="1">
        <f t="shared" si="242"/>
        <v>-4.6659008136046287E-4</v>
      </c>
      <c r="P261" s="1"/>
      <c r="Q261" s="99">
        <f t="shared" si="269"/>
        <v>-4.3032947187866821E-4</v>
      </c>
      <c r="R261" s="99">
        <f t="shared" si="270"/>
        <v>-4.6659008136046287E-4</v>
      </c>
      <c r="S261" s="99">
        <f t="shared" si="271"/>
        <v>-4.5026312517115752E-4</v>
      </c>
      <c r="T261" s="99">
        <f t="shared" si="272"/>
        <v>-4.794054652529911E-4</v>
      </c>
      <c r="U261" s="99">
        <f t="shared" si="273"/>
        <v>-5.0559022295565414E-4</v>
      </c>
      <c r="V261" s="99">
        <f t="shared" si="274"/>
        <v>-4.6659008136046287E-4</v>
      </c>
      <c r="W261" s="99"/>
      <c r="X261" s="99">
        <f t="shared" si="275"/>
        <v>0</v>
      </c>
      <c r="Y261" s="99">
        <f t="shared" si="276"/>
        <v>0</v>
      </c>
      <c r="Z261" s="99">
        <f t="shared" si="277"/>
        <v>0</v>
      </c>
      <c r="AA261" s="99">
        <f t="shared" si="278"/>
        <v>0</v>
      </c>
      <c r="AB261" s="99">
        <f t="shared" si="279"/>
        <v>0</v>
      </c>
      <c r="AC261" s="99">
        <f t="shared" si="280"/>
        <v>0</v>
      </c>
      <c r="AD261" s="1"/>
      <c r="AE261" s="1"/>
      <c r="AF261" s="5">
        <f t="shared" si="249"/>
        <v>-7.3515601981958278E-3</v>
      </c>
      <c r="AG261" s="5">
        <f t="shared" si="250"/>
        <v>-8.2781651208210238E-3</v>
      </c>
      <c r="AH261" s="5">
        <f t="shared" si="251"/>
        <v>-8.9473996961746405E-3</v>
      </c>
      <c r="AI261" s="5">
        <f t="shared" si="252"/>
        <v>-7.1148837794271502E-3</v>
      </c>
      <c r="AJ261" s="5">
        <f t="shared" si="253"/>
        <v>-3.5047324466838115E-3</v>
      </c>
      <c r="AK261" s="5">
        <f t="shared" si="254"/>
        <v>-8.2781651208210238E-3</v>
      </c>
      <c r="AL261" s="1"/>
      <c r="AM261" s="175">
        <f t="shared" si="281"/>
        <v>-7.3515601981958278E-3</v>
      </c>
      <c r="AN261" s="175">
        <f t="shared" si="282"/>
        <v>-8.2781651208210238E-3</v>
      </c>
      <c r="AO261" s="175">
        <f t="shared" si="283"/>
        <v>-8.9473996961746405E-3</v>
      </c>
      <c r="AP261" s="175">
        <f t="shared" si="284"/>
        <v>-7.1148837794271502E-3</v>
      </c>
      <c r="AQ261" s="175">
        <f t="shared" si="285"/>
        <v>-3.5047324466838115E-3</v>
      </c>
      <c r="AR261" s="175">
        <f t="shared" si="286"/>
        <v>-8.2781651208210238E-3</v>
      </c>
      <c r="AS261" s="175"/>
      <c r="AT261" s="175">
        <f t="shared" si="287"/>
        <v>0</v>
      </c>
      <c r="AU261" s="175">
        <f t="shared" si="288"/>
        <v>0</v>
      </c>
      <c r="AV261" s="175">
        <f t="shared" si="289"/>
        <v>0</v>
      </c>
      <c r="AW261" s="175">
        <f t="shared" si="290"/>
        <v>0</v>
      </c>
      <c r="AX261" s="175">
        <f t="shared" si="291"/>
        <v>0</v>
      </c>
      <c r="AY261" s="175">
        <f t="shared" si="292"/>
        <v>0</v>
      </c>
      <c r="AZ261" s="1"/>
      <c r="BA261" s="1">
        <f t="shared" si="255"/>
        <v>5.7675143018971232E-2</v>
      </c>
      <c r="BB261" s="1">
        <f t="shared" si="256"/>
        <v>5.5430769402250453E-2</v>
      </c>
      <c r="BC261" s="1">
        <f t="shared" si="257"/>
        <v>4.9422823601085943E-2</v>
      </c>
      <c r="BD261" s="1">
        <f t="shared" si="258"/>
        <v>6.6421835066721155E-2</v>
      </c>
      <c r="BE261" s="1">
        <f t="shared" si="259"/>
        <v>0.14324811199566992</v>
      </c>
      <c r="BF261" s="1">
        <f t="shared" si="260"/>
        <v>5.5430769402250453E-2</v>
      </c>
      <c r="BG261" s="1"/>
      <c r="BH261" s="1">
        <f t="shared" si="293"/>
        <v>5.8105472490849901E-2</v>
      </c>
      <c r="BI261" s="1">
        <f t="shared" si="294"/>
        <v>5.5897359483610916E-2</v>
      </c>
      <c r="BJ261" s="1">
        <f t="shared" si="295"/>
        <v>4.98730867262571E-2</v>
      </c>
      <c r="BK261" s="1">
        <f t="shared" si="296"/>
        <v>6.6901240531974146E-2</v>
      </c>
      <c r="BL261" s="1">
        <f t="shared" si="297"/>
        <v>0.14375370221862557</v>
      </c>
      <c r="BM261" s="1">
        <f t="shared" si="298"/>
        <v>5.5897359483610916E-2</v>
      </c>
      <c r="BN261" s="1"/>
      <c r="BO261" s="1">
        <f t="shared" si="243"/>
        <v>3.367142181315852E-2</v>
      </c>
      <c r="BP261" s="1">
        <f t="shared" si="244"/>
        <v>3.2066666726246751E-2</v>
      </c>
      <c r="BQ261" s="1">
        <f t="shared" si="245"/>
        <v>9.0681549911372054E-3</v>
      </c>
      <c r="BR261" s="1">
        <f t="shared" si="246"/>
        <v>4.3786446015920785E-2</v>
      </c>
      <c r="BS261" s="1">
        <f t="shared" si="247"/>
        <v>0.10549018638923391</v>
      </c>
      <c r="BT261" s="1">
        <f t="shared" si="248"/>
        <v>3.2066666726246751E-2</v>
      </c>
      <c r="BU261" s="1"/>
      <c r="BV261" s="1">
        <f t="shared" si="261"/>
        <v>8.7465975446864949E-2</v>
      </c>
      <c r="BW261" s="1">
        <f t="shared" si="262"/>
        <v>8.470038979055465E-2</v>
      </c>
      <c r="BX261" s="1">
        <f t="shared" si="263"/>
        <v>8.2311912681455948E-2</v>
      </c>
      <c r="BY261" s="1">
        <f t="shared" si="264"/>
        <v>0.10094285573408436</v>
      </c>
      <c r="BZ261" s="1">
        <f t="shared" si="265"/>
        <v>0.21728783110186922</v>
      </c>
      <c r="CA261" s="1">
        <f t="shared" si="266"/>
        <v>8.470038979055465E-2</v>
      </c>
      <c r="CB261" s="1"/>
      <c r="CC261" s="1"/>
    </row>
    <row r="262" spans="1:81" x14ac:dyDescent="0.2">
      <c r="A262">
        <f t="shared" si="267"/>
        <v>2011</v>
      </c>
      <c r="B262">
        <f t="shared" si="268"/>
        <v>9</v>
      </c>
      <c r="C262" s="1">
        <f>AVERAGE(RealPrice!C250:C261)</f>
        <v>5.76900812354815E-2</v>
      </c>
      <c r="D262" s="1">
        <f>AVERAGE(RealPrice!D250:D261)</f>
        <v>5.5449193944083937E-2</v>
      </c>
      <c r="E262" s="1">
        <f>AVERAGE(RealPrice!E250:E261)</f>
        <v>4.9517020784259985E-2</v>
      </c>
      <c r="F262" s="1">
        <f>AVERAGE(RealPrice!F250:F261)</f>
        <v>6.6413325460964692E-2</v>
      </c>
      <c r="G262" s="1">
        <f>AVERAGE(RealPrice!G250:G261)</f>
        <v>0.1429291140099091</v>
      </c>
      <c r="H262" s="1">
        <f>AVERAGE(RealPrice!H250:H261)</f>
        <v>5.5449193944083937E-2</v>
      </c>
      <c r="I262" s="1"/>
      <c r="J262" s="1">
        <f t="shared" si="237"/>
        <v>-4.153912553684011E-4</v>
      </c>
      <c r="K262" s="1">
        <f t="shared" si="238"/>
        <v>-4.4816553952697902E-4</v>
      </c>
      <c r="L262" s="1">
        <f t="shared" si="239"/>
        <v>-3.5606594199711489E-4</v>
      </c>
      <c r="M262" s="1">
        <f t="shared" si="240"/>
        <v>-4.8791507100945375E-4</v>
      </c>
      <c r="N262" s="1">
        <f t="shared" si="241"/>
        <v>-8.2458820871647576E-4</v>
      </c>
      <c r="O262" s="1">
        <f t="shared" si="242"/>
        <v>-4.4816553952697902E-4</v>
      </c>
      <c r="P262" s="1"/>
      <c r="Q262" s="99">
        <f t="shared" si="269"/>
        <v>-4.153912553684011E-4</v>
      </c>
      <c r="R262" s="99">
        <f t="shared" si="270"/>
        <v>-4.4816553952697902E-4</v>
      </c>
      <c r="S262" s="99">
        <f t="shared" si="271"/>
        <v>-3.5606594199711489E-4</v>
      </c>
      <c r="T262" s="99">
        <f t="shared" si="272"/>
        <v>-4.8791507100945375E-4</v>
      </c>
      <c r="U262" s="99">
        <f t="shared" si="273"/>
        <v>-8.2458820871647576E-4</v>
      </c>
      <c r="V262" s="99">
        <f t="shared" si="274"/>
        <v>-4.4816553952697902E-4</v>
      </c>
      <c r="W262" s="99"/>
      <c r="X262" s="99">
        <f t="shared" si="275"/>
        <v>0</v>
      </c>
      <c r="Y262" s="99">
        <f t="shared" si="276"/>
        <v>0</v>
      </c>
      <c r="Z262" s="99">
        <f t="shared" si="277"/>
        <v>0</v>
      </c>
      <c r="AA262" s="99">
        <f t="shared" si="278"/>
        <v>0</v>
      </c>
      <c r="AB262" s="99">
        <f t="shared" si="279"/>
        <v>0</v>
      </c>
      <c r="AC262" s="99">
        <f t="shared" si="280"/>
        <v>0</v>
      </c>
      <c r="AD262" s="1"/>
      <c r="AE262" s="1"/>
      <c r="AF262" s="5">
        <f t="shared" si="249"/>
        <v>-7.1489179514685475E-3</v>
      </c>
      <c r="AG262" s="5">
        <f t="shared" si="250"/>
        <v>-8.0176513464537136E-3</v>
      </c>
      <c r="AH262" s="5">
        <f t="shared" si="251"/>
        <v>-7.1394406356174445E-3</v>
      </c>
      <c r="AI262" s="5">
        <f t="shared" si="252"/>
        <v>-7.2930646297397761E-3</v>
      </c>
      <c r="AJ262" s="5">
        <f t="shared" si="253"/>
        <v>-5.7361180685449042E-3</v>
      </c>
      <c r="AK262" s="5">
        <f t="shared" si="254"/>
        <v>-8.0176513464537136E-3</v>
      </c>
      <c r="AL262" s="1"/>
      <c r="AM262" s="175">
        <f t="shared" si="281"/>
        <v>-7.1489179514685475E-3</v>
      </c>
      <c r="AN262" s="175">
        <f t="shared" si="282"/>
        <v>-8.0176513464537136E-3</v>
      </c>
      <c r="AO262" s="175">
        <f t="shared" si="283"/>
        <v>-7.1394406356174445E-3</v>
      </c>
      <c r="AP262" s="175">
        <f t="shared" si="284"/>
        <v>-7.2930646297397761E-3</v>
      </c>
      <c r="AQ262" s="175">
        <f t="shared" si="285"/>
        <v>-5.7361180685449042E-3</v>
      </c>
      <c r="AR262" s="175">
        <f t="shared" si="286"/>
        <v>-8.0176513464537136E-3</v>
      </c>
      <c r="AS262" s="175"/>
      <c r="AT262" s="175">
        <f t="shared" si="287"/>
        <v>0</v>
      </c>
      <c r="AU262" s="175">
        <f t="shared" si="288"/>
        <v>0</v>
      </c>
      <c r="AV262" s="175">
        <f t="shared" si="289"/>
        <v>0</v>
      </c>
      <c r="AW262" s="175">
        <f t="shared" si="290"/>
        <v>0</v>
      </c>
      <c r="AX262" s="175">
        <f t="shared" si="291"/>
        <v>0</v>
      </c>
      <c r="AY262" s="175">
        <f t="shared" si="292"/>
        <v>0</v>
      </c>
      <c r="AZ262" s="1"/>
      <c r="BA262" s="1">
        <f t="shared" si="255"/>
        <v>5.7274689980113098E-2</v>
      </c>
      <c r="BB262" s="1">
        <f t="shared" si="256"/>
        <v>5.5001028404556958E-2</v>
      </c>
      <c r="BC262" s="1">
        <f t="shared" si="257"/>
        <v>4.916095484226287E-2</v>
      </c>
      <c r="BD262" s="1">
        <f t="shared" si="258"/>
        <v>6.5925410389955238E-2</v>
      </c>
      <c r="BE262" s="1">
        <f t="shared" si="259"/>
        <v>0.14210452580119262</v>
      </c>
      <c r="BF262" s="1">
        <f t="shared" si="260"/>
        <v>5.5001028404556958E-2</v>
      </c>
      <c r="BG262" s="1"/>
      <c r="BH262" s="1">
        <f t="shared" si="293"/>
        <v>5.76900812354815E-2</v>
      </c>
      <c r="BI262" s="1">
        <f t="shared" si="294"/>
        <v>5.5449193944083937E-2</v>
      </c>
      <c r="BJ262" s="1">
        <f t="shared" si="295"/>
        <v>4.9517020784259985E-2</v>
      </c>
      <c r="BK262" s="1">
        <f t="shared" si="296"/>
        <v>6.6413325460964692E-2</v>
      </c>
      <c r="BL262" s="1">
        <f t="shared" si="297"/>
        <v>0.1429291140099091</v>
      </c>
      <c r="BM262" s="1">
        <f t="shared" si="298"/>
        <v>5.5449193944083937E-2</v>
      </c>
      <c r="BN262" s="1"/>
      <c r="BO262" s="1">
        <f t="shared" si="243"/>
        <v>3.3259000155792508E-2</v>
      </c>
      <c r="BP262" s="1">
        <f t="shared" si="244"/>
        <v>3.1622094421761192E-2</v>
      </c>
      <c r="BQ262" s="1">
        <f t="shared" si="245"/>
        <v>8.7146311607953462E-3</v>
      </c>
      <c r="BR262" s="1">
        <f t="shared" si="246"/>
        <v>4.3302089341058031E-2</v>
      </c>
      <c r="BS262" s="1">
        <f t="shared" si="247"/>
        <v>0.10467032811584055</v>
      </c>
      <c r="BT262" s="1">
        <f t="shared" si="248"/>
        <v>3.1622094421761192E-2</v>
      </c>
      <c r="BU262" s="1"/>
      <c r="BV262" s="1">
        <f t="shared" si="261"/>
        <v>8.7465975446864949E-2</v>
      </c>
      <c r="BW262" s="1">
        <f t="shared" si="262"/>
        <v>8.470038979055465E-2</v>
      </c>
      <c r="BX262" s="1">
        <f t="shared" si="263"/>
        <v>8.2311912681455948E-2</v>
      </c>
      <c r="BY262" s="1">
        <f t="shared" si="264"/>
        <v>0.10094285573408436</v>
      </c>
      <c r="BZ262" s="1">
        <f t="shared" si="265"/>
        <v>0.21728783110186922</v>
      </c>
      <c r="CA262" s="1">
        <f t="shared" si="266"/>
        <v>8.470038979055465E-2</v>
      </c>
      <c r="CB262" s="1"/>
      <c r="CC262" s="1"/>
    </row>
    <row r="263" spans="1:81" x14ac:dyDescent="0.2">
      <c r="A263">
        <f t="shared" si="267"/>
        <v>2011</v>
      </c>
      <c r="B263">
        <f t="shared" si="268"/>
        <v>10</v>
      </c>
      <c r="C263" s="1">
        <f>AVERAGE(RealPrice!C251:C262)</f>
        <v>5.7232404457911147E-2</v>
      </c>
      <c r="D263" s="1">
        <f>AVERAGE(RealPrice!D251:D262)</f>
        <v>5.4977188357960151E-2</v>
      </c>
      <c r="E263" s="1">
        <f>AVERAGE(RealPrice!E251:E262)</f>
        <v>4.9047429908564345E-2</v>
      </c>
      <c r="F263" s="1">
        <f>AVERAGE(RealPrice!F251:F262)</f>
        <v>6.5925811712276947E-2</v>
      </c>
      <c r="G263" s="1">
        <f>AVERAGE(RealPrice!G251:G262)</f>
        <v>0.14229664401102715</v>
      </c>
      <c r="H263" s="1">
        <f>AVERAGE(RealPrice!H251:H262)</f>
        <v>5.4977188357960151E-2</v>
      </c>
      <c r="I263" s="1"/>
      <c r="J263" s="1">
        <f t="shared" si="237"/>
        <v>-4.5767677757035247E-4</v>
      </c>
      <c r="K263" s="1">
        <f t="shared" si="238"/>
        <v>-4.7200558612378596E-4</v>
      </c>
      <c r="L263" s="1">
        <f t="shared" si="239"/>
        <v>-4.695908756956399E-4</v>
      </c>
      <c r="M263" s="1">
        <f t="shared" si="240"/>
        <v>-4.8751374868774566E-4</v>
      </c>
      <c r="N263" s="1">
        <f t="shared" si="241"/>
        <v>-6.3246999888194599E-4</v>
      </c>
      <c r="O263" s="1">
        <f t="shared" si="242"/>
        <v>-4.7200558612378596E-4</v>
      </c>
      <c r="P263" s="1"/>
      <c r="Q263" s="99">
        <f t="shared" si="269"/>
        <v>-4.5767677757035247E-4</v>
      </c>
      <c r="R263" s="99">
        <f t="shared" si="270"/>
        <v>-4.7200558612378596E-4</v>
      </c>
      <c r="S263" s="99">
        <f t="shared" si="271"/>
        <v>-4.695908756956399E-4</v>
      </c>
      <c r="T263" s="99">
        <f t="shared" si="272"/>
        <v>-4.8751374868774566E-4</v>
      </c>
      <c r="U263" s="99">
        <f t="shared" si="273"/>
        <v>-6.3246999888194599E-4</v>
      </c>
      <c r="V263" s="99">
        <f t="shared" si="274"/>
        <v>-4.7200558612378596E-4</v>
      </c>
      <c r="W263" s="99"/>
      <c r="X263" s="99">
        <f t="shared" si="275"/>
        <v>0</v>
      </c>
      <c r="Y263" s="99">
        <f t="shared" si="276"/>
        <v>0</v>
      </c>
      <c r="Z263" s="99">
        <f t="shared" si="277"/>
        <v>0</v>
      </c>
      <c r="AA263" s="99">
        <f t="shared" si="278"/>
        <v>0</v>
      </c>
      <c r="AB263" s="99">
        <f t="shared" si="279"/>
        <v>0</v>
      </c>
      <c r="AC263" s="99">
        <f t="shared" si="280"/>
        <v>0</v>
      </c>
      <c r="AD263" s="1"/>
      <c r="AE263" s="1"/>
      <c r="AF263" s="5">
        <f t="shared" si="249"/>
        <v>-7.9333703085316953E-3</v>
      </c>
      <c r="AG263" s="5">
        <f t="shared" si="250"/>
        <v>-8.5123976121234124E-3</v>
      </c>
      <c r="AH263" s="5">
        <f t="shared" si="251"/>
        <v>-9.483423442246175E-3</v>
      </c>
      <c r="AI263" s="5">
        <f t="shared" si="252"/>
        <v>-7.3406013823880123E-3</v>
      </c>
      <c r="AJ263" s="5">
        <f t="shared" si="253"/>
        <v>-4.4250606551586857E-3</v>
      </c>
      <c r="AK263" s="5">
        <f t="shared" si="254"/>
        <v>-8.5123976121234124E-3</v>
      </c>
      <c r="AL263" s="1"/>
      <c r="AM263" s="175">
        <f t="shared" si="281"/>
        <v>-7.9333703085316953E-3</v>
      </c>
      <c r="AN263" s="175">
        <f t="shared" si="282"/>
        <v>-8.5123976121234124E-3</v>
      </c>
      <c r="AO263" s="175">
        <f t="shared" si="283"/>
        <v>-9.483423442246175E-3</v>
      </c>
      <c r="AP263" s="175">
        <f t="shared" si="284"/>
        <v>-7.3406013823880123E-3</v>
      </c>
      <c r="AQ263" s="175">
        <f t="shared" si="285"/>
        <v>-4.4250606551586857E-3</v>
      </c>
      <c r="AR263" s="175">
        <f t="shared" si="286"/>
        <v>-8.5123976121234124E-3</v>
      </c>
      <c r="AS263" s="175"/>
      <c r="AT263" s="175">
        <f t="shared" si="287"/>
        <v>0</v>
      </c>
      <c r="AU263" s="175">
        <f t="shared" si="288"/>
        <v>0</v>
      </c>
      <c r="AV263" s="175">
        <f t="shared" si="289"/>
        <v>0</v>
      </c>
      <c r="AW263" s="175">
        <f t="shared" si="290"/>
        <v>0</v>
      </c>
      <c r="AX263" s="175">
        <f t="shared" si="291"/>
        <v>0</v>
      </c>
      <c r="AY263" s="175">
        <f t="shared" si="292"/>
        <v>0</v>
      </c>
      <c r="AZ263" s="1"/>
      <c r="BA263" s="1">
        <f t="shared" si="255"/>
        <v>5.6774727680340795E-2</v>
      </c>
      <c r="BB263" s="1">
        <f t="shared" si="256"/>
        <v>5.4505182771836365E-2</v>
      </c>
      <c r="BC263" s="1">
        <f t="shared" si="257"/>
        <v>4.8577839032868705E-2</v>
      </c>
      <c r="BD263" s="1">
        <f t="shared" si="258"/>
        <v>6.5438297963589201E-2</v>
      </c>
      <c r="BE263" s="1">
        <f t="shared" si="259"/>
        <v>0.14166417401214521</v>
      </c>
      <c r="BF263" s="1">
        <f t="shared" si="260"/>
        <v>5.4505182771836365E-2</v>
      </c>
      <c r="BG263" s="1"/>
      <c r="BH263" s="1">
        <f t="shared" si="293"/>
        <v>5.7232404457911147E-2</v>
      </c>
      <c r="BI263" s="1">
        <f t="shared" si="294"/>
        <v>5.4977188357960151E-2</v>
      </c>
      <c r="BJ263" s="1">
        <f t="shared" si="295"/>
        <v>4.9047429908564345E-2</v>
      </c>
      <c r="BK263" s="1">
        <f t="shared" si="296"/>
        <v>6.5925811712276947E-2</v>
      </c>
      <c r="BL263" s="1">
        <f t="shared" si="297"/>
        <v>0.14229664401102715</v>
      </c>
      <c r="BM263" s="1">
        <f t="shared" si="298"/>
        <v>5.4977188357960151E-2</v>
      </c>
      <c r="BN263" s="1"/>
      <c r="BO263" s="1">
        <f t="shared" si="243"/>
        <v>3.2804954297580236E-2</v>
      </c>
      <c r="BP263" s="1">
        <f t="shared" si="244"/>
        <v>3.1154106734861634E-2</v>
      </c>
      <c r="BQ263" s="1">
        <f t="shared" si="245"/>
        <v>8.2494936142185407E-3</v>
      </c>
      <c r="BR263" s="1">
        <f t="shared" si="246"/>
        <v>4.2818154236467842E-2</v>
      </c>
      <c r="BS263" s="1">
        <f t="shared" si="247"/>
        <v>0.10404065683506623</v>
      </c>
      <c r="BT263" s="1">
        <f t="shared" si="248"/>
        <v>3.1154106734861634E-2</v>
      </c>
      <c r="BU263" s="1"/>
      <c r="BV263" s="1">
        <f t="shared" si="261"/>
        <v>8.7465975446864949E-2</v>
      </c>
      <c r="BW263" s="1">
        <f t="shared" si="262"/>
        <v>8.470038979055465E-2</v>
      </c>
      <c r="BX263" s="1">
        <f t="shared" si="263"/>
        <v>8.2311912681455948E-2</v>
      </c>
      <c r="BY263" s="1">
        <f t="shared" si="264"/>
        <v>0.10094285573408436</v>
      </c>
      <c r="BZ263" s="1">
        <f t="shared" si="265"/>
        <v>0.21728783110186922</v>
      </c>
      <c r="CA263" s="1">
        <f t="shared" si="266"/>
        <v>8.470038979055465E-2</v>
      </c>
      <c r="CB263" s="1"/>
      <c r="CC263" s="1"/>
    </row>
    <row r="264" spans="1:81" x14ac:dyDescent="0.2">
      <c r="A264">
        <f t="shared" si="267"/>
        <v>2011</v>
      </c>
      <c r="B264">
        <f t="shared" si="268"/>
        <v>11</v>
      </c>
      <c r="C264" s="1">
        <f>AVERAGE(RealPrice!C252:C263)</f>
        <v>5.6821530398248027E-2</v>
      </c>
      <c r="D264" s="1">
        <f>AVERAGE(RealPrice!D252:D263)</f>
        <v>5.4554489396301059E-2</v>
      </c>
      <c r="E264" s="1">
        <f>AVERAGE(RealPrice!E252:E263)</f>
        <v>4.8641367097732625E-2</v>
      </c>
      <c r="F264" s="1">
        <f>AVERAGE(RealPrice!F252:F263)</f>
        <v>6.5453879456661007E-2</v>
      </c>
      <c r="G264" s="1">
        <f>AVERAGE(RealPrice!G252:G263)</f>
        <v>0.14158409303504113</v>
      </c>
      <c r="H264" s="1">
        <f>AVERAGE(RealPrice!H252:H263)</f>
        <v>5.4554489396301059E-2</v>
      </c>
      <c r="I264" s="1"/>
      <c r="J264" s="1">
        <f t="shared" si="237"/>
        <v>-4.1087405966312024E-4</v>
      </c>
      <c r="K264" s="1">
        <f t="shared" si="238"/>
        <v>-4.2269896165909177E-4</v>
      </c>
      <c r="L264" s="1">
        <f t="shared" si="239"/>
        <v>-4.0606281083171991E-4</v>
      </c>
      <c r="M264" s="1">
        <f t="shared" si="240"/>
        <v>-4.7193225561593943E-4</v>
      </c>
      <c r="N264" s="1">
        <f t="shared" si="241"/>
        <v>-7.1255097598602046E-4</v>
      </c>
      <c r="O264" s="1">
        <f t="shared" si="242"/>
        <v>-4.2269896165909177E-4</v>
      </c>
      <c r="P264" s="1"/>
      <c r="Q264" s="99">
        <f t="shared" si="269"/>
        <v>-4.1087405966312024E-4</v>
      </c>
      <c r="R264" s="99">
        <f t="shared" si="270"/>
        <v>-4.2269896165909177E-4</v>
      </c>
      <c r="S264" s="99">
        <f t="shared" si="271"/>
        <v>-4.0606281083171991E-4</v>
      </c>
      <c r="T264" s="99">
        <f t="shared" si="272"/>
        <v>-4.7193225561593943E-4</v>
      </c>
      <c r="U264" s="99">
        <f t="shared" si="273"/>
        <v>-7.1255097598602046E-4</v>
      </c>
      <c r="V264" s="99">
        <f t="shared" si="274"/>
        <v>-4.2269896165909177E-4</v>
      </c>
      <c r="W264" s="99"/>
      <c r="X264" s="99">
        <f t="shared" si="275"/>
        <v>0</v>
      </c>
      <c r="Y264" s="99">
        <f t="shared" si="276"/>
        <v>0</v>
      </c>
      <c r="Z264" s="99">
        <f t="shared" si="277"/>
        <v>0</v>
      </c>
      <c r="AA264" s="99">
        <f t="shared" si="278"/>
        <v>0</v>
      </c>
      <c r="AB264" s="99">
        <f t="shared" si="279"/>
        <v>0</v>
      </c>
      <c r="AC264" s="99">
        <f t="shared" si="280"/>
        <v>0</v>
      </c>
      <c r="AD264" s="1"/>
      <c r="AE264" s="1"/>
      <c r="AF264" s="5">
        <f t="shared" si="249"/>
        <v>-7.1790459190872458E-3</v>
      </c>
      <c r="AG264" s="5">
        <f t="shared" si="250"/>
        <v>-7.6886245783772678E-3</v>
      </c>
      <c r="AH264" s="5">
        <f t="shared" si="251"/>
        <v>-8.2789824377895727E-3</v>
      </c>
      <c r="AI264" s="5">
        <f t="shared" si="252"/>
        <v>-7.1585353802788854E-3</v>
      </c>
      <c r="AJ264" s="5">
        <f t="shared" si="253"/>
        <v>-5.0075037323494831E-3</v>
      </c>
      <c r="AK264" s="5">
        <f t="shared" si="254"/>
        <v>-7.6886245783772678E-3</v>
      </c>
      <c r="AL264" s="1"/>
      <c r="AM264" s="175">
        <f t="shared" si="281"/>
        <v>-7.1790459190872458E-3</v>
      </c>
      <c r="AN264" s="175">
        <f t="shared" si="282"/>
        <v>-7.6886245783772678E-3</v>
      </c>
      <c r="AO264" s="175">
        <f t="shared" si="283"/>
        <v>-8.2789824377895727E-3</v>
      </c>
      <c r="AP264" s="175">
        <f t="shared" si="284"/>
        <v>-7.1585353802788854E-3</v>
      </c>
      <c r="AQ264" s="175">
        <f t="shared" si="285"/>
        <v>-5.0075037323494831E-3</v>
      </c>
      <c r="AR264" s="175">
        <f t="shared" si="286"/>
        <v>-7.6886245783772678E-3</v>
      </c>
      <c r="AS264" s="175"/>
      <c r="AT264" s="175">
        <f t="shared" si="287"/>
        <v>0</v>
      </c>
      <c r="AU264" s="175">
        <f t="shared" si="288"/>
        <v>0</v>
      </c>
      <c r="AV264" s="175">
        <f t="shared" si="289"/>
        <v>0</v>
      </c>
      <c r="AW264" s="175">
        <f t="shared" si="290"/>
        <v>0</v>
      </c>
      <c r="AX264" s="175">
        <f t="shared" si="291"/>
        <v>0</v>
      </c>
      <c r="AY264" s="175">
        <f t="shared" si="292"/>
        <v>0</v>
      </c>
      <c r="AZ264" s="1"/>
      <c r="BA264" s="1">
        <f t="shared" si="255"/>
        <v>5.6410656338584907E-2</v>
      </c>
      <c r="BB264" s="1">
        <f t="shared" si="256"/>
        <v>5.4131790434641967E-2</v>
      </c>
      <c r="BC264" s="1">
        <f t="shared" si="257"/>
        <v>4.8235304286900905E-2</v>
      </c>
      <c r="BD264" s="1">
        <f t="shared" si="258"/>
        <v>6.4981947201045068E-2</v>
      </c>
      <c r="BE264" s="1">
        <f t="shared" si="259"/>
        <v>0.14087154205905511</v>
      </c>
      <c r="BF264" s="1">
        <f t="shared" si="260"/>
        <v>5.4131790434641967E-2</v>
      </c>
      <c r="BG264" s="1"/>
      <c r="BH264" s="1">
        <f t="shared" si="293"/>
        <v>5.6821530398248027E-2</v>
      </c>
      <c r="BI264" s="1">
        <f t="shared" si="294"/>
        <v>5.4554489396301059E-2</v>
      </c>
      <c r="BJ264" s="1">
        <f t="shared" si="295"/>
        <v>4.8641367097732625E-2</v>
      </c>
      <c r="BK264" s="1">
        <f t="shared" si="296"/>
        <v>6.5453879456661007E-2</v>
      </c>
      <c r="BL264" s="1">
        <f t="shared" si="297"/>
        <v>0.14158409303504113</v>
      </c>
      <c r="BM264" s="1">
        <f t="shared" si="298"/>
        <v>5.4554489396301059E-2</v>
      </c>
      <c r="BN264" s="1"/>
      <c r="BO264" s="1">
        <f t="shared" si="243"/>
        <v>3.2397029921658403E-2</v>
      </c>
      <c r="BP264" s="1">
        <f t="shared" si="244"/>
        <v>3.073465774682841E-2</v>
      </c>
      <c r="BQ264" s="1">
        <f t="shared" si="245"/>
        <v>7.8467925902663375E-3</v>
      </c>
      <c r="BR264" s="1">
        <f t="shared" si="246"/>
        <v>4.2349600324600827E-2</v>
      </c>
      <c r="BS264" s="1">
        <f t="shared" si="247"/>
        <v>0.10333167396075195</v>
      </c>
      <c r="BT264" s="1">
        <f t="shared" si="248"/>
        <v>3.073465774682841E-2</v>
      </c>
      <c r="BU264" s="1"/>
      <c r="BV264" s="1">
        <f t="shared" si="261"/>
        <v>8.7465975446864949E-2</v>
      </c>
      <c r="BW264" s="1">
        <f t="shared" si="262"/>
        <v>8.470038979055465E-2</v>
      </c>
      <c r="BX264" s="1">
        <f t="shared" si="263"/>
        <v>8.2311912681455948E-2</v>
      </c>
      <c r="BY264" s="1">
        <f t="shared" si="264"/>
        <v>0.10094285573408436</v>
      </c>
      <c r="BZ264" s="1">
        <f t="shared" si="265"/>
        <v>0.21728783110186922</v>
      </c>
      <c r="CA264" s="1">
        <f t="shared" si="266"/>
        <v>8.470038979055465E-2</v>
      </c>
      <c r="CB264" s="1"/>
      <c r="CC264" s="1"/>
    </row>
    <row r="265" spans="1:81" x14ac:dyDescent="0.2">
      <c r="A265">
        <f t="shared" si="267"/>
        <v>2011</v>
      </c>
      <c r="B265">
        <f t="shared" si="268"/>
        <v>12</v>
      </c>
      <c r="C265" s="1">
        <f>AVERAGE(RealPrice!C253:C264)</f>
        <v>5.6445318672453247E-2</v>
      </c>
      <c r="D265" s="1">
        <f>AVERAGE(RealPrice!D253:D264)</f>
        <v>5.4144967702179476E-2</v>
      </c>
      <c r="E265" s="1">
        <f>AVERAGE(RealPrice!E253:E264)</f>
        <v>4.8374668993068637E-2</v>
      </c>
      <c r="F265" s="1">
        <f>AVERAGE(RealPrice!F253:F264)</f>
        <v>6.5070539248350601E-2</v>
      </c>
      <c r="G265" s="1">
        <f>AVERAGE(RealPrice!G253:G264)</f>
        <v>0.14098709754652705</v>
      </c>
      <c r="H265" s="1">
        <f>AVERAGE(RealPrice!H253:H264)</f>
        <v>5.4144967702179476E-2</v>
      </c>
      <c r="I265" s="1"/>
      <c r="J265" s="1">
        <f t="shared" si="237"/>
        <v>-3.7621172579477974E-4</v>
      </c>
      <c r="K265" s="1">
        <f t="shared" si="238"/>
        <v>-4.0952169412158262E-4</v>
      </c>
      <c r="L265" s="1">
        <f t="shared" si="239"/>
        <v>-2.6669810466398852E-4</v>
      </c>
      <c r="M265" s="1">
        <f t="shared" si="240"/>
        <v>-3.8334020831040649E-4</v>
      </c>
      <c r="N265" s="1">
        <f t="shared" si="241"/>
        <v>-5.9699548851407935E-4</v>
      </c>
      <c r="O265" s="1">
        <f t="shared" si="242"/>
        <v>-4.0952169412158262E-4</v>
      </c>
      <c r="P265" s="1"/>
      <c r="Q265" s="99">
        <f t="shared" si="269"/>
        <v>-3.7621172579477974E-4</v>
      </c>
      <c r="R265" s="99">
        <f t="shared" si="270"/>
        <v>-4.0952169412158262E-4</v>
      </c>
      <c r="S265" s="99">
        <f t="shared" si="271"/>
        <v>-2.6669810466398852E-4</v>
      </c>
      <c r="T265" s="99">
        <f t="shared" si="272"/>
        <v>-3.8334020831040649E-4</v>
      </c>
      <c r="U265" s="99">
        <f t="shared" si="273"/>
        <v>-5.9699548851407935E-4</v>
      </c>
      <c r="V265" s="99">
        <f t="shared" si="274"/>
        <v>-4.0952169412158262E-4</v>
      </c>
      <c r="W265" s="99"/>
      <c r="X265" s="99">
        <f t="shared" si="275"/>
        <v>0</v>
      </c>
      <c r="Y265" s="99">
        <f t="shared" si="276"/>
        <v>0</v>
      </c>
      <c r="Z265" s="99">
        <f t="shared" si="277"/>
        <v>0</v>
      </c>
      <c r="AA265" s="99">
        <f t="shared" si="278"/>
        <v>0</v>
      </c>
      <c r="AB265" s="99">
        <f t="shared" si="279"/>
        <v>0</v>
      </c>
      <c r="AC265" s="99">
        <f t="shared" si="280"/>
        <v>0</v>
      </c>
      <c r="AD265" s="1"/>
      <c r="AE265" s="1"/>
      <c r="AF265" s="5">
        <f t="shared" si="249"/>
        <v>-6.6209361690543478E-3</v>
      </c>
      <c r="AG265" s="5">
        <f t="shared" si="250"/>
        <v>-7.5066543313546674E-3</v>
      </c>
      <c r="AH265" s="5">
        <f t="shared" si="251"/>
        <v>-5.4829483745414409E-3</v>
      </c>
      <c r="AI265" s="5">
        <f t="shared" si="252"/>
        <v>-5.856646107038288E-3</v>
      </c>
      <c r="AJ265" s="5">
        <f t="shared" si="253"/>
        <v>-4.2165435093497461E-3</v>
      </c>
      <c r="AK265" s="5">
        <f t="shared" si="254"/>
        <v>-7.5066543313546674E-3</v>
      </c>
      <c r="AL265" s="1"/>
      <c r="AM265" s="175">
        <f t="shared" si="281"/>
        <v>-6.6209361690543478E-3</v>
      </c>
      <c r="AN265" s="175">
        <f t="shared" si="282"/>
        <v>-7.5066543313546674E-3</v>
      </c>
      <c r="AO265" s="175">
        <f t="shared" si="283"/>
        <v>-5.4829483745414409E-3</v>
      </c>
      <c r="AP265" s="175">
        <f t="shared" si="284"/>
        <v>-5.856646107038288E-3</v>
      </c>
      <c r="AQ265" s="175">
        <f t="shared" si="285"/>
        <v>-4.2165435093497461E-3</v>
      </c>
      <c r="AR265" s="175">
        <f t="shared" si="286"/>
        <v>-7.5066543313546674E-3</v>
      </c>
      <c r="AS265" s="175"/>
      <c r="AT265" s="175">
        <f t="shared" si="287"/>
        <v>0</v>
      </c>
      <c r="AU265" s="175">
        <f t="shared" si="288"/>
        <v>0</v>
      </c>
      <c r="AV265" s="175">
        <f t="shared" si="289"/>
        <v>0</v>
      </c>
      <c r="AW265" s="175">
        <f t="shared" si="290"/>
        <v>0</v>
      </c>
      <c r="AX265" s="175">
        <f t="shared" si="291"/>
        <v>0</v>
      </c>
      <c r="AY265" s="175">
        <f t="shared" si="292"/>
        <v>0</v>
      </c>
      <c r="AZ265" s="1"/>
      <c r="BA265" s="1">
        <f t="shared" si="255"/>
        <v>5.6069106946658467E-2</v>
      </c>
      <c r="BB265" s="1">
        <f t="shared" si="256"/>
        <v>5.3735446008057894E-2</v>
      </c>
      <c r="BC265" s="1">
        <f t="shared" si="257"/>
        <v>4.8107970888404648E-2</v>
      </c>
      <c r="BD265" s="1">
        <f t="shared" si="258"/>
        <v>6.4687199040040194E-2</v>
      </c>
      <c r="BE265" s="1">
        <f t="shared" si="259"/>
        <v>0.14039010205801297</v>
      </c>
      <c r="BF265" s="1">
        <f t="shared" si="260"/>
        <v>5.3735446008057894E-2</v>
      </c>
      <c r="BG265" s="1"/>
      <c r="BH265" s="1">
        <f t="shared" si="293"/>
        <v>5.6445318672453247E-2</v>
      </c>
      <c r="BI265" s="1">
        <f t="shared" si="294"/>
        <v>5.4144967702179476E-2</v>
      </c>
      <c r="BJ265" s="1">
        <f t="shared" si="295"/>
        <v>4.8374668993068637E-2</v>
      </c>
      <c r="BK265" s="1">
        <f t="shared" si="296"/>
        <v>6.5070539248350601E-2</v>
      </c>
      <c r="BL265" s="1">
        <f t="shared" si="297"/>
        <v>0.14098709754652705</v>
      </c>
      <c r="BM265" s="1">
        <f t="shared" si="298"/>
        <v>5.4144967702179476E-2</v>
      </c>
      <c r="BN265" s="1"/>
      <c r="BO265" s="1">
        <f t="shared" si="243"/>
        <v>3.2023309069686159E-2</v>
      </c>
      <c r="BP265" s="1">
        <f t="shared" si="244"/>
        <v>3.0328210190505786E-2</v>
      </c>
      <c r="BQ265" s="1">
        <f t="shared" si="245"/>
        <v>7.5815567775418119E-3</v>
      </c>
      <c r="BR265" s="1">
        <f t="shared" si="246"/>
        <v>4.1968505204229095E-2</v>
      </c>
      <c r="BS265" s="1">
        <f t="shared" si="247"/>
        <v>0.10273719572969008</v>
      </c>
      <c r="BT265" s="1">
        <f t="shared" si="248"/>
        <v>3.0328210190505786E-2</v>
      </c>
      <c r="BU265" s="1"/>
      <c r="BV265" s="1">
        <f t="shared" si="261"/>
        <v>8.7465975446864949E-2</v>
      </c>
      <c r="BW265" s="1">
        <f t="shared" si="262"/>
        <v>8.470038979055465E-2</v>
      </c>
      <c r="BX265" s="1">
        <f t="shared" si="263"/>
        <v>8.2311912681455948E-2</v>
      </c>
      <c r="BY265" s="1">
        <f t="shared" si="264"/>
        <v>0.10094285573408436</v>
      </c>
      <c r="BZ265" s="1">
        <f t="shared" si="265"/>
        <v>0.21728783110186922</v>
      </c>
      <c r="CA265" s="1">
        <f t="shared" si="266"/>
        <v>8.470038979055465E-2</v>
      </c>
      <c r="CB265" s="1"/>
      <c r="CC265" s="1"/>
    </row>
    <row r="266" spans="1:81" x14ac:dyDescent="0.2">
      <c r="A266">
        <f t="shared" si="267"/>
        <v>2012</v>
      </c>
      <c r="B266">
        <f t="shared" si="268"/>
        <v>1</v>
      </c>
      <c r="C266" s="1">
        <f>AVERAGE(RealPrice!C254:C265)</f>
        <v>5.6043094214808575E-2</v>
      </c>
      <c r="D266" s="1">
        <f>AVERAGE(RealPrice!D254:D265)</f>
        <v>5.3719175462381731E-2</v>
      </c>
      <c r="E266" s="1">
        <f>AVERAGE(RealPrice!E254:E265)</f>
        <v>4.8053874626286464E-2</v>
      </c>
      <c r="F266" s="1">
        <f>AVERAGE(RealPrice!F254:F265)</f>
        <v>6.4665914935889246E-2</v>
      </c>
      <c r="G266" s="1">
        <f>AVERAGE(RealPrice!G254:G265)</f>
        <v>0.14041205326847242</v>
      </c>
      <c r="H266" s="1">
        <f>AVERAGE(RealPrice!H254:H265)</f>
        <v>5.3719175462381731E-2</v>
      </c>
      <c r="I266" s="1"/>
      <c r="J266" s="1">
        <f t="shared" si="237"/>
        <v>-4.022244576446718E-4</v>
      </c>
      <c r="K266" s="1">
        <f t="shared" si="238"/>
        <v>-4.2579223979774539E-4</v>
      </c>
      <c r="L266" s="1">
        <f t="shared" si="239"/>
        <v>-3.2079436678217332E-4</v>
      </c>
      <c r="M266" s="1">
        <f t="shared" si="240"/>
        <v>-4.0462431246135466E-4</v>
      </c>
      <c r="N266" s="1">
        <f t="shared" si="241"/>
        <v>-5.7504427805463165E-4</v>
      </c>
      <c r="O266" s="1">
        <f t="shared" si="242"/>
        <v>-4.2579223979774539E-4</v>
      </c>
      <c r="P266" s="1"/>
      <c r="Q266" s="99">
        <f t="shared" si="269"/>
        <v>-4.022244576446718E-4</v>
      </c>
      <c r="R266" s="99">
        <f t="shared" si="270"/>
        <v>-4.2579223979774539E-4</v>
      </c>
      <c r="S266" s="99">
        <f t="shared" si="271"/>
        <v>-3.2079436678217332E-4</v>
      </c>
      <c r="T266" s="99">
        <f t="shared" si="272"/>
        <v>-4.0462431246135466E-4</v>
      </c>
      <c r="U266" s="99">
        <f t="shared" si="273"/>
        <v>-5.7504427805463165E-4</v>
      </c>
      <c r="V266" s="99">
        <f t="shared" si="274"/>
        <v>-4.2579223979774539E-4</v>
      </c>
      <c r="W266" s="99"/>
      <c r="X266" s="99">
        <f t="shared" si="275"/>
        <v>0</v>
      </c>
      <c r="Y266" s="99">
        <f t="shared" si="276"/>
        <v>0</v>
      </c>
      <c r="Z266" s="99">
        <f t="shared" si="277"/>
        <v>0</v>
      </c>
      <c r="AA266" s="99">
        <f t="shared" si="278"/>
        <v>0</v>
      </c>
      <c r="AB266" s="99">
        <f t="shared" si="279"/>
        <v>0</v>
      </c>
      <c r="AC266" s="99">
        <f t="shared" si="280"/>
        <v>0</v>
      </c>
      <c r="AD266" s="1"/>
      <c r="AE266" s="1"/>
      <c r="AF266" s="5">
        <f t="shared" si="249"/>
        <v>-7.1259134876843211E-3</v>
      </c>
      <c r="AG266" s="5">
        <f t="shared" si="250"/>
        <v>-7.8639300726853767E-3</v>
      </c>
      <c r="AH266" s="5">
        <f t="shared" si="251"/>
        <v>-6.631453474712945E-3</v>
      </c>
      <c r="AI266" s="5">
        <f t="shared" si="252"/>
        <v>-6.2182412676349275E-3</v>
      </c>
      <c r="AJ266" s="5">
        <f t="shared" si="253"/>
        <v>-4.0787014419164658E-3</v>
      </c>
      <c r="AK266" s="5">
        <f t="shared" si="254"/>
        <v>-7.8639300726853767E-3</v>
      </c>
      <c r="AL266" s="1"/>
      <c r="AM266" s="175">
        <f t="shared" si="281"/>
        <v>-7.1259134876843211E-3</v>
      </c>
      <c r="AN266" s="175">
        <f t="shared" si="282"/>
        <v>-7.8639300726853767E-3</v>
      </c>
      <c r="AO266" s="175">
        <f t="shared" si="283"/>
        <v>-6.631453474712945E-3</v>
      </c>
      <c r="AP266" s="175">
        <f t="shared" si="284"/>
        <v>-6.2182412676349275E-3</v>
      </c>
      <c r="AQ266" s="175">
        <f t="shared" si="285"/>
        <v>-4.0787014419164658E-3</v>
      </c>
      <c r="AR266" s="175">
        <f t="shared" si="286"/>
        <v>-7.8639300726853767E-3</v>
      </c>
      <c r="AS266" s="175"/>
      <c r="AT266" s="175">
        <f t="shared" si="287"/>
        <v>0</v>
      </c>
      <c r="AU266" s="175">
        <f t="shared" si="288"/>
        <v>0</v>
      </c>
      <c r="AV266" s="175">
        <f t="shared" si="289"/>
        <v>0</v>
      </c>
      <c r="AW266" s="175">
        <f t="shared" si="290"/>
        <v>0</v>
      </c>
      <c r="AX266" s="175">
        <f t="shared" si="291"/>
        <v>0</v>
      </c>
      <c r="AY266" s="175">
        <f t="shared" si="292"/>
        <v>0</v>
      </c>
      <c r="AZ266" s="1"/>
      <c r="BA266" s="1">
        <f t="shared" si="255"/>
        <v>5.5640869757163904E-2</v>
      </c>
      <c r="BB266" s="1">
        <f t="shared" si="256"/>
        <v>5.3293383222583986E-2</v>
      </c>
      <c r="BC266" s="1">
        <f t="shared" si="257"/>
        <v>4.773308025950429E-2</v>
      </c>
      <c r="BD266" s="1">
        <f t="shared" si="258"/>
        <v>6.4261290623427891E-2</v>
      </c>
      <c r="BE266" s="1">
        <f t="shared" si="259"/>
        <v>0.13983700899041779</v>
      </c>
      <c r="BF266" s="1">
        <f t="shared" si="260"/>
        <v>5.3293383222583986E-2</v>
      </c>
      <c r="BG266" s="1"/>
      <c r="BH266" s="1">
        <f t="shared" si="293"/>
        <v>5.6043094214808575E-2</v>
      </c>
      <c r="BI266" s="1">
        <f t="shared" si="294"/>
        <v>5.3719175462381731E-2</v>
      </c>
      <c r="BJ266" s="1">
        <f t="shared" si="295"/>
        <v>4.8053874626286464E-2</v>
      </c>
      <c r="BK266" s="1">
        <f t="shared" si="296"/>
        <v>6.4665914935889246E-2</v>
      </c>
      <c r="BL266" s="1">
        <f t="shared" si="297"/>
        <v>0.14041205326847242</v>
      </c>
      <c r="BM266" s="1">
        <f t="shared" si="298"/>
        <v>5.3719175462381731E-2</v>
      </c>
      <c r="BN266" s="1"/>
      <c r="BO266" s="1">
        <f t="shared" si="243"/>
        <v>3.1623950828729291E-2</v>
      </c>
      <c r="BP266" s="1">
        <f t="shared" si="244"/>
        <v>2.99057663511073E-2</v>
      </c>
      <c r="BQ266" s="1">
        <f t="shared" si="245"/>
        <v>7.2628897436779047E-3</v>
      </c>
      <c r="BR266" s="1">
        <f t="shared" si="246"/>
        <v>4.1566396943365377E-2</v>
      </c>
      <c r="BS266" s="1">
        <f t="shared" si="247"/>
        <v>0.10216449688556151</v>
      </c>
      <c r="BT266" s="1">
        <f t="shared" si="248"/>
        <v>2.99057663511073E-2</v>
      </c>
      <c r="BU266" s="1"/>
      <c r="BV266" s="1">
        <f t="shared" si="261"/>
        <v>8.7465975446864949E-2</v>
      </c>
      <c r="BW266" s="1">
        <f t="shared" si="262"/>
        <v>8.470038979055465E-2</v>
      </c>
      <c r="BX266" s="1">
        <f t="shared" si="263"/>
        <v>8.2311912681455948E-2</v>
      </c>
      <c r="BY266" s="1">
        <f t="shared" si="264"/>
        <v>0.10094285573408436</v>
      </c>
      <c r="BZ266" s="1">
        <f t="shared" si="265"/>
        <v>0.21728783110186922</v>
      </c>
      <c r="CA266" s="1">
        <f t="shared" si="266"/>
        <v>8.470038979055465E-2</v>
      </c>
      <c r="CB266" s="1"/>
      <c r="CC266" s="1"/>
    </row>
    <row r="267" spans="1:81" x14ac:dyDescent="0.2">
      <c r="A267">
        <f t="shared" si="267"/>
        <v>2012</v>
      </c>
      <c r="B267">
        <f t="shared" si="268"/>
        <v>2</v>
      </c>
      <c r="C267" s="1">
        <f>AVERAGE(RealPrice!C255:C266)</f>
        <v>5.5926943489320119E-2</v>
      </c>
      <c r="D267" s="1">
        <f>AVERAGE(RealPrice!D255:D266)</f>
        <v>5.3574159855429286E-2</v>
      </c>
      <c r="E267" s="1">
        <f>AVERAGE(RealPrice!E255:E266)</f>
        <v>4.7962362943101966E-2</v>
      </c>
      <c r="F267" s="1">
        <f>AVERAGE(RealPrice!F255:F266)</f>
        <v>6.4511672669776171E-2</v>
      </c>
      <c r="G267" s="1">
        <f>AVERAGE(RealPrice!G255:G266)</f>
        <v>0.1401545430096138</v>
      </c>
      <c r="H267" s="1">
        <f>AVERAGE(RealPrice!H255:H266)</f>
        <v>5.3574159855429286E-2</v>
      </c>
      <c r="I267" s="1"/>
      <c r="J267" s="1">
        <f t="shared" si="237"/>
        <v>-1.161507254884564E-4</v>
      </c>
      <c r="K267" s="1">
        <f t="shared" si="238"/>
        <v>-1.4501560695244498E-4</v>
      </c>
      <c r="L267" s="1">
        <f t="shared" si="239"/>
        <v>-9.1511683184497539E-5</v>
      </c>
      <c r="M267" s="1">
        <f t="shared" si="240"/>
        <v>-1.542422661130749E-4</v>
      </c>
      <c r="N267" s="1">
        <f t="shared" si="241"/>
        <v>-2.5751025885861756E-4</v>
      </c>
      <c r="O267" s="1">
        <f t="shared" si="242"/>
        <v>-1.4501560695244498E-4</v>
      </c>
      <c r="P267" s="1"/>
      <c r="Q267" s="99">
        <f t="shared" si="269"/>
        <v>-1.161507254884564E-4</v>
      </c>
      <c r="R267" s="99">
        <f t="shared" si="270"/>
        <v>-1.4501560695244498E-4</v>
      </c>
      <c r="S267" s="99">
        <f t="shared" si="271"/>
        <v>-9.1511683184497539E-5</v>
      </c>
      <c r="T267" s="99">
        <f t="shared" si="272"/>
        <v>-1.542422661130749E-4</v>
      </c>
      <c r="U267" s="99">
        <f t="shared" si="273"/>
        <v>-2.5751025885861756E-4</v>
      </c>
      <c r="V267" s="99">
        <f t="shared" si="274"/>
        <v>-1.4501560695244498E-4</v>
      </c>
      <c r="W267" s="99"/>
      <c r="X267" s="99">
        <f t="shared" si="275"/>
        <v>0</v>
      </c>
      <c r="Y267" s="99">
        <f t="shared" si="276"/>
        <v>0</v>
      </c>
      <c r="Z267" s="99">
        <f t="shared" si="277"/>
        <v>0</v>
      </c>
      <c r="AA267" s="99">
        <f t="shared" si="278"/>
        <v>0</v>
      </c>
      <c r="AB267" s="99">
        <f t="shared" si="279"/>
        <v>0</v>
      </c>
      <c r="AC267" s="99">
        <f t="shared" si="280"/>
        <v>0</v>
      </c>
      <c r="AD267" s="1"/>
      <c r="AE267" s="1"/>
      <c r="AF267" s="5">
        <f t="shared" si="249"/>
        <v>-2.0725252078920287E-3</v>
      </c>
      <c r="AG267" s="5">
        <f t="shared" si="250"/>
        <v>-2.6995128965446868E-3</v>
      </c>
      <c r="AH267" s="5">
        <f t="shared" si="251"/>
        <v>-1.9043559732941917E-3</v>
      </c>
      <c r="AI267" s="5">
        <f t="shared" si="252"/>
        <v>-2.38521740960429E-3</v>
      </c>
      <c r="AJ267" s="5">
        <f t="shared" si="253"/>
        <v>-1.8339612082037826E-3</v>
      </c>
      <c r="AK267" s="5">
        <f t="shared" si="254"/>
        <v>-2.6995128965446868E-3</v>
      </c>
      <c r="AL267" s="1"/>
      <c r="AM267" s="175">
        <f t="shared" si="281"/>
        <v>-2.0725252078920287E-3</v>
      </c>
      <c r="AN267" s="175">
        <f t="shared" si="282"/>
        <v>-2.6995128965446868E-3</v>
      </c>
      <c r="AO267" s="175">
        <f t="shared" si="283"/>
        <v>-1.9043559732941917E-3</v>
      </c>
      <c r="AP267" s="175">
        <f t="shared" si="284"/>
        <v>-2.38521740960429E-3</v>
      </c>
      <c r="AQ267" s="175">
        <f t="shared" si="285"/>
        <v>-1.8339612082037826E-3</v>
      </c>
      <c r="AR267" s="175">
        <f t="shared" si="286"/>
        <v>-2.6995128965446868E-3</v>
      </c>
      <c r="AS267" s="175"/>
      <c r="AT267" s="175">
        <f t="shared" si="287"/>
        <v>0</v>
      </c>
      <c r="AU267" s="175">
        <f t="shared" si="288"/>
        <v>0</v>
      </c>
      <c r="AV267" s="175">
        <f t="shared" si="289"/>
        <v>0</v>
      </c>
      <c r="AW267" s="175">
        <f t="shared" si="290"/>
        <v>0</v>
      </c>
      <c r="AX267" s="175">
        <f t="shared" si="291"/>
        <v>0</v>
      </c>
      <c r="AY267" s="175">
        <f t="shared" si="292"/>
        <v>0</v>
      </c>
      <c r="AZ267" s="1"/>
      <c r="BA267" s="1">
        <f t="shared" si="255"/>
        <v>5.5810792763831663E-2</v>
      </c>
      <c r="BB267" s="1">
        <f t="shared" si="256"/>
        <v>5.3429144248476841E-2</v>
      </c>
      <c r="BC267" s="1">
        <f t="shared" si="257"/>
        <v>4.7870851259917468E-2</v>
      </c>
      <c r="BD267" s="1">
        <f t="shared" si="258"/>
        <v>6.4357430403663096E-2</v>
      </c>
      <c r="BE267" s="1">
        <f t="shared" si="259"/>
        <v>0.13989703275075518</v>
      </c>
      <c r="BF267" s="1">
        <f t="shared" si="260"/>
        <v>5.3429144248476841E-2</v>
      </c>
      <c r="BG267" s="1"/>
      <c r="BH267" s="1">
        <f t="shared" si="293"/>
        <v>5.5926943489320119E-2</v>
      </c>
      <c r="BI267" s="1">
        <f t="shared" si="294"/>
        <v>5.3574159855429286E-2</v>
      </c>
      <c r="BJ267" s="1">
        <f t="shared" si="295"/>
        <v>4.7962362943101966E-2</v>
      </c>
      <c r="BK267" s="1">
        <f t="shared" si="296"/>
        <v>6.4511672669776171E-2</v>
      </c>
      <c r="BL267" s="1">
        <f t="shared" si="297"/>
        <v>0.1401545430096138</v>
      </c>
      <c r="BM267" s="1">
        <f t="shared" si="298"/>
        <v>5.3574159855429286E-2</v>
      </c>
      <c r="BN267" s="1"/>
      <c r="BO267" s="1">
        <f t="shared" si="243"/>
        <v>3.1508040828547322E-2</v>
      </c>
      <c r="BP267" s="1">
        <f t="shared" si="244"/>
        <v>2.9761142215656022E-2</v>
      </c>
      <c r="BQ267" s="1">
        <f t="shared" si="245"/>
        <v>7.1715523313139046E-3</v>
      </c>
      <c r="BR267" s="1">
        <f t="shared" si="246"/>
        <v>4.1412522578590731E-2</v>
      </c>
      <c r="BS267" s="1">
        <f t="shared" si="247"/>
        <v>0.10190745889052835</v>
      </c>
      <c r="BT267" s="1">
        <f t="shared" si="248"/>
        <v>2.9761142215656022E-2</v>
      </c>
      <c r="BU267" s="1"/>
      <c r="BV267" s="1">
        <f t="shared" si="261"/>
        <v>8.7465975446864949E-2</v>
      </c>
      <c r="BW267" s="1">
        <f t="shared" si="262"/>
        <v>8.470038979055465E-2</v>
      </c>
      <c r="BX267" s="1">
        <f t="shared" si="263"/>
        <v>8.2311912681455948E-2</v>
      </c>
      <c r="BY267" s="1">
        <f t="shared" si="264"/>
        <v>0.10094285573408436</v>
      </c>
      <c r="BZ267" s="1">
        <f t="shared" si="265"/>
        <v>0.21728783110186922</v>
      </c>
      <c r="CA267" s="1">
        <f t="shared" si="266"/>
        <v>8.470038979055465E-2</v>
      </c>
      <c r="CB267" s="1"/>
      <c r="CC267" s="1"/>
    </row>
    <row r="268" spans="1:81" x14ac:dyDescent="0.2">
      <c r="A268">
        <f t="shared" si="267"/>
        <v>2012</v>
      </c>
      <c r="B268">
        <f t="shared" si="268"/>
        <v>3</v>
      </c>
      <c r="C268" s="1">
        <f>AVERAGE(RealPrice!C256:C267)</f>
        <v>5.5846335468187513E-2</v>
      </c>
      <c r="D268" s="1">
        <f>AVERAGE(RealPrice!D256:D267)</f>
        <v>5.3426037058864922E-2</v>
      </c>
      <c r="E268" s="1">
        <f>AVERAGE(RealPrice!E256:E267)</f>
        <v>4.7695132518943133E-2</v>
      </c>
      <c r="F268" s="1">
        <f>AVERAGE(RealPrice!F256:F267)</f>
        <v>6.4385526490583211E-2</v>
      </c>
      <c r="G268" s="1">
        <f>AVERAGE(RealPrice!G256:G267)</f>
        <v>0.14012686956375292</v>
      </c>
      <c r="H268" s="1">
        <f>AVERAGE(RealPrice!H256:H267)</f>
        <v>5.3426037058864922E-2</v>
      </c>
      <c r="I268" s="1"/>
      <c r="J268" s="1">
        <f t="shared" si="237"/>
        <v>-8.0608021132605456E-5</v>
      </c>
      <c r="K268" s="1">
        <f t="shared" si="238"/>
        <v>-1.4812279656436361E-4</v>
      </c>
      <c r="L268" s="1">
        <f t="shared" si="239"/>
        <v>-2.672304241588333E-4</v>
      </c>
      <c r="M268" s="1">
        <f t="shared" si="240"/>
        <v>-1.2614617919295967E-4</v>
      </c>
      <c r="N268" s="1">
        <f t="shared" si="241"/>
        <v>-2.7673445860881829E-5</v>
      </c>
      <c r="O268" s="1">
        <f t="shared" si="242"/>
        <v>-1.4812279656436361E-4</v>
      </c>
      <c r="P268" s="1"/>
      <c r="Q268" s="99">
        <f t="shared" si="269"/>
        <v>-8.0608021132605456E-5</v>
      </c>
      <c r="R268" s="99">
        <f t="shared" si="270"/>
        <v>-1.4812279656436361E-4</v>
      </c>
      <c r="S268" s="99">
        <f t="shared" si="271"/>
        <v>-2.672304241588333E-4</v>
      </c>
      <c r="T268" s="99">
        <f t="shared" si="272"/>
        <v>-1.2614617919295967E-4</v>
      </c>
      <c r="U268" s="99">
        <f t="shared" si="273"/>
        <v>-2.7673445860881829E-5</v>
      </c>
      <c r="V268" s="99">
        <f t="shared" si="274"/>
        <v>-1.4812279656436361E-4</v>
      </c>
      <c r="W268" s="99"/>
      <c r="X268" s="99">
        <f t="shared" si="275"/>
        <v>0</v>
      </c>
      <c r="Y268" s="99">
        <f t="shared" si="276"/>
        <v>0</v>
      </c>
      <c r="Z268" s="99">
        <f t="shared" si="277"/>
        <v>0</v>
      </c>
      <c r="AA268" s="99">
        <f t="shared" si="278"/>
        <v>0</v>
      </c>
      <c r="AB268" s="99">
        <f t="shared" si="279"/>
        <v>0</v>
      </c>
      <c r="AC268" s="99">
        <f t="shared" si="280"/>
        <v>0</v>
      </c>
      <c r="AD268" s="1"/>
      <c r="AE268" s="1"/>
      <c r="AF268" s="5">
        <f t="shared" si="249"/>
        <v>-1.4413092528111626E-3</v>
      </c>
      <c r="AG268" s="5">
        <f t="shared" si="250"/>
        <v>-2.7648179078136881E-3</v>
      </c>
      <c r="AH268" s="5">
        <f t="shared" si="251"/>
        <v>-5.5716692790105382E-3</v>
      </c>
      <c r="AI268" s="5">
        <f t="shared" si="252"/>
        <v>-1.9554008441027282E-3</v>
      </c>
      <c r="AJ268" s="5">
        <f t="shared" si="253"/>
        <v>-1.9744951013811463E-4</v>
      </c>
      <c r="AK268" s="5">
        <f t="shared" si="254"/>
        <v>-2.7648179078136881E-3</v>
      </c>
      <c r="AL268" s="1"/>
      <c r="AM268" s="175">
        <f t="shared" si="281"/>
        <v>-1.4413092528111626E-3</v>
      </c>
      <c r="AN268" s="175">
        <f t="shared" si="282"/>
        <v>-2.7648179078136881E-3</v>
      </c>
      <c r="AO268" s="175">
        <f t="shared" si="283"/>
        <v>-5.5716692790105382E-3</v>
      </c>
      <c r="AP268" s="175">
        <f t="shared" si="284"/>
        <v>-1.9554008441027282E-3</v>
      </c>
      <c r="AQ268" s="175">
        <f t="shared" si="285"/>
        <v>-1.9744951013811463E-4</v>
      </c>
      <c r="AR268" s="175">
        <f t="shared" si="286"/>
        <v>-2.7648179078136881E-3</v>
      </c>
      <c r="AS268" s="175"/>
      <c r="AT268" s="175">
        <f t="shared" si="287"/>
        <v>0</v>
      </c>
      <c r="AU268" s="175">
        <f t="shared" si="288"/>
        <v>0</v>
      </c>
      <c r="AV268" s="175">
        <f t="shared" si="289"/>
        <v>0</v>
      </c>
      <c r="AW268" s="175">
        <f t="shared" si="290"/>
        <v>0</v>
      </c>
      <c r="AX268" s="175">
        <f t="shared" si="291"/>
        <v>0</v>
      </c>
      <c r="AY268" s="175">
        <f t="shared" si="292"/>
        <v>0</v>
      </c>
      <c r="AZ268" s="1"/>
      <c r="BA268" s="1">
        <f t="shared" si="255"/>
        <v>5.5765727447054908E-2</v>
      </c>
      <c r="BB268" s="1">
        <f t="shared" si="256"/>
        <v>5.3277914262300559E-2</v>
      </c>
      <c r="BC268" s="1">
        <f t="shared" si="257"/>
        <v>4.7427902094784299E-2</v>
      </c>
      <c r="BD268" s="1">
        <f t="shared" si="258"/>
        <v>6.4259380311390252E-2</v>
      </c>
      <c r="BE268" s="1">
        <f t="shared" si="259"/>
        <v>0.14009919611789204</v>
      </c>
      <c r="BF268" s="1">
        <f t="shared" si="260"/>
        <v>5.3277914262300559E-2</v>
      </c>
      <c r="BG268" s="1"/>
      <c r="BH268" s="1">
        <f t="shared" si="293"/>
        <v>5.5846335468187513E-2</v>
      </c>
      <c r="BI268" s="1">
        <f t="shared" si="294"/>
        <v>5.3426037058864922E-2</v>
      </c>
      <c r="BJ268" s="1">
        <f t="shared" si="295"/>
        <v>4.7695132518943133E-2</v>
      </c>
      <c r="BK268" s="1">
        <f t="shared" si="296"/>
        <v>6.4385526490583211E-2</v>
      </c>
      <c r="BL268" s="1">
        <f t="shared" si="297"/>
        <v>0.14012686956375292</v>
      </c>
      <c r="BM268" s="1">
        <f t="shared" si="298"/>
        <v>5.3426037058864922E-2</v>
      </c>
      <c r="BN268" s="1"/>
      <c r="BO268" s="1">
        <f t="shared" si="243"/>
        <v>3.1427548988501426E-2</v>
      </c>
      <c r="BP268" s="1">
        <f t="shared" si="244"/>
        <v>2.9613428951652154E-2</v>
      </c>
      <c r="BQ268" s="1">
        <f t="shared" si="245"/>
        <v>6.9058108266997729E-3</v>
      </c>
      <c r="BR268" s="1">
        <f t="shared" si="246"/>
        <v>4.1286623065743044E-2</v>
      </c>
      <c r="BS268" s="1">
        <f t="shared" si="247"/>
        <v>0.1018797909087758</v>
      </c>
      <c r="BT268" s="1">
        <f t="shared" si="248"/>
        <v>2.9613428951652154E-2</v>
      </c>
      <c r="BU268" s="1"/>
      <c r="BV268" s="1">
        <f t="shared" si="261"/>
        <v>8.7465975446864949E-2</v>
      </c>
      <c r="BW268" s="1">
        <f t="shared" si="262"/>
        <v>8.470038979055465E-2</v>
      </c>
      <c r="BX268" s="1">
        <f t="shared" si="263"/>
        <v>8.2311912681455948E-2</v>
      </c>
      <c r="BY268" s="1">
        <f t="shared" si="264"/>
        <v>0.10094285573408436</v>
      </c>
      <c r="BZ268" s="1">
        <f t="shared" si="265"/>
        <v>0.21728783110186922</v>
      </c>
      <c r="CA268" s="1">
        <f t="shared" si="266"/>
        <v>8.470038979055465E-2</v>
      </c>
      <c r="CB268" s="1"/>
      <c r="CC268" s="1"/>
    </row>
    <row r="269" spans="1:81" x14ac:dyDescent="0.2">
      <c r="A269">
        <f t="shared" si="267"/>
        <v>2012</v>
      </c>
      <c r="B269">
        <f t="shared" si="268"/>
        <v>4</v>
      </c>
      <c r="C269" s="1">
        <f>AVERAGE(RealPrice!C257:C268)</f>
        <v>5.572433126651604E-2</v>
      </c>
      <c r="D269" s="1">
        <f>AVERAGE(RealPrice!D257:D268)</f>
        <v>5.3314617183466119E-2</v>
      </c>
      <c r="E269" s="1">
        <f>AVERAGE(RealPrice!E257:E268)</f>
        <v>4.7452843160131118E-2</v>
      </c>
      <c r="F269" s="1">
        <f>AVERAGE(RealPrice!F257:F268)</f>
        <v>6.4248634613192648E-2</v>
      </c>
      <c r="G269" s="1">
        <f>AVERAGE(RealPrice!G257:G268)</f>
        <v>0.13982276209587166</v>
      </c>
      <c r="H269" s="1">
        <f>AVERAGE(RealPrice!H257:H268)</f>
        <v>5.3314617183466119E-2</v>
      </c>
      <c r="I269" s="1"/>
      <c r="J269" s="1">
        <f t="shared" si="237"/>
        <v>-1.2200420167147313E-4</v>
      </c>
      <c r="K269" s="1">
        <f t="shared" si="238"/>
        <v>-1.1141987539880355E-4</v>
      </c>
      <c r="L269" s="1">
        <f t="shared" si="239"/>
        <v>-2.4228935881201452E-4</v>
      </c>
      <c r="M269" s="1">
        <f t="shared" si="240"/>
        <v>-1.3689187739056308E-4</v>
      </c>
      <c r="N269" s="1">
        <f t="shared" si="241"/>
        <v>-3.0410746788125942E-4</v>
      </c>
      <c r="O269" s="1">
        <f t="shared" si="242"/>
        <v>-1.1141987539880355E-4</v>
      </c>
      <c r="P269" s="1"/>
      <c r="Q269" s="99">
        <f t="shared" si="269"/>
        <v>-1.2200420167147313E-4</v>
      </c>
      <c r="R269" s="99">
        <f t="shared" si="270"/>
        <v>-1.1141987539880355E-4</v>
      </c>
      <c r="S269" s="99">
        <f t="shared" si="271"/>
        <v>-2.4228935881201452E-4</v>
      </c>
      <c r="T269" s="99">
        <f t="shared" si="272"/>
        <v>-1.3689187739056308E-4</v>
      </c>
      <c r="U269" s="99">
        <f t="shared" si="273"/>
        <v>-3.0410746788125942E-4</v>
      </c>
      <c r="V269" s="99">
        <f t="shared" si="274"/>
        <v>-1.1141987539880355E-4</v>
      </c>
      <c r="W269" s="99"/>
      <c r="X269" s="99">
        <f t="shared" si="275"/>
        <v>0</v>
      </c>
      <c r="Y269" s="99">
        <f t="shared" si="276"/>
        <v>0</v>
      </c>
      <c r="Z269" s="99">
        <f t="shared" si="277"/>
        <v>0</v>
      </c>
      <c r="AA269" s="99">
        <f t="shared" si="278"/>
        <v>0</v>
      </c>
      <c r="AB269" s="99">
        <f t="shared" si="279"/>
        <v>0</v>
      </c>
      <c r="AC269" s="99">
        <f t="shared" si="280"/>
        <v>0</v>
      </c>
      <c r="AD269" s="1"/>
      <c r="AE269" s="1"/>
      <c r="AF269" s="5">
        <f t="shared" si="249"/>
        <v>-2.1846411344388361E-3</v>
      </c>
      <c r="AG269" s="5">
        <f t="shared" si="250"/>
        <v>-2.0854976624232746E-3</v>
      </c>
      <c r="AH269" s="5">
        <f t="shared" si="251"/>
        <v>-5.0799598620631103E-3</v>
      </c>
      <c r="AI269" s="5">
        <f t="shared" si="252"/>
        <v>-2.1261281044363534E-3</v>
      </c>
      <c r="AJ269" s="5">
        <f t="shared" si="253"/>
        <v>-2.1702295129265581E-3</v>
      </c>
      <c r="AK269" s="5">
        <f t="shared" si="254"/>
        <v>-2.0854976624232746E-3</v>
      </c>
      <c r="AL269" s="1"/>
      <c r="AM269" s="175">
        <f t="shared" si="281"/>
        <v>-2.1846411344388361E-3</v>
      </c>
      <c r="AN269" s="175">
        <f t="shared" si="282"/>
        <v>-2.0854976624232746E-3</v>
      </c>
      <c r="AO269" s="175">
        <f t="shared" si="283"/>
        <v>-5.0799598620631103E-3</v>
      </c>
      <c r="AP269" s="175">
        <f t="shared" si="284"/>
        <v>-2.1261281044363534E-3</v>
      </c>
      <c r="AQ269" s="175">
        <f t="shared" si="285"/>
        <v>-2.1702295129265581E-3</v>
      </c>
      <c r="AR269" s="175">
        <f t="shared" si="286"/>
        <v>-2.0854976624232746E-3</v>
      </c>
      <c r="AS269" s="175"/>
      <c r="AT269" s="175">
        <f t="shared" si="287"/>
        <v>0</v>
      </c>
      <c r="AU269" s="175">
        <f t="shared" si="288"/>
        <v>0</v>
      </c>
      <c r="AV269" s="175">
        <f t="shared" si="289"/>
        <v>0</v>
      </c>
      <c r="AW269" s="175">
        <f t="shared" si="290"/>
        <v>0</v>
      </c>
      <c r="AX269" s="175">
        <f t="shared" si="291"/>
        <v>0</v>
      </c>
      <c r="AY269" s="175">
        <f t="shared" si="292"/>
        <v>0</v>
      </c>
      <c r="AZ269" s="1"/>
      <c r="BA269" s="1">
        <f t="shared" si="255"/>
        <v>5.5602327064844567E-2</v>
      </c>
      <c r="BB269" s="1">
        <f t="shared" si="256"/>
        <v>5.3203197308067315E-2</v>
      </c>
      <c r="BC269" s="1">
        <f t="shared" si="257"/>
        <v>4.7210553801319104E-2</v>
      </c>
      <c r="BD269" s="1">
        <f t="shared" si="258"/>
        <v>6.4111742735802085E-2</v>
      </c>
      <c r="BE269" s="1">
        <f t="shared" si="259"/>
        <v>0.1395186546279904</v>
      </c>
      <c r="BF269" s="1">
        <f t="shared" si="260"/>
        <v>5.3203197308067315E-2</v>
      </c>
      <c r="BG269" s="1"/>
      <c r="BH269" s="1">
        <f t="shared" si="293"/>
        <v>5.572433126651604E-2</v>
      </c>
      <c r="BI269" s="1">
        <f t="shared" si="294"/>
        <v>5.3314617183466119E-2</v>
      </c>
      <c r="BJ269" s="1">
        <f t="shared" si="295"/>
        <v>4.7452843160131118E-2</v>
      </c>
      <c r="BK269" s="1">
        <f t="shared" si="296"/>
        <v>6.4248634613192648E-2</v>
      </c>
      <c r="BL269" s="1">
        <f t="shared" si="297"/>
        <v>0.13982276209587166</v>
      </c>
      <c r="BM269" s="1">
        <f t="shared" si="298"/>
        <v>5.3314617183466119E-2</v>
      </c>
      <c r="BN269" s="1"/>
      <c r="BO269" s="1">
        <f t="shared" si="243"/>
        <v>3.1305811322227498E-2</v>
      </c>
      <c r="BP269" s="1">
        <f t="shared" si="244"/>
        <v>2.9502241442143043E-2</v>
      </c>
      <c r="BQ269" s="1">
        <f t="shared" si="245"/>
        <v>6.6647522881055311E-3</v>
      </c>
      <c r="BR269" s="1">
        <f t="shared" si="246"/>
        <v>4.1150022238020272E-2</v>
      </c>
      <c r="BS269" s="1">
        <f t="shared" si="247"/>
        <v>0.10157634342389643</v>
      </c>
      <c r="BT269" s="1">
        <f t="shared" si="248"/>
        <v>2.9502241442143043E-2</v>
      </c>
      <c r="BU269" s="1"/>
      <c r="BV269" s="1">
        <f t="shared" si="261"/>
        <v>8.7465975446864949E-2</v>
      </c>
      <c r="BW269" s="1">
        <f t="shared" si="262"/>
        <v>8.470038979055465E-2</v>
      </c>
      <c r="BX269" s="1">
        <f t="shared" si="263"/>
        <v>8.2311912681455948E-2</v>
      </c>
      <c r="BY269" s="1">
        <f t="shared" si="264"/>
        <v>0.10094285573408436</v>
      </c>
      <c r="BZ269" s="1">
        <f t="shared" si="265"/>
        <v>0.21728783110186922</v>
      </c>
      <c r="CA269" s="1">
        <f t="shared" si="266"/>
        <v>8.470038979055465E-2</v>
      </c>
      <c r="CB269" s="1"/>
      <c r="CC269" s="1"/>
    </row>
    <row r="270" spans="1:81" x14ac:dyDescent="0.2">
      <c r="A270">
        <f t="shared" si="267"/>
        <v>2012</v>
      </c>
      <c r="B270">
        <f t="shared" si="268"/>
        <v>5</v>
      </c>
      <c r="C270" s="1">
        <f>AVERAGE(RealPrice!C258:C269)</f>
        <v>5.5547512782943322E-2</v>
      </c>
      <c r="D270" s="1">
        <f>AVERAGE(RealPrice!D258:D269)</f>
        <v>5.3117252462761638E-2</v>
      </c>
      <c r="E270" s="1">
        <f>AVERAGE(RealPrice!E258:E269)</f>
        <v>4.7180541521373381E-2</v>
      </c>
      <c r="F270" s="1">
        <f>AVERAGE(RealPrice!F258:F269)</f>
        <v>6.4125500401686228E-2</v>
      </c>
      <c r="G270" s="1">
        <f>AVERAGE(RealPrice!G258:G269)</f>
        <v>0.1394751408714732</v>
      </c>
      <c r="H270" s="1">
        <f>AVERAGE(RealPrice!H258:H269)</f>
        <v>5.3117252462761638E-2</v>
      </c>
      <c r="I270" s="1"/>
      <c r="J270" s="1">
        <f t="shared" si="237"/>
        <v>-1.7681848357271879E-4</v>
      </c>
      <c r="K270" s="1">
        <f t="shared" si="238"/>
        <v>-1.9736472070448069E-4</v>
      </c>
      <c r="L270" s="1">
        <f t="shared" si="239"/>
        <v>-2.7230163875773677E-4</v>
      </c>
      <c r="M270" s="1">
        <f t="shared" si="240"/>
        <v>-1.2313421150642045E-4</v>
      </c>
      <c r="N270" s="1">
        <f t="shared" si="241"/>
        <v>-3.4762122439846443E-4</v>
      </c>
      <c r="O270" s="1">
        <f t="shared" si="242"/>
        <v>-1.9736472070448069E-4</v>
      </c>
      <c r="P270" s="1"/>
      <c r="Q270" s="99">
        <f t="shared" si="269"/>
        <v>-1.7681848357271879E-4</v>
      </c>
      <c r="R270" s="99">
        <f t="shared" si="270"/>
        <v>-1.9736472070448069E-4</v>
      </c>
      <c r="S270" s="99">
        <f t="shared" si="271"/>
        <v>-2.7230163875773677E-4</v>
      </c>
      <c r="T270" s="99">
        <f t="shared" si="272"/>
        <v>-1.2313421150642045E-4</v>
      </c>
      <c r="U270" s="99">
        <f t="shared" si="273"/>
        <v>-3.4762122439846443E-4</v>
      </c>
      <c r="V270" s="99">
        <f t="shared" si="274"/>
        <v>-1.9736472070448069E-4</v>
      </c>
      <c r="W270" s="99"/>
      <c r="X270" s="99">
        <f t="shared" si="275"/>
        <v>0</v>
      </c>
      <c r="Y270" s="99">
        <f t="shared" si="276"/>
        <v>0</v>
      </c>
      <c r="Z270" s="99">
        <f t="shared" si="277"/>
        <v>0</v>
      </c>
      <c r="AA270" s="99">
        <f t="shared" si="278"/>
        <v>0</v>
      </c>
      <c r="AB270" s="99">
        <f t="shared" si="279"/>
        <v>0</v>
      </c>
      <c r="AC270" s="99">
        <f t="shared" si="280"/>
        <v>0</v>
      </c>
      <c r="AD270" s="1"/>
      <c r="AE270" s="1"/>
      <c r="AF270" s="5">
        <f t="shared" si="249"/>
        <v>-3.1730929659261609E-3</v>
      </c>
      <c r="AG270" s="5">
        <f t="shared" si="250"/>
        <v>-3.7018876085204155E-3</v>
      </c>
      <c r="AH270" s="5">
        <f t="shared" si="251"/>
        <v>-5.7383629857298279E-3</v>
      </c>
      <c r="AI270" s="5">
        <f t="shared" si="252"/>
        <v>-1.9165265106060314E-3</v>
      </c>
      <c r="AJ270" s="5">
        <f t="shared" si="253"/>
        <v>-2.4861561822109302E-3</v>
      </c>
      <c r="AK270" s="5">
        <f t="shared" si="254"/>
        <v>-3.7018876085204155E-3</v>
      </c>
      <c r="AL270" s="1"/>
      <c r="AM270" s="175">
        <f t="shared" si="281"/>
        <v>-3.1730929659261609E-3</v>
      </c>
      <c r="AN270" s="175">
        <f t="shared" si="282"/>
        <v>-3.7018876085204155E-3</v>
      </c>
      <c r="AO270" s="175">
        <f t="shared" si="283"/>
        <v>-5.7383629857298279E-3</v>
      </c>
      <c r="AP270" s="175">
        <f t="shared" si="284"/>
        <v>-1.9165265106060314E-3</v>
      </c>
      <c r="AQ270" s="175">
        <f t="shared" si="285"/>
        <v>-2.4861561822109302E-3</v>
      </c>
      <c r="AR270" s="175">
        <f t="shared" si="286"/>
        <v>-3.7018876085204155E-3</v>
      </c>
      <c r="AS270" s="175"/>
      <c r="AT270" s="175">
        <f t="shared" si="287"/>
        <v>0</v>
      </c>
      <c r="AU270" s="175">
        <f t="shared" si="288"/>
        <v>0</v>
      </c>
      <c r="AV270" s="175">
        <f t="shared" si="289"/>
        <v>0</v>
      </c>
      <c r="AW270" s="175">
        <f t="shared" si="290"/>
        <v>0</v>
      </c>
      <c r="AX270" s="175">
        <f t="shared" si="291"/>
        <v>0</v>
      </c>
      <c r="AY270" s="175">
        <f t="shared" si="292"/>
        <v>0</v>
      </c>
      <c r="AZ270" s="1"/>
      <c r="BA270" s="1">
        <f t="shared" si="255"/>
        <v>5.5370694299370603E-2</v>
      </c>
      <c r="BB270" s="1">
        <f t="shared" si="256"/>
        <v>5.2919887742057158E-2</v>
      </c>
      <c r="BC270" s="1">
        <f t="shared" si="257"/>
        <v>4.6908239882615645E-2</v>
      </c>
      <c r="BD270" s="1">
        <f t="shared" si="258"/>
        <v>6.4002366190179807E-2</v>
      </c>
      <c r="BE270" s="1">
        <f t="shared" si="259"/>
        <v>0.13912751964707473</v>
      </c>
      <c r="BF270" s="1">
        <f t="shared" si="260"/>
        <v>5.2919887742057158E-2</v>
      </c>
      <c r="BG270" s="1"/>
      <c r="BH270" s="1">
        <f t="shared" si="293"/>
        <v>5.5547512782943322E-2</v>
      </c>
      <c r="BI270" s="1">
        <f t="shared" si="294"/>
        <v>5.3117252462761638E-2</v>
      </c>
      <c r="BJ270" s="1">
        <f t="shared" si="295"/>
        <v>4.7180541521373381E-2</v>
      </c>
      <c r="BK270" s="1">
        <f t="shared" si="296"/>
        <v>6.4125500401686228E-2</v>
      </c>
      <c r="BL270" s="1">
        <f t="shared" si="297"/>
        <v>0.1394751408714732</v>
      </c>
      <c r="BM270" s="1">
        <f t="shared" si="298"/>
        <v>5.3117252462761638E-2</v>
      </c>
      <c r="BN270" s="1"/>
      <c r="BO270" s="1">
        <f t="shared" si="243"/>
        <v>3.1129553900141247E-2</v>
      </c>
      <c r="BP270" s="1">
        <f t="shared" si="244"/>
        <v>2.9305607343452496E-2</v>
      </c>
      <c r="BQ270" s="1">
        <f t="shared" si="245"/>
        <v>6.3940132149925928E-3</v>
      </c>
      <c r="BR270" s="1">
        <f t="shared" si="246"/>
        <v>4.1027124016494561E-2</v>
      </c>
      <c r="BS270" s="1">
        <f t="shared" si="247"/>
        <v>0.10122958644015408</v>
      </c>
      <c r="BT270" s="1">
        <f t="shared" si="248"/>
        <v>2.9305607343452496E-2</v>
      </c>
      <c r="BU270" s="1"/>
      <c r="BV270" s="1">
        <f t="shared" si="261"/>
        <v>8.7465975446864949E-2</v>
      </c>
      <c r="BW270" s="1">
        <f t="shared" si="262"/>
        <v>8.470038979055465E-2</v>
      </c>
      <c r="BX270" s="1">
        <f t="shared" si="263"/>
        <v>8.2311912681455948E-2</v>
      </c>
      <c r="BY270" s="1">
        <f t="shared" si="264"/>
        <v>0.10094285573408436</v>
      </c>
      <c r="BZ270" s="1">
        <f t="shared" si="265"/>
        <v>0.21728783110186922</v>
      </c>
      <c r="CA270" s="1">
        <f t="shared" si="266"/>
        <v>8.470038979055465E-2</v>
      </c>
      <c r="CB270" s="1"/>
      <c r="CC270" s="1"/>
    </row>
    <row r="271" spans="1:81" x14ac:dyDescent="0.2">
      <c r="A271">
        <f t="shared" si="267"/>
        <v>2012</v>
      </c>
      <c r="B271">
        <f t="shared" si="268"/>
        <v>6</v>
      </c>
      <c r="C271" s="1">
        <f>AVERAGE(RealPrice!C259:C270)</f>
        <v>5.5534750445910878E-2</v>
      </c>
      <c r="D271" s="1">
        <f>AVERAGE(RealPrice!D259:D270)</f>
        <v>5.3056378517054366E-2</v>
      </c>
      <c r="E271" s="1">
        <f>AVERAGE(RealPrice!E259:E270)</f>
        <v>4.7113433267528766E-2</v>
      </c>
      <c r="F271" s="1">
        <f>AVERAGE(RealPrice!F259:F270)</f>
        <v>6.4048482526981268E-2</v>
      </c>
      <c r="G271" s="1">
        <f>AVERAGE(RealPrice!G259:G270)</f>
        <v>0.13928096731421649</v>
      </c>
      <c r="H271" s="1">
        <f>AVERAGE(RealPrice!H259:H270)</f>
        <v>5.3056378517054366E-2</v>
      </c>
      <c r="I271" s="1"/>
      <c r="J271" s="1">
        <f t="shared" ref="J271:J334" si="299">C271-C270</f>
        <v>-1.2762337032443116E-5</v>
      </c>
      <c r="K271" s="1">
        <f t="shared" ref="K271:K334" si="300">D271-D270</f>
        <v>-6.0873945707272392E-5</v>
      </c>
      <c r="L271" s="1">
        <f t="shared" ref="L271:L334" si="301">E271-E270</f>
        <v>-6.7108253844615218E-5</v>
      </c>
      <c r="M271" s="1">
        <f t="shared" ref="M271:M334" si="302">F271-F270</f>
        <v>-7.701787470495991E-5</v>
      </c>
      <c r="N271" s="1">
        <f t="shared" ref="N271:N334" si="303">G271-G270</f>
        <v>-1.9417355725670493E-4</v>
      </c>
      <c r="O271" s="1">
        <f t="shared" ref="O271:O334" si="304">H271-H270</f>
        <v>-6.0873945707272392E-5</v>
      </c>
      <c r="P271" s="1"/>
      <c r="Q271" s="99">
        <f t="shared" si="269"/>
        <v>-1.2762337032443116E-5</v>
      </c>
      <c r="R271" s="99">
        <f t="shared" si="270"/>
        <v>-6.0873945707272392E-5</v>
      </c>
      <c r="S271" s="99">
        <f t="shared" si="271"/>
        <v>-6.7108253844615218E-5</v>
      </c>
      <c r="T271" s="99">
        <f t="shared" si="272"/>
        <v>-7.701787470495991E-5</v>
      </c>
      <c r="U271" s="99">
        <f t="shared" si="273"/>
        <v>-1.9417355725670493E-4</v>
      </c>
      <c r="V271" s="99">
        <f t="shared" si="274"/>
        <v>-6.0873945707272392E-5</v>
      </c>
      <c r="W271" s="99"/>
      <c r="X271" s="99">
        <f t="shared" si="275"/>
        <v>0</v>
      </c>
      <c r="Y271" s="99">
        <f t="shared" si="276"/>
        <v>0</v>
      </c>
      <c r="Z271" s="99">
        <f t="shared" si="277"/>
        <v>0</v>
      </c>
      <c r="AA271" s="99">
        <f t="shared" si="278"/>
        <v>0</v>
      </c>
      <c r="AB271" s="99">
        <f t="shared" si="279"/>
        <v>0</v>
      </c>
      <c r="AC271" s="99">
        <f t="shared" si="280"/>
        <v>0</v>
      </c>
      <c r="AD271" s="1"/>
      <c r="AE271" s="1"/>
      <c r="AF271" s="5">
        <f t="shared" si="249"/>
        <v>-2.2975532824143219E-4</v>
      </c>
      <c r="AG271" s="5">
        <f t="shared" si="250"/>
        <v>-1.1460296398039249E-3</v>
      </c>
      <c r="AH271" s="5">
        <f t="shared" si="251"/>
        <v>-1.4223714200951587E-3</v>
      </c>
      <c r="AI271" s="5">
        <f t="shared" si="252"/>
        <v>-1.201049102502405E-3</v>
      </c>
      <c r="AJ271" s="5">
        <f t="shared" si="253"/>
        <v>-1.3921732291751754E-3</v>
      </c>
      <c r="AK271" s="5">
        <f t="shared" si="254"/>
        <v>-1.1460296398039249E-3</v>
      </c>
      <c r="AL271" s="1"/>
      <c r="AM271" s="175">
        <f t="shared" si="281"/>
        <v>-2.2975532824143219E-4</v>
      </c>
      <c r="AN271" s="175">
        <f t="shared" si="282"/>
        <v>-1.1460296398039249E-3</v>
      </c>
      <c r="AO271" s="175">
        <f t="shared" si="283"/>
        <v>-1.4223714200951587E-3</v>
      </c>
      <c r="AP271" s="175">
        <f t="shared" si="284"/>
        <v>-1.201049102502405E-3</v>
      </c>
      <c r="AQ271" s="175">
        <f t="shared" si="285"/>
        <v>-1.3921732291751754E-3</v>
      </c>
      <c r="AR271" s="175">
        <f t="shared" si="286"/>
        <v>-1.1460296398039249E-3</v>
      </c>
      <c r="AS271" s="175"/>
      <c r="AT271" s="175">
        <f t="shared" si="287"/>
        <v>0</v>
      </c>
      <c r="AU271" s="175">
        <f t="shared" si="288"/>
        <v>0</v>
      </c>
      <c r="AV271" s="175">
        <f t="shared" si="289"/>
        <v>0</v>
      </c>
      <c r="AW271" s="175">
        <f t="shared" si="290"/>
        <v>0</v>
      </c>
      <c r="AX271" s="175">
        <f t="shared" si="291"/>
        <v>0</v>
      </c>
      <c r="AY271" s="175">
        <f t="shared" si="292"/>
        <v>0</v>
      </c>
      <c r="AZ271" s="1"/>
      <c r="BA271" s="1">
        <f t="shared" si="255"/>
        <v>5.5521988108878435E-2</v>
      </c>
      <c r="BB271" s="1">
        <f t="shared" si="256"/>
        <v>5.2995504571347093E-2</v>
      </c>
      <c r="BC271" s="1">
        <f t="shared" si="257"/>
        <v>4.7046325013684151E-2</v>
      </c>
      <c r="BD271" s="1">
        <f t="shared" si="258"/>
        <v>6.3971464652276308E-2</v>
      </c>
      <c r="BE271" s="1">
        <f t="shared" si="259"/>
        <v>0.13908679375695979</v>
      </c>
      <c r="BF271" s="1">
        <f t="shared" si="260"/>
        <v>5.2995504571347093E-2</v>
      </c>
      <c r="BG271" s="1"/>
      <c r="BH271" s="1">
        <f t="shared" si="293"/>
        <v>5.5534750445910878E-2</v>
      </c>
      <c r="BI271" s="1">
        <f t="shared" si="294"/>
        <v>5.3056378517054366E-2</v>
      </c>
      <c r="BJ271" s="1">
        <f t="shared" si="295"/>
        <v>4.7113433267528766E-2</v>
      </c>
      <c r="BK271" s="1">
        <f t="shared" si="296"/>
        <v>6.4048482526981268E-2</v>
      </c>
      <c r="BL271" s="1">
        <f t="shared" si="297"/>
        <v>0.13928096731421649</v>
      </c>
      <c r="BM271" s="1">
        <f t="shared" si="298"/>
        <v>5.3056378517054366E-2</v>
      </c>
      <c r="BN271" s="1"/>
      <c r="BO271" s="1">
        <f t="shared" ref="BO271:BO334" si="305">(C271*AM271)+BO270</f>
        <v>3.111679449532374E-2</v>
      </c>
      <c r="BP271" s="1">
        <f t="shared" ref="BP271:BP334" si="306">(D271*AN271)+BP270</f>
        <v>2.9244803161091296E-2</v>
      </c>
      <c r="BQ271" s="1">
        <f t="shared" ref="BQ271:BQ334" si="307">(E271*AO271)+BQ270</f>
        <v>6.3270004140102993E-3</v>
      </c>
      <c r="BR271" s="1">
        <f t="shared" ref="BR271:BR334" si="308">(F271*AP271)+BR270</f>
        <v>4.0950198644038892E-2</v>
      </c>
      <c r="BS271" s="1">
        <f t="shared" ref="BS271:BS334" si="309">(G271*AQ271)+BS270</f>
        <v>0.1010356832061256</v>
      </c>
      <c r="BT271" s="1">
        <f t="shared" ref="BT271:BT334" si="310">(H271*AR271)+BT270</f>
        <v>2.9244803161091296E-2</v>
      </c>
      <c r="BU271" s="1"/>
      <c r="BV271" s="1">
        <f t="shared" si="261"/>
        <v>8.7465975446864949E-2</v>
      </c>
      <c r="BW271" s="1">
        <f t="shared" si="262"/>
        <v>8.470038979055465E-2</v>
      </c>
      <c r="BX271" s="1">
        <f t="shared" si="263"/>
        <v>8.2311912681455948E-2</v>
      </c>
      <c r="BY271" s="1">
        <f t="shared" si="264"/>
        <v>0.10094285573408436</v>
      </c>
      <c r="BZ271" s="1">
        <f t="shared" si="265"/>
        <v>0.21728783110186922</v>
      </c>
      <c r="CA271" s="1">
        <f t="shared" si="266"/>
        <v>8.470038979055465E-2</v>
      </c>
      <c r="CB271" s="1"/>
      <c r="CC271" s="1"/>
    </row>
    <row r="272" spans="1:81" x14ac:dyDescent="0.2">
      <c r="A272">
        <f t="shared" si="267"/>
        <v>2012</v>
      </c>
      <c r="B272">
        <f t="shared" si="268"/>
        <v>7</v>
      </c>
      <c r="C272" s="1">
        <f>AVERAGE(RealPrice!C260:C271)</f>
        <v>5.5451022008956734E-2</v>
      </c>
      <c r="D272" s="1">
        <f>AVERAGE(RealPrice!D260:D271)</f>
        <v>5.2968710610226184E-2</v>
      </c>
      <c r="E272" s="1">
        <f>AVERAGE(RealPrice!E260:E271)</f>
        <v>4.6960020666792494E-2</v>
      </c>
      <c r="F272" s="1">
        <f>AVERAGE(RealPrice!F260:F271)</f>
        <v>6.3964390929966808E-2</v>
      </c>
      <c r="G272" s="1">
        <f>AVERAGE(RealPrice!G260:G271)</f>
        <v>0.13889782224644368</v>
      </c>
      <c r="H272" s="1">
        <f>AVERAGE(RealPrice!H260:H271)</f>
        <v>5.2968710610226184E-2</v>
      </c>
      <c r="I272" s="1"/>
      <c r="J272" s="1">
        <f t="shared" si="299"/>
        <v>-8.3728436954144669E-5</v>
      </c>
      <c r="K272" s="1">
        <f t="shared" si="300"/>
        <v>-8.7667906828181597E-5</v>
      </c>
      <c r="L272" s="1">
        <f t="shared" si="301"/>
        <v>-1.5341260073627183E-4</v>
      </c>
      <c r="M272" s="1">
        <f t="shared" si="302"/>
        <v>-8.4091597014460118E-5</v>
      </c>
      <c r="N272" s="1">
        <f t="shared" si="303"/>
        <v>-3.8314506777281654E-4</v>
      </c>
      <c r="O272" s="1">
        <f t="shared" si="304"/>
        <v>-8.7667906828181597E-5</v>
      </c>
      <c r="P272" s="1"/>
      <c r="Q272" s="99">
        <f t="shared" si="269"/>
        <v>-8.3728436954144669E-5</v>
      </c>
      <c r="R272" s="99">
        <f t="shared" si="270"/>
        <v>-8.7667906828181597E-5</v>
      </c>
      <c r="S272" s="99">
        <f t="shared" si="271"/>
        <v>-1.5341260073627183E-4</v>
      </c>
      <c r="T272" s="99">
        <f t="shared" si="272"/>
        <v>-8.4091597014460118E-5</v>
      </c>
      <c r="U272" s="99">
        <f t="shared" si="273"/>
        <v>-3.8314506777281654E-4</v>
      </c>
      <c r="V272" s="99">
        <f t="shared" si="274"/>
        <v>-8.7667906828181597E-5</v>
      </c>
      <c r="W272" s="99"/>
      <c r="X272" s="99">
        <f t="shared" si="275"/>
        <v>0</v>
      </c>
      <c r="Y272" s="99">
        <f t="shared" si="276"/>
        <v>0</v>
      </c>
      <c r="Z272" s="99">
        <f t="shared" si="277"/>
        <v>0</v>
      </c>
      <c r="AA272" s="99">
        <f t="shared" si="278"/>
        <v>0</v>
      </c>
      <c r="AB272" s="99">
        <f t="shared" si="279"/>
        <v>0</v>
      </c>
      <c r="AC272" s="99">
        <f t="shared" si="280"/>
        <v>0</v>
      </c>
      <c r="AD272" s="1"/>
      <c r="AE272" s="1"/>
      <c r="AF272" s="5">
        <f t="shared" ref="AF272:AF335" si="311">C272/C271-1</f>
        <v>-1.5076764779143881E-3</v>
      </c>
      <c r="AG272" s="5">
        <f t="shared" ref="AG272:AG335" si="312">D272/D271-1</f>
        <v>-1.6523537655326326E-3</v>
      </c>
      <c r="AH272" s="5">
        <f t="shared" ref="AH272:AH335" si="313">E272/E271-1</f>
        <v>-3.2562390404693442E-3</v>
      </c>
      <c r="AI272" s="5">
        <f t="shared" ref="AI272:AI335" si="314">F272/F271-1</f>
        <v>-1.3129366020347977E-3</v>
      </c>
      <c r="AJ272" s="5">
        <f t="shared" ref="AJ272:AJ335" si="315">G272/G271-1</f>
        <v>-2.7508788541685814E-3</v>
      </c>
      <c r="AK272" s="5">
        <f t="shared" ref="AK272:AK335" si="316">H272/H271-1</f>
        <v>-1.6523537655326326E-3</v>
      </c>
      <c r="AL272" s="1"/>
      <c r="AM272" s="175">
        <f t="shared" si="281"/>
        <v>-1.5076764779143881E-3</v>
      </c>
      <c r="AN272" s="175">
        <f t="shared" si="282"/>
        <v>-1.6523537655326326E-3</v>
      </c>
      <c r="AO272" s="175">
        <f t="shared" si="283"/>
        <v>-3.2562390404693442E-3</v>
      </c>
      <c r="AP272" s="175">
        <f t="shared" si="284"/>
        <v>-1.3129366020347977E-3</v>
      </c>
      <c r="AQ272" s="175">
        <f t="shared" si="285"/>
        <v>-2.7508788541685814E-3</v>
      </c>
      <c r="AR272" s="175">
        <f t="shared" si="286"/>
        <v>-1.6523537655326326E-3</v>
      </c>
      <c r="AS272" s="175"/>
      <c r="AT272" s="175">
        <f t="shared" si="287"/>
        <v>0</v>
      </c>
      <c r="AU272" s="175">
        <f t="shared" si="288"/>
        <v>0</v>
      </c>
      <c r="AV272" s="175">
        <f t="shared" si="289"/>
        <v>0</v>
      </c>
      <c r="AW272" s="175">
        <f t="shared" si="290"/>
        <v>0</v>
      </c>
      <c r="AX272" s="175">
        <f t="shared" si="291"/>
        <v>0</v>
      </c>
      <c r="AY272" s="175">
        <f t="shared" si="292"/>
        <v>0</v>
      </c>
      <c r="AZ272" s="1"/>
      <c r="BA272" s="1">
        <f t="shared" ref="BA272:BA335" si="317">C272+Q272</f>
        <v>5.5367293572002589E-2</v>
      </c>
      <c r="BB272" s="1">
        <f t="shared" ref="BB272:BB335" si="318">D272+R272</f>
        <v>5.2881042703398003E-2</v>
      </c>
      <c r="BC272" s="1">
        <f t="shared" ref="BC272:BC335" si="319">E272+S272</f>
        <v>4.6806608066056223E-2</v>
      </c>
      <c r="BD272" s="1">
        <f t="shared" ref="BD272:BD335" si="320">F272+T272</f>
        <v>6.3880299332952348E-2</v>
      </c>
      <c r="BE272" s="1">
        <f t="shared" ref="BE272:BE335" si="321">G272+U272</f>
        <v>0.13851467717867086</v>
      </c>
      <c r="BF272" s="1">
        <f t="shared" ref="BF272:BF335" si="322">H272+V272</f>
        <v>5.2881042703398003E-2</v>
      </c>
      <c r="BG272" s="1"/>
      <c r="BH272" s="1">
        <f t="shared" si="293"/>
        <v>5.5451022008956734E-2</v>
      </c>
      <c r="BI272" s="1">
        <f t="shared" si="294"/>
        <v>5.2968710610226184E-2</v>
      </c>
      <c r="BJ272" s="1">
        <f t="shared" si="295"/>
        <v>4.6960020666792494E-2</v>
      </c>
      <c r="BK272" s="1">
        <f t="shared" si="296"/>
        <v>6.3964390929966808E-2</v>
      </c>
      <c r="BL272" s="1">
        <f t="shared" si="297"/>
        <v>0.13889782224644368</v>
      </c>
      <c r="BM272" s="1">
        <f t="shared" si="298"/>
        <v>5.2968710610226184E-2</v>
      </c>
      <c r="BN272" s="1"/>
      <c r="BO272" s="1">
        <f t="shared" si="305"/>
        <v>3.1033192293764524E-2</v>
      </c>
      <c r="BP272" s="1">
        <f t="shared" si="306"/>
        <v>2.9157280112659081E-2</v>
      </c>
      <c r="BQ272" s="1">
        <f t="shared" si="307"/>
        <v>6.1740873613738423E-3</v>
      </c>
      <c r="BR272" s="1">
        <f t="shared" si="308"/>
        <v>4.0866217453960074E-2</v>
      </c>
      <c r="BS272" s="1">
        <f t="shared" si="309"/>
        <v>0.1006535921240178</v>
      </c>
      <c r="BT272" s="1">
        <f t="shared" si="310"/>
        <v>2.9157280112659081E-2</v>
      </c>
      <c r="BU272" s="1"/>
      <c r="BV272" s="1">
        <f t="shared" ref="BV272:BV335" si="323">(C272*AT272)+BV271</f>
        <v>8.7465975446864949E-2</v>
      </c>
      <c r="BW272" s="1">
        <f t="shared" ref="BW272:BW335" si="324">(D272*AU272)+BW271</f>
        <v>8.470038979055465E-2</v>
      </c>
      <c r="BX272" s="1">
        <f t="shared" ref="BX272:BX335" si="325">(E272*AV272)+BX271</f>
        <v>8.2311912681455948E-2</v>
      </c>
      <c r="BY272" s="1">
        <f t="shared" ref="BY272:BY335" si="326">(F272*AW272)+BY271</f>
        <v>0.10094285573408436</v>
      </c>
      <c r="BZ272" s="1">
        <f t="shared" ref="BZ272:BZ335" si="327">(G272*AX272)+BZ271</f>
        <v>0.21728783110186922</v>
      </c>
      <c r="CA272" s="1">
        <f t="shared" ref="CA272:CA335" si="328">(H272*AY272)+CA271</f>
        <v>8.470038979055465E-2</v>
      </c>
      <c r="CB272" s="1"/>
      <c r="CC272" s="1"/>
    </row>
    <row r="273" spans="1:81" x14ac:dyDescent="0.2">
      <c r="A273">
        <f t="shared" si="267"/>
        <v>2012</v>
      </c>
      <c r="B273">
        <f t="shared" si="268"/>
        <v>8</v>
      </c>
      <c r="C273" s="1">
        <f>AVERAGE(RealPrice!C261:C272)</f>
        <v>5.5407115206258288E-2</v>
      </c>
      <c r="D273" s="1">
        <f>AVERAGE(RealPrice!D261:D272)</f>
        <v>5.2938913109022163E-2</v>
      </c>
      <c r="E273" s="1">
        <f>AVERAGE(RealPrice!E261:E272)</f>
        <v>4.6847760126264099E-2</v>
      </c>
      <c r="F273" s="1">
        <f>AVERAGE(RealPrice!F261:F272)</f>
        <v>6.3897884145556236E-2</v>
      </c>
      <c r="G273" s="1">
        <f>AVERAGE(RealPrice!G261:G272)</f>
        <v>0.13858209056033441</v>
      </c>
      <c r="H273" s="1">
        <f>AVERAGE(RealPrice!H261:H272)</f>
        <v>5.2938913109022163E-2</v>
      </c>
      <c r="I273" s="1"/>
      <c r="J273" s="1">
        <f t="shared" si="299"/>
        <v>-4.3906802698445713E-5</v>
      </c>
      <c r="K273" s="1">
        <f t="shared" si="300"/>
        <v>-2.9797501204020804E-5</v>
      </c>
      <c r="L273" s="1">
        <f t="shared" si="301"/>
        <v>-1.1226054052839579E-4</v>
      </c>
      <c r="M273" s="1">
        <f t="shared" si="302"/>
        <v>-6.6506784410572117E-5</v>
      </c>
      <c r="N273" s="1">
        <f t="shared" si="303"/>
        <v>-3.1573168610926627E-4</v>
      </c>
      <c r="O273" s="1">
        <f t="shared" si="304"/>
        <v>-2.9797501204020804E-5</v>
      </c>
      <c r="P273" s="1"/>
      <c r="Q273" s="99">
        <f t="shared" si="269"/>
        <v>-4.3906802698445713E-5</v>
      </c>
      <c r="R273" s="99">
        <f t="shared" si="270"/>
        <v>-2.9797501204020804E-5</v>
      </c>
      <c r="S273" s="99">
        <f t="shared" si="271"/>
        <v>-1.1226054052839579E-4</v>
      </c>
      <c r="T273" s="99">
        <f t="shared" si="272"/>
        <v>-6.6506784410572117E-5</v>
      </c>
      <c r="U273" s="99">
        <f t="shared" si="273"/>
        <v>-3.1573168610926627E-4</v>
      </c>
      <c r="V273" s="99">
        <f t="shared" si="274"/>
        <v>-2.9797501204020804E-5</v>
      </c>
      <c r="W273" s="99"/>
      <c r="X273" s="99">
        <f t="shared" si="275"/>
        <v>0</v>
      </c>
      <c r="Y273" s="99">
        <f t="shared" si="276"/>
        <v>0</v>
      </c>
      <c r="Z273" s="99">
        <f t="shared" si="277"/>
        <v>0</v>
      </c>
      <c r="AA273" s="99">
        <f t="shared" si="278"/>
        <v>0</v>
      </c>
      <c r="AB273" s="99">
        <f t="shared" si="279"/>
        <v>0</v>
      </c>
      <c r="AC273" s="99">
        <f t="shared" si="280"/>
        <v>0</v>
      </c>
      <c r="AD273" s="1"/>
      <c r="AE273" s="1"/>
      <c r="AF273" s="5">
        <f t="shared" si="311"/>
        <v>-7.9181232568359405E-4</v>
      </c>
      <c r="AG273" s="5">
        <f t="shared" si="312"/>
        <v>-5.6254911363218252E-4</v>
      </c>
      <c r="AH273" s="5">
        <f t="shared" si="313"/>
        <v>-2.3905556031362796E-3</v>
      </c>
      <c r="AI273" s="5">
        <f t="shared" si="314"/>
        <v>-1.039747013043435E-3</v>
      </c>
      <c r="AJ273" s="5">
        <f t="shared" si="315"/>
        <v>-2.2731219323876006E-3</v>
      </c>
      <c r="AK273" s="5">
        <f t="shared" si="316"/>
        <v>-5.6254911363218252E-4</v>
      </c>
      <c r="AL273" s="1"/>
      <c r="AM273" s="175">
        <f t="shared" si="281"/>
        <v>-7.9181232568359405E-4</v>
      </c>
      <c r="AN273" s="175">
        <f t="shared" si="282"/>
        <v>-5.6254911363218252E-4</v>
      </c>
      <c r="AO273" s="175">
        <f t="shared" si="283"/>
        <v>-2.3905556031362796E-3</v>
      </c>
      <c r="AP273" s="175">
        <f t="shared" si="284"/>
        <v>-1.039747013043435E-3</v>
      </c>
      <c r="AQ273" s="175">
        <f t="shared" si="285"/>
        <v>-2.2731219323876006E-3</v>
      </c>
      <c r="AR273" s="175">
        <f t="shared" si="286"/>
        <v>-5.6254911363218252E-4</v>
      </c>
      <c r="AS273" s="175"/>
      <c r="AT273" s="175">
        <f t="shared" si="287"/>
        <v>0</v>
      </c>
      <c r="AU273" s="175">
        <f t="shared" si="288"/>
        <v>0</v>
      </c>
      <c r="AV273" s="175">
        <f t="shared" si="289"/>
        <v>0</v>
      </c>
      <c r="AW273" s="175">
        <f t="shared" si="290"/>
        <v>0</v>
      </c>
      <c r="AX273" s="175">
        <f t="shared" si="291"/>
        <v>0</v>
      </c>
      <c r="AY273" s="175">
        <f t="shared" si="292"/>
        <v>0</v>
      </c>
      <c r="AZ273" s="1"/>
      <c r="BA273" s="1">
        <f t="shared" si="317"/>
        <v>5.5363208403559842E-2</v>
      </c>
      <c r="BB273" s="1">
        <f t="shared" si="318"/>
        <v>5.2909115607818143E-2</v>
      </c>
      <c r="BC273" s="1">
        <f t="shared" si="319"/>
        <v>4.6735499585735703E-2</v>
      </c>
      <c r="BD273" s="1">
        <f t="shared" si="320"/>
        <v>6.3831377361145664E-2</v>
      </c>
      <c r="BE273" s="1">
        <f t="shared" si="321"/>
        <v>0.13826635887422514</v>
      </c>
      <c r="BF273" s="1">
        <f t="shared" si="322"/>
        <v>5.2909115607818143E-2</v>
      </c>
      <c r="BG273" s="1"/>
      <c r="BH273" s="1">
        <f t="shared" si="293"/>
        <v>5.5407115206258288E-2</v>
      </c>
      <c r="BI273" s="1">
        <f t="shared" si="294"/>
        <v>5.2938913109022163E-2</v>
      </c>
      <c r="BJ273" s="1">
        <f t="shared" si="295"/>
        <v>4.6847760126264099E-2</v>
      </c>
      <c r="BK273" s="1">
        <f t="shared" si="296"/>
        <v>6.3897884145556236E-2</v>
      </c>
      <c r="BL273" s="1">
        <f t="shared" si="297"/>
        <v>0.13858209056033441</v>
      </c>
      <c r="BM273" s="1">
        <f t="shared" si="298"/>
        <v>5.2938913109022163E-2</v>
      </c>
      <c r="BN273" s="1"/>
      <c r="BO273" s="1">
        <f t="shared" si="305"/>
        <v>3.0989320257013637E-2</v>
      </c>
      <c r="BP273" s="1">
        <f t="shared" si="306"/>
        <v>2.912749937401295E-2</v>
      </c>
      <c r="BQ273" s="1">
        <f t="shared" si="307"/>
        <v>6.0620951859096175E-3</v>
      </c>
      <c r="BR273" s="1">
        <f t="shared" si="308"/>
        <v>4.079977981977994E-2</v>
      </c>
      <c r="BS273" s="1">
        <f t="shared" si="309"/>
        <v>0.10033857813452897</v>
      </c>
      <c r="BT273" s="1">
        <f t="shared" si="310"/>
        <v>2.912749937401295E-2</v>
      </c>
      <c r="BU273" s="1"/>
      <c r="BV273" s="1">
        <f t="shared" si="323"/>
        <v>8.7465975446864949E-2</v>
      </c>
      <c r="BW273" s="1">
        <f t="shared" si="324"/>
        <v>8.470038979055465E-2</v>
      </c>
      <c r="BX273" s="1">
        <f t="shared" si="325"/>
        <v>8.2311912681455948E-2</v>
      </c>
      <c r="BY273" s="1">
        <f t="shared" si="326"/>
        <v>0.10094285573408436</v>
      </c>
      <c r="BZ273" s="1">
        <f t="shared" si="327"/>
        <v>0.21728783110186922</v>
      </c>
      <c r="CA273" s="1">
        <f t="shared" si="328"/>
        <v>8.470038979055465E-2</v>
      </c>
      <c r="CB273" s="1"/>
      <c r="CC273" s="1"/>
    </row>
    <row r="274" spans="1:81" x14ac:dyDescent="0.2">
      <c r="A274">
        <f t="shared" ref="A274:A337" si="329">A262+1</f>
        <v>2012</v>
      </c>
      <c r="B274">
        <f t="shared" ref="B274:B337" si="330">B262</f>
        <v>9</v>
      </c>
      <c r="C274" s="1">
        <f>AVERAGE(RealPrice!C262:C273)</f>
        <v>5.5381312326330895E-2</v>
      </c>
      <c r="D274" s="1">
        <f>AVERAGE(RealPrice!D262:D273)</f>
        <v>5.2937646732795107E-2</v>
      </c>
      <c r="E274" s="1">
        <f>AVERAGE(RealPrice!E262:E273)</f>
        <v>4.6691798321540419E-2</v>
      </c>
      <c r="F274" s="1">
        <f>AVERAGE(RealPrice!F262:F273)</f>
        <v>6.3812770843188357E-2</v>
      </c>
      <c r="G274" s="1">
        <f>AVERAGE(RealPrice!G262:G273)</f>
        <v>0.13863033300151131</v>
      </c>
      <c r="H274" s="1">
        <f>AVERAGE(RealPrice!H262:H273)</f>
        <v>5.2937646732795107E-2</v>
      </c>
      <c r="I274" s="1"/>
      <c r="J274" s="1">
        <f t="shared" si="299"/>
        <v>-2.5802879927393219E-5</v>
      </c>
      <c r="K274" s="1">
        <f t="shared" si="300"/>
        <v>-1.2663762270562207E-6</v>
      </c>
      <c r="L274" s="1">
        <f t="shared" si="301"/>
        <v>-1.5596180472367965E-4</v>
      </c>
      <c r="M274" s="1">
        <f t="shared" si="302"/>
        <v>-8.5113302367878507E-5</v>
      </c>
      <c r="N274" s="1">
        <f t="shared" si="303"/>
        <v>4.824244117690446E-5</v>
      </c>
      <c r="O274" s="1">
        <f t="shared" si="304"/>
        <v>-1.2663762270562207E-6</v>
      </c>
      <c r="P274" s="1"/>
      <c r="Q274" s="99">
        <f t="shared" si="269"/>
        <v>-2.5802879927393219E-5</v>
      </c>
      <c r="R274" s="99">
        <f t="shared" si="270"/>
        <v>-1.2663762270562207E-6</v>
      </c>
      <c r="S274" s="99">
        <f t="shared" si="271"/>
        <v>-1.5596180472367965E-4</v>
      </c>
      <c r="T274" s="99">
        <f t="shared" si="272"/>
        <v>-8.5113302367878507E-5</v>
      </c>
      <c r="U274" s="99">
        <f t="shared" si="273"/>
        <v>0</v>
      </c>
      <c r="V274" s="99">
        <f t="shared" si="274"/>
        <v>-1.2663762270562207E-6</v>
      </c>
      <c r="W274" s="99"/>
      <c r="X274" s="99">
        <f t="shared" si="275"/>
        <v>0</v>
      </c>
      <c r="Y274" s="99">
        <f t="shared" si="276"/>
        <v>0</v>
      </c>
      <c r="Z274" s="99">
        <f t="shared" si="277"/>
        <v>0</v>
      </c>
      <c r="AA274" s="99">
        <f t="shared" si="278"/>
        <v>0</v>
      </c>
      <c r="AB274" s="99">
        <f t="shared" si="279"/>
        <v>4.824244117690446E-5</v>
      </c>
      <c r="AC274" s="99">
        <f t="shared" si="280"/>
        <v>0</v>
      </c>
      <c r="AD274" s="1"/>
      <c r="AE274" s="1"/>
      <c r="AF274" s="5">
        <f t="shared" si="311"/>
        <v>-4.6569614446334562E-4</v>
      </c>
      <c r="AG274" s="5">
        <f t="shared" si="312"/>
        <v>-2.3921462543929906E-5</v>
      </c>
      <c r="AH274" s="5">
        <f t="shared" si="313"/>
        <v>-3.3291197765555891E-3</v>
      </c>
      <c r="AI274" s="5">
        <f t="shared" si="314"/>
        <v>-1.332020668696865E-3</v>
      </c>
      <c r="AJ274" s="5">
        <f t="shared" si="315"/>
        <v>3.4811454338612435E-4</v>
      </c>
      <c r="AK274" s="5">
        <f t="shared" si="316"/>
        <v>-2.3921462543929906E-5</v>
      </c>
      <c r="AL274" s="1"/>
      <c r="AM274" s="175">
        <f t="shared" si="281"/>
        <v>-4.6569614446334562E-4</v>
      </c>
      <c r="AN274" s="175">
        <f t="shared" si="282"/>
        <v>-2.3921462543929906E-5</v>
      </c>
      <c r="AO274" s="175">
        <f t="shared" si="283"/>
        <v>-3.3291197765555891E-3</v>
      </c>
      <c r="AP274" s="175">
        <f t="shared" si="284"/>
        <v>-1.332020668696865E-3</v>
      </c>
      <c r="AQ274" s="175">
        <f t="shared" si="285"/>
        <v>0</v>
      </c>
      <c r="AR274" s="175">
        <f t="shared" si="286"/>
        <v>-2.3921462543929906E-5</v>
      </c>
      <c r="AS274" s="175"/>
      <c r="AT274" s="175">
        <f t="shared" si="287"/>
        <v>0</v>
      </c>
      <c r="AU274" s="175">
        <f t="shared" si="288"/>
        <v>0</v>
      </c>
      <c r="AV274" s="175">
        <f t="shared" si="289"/>
        <v>0</v>
      </c>
      <c r="AW274" s="175">
        <f t="shared" si="290"/>
        <v>0</v>
      </c>
      <c r="AX274" s="175">
        <f t="shared" si="291"/>
        <v>3.4811454338612435E-4</v>
      </c>
      <c r="AY274" s="175">
        <f t="shared" si="292"/>
        <v>0</v>
      </c>
      <c r="AZ274" s="1"/>
      <c r="BA274" s="1">
        <f t="shared" si="317"/>
        <v>5.5355509446403502E-2</v>
      </c>
      <c r="BB274" s="1">
        <f t="shared" si="318"/>
        <v>5.2936380356568051E-2</v>
      </c>
      <c r="BC274" s="1">
        <f t="shared" si="319"/>
        <v>4.6535836516816739E-2</v>
      </c>
      <c r="BD274" s="1">
        <f t="shared" si="320"/>
        <v>6.3727657540820479E-2</v>
      </c>
      <c r="BE274" s="1">
        <f t="shared" si="321"/>
        <v>0.13863033300151131</v>
      </c>
      <c r="BF274" s="1">
        <f t="shared" si="322"/>
        <v>5.2936380356568051E-2</v>
      </c>
      <c r="BG274" s="1"/>
      <c r="BH274" s="1">
        <f t="shared" si="293"/>
        <v>5.5381312326330895E-2</v>
      </c>
      <c r="BI274" s="1">
        <f t="shared" si="294"/>
        <v>5.2937646732795107E-2</v>
      </c>
      <c r="BJ274" s="1">
        <f t="shared" si="295"/>
        <v>4.6691798321540419E-2</v>
      </c>
      <c r="BK274" s="1">
        <f t="shared" si="296"/>
        <v>6.3812770843188357E-2</v>
      </c>
      <c r="BL274" s="1">
        <f t="shared" si="297"/>
        <v>0.13867857544268822</v>
      </c>
      <c r="BM274" s="1">
        <f t="shared" si="298"/>
        <v>5.2937646732795107E-2</v>
      </c>
      <c r="BN274" s="1"/>
      <c r="BO274" s="1">
        <f t="shared" si="305"/>
        <v>3.0963529393387944E-2</v>
      </c>
      <c r="BP274" s="1">
        <f t="shared" si="306"/>
        <v>2.9126233028079467E-2</v>
      </c>
      <c r="BQ274" s="1">
        <f t="shared" si="307"/>
        <v>5.9066525967144323E-3</v>
      </c>
      <c r="BR274" s="1">
        <f t="shared" si="308"/>
        <v>4.0714779890089994E-2</v>
      </c>
      <c r="BS274" s="1">
        <f t="shared" si="309"/>
        <v>0.10033857813452897</v>
      </c>
      <c r="BT274" s="1">
        <f t="shared" si="310"/>
        <v>2.9126233028079467E-2</v>
      </c>
      <c r="BU274" s="1"/>
      <c r="BV274" s="1">
        <f t="shared" si="323"/>
        <v>8.7465975446864949E-2</v>
      </c>
      <c r="BW274" s="1">
        <f t="shared" si="324"/>
        <v>8.470038979055465E-2</v>
      </c>
      <c r="BX274" s="1">
        <f t="shared" si="325"/>
        <v>8.2311912681455948E-2</v>
      </c>
      <c r="BY274" s="1">
        <f t="shared" si="326"/>
        <v>0.10094285573408436</v>
      </c>
      <c r="BZ274" s="1">
        <f t="shared" si="327"/>
        <v>0.21733609033694151</v>
      </c>
      <c r="CA274" s="1">
        <f t="shared" si="328"/>
        <v>8.470038979055465E-2</v>
      </c>
      <c r="CB274" s="1"/>
      <c r="CC274" s="1"/>
    </row>
    <row r="275" spans="1:81" x14ac:dyDescent="0.2">
      <c r="A275">
        <f t="shared" si="329"/>
        <v>2012</v>
      </c>
      <c r="B275">
        <f t="shared" si="330"/>
        <v>10</v>
      </c>
      <c r="C275" s="1">
        <f>AVERAGE(RealPrice!C263:C274)</f>
        <v>5.5291448040227974E-2</v>
      </c>
      <c r="D275" s="1">
        <f>AVERAGE(RealPrice!D263:D274)</f>
        <v>5.2831959878858838E-2</v>
      </c>
      <c r="E275" s="1">
        <f>AVERAGE(RealPrice!E263:E274)</f>
        <v>4.6487972101243759E-2</v>
      </c>
      <c r="F275" s="1">
        <f>AVERAGE(RealPrice!F263:F274)</f>
        <v>6.3715683455343244E-2</v>
      </c>
      <c r="G275" s="1">
        <f>AVERAGE(RealPrice!G263:G274)</f>
        <v>0.13835647529020254</v>
      </c>
      <c r="H275" s="1">
        <f>AVERAGE(RealPrice!H263:H274)</f>
        <v>5.2831959878858838E-2</v>
      </c>
      <c r="I275" s="1"/>
      <c r="J275" s="1">
        <f t="shared" si="299"/>
        <v>-8.9864286102921132E-5</v>
      </c>
      <c r="K275" s="1">
        <f t="shared" si="300"/>
        <v>-1.0568685393626959E-4</v>
      </c>
      <c r="L275" s="1">
        <f t="shared" si="301"/>
        <v>-2.0382622029666009E-4</v>
      </c>
      <c r="M275" s="1">
        <f t="shared" si="302"/>
        <v>-9.7087387845112838E-5</v>
      </c>
      <c r="N275" s="1">
        <f t="shared" si="303"/>
        <v>-2.7385771130877812E-4</v>
      </c>
      <c r="O275" s="1">
        <f t="shared" si="304"/>
        <v>-1.0568685393626959E-4</v>
      </c>
      <c r="P275" s="1"/>
      <c r="Q275" s="99">
        <f t="shared" si="269"/>
        <v>-8.9864286102921132E-5</v>
      </c>
      <c r="R275" s="99">
        <f t="shared" si="270"/>
        <v>-1.0568685393626959E-4</v>
      </c>
      <c r="S275" s="99">
        <f t="shared" si="271"/>
        <v>-2.0382622029666009E-4</v>
      </c>
      <c r="T275" s="99">
        <f t="shared" si="272"/>
        <v>-9.7087387845112838E-5</v>
      </c>
      <c r="U275" s="99">
        <f t="shared" si="273"/>
        <v>-2.7385771130877812E-4</v>
      </c>
      <c r="V275" s="99">
        <f t="shared" si="274"/>
        <v>-1.0568685393626959E-4</v>
      </c>
      <c r="W275" s="99"/>
      <c r="X275" s="99">
        <f t="shared" si="275"/>
        <v>0</v>
      </c>
      <c r="Y275" s="99">
        <f t="shared" si="276"/>
        <v>0</v>
      </c>
      <c r="Z275" s="99">
        <f t="shared" si="277"/>
        <v>0</v>
      </c>
      <c r="AA275" s="99">
        <f t="shared" si="278"/>
        <v>0</v>
      </c>
      <c r="AB275" s="99">
        <f t="shared" si="279"/>
        <v>0</v>
      </c>
      <c r="AC275" s="99">
        <f t="shared" si="280"/>
        <v>0</v>
      </c>
      <c r="AD275" s="1"/>
      <c r="AE275" s="1"/>
      <c r="AF275" s="5">
        <f t="shared" si="311"/>
        <v>-1.6226463824728921E-3</v>
      </c>
      <c r="AG275" s="5">
        <f t="shared" si="312"/>
        <v>-1.9964403493364369E-3</v>
      </c>
      <c r="AH275" s="5">
        <f t="shared" si="313"/>
        <v>-4.3653538228067834E-3</v>
      </c>
      <c r="AI275" s="5">
        <f t="shared" si="314"/>
        <v>-1.521441344142449E-3</v>
      </c>
      <c r="AJ275" s="5">
        <f t="shared" si="315"/>
        <v>-1.9754530295025274E-3</v>
      </c>
      <c r="AK275" s="5">
        <f t="shared" si="316"/>
        <v>-1.9964403493364369E-3</v>
      </c>
      <c r="AL275" s="1"/>
      <c r="AM275" s="175">
        <f t="shared" si="281"/>
        <v>-1.6226463824728921E-3</v>
      </c>
      <c r="AN275" s="175">
        <f t="shared" si="282"/>
        <v>-1.9964403493364369E-3</v>
      </c>
      <c r="AO275" s="175">
        <f t="shared" si="283"/>
        <v>-4.3653538228067834E-3</v>
      </c>
      <c r="AP275" s="175">
        <f t="shared" si="284"/>
        <v>-1.521441344142449E-3</v>
      </c>
      <c r="AQ275" s="175">
        <f t="shared" si="285"/>
        <v>-1.9754530295025274E-3</v>
      </c>
      <c r="AR275" s="175">
        <f t="shared" si="286"/>
        <v>-1.9964403493364369E-3</v>
      </c>
      <c r="AS275" s="175"/>
      <c r="AT275" s="175">
        <f t="shared" si="287"/>
        <v>0</v>
      </c>
      <c r="AU275" s="175">
        <f t="shared" si="288"/>
        <v>0</v>
      </c>
      <c r="AV275" s="175">
        <f t="shared" si="289"/>
        <v>0</v>
      </c>
      <c r="AW275" s="175">
        <f t="shared" si="290"/>
        <v>0</v>
      </c>
      <c r="AX275" s="175">
        <f t="shared" si="291"/>
        <v>0</v>
      </c>
      <c r="AY275" s="175">
        <f t="shared" si="292"/>
        <v>0</v>
      </c>
      <c r="AZ275" s="1"/>
      <c r="BA275" s="1">
        <f t="shared" si="317"/>
        <v>5.5201583754125053E-2</v>
      </c>
      <c r="BB275" s="1">
        <f t="shared" si="318"/>
        <v>5.2726273024922568E-2</v>
      </c>
      <c r="BC275" s="1">
        <f t="shared" si="319"/>
        <v>4.6284145880947099E-2</v>
      </c>
      <c r="BD275" s="1">
        <f t="shared" si="320"/>
        <v>6.3618596067498132E-2</v>
      </c>
      <c r="BE275" s="1">
        <f t="shared" si="321"/>
        <v>0.13808261757889376</v>
      </c>
      <c r="BF275" s="1">
        <f t="shared" si="322"/>
        <v>5.2726273024922568E-2</v>
      </c>
      <c r="BG275" s="1"/>
      <c r="BH275" s="1">
        <f t="shared" si="293"/>
        <v>5.5291448040227974E-2</v>
      </c>
      <c r="BI275" s="1">
        <f t="shared" si="294"/>
        <v>5.2831959878858838E-2</v>
      </c>
      <c r="BJ275" s="1">
        <f t="shared" si="295"/>
        <v>4.6487972101243759E-2</v>
      </c>
      <c r="BK275" s="1">
        <f t="shared" si="296"/>
        <v>6.3715683455343244E-2</v>
      </c>
      <c r="BL275" s="1">
        <f t="shared" si="297"/>
        <v>0.13835647529020254</v>
      </c>
      <c r="BM275" s="1">
        <f t="shared" si="298"/>
        <v>5.2831959878858838E-2</v>
      </c>
      <c r="BN275" s="1"/>
      <c r="BO275" s="1">
        <f t="shared" si="305"/>
        <v>3.0873810925243779E-2</v>
      </c>
      <c r="BP275" s="1">
        <f t="shared" si="306"/>
        <v>2.9020757171642788E-2</v>
      </c>
      <c r="BQ275" s="1">
        <f t="shared" si="307"/>
        <v>5.7037161499877325E-3</v>
      </c>
      <c r="BR275" s="1">
        <f t="shared" si="308"/>
        <v>4.0617840215010741E-2</v>
      </c>
      <c r="BS275" s="1">
        <f t="shared" si="309"/>
        <v>0.10006526141626565</v>
      </c>
      <c r="BT275" s="1">
        <f t="shared" si="310"/>
        <v>2.9020757171642788E-2</v>
      </c>
      <c r="BU275" s="1"/>
      <c r="BV275" s="1">
        <f t="shared" si="323"/>
        <v>8.7465975446864949E-2</v>
      </c>
      <c r="BW275" s="1">
        <f t="shared" si="324"/>
        <v>8.470038979055465E-2</v>
      </c>
      <c r="BX275" s="1">
        <f t="shared" si="325"/>
        <v>8.2311912681455948E-2</v>
      </c>
      <c r="BY275" s="1">
        <f t="shared" si="326"/>
        <v>0.10094285573408436</v>
      </c>
      <c r="BZ275" s="1">
        <f t="shared" si="327"/>
        <v>0.21733609033694151</v>
      </c>
      <c r="CA275" s="1">
        <f t="shared" si="328"/>
        <v>8.470038979055465E-2</v>
      </c>
      <c r="CB275" s="1"/>
      <c r="CC275" s="1"/>
    </row>
    <row r="276" spans="1:81" x14ac:dyDescent="0.2">
      <c r="A276">
        <f t="shared" si="329"/>
        <v>2012</v>
      </c>
      <c r="B276">
        <f t="shared" si="330"/>
        <v>11</v>
      </c>
      <c r="C276" s="1">
        <f>AVERAGE(RealPrice!C264:C275)</f>
        <v>5.5192384984685122E-2</v>
      </c>
      <c r="D276" s="1">
        <f>AVERAGE(RealPrice!D264:D275)</f>
        <v>5.2693538540897887E-2</v>
      </c>
      <c r="E276" s="1">
        <f>AVERAGE(RealPrice!E264:E275)</f>
        <v>4.6355204245698368E-2</v>
      </c>
      <c r="F276" s="1">
        <f>AVERAGE(RealPrice!F264:F275)</f>
        <v>6.361142529384646E-2</v>
      </c>
      <c r="G276" s="1">
        <f>AVERAGE(RealPrice!G264:G275)</f>
        <v>0.13826876256496784</v>
      </c>
      <c r="H276" s="1">
        <f>AVERAGE(RealPrice!H264:H275)</f>
        <v>5.2693538540897887E-2</v>
      </c>
      <c r="I276" s="1"/>
      <c r="J276" s="1">
        <f t="shared" si="299"/>
        <v>-9.9063055542851497E-5</v>
      </c>
      <c r="K276" s="1">
        <f t="shared" si="300"/>
        <v>-1.3842133796095057E-4</v>
      </c>
      <c r="L276" s="1">
        <f t="shared" si="301"/>
        <v>-1.3276785554539039E-4</v>
      </c>
      <c r="M276" s="1">
        <f t="shared" si="302"/>
        <v>-1.0425816149678413E-4</v>
      </c>
      <c r="N276" s="1">
        <f t="shared" si="303"/>
        <v>-8.7712725234695421E-5</v>
      </c>
      <c r="O276" s="1">
        <f t="shared" si="304"/>
        <v>-1.3842133796095057E-4</v>
      </c>
      <c r="P276" s="1"/>
      <c r="Q276" s="99">
        <f t="shared" si="269"/>
        <v>-9.9063055542851497E-5</v>
      </c>
      <c r="R276" s="99">
        <f t="shared" si="270"/>
        <v>-1.3842133796095057E-4</v>
      </c>
      <c r="S276" s="99">
        <f t="shared" si="271"/>
        <v>-1.3276785554539039E-4</v>
      </c>
      <c r="T276" s="99">
        <f t="shared" si="272"/>
        <v>-1.0425816149678413E-4</v>
      </c>
      <c r="U276" s="99">
        <f t="shared" si="273"/>
        <v>-8.7712725234695421E-5</v>
      </c>
      <c r="V276" s="99">
        <f t="shared" si="274"/>
        <v>-1.3842133796095057E-4</v>
      </c>
      <c r="W276" s="99"/>
      <c r="X276" s="99">
        <f t="shared" si="275"/>
        <v>0</v>
      </c>
      <c r="Y276" s="99">
        <f t="shared" si="276"/>
        <v>0</v>
      </c>
      <c r="Z276" s="99">
        <f t="shared" si="277"/>
        <v>0</v>
      </c>
      <c r="AA276" s="99">
        <f t="shared" si="278"/>
        <v>0</v>
      </c>
      <c r="AB276" s="99">
        <f t="shared" si="279"/>
        <v>0</v>
      </c>
      <c r="AC276" s="99">
        <f t="shared" si="280"/>
        <v>0</v>
      </c>
      <c r="AD276" s="1"/>
      <c r="AE276" s="1"/>
      <c r="AF276" s="5">
        <f t="shared" si="311"/>
        <v>-1.7916523993145583E-3</v>
      </c>
      <c r="AG276" s="5">
        <f t="shared" si="312"/>
        <v>-2.6200303429655403E-3</v>
      </c>
      <c r="AH276" s="5">
        <f t="shared" si="313"/>
        <v>-2.8559614357073215E-3</v>
      </c>
      <c r="AI276" s="5">
        <f t="shared" si="314"/>
        <v>-1.6363029609477442E-3</v>
      </c>
      <c r="AJ276" s="5">
        <f t="shared" si="315"/>
        <v>-6.339618369918254E-4</v>
      </c>
      <c r="AK276" s="5">
        <f t="shared" si="316"/>
        <v>-2.6200303429655403E-3</v>
      </c>
      <c r="AL276" s="1"/>
      <c r="AM276" s="175">
        <f t="shared" si="281"/>
        <v>-1.7916523993145583E-3</v>
      </c>
      <c r="AN276" s="175">
        <f t="shared" si="282"/>
        <v>-2.6200303429655403E-3</v>
      </c>
      <c r="AO276" s="175">
        <f t="shared" si="283"/>
        <v>-2.8559614357073215E-3</v>
      </c>
      <c r="AP276" s="175">
        <f t="shared" si="284"/>
        <v>-1.6363029609477442E-3</v>
      </c>
      <c r="AQ276" s="175">
        <f t="shared" si="285"/>
        <v>-6.339618369918254E-4</v>
      </c>
      <c r="AR276" s="175">
        <f t="shared" si="286"/>
        <v>-2.6200303429655403E-3</v>
      </c>
      <c r="AS276" s="175"/>
      <c r="AT276" s="175">
        <f t="shared" si="287"/>
        <v>0</v>
      </c>
      <c r="AU276" s="175">
        <f t="shared" si="288"/>
        <v>0</v>
      </c>
      <c r="AV276" s="175">
        <f t="shared" si="289"/>
        <v>0</v>
      </c>
      <c r="AW276" s="175">
        <f t="shared" si="290"/>
        <v>0</v>
      </c>
      <c r="AX276" s="175">
        <f t="shared" si="291"/>
        <v>0</v>
      </c>
      <c r="AY276" s="175">
        <f t="shared" si="292"/>
        <v>0</v>
      </c>
      <c r="AZ276" s="1"/>
      <c r="BA276" s="1">
        <f t="shared" si="317"/>
        <v>5.5093321929142271E-2</v>
      </c>
      <c r="BB276" s="1">
        <f t="shared" si="318"/>
        <v>5.2555117202936937E-2</v>
      </c>
      <c r="BC276" s="1">
        <f t="shared" si="319"/>
        <v>4.6222436390152978E-2</v>
      </c>
      <c r="BD276" s="1">
        <f t="shared" si="320"/>
        <v>6.3507167132349676E-2</v>
      </c>
      <c r="BE276" s="1">
        <f t="shared" si="321"/>
        <v>0.13818104983973314</v>
      </c>
      <c r="BF276" s="1">
        <f t="shared" si="322"/>
        <v>5.2555117202936937E-2</v>
      </c>
      <c r="BG276" s="1"/>
      <c r="BH276" s="1">
        <f t="shared" si="293"/>
        <v>5.5192384984685122E-2</v>
      </c>
      <c r="BI276" s="1">
        <f t="shared" si="294"/>
        <v>5.2693538540897887E-2</v>
      </c>
      <c r="BJ276" s="1">
        <f t="shared" si="295"/>
        <v>4.6355204245698368E-2</v>
      </c>
      <c r="BK276" s="1">
        <f t="shared" si="296"/>
        <v>6.361142529384646E-2</v>
      </c>
      <c r="BL276" s="1">
        <f t="shared" si="297"/>
        <v>0.13826876256496784</v>
      </c>
      <c r="BM276" s="1">
        <f t="shared" si="298"/>
        <v>5.2693538540897887E-2</v>
      </c>
      <c r="BN276" s="1"/>
      <c r="BO276" s="1">
        <f t="shared" si="305"/>
        <v>3.0774925356262074E-2</v>
      </c>
      <c r="BP276" s="1">
        <f t="shared" si="306"/>
        <v>2.8882698501787412E-2</v>
      </c>
      <c r="BQ276" s="1">
        <f t="shared" si="307"/>
        <v>5.5713274743176815E-3</v>
      </c>
      <c r="BR276" s="1">
        <f t="shared" si="308"/>
        <v>4.0513752651452316E-2</v>
      </c>
      <c r="BS276" s="1">
        <f t="shared" si="309"/>
        <v>9.997760429755137E-2</v>
      </c>
      <c r="BT276" s="1">
        <f t="shared" si="310"/>
        <v>2.8882698501787412E-2</v>
      </c>
      <c r="BU276" s="1"/>
      <c r="BV276" s="1">
        <f t="shared" si="323"/>
        <v>8.7465975446864949E-2</v>
      </c>
      <c r="BW276" s="1">
        <f t="shared" si="324"/>
        <v>8.470038979055465E-2</v>
      </c>
      <c r="BX276" s="1">
        <f t="shared" si="325"/>
        <v>8.2311912681455948E-2</v>
      </c>
      <c r="BY276" s="1">
        <f t="shared" si="326"/>
        <v>0.10094285573408436</v>
      </c>
      <c r="BZ276" s="1">
        <f t="shared" si="327"/>
        <v>0.21733609033694151</v>
      </c>
      <c r="CA276" s="1">
        <f t="shared" si="328"/>
        <v>8.470038979055465E-2</v>
      </c>
      <c r="CB276" s="1"/>
      <c r="CC276" s="1"/>
    </row>
    <row r="277" spans="1:81" x14ac:dyDescent="0.2">
      <c r="A277">
        <f t="shared" si="329"/>
        <v>2012</v>
      </c>
      <c r="B277">
        <f t="shared" si="330"/>
        <v>12</v>
      </c>
      <c r="C277" s="1">
        <f>AVERAGE(RealPrice!C265:C276)</f>
        <v>5.5091471201075499E-2</v>
      </c>
      <c r="D277" s="1">
        <f>AVERAGE(RealPrice!D265:D276)</f>
        <v>5.2594054243229056E-2</v>
      </c>
      <c r="E277" s="1">
        <f>AVERAGE(RealPrice!E265:E276)</f>
        <v>4.6251238055402238E-2</v>
      </c>
      <c r="F277" s="1">
        <f>AVERAGE(RealPrice!F265:F276)</f>
        <v>6.3495277209106138E-2</v>
      </c>
      <c r="G277" s="1">
        <f>AVERAGE(RealPrice!G265:G276)</f>
        <v>0.13811166697579769</v>
      </c>
      <c r="H277" s="1">
        <f>AVERAGE(RealPrice!H265:H276)</f>
        <v>5.2594054243229056E-2</v>
      </c>
      <c r="I277" s="1"/>
      <c r="J277" s="1">
        <f t="shared" si="299"/>
        <v>-1.0091378360962272E-4</v>
      </c>
      <c r="K277" s="1">
        <f t="shared" si="300"/>
        <v>-9.9484297668830934E-5</v>
      </c>
      <c r="L277" s="1">
        <f t="shared" si="301"/>
        <v>-1.0396619029613002E-4</v>
      </c>
      <c r="M277" s="1">
        <f t="shared" si="302"/>
        <v>-1.1614808474032234E-4</v>
      </c>
      <c r="N277" s="1">
        <f t="shared" si="303"/>
        <v>-1.5709558917015309E-4</v>
      </c>
      <c r="O277" s="1">
        <f t="shared" si="304"/>
        <v>-9.9484297668830934E-5</v>
      </c>
      <c r="P277" s="1"/>
      <c r="Q277" s="99">
        <f t="shared" si="269"/>
        <v>-1.0091378360962272E-4</v>
      </c>
      <c r="R277" s="99">
        <f t="shared" si="270"/>
        <v>-9.9484297668830934E-5</v>
      </c>
      <c r="S277" s="99">
        <f t="shared" si="271"/>
        <v>-1.0396619029613002E-4</v>
      </c>
      <c r="T277" s="99">
        <f t="shared" si="272"/>
        <v>-1.1614808474032234E-4</v>
      </c>
      <c r="U277" s="99">
        <f t="shared" si="273"/>
        <v>-1.5709558917015309E-4</v>
      </c>
      <c r="V277" s="99">
        <f t="shared" si="274"/>
        <v>-9.9484297668830934E-5</v>
      </c>
      <c r="W277" s="99"/>
      <c r="X277" s="99">
        <f t="shared" si="275"/>
        <v>0</v>
      </c>
      <c r="Y277" s="99">
        <f t="shared" si="276"/>
        <v>0</v>
      </c>
      <c r="Z277" s="99">
        <f t="shared" si="277"/>
        <v>0</v>
      </c>
      <c r="AA277" s="99">
        <f t="shared" si="278"/>
        <v>0</v>
      </c>
      <c r="AB277" s="99">
        <f t="shared" si="279"/>
        <v>0</v>
      </c>
      <c r="AC277" s="99">
        <f t="shared" si="280"/>
        <v>0</v>
      </c>
      <c r="AD277" s="1"/>
      <c r="AE277" s="1"/>
      <c r="AF277" s="5">
        <f t="shared" si="311"/>
        <v>-1.8284004874516979E-3</v>
      </c>
      <c r="AG277" s="5">
        <f t="shared" si="312"/>
        <v>-1.8879790658130613E-3</v>
      </c>
      <c r="AH277" s="5">
        <f t="shared" si="313"/>
        <v>-2.242815925156405E-3</v>
      </c>
      <c r="AI277" s="5">
        <f t="shared" si="314"/>
        <v>-1.8258997374102082E-3</v>
      </c>
      <c r="AJ277" s="5">
        <f t="shared" si="315"/>
        <v>-1.1361610985441972E-3</v>
      </c>
      <c r="AK277" s="5">
        <f t="shared" si="316"/>
        <v>-1.8879790658130613E-3</v>
      </c>
      <c r="AL277" s="1"/>
      <c r="AM277" s="175">
        <f t="shared" si="281"/>
        <v>-1.8284004874516979E-3</v>
      </c>
      <c r="AN277" s="175">
        <f t="shared" si="282"/>
        <v>-1.8879790658130613E-3</v>
      </c>
      <c r="AO277" s="175">
        <f t="shared" si="283"/>
        <v>-2.242815925156405E-3</v>
      </c>
      <c r="AP277" s="175">
        <f t="shared" si="284"/>
        <v>-1.8258997374102082E-3</v>
      </c>
      <c r="AQ277" s="175">
        <f t="shared" si="285"/>
        <v>-1.1361610985441972E-3</v>
      </c>
      <c r="AR277" s="175">
        <f t="shared" si="286"/>
        <v>-1.8879790658130613E-3</v>
      </c>
      <c r="AS277" s="175"/>
      <c r="AT277" s="175">
        <f t="shared" si="287"/>
        <v>0</v>
      </c>
      <c r="AU277" s="175">
        <f t="shared" si="288"/>
        <v>0</v>
      </c>
      <c r="AV277" s="175">
        <f t="shared" si="289"/>
        <v>0</v>
      </c>
      <c r="AW277" s="175">
        <f t="shared" si="290"/>
        <v>0</v>
      </c>
      <c r="AX277" s="175">
        <f t="shared" si="291"/>
        <v>0</v>
      </c>
      <c r="AY277" s="175">
        <f t="shared" si="292"/>
        <v>0</v>
      </c>
      <c r="AZ277" s="1"/>
      <c r="BA277" s="1">
        <f t="shared" si="317"/>
        <v>5.4990557417465877E-2</v>
      </c>
      <c r="BB277" s="1">
        <f t="shared" si="318"/>
        <v>5.2494569945560225E-2</v>
      </c>
      <c r="BC277" s="1">
        <f t="shared" si="319"/>
        <v>4.6147271865106108E-2</v>
      </c>
      <c r="BD277" s="1">
        <f t="shared" si="320"/>
        <v>6.3379129124365816E-2</v>
      </c>
      <c r="BE277" s="1">
        <f t="shared" si="321"/>
        <v>0.13795457138662753</v>
      </c>
      <c r="BF277" s="1">
        <f t="shared" si="322"/>
        <v>5.2494569945560225E-2</v>
      </c>
      <c r="BG277" s="1"/>
      <c r="BH277" s="1">
        <f t="shared" si="293"/>
        <v>5.5091471201075499E-2</v>
      </c>
      <c r="BI277" s="1">
        <f t="shared" si="294"/>
        <v>5.2594054243229056E-2</v>
      </c>
      <c r="BJ277" s="1">
        <f t="shared" si="295"/>
        <v>4.6251238055402238E-2</v>
      </c>
      <c r="BK277" s="1">
        <f t="shared" si="296"/>
        <v>6.3495277209106138E-2</v>
      </c>
      <c r="BL277" s="1">
        <f t="shared" si="297"/>
        <v>0.13811166697579769</v>
      </c>
      <c r="BM277" s="1">
        <f t="shared" si="298"/>
        <v>5.2594054243229056E-2</v>
      </c>
      <c r="BN277" s="1"/>
      <c r="BO277" s="1">
        <f t="shared" si="305"/>
        <v>3.0674196083463594E-2</v>
      </c>
      <c r="BP277" s="1">
        <f t="shared" si="306"/>
        <v>2.878340202838996E-2</v>
      </c>
      <c r="BQ277" s="1">
        <f t="shared" si="307"/>
        <v>5.4675944610488251E-3</v>
      </c>
      <c r="BR277" s="1">
        <f t="shared" si="308"/>
        <v>4.0397816641469422E-2</v>
      </c>
      <c r="BS277" s="1">
        <f t="shared" si="309"/>
        <v>9.9820687194278376E-2</v>
      </c>
      <c r="BT277" s="1">
        <f t="shared" si="310"/>
        <v>2.878340202838996E-2</v>
      </c>
      <c r="BU277" s="1"/>
      <c r="BV277" s="1">
        <f t="shared" si="323"/>
        <v>8.7465975446864949E-2</v>
      </c>
      <c r="BW277" s="1">
        <f t="shared" si="324"/>
        <v>8.470038979055465E-2</v>
      </c>
      <c r="BX277" s="1">
        <f t="shared" si="325"/>
        <v>8.2311912681455948E-2</v>
      </c>
      <c r="BY277" s="1">
        <f t="shared" si="326"/>
        <v>0.10094285573408436</v>
      </c>
      <c r="BZ277" s="1">
        <f t="shared" si="327"/>
        <v>0.21733609033694151</v>
      </c>
      <c r="CA277" s="1">
        <f t="shared" si="328"/>
        <v>8.470038979055465E-2</v>
      </c>
      <c r="CB277" s="1"/>
      <c r="CC277" s="1"/>
    </row>
    <row r="278" spans="1:81" x14ac:dyDescent="0.2">
      <c r="A278">
        <f t="shared" si="329"/>
        <v>2013</v>
      </c>
      <c r="B278">
        <f t="shared" si="330"/>
        <v>1</v>
      </c>
      <c r="C278" s="1">
        <f>AVERAGE(RealPrice!C266:C277)</f>
        <v>5.4997548124898515E-2</v>
      </c>
      <c r="D278" s="1">
        <f>AVERAGE(RealPrice!D266:D277)</f>
        <v>5.2451899004650172E-2</v>
      </c>
      <c r="E278" s="1">
        <f>AVERAGE(RealPrice!E266:E277)</f>
        <v>4.6008078596204295E-2</v>
      </c>
      <c r="F278" s="1">
        <f>AVERAGE(RealPrice!F266:F277)</f>
        <v>6.3404834480005487E-2</v>
      </c>
      <c r="G278" s="1">
        <f>AVERAGE(RealPrice!G266:G277)</f>
        <v>0.13800025791852988</v>
      </c>
      <c r="H278" s="1">
        <f>AVERAGE(RealPrice!H266:H277)</f>
        <v>5.2451899004650172E-2</v>
      </c>
      <c r="I278" s="1"/>
      <c r="J278" s="1">
        <f t="shared" si="299"/>
        <v>-9.3923076176984088E-5</v>
      </c>
      <c r="K278" s="1">
        <f t="shared" si="300"/>
        <v>-1.4215523857888379E-4</v>
      </c>
      <c r="L278" s="1">
        <f t="shared" si="301"/>
        <v>-2.431594591979433E-4</v>
      </c>
      <c r="M278" s="1">
        <f t="shared" si="302"/>
        <v>-9.0442729100650987E-5</v>
      </c>
      <c r="N278" s="1">
        <f t="shared" si="303"/>
        <v>-1.1140905726780836E-4</v>
      </c>
      <c r="O278" s="1">
        <f t="shared" si="304"/>
        <v>-1.4215523857888379E-4</v>
      </c>
      <c r="P278" s="1"/>
      <c r="Q278" s="99">
        <f t="shared" si="269"/>
        <v>-9.3923076176984088E-5</v>
      </c>
      <c r="R278" s="99">
        <f t="shared" si="270"/>
        <v>-1.4215523857888379E-4</v>
      </c>
      <c r="S278" s="99">
        <f t="shared" si="271"/>
        <v>-2.431594591979433E-4</v>
      </c>
      <c r="T278" s="99">
        <f t="shared" si="272"/>
        <v>-9.0442729100650987E-5</v>
      </c>
      <c r="U278" s="99">
        <f t="shared" si="273"/>
        <v>-1.1140905726780836E-4</v>
      </c>
      <c r="V278" s="99">
        <f t="shared" si="274"/>
        <v>-1.4215523857888379E-4</v>
      </c>
      <c r="W278" s="99"/>
      <c r="X278" s="99">
        <f t="shared" si="275"/>
        <v>0</v>
      </c>
      <c r="Y278" s="99">
        <f t="shared" si="276"/>
        <v>0</v>
      </c>
      <c r="Z278" s="99">
        <f t="shared" si="277"/>
        <v>0</v>
      </c>
      <c r="AA278" s="99">
        <f t="shared" si="278"/>
        <v>0</v>
      </c>
      <c r="AB278" s="99">
        <f t="shared" si="279"/>
        <v>0</v>
      </c>
      <c r="AC278" s="99">
        <f t="shared" si="280"/>
        <v>0</v>
      </c>
      <c r="AD278" s="1"/>
      <c r="AE278" s="1"/>
      <c r="AF278" s="5">
        <f t="shared" si="311"/>
        <v>-1.7048569248437895E-3</v>
      </c>
      <c r="AG278" s="5">
        <f t="shared" si="312"/>
        <v>-2.7028766012497929E-3</v>
      </c>
      <c r="AH278" s="5">
        <f t="shared" si="313"/>
        <v>-5.2573610874302457E-3</v>
      </c>
      <c r="AI278" s="5">
        <f t="shared" si="314"/>
        <v>-1.4244008857982049E-3</v>
      </c>
      <c r="AJ278" s="5">
        <f t="shared" si="315"/>
        <v>-8.0665927584044894E-4</v>
      </c>
      <c r="AK278" s="5">
        <f t="shared" si="316"/>
        <v>-2.7028766012497929E-3</v>
      </c>
      <c r="AL278" s="1"/>
      <c r="AM278" s="175">
        <f t="shared" si="281"/>
        <v>-1.7048569248437895E-3</v>
      </c>
      <c r="AN278" s="175">
        <f t="shared" si="282"/>
        <v>-2.7028766012497929E-3</v>
      </c>
      <c r="AO278" s="175">
        <f t="shared" si="283"/>
        <v>-5.2573610874302457E-3</v>
      </c>
      <c r="AP278" s="175">
        <f t="shared" si="284"/>
        <v>-1.4244008857982049E-3</v>
      </c>
      <c r="AQ278" s="175">
        <f t="shared" si="285"/>
        <v>-8.0665927584044894E-4</v>
      </c>
      <c r="AR278" s="175">
        <f t="shared" si="286"/>
        <v>-2.7028766012497929E-3</v>
      </c>
      <c r="AS278" s="175"/>
      <c r="AT278" s="175">
        <f t="shared" si="287"/>
        <v>0</v>
      </c>
      <c r="AU278" s="175">
        <f t="shared" si="288"/>
        <v>0</v>
      </c>
      <c r="AV278" s="175">
        <f t="shared" si="289"/>
        <v>0</v>
      </c>
      <c r="AW278" s="175">
        <f t="shared" si="290"/>
        <v>0</v>
      </c>
      <c r="AX278" s="175">
        <f t="shared" si="291"/>
        <v>0</v>
      </c>
      <c r="AY278" s="175">
        <f t="shared" si="292"/>
        <v>0</v>
      </c>
      <c r="AZ278" s="1"/>
      <c r="BA278" s="1">
        <f t="shared" si="317"/>
        <v>5.4903625048721531E-2</v>
      </c>
      <c r="BB278" s="1">
        <f t="shared" si="318"/>
        <v>5.2309743766071289E-2</v>
      </c>
      <c r="BC278" s="1">
        <f t="shared" si="319"/>
        <v>4.5764919137006352E-2</v>
      </c>
      <c r="BD278" s="1">
        <f t="shared" si="320"/>
        <v>6.3314391750904836E-2</v>
      </c>
      <c r="BE278" s="1">
        <f t="shared" si="321"/>
        <v>0.13788884886126207</v>
      </c>
      <c r="BF278" s="1">
        <f t="shared" si="322"/>
        <v>5.2309743766071289E-2</v>
      </c>
      <c r="BG278" s="1"/>
      <c r="BH278" s="1">
        <f t="shared" si="293"/>
        <v>5.4997548124898515E-2</v>
      </c>
      <c r="BI278" s="1">
        <f t="shared" si="294"/>
        <v>5.2451899004650172E-2</v>
      </c>
      <c r="BJ278" s="1">
        <f t="shared" si="295"/>
        <v>4.6008078596204295E-2</v>
      </c>
      <c r="BK278" s="1">
        <f t="shared" si="296"/>
        <v>6.3404834480005487E-2</v>
      </c>
      <c r="BL278" s="1">
        <f t="shared" si="297"/>
        <v>0.13800025791852988</v>
      </c>
      <c r="BM278" s="1">
        <f t="shared" si="298"/>
        <v>5.2451899004650172E-2</v>
      </c>
      <c r="BN278" s="1"/>
      <c r="BO278" s="1">
        <f t="shared" si="305"/>
        <v>3.0580433132693433E-2</v>
      </c>
      <c r="BP278" s="1">
        <f t="shared" si="306"/>
        <v>2.8641631017879175E-2</v>
      </c>
      <c r="BQ278" s="1">
        <f t="shared" si="307"/>
        <v>5.2257133789297087E-3</v>
      </c>
      <c r="BR278" s="1">
        <f t="shared" si="308"/>
        <v>4.0307502739072215E-2</v>
      </c>
      <c r="BS278" s="1">
        <f t="shared" si="309"/>
        <v>9.9709368006160023E-2</v>
      </c>
      <c r="BT278" s="1">
        <f t="shared" si="310"/>
        <v>2.8641631017879175E-2</v>
      </c>
      <c r="BU278" s="1"/>
      <c r="BV278" s="1">
        <f t="shared" si="323"/>
        <v>8.7465975446864949E-2</v>
      </c>
      <c r="BW278" s="1">
        <f t="shared" si="324"/>
        <v>8.470038979055465E-2</v>
      </c>
      <c r="BX278" s="1">
        <f t="shared" si="325"/>
        <v>8.2311912681455948E-2</v>
      </c>
      <c r="BY278" s="1">
        <f t="shared" si="326"/>
        <v>0.10094285573408436</v>
      </c>
      <c r="BZ278" s="1">
        <f t="shared" si="327"/>
        <v>0.21733609033694151</v>
      </c>
      <c r="CA278" s="1">
        <f t="shared" si="328"/>
        <v>8.470038979055465E-2</v>
      </c>
      <c r="CB278" s="1"/>
      <c r="CC278" s="1"/>
    </row>
    <row r="279" spans="1:81" x14ac:dyDescent="0.2">
      <c r="A279">
        <f t="shared" si="329"/>
        <v>2013</v>
      </c>
      <c r="B279">
        <f t="shared" si="330"/>
        <v>2</v>
      </c>
      <c r="C279" s="1">
        <f>AVERAGE(RealPrice!C267:C278)</f>
        <v>5.4719871181506785E-2</v>
      </c>
      <c r="D279" s="1">
        <f>AVERAGE(RealPrice!D267:D278)</f>
        <v>5.2139344973441672E-2</v>
      </c>
      <c r="E279" s="1">
        <f>AVERAGE(RealPrice!E267:E278)</f>
        <v>4.5938150977619975E-2</v>
      </c>
      <c r="F279" s="1">
        <f>AVERAGE(RealPrice!F267:F278)</f>
        <v>6.3115353645770908E-2</v>
      </c>
      <c r="G279" s="1">
        <f>AVERAGE(RealPrice!G267:G278)</f>
        <v>0.13753589401765104</v>
      </c>
      <c r="H279" s="1">
        <f>AVERAGE(RealPrice!H267:H278)</f>
        <v>5.2139344973441672E-2</v>
      </c>
      <c r="I279" s="1"/>
      <c r="J279" s="1">
        <f t="shared" si="299"/>
        <v>-2.7767694339173032E-4</v>
      </c>
      <c r="K279" s="1">
        <f t="shared" si="300"/>
        <v>-3.1255403120850067E-4</v>
      </c>
      <c r="L279" s="1">
        <f t="shared" si="301"/>
        <v>-6.9927618584320062E-5</v>
      </c>
      <c r="M279" s="1">
        <f t="shared" si="302"/>
        <v>-2.8948083423457893E-4</v>
      </c>
      <c r="N279" s="1">
        <f t="shared" si="303"/>
        <v>-4.6436390087883916E-4</v>
      </c>
      <c r="O279" s="1">
        <f t="shared" si="304"/>
        <v>-3.1255403120850067E-4</v>
      </c>
      <c r="P279" s="1"/>
      <c r="Q279" s="99">
        <f t="shared" si="269"/>
        <v>-2.7767694339173032E-4</v>
      </c>
      <c r="R279" s="99">
        <f t="shared" si="270"/>
        <v>-3.1255403120850067E-4</v>
      </c>
      <c r="S279" s="99">
        <f t="shared" si="271"/>
        <v>-6.9927618584320062E-5</v>
      </c>
      <c r="T279" s="99">
        <f t="shared" si="272"/>
        <v>-2.8948083423457893E-4</v>
      </c>
      <c r="U279" s="99">
        <f t="shared" si="273"/>
        <v>-4.6436390087883916E-4</v>
      </c>
      <c r="V279" s="99">
        <f t="shared" si="274"/>
        <v>-3.1255403120850067E-4</v>
      </c>
      <c r="W279" s="99"/>
      <c r="X279" s="99">
        <f t="shared" si="275"/>
        <v>0</v>
      </c>
      <c r="Y279" s="99">
        <f t="shared" si="276"/>
        <v>0</v>
      </c>
      <c r="Z279" s="99">
        <f t="shared" si="277"/>
        <v>0</v>
      </c>
      <c r="AA279" s="99">
        <f t="shared" si="278"/>
        <v>0</v>
      </c>
      <c r="AB279" s="99">
        <f t="shared" si="279"/>
        <v>0</v>
      </c>
      <c r="AC279" s="99">
        <f t="shared" si="280"/>
        <v>0</v>
      </c>
      <c r="AD279" s="1"/>
      <c r="AE279" s="1"/>
      <c r="AF279" s="5">
        <f t="shared" si="311"/>
        <v>-5.0488967755640823E-3</v>
      </c>
      <c r="AG279" s="5">
        <f t="shared" si="312"/>
        <v>-5.9588696908913219E-3</v>
      </c>
      <c r="AH279" s="5">
        <f t="shared" si="313"/>
        <v>-1.5198986942717152E-3</v>
      </c>
      <c r="AI279" s="5">
        <f t="shared" si="314"/>
        <v>-4.5655956144142751E-3</v>
      </c>
      <c r="AJ279" s="5">
        <f t="shared" si="315"/>
        <v>-3.3649495144638664E-3</v>
      </c>
      <c r="AK279" s="5">
        <f t="shared" si="316"/>
        <v>-5.9588696908913219E-3</v>
      </c>
      <c r="AL279" s="1"/>
      <c r="AM279" s="175">
        <f t="shared" si="281"/>
        <v>-5.0488967755640823E-3</v>
      </c>
      <c r="AN279" s="175">
        <f t="shared" si="282"/>
        <v>-5.9588696908913219E-3</v>
      </c>
      <c r="AO279" s="175">
        <f t="shared" si="283"/>
        <v>-1.5198986942717152E-3</v>
      </c>
      <c r="AP279" s="175">
        <f t="shared" si="284"/>
        <v>-4.5655956144142751E-3</v>
      </c>
      <c r="AQ279" s="175">
        <f t="shared" si="285"/>
        <v>-3.3649495144638664E-3</v>
      </c>
      <c r="AR279" s="175">
        <f t="shared" si="286"/>
        <v>-5.9588696908913219E-3</v>
      </c>
      <c r="AS279" s="175"/>
      <c r="AT279" s="175">
        <f t="shared" si="287"/>
        <v>0</v>
      </c>
      <c r="AU279" s="175">
        <f t="shared" si="288"/>
        <v>0</v>
      </c>
      <c r="AV279" s="175">
        <f t="shared" si="289"/>
        <v>0</v>
      </c>
      <c r="AW279" s="175">
        <f t="shared" si="290"/>
        <v>0</v>
      </c>
      <c r="AX279" s="175">
        <f t="shared" si="291"/>
        <v>0</v>
      </c>
      <c r="AY279" s="175">
        <f t="shared" si="292"/>
        <v>0</v>
      </c>
      <c r="AZ279" s="1"/>
      <c r="BA279" s="1">
        <f t="shared" si="317"/>
        <v>5.4442194238115055E-2</v>
      </c>
      <c r="BB279" s="1">
        <f t="shared" si="318"/>
        <v>5.1826790942233171E-2</v>
      </c>
      <c r="BC279" s="1">
        <f t="shared" si="319"/>
        <v>4.5868223359035655E-2</v>
      </c>
      <c r="BD279" s="1">
        <f t="shared" si="320"/>
        <v>6.2825872811536329E-2</v>
      </c>
      <c r="BE279" s="1">
        <f t="shared" si="321"/>
        <v>0.1370715301167722</v>
      </c>
      <c r="BF279" s="1">
        <f t="shared" si="322"/>
        <v>5.1826790942233171E-2</v>
      </c>
      <c r="BG279" s="1"/>
      <c r="BH279" s="1">
        <f t="shared" si="293"/>
        <v>5.4719871181506785E-2</v>
      </c>
      <c r="BI279" s="1">
        <f t="shared" si="294"/>
        <v>5.2139344973441672E-2</v>
      </c>
      <c r="BJ279" s="1">
        <f t="shared" si="295"/>
        <v>4.5938150977619975E-2</v>
      </c>
      <c r="BK279" s="1">
        <f t="shared" si="296"/>
        <v>6.3115353645770908E-2</v>
      </c>
      <c r="BL279" s="1">
        <f t="shared" si="297"/>
        <v>0.13753589401765104</v>
      </c>
      <c r="BM279" s="1">
        <f t="shared" si="298"/>
        <v>5.2139344973441672E-2</v>
      </c>
      <c r="BN279" s="1"/>
      <c r="BO279" s="1">
        <f t="shared" si="305"/>
        <v>3.0304158151525842E-2</v>
      </c>
      <c r="BP279" s="1">
        <f t="shared" si="306"/>
        <v>2.8330939455414005E-2</v>
      </c>
      <c r="BQ279" s="1">
        <f t="shared" si="307"/>
        <v>5.155892043241567E-3</v>
      </c>
      <c r="BR279" s="1">
        <f t="shared" si="308"/>
        <v>4.0019343557264879E-2</v>
      </c>
      <c r="BS279" s="1">
        <f t="shared" si="309"/>
        <v>9.9246566666363972E-2</v>
      </c>
      <c r="BT279" s="1">
        <f t="shared" si="310"/>
        <v>2.8330939455414005E-2</v>
      </c>
      <c r="BU279" s="1"/>
      <c r="BV279" s="1">
        <f t="shared" si="323"/>
        <v>8.7465975446864949E-2</v>
      </c>
      <c r="BW279" s="1">
        <f t="shared" si="324"/>
        <v>8.470038979055465E-2</v>
      </c>
      <c r="BX279" s="1">
        <f t="shared" si="325"/>
        <v>8.2311912681455948E-2</v>
      </c>
      <c r="BY279" s="1">
        <f t="shared" si="326"/>
        <v>0.10094285573408436</v>
      </c>
      <c r="BZ279" s="1">
        <f t="shared" si="327"/>
        <v>0.21733609033694151</v>
      </c>
      <c r="CA279" s="1">
        <f t="shared" si="328"/>
        <v>8.470038979055465E-2</v>
      </c>
      <c r="CB279" s="1"/>
      <c r="CC279" s="1"/>
    </row>
    <row r="280" spans="1:81" x14ac:dyDescent="0.2">
      <c r="A280">
        <f t="shared" si="329"/>
        <v>2013</v>
      </c>
      <c r="B280">
        <f t="shared" si="330"/>
        <v>3</v>
      </c>
      <c r="C280" s="1">
        <f>AVERAGE(RealPrice!C268:C279)</f>
        <v>5.4432270437423901E-2</v>
      </c>
      <c r="D280" s="1">
        <f>AVERAGE(RealPrice!D268:D279)</f>
        <v>5.1891302213725822E-2</v>
      </c>
      <c r="E280" s="1">
        <f>AVERAGE(RealPrice!E268:E279)</f>
        <v>4.572415154870204E-2</v>
      </c>
      <c r="F280" s="1">
        <f>AVERAGE(RealPrice!F268:F279)</f>
        <v>6.2812812165599516E-2</v>
      </c>
      <c r="G280" s="1">
        <f>AVERAGE(RealPrice!G268:G279)</f>
        <v>0.13681544752318356</v>
      </c>
      <c r="H280" s="1">
        <f>AVERAGE(RealPrice!H268:H279)</f>
        <v>5.1891302213725822E-2</v>
      </c>
      <c r="I280" s="1"/>
      <c r="J280" s="1">
        <f t="shared" si="299"/>
        <v>-2.8760074408288455E-4</v>
      </c>
      <c r="K280" s="1">
        <f t="shared" si="300"/>
        <v>-2.4804275971584966E-4</v>
      </c>
      <c r="L280" s="1">
        <f t="shared" si="301"/>
        <v>-2.1399942891793533E-4</v>
      </c>
      <c r="M280" s="1">
        <f t="shared" si="302"/>
        <v>-3.0254148017139215E-4</v>
      </c>
      <c r="N280" s="1">
        <f t="shared" si="303"/>
        <v>-7.2044649446748044E-4</v>
      </c>
      <c r="O280" s="1">
        <f t="shared" si="304"/>
        <v>-2.4804275971584966E-4</v>
      </c>
      <c r="P280" s="1"/>
      <c r="Q280" s="99">
        <f t="shared" si="269"/>
        <v>-2.8760074408288455E-4</v>
      </c>
      <c r="R280" s="99">
        <f t="shared" si="270"/>
        <v>-2.4804275971584966E-4</v>
      </c>
      <c r="S280" s="99">
        <f t="shared" si="271"/>
        <v>-2.1399942891793533E-4</v>
      </c>
      <c r="T280" s="99">
        <f t="shared" si="272"/>
        <v>-3.0254148017139215E-4</v>
      </c>
      <c r="U280" s="99">
        <f t="shared" si="273"/>
        <v>-7.2044649446748044E-4</v>
      </c>
      <c r="V280" s="99">
        <f t="shared" si="274"/>
        <v>-2.4804275971584966E-4</v>
      </c>
      <c r="W280" s="99"/>
      <c r="X280" s="99">
        <f t="shared" si="275"/>
        <v>0</v>
      </c>
      <c r="Y280" s="99">
        <f t="shared" si="276"/>
        <v>0</v>
      </c>
      <c r="Z280" s="99">
        <f t="shared" si="277"/>
        <v>0</v>
      </c>
      <c r="AA280" s="99">
        <f t="shared" si="278"/>
        <v>0</v>
      </c>
      <c r="AB280" s="99">
        <f t="shared" si="279"/>
        <v>0</v>
      </c>
      <c r="AC280" s="99">
        <f t="shared" si="280"/>
        <v>0</v>
      </c>
      <c r="AD280" s="1"/>
      <c r="AE280" s="1"/>
      <c r="AF280" s="5">
        <f t="shared" si="311"/>
        <v>-5.2558739242807295E-3</v>
      </c>
      <c r="AG280" s="5">
        <f t="shared" si="312"/>
        <v>-4.7573048691386122E-3</v>
      </c>
      <c r="AH280" s="5">
        <f t="shared" si="313"/>
        <v>-4.6584249553751622E-3</v>
      </c>
      <c r="AI280" s="5">
        <f t="shared" si="314"/>
        <v>-4.7934688264503755E-3</v>
      </c>
      <c r="AJ280" s="5">
        <f t="shared" si="315"/>
        <v>-5.238243439018353E-3</v>
      </c>
      <c r="AK280" s="5">
        <f t="shared" si="316"/>
        <v>-4.7573048691386122E-3</v>
      </c>
      <c r="AL280" s="1"/>
      <c r="AM280" s="175">
        <f t="shared" si="281"/>
        <v>-5.2558739242807295E-3</v>
      </c>
      <c r="AN280" s="175">
        <f t="shared" si="282"/>
        <v>-4.7573048691386122E-3</v>
      </c>
      <c r="AO280" s="175">
        <f t="shared" si="283"/>
        <v>-4.6584249553751622E-3</v>
      </c>
      <c r="AP280" s="175">
        <f t="shared" si="284"/>
        <v>-4.7934688264503755E-3</v>
      </c>
      <c r="AQ280" s="175">
        <f t="shared" si="285"/>
        <v>-5.238243439018353E-3</v>
      </c>
      <c r="AR280" s="175">
        <f t="shared" si="286"/>
        <v>-4.7573048691386122E-3</v>
      </c>
      <c r="AS280" s="175"/>
      <c r="AT280" s="175">
        <f t="shared" si="287"/>
        <v>0</v>
      </c>
      <c r="AU280" s="175">
        <f t="shared" si="288"/>
        <v>0</v>
      </c>
      <c r="AV280" s="175">
        <f t="shared" si="289"/>
        <v>0</v>
      </c>
      <c r="AW280" s="175">
        <f t="shared" si="290"/>
        <v>0</v>
      </c>
      <c r="AX280" s="175">
        <f t="shared" si="291"/>
        <v>0</v>
      </c>
      <c r="AY280" s="175">
        <f t="shared" si="292"/>
        <v>0</v>
      </c>
      <c r="AZ280" s="1"/>
      <c r="BA280" s="1">
        <f t="shared" si="317"/>
        <v>5.4144669693341016E-2</v>
      </c>
      <c r="BB280" s="1">
        <f t="shared" si="318"/>
        <v>5.1643259454009972E-2</v>
      </c>
      <c r="BC280" s="1">
        <f t="shared" si="319"/>
        <v>4.5510152119784104E-2</v>
      </c>
      <c r="BD280" s="1">
        <f t="shared" si="320"/>
        <v>6.2510270685428124E-2</v>
      </c>
      <c r="BE280" s="1">
        <f t="shared" si="321"/>
        <v>0.13609500102871608</v>
      </c>
      <c r="BF280" s="1">
        <f t="shared" si="322"/>
        <v>5.1643259454009972E-2</v>
      </c>
      <c r="BG280" s="1"/>
      <c r="BH280" s="1">
        <f t="shared" si="293"/>
        <v>5.4432270437423901E-2</v>
      </c>
      <c r="BI280" s="1">
        <f t="shared" si="294"/>
        <v>5.1891302213725822E-2</v>
      </c>
      <c r="BJ280" s="1">
        <f t="shared" si="295"/>
        <v>4.572415154870204E-2</v>
      </c>
      <c r="BK280" s="1">
        <f t="shared" si="296"/>
        <v>6.2812812165599516E-2</v>
      </c>
      <c r="BL280" s="1">
        <f t="shared" si="297"/>
        <v>0.13681544752318356</v>
      </c>
      <c r="BM280" s="1">
        <f t="shared" si="298"/>
        <v>5.1891302213725822E-2</v>
      </c>
      <c r="BN280" s="1"/>
      <c r="BO280" s="1">
        <f t="shared" si="305"/>
        <v>3.0018069000694387E-2</v>
      </c>
      <c r="BP280" s="1">
        <f t="shared" si="306"/>
        <v>2.8084076710726703E-2</v>
      </c>
      <c r="BQ280" s="1">
        <f t="shared" si="307"/>
        <v>4.9428895146037379E-3</v>
      </c>
      <c r="BR280" s="1">
        <f t="shared" si="308"/>
        <v>3.9718252300247392E-2</v>
      </c>
      <c r="BS280" s="1">
        <f t="shared" si="309"/>
        <v>9.8529894046019292E-2</v>
      </c>
      <c r="BT280" s="1">
        <f t="shared" si="310"/>
        <v>2.8084076710726703E-2</v>
      </c>
      <c r="BU280" s="1"/>
      <c r="BV280" s="1">
        <f t="shared" si="323"/>
        <v>8.7465975446864949E-2</v>
      </c>
      <c r="BW280" s="1">
        <f t="shared" si="324"/>
        <v>8.470038979055465E-2</v>
      </c>
      <c r="BX280" s="1">
        <f t="shared" si="325"/>
        <v>8.2311912681455948E-2</v>
      </c>
      <c r="BY280" s="1">
        <f t="shared" si="326"/>
        <v>0.10094285573408436</v>
      </c>
      <c r="BZ280" s="1">
        <f t="shared" si="327"/>
        <v>0.21733609033694151</v>
      </c>
      <c r="CA280" s="1">
        <f t="shared" si="328"/>
        <v>8.470038979055465E-2</v>
      </c>
      <c r="CB280" s="1"/>
      <c r="CC280" s="1"/>
    </row>
    <row r="281" spans="1:81" x14ac:dyDescent="0.2">
      <c r="A281">
        <f t="shared" si="329"/>
        <v>2013</v>
      </c>
      <c r="B281">
        <f t="shared" si="330"/>
        <v>4</v>
      </c>
      <c r="C281" s="1">
        <f>AVERAGE(RealPrice!C269:C280)</f>
        <v>5.423371852272002E-2</v>
      </c>
      <c r="D281" s="1">
        <f>AVERAGE(RealPrice!D269:D280)</f>
        <v>5.1671308032465189E-2</v>
      </c>
      <c r="E281" s="1">
        <f>AVERAGE(RealPrice!E269:E280)</f>
        <v>4.5472535845380892E-2</v>
      </c>
      <c r="F281" s="1">
        <f>AVERAGE(RealPrice!F269:F280)</f>
        <v>6.2524910148655563E-2</v>
      </c>
      <c r="G281" s="1">
        <f>AVERAGE(RealPrice!G269:G280)</f>
        <v>0.13662016899944182</v>
      </c>
      <c r="H281" s="1">
        <f>AVERAGE(RealPrice!H269:H280)</f>
        <v>5.1671308032465189E-2</v>
      </c>
      <c r="I281" s="1"/>
      <c r="J281" s="1">
        <f t="shared" si="299"/>
        <v>-1.9855191470388028E-4</v>
      </c>
      <c r="K281" s="1">
        <f t="shared" si="300"/>
        <v>-2.1999418126063264E-4</v>
      </c>
      <c r="L281" s="1">
        <f t="shared" si="301"/>
        <v>-2.5161570332114802E-4</v>
      </c>
      <c r="M281" s="1">
        <f t="shared" si="302"/>
        <v>-2.8790201694395279E-4</v>
      </c>
      <c r="N281" s="1">
        <f t="shared" si="303"/>
        <v>-1.952785237417376E-4</v>
      </c>
      <c r="O281" s="1">
        <f t="shared" si="304"/>
        <v>-2.1999418126063264E-4</v>
      </c>
      <c r="P281" s="1"/>
      <c r="Q281" s="99">
        <f t="shared" si="269"/>
        <v>-1.9855191470388028E-4</v>
      </c>
      <c r="R281" s="99">
        <f t="shared" si="270"/>
        <v>-2.1999418126063264E-4</v>
      </c>
      <c r="S281" s="99">
        <f t="shared" si="271"/>
        <v>-2.5161570332114802E-4</v>
      </c>
      <c r="T281" s="99">
        <f t="shared" si="272"/>
        <v>-2.8790201694395279E-4</v>
      </c>
      <c r="U281" s="99">
        <f t="shared" si="273"/>
        <v>-1.952785237417376E-4</v>
      </c>
      <c r="V281" s="99">
        <f t="shared" si="274"/>
        <v>-2.1999418126063264E-4</v>
      </c>
      <c r="W281" s="99"/>
      <c r="X281" s="99">
        <f t="shared" si="275"/>
        <v>0</v>
      </c>
      <c r="Y281" s="99">
        <f t="shared" si="276"/>
        <v>0</v>
      </c>
      <c r="Z281" s="99">
        <f t="shared" si="277"/>
        <v>0</v>
      </c>
      <c r="AA281" s="99">
        <f t="shared" si="278"/>
        <v>0</v>
      </c>
      <c r="AB281" s="99">
        <f t="shared" si="279"/>
        <v>0</v>
      </c>
      <c r="AC281" s="99">
        <f t="shared" si="280"/>
        <v>0</v>
      </c>
      <c r="AD281" s="1"/>
      <c r="AE281" s="1"/>
      <c r="AF281" s="5">
        <f t="shared" si="311"/>
        <v>-3.6476875410174081E-3</v>
      </c>
      <c r="AG281" s="5">
        <f t="shared" si="312"/>
        <v>-4.2395193775353057E-3</v>
      </c>
      <c r="AH281" s="5">
        <f t="shared" si="313"/>
        <v>-5.5029058998097291E-3</v>
      </c>
      <c r="AI281" s="5">
        <f t="shared" si="314"/>
        <v>-4.5834919185743228E-3</v>
      </c>
      <c r="AJ281" s="5">
        <f t="shared" si="315"/>
        <v>-1.4273134158234724E-3</v>
      </c>
      <c r="AK281" s="5">
        <f t="shared" si="316"/>
        <v>-4.2395193775353057E-3</v>
      </c>
      <c r="AL281" s="1"/>
      <c r="AM281" s="175">
        <f t="shared" si="281"/>
        <v>-3.6476875410174081E-3</v>
      </c>
      <c r="AN281" s="175">
        <f t="shared" si="282"/>
        <v>-4.2395193775353057E-3</v>
      </c>
      <c r="AO281" s="175">
        <f t="shared" si="283"/>
        <v>-5.5029058998097291E-3</v>
      </c>
      <c r="AP281" s="175">
        <f t="shared" si="284"/>
        <v>-4.5834919185743228E-3</v>
      </c>
      <c r="AQ281" s="175">
        <f t="shared" si="285"/>
        <v>-1.4273134158234724E-3</v>
      </c>
      <c r="AR281" s="175">
        <f t="shared" si="286"/>
        <v>-4.2395193775353057E-3</v>
      </c>
      <c r="AS281" s="175"/>
      <c r="AT281" s="175">
        <f t="shared" si="287"/>
        <v>0</v>
      </c>
      <c r="AU281" s="175">
        <f t="shared" si="288"/>
        <v>0</v>
      </c>
      <c r="AV281" s="175">
        <f t="shared" si="289"/>
        <v>0</v>
      </c>
      <c r="AW281" s="175">
        <f t="shared" si="290"/>
        <v>0</v>
      </c>
      <c r="AX281" s="175">
        <f t="shared" si="291"/>
        <v>0</v>
      </c>
      <c r="AY281" s="175">
        <f t="shared" si="292"/>
        <v>0</v>
      </c>
      <c r="AZ281" s="1"/>
      <c r="BA281" s="1">
        <f t="shared" si="317"/>
        <v>5.403516660801614E-2</v>
      </c>
      <c r="BB281" s="1">
        <f t="shared" si="318"/>
        <v>5.1451313851204557E-2</v>
      </c>
      <c r="BC281" s="1">
        <f t="shared" si="319"/>
        <v>4.5220920142059744E-2</v>
      </c>
      <c r="BD281" s="1">
        <f t="shared" si="320"/>
        <v>6.223700813171161E-2</v>
      </c>
      <c r="BE281" s="1">
        <f t="shared" si="321"/>
        <v>0.13642489047570008</v>
      </c>
      <c r="BF281" s="1">
        <f t="shared" si="322"/>
        <v>5.1451313851204557E-2</v>
      </c>
      <c r="BG281" s="1"/>
      <c r="BH281" s="1">
        <f t="shared" si="293"/>
        <v>5.423371852272002E-2</v>
      </c>
      <c r="BI281" s="1">
        <f t="shared" si="294"/>
        <v>5.1671308032465189E-2</v>
      </c>
      <c r="BJ281" s="1">
        <f t="shared" si="295"/>
        <v>4.5472535845380892E-2</v>
      </c>
      <c r="BK281" s="1">
        <f t="shared" si="296"/>
        <v>6.2524910148655563E-2</v>
      </c>
      <c r="BL281" s="1">
        <f t="shared" si="297"/>
        <v>0.13662016899944182</v>
      </c>
      <c r="BM281" s="1">
        <f t="shared" si="298"/>
        <v>5.1671308032465189E-2</v>
      </c>
      <c r="BN281" s="1"/>
      <c r="BO281" s="1">
        <f t="shared" si="305"/>
        <v>2.9820241341336016E-2</v>
      </c>
      <c r="BP281" s="1">
        <f t="shared" si="306"/>
        <v>2.7865015199060469E-2</v>
      </c>
      <c r="BQ281" s="1">
        <f t="shared" si="307"/>
        <v>4.6926584288208822E-3</v>
      </c>
      <c r="BR281" s="1">
        <f t="shared" si="308"/>
        <v>3.9431669879871442E-2</v>
      </c>
      <c r="BS281" s="1">
        <f t="shared" si="309"/>
        <v>9.8334894245934321E-2</v>
      </c>
      <c r="BT281" s="1">
        <f t="shared" si="310"/>
        <v>2.7865015199060469E-2</v>
      </c>
      <c r="BU281" s="1"/>
      <c r="BV281" s="1">
        <f t="shared" si="323"/>
        <v>8.7465975446864949E-2</v>
      </c>
      <c r="BW281" s="1">
        <f t="shared" si="324"/>
        <v>8.470038979055465E-2</v>
      </c>
      <c r="BX281" s="1">
        <f t="shared" si="325"/>
        <v>8.2311912681455948E-2</v>
      </c>
      <c r="BY281" s="1">
        <f t="shared" si="326"/>
        <v>0.10094285573408436</v>
      </c>
      <c r="BZ281" s="1">
        <f t="shared" si="327"/>
        <v>0.21733609033694151</v>
      </c>
      <c r="CA281" s="1">
        <f t="shared" si="328"/>
        <v>8.470038979055465E-2</v>
      </c>
      <c r="CB281" s="1"/>
      <c r="CC281" s="1"/>
    </row>
    <row r="282" spans="1:81" x14ac:dyDescent="0.2">
      <c r="A282">
        <f t="shared" si="329"/>
        <v>2013</v>
      </c>
      <c r="B282">
        <f t="shared" si="330"/>
        <v>5</v>
      </c>
      <c r="C282" s="1">
        <f>AVERAGE(RealPrice!C270:C281)</f>
        <v>5.412280862550764E-2</v>
      </c>
      <c r="D282" s="1">
        <f>AVERAGE(RealPrice!D270:D281)</f>
        <v>5.1515547201007317E-2</v>
      </c>
      <c r="E282" s="1">
        <f>AVERAGE(RealPrice!E270:E281)</f>
        <v>4.5357259261694795E-2</v>
      </c>
      <c r="F282" s="1">
        <f>AVERAGE(RealPrice!F270:F281)</f>
        <v>6.2272100882224207E-2</v>
      </c>
      <c r="G282" s="1">
        <f>AVERAGE(RealPrice!G270:G281)</f>
        <v>0.13633553959988381</v>
      </c>
      <c r="H282" s="1">
        <f>AVERAGE(RealPrice!H270:H281)</f>
        <v>5.1515547201007317E-2</v>
      </c>
      <c r="I282" s="1"/>
      <c r="J282" s="1">
        <f t="shared" si="299"/>
        <v>-1.1090989721238009E-4</v>
      </c>
      <c r="K282" s="1">
        <f t="shared" si="300"/>
        <v>-1.5576083145787262E-4</v>
      </c>
      <c r="L282" s="1">
        <f t="shared" si="301"/>
        <v>-1.1527658368609695E-4</v>
      </c>
      <c r="M282" s="1">
        <f t="shared" si="302"/>
        <v>-2.5280926643135582E-4</v>
      </c>
      <c r="N282" s="1">
        <f t="shared" si="303"/>
        <v>-2.8462939955800626E-4</v>
      </c>
      <c r="O282" s="1">
        <f t="shared" si="304"/>
        <v>-1.5576083145787262E-4</v>
      </c>
      <c r="P282" s="1"/>
      <c r="Q282" s="99">
        <f t="shared" si="269"/>
        <v>-1.1090989721238009E-4</v>
      </c>
      <c r="R282" s="99">
        <f t="shared" si="270"/>
        <v>-1.5576083145787262E-4</v>
      </c>
      <c r="S282" s="99">
        <f t="shared" si="271"/>
        <v>-1.1527658368609695E-4</v>
      </c>
      <c r="T282" s="99">
        <f t="shared" si="272"/>
        <v>-2.5280926643135582E-4</v>
      </c>
      <c r="U282" s="99">
        <f t="shared" si="273"/>
        <v>-2.8462939955800626E-4</v>
      </c>
      <c r="V282" s="99">
        <f t="shared" si="274"/>
        <v>-1.5576083145787262E-4</v>
      </c>
      <c r="W282" s="99"/>
      <c r="X282" s="99">
        <f t="shared" si="275"/>
        <v>0</v>
      </c>
      <c r="Y282" s="99">
        <f t="shared" si="276"/>
        <v>0</v>
      </c>
      <c r="Z282" s="99">
        <f t="shared" si="277"/>
        <v>0</v>
      </c>
      <c r="AA282" s="99">
        <f t="shared" si="278"/>
        <v>0</v>
      </c>
      <c r="AB282" s="99">
        <f t="shared" si="279"/>
        <v>0</v>
      </c>
      <c r="AC282" s="99">
        <f t="shared" si="280"/>
        <v>0</v>
      </c>
      <c r="AD282" s="1"/>
      <c r="AE282" s="1"/>
      <c r="AF282" s="5">
        <f t="shared" si="311"/>
        <v>-2.0450358233488064E-3</v>
      </c>
      <c r="AG282" s="5">
        <f t="shared" si="312"/>
        <v>-3.0144549729611558E-3</v>
      </c>
      <c r="AH282" s="5">
        <f t="shared" si="313"/>
        <v>-2.5350814847464598E-3</v>
      </c>
      <c r="AI282" s="5">
        <f t="shared" si="314"/>
        <v>-4.0433367409932197E-3</v>
      </c>
      <c r="AJ282" s="5">
        <f t="shared" si="315"/>
        <v>-2.0833629590896185E-3</v>
      </c>
      <c r="AK282" s="5">
        <f t="shared" si="316"/>
        <v>-3.0144549729611558E-3</v>
      </c>
      <c r="AL282" s="1"/>
      <c r="AM282" s="175">
        <f t="shared" si="281"/>
        <v>-2.0450358233488064E-3</v>
      </c>
      <c r="AN282" s="175">
        <f t="shared" si="282"/>
        <v>-3.0144549729611558E-3</v>
      </c>
      <c r="AO282" s="175">
        <f t="shared" si="283"/>
        <v>-2.5350814847464598E-3</v>
      </c>
      <c r="AP282" s="175">
        <f t="shared" si="284"/>
        <v>-4.0433367409932197E-3</v>
      </c>
      <c r="AQ282" s="175">
        <f t="shared" si="285"/>
        <v>-2.0833629590896185E-3</v>
      </c>
      <c r="AR282" s="175">
        <f t="shared" si="286"/>
        <v>-3.0144549729611558E-3</v>
      </c>
      <c r="AS282" s="175"/>
      <c r="AT282" s="175">
        <f t="shared" si="287"/>
        <v>0</v>
      </c>
      <c r="AU282" s="175">
        <f t="shared" si="288"/>
        <v>0</v>
      </c>
      <c r="AV282" s="175">
        <f t="shared" si="289"/>
        <v>0</v>
      </c>
      <c r="AW282" s="175">
        <f t="shared" si="290"/>
        <v>0</v>
      </c>
      <c r="AX282" s="175">
        <f t="shared" si="291"/>
        <v>0</v>
      </c>
      <c r="AY282" s="175">
        <f t="shared" si="292"/>
        <v>0</v>
      </c>
      <c r="AZ282" s="1"/>
      <c r="BA282" s="1">
        <f t="shared" si="317"/>
        <v>5.401189872829526E-2</v>
      </c>
      <c r="BB282" s="1">
        <f t="shared" si="318"/>
        <v>5.1359786369549444E-2</v>
      </c>
      <c r="BC282" s="1">
        <f t="shared" si="319"/>
        <v>4.5241982678008698E-2</v>
      </c>
      <c r="BD282" s="1">
        <f t="shared" si="320"/>
        <v>6.2019291615792851E-2</v>
      </c>
      <c r="BE282" s="1">
        <f t="shared" si="321"/>
        <v>0.13605091020032581</v>
      </c>
      <c r="BF282" s="1">
        <f t="shared" si="322"/>
        <v>5.1359786369549444E-2</v>
      </c>
      <c r="BG282" s="1"/>
      <c r="BH282" s="1">
        <f t="shared" si="293"/>
        <v>5.412280862550764E-2</v>
      </c>
      <c r="BI282" s="1">
        <f t="shared" si="294"/>
        <v>5.1515547201007317E-2</v>
      </c>
      <c r="BJ282" s="1">
        <f t="shared" si="295"/>
        <v>4.5357259261694795E-2</v>
      </c>
      <c r="BK282" s="1">
        <f t="shared" si="296"/>
        <v>6.2272100882224207E-2</v>
      </c>
      <c r="BL282" s="1">
        <f t="shared" si="297"/>
        <v>0.13633553959988381</v>
      </c>
      <c r="BM282" s="1">
        <f t="shared" si="298"/>
        <v>5.1515547201007317E-2</v>
      </c>
      <c r="BN282" s="1"/>
      <c r="BO282" s="1">
        <f t="shared" si="305"/>
        <v>2.9709558258836602E-2</v>
      </c>
      <c r="BP282" s="1">
        <f t="shared" si="306"/>
        <v>2.7709723901615579E-2</v>
      </c>
      <c r="BQ282" s="1">
        <f t="shared" si="307"/>
        <v>4.577674080667715E-3</v>
      </c>
      <c r="BR282" s="1">
        <f t="shared" si="308"/>
        <v>3.9179882806435508E-2</v>
      </c>
      <c r="BS282" s="1">
        <f t="shared" si="309"/>
        <v>9.8050857832724422E-2</v>
      </c>
      <c r="BT282" s="1">
        <f t="shared" si="310"/>
        <v>2.7709723901615579E-2</v>
      </c>
      <c r="BU282" s="1"/>
      <c r="BV282" s="1">
        <f t="shared" si="323"/>
        <v>8.7465975446864949E-2</v>
      </c>
      <c r="BW282" s="1">
        <f t="shared" si="324"/>
        <v>8.470038979055465E-2</v>
      </c>
      <c r="BX282" s="1">
        <f t="shared" si="325"/>
        <v>8.2311912681455948E-2</v>
      </c>
      <c r="BY282" s="1">
        <f t="shared" si="326"/>
        <v>0.10094285573408436</v>
      </c>
      <c r="BZ282" s="1">
        <f t="shared" si="327"/>
        <v>0.21733609033694151</v>
      </c>
      <c r="CA282" s="1">
        <f t="shared" si="328"/>
        <v>8.470038979055465E-2</v>
      </c>
      <c r="CB282" s="1"/>
      <c r="CC282" s="1"/>
    </row>
    <row r="283" spans="1:81" x14ac:dyDescent="0.2">
      <c r="A283">
        <f t="shared" si="329"/>
        <v>2013</v>
      </c>
      <c r="B283">
        <f t="shared" si="330"/>
        <v>6</v>
      </c>
      <c r="C283" s="1">
        <f>AVERAGE(RealPrice!C271:C282)</f>
        <v>5.3864585536781251E-2</v>
      </c>
      <c r="D283" s="1">
        <f>AVERAGE(RealPrice!D271:D282)</f>
        <v>5.1204784599959328E-2</v>
      </c>
      <c r="E283" s="1">
        <f>AVERAGE(RealPrice!E271:E282)</f>
        <v>4.5207952304458447E-2</v>
      </c>
      <c r="F283" s="1">
        <f>AVERAGE(RealPrice!F271:F282)</f>
        <v>6.2000884587171214E-2</v>
      </c>
      <c r="G283" s="1">
        <f>AVERAGE(RealPrice!G271:G282)</f>
        <v>0.13603903454347885</v>
      </c>
      <c r="H283" s="1">
        <f>AVERAGE(RealPrice!H271:H282)</f>
        <v>5.1204784599959328E-2</v>
      </c>
      <c r="I283" s="1"/>
      <c r="J283" s="1">
        <f t="shared" si="299"/>
        <v>-2.5822308872638922E-4</v>
      </c>
      <c r="K283" s="1">
        <f t="shared" si="300"/>
        <v>-3.1076260104798831E-4</v>
      </c>
      <c r="L283" s="1">
        <f t="shared" si="301"/>
        <v>-1.4930695723634757E-4</v>
      </c>
      <c r="M283" s="1">
        <f t="shared" si="302"/>
        <v>-2.7121629505299366E-4</v>
      </c>
      <c r="N283" s="1">
        <f t="shared" si="303"/>
        <v>-2.9650505640496649E-4</v>
      </c>
      <c r="O283" s="1">
        <f t="shared" si="304"/>
        <v>-3.1076260104798831E-4</v>
      </c>
      <c r="P283" s="1"/>
      <c r="Q283" s="99">
        <f t="shared" si="269"/>
        <v>-2.5822308872638922E-4</v>
      </c>
      <c r="R283" s="99">
        <f t="shared" si="270"/>
        <v>-3.1076260104798831E-4</v>
      </c>
      <c r="S283" s="99">
        <f t="shared" si="271"/>
        <v>-1.4930695723634757E-4</v>
      </c>
      <c r="T283" s="99">
        <f t="shared" si="272"/>
        <v>-2.7121629505299366E-4</v>
      </c>
      <c r="U283" s="99">
        <f t="shared" si="273"/>
        <v>-2.9650505640496649E-4</v>
      </c>
      <c r="V283" s="99">
        <f t="shared" si="274"/>
        <v>-3.1076260104798831E-4</v>
      </c>
      <c r="W283" s="99"/>
      <c r="X283" s="99">
        <f t="shared" si="275"/>
        <v>0</v>
      </c>
      <c r="Y283" s="99">
        <f t="shared" si="276"/>
        <v>0</v>
      </c>
      <c r="Z283" s="99">
        <f t="shared" si="277"/>
        <v>0</v>
      </c>
      <c r="AA283" s="99">
        <f t="shared" si="278"/>
        <v>0</v>
      </c>
      <c r="AB283" s="99">
        <f t="shared" si="279"/>
        <v>0</v>
      </c>
      <c r="AC283" s="99">
        <f t="shared" si="280"/>
        <v>0</v>
      </c>
      <c r="AD283" s="1"/>
      <c r="AE283" s="1"/>
      <c r="AF283" s="5">
        <f t="shared" si="311"/>
        <v>-4.7710585478502043E-3</v>
      </c>
      <c r="AG283" s="5">
        <f t="shared" si="312"/>
        <v>-6.0324041562721531E-3</v>
      </c>
      <c r="AH283" s="5">
        <f t="shared" si="313"/>
        <v>-3.2917984831248859E-3</v>
      </c>
      <c r="AI283" s="5">
        <f t="shared" si="314"/>
        <v>-4.3553419783596281E-3</v>
      </c>
      <c r="AJ283" s="5">
        <f t="shared" si="315"/>
        <v>-2.1748185196255321E-3</v>
      </c>
      <c r="AK283" s="5">
        <f t="shared" si="316"/>
        <v>-6.0324041562721531E-3</v>
      </c>
      <c r="AL283" s="1"/>
      <c r="AM283" s="175">
        <f t="shared" si="281"/>
        <v>-4.7710585478502043E-3</v>
      </c>
      <c r="AN283" s="175">
        <f t="shared" si="282"/>
        <v>-6.0324041562721531E-3</v>
      </c>
      <c r="AO283" s="175">
        <f t="shared" si="283"/>
        <v>-3.2917984831248859E-3</v>
      </c>
      <c r="AP283" s="175">
        <f t="shared" si="284"/>
        <v>-4.3553419783596281E-3</v>
      </c>
      <c r="AQ283" s="175">
        <f t="shared" si="285"/>
        <v>-2.1748185196255321E-3</v>
      </c>
      <c r="AR283" s="175">
        <f t="shared" si="286"/>
        <v>-6.0324041562721531E-3</v>
      </c>
      <c r="AS283" s="175"/>
      <c r="AT283" s="175">
        <f t="shared" si="287"/>
        <v>0</v>
      </c>
      <c r="AU283" s="175">
        <f t="shared" si="288"/>
        <v>0</v>
      </c>
      <c r="AV283" s="175">
        <f t="shared" si="289"/>
        <v>0</v>
      </c>
      <c r="AW283" s="175">
        <f t="shared" si="290"/>
        <v>0</v>
      </c>
      <c r="AX283" s="175">
        <f t="shared" si="291"/>
        <v>0</v>
      </c>
      <c r="AY283" s="175">
        <f t="shared" si="292"/>
        <v>0</v>
      </c>
      <c r="AZ283" s="1"/>
      <c r="BA283" s="1">
        <f t="shared" si="317"/>
        <v>5.3606362448054862E-2</v>
      </c>
      <c r="BB283" s="1">
        <f t="shared" si="318"/>
        <v>5.089402199891134E-2</v>
      </c>
      <c r="BC283" s="1">
        <f t="shared" si="319"/>
        <v>4.50586453472221E-2</v>
      </c>
      <c r="BD283" s="1">
        <f t="shared" si="320"/>
        <v>6.172966829211822E-2</v>
      </c>
      <c r="BE283" s="1">
        <f t="shared" si="321"/>
        <v>0.13574252948707388</v>
      </c>
      <c r="BF283" s="1">
        <f t="shared" si="322"/>
        <v>5.089402199891134E-2</v>
      </c>
      <c r="BG283" s="1"/>
      <c r="BH283" s="1">
        <f t="shared" si="293"/>
        <v>5.3864585536781251E-2</v>
      </c>
      <c r="BI283" s="1">
        <f t="shared" si="294"/>
        <v>5.1204784599959328E-2</v>
      </c>
      <c r="BJ283" s="1">
        <f t="shared" si="295"/>
        <v>4.5207952304458447E-2</v>
      </c>
      <c r="BK283" s="1">
        <f t="shared" si="296"/>
        <v>6.2000884587171214E-2</v>
      </c>
      <c r="BL283" s="1">
        <f t="shared" si="297"/>
        <v>0.13603903454347885</v>
      </c>
      <c r="BM283" s="1">
        <f t="shared" si="298"/>
        <v>5.1204784599959328E-2</v>
      </c>
      <c r="BN283" s="1"/>
      <c r="BO283" s="1">
        <f t="shared" si="305"/>
        <v>2.9452567167584934E-2</v>
      </c>
      <c r="BP283" s="1">
        <f t="shared" si="306"/>
        <v>2.7400835946173763E-2</v>
      </c>
      <c r="BQ283" s="1">
        <f t="shared" si="307"/>
        <v>4.4288586118467164E-3</v>
      </c>
      <c r="BR283" s="1">
        <f t="shared" si="308"/>
        <v>3.890984775109757E-2</v>
      </c>
      <c r="BS283" s="1">
        <f t="shared" si="309"/>
        <v>9.7754997621007284E-2</v>
      </c>
      <c r="BT283" s="1">
        <f t="shared" si="310"/>
        <v>2.7400835946173763E-2</v>
      </c>
      <c r="BU283" s="1"/>
      <c r="BV283" s="1">
        <f t="shared" si="323"/>
        <v>8.7465975446864949E-2</v>
      </c>
      <c r="BW283" s="1">
        <f t="shared" si="324"/>
        <v>8.470038979055465E-2</v>
      </c>
      <c r="BX283" s="1">
        <f t="shared" si="325"/>
        <v>8.2311912681455948E-2</v>
      </c>
      <c r="BY283" s="1">
        <f t="shared" si="326"/>
        <v>0.10094285573408436</v>
      </c>
      <c r="BZ283" s="1">
        <f t="shared" si="327"/>
        <v>0.21733609033694151</v>
      </c>
      <c r="CA283" s="1">
        <f t="shared" si="328"/>
        <v>8.470038979055465E-2</v>
      </c>
      <c r="CB283" s="1"/>
      <c r="CC283" s="1"/>
    </row>
    <row r="284" spans="1:81" x14ac:dyDescent="0.2">
      <c r="A284">
        <f t="shared" si="329"/>
        <v>2013</v>
      </c>
      <c r="B284">
        <f t="shared" si="330"/>
        <v>7</v>
      </c>
      <c r="C284" s="1">
        <f>AVERAGE(RealPrice!C272:C283)</f>
        <v>5.3618245493745921E-2</v>
      </c>
      <c r="D284" s="1">
        <f>AVERAGE(RealPrice!D272:D283)</f>
        <v>5.0934149602386791E-2</v>
      </c>
      <c r="E284" s="1">
        <f>AVERAGE(RealPrice!E272:E283)</f>
        <v>4.4956953978947278E-2</v>
      </c>
      <c r="F284" s="1">
        <f>AVERAGE(RealPrice!F272:F283)</f>
        <v>6.1709648233376428E-2</v>
      </c>
      <c r="G284" s="1">
        <f>AVERAGE(RealPrice!G272:G283)</f>
        <v>0.13581552330882499</v>
      </c>
      <c r="H284" s="1">
        <f>AVERAGE(RealPrice!H272:H283)</f>
        <v>5.0934149602386791E-2</v>
      </c>
      <c r="I284" s="1"/>
      <c r="J284" s="1">
        <f t="shared" si="299"/>
        <v>-2.4634004303532991E-4</v>
      </c>
      <c r="K284" s="1">
        <f t="shared" si="300"/>
        <v>-2.7063499757253723E-4</v>
      </c>
      <c r="L284" s="1">
        <f t="shared" si="301"/>
        <v>-2.5099832551116891E-4</v>
      </c>
      <c r="M284" s="1">
        <f t="shared" si="302"/>
        <v>-2.9123635379478541E-4</v>
      </c>
      <c r="N284" s="1">
        <f t="shared" si="303"/>
        <v>-2.2351123465386147E-4</v>
      </c>
      <c r="O284" s="1">
        <f t="shared" si="304"/>
        <v>-2.7063499757253723E-4</v>
      </c>
      <c r="P284" s="1"/>
      <c r="Q284" s="99">
        <f t="shared" si="269"/>
        <v>-2.4634004303532991E-4</v>
      </c>
      <c r="R284" s="99">
        <f t="shared" si="270"/>
        <v>-2.7063499757253723E-4</v>
      </c>
      <c r="S284" s="99">
        <f t="shared" si="271"/>
        <v>-2.5099832551116891E-4</v>
      </c>
      <c r="T284" s="99">
        <f t="shared" si="272"/>
        <v>-2.9123635379478541E-4</v>
      </c>
      <c r="U284" s="99">
        <f t="shared" si="273"/>
        <v>-2.2351123465386147E-4</v>
      </c>
      <c r="V284" s="99">
        <f t="shared" si="274"/>
        <v>-2.7063499757253723E-4</v>
      </c>
      <c r="W284" s="99"/>
      <c r="X284" s="99">
        <f t="shared" si="275"/>
        <v>0</v>
      </c>
      <c r="Y284" s="99">
        <f t="shared" si="276"/>
        <v>0</v>
      </c>
      <c r="Z284" s="99">
        <f t="shared" si="277"/>
        <v>0</v>
      </c>
      <c r="AA284" s="99">
        <f t="shared" si="278"/>
        <v>0</v>
      </c>
      <c r="AB284" s="99">
        <f t="shared" si="279"/>
        <v>0</v>
      </c>
      <c r="AC284" s="99">
        <f t="shared" si="280"/>
        <v>0</v>
      </c>
      <c r="AD284" s="1"/>
      <c r="AE284" s="1"/>
      <c r="AF284" s="5">
        <f t="shared" si="311"/>
        <v>-4.5733210527929558E-3</v>
      </c>
      <c r="AG284" s="5">
        <f t="shared" si="312"/>
        <v>-5.2853458848990398E-3</v>
      </c>
      <c r="AH284" s="5">
        <f t="shared" si="313"/>
        <v>-5.5520834878959313E-3</v>
      </c>
      <c r="AI284" s="5">
        <f t="shared" si="314"/>
        <v>-4.6972935262773463E-3</v>
      </c>
      <c r="AJ284" s="5">
        <f t="shared" si="315"/>
        <v>-1.6429933908596039E-3</v>
      </c>
      <c r="AK284" s="5">
        <f t="shared" si="316"/>
        <v>-5.2853458848990398E-3</v>
      </c>
      <c r="AL284" s="1"/>
      <c r="AM284" s="175">
        <f t="shared" si="281"/>
        <v>-4.5733210527929558E-3</v>
      </c>
      <c r="AN284" s="175">
        <f t="shared" si="282"/>
        <v>-5.2853458848990398E-3</v>
      </c>
      <c r="AO284" s="175">
        <f t="shared" si="283"/>
        <v>-5.5520834878959313E-3</v>
      </c>
      <c r="AP284" s="175">
        <f t="shared" si="284"/>
        <v>-4.6972935262773463E-3</v>
      </c>
      <c r="AQ284" s="175">
        <f t="shared" si="285"/>
        <v>-1.6429933908596039E-3</v>
      </c>
      <c r="AR284" s="175">
        <f t="shared" si="286"/>
        <v>-5.2853458848990398E-3</v>
      </c>
      <c r="AS284" s="175"/>
      <c r="AT284" s="175">
        <f t="shared" si="287"/>
        <v>0</v>
      </c>
      <c r="AU284" s="175">
        <f t="shared" si="288"/>
        <v>0</v>
      </c>
      <c r="AV284" s="175">
        <f t="shared" si="289"/>
        <v>0</v>
      </c>
      <c r="AW284" s="175">
        <f t="shared" si="290"/>
        <v>0</v>
      </c>
      <c r="AX284" s="175">
        <f t="shared" si="291"/>
        <v>0</v>
      </c>
      <c r="AY284" s="175">
        <f t="shared" si="292"/>
        <v>0</v>
      </c>
      <c r="AZ284" s="1"/>
      <c r="BA284" s="1">
        <f t="shared" si="317"/>
        <v>5.3371905450710591E-2</v>
      </c>
      <c r="BB284" s="1">
        <f t="shared" si="318"/>
        <v>5.0663514604814254E-2</v>
      </c>
      <c r="BC284" s="1">
        <f t="shared" si="319"/>
        <v>4.4705955653436109E-2</v>
      </c>
      <c r="BD284" s="1">
        <f t="shared" si="320"/>
        <v>6.1418411879581643E-2</v>
      </c>
      <c r="BE284" s="1">
        <f t="shared" si="321"/>
        <v>0.13559201207417113</v>
      </c>
      <c r="BF284" s="1">
        <f t="shared" si="322"/>
        <v>5.0663514604814254E-2</v>
      </c>
      <c r="BG284" s="1"/>
      <c r="BH284" s="1">
        <f t="shared" si="293"/>
        <v>5.3618245493745921E-2</v>
      </c>
      <c r="BI284" s="1">
        <f t="shared" si="294"/>
        <v>5.0934149602386791E-2</v>
      </c>
      <c r="BJ284" s="1">
        <f t="shared" si="295"/>
        <v>4.4956953978947278E-2</v>
      </c>
      <c r="BK284" s="1">
        <f t="shared" si="296"/>
        <v>6.1709648233376428E-2</v>
      </c>
      <c r="BL284" s="1">
        <f t="shared" si="297"/>
        <v>0.13581552330882499</v>
      </c>
      <c r="BM284" s="1">
        <f t="shared" si="298"/>
        <v>5.0934149602386791E-2</v>
      </c>
      <c r="BN284" s="1"/>
      <c r="BO284" s="1">
        <f t="shared" si="305"/>
        <v>2.9207353716654564E-2</v>
      </c>
      <c r="BP284" s="1">
        <f t="shared" si="306"/>
        <v>2.7131631348171956E-2</v>
      </c>
      <c r="BQ284" s="1">
        <f t="shared" si="307"/>
        <v>4.1792538499941063E-3</v>
      </c>
      <c r="BR284" s="1">
        <f t="shared" si="308"/>
        <v>3.861997941994208E-2</v>
      </c>
      <c r="BS284" s="1">
        <f t="shared" si="309"/>
        <v>9.7531853613834749E-2</v>
      </c>
      <c r="BT284" s="1">
        <f t="shared" si="310"/>
        <v>2.7131631348171956E-2</v>
      </c>
      <c r="BU284" s="1"/>
      <c r="BV284" s="1">
        <f t="shared" si="323"/>
        <v>8.7465975446864949E-2</v>
      </c>
      <c r="BW284" s="1">
        <f t="shared" si="324"/>
        <v>8.470038979055465E-2</v>
      </c>
      <c r="BX284" s="1">
        <f t="shared" si="325"/>
        <v>8.2311912681455948E-2</v>
      </c>
      <c r="BY284" s="1">
        <f t="shared" si="326"/>
        <v>0.10094285573408436</v>
      </c>
      <c r="BZ284" s="1">
        <f t="shared" si="327"/>
        <v>0.21733609033694151</v>
      </c>
      <c r="CA284" s="1">
        <f t="shared" si="328"/>
        <v>8.470038979055465E-2</v>
      </c>
      <c r="CB284" s="1"/>
      <c r="CC284" s="1"/>
    </row>
    <row r="285" spans="1:81" x14ac:dyDescent="0.2">
      <c r="A285">
        <f t="shared" si="329"/>
        <v>2013</v>
      </c>
      <c r="B285">
        <f t="shared" si="330"/>
        <v>8</v>
      </c>
      <c r="C285" s="1">
        <f>AVERAGE(RealPrice!C273:C284)</f>
        <v>5.3366246635396387E-2</v>
      </c>
      <c r="D285" s="1">
        <f>AVERAGE(RealPrice!D273:D284)</f>
        <v>5.0652243083202327E-2</v>
      </c>
      <c r="E285" s="1">
        <f>AVERAGE(RealPrice!E273:E284)</f>
        <v>4.4746805879106406E-2</v>
      </c>
      <c r="F285" s="1">
        <f>AVERAGE(RealPrice!F273:F284)</f>
        <v>6.1404758826298811E-2</v>
      </c>
      <c r="G285" s="1">
        <f>AVERAGE(RealPrice!G273:G284)</f>
        <v>0.13552836480694805</v>
      </c>
      <c r="H285" s="1">
        <f>AVERAGE(RealPrice!H273:H284)</f>
        <v>5.0652243083202327E-2</v>
      </c>
      <c r="I285" s="1"/>
      <c r="J285" s="1">
        <f t="shared" si="299"/>
        <v>-2.5199885834953362E-4</v>
      </c>
      <c r="K285" s="1">
        <f t="shared" si="300"/>
        <v>-2.8190651918446469E-4</v>
      </c>
      <c r="L285" s="1">
        <f t="shared" si="301"/>
        <v>-2.1014809984087196E-4</v>
      </c>
      <c r="M285" s="1">
        <f t="shared" si="302"/>
        <v>-3.048894070776173E-4</v>
      </c>
      <c r="N285" s="1">
        <f t="shared" si="303"/>
        <v>-2.8715850187693848E-4</v>
      </c>
      <c r="O285" s="1">
        <f t="shared" si="304"/>
        <v>-2.8190651918446469E-4</v>
      </c>
      <c r="P285" s="1"/>
      <c r="Q285" s="99">
        <f t="shared" si="269"/>
        <v>-2.5199885834953362E-4</v>
      </c>
      <c r="R285" s="99">
        <f t="shared" si="270"/>
        <v>-2.8190651918446469E-4</v>
      </c>
      <c r="S285" s="99">
        <f t="shared" si="271"/>
        <v>-2.1014809984087196E-4</v>
      </c>
      <c r="T285" s="99">
        <f t="shared" si="272"/>
        <v>-3.048894070776173E-4</v>
      </c>
      <c r="U285" s="99">
        <f t="shared" si="273"/>
        <v>-2.8715850187693848E-4</v>
      </c>
      <c r="V285" s="99">
        <f t="shared" si="274"/>
        <v>-2.8190651918446469E-4</v>
      </c>
      <c r="W285" s="99"/>
      <c r="X285" s="99">
        <f t="shared" si="275"/>
        <v>0</v>
      </c>
      <c r="Y285" s="99">
        <f t="shared" si="276"/>
        <v>0</v>
      </c>
      <c r="Z285" s="99">
        <f t="shared" si="277"/>
        <v>0</v>
      </c>
      <c r="AA285" s="99">
        <f t="shared" si="278"/>
        <v>0</v>
      </c>
      <c r="AB285" s="99">
        <f t="shared" si="279"/>
        <v>0</v>
      </c>
      <c r="AC285" s="99">
        <f t="shared" si="280"/>
        <v>0</v>
      </c>
      <c r="AD285" s="1"/>
      <c r="AE285" s="1"/>
      <c r="AF285" s="5">
        <f t="shared" si="311"/>
        <v>-4.6998713969282901E-3</v>
      </c>
      <c r="AG285" s="5">
        <f t="shared" si="312"/>
        <v>-5.5347251575837975E-3</v>
      </c>
      <c r="AH285" s="5">
        <f t="shared" si="313"/>
        <v>-4.6744292315551439E-3</v>
      </c>
      <c r="AI285" s="5">
        <f t="shared" si="314"/>
        <v>-4.9407088811229682E-3</v>
      </c>
      <c r="AJ285" s="5">
        <f t="shared" si="315"/>
        <v>-2.1143275443116227E-3</v>
      </c>
      <c r="AK285" s="5">
        <f t="shared" si="316"/>
        <v>-5.5347251575837975E-3</v>
      </c>
      <c r="AL285" s="1"/>
      <c r="AM285" s="175">
        <f t="shared" si="281"/>
        <v>-4.6998713969282901E-3</v>
      </c>
      <c r="AN285" s="175">
        <f t="shared" si="282"/>
        <v>-5.5347251575837975E-3</v>
      </c>
      <c r="AO285" s="175">
        <f t="shared" si="283"/>
        <v>-4.6744292315551439E-3</v>
      </c>
      <c r="AP285" s="175">
        <f t="shared" si="284"/>
        <v>-4.9407088811229682E-3</v>
      </c>
      <c r="AQ285" s="175">
        <f t="shared" si="285"/>
        <v>-2.1143275443116227E-3</v>
      </c>
      <c r="AR285" s="175">
        <f t="shared" si="286"/>
        <v>-5.5347251575837975E-3</v>
      </c>
      <c r="AS285" s="175"/>
      <c r="AT285" s="175">
        <f t="shared" si="287"/>
        <v>0</v>
      </c>
      <c r="AU285" s="175">
        <f t="shared" si="288"/>
        <v>0</v>
      </c>
      <c r="AV285" s="175">
        <f t="shared" si="289"/>
        <v>0</v>
      </c>
      <c r="AW285" s="175">
        <f t="shared" si="290"/>
        <v>0</v>
      </c>
      <c r="AX285" s="175">
        <f t="shared" si="291"/>
        <v>0</v>
      </c>
      <c r="AY285" s="175">
        <f t="shared" si="292"/>
        <v>0</v>
      </c>
      <c r="AZ285" s="1"/>
      <c r="BA285" s="1">
        <f t="shared" si="317"/>
        <v>5.3114247777046854E-2</v>
      </c>
      <c r="BB285" s="1">
        <f t="shared" si="318"/>
        <v>5.0370336564017862E-2</v>
      </c>
      <c r="BC285" s="1">
        <f t="shared" si="319"/>
        <v>4.4536657779265534E-2</v>
      </c>
      <c r="BD285" s="1">
        <f t="shared" si="320"/>
        <v>6.1099869419221194E-2</v>
      </c>
      <c r="BE285" s="1">
        <f t="shared" si="321"/>
        <v>0.13524120630507111</v>
      </c>
      <c r="BF285" s="1">
        <f t="shared" si="322"/>
        <v>5.0370336564017862E-2</v>
      </c>
      <c r="BG285" s="1"/>
      <c r="BH285" s="1">
        <f t="shared" si="293"/>
        <v>5.3366246635396387E-2</v>
      </c>
      <c r="BI285" s="1">
        <f t="shared" si="294"/>
        <v>5.0652243083202327E-2</v>
      </c>
      <c r="BJ285" s="1">
        <f t="shared" si="295"/>
        <v>4.4746805879106406E-2</v>
      </c>
      <c r="BK285" s="1">
        <f t="shared" si="296"/>
        <v>6.1404758826298811E-2</v>
      </c>
      <c r="BL285" s="1">
        <f t="shared" si="297"/>
        <v>0.13552836480694805</v>
      </c>
      <c r="BM285" s="1">
        <f t="shared" si="298"/>
        <v>5.0652243083202327E-2</v>
      </c>
      <c r="BN285" s="1"/>
      <c r="BO285" s="1">
        <f t="shared" si="305"/>
        <v>2.8956539220531444E-2</v>
      </c>
      <c r="BP285" s="1">
        <f t="shared" si="306"/>
        <v>2.6851285104091308E-2</v>
      </c>
      <c r="BQ285" s="1">
        <f t="shared" si="307"/>
        <v>3.9700880725740875E-3</v>
      </c>
      <c r="BR285" s="1">
        <f t="shared" si="308"/>
        <v>3.8316596382665769E-2</v>
      </c>
      <c r="BS285" s="1">
        <f t="shared" si="309"/>
        <v>9.724530225908791E-2</v>
      </c>
      <c r="BT285" s="1">
        <f t="shared" si="310"/>
        <v>2.6851285104091308E-2</v>
      </c>
      <c r="BU285" s="1"/>
      <c r="BV285" s="1">
        <f t="shared" si="323"/>
        <v>8.7465975446864949E-2</v>
      </c>
      <c r="BW285" s="1">
        <f t="shared" si="324"/>
        <v>8.470038979055465E-2</v>
      </c>
      <c r="BX285" s="1">
        <f t="shared" si="325"/>
        <v>8.2311912681455948E-2</v>
      </c>
      <c r="BY285" s="1">
        <f t="shared" si="326"/>
        <v>0.10094285573408436</v>
      </c>
      <c r="BZ285" s="1">
        <f t="shared" si="327"/>
        <v>0.21733609033694151</v>
      </c>
      <c r="CA285" s="1">
        <f t="shared" si="328"/>
        <v>8.470038979055465E-2</v>
      </c>
      <c r="CB285" s="1"/>
      <c r="CC285" s="1"/>
    </row>
    <row r="286" spans="1:81" x14ac:dyDescent="0.2">
      <c r="A286">
        <f t="shared" si="329"/>
        <v>2013</v>
      </c>
      <c r="B286">
        <f t="shared" si="330"/>
        <v>9</v>
      </c>
      <c r="C286" s="1">
        <f>AVERAGE(RealPrice!C274:C285)</f>
        <v>5.3100796880959478E-2</v>
      </c>
      <c r="D286" s="1">
        <f>AVERAGE(RealPrice!D274:D285)</f>
        <v>5.0325284442075284E-2</v>
      </c>
      <c r="E286" s="1">
        <f>AVERAGE(RealPrice!E274:E285)</f>
        <v>4.4581491366598384E-2</v>
      </c>
      <c r="F286" s="1">
        <f>AVERAGE(RealPrice!F274:F285)</f>
        <v>6.1125282759088274E-2</v>
      </c>
      <c r="G286" s="1">
        <f>AVERAGE(RealPrice!G274:G285)</f>
        <v>0.13516113849534597</v>
      </c>
      <c r="H286" s="1">
        <f>AVERAGE(RealPrice!H274:H285)</f>
        <v>5.0325284442075284E-2</v>
      </c>
      <c r="I286" s="1"/>
      <c r="J286" s="1">
        <f t="shared" si="299"/>
        <v>-2.6544975443690971E-4</v>
      </c>
      <c r="K286" s="1">
        <f t="shared" si="300"/>
        <v>-3.2695864112704254E-4</v>
      </c>
      <c r="L286" s="1">
        <f t="shared" si="301"/>
        <v>-1.6531451250802187E-4</v>
      </c>
      <c r="M286" s="1">
        <f t="shared" si="302"/>
        <v>-2.7947606721053647E-4</v>
      </c>
      <c r="N286" s="1">
        <f t="shared" si="303"/>
        <v>-3.6722631160207575E-4</v>
      </c>
      <c r="O286" s="1">
        <f t="shared" si="304"/>
        <v>-3.2695864112704254E-4</v>
      </c>
      <c r="P286" s="1"/>
      <c r="Q286" s="99">
        <f t="shared" si="269"/>
        <v>-2.6544975443690971E-4</v>
      </c>
      <c r="R286" s="99">
        <f t="shared" si="270"/>
        <v>-3.2695864112704254E-4</v>
      </c>
      <c r="S286" s="99">
        <f t="shared" si="271"/>
        <v>-1.6531451250802187E-4</v>
      </c>
      <c r="T286" s="99">
        <f t="shared" si="272"/>
        <v>-2.7947606721053647E-4</v>
      </c>
      <c r="U286" s="99">
        <f t="shared" si="273"/>
        <v>-3.6722631160207575E-4</v>
      </c>
      <c r="V286" s="99">
        <f t="shared" si="274"/>
        <v>-3.2695864112704254E-4</v>
      </c>
      <c r="W286" s="99"/>
      <c r="X286" s="99">
        <f t="shared" si="275"/>
        <v>0</v>
      </c>
      <c r="Y286" s="99">
        <f t="shared" si="276"/>
        <v>0</v>
      </c>
      <c r="Z286" s="99">
        <f t="shared" si="277"/>
        <v>0</v>
      </c>
      <c r="AA286" s="99">
        <f t="shared" si="278"/>
        <v>0</v>
      </c>
      <c r="AB286" s="99">
        <f t="shared" si="279"/>
        <v>0</v>
      </c>
      <c r="AC286" s="99">
        <f t="shared" si="280"/>
        <v>0</v>
      </c>
      <c r="AD286" s="1"/>
      <c r="AE286" s="1"/>
      <c r="AF286" s="5">
        <f t="shared" si="311"/>
        <v>-4.9741132489696804E-3</v>
      </c>
      <c r="AG286" s="5">
        <f t="shared" si="312"/>
        <v>-6.4549686494628222E-3</v>
      </c>
      <c r="AH286" s="5">
        <f t="shared" si="313"/>
        <v>-3.694442748710558E-3</v>
      </c>
      <c r="AI286" s="5">
        <f t="shared" si="314"/>
        <v>-4.551374723270496E-3</v>
      </c>
      <c r="AJ286" s="5">
        <f t="shared" si="315"/>
        <v>-2.7095900708694609E-3</v>
      </c>
      <c r="AK286" s="5">
        <f t="shared" si="316"/>
        <v>-6.4549686494628222E-3</v>
      </c>
      <c r="AL286" s="1"/>
      <c r="AM286" s="175">
        <f t="shared" si="281"/>
        <v>-4.9741132489696804E-3</v>
      </c>
      <c r="AN286" s="175">
        <f t="shared" si="282"/>
        <v>-6.4549686494628222E-3</v>
      </c>
      <c r="AO286" s="175">
        <f t="shared" si="283"/>
        <v>-3.694442748710558E-3</v>
      </c>
      <c r="AP286" s="175">
        <f t="shared" si="284"/>
        <v>-4.551374723270496E-3</v>
      </c>
      <c r="AQ286" s="175">
        <f t="shared" si="285"/>
        <v>-2.7095900708694609E-3</v>
      </c>
      <c r="AR286" s="175">
        <f t="shared" si="286"/>
        <v>-6.4549686494628222E-3</v>
      </c>
      <c r="AS286" s="175"/>
      <c r="AT286" s="175">
        <f t="shared" si="287"/>
        <v>0</v>
      </c>
      <c r="AU286" s="175">
        <f t="shared" si="288"/>
        <v>0</v>
      </c>
      <c r="AV286" s="175">
        <f t="shared" si="289"/>
        <v>0</v>
      </c>
      <c r="AW286" s="175">
        <f t="shared" si="290"/>
        <v>0</v>
      </c>
      <c r="AX286" s="175">
        <f t="shared" si="291"/>
        <v>0</v>
      </c>
      <c r="AY286" s="175">
        <f t="shared" si="292"/>
        <v>0</v>
      </c>
      <c r="AZ286" s="1"/>
      <c r="BA286" s="1">
        <f t="shared" si="317"/>
        <v>5.2835347126522568E-2</v>
      </c>
      <c r="BB286" s="1">
        <f t="shared" si="318"/>
        <v>4.9998325800948241E-2</v>
      </c>
      <c r="BC286" s="1">
        <f t="shared" si="319"/>
        <v>4.4416176854090363E-2</v>
      </c>
      <c r="BD286" s="1">
        <f t="shared" si="320"/>
        <v>6.0845806691877738E-2</v>
      </c>
      <c r="BE286" s="1">
        <f t="shared" si="321"/>
        <v>0.1347939121837439</v>
      </c>
      <c r="BF286" s="1">
        <f t="shared" si="322"/>
        <v>4.9998325800948241E-2</v>
      </c>
      <c r="BG286" s="1"/>
      <c r="BH286" s="1">
        <f t="shared" si="293"/>
        <v>5.3100796880959478E-2</v>
      </c>
      <c r="BI286" s="1">
        <f t="shared" si="294"/>
        <v>5.0325284442075284E-2</v>
      </c>
      <c r="BJ286" s="1">
        <f t="shared" si="295"/>
        <v>4.4581491366598384E-2</v>
      </c>
      <c r="BK286" s="1">
        <f t="shared" si="296"/>
        <v>6.1125282759088274E-2</v>
      </c>
      <c r="BL286" s="1">
        <f t="shared" si="297"/>
        <v>0.13516113849534597</v>
      </c>
      <c r="BM286" s="1">
        <f t="shared" si="298"/>
        <v>5.0325284442075284E-2</v>
      </c>
      <c r="BN286" s="1"/>
      <c r="BO286" s="1">
        <f t="shared" si="305"/>
        <v>2.8692409843235015E-2</v>
      </c>
      <c r="BP286" s="1">
        <f t="shared" si="306"/>
        <v>2.6526436970742414E-2</v>
      </c>
      <c r="BQ286" s="1">
        <f t="shared" si="307"/>
        <v>3.8053843050680556E-3</v>
      </c>
      <c r="BR286" s="1">
        <f t="shared" si="308"/>
        <v>3.8038392315763295E-2</v>
      </c>
      <c r="BS286" s="1">
        <f t="shared" si="309"/>
        <v>9.6879070980253515E-2</v>
      </c>
      <c r="BT286" s="1">
        <f t="shared" si="310"/>
        <v>2.6526436970742414E-2</v>
      </c>
      <c r="BU286" s="1"/>
      <c r="BV286" s="1">
        <f t="shared" si="323"/>
        <v>8.7465975446864949E-2</v>
      </c>
      <c r="BW286" s="1">
        <f t="shared" si="324"/>
        <v>8.470038979055465E-2</v>
      </c>
      <c r="BX286" s="1">
        <f t="shared" si="325"/>
        <v>8.2311912681455948E-2</v>
      </c>
      <c r="BY286" s="1">
        <f t="shared" si="326"/>
        <v>0.10094285573408436</v>
      </c>
      <c r="BZ286" s="1">
        <f t="shared" si="327"/>
        <v>0.21733609033694151</v>
      </c>
      <c r="CA286" s="1">
        <f t="shared" si="328"/>
        <v>8.470038979055465E-2</v>
      </c>
      <c r="CB286" s="1"/>
      <c r="CC286" s="1"/>
    </row>
    <row r="287" spans="1:81" x14ac:dyDescent="0.2">
      <c r="A287">
        <f t="shared" si="329"/>
        <v>2013</v>
      </c>
      <c r="B287">
        <f t="shared" si="330"/>
        <v>10</v>
      </c>
      <c r="C287" s="1">
        <f>AVERAGE(RealPrice!C275:C286)</f>
        <v>5.2901092430026414E-2</v>
      </c>
      <c r="D287" s="1">
        <f>AVERAGE(RealPrice!D275:D286)</f>
        <v>5.0132354550587704E-2</v>
      </c>
      <c r="E287" s="1">
        <f>AVERAGE(RealPrice!E275:E286)</f>
        <v>4.4511659269657868E-2</v>
      </c>
      <c r="F287" s="1">
        <f>AVERAGE(RealPrice!F275:F286)</f>
        <v>6.0864296733317891E-2</v>
      </c>
      <c r="G287" s="1">
        <f>AVERAGE(RealPrice!G275:G286)</f>
        <v>0.13490526175308767</v>
      </c>
      <c r="H287" s="1">
        <f>AVERAGE(RealPrice!H275:H286)</f>
        <v>5.0132354550587704E-2</v>
      </c>
      <c r="I287" s="1"/>
      <c r="J287" s="1">
        <f t="shared" si="299"/>
        <v>-1.9970445093306366E-4</v>
      </c>
      <c r="K287" s="1">
        <f t="shared" si="300"/>
        <v>-1.9292989148757961E-4</v>
      </c>
      <c r="L287" s="1">
        <f t="shared" si="301"/>
        <v>-6.9832096940516952E-5</v>
      </c>
      <c r="M287" s="1">
        <f t="shared" si="302"/>
        <v>-2.609860257703836E-4</v>
      </c>
      <c r="N287" s="1">
        <f t="shared" si="303"/>
        <v>-2.558767422582986E-4</v>
      </c>
      <c r="O287" s="1">
        <f t="shared" si="304"/>
        <v>-1.9292989148757961E-4</v>
      </c>
      <c r="P287" s="1"/>
      <c r="Q287" s="99">
        <f t="shared" si="269"/>
        <v>-1.9970445093306366E-4</v>
      </c>
      <c r="R287" s="99">
        <f t="shared" si="270"/>
        <v>-1.9292989148757961E-4</v>
      </c>
      <c r="S287" s="99">
        <f t="shared" si="271"/>
        <v>-6.9832096940516952E-5</v>
      </c>
      <c r="T287" s="99">
        <f t="shared" si="272"/>
        <v>-2.609860257703836E-4</v>
      </c>
      <c r="U287" s="99">
        <f t="shared" si="273"/>
        <v>-2.558767422582986E-4</v>
      </c>
      <c r="V287" s="99">
        <f t="shared" si="274"/>
        <v>-1.9292989148757961E-4</v>
      </c>
      <c r="W287" s="99"/>
      <c r="X287" s="99">
        <f t="shared" si="275"/>
        <v>0</v>
      </c>
      <c r="Y287" s="99">
        <f t="shared" si="276"/>
        <v>0</v>
      </c>
      <c r="Z287" s="99">
        <f t="shared" si="277"/>
        <v>0</v>
      </c>
      <c r="AA287" s="99">
        <f t="shared" si="278"/>
        <v>0</v>
      </c>
      <c r="AB287" s="99">
        <f t="shared" si="279"/>
        <v>0</v>
      </c>
      <c r="AC287" s="99">
        <f t="shared" si="280"/>
        <v>0</v>
      </c>
      <c r="AD287" s="1"/>
      <c r="AE287" s="1"/>
      <c r="AF287" s="5">
        <f t="shared" si="311"/>
        <v>-3.7608560071283881E-3</v>
      </c>
      <c r="AG287" s="5">
        <f t="shared" si="312"/>
        <v>-3.8336572485674347E-3</v>
      </c>
      <c r="AH287" s="5">
        <f t="shared" si="313"/>
        <v>-1.5663921237242251E-3</v>
      </c>
      <c r="AI287" s="5">
        <f t="shared" si="314"/>
        <v>-4.2696902818266658E-3</v>
      </c>
      <c r="AJ287" s="5">
        <f t="shared" si="315"/>
        <v>-1.8931236086555669E-3</v>
      </c>
      <c r="AK287" s="5">
        <f t="shared" si="316"/>
        <v>-3.8336572485674347E-3</v>
      </c>
      <c r="AL287" s="1"/>
      <c r="AM287" s="175">
        <f t="shared" si="281"/>
        <v>-3.7608560071283881E-3</v>
      </c>
      <c r="AN287" s="175">
        <f t="shared" si="282"/>
        <v>-3.8336572485674347E-3</v>
      </c>
      <c r="AO287" s="175">
        <f t="shared" si="283"/>
        <v>-1.5663921237242251E-3</v>
      </c>
      <c r="AP287" s="175">
        <f t="shared" si="284"/>
        <v>-4.2696902818266658E-3</v>
      </c>
      <c r="AQ287" s="175">
        <f t="shared" si="285"/>
        <v>-1.8931236086555669E-3</v>
      </c>
      <c r="AR287" s="175">
        <f t="shared" si="286"/>
        <v>-3.8336572485674347E-3</v>
      </c>
      <c r="AS287" s="175"/>
      <c r="AT287" s="175">
        <f t="shared" si="287"/>
        <v>0</v>
      </c>
      <c r="AU287" s="175">
        <f t="shared" si="288"/>
        <v>0</v>
      </c>
      <c r="AV287" s="175">
        <f t="shared" si="289"/>
        <v>0</v>
      </c>
      <c r="AW287" s="175">
        <f t="shared" si="290"/>
        <v>0</v>
      </c>
      <c r="AX287" s="175">
        <f t="shared" si="291"/>
        <v>0</v>
      </c>
      <c r="AY287" s="175">
        <f t="shared" si="292"/>
        <v>0</v>
      </c>
      <c r="AZ287" s="1"/>
      <c r="BA287" s="1">
        <f t="shared" si="317"/>
        <v>5.270138797909335E-2</v>
      </c>
      <c r="BB287" s="1">
        <f t="shared" si="318"/>
        <v>4.9939424659100125E-2</v>
      </c>
      <c r="BC287" s="1">
        <f t="shared" si="319"/>
        <v>4.4441827172717351E-2</v>
      </c>
      <c r="BD287" s="1">
        <f t="shared" si="320"/>
        <v>6.0603310707547507E-2</v>
      </c>
      <c r="BE287" s="1">
        <f t="shared" si="321"/>
        <v>0.13464938501082938</v>
      </c>
      <c r="BF287" s="1">
        <f t="shared" si="322"/>
        <v>4.9939424659100125E-2</v>
      </c>
      <c r="BG287" s="1"/>
      <c r="BH287" s="1">
        <f t="shared" si="293"/>
        <v>5.2901092430026414E-2</v>
      </c>
      <c r="BI287" s="1">
        <f t="shared" si="294"/>
        <v>5.0132354550587704E-2</v>
      </c>
      <c r="BJ287" s="1">
        <f t="shared" si="295"/>
        <v>4.4511659269657868E-2</v>
      </c>
      <c r="BK287" s="1">
        <f t="shared" si="296"/>
        <v>6.0864296733317891E-2</v>
      </c>
      <c r="BL287" s="1">
        <f t="shared" si="297"/>
        <v>0.13490526175308767</v>
      </c>
      <c r="BM287" s="1">
        <f t="shared" si="298"/>
        <v>5.0132354550587704E-2</v>
      </c>
      <c r="BN287" s="1"/>
      <c r="BO287" s="1">
        <f t="shared" si="305"/>
        <v>2.8493456451985897E-2</v>
      </c>
      <c r="BP287" s="1">
        <f t="shared" si="306"/>
        <v>2.6334246706331801E-2</v>
      </c>
      <c r="BQ287" s="1">
        <f t="shared" si="307"/>
        <v>3.7356615925741672E-3</v>
      </c>
      <c r="BR287" s="1">
        <f t="shared" si="308"/>
        <v>3.777852061949083E-2</v>
      </c>
      <c r="BS287" s="1">
        <f t="shared" si="309"/>
        <v>9.6623678644296884E-2</v>
      </c>
      <c r="BT287" s="1">
        <f t="shared" si="310"/>
        <v>2.6334246706331801E-2</v>
      </c>
      <c r="BU287" s="1"/>
      <c r="BV287" s="1">
        <f t="shared" si="323"/>
        <v>8.7465975446864949E-2</v>
      </c>
      <c r="BW287" s="1">
        <f t="shared" si="324"/>
        <v>8.470038979055465E-2</v>
      </c>
      <c r="BX287" s="1">
        <f t="shared" si="325"/>
        <v>8.2311912681455948E-2</v>
      </c>
      <c r="BY287" s="1">
        <f t="shared" si="326"/>
        <v>0.10094285573408436</v>
      </c>
      <c r="BZ287" s="1">
        <f t="shared" si="327"/>
        <v>0.21733609033694151</v>
      </c>
      <c r="CA287" s="1">
        <f t="shared" si="328"/>
        <v>8.470038979055465E-2</v>
      </c>
      <c r="CB287" s="1"/>
      <c r="CC287" s="1"/>
    </row>
    <row r="288" spans="1:81" x14ac:dyDescent="0.2">
      <c r="A288">
        <f t="shared" si="329"/>
        <v>2013</v>
      </c>
      <c r="B288">
        <f t="shared" si="330"/>
        <v>11</v>
      </c>
      <c r="C288" s="1">
        <f>AVERAGE(RealPrice!C276:C287)</f>
        <v>5.264415312443247E-2</v>
      </c>
      <c r="D288" s="1">
        <f>AVERAGE(RealPrice!D276:D287)</f>
        <v>4.9882779083719984E-2</v>
      </c>
      <c r="E288" s="1">
        <f>AVERAGE(RealPrice!E276:E287)</f>
        <v>4.4422744765607404E-2</v>
      </c>
      <c r="F288" s="1">
        <f>AVERAGE(RealPrice!F276:F287)</f>
        <v>6.0613569165899377E-2</v>
      </c>
      <c r="G288" s="1">
        <f>AVERAGE(RealPrice!G276:G287)</f>
        <v>0.13458131217985581</v>
      </c>
      <c r="H288" s="1">
        <f>AVERAGE(RealPrice!H276:H287)</f>
        <v>4.9882779083719984E-2</v>
      </c>
      <c r="I288" s="1"/>
      <c r="J288" s="1">
        <f t="shared" si="299"/>
        <v>-2.5693930559394368E-4</v>
      </c>
      <c r="K288" s="1">
        <f t="shared" si="300"/>
        <v>-2.4957546686771998E-4</v>
      </c>
      <c r="L288" s="1">
        <f t="shared" si="301"/>
        <v>-8.8914504050463528E-5</v>
      </c>
      <c r="M288" s="1">
        <f t="shared" si="302"/>
        <v>-2.5072756741851415E-4</v>
      </c>
      <c r="N288" s="1">
        <f t="shared" si="303"/>
        <v>-3.2394957323186868E-4</v>
      </c>
      <c r="O288" s="1">
        <f t="shared" si="304"/>
        <v>-2.4957546686771998E-4</v>
      </c>
      <c r="P288" s="1"/>
      <c r="Q288" s="99">
        <f t="shared" si="269"/>
        <v>-2.5693930559394368E-4</v>
      </c>
      <c r="R288" s="99">
        <f t="shared" si="270"/>
        <v>-2.4957546686771998E-4</v>
      </c>
      <c r="S288" s="99">
        <f t="shared" si="271"/>
        <v>-8.8914504050463528E-5</v>
      </c>
      <c r="T288" s="99">
        <f t="shared" si="272"/>
        <v>-2.5072756741851415E-4</v>
      </c>
      <c r="U288" s="99">
        <f t="shared" si="273"/>
        <v>-3.2394957323186868E-4</v>
      </c>
      <c r="V288" s="99">
        <f t="shared" si="274"/>
        <v>-2.4957546686771998E-4</v>
      </c>
      <c r="W288" s="99"/>
      <c r="X288" s="99">
        <f t="shared" si="275"/>
        <v>0</v>
      </c>
      <c r="Y288" s="99">
        <f t="shared" si="276"/>
        <v>0</v>
      </c>
      <c r="Z288" s="99">
        <f t="shared" si="277"/>
        <v>0</v>
      </c>
      <c r="AA288" s="99">
        <f t="shared" si="278"/>
        <v>0</v>
      </c>
      <c r="AB288" s="99">
        <f t="shared" si="279"/>
        <v>0</v>
      </c>
      <c r="AC288" s="99">
        <f t="shared" si="280"/>
        <v>0</v>
      </c>
      <c r="AD288" s="1"/>
      <c r="AE288" s="1"/>
      <c r="AF288" s="5">
        <f t="shared" si="311"/>
        <v>-4.8569754194358605E-3</v>
      </c>
      <c r="AG288" s="5">
        <f t="shared" si="312"/>
        <v>-4.978331241471512E-3</v>
      </c>
      <c r="AH288" s="5">
        <f t="shared" si="313"/>
        <v>-1.9975553710951388E-3</v>
      </c>
      <c r="AI288" s="5">
        <f t="shared" si="314"/>
        <v>-4.1194523041496733E-3</v>
      </c>
      <c r="AJ288" s="5">
        <f t="shared" si="315"/>
        <v>-2.401311624336655E-3</v>
      </c>
      <c r="AK288" s="5">
        <f t="shared" si="316"/>
        <v>-4.978331241471512E-3</v>
      </c>
      <c r="AL288" s="1"/>
      <c r="AM288" s="175">
        <f t="shared" si="281"/>
        <v>-4.8569754194358605E-3</v>
      </c>
      <c r="AN288" s="175">
        <f t="shared" si="282"/>
        <v>-4.978331241471512E-3</v>
      </c>
      <c r="AO288" s="175">
        <f t="shared" si="283"/>
        <v>-1.9975553710951388E-3</v>
      </c>
      <c r="AP288" s="175">
        <f t="shared" si="284"/>
        <v>-4.1194523041496733E-3</v>
      </c>
      <c r="AQ288" s="175">
        <f t="shared" si="285"/>
        <v>-2.401311624336655E-3</v>
      </c>
      <c r="AR288" s="175">
        <f t="shared" si="286"/>
        <v>-4.978331241471512E-3</v>
      </c>
      <c r="AS288" s="175"/>
      <c r="AT288" s="175">
        <f t="shared" si="287"/>
        <v>0</v>
      </c>
      <c r="AU288" s="175">
        <f t="shared" si="288"/>
        <v>0</v>
      </c>
      <c r="AV288" s="175">
        <f t="shared" si="289"/>
        <v>0</v>
      </c>
      <c r="AW288" s="175">
        <f t="shared" si="290"/>
        <v>0</v>
      </c>
      <c r="AX288" s="175">
        <f t="shared" si="291"/>
        <v>0</v>
      </c>
      <c r="AY288" s="175">
        <f t="shared" si="292"/>
        <v>0</v>
      </c>
      <c r="AZ288" s="1"/>
      <c r="BA288" s="1">
        <f t="shared" si="317"/>
        <v>5.2387213818838527E-2</v>
      </c>
      <c r="BB288" s="1">
        <f t="shared" si="318"/>
        <v>4.9633203616852264E-2</v>
      </c>
      <c r="BC288" s="1">
        <f t="shared" si="319"/>
        <v>4.433383026155694E-2</v>
      </c>
      <c r="BD288" s="1">
        <f t="shared" si="320"/>
        <v>6.0362841598480863E-2</v>
      </c>
      <c r="BE288" s="1">
        <f t="shared" si="321"/>
        <v>0.13425736260662394</v>
      </c>
      <c r="BF288" s="1">
        <f t="shared" si="322"/>
        <v>4.9633203616852264E-2</v>
      </c>
      <c r="BG288" s="1"/>
      <c r="BH288" s="1">
        <f t="shared" si="293"/>
        <v>5.264415312443247E-2</v>
      </c>
      <c r="BI288" s="1">
        <f t="shared" si="294"/>
        <v>4.9882779083719984E-2</v>
      </c>
      <c r="BJ288" s="1">
        <f t="shared" si="295"/>
        <v>4.4422744765607404E-2</v>
      </c>
      <c r="BK288" s="1">
        <f t="shared" si="296"/>
        <v>6.0613569165899377E-2</v>
      </c>
      <c r="BL288" s="1">
        <f t="shared" si="297"/>
        <v>0.13458131217985581</v>
      </c>
      <c r="BM288" s="1">
        <f t="shared" si="298"/>
        <v>4.9882779083719984E-2</v>
      </c>
      <c r="BN288" s="1"/>
      <c r="BO288" s="1">
        <f t="shared" si="305"/>
        <v>2.823776509428351E-2</v>
      </c>
      <c r="BP288" s="1">
        <f t="shared" si="306"/>
        <v>2.6085913708807897E-2</v>
      </c>
      <c r="BQ288" s="1">
        <f t="shared" si="307"/>
        <v>3.6469247001688397E-3</v>
      </c>
      <c r="BR288" s="1">
        <f t="shared" si="308"/>
        <v>3.7528825912327632E-2</v>
      </c>
      <c r="BS288" s="1">
        <f t="shared" si="309"/>
        <v>9.6300506974940914E-2</v>
      </c>
      <c r="BT288" s="1">
        <f t="shared" si="310"/>
        <v>2.6085913708807897E-2</v>
      </c>
      <c r="BU288" s="1"/>
      <c r="BV288" s="1">
        <f t="shared" si="323"/>
        <v>8.7465975446864949E-2</v>
      </c>
      <c r="BW288" s="1">
        <f t="shared" si="324"/>
        <v>8.470038979055465E-2</v>
      </c>
      <c r="BX288" s="1">
        <f t="shared" si="325"/>
        <v>8.2311912681455948E-2</v>
      </c>
      <c r="BY288" s="1">
        <f t="shared" si="326"/>
        <v>0.10094285573408436</v>
      </c>
      <c r="BZ288" s="1">
        <f t="shared" si="327"/>
        <v>0.21733609033694151</v>
      </c>
      <c r="CA288" s="1">
        <f t="shared" si="328"/>
        <v>8.470038979055465E-2</v>
      </c>
      <c r="CB288" s="1"/>
      <c r="CC288" s="1"/>
    </row>
    <row r="289" spans="1:81" x14ac:dyDescent="0.2">
      <c r="A289">
        <f t="shared" si="329"/>
        <v>2013</v>
      </c>
      <c r="B289">
        <f t="shared" si="330"/>
        <v>12</v>
      </c>
      <c r="C289" s="1">
        <f>AVERAGE(RealPrice!C277:C288)</f>
        <v>5.2440707282752595E-2</v>
      </c>
      <c r="D289" s="1">
        <f>AVERAGE(RealPrice!D277:D288)</f>
        <v>4.9713701580330137E-2</v>
      </c>
      <c r="E289" s="1">
        <f>AVERAGE(RealPrice!E277:E288)</f>
        <v>4.4146981765033448E-2</v>
      </c>
      <c r="F289" s="1">
        <f>AVERAGE(RealPrice!F277:F288)</f>
        <v>6.0600231137412232E-2</v>
      </c>
      <c r="G289" s="1">
        <f>AVERAGE(RealPrice!G277:G288)</f>
        <v>0.13424429632919113</v>
      </c>
      <c r="H289" s="1">
        <f>AVERAGE(RealPrice!H277:H288)</f>
        <v>4.9713701580330137E-2</v>
      </c>
      <c r="I289" s="1"/>
      <c r="J289" s="1">
        <f t="shared" si="299"/>
        <v>-2.0344584167987512E-4</v>
      </c>
      <c r="K289" s="1">
        <f t="shared" si="300"/>
        <v>-1.6907750338984728E-4</v>
      </c>
      <c r="L289" s="1">
        <f t="shared" si="301"/>
        <v>-2.7576300057395586E-4</v>
      </c>
      <c r="M289" s="1">
        <f t="shared" si="302"/>
        <v>-1.3338028487144826E-5</v>
      </c>
      <c r="N289" s="1">
        <f t="shared" si="303"/>
        <v>-3.3701585066467366E-4</v>
      </c>
      <c r="O289" s="1">
        <f t="shared" si="304"/>
        <v>-1.6907750338984728E-4</v>
      </c>
      <c r="P289" s="1"/>
      <c r="Q289" s="99">
        <f t="shared" si="269"/>
        <v>-2.0344584167987512E-4</v>
      </c>
      <c r="R289" s="99">
        <f t="shared" si="270"/>
        <v>-1.6907750338984728E-4</v>
      </c>
      <c r="S289" s="99">
        <f t="shared" si="271"/>
        <v>-2.7576300057395586E-4</v>
      </c>
      <c r="T289" s="99">
        <f t="shared" si="272"/>
        <v>-1.3338028487144826E-5</v>
      </c>
      <c r="U289" s="99">
        <f t="shared" si="273"/>
        <v>-3.3701585066467366E-4</v>
      </c>
      <c r="V289" s="99">
        <f t="shared" si="274"/>
        <v>-1.6907750338984728E-4</v>
      </c>
      <c r="W289" s="99"/>
      <c r="X289" s="99">
        <f t="shared" si="275"/>
        <v>0</v>
      </c>
      <c r="Y289" s="99">
        <f t="shared" si="276"/>
        <v>0</v>
      </c>
      <c r="Z289" s="99">
        <f t="shared" si="277"/>
        <v>0</v>
      </c>
      <c r="AA289" s="99">
        <f t="shared" si="278"/>
        <v>0</v>
      </c>
      <c r="AB289" s="99">
        <f t="shared" si="279"/>
        <v>0</v>
      </c>
      <c r="AC289" s="99">
        <f t="shared" si="280"/>
        <v>0</v>
      </c>
      <c r="AD289" s="1"/>
      <c r="AE289" s="1"/>
      <c r="AF289" s="5">
        <f t="shared" si="311"/>
        <v>-3.8645477152799979E-3</v>
      </c>
      <c r="AG289" s="5">
        <f t="shared" si="312"/>
        <v>-3.3894964654250792E-3</v>
      </c>
      <c r="AH289" s="5">
        <f t="shared" si="313"/>
        <v>-6.207698376788584E-3</v>
      </c>
      <c r="AI289" s="5">
        <f t="shared" si="314"/>
        <v>-2.2005020774540363E-4</v>
      </c>
      <c r="AJ289" s="5">
        <f t="shared" si="315"/>
        <v>-2.5041801510620187E-3</v>
      </c>
      <c r="AK289" s="5">
        <f t="shared" si="316"/>
        <v>-3.3894964654250792E-3</v>
      </c>
      <c r="AL289" s="1"/>
      <c r="AM289" s="175">
        <f t="shared" si="281"/>
        <v>-3.8645477152799979E-3</v>
      </c>
      <c r="AN289" s="175">
        <f t="shared" si="282"/>
        <v>-3.3894964654250792E-3</v>
      </c>
      <c r="AO289" s="175">
        <f t="shared" si="283"/>
        <v>-6.207698376788584E-3</v>
      </c>
      <c r="AP289" s="175">
        <f t="shared" si="284"/>
        <v>-2.2005020774540363E-4</v>
      </c>
      <c r="AQ289" s="175">
        <f t="shared" si="285"/>
        <v>-2.5041801510620187E-3</v>
      </c>
      <c r="AR289" s="175">
        <f t="shared" si="286"/>
        <v>-3.3894964654250792E-3</v>
      </c>
      <c r="AS289" s="175"/>
      <c r="AT289" s="175">
        <f t="shared" si="287"/>
        <v>0</v>
      </c>
      <c r="AU289" s="175">
        <f t="shared" si="288"/>
        <v>0</v>
      </c>
      <c r="AV289" s="175">
        <f t="shared" si="289"/>
        <v>0</v>
      </c>
      <c r="AW289" s="175">
        <f t="shared" si="290"/>
        <v>0</v>
      </c>
      <c r="AX289" s="175">
        <f t="shared" si="291"/>
        <v>0</v>
      </c>
      <c r="AY289" s="175">
        <f t="shared" si="292"/>
        <v>0</v>
      </c>
      <c r="AZ289" s="1"/>
      <c r="BA289" s="1">
        <f t="shared" si="317"/>
        <v>5.223726144107272E-2</v>
      </c>
      <c r="BB289" s="1">
        <f t="shared" si="318"/>
        <v>4.954462407694029E-2</v>
      </c>
      <c r="BC289" s="1">
        <f t="shared" si="319"/>
        <v>4.3871218764459492E-2</v>
      </c>
      <c r="BD289" s="1">
        <f t="shared" si="320"/>
        <v>6.0586893108925087E-2</v>
      </c>
      <c r="BE289" s="1">
        <f t="shared" si="321"/>
        <v>0.13390728047852646</v>
      </c>
      <c r="BF289" s="1">
        <f t="shared" si="322"/>
        <v>4.954462407694029E-2</v>
      </c>
      <c r="BG289" s="1"/>
      <c r="BH289" s="1">
        <f t="shared" si="293"/>
        <v>5.2440707282752595E-2</v>
      </c>
      <c r="BI289" s="1">
        <f t="shared" si="294"/>
        <v>4.9713701580330137E-2</v>
      </c>
      <c r="BJ289" s="1">
        <f t="shared" si="295"/>
        <v>4.4146981765033448E-2</v>
      </c>
      <c r="BK289" s="1">
        <f t="shared" si="296"/>
        <v>6.0600231137412232E-2</v>
      </c>
      <c r="BL289" s="1">
        <f t="shared" si="297"/>
        <v>0.13424429632919113</v>
      </c>
      <c r="BM289" s="1">
        <f t="shared" si="298"/>
        <v>4.9713701580330137E-2</v>
      </c>
      <c r="BN289" s="1"/>
      <c r="BO289" s="1">
        <f t="shared" si="305"/>
        <v>2.8035105478766281E-2</v>
      </c>
      <c r="BP289" s="1">
        <f t="shared" si="306"/>
        <v>2.5917409293018171E-2</v>
      </c>
      <c r="BQ289" s="1">
        <f t="shared" si="307"/>
        <v>3.3728735531259263E-3</v>
      </c>
      <c r="BR289" s="1">
        <f t="shared" si="308"/>
        <v>3.7515490818876424E-2</v>
      </c>
      <c r="BS289" s="1">
        <f t="shared" si="309"/>
        <v>9.5964335072680068E-2</v>
      </c>
      <c r="BT289" s="1">
        <f t="shared" si="310"/>
        <v>2.5917409293018171E-2</v>
      </c>
      <c r="BU289" s="1"/>
      <c r="BV289" s="1">
        <f t="shared" si="323"/>
        <v>8.7465975446864949E-2</v>
      </c>
      <c r="BW289" s="1">
        <f t="shared" si="324"/>
        <v>8.470038979055465E-2</v>
      </c>
      <c r="BX289" s="1">
        <f t="shared" si="325"/>
        <v>8.2311912681455948E-2</v>
      </c>
      <c r="BY289" s="1">
        <f t="shared" si="326"/>
        <v>0.10094285573408436</v>
      </c>
      <c r="BZ289" s="1">
        <f t="shared" si="327"/>
        <v>0.21733609033694151</v>
      </c>
      <c r="CA289" s="1">
        <f t="shared" si="328"/>
        <v>8.470038979055465E-2</v>
      </c>
      <c r="CB289" s="1"/>
      <c r="CC289" s="1"/>
    </row>
    <row r="290" spans="1:81" x14ac:dyDescent="0.2">
      <c r="A290">
        <f t="shared" si="329"/>
        <v>2014</v>
      </c>
      <c r="B290">
        <f t="shared" si="330"/>
        <v>1</v>
      </c>
      <c r="C290" s="1">
        <f>AVERAGE(RealPrice!C278:C289)</f>
        <v>5.2247059874163199E-2</v>
      </c>
      <c r="D290" s="1">
        <f>AVERAGE(RealPrice!D278:D289)</f>
        <v>4.953781503184488E-2</v>
      </c>
      <c r="E290" s="1">
        <f>AVERAGE(RealPrice!E278:E289)</f>
        <v>4.3963689370964835E-2</v>
      </c>
      <c r="F290" s="1">
        <f>AVERAGE(RealPrice!F278:F289)</f>
        <v>6.0578665757712952E-2</v>
      </c>
      <c r="G290" s="1">
        <f>AVERAGE(RealPrice!G278:G289)</f>
        <v>0.1339197547524853</v>
      </c>
      <c r="H290" s="1">
        <f>AVERAGE(RealPrice!H278:H289)</f>
        <v>4.953781503184488E-2</v>
      </c>
      <c r="I290" s="1"/>
      <c r="J290" s="1">
        <f t="shared" si="299"/>
        <v>-1.9364740858939661E-4</v>
      </c>
      <c r="K290" s="1">
        <f t="shared" si="300"/>
        <v>-1.7588654848525731E-4</v>
      </c>
      <c r="L290" s="1">
        <f t="shared" si="301"/>
        <v>-1.8329239406861264E-4</v>
      </c>
      <c r="M290" s="1">
        <f t="shared" si="302"/>
        <v>-2.1565379699280129E-5</v>
      </c>
      <c r="N290" s="1">
        <f t="shared" si="303"/>
        <v>-3.245415767058335E-4</v>
      </c>
      <c r="O290" s="1">
        <f t="shared" si="304"/>
        <v>-1.7588654848525731E-4</v>
      </c>
      <c r="P290" s="1"/>
      <c r="Q290" s="99">
        <f t="shared" si="269"/>
        <v>-1.9364740858939661E-4</v>
      </c>
      <c r="R290" s="99">
        <f t="shared" si="270"/>
        <v>-1.7588654848525731E-4</v>
      </c>
      <c r="S290" s="99">
        <f t="shared" si="271"/>
        <v>-1.8329239406861264E-4</v>
      </c>
      <c r="T290" s="99">
        <f t="shared" si="272"/>
        <v>-2.1565379699280129E-5</v>
      </c>
      <c r="U290" s="99">
        <f t="shared" si="273"/>
        <v>-3.245415767058335E-4</v>
      </c>
      <c r="V290" s="99">
        <f t="shared" si="274"/>
        <v>-1.7588654848525731E-4</v>
      </c>
      <c r="W290" s="99"/>
      <c r="X290" s="99">
        <f t="shared" si="275"/>
        <v>0</v>
      </c>
      <c r="Y290" s="99">
        <f t="shared" si="276"/>
        <v>0</v>
      </c>
      <c r="Z290" s="99">
        <f t="shared" si="277"/>
        <v>0</v>
      </c>
      <c r="AA290" s="99">
        <f t="shared" si="278"/>
        <v>0</v>
      </c>
      <c r="AB290" s="99">
        <f t="shared" si="279"/>
        <v>0</v>
      </c>
      <c r="AC290" s="99">
        <f t="shared" si="280"/>
        <v>0</v>
      </c>
      <c r="AD290" s="1"/>
      <c r="AE290" s="1"/>
      <c r="AF290" s="5">
        <f t="shared" si="311"/>
        <v>-3.6926925402679389E-3</v>
      </c>
      <c r="AG290" s="5">
        <f t="shared" si="312"/>
        <v>-3.5379893851004152E-3</v>
      </c>
      <c r="AH290" s="5">
        <f t="shared" si="313"/>
        <v>-4.1518669394923213E-3</v>
      </c>
      <c r="AI290" s="5">
        <f t="shared" si="314"/>
        <v>-3.5586299415890643E-4</v>
      </c>
      <c r="AJ290" s="5">
        <f t="shared" si="315"/>
        <v>-2.4175446226035735E-3</v>
      </c>
      <c r="AK290" s="5">
        <f t="shared" si="316"/>
        <v>-3.5379893851004152E-3</v>
      </c>
      <c r="AL290" s="1"/>
      <c r="AM290" s="175">
        <f t="shared" si="281"/>
        <v>-3.6926925402679389E-3</v>
      </c>
      <c r="AN290" s="175">
        <f t="shared" si="282"/>
        <v>-3.5379893851004152E-3</v>
      </c>
      <c r="AO290" s="175">
        <f t="shared" si="283"/>
        <v>-4.1518669394923213E-3</v>
      </c>
      <c r="AP290" s="175">
        <f t="shared" si="284"/>
        <v>-3.5586299415890643E-4</v>
      </c>
      <c r="AQ290" s="175">
        <f t="shared" si="285"/>
        <v>-2.4175446226035735E-3</v>
      </c>
      <c r="AR290" s="175">
        <f t="shared" si="286"/>
        <v>-3.5379893851004152E-3</v>
      </c>
      <c r="AS290" s="175"/>
      <c r="AT290" s="175">
        <f t="shared" si="287"/>
        <v>0</v>
      </c>
      <c r="AU290" s="175">
        <f t="shared" si="288"/>
        <v>0</v>
      </c>
      <c r="AV290" s="175">
        <f t="shared" si="289"/>
        <v>0</v>
      </c>
      <c r="AW290" s="175">
        <f t="shared" si="290"/>
        <v>0</v>
      </c>
      <c r="AX290" s="175">
        <f t="shared" si="291"/>
        <v>0</v>
      </c>
      <c r="AY290" s="175">
        <f t="shared" si="292"/>
        <v>0</v>
      </c>
      <c r="AZ290" s="1"/>
      <c r="BA290" s="1">
        <f t="shared" si="317"/>
        <v>5.2053412465573802E-2</v>
      </c>
      <c r="BB290" s="1">
        <f t="shared" si="318"/>
        <v>4.9361928483359623E-2</v>
      </c>
      <c r="BC290" s="1">
        <f t="shared" si="319"/>
        <v>4.3780396976896223E-2</v>
      </c>
      <c r="BD290" s="1">
        <f t="shared" si="320"/>
        <v>6.0557100378013672E-2</v>
      </c>
      <c r="BE290" s="1">
        <f t="shared" si="321"/>
        <v>0.13359521317577946</v>
      </c>
      <c r="BF290" s="1">
        <f t="shared" si="322"/>
        <v>4.9361928483359623E-2</v>
      </c>
      <c r="BG290" s="1"/>
      <c r="BH290" s="1">
        <f t="shared" si="293"/>
        <v>5.2247059874163199E-2</v>
      </c>
      <c r="BI290" s="1">
        <f t="shared" si="294"/>
        <v>4.953781503184488E-2</v>
      </c>
      <c r="BJ290" s="1">
        <f t="shared" si="295"/>
        <v>4.3963689370964835E-2</v>
      </c>
      <c r="BK290" s="1">
        <f t="shared" si="296"/>
        <v>6.0578665757712952E-2</v>
      </c>
      <c r="BL290" s="1">
        <f t="shared" si="297"/>
        <v>0.1339197547524853</v>
      </c>
      <c r="BM290" s="1">
        <f t="shared" si="298"/>
        <v>4.953781503184488E-2</v>
      </c>
      <c r="BN290" s="1"/>
      <c r="BO290" s="1">
        <f t="shared" si="305"/>
        <v>2.7842173150518026E-2</v>
      </c>
      <c r="BP290" s="1">
        <f t="shared" si="306"/>
        <v>2.5742145029274435E-2</v>
      </c>
      <c r="BQ290" s="1">
        <f t="shared" si="307"/>
        <v>3.1903421646885073E-3</v>
      </c>
      <c r="BR290" s="1">
        <f t="shared" si="308"/>
        <v>3.7493933113497732E-2</v>
      </c>
      <c r="BS290" s="1">
        <f t="shared" si="309"/>
        <v>9.5640578089717806E-2</v>
      </c>
      <c r="BT290" s="1">
        <f t="shared" si="310"/>
        <v>2.5742145029274435E-2</v>
      </c>
      <c r="BU290" s="1"/>
      <c r="BV290" s="1">
        <f t="shared" si="323"/>
        <v>8.7465975446864949E-2</v>
      </c>
      <c r="BW290" s="1">
        <f t="shared" si="324"/>
        <v>8.470038979055465E-2</v>
      </c>
      <c r="BX290" s="1">
        <f t="shared" si="325"/>
        <v>8.2311912681455948E-2</v>
      </c>
      <c r="BY290" s="1">
        <f t="shared" si="326"/>
        <v>0.10094285573408436</v>
      </c>
      <c r="BZ290" s="1">
        <f t="shared" si="327"/>
        <v>0.21733609033694151</v>
      </c>
      <c r="CA290" s="1">
        <f t="shared" si="328"/>
        <v>8.470038979055465E-2</v>
      </c>
      <c r="CB290" s="1"/>
      <c r="CC290" s="1"/>
    </row>
    <row r="291" spans="1:81" x14ac:dyDescent="0.2">
      <c r="A291">
        <f t="shared" si="329"/>
        <v>2014</v>
      </c>
      <c r="B291">
        <f t="shared" si="330"/>
        <v>2</v>
      </c>
      <c r="C291" s="1">
        <f>AVERAGE(RealPrice!C279:C290)</f>
        <v>5.2334802799165837E-2</v>
      </c>
      <c r="D291" s="1">
        <f>AVERAGE(RealPrice!D279:D290)</f>
        <v>4.9566599400325977E-2</v>
      </c>
      <c r="E291" s="1">
        <f>AVERAGE(RealPrice!E279:E290)</f>
        <v>4.3739312800962125E-2</v>
      </c>
      <c r="F291" s="1">
        <f>AVERAGE(RealPrice!F279:F290)</f>
        <v>6.0813755345179264E-2</v>
      </c>
      <c r="G291" s="1">
        <f>AVERAGE(RealPrice!G279:G290)</f>
        <v>0.13394325052966921</v>
      </c>
      <c r="H291" s="1">
        <f>AVERAGE(RealPrice!H279:H290)</f>
        <v>4.9566599400325977E-2</v>
      </c>
      <c r="I291" s="1"/>
      <c r="J291" s="1">
        <f t="shared" si="299"/>
        <v>8.774292500263875E-5</v>
      </c>
      <c r="K291" s="1">
        <f t="shared" si="300"/>
        <v>2.8784368481096778E-5</v>
      </c>
      <c r="L291" s="1">
        <f t="shared" si="301"/>
        <v>-2.2437657000271005E-4</v>
      </c>
      <c r="M291" s="1">
        <f t="shared" si="302"/>
        <v>2.3508958746631253E-4</v>
      </c>
      <c r="N291" s="1">
        <f t="shared" si="303"/>
        <v>2.3495777183912825E-5</v>
      </c>
      <c r="O291" s="1">
        <f t="shared" si="304"/>
        <v>2.8784368481096778E-5</v>
      </c>
      <c r="P291" s="1"/>
      <c r="Q291" s="99">
        <f t="shared" si="269"/>
        <v>0</v>
      </c>
      <c r="R291" s="99">
        <f t="shared" si="270"/>
        <v>0</v>
      </c>
      <c r="S291" s="99">
        <f t="shared" si="271"/>
        <v>-2.2437657000271005E-4</v>
      </c>
      <c r="T291" s="99">
        <f t="shared" si="272"/>
        <v>0</v>
      </c>
      <c r="U291" s="99">
        <f t="shared" si="273"/>
        <v>0</v>
      </c>
      <c r="V291" s="99">
        <f t="shared" si="274"/>
        <v>0</v>
      </c>
      <c r="W291" s="99"/>
      <c r="X291" s="99">
        <f t="shared" si="275"/>
        <v>8.774292500263875E-5</v>
      </c>
      <c r="Y291" s="99">
        <f t="shared" si="276"/>
        <v>2.8784368481096778E-5</v>
      </c>
      <c r="Z291" s="99">
        <f t="shared" si="277"/>
        <v>0</v>
      </c>
      <c r="AA291" s="99">
        <f t="shared" si="278"/>
        <v>2.3508958746631253E-4</v>
      </c>
      <c r="AB291" s="99">
        <f t="shared" si="279"/>
        <v>2.3495777183912825E-5</v>
      </c>
      <c r="AC291" s="99">
        <f t="shared" si="280"/>
        <v>2.8784368481096778E-5</v>
      </c>
      <c r="AD291" s="1"/>
      <c r="AE291" s="1"/>
      <c r="AF291" s="5">
        <f t="shared" si="311"/>
        <v>1.6793849302518815E-3</v>
      </c>
      <c r="AG291" s="5">
        <f t="shared" si="312"/>
        <v>5.810584997056889E-4</v>
      </c>
      <c r="AH291" s="5">
        <f t="shared" si="313"/>
        <v>-5.1036792683485377E-3</v>
      </c>
      <c r="AI291" s="5">
        <f t="shared" si="314"/>
        <v>3.8807323424150386E-3</v>
      </c>
      <c r="AJ291" s="5">
        <f t="shared" si="315"/>
        <v>1.7544668616920056E-4</v>
      </c>
      <c r="AK291" s="5">
        <f t="shared" si="316"/>
        <v>5.810584997056889E-4</v>
      </c>
      <c r="AL291" s="1"/>
      <c r="AM291" s="175">
        <f t="shared" si="281"/>
        <v>0</v>
      </c>
      <c r="AN291" s="175">
        <f t="shared" si="282"/>
        <v>0</v>
      </c>
      <c r="AO291" s="175">
        <f t="shared" si="283"/>
        <v>-5.1036792683485377E-3</v>
      </c>
      <c r="AP291" s="175">
        <f t="shared" si="284"/>
        <v>0</v>
      </c>
      <c r="AQ291" s="175">
        <f t="shared" si="285"/>
        <v>0</v>
      </c>
      <c r="AR291" s="175">
        <f t="shared" si="286"/>
        <v>0</v>
      </c>
      <c r="AS291" s="175"/>
      <c r="AT291" s="175">
        <f t="shared" si="287"/>
        <v>1.6793849302518815E-3</v>
      </c>
      <c r="AU291" s="175">
        <f t="shared" si="288"/>
        <v>5.810584997056889E-4</v>
      </c>
      <c r="AV291" s="175">
        <f t="shared" si="289"/>
        <v>0</v>
      </c>
      <c r="AW291" s="175">
        <f t="shared" si="290"/>
        <v>3.8807323424150386E-3</v>
      </c>
      <c r="AX291" s="175">
        <f t="shared" si="291"/>
        <v>1.7544668616920056E-4</v>
      </c>
      <c r="AY291" s="175">
        <f t="shared" si="292"/>
        <v>5.810584997056889E-4</v>
      </c>
      <c r="AZ291" s="1"/>
      <c r="BA291" s="1">
        <f t="shared" si="317"/>
        <v>5.2334802799165837E-2</v>
      </c>
      <c r="BB291" s="1">
        <f t="shared" si="318"/>
        <v>4.9566599400325977E-2</v>
      </c>
      <c r="BC291" s="1">
        <f t="shared" si="319"/>
        <v>4.3514936230959415E-2</v>
      </c>
      <c r="BD291" s="1">
        <f t="shared" si="320"/>
        <v>6.0813755345179264E-2</v>
      </c>
      <c r="BE291" s="1">
        <f t="shared" si="321"/>
        <v>0.13394325052966921</v>
      </c>
      <c r="BF291" s="1">
        <f t="shared" si="322"/>
        <v>4.9566599400325977E-2</v>
      </c>
      <c r="BG291" s="1"/>
      <c r="BH291" s="1">
        <f t="shared" si="293"/>
        <v>5.2422545724168476E-2</v>
      </c>
      <c r="BI291" s="1">
        <f t="shared" si="294"/>
        <v>4.9595383768807073E-2</v>
      </c>
      <c r="BJ291" s="1">
        <f t="shared" si="295"/>
        <v>4.3739312800962125E-2</v>
      </c>
      <c r="BK291" s="1">
        <f t="shared" si="296"/>
        <v>6.1048844932645577E-2</v>
      </c>
      <c r="BL291" s="1">
        <f t="shared" si="297"/>
        <v>0.13396674630685312</v>
      </c>
      <c r="BM291" s="1">
        <f t="shared" si="298"/>
        <v>4.9595383768807073E-2</v>
      </c>
      <c r="BN291" s="1"/>
      <c r="BO291" s="1">
        <f t="shared" si="305"/>
        <v>2.7842173150518026E-2</v>
      </c>
      <c r="BP291" s="1">
        <f t="shared" si="306"/>
        <v>2.5742145029274435E-2</v>
      </c>
      <c r="BQ291" s="1">
        <f t="shared" si="307"/>
        <v>2.967110740734425E-3</v>
      </c>
      <c r="BR291" s="1">
        <f t="shared" si="308"/>
        <v>3.7493933113497732E-2</v>
      </c>
      <c r="BS291" s="1">
        <f t="shared" si="309"/>
        <v>9.5640578089717806E-2</v>
      </c>
      <c r="BT291" s="1">
        <f t="shared" si="310"/>
        <v>2.5742145029274435E-2</v>
      </c>
      <c r="BU291" s="1"/>
      <c r="BV291" s="1">
        <f t="shared" si="323"/>
        <v>8.7553865726013577E-2</v>
      </c>
      <c r="BW291" s="1">
        <f t="shared" si="324"/>
        <v>8.4729190884437713E-2</v>
      </c>
      <c r="BX291" s="1">
        <f t="shared" si="325"/>
        <v>8.2311912681455948E-2</v>
      </c>
      <c r="BY291" s="1">
        <f t="shared" si="326"/>
        <v>0.10117885764131611</v>
      </c>
      <c r="BZ291" s="1">
        <f t="shared" si="327"/>
        <v>0.21735959023638168</v>
      </c>
      <c r="CA291" s="1">
        <f t="shared" si="328"/>
        <v>8.4729190884437713E-2</v>
      </c>
      <c r="CB291" s="1"/>
      <c r="CC291" s="1"/>
    </row>
    <row r="292" spans="1:81" x14ac:dyDescent="0.2">
      <c r="A292">
        <f t="shared" si="329"/>
        <v>2014</v>
      </c>
      <c r="B292">
        <f t="shared" si="330"/>
        <v>3</v>
      </c>
      <c r="C292" s="1">
        <f>AVERAGE(RealPrice!C280:C291)</f>
        <v>5.2457334340596413E-2</v>
      </c>
      <c r="D292" s="1">
        <f>AVERAGE(RealPrice!D280:D291)</f>
        <v>4.9637626647437649E-2</v>
      </c>
      <c r="E292" s="1">
        <f>AVERAGE(RealPrice!E280:E291)</f>
        <v>4.3741565097301593E-2</v>
      </c>
      <c r="F292" s="1">
        <f>AVERAGE(RealPrice!F280:F291)</f>
        <v>6.1061381567212025E-2</v>
      </c>
      <c r="G292" s="1">
        <f>AVERAGE(RealPrice!G280:G291)</f>
        <v>0.13401686844728672</v>
      </c>
      <c r="H292" s="1">
        <f>AVERAGE(RealPrice!H280:H291)</f>
        <v>4.9637626647437649E-2</v>
      </c>
      <c r="I292" s="1"/>
      <c r="J292" s="1">
        <f t="shared" si="299"/>
        <v>1.225315414305761E-4</v>
      </c>
      <c r="K292" s="1">
        <f t="shared" si="300"/>
        <v>7.1027247111672687E-5</v>
      </c>
      <c r="L292" s="1">
        <f t="shared" si="301"/>
        <v>2.2522963394680517E-6</v>
      </c>
      <c r="M292" s="1">
        <f t="shared" si="302"/>
        <v>2.4762622203276102E-4</v>
      </c>
      <c r="N292" s="1">
        <f t="shared" si="303"/>
        <v>7.36179176175078E-5</v>
      </c>
      <c r="O292" s="1">
        <f t="shared" si="304"/>
        <v>7.1027247111672687E-5</v>
      </c>
      <c r="P292" s="1"/>
      <c r="Q292" s="99">
        <f t="shared" si="269"/>
        <v>0</v>
      </c>
      <c r="R292" s="99">
        <f t="shared" si="270"/>
        <v>0</v>
      </c>
      <c r="S292" s="99">
        <f t="shared" si="271"/>
        <v>0</v>
      </c>
      <c r="T292" s="99">
        <f t="shared" si="272"/>
        <v>0</v>
      </c>
      <c r="U292" s="99">
        <f t="shared" si="273"/>
        <v>0</v>
      </c>
      <c r="V292" s="99">
        <f t="shared" si="274"/>
        <v>0</v>
      </c>
      <c r="W292" s="99"/>
      <c r="X292" s="99">
        <f t="shared" si="275"/>
        <v>1.225315414305761E-4</v>
      </c>
      <c r="Y292" s="99">
        <f t="shared" si="276"/>
        <v>7.1027247111672687E-5</v>
      </c>
      <c r="Z292" s="99">
        <f t="shared" si="277"/>
        <v>2.2522963394680517E-6</v>
      </c>
      <c r="AA292" s="99">
        <f t="shared" si="278"/>
        <v>2.4762622203276102E-4</v>
      </c>
      <c r="AB292" s="99">
        <f t="shared" si="279"/>
        <v>7.36179176175078E-5</v>
      </c>
      <c r="AC292" s="99">
        <f t="shared" si="280"/>
        <v>7.1027247111672687E-5</v>
      </c>
      <c r="AD292" s="1"/>
      <c r="AE292" s="1"/>
      <c r="AF292" s="5">
        <f t="shared" si="311"/>
        <v>2.3413012923882981E-3</v>
      </c>
      <c r="AG292" s="5">
        <f t="shared" si="312"/>
        <v>1.4329659079095336E-3</v>
      </c>
      <c r="AH292" s="5">
        <f t="shared" si="313"/>
        <v>5.1493637993837993E-5</v>
      </c>
      <c r="AI292" s="5">
        <f t="shared" si="314"/>
        <v>4.0718784858331247E-3</v>
      </c>
      <c r="AJ292" s="5">
        <f t="shared" si="315"/>
        <v>5.4962021099536074E-4</v>
      </c>
      <c r="AK292" s="5">
        <f t="shared" si="316"/>
        <v>1.4329659079095336E-3</v>
      </c>
      <c r="AL292" s="1"/>
      <c r="AM292" s="175">
        <f t="shared" si="281"/>
        <v>0</v>
      </c>
      <c r="AN292" s="175">
        <f t="shared" si="282"/>
        <v>0</v>
      </c>
      <c r="AO292" s="175">
        <f t="shared" si="283"/>
        <v>0</v>
      </c>
      <c r="AP292" s="175">
        <f t="shared" si="284"/>
        <v>0</v>
      </c>
      <c r="AQ292" s="175">
        <f t="shared" si="285"/>
        <v>0</v>
      </c>
      <c r="AR292" s="175">
        <f t="shared" si="286"/>
        <v>0</v>
      </c>
      <c r="AS292" s="175"/>
      <c r="AT292" s="175">
        <f t="shared" si="287"/>
        <v>2.3413012923882981E-3</v>
      </c>
      <c r="AU292" s="175">
        <f t="shared" si="288"/>
        <v>1.4329659079095336E-3</v>
      </c>
      <c r="AV292" s="175">
        <f t="shared" si="289"/>
        <v>5.1493637993837993E-5</v>
      </c>
      <c r="AW292" s="175">
        <f t="shared" si="290"/>
        <v>4.0718784858331247E-3</v>
      </c>
      <c r="AX292" s="175">
        <f t="shared" si="291"/>
        <v>5.4962021099536074E-4</v>
      </c>
      <c r="AY292" s="175">
        <f t="shared" si="292"/>
        <v>1.4329659079095336E-3</v>
      </c>
      <c r="AZ292" s="1"/>
      <c r="BA292" s="1">
        <f t="shared" si="317"/>
        <v>5.2457334340596413E-2</v>
      </c>
      <c r="BB292" s="1">
        <f t="shared" si="318"/>
        <v>4.9637626647437649E-2</v>
      </c>
      <c r="BC292" s="1">
        <f t="shared" si="319"/>
        <v>4.3741565097301593E-2</v>
      </c>
      <c r="BD292" s="1">
        <f t="shared" si="320"/>
        <v>6.1061381567212025E-2</v>
      </c>
      <c r="BE292" s="1">
        <f t="shared" si="321"/>
        <v>0.13401686844728672</v>
      </c>
      <c r="BF292" s="1">
        <f t="shared" si="322"/>
        <v>4.9637626647437649E-2</v>
      </c>
      <c r="BG292" s="1"/>
      <c r="BH292" s="1">
        <f t="shared" si="293"/>
        <v>5.257986588202699E-2</v>
      </c>
      <c r="BI292" s="1">
        <f t="shared" si="294"/>
        <v>4.9708653894549322E-2</v>
      </c>
      <c r="BJ292" s="1">
        <f t="shared" si="295"/>
        <v>4.3743817393641062E-2</v>
      </c>
      <c r="BK292" s="1">
        <f t="shared" si="296"/>
        <v>6.1309007789244786E-2</v>
      </c>
      <c r="BL292" s="1">
        <f t="shared" si="297"/>
        <v>0.13409048636490423</v>
      </c>
      <c r="BM292" s="1">
        <f t="shared" si="298"/>
        <v>4.9708653894549322E-2</v>
      </c>
      <c r="BN292" s="1"/>
      <c r="BO292" s="1">
        <f t="shared" si="305"/>
        <v>2.7842173150518026E-2</v>
      </c>
      <c r="BP292" s="1">
        <f t="shared" si="306"/>
        <v>2.5742145029274435E-2</v>
      </c>
      <c r="BQ292" s="1">
        <f t="shared" si="307"/>
        <v>2.967110740734425E-3</v>
      </c>
      <c r="BR292" s="1">
        <f t="shared" si="308"/>
        <v>3.7493933113497732E-2</v>
      </c>
      <c r="BS292" s="1">
        <f t="shared" si="309"/>
        <v>9.5640578089717806E-2</v>
      </c>
      <c r="BT292" s="1">
        <f t="shared" si="310"/>
        <v>2.5742145029274435E-2</v>
      </c>
      <c r="BU292" s="1"/>
      <c r="BV292" s="1">
        <f t="shared" si="323"/>
        <v>8.7676684150700457E-2</v>
      </c>
      <c r="BW292" s="1">
        <f t="shared" si="324"/>
        <v>8.4800319911173039E-2</v>
      </c>
      <c r="BX292" s="1">
        <f t="shared" si="325"/>
        <v>8.2314165093774358E-2</v>
      </c>
      <c r="BY292" s="1">
        <f t="shared" si="326"/>
        <v>0.10142749216723489</v>
      </c>
      <c r="BZ292" s="1">
        <f t="shared" si="327"/>
        <v>0.21743324861589461</v>
      </c>
      <c r="CA292" s="1">
        <f t="shared" si="328"/>
        <v>8.4800319911173039E-2</v>
      </c>
      <c r="CB292" s="1"/>
      <c r="CC292" s="1"/>
    </row>
    <row r="293" spans="1:81" x14ac:dyDescent="0.2">
      <c r="A293">
        <f t="shared" si="329"/>
        <v>2014</v>
      </c>
      <c r="B293">
        <f t="shared" si="330"/>
        <v>4</v>
      </c>
      <c r="C293" s="1">
        <f>AVERAGE(RealPrice!C281:C292)</f>
        <v>5.250108685359467E-2</v>
      </c>
      <c r="D293" s="1">
        <f>AVERAGE(RealPrice!D281:D292)</f>
        <v>4.969585072716054E-2</v>
      </c>
      <c r="E293" s="1">
        <f>AVERAGE(RealPrice!E281:E292)</f>
        <v>4.3818793204628725E-2</v>
      </c>
      <c r="F293" s="1">
        <f>AVERAGE(RealPrice!F281:F292)</f>
        <v>6.1355293489323816E-2</v>
      </c>
      <c r="G293" s="1">
        <f>AVERAGE(RealPrice!G281:G292)</f>
        <v>0.13383261247497158</v>
      </c>
      <c r="H293" s="1">
        <f>AVERAGE(RealPrice!H281:H292)</f>
        <v>4.969585072716054E-2</v>
      </c>
      <c r="I293" s="1"/>
      <c r="J293" s="1">
        <f t="shared" si="299"/>
        <v>4.3752512998256055E-5</v>
      </c>
      <c r="K293" s="1">
        <f t="shared" si="300"/>
        <v>5.8224079722890565E-5</v>
      </c>
      <c r="L293" s="1">
        <f t="shared" si="301"/>
        <v>7.7228107327131923E-5</v>
      </c>
      <c r="M293" s="1">
        <f t="shared" si="302"/>
        <v>2.9391192211179057E-4</v>
      </c>
      <c r="N293" s="1">
        <f t="shared" si="303"/>
        <v>-1.8425597231513935E-4</v>
      </c>
      <c r="O293" s="1">
        <f t="shared" si="304"/>
        <v>5.8224079722890565E-5</v>
      </c>
      <c r="P293" s="1"/>
      <c r="Q293" s="99">
        <f t="shared" si="269"/>
        <v>0</v>
      </c>
      <c r="R293" s="99">
        <f t="shared" si="270"/>
        <v>0</v>
      </c>
      <c r="S293" s="99">
        <f t="shared" si="271"/>
        <v>0</v>
      </c>
      <c r="T293" s="99">
        <f t="shared" si="272"/>
        <v>0</v>
      </c>
      <c r="U293" s="99">
        <f t="shared" si="273"/>
        <v>-1.8425597231513935E-4</v>
      </c>
      <c r="V293" s="99">
        <f t="shared" si="274"/>
        <v>0</v>
      </c>
      <c r="W293" s="99"/>
      <c r="X293" s="99">
        <f t="shared" si="275"/>
        <v>4.3752512998256055E-5</v>
      </c>
      <c r="Y293" s="99">
        <f t="shared" si="276"/>
        <v>5.8224079722890565E-5</v>
      </c>
      <c r="Z293" s="99">
        <f t="shared" si="277"/>
        <v>7.7228107327131923E-5</v>
      </c>
      <c r="AA293" s="99">
        <f t="shared" si="278"/>
        <v>2.9391192211179057E-4</v>
      </c>
      <c r="AB293" s="99">
        <f t="shared" si="279"/>
        <v>0</v>
      </c>
      <c r="AC293" s="99">
        <f t="shared" si="280"/>
        <v>5.8224079722890565E-5</v>
      </c>
      <c r="AD293" s="1"/>
      <c r="AE293" s="1"/>
      <c r="AF293" s="5">
        <f t="shared" si="311"/>
        <v>8.340590224080735E-4</v>
      </c>
      <c r="AG293" s="5">
        <f t="shared" si="312"/>
        <v>1.1729827482775956E-3</v>
      </c>
      <c r="AH293" s="5">
        <f t="shared" si="313"/>
        <v>1.765554276700998E-3</v>
      </c>
      <c r="AI293" s="5">
        <f t="shared" si="314"/>
        <v>4.813384737917703E-3</v>
      </c>
      <c r="AJ293" s="5">
        <f t="shared" si="315"/>
        <v>-1.3748714952820373E-3</v>
      </c>
      <c r="AK293" s="5">
        <f t="shared" si="316"/>
        <v>1.1729827482775956E-3</v>
      </c>
      <c r="AL293" s="1"/>
      <c r="AM293" s="175">
        <f t="shared" si="281"/>
        <v>0</v>
      </c>
      <c r="AN293" s="175">
        <f t="shared" si="282"/>
        <v>0</v>
      </c>
      <c r="AO293" s="175">
        <f t="shared" si="283"/>
        <v>0</v>
      </c>
      <c r="AP293" s="175">
        <f t="shared" si="284"/>
        <v>0</v>
      </c>
      <c r="AQ293" s="175">
        <f t="shared" si="285"/>
        <v>-1.3748714952820373E-3</v>
      </c>
      <c r="AR293" s="175">
        <f t="shared" si="286"/>
        <v>0</v>
      </c>
      <c r="AS293" s="175"/>
      <c r="AT293" s="175">
        <f t="shared" si="287"/>
        <v>8.340590224080735E-4</v>
      </c>
      <c r="AU293" s="175">
        <f t="shared" si="288"/>
        <v>1.1729827482775956E-3</v>
      </c>
      <c r="AV293" s="175">
        <f t="shared" si="289"/>
        <v>1.765554276700998E-3</v>
      </c>
      <c r="AW293" s="175">
        <f t="shared" si="290"/>
        <v>4.813384737917703E-3</v>
      </c>
      <c r="AX293" s="175">
        <f t="shared" si="291"/>
        <v>0</v>
      </c>
      <c r="AY293" s="175">
        <f t="shared" si="292"/>
        <v>1.1729827482775956E-3</v>
      </c>
      <c r="AZ293" s="1"/>
      <c r="BA293" s="1">
        <f t="shared" si="317"/>
        <v>5.250108685359467E-2</v>
      </c>
      <c r="BB293" s="1">
        <f t="shared" si="318"/>
        <v>4.969585072716054E-2</v>
      </c>
      <c r="BC293" s="1">
        <f t="shared" si="319"/>
        <v>4.3818793204628725E-2</v>
      </c>
      <c r="BD293" s="1">
        <f t="shared" si="320"/>
        <v>6.1355293489323816E-2</v>
      </c>
      <c r="BE293" s="1">
        <f t="shared" si="321"/>
        <v>0.13364835650265644</v>
      </c>
      <c r="BF293" s="1">
        <f t="shared" si="322"/>
        <v>4.969585072716054E-2</v>
      </c>
      <c r="BG293" s="1"/>
      <c r="BH293" s="1">
        <f t="shared" si="293"/>
        <v>5.2544839366592926E-2</v>
      </c>
      <c r="BI293" s="1">
        <f t="shared" si="294"/>
        <v>4.975407480688343E-2</v>
      </c>
      <c r="BJ293" s="1">
        <f t="shared" si="295"/>
        <v>4.3896021311955857E-2</v>
      </c>
      <c r="BK293" s="1">
        <f t="shared" si="296"/>
        <v>6.1649205411435606E-2</v>
      </c>
      <c r="BL293" s="1">
        <f t="shared" si="297"/>
        <v>0.13383261247497158</v>
      </c>
      <c r="BM293" s="1">
        <f t="shared" si="298"/>
        <v>4.975407480688343E-2</v>
      </c>
      <c r="BN293" s="1"/>
      <c r="BO293" s="1">
        <f t="shared" si="305"/>
        <v>2.7842173150518026E-2</v>
      </c>
      <c r="BP293" s="1">
        <f t="shared" si="306"/>
        <v>2.5742145029274435E-2</v>
      </c>
      <c r="BQ293" s="1">
        <f t="shared" si="307"/>
        <v>2.967110740734425E-3</v>
      </c>
      <c r="BR293" s="1">
        <f t="shared" si="308"/>
        <v>3.7493933113497732E-2</v>
      </c>
      <c r="BS293" s="1">
        <f t="shared" si="309"/>
        <v>9.5456575445686837E-2</v>
      </c>
      <c r="BT293" s="1">
        <f t="shared" si="310"/>
        <v>2.5742145029274435E-2</v>
      </c>
      <c r="BU293" s="1"/>
      <c r="BV293" s="1">
        <f t="shared" si="323"/>
        <v>8.772047315587693E-2</v>
      </c>
      <c r="BW293" s="1">
        <f t="shared" si="324"/>
        <v>8.4858612286736981E-2</v>
      </c>
      <c r="BX293" s="1">
        <f t="shared" si="325"/>
        <v>8.2391529551516671E-2</v>
      </c>
      <c r="BY293" s="1">
        <f t="shared" si="326"/>
        <v>0.10172281880050686</v>
      </c>
      <c r="BZ293" s="1">
        <f t="shared" si="327"/>
        <v>0.21743324861589461</v>
      </c>
      <c r="CA293" s="1">
        <f t="shared" si="328"/>
        <v>8.4858612286736981E-2</v>
      </c>
      <c r="CB293" s="1"/>
      <c r="CC293" s="1"/>
    </row>
    <row r="294" spans="1:81" x14ac:dyDescent="0.2">
      <c r="A294">
        <f t="shared" si="329"/>
        <v>2014</v>
      </c>
      <c r="B294">
        <f t="shared" si="330"/>
        <v>5</v>
      </c>
      <c r="C294" s="1">
        <f>AVERAGE(RealPrice!C282:C293)</f>
        <v>5.2556862712007241E-2</v>
      </c>
      <c r="D294" s="1">
        <f>AVERAGE(RealPrice!D282:D293)</f>
        <v>4.9753135035156437E-2</v>
      </c>
      <c r="E294" s="1">
        <f>AVERAGE(RealPrice!E282:E293)</f>
        <v>4.3927004984302909E-2</v>
      </c>
      <c r="F294" s="1">
        <f>AVERAGE(RealPrice!F282:F293)</f>
        <v>6.1639738537674606E-2</v>
      </c>
      <c r="G294" s="1">
        <f>AVERAGE(RealPrice!G282:G293)</f>
        <v>0.13379489766026162</v>
      </c>
      <c r="H294" s="1">
        <f>AVERAGE(RealPrice!H282:H293)</f>
        <v>4.9753135035156437E-2</v>
      </c>
      <c r="I294" s="1"/>
      <c r="J294" s="1">
        <f t="shared" si="299"/>
        <v>5.5775858412571155E-5</v>
      </c>
      <c r="K294" s="1">
        <f t="shared" si="300"/>
        <v>5.7284307995897343E-5</v>
      </c>
      <c r="L294" s="1">
        <f t="shared" si="301"/>
        <v>1.0821177967418327E-4</v>
      </c>
      <c r="M294" s="1">
        <f t="shared" si="302"/>
        <v>2.8444504835078988E-4</v>
      </c>
      <c r="N294" s="1">
        <f t="shared" si="303"/>
        <v>-3.7714814709960409E-5</v>
      </c>
      <c r="O294" s="1">
        <f t="shared" si="304"/>
        <v>5.7284307995897343E-5</v>
      </c>
      <c r="P294" s="1"/>
      <c r="Q294" s="99">
        <f t="shared" si="269"/>
        <v>0</v>
      </c>
      <c r="R294" s="99">
        <f t="shared" si="270"/>
        <v>0</v>
      </c>
      <c r="S294" s="99">
        <f t="shared" si="271"/>
        <v>0</v>
      </c>
      <c r="T294" s="99">
        <f t="shared" si="272"/>
        <v>0</v>
      </c>
      <c r="U294" s="99">
        <f t="shared" si="273"/>
        <v>-3.7714814709960409E-5</v>
      </c>
      <c r="V294" s="99">
        <f t="shared" si="274"/>
        <v>0</v>
      </c>
      <c r="W294" s="99"/>
      <c r="X294" s="99">
        <f t="shared" si="275"/>
        <v>5.5775858412571155E-5</v>
      </c>
      <c r="Y294" s="99">
        <f t="shared" si="276"/>
        <v>5.7284307995897343E-5</v>
      </c>
      <c r="Z294" s="99">
        <f t="shared" si="277"/>
        <v>1.0821177967418327E-4</v>
      </c>
      <c r="AA294" s="99">
        <f t="shared" si="278"/>
        <v>2.8444504835078988E-4</v>
      </c>
      <c r="AB294" s="99">
        <f t="shared" si="279"/>
        <v>0</v>
      </c>
      <c r="AC294" s="99">
        <f t="shared" si="280"/>
        <v>5.7284307995897343E-5</v>
      </c>
      <c r="AD294" s="1"/>
      <c r="AE294" s="1"/>
      <c r="AF294" s="5">
        <f t="shared" si="311"/>
        <v>1.0623753098313315E-3</v>
      </c>
      <c r="AG294" s="5">
        <f t="shared" si="312"/>
        <v>1.1526980051190794E-3</v>
      </c>
      <c r="AH294" s="5">
        <f t="shared" si="313"/>
        <v>2.4695289796969888E-3</v>
      </c>
      <c r="AI294" s="5">
        <f t="shared" si="314"/>
        <v>4.6360310932305193E-3</v>
      </c>
      <c r="AJ294" s="5">
        <f t="shared" si="315"/>
        <v>-2.8180586190840184E-4</v>
      </c>
      <c r="AK294" s="5">
        <f t="shared" si="316"/>
        <v>1.1526980051190794E-3</v>
      </c>
      <c r="AL294" s="1"/>
      <c r="AM294" s="175">
        <f t="shared" si="281"/>
        <v>0</v>
      </c>
      <c r="AN294" s="175">
        <f t="shared" si="282"/>
        <v>0</v>
      </c>
      <c r="AO294" s="175">
        <f t="shared" si="283"/>
        <v>0</v>
      </c>
      <c r="AP294" s="175">
        <f t="shared" si="284"/>
        <v>0</v>
      </c>
      <c r="AQ294" s="175">
        <f t="shared" si="285"/>
        <v>-2.8180586190840184E-4</v>
      </c>
      <c r="AR294" s="175">
        <f t="shared" si="286"/>
        <v>0</v>
      </c>
      <c r="AS294" s="175"/>
      <c r="AT294" s="175">
        <f t="shared" si="287"/>
        <v>1.0623753098313315E-3</v>
      </c>
      <c r="AU294" s="175">
        <f t="shared" si="288"/>
        <v>1.1526980051190794E-3</v>
      </c>
      <c r="AV294" s="175">
        <f t="shared" si="289"/>
        <v>2.4695289796969888E-3</v>
      </c>
      <c r="AW294" s="175">
        <f t="shared" si="290"/>
        <v>4.6360310932305193E-3</v>
      </c>
      <c r="AX294" s="175">
        <f t="shared" si="291"/>
        <v>0</v>
      </c>
      <c r="AY294" s="175">
        <f t="shared" si="292"/>
        <v>1.1526980051190794E-3</v>
      </c>
      <c r="AZ294" s="1"/>
      <c r="BA294" s="1">
        <f t="shared" si="317"/>
        <v>5.2556862712007241E-2</v>
      </c>
      <c r="BB294" s="1">
        <f t="shared" si="318"/>
        <v>4.9753135035156437E-2</v>
      </c>
      <c r="BC294" s="1">
        <f t="shared" si="319"/>
        <v>4.3927004984302909E-2</v>
      </c>
      <c r="BD294" s="1">
        <f t="shared" si="320"/>
        <v>6.1639738537674606E-2</v>
      </c>
      <c r="BE294" s="1">
        <f t="shared" si="321"/>
        <v>0.13375718284555166</v>
      </c>
      <c r="BF294" s="1">
        <f t="shared" si="322"/>
        <v>4.9753135035156437E-2</v>
      </c>
      <c r="BG294" s="1"/>
      <c r="BH294" s="1">
        <f t="shared" si="293"/>
        <v>5.2612638570419812E-2</v>
      </c>
      <c r="BI294" s="1">
        <f t="shared" si="294"/>
        <v>4.9810419343152335E-2</v>
      </c>
      <c r="BJ294" s="1">
        <f t="shared" si="295"/>
        <v>4.4035216763977092E-2</v>
      </c>
      <c r="BK294" s="1">
        <f t="shared" si="296"/>
        <v>6.1924183586025396E-2</v>
      </c>
      <c r="BL294" s="1">
        <f t="shared" si="297"/>
        <v>0.13379489766026162</v>
      </c>
      <c r="BM294" s="1">
        <f t="shared" si="298"/>
        <v>4.9810419343152335E-2</v>
      </c>
      <c r="BN294" s="1"/>
      <c r="BO294" s="1">
        <f t="shared" si="305"/>
        <v>2.7842173150518026E-2</v>
      </c>
      <c r="BP294" s="1">
        <f t="shared" si="306"/>
        <v>2.5742145029274435E-2</v>
      </c>
      <c r="BQ294" s="1">
        <f t="shared" si="307"/>
        <v>2.967110740734425E-3</v>
      </c>
      <c r="BR294" s="1">
        <f t="shared" si="308"/>
        <v>3.7493933113497732E-2</v>
      </c>
      <c r="BS294" s="1">
        <f t="shared" si="309"/>
        <v>9.5418871259232735E-2</v>
      </c>
      <c r="BT294" s="1">
        <f t="shared" si="310"/>
        <v>2.5742145029274435E-2</v>
      </c>
      <c r="BU294" s="1"/>
      <c r="BV294" s="1">
        <f t="shared" si="323"/>
        <v>8.7776308269184367E-2</v>
      </c>
      <c r="BW294" s="1">
        <f t="shared" si="324"/>
        <v>8.4915962626240432E-2</v>
      </c>
      <c r="BX294" s="1">
        <f t="shared" si="325"/>
        <v>8.2500008563316699E-2</v>
      </c>
      <c r="BY294" s="1">
        <f t="shared" si="326"/>
        <v>0.10200858254494612</v>
      </c>
      <c r="BZ294" s="1">
        <f t="shared" si="327"/>
        <v>0.21743324861589461</v>
      </c>
      <c r="CA294" s="1">
        <f t="shared" si="328"/>
        <v>8.4915962626240432E-2</v>
      </c>
      <c r="CB294" s="1"/>
      <c r="CC294" s="1"/>
    </row>
    <row r="295" spans="1:81" x14ac:dyDescent="0.2">
      <c r="A295">
        <f t="shared" si="329"/>
        <v>2014</v>
      </c>
      <c r="B295">
        <f t="shared" si="330"/>
        <v>6</v>
      </c>
      <c r="C295" s="1">
        <f>AVERAGE(RealPrice!C283:C294)</f>
        <v>5.2578926309396229E-2</v>
      </c>
      <c r="D295" s="1">
        <f>AVERAGE(RealPrice!D283:D294)</f>
        <v>4.9827822746498114E-2</v>
      </c>
      <c r="E295" s="1">
        <f>AVERAGE(RealPrice!E283:E294)</f>
        <v>4.36221989493841E-2</v>
      </c>
      <c r="F295" s="1">
        <f>AVERAGE(RealPrice!F283:F294)</f>
        <v>6.1831848659724929E-2</v>
      </c>
      <c r="G295" s="1">
        <f>AVERAGE(RealPrice!G283:G294)</f>
        <v>0.13362169194320184</v>
      </c>
      <c r="H295" s="1">
        <f>AVERAGE(RealPrice!H283:H294)</f>
        <v>4.9827822746498114E-2</v>
      </c>
      <c r="I295" s="1"/>
      <c r="J295" s="1">
        <f t="shared" si="299"/>
        <v>2.2063597388988221E-5</v>
      </c>
      <c r="K295" s="1">
        <f t="shared" si="300"/>
        <v>7.4687711341676899E-5</v>
      </c>
      <c r="L295" s="1">
        <f t="shared" si="301"/>
        <v>-3.0480603491880864E-4</v>
      </c>
      <c r="M295" s="1">
        <f t="shared" si="302"/>
        <v>1.9211012205032352E-4</v>
      </c>
      <c r="N295" s="1">
        <f t="shared" si="303"/>
        <v>-1.7320571705978227E-4</v>
      </c>
      <c r="O295" s="1">
        <f t="shared" si="304"/>
        <v>7.4687711341676899E-5</v>
      </c>
      <c r="P295" s="1"/>
      <c r="Q295" s="99">
        <f t="shared" si="269"/>
        <v>0</v>
      </c>
      <c r="R295" s="99">
        <f t="shared" si="270"/>
        <v>0</v>
      </c>
      <c r="S295" s="99">
        <f t="shared" si="271"/>
        <v>-3.0480603491880864E-4</v>
      </c>
      <c r="T295" s="99">
        <f t="shared" si="272"/>
        <v>0</v>
      </c>
      <c r="U295" s="99">
        <f t="shared" si="273"/>
        <v>-1.7320571705978227E-4</v>
      </c>
      <c r="V295" s="99">
        <f t="shared" si="274"/>
        <v>0</v>
      </c>
      <c r="W295" s="99"/>
      <c r="X295" s="99">
        <f t="shared" si="275"/>
        <v>2.2063597388988221E-5</v>
      </c>
      <c r="Y295" s="99">
        <f t="shared" si="276"/>
        <v>7.4687711341676899E-5</v>
      </c>
      <c r="Z295" s="99">
        <f t="shared" si="277"/>
        <v>0</v>
      </c>
      <c r="AA295" s="99">
        <f t="shared" si="278"/>
        <v>1.9211012205032352E-4</v>
      </c>
      <c r="AB295" s="99">
        <f t="shared" si="279"/>
        <v>0</v>
      </c>
      <c r="AC295" s="99">
        <f t="shared" si="280"/>
        <v>7.4687711341676899E-5</v>
      </c>
      <c r="AD295" s="1"/>
      <c r="AE295" s="1"/>
      <c r="AF295" s="5">
        <f t="shared" si="311"/>
        <v>4.1980430814314573E-4</v>
      </c>
      <c r="AG295" s="5">
        <f t="shared" si="312"/>
        <v>1.5011659323358462E-3</v>
      </c>
      <c r="AH295" s="5">
        <f t="shared" si="313"/>
        <v>-6.938921399893494E-3</v>
      </c>
      <c r="AI295" s="5">
        <f t="shared" si="314"/>
        <v>3.1166602358785322E-3</v>
      </c>
      <c r="AJ295" s="5">
        <f t="shared" si="315"/>
        <v>-1.2945614525570193E-3</v>
      </c>
      <c r="AK295" s="5">
        <f t="shared" si="316"/>
        <v>1.5011659323358462E-3</v>
      </c>
      <c r="AL295" s="1"/>
      <c r="AM295" s="175">
        <f t="shared" si="281"/>
        <v>0</v>
      </c>
      <c r="AN295" s="175">
        <f t="shared" si="282"/>
        <v>0</v>
      </c>
      <c r="AO295" s="175">
        <f t="shared" si="283"/>
        <v>-6.938921399893494E-3</v>
      </c>
      <c r="AP295" s="175">
        <f t="shared" si="284"/>
        <v>0</v>
      </c>
      <c r="AQ295" s="175">
        <f t="shared" si="285"/>
        <v>-1.2945614525570193E-3</v>
      </c>
      <c r="AR295" s="175">
        <f t="shared" si="286"/>
        <v>0</v>
      </c>
      <c r="AS295" s="175"/>
      <c r="AT295" s="175">
        <f t="shared" si="287"/>
        <v>4.1980430814314573E-4</v>
      </c>
      <c r="AU295" s="175">
        <f t="shared" si="288"/>
        <v>1.5011659323358462E-3</v>
      </c>
      <c r="AV295" s="175">
        <f t="shared" si="289"/>
        <v>0</v>
      </c>
      <c r="AW295" s="175">
        <f t="shared" si="290"/>
        <v>3.1166602358785322E-3</v>
      </c>
      <c r="AX295" s="175">
        <f t="shared" si="291"/>
        <v>0</v>
      </c>
      <c r="AY295" s="175">
        <f t="shared" si="292"/>
        <v>1.5011659323358462E-3</v>
      </c>
      <c r="AZ295" s="1"/>
      <c r="BA295" s="1">
        <f t="shared" si="317"/>
        <v>5.2578926309396229E-2</v>
      </c>
      <c r="BB295" s="1">
        <f t="shared" si="318"/>
        <v>4.9827822746498114E-2</v>
      </c>
      <c r="BC295" s="1">
        <f t="shared" si="319"/>
        <v>4.3317392914465291E-2</v>
      </c>
      <c r="BD295" s="1">
        <f t="shared" si="320"/>
        <v>6.1831848659724929E-2</v>
      </c>
      <c r="BE295" s="1">
        <f t="shared" si="321"/>
        <v>0.13344848622614205</v>
      </c>
      <c r="BF295" s="1">
        <f t="shared" si="322"/>
        <v>4.9827822746498114E-2</v>
      </c>
      <c r="BG295" s="1"/>
      <c r="BH295" s="1">
        <f t="shared" si="293"/>
        <v>5.2600989906785217E-2</v>
      </c>
      <c r="BI295" s="1">
        <f t="shared" si="294"/>
        <v>4.9902510457839791E-2</v>
      </c>
      <c r="BJ295" s="1">
        <f t="shared" si="295"/>
        <v>4.36221989493841E-2</v>
      </c>
      <c r="BK295" s="1">
        <f t="shared" si="296"/>
        <v>6.2023958781775253E-2</v>
      </c>
      <c r="BL295" s="1">
        <f t="shared" si="297"/>
        <v>0.13362169194320184</v>
      </c>
      <c r="BM295" s="1">
        <f t="shared" si="298"/>
        <v>4.9902510457839791E-2</v>
      </c>
      <c r="BN295" s="1"/>
      <c r="BO295" s="1">
        <f t="shared" si="305"/>
        <v>2.7842173150518026E-2</v>
      </c>
      <c r="BP295" s="1">
        <f t="shared" si="306"/>
        <v>2.5742145029274435E-2</v>
      </c>
      <c r="BQ295" s="1">
        <f t="shared" si="307"/>
        <v>2.6644197309341321E-3</v>
      </c>
      <c r="BR295" s="1">
        <f t="shared" si="308"/>
        <v>3.7493933113497732E-2</v>
      </c>
      <c r="BS295" s="1">
        <f t="shared" si="309"/>
        <v>9.5245889767617622E-2</v>
      </c>
      <c r="BT295" s="1">
        <f t="shared" si="310"/>
        <v>2.5742145029274435E-2</v>
      </c>
      <c r="BU295" s="1"/>
      <c r="BV295" s="1">
        <f t="shared" si="323"/>
        <v>8.7798381128966596E-2</v>
      </c>
      <c r="BW295" s="1">
        <f t="shared" si="324"/>
        <v>8.499076245622994E-2</v>
      </c>
      <c r="BX295" s="1">
        <f t="shared" si="325"/>
        <v>8.2500008563316699E-2</v>
      </c>
      <c r="BY295" s="1">
        <f t="shared" si="326"/>
        <v>0.10220129140897474</v>
      </c>
      <c r="BZ295" s="1">
        <f t="shared" si="327"/>
        <v>0.21743324861589461</v>
      </c>
      <c r="CA295" s="1">
        <f t="shared" si="328"/>
        <v>8.499076245622994E-2</v>
      </c>
      <c r="CB295" s="1"/>
      <c r="CC295" s="1"/>
    </row>
    <row r="296" spans="1:81" x14ac:dyDescent="0.2">
      <c r="A296">
        <f t="shared" si="329"/>
        <v>2014</v>
      </c>
      <c r="B296">
        <f t="shared" si="330"/>
        <v>7</v>
      </c>
      <c r="C296" s="1">
        <f>AVERAGE(RealPrice!C284:C295)</f>
        <v>5.2592246342792671E-2</v>
      </c>
      <c r="D296" s="1">
        <f>AVERAGE(RealPrice!D284:D295)</f>
        <v>4.9845124357060643E-2</v>
      </c>
      <c r="E296" s="1">
        <f>AVERAGE(RealPrice!E284:E295)</f>
        <v>4.3653271708822015E-2</v>
      </c>
      <c r="F296" s="1">
        <f>AVERAGE(RealPrice!F284:F295)</f>
        <v>6.199423653895398E-2</v>
      </c>
      <c r="G296" s="1">
        <f>AVERAGE(RealPrice!G284:G295)</f>
        <v>0.13347125265928131</v>
      </c>
      <c r="H296" s="1">
        <f>AVERAGE(RealPrice!H284:H295)</f>
        <v>4.9845124357060643E-2</v>
      </c>
      <c r="I296" s="1"/>
      <c r="J296" s="1">
        <f t="shared" si="299"/>
        <v>1.3320033396442554E-5</v>
      </c>
      <c r="K296" s="1">
        <f t="shared" si="300"/>
        <v>1.7301610562528436E-5</v>
      </c>
      <c r="L296" s="1">
        <f t="shared" si="301"/>
        <v>3.1072759437915376E-5</v>
      </c>
      <c r="M296" s="1">
        <f t="shared" si="302"/>
        <v>1.6238787922905062E-4</v>
      </c>
      <c r="N296" s="1">
        <f t="shared" si="303"/>
        <v>-1.5043928392052819E-4</v>
      </c>
      <c r="O296" s="1">
        <f t="shared" si="304"/>
        <v>1.7301610562528436E-5</v>
      </c>
      <c r="P296" s="1"/>
      <c r="Q296" s="99">
        <f t="shared" si="269"/>
        <v>0</v>
      </c>
      <c r="R296" s="99">
        <f t="shared" si="270"/>
        <v>0</v>
      </c>
      <c r="S296" s="99">
        <f t="shared" si="271"/>
        <v>0</v>
      </c>
      <c r="T296" s="99">
        <f t="shared" si="272"/>
        <v>0</v>
      </c>
      <c r="U296" s="99">
        <f t="shared" si="273"/>
        <v>-1.5043928392052819E-4</v>
      </c>
      <c r="V296" s="99">
        <f t="shared" si="274"/>
        <v>0</v>
      </c>
      <c r="W296" s="99"/>
      <c r="X296" s="99">
        <f t="shared" si="275"/>
        <v>1.3320033396442554E-5</v>
      </c>
      <c r="Y296" s="99">
        <f t="shared" si="276"/>
        <v>1.7301610562528436E-5</v>
      </c>
      <c r="Z296" s="99">
        <f t="shared" si="277"/>
        <v>3.1072759437915376E-5</v>
      </c>
      <c r="AA296" s="99">
        <f t="shared" si="278"/>
        <v>1.6238787922905062E-4</v>
      </c>
      <c r="AB296" s="99">
        <f t="shared" si="279"/>
        <v>0</v>
      </c>
      <c r="AC296" s="99">
        <f t="shared" si="280"/>
        <v>1.7301610562528436E-5</v>
      </c>
      <c r="AD296" s="1"/>
      <c r="AE296" s="1"/>
      <c r="AF296" s="5">
        <f t="shared" si="311"/>
        <v>2.5333406996685959E-4</v>
      </c>
      <c r="AG296" s="5">
        <f t="shared" si="312"/>
        <v>3.4722790619512445E-4</v>
      </c>
      <c r="AH296" s="5">
        <f t="shared" si="313"/>
        <v>7.1231529327464571E-4</v>
      </c>
      <c r="AI296" s="5">
        <f t="shared" si="314"/>
        <v>2.6262821304714468E-3</v>
      </c>
      <c r="AJ296" s="5">
        <f t="shared" si="315"/>
        <v>-1.125859744273261E-3</v>
      </c>
      <c r="AK296" s="5">
        <f t="shared" si="316"/>
        <v>3.4722790619512445E-4</v>
      </c>
      <c r="AL296" s="1"/>
      <c r="AM296" s="175">
        <f t="shared" si="281"/>
        <v>0</v>
      </c>
      <c r="AN296" s="175">
        <f t="shared" si="282"/>
        <v>0</v>
      </c>
      <c r="AO296" s="175">
        <f t="shared" si="283"/>
        <v>0</v>
      </c>
      <c r="AP296" s="175">
        <f t="shared" si="284"/>
        <v>0</v>
      </c>
      <c r="AQ296" s="175">
        <f t="shared" si="285"/>
        <v>-1.125859744273261E-3</v>
      </c>
      <c r="AR296" s="175">
        <f t="shared" si="286"/>
        <v>0</v>
      </c>
      <c r="AS296" s="175"/>
      <c r="AT296" s="175">
        <f t="shared" si="287"/>
        <v>2.5333406996685959E-4</v>
      </c>
      <c r="AU296" s="175">
        <f t="shared" si="288"/>
        <v>3.4722790619512445E-4</v>
      </c>
      <c r="AV296" s="175">
        <f t="shared" si="289"/>
        <v>7.1231529327464571E-4</v>
      </c>
      <c r="AW296" s="175">
        <f t="shared" si="290"/>
        <v>2.6262821304714468E-3</v>
      </c>
      <c r="AX296" s="175">
        <f t="shared" si="291"/>
        <v>0</v>
      </c>
      <c r="AY296" s="175">
        <f t="shared" si="292"/>
        <v>3.4722790619512445E-4</v>
      </c>
      <c r="AZ296" s="1"/>
      <c r="BA296" s="1">
        <f t="shared" si="317"/>
        <v>5.2592246342792671E-2</v>
      </c>
      <c r="BB296" s="1">
        <f t="shared" si="318"/>
        <v>4.9845124357060643E-2</v>
      </c>
      <c r="BC296" s="1">
        <f t="shared" si="319"/>
        <v>4.3653271708822015E-2</v>
      </c>
      <c r="BD296" s="1">
        <f t="shared" si="320"/>
        <v>6.199423653895398E-2</v>
      </c>
      <c r="BE296" s="1">
        <f t="shared" si="321"/>
        <v>0.13332081337536078</v>
      </c>
      <c r="BF296" s="1">
        <f t="shared" si="322"/>
        <v>4.9845124357060643E-2</v>
      </c>
      <c r="BG296" s="1"/>
      <c r="BH296" s="1">
        <f t="shared" si="293"/>
        <v>5.2605566376189114E-2</v>
      </c>
      <c r="BI296" s="1">
        <f t="shared" si="294"/>
        <v>4.9862425967623171E-2</v>
      </c>
      <c r="BJ296" s="1">
        <f t="shared" si="295"/>
        <v>4.3684344468259931E-2</v>
      </c>
      <c r="BK296" s="1">
        <f t="shared" si="296"/>
        <v>6.215662441818303E-2</v>
      </c>
      <c r="BL296" s="1">
        <f t="shared" si="297"/>
        <v>0.13347125265928131</v>
      </c>
      <c r="BM296" s="1">
        <f t="shared" si="298"/>
        <v>4.9862425967623171E-2</v>
      </c>
      <c r="BN296" s="1"/>
      <c r="BO296" s="1">
        <f t="shared" si="305"/>
        <v>2.7842173150518026E-2</v>
      </c>
      <c r="BP296" s="1">
        <f t="shared" si="306"/>
        <v>2.5742145029274435E-2</v>
      </c>
      <c r="BQ296" s="1">
        <f t="shared" si="307"/>
        <v>2.6644197309341321E-3</v>
      </c>
      <c r="BR296" s="1">
        <f t="shared" si="308"/>
        <v>3.7493933113497732E-2</v>
      </c>
      <c r="BS296" s="1">
        <f t="shared" si="309"/>
        <v>9.5095619857230806E-2</v>
      </c>
      <c r="BT296" s="1">
        <f t="shared" si="310"/>
        <v>2.5742145029274435E-2</v>
      </c>
      <c r="BU296" s="1"/>
      <c r="BV296" s="1">
        <f t="shared" si="323"/>
        <v>8.7811704536781318E-2</v>
      </c>
      <c r="BW296" s="1">
        <f t="shared" si="324"/>
        <v>8.5008070074394482E-2</v>
      </c>
      <c r="BX296" s="1">
        <f t="shared" si="325"/>
        <v>8.2531103456356364E-2</v>
      </c>
      <c r="BY296" s="1">
        <f t="shared" si="326"/>
        <v>0.10236410576458922</v>
      </c>
      <c r="BZ296" s="1">
        <f t="shared" si="327"/>
        <v>0.21743324861589461</v>
      </c>
      <c r="CA296" s="1">
        <f t="shared" si="328"/>
        <v>8.5008070074394482E-2</v>
      </c>
      <c r="CB296" s="1"/>
      <c r="CC296" s="1"/>
    </row>
    <row r="297" spans="1:81" x14ac:dyDescent="0.2">
      <c r="A297">
        <f t="shared" si="329"/>
        <v>2014</v>
      </c>
      <c r="B297">
        <f t="shared" si="330"/>
        <v>8</v>
      </c>
      <c r="C297" s="1">
        <f>AVERAGE(RealPrice!C285:C296)</f>
        <v>5.2576150960094388E-2</v>
      </c>
      <c r="D297" s="1">
        <f>AVERAGE(RealPrice!D285:D296)</f>
        <v>4.9843792533813207E-2</v>
      </c>
      <c r="E297" s="1">
        <f>AVERAGE(RealPrice!E285:E296)</f>
        <v>4.3708207162252453E-2</v>
      </c>
      <c r="F297" s="1">
        <f>AVERAGE(RealPrice!F285:F296)</f>
        <v>6.2149177479342392E-2</v>
      </c>
      <c r="G297" s="1">
        <f>AVERAGE(RealPrice!G285:G296)</f>
        <v>0.13330035117685063</v>
      </c>
      <c r="H297" s="1">
        <f>AVERAGE(RealPrice!H285:H296)</f>
        <v>4.9843792533813207E-2</v>
      </c>
      <c r="I297" s="1"/>
      <c r="J297" s="1">
        <f t="shared" si="299"/>
        <v>-1.6095382698283478E-5</v>
      </c>
      <c r="K297" s="1">
        <f t="shared" si="300"/>
        <v>-1.3318232474357483E-6</v>
      </c>
      <c r="L297" s="1">
        <f t="shared" si="301"/>
        <v>5.4935453430438042E-5</v>
      </c>
      <c r="M297" s="1">
        <f t="shared" si="302"/>
        <v>1.5494094038841222E-4</v>
      </c>
      <c r="N297" s="1">
        <f t="shared" si="303"/>
        <v>-1.7090148243067982E-4</v>
      </c>
      <c r="O297" s="1">
        <f t="shared" si="304"/>
        <v>-1.3318232474357483E-6</v>
      </c>
      <c r="P297" s="1"/>
      <c r="Q297" s="99">
        <f t="shared" si="269"/>
        <v>-1.6095382698283478E-5</v>
      </c>
      <c r="R297" s="99">
        <f t="shared" si="270"/>
        <v>-1.3318232474357483E-6</v>
      </c>
      <c r="S297" s="99">
        <f t="shared" si="271"/>
        <v>0</v>
      </c>
      <c r="T297" s="99">
        <f t="shared" si="272"/>
        <v>0</v>
      </c>
      <c r="U297" s="99">
        <f t="shared" si="273"/>
        <v>-1.7090148243067982E-4</v>
      </c>
      <c r="V297" s="99">
        <f t="shared" si="274"/>
        <v>-1.3318232474357483E-6</v>
      </c>
      <c r="W297" s="99"/>
      <c r="X297" s="99">
        <f t="shared" si="275"/>
        <v>0</v>
      </c>
      <c r="Y297" s="99">
        <f t="shared" si="276"/>
        <v>0</v>
      </c>
      <c r="Z297" s="99">
        <f t="shared" si="277"/>
        <v>5.4935453430438042E-5</v>
      </c>
      <c r="AA297" s="99">
        <f t="shared" si="278"/>
        <v>1.5494094038841222E-4</v>
      </c>
      <c r="AB297" s="99">
        <f t="shared" si="279"/>
        <v>0</v>
      </c>
      <c r="AC297" s="99">
        <f t="shared" si="280"/>
        <v>0</v>
      </c>
      <c r="AD297" s="1"/>
      <c r="AE297" s="1"/>
      <c r="AF297" s="5">
        <f t="shared" si="311"/>
        <v>-3.060409816567633E-4</v>
      </c>
      <c r="AG297" s="5">
        <f t="shared" si="312"/>
        <v>-2.67192281013795E-5</v>
      </c>
      <c r="AH297" s="5">
        <f t="shared" si="313"/>
        <v>1.2584498545005207E-3</v>
      </c>
      <c r="AI297" s="5">
        <f t="shared" si="314"/>
        <v>2.4992797562892743E-3</v>
      </c>
      <c r="AJ297" s="5">
        <f t="shared" si="315"/>
        <v>-1.2804366410417156E-3</v>
      </c>
      <c r="AK297" s="5">
        <f t="shared" si="316"/>
        <v>-2.67192281013795E-5</v>
      </c>
      <c r="AL297" s="1"/>
      <c r="AM297" s="175">
        <f t="shared" si="281"/>
        <v>-3.060409816567633E-4</v>
      </c>
      <c r="AN297" s="175">
        <f t="shared" si="282"/>
        <v>-2.67192281013795E-5</v>
      </c>
      <c r="AO297" s="175">
        <f t="shared" si="283"/>
        <v>0</v>
      </c>
      <c r="AP297" s="175">
        <f t="shared" si="284"/>
        <v>0</v>
      </c>
      <c r="AQ297" s="175">
        <f t="shared" si="285"/>
        <v>-1.2804366410417156E-3</v>
      </c>
      <c r="AR297" s="175">
        <f t="shared" si="286"/>
        <v>-2.67192281013795E-5</v>
      </c>
      <c r="AS297" s="175"/>
      <c r="AT297" s="175">
        <f t="shared" si="287"/>
        <v>0</v>
      </c>
      <c r="AU297" s="175">
        <f t="shared" si="288"/>
        <v>0</v>
      </c>
      <c r="AV297" s="175">
        <f t="shared" si="289"/>
        <v>1.2584498545005207E-3</v>
      </c>
      <c r="AW297" s="175">
        <f t="shared" si="290"/>
        <v>2.4992797562892743E-3</v>
      </c>
      <c r="AX297" s="175">
        <f t="shared" si="291"/>
        <v>0</v>
      </c>
      <c r="AY297" s="175">
        <f t="shared" si="292"/>
        <v>0</v>
      </c>
      <c r="AZ297" s="1"/>
      <c r="BA297" s="1">
        <f t="shared" si="317"/>
        <v>5.2560055577396105E-2</v>
      </c>
      <c r="BB297" s="1">
        <f t="shared" si="318"/>
        <v>4.9842460710565771E-2</v>
      </c>
      <c r="BC297" s="1">
        <f t="shared" si="319"/>
        <v>4.3708207162252453E-2</v>
      </c>
      <c r="BD297" s="1">
        <f t="shared" si="320"/>
        <v>6.2149177479342392E-2</v>
      </c>
      <c r="BE297" s="1">
        <f t="shared" si="321"/>
        <v>0.13312944969441995</v>
      </c>
      <c r="BF297" s="1">
        <f t="shared" si="322"/>
        <v>4.9842460710565771E-2</v>
      </c>
      <c r="BG297" s="1"/>
      <c r="BH297" s="1">
        <f t="shared" si="293"/>
        <v>5.2576150960094388E-2</v>
      </c>
      <c r="BI297" s="1">
        <f t="shared" si="294"/>
        <v>4.9843792533813207E-2</v>
      </c>
      <c r="BJ297" s="1">
        <f t="shared" si="295"/>
        <v>4.3763142615682891E-2</v>
      </c>
      <c r="BK297" s="1">
        <f t="shared" si="296"/>
        <v>6.2304118419730804E-2</v>
      </c>
      <c r="BL297" s="1">
        <f t="shared" si="297"/>
        <v>0.13330035117685063</v>
      </c>
      <c r="BM297" s="1">
        <f t="shared" si="298"/>
        <v>4.9843792533813207E-2</v>
      </c>
      <c r="BN297" s="1"/>
      <c r="BO297" s="1">
        <f t="shared" si="305"/>
        <v>2.7826082693666467E-2</v>
      </c>
      <c r="BP297" s="1">
        <f t="shared" si="306"/>
        <v>2.5740813241612287E-2</v>
      </c>
      <c r="BQ297" s="1">
        <f t="shared" si="307"/>
        <v>2.6644197309341321E-3</v>
      </c>
      <c r="BR297" s="1">
        <f t="shared" si="308"/>
        <v>3.7493933113497732E-2</v>
      </c>
      <c r="BS297" s="1">
        <f t="shared" si="309"/>
        <v>9.4924937203320237E-2</v>
      </c>
      <c r="BT297" s="1">
        <f t="shared" si="310"/>
        <v>2.5740813241612287E-2</v>
      </c>
      <c r="BU297" s="1"/>
      <c r="BV297" s="1">
        <f t="shared" si="323"/>
        <v>8.7811704536781318E-2</v>
      </c>
      <c r="BW297" s="1">
        <f t="shared" si="324"/>
        <v>8.5008070074394482E-2</v>
      </c>
      <c r="BX297" s="1">
        <f t="shared" si="325"/>
        <v>8.2586108043300174E-2</v>
      </c>
      <c r="BY297" s="1">
        <f t="shared" si="326"/>
        <v>0.10251943394573337</v>
      </c>
      <c r="BZ297" s="1">
        <f t="shared" si="327"/>
        <v>0.21743324861589461</v>
      </c>
      <c r="CA297" s="1">
        <f t="shared" si="328"/>
        <v>8.5008070074394482E-2</v>
      </c>
      <c r="CB297" s="1"/>
      <c r="CC297" s="1"/>
    </row>
    <row r="298" spans="1:81" x14ac:dyDescent="0.2">
      <c r="A298">
        <f t="shared" si="329"/>
        <v>2014</v>
      </c>
      <c r="B298">
        <f t="shared" si="330"/>
        <v>9</v>
      </c>
      <c r="C298" s="1">
        <f>AVERAGE(RealPrice!C286:C297)</f>
        <v>5.2628130814084399E-2</v>
      </c>
      <c r="D298" s="1">
        <f>AVERAGE(RealPrice!D286:D297)</f>
        <v>4.9925321173577307E-2</v>
      </c>
      <c r="E298" s="1">
        <f>AVERAGE(RealPrice!E286:E297)</f>
        <v>4.3597728175143735E-2</v>
      </c>
      <c r="F298" s="1">
        <f>AVERAGE(RealPrice!F286:F297)</f>
        <v>6.2317089094727225E-2</v>
      </c>
      <c r="G298" s="1">
        <f>AVERAGE(RealPrice!G286:G297)</f>
        <v>0.13331449870338805</v>
      </c>
      <c r="H298" s="1">
        <f>AVERAGE(RealPrice!H286:H297)</f>
        <v>4.9925321173577307E-2</v>
      </c>
      <c r="I298" s="1"/>
      <c r="J298" s="1">
        <f t="shared" si="299"/>
        <v>5.197985399001126E-5</v>
      </c>
      <c r="K298" s="1">
        <f t="shared" si="300"/>
        <v>8.1528639764100186E-5</v>
      </c>
      <c r="L298" s="1">
        <f t="shared" si="301"/>
        <v>-1.1047898710871834E-4</v>
      </c>
      <c r="M298" s="1">
        <f t="shared" si="302"/>
        <v>1.6791161538483312E-4</v>
      </c>
      <c r="N298" s="1">
        <f t="shared" si="303"/>
        <v>1.414752653741691E-5</v>
      </c>
      <c r="O298" s="1">
        <f t="shared" si="304"/>
        <v>8.1528639764100186E-5</v>
      </c>
      <c r="P298" s="1"/>
      <c r="Q298" s="99">
        <f t="shared" si="269"/>
        <v>0</v>
      </c>
      <c r="R298" s="99">
        <f t="shared" si="270"/>
        <v>0</v>
      </c>
      <c r="S298" s="99">
        <f t="shared" si="271"/>
        <v>-1.1047898710871834E-4</v>
      </c>
      <c r="T298" s="99">
        <f t="shared" si="272"/>
        <v>0</v>
      </c>
      <c r="U298" s="99">
        <f t="shared" si="273"/>
        <v>0</v>
      </c>
      <c r="V298" s="99">
        <f t="shared" si="274"/>
        <v>0</v>
      </c>
      <c r="W298" s="99"/>
      <c r="X298" s="99">
        <f t="shared" si="275"/>
        <v>5.197985399001126E-5</v>
      </c>
      <c r="Y298" s="99">
        <f t="shared" si="276"/>
        <v>8.1528639764100186E-5</v>
      </c>
      <c r="Z298" s="99">
        <f t="shared" si="277"/>
        <v>0</v>
      </c>
      <c r="AA298" s="99">
        <f t="shared" si="278"/>
        <v>1.6791161538483312E-4</v>
      </c>
      <c r="AB298" s="99">
        <f t="shared" si="279"/>
        <v>1.414752653741691E-5</v>
      </c>
      <c r="AC298" s="99">
        <f t="shared" si="280"/>
        <v>8.1528639764100186E-5</v>
      </c>
      <c r="AD298" s="1"/>
      <c r="AE298" s="1"/>
      <c r="AF298" s="5">
        <f t="shared" si="311"/>
        <v>9.8865841338335869E-4</v>
      </c>
      <c r="AG298" s="5">
        <f t="shared" si="312"/>
        <v>1.6356829129482442E-3</v>
      </c>
      <c r="AH298" s="5">
        <f t="shared" si="313"/>
        <v>-2.5276485649159408E-3</v>
      </c>
      <c r="AI298" s="5">
        <f t="shared" si="314"/>
        <v>2.7017512088658435E-3</v>
      </c>
      <c r="AJ298" s="5">
        <f t="shared" si="315"/>
        <v>1.0613270267123553E-4</v>
      </c>
      <c r="AK298" s="5">
        <f t="shared" si="316"/>
        <v>1.6356829129482442E-3</v>
      </c>
      <c r="AL298" s="1"/>
      <c r="AM298" s="175">
        <f t="shared" si="281"/>
        <v>0</v>
      </c>
      <c r="AN298" s="175">
        <f t="shared" si="282"/>
        <v>0</v>
      </c>
      <c r="AO298" s="175">
        <f t="shared" si="283"/>
        <v>-2.5276485649159408E-3</v>
      </c>
      <c r="AP298" s="175">
        <f t="shared" si="284"/>
        <v>0</v>
      </c>
      <c r="AQ298" s="175">
        <f t="shared" si="285"/>
        <v>0</v>
      </c>
      <c r="AR298" s="175">
        <f t="shared" si="286"/>
        <v>0</v>
      </c>
      <c r="AS298" s="175"/>
      <c r="AT298" s="175">
        <f t="shared" si="287"/>
        <v>9.8865841338335869E-4</v>
      </c>
      <c r="AU298" s="175">
        <f t="shared" si="288"/>
        <v>1.6356829129482442E-3</v>
      </c>
      <c r="AV298" s="175">
        <f t="shared" si="289"/>
        <v>0</v>
      </c>
      <c r="AW298" s="175">
        <f t="shared" si="290"/>
        <v>2.7017512088658435E-3</v>
      </c>
      <c r="AX298" s="175">
        <f t="shared" si="291"/>
        <v>1.0613270267123553E-4</v>
      </c>
      <c r="AY298" s="175">
        <f t="shared" si="292"/>
        <v>1.6356829129482442E-3</v>
      </c>
      <c r="AZ298" s="1"/>
      <c r="BA298" s="1">
        <f t="shared" si="317"/>
        <v>5.2628130814084399E-2</v>
      </c>
      <c r="BB298" s="1">
        <f t="shared" si="318"/>
        <v>4.9925321173577307E-2</v>
      </c>
      <c r="BC298" s="1">
        <f t="shared" si="319"/>
        <v>4.3487249188035017E-2</v>
      </c>
      <c r="BD298" s="1">
        <f t="shared" si="320"/>
        <v>6.2317089094727225E-2</v>
      </c>
      <c r="BE298" s="1">
        <f t="shared" si="321"/>
        <v>0.13331449870338805</v>
      </c>
      <c r="BF298" s="1">
        <f t="shared" si="322"/>
        <v>4.9925321173577307E-2</v>
      </c>
      <c r="BG298" s="1"/>
      <c r="BH298" s="1">
        <f t="shared" si="293"/>
        <v>5.2680110668074411E-2</v>
      </c>
      <c r="BI298" s="1">
        <f t="shared" si="294"/>
        <v>5.0006849813341407E-2</v>
      </c>
      <c r="BJ298" s="1">
        <f t="shared" si="295"/>
        <v>4.3597728175143735E-2</v>
      </c>
      <c r="BK298" s="1">
        <f t="shared" si="296"/>
        <v>6.2485000710112058E-2</v>
      </c>
      <c r="BL298" s="1">
        <f t="shared" si="297"/>
        <v>0.13332864622992546</v>
      </c>
      <c r="BM298" s="1">
        <f t="shared" si="298"/>
        <v>5.0006849813341407E-2</v>
      </c>
      <c r="BN298" s="1"/>
      <c r="BO298" s="1">
        <f t="shared" si="305"/>
        <v>2.7826082693666467E-2</v>
      </c>
      <c r="BP298" s="1">
        <f t="shared" si="306"/>
        <v>2.5740813241612287E-2</v>
      </c>
      <c r="BQ298" s="1">
        <f t="shared" si="307"/>
        <v>2.5542199958786347E-3</v>
      </c>
      <c r="BR298" s="1">
        <f t="shared" si="308"/>
        <v>3.7493933113497732E-2</v>
      </c>
      <c r="BS298" s="1">
        <f t="shared" si="309"/>
        <v>9.4924937203320237E-2</v>
      </c>
      <c r="BT298" s="1">
        <f t="shared" si="310"/>
        <v>2.5740813241612287E-2</v>
      </c>
      <c r="BU298" s="1"/>
      <c r="BV298" s="1">
        <f t="shared" si="323"/>
        <v>8.7863735781091301E-2</v>
      </c>
      <c r="BW298" s="1">
        <f t="shared" si="324"/>
        <v>8.5089732069161553E-2</v>
      </c>
      <c r="BX298" s="1">
        <f t="shared" si="325"/>
        <v>8.2586108043300174E-2</v>
      </c>
      <c r="BY298" s="1">
        <f t="shared" si="326"/>
        <v>0.10268779921652806</v>
      </c>
      <c r="BZ298" s="1">
        <f t="shared" si="327"/>
        <v>0.21744739764394727</v>
      </c>
      <c r="CA298" s="1">
        <f t="shared" si="328"/>
        <v>8.5089732069161553E-2</v>
      </c>
      <c r="CB298" s="1"/>
      <c r="CC298" s="1"/>
    </row>
    <row r="299" spans="1:81" x14ac:dyDescent="0.2">
      <c r="A299">
        <f t="shared" si="329"/>
        <v>2014</v>
      </c>
      <c r="B299">
        <f t="shared" si="330"/>
        <v>10</v>
      </c>
      <c r="C299" s="1">
        <f>AVERAGE(RealPrice!C287:C298)</f>
        <v>5.2679334178912768E-2</v>
      </c>
      <c r="D299" s="1">
        <f>AVERAGE(RealPrice!D287:D298)</f>
        <v>5.0002858204720169E-2</v>
      </c>
      <c r="E299" s="1">
        <f>AVERAGE(RealPrice!E287:E298)</f>
        <v>4.3566855476886997E-2</v>
      </c>
      <c r="F299" s="1">
        <f>AVERAGE(RealPrice!F287:F298)</f>
        <v>6.2484613605097571E-2</v>
      </c>
      <c r="G299" s="1">
        <f>AVERAGE(RealPrice!G287:G298)</f>
        <v>0.13323157285720702</v>
      </c>
      <c r="H299" s="1">
        <f>AVERAGE(RealPrice!H287:H298)</f>
        <v>5.0002858204720169E-2</v>
      </c>
      <c r="I299" s="1"/>
      <c r="J299" s="1">
        <f t="shared" si="299"/>
        <v>5.1203364828368569E-5</v>
      </c>
      <c r="K299" s="1">
        <f t="shared" si="300"/>
        <v>7.7537031142861645E-5</v>
      </c>
      <c r="L299" s="1">
        <f t="shared" si="301"/>
        <v>-3.0872698256738385E-5</v>
      </c>
      <c r="M299" s="1">
        <f t="shared" si="302"/>
        <v>1.6752451037034544E-4</v>
      </c>
      <c r="N299" s="1">
        <f t="shared" si="303"/>
        <v>-8.2925846181025609E-5</v>
      </c>
      <c r="O299" s="1">
        <f t="shared" si="304"/>
        <v>7.7537031142861645E-5</v>
      </c>
      <c r="P299" s="1"/>
      <c r="Q299" s="99">
        <f t="shared" si="269"/>
        <v>0</v>
      </c>
      <c r="R299" s="99">
        <f t="shared" si="270"/>
        <v>0</v>
      </c>
      <c r="S299" s="99">
        <f t="shared" si="271"/>
        <v>-3.0872698256738385E-5</v>
      </c>
      <c r="T299" s="99">
        <f t="shared" si="272"/>
        <v>0</v>
      </c>
      <c r="U299" s="99">
        <f t="shared" si="273"/>
        <v>-8.2925846181025609E-5</v>
      </c>
      <c r="V299" s="99">
        <f t="shared" si="274"/>
        <v>0</v>
      </c>
      <c r="W299" s="99"/>
      <c r="X299" s="99">
        <f t="shared" si="275"/>
        <v>5.1203364828368569E-5</v>
      </c>
      <c r="Y299" s="99">
        <f t="shared" si="276"/>
        <v>7.7537031142861645E-5</v>
      </c>
      <c r="Z299" s="99">
        <f t="shared" si="277"/>
        <v>0</v>
      </c>
      <c r="AA299" s="99">
        <f t="shared" si="278"/>
        <v>1.6752451037034544E-4</v>
      </c>
      <c r="AB299" s="99">
        <f t="shared" si="279"/>
        <v>0</v>
      </c>
      <c r="AC299" s="99">
        <f t="shared" si="280"/>
        <v>7.7537031142861645E-5</v>
      </c>
      <c r="AD299" s="1"/>
      <c r="AE299" s="1"/>
      <c r="AF299" s="5">
        <f t="shared" si="311"/>
        <v>9.7292767264045565E-4</v>
      </c>
      <c r="AG299" s="5">
        <f t="shared" si="312"/>
        <v>1.5530602371747193E-3</v>
      </c>
      <c r="AH299" s="5">
        <f t="shared" si="313"/>
        <v>-7.0812630724048642E-4</v>
      </c>
      <c r="AI299" s="5">
        <f t="shared" si="314"/>
        <v>2.6882595577546464E-3</v>
      </c>
      <c r="AJ299" s="5">
        <f t="shared" si="315"/>
        <v>-6.2203171438635074E-4</v>
      </c>
      <c r="AK299" s="5">
        <f t="shared" si="316"/>
        <v>1.5530602371747193E-3</v>
      </c>
      <c r="AL299" s="1"/>
      <c r="AM299" s="175">
        <f t="shared" si="281"/>
        <v>0</v>
      </c>
      <c r="AN299" s="175">
        <f t="shared" si="282"/>
        <v>0</v>
      </c>
      <c r="AO299" s="175">
        <f t="shared" si="283"/>
        <v>-7.0812630724048642E-4</v>
      </c>
      <c r="AP299" s="175">
        <f t="shared" si="284"/>
        <v>0</v>
      </c>
      <c r="AQ299" s="175">
        <f t="shared" si="285"/>
        <v>-6.2203171438635074E-4</v>
      </c>
      <c r="AR299" s="175">
        <f t="shared" si="286"/>
        <v>0</v>
      </c>
      <c r="AS299" s="175"/>
      <c r="AT299" s="175">
        <f t="shared" si="287"/>
        <v>9.7292767264045565E-4</v>
      </c>
      <c r="AU299" s="175">
        <f t="shared" si="288"/>
        <v>1.5530602371747193E-3</v>
      </c>
      <c r="AV299" s="175">
        <f t="shared" si="289"/>
        <v>0</v>
      </c>
      <c r="AW299" s="175">
        <f t="shared" si="290"/>
        <v>2.6882595577546464E-3</v>
      </c>
      <c r="AX299" s="175">
        <f t="shared" si="291"/>
        <v>0</v>
      </c>
      <c r="AY299" s="175">
        <f t="shared" si="292"/>
        <v>1.5530602371747193E-3</v>
      </c>
      <c r="AZ299" s="1"/>
      <c r="BA299" s="1">
        <f t="shared" si="317"/>
        <v>5.2679334178912768E-2</v>
      </c>
      <c r="BB299" s="1">
        <f t="shared" si="318"/>
        <v>5.0002858204720169E-2</v>
      </c>
      <c r="BC299" s="1">
        <f t="shared" si="319"/>
        <v>4.3535982778630258E-2</v>
      </c>
      <c r="BD299" s="1">
        <f t="shared" si="320"/>
        <v>6.2484613605097571E-2</v>
      </c>
      <c r="BE299" s="1">
        <f t="shared" si="321"/>
        <v>0.13314864701102599</v>
      </c>
      <c r="BF299" s="1">
        <f t="shared" si="322"/>
        <v>5.0002858204720169E-2</v>
      </c>
      <c r="BG299" s="1"/>
      <c r="BH299" s="1">
        <f t="shared" si="293"/>
        <v>5.2730537543741136E-2</v>
      </c>
      <c r="BI299" s="1">
        <f t="shared" si="294"/>
        <v>5.008039523586303E-2</v>
      </c>
      <c r="BJ299" s="1">
        <f t="shared" si="295"/>
        <v>4.3566855476886997E-2</v>
      </c>
      <c r="BK299" s="1">
        <f t="shared" si="296"/>
        <v>6.2652138115467909E-2</v>
      </c>
      <c r="BL299" s="1">
        <f t="shared" si="297"/>
        <v>0.13323157285720702</v>
      </c>
      <c r="BM299" s="1">
        <f t="shared" si="298"/>
        <v>5.008039523586303E-2</v>
      </c>
      <c r="BN299" s="1"/>
      <c r="BO299" s="1">
        <f t="shared" si="305"/>
        <v>2.7826082693666467E-2</v>
      </c>
      <c r="BP299" s="1">
        <f t="shared" si="306"/>
        <v>2.5740813241612287E-2</v>
      </c>
      <c r="BQ299" s="1">
        <f t="shared" si="307"/>
        <v>2.5233691593917066E-3</v>
      </c>
      <c r="BR299" s="1">
        <f t="shared" si="308"/>
        <v>3.7493933113497732E-2</v>
      </c>
      <c r="BS299" s="1">
        <f t="shared" si="309"/>
        <v>9.4842062939645477E-2</v>
      </c>
      <c r="BT299" s="1">
        <f t="shared" si="310"/>
        <v>2.5740813241612287E-2</v>
      </c>
      <c r="BU299" s="1"/>
      <c r="BV299" s="1">
        <f t="shared" si="323"/>
        <v>8.7914988963090246E-2</v>
      </c>
      <c r="BW299" s="1">
        <f t="shared" si="324"/>
        <v>8.5167389519984385E-2</v>
      </c>
      <c r="BX299" s="1">
        <f t="shared" si="325"/>
        <v>8.2586108043300174E-2</v>
      </c>
      <c r="BY299" s="1">
        <f t="shared" si="326"/>
        <v>0.10285577407626456</v>
      </c>
      <c r="BZ299" s="1">
        <f t="shared" si="327"/>
        <v>0.21744739764394727</v>
      </c>
      <c r="CA299" s="1">
        <f t="shared" si="328"/>
        <v>8.5167389519984385E-2</v>
      </c>
      <c r="CB299" s="1"/>
      <c r="CC299" s="1"/>
    </row>
    <row r="300" spans="1:81" x14ac:dyDescent="0.2">
      <c r="A300">
        <f t="shared" si="329"/>
        <v>2014</v>
      </c>
      <c r="B300">
        <f t="shared" si="330"/>
        <v>11</v>
      </c>
      <c r="C300" s="1">
        <f>AVERAGE(RealPrice!C288:C299)</f>
        <v>5.2735650314791604E-2</v>
      </c>
      <c r="D300" s="1">
        <f>AVERAGE(RealPrice!D288:D299)</f>
        <v>5.0066242907225368E-2</v>
      </c>
      <c r="E300" s="1">
        <f>AVERAGE(RealPrice!E288:E299)</f>
        <v>4.3634071670277559E-2</v>
      </c>
      <c r="F300" s="1">
        <f>AVERAGE(RealPrice!F288:F299)</f>
        <v>6.2683874076406298E-2</v>
      </c>
      <c r="G300" s="1">
        <f>AVERAGE(RealPrice!G288:G299)</f>
        <v>0.13314082923542056</v>
      </c>
      <c r="H300" s="1">
        <f>AVERAGE(RealPrice!H288:H299)</f>
        <v>5.0066242907225368E-2</v>
      </c>
      <c r="I300" s="1"/>
      <c r="J300" s="1">
        <f t="shared" si="299"/>
        <v>5.631613587883666E-5</v>
      </c>
      <c r="K300" s="1">
        <f t="shared" si="300"/>
        <v>6.3384702505199508E-5</v>
      </c>
      <c r="L300" s="1">
        <f t="shared" si="301"/>
        <v>6.7216193390562395E-5</v>
      </c>
      <c r="M300" s="1">
        <f t="shared" si="302"/>
        <v>1.9926047130872787E-4</v>
      </c>
      <c r="N300" s="1">
        <f t="shared" si="303"/>
        <v>-9.0743621786459894E-5</v>
      </c>
      <c r="O300" s="1">
        <f t="shared" si="304"/>
        <v>6.3384702505199508E-5</v>
      </c>
      <c r="P300" s="1"/>
      <c r="Q300" s="99">
        <f t="shared" si="269"/>
        <v>0</v>
      </c>
      <c r="R300" s="99">
        <f t="shared" si="270"/>
        <v>0</v>
      </c>
      <c r="S300" s="99">
        <f t="shared" si="271"/>
        <v>0</v>
      </c>
      <c r="T300" s="99">
        <f t="shared" si="272"/>
        <v>0</v>
      </c>
      <c r="U300" s="99">
        <f t="shared" si="273"/>
        <v>-9.0743621786459894E-5</v>
      </c>
      <c r="V300" s="99">
        <f t="shared" si="274"/>
        <v>0</v>
      </c>
      <c r="W300" s="99"/>
      <c r="X300" s="99">
        <f t="shared" si="275"/>
        <v>5.631613587883666E-5</v>
      </c>
      <c r="Y300" s="99">
        <f t="shared" si="276"/>
        <v>6.3384702505199508E-5</v>
      </c>
      <c r="Z300" s="99">
        <f t="shared" si="277"/>
        <v>6.7216193390562395E-5</v>
      </c>
      <c r="AA300" s="99">
        <f t="shared" si="278"/>
        <v>1.9926047130872787E-4</v>
      </c>
      <c r="AB300" s="99">
        <f t="shared" si="279"/>
        <v>0</v>
      </c>
      <c r="AC300" s="99">
        <f t="shared" si="280"/>
        <v>6.3384702505199508E-5</v>
      </c>
      <c r="AD300" s="1"/>
      <c r="AE300" s="1"/>
      <c r="AF300" s="5">
        <f t="shared" si="311"/>
        <v>1.0690365919883149E-3</v>
      </c>
      <c r="AG300" s="5">
        <f t="shared" si="312"/>
        <v>1.2676215876639141E-3</v>
      </c>
      <c r="AH300" s="5">
        <f t="shared" si="313"/>
        <v>1.5428286630927435E-3</v>
      </c>
      <c r="AI300" s="5">
        <f t="shared" si="314"/>
        <v>3.1889526046853245E-3</v>
      </c>
      <c r="AJ300" s="5">
        <f t="shared" si="315"/>
        <v>-6.8109697904505939E-4</v>
      </c>
      <c r="AK300" s="5">
        <f t="shared" si="316"/>
        <v>1.2676215876639141E-3</v>
      </c>
      <c r="AL300" s="1"/>
      <c r="AM300" s="175">
        <f t="shared" si="281"/>
        <v>0</v>
      </c>
      <c r="AN300" s="175">
        <f t="shared" si="282"/>
        <v>0</v>
      </c>
      <c r="AO300" s="175">
        <f t="shared" si="283"/>
        <v>0</v>
      </c>
      <c r="AP300" s="175">
        <f t="shared" si="284"/>
        <v>0</v>
      </c>
      <c r="AQ300" s="175">
        <f t="shared" si="285"/>
        <v>-6.8109697904505939E-4</v>
      </c>
      <c r="AR300" s="175">
        <f t="shared" si="286"/>
        <v>0</v>
      </c>
      <c r="AS300" s="175"/>
      <c r="AT300" s="175">
        <f t="shared" si="287"/>
        <v>1.0690365919883149E-3</v>
      </c>
      <c r="AU300" s="175">
        <f t="shared" si="288"/>
        <v>1.2676215876639141E-3</v>
      </c>
      <c r="AV300" s="175">
        <f t="shared" si="289"/>
        <v>1.5428286630927435E-3</v>
      </c>
      <c r="AW300" s="175">
        <f t="shared" si="290"/>
        <v>3.1889526046853245E-3</v>
      </c>
      <c r="AX300" s="175">
        <f t="shared" si="291"/>
        <v>0</v>
      </c>
      <c r="AY300" s="175">
        <f t="shared" si="292"/>
        <v>1.2676215876639141E-3</v>
      </c>
      <c r="AZ300" s="1"/>
      <c r="BA300" s="1">
        <f t="shared" si="317"/>
        <v>5.2735650314791604E-2</v>
      </c>
      <c r="BB300" s="1">
        <f t="shared" si="318"/>
        <v>5.0066242907225368E-2</v>
      </c>
      <c r="BC300" s="1">
        <f t="shared" si="319"/>
        <v>4.3634071670277559E-2</v>
      </c>
      <c r="BD300" s="1">
        <f t="shared" si="320"/>
        <v>6.2683874076406298E-2</v>
      </c>
      <c r="BE300" s="1">
        <f t="shared" si="321"/>
        <v>0.1330500856136341</v>
      </c>
      <c r="BF300" s="1">
        <f t="shared" si="322"/>
        <v>5.0066242907225368E-2</v>
      </c>
      <c r="BG300" s="1"/>
      <c r="BH300" s="1">
        <f t="shared" si="293"/>
        <v>5.2791966450670441E-2</v>
      </c>
      <c r="BI300" s="1">
        <f t="shared" si="294"/>
        <v>5.0129627609730568E-2</v>
      </c>
      <c r="BJ300" s="1">
        <f t="shared" si="295"/>
        <v>4.3701287863668122E-2</v>
      </c>
      <c r="BK300" s="1">
        <f t="shared" si="296"/>
        <v>6.2883134547715019E-2</v>
      </c>
      <c r="BL300" s="1">
        <f t="shared" si="297"/>
        <v>0.13314082923542056</v>
      </c>
      <c r="BM300" s="1">
        <f t="shared" si="298"/>
        <v>5.0129627609730568E-2</v>
      </c>
      <c r="BN300" s="1"/>
      <c r="BO300" s="1">
        <f t="shared" si="305"/>
        <v>2.7826082693666467E-2</v>
      </c>
      <c r="BP300" s="1">
        <f t="shared" si="306"/>
        <v>2.5740813241612287E-2</v>
      </c>
      <c r="BQ300" s="1">
        <f t="shared" si="307"/>
        <v>2.5233691593917066E-3</v>
      </c>
      <c r="BR300" s="1">
        <f t="shared" si="308"/>
        <v>3.7493933113497732E-2</v>
      </c>
      <c r="BS300" s="1">
        <f t="shared" si="309"/>
        <v>9.4751381123065678E-2</v>
      </c>
      <c r="BT300" s="1">
        <f t="shared" si="310"/>
        <v>2.5740813241612287E-2</v>
      </c>
      <c r="BU300" s="1"/>
      <c r="BV300" s="1">
        <f t="shared" si="323"/>
        <v>8.7971365302979054E-2</v>
      </c>
      <c r="BW300" s="1">
        <f t="shared" si="324"/>
        <v>8.523085457030681E-2</v>
      </c>
      <c r="BX300" s="1">
        <f t="shared" si="325"/>
        <v>8.2653427939760521E-2</v>
      </c>
      <c r="BY300" s="1">
        <f t="shared" si="326"/>
        <v>0.10305566997977228</v>
      </c>
      <c r="BZ300" s="1">
        <f t="shared" si="327"/>
        <v>0.21744739764394727</v>
      </c>
      <c r="CA300" s="1">
        <f t="shared" si="328"/>
        <v>8.523085457030681E-2</v>
      </c>
      <c r="CB300" s="1"/>
      <c r="CC300" s="1"/>
    </row>
    <row r="301" spans="1:81" x14ac:dyDescent="0.2">
      <c r="A301">
        <f t="shared" si="329"/>
        <v>2014</v>
      </c>
      <c r="B301">
        <f t="shared" si="330"/>
        <v>12</v>
      </c>
      <c r="C301" s="1">
        <f>AVERAGE(RealPrice!C289:C300)</f>
        <v>5.2754136456261057E-2</v>
      </c>
      <c r="D301" s="1">
        <f>AVERAGE(RealPrice!D289:D300)</f>
        <v>5.0099637651801983E-2</v>
      </c>
      <c r="E301" s="1">
        <f>AVERAGE(RealPrice!E289:E300)</f>
        <v>4.3655919441871333E-2</v>
      </c>
      <c r="F301" s="1">
        <f>AVERAGE(RealPrice!F289:F300)</f>
        <v>6.2724849021574991E-2</v>
      </c>
      <c r="G301" s="1">
        <f>AVERAGE(RealPrice!G289:G300)</f>
        <v>0.13314506996366973</v>
      </c>
      <c r="H301" s="1">
        <f>AVERAGE(RealPrice!H289:H300)</f>
        <v>5.0099637651801983E-2</v>
      </c>
      <c r="I301" s="1"/>
      <c r="J301" s="1">
        <f t="shared" si="299"/>
        <v>1.8486141469452322E-5</v>
      </c>
      <c r="K301" s="1">
        <f t="shared" si="300"/>
        <v>3.3394744576614732E-5</v>
      </c>
      <c r="L301" s="1">
        <f t="shared" si="301"/>
        <v>2.1847771593773435E-5</v>
      </c>
      <c r="M301" s="1">
        <f t="shared" si="302"/>
        <v>4.0974945168692489E-5</v>
      </c>
      <c r="N301" s="1">
        <f t="shared" si="303"/>
        <v>4.2407282491718767E-6</v>
      </c>
      <c r="O301" s="1">
        <f t="shared" si="304"/>
        <v>3.3394744576614732E-5</v>
      </c>
      <c r="P301" s="1"/>
      <c r="Q301" s="99">
        <f t="shared" si="269"/>
        <v>0</v>
      </c>
      <c r="R301" s="99">
        <f t="shared" si="270"/>
        <v>0</v>
      </c>
      <c r="S301" s="99">
        <f t="shared" si="271"/>
        <v>0</v>
      </c>
      <c r="T301" s="99">
        <f t="shared" si="272"/>
        <v>0</v>
      </c>
      <c r="U301" s="99">
        <f t="shared" si="273"/>
        <v>0</v>
      </c>
      <c r="V301" s="99">
        <f t="shared" si="274"/>
        <v>0</v>
      </c>
      <c r="W301" s="99"/>
      <c r="X301" s="99">
        <f t="shared" si="275"/>
        <v>1.8486141469452322E-5</v>
      </c>
      <c r="Y301" s="99">
        <f t="shared" si="276"/>
        <v>3.3394744576614732E-5</v>
      </c>
      <c r="Z301" s="99">
        <f t="shared" si="277"/>
        <v>2.1847771593773435E-5</v>
      </c>
      <c r="AA301" s="99">
        <f t="shared" si="278"/>
        <v>4.0974945168692489E-5</v>
      </c>
      <c r="AB301" s="99">
        <f t="shared" si="279"/>
        <v>4.2407282491718767E-6</v>
      </c>
      <c r="AC301" s="99">
        <f t="shared" si="280"/>
        <v>3.3394744576614732E-5</v>
      </c>
      <c r="AD301" s="1"/>
      <c r="AE301" s="1"/>
      <c r="AF301" s="5">
        <f t="shared" si="311"/>
        <v>3.5054353855712428E-4</v>
      </c>
      <c r="AG301" s="5">
        <f t="shared" si="312"/>
        <v>6.6701119631629169E-4</v>
      </c>
      <c r="AH301" s="5">
        <f t="shared" si="313"/>
        <v>5.0070439813332257E-4</v>
      </c>
      <c r="AI301" s="5">
        <f t="shared" si="314"/>
        <v>6.5367601751531446E-4</v>
      </c>
      <c r="AJ301" s="5">
        <f t="shared" si="315"/>
        <v>3.1851448376363223E-5</v>
      </c>
      <c r="AK301" s="5">
        <f t="shared" si="316"/>
        <v>6.6701119631629169E-4</v>
      </c>
      <c r="AL301" s="1"/>
      <c r="AM301" s="175">
        <f t="shared" si="281"/>
        <v>0</v>
      </c>
      <c r="AN301" s="175">
        <f t="shared" si="282"/>
        <v>0</v>
      </c>
      <c r="AO301" s="175">
        <f t="shared" si="283"/>
        <v>0</v>
      </c>
      <c r="AP301" s="175">
        <f t="shared" si="284"/>
        <v>0</v>
      </c>
      <c r="AQ301" s="175">
        <f t="shared" si="285"/>
        <v>0</v>
      </c>
      <c r="AR301" s="175">
        <f t="shared" si="286"/>
        <v>0</v>
      </c>
      <c r="AS301" s="175"/>
      <c r="AT301" s="175">
        <f t="shared" si="287"/>
        <v>3.5054353855712428E-4</v>
      </c>
      <c r="AU301" s="175">
        <f t="shared" si="288"/>
        <v>6.6701119631629169E-4</v>
      </c>
      <c r="AV301" s="175">
        <f t="shared" si="289"/>
        <v>5.0070439813332257E-4</v>
      </c>
      <c r="AW301" s="175">
        <f t="shared" si="290"/>
        <v>6.5367601751531446E-4</v>
      </c>
      <c r="AX301" s="175">
        <f t="shared" si="291"/>
        <v>3.1851448376363223E-5</v>
      </c>
      <c r="AY301" s="175">
        <f t="shared" si="292"/>
        <v>6.6701119631629169E-4</v>
      </c>
      <c r="AZ301" s="1"/>
      <c r="BA301" s="1">
        <f t="shared" si="317"/>
        <v>5.2754136456261057E-2</v>
      </c>
      <c r="BB301" s="1">
        <f t="shared" si="318"/>
        <v>5.0099637651801983E-2</v>
      </c>
      <c r="BC301" s="1">
        <f t="shared" si="319"/>
        <v>4.3655919441871333E-2</v>
      </c>
      <c r="BD301" s="1">
        <f t="shared" si="320"/>
        <v>6.2724849021574991E-2</v>
      </c>
      <c r="BE301" s="1">
        <f t="shared" si="321"/>
        <v>0.13314506996366973</v>
      </c>
      <c r="BF301" s="1">
        <f t="shared" si="322"/>
        <v>5.0099637651801983E-2</v>
      </c>
      <c r="BG301" s="1"/>
      <c r="BH301" s="1">
        <f t="shared" si="293"/>
        <v>5.2772622597730509E-2</v>
      </c>
      <c r="BI301" s="1">
        <f t="shared" si="294"/>
        <v>5.0133032396378598E-2</v>
      </c>
      <c r="BJ301" s="1">
        <f t="shared" si="295"/>
        <v>4.3677767213465106E-2</v>
      </c>
      <c r="BK301" s="1">
        <f t="shared" si="296"/>
        <v>6.2765823966743683E-2</v>
      </c>
      <c r="BL301" s="1">
        <f t="shared" si="297"/>
        <v>0.1331493106919189</v>
      </c>
      <c r="BM301" s="1">
        <f t="shared" si="298"/>
        <v>5.0133032396378598E-2</v>
      </c>
      <c r="BN301" s="1"/>
      <c r="BO301" s="1">
        <f t="shared" si="305"/>
        <v>2.7826082693666467E-2</v>
      </c>
      <c r="BP301" s="1">
        <f t="shared" si="306"/>
        <v>2.5740813241612287E-2</v>
      </c>
      <c r="BQ301" s="1">
        <f t="shared" si="307"/>
        <v>2.5233691593917066E-3</v>
      </c>
      <c r="BR301" s="1">
        <f t="shared" si="308"/>
        <v>3.7493933113497732E-2</v>
      </c>
      <c r="BS301" s="1">
        <f t="shared" si="309"/>
        <v>9.4751381123065678E-2</v>
      </c>
      <c r="BT301" s="1">
        <f t="shared" si="310"/>
        <v>2.5740813241612287E-2</v>
      </c>
      <c r="BU301" s="1"/>
      <c r="BV301" s="1">
        <f t="shared" si="323"/>
        <v>8.7989857924645962E-2</v>
      </c>
      <c r="BW301" s="1">
        <f t="shared" si="324"/>
        <v>8.5264271589551952E-2</v>
      </c>
      <c r="BX301" s="1">
        <f t="shared" si="325"/>
        <v>8.267528665062962E-2</v>
      </c>
      <c r="BY301" s="1">
        <f t="shared" si="326"/>
        <v>0.10309667170927996</v>
      </c>
      <c r="BZ301" s="1">
        <f t="shared" si="327"/>
        <v>0.21745163850726978</v>
      </c>
      <c r="CA301" s="1">
        <f t="shared" si="328"/>
        <v>8.5264271589551952E-2</v>
      </c>
      <c r="CB301" s="1"/>
      <c r="CC301" s="1"/>
    </row>
    <row r="302" spans="1:81" x14ac:dyDescent="0.2">
      <c r="A302">
        <f t="shared" si="329"/>
        <v>2015</v>
      </c>
      <c r="B302">
        <f t="shared" si="330"/>
        <v>1</v>
      </c>
      <c r="C302" s="1">
        <f>AVERAGE(RealPrice!C290:C301)</f>
        <v>5.282660429952258E-2</v>
      </c>
      <c r="D302" s="1">
        <f>AVERAGE(RealPrice!D290:D301)</f>
        <v>5.0208319400280615E-2</v>
      </c>
      <c r="E302" s="1">
        <f>AVERAGE(RealPrice!E290:E301)</f>
        <v>4.3746160458356109E-2</v>
      </c>
      <c r="F302" s="1">
        <f>AVERAGE(RealPrice!F290:F301)</f>
        <v>6.2760356277161894E-2</v>
      </c>
      <c r="G302" s="1">
        <f>AVERAGE(RealPrice!G290:G301)</f>
        <v>0.13320014260148177</v>
      </c>
      <c r="H302" s="1">
        <f>AVERAGE(RealPrice!H290:H301)</f>
        <v>5.0208319400280615E-2</v>
      </c>
      <c r="I302" s="1"/>
      <c r="J302" s="1">
        <f t="shared" si="299"/>
        <v>7.246784326152278E-5</v>
      </c>
      <c r="K302" s="1">
        <f t="shared" si="300"/>
        <v>1.086817484786326E-4</v>
      </c>
      <c r="L302" s="1">
        <f t="shared" si="301"/>
        <v>9.024101648477667E-5</v>
      </c>
      <c r="M302" s="1">
        <f t="shared" si="302"/>
        <v>3.550725558690293E-5</v>
      </c>
      <c r="N302" s="1">
        <f t="shared" si="303"/>
        <v>5.5072637812042524E-5</v>
      </c>
      <c r="O302" s="1">
        <f t="shared" si="304"/>
        <v>1.086817484786326E-4</v>
      </c>
      <c r="P302" s="1"/>
      <c r="Q302" s="99">
        <f t="shared" si="269"/>
        <v>0</v>
      </c>
      <c r="R302" s="99">
        <f t="shared" si="270"/>
        <v>0</v>
      </c>
      <c r="S302" s="99">
        <f t="shared" si="271"/>
        <v>0</v>
      </c>
      <c r="T302" s="99">
        <f t="shared" si="272"/>
        <v>0</v>
      </c>
      <c r="U302" s="99">
        <f t="shared" si="273"/>
        <v>0</v>
      </c>
      <c r="V302" s="99">
        <f t="shared" si="274"/>
        <v>0</v>
      </c>
      <c r="W302" s="99"/>
      <c r="X302" s="99">
        <f t="shared" si="275"/>
        <v>7.246784326152278E-5</v>
      </c>
      <c r="Y302" s="99">
        <f t="shared" si="276"/>
        <v>1.086817484786326E-4</v>
      </c>
      <c r="Z302" s="99">
        <f t="shared" si="277"/>
        <v>9.024101648477667E-5</v>
      </c>
      <c r="AA302" s="99">
        <f t="shared" si="278"/>
        <v>3.550725558690293E-5</v>
      </c>
      <c r="AB302" s="99">
        <f t="shared" si="279"/>
        <v>5.5072637812042524E-5</v>
      </c>
      <c r="AC302" s="99">
        <f t="shared" si="280"/>
        <v>1.086817484786326E-4</v>
      </c>
      <c r="AD302" s="1"/>
      <c r="AE302" s="1"/>
      <c r="AF302" s="5">
        <f t="shared" si="311"/>
        <v>1.3736902569072562E-3</v>
      </c>
      <c r="AG302" s="5">
        <f t="shared" si="312"/>
        <v>2.1693120663663912E-3</v>
      </c>
      <c r="AH302" s="5">
        <f t="shared" si="313"/>
        <v>2.0670969169469533E-3</v>
      </c>
      <c r="AI302" s="5">
        <f t="shared" si="314"/>
        <v>5.6607957038989909E-4</v>
      </c>
      <c r="AJ302" s="5">
        <f t="shared" si="315"/>
        <v>4.1362881725226508E-4</v>
      </c>
      <c r="AK302" s="5">
        <f t="shared" si="316"/>
        <v>2.1693120663663912E-3</v>
      </c>
      <c r="AL302" s="1"/>
      <c r="AM302" s="175">
        <f t="shared" si="281"/>
        <v>0</v>
      </c>
      <c r="AN302" s="175">
        <f t="shared" si="282"/>
        <v>0</v>
      </c>
      <c r="AO302" s="175">
        <f t="shared" si="283"/>
        <v>0</v>
      </c>
      <c r="AP302" s="175">
        <f t="shared" si="284"/>
        <v>0</v>
      </c>
      <c r="AQ302" s="175">
        <f t="shared" si="285"/>
        <v>0</v>
      </c>
      <c r="AR302" s="175">
        <f t="shared" si="286"/>
        <v>0</v>
      </c>
      <c r="AS302" s="175"/>
      <c r="AT302" s="175">
        <f t="shared" si="287"/>
        <v>1.3736902569072562E-3</v>
      </c>
      <c r="AU302" s="175">
        <f t="shared" si="288"/>
        <v>2.1693120663663912E-3</v>
      </c>
      <c r="AV302" s="175">
        <f t="shared" si="289"/>
        <v>2.0670969169469533E-3</v>
      </c>
      <c r="AW302" s="175">
        <f t="shared" si="290"/>
        <v>5.6607957038989909E-4</v>
      </c>
      <c r="AX302" s="175">
        <f t="shared" si="291"/>
        <v>4.1362881725226508E-4</v>
      </c>
      <c r="AY302" s="175">
        <f t="shared" si="292"/>
        <v>2.1693120663663912E-3</v>
      </c>
      <c r="AZ302" s="1"/>
      <c r="BA302" s="1">
        <f t="shared" si="317"/>
        <v>5.282660429952258E-2</v>
      </c>
      <c r="BB302" s="1">
        <f t="shared" si="318"/>
        <v>5.0208319400280615E-2</v>
      </c>
      <c r="BC302" s="1">
        <f t="shared" si="319"/>
        <v>4.3746160458356109E-2</v>
      </c>
      <c r="BD302" s="1">
        <f t="shared" si="320"/>
        <v>6.2760356277161894E-2</v>
      </c>
      <c r="BE302" s="1">
        <f t="shared" si="321"/>
        <v>0.13320014260148177</v>
      </c>
      <c r="BF302" s="1">
        <f t="shared" si="322"/>
        <v>5.0208319400280615E-2</v>
      </c>
      <c r="BG302" s="1"/>
      <c r="BH302" s="1">
        <f t="shared" si="293"/>
        <v>5.2899072142784102E-2</v>
      </c>
      <c r="BI302" s="1">
        <f t="shared" si="294"/>
        <v>5.0317001148759248E-2</v>
      </c>
      <c r="BJ302" s="1">
        <f t="shared" si="295"/>
        <v>4.3836401474840886E-2</v>
      </c>
      <c r="BK302" s="1">
        <f t="shared" si="296"/>
        <v>6.2795863532748797E-2</v>
      </c>
      <c r="BL302" s="1">
        <f t="shared" si="297"/>
        <v>0.13325521523929382</v>
      </c>
      <c r="BM302" s="1">
        <f t="shared" si="298"/>
        <v>5.0317001148759248E-2</v>
      </c>
      <c r="BN302" s="1"/>
      <c r="BO302" s="1">
        <f t="shared" si="305"/>
        <v>2.7826082693666467E-2</v>
      </c>
      <c r="BP302" s="1">
        <f t="shared" si="306"/>
        <v>2.5740813241612287E-2</v>
      </c>
      <c r="BQ302" s="1">
        <f t="shared" si="307"/>
        <v>2.5233691593917066E-3</v>
      </c>
      <c r="BR302" s="1">
        <f t="shared" si="308"/>
        <v>3.7493933113497732E-2</v>
      </c>
      <c r="BS302" s="1">
        <f t="shared" si="309"/>
        <v>9.4751381123065678E-2</v>
      </c>
      <c r="BT302" s="1">
        <f t="shared" si="310"/>
        <v>2.5740813241612287E-2</v>
      </c>
      <c r="BU302" s="1"/>
      <c r="BV302" s="1">
        <f t="shared" si="323"/>
        <v>8.8062425316277712E-2</v>
      </c>
      <c r="BW302" s="1">
        <f t="shared" si="324"/>
        <v>8.5373189102658953E-2</v>
      </c>
      <c r="BX302" s="1">
        <f t="shared" si="325"/>
        <v>8.2765714204041357E-2</v>
      </c>
      <c r="BY302" s="1">
        <f t="shared" si="326"/>
        <v>0.10313219906479885</v>
      </c>
      <c r="BZ302" s="1">
        <f t="shared" si="327"/>
        <v>0.21750673392471187</v>
      </c>
      <c r="CA302" s="1">
        <f t="shared" si="328"/>
        <v>8.5373189102658953E-2</v>
      </c>
      <c r="CB302" s="1"/>
      <c r="CC302" s="1"/>
    </row>
    <row r="303" spans="1:81" x14ac:dyDescent="0.2">
      <c r="A303">
        <f t="shared" si="329"/>
        <v>2015</v>
      </c>
      <c r="B303">
        <f t="shared" si="330"/>
        <v>2</v>
      </c>
      <c r="C303" s="1">
        <f>AVERAGE(RealPrice!C291:C302)</f>
        <v>5.2756688870565151E-2</v>
      </c>
      <c r="D303" s="1">
        <f>AVERAGE(RealPrice!D291:D302)</f>
        <v>5.0199223830675467E-2</v>
      </c>
      <c r="E303" s="1">
        <f>AVERAGE(RealPrice!E291:E302)</f>
        <v>4.3830557155151995E-2</v>
      </c>
      <c r="F303" s="1">
        <f>AVERAGE(RealPrice!F291:F302)</f>
        <v>6.2720068146737071E-2</v>
      </c>
      <c r="G303" s="1">
        <f>AVERAGE(RealPrice!G291:G302)</f>
        <v>0.13322155132051494</v>
      </c>
      <c r="H303" s="1">
        <f>AVERAGE(RealPrice!H291:H302)</f>
        <v>5.0199223830675467E-2</v>
      </c>
      <c r="I303" s="1"/>
      <c r="J303" s="1">
        <f t="shared" si="299"/>
        <v>-6.991542895742886E-5</v>
      </c>
      <c r="K303" s="1">
        <f t="shared" si="300"/>
        <v>-9.0955696051484014E-6</v>
      </c>
      <c r="L303" s="1">
        <f t="shared" si="301"/>
        <v>8.4396696795885351E-5</v>
      </c>
      <c r="M303" s="1">
        <f t="shared" si="302"/>
        <v>-4.0288130424823154E-5</v>
      </c>
      <c r="N303" s="1">
        <f t="shared" si="303"/>
        <v>2.1408719033166879E-5</v>
      </c>
      <c r="O303" s="1">
        <f t="shared" si="304"/>
        <v>-9.0955696051484014E-6</v>
      </c>
      <c r="P303" s="1"/>
      <c r="Q303" s="99">
        <f t="shared" si="269"/>
        <v>-6.991542895742886E-5</v>
      </c>
      <c r="R303" s="99">
        <f t="shared" si="270"/>
        <v>-9.0955696051484014E-6</v>
      </c>
      <c r="S303" s="99">
        <f t="shared" si="271"/>
        <v>0</v>
      </c>
      <c r="T303" s="99">
        <f t="shared" si="272"/>
        <v>-4.0288130424823154E-5</v>
      </c>
      <c r="U303" s="99">
        <f t="shared" si="273"/>
        <v>0</v>
      </c>
      <c r="V303" s="99">
        <f t="shared" si="274"/>
        <v>-9.0955696051484014E-6</v>
      </c>
      <c r="W303" s="99"/>
      <c r="X303" s="99">
        <f t="shared" si="275"/>
        <v>0</v>
      </c>
      <c r="Y303" s="99">
        <f t="shared" si="276"/>
        <v>0</v>
      </c>
      <c r="Z303" s="99">
        <f t="shared" si="277"/>
        <v>8.4396696795885351E-5</v>
      </c>
      <c r="AA303" s="99">
        <f t="shared" si="278"/>
        <v>0</v>
      </c>
      <c r="AB303" s="99">
        <f t="shared" si="279"/>
        <v>2.1408719033166879E-5</v>
      </c>
      <c r="AC303" s="99">
        <f t="shared" si="280"/>
        <v>0</v>
      </c>
      <c r="AD303" s="1"/>
      <c r="AE303" s="1"/>
      <c r="AF303" s="5">
        <f t="shared" si="311"/>
        <v>-1.3234889859854437E-3</v>
      </c>
      <c r="AG303" s="5">
        <f t="shared" si="312"/>
        <v>-1.8115662332041094E-4</v>
      </c>
      <c r="AH303" s="5">
        <f t="shared" si="313"/>
        <v>1.9292366669807492E-3</v>
      </c>
      <c r="AI303" s="5">
        <f t="shared" si="314"/>
        <v>-6.4193597383199741E-4</v>
      </c>
      <c r="AJ303" s="5">
        <f t="shared" si="315"/>
        <v>1.6072594679727992E-4</v>
      </c>
      <c r="AK303" s="5">
        <f t="shared" si="316"/>
        <v>-1.8115662332041094E-4</v>
      </c>
      <c r="AL303" s="1"/>
      <c r="AM303" s="175">
        <f t="shared" si="281"/>
        <v>-1.3234889859854437E-3</v>
      </c>
      <c r="AN303" s="175">
        <f t="shared" si="282"/>
        <v>-1.8115662332041094E-4</v>
      </c>
      <c r="AO303" s="175">
        <f t="shared" si="283"/>
        <v>0</v>
      </c>
      <c r="AP303" s="175">
        <f t="shared" si="284"/>
        <v>-6.4193597383199741E-4</v>
      </c>
      <c r="AQ303" s="175">
        <f t="shared" si="285"/>
        <v>0</v>
      </c>
      <c r="AR303" s="175">
        <f t="shared" si="286"/>
        <v>-1.8115662332041094E-4</v>
      </c>
      <c r="AS303" s="175"/>
      <c r="AT303" s="175">
        <f t="shared" si="287"/>
        <v>0</v>
      </c>
      <c r="AU303" s="175">
        <f t="shared" si="288"/>
        <v>0</v>
      </c>
      <c r="AV303" s="175">
        <f t="shared" si="289"/>
        <v>1.9292366669807492E-3</v>
      </c>
      <c r="AW303" s="175">
        <f t="shared" si="290"/>
        <v>0</v>
      </c>
      <c r="AX303" s="175">
        <f t="shared" si="291"/>
        <v>1.6072594679727992E-4</v>
      </c>
      <c r="AY303" s="175">
        <f t="shared" si="292"/>
        <v>0</v>
      </c>
      <c r="AZ303" s="1"/>
      <c r="BA303" s="1">
        <f t="shared" si="317"/>
        <v>5.2686773441607722E-2</v>
      </c>
      <c r="BB303" s="1">
        <f t="shared" si="318"/>
        <v>5.0190128261070319E-2</v>
      </c>
      <c r="BC303" s="1">
        <f t="shared" si="319"/>
        <v>4.3830557155151995E-2</v>
      </c>
      <c r="BD303" s="1">
        <f t="shared" si="320"/>
        <v>6.2679780016312248E-2</v>
      </c>
      <c r="BE303" s="1">
        <f t="shared" si="321"/>
        <v>0.13322155132051494</v>
      </c>
      <c r="BF303" s="1">
        <f t="shared" si="322"/>
        <v>5.0190128261070319E-2</v>
      </c>
      <c r="BG303" s="1"/>
      <c r="BH303" s="1">
        <f t="shared" si="293"/>
        <v>5.2756688870565151E-2</v>
      </c>
      <c r="BI303" s="1">
        <f t="shared" si="294"/>
        <v>5.0199223830675467E-2</v>
      </c>
      <c r="BJ303" s="1">
        <f t="shared" si="295"/>
        <v>4.391495385194788E-2</v>
      </c>
      <c r="BK303" s="1">
        <f t="shared" si="296"/>
        <v>6.2720068146737071E-2</v>
      </c>
      <c r="BL303" s="1">
        <f t="shared" si="297"/>
        <v>0.13324296003954811</v>
      </c>
      <c r="BM303" s="1">
        <f t="shared" si="298"/>
        <v>5.0199223830675467E-2</v>
      </c>
      <c r="BN303" s="1"/>
      <c r="BO303" s="1">
        <f t="shared" si="305"/>
        <v>2.7756259797009214E-2</v>
      </c>
      <c r="BP303" s="1">
        <f t="shared" si="306"/>
        <v>2.5731719319729816E-2</v>
      </c>
      <c r="BQ303" s="1">
        <f t="shared" si="307"/>
        <v>2.5233691593917066E-3</v>
      </c>
      <c r="BR303" s="1">
        <f t="shared" si="308"/>
        <v>3.7453670845473144E-2</v>
      </c>
      <c r="BS303" s="1">
        <f t="shared" si="309"/>
        <v>9.4751381123065678E-2</v>
      </c>
      <c r="BT303" s="1">
        <f t="shared" si="310"/>
        <v>2.5731719319729816E-2</v>
      </c>
      <c r="BU303" s="1"/>
      <c r="BV303" s="1">
        <f t="shared" si="323"/>
        <v>8.8062425316277712E-2</v>
      </c>
      <c r="BW303" s="1">
        <f t="shared" si="324"/>
        <v>8.5373189102658953E-2</v>
      </c>
      <c r="BX303" s="1">
        <f t="shared" si="325"/>
        <v>8.2850273722039278E-2</v>
      </c>
      <c r="BY303" s="1">
        <f t="shared" si="326"/>
        <v>0.10313219906479885</v>
      </c>
      <c r="BZ303" s="1">
        <f t="shared" si="327"/>
        <v>0.21752814608468166</v>
      </c>
      <c r="CA303" s="1">
        <f t="shared" si="328"/>
        <v>8.5373189102658953E-2</v>
      </c>
      <c r="CB303" s="1"/>
      <c r="CC303" s="1"/>
    </row>
    <row r="304" spans="1:81" x14ac:dyDescent="0.2">
      <c r="A304">
        <f t="shared" si="329"/>
        <v>2015</v>
      </c>
      <c r="B304">
        <f t="shared" si="330"/>
        <v>3</v>
      </c>
      <c r="C304" s="1">
        <f>AVERAGE(RealPrice!C292:C303)</f>
        <v>5.2677128711110043E-2</v>
      </c>
      <c r="D304" s="1">
        <f>AVERAGE(RealPrice!D292:D303)</f>
        <v>5.0198017703503621E-2</v>
      </c>
      <c r="E304" s="1">
        <f>AVERAGE(RealPrice!E292:E303)</f>
        <v>4.3806336929382406E-2</v>
      </c>
      <c r="F304" s="1">
        <f>AVERAGE(RealPrice!F292:F303)</f>
        <v>6.2700236552436284E-2</v>
      </c>
      <c r="G304" s="1">
        <f>AVERAGE(RealPrice!G292:G303)</f>
        <v>0.1332261128777627</v>
      </c>
      <c r="H304" s="1">
        <f>AVERAGE(RealPrice!H292:H303)</f>
        <v>5.0198017703503621E-2</v>
      </c>
      <c r="I304" s="1"/>
      <c r="J304" s="1">
        <f t="shared" si="299"/>
        <v>-7.9560159455108193E-5</v>
      </c>
      <c r="K304" s="1">
        <f t="shared" si="300"/>
        <v>-1.2061271718460942E-6</v>
      </c>
      <c r="L304" s="1">
        <f t="shared" si="301"/>
        <v>-2.4220225769588932E-5</v>
      </c>
      <c r="M304" s="1">
        <f t="shared" si="302"/>
        <v>-1.983159430078707E-5</v>
      </c>
      <c r="N304" s="1">
        <f t="shared" si="303"/>
        <v>4.5615572477619715E-6</v>
      </c>
      <c r="O304" s="1">
        <f t="shared" si="304"/>
        <v>-1.2061271718460942E-6</v>
      </c>
      <c r="P304" s="1"/>
      <c r="Q304" s="99">
        <f t="shared" si="269"/>
        <v>-7.9560159455108193E-5</v>
      </c>
      <c r="R304" s="99">
        <f t="shared" si="270"/>
        <v>-1.2061271718460942E-6</v>
      </c>
      <c r="S304" s="99">
        <f t="shared" si="271"/>
        <v>-2.4220225769588932E-5</v>
      </c>
      <c r="T304" s="99">
        <f t="shared" si="272"/>
        <v>-1.983159430078707E-5</v>
      </c>
      <c r="U304" s="99">
        <f t="shared" si="273"/>
        <v>0</v>
      </c>
      <c r="V304" s="99">
        <f t="shared" si="274"/>
        <v>-1.2061271718460942E-6</v>
      </c>
      <c r="W304" s="99"/>
      <c r="X304" s="99">
        <f t="shared" si="275"/>
        <v>0</v>
      </c>
      <c r="Y304" s="99">
        <f t="shared" si="276"/>
        <v>0</v>
      </c>
      <c r="Z304" s="99">
        <f t="shared" si="277"/>
        <v>0</v>
      </c>
      <c r="AA304" s="99">
        <f t="shared" si="278"/>
        <v>0</v>
      </c>
      <c r="AB304" s="99">
        <f t="shared" si="279"/>
        <v>4.5615572477619715E-6</v>
      </c>
      <c r="AC304" s="99">
        <f t="shared" si="280"/>
        <v>0</v>
      </c>
      <c r="AD304" s="1"/>
      <c r="AE304" s="1"/>
      <c r="AF304" s="5">
        <f t="shared" si="311"/>
        <v>-1.5080582416819865E-3</v>
      </c>
      <c r="AG304" s="5">
        <f t="shared" si="312"/>
        <v>-2.4026809177679631E-5</v>
      </c>
      <c r="AH304" s="5">
        <f t="shared" si="313"/>
        <v>-5.5258767721921842E-4</v>
      </c>
      <c r="AI304" s="5">
        <f t="shared" si="314"/>
        <v>-3.1619216762313052E-4</v>
      </c>
      <c r="AJ304" s="5">
        <f t="shared" si="315"/>
        <v>3.4240385302197751E-5</v>
      </c>
      <c r="AK304" s="5">
        <f t="shared" si="316"/>
        <v>-2.4026809177679631E-5</v>
      </c>
      <c r="AL304" s="1"/>
      <c r="AM304" s="175">
        <f t="shared" si="281"/>
        <v>-1.5080582416819865E-3</v>
      </c>
      <c r="AN304" s="175">
        <f t="shared" si="282"/>
        <v>-2.4026809177679631E-5</v>
      </c>
      <c r="AO304" s="175">
        <f t="shared" si="283"/>
        <v>-5.5258767721921842E-4</v>
      </c>
      <c r="AP304" s="175">
        <f t="shared" si="284"/>
        <v>-3.1619216762313052E-4</v>
      </c>
      <c r="AQ304" s="175">
        <f t="shared" si="285"/>
        <v>0</v>
      </c>
      <c r="AR304" s="175">
        <f t="shared" si="286"/>
        <v>-2.4026809177679631E-5</v>
      </c>
      <c r="AS304" s="175"/>
      <c r="AT304" s="175">
        <f t="shared" si="287"/>
        <v>0</v>
      </c>
      <c r="AU304" s="175">
        <f t="shared" si="288"/>
        <v>0</v>
      </c>
      <c r="AV304" s="175">
        <f t="shared" si="289"/>
        <v>0</v>
      </c>
      <c r="AW304" s="175">
        <f t="shared" si="290"/>
        <v>0</v>
      </c>
      <c r="AX304" s="175">
        <f t="shared" si="291"/>
        <v>3.4240385302197751E-5</v>
      </c>
      <c r="AY304" s="175">
        <f t="shared" si="292"/>
        <v>0</v>
      </c>
      <c r="AZ304" s="1"/>
      <c r="BA304" s="1">
        <f t="shared" si="317"/>
        <v>5.2597568551654934E-2</v>
      </c>
      <c r="BB304" s="1">
        <f t="shared" si="318"/>
        <v>5.0196811576331775E-2</v>
      </c>
      <c r="BC304" s="1">
        <f t="shared" si="319"/>
        <v>4.3782116703612817E-2</v>
      </c>
      <c r="BD304" s="1">
        <f t="shared" si="320"/>
        <v>6.2680404958135497E-2</v>
      </c>
      <c r="BE304" s="1">
        <f t="shared" si="321"/>
        <v>0.1332261128777627</v>
      </c>
      <c r="BF304" s="1">
        <f t="shared" si="322"/>
        <v>5.0196811576331775E-2</v>
      </c>
      <c r="BG304" s="1"/>
      <c r="BH304" s="1">
        <f t="shared" si="293"/>
        <v>5.2677128711110043E-2</v>
      </c>
      <c r="BI304" s="1">
        <f t="shared" si="294"/>
        <v>5.0198017703503621E-2</v>
      </c>
      <c r="BJ304" s="1">
        <f t="shared" si="295"/>
        <v>4.3806336929382406E-2</v>
      </c>
      <c r="BK304" s="1">
        <f t="shared" si="296"/>
        <v>6.2700236552436284E-2</v>
      </c>
      <c r="BL304" s="1">
        <f t="shared" si="297"/>
        <v>0.13323067443501047</v>
      </c>
      <c r="BM304" s="1">
        <f t="shared" si="298"/>
        <v>5.0198017703503621E-2</v>
      </c>
      <c r="BN304" s="1"/>
      <c r="BO304" s="1">
        <f t="shared" si="305"/>
        <v>2.7676819618908281E-2</v>
      </c>
      <c r="BP304" s="1">
        <f t="shared" si="306"/>
        <v>2.5730513221537354E-2</v>
      </c>
      <c r="BQ304" s="1">
        <f t="shared" si="307"/>
        <v>2.4991623174204169E-3</v>
      </c>
      <c r="BR304" s="1">
        <f t="shared" si="308"/>
        <v>3.7433845521767144E-2</v>
      </c>
      <c r="BS304" s="1">
        <f t="shared" si="309"/>
        <v>9.4751381123065678E-2</v>
      </c>
      <c r="BT304" s="1">
        <f t="shared" si="310"/>
        <v>2.5730513221537354E-2</v>
      </c>
      <c r="BU304" s="1"/>
      <c r="BV304" s="1">
        <f t="shared" si="323"/>
        <v>8.8062425316277712E-2</v>
      </c>
      <c r="BW304" s="1">
        <f t="shared" si="324"/>
        <v>8.5373189102658953E-2</v>
      </c>
      <c r="BX304" s="1">
        <f t="shared" si="325"/>
        <v>8.2850273722039278E-2</v>
      </c>
      <c r="BY304" s="1">
        <f t="shared" si="326"/>
        <v>0.10313219906479885</v>
      </c>
      <c r="BZ304" s="1">
        <f t="shared" si="327"/>
        <v>0.2175327077981189</v>
      </c>
      <c r="CA304" s="1">
        <f t="shared" si="328"/>
        <v>8.5373189102658953E-2</v>
      </c>
      <c r="CB304" s="1"/>
      <c r="CC304" s="1"/>
    </row>
    <row r="305" spans="1:81" x14ac:dyDescent="0.2">
      <c r="A305">
        <f t="shared" si="329"/>
        <v>2015</v>
      </c>
      <c r="B305">
        <f t="shared" si="330"/>
        <v>4</v>
      </c>
      <c r="C305" s="1">
        <f>AVERAGE(RealPrice!C293:C304)</f>
        <v>5.2653274558777115E-2</v>
      </c>
      <c r="D305" s="1">
        <f>AVERAGE(RealPrice!D293:D304)</f>
        <v>5.0227634565067646E-2</v>
      </c>
      <c r="E305" s="1">
        <f>AVERAGE(RealPrice!E293:E304)</f>
        <v>4.3712796627486693E-2</v>
      </c>
      <c r="F305" s="1">
        <f>AVERAGE(RealPrice!F293:F304)</f>
        <v>6.2611857522585232E-2</v>
      </c>
      <c r="G305" s="1">
        <f>AVERAGE(RealPrice!G293:G304)</f>
        <v>0.13317595944475144</v>
      </c>
      <c r="H305" s="1">
        <f>AVERAGE(RealPrice!H293:H304)</f>
        <v>5.0227634565067646E-2</v>
      </c>
      <c r="I305" s="1"/>
      <c r="J305" s="1">
        <f t="shared" si="299"/>
        <v>-2.3854152332927758E-5</v>
      </c>
      <c r="K305" s="1">
        <f t="shared" si="300"/>
        <v>2.9616861564024655E-5</v>
      </c>
      <c r="L305" s="1">
        <f t="shared" si="301"/>
        <v>-9.3540301895712885E-5</v>
      </c>
      <c r="M305" s="1">
        <f t="shared" si="302"/>
        <v>-8.8379029851051727E-5</v>
      </c>
      <c r="N305" s="1">
        <f t="shared" si="303"/>
        <v>-5.015343301126296E-5</v>
      </c>
      <c r="O305" s="1">
        <f t="shared" si="304"/>
        <v>2.9616861564024655E-5</v>
      </c>
      <c r="P305" s="1"/>
      <c r="Q305" s="99">
        <f t="shared" si="269"/>
        <v>-2.3854152332927758E-5</v>
      </c>
      <c r="R305" s="99">
        <f t="shared" si="270"/>
        <v>0</v>
      </c>
      <c r="S305" s="99">
        <f t="shared" si="271"/>
        <v>-9.3540301895712885E-5</v>
      </c>
      <c r="T305" s="99">
        <f t="shared" si="272"/>
        <v>-8.8379029851051727E-5</v>
      </c>
      <c r="U305" s="99">
        <f t="shared" si="273"/>
        <v>-5.015343301126296E-5</v>
      </c>
      <c r="V305" s="99">
        <f t="shared" si="274"/>
        <v>0</v>
      </c>
      <c r="W305" s="99"/>
      <c r="X305" s="99">
        <f t="shared" si="275"/>
        <v>0</v>
      </c>
      <c r="Y305" s="99">
        <f t="shared" si="276"/>
        <v>2.9616861564024655E-5</v>
      </c>
      <c r="Z305" s="99">
        <f t="shared" si="277"/>
        <v>0</v>
      </c>
      <c r="AA305" s="99">
        <f t="shared" si="278"/>
        <v>0</v>
      </c>
      <c r="AB305" s="99">
        <f t="shared" si="279"/>
        <v>0</v>
      </c>
      <c r="AC305" s="99">
        <f t="shared" si="280"/>
        <v>2.9616861564024655E-5</v>
      </c>
      <c r="AD305" s="1"/>
      <c r="AE305" s="1"/>
      <c r="AF305" s="5">
        <f t="shared" si="311"/>
        <v>-4.5283698858655796E-4</v>
      </c>
      <c r="AG305" s="5">
        <f t="shared" si="312"/>
        <v>5.9000061992398045E-4</v>
      </c>
      <c r="AH305" s="5">
        <f t="shared" si="313"/>
        <v>-2.1353143963281918E-3</v>
      </c>
      <c r="AI305" s="5">
        <f t="shared" si="314"/>
        <v>-1.4095485872233082E-3</v>
      </c>
      <c r="AJ305" s="5">
        <f t="shared" si="315"/>
        <v>-3.7645347393178152E-4</v>
      </c>
      <c r="AK305" s="5">
        <f t="shared" si="316"/>
        <v>5.9000061992398045E-4</v>
      </c>
      <c r="AL305" s="1"/>
      <c r="AM305" s="175">
        <f t="shared" si="281"/>
        <v>-4.5283698858655796E-4</v>
      </c>
      <c r="AN305" s="175">
        <f t="shared" si="282"/>
        <v>0</v>
      </c>
      <c r="AO305" s="175">
        <f t="shared" si="283"/>
        <v>-2.1353143963281918E-3</v>
      </c>
      <c r="AP305" s="175">
        <f t="shared" si="284"/>
        <v>-1.4095485872233082E-3</v>
      </c>
      <c r="AQ305" s="175">
        <f t="shared" si="285"/>
        <v>-3.7645347393178152E-4</v>
      </c>
      <c r="AR305" s="175">
        <f t="shared" si="286"/>
        <v>0</v>
      </c>
      <c r="AS305" s="175"/>
      <c r="AT305" s="175">
        <f t="shared" si="287"/>
        <v>0</v>
      </c>
      <c r="AU305" s="175">
        <f t="shared" si="288"/>
        <v>5.9000061992398045E-4</v>
      </c>
      <c r="AV305" s="175">
        <f t="shared" si="289"/>
        <v>0</v>
      </c>
      <c r="AW305" s="175">
        <f t="shared" si="290"/>
        <v>0</v>
      </c>
      <c r="AX305" s="175">
        <f t="shared" si="291"/>
        <v>0</v>
      </c>
      <c r="AY305" s="175">
        <f t="shared" si="292"/>
        <v>5.9000061992398045E-4</v>
      </c>
      <c r="AZ305" s="1"/>
      <c r="BA305" s="1">
        <f t="shared" si="317"/>
        <v>5.2629420406444187E-2</v>
      </c>
      <c r="BB305" s="1">
        <f t="shared" si="318"/>
        <v>5.0227634565067646E-2</v>
      </c>
      <c r="BC305" s="1">
        <f t="shared" si="319"/>
        <v>4.361925632559098E-2</v>
      </c>
      <c r="BD305" s="1">
        <f t="shared" si="320"/>
        <v>6.252347849273418E-2</v>
      </c>
      <c r="BE305" s="1">
        <f t="shared" si="321"/>
        <v>0.13312580601174018</v>
      </c>
      <c r="BF305" s="1">
        <f t="shared" si="322"/>
        <v>5.0227634565067646E-2</v>
      </c>
      <c r="BG305" s="1"/>
      <c r="BH305" s="1">
        <f t="shared" si="293"/>
        <v>5.2653274558777115E-2</v>
      </c>
      <c r="BI305" s="1">
        <f t="shared" si="294"/>
        <v>5.025725142663167E-2</v>
      </c>
      <c r="BJ305" s="1">
        <f t="shared" si="295"/>
        <v>4.3712796627486693E-2</v>
      </c>
      <c r="BK305" s="1">
        <f t="shared" si="296"/>
        <v>6.2611857522585232E-2</v>
      </c>
      <c r="BL305" s="1">
        <f t="shared" si="297"/>
        <v>0.13317595944475144</v>
      </c>
      <c r="BM305" s="1">
        <f t="shared" si="298"/>
        <v>5.025725142663167E-2</v>
      </c>
      <c r="BN305" s="1"/>
      <c r="BO305" s="1">
        <f t="shared" si="305"/>
        <v>2.7652976268617863E-2</v>
      </c>
      <c r="BP305" s="1">
        <f t="shared" si="306"/>
        <v>2.5730513221537354E-2</v>
      </c>
      <c r="BQ305" s="1">
        <f t="shared" si="307"/>
        <v>2.4058217534779782E-3</v>
      </c>
      <c r="BR305" s="1">
        <f t="shared" si="308"/>
        <v>3.7345591066452757E-2</v>
      </c>
      <c r="BS305" s="1">
        <f t="shared" si="309"/>
        <v>9.4701246570488506E-2</v>
      </c>
      <c r="BT305" s="1">
        <f t="shared" si="310"/>
        <v>2.5730513221537354E-2</v>
      </c>
      <c r="BU305" s="1"/>
      <c r="BV305" s="1">
        <f t="shared" si="323"/>
        <v>8.8062425316277712E-2</v>
      </c>
      <c r="BW305" s="1">
        <f t="shared" si="324"/>
        <v>8.5402823438189654E-2</v>
      </c>
      <c r="BX305" s="1">
        <f t="shared" si="325"/>
        <v>8.2850273722039278E-2</v>
      </c>
      <c r="BY305" s="1">
        <f t="shared" si="326"/>
        <v>0.10313219906479885</v>
      </c>
      <c r="BZ305" s="1">
        <f t="shared" si="327"/>
        <v>0.2175327077981189</v>
      </c>
      <c r="CA305" s="1">
        <f t="shared" si="328"/>
        <v>8.5402823438189654E-2</v>
      </c>
      <c r="CB305" s="1"/>
      <c r="CC305" s="1"/>
    </row>
    <row r="306" spans="1:81" x14ac:dyDescent="0.2">
      <c r="A306">
        <f t="shared" si="329"/>
        <v>2015</v>
      </c>
      <c r="B306">
        <f t="shared" si="330"/>
        <v>5</v>
      </c>
      <c r="C306" s="1">
        <f>AVERAGE(RealPrice!C294:C305)</f>
        <v>5.2502907504842176E-2</v>
      </c>
      <c r="D306" s="1">
        <f>AVERAGE(RealPrice!D294:D305)</f>
        <v>5.0138426058371349E-2</v>
      </c>
      <c r="E306" s="1">
        <f>AVERAGE(RealPrice!E294:E305)</f>
        <v>4.3451853946308745E-2</v>
      </c>
      <c r="F306" s="1">
        <f>AVERAGE(RealPrice!F294:F305)</f>
        <v>6.2489759976149251E-2</v>
      </c>
      <c r="G306" s="1">
        <f>AVERAGE(RealPrice!G294:G305)</f>
        <v>0.13309624835467318</v>
      </c>
      <c r="H306" s="1">
        <f>AVERAGE(RealPrice!H294:H305)</f>
        <v>5.0138426058371349E-2</v>
      </c>
      <c r="I306" s="1"/>
      <c r="J306" s="1">
        <f t="shared" si="299"/>
        <v>-1.5036705393493832E-4</v>
      </c>
      <c r="K306" s="1">
        <f t="shared" si="300"/>
        <v>-8.9208506696296375E-5</v>
      </c>
      <c r="L306" s="1">
        <f t="shared" si="301"/>
        <v>-2.609426811779475E-4</v>
      </c>
      <c r="M306" s="1">
        <f t="shared" si="302"/>
        <v>-1.2209754643598136E-4</v>
      </c>
      <c r="N306" s="1">
        <f t="shared" si="303"/>
        <v>-7.9711090078260494E-5</v>
      </c>
      <c r="O306" s="1">
        <f t="shared" si="304"/>
        <v>-8.9208506696296375E-5</v>
      </c>
      <c r="P306" s="1"/>
      <c r="Q306" s="99">
        <f t="shared" si="269"/>
        <v>-1.5036705393493832E-4</v>
      </c>
      <c r="R306" s="99">
        <f t="shared" si="270"/>
        <v>-8.9208506696296375E-5</v>
      </c>
      <c r="S306" s="99">
        <f t="shared" si="271"/>
        <v>-2.609426811779475E-4</v>
      </c>
      <c r="T306" s="99">
        <f t="shared" si="272"/>
        <v>-1.2209754643598136E-4</v>
      </c>
      <c r="U306" s="99">
        <f t="shared" si="273"/>
        <v>-7.9711090078260494E-5</v>
      </c>
      <c r="V306" s="99">
        <f t="shared" si="274"/>
        <v>-8.9208506696296375E-5</v>
      </c>
      <c r="W306" s="99"/>
      <c r="X306" s="99">
        <f t="shared" si="275"/>
        <v>0</v>
      </c>
      <c r="Y306" s="99">
        <f t="shared" si="276"/>
        <v>0</v>
      </c>
      <c r="Z306" s="99">
        <f t="shared" si="277"/>
        <v>0</v>
      </c>
      <c r="AA306" s="99">
        <f t="shared" si="278"/>
        <v>0</v>
      </c>
      <c r="AB306" s="99">
        <f t="shared" si="279"/>
        <v>0</v>
      </c>
      <c r="AC306" s="99">
        <f t="shared" si="280"/>
        <v>0</v>
      </c>
      <c r="AD306" s="1"/>
      <c r="AE306" s="1"/>
      <c r="AF306" s="5">
        <f t="shared" si="311"/>
        <v>-2.8557968178614113E-3</v>
      </c>
      <c r="AG306" s="5">
        <f t="shared" si="312"/>
        <v>-1.7760841709703046E-3</v>
      </c>
      <c r="AH306" s="5">
        <f t="shared" si="313"/>
        <v>-5.9694803652500239E-3</v>
      </c>
      <c r="AI306" s="5">
        <f t="shared" si="314"/>
        <v>-1.9500706618061914E-3</v>
      </c>
      <c r="AJ306" s="5">
        <f t="shared" si="315"/>
        <v>-5.9853963441003355E-4</v>
      </c>
      <c r="AK306" s="5">
        <f t="shared" si="316"/>
        <v>-1.7760841709703046E-3</v>
      </c>
      <c r="AL306" s="1"/>
      <c r="AM306" s="175">
        <f t="shared" si="281"/>
        <v>-2.8557968178614113E-3</v>
      </c>
      <c r="AN306" s="175">
        <f t="shared" si="282"/>
        <v>-1.7760841709703046E-3</v>
      </c>
      <c r="AO306" s="175">
        <f t="shared" si="283"/>
        <v>-5.9694803652500239E-3</v>
      </c>
      <c r="AP306" s="175">
        <f t="shared" si="284"/>
        <v>-1.9500706618061914E-3</v>
      </c>
      <c r="AQ306" s="175">
        <f t="shared" si="285"/>
        <v>-5.9853963441003355E-4</v>
      </c>
      <c r="AR306" s="175">
        <f t="shared" si="286"/>
        <v>-1.7760841709703046E-3</v>
      </c>
      <c r="AS306" s="175"/>
      <c r="AT306" s="175">
        <f t="shared" si="287"/>
        <v>0</v>
      </c>
      <c r="AU306" s="175">
        <f t="shared" si="288"/>
        <v>0</v>
      </c>
      <c r="AV306" s="175">
        <f t="shared" si="289"/>
        <v>0</v>
      </c>
      <c r="AW306" s="175">
        <f t="shared" si="290"/>
        <v>0</v>
      </c>
      <c r="AX306" s="175">
        <f t="shared" si="291"/>
        <v>0</v>
      </c>
      <c r="AY306" s="175">
        <f t="shared" si="292"/>
        <v>0</v>
      </c>
      <c r="AZ306" s="1"/>
      <c r="BA306" s="1">
        <f t="shared" si="317"/>
        <v>5.2352540450907238E-2</v>
      </c>
      <c r="BB306" s="1">
        <f t="shared" si="318"/>
        <v>5.0049217551675053E-2</v>
      </c>
      <c r="BC306" s="1">
        <f t="shared" si="319"/>
        <v>4.3190911265130798E-2</v>
      </c>
      <c r="BD306" s="1">
        <f t="shared" si="320"/>
        <v>6.2367662429713269E-2</v>
      </c>
      <c r="BE306" s="1">
        <f t="shared" si="321"/>
        <v>0.13301653726459492</v>
      </c>
      <c r="BF306" s="1">
        <f t="shared" si="322"/>
        <v>5.0049217551675053E-2</v>
      </c>
      <c r="BG306" s="1"/>
      <c r="BH306" s="1">
        <f t="shared" si="293"/>
        <v>5.2502907504842176E-2</v>
      </c>
      <c r="BI306" s="1">
        <f t="shared" si="294"/>
        <v>5.0138426058371349E-2</v>
      </c>
      <c r="BJ306" s="1">
        <f t="shared" si="295"/>
        <v>4.3451853946308745E-2</v>
      </c>
      <c r="BK306" s="1">
        <f t="shared" si="296"/>
        <v>6.2489759976149251E-2</v>
      </c>
      <c r="BL306" s="1">
        <f t="shared" si="297"/>
        <v>0.13309624835467318</v>
      </c>
      <c r="BM306" s="1">
        <f t="shared" si="298"/>
        <v>5.0138426058371349E-2</v>
      </c>
      <c r="BN306" s="1"/>
      <c r="BO306" s="1">
        <f t="shared" si="305"/>
        <v>2.7503038632437062E-2</v>
      </c>
      <c r="BP306" s="1">
        <f t="shared" si="306"/>
        <v>2.5641463156657714E-2</v>
      </c>
      <c r="BQ306" s="1">
        <f t="shared" si="307"/>
        <v>2.1464367645117762E-3</v>
      </c>
      <c r="BR306" s="1">
        <f t="shared" si="308"/>
        <v>3.7223731618859959E-2</v>
      </c>
      <c r="BS306" s="1">
        <f t="shared" si="309"/>
        <v>9.4621583190656958E-2</v>
      </c>
      <c r="BT306" s="1">
        <f t="shared" si="310"/>
        <v>2.5641463156657714E-2</v>
      </c>
      <c r="BU306" s="1"/>
      <c r="BV306" s="1">
        <f t="shared" si="323"/>
        <v>8.8062425316277712E-2</v>
      </c>
      <c r="BW306" s="1">
        <f t="shared" si="324"/>
        <v>8.5402823438189654E-2</v>
      </c>
      <c r="BX306" s="1">
        <f t="shared" si="325"/>
        <v>8.2850273722039278E-2</v>
      </c>
      <c r="BY306" s="1">
        <f t="shared" si="326"/>
        <v>0.10313219906479885</v>
      </c>
      <c r="BZ306" s="1">
        <f t="shared" si="327"/>
        <v>0.2175327077981189</v>
      </c>
      <c r="CA306" s="1">
        <f t="shared" si="328"/>
        <v>8.5402823438189654E-2</v>
      </c>
      <c r="CB306" s="1"/>
      <c r="CC306" s="1"/>
    </row>
    <row r="307" spans="1:81" x14ac:dyDescent="0.2">
      <c r="A307">
        <f t="shared" si="329"/>
        <v>2015</v>
      </c>
      <c r="B307">
        <f t="shared" si="330"/>
        <v>6</v>
      </c>
      <c r="C307" s="1">
        <f>AVERAGE(RealPrice!C295:C306)</f>
        <v>5.2420060764966657E-2</v>
      </c>
      <c r="D307" s="1">
        <f>AVERAGE(RealPrice!D295:D306)</f>
        <v>5.0095418108190598E-2</v>
      </c>
      <c r="E307" s="1">
        <f>AVERAGE(RealPrice!E295:E306)</f>
        <v>4.3527197032814241E-2</v>
      </c>
      <c r="F307" s="1">
        <f>AVERAGE(RealPrice!F295:F306)</f>
        <v>6.2421900454976774E-2</v>
      </c>
      <c r="G307" s="1">
        <f>AVERAGE(RealPrice!G295:G306)</f>
        <v>0.13306579412269079</v>
      </c>
      <c r="H307" s="1">
        <f>AVERAGE(RealPrice!H295:H306)</f>
        <v>5.0095418108190598E-2</v>
      </c>
      <c r="I307" s="1"/>
      <c r="J307" s="1">
        <f t="shared" si="299"/>
        <v>-8.2846739875519493E-5</v>
      </c>
      <c r="K307" s="1">
        <f t="shared" si="300"/>
        <v>-4.3007950180751209E-5</v>
      </c>
      <c r="L307" s="1">
        <f t="shared" si="301"/>
        <v>7.534308650549576E-5</v>
      </c>
      <c r="M307" s="1">
        <f t="shared" si="302"/>
        <v>-6.7859521172476678E-5</v>
      </c>
      <c r="N307" s="1">
        <f t="shared" si="303"/>
        <v>-3.0454231982390834E-5</v>
      </c>
      <c r="O307" s="1">
        <f t="shared" si="304"/>
        <v>-4.3007950180751209E-5</v>
      </c>
      <c r="P307" s="1"/>
      <c r="Q307" s="99">
        <f t="shared" si="269"/>
        <v>-8.2846739875519493E-5</v>
      </c>
      <c r="R307" s="99">
        <f t="shared" si="270"/>
        <v>-4.3007950180751209E-5</v>
      </c>
      <c r="S307" s="99">
        <f t="shared" si="271"/>
        <v>0</v>
      </c>
      <c r="T307" s="99">
        <f t="shared" si="272"/>
        <v>-6.7859521172476678E-5</v>
      </c>
      <c r="U307" s="99">
        <f t="shared" si="273"/>
        <v>-3.0454231982390834E-5</v>
      </c>
      <c r="V307" s="99">
        <f t="shared" si="274"/>
        <v>-4.3007950180751209E-5</v>
      </c>
      <c r="W307" s="99"/>
      <c r="X307" s="99">
        <f t="shared" si="275"/>
        <v>0</v>
      </c>
      <c r="Y307" s="99">
        <f t="shared" si="276"/>
        <v>0</v>
      </c>
      <c r="Z307" s="99">
        <f t="shared" si="277"/>
        <v>7.534308650549576E-5</v>
      </c>
      <c r="AA307" s="99">
        <f t="shared" si="278"/>
        <v>0</v>
      </c>
      <c r="AB307" s="99">
        <f t="shared" si="279"/>
        <v>0</v>
      </c>
      <c r="AC307" s="99">
        <f t="shared" si="280"/>
        <v>0</v>
      </c>
      <c r="AD307" s="1"/>
      <c r="AE307" s="1"/>
      <c r="AF307" s="5">
        <f t="shared" si="311"/>
        <v>-1.5779457522019369E-3</v>
      </c>
      <c r="AG307" s="5">
        <f t="shared" si="312"/>
        <v>-8.5778420987292492E-4</v>
      </c>
      <c r="AH307" s="5">
        <f t="shared" si="313"/>
        <v>1.7339441165984404E-3</v>
      </c>
      <c r="AI307" s="5">
        <f t="shared" si="314"/>
        <v>-1.085930257987533E-3</v>
      </c>
      <c r="AJ307" s="5">
        <f t="shared" si="315"/>
        <v>-2.2881360187732014E-4</v>
      </c>
      <c r="AK307" s="5">
        <f t="shared" si="316"/>
        <v>-8.5778420987292492E-4</v>
      </c>
      <c r="AL307" s="1"/>
      <c r="AM307" s="175">
        <f t="shared" si="281"/>
        <v>-1.5779457522019369E-3</v>
      </c>
      <c r="AN307" s="175">
        <f t="shared" si="282"/>
        <v>-8.5778420987292492E-4</v>
      </c>
      <c r="AO307" s="175">
        <f t="shared" si="283"/>
        <v>0</v>
      </c>
      <c r="AP307" s="175">
        <f t="shared" si="284"/>
        <v>-1.085930257987533E-3</v>
      </c>
      <c r="AQ307" s="175">
        <f t="shared" si="285"/>
        <v>-2.2881360187732014E-4</v>
      </c>
      <c r="AR307" s="175">
        <f t="shared" si="286"/>
        <v>-8.5778420987292492E-4</v>
      </c>
      <c r="AS307" s="175"/>
      <c r="AT307" s="175">
        <f t="shared" si="287"/>
        <v>0</v>
      </c>
      <c r="AU307" s="175">
        <f t="shared" si="288"/>
        <v>0</v>
      </c>
      <c r="AV307" s="175">
        <f t="shared" si="289"/>
        <v>1.7339441165984404E-3</v>
      </c>
      <c r="AW307" s="175">
        <f t="shared" si="290"/>
        <v>0</v>
      </c>
      <c r="AX307" s="175">
        <f t="shared" si="291"/>
        <v>0</v>
      </c>
      <c r="AY307" s="175">
        <f t="shared" si="292"/>
        <v>0</v>
      </c>
      <c r="AZ307" s="1"/>
      <c r="BA307" s="1">
        <f t="shared" si="317"/>
        <v>5.2337214025091137E-2</v>
      </c>
      <c r="BB307" s="1">
        <f t="shared" si="318"/>
        <v>5.0052410158009847E-2</v>
      </c>
      <c r="BC307" s="1">
        <f t="shared" si="319"/>
        <v>4.3527197032814241E-2</v>
      </c>
      <c r="BD307" s="1">
        <f t="shared" si="320"/>
        <v>6.2354040933804297E-2</v>
      </c>
      <c r="BE307" s="1">
        <f t="shared" si="321"/>
        <v>0.1330353398907084</v>
      </c>
      <c r="BF307" s="1">
        <f t="shared" si="322"/>
        <v>5.0052410158009847E-2</v>
      </c>
      <c r="BG307" s="1"/>
      <c r="BH307" s="1">
        <f t="shared" si="293"/>
        <v>5.2420060764966657E-2</v>
      </c>
      <c r="BI307" s="1">
        <f t="shared" si="294"/>
        <v>5.0095418108190598E-2</v>
      </c>
      <c r="BJ307" s="1">
        <f t="shared" si="295"/>
        <v>4.3602540119319737E-2</v>
      </c>
      <c r="BK307" s="1">
        <f t="shared" si="296"/>
        <v>6.2421900454976774E-2</v>
      </c>
      <c r="BL307" s="1">
        <f t="shared" si="297"/>
        <v>0.13306579412269079</v>
      </c>
      <c r="BM307" s="1">
        <f t="shared" si="298"/>
        <v>5.0095418108190598E-2</v>
      </c>
      <c r="BN307" s="1"/>
      <c r="BO307" s="1">
        <f t="shared" si="305"/>
        <v>2.7420322620222815E-2</v>
      </c>
      <c r="BP307" s="1">
        <f t="shared" si="306"/>
        <v>2.5598492098017525E-2</v>
      </c>
      <c r="BQ307" s="1">
        <f t="shared" si="307"/>
        <v>2.1464367645117762E-3</v>
      </c>
      <c r="BR307" s="1">
        <f t="shared" si="308"/>
        <v>3.7155945788394817E-2</v>
      </c>
      <c r="BS307" s="1">
        <f t="shared" si="309"/>
        <v>9.4591135927017081E-2</v>
      </c>
      <c r="BT307" s="1">
        <f t="shared" si="310"/>
        <v>2.5598492098017525E-2</v>
      </c>
      <c r="BU307" s="1"/>
      <c r="BV307" s="1">
        <f t="shared" si="323"/>
        <v>8.8062425316277712E-2</v>
      </c>
      <c r="BW307" s="1">
        <f t="shared" si="324"/>
        <v>8.5402823438189654E-2</v>
      </c>
      <c r="BX307" s="1">
        <f t="shared" si="325"/>
        <v>8.2925747449246343E-2</v>
      </c>
      <c r="BY307" s="1">
        <f t="shared" si="326"/>
        <v>0.10313219906479885</v>
      </c>
      <c r="BZ307" s="1">
        <f t="shared" si="327"/>
        <v>0.2175327077981189</v>
      </c>
      <c r="CA307" s="1">
        <f t="shared" si="328"/>
        <v>8.5402823438189654E-2</v>
      </c>
      <c r="CB307" s="1"/>
      <c r="CC307" s="1"/>
    </row>
    <row r="308" spans="1:81" x14ac:dyDescent="0.2">
      <c r="A308">
        <f t="shared" si="329"/>
        <v>2015</v>
      </c>
      <c r="B308">
        <f t="shared" si="330"/>
        <v>7</v>
      </c>
      <c r="C308" s="1">
        <f>AVERAGE(RealPrice!C296:C307)</f>
        <v>5.2370763563402943E-2</v>
      </c>
      <c r="D308" s="1">
        <f>AVERAGE(RealPrice!D296:D307)</f>
        <v>5.0084880476373418E-2</v>
      </c>
      <c r="E308" s="1">
        <f>AVERAGE(RealPrice!E296:E307)</f>
        <v>4.3604664282898324E-2</v>
      </c>
      <c r="F308" s="1">
        <f>AVERAGE(RealPrice!F296:F307)</f>
        <v>6.2357807180797593E-2</v>
      </c>
      <c r="G308" s="1">
        <f>AVERAGE(RealPrice!G296:G307)</f>
        <v>0.13303313584086018</v>
      </c>
      <c r="H308" s="1">
        <f>AVERAGE(RealPrice!H296:H307)</f>
        <v>5.0084880476373418E-2</v>
      </c>
      <c r="I308" s="1"/>
      <c r="J308" s="1">
        <f t="shared" si="299"/>
        <v>-4.9297201563713866E-5</v>
      </c>
      <c r="K308" s="1">
        <f t="shared" si="300"/>
        <v>-1.0537631817179871E-5</v>
      </c>
      <c r="L308" s="1">
        <f t="shared" si="301"/>
        <v>7.7467250084083117E-5</v>
      </c>
      <c r="M308" s="1">
        <f t="shared" si="302"/>
        <v>-6.4093274179180537E-5</v>
      </c>
      <c r="N308" s="1">
        <f t="shared" si="303"/>
        <v>-3.2658281830605373E-5</v>
      </c>
      <c r="O308" s="1">
        <f t="shared" si="304"/>
        <v>-1.0537631817179871E-5</v>
      </c>
      <c r="P308" s="1"/>
      <c r="Q308" s="99">
        <f t="shared" si="269"/>
        <v>-4.9297201563713866E-5</v>
      </c>
      <c r="R308" s="99">
        <f t="shared" si="270"/>
        <v>-1.0537631817179871E-5</v>
      </c>
      <c r="S308" s="99">
        <f t="shared" si="271"/>
        <v>0</v>
      </c>
      <c r="T308" s="99">
        <f t="shared" si="272"/>
        <v>-6.4093274179180537E-5</v>
      </c>
      <c r="U308" s="99">
        <f t="shared" si="273"/>
        <v>-3.2658281830605373E-5</v>
      </c>
      <c r="V308" s="99">
        <f t="shared" si="274"/>
        <v>-1.0537631817179871E-5</v>
      </c>
      <c r="W308" s="99"/>
      <c r="X308" s="99">
        <f t="shared" si="275"/>
        <v>0</v>
      </c>
      <c r="Y308" s="99">
        <f t="shared" si="276"/>
        <v>0</v>
      </c>
      <c r="Z308" s="99">
        <f t="shared" si="277"/>
        <v>7.7467250084083117E-5</v>
      </c>
      <c r="AA308" s="99">
        <f t="shared" si="278"/>
        <v>0</v>
      </c>
      <c r="AB308" s="99">
        <f t="shared" si="279"/>
        <v>0</v>
      </c>
      <c r="AC308" s="99">
        <f t="shared" si="280"/>
        <v>0</v>
      </c>
      <c r="AD308" s="1"/>
      <c r="AE308" s="1"/>
      <c r="AF308" s="5">
        <f t="shared" si="311"/>
        <v>-9.4042625751133979E-4</v>
      </c>
      <c r="AG308" s="5">
        <f t="shared" si="312"/>
        <v>-2.1035121005319457E-4</v>
      </c>
      <c r="AH308" s="5">
        <f t="shared" si="313"/>
        <v>1.7797435940036799E-3</v>
      </c>
      <c r="AI308" s="5">
        <f t="shared" si="314"/>
        <v>-1.0267754379796878E-3</v>
      </c>
      <c r="AJ308" s="5">
        <f t="shared" si="315"/>
        <v>-2.4542957899831297E-4</v>
      </c>
      <c r="AK308" s="5">
        <f t="shared" si="316"/>
        <v>-2.1035121005319457E-4</v>
      </c>
      <c r="AL308" s="1"/>
      <c r="AM308" s="175">
        <f t="shared" si="281"/>
        <v>-9.4042625751133979E-4</v>
      </c>
      <c r="AN308" s="175">
        <f t="shared" si="282"/>
        <v>-2.1035121005319457E-4</v>
      </c>
      <c r="AO308" s="175">
        <f t="shared" si="283"/>
        <v>0</v>
      </c>
      <c r="AP308" s="175">
        <f t="shared" si="284"/>
        <v>-1.0267754379796878E-3</v>
      </c>
      <c r="AQ308" s="175">
        <f t="shared" si="285"/>
        <v>-2.4542957899831297E-4</v>
      </c>
      <c r="AR308" s="175">
        <f t="shared" si="286"/>
        <v>-2.1035121005319457E-4</v>
      </c>
      <c r="AS308" s="175"/>
      <c r="AT308" s="175">
        <f t="shared" si="287"/>
        <v>0</v>
      </c>
      <c r="AU308" s="175">
        <f t="shared" si="288"/>
        <v>0</v>
      </c>
      <c r="AV308" s="175">
        <f t="shared" si="289"/>
        <v>1.7797435940036799E-3</v>
      </c>
      <c r="AW308" s="175">
        <f t="shared" si="290"/>
        <v>0</v>
      </c>
      <c r="AX308" s="175">
        <f t="shared" si="291"/>
        <v>0</v>
      </c>
      <c r="AY308" s="175">
        <f t="shared" si="292"/>
        <v>0</v>
      </c>
      <c r="AZ308" s="1"/>
      <c r="BA308" s="1">
        <f t="shared" si="317"/>
        <v>5.2321466361839229E-2</v>
      </c>
      <c r="BB308" s="1">
        <f t="shared" si="318"/>
        <v>5.0074342844556238E-2</v>
      </c>
      <c r="BC308" s="1">
        <f t="shared" si="319"/>
        <v>4.3604664282898324E-2</v>
      </c>
      <c r="BD308" s="1">
        <f t="shared" si="320"/>
        <v>6.2293713906618413E-2</v>
      </c>
      <c r="BE308" s="1">
        <f t="shared" si="321"/>
        <v>0.13300047755902958</v>
      </c>
      <c r="BF308" s="1">
        <f t="shared" si="322"/>
        <v>5.0074342844556238E-2</v>
      </c>
      <c r="BG308" s="1"/>
      <c r="BH308" s="1">
        <f t="shared" si="293"/>
        <v>5.2370763563402943E-2</v>
      </c>
      <c r="BI308" s="1">
        <f t="shared" si="294"/>
        <v>5.0084880476373418E-2</v>
      </c>
      <c r="BJ308" s="1">
        <f t="shared" si="295"/>
        <v>4.3682131532982407E-2</v>
      </c>
      <c r="BK308" s="1">
        <f t="shared" si="296"/>
        <v>6.2357807180797593E-2</v>
      </c>
      <c r="BL308" s="1">
        <f t="shared" si="297"/>
        <v>0.13303313584086018</v>
      </c>
      <c r="BM308" s="1">
        <f t="shared" si="298"/>
        <v>5.0084880476373418E-2</v>
      </c>
      <c r="BN308" s="1"/>
      <c r="BO308" s="1">
        <f t="shared" si="305"/>
        <v>2.7371071779041873E-2</v>
      </c>
      <c r="BP308" s="1">
        <f t="shared" si="306"/>
        <v>2.5587956682803951E-2</v>
      </c>
      <c r="BQ308" s="1">
        <f t="shared" si="307"/>
        <v>2.1464367645117762E-3</v>
      </c>
      <c r="BR308" s="1">
        <f t="shared" si="308"/>
        <v>3.7091918323615303E-2</v>
      </c>
      <c r="BS308" s="1">
        <f t="shared" si="309"/>
        <v>9.4558485660494837E-2</v>
      </c>
      <c r="BT308" s="1">
        <f t="shared" si="310"/>
        <v>2.5587956682803951E-2</v>
      </c>
      <c r="BU308" s="1"/>
      <c r="BV308" s="1">
        <f t="shared" si="323"/>
        <v>8.8062425316277712E-2</v>
      </c>
      <c r="BW308" s="1">
        <f t="shared" si="324"/>
        <v>8.5402823438189654E-2</v>
      </c>
      <c r="BX308" s="1">
        <f t="shared" si="325"/>
        <v>8.3003352571172515E-2</v>
      </c>
      <c r="BY308" s="1">
        <f t="shared" si="326"/>
        <v>0.10313219906479885</v>
      </c>
      <c r="BZ308" s="1">
        <f t="shared" si="327"/>
        <v>0.2175327077981189</v>
      </c>
      <c r="CA308" s="1">
        <f t="shared" si="328"/>
        <v>8.5402823438189654E-2</v>
      </c>
      <c r="CB308" s="1"/>
      <c r="CC308" s="1"/>
    </row>
    <row r="309" spans="1:81" x14ac:dyDescent="0.2">
      <c r="A309">
        <f t="shared" si="329"/>
        <v>2015</v>
      </c>
      <c r="B309">
        <f t="shared" si="330"/>
        <v>8</v>
      </c>
      <c r="C309" s="1">
        <f>AVERAGE(RealPrice!C297:C308)</f>
        <v>5.2335815059536918E-2</v>
      </c>
      <c r="D309" s="1">
        <f>AVERAGE(RealPrice!D297:D308)</f>
        <v>5.0057610544740699E-2</v>
      </c>
      <c r="E309" s="1">
        <f>AVERAGE(RealPrice!E297:E308)</f>
        <v>4.3494074637366542E-2</v>
      </c>
      <c r="F309" s="1">
        <f>AVERAGE(RealPrice!F297:F308)</f>
        <v>6.2299355968918946E-2</v>
      </c>
      <c r="G309" s="1">
        <f>AVERAGE(RealPrice!G297:G308)</f>
        <v>0.13300689231955631</v>
      </c>
      <c r="H309" s="1">
        <f>AVERAGE(RealPrice!H297:H308)</f>
        <v>5.0057610544740699E-2</v>
      </c>
      <c r="I309" s="1"/>
      <c r="J309" s="1">
        <f t="shared" si="299"/>
        <v>-3.4948503866025216E-5</v>
      </c>
      <c r="K309" s="1">
        <f t="shared" si="300"/>
        <v>-2.7269931632718791E-5</v>
      </c>
      <c r="L309" s="1">
        <f t="shared" si="301"/>
        <v>-1.1058964553178202E-4</v>
      </c>
      <c r="M309" s="1">
        <f t="shared" si="302"/>
        <v>-5.8451211878647602E-5</v>
      </c>
      <c r="N309" s="1">
        <f t="shared" si="303"/>
        <v>-2.624352130387031E-5</v>
      </c>
      <c r="O309" s="1">
        <f t="shared" si="304"/>
        <v>-2.7269931632718791E-5</v>
      </c>
      <c r="P309" s="1"/>
      <c r="Q309" s="99">
        <f t="shared" si="269"/>
        <v>-3.4948503866025216E-5</v>
      </c>
      <c r="R309" s="99">
        <f t="shared" si="270"/>
        <v>-2.7269931632718791E-5</v>
      </c>
      <c r="S309" s="99">
        <f t="shared" si="271"/>
        <v>-1.1058964553178202E-4</v>
      </c>
      <c r="T309" s="99">
        <f t="shared" si="272"/>
        <v>-5.8451211878647602E-5</v>
      </c>
      <c r="U309" s="99">
        <f t="shared" si="273"/>
        <v>-2.624352130387031E-5</v>
      </c>
      <c r="V309" s="99">
        <f t="shared" si="274"/>
        <v>-2.7269931632718791E-5</v>
      </c>
      <c r="W309" s="99"/>
      <c r="X309" s="99">
        <f t="shared" si="275"/>
        <v>0</v>
      </c>
      <c r="Y309" s="99">
        <f t="shared" si="276"/>
        <v>0</v>
      </c>
      <c r="Z309" s="99">
        <f t="shared" si="277"/>
        <v>0</v>
      </c>
      <c r="AA309" s="99">
        <f t="shared" si="278"/>
        <v>0</v>
      </c>
      <c r="AB309" s="99">
        <f t="shared" si="279"/>
        <v>0</v>
      </c>
      <c r="AC309" s="99">
        <f t="shared" si="280"/>
        <v>0</v>
      </c>
      <c r="AD309" s="1"/>
      <c r="AE309" s="1"/>
      <c r="AF309" s="5">
        <f t="shared" si="311"/>
        <v>-6.6732851476791755E-4</v>
      </c>
      <c r="AG309" s="5">
        <f t="shared" si="312"/>
        <v>-5.4447432784798799E-4</v>
      </c>
      <c r="AH309" s="5">
        <f t="shared" si="313"/>
        <v>-2.5361884410873836E-3</v>
      </c>
      <c r="AI309" s="5">
        <f t="shared" si="314"/>
        <v>-9.3735194550981227E-4</v>
      </c>
      <c r="AJ309" s="5">
        <f t="shared" si="315"/>
        <v>-1.9727056073659544E-4</v>
      </c>
      <c r="AK309" s="5">
        <f t="shared" si="316"/>
        <v>-5.4447432784798799E-4</v>
      </c>
      <c r="AL309" s="1"/>
      <c r="AM309" s="175">
        <f t="shared" si="281"/>
        <v>-6.6732851476791755E-4</v>
      </c>
      <c r="AN309" s="175">
        <f t="shared" si="282"/>
        <v>-5.4447432784798799E-4</v>
      </c>
      <c r="AO309" s="175">
        <f t="shared" si="283"/>
        <v>-2.5361884410873836E-3</v>
      </c>
      <c r="AP309" s="175">
        <f t="shared" si="284"/>
        <v>-9.3735194550981227E-4</v>
      </c>
      <c r="AQ309" s="175">
        <f t="shared" si="285"/>
        <v>-1.9727056073659544E-4</v>
      </c>
      <c r="AR309" s="175">
        <f t="shared" si="286"/>
        <v>-5.4447432784798799E-4</v>
      </c>
      <c r="AS309" s="175"/>
      <c r="AT309" s="175">
        <f t="shared" si="287"/>
        <v>0</v>
      </c>
      <c r="AU309" s="175">
        <f t="shared" si="288"/>
        <v>0</v>
      </c>
      <c r="AV309" s="175">
        <f t="shared" si="289"/>
        <v>0</v>
      </c>
      <c r="AW309" s="175">
        <f t="shared" si="290"/>
        <v>0</v>
      </c>
      <c r="AX309" s="175">
        <f t="shared" si="291"/>
        <v>0</v>
      </c>
      <c r="AY309" s="175">
        <f t="shared" si="292"/>
        <v>0</v>
      </c>
      <c r="AZ309" s="1"/>
      <c r="BA309" s="1">
        <f t="shared" si="317"/>
        <v>5.2300866555670893E-2</v>
      </c>
      <c r="BB309" s="1">
        <f t="shared" si="318"/>
        <v>5.0030340613107981E-2</v>
      </c>
      <c r="BC309" s="1">
        <f t="shared" si="319"/>
        <v>4.338348499183476E-2</v>
      </c>
      <c r="BD309" s="1">
        <f t="shared" si="320"/>
        <v>6.2240904757040298E-2</v>
      </c>
      <c r="BE309" s="1">
        <f t="shared" si="321"/>
        <v>0.13298064879825244</v>
      </c>
      <c r="BF309" s="1">
        <f t="shared" si="322"/>
        <v>5.0030340613107981E-2</v>
      </c>
      <c r="BG309" s="1"/>
      <c r="BH309" s="1">
        <f t="shared" si="293"/>
        <v>5.2335815059536918E-2</v>
      </c>
      <c r="BI309" s="1">
        <f t="shared" si="294"/>
        <v>5.0057610544740699E-2</v>
      </c>
      <c r="BJ309" s="1">
        <f t="shared" si="295"/>
        <v>4.3494074637366542E-2</v>
      </c>
      <c r="BK309" s="1">
        <f t="shared" si="296"/>
        <v>6.2299355968918946E-2</v>
      </c>
      <c r="BL309" s="1">
        <f t="shared" si="297"/>
        <v>0.13300689231955631</v>
      </c>
      <c r="BM309" s="1">
        <f t="shared" si="298"/>
        <v>5.0057610544740699E-2</v>
      </c>
      <c r="BN309" s="1"/>
      <c r="BO309" s="1">
        <f t="shared" si="305"/>
        <v>2.7336146597309024E-2</v>
      </c>
      <c r="BP309" s="1">
        <f t="shared" si="306"/>
        <v>2.5560701598948927E-2</v>
      </c>
      <c r="BQ309" s="1">
        <f t="shared" si="307"/>
        <v>2.0361275951606955E-3</v>
      </c>
      <c r="BR309" s="1">
        <f t="shared" si="308"/>
        <v>3.7033521901093831E-2</v>
      </c>
      <c r="BS309" s="1">
        <f t="shared" si="309"/>
        <v>9.4532247316265125E-2</v>
      </c>
      <c r="BT309" s="1">
        <f t="shared" si="310"/>
        <v>2.5560701598948927E-2</v>
      </c>
      <c r="BU309" s="1"/>
      <c r="BV309" s="1">
        <f t="shared" si="323"/>
        <v>8.8062425316277712E-2</v>
      </c>
      <c r="BW309" s="1">
        <f t="shared" si="324"/>
        <v>8.5402823438189654E-2</v>
      </c>
      <c r="BX309" s="1">
        <f t="shared" si="325"/>
        <v>8.3003352571172515E-2</v>
      </c>
      <c r="BY309" s="1">
        <f t="shared" si="326"/>
        <v>0.10313219906479885</v>
      </c>
      <c r="BZ309" s="1">
        <f t="shared" si="327"/>
        <v>0.2175327077981189</v>
      </c>
      <c r="CA309" s="1">
        <f t="shared" si="328"/>
        <v>8.5402823438189654E-2</v>
      </c>
      <c r="CB309" s="1"/>
      <c r="CC309" s="1"/>
    </row>
    <row r="310" spans="1:81" x14ac:dyDescent="0.2">
      <c r="A310">
        <f t="shared" si="329"/>
        <v>2015</v>
      </c>
      <c r="B310">
        <f t="shared" si="330"/>
        <v>9</v>
      </c>
      <c r="C310" s="1">
        <f>AVERAGE(RealPrice!C298:C309)</f>
        <v>5.2279326366062112E-2</v>
      </c>
      <c r="D310" s="1">
        <f>AVERAGE(RealPrice!D298:D309)</f>
        <v>5.0012866105311297E-2</v>
      </c>
      <c r="E310" s="1">
        <f>AVERAGE(RealPrice!E298:E309)</f>
        <v>4.3808324309394353E-2</v>
      </c>
      <c r="F310" s="1">
        <f>AVERAGE(RealPrice!F298:F309)</f>
        <v>6.2243393270822872E-2</v>
      </c>
      <c r="G310" s="1">
        <f>AVERAGE(RealPrice!G298:G309)</f>
        <v>0.13279284417439929</v>
      </c>
      <c r="H310" s="1">
        <f>AVERAGE(RealPrice!H298:H309)</f>
        <v>5.0012866105311297E-2</v>
      </c>
      <c r="I310" s="1"/>
      <c r="J310" s="1">
        <f t="shared" si="299"/>
        <v>-5.6488693474805729E-5</v>
      </c>
      <c r="K310" s="1">
        <f t="shared" si="300"/>
        <v>-4.4744439429401928E-5</v>
      </c>
      <c r="L310" s="1">
        <f t="shared" si="301"/>
        <v>3.1424967202781096E-4</v>
      </c>
      <c r="M310" s="1">
        <f t="shared" si="302"/>
        <v>-5.5962698096073682E-5</v>
      </c>
      <c r="N310" s="1">
        <f t="shared" si="303"/>
        <v>-2.1404814515701975E-4</v>
      </c>
      <c r="O310" s="1">
        <f t="shared" si="304"/>
        <v>-4.4744439429401928E-5</v>
      </c>
      <c r="P310" s="1"/>
      <c r="Q310" s="99">
        <f t="shared" si="269"/>
        <v>-5.6488693474805729E-5</v>
      </c>
      <c r="R310" s="99">
        <f t="shared" si="270"/>
        <v>-4.4744439429401928E-5</v>
      </c>
      <c r="S310" s="99">
        <f t="shared" si="271"/>
        <v>0</v>
      </c>
      <c r="T310" s="99">
        <f t="shared" si="272"/>
        <v>-5.5962698096073682E-5</v>
      </c>
      <c r="U310" s="99">
        <f t="shared" si="273"/>
        <v>-2.1404814515701975E-4</v>
      </c>
      <c r="V310" s="99">
        <f t="shared" si="274"/>
        <v>-4.4744439429401928E-5</v>
      </c>
      <c r="W310" s="99"/>
      <c r="X310" s="99">
        <f t="shared" si="275"/>
        <v>0</v>
      </c>
      <c r="Y310" s="99">
        <f t="shared" si="276"/>
        <v>0</v>
      </c>
      <c r="Z310" s="99">
        <f t="shared" si="277"/>
        <v>3.1424967202781096E-4</v>
      </c>
      <c r="AA310" s="99">
        <f t="shared" si="278"/>
        <v>0</v>
      </c>
      <c r="AB310" s="99">
        <f t="shared" si="279"/>
        <v>0</v>
      </c>
      <c r="AC310" s="99">
        <f t="shared" si="280"/>
        <v>0</v>
      </c>
      <c r="AD310" s="1"/>
      <c r="AE310" s="1"/>
      <c r="AF310" s="5">
        <f t="shared" si="311"/>
        <v>-1.0793506016968379E-3</v>
      </c>
      <c r="AG310" s="5">
        <f t="shared" si="312"/>
        <v>-8.9385887465420755E-4</v>
      </c>
      <c r="AH310" s="5">
        <f t="shared" si="313"/>
        <v>7.2251145621071711E-3</v>
      </c>
      <c r="AI310" s="5">
        <f t="shared" si="314"/>
        <v>-8.9828694415383659E-4</v>
      </c>
      <c r="AJ310" s="5">
        <f t="shared" si="315"/>
        <v>-1.6093011529264567E-3</v>
      </c>
      <c r="AK310" s="5">
        <f t="shared" si="316"/>
        <v>-8.9385887465420755E-4</v>
      </c>
      <c r="AL310" s="1"/>
      <c r="AM310" s="175">
        <f t="shared" si="281"/>
        <v>-1.0793506016968379E-3</v>
      </c>
      <c r="AN310" s="175">
        <f t="shared" si="282"/>
        <v>-8.9385887465420755E-4</v>
      </c>
      <c r="AO310" s="175">
        <f t="shared" si="283"/>
        <v>0</v>
      </c>
      <c r="AP310" s="175">
        <f t="shared" si="284"/>
        <v>-8.9828694415383659E-4</v>
      </c>
      <c r="AQ310" s="175">
        <f t="shared" si="285"/>
        <v>-1.6093011529264567E-3</v>
      </c>
      <c r="AR310" s="175">
        <f t="shared" si="286"/>
        <v>-8.9385887465420755E-4</v>
      </c>
      <c r="AS310" s="175"/>
      <c r="AT310" s="175">
        <f t="shared" si="287"/>
        <v>0</v>
      </c>
      <c r="AU310" s="175">
        <f t="shared" si="288"/>
        <v>0</v>
      </c>
      <c r="AV310" s="175">
        <f t="shared" si="289"/>
        <v>7.2251145621071711E-3</v>
      </c>
      <c r="AW310" s="175">
        <f t="shared" si="290"/>
        <v>0</v>
      </c>
      <c r="AX310" s="175">
        <f t="shared" si="291"/>
        <v>0</v>
      </c>
      <c r="AY310" s="175">
        <f t="shared" si="292"/>
        <v>0</v>
      </c>
      <c r="AZ310" s="1"/>
      <c r="BA310" s="1">
        <f t="shared" si="317"/>
        <v>5.2222837672587306E-2</v>
      </c>
      <c r="BB310" s="1">
        <f t="shared" si="318"/>
        <v>4.9968121665881896E-2</v>
      </c>
      <c r="BC310" s="1">
        <f t="shared" si="319"/>
        <v>4.3808324309394353E-2</v>
      </c>
      <c r="BD310" s="1">
        <f t="shared" si="320"/>
        <v>6.2187430572726798E-2</v>
      </c>
      <c r="BE310" s="1">
        <f t="shared" si="321"/>
        <v>0.13257879602924227</v>
      </c>
      <c r="BF310" s="1">
        <f t="shared" si="322"/>
        <v>4.9968121665881896E-2</v>
      </c>
      <c r="BG310" s="1"/>
      <c r="BH310" s="1">
        <f t="shared" si="293"/>
        <v>5.2279326366062112E-2</v>
      </c>
      <c r="BI310" s="1">
        <f t="shared" si="294"/>
        <v>5.0012866105311297E-2</v>
      </c>
      <c r="BJ310" s="1">
        <f t="shared" si="295"/>
        <v>4.4122573981422164E-2</v>
      </c>
      <c r="BK310" s="1">
        <f t="shared" si="296"/>
        <v>6.2243393270822872E-2</v>
      </c>
      <c r="BL310" s="1">
        <f t="shared" si="297"/>
        <v>0.13279284417439929</v>
      </c>
      <c r="BM310" s="1">
        <f t="shared" si="298"/>
        <v>5.0012866105311297E-2</v>
      </c>
      <c r="BN310" s="1"/>
      <c r="BO310" s="1">
        <f t="shared" si="305"/>
        <v>2.7279718874939508E-2</v>
      </c>
      <c r="BP310" s="1">
        <f t="shared" si="306"/>
        <v>2.5515997154733801E-2</v>
      </c>
      <c r="BQ310" s="1">
        <f t="shared" si="307"/>
        <v>2.0361275951606955E-3</v>
      </c>
      <c r="BR310" s="1">
        <f t="shared" si="308"/>
        <v>3.6977609473558819E-2</v>
      </c>
      <c r="BS310" s="1">
        <f t="shared" si="309"/>
        <v>9.4318543639034885E-2</v>
      </c>
      <c r="BT310" s="1">
        <f t="shared" si="310"/>
        <v>2.5515997154733801E-2</v>
      </c>
      <c r="BU310" s="1"/>
      <c r="BV310" s="1">
        <f t="shared" si="323"/>
        <v>8.8062425316277712E-2</v>
      </c>
      <c r="BW310" s="1">
        <f t="shared" si="324"/>
        <v>8.5402823438189654E-2</v>
      </c>
      <c r="BX310" s="1">
        <f t="shared" si="325"/>
        <v>8.3319872733081835E-2</v>
      </c>
      <c r="BY310" s="1">
        <f t="shared" si="326"/>
        <v>0.10313219906479885</v>
      </c>
      <c r="BZ310" s="1">
        <f t="shared" si="327"/>
        <v>0.2175327077981189</v>
      </c>
      <c r="CA310" s="1">
        <f t="shared" si="328"/>
        <v>8.5402823438189654E-2</v>
      </c>
      <c r="CB310" s="1"/>
      <c r="CC310" s="1"/>
    </row>
    <row r="311" spans="1:81" x14ac:dyDescent="0.2">
      <c r="A311">
        <f t="shared" si="329"/>
        <v>2015</v>
      </c>
      <c r="B311">
        <f t="shared" si="330"/>
        <v>10</v>
      </c>
      <c r="C311" s="1">
        <f>AVERAGE(RealPrice!C299:C310)</f>
        <v>5.2247229280626667E-2</v>
      </c>
      <c r="D311" s="1">
        <f>AVERAGE(RealPrice!D299:D310)</f>
        <v>4.9981448419925543E-2</v>
      </c>
      <c r="E311" s="1">
        <f>AVERAGE(RealPrice!E299:E310)</f>
        <v>4.3990671908083041E-2</v>
      </c>
      <c r="F311" s="1">
        <f>AVERAGE(RealPrice!F299:F310)</f>
        <v>6.219440195816487E-2</v>
      </c>
      <c r="G311" s="1">
        <f>AVERAGE(RealPrice!G299:G310)</f>
        <v>0.13278357252738771</v>
      </c>
      <c r="H311" s="1">
        <f>AVERAGE(RealPrice!H299:H310)</f>
        <v>4.9981448419925543E-2</v>
      </c>
      <c r="I311" s="1"/>
      <c r="J311" s="1">
        <f t="shared" si="299"/>
        <v>-3.2097085435445205E-5</v>
      </c>
      <c r="K311" s="1">
        <f t="shared" si="300"/>
        <v>-3.1417685385753957E-5</v>
      </c>
      <c r="L311" s="1">
        <f t="shared" si="301"/>
        <v>1.8234759868868827E-4</v>
      </c>
      <c r="M311" s="1">
        <f t="shared" si="302"/>
        <v>-4.8991312658001884E-5</v>
      </c>
      <c r="N311" s="1">
        <f t="shared" si="303"/>
        <v>-9.2716470115883354E-6</v>
      </c>
      <c r="O311" s="1">
        <f t="shared" si="304"/>
        <v>-3.1417685385753957E-5</v>
      </c>
      <c r="P311" s="1"/>
      <c r="Q311" s="99">
        <f t="shared" si="269"/>
        <v>-3.2097085435445205E-5</v>
      </c>
      <c r="R311" s="99">
        <f t="shared" si="270"/>
        <v>-3.1417685385753957E-5</v>
      </c>
      <c r="S311" s="99">
        <f t="shared" si="271"/>
        <v>0</v>
      </c>
      <c r="T311" s="99">
        <f t="shared" si="272"/>
        <v>-4.8991312658001884E-5</v>
      </c>
      <c r="U311" s="99">
        <f t="shared" si="273"/>
        <v>-9.2716470115883354E-6</v>
      </c>
      <c r="V311" s="99">
        <f t="shared" si="274"/>
        <v>-3.1417685385753957E-5</v>
      </c>
      <c r="W311" s="99"/>
      <c r="X311" s="99">
        <f t="shared" si="275"/>
        <v>0</v>
      </c>
      <c r="Y311" s="99">
        <f t="shared" si="276"/>
        <v>0</v>
      </c>
      <c r="Z311" s="99">
        <f t="shared" si="277"/>
        <v>1.8234759868868827E-4</v>
      </c>
      <c r="AA311" s="99">
        <f t="shared" si="278"/>
        <v>0</v>
      </c>
      <c r="AB311" s="99">
        <f t="shared" si="279"/>
        <v>0</v>
      </c>
      <c r="AC311" s="99">
        <f t="shared" si="280"/>
        <v>0</v>
      </c>
      <c r="AD311" s="1"/>
      <c r="AE311" s="1"/>
      <c r="AF311" s="5">
        <f t="shared" si="311"/>
        <v>-6.1395369195660354E-4</v>
      </c>
      <c r="AG311" s="5">
        <f t="shared" si="312"/>
        <v>-6.2819206001107908E-4</v>
      </c>
      <c r="AH311" s="5">
        <f t="shared" si="313"/>
        <v>4.1623961099461759E-3</v>
      </c>
      <c r="AI311" s="5">
        <f t="shared" si="314"/>
        <v>-7.8709257454590009E-4</v>
      </c>
      <c r="AJ311" s="5">
        <f t="shared" si="315"/>
        <v>-6.9820381280560895E-5</v>
      </c>
      <c r="AK311" s="5">
        <f t="shared" si="316"/>
        <v>-6.2819206001107908E-4</v>
      </c>
      <c r="AL311" s="1"/>
      <c r="AM311" s="175">
        <f t="shared" si="281"/>
        <v>-6.1395369195660354E-4</v>
      </c>
      <c r="AN311" s="175">
        <f t="shared" si="282"/>
        <v>-6.2819206001107908E-4</v>
      </c>
      <c r="AO311" s="175">
        <f t="shared" si="283"/>
        <v>0</v>
      </c>
      <c r="AP311" s="175">
        <f t="shared" si="284"/>
        <v>-7.8709257454590009E-4</v>
      </c>
      <c r="AQ311" s="175">
        <f t="shared" si="285"/>
        <v>-6.9820381280560895E-5</v>
      </c>
      <c r="AR311" s="175">
        <f t="shared" si="286"/>
        <v>-6.2819206001107908E-4</v>
      </c>
      <c r="AS311" s="175"/>
      <c r="AT311" s="175">
        <f t="shared" si="287"/>
        <v>0</v>
      </c>
      <c r="AU311" s="175">
        <f t="shared" si="288"/>
        <v>0</v>
      </c>
      <c r="AV311" s="175">
        <f t="shared" si="289"/>
        <v>4.1623961099461759E-3</v>
      </c>
      <c r="AW311" s="175">
        <f t="shared" si="290"/>
        <v>0</v>
      </c>
      <c r="AX311" s="175">
        <f t="shared" si="291"/>
        <v>0</v>
      </c>
      <c r="AY311" s="175">
        <f t="shared" si="292"/>
        <v>0</v>
      </c>
      <c r="AZ311" s="1"/>
      <c r="BA311" s="1">
        <f t="shared" si="317"/>
        <v>5.2215132195191222E-2</v>
      </c>
      <c r="BB311" s="1">
        <f t="shared" si="318"/>
        <v>4.995003073453979E-2</v>
      </c>
      <c r="BC311" s="1">
        <f t="shared" si="319"/>
        <v>4.3990671908083041E-2</v>
      </c>
      <c r="BD311" s="1">
        <f t="shared" si="320"/>
        <v>6.2145410645506868E-2</v>
      </c>
      <c r="BE311" s="1">
        <f t="shared" si="321"/>
        <v>0.13277430088037612</v>
      </c>
      <c r="BF311" s="1">
        <f t="shared" si="322"/>
        <v>4.995003073453979E-2</v>
      </c>
      <c r="BG311" s="1"/>
      <c r="BH311" s="1">
        <f t="shared" si="293"/>
        <v>5.2247229280626667E-2</v>
      </c>
      <c r="BI311" s="1">
        <f t="shared" si="294"/>
        <v>4.9981448419925543E-2</v>
      </c>
      <c r="BJ311" s="1">
        <f t="shared" si="295"/>
        <v>4.417301950677173E-2</v>
      </c>
      <c r="BK311" s="1">
        <f t="shared" si="296"/>
        <v>6.219440195816487E-2</v>
      </c>
      <c r="BL311" s="1">
        <f t="shared" si="297"/>
        <v>0.13278357252738771</v>
      </c>
      <c r="BM311" s="1">
        <f t="shared" si="298"/>
        <v>4.9981448419925543E-2</v>
      </c>
      <c r="BN311" s="1"/>
      <c r="BO311" s="1">
        <f t="shared" si="305"/>
        <v>2.7247641495628163E-2</v>
      </c>
      <c r="BP311" s="1">
        <f t="shared" si="306"/>
        <v>2.548459920568855E-2</v>
      </c>
      <c r="BQ311" s="1">
        <f t="shared" si="307"/>
        <v>2.0361275951606955E-3</v>
      </c>
      <c r="BR311" s="1">
        <f t="shared" si="308"/>
        <v>3.6928656721599222E-2</v>
      </c>
      <c r="BS311" s="1">
        <f t="shared" si="309"/>
        <v>9.4309272639373234E-2</v>
      </c>
      <c r="BT311" s="1">
        <f t="shared" si="310"/>
        <v>2.548459920568855E-2</v>
      </c>
      <c r="BU311" s="1"/>
      <c r="BV311" s="1">
        <f t="shared" si="323"/>
        <v>8.8062425316277712E-2</v>
      </c>
      <c r="BW311" s="1">
        <f t="shared" si="324"/>
        <v>8.5402823438189654E-2</v>
      </c>
      <c r="BX311" s="1">
        <f t="shared" si="325"/>
        <v>8.3502979334705962E-2</v>
      </c>
      <c r="BY311" s="1">
        <f t="shared" si="326"/>
        <v>0.10313219906479885</v>
      </c>
      <c r="BZ311" s="1">
        <f t="shared" si="327"/>
        <v>0.2175327077981189</v>
      </c>
      <c r="CA311" s="1">
        <f t="shared" si="328"/>
        <v>8.5402823438189654E-2</v>
      </c>
      <c r="CB311" s="1"/>
      <c r="CC311" s="1"/>
    </row>
    <row r="312" spans="1:81" x14ac:dyDescent="0.2">
      <c r="A312">
        <f t="shared" si="329"/>
        <v>2015</v>
      </c>
      <c r="B312">
        <f t="shared" si="330"/>
        <v>11</v>
      </c>
      <c r="C312" s="1">
        <f>AVERAGE(RealPrice!C300:C311)</f>
        <v>5.2183149494184428E-2</v>
      </c>
      <c r="D312" s="1">
        <f>AVERAGE(RealPrice!D300:D311)</f>
        <v>4.9916874329412976E-2</v>
      </c>
      <c r="E312" s="1">
        <f>AVERAGE(RealPrice!E300:E311)</f>
        <v>4.3910495387350389E-2</v>
      </c>
      <c r="F312" s="1">
        <f>AVERAGE(RealPrice!F300:F311)</f>
        <v>6.2125898322112683E-2</v>
      </c>
      <c r="G312" s="1">
        <f>AVERAGE(RealPrice!G300:G311)</f>
        <v>0.13273898211641191</v>
      </c>
      <c r="H312" s="1">
        <f>AVERAGE(RealPrice!H300:H311)</f>
        <v>4.9916874329412976E-2</v>
      </c>
      <c r="I312" s="1"/>
      <c r="J312" s="1">
        <f t="shared" si="299"/>
        <v>-6.4079786442239328E-5</v>
      </c>
      <c r="K312" s="1">
        <f t="shared" si="300"/>
        <v>-6.4574090512567461E-5</v>
      </c>
      <c r="L312" s="1">
        <f t="shared" si="301"/>
        <v>-8.017652073265269E-5</v>
      </c>
      <c r="M312" s="1">
        <f t="shared" si="302"/>
        <v>-6.8503636052187622E-5</v>
      </c>
      <c r="N312" s="1">
        <f t="shared" si="303"/>
        <v>-4.4590410975792194E-5</v>
      </c>
      <c r="O312" s="1">
        <f t="shared" si="304"/>
        <v>-6.4574090512567461E-5</v>
      </c>
      <c r="P312" s="1"/>
      <c r="Q312" s="99">
        <f t="shared" si="269"/>
        <v>-6.4079786442239328E-5</v>
      </c>
      <c r="R312" s="99">
        <f t="shared" si="270"/>
        <v>-6.4574090512567461E-5</v>
      </c>
      <c r="S312" s="99">
        <f t="shared" si="271"/>
        <v>-8.017652073265269E-5</v>
      </c>
      <c r="T312" s="99">
        <f t="shared" si="272"/>
        <v>-6.8503636052187622E-5</v>
      </c>
      <c r="U312" s="99">
        <f t="shared" si="273"/>
        <v>-4.4590410975792194E-5</v>
      </c>
      <c r="V312" s="99">
        <f t="shared" si="274"/>
        <v>-6.4574090512567461E-5</v>
      </c>
      <c r="W312" s="99"/>
      <c r="X312" s="99">
        <f t="shared" si="275"/>
        <v>0</v>
      </c>
      <c r="Y312" s="99">
        <f t="shared" si="276"/>
        <v>0</v>
      </c>
      <c r="Z312" s="99">
        <f t="shared" si="277"/>
        <v>0</v>
      </c>
      <c r="AA312" s="99">
        <f t="shared" si="278"/>
        <v>0</v>
      </c>
      <c r="AB312" s="99">
        <f t="shared" si="279"/>
        <v>0</v>
      </c>
      <c r="AC312" s="99">
        <f t="shared" si="280"/>
        <v>0</v>
      </c>
      <c r="AD312" s="1"/>
      <c r="AE312" s="1"/>
      <c r="AF312" s="5">
        <f t="shared" si="311"/>
        <v>-1.2264724335535604E-3</v>
      </c>
      <c r="AG312" s="5">
        <f t="shared" si="312"/>
        <v>-1.2919611686728061E-3</v>
      </c>
      <c r="AH312" s="5">
        <f t="shared" si="313"/>
        <v>-1.822580043791544E-3</v>
      </c>
      <c r="AI312" s="5">
        <f t="shared" si="314"/>
        <v>-1.1014437617434814E-3</v>
      </c>
      <c r="AJ312" s="5">
        <f t="shared" si="315"/>
        <v>-3.3581270730309587E-4</v>
      </c>
      <c r="AK312" s="5">
        <f t="shared" si="316"/>
        <v>-1.2919611686728061E-3</v>
      </c>
      <c r="AL312" s="1"/>
      <c r="AM312" s="175">
        <f t="shared" si="281"/>
        <v>-1.2264724335535604E-3</v>
      </c>
      <c r="AN312" s="175">
        <f t="shared" si="282"/>
        <v>-1.2919611686728061E-3</v>
      </c>
      <c r="AO312" s="175">
        <f t="shared" si="283"/>
        <v>-1.822580043791544E-3</v>
      </c>
      <c r="AP312" s="175">
        <f t="shared" si="284"/>
        <v>-1.1014437617434814E-3</v>
      </c>
      <c r="AQ312" s="175">
        <f t="shared" si="285"/>
        <v>-3.3581270730309587E-4</v>
      </c>
      <c r="AR312" s="175">
        <f t="shared" si="286"/>
        <v>-1.2919611686728061E-3</v>
      </c>
      <c r="AS312" s="175"/>
      <c r="AT312" s="175">
        <f t="shared" si="287"/>
        <v>0</v>
      </c>
      <c r="AU312" s="175">
        <f t="shared" si="288"/>
        <v>0</v>
      </c>
      <c r="AV312" s="175">
        <f t="shared" si="289"/>
        <v>0</v>
      </c>
      <c r="AW312" s="175">
        <f t="shared" si="290"/>
        <v>0</v>
      </c>
      <c r="AX312" s="175">
        <f t="shared" si="291"/>
        <v>0</v>
      </c>
      <c r="AY312" s="175">
        <f t="shared" si="292"/>
        <v>0</v>
      </c>
      <c r="AZ312" s="1"/>
      <c r="BA312" s="1">
        <f t="shared" si="317"/>
        <v>5.2119069707742188E-2</v>
      </c>
      <c r="BB312" s="1">
        <f t="shared" si="318"/>
        <v>4.9852300238900409E-2</v>
      </c>
      <c r="BC312" s="1">
        <f t="shared" si="319"/>
        <v>4.3830318866617736E-2</v>
      </c>
      <c r="BD312" s="1">
        <f t="shared" si="320"/>
        <v>6.2057394686060495E-2</v>
      </c>
      <c r="BE312" s="1">
        <f t="shared" si="321"/>
        <v>0.13269439170543612</v>
      </c>
      <c r="BF312" s="1">
        <f t="shared" si="322"/>
        <v>4.9852300238900409E-2</v>
      </c>
      <c r="BG312" s="1"/>
      <c r="BH312" s="1">
        <f t="shared" si="293"/>
        <v>5.2183149494184428E-2</v>
      </c>
      <c r="BI312" s="1">
        <f t="shared" si="294"/>
        <v>4.9916874329412976E-2</v>
      </c>
      <c r="BJ312" s="1">
        <f t="shared" si="295"/>
        <v>4.3910495387350389E-2</v>
      </c>
      <c r="BK312" s="1">
        <f t="shared" si="296"/>
        <v>6.2125898322112683E-2</v>
      </c>
      <c r="BL312" s="1">
        <f t="shared" si="297"/>
        <v>0.13273898211641191</v>
      </c>
      <c r="BM312" s="1">
        <f t="shared" si="298"/>
        <v>4.9916874329412976E-2</v>
      </c>
      <c r="BN312" s="1"/>
      <c r="BO312" s="1">
        <f t="shared" si="305"/>
        <v>2.7183640301277543E-2</v>
      </c>
      <c r="BP312" s="1">
        <f t="shared" si="306"/>
        <v>2.5420108542393429E-2</v>
      </c>
      <c r="BQ312" s="1">
        <f t="shared" si="307"/>
        <v>1.9560972025547099E-3</v>
      </c>
      <c r="BR312" s="1">
        <f t="shared" si="308"/>
        <v>3.686022853844962E-2</v>
      </c>
      <c r="BS312" s="1">
        <f t="shared" si="309"/>
        <v>9.4264697202424058E-2</v>
      </c>
      <c r="BT312" s="1">
        <f t="shared" si="310"/>
        <v>2.5420108542393429E-2</v>
      </c>
      <c r="BU312" s="1"/>
      <c r="BV312" s="1">
        <f t="shared" si="323"/>
        <v>8.8062425316277712E-2</v>
      </c>
      <c r="BW312" s="1">
        <f t="shared" si="324"/>
        <v>8.5402823438189654E-2</v>
      </c>
      <c r="BX312" s="1">
        <f t="shared" si="325"/>
        <v>8.3502979334705962E-2</v>
      </c>
      <c r="BY312" s="1">
        <f t="shared" si="326"/>
        <v>0.10313219906479885</v>
      </c>
      <c r="BZ312" s="1">
        <f t="shared" si="327"/>
        <v>0.2175327077981189</v>
      </c>
      <c r="CA312" s="1">
        <f t="shared" si="328"/>
        <v>8.5402823438189654E-2</v>
      </c>
      <c r="CB312" s="1"/>
      <c r="CC312" s="1"/>
    </row>
    <row r="313" spans="1:81" x14ac:dyDescent="0.2">
      <c r="A313">
        <f t="shared" si="329"/>
        <v>2015</v>
      </c>
      <c r="B313">
        <f t="shared" si="330"/>
        <v>12</v>
      </c>
      <c r="C313" s="1">
        <f>AVERAGE(RealPrice!C301:C312)</f>
        <v>5.2049775085515698E-2</v>
      </c>
      <c r="D313" s="1">
        <f>AVERAGE(RealPrice!D301:D312)</f>
        <v>4.9775081758544025E-2</v>
      </c>
      <c r="E313" s="1">
        <f>AVERAGE(RealPrice!E301:E312)</f>
        <v>4.3839842049314459E-2</v>
      </c>
      <c r="F313" s="1">
        <f>AVERAGE(RealPrice!F301:F312)</f>
        <v>6.1991375948501931E-2</v>
      </c>
      <c r="G313" s="1">
        <f>AVERAGE(RealPrice!G301:G312)</f>
        <v>0.13262010137723398</v>
      </c>
      <c r="H313" s="1">
        <f>AVERAGE(RealPrice!H301:H312)</f>
        <v>4.9775081758544025E-2</v>
      </c>
      <c r="I313" s="1"/>
      <c r="J313" s="1">
        <f t="shared" si="299"/>
        <v>-1.3337440866872941E-4</v>
      </c>
      <c r="K313" s="1">
        <f t="shared" si="300"/>
        <v>-1.4179257086895103E-4</v>
      </c>
      <c r="L313" s="1">
        <f t="shared" si="301"/>
        <v>-7.0653338035929492E-5</v>
      </c>
      <c r="M313" s="1">
        <f t="shared" si="302"/>
        <v>-1.3452237361075148E-4</v>
      </c>
      <c r="N313" s="1">
        <f t="shared" si="303"/>
        <v>-1.1888073917792896E-4</v>
      </c>
      <c r="O313" s="1">
        <f t="shared" si="304"/>
        <v>-1.4179257086895103E-4</v>
      </c>
      <c r="P313" s="1"/>
      <c r="Q313" s="99">
        <f t="shared" si="269"/>
        <v>-1.3337440866872941E-4</v>
      </c>
      <c r="R313" s="99">
        <f t="shared" si="270"/>
        <v>-1.4179257086895103E-4</v>
      </c>
      <c r="S313" s="99">
        <f t="shared" si="271"/>
        <v>-7.0653338035929492E-5</v>
      </c>
      <c r="T313" s="99">
        <f t="shared" si="272"/>
        <v>-1.3452237361075148E-4</v>
      </c>
      <c r="U313" s="99">
        <f t="shared" si="273"/>
        <v>-1.1888073917792896E-4</v>
      </c>
      <c r="V313" s="99">
        <f t="shared" si="274"/>
        <v>-1.4179257086895103E-4</v>
      </c>
      <c r="W313" s="99"/>
      <c r="X313" s="99">
        <f t="shared" si="275"/>
        <v>0</v>
      </c>
      <c r="Y313" s="99">
        <f t="shared" si="276"/>
        <v>0</v>
      </c>
      <c r="Z313" s="99">
        <f t="shared" si="277"/>
        <v>0</v>
      </c>
      <c r="AA313" s="99">
        <f t="shared" si="278"/>
        <v>0</v>
      </c>
      <c r="AB313" s="99">
        <f t="shared" si="279"/>
        <v>0</v>
      </c>
      <c r="AC313" s="99">
        <f t="shared" si="280"/>
        <v>0</v>
      </c>
      <c r="AD313" s="1"/>
      <c r="AE313" s="1"/>
      <c r="AF313" s="5">
        <f t="shared" si="311"/>
        <v>-2.555890358507229E-3</v>
      </c>
      <c r="AG313" s="5">
        <f t="shared" si="312"/>
        <v>-2.8405739096007965E-3</v>
      </c>
      <c r="AH313" s="5">
        <f t="shared" si="313"/>
        <v>-1.6090307661681402E-3</v>
      </c>
      <c r="AI313" s="5">
        <f t="shared" si="314"/>
        <v>-2.1653187679198105E-3</v>
      </c>
      <c r="AJ313" s="5">
        <f t="shared" si="315"/>
        <v>-8.9559779111214599E-4</v>
      </c>
      <c r="AK313" s="5">
        <f t="shared" si="316"/>
        <v>-2.8405739096007965E-3</v>
      </c>
      <c r="AL313" s="1"/>
      <c r="AM313" s="175">
        <f t="shared" si="281"/>
        <v>-2.555890358507229E-3</v>
      </c>
      <c r="AN313" s="175">
        <f t="shared" si="282"/>
        <v>-2.8405739096007965E-3</v>
      </c>
      <c r="AO313" s="175">
        <f t="shared" si="283"/>
        <v>-1.6090307661681402E-3</v>
      </c>
      <c r="AP313" s="175">
        <f t="shared" si="284"/>
        <v>-2.1653187679198105E-3</v>
      </c>
      <c r="AQ313" s="175">
        <f t="shared" si="285"/>
        <v>-8.9559779111214599E-4</v>
      </c>
      <c r="AR313" s="175">
        <f t="shared" si="286"/>
        <v>-2.8405739096007965E-3</v>
      </c>
      <c r="AS313" s="175"/>
      <c r="AT313" s="175">
        <f t="shared" si="287"/>
        <v>0</v>
      </c>
      <c r="AU313" s="175">
        <f t="shared" si="288"/>
        <v>0</v>
      </c>
      <c r="AV313" s="175">
        <f t="shared" si="289"/>
        <v>0</v>
      </c>
      <c r="AW313" s="175">
        <f t="shared" si="290"/>
        <v>0</v>
      </c>
      <c r="AX313" s="175">
        <f t="shared" si="291"/>
        <v>0</v>
      </c>
      <c r="AY313" s="175">
        <f t="shared" si="292"/>
        <v>0</v>
      </c>
      <c r="AZ313" s="1"/>
      <c r="BA313" s="1">
        <f t="shared" si="317"/>
        <v>5.1916400676846969E-2</v>
      </c>
      <c r="BB313" s="1">
        <f t="shared" si="318"/>
        <v>4.9633289187675074E-2</v>
      </c>
      <c r="BC313" s="1">
        <f t="shared" si="319"/>
        <v>4.376918871127853E-2</v>
      </c>
      <c r="BD313" s="1">
        <f t="shared" si="320"/>
        <v>6.185685357489118E-2</v>
      </c>
      <c r="BE313" s="1">
        <f t="shared" si="321"/>
        <v>0.13250122063805606</v>
      </c>
      <c r="BF313" s="1">
        <f t="shared" si="322"/>
        <v>4.9633289187675074E-2</v>
      </c>
      <c r="BG313" s="1"/>
      <c r="BH313" s="1">
        <f t="shared" si="293"/>
        <v>5.2049775085515698E-2</v>
      </c>
      <c r="BI313" s="1">
        <f t="shared" si="294"/>
        <v>4.9775081758544025E-2</v>
      </c>
      <c r="BJ313" s="1">
        <f t="shared" si="295"/>
        <v>4.3839842049314459E-2</v>
      </c>
      <c r="BK313" s="1">
        <f t="shared" si="296"/>
        <v>6.1991375948501931E-2</v>
      </c>
      <c r="BL313" s="1">
        <f t="shared" si="297"/>
        <v>0.13262010137723398</v>
      </c>
      <c r="BM313" s="1">
        <f t="shared" si="298"/>
        <v>4.9775081758544025E-2</v>
      </c>
      <c r="BN313" s="1"/>
      <c r="BO313" s="1">
        <f t="shared" si="305"/>
        <v>2.7050606782974003E-2</v>
      </c>
      <c r="BP313" s="1">
        <f t="shared" si="306"/>
        <v>2.5278718743801862E-2</v>
      </c>
      <c r="BQ313" s="1">
        <f t="shared" si="307"/>
        <v>1.8855575479134112E-3</v>
      </c>
      <c r="BR313" s="1">
        <f t="shared" si="308"/>
        <v>3.6725997448659155E-2</v>
      </c>
      <c r="BS313" s="1">
        <f t="shared" si="309"/>
        <v>9.4145922932573539E-2</v>
      </c>
      <c r="BT313" s="1">
        <f t="shared" si="310"/>
        <v>2.5278718743801862E-2</v>
      </c>
      <c r="BU313" s="1"/>
      <c r="BV313" s="1">
        <f t="shared" si="323"/>
        <v>8.8062425316277712E-2</v>
      </c>
      <c r="BW313" s="1">
        <f t="shared" si="324"/>
        <v>8.5402823438189654E-2</v>
      </c>
      <c r="BX313" s="1">
        <f t="shared" si="325"/>
        <v>8.3502979334705962E-2</v>
      </c>
      <c r="BY313" s="1">
        <f t="shared" si="326"/>
        <v>0.10313219906479885</v>
      </c>
      <c r="BZ313" s="1">
        <f t="shared" si="327"/>
        <v>0.2175327077981189</v>
      </c>
      <c r="CA313" s="1">
        <f t="shared" si="328"/>
        <v>8.5402823438189654E-2</v>
      </c>
      <c r="CB313" s="1"/>
      <c r="CC313" s="1"/>
    </row>
    <row r="314" spans="1:81" x14ac:dyDescent="0.2">
      <c r="A314">
        <f t="shared" si="329"/>
        <v>2016</v>
      </c>
      <c r="B314">
        <f t="shared" si="330"/>
        <v>1</v>
      </c>
      <c r="C314" s="1">
        <f>AVERAGE(RealPrice!C302:C313)</f>
        <v>5.1895788411747301E-2</v>
      </c>
      <c r="D314" s="1">
        <f>AVERAGE(RealPrice!D302:D313)</f>
        <v>4.9666339898092597E-2</v>
      </c>
      <c r="E314" s="1">
        <f>AVERAGE(RealPrice!E302:E313)</f>
        <v>4.3740970242276501E-2</v>
      </c>
      <c r="F314" s="1">
        <f>AVERAGE(RealPrice!F302:F313)</f>
        <v>6.1891435592993253E-2</v>
      </c>
      <c r="G314" s="1">
        <f>AVERAGE(RealPrice!G302:G313)</f>
        <v>0.13237704140392978</v>
      </c>
      <c r="H314" s="1">
        <f>AVERAGE(RealPrice!H302:H313)</f>
        <v>4.9666339898092597E-2</v>
      </c>
      <c r="I314" s="1"/>
      <c r="J314" s="1">
        <f t="shared" si="299"/>
        <v>-1.5398667376839703E-4</v>
      </c>
      <c r="K314" s="1">
        <f t="shared" si="300"/>
        <v>-1.0874186045142786E-4</v>
      </c>
      <c r="L314" s="1">
        <f t="shared" si="301"/>
        <v>-9.8871807037957671E-5</v>
      </c>
      <c r="M314" s="1">
        <f t="shared" si="302"/>
        <v>-9.9940355508677803E-5</v>
      </c>
      <c r="N314" s="1">
        <f t="shared" si="303"/>
        <v>-2.4305997330420492E-4</v>
      </c>
      <c r="O314" s="1">
        <f t="shared" si="304"/>
        <v>-1.0874186045142786E-4</v>
      </c>
      <c r="P314" s="1"/>
      <c r="Q314" s="99">
        <f t="shared" si="269"/>
        <v>-1.5398667376839703E-4</v>
      </c>
      <c r="R314" s="99">
        <f t="shared" si="270"/>
        <v>-1.0874186045142786E-4</v>
      </c>
      <c r="S314" s="99">
        <f t="shared" si="271"/>
        <v>-9.8871807037957671E-5</v>
      </c>
      <c r="T314" s="99">
        <f t="shared" si="272"/>
        <v>-9.9940355508677803E-5</v>
      </c>
      <c r="U314" s="99">
        <f t="shared" si="273"/>
        <v>-2.4305997330420492E-4</v>
      </c>
      <c r="V314" s="99">
        <f t="shared" si="274"/>
        <v>-1.0874186045142786E-4</v>
      </c>
      <c r="W314" s="99"/>
      <c r="X314" s="99">
        <f t="shared" si="275"/>
        <v>0</v>
      </c>
      <c r="Y314" s="99">
        <f t="shared" si="276"/>
        <v>0</v>
      </c>
      <c r="Z314" s="99">
        <f t="shared" si="277"/>
        <v>0</v>
      </c>
      <c r="AA314" s="99">
        <f t="shared" si="278"/>
        <v>0</v>
      </c>
      <c r="AB314" s="99">
        <f t="shared" si="279"/>
        <v>0</v>
      </c>
      <c r="AC314" s="99">
        <f t="shared" si="280"/>
        <v>0</v>
      </c>
      <c r="AD314" s="1"/>
      <c r="AE314" s="1"/>
      <c r="AF314" s="5">
        <f t="shared" si="311"/>
        <v>-2.9584503202060297E-3</v>
      </c>
      <c r="AG314" s="5">
        <f t="shared" si="312"/>
        <v>-2.1846646275525128E-3</v>
      </c>
      <c r="AH314" s="5">
        <f t="shared" si="313"/>
        <v>-2.2552956948781455E-3</v>
      </c>
      <c r="AI314" s="5">
        <f t="shared" si="314"/>
        <v>-1.6121654662367702E-3</v>
      </c>
      <c r="AJ314" s="5">
        <f t="shared" si="315"/>
        <v>-1.8327536382499732E-3</v>
      </c>
      <c r="AK314" s="5">
        <f t="shared" si="316"/>
        <v>-2.1846646275525128E-3</v>
      </c>
      <c r="AL314" s="1"/>
      <c r="AM314" s="175">
        <f t="shared" si="281"/>
        <v>-2.9584503202060297E-3</v>
      </c>
      <c r="AN314" s="175">
        <f t="shared" si="282"/>
        <v>-2.1846646275525128E-3</v>
      </c>
      <c r="AO314" s="175">
        <f t="shared" si="283"/>
        <v>-2.2552956948781455E-3</v>
      </c>
      <c r="AP314" s="175">
        <f t="shared" si="284"/>
        <v>-1.6121654662367702E-3</v>
      </c>
      <c r="AQ314" s="175">
        <f t="shared" si="285"/>
        <v>-1.8327536382499732E-3</v>
      </c>
      <c r="AR314" s="175">
        <f t="shared" si="286"/>
        <v>-2.1846646275525128E-3</v>
      </c>
      <c r="AS314" s="175"/>
      <c r="AT314" s="175">
        <f t="shared" si="287"/>
        <v>0</v>
      </c>
      <c r="AU314" s="175">
        <f t="shared" si="288"/>
        <v>0</v>
      </c>
      <c r="AV314" s="175">
        <f t="shared" si="289"/>
        <v>0</v>
      </c>
      <c r="AW314" s="175">
        <f t="shared" si="290"/>
        <v>0</v>
      </c>
      <c r="AX314" s="175">
        <f t="shared" si="291"/>
        <v>0</v>
      </c>
      <c r="AY314" s="175">
        <f t="shared" si="292"/>
        <v>0</v>
      </c>
      <c r="AZ314" s="1"/>
      <c r="BA314" s="1">
        <f t="shared" si="317"/>
        <v>5.1741801737978904E-2</v>
      </c>
      <c r="BB314" s="1">
        <f t="shared" si="318"/>
        <v>4.9557598037641169E-2</v>
      </c>
      <c r="BC314" s="1">
        <f t="shared" si="319"/>
        <v>4.3642098435238544E-2</v>
      </c>
      <c r="BD314" s="1">
        <f t="shared" si="320"/>
        <v>6.1791495237484576E-2</v>
      </c>
      <c r="BE314" s="1">
        <f t="shared" si="321"/>
        <v>0.13213398143062557</v>
      </c>
      <c r="BF314" s="1">
        <f t="shared" si="322"/>
        <v>4.9557598037641169E-2</v>
      </c>
      <c r="BG314" s="1"/>
      <c r="BH314" s="1">
        <f t="shared" si="293"/>
        <v>5.1895788411747301E-2</v>
      </c>
      <c r="BI314" s="1">
        <f t="shared" si="294"/>
        <v>4.9666339898092597E-2</v>
      </c>
      <c r="BJ314" s="1">
        <f t="shared" si="295"/>
        <v>4.3740970242276501E-2</v>
      </c>
      <c r="BK314" s="1">
        <f t="shared" si="296"/>
        <v>6.1891435592993253E-2</v>
      </c>
      <c r="BL314" s="1">
        <f t="shared" si="297"/>
        <v>0.13237704140392978</v>
      </c>
      <c r="BM314" s="1">
        <f t="shared" si="298"/>
        <v>4.9666339898092597E-2</v>
      </c>
      <c r="BN314" s="1"/>
      <c r="BO314" s="1">
        <f t="shared" si="305"/>
        <v>2.6897075671129925E-2</v>
      </c>
      <c r="BP314" s="1">
        <f t="shared" si="306"/>
        <v>2.5170214447846499E-2</v>
      </c>
      <c r="BQ314" s="1">
        <f t="shared" si="307"/>
        <v>1.7869087260362119E-3</v>
      </c>
      <c r="BR314" s="1">
        <f t="shared" si="308"/>
        <v>3.6626218213540312E-2</v>
      </c>
      <c r="BS314" s="1">
        <f t="shared" si="309"/>
        <v>9.3903308428319718E-2</v>
      </c>
      <c r="BT314" s="1">
        <f t="shared" si="310"/>
        <v>2.5170214447846499E-2</v>
      </c>
      <c r="BU314" s="1"/>
      <c r="BV314" s="1">
        <f t="shared" si="323"/>
        <v>8.8062425316277712E-2</v>
      </c>
      <c r="BW314" s="1">
        <f t="shared" si="324"/>
        <v>8.5402823438189654E-2</v>
      </c>
      <c r="BX314" s="1">
        <f t="shared" si="325"/>
        <v>8.3502979334705962E-2</v>
      </c>
      <c r="BY314" s="1">
        <f t="shared" si="326"/>
        <v>0.10313219906479885</v>
      </c>
      <c r="BZ314" s="1">
        <f t="shared" si="327"/>
        <v>0.2175327077981189</v>
      </c>
      <c r="CA314" s="1">
        <f t="shared" si="328"/>
        <v>8.5402823438189654E-2</v>
      </c>
      <c r="CB314" s="1"/>
      <c r="CC314" s="1"/>
    </row>
    <row r="315" spans="1:81" x14ac:dyDescent="0.2">
      <c r="A315">
        <f t="shared" si="329"/>
        <v>2016</v>
      </c>
      <c r="B315">
        <f t="shared" si="330"/>
        <v>2</v>
      </c>
      <c r="C315" s="1">
        <f>AVERAGE(RealPrice!C303:C314)</f>
        <v>5.1680232008657907E-2</v>
      </c>
      <c r="D315" s="1">
        <f>AVERAGE(RealPrice!D303:D314)</f>
        <v>4.9477736420235514E-2</v>
      </c>
      <c r="E315" s="1">
        <f>AVERAGE(RealPrice!E303:E314)</f>
        <v>4.3678125681253864E-2</v>
      </c>
      <c r="F315" s="1">
        <f>AVERAGE(RealPrice!F303:F314)</f>
        <v>6.1695177484979567E-2</v>
      </c>
      <c r="G315" s="1">
        <f>AVERAGE(RealPrice!G303:G314)</f>
        <v>0.13203471148412863</v>
      </c>
      <c r="H315" s="1">
        <f>AVERAGE(RealPrice!H303:H314)</f>
        <v>4.9477736420235514E-2</v>
      </c>
      <c r="I315" s="1"/>
      <c r="J315" s="1">
        <f t="shared" si="299"/>
        <v>-2.1555640308939389E-4</v>
      </c>
      <c r="K315" s="1">
        <f t="shared" si="300"/>
        <v>-1.8860347785708276E-4</v>
      </c>
      <c r="L315" s="1">
        <f t="shared" si="301"/>
        <v>-6.2844561022637468E-5</v>
      </c>
      <c r="M315" s="1">
        <f t="shared" si="302"/>
        <v>-1.9625810801368604E-4</v>
      </c>
      <c r="N315" s="1">
        <f t="shared" si="303"/>
        <v>-3.4232991980115424E-4</v>
      </c>
      <c r="O315" s="1">
        <f t="shared" si="304"/>
        <v>-1.8860347785708276E-4</v>
      </c>
      <c r="P315" s="1"/>
      <c r="Q315" s="99">
        <f t="shared" si="269"/>
        <v>-2.1555640308939389E-4</v>
      </c>
      <c r="R315" s="99">
        <f t="shared" si="270"/>
        <v>-1.8860347785708276E-4</v>
      </c>
      <c r="S315" s="99">
        <f t="shared" si="271"/>
        <v>-6.2844561022637468E-5</v>
      </c>
      <c r="T315" s="99">
        <f t="shared" si="272"/>
        <v>-1.9625810801368604E-4</v>
      </c>
      <c r="U315" s="99">
        <f t="shared" si="273"/>
        <v>-3.4232991980115424E-4</v>
      </c>
      <c r="V315" s="99">
        <f t="shared" si="274"/>
        <v>-1.8860347785708276E-4</v>
      </c>
      <c r="W315" s="99"/>
      <c r="X315" s="99">
        <f t="shared" si="275"/>
        <v>0</v>
      </c>
      <c r="Y315" s="99">
        <f t="shared" si="276"/>
        <v>0</v>
      </c>
      <c r="Z315" s="99">
        <f t="shared" si="277"/>
        <v>0</v>
      </c>
      <c r="AA315" s="99">
        <f t="shared" si="278"/>
        <v>0</v>
      </c>
      <c r="AB315" s="99">
        <f t="shared" si="279"/>
        <v>0</v>
      </c>
      <c r="AC315" s="99">
        <f t="shared" si="280"/>
        <v>0</v>
      </c>
      <c r="AD315" s="1"/>
      <c r="AE315" s="1"/>
      <c r="AF315" s="5">
        <f t="shared" si="311"/>
        <v>-4.1536396244555851E-3</v>
      </c>
      <c r="AG315" s="5">
        <f t="shared" si="312"/>
        <v>-3.7974104442579648E-3</v>
      </c>
      <c r="AH315" s="5">
        <f t="shared" si="313"/>
        <v>-1.4367436450208881E-3</v>
      </c>
      <c r="AI315" s="5">
        <f t="shared" si="314"/>
        <v>-3.1710059095140242E-3</v>
      </c>
      <c r="AJ315" s="5">
        <f t="shared" si="315"/>
        <v>-2.5860218370992172E-3</v>
      </c>
      <c r="AK315" s="5">
        <f t="shared" si="316"/>
        <v>-3.7974104442579648E-3</v>
      </c>
      <c r="AL315" s="1"/>
      <c r="AM315" s="175">
        <f t="shared" si="281"/>
        <v>-4.1536396244555851E-3</v>
      </c>
      <c r="AN315" s="175">
        <f t="shared" si="282"/>
        <v>-3.7974104442579648E-3</v>
      </c>
      <c r="AO315" s="175">
        <f t="shared" si="283"/>
        <v>-1.4367436450208881E-3</v>
      </c>
      <c r="AP315" s="175">
        <f t="shared" si="284"/>
        <v>-3.1710059095140242E-3</v>
      </c>
      <c r="AQ315" s="175">
        <f t="shared" si="285"/>
        <v>-2.5860218370992172E-3</v>
      </c>
      <c r="AR315" s="175">
        <f t="shared" si="286"/>
        <v>-3.7974104442579648E-3</v>
      </c>
      <c r="AS315" s="175"/>
      <c r="AT315" s="175">
        <f t="shared" si="287"/>
        <v>0</v>
      </c>
      <c r="AU315" s="175">
        <f t="shared" si="288"/>
        <v>0</v>
      </c>
      <c r="AV315" s="175">
        <f t="shared" si="289"/>
        <v>0</v>
      </c>
      <c r="AW315" s="175">
        <f t="shared" si="290"/>
        <v>0</v>
      </c>
      <c r="AX315" s="175">
        <f t="shared" si="291"/>
        <v>0</v>
      </c>
      <c r="AY315" s="175">
        <f t="shared" si="292"/>
        <v>0</v>
      </c>
      <c r="AZ315" s="1"/>
      <c r="BA315" s="1">
        <f t="shared" si="317"/>
        <v>5.1464675605568513E-2</v>
      </c>
      <c r="BB315" s="1">
        <f t="shared" si="318"/>
        <v>4.9289132942378432E-2</v>
      </c>
      <c r="BC315" s="1">
        <f t="shared" si="319"/>
        <v>4.3615281120231227E-2</v>
      </c>
      <c r="BD315" s="1">
        <f t="shared" si="320"/>
        <v>6.1498919376965881E-2</v>
      </c>
      <c r="BE315" s="1">
        <f t="shared" si="321"/>
        <v>0.13169238156432747</v>
      </c>
      <c r="BF315" s="1">
        <f t="shared" si="322"/>
        <v>4.9289132942378432E-2</v>
      </c>
      <c r="BG315" s="1"/>
      <c r="BH315" s="1">
        <f t="shared" si="293"/>
        <v>5.1680232008657907E-2</v>
      </c>
      <c r="BI315" s="1">
        <f t="shared" si="294"/>
        <v>4.9477736420235514E-2</v>
      </c>
      <c r="BJ315" s="1">
        <f t="shared" si="295"/>
        <v>4.3678125681253864E-2</v>
      </c>
      <c r="BK315" s="1">
        <f t="shared" si="296"/>
        <v>6.1695177484979567E-2</v>
      </c>
      <c r="BL315" s="1">
        <f t="shared" si="297"/>
        <v>0.13203471148412863</v>
      </c>
      <c r="BM315" s="1">
        <f t="shared" si="298"/>
        <v>4.9477736420235514E-2</v>
      </c>
      <c r="BN315" s="1"/>
      <c r="BO315" s="1">
        <f t="shared" si="305"/>
        <v>2.6682414611657705E-2</v>
      </c>
      <c r="BP315" s="1">
        <f t="shared" si="306"/>
        <v>2.4982327174806054E-2</v>
      </c>
      <c r="BQ315" s="1">
        <f t="shared" si="307"/>
        <v>1.7241544565372467E-3</v>
      </c>
      <c r="BR315" s="1">
        <f t="shared" si="308"/>
        <v>3.6430582441146928E-2</v>
      </c>
      <c r="BS315" s="1">
        <f t="shared" si="309"/>
        <v>9.3561863781166668E-2</v>
      </c>
      <c r="BT315" s="1">
        <f t="shared" si="310"/>
        <v>2.4982327174806054E-2</v>
      </c>
      <c r="BU315" s="1"/>
      <c r="BV315" s="1">
        <f t="shared" si="323"/>
        <v>8.8062425316277712E-2</v>
      </c>
      <c r="BW315" s="1">
        <f t="shared" si="324"/>
        <v>8.5402823438189654E-2</v>
      </c>
      <c r="BX315" s="1">
        <f t="shared" si="325"/>
        <v>8.3502979334705962E-2</v>
      </c>
      <c r="BY315" s="1">
        <f t="shared" si="326"/>
        <v>0.10313219906479885</v>
      </c>
      <c r="BZ315" s="1">
        <f t="shared" si="327"/>
        <v>0.2175327077981189</v>
      </c>
      <c r="CA315" s="1">
        <f t="shared" si="328"/>
        <v>8.5402823438189654E-2</v>
      </c>
      <c r="CB315" s="1"/>
      <c r="CC315" s="1"/>
    </row>
    <row r="316" spans="1:81" x14ac:dyDescent="0.2">
      <c r="A316">
        <f t="shared" si="329"/>
        <v>2016</v>
      </c>
      <c r="B316">
        <f t="shared" si="330"/>
        <v>3</v>
      </c>
      <c r="C316" s="1">
        <f>AVERAGE(RealPrice!C304:C315)</f>
        <v>5.1546601732517426E-2</v>
      </c>
      <c r="D316" s="1">
        <f>AVERAGE(RealPrice!D304:D315)</f>
        <v>4.9336846242166603E-2</v>
      </c>
      <c r="E316" s="1">
        <f>AVERAGE(RealPrice!E304:E315)</f>
        <v>4.357193831538389E-2</v>
      </c>
      <c r="F316" s="1">
        <f>AVERAGE(RealPrice!F304:F315)</f>
        <v>6.1520384248202199E-2</v>
      </c>
      <c r="G316" s="1">
        <f>AVERAGE(RealPrice!G304:G315)</f>
        <v>0.13175712640204751</v>
      </c>
      <c r="H316" s="1">
        <f>AVERAGE(RealPrice!H304:H315)</f>
        <v>4.9336846242166603E-2</v>
      </c>
      <c r="I316" s="1"/>
      <c r="J316" s="1">
        <f t="shared" si="299"/>
        <v>-1.3363027614048117E-4</v>
      </c>
      <c r="K316" s="1">
        <f t="shared" si="300"/>
        <v>-1.4089017806891146E-4</v>
      </c>
      <c r="L316" s="1">
        <f t="shared" si="301"/>
        <v>-1.0618736586997385E-4</v>
      </c>
      <c r="M316" s="1">
        <f t="shared" si="302"/>
        <v>-1.7479323677736802E-4</v>
      </c>
      <c r="N316" s="1">
        <f t="shared" si="303"/>
        <v>-2.7758508208111654E-4</v>
      </c>
      <c r="O316" s="1">
        <f t="shared" si="304"/>
        <v>-1.4089017806891146E-4</v>
      </c>
      <c r="P316" s="1"/>
      <c r="Q316" s="99">
        <f t="shared" si="269"/>
        <v>-1.3363027614048117E-4</v>
      </c>
      <c r="R316" s="99">
        <f t="shared" si="270"/>
        <v>-1.4089017806891146E-4</v>
      </c>
      <c r="S316" s="99">
        <f t="shared" si="271"/>
        <v>-1.0618736586997385E-4</v>
      </c>
      <c r="T316" s="99">
        <f t="shared" si="272"/>
        <v>-1.7479323677736802E-4</v>
      </c>
      <c r="U316" s="99">
        <f t="shared" si="273"/>
        <v>-2.7758508208111654E-4</v>
      </c>
      <c r="V316" s="99">
        <f t="shared" si="274"/>
        <v>-1.4089017806891146E-4</v>
      </c>
      <c r="W316" s="99"/>
      <c r="X316" s="99">
        <f t="shared" si="275"/>
        <v>0</v>
      </c>
      <c r="Y316" s="99">
        <f t="shared" si="276"/>
        <v>0</v>
      </c>
      <c r="Z316" s="99">
        <f t="shared" si="277"/>
        <v>0</v>
      </c>
      <c r="AA316" s="99">
        <f t="shared" si="278"/>
        <v>0</v>
      </c>
      <c r="AB316" s="99">
        <f t="shared" si="279"/>
        <v>0</v>
      </c>
      <c r="AC316" s="99">
        <f t="shared" si="280"/>
        <v>0</v>
      </c>
      <c r="AD316" s="1"/>
      <c r="AE316" s="1"/>
      <c r="AF316" s="5">
        <f t="shared" si="311"/>
        <v>-2.5857135493914107E-3</v>
      </c>
      <c r="AG316" s="5">
        <f t="shared" si="312"/>
        <v>-2.8475469627848859E-3</v>
      </c>
      <c r="AH316" s="5">
        <f t="shared" si="313"/>
        <v>-2.4311337589183468E-3</v>
      </c>
      <c r="AI316" s="5">
        <f t="shared" si="314"/>
        <v>-2.8331750373831177E-3</v>
      </c>
      <c r="AJ316" s="5">
        <f t="shared" si="315"/>
        <v>-2.1023644385702589E-3</v>
      </c>
      <c r="AK316" s="5">
        <f t="shared" si="316"/>
        <v>-2.8475469627848859E-3</v>
      </c>
      <c r="AL316" s="1"/>
      <c r="AM316" s="175">
        <f t="shared" si="281"/>
        <v>-2.5857135493914107E-3</v>
      </c>
      <c r="AN316" s="175">
        <f t="shared" si="282"/>
        <v>-2.8475469627848859E-3</v>
      </c>
      <c r="AO316" s="175">
        <f t="shared" si="283"/>
        <v>-2.4311337589183468E-3</v>
      </c>
      <c r="AP316" s="175">
        <f t="shared" si="284"/>
        <v>-2.8331750373831177E-3</v>
      </c>
      <c r="AQ316" s="175">
        <f t="shared" si="285"/>
        <v>-2.1023644385702589E-3</v>
      </c>
      <c r="AR316" s="175">
        <f t="shared" si="286"/>
        <v>-2.8475469627848859E-3</v>
      </c>
      <c r="AS316" s="175"/>
      <c r="AT316" s="175">
        <f t="shared" si="287"/>
        <v>0</v>
      </c>
      <c r="AU316" s="175">
        <f t="shared" si="288"/>
        <v>0</v>
      </c>
      <c r="AV316" s="175">
        <f t="shared" si="289"/>
        <v>0</v>
      </c>
      <c r="AW316" s="175">
        <f t="shared" si="290"/>
        <v>0</v>
      </c>
      <c r="AX316" s="175">
        <f t="shared" si="291"/>
        <v>0</v>
      </c>
      <c r="AY316" s="175">
        <f t="shared" si="292"/>
        <v>0</v>
      </c>
      <c r="AZ316" s="1"/>
      <c r="BA316" s="1">
        <f t="shared" si="317"/>
        <v>5.1412971456376945E-2</v>
      </c>
      <c r="BB316" s="1">
        <f t="shared" si="318"/>
        <v>4.9195956064097691E-2</v>
      </c>
      <c r="BC316" s="1">
        <f t="shared" si="319"/>
        <v>4.3465750949513916E-2</v>
      </c>
      <c r="BD316" s="1">
        <f t="shared" si="320"/>
        <v>6.1345591011424831E-2</v>
      </c>
      <c r="BE316" s="1">
        <f t="shared" si="321"/>
        <v>0.13147954131996639</v>
      </c>
      <c r="BF316" s="1">
        <f t="shared" si="322"/>
        <v>4.9195956064097691E-2</v>
      </c>
      <c r="BG316" s="1"/>
      <c r="BH316" s="1">
        <f t="shared" si="293"/>
        <v>5.1546601732517426E-2</v>
      </c>
      <c r="BI316" s="1">
        <f t="shared" si="294"/>
        <v>4.9336846242166603E-2</v>
      </c>
      <c r="BJ316" s="1">
        <f t="shared" si="295"/>
        <v>4.357193831538389E-2</v>
      </c>
      <c r="BK316" s="1">
        <f t="shared" si="296"/>
        <v>6.1520384248202199E-2</v>
      </c>
      <c r="BL316" s="1">
        <f t="shared" si="297"/>
        <v>0.13175712640204751</v>
      </c>
      <c r="BM316" s="1">
        <f t="shared" si="298"/>
        <v>4.9336846242166603E-2</v>
      </c>
      <c r="BN316" s="1"/>
      <c r="BO316" s="1">
        <f t="shared" si="305"/>
        <v>2.6549129865132852E-2</v>
      </c>
      <c r="BP316" s="1">
        <f t="shared" si="306"/>
        <v>2.4841838188135786E-2</v>
      </c>
      <c r="BQ316" s="1">
        <f t="shared" si="307"/>
        <v>1.6182252463572092E-3</v>
      </c>
      <c r="BR316" s="1">
        <f t="shared" si="308"/>
        <v>3.6256284424204706E-2</v>
      </c>
      <c r="BS316" s="1">
        <f t="shared" si="309"/>
        <v>9.3284862284090803E-2</v>
      </c>
      <c r="BT316" s="1">
        <f t="shared" si="310"/>
        <v>2.4841838188135786E-2</v>
      </c>
      <c r="BU316" s="1"/>
      <c r="BV316" s="1">
        <f t="shared" si="323"/>
        <v>8.8062425316277712E-2</v>
      </c>
      <c r="BW316" s="1">
        <f t="shared" si="324"/>
        <v>8.5402823438189654E-2</v>
      </c>
      <c r="BX316" s="1">
        <f t="shared" si="325"/>
        <v>8.3502979334705962E-2</v>
      </c>
      <c r="BY316" s="1">
        <f t="shared" si="326"/>
        <v>0.10313219906479885</v>
      </c>
      <c r="BZ316" s="1">
        <f t="shared" si="327"/>
        <v>0.2175327077981189</v>
      </c>
      <c r="CA316" s="1">
        <f t="shared" si="328"/>
        <v>8.5402823438189654E-2</v>
      </c>
      <c r="CB316" s="1"/>
      <c r="CC316" s="1"/>
    </row>
    <row r="317" spans="1:81" x14ac:dyDescent="0.2">
      <c r="A317">
        <f t="shared" si="329"/>
        <v>2016</v>
      </c>
      <c r="B317">
        <f t="shared" si="330"/>
        <v>4</v>
      </c>
      <c r="C317" s="1">
        <f>AVERAGE(RealPrice!C305:C316)</f>
        <v>5.1381159233901498E-2</v>
      </c>
      <c r="D317" s="1">
        <f>AVERAGE(RealPrice!D305:D316)</f>
        <v>4.912842255209604E-2</v>
      </c>
      <c r="E317" s="1">
        <f>AVERAGE(RealPrice!E305:E316)</f>
        <v>4.3654250649730907E-2</v>
      </c>
      <c r="F317" s="1">
        <f>AVERAGE(RealPrice!F305:F316)</f>
        <v>6.1399893581030464E-2</v>
      </c>
      <c r="G317" s="1">
        <f>AVERAGE(RealPrice!G305:G316)</f>
        <v>0.13156274679223254</v>
      </c>
      <c r="H317" s="1">
        <f>AVERAGE(RealPrice!H305:H316)</f>
        <v>4.912842255209604E-2</v>
      </c>
      <c r="I317" s="1"/>
      <c r="J317" s="1">
        <f t="shared" si="299"/>
        <v>-1.6544249861592808E-4</v>
      </c>
      <c r="K317" s="1">
        <f t="shared" si="300"/>
        <v>-2.0842369007056244E-4</v>
      </c>
      <c r="L317" s="1">
        <f t="shared" si="301"/>
        <v>8.2312334347016403E-5</v>
      </c>
      <c r="M317" s="1">
        <f t="shared" si="302"/>
        <v>-1.204906671717354E-4</v>
      </c>
      <c r="N317" s="1">
        <f t="shared" si="303"/>
        <v>-1.9437960981497082E-4</v>
      </c>
      <c r="O317" s="1">
        <f t="shared" si="304"/>
        <v>-2.0842369007056244E-4</v>
      </c>
      <c r="P317" s="1"/>
      <c r="Q317" s="99">
        <f t="shared" si="269"/>
        <v>-1.6544249861592808E-4</v>
      </c>
      <c r="R317" s="99">
        <f t="shared" si="270"/>
        <v>-2.0842369007056244E-4</v>
      </c>
      <c r="S317" s="99">
        <f t="shared" si="271"/>
        <v>0</v>
      </c>
      <c r="T317" s="99">
        <f t="shared" si="272"/>
        <v>-1.204906671717354E-4</v>
      </c>
      <c r="U317" s="99">
        <f t="shared" si="273"/>
        <v>-1.9437960981497082E-4</v>
      </c>
      <c r="V317" s="99">
        <f t="shared" si="274"/>
        <v>-2.0842369007056244E-4</v>
      </c>
      <c r="W317" s="99"/>
      <c r="X317" s="99">
        <f t="shared" si="275"/>
        <v>0</v>
      </c>
      <c r="Y317" s="99">
        <f t="shared" si="276"/>
        <v>0</v>
      </c>
      <c r="Z317" s="99">
        <f t="shared" si="277"/>
        <v>8.2312334347016403E-5</v>
      </c>
      <c r="AA317" s="99">
        <f t="shared" si="278"/>
        <v>0</v>
      </c>
      <c r="AB317" s="99">
        <f t="shared" si="279"/>
        <v>0</v>
      </c>
      <c r="AC317" s="99">
        <f t="shared" si="280"/>
        <v>0</v>
      </c>
      <c r="AD317" s="1"/>
      <c r="AE317" s="1"/>
      <c r="AF317" s="5">
        <f t="shared" si="311"/>
        <v>-3.2095713986041163E-3</v>
      </c>
      <c r="AG317" s="5">
        <f t="shared" si="312"/>
        <v>-4.2245037116382944E-3</v>
      </c>
      <c r="AH317" s="5">
        <f t="shared" si="313"/>
        <v>1.8891134415737199E-3</v>
      </c>
      <c r="AI317" s="5">
        <f t="shared" si="314"/>
        <v>-1.9585486769005955E-3</v>
      </c>
      <c r="AJ317" s="5">
        <f t="shared" si="315"/>
        <v>-1.4752872586324406E-3</v>
      </c>
      <c r="AK317" s="5">
        <f t="shared" si="316"/>
        <v>-4.2245037116382944E-3</v>
      </c>
      <c r="AL317" s="1"/>
      <c r="AM317" s="175">
        <f t="shared" si="281"/>
        <v>-3.2095713986041163E-3</v>
      </c>
      <c r="AN317" s="175">
        <f t="shared" si="282"/>
        <v>-4.2245037116382944E-3</v>
      </c>
      <c r="AO317" s="175">
        <f t="shared" si="283"/>
        <v>0</v>
      </c>
      <c r="AP317" s="175">
        <f t="shared" si="284"/>
        <v>-1.9585486769005955E-3</v>
      </c>
      <c r="AQ317" s="175">
        <f t="shared" si="285"/>
        <v>-1.4752872586324406E-3</v>
      </c>
      <c r="AR317" s="175">
        <f t="shared" si="286"/>
        <v>-4.2245037116382944E-3</v>
      </c>
      <c r="AS317" s="175"/>
      <c r="AT317" s="175">
        <f t="shared" si="287"/>
        <v>0</v>
      </c>
      <c r="AU317" s="175">
        <f t="shared" si="288"/>
        <v>0</v>
      </c>
      <c r="AV317" s="175">
        <f t="shared" si="289"/>
        <v>1.8891134415737199E-3</v>
      </c>
      <c r="AW317" s="175">
        <f t="shared" si="290"/>
        <v>0</v>
      </c>
      <c r="AX317" s="175">
        <f t="shared" si="291"/>
        <v>0</v>
      </c>
      <c r="AY317" s="175">
        <f t="shared" si="292"/>
        <v>0</v>
      </c>
      <c r="AZ317" s="1"/>
      <c r="BA317" s="1">
        <f t="shared" si="317"/>
        <v>5.121571673528557E-2</v>
      </c>
      <c r="BB317" s="1">
        <f t="shared" si="318"/>
        <v>4.8919998862025478E-2</v>
      </c>
      <c r="BC317" s="1">
        <f t="shared" si="319"/>
        <v>4.3654250649730907E-2</v>
      </c>
      <c r="BD317" s="1">
        <f t="shared" si="320"/>
        <v>6.1279402913858728E-2</v>
      </c>
      <c r="BE317" s="1">
        <f t="shared" si="321"/>
        <v>0.13136836718241757</v>
      </c>
      <c r="BF317" s="1">
        <f t="shared" si="322"/>
        <v>4.8919998862025478E-2</v>
      </c>
      <c r="BG317" s="1"/>
      <c r="BH317" s="1">
        <f t="shared" si="293"/>
        <v>5.1381159233901498E-2</v>
      </c>
      <c r="BI317" s="1">
        <f t="shared" si="294"/>
        <v>4.912842255209604E-2</v>
      </c>
      <c r="BJ317" s="1">
        <f t="shared" si="295"/>
        <v>4.3736562984077923E-2</v>
      </c>
      <c r="BK317" s="1">
        <f t="shared" si="296"/>
        <v>6.1399893581030464E-2</v>
      </c>
      <c r="BL317" s="1">
        <f t="shared" si="297"/>
        <v>0.13156274679223254</v>
      </c>
      <c r="BM317" s="1">
        <f t="shared" si="298"/>
        <v>4.912842255209604E-2</v>
      </c>
      <c r="BN317" s="1"/>
      <c r="BO317" s="1">
        <f t="shared" si="305"/>
        <v>2.6384218366028597E-2</v>
      </c>
      <c r="BP317" s="1">
        <f t="shared" si="306"/>
        <v>2.463429498471752E-2</v>
      </c>
      <c r="BQ317" s="1">
        <f t="shared" si="307"/>
        <v>1.6182252463572092E-3</v>
      </c>
      <c r="BR317" s="1">
        <f t="shared" si="308"/>
        <v>3.6136029743869744E-2</v>
      </c>
      <c r="BS317" s="1">
        <f t="shared" si="309"/>
        <v>9.3090769440037538E-2</v>
      </c>
      <c r="BT317" s="1">
        <f t="shared" si="310"/>
        <v>2.463429498471752E-2</v>
      </c>
      <c r="BU317" s="1"/>
      <c r="BV317" s="1">
        <f t="shared" si="323"/>
        <v>8.8062425316277712E-2</v>
      </c>
      <c r="BW317" s="1">
        <f t="shared" si="324"/>
        <v>8.5402823438189654E-2</v>
      </c>
      <c r="BX317" s="1">
        <f t="shared" si="325"/>
        <v>8.35854471663902E-2</v>
      </c>
      <c r="BY317" s="1">
        <f t="shared" si="326"/>
        <v>0.10313219906479885</v>
      </c>
      <c r="BZ317" s="1">
        <f t="shared" si="327"/>
        <v>0.2175327077981189</v>
      </c>
      <c r="CA317" s="1">
        <f t="shared" si="328"/>
        <v>8.5402823438189654E-2</v>
      </c>
      <c r="CB317" s="1"/>
      <c r="CC317" s="1"/>
    </row>
    <row r="318" spans="1:81" x14ac:dyDescent="0.2">
      <c r="A318">
        <f t="shared" si="329"/>
        <v>2016</v>
      </c>
      <c r="B318">
        <f t="shared" si="330"/>
        <v>5</v>
      </c>
      <c r="C318" s="1">
        <f>AVERAGE(RealPrice!C306:C317)</f>
        <v>5.125103264342315E-2</v>
      </c>
      <c r="D318" s="1">
        <f>AVERAGE(RealPrice!D306:D317)</f>
        <v>4.9014945708032748E-2</v>
      </c>
      <c r="E318" s="1">
        <f>AVERAGE(RealPrice!E306:E317)</f>
        <v>4.3668493988882423E-2</v>
      </c>
      <c r="F318" s="1">
        <f>AVERAGE(RealPrice!F306:F317)</f>
        <v>6.1270201945471371E-2</v>
      </c>
      <c r="G318" s="1">
        <f>AVERAGE(RealPrice!G306:G317)</f>
        <v>0.13136331919293143</v>
      </c>
      <c r="H318" s="1">
        <f>AVERAGE(RealPrice!H306:H317)</f>
        <v>4.9014945708032748E-2</v>
      </c>
      <c r="I318" s="1"/>
      <c r="J318" s="1">
        <f t="shared" si="299"/>
        <v>-1.3012659047834801E-4</v>
      </c>
      <c r="K318" s="1">
        <f t="shared" si="300"/>
        <v>-1.1347684406329273E-4</v>
      </c>
      <c r="L318" s="1">
        <f t="shared" si="301"/>
        <v>1.4243339151516488E-5</v>
      </c>
      <c r="M318" s="1">
        <f t="shared" si="302"/>
        <v>-1.2969163555909269E-4</v>
      </c>
      <c r="N318" s="1">
        <f t="shared" si="303"/>
        <v>-1.9942759930111076E-4</v>
      </c>
      <c r="O318" s="1">
        <f t="shared" si="304"/>
        <v>-1.1347684406329273E-4</v>
      </c>
      <c r="P318" s="1"/>
      <c r="Q318" s="99">
        <f t="shared" si="269"/>
        <v>-1.3012659047834801E-4</v>
      </c>
      <c r="R318" s="99">
        <f t="shared" si="270"/>
        <v>-1.1347684406329273E-4</v>
      </c>
      <c r="S318" s="99">
        <f t="shared" si="271"/>
        <v>0</v>
      </c>
      <c r="T318" s="99">
        <f t="shared" si="272"/>
        <v>-1.2969163555909269E-4</v>
      </c>
      <c r="U318" s="99">
        <f t="shared" si="273"/>
        <v>-1.9942759930111076E-4</v>
      </c>
      <c r="V318" s="99">
        <f t="shared" si="274"/>
        <v>-1.1347684406329273E-4</v>
      </c>
      <c r="W318" s="99"/>
      <c r="X318" s="99">
        <f t="shared" si="275"/>
        <v>0</v>
      </c>
      <c r="Y318" s="99">
        <f t="shared" si="276"/>
        <v>0</v>
      </c>
      <c r="Z318" s="99">
        <f t="shared" si="277"/>
        <v>1.4243339151516488E-5</v>
      </c>
      <c r="AA318" s="99">
        <f t="shared" si="278"/>
        <v>0</v>
      </c>
      <c r="AB318" s="99">
        <f t="shared" si="279"/>
        <v>0</v>
      </c>
      <c r="AC318" s="99">
        <f t="shared" si="280"/>
        <v>0</v>
      </c>
      <c r="AD318" s="1"/>
      <c r="AE318" s="1"/>
      <c r="AF318" s="5">
        <f t="shared" si="311"/>
        <v>-2.53257404890328E-3</v>
      </c>
      <c r="AG318" s="5">
        <f t="shared" si="312"/>
        <v>-2.3098002778932925E-3</v>
      </c>
      <c r="AH318" s="5">
        <f t="shared" si="313"/>
        <v>3.2627611147884039E-4</v>
      </c>
      <c r="AI318" s="5">
        <f t="shared" si="314"/>
        <v>-2.1122452824439142E-3</v>
      </c>
      <c r="AJ318" s="5">
        <f t="shared" si="315"/>
        <v>-1.5158363911028649E-3</v>
      </c>
      <c r="AK318" s="5">
        <f t="shared" si="316"/>
        <v>-2.3098002778932925E-3</v>
      </c>
      <c r="AL318" s="1"/>
      <c r="AM318" s="175">
        <f t="shared" si="281"/>
        <v>-2.53257404890328E-3</v>
      </c>
      <c r="AN318" s="175">
        <f t="shared" si="282"/>
        <v>-2.3098002778932925E-3</v>
      </c>
      <c r="AO318" s="175">
        <f t="shared" si="283"/>
        <v>0</v>
      </c>
      <c r="AP318" s="175">
        <f t="shared" si="284"/>
        <v>-2.1122452824439142E-3</v>
      </c>
      <c r="AQ318" s="175">
        <f t="shared" si="285"/>
        <v>-1.5158363911028649E-3</v>
      </c>
      <c r="AR318" s="175">
        <f t="shared" si="286"/>
        <v>-2.3098002778932925E-3</v>
      </c>
      <c r="AS318" s="175"/>
      <c r="AT318" s="175">
        <f t="shared" si="287"/>
        <v>0</v>
      </c>
      <c r="AU318" s="175">
        <f t="shared" si="288"/>
        <v>0</v>
      </c>
      <c r="AV318" s="175">
        <f t="shared" si="289"/>
        <v>3.2627611147884039E-4</v>
      </c>
      <c r="AW318" s="175">
        <f t="shared" si="290"/>
        <v>0</v>
      </c>
      <c r="AX318" s="175">
        <f t="shared" si="291"/>
        <v>0</v>
      </c>
      <c r="AY318" s="175">
        <f t="shared" si="292"/>
        <v>0</v>
      </c>
      <c r="AZ318" s="1"/>
      <c r="BA318" s="1">
        <f t="shared" si="317"/>
        <v>5.1120906052944802E-2</v>
      </c>
      <c r="BB318" s="1">
        <f t="shared" si="318"/>
        <v>4.8901468863969455E-2</v>
      </c>
      <c r="BC318" s="1">
        <f t="shared" si="319"/>
        <v>4.3668493988882423E-2</v>
      </c>
      <c r="BD318" s="1">
        <f t="shared" si="320"/>
        <v>6.1140510309912278E-2</v>
      </c>
      <c r="BE318" s="1">
        <f t="shared" si="321"/>
        <v>0.13116389159363032</v>
      </c>
      <c r="BF318" s="1">
        <f t="shared" si="322"/>
        <v>4.8901468863969455E-2</v>
      </c>
      <c r="BG318" s="1"/>
      <c r="BH318" s="1">
        <f t="shared" si="293"/>
        <v>5.125103264342315E-2</v>
      </c>
      <c r="BI318" s="1">
        <f t="shared" si="294"/>
        <v>4.9014945708032748E-2</v>
      </c>
      <c r="BJ318" s="1">
        <f t="shared" si="295"/>
        <v>4.368273732803394E-2</v>
      </c>
      <c r="BK318" s="1">
        <f t="shared" si="296"/>
        <v>6.1270201945471371E-2</v>
      </c>
      <c r="BL318" s="1">
        <f t="shared" si="297"/>
        <v>0.13136331919293143</v>
      </c>
      <c r="BM318" s="1">
        <f t="shared" si="298"/>
        <v>4.9014945708032748E-2</v>
      </c>
      <c r="BN318" s="1"/>
      <c r="BO318" s="1">
        <f t="shared" si="305"/>
        <v>2.6254421330776368E-2</v>
      </c>
      <c r="BP318" s="1">
        <f t="shared" si="306"/>
        <v>2.4521080249500182E-2</v>
      </c>
      <c r="BQ318" s="1">
        <f t="shared" si="307"/>
        <v>1.6182252463572092E-3</v>
      </c>
      <c r="BR318" s="1">
        <f t="shared" si="308"/>
        <v>3.6006612048856038E-2</v>
      </c>
      <c r="BS318" s="1">
        <f t="shared" si="309"/>
        <v>9.2891644140348825E-2</v>
      </c>
      <c r="BT318" s="1">
        <f t="shared" si="310"/>
        <v>2.4521080249500182E-2</v>
      </c>
      <c r="BU318" s="1"/>
      <c r="BV318" s="1">
        <f t="shared" si="323"/>
        <v>8.8062425316277712E-2</v>
      </c>
      <c r="BW318" s="1">
        <f t="shared" si="324"/>
        <v>8.5402823438189654E-2</v>
      </c>
      <c r="BX318" s="1">
        <f t="shared" si="325"/>
        <v>8.3599695152803036E-2</v>
      </c>
      <c r="BY318" s="1">
        <f t="shared" si="326"/>
        <v>0.10313219906479885</v>
      </c>
      <c r="BZ318" s="1">
        <f t="shared" si="327"/>
        <v>0.2175327077981189</v>
      </c>
      <c r="CA318" s="1">
        <f t="shared" si="328"/>
        <v>8.5402823438189654E-2</v>
      </c>
      <c r="CB318" s="1"/>
      <c r="CC318" s="1"/>
    </row>
    <row r="319" spans="1:81" x14ac:dyDescent="0.2">
      <c r="A319">
        <f t="shared" si="329"/>
        <v>2016</v>
      </c>
      <c r="B319">
        <f t="shared" si="330"/>
        <v>6</v>
      </c>
      <c r="C319" s="1">
        <f>AVERAGE(RealPrice!C307:C318)</f>
        <v>5.1131642840406943E-2</v>
      </c>
      <c r="D319" s="1">
        <f>AVERAGE(RealPrice!D307:D318)</f>
        <v>4.8887300647823505E-2</v>
      </c>
      <c r="E319" s="1">
        <f>AVERAGE(RealPrice!E307:E318)</f>
        <v>4.3795991505283259E-2</v>
      </c>
      <c r="F319" s="1">
        <f>AVERAGE(RealPrice!F307:F318)</f>
        <v>6.1132628389576449E-2</v>
      </c>
      <c r="G319" s="1">
        <f>AVERAGE(RealPrice!G307:G318)</f>
        <v>0.13122974011315228</v>
      </c>
      <c r="H319" s="1">
        <f>AVERAGE(RealPrice!H307:H318)</f>
        <v>4.8887300647823505E-2</v>
      </c>
      <c r="I319" s="1"/>
      <c r="J319" s="1">
        <f t="shared" si="299"/>
        <v>-1.1938980301620661E-4</v>
      </c>
      <c r="K319" s="1">
        <f t="shared" si="300"/>
        <v>-1.2764506020924299E-4</v>
      </c>
      <c r="L319" s="1">
        <f t="shared" si="301"/>
        <v>1.2749751640083601E-4</v>
      </c>
      <c r="M319" s="1">
        <f t="shared" si="302"/>
        <v>-1.3757355589492232E-4</v>
      </c>
      <c r="N319" s="1">
        <f t="shared" si="303"/>
        <v>-1.3357907977915029E-4</v>
      </c>
      <c r="O319" s="1">
        <f t="shared" si="304"/>
        <v>-1.2764506020924299E-4</v>
      </c>
      <c r="P319" s="1"/>
      <c r="Q319" s="99">
        <f t="shared" si="269"/>
        <v>-1.1938980301620661E-4</v>
      </c>
      <c r="R319" s="99">
        <f t="shared" si="270"/>
        <v>-1.2764506020924299E-4</v>
      </c>
      <c r="S319" s="99">
        <f t="shared" si="271"/>
        <v>0</v>
      </c>
      <c r="T319" s="99">
        <f t="shared" si="272"/>
        <v>-1.3757355589492232E-4</v>
      </c>
      <c r="U319" s="99">
        <f t="shared" si="273"/>
        <v>-1.3357907977915029E-4</v>
      </c>
      <c r="V319" s="99">
        <f t="shared" si="274"/>
        <v>-1.2764506020924299E-4</v>
      </c>
      <c r="W319" s="99"/>
      <c r="X319" s="99">
        <f t="shared" si="275"/>
        <v>0</v>
      </c>
      <c r="Y319" s="99">
        <f t="shared" si="276"/>
        <v>0</v>
      </c>
      <c r="Z319" s="99">
        <f t="shared" si="277"/>
        <v>1.2749751640083601E-4</v>
      </c>
      <c r="AA319" s="99">
        <f t="shared" si="278"/>
        <v>0</v>
      </c>
      <c r="AB319" s="99">
        <f t="shared" si="279"/>
        <v>0</v>
      </c>
      <c r="AC319" s="99">
        <f t="shared" si="280"/>
        <v>0</v>
      </c>
      <c r="AD319" s="1"/>
      <c r="AE319" s="1"/>
      <c r="AF319" s="5">
        <f t="shared" si="311"/>
        <v>-2.3295101943966445E-3</v>
      </c>
      <c r="AG319" s="5">
        <f t="shared" si="312"/>
        <v>-2.60420690802321E-3</v>
      </c>
      <c r="AH319" s="5">
        <f t="shared" si="313"/>
        <v>2.9196682723542366E-3</v>
      </c>
      <c r="AI319" s="5">
        <f t="shared" si="314"/>
        <v>-2.2453582904354841E-3</v>
      </c>
      <c r="AJ319" s="5">
        <f t="shared" si="315"/>
        <v>-1.0168674223507423E-3</v>
      </c>
      <c r="AK319" s="5">
        <f t="shared" si="316"/>
        <v>-2.60420690802321E-3</v>
      </c>
      <c r="AL319" s="1"/>
      <c r="AM319" s="175">
        <f t="shared" si="281"/>
        <v>-2.3295101943966445E-3</v>
      </c>
      <c r="AN319" s="175">
        <f t="shared" si="282"/>
        <v>-2.60420690802321E-3</v>
      </c>
      <c r="AO319" s="175">
        <f t="shared" si="283"/>
        <v>0</v>
      </c>
      <c r="AP319" s="175">
        <f t="shared" si="284"/>
        <v>-2.2453582904354841E-3</v>
      </c>
      <c r="AQ319" s="175">
        <f t="shared" si="285"/>
        <v>-1.0168674223507423E-3</v>
      </c>
      <c r="AR319" s="175">
        <f t="shared" si="286"/>
        <v>-2.60420690802321E-3</v>
      </c>
      <c r="AS319" s="175"/>
      <c r="AT319" s="175">
        <f t="shared" si="287"/>
        <v>0</v>
      </c>
      <c r="AU319" s="175">
        <f t="shared" si="288"/>
        <v>0</v>
      </c>
      <c r="AV319" s="175">
        <f t="shared" si="289"/>
        <v>2.9196682723542366E-3</v>
      </c>
      <c r="AW319" s="175">
        <f t="shared" si="290"/>
        <v>0</v>
      </c>
      <c r="AX319" s="175">
        <f t="shared" si="291"/>
        <v>0</v>
      </c>
      <c r="AY319" s="175">
        <f t="shared" si="292"/>
        <v>0</v>
      </c>
      <c r="AZ319" s="1"/>
      <c r="BA319" s="1">
        <f t="shared" si="317"/>
        <v>5.1012253037390737E-2</v>
      </c>
      <c r="BB319" s="1">
        <f t="shared" si="318"/>
        <v>4.8759655587614262E-2</v>
      </c>
      <c r="BC319" s="1">
        <f t="shared" si="319"/>
        <v>4.3795991505283259E-2</v>
      </c>
      <c r="BD319" s="1">
        <f t="shared" si="320"/>
        <v>6.0995054833681527E-2</v>
      </c>
      <c r="BE319" s="1">
        <f t="shared" si="321"/>
        <v>0.13109616103337313</v>
      </c>
      <c r="BF319" s="1">
        <f t="shared" si="322"/>
        <v>4.8759655587614262E-2</v>
      </c>
      <c r="BG319" s="1"/>
      <c r="BH319" s="1">
        <f t="shared" si="293"/>
        <v>5.1131642840406943E-2</v>
      </c>
      <c r="BI319" s="1">
        <f t="shared" si="294"/>
        <v>4.8887300647823505E-2</v>
      </c>
      <c r="BJ319" s="1">
        <f t="shared" si="295"/>
        <v>4.3923489021684095E-2</v>
      </c>
      <c r="BK319" s="1">
        <f t="shared" si="296"/>
        <v>6.1132628389576449E-2</v>
      </c>
      <c r="BL319" s="1">
        <f t="shared" si="297"/>
        <v>0.13122974011315228</v>
      </c>
      <c r="BM319" s="1">
        <f t="shared" si="298"/>
        <v>4.8887300647823505E-2</v>
      </c>
      <c r="BN319" s="1"/>
      <c r="BO319" s="1">
        <f t="shared" si="305"/>
        <v>2.6135309647523391E-2</v>
      </c>
      <c r="BP319" s="1">
        <f t="shared" si="306"/>
        <v>2.4393767603438511E-2</v>
      </c>
      <c r="BQ319" s="1">
        <f t="shared" si="307"/>
        <v>1.6182252463572092E-3</v>
      </c>
      <c r="BR319" s="1">
        <f t="shared" si="308"/>
        <v>3.5869347394885391E-2</v>
      </c>
      <c r="BS319" s="1">
        <f t="shared" si="309"/>
        <v>9.2758200892784207E-2</v>
      </c>
      <c r="BT319" s="1">
        <f t="shared" si="310"/>
        <v>2.4393767603438511E-2</v>
      </c>
      <c r="BU319" s="1"/>
      <c r="BV319" s="1">
        <f t="shared" si="323"/>
        <v>8.8062425316277712E-2</v>
      </c>
      <c r="BW319" s="1">
        <f t="shared" si="324"/>
        <v>8.5402823438189654E-2</v>
      </c>
      <c r="BX319" s="1">
        <f t="shared" si="325"/>
        <v>8.3727564919657313E-2</v>
      </c>
      <c r="BY319" s="1">
        <f t="shared" si="326"/>
        <v>0.10313219906479885</v>
      </c>
      <c r="BZ319" s="1">
        <f t="shared" si="327"/>
        <v>0.2175327077981189</v>
      </c>
      <c r="CA319" s="1">
        <f t="shared" si="328"/>
        <v>8.5402823438189654E-2</v>
      </c>
      <c r="CB319" s="1"/>
      <c r="CC319" s="1"/>
    </row>
    <row r="320" spans="1:81" x14ac:dyDescent="0.2">
      <c r="A320">
        <f t="shared" si="329"/>
        <v>2016</v>
      </c>
      <c r="B320">
        <f t="shared" si="330"/>
        <v>7</v>
      </c>
      <c r="C320" s="1">
        <f>AVERAGE(RealPrice!C308:C319)</f>
        <v>5.0996646755554487E-2</v>
      </c>
      <c r="D320" s="1">
        <f>AVERAGE(RealPrice!D308:D319)</f>
        <v>4.874963581796201E-2</v>
      </c>
      <c r="E320" s="1">
        <f>AVERAGE(RealPrice!E308:E319)</f>
        <v>4.3616682306173792E-2</v>
      </c>
      <c r="F320" s="1">
        <f>AVERAGE(RealPrice!F308:F319)</f>
        <v>6.0981129092042445E-2</v>
      </c>
      <c r="G320" s="1">
        <f>AVERAGE(RealPrice!G308:G319)</f>
        <v>0.13101457081887299</v>
      </c>
      <c r="H320" s="1">
        <f>AVERAGE(RealPrice!H308:H319)</f>
        <v>4.874963581796201E-2</v>
      </c>
      <c r="I320" s="1"/>
      <c r="J320" s="1">
        <f t="shared" si="299"/>
        <v>-1.3499608485245673E-4</v>
      </c>
      <c r="K320" s="1">
        <f t="shared" si="300"/>
        <v>-1.3766482986149464E-4</v>
      </c>
      <c r="L320" s="1">
        <f t="shared" si="301"/>
        <v>-1.7930919910946752E-4</v>
      </c>
      <c r="M320" s="1">
        <f t="shared" si="302"/>
        <v>-1.5149929753400376E-4</v>
      </c>
      <c r="N320" s="1">
        <f t="shared" si="303"/>
        <v>-2.1516929427928266E-4</v>
      </c>
      <c r="O320" s="1">
        <f t="shared" si="304"/>
        <v>-1.3766482986149464E-4</v>
      </c>
      <c r="P320" s="1"/>
      <c r="Q320" s="99">
        <f t="shared" si="269"/>
        <v>-1.3499608485245673E-4</v>
      </c>
      <c r="R320" s="99">
        <f t="shared" si="270"/>
        <v>-1.3766482986149464E-4</v>
      </c>
      <c r="S320" s="99">
        <f t="shared" si="271"/>
        <v>-1.7930919910946752E-4</v>
      </c>
      <c r="T320" s="99">
        <f t="shared" si="272"/>
        <v>-1.5149929753400376E-4</v>
      </c>
      <c r="U320" s="99">
        <f t="shared" si="273"/>
        <v>-2.1516929427928266E-4</v>
      </c>
      <c r="V320" s="99">
        <f t="shared" si="274"/>
        <v>-1.3766482986149464E-4</v>
      </c>
      <c r="W320" s="99"/>
      <c r="X320" s="99">
        <f t="shared" si="275"/>
        <v>0</v>
      </c>
      <c r="Y320" s="99">
        <f t="shared" si="276"/>
        <v>0</v>
      </c>
      <c r="Z320" s="99">
        <f t="shared" si="277"/>
        <v>0</v>
      </c>
      <c r="AA320" s="99">
        <f t="shared" si="278"/>
        <v>0</v>
      </c>
      <c r="AB320" s="99">
        <f t="shared" si="279"/>
        <v>0</v>
      </c>
      <c r="AC320" s="99">
        <f t="shared" si="280"/>
        <v>0</v>
      </c>
      <c r="AD320" s="1"/>
      <c r="AE320" s="1"/>
      <c r="AF320" s="5">
        <f t="shared" si="311"/>
        <v>-2.6401671715068353E-3</v>
      </c>
      <c r="AG320" s="5">
        <f t="shared" si="312"/>
        <v>-2.8159630013776527E-3</v>
      </c>
      <c r="AH320" s="5">
        <f t="shared" si="313"/>
        <v>-4.0941920241225338E-3</v>
      </c>
      <c r="AI320" s="5">
        <f t="shared" si="314"/>
        <v>-2.4782068352853237E-3</v>
      </c>
      <c r="AJ320" s="5">
        <f t="shared" si="315"/>
        <v>-1.6396381955321448E-3</v>
      </c>
      <c r="AK320" s="5">
        <f t="shared" si="316"/>
        <v>-2.8159630013776527E-3</v>
      </c>
      <c r="AL320" s="1"/>
      <c r="AM320" s="175">
        <f t="shared" si="281"/>
        <v>-2.6401671715068353E-3</v>
      </c>
      <c r="AN320" s="175">
        <f t="shared" si="282"/>
        <v>-2.8159630013776527E-3</v>
      </c>
      <c r="AO320" s="175">
        <f t="shared" si="283"/>
        <v>-4.0941920241225338E-3</v>
      </c>
      <c r="AP320" s="175">
        <f t="shared" si="284"/>
        <v>-2.4782068352853237E-3</v>
      </c>
      <c r="AQ320" s="175">
        <f t="shared" si="285"/>
        <v>-1.6396381955321448E-3</v>
      </c>
      <c r="AR320" s="175">
        <f t="shared" si="286"/>
        <v>-2.8159630013776527E-3</v>
      </c>
      <c r="AS320" s="175"/>
      <c r="AT320" s="175">
        <f t="shared" si="287"/>
        <v>0</v>
      </c>
      <c r="AU320" s="175">
        <f t="shared" si="288"/>
        <v>0</v>
      </c>
      <c r="AV320" s="175">
        <f t="shared" si="289"/>
        <v>0</v>
      </c>
      <c r="AW320" s="175">
        <f t="shared" si="290"/>
        <v>0</v>
      </c>
      <c r="AX320" s="175">
        <f t="shared" si="291"/>
        <v>0</v>
      </c>
      <c r="AY320" s="175">
        <f t="shared" si="292"/>
        <v>0</v>
      </c>
      <c r="AZ320" s="1"/>
      <c r="BA320" s="1">
        <f t="shared" si="317"/>
        <v>5.086165067070203E-2</v>
      </c>
      <c r="BB320" s="1">
        <f t="shared" si="318"/>
        <v>4.8611970988100515E-2</v>
      </c>
      <c r="BC320" s="1">
        <f t="shared" si="319"/>
        <v>4.3437373107064324E-2</v>
      </c>
      <c r="BD320" s="1">
        <f t="shared" si="320"/>
        <v>6.0829629794508441E-2</v>
      </c>
      <c r="BE320" s="1">
        <f t="shared" si="321"/>
        <v>0.13079940152459371</v>
      </c>
      <c r="BF320" s="1">
        <f t="shared" si="322"/>
        <v>4.8611970988100515E-2</v>
      </c>
      <c r="BG320" s="1"/>
      <c r="BH320" s="1">
        <f t="shared" si="293"/>
        <v>5.0996646755554487E-2</v>
      </c>
      <c r="BI320" s="1">
        <f t="shared" si="294"/>
        <v>4.874963581796201E-2</v>
      </c>
      <c r="BJ320" s="1">
        <f t="shared" si="295"/>
        <v>4.3616682306173792E-2</v>
      </c>
      <c r="BK320" s="1">
        <f t="shared" si="296"/>
        <v>6.0981129092042445E-2</v>
      </c>
      <c r="BL320" s="1">
        <f t="shared" si="297"/>
        <v>0.13101457081887299</v>
      </c>
      <c r="BM320" s="1">
        <f t="shared" si="298"/>
        <v>4.874963581796201E-2</v>
      </c>
      <c r="BN320" s="1"/>
      <c r="BO320" s="1">
        <f t="shared" si="305"/>
        <v>2.6000669974902448E-2</v>
      </c>
      <c r="BP320" s="1">
        <f t="shared" si="306"/>
        <v>2.4256490432644495E-2</v>
      </c>
      <c r="BQ320" s="1">
        <f t="shared" si="307"/>
        <v>1.439650173540586E-3</v>
      </c>
      <c r="BR320" s="1">
        <f t="shared" si="308"/>
        <v>3.5718223543946076E-2</v>
      </c>
      <c r="BS320" s="1">
        <f t="shared" si="309"/>
        <v>9.2543384398298331E-2</v>
      </c>
      <c r="BT320" s="1">
        <f t="shared" si="310"/>
        <v>2.4256490432644495E-2</v>
      </c>
      <c r="BU320" s="1"/>
      <c r="BV320" s="1">
        <f t="shared" si="323"/>
        <v>8.8062425316277712E-2</v>
      </c>
      <c r="BW320" s="1">
        <f t="shared" si="324"/>
        <v>8.5402823438189654E-2</v>
      </c>
      <c r="BX320" s="1">
        <f t="shared" si="325"/>
        <v>8.3727564919657313E-2</v>
      </c>
      <c r="BY320" s="1">
        <f t="shared" si="326"/>
        <v>0.10313219906479885</v>
      </c>
      <c r="BZ320" s="1">
        <f t="shared" si="327"/>
        <v>0.2175327077981189</v>
      </c>
      <c r="CA320" s="1">
        <f t="shared" si="328"/>
        <v>8.5402823438189654E-2</v>
      </c>
      <c r="CB320" s="1"/>
      <c r="CC320" s="1"/>
    </row>
    <row r="321" spans="1:81" x14ac:dyDescent="0.2">
      <c r="A321">
        <f t="shared" si="329"/>
        <v>2016</v>
      </c>
      <c r="B321">
        <f t="shared" si="330"/>
        <v>8</v>
      </c>
      <c r="C321" s="1">
        <f>AVERAGE(RealPrice!C309:C320)</f>
        <v>5.0833119857895986E-2</v>
      </c>
      <c r="D321" s="1">
        <f>AVERAGE(RealPrice!D309:D320)</f>
        <v>4.8612940090386796E-2</v>
      </c>
      <c r="E321" s="1">
        <f>AVERAGE(RealPrice!E309:E320)</f>
        <v>4.3631896224217988E-2</v>
      </c>
      <c r="F321" s="1">
        <f>AVERAGE(RealPrice!F309:F320)</f>
        <v>6.0832351295861592E-2</v>
      </c>
      <c r="G321" s="1">
        <f>AVERAGE(RealPrice!G309:G320)</f>
        <v>0.1308087909845197</v>
      </c>
      <c r="H321" s="1">
        <f>AVERAGE(RealPrice!H309:H320)</f>
        <v>4.8612940090386796E-2</v>
      </c>
      <c r="I321" s="1"/>
      <c r="J321" s="1">
        <f t="shared" si="299"/>
        <v>-1.6352689765850026E-4</v>
      </c>
      <c r="K321" s="1">
        <f t="shared" si="300"/>
        <v>-1.3669572757521453E-4</v>
      </c>
      <c r="L321" s="1">
        <f t="shared" si="301"/>
        <v>1.5213918044196251E-5</v>
      </c>
      <c r="M321" s="1">
        <f t="shared" si="302"/>
        <v>-1.4877779618085313E-4</v>
      </c>
      <c r="N321" s="1">
        <f t="shared" si="303"/>
        <v>-2.0577983435329794E-4</v>
      </c>
      <c r="O321" s="1">
        <f t="shared" si="304"/>
        <v>-1.3669572757521453E-4</v>
      </c>
      <c r="P321" s="1"/>
      <c r="Q321" s="99">
        <f t="shared" si="269"/>
        <v>-1.6352689765850026E-4</v>
      </c>
      <c r="R321" s="99">
        <f t="shared" si="270"/>
        <v>-1.3669572757521453E-4</v>
      </c>
      <c r="S321" s="99">
        <f t="shared" si="271"/>
        <v>0</v>
      </c>
      <c r="T321" s="99">
        <f t="shared" si="272"/>
        <v>-1.4877779618085313E-4</v>
      </c>
      <c r="U321" s="99">
        <f t="shared" si="273"/>
        <v>-2.0577983435329794E-4</v>
      </c>
      <c r="V321" s="99">
        <f t="shared" si="274"/>
        <v>-1.3669572757521453E-4</v>
      </c>
      <c r="W321" s="99"/>
      <c r="X321" s="99">
        <f t="shared" si="275"/>
        <v>0</v>
      </c>
      <c r="Y321" s="99">
        <f t="shared" si="276"/>
        <v>0</v>
      </c>
      <c r="Z321" s="99">
        <f t="shared" si="277"/>
        <v>1.5213918044196251E-5</v>
      </c>
      <c r="AA321" s="99">
        <f t="shared" si="278"/>
        <v>0</v>
      </c>
      <c r="AB321" s="99">
        <f t="shared" si="279"/>
        <v>0</v>
      </c>
      <c r="AC321" s="99">
        <f t="shared" si="280"/>
        <v>0</v>
      </c>
      <c r="AD321" s="1"/>
      <c r="AE321" s="1"/>
      <c r="AF321" s="5">
        <f t="shared" si="311"/>
        <v>-3.2066205929645042E-3</v>
      </c>
      <c r="AG321" s="5">
        <f t="shared" si="312"/>
        <v>-2.804035871891597E-3</v>
      </c>
      <c r="AH321" s="5">
        <f t="shared" si="313"/>
        <v>3.4880961228100915E-4</v>
      </c>
      <c r="AI321" s="5">
        <f t="shared" si="314"/>
        <v>-2.439735019604039E-3</v>
      </c>
      <c r="AJ321" s="5">
        <f t="shared" si="315"/>
        <v>-1.570663728981625E-3</v>
      </c>
      <c r="AK321" s="5">
        <f t="shared" si="316"/>
        <v>-2.804035871891597E-3</v>
      </c>
      <c r="AL321" s="1"/>
      <c r="AM321" s="175">
        <f t="shared" si="281"/>
        <v>-3.2066205929645042E-3</v>
      </c>
      <c r="AN321" s="175">
        <f t="shared" si="282"/>
        <v>-2.804035871891597E-3</v>
      </c>
      <c r="AO321" s="175">
        <f t="shared" si="283"/>
        <v>0</v>
      </c>
      <c r="AP321" s="175">
        <f t="shared" si="284"/>
        <v>-2.439735019604039E-3</v>
      </c>
      <c r="AQ321" s="175">
        <f t="shared" si="285"/>
        <v>-1.570663728981625E-3</v>
      </c>
      <c r="AR321" s="175">
        <f t="shared" si="286"/>
        <v>-2.804035871891597E-3</v>
      </c>
      <c r="AS321" s="175"/>
      <c r="AT321" s="175">
        <f t="shared" si="287"/>
        <v>0</v>
      </c>
      <c r="AU321" s="175">
        <f t="shared" si="288"/>
        <v>0</v>
      </c>
      <c r="AV321" s="175">
        <f t="shared" si="289"/>
        <v>3.4880961228100915E-4</v>
      </c>
      <c r="AW321" s="175">
        <f t="shared" si="290"/>
        <v>0</v>
      </c>
      <c r="AX321" s="175">
        <f t="shared" si="291"/>
        <v>0</v>
      </c>
      <c r="AY321" s="175">
        <f t="shared" si="292"/>
        <v>0</v>
      </c>
      <c r="AZ321" s="1"/>
      <c r="BA321" s="1">
        <f t="shared" si="317"/>
        <v>5.0669592960237486E-2</v>
      </c>
      <c r="BB321" s="1">
        <f t="shared" si="318"/>
        <v>4.8476244362811581E-2</v>
      </c>
      <c r="BC321" s="1">
        <f t="shared" si="319"/>
        <v>4.3631896224217988E-2</v>
      </c>
      <c r="BD321" s="1">
        <f t="shared" si="320"/>
        <v>6.0683573499680739E-2</v>
      </c>
      <c r="BE321" s="1">
        <f t="shared" si="321"/>
        <v>0.1306030111501664</v>
      </c>
      <c r="BF321" s="1">
        <f t="shared" si="322"/>
        <v>4.8476244362811581E-2</v>
      </c>
      <c r="BG321" s="1"/>
      <c r="BH321" s="1">
        <f t="shared" si="293"/>
        <v>5.0833119857895986E-2</v>
      </c>
      <c r="BI321" s="1">
        <f t="shared" si="294"/>
        <v>4.8612940090386796E-2</v>
      </c>
      <c r="BJ321" s="1">
        <f t="shared" si="295"/>
        <v>4.3647110142262184E-2</v>
      </c>
      <c r="BK321" s="1">
        <f t="shared" si="296"/>
        <v>6.0832351295861592E-2</v>
      </c>
      <c r="BL321" s="1">
        <f t="shared" si="297"/>
        <v>0.1308087909845197</v>
      </c>
      <c r="BM321" s="1">
        <f t="shared" si="298"/>
        <v>4.8612940090386796E-2</v>
      </c>
      <c r="BN321" s="1"/>
      <c r="BO321" s="1">
        <f t="shared" si="305"/>
        <v>2.5837667445961485E-2</v>
      </c>
      <c r="BP321" s="1">
        <f t="shared" si="306"/>
        <v>2.4120178004792932E-2</v>
      </c>
      <c r="BQ321" s="1">
        <f t="shared" si="307"/>
        <v>1.439650173540586E-3</v>
      </c>
      <c r="BR321" s="1">
        <f t="shared" si="308"/>
        <v>3.5569808726164706E-2</v>
      </c>
      <c r="BS321" s="1">
        <f t="shared" si="309"/>
        <v>9.2337927774867004E-2</v>
      </c>
      <c r="BT321" s="1">
        <f t="shared" si="310"/>
        <v>2.4120178004792932E-2</v>
      </c>
      <c r="BU321" s="1"/>
      <c r="BV321" s="1">
        <f t="shared" si="323"/>
        <v>8.8062425316277712E-2</v>
      </c>
      <c r="BW321" s="1">
        <f t="shared" si="324"/>
        <v>8.5402823438189654E-2</v>
      </c>
      <c r="BX321" s="1">
        <f t="shared" si="325"/>
        <v>8.3742784144462373E-2</v>
      </c>
      <c r="BY321" s="1">
        <f t="shared" si="326"/>
        <v>0.10313219906479885</v>
      </c>
      <c r="BZ321" s="1">
        <f t="shared" si="327"/>
        <v>0.2175327077981189</v>
      </c>
      <c r="CA321" s="1">
        <f t="shared" si="328"/>
        <v>8.5402823438189654E-2</v>
      </c>
      <c r="CB321" s="1"/>
      <c r="CC321" s="1"/>
    </row>
    <row r="322" spans="1:81" x14ac:dyDescent="0.2">
      <c r="A322">
        <f t="shared" si="329"/>
        <v>2016</v>
      </c>
      <c r="B322">
        <f t="shared" si="330"/>
        <v>9</v>
      </c>
      <c r="C322" s="1">
        <f>AVERAGE(RealPrice!C310:C321)</f>
        <v>5.0667067043992264E-2</v>
      </c>
      <c r="D322" s="1">
        <f>AVERAGE(RealPrice!D310:D321)</f>
        <v>4.8453205000444872E-2</v>
      </c>
      <c r="E322" s="1">
        <f>AVERAGE(RealPrice!E310:E321)</f>
        <v>4.3264636297373926E-2</v>
      </c>
      <c r="F322" s="1">
        <f>AVERAGE(RealPrice!F310:F321)</f>
        <v>6.0668369378712478E-2</v>
      </c>
      <c r="G322" s="1">
        <f>AVERAGE(RealPrice!G310:G321)</f>
        <v>0.1306410112047813</v>
      </c>
      <c r="H322" s="1">
        <f>AVERAGE(RealPrice!H310:H321)</f>
        <v>4.8453205000444872E-2</v>
      </c>
      <c r="I322" s="1"/>
      <c r="J322" s="1">
        <f t="shared" si="299"/>
        <v>-1.6605281390372206E-4</v>
      </c>
      <c r="K322" s="1">
        <f t="shared" si="300"/>
        <v>-1.5973508994192309E-4</v>
      </c>
      <c r="L322" s="1">
        <f t="shared" si="301"/>
        <v>-3.6725992684406156E-4</v>
      </c>
      <c r="M322" s="1">
        <f t="shared" si="302"/>
        <v>-1.6398191714911414E-4</v>
      </c>
      <c r="N322" s="1">
        <f t="shared" si="303"/>
        <v>-1.6777977973839175E-4</v>
      </c>
      <c r="O322" s="1">
        <f t="shared" si="304"/>
        <v>-1.5973508994192309E-4</v>
      </c>
      <c r="P322" s="1"/>
      <c r="Q322" s="99">
        <f t="shared" ref="Q322:Q385" si="331">IF(J322&lt;=0,J322,0)</f>
        <v>-1.6605281390372206E-4</v>
      </c>
      <c r="R322" s="99">
        <f t="shared" ref="R322:R385" si="332">IF(K322&lt;=0,K322,0)</f>
        <v>-1.5973508994192309E-4</v>
      </c>
      <c r="S322" s="99">
        <f t="shared" ref="S322:S385" si="333">IF(L322&lt;=0,L322,0)</f>
        <v>-3.6725992684406156E-4</v>
      </c>
      <c r="T322" s="99">
        <f t="shared" ref="T322:T385" si="334">IF(M322&lt;=0,M322,0)</f>
        <v>-1.6398191714911414E-4</v>
      </c>
      <c r="U322" s="99">
        <f t="shared" ref="U322:U385" si="335">IF(N322&lt;=0,N322,0)</f>
        <v>-1.6777977973839175E-4</v>
      </c>
      <c r="V322" s="99">
        <f t="shared" ref="V322:V385" si="336">IF(O322&lt;=0,O322,0)</f>
        <v>-1.5973508994192309E-4</v>
      </c>
      <c r="W322" s="99"/>
      <c r="X322" s="99">
        <f t="shared" ref="X322:X385" si="337">IF(J322&gt;=0,J322,0)</f>
        <v>0</v>
      </c>
      <c r="Y322" s="99">
        <f t="shared" ref="Y322:Y385" si="338">IF(K322&gt;=0,K322,0)</f>
        <v>0</v>
      </c>
      <c r="Z322" s="99">
        <f t="shared" ref="Z322:Z385" si="339">IF(L322&gt;=0,L322,0)</f>
        <v>0</v>
      </c>
      <c r="AA322" s="99">
        <f t="shared" ref="AA322:AA385" si="340">IF(M322&gt;=0,M322,0)</f>
        <v>0</v>
      </c>
      <c r="AB322" s="99">
        <f t="shared" ref="AB322:AB385" si="341">IF(N322&gt;=0,N322,0)</f>
        <v>0</v>
      </c>
      <c r="AC322" s="99">
        <f t="shared" ref="AC322:AC385" si="342">IF(O322&gt;=0,O322,0)</f>
        <v>0</v>
      </c>
      <c r="AD322" s="1"/>
      <c r="AE322" s="1"/>
      <c r="AF322" s="5">
        <f t="shared" si="311"/>
        <v>-3.2666264507849041E-3</v>
      </c>
      <c r="AG322" s="5">
        <f t="shared" si="312"/>
        <v>-3.2858553637143961E-3</v>
      </c>
      <c r="AH322" s="5">
        <f t="shared" si="313"/>
        <v>-8.4172350648425986E-3</v>
      </c>
      <c r="AI322" s="5">
        <f t="shared" si="314"/>
        <v>-2.6956366744986804E-3</v>
      </c>
      <c r="AJ322" s="5">
        <f t="shared" si="315"/>
        <v>-1.2826338235802925E-3</v>
      </c>
      <c r="AK322" s="5">
        <f t="shared" si="316"/>
        <v>-3.2858553637143961E-3</v>
      </c>
      <c r="AL322" s="1"/>
      <c r="AM322" s="175">
        <f t="shared" ref="AM322:AM385" si="343">IF(AF322&lt;=0,AF322,0)</f>
        <v>-3.2666264507849041E-3</v>
      </c>
      <c r="AN322" s="175">
        <f t="shared" ref="AN322:AN385" si="344">IF(AG322&lt;=0,AG322,0)</f>
        <v>-3.2858553637143961E-3</v>
      </c>
      <c r="AO322" s="175">
        <f t="shared" ref="AO322:AO385" si="345">IF(AH322&lt;=0,AH322,0)</f>
        <v>-8.4172350648425986E-3</v>
      </c>
      <c r="AP322" s="175">
        <f t="shared" ref="AP322:AP385" si="346">IF(AI322&lt;=0,AI322,0)</f>
        <v>-2.6956366744986804E-3</v>
      </c>
      <c r="AQ322" s="175">
        <f t="shared" ref="AQ322:AQ385" si="347">IF(AJ322&lt;=0,AJ322,0)</f>
        <v>-1.2826338235802925E-3</v>
      </c>
      <c r="AR322" s="175">
        <f t="shared" ref="AR322:AR385" si="348">IF(AK322&lt;=0,AK322,0)</f>
        <v>-3.2858553637143961E-3</v>
      </c>
      <c r="AS322" s="175"/>
      <c r="AT322" s="175">
        <f t="shared" ref="AT322:AT385" si="349">IF(AF322&gt;=0,AF322,0)</f>
        <v>0</v>
      </c>
      <c r="AU322" s="175">
        <f t="shared" ref="AU322:AU385" si="350">IF(AG322&gt;=0,AG322,0)</f>
        <v>0</v>
      </c>
      <c r="AV322" s="175">
        <f t="shared" ref="AV322:AV385" si="351">IF(AH322&gt;=0,AH322,0)</f>
        <v>0</v>
      </c>
      <c r="AW322" s="175">
        <f t="shared" ref="AW322:AW385" si="352">IF(AI322&gt;=0,AI322,0)</f>
        <v>0</v>
      </c>
      <c r="AX322" s="175">
        <f t="shared" ref="AX322:AX385" si="353">IF(AJ322&gt;=0,AJ322,0)</f>
        <v>0</v>
      </c>
      <c r="AY322" s="175">
        <f t="shared" ref="AY322:AY385" si="354">IF(AK322&gt;=0,AK322,0)</f>
        <v>0</v>
      </c>
      <c r="AZ322" s="1"/>
      <c r="BA322" s="1">
        <f t="shared" si="317"/>
        <v>5.0501014230088542E-2</v>
      </c>
      <c r="BB322" s="1">
        <f t="shared" si="318"/>
        <v>4.8293469910502949E-2</v>
      </c>
      <c r="BC322" s="1">
        <f t="shared" si="319"/>
        <v>4.2897376370529865E-2</v>
      </c>
      <c r="BD322" s="1">
        <f t="shared" si="320"/>
        <v>6.0504387461563364E-2</v>
      </c>
      <c r="BE322" s="1">
        <f t="shared" si="321"/>
        <v>0.13047323142504291</v>
      </c>
      <c r="BF322" s="1">
        <f t="shared" si="322"/>
        <v>4.8293469910502949E-2</v>
      </c>
      <c r="BG322" s="1"/>
      <c r="BH322" s="1">
        <f t="shared" si="293"/>
        <v>5.0667067043992264E-2</v>
      </c>
      <c r="BI322" s="1">
        <f t="shared" si="294"/>
        <v>4.8453205000444872E-2</v>
      </c>
      <c r="BJ322" s="1">
        <f t="shared" si="295"/>
        <v>4.3264636297373926E-2</v>
      </c>
      <c r="BK322" s="1">
        <f t="shared" si="296"/>
        <v>6.0668369378712478E-2</v>
      </c>
      <c r="BL322" s="1">
        <f t="shared" si="297"/>
        <v>0.1306410112047813</v>
      </c>
      <c r="BM322" s="1">
        <f t="shared" si="298"/>
        <v>4.8453205000444872E-2</v>
      </c>
      <c r="BN322" s="1"/>
      <c r="BO322" s="1">
        <f t="shared" si="305"/>
        <v>2.5672157064571887E-2</v>
      </c>
      <c r="BP322" s="1">
        <f t="shared" si="306"/>
        <v>2.3960967781253069E-2</v>
      </c>
      <c r="BQ322" s="1">
        <f t="shared" si="307"/>
        <v>1.0754815598306682E-3</v>
      </c>
      <c r="BR322" s="1">
        <f t="shared" si="308"/>
        <v>3.5406268844685417E-2</v>
      </c>
      <c r="BS322" s="1">
        <f t="shared" si="309"/>
        <v>9.2170363195149013E-2</v>
      </c>
      <c r="BT322" s="1">
        <f t="shared" si="310"/>
        <v>2.3960967781253069E-2</v>
      </c>
      <c r="BU322" s="1"/>
      <c r="BV322" s="1">
        <f t="shared" si="323"/>
        <v>8.8062425316277712E-2</v>
      </c>
      <c r="BW322" s="1">
        <f t="shared" si="324"/>
        <v>8.5402823438189654E-2</v>
      </c>
      <c r="BX322" s="1">
        <f t="shared" si="325"/>
        <v>8.3742784144462373E-2</v>
      </c>
      <c r="BY322" s="1">
        <f t="shared" si="326"/>
        <v>0.10313219906479885</v>
      </c>
      <c r="BZ322" s="1">
        <f t="shared" si="327"/>
        <v>0.2175327077981189</v>
      </c>
      <c r="CA322" s="1">
        <f t="shared" si="328"/>
        <v>8.5402823438189654E-2</v>
      </c>
      <c r="CB322" s="1"/>
      <c r="CC322" s="1"/>
    </row>
    <row r="323" spans="1:81" x14ac:dyDescent="0.2">
      <c r="A323">
        <f t="shared" si="329"/>
        <v>2016</v>
      </c>
      <c r="B323">
        <f t="shared" si="330"/>
        <v>10</v>
      </c>
      <c r="C323" s="1">
        <f>AVERAGE(RealPrice!C311:C322)</f>
        <v>5.0455258034357388E-2</v>
      </c>
      <c r="D323" s="1">
        <f>AVERAGE(RealPrice!D311:D322)</f>
        <v>4.8270425922365412E-2</v>
      </c>
      <c r="E323" s="1">
        <f>AVERAGE(RealPrice!E311:E322)</f>
        <v>4.3011394292960553E-2</v>
      </c>
      <c r="F323" s="1">
        <f>AVERAGE(RealPrice!F311:F322)</f>
        <v>6.0490367443380953E-2</v>
      </c>
      <c r="G323" s="1">
        <f>AVERAGE(RealPrice!G311:G322)</f>
        <v>0.13004827306357061</v>
      </c>
      <c r="H323" s="1">
        <f>AVERAGE(RealPrice!H311:H322)</f>
        <v>4.8270425922365412E-2</v>
      </c>
      <c r="I323" s="1"/>
      <c r="J323" s="1">
        <f t="shared" si="299"/>
        <v>-2.1180900963487653E-4</v>
      </c>
      <c r="K323" s="1">
        <f t="shared" si="300"/>
        <v>-1.8277907807946053E-4</v>
      </c>
      <c r="L323" s="1">
        <f t="shared" si="301"/>
        <v>-2.5324200441337319E-4</v>
      </c>
      <c r="M323" s="1">
        <f t="shared" si="302"/>
        <v>-1.7800193533152459E-4</v>
      </c>
      <c r="N323" s="1">
        <f t="shared" si="303"/>
        <v>-5.9273814121069135E-4</v>
      </c>
      <c r="O323" s="1">
        <f t="shared" si="304"/>
        <v>-1.8277907807946053E-4</v>
      </c>
      <c r="P323" s="1"/>
      <c r="Q323" s="99">
        <f t="shared" si="331"/>
        <v>-2.1180900963487653E-4</v>
      </c>
      <c r="R323" s="99">
        <f t="shared" si="332"/>
        <v>-1.8277907807946053E-4</v>
      </c>
      <c r="S323" s="99">
        <f t="shared" si="333"/>
        <v>-2.5324200441337319E-4</v>
      </c>
      <c r="T323" s="99">
        <f t="shared" si="334"/>
        <v>-1.7800193533152459E-4</v>
      </c>
      <c r="U323" s="99">
        <f t="shared" si="335"/>
        <v>-5.9273814121069135E-4</v>
      </c>
      <c r="V323" s="99">
        <f t="shared" si="336"/>
        <v>-1.8277907807946053E-4</v>
      </c>
      <c r="W323" s="99"/>
      <c r="X323" s="99">
        <f t="shared" si="337"/>
        <v>0</v>
      </c>
      <c r="Y323" s="99">
        <f t="shared" si="338"/>
        <v>0</v>
      </c>
      <c r="Z323" s="99">
        <f t="shared" si="339"/>
        <v>0</v>
      </c>
      <c r="AA323" s="99">
        <f t="shared" si="340"/>
        <v>0</v>
      </c>
      <c r="AB323" s="99">
        <f t="shared" si="341"/>
        <v>0</v>
      </c>
      <c r="AC323" s="99">
        <f t="shared" si="342"/>
        <v>0</v>
      </c>
      <c r="AD323" s="1"/>
      <c r="AE323" s="1"/>
      <c r="AF323" s="5">
        <f t="shared" si="311"/>
        <v>-4.1804079452827381E-3</v>
      </c>
      <c r="AG323" s="5">
        <f t="shared" si="312"/>
        <v>-3.7722804524031872E-3</v>
      </c>
      <c r="AH323" s="5">
        <f t="shared" si="313"/>
        <v>-5.8533256277193413E-3</v>
      </c>
      <c r="AI323" s="5">
        <f t="shared" si="314"/>
        <v>-2.934015487055186E-3</v>
      </c>
      <c r="AJ323" s="5">
        <f t="shared" si="315"/>
        <v>-4.5371521220206601E-3</v>
      </c>
      <c r="AK323" s="5">
        <f t="shared" si="316"/>
        <v>-3.7722804524031872E-3</v>
      </c>
      <c r="AL323" s="1"/>
      <c r="AM323" s="175">
        <f t="shared" si="343"/>
        <v>-4.1804079452827381E-3</v>
      </c>
      <c r="AN323" s="175">
        <f t="shared" si="344"/>
        <v>-3.7722804524031872E-3</v>
      </c>
      <c r="AO323" s="175">
        <f t="shared" si="345"/>
        <v>-5.8533256277193413E-3</v>
      </c>
      <c r="AP323" s="175">
        <f t="shared" si="346"/>
        <v>-2.934015487055186E-3</v>
      </c>
      <c r="AQ323" s="175">
        <f t="shared" si="347"/>
        <v>-4.5371521220206601E-3</v>
      </c>
      <c r="AR323" s="175">
        <f t="shared" si="348"/>
        <v>-3.7722804524031872E-3</v>
      </c>
      <c r="AS323" s="175"/>
      <c r="AT323" s="175">
        <f t="shared" si="349"/>
        <v>0</v>
      </c>
      <c r="AU323" s="175">
        <f t="shared" si="350"/>
        <v>0</v>
      </c>
      <c r="AV323" s="175">
        <f t="shared" si="351"/>
        <v>0</v>
      </c>
      <c r="AW323" s="175">
        <f t="shared" si="352"/>
        <v>0</v>
      </c>
      <c r="AX323" s="175">
        <f t="shared" si="353"/>
        <v>0</v>
      </c>
      <c r="AY323" s="175">
        <f t="shared" si="354"/>
        <v>0</v>
      </c>
      <c r="AZ323" s="1"/>
      <c r="BA323" s="1">
        <f t="shared" si="317"/>
        <v>5.0243449024722511E-2</v>
      </c>
      <c r="BB323" s="1">
        <f t="shared" si="318"/>
        <v>4.8087646844285951E-2</v>
      </c>
      <c r="BC323" s="1">
        <f t="shared" si="319"/>
        <v>4.275815228854718E-2</v>
      </c>
      <c r="BD323" s="1">
        <f t="shared" si="320"/>
        <v>6.0312365508049429E-2</v>
      </c>
      <c r="BE323" s="1">
        <f t="shared" si="321"/>
        <v>0.12945553492235992</v>
      </c>
      <c r="BF323" s="1">
        <f t="shared" si="322"/>
        <v>4.8087646844285951E-2</v>
      </c>
      <c r="BG323" s="1"/>
      <c r="BH323" s="1">
        <f t="shared" ref="BH323:BH386" si="355">C323+X323</f>
        <v>5.0455258034357388E-2</v>
      </c>
      <c r="BI323" s="1">
        <f t="shared" ref="BI323:BI386" si="356">D323+Y323</f>
        <v>4.8270425922365412E-2</v>
      </c>
      <c r="BJ323" s="1">
        <f t="shared" ref="BJ323:BJ386" si="357">E323+Z323</f>
        <v>4.3011394292960553E-2</v>
      </c>
      <c r="BK323" s="1">
        <f t="shared" ref="BK323:BK386" si="358">F323+AA323</f>
        <v>6.0490367443380953E-2</v>
      </c>
      <c r="BL323" s="1">
        <f t="shared" ref="BL323:BL386" si="359">G323+AB323</f>
        <v>0.13004827306357061</v>
      </c>
      <c r="BM323" s="1">
        <f t="shared" ref="BM323:BM386" si="360">H323+AC323</f>
        <v>4.8270425922365412E-2</v>
      </c>
      <c r="BN323" s="1"/>
      <c r="BO323" s="1">
        <f t="shared" si="305"/>
        <v>2.546123350300377E-2</v>
      </c>
      <c r="BP323" s="1">
        <f t="shared" si="306"/>
        <v>2.3778878197116955E-2</v>
      </c>
      <c r="BQ323" s="1">
        <f t="shared" si="307"/>
        <v>8.2372186333174086E-4</v>
      </c>
      <c r="BR323" s="1">
        <f t="shared" si="308"/>
        <v>3.5228789169788881E-2</v>
      </c>
      <c r="BS323" s="1">
        <f t="shared" si="309"/>
        <v>9.1580314397053511E-2</v>
      </c>
      <c r="BT323" s="1">
        <f t="shared" si="310"/>
        <v>2.3778878197116955E-2</v>
      </c>
      <c r="BU323" s="1"/>
      <c r="BV323" s="1">
        <f t="shared" si="323"/>
        <v>8.8062425316277712E-2</v>
      </c>
      <c r="BW323" s="1">
        <f t="shared" si="324"/>
        <v>8.5402823438189654E-2</v>
      </c>
      <c r="BX323" s="1">
        <f t="shared" si="325"/>
        <v>8.3742784144462373E-2</v>
      </c>
      <c r="BY323" s="1">
        <f t="shared" si="326"/>
        <v>0.10313219906479885</v>
      </c>
      <c r="BZ323" s="1">
        <f t="shared" si="327"/>
        <v>0.2175327077981189</v>
      </c>
      <c r="CA323" s="1">
        <f t="shared" si="328"/>
        <v>8.5402823438189654E-2</v>
      </c>
      <c r="CB323" s="1"/>
      <c r="CC323" s="1"/>
    </row>
    <row r="324" spans="1:81" x14ac:dyDescent="0.2">
      <c r="A324">
        <f t="shared" si="329"/>
        <v>2016</v>
      </c>
      <c r="B324">
        <f t="shared" si="330"/>
        <v>11</v>
      </c>
      <c r="C324" s="1">
        <f>AVERAGE(RealPrice!C312:C323)</f>
        <v>5.028269442341237E-2</v>
      </c>
      <c r="D324" s="1">
        <f>AVERAGE(RealPrice!D312:D323)</f>
        <v>4.8120422390482719E-2</v>
      </c>
      <c r="E324" s="1">
        <f>AVERAGE(RealPrice!E312:E323)</f>
        <v>4.2752023639358816E-2</v>
      </c>
      <c r="F324" s="1">
        <f>AVERAGE(RealPrice!F312:F323)</f>
        <v>6.0302824706110092E-2</v>
      </c>
      <c r="G324" s="1">
        <f>AVERAGE(RealPrice!G312:G323)</f>
        <v>0.1296030550409851</v>
      </c>
      <c r="H324" s="1">
        <f>AVERAGE(RealPrice!H312:H323)</f>
        <v>4.8120422390482719E-2</v>
      </c>
      <c r="I324" s="1"/>
      <c r="J324" s="1">
        <f t="shared" si="299"/>
        <v>-1.7256361094501738E-4</v>
      </c>
      <c r="K324" s="1">
        <f t="shared" si="300"/>
        <v>-1.5000353188269339E-4</v>
      </c>
      <c r="L324" s="1">
        <f t="shared" si="301"/>
        <v>-2.5937065360173706E-4</v>
      </c>
      <c r="M324" s="1">
        <f t="shared" si="302"/>
        <v>-1.8754273727086129E-4</v>
      </c>
      <c r="N324" s="1">
        <f t="shared" si="303"/>
        <v>-4.4521802258551402E-4</v>
      </c>
      <c r="O324" s="1">
        <f t="shared" si="304"/>
        <v>-1.5000353188269339E-4</v>
      </c>
      <c r="P324" s="1"/>
      <c r="Q324" s="99">
        <f t="shared" si="331"/>
        <v>-1.7256361094501738E-4</v>
      </c>
      <c r="R324" s="99">
        <f t="shared" si="332"/>
        <v>-1.5000353188269339E-4</v>
      </c>
      <c r="S324" s="99">
        <f t="shared" si="333"/>
        <v>-2.5937065360173706E-4</v>
      </c>
      <c r="T324" s="99">
        <f t="shared" si="334"/>
        <v>-1.8754273727086129E-4</v>
      </c>
      <c r="U324" s="99">
        <f t="shared" si="335"/>
        <v>-4.4521802258551402E-4</v>
      </c>
      <c r="V324" s="99">
        <f t="shared" si="336"/>
        <v>-1.5000353188269339E-4</v>
      </c>
      <c r="W324" s="99"/>
      <c r="X324" s="99">
        <f t="shared" si="337"/>
        <v>0</v>
      </c>
      <c r="Y324" s="99">
        <f t="shared" si="338"/>
        <v>0</v>
      </c>
      <c r="Z324" s="99">
        <f t="shared" si="339"/>
        <v>0</v>
      </c>
      <c r="AA324" s="99">
        <f t="shared" si="340"/>
        <v>0</v>
      </c>
      <c r="AB324" s="99">
        <f t="shared" si="341"/>
        <v>0</v>
      </c>
      <c r="AC324" s="99">
        <f t="shared" si="342"/>
        <v>0</v>
      </c>
      <c r="AD324" s="1"/>
      <c r="AE324" s="1"/>
      <c r="AF324" s="5">
        <f t="shared" si="311"/>
        <v>-3.4201313731764271E-3</v>
      </c>
      <c r="AG324" s="5">
        <f t="shared" si="312"/>
        <v>-3.1075659478113637E-3</v>
      </c>
      <c r="AH324" s="5">
        <f t="shared" si="313"/>
        <v>-6.0302777407098551E-3</v>
      </c>
      <c r="AI324" s="5">
        <f t="shared" si="314"/>
        <v>-3.1003735833875501E-3</v>
      </c>
      <c r="AJ324" s="5">
        <f t="shared" si="315"/>
        <v>-3.4234827737226192E-3</v>
      </c>
      <c r="AK324" s="5">
        <f t="shared" si="316"/>
        <v>-3.1075659478113637E-3</v>
      </c>
      <c r="AL324" s="1"/>
      <c r="AM324" s="175">
        <f t="shared" si="343"/>
        <v>-3.4201313731764271E-3</v>
      </c>
      <c r="AN324" s="175">
        <f t="shared" si="344"/>
        <v>-3.1075659478113637E-3</v>
      </c>
      <c r="AO324" s="175">
        <f t="shared" si="345"/>
        <v>-6.0302777407098551E-3</v>
      </c>
      <c r="AP324" s="175">
        <f t="shared" si="346"/>
        <v>-3.1003735833875501E-3</v>
      </c>
      <c r="AQ324" s="175">
        <f t="shared" si="347"/>
        <v>-3.4234827737226192E-3</v>
      </c>
      <c r="AR324" s="175">
        <f t="shared" si="348"/>
        <v>-3.1075659478113637E-3</v>
      </c>
      <c r="AS324" s="175"/>
      <c r="AT324" s="175">
        <f t="shared" si="349"/>
        <v>0</v>
      </c>
      <c r="AU324" s="175">
        <f t="shared" si="350"/>
        <v>0</v>
      </c>
      <c r="AV324" s="175">
        <f t="shared" si="351"/>
        <v>0</v>
      </c>
      <c r="AW324" s="175">
        <f t="shared" si="352"/>
        <v>0</v>
      </c>
      <c r="AX324" s="175">
        <f t="shared" si="353"/>
        <v>0</v>
      </c>
      <c r="AY324" s="175">
        <f t="shared" si="354"/>
        <v>0</v>
      </c>
      <c r="AZ324" s="1"/>
      <c r="BA324" s="1">
        <f t="shared" si="317"/>
        <v>5.0110130812467353E-2</v>
      </c>
      <c r="BB324" s="1">
        <f t="shared" si="318"/>
        <v>4.7970418858600025E-2</v>
      </c>
      <c r="BC324" s="1">
        <f t="shared" si="319"/>
        <v>4.2492652985757079E-2</v>
      </c>
      <c r="BD324" s="1">
        <f t="shared" si="320"/>
        <v>6.0115281968839231E-2</v>
      </c>
      <c r="BE324" s="1">
        <f t="shared" si="321"/>
        <v>0.12915783701839958</v>
      </c>
      <c r="BF324" s="1">
        <f t="shared" si="322"/>
        <v>4.7970418858600025E-2</v>
      </c>
      <c r="BG324" s="1"/>
      <c r="BH324" s="1">
        <f t="shared" si="355"/>
        <v>5.028269442341237E-2</v>
      </c>
      <c r="BI324" s="1">
        <f t="shared" si="356"/>
        <v>4.8120422390482719E-2</v>
      </c>
      <c r="BJ324" s="1">
        <f t="shared" si="357"/>
        <v>4.2752023639358816E-2</v>
      </c>
      <c r="BK324" s="1">
        <f t="shared" si="358"/>
        <v>6.0302824706110092E-2</v>
      </c>
      <c r="BL324" s="1">
        <f t="shared" si="359"/>
        <v>0.1296030550409851</v>
      </c>
      <c r="BM324" s="1">
        <f t="shared" si="360"/>
        <v>4.8120422390482719E-2</v>
      </c>
      <c r="BN324" s="1"/>
      <c r="BO324" s="1">
        <f t="shared" si="305"/>
        <v>2.5289260082278414E-2</v>
      </c>
      <c r="BP324" s="1">
        <f t="shared" si="306"/>
        <v>2.362934081110199E-2</v>
      </c>
      <c r="BQ324" s="1">
        <f t="shared" si="307"/>
        <v>5.6591528680901388E-4</v>
      </c>
      <c r="BR324" s="1">
        <f t="shared" si="308"/>
        <v>3.5041827885066407E-2</v>
      </c>
      <c r="BS324" s="1">
        <f t="shared" si="309"/>
        <v>9.1136620570698879E-2</v>
      </c>
      <c r="BT324" s="1">
        <f t="shared" si="310"/>
        <v>2.362934081110199E-2</v>
      </c>
      <c r="BU324" s="1"/>
      <c r="BV324" s="1">
        <f t="shared" si="323"/>
        <v>8.8062425316277712E-2</v>
      </c>
      <c r="BW324" s="1">
        <f t="shared" si="324"/>
        <v>8.5402823438189654E-2</v>
      </c>
      <c r="BX324" s="1">
        <f t="shared" si="325"/>
        <v>8.3742784144462373E-2</v>
      </c>
      <c r="BY324" s="1">
        <f t="shared" si="326"/>
        <v>0.10313219906479885</v>
      </c>
      <c r="BZ324" s="1">
        <f t="shared" si="327"/>
        <v>0.2175327077981189</v>
      </c>
      <c r="CA324" s="1">
        <f t="shared" si="328"/>
        <v>8.5402823438189654E-2</v>
      </c>
      <c r="CB324" s="1"/>
      <c r="CC324" s="1"/>
    </row>
    <row r="325" spans="1:81" x14ac:dyDescent="0.2">
      <c r="A325">
        <f t="shared" si="329"/>
        <v>2016</v>
      </c>
      <c r="B325">
        <f t="shared" si="330"/>
        <v>12</v>
      </c>
      <c r="C325" s="1">
        <f>AVERAGE(RealPrice!C313:C324)</f>
        <v>5.0138119699882105E-2</v>
      </c>
      <c r="D325" s="1">
        <f>AVERAGE(RealPrice!D313:D324)</f>
        <v>4.7963149573802433E-2</v>
      </c>
      <c r="E325" s="1">
        <f>AVERAGE(RealPrice!E313:E324)</f>
        <v>4.2650482363061348E-2</v>
      </c>
      <c r="F325" s="1">
        <f>AVERAGE(RealPrice!F313:F324)</f>
        <v>6.0137167639338275E-2</v>
      </c>
      <c r="G325" s="1">
        <f>AVERAGE(RealPrice!G313:G324)</f>
        <v>0.12926223799592393</v>
      </c>
      <c r="H325" s="1">
        <f>AVERAGE(RealPrice!H313:H324)</f>
        <v>4.7963149573802433E-2</v>
      </c>
      <c r="I325" s="1"/>
      <c r="J325" s="1">
        <f t="shared" si="299"/>
        <v>-1.4457472353026496E-4</v>
      </c>
      <c r="K325" s="1">
        <f t="shared" si="300"/>
        <v>-1.5727281668028587E-4</v>
      </c>
      <c r="L325" s="1">
        <f t="shared" si="301"/>
        <v>-1.0154127629746768E-4</v>
      </c>
      <c r="M325" s="1">
        <f t="shared" si="302"/>
        <v>-1.6565706677181685E-4</v>
      </c>
      <c r="N325" s="1">
        <f t="shared" si="303"/>
        <v>-3.4081704506117028E-4</v>
      </c>
      <c r="O325" s="1">
        <f t="shared" si="304"/>
        <v>-1.5727281668028587E-4</v>
      </c>
      <c r="P325" s="1"/>
      <c r="Q325" s="99">
        <f t="shared" si="331"/>
        <v>-1.4457472353026496E-4</v>
      </c>
      <c r="R325" s="99">
        <f t="shared" si="332"/>
        <v>-1.5727281668028587E-4</v>
      </c>
      <c r="S325" s="99">
        <f t="shared" si="333"/>
        <v>-1.0154127629746768E-4</v>
      </c>
      <c r="T325" s="99">
        <f t="shared" si="334"/>
        <v>-1.6565706677181685E-4</v>
      </c>
      <c r="U325" s="99">
        <f t="shared" si="335"/>
        <v>-3.4081704506117028E-4</v>
      </c>
      <c r="V325" s="99">
        <f t="shared" si="336"/>
        <v>-1.5727281668028587E-4</v>
      </c>
      <c r="W325" s="99"/>
      <c r="X325" s="99">
        <f t="shared" si="337"/>
        <v>0</v>
      </c>
      <c r="Y325" s="99">
        <f t="shared" si="338"/>
        <v>0</v>
      </c>
      <c r="Z325" s="99">
        <f t="shared" si="339"/>
        <v>0</v>
      </c>
      <c r="AA325" s="99">
        <f t="shared" si="340"/>
        <v>0</v>
      </c>
      <c r="AB325" s="99">
        <f t="shared" si="341"/>
        <v>0</v>
      </c>
      <c r="AC325" s="99">
        <f t="shared" si="342"/>
        <v>0</v>
      </c>
      <c r="AD325" s="1"/>
      <c r="AE325" s="1"/>
      <c r="AF325" s="5">
        <f t="shared" si="311"/>
        <v>-2.8752381945337246E-3</v>
      </c>
      <c r="AG325" s="5">
        <f t="shared" si="312"/>
        <v>-3.2683174599770215E-3</v>
      </c>
      <c r="AH325" s="5">
        <f t="shared" si="313"/>
        <v>-2.3751221030853253E-3</v>
      </c>
      <c r="AI325" s="5">
        <f t="shared" si="314"/>
        <v>-2.7470863525740352E-3</v>
      </c>
      <c r="AJ325" s="5">
        <f t="shared" si="315"/>
        <v>-2.6296991606671316E-3</v>
      </c>
      <c r="AK325" s="5">
        <f t="shared" si="316"/>
        <v>-3.2683174599770215E-3</v>
      </c>
      <c r="AL325" s="1"/>
      <c r="AM325" s="175">
        <f t="shared" si="343"/>
        <v>-2.8752381945337246E-3</v>
      </c>
      <c r="AN325" s="175">
        <f t="shared" si="344"/>
        <v>-3.2683174599770215E-3</v>
      </c>
      <c r="AO325" s="175">
        <f t="shared" si="345"/>
        <v>-2.3751221030853253E-3</v>
      </c>
      <c r="AP325" s="175">
        <f t="shared" si="346"/>
        <v>-2.7470863525740352E-3</v>
      </c>
      <c r="AQ325" s="175">
        <f t="shared" si="347"/>
        <v>-2.6296991606671316E-3</v>
      </c>
      <c r="AR325" s="175">
        <f t="shared" si="348"/>
        <v>-3.2683174599770215E-3</v>
      </c>
      <c r="AS325" s="175"/>
      <c r="AT325" s="175">
        <f t="shared" si="349"/>
        <v>0</v>
      </c>
      <c r="AU325" s="175">
        <f t="shared" si="350"/>
        <v>0</v>
      </c>
      <c r="AV325" s="175">
        <f t="shared" si="351"/>
        <v>0</v>
      </c>
      <c r="AW325" s="175">
        <f t="shared" si="352"/>
        <v>0</v>
      </c>
      <c r="AX325" s="175">
        <f t="shared" si="353"/>
        <v>0</v>
      </c>
      <c r="AY325" s="175">
        <f t="shared" si="354"/>
        <v>0</v>
      </c>
      <c r="AZ325" s="1"/>
      <c r="BA325" s="1">
        <f t="shared" si="317"/>
        <v>4.9993544976351841E-2</v>
      </c>
      <c r="BB325" s="1">
        <f t="shared" si="318"/>
        <v>4.7805876757122147E-2</v>
      </c>
      <c r="BC325" s="1">
        <f t="shared" si="319"/>
        <v>4.2548941086763881E-2</v>
      </c>
      <c r="BD325" s="1">
        <f t="shared" si="320"/>
        <v>5.9971510572566458E-2</v>
      </c>
      <c r="BE325" s="1">
        <f t="shared" si="321"/>
        <v>0.12892142095086276</v>
      </c>
      <c r="BF325" s="1">
        <f t="shared" si="322"/>
        <v>4.7805876757122147E-2</v>
      </c>
      <c r="BG325" s="1"/>
      <c r="BH325" s="1">
        <f t="shared" si="355"/>
        <v>5.0138119699882105E-2</v>
      </c>
      <c r="BI325" s="1">
        <f t="shared" si="356"/>
        <v>4.7963149573802433E-2</v>
      </c>
      <c r="BJ325" s="1">
        <f t="shared" si="357"/>
        <v>4.2650482363061348E-2</v>
      </c>
      <c r="BK325" s="1">
        <f t="shared" si="358"/>
        <v>6.0137167639338275E-2</v>
      </c>
      <c r="BL325" s="1">
        <f t="shared" si="359"/>
        <v>0.12926223799592393</v>
      </c>
      <c r="BM325" s="1">
        <f t="shared" si="360"/>
        <v>4.7963149573802433E-2</v>
      </c>
      <c r="BN325" s="1"/>
      <c r="BO325" s="1">
        <f t="shared" si="305"/>
        <v>2.5145101045515209E-2</v>
      </c>
      <c r="BP325" s="1">
        <f t="shared" si="306"/>
        <v>2.347258201191444E-2</v>
      </c>
      <c r="BQ325" s="1">
        <f t="shared" si="307"/>
        <v>4.6461518344125604E-4</v>
      </c>
      <c r="BR325" s="1">
        <f t="shared" si="308"/>
        <v>3.4876625892561922E-2</v>
      </c>
      <c r="BS325" s="1">
        <f t="shared" si="309"/>
        <v>9.0796699771935038E-2</v>
      </c>
      <c r="BT325" s="1">
        <f t="shared" si="310"/>
        <v>2.347258201191444E-2</v>
      </c>
      <c r="BU325" s="1"/>
      <c r="BV325" s="1">
        <f t="shared" si="323"/>
        <v>8.8062425316277712E-2</v>
      </c>
      <c r="BW325" s="1">
        <f t="shared" si="324"/>
        <v>8.5402823438189654E-2</v>
      </c>
      <c r="BX325" s="1">
        <f t="shared" si="325"/>
        <v>8.3742784144462373E-2</v>
      </c>
      <c r="BY325" s="1">
        <f t="shared" si="326"/>
        <v>0.10313219906479885</v>
      </c>
      <c r="BZ325" s="1">
        <f t="shared" si="327"/>
        <v>0.2175327077981189</v>
      </c>
      <c r="CA325" s="1">
        <f t="shared" si="328"/>
        <v>8.5402823438189654E-2</v>
      </c>
      <c r="CB325" s="1"/>
      <c r="CC325" s="1"/>
    </row>
    <row r="326" spans="1:81" x14ac:dyDescent="0.2">
      <c r="A326">
        <f t="shared" si="329"/>
        <v>2017</v>
      </c>
      <c r="B326">
        <f t="shared" si="330"/>
        <v>1</v>
      </c>
      <c r="C326" s="1">
        <f>AVERAGE(RealPrice!C314:C325)</f>
        <v>4.9951642784954085E-2</v>
      </c>
      <c r="D326" s="1">
        <f>AVERAGE(RealPrice!D314:D325)</f>
        <v>4.7743215100127058E-2</v>
      </c>
      <c r="E326" s="1">
        <f>AVERAGE(RealPrice!E314:E325)</f>
        <v>4.251332742119935E-2</v>
      </c>
      <c r="F326" s="1">
        <f>AVERAGE(RealPrice!F314:F325)</f>
        <v>5.9930475105715815E-2</v>
      </c>
      <c r="G326" s="1">
        <f>AVERAGE(RealPrice!G314:G325)</f>
        <v>0.12881545881922013</v>
      </c>
      <c r="H326" s="1">
        <f>AVERAGE(RealPrice!H314:H325)</f>
        <v>4.7743215100127058E-2</v>
      </c>
      <c r="I326" s="1"/>
      <c r="J326" s="1">
        <f t="shared" si="299"/>
        <v>-1.8647691492802015E-4</v>
      </c>
      <c r="K326" s="1">
        <f t="shared" si="300"/>
        <v>-2.1993447367537472E-4</v>
      </c>
      <c r="L326" s="1">
        <f t="shared" si="301"/>
        <v>-1.3715494186199856E-4</v>
      </c>
      <c r="M326" s="1">
        <f t="shared" si="302"/>
        <v>-2.066925336224601E-4</v>
      </c>
      <c r="N326" s="1">
        <f t="shared" si="303"/>
        <v>-4.4677917670379874E-4</v>
      </c>
      <c r="O326" s="1">
        <f t="shared" si="304"/>
        <v>-2.1993447367537472E-4</v>
      </c>
      <c r="P326" s="1"/>
      <c r="Q326" s="99">
        <f t="shared" si="331"/>
        <v>-1.8647691492802015E-4</v>
      </c>
      <c r="R326" s="99">
        <f t="shared" si="332"/>
        <v>-2.1993447367537472E-4</v>
      </c>
      <c r="S326" s="99">
        <f t="shared" si="333"/>
        <v>-1.3715494186199856E-4</v>
      </c>
      <c r="T326" s="99">
        <f t="shared" si="334"/>
        <v>-2.066925336224601E-4</v>
      </c>
      <c r="U326" s="99">
        <f t="shared" si="335"/>
        <v>-4.4677917670379874E-4</v>
      </c>
      <c r="V326" s="99">
        <f t="shared" si="336"/>
        <v>-2.1993447367537472E-4</v>
      </c>
      <c r="W326" s="99"/>
      <c r="X326" s="99">
        <f t="shared" si="337"/>
        <v>0</v>
      </c>
      <c r="Y326" s="99">
        <f t="shared" si="338"/>
        <v>0</v>
      </c>
      <c r="Z326" s="99">
        <f t="shared" si="339"/>
        <v>0</v>
      </c>
      <c r="AA326" s="99">
        <f t="shared" si="340"/>
        <v>0</v>
      </c>
      <c r="AB326" s="99">
        <f t="shared" si="341"/>
        <v>0</v>
      </c>
      <c r="AC326" s="99">
        <f t="shared" si="342"/>
        <v>0</v>
      </c>
      <c r="AD326" s="1"/>
      <c r="AE326" s="1"/>
      <c r="AF326" s="5">
        <f t="shared" si="311"/>
        <v>-3.7192642253885966E-3</v>
      </c>
      <c r="AG326" s="5">
        <f t="shared" si="312"/>
        <v>-4.5854885600653539E-3</v>
      </c>
      <c r="AH326" s="5">
        <f t="shared" si="313"/>
        <v>-3.2157887616479641E-3</v>
      </c>
      <c r="AI326" s="5">
        <f t="shared" si="314"/>
        <v>-3.4370180993900101E-3</v>
      </c>
      <c r="AJ326" s="5">
        <f t="shared" si="315"/>
        <v>-3.456378162954965E-3</v>
      </c>
      <c r="AK326" s="5">
        <f t="shared" si="316"/>
        <v>-4.5854885600653539E-3</v>
      </c>
      <c r="AL326" s="1"/>
      <c r="AM326" s="175">
        <f t="shared" si="343"/>
        <v>-3.7192642253885966E-3</v>
      </c>
      <c r="AN326" s="175">
        <f t="shared" si="344"/>
        <v>-4.5854885600653539E-3</v>
      </c>
      <c r="AO326" s="175">
        <f t="shared" si="345"/>
        <v>-3.2157887616479641E-3</v>
      </c>
      <c r="AP326" s="175">
        <f t="shared" si="346"/>
        <v>-3.4370180993900101E-3</v>
      </c>
      <c r="AQ326" s="175">
        <f t="shared" si="347"/>
        <v>-3.456378162954965E-3</v>
      </c>
      <c r="AR326" s="175">
        <f t="shared" si="348"/>
        <v>-4.5854885600653539E-3</v>
      </c>
      <c r="AS326" s="175"/>
      <c r="AT326" s="175">
        <f t="shared" si="349"/>
        <v>0</v>
      </c>
      <c r="AU326" s="175">
        <f t="shared" si="350"/>
        <v>0</v>
      </c>
      <c r="AV326" s="175">
        <f t="shared" si="351"/>
        <v>0</v>
      </c>
      <c r="AW326" s="175">
        <f t="shared" si="352"/>
        <v>0</v>
      </c>
      <c r="AX326" s="175">
        <f t="shared" si="353"/>
        <v>0</v>
      </c>
      <c r="AY326" s="175">
        <f t="shared" si="354"/>
        <v>0</v>
      </c>
      <c r="AZ326" s="1"/>
      <c r="BA326" s="1">
        <f t="shared" si="317"/>
        <v>4.9765165870026065E-2</v>
      </c>
      <c r="BB326" s="1">
        <f t="shared" si="318"/>
        <v>4.7523280626451683E-2</v>
      </c>
      <c r="BC326" s="1">
        <f t="shared" si="319"/>
        <v>4.2376172479337351E-2</v>
      </c>
      <c r="BD326" s="1">
        <f t="shared" si="320"/>
        <v>5.9723782572093355E-2</v>
      </c>
      <c r="BE326" s="1">
        <f t="shared" si="321"/>
        <v>0.12836867964251633</v>
      </c>
      <c r="BF326" s="1">
        <f t="shared" si="322"/>
        <v>4.7523280626451683E-2</v>
      </c>
      <c r="BG326" s="1"/>
      <c r="BH326" s="1">
        <f t="shared" si="355"/>
        <v>4.9951642784954085E-2</v>
      </c>
      <c r="BI326" s="1">
        <f t="shared" si="356"/>
        <v>4.7743215100127058E-2</v>
      </c>
      <c r="BJ326" s="1">
        <f t="shared" si="357"/>
        <v>4.251332742119935E-2</v>
      </c>
      <c r="BK326" s="1">
        <f t="shared" si="358"/>
        <v>5.9930475105715815E-2</v>
      </c>
      <c r="BL326" s="1">
        <f t="shared" si="359"/>
        <v>0.12881545881922013</v>
      </c>
      <c r="BM326" s="1">
        <f t="shared" si="360"/>
        <v>4.7743215100127058E-2</v>
      </c>
      <c r="BN326" s="1"/>
      <c r="BO326" s="1">
        <f t="shared" si="305"/>
        <v>2.4959317687505738E-2</v>
      </c>
      <c r="BP326" s="1">
        <f t="shared" si="306"/>
        <v>2.3253656045252067E-2</v>
      </c>
      <c r="BQ326" s="1">
        <f t="shared" si="307"/>
        <v>3.2790130289990293E-4</v>
      </c>
      <c r="BR326" s="1">
        <f t="shared" si="308"/>
        <v>3.4670643764918532E-2</v>
      </c>
      <c r="BS326" s="1">
        <f t="shared" si="309"/>
        <v>9.0351464833021256E-2</v>
      </c>
      <c r="BT326" s="1">
        <f t="shared" si="310"/>
        <v>2.3253656045252067E-2</v>
      </c>
      <c r="BU326" s="1"/>
      <c r="BV326" s="1">
        <f t="shared" si="323"/>
        <v>8.8062425316277712E-2</v>
      </c>
      <c r="BW326" s="1">
        <f t="shared" si="324"/>
        <v>8.5402823438189654E-2</v>
      </c>
      <c r="BX326" s="1">
        <f t="shared" si="325"/>
        <v>8.3742784144462373E-2</v>
      </c>
      <c r="BY326" s="1">
        <f t="shared" si="326"/>
        <v>0.10313219906479885</v>
      </c>
      <c r="BZ326" s="1">
        <f t="shared" si="327"/>
        <v>0.2175327077981189</v>
      </c>
      <c r="CA326" s="1">
        <f t="shared" si="328"/>
        <v>8.5402823438189654E-2</v>
      </c>
      <c r="CB326" s="1"/>
      <c r="CC326" s="1"/>
    </row>
    <row r="327" spans="1:81" x14ac:dyDescent="0.2">
      <c r="A327">
        <f t="shared" si="329"/>
        <v>2017</v>
      </c>
      <c r="B327">
        <f t="shared" si="330"/>
        <v>2</v>
      </c>
      <c r="C327" s="1">
        <f>AVERAGE(RealPrice!C315:C326)</f>
        <v>4.9614548516894848E-2</v>
      </c>
      <c r="D327" s="1">
        <f>AVERAGE(RealPrice!D315:D326)</f>
        <v>4.7833155040983011E-2</v>
      </c>
      <c r="E327" s="1">
        <f>AVERAGE(RealPrice!E315:E326)</f>
        <v>4.1987753147236795E-2</v>
      </c>
      <c r="F327" s="1">
        <f>AVERAGE(RealPrice!F315:F326)</f>
        <v>5.966380384455449E-2</v>
      </c>
      <c r="G327" s="1">
        <f>AVERAGE(RealPrice!G315:G326)</f>
        <v>0.11828064284293578</v>
      </c>
      <c r="H327" s="1">
        <f>AVERAGE(RealPrice!H315:H326)</f>
        <v>4.7833155040983011E-2</v>
      </c>
      <c r="I327" s="1"/>
      <c r="J327" s="1">
        <f t="shared" si="299"/>
        <v>-3.3709426805923759E-4</v>
      </c>
      <c r="K327" s="1">
        <f t="shared" si="300"/>
        <v>8.993994085595286E-5</v>
      </c>
      <c r="L327" s="1">
        <f t="shared" si="301"/>
        <v>-5.2557427396255491E-4</v>
      </c>
      <c r="M327" s="1">
        <f t="shared" si="302"/>
        <v>-2.6667126116132478E-4</v>
      </c>
      <c r="N327" s="1">
        <f t="shared" si="303"/>
        <v>-1.0534815976284348E-2</v>
      </c>
      <c r="O327" s="1">
        <f t="shared" si="304"/>
        <v>8.993994085595286E-5</v>
      </c>
      <c r="P327" s="1"/>
      <c r="Q327" s="99">
        <f t="shared" si="331"/>
        <v>-3.3709426805923759E-4</v>
      </c>
      <c r="R327" s="99">
        <f t="shared" si="332"/>
        <v>0</v>
      </c>
      <c r="S327" s="99">
        <f t="shared" si="333"/>
        <v>-5.2557427396255491E-4</v>
      </c>
      <c r="T327" s="99">
        <f t="shared" si="334"/>
        <v>-2.6667126116132478E-4</v>
      </c>
      <c r="U327" s="99">
        <f t="shared" si="335"/>
        <v>-1.0534815976284348E-2</v>
      </c>
      <c r="V327" s="99">
        <f t="shared" si="336"/>
        <v>0</v>
      </c>
      <c r="W327" s="99"/>
      <c r="X327" s="99">
        <f t="shared" si="337"/>
        <v>0</v>
      </c>
      <c r="Y327" s="99">
        <f t="shared" si="338"/>
        <v>8.993994085595286E-5</v>
      </c>
      <c r="Z327" s="99">
        <f t="shared" si="339"/>
        <v>0</v>
      </c>
      <c r="AA327" s="99">
        <f t="shared" si="340"/>
        <v>0</v>
      </c>
      <c r="AB327" s="99">
        <f t="shared" si="341"/>
        <v>0</v>
      </c>
      <c r="AC327" s="99">
        <f t="shared" si="342"/>
        <v>8.993994085595286E-5</v>
      </c>
      <c r="AD327" s="1"/>
      <c r="AE327" s="1"/>
      <c r="AF327" s="5">
        <f t="shared" si="311"/>
        <v>-6.7484120494386568E-3</v>
      </c>
      <c r="AG327" s="5">
        <f t="shared" si="312"/>
        <v>1.8838266477725352E-3</v>
      </c>
      <c r="AH327" s="5">
        <f t="shared" si="313"/>
        <v>-1.2362576769290423E-2</v>
      </c>
      <c r="AI327" s="5">
        <f t="shared" si="314"/>
        <v>-4.4496770748257974E-3</v>
      </c>
      <c r="AJ327" s="5">
        <f t="shared" si="315"/>
        <v>-8.178223384717298E-2</v>
      </c>
      <c r="AK327" s="5">
        <f t="shared" si="316"/>
        <v>1.8838266477725352E-3</v>
      </c>
      <c r="AL327" s="1"/>
      <c r="AM327" s="175">
        <f t="shared" si="343"/>
        <v>-6.7484120494386568E-3</v>
      </c>
      <c r="AN327" s="175">
        <f t="shared" si="344"/>
        <v>0</v>
      </c>
      <c r="AO327" s="175">
        <f t="shared" si="345"/>
        <v>-1.2362576769290423E-2</v>
      </c>
      <c r="AP327" s="175">
        <f t="shared" si="346"/>
        <v>-4.4496770748257974E-3</v>
      </c>
      <c r="AQ327" s="175">
        <f t="shared" si="347"/>
        <v>-8.178223384717298E-2</v>
      </c>
      <c r="AR327" s="175">
        <f t="shared" si="348"/>
        <v>0</v>
      </c>
      <c r="AS327" s="175"/>
      <c r="AT327" s="175">
        <f t="shared" si="349"/>
        <v>0</v>
      </c>
      <c r="AU327" s="175">
        <f t="shared" si="350"/>
        <v>1.8838266477725352E-3</v>
      </c>
      <c r="AV327" s="175">
        <f t="shared" si="351"/>
        <v>0</v>
      </c>
      <c r="AW327" s="175">
        <f t="shared" si="352"/>
        <v>0</v>
      </c>
      <c r="AX327" s="175">
        <f t="shared" si="353"/>
        <v>0</v>
      </c>
      <c r="AY327" s="175">
        <f t="shared" si="354"/>
        <v>1.8838266477725352E-3</v>
      </c>
      <c r="AZ327" s="1"/>
      <c r="BA327" s="1">
        <f t="shared" si="317"/>
        <v>4.927745424883561E-2</v>
      </c>
      <c r="BB327" s="1">
        <f t="shared" si="318"/>
        <v>4.7833155040983011E-2</v>
      </c>
      <c r="BC327" s="1">
        <f t="shared" si="319"/>
        <v>4.146217887327424E-2</v>
      </c>
      <c r="BD327" s="1">
        <f t="shared" si="320"/>
        <v>5.9397132583393165E-2</v>
      </c>
      <c r="BE327" s="1">
        <f t="shared" si="321"/>
        <v>0.10774582686665143</v>
      </c>
      <c r="BF327" s="1">
        <f t="shared" si="322"/>
        <v>4.7833155040983011E-2</v>
      </c>
      <c r="BG327" s="1"/>
      <c r="BH327" s="1">
        <f t="shared" si="355"/>
        <v>4.9614548516894848E-2</v>
      </c>
      <c r="BI327" s="1">
        <f t="shared" si="356"/>
        <v>4.7923094981838964E-2</v>
      </c>
      <c r="BJ327" s="1">
        <f t="shared" si="357"/>
        <v>4.1987753147236795E-2</v>
      </c>
      <c r="BK327" s="1">
        <f t="shared" si="358"/>
        <v>5.966380384455449E-2</v>
      </c>
      <c r="BL327" s="1">
        <f t="shared" si="359"/>
        <v>0.11828064284293578</v>
      </c>
      <c r="BM327" s="1">
        <f t="shared" si="360"/>
        <v>4.7923094981838964E-2</v>
      </c>
      <c r="BN327" s="1"/>
      <c r="BO327" s="1">
        <f t="shared" si="305"/>
        <v>2.4624498270466866E-2</v>
      </c>
      <c r="BP327" s="1">
        <f t="shared" si="306"/>
        <v>2.3253656045252067E-2</v>
      </c>
      <c r="BQ327" s="1">
        <f t="shared" si="307"/>
        <v>-1.9117551875282756E-4</v>
      </c>
      <c r="BR327" s="1">
        <f t="shared" si="308"/>
        <v>3.4405159104754515E-2</v>
      </c>
      <c r="BS327" s="1">
        <f t="shared" si="309"/>
        <v>8.0678209640446336E-2</v>
      </c>
      <c r="BT327" s="1">
        <f t="shared" si="310"/>
        <v>2.3253656045252067E-2</v>
      </c>
      <c r="BU327" s="1"/>
      <c r="BV327" s="1">
        <f t="shared" si="323"/>
        <v>8.8062425316277712E-2</v>
      </c>
      <c r="BW327" s="1">
        <f t="shared" si="324"/>
        <v>8.5492932810302888E-2</v>
      </c>
      <c r="BX327" s="1">
        <f t="shared" si="325"/>
        <v>8.3742784144462373E-2</v>
      </c>
      <c r="BY327" s="1">
        <f t="shared" si="326"/>
        <v>0.10313219906479885</v>
      </c>
      <c r="BZ327" s="1">
        <f t="shared" si="327"/>
        <v>0.2175327077981189</v>
      </c>
      <c r="CA327" s="1">
        <f t="shared" si="328"/>
        <v>8.5492932810302888E-2</v>
      </c>
      <c r="CB327" s="1"/>
      <c r="CC327" s="1"/>
    </row>
    <row r="328" spans="1:81" x14ac:dyDescent="0.2">
      <c r="A328">
        <f t="shared" si="329"/>
        <v>2017</v>
      </c>
      <c r="B328">
        <f t="shared" si="330"/>
        <v>3</v>
      </c>
      <c r="C328" s="1">
        <f>AVERAGE(RealPrice!C316:C327)</f>
        <v>4.9311441256740356E-2</v>
      </c>
      <c r="D328" s="1">
        <f>AVERAGE(RealPrice!D316:D327)</f>
        <v>4.7953470594812662E-2</v>
      </c>
      <c r="E328" s="1">
        <f>AVERAGE(RealPrice!E316:E327)</f>
        <v>4.1659497328290072E-2</v>
      </c>
      <c r="F328" s="1">
        <f>AVERAGE(RealPrice!F316:F327)</f>
        <v>5.9537214691024916E-2</v>
      </c>
      <c r="G328" s="1">
        <f>AVERAGE(RealPrice!G316:G327)</f>
        <v>0.1075424316301216</v>
      </c>
      <c r="H328" s="1">
        <f>AVERAGE(RealPrice!H316:H327)</f>
        <v>4.7953470594812662E-2</v>
      </c>
      <c r="I328" s="1"/>
      <c r="J328" s="1">
        <f t="shared" si="299"/>
        <v>-3.0310726015449208E-4</v>
      </c>
      <c r="K328" s="1">
        <f t="shared" si="300"/>
        <v>1.2031555382965159E-4</v>
      </c>
      <c r="L328" s="1">
        <f t="shared" si="301"/>
        <v>-3.2825581894672246E-4</v>
      </c>
      <c r="M328" s="1">
        <f t="shared" si="302"/>
        <v>-1.2658915352957434E-4</v>
      </c>
      <c r="N328" s="1">
        <f t="shared" si="303"/>
        <v>-1.073821121281418E-2</v>
      </c>
      <c r="O328" s="1">
        <f t="shared" si="304"/>
        <v>1.2031555382965159E-4</v>
      </c>
      <c r="P328" s="1"/>
      <c r="Q328" s="99">
        <f t="shared" si="331"/>
        <v>-3.0310726015449208E-4</v>
      </c>
      <c r="R328" s="99">
        <f t="shared" si="332"/>
        <v>0</v>
      </c>
      <c r="S328" s="99">
        <f t="shared" si="333"/>
        <v>-3.2825581894672246E-4</v>
      </c>
      <c r="T328" s="99">
        <f t="shared" si="334"/>
        <v>-1.2658915352957434E-4</v>
      </c>
      <c r="U328" s="99">
        <f t="shared" si="335"/>
        <v>-1.073821121281418E-2</v>
      </c>
      <c r="V328" s="99">
        <f t="shared" si="336"/>
        <v>0</v>
      </c>
      <c r="W328" s="99"/>
      <c r="X328" s="99">
        <f t="shared" si="337"/>
        <v>0</v>
      </c>
      <c r="Y328" s="99">
        <f t="shared" si="338"/>
        <v>1.2031555382965159E-4</v>
      </c>
      <c r="Z328" s="99">
        <f t="shared" si="339"/>
        <v>0</v>
      </c>
      <c r="AA328" s="99">
        <f t="shared" si="340"/>
        <v>0</v>
      </c>
      <c r="AB328" s="99">
        <f t="shared" si="341"/>
        <v>0</v>
      </c>
      <c r="AC328" s="99">
        <f t="shared" si="342"/>
        <v>1.2031555382965159E-4</v>
      </c>
      <c r="AD328" s="1"/>
      <c r="AE328" s="1"/>
      <c r="AF328" s="5">
        <f t="shared" si="311"/>
        <v>-6.1092415272362421E-3</v>
      </c>
      <c r="AG328" s="5">
        <f t="shared" si="312"/>
        <v>2.5153171210756664E-3</v>
      </c>
      <c r="AH328" s="5">
        <f t="shared" si="313"/>
        <v>-7.8178943701903147E-3</v>
      </c>
      <c r="AI328" s="5">
        <f t="shared" si="314"/>
        <v>-2.1217077251625138E-3</v>
      </c>
      <c r="AJ328" s="5">
        <f t="shared" si="315"/>
        <v>-9.078587125260551E-2</v>
      </c>
      <c r="AK328" s="5">
        <f t="shared" si="316"/>
        <v>2.5153171210756664E-3</v>
      </c>
      <c r="AL328" s="1"/>
      <c r="AM328" s="175">
        <f t="shared" si="343"/>
        <v>-6.1092415272362421E-3</v>
      </c>
      <c r="AN328" s="175">
        <f t="shared" si="344"/>
        <v>0</v>
      </c>
      <c r="AO328" s="175">
        <f t="shared" si="345"/>
        <v>-7.8178943701903147E-3</v>
      </c>
      <c r="AP328" s="175">
        <f t="shared" si="346"/>
        <v>-2.1217077251625138E-3</v>
      </c>
      <c r="AQ328" s="175">
        <f t="shared" si="347"/>
        <v>-9.078587125260551E-2</v>
      </c>
      <c r="AR328" s="175">
        <f t="shared" si="348"/>
        <v>0</v>
      </c>
      <c r="AS328" s="175"/>
      <c r="AT328" s="175">
        <f t="shared" si="349"/>
        <v>0</v>
      </c>
      <c r="AU328" s="175">
        <f t="shared" si="350"/>
        <v>2.5153171210756664E-3</v>
      </c>
      <c r="AV328" s="175">
        <f t="shared" si="351"/>
        <v>0</v>
      </c>
      <c r="AW328" s="175">
        <f t="shared" si="352"/>
        <v>0</v>
      </c>
      <c r="AX328" s="175">
        <f t="shared" si="353"/>
        <v>0</v>
      </c>
      <c r="AY328" s="175">
        <f t="shared" si="354"/>
        <v>2.5153171210756664E-3</v>
      </c>
      <c r="AZ328" s="1"/>
      <c r="BA328" s="1">
        <f t="shared" si="317"/>
        <v>4.9008333996585864E-2</v>
      </c>
      <c r="BB328" s="1">
        <f t="shared" si="318"/>
        <v>4.7953470594812662E-2</v>
      </c>
      <c r="BC328" s="1">
        <f t="shared" si="319"/>
        <v>4.133124150934335E-2</v>
      </c>
      <c r="BD328" s="1">
        <f t="shared" si="320"/>
        <v>5.9410625537495342E-2</v>
      </c>
      <c r="BE328" s="1">
        <f t="shared" si="321"/>
        <v>9.6804220417307421E-2</v>
      </c>
      <c r="BF328" s="1">
        <f t="shared" si="322"/>
        <v>4.7953470594812662E-2</v>
      </c>
      <c r="BG328" s="1"/>
      <c r="BH328" s="1">
        <f t="shared" si="355"/>
        <v>4.9311441256740356E-2</v>
      </c>
      <c r="BI328" s="1">
        <f t="shared" si="356"/>
        <v>4.8073786148642314E-2</v>
      </c>
      <c r="BJ328" s="1">
        <f t="shared" si="357"/>
        <v>4.1659497328290072E-2</v>
      </c>
      <c r="BK328" s="1">
        <f t="shared" si="358"/>
        <v>5.9537214691024916E-2</v>
      </c>
      <c r="BL328" s="1">
        <f t="shared" si="359"/>
        <v>0.1075424316301216</v>
      </c>
      <c r="BM328" s="1">
        <f t="shared" si="360"/>
        <v>4.8073786148642314E-2</v>
      </c>
      <c r="BN328" s="1"/>
      <c r="BO328" s="1">
        <f t="shared" si="305"/>
        <v>2.4323242765773318E-2</v>
      </c>
      <c r="BP328" s="1">
        <f t="shared" si="306"/>
        <v>2.3253656045252067E-2</v>
      </c>
      <c r="BQ328" s="1">
        <f t="shared" si="307"/>
        <v>-5.1686506838062498E-4</v>
      </c>
      <c r="BR328" s="1">
        <f t="shared" si="308"/>
        <v>3.4278838536409909E-2</v>
      </c>
      <c r="BS328" s="1">
        <f t="shared" si="309"/>
        <v>7.0914876288281983E-2</v>
      </c>
      <c r="BT328" s="1">
        <f t="shared" si="310"/>
        <v>2.3253656045252067E-2</v>
      </c>
      <c r="BU328" s="1"/>
      <c r="BV328" s="1">
        <f t="shared" si="323"/>
        <v>8.8062425316277712E-2</v>
      </c>
      <c r="BW328" s="1">
        <f t="shared" si="324"/>
        <v>8.5613550995905022E-2</v>
      </c>
      <c r="BX328" s="1">
        <f t="shared" si="325"/>
        <v>8.3742784144462373E-2</v>
      </c>
      <c r="BY328" s="1">
        <f t="shared" si="326"/>
        <v>0.10313219906479885</v>
      </c>
      <c r="BZ328" s="1">
        <f t="shared" si="327"/>
        <v>0.2175327077981189</v>
      </c>
      <c r="CA328" s="1">
        <f t="shared" si="328"/>
        <v>8.5613550995905022E-2</v>
      </c>
      <c r="CB328" s="1"/>
      <c r="CC328" s="1"/>
    </row>
    <row r="329" spans="1:81" x14ac:dyDescent="0.2">
      <c r="A329">
        <f t="shared" si="329"/>
        <v>2017</v>
      </c>
      <c r="B329">
        <f t="shared" si="330"/>
        <v>4</v>
      </c>
      <c r="C329" s="1">
        <f>AVERAGE(RealPrice!C317:C328)</f>
        <v>4.9047625945840299E-2</v>
      </c>
      <c r="D329" s="1">
        <f>AVERAGE(RealPrice!D317:D328)</f>
        <v>4.8127679178781753E-2</v>
      </c>
      <c r="E329" s="1">
        <f>AVERAGE(RealPrice!E317:E328)</f>
        <v>4.1228369871432212E-2</v>
      </c>
      <c r="F329" s="1">
        <f>AVERAGE(RealPrice!F317:F328)</f>
        <v>5.940419599714835E-2</v>
      </c>
      <c r="G329" s="1">
        <f>AVERAGE(RealPrice!G317:G328)</f>
        <v>9.6741450705272389E-2</v>
      </c>
      <c r="H329" s="1">
        <f>AVERAGE(RealPrice!H317:H328)</f>
        <v>4.8127679178781753E-2</v>
      </c>
      <c r="I329" s="1"/>
      <c r="J329" s="1">
        <f t="shared" si="299"/>
        <v>-2.6381531090005628E-4</v>
      </c>
      <c r="K329" s="1">
        <f t="shared" si="300"/>
        <v>1.7420858396909045E-4</v>
      </c>
      <c r="L329" s="1">
        <f t="shared" si="301"/>
        <v>-4.3112745685786047E-4</v>
      </c>
      <c r="M329" s="1">
        <f t="shared" si="302"/>
        <v>-1.3301869387656595E-4</v>
      </c>
      <c r="N329" s="1">
        <f t="shared" si="303"/>
        <v>-1.0800980924849213E-2</v>
      </c>
      <c r="O329" s="1">
        <f t="shared" si="304"/>
        <v>1.7420858396909045E-4</v>
      </c>
      <c r="P329" s="1"/>
      <c r="Q329" s="99">
        <f t="shared" si="331"/>
        <v>-2.6381531090005628E-4</v>
      </c>
      <c r="R329" s="99">
        <f t="shared" si="332"/>
        <v>0</v>
      </c>
      <c r="S329" s="99">
        <f t="shared" si="333"/>
        <v>-4.3112745685786047E-4</v>
      </c>
      <c r="T329" s="99">
        <f t="shared" si="334"/>
        <v>-1.3301869387656595E-4</v>
      </c>
      <c r="U329" s="99">
        <f t="shared" si="335"/>
        <v>-1.0800980924849213E-2</v>
      </c>
      <c r="V329" s="99">
        <f t="shared" si="336"/>
        <v>0</v>
      </c>
      <c r="W329" s="99"/>
      <c r="X329" s="99">
        <f t="shared" si="337"/>
        <v>0</v>
      </c>
      <c r="Y329" s="99">
        <f t="shared" si="338"/>
        <v>1.7420858396909045E-4</v>
      </c>
      <c r="Z329" s="99">
        <f t="shared" si="339"/>
        <v>0</v>
      </c>
      <c r="AA329" s="99">
        <f t="shared" si="340"/>
        <v>0</v>
      </c>
      <c r="AB329" s="99">
        <f t="shared" si="341"/>
        <v>0</v>
      </c>
      <c r="AC329" s="99">
        <f t="shared" si="342"/>
        <v>1.7420858396909045E-4</v>
      </c>
      <c r="AD329" s="1"/>
      <c r="AE329" s="1"/>
      <c r="AF329" s="5">
        <f t="shared" si="311"/>
        <v>-5.3499817522367765E-3</v>
      </c>
      <c r="AG329" s="5">
        <f t="shared" si="312"/>
        <v>3.6328670648488881E-3</v>
      </c>
      <c r="AH329" s="5">
        <f t="shared" si="313"/>
        <v>-1.0348839628583129E-2</v>
      </c>
      <c r="AI329" s="5">
        <f t="shared" si="314"/>
        <v>-2.2342108976188824E-3</v>
      </c>
      <c r="AJ329" s="5">
        <f t="shared" si="315"/>
        <v>-0.1004345983360112</v>
      </c>
      <c r="AK329" s="5">
        <f t="shared" si="316"/>
        <v>3.6328670648488881E-3</v>
      </c>
      <c r="AL329" s="1"/>
      <c r="AM329" s="175">
        <f t="shared" si="343"/>
        <v>-5.3499817522367765E-3</v>
      </c>
      <c r="AN329" s="175">
        <f t="shared" si="344"/>
        <v>0</v>
      </c>
      <c r="AO329" s="175">
        <f t="shared" si="345"/>
        <v>-1.0348839628583129E-2</v>
      </c>
      <c r="AP329" s="175">
        <f t="shared" si="346"/>
        <v>-2.2342108976188824E-3</v>
      </c>
      <c r="AQ329" s="175">
        <f t="shared" si="347"/>
        <v>-0.1004345983360112</v>
      </c>
      <c r="AR329" s="175">
        <f t="shared" si="348"/>
        <v>0</v>
      </c>
      <c r="AS329" s="175"/>
      <c r="AT329" s="175">
        <f t="shared" si="349"/>
        <v>0</v>
      </c>
      <c r="AU329" s="175">
        <f t="shared" si="350"/>
        <v>3.6328670648488881E-3</v>
      </c>
      <c r="AV329" s="175">
        <f t="shared" si="351"/>
        <v>0</v>
      </c>
      <c r="AW329" s="175">
        <f t="shared" si="352"/>
        <v>0</v>
      </c>
      <c r="AX329" s="175">
        <f t="shared" si="353"/>
        <v>0</v>
      </c>
      <c r="AY329" s="175">
        <f t="shared" si="354"/>
        <v>3.6328670648488881E-3</v>
      </c>
      <c r="AZ329" s="1"/>
      <c r="BA329" s="1">
        <f t="shared" si="317"/>
        <v>4.8783810634940243E-2</v>
      </c>
      <c r="BB329" s="1">
        <f t="shared" si="318"/>
        <v>4.8127679178781753E-2</v>
      </c>
      <c r="BC329" s="1">
        <f t="shared" si="319"/>
        <v>4.0797242414574351E-2</v>
      </c>
      <c r="BD329" s="1">
        <f t="shared" si="320"/>
        <v>5.9271177303271784E-2</v>
      </c>
      <c r="BE329" s="1">
        <f t="shared" si="321"/>
        <v>8.5940469780423176E-2</v>
      </c>
      <c r="BF329" s="1">
        <f t="shared" si="322"/>
        <v>4.8127679178781753E-2</v>
      </c>
      <c r="BG329" s="1"/>
      <c r="BH329" s="1">
        <f t="shared" si="355"/>
        <v>4.9047625945840299E-2</v>
      </c>
      <c r="BI329" s="1">
        <f t="shared" si="356"/>
        <v>4.8301887762750843E-2</v>
      </c>
      <c r="BJ329" s="1">
        <f t="shared" si="357"/>
        <v>4.1228369871432212E-2</v>
      </c>
      <c r="BK329" s="1">
        <f t="shared" si="358"/>
        <v>5.940419599714835E-2</v>
      </c>
      <c r="BL329" s="1">
        <f t="shared" si="359"/>
        <v>9.6741450705272389E-2</v>
      </c>
      <c r="BM329" s="1">
        <f t="shared" si="360"/>
        <v>4.8301887762750843E-2</v>
      </c>
      <c r="BN329" s="1"/>
      <c r="BO329" s="1">
        <f t="shared" si="305"/>
        <v>2.4060838861972536E-2</v>
      </c>
      <c r="BP329" s="1">
        <f t="shared" si="306"/>
        <v>2.3253656045252067E-2</v>
      </c>
      <c r="BQ329" s="1">
        <f t="shared" si="307"/>
        <v>-9.4353085632798534E-4</v>
      </c>
      <c r="BR329" s="1">
        <f t="shared" si="308"/>
        <v>3.4146117034348791E-2</v>
      </c>
      <c r="BS329" s="1">
        <f t="shared" si="309"/>
        <v>6.1198687544254921E-2</v>
      </c>
      <c r="BT329" s="1">
        <f t="shared" si="310"/>
        <v>2.3253656045252067E-2</v>
      </c>
      <c r="BU329" s="1"/>
      <c r="BV329" s="1">
        <f t="shared" si="323"/>
        <v>8.8062425316277712E-2</v>
      </c>
      <c r="BW329" s="1">
        <f t="shared" si="324"/>
        <v>8.5788392456501231E-2</v>
      </c>
      <c r="BX329" s="1">
        <f t="shared" si="325"/>
        <v>8.3742784144462373E-2</v>
      </c>
      <c r="BY329" s="1">
        <f t="shared" si="326"/>
        <v>0.10313219906479885</v>
      </c>
      <c r="BZ329" s="1">
        <f t="shared" si="327"/>
        <v>0.2175327077981189</v>
      </c>
      <c r="CA329" s="1">
        <f t="shared" si="328"/>
        <v>8.5788392456501231E-2</v>
      </c>
      <c r="CB329" s="1"/>
      <c r="CC329" s="1"/>
    </row>
    <row r="330" spans="1:81" x14ac:dyDescent="0.2">
      <c r="A330">
        <f t="shared" si="329"/>
        <v>2017</v>
      </c>
      <c r="B330">
        <f t="shared" si="330"/>
        <v>5</v>
      </c>
      <c r="C330" s="1">
        <f>AVERAGE(RealPrice!C318:C329)</f>
        <v>4.884880489140353E-2</v>
      </c>
      <c r="D330" s="1">
        <f>AVERAGE(RealPrice!D318:D329)</f>
        <v>4.8315650273184456E-2</v>
      </c>
      <c r="E330" s="1">
        <f>AVERAGE(RealPrice!E318:E329)</f>
        <v>4.0734635624169291E-2</v>
      </c>
      <c r="F330" s="1">
        <f>AVERAGE(RealPrice!F318:F329)</f>
        <v>5.9240677289942922E-2</v>
      </c>
      <c r="G330" s="1">
        <f>AVERAGE(RealPrice!G318:G329)</f>
        <v>8.5915431395227101E-2</v>
      </c>
      <c r="H330" s="1">
        <f>AVERAGE(RealPrice!H318:H329)</f>
        <v>4.8315650273184456E-2</v>
      </c>
      <c r="I330" s="1"/>
      <c r="J330" s="1">
        <f t="shared" si="299"/>
        <v>-1.988210544367694E-4</v>
      </c>
      <c r="K330" s="1">
        <f t="shared" si="300"/>
        <v>1.8797109440270299E-4</v>
      </c>
      <c r="L330" s="1">
        <f t="shared" si="301"/>
        <v>-4.9373424726292109E-4</v>
      </c>
      <c r="M330" s="1">
        <f t="shared" si="302"/>
        <v>-1.6351870720542755E-4</v>
      </c>
      <c r="N330" s="1">
        <f t="shared" si="303"/>
        <v>-1.0826019310045287E-2</v>
      </c>
      <c r="O330" s="1">
        <f t="shared" si="304"/>
        <v>1.8797109440270299E-4</v>
      </c>
      <c r="P330" s="1"/>
      <c r="Q330" s="99">
        <f t="shared" si="331"/>
        <v>-1.988210544367694E-4</v>
      </c>
      <c r="R330" s="99">
        <f t="shared" si="332"/>
        <v>0</v>
      </c>
      <c r="S330" s="99">
        <f t="shared" si="333"/>
        <v>-4.9373424726292109E-4</v>
      </c>
      <c r="T330" s="99">
        <f t="shared" si="334"/>
        <v>-1.6351870720542755E-4</v>
      </c>
      <c r="U330" s="99">
        <f t="shared" si="335"/>
        <v>-1.0826019310045287E-2</v>
      </c>
      <c r="V330" s="99">
        <f t="shared" si="336"/>
        <v>0</v>
      </c>
      <c r="W330" s="99"/>
      <c r="X330" s="99">
        <f t="shared" si="337"/>
        <v>0</v>
      </c>
      <c r="Y330" s="99">
        <f t="shared" si="338"/>
        <v>1.8797109440270299E-4</v>
      </c>
      <c r="Z330" s="99">
        <f t="shared" si="339"/>
        <v>0</v>
      </c>
      <c r="AA330" s="99">
        <f t="shared" si="340"/>
        <v>0</v>
      </c>
      <c r="AB330" s="99">
        <f t="shared" si="341"/>
        <v>0</v>
      </c>
      <c r="AC330" s="99">
        <f t="shared" si="342"/>
        <v>1.8797109440270299E-4</v>
      </c>
      <c r="AD330" s="1"/>
      <c r="AE330" s="1"/>
      <c r="AF330" s="5">
        <f t="shared" si="311"/>
        <v>-4.0536325785943683E-3</v>
      </c>
      <c r="AG330" s="5">
        <f t="shared" si="312"/>
        <v>3.9056754368820279E-3</v>
      </c>
      <c r="AH330" s="5">
        <f t="shared" si="313"/>
        <v>-1.1975594688865887E-2</v>
      </c>
      <c r="AI330" s="5">
        <f t="shared" si="314"/>
        <v>-2.7526457426219064E-3</v>
      </c>
      <c r="AJ330" s="5">
        <f t="shared" si="315"/>
        <v>-0.11190672903001309</v>
      </c>
      <c r="AK330" s="5">
        <f t="shared" si="316"/>
        <v>3.9056754368820279E-3</v>
      </c>
      <c r="AL330" s="1"/>
      <c r="AM330" s="175">
        <f t="shared" si="343"/>
        <v>-4.0536325785943683E-3</v>
      </c>
      <c r="AN330" s="175">
        <f t="shared" si="344"/>
        <v>0</v>
      </c>
      <c r="AO330" s="175">
        <f t="shared" si="345"/>
        <v>-1.1975594688865887E-2</v>
      </c>
      <c r="AP330" s="175">
        <f t="shared" si="346"/>
        <v>-2.7526457426219064E-3</v>
      </c>
      <c r="AQ330" s="175">
        <f t="shared" si="347"/>
        <v>-0.11190672903001309</v>
      </c>
      <c r="AR330" s="175">
        <f t="shared" si="348"/>
        <v>0</v>
      </c>
      <c r="AS330" s="175"/>
      <c r="AT330" s="175">
        <f t="shared" si="349"/>
        <v>0</v>
      </c>
      <c r="AU330" s="175">
        <f t="shared" si="350"/>
        <v>3.9056754368820279E-3</v>
      </c>
      <c r="AV330" s="175">
        <f t="shared" si="351"/>
        <v>0</v>
      </c>
      <c r="AW330" s="175">
        <f t="shared" si="352"/>
        <v>0</v>
      </c>
      <c r="AX330" s="175">
        <f t="shared" si="353"/>
        <v>0</v>
      </c>
      <c r="AY330" s="175">
        <f t="shared" si="354"/>
        <v>3.9056754368820279E-3</v>
      </c>
      <c r="AZ330" s="1"/>
      <c r="BA330" s="1">
        <f t="shared" si="317"/>
        <v>4.8649983836966761E-2</v>
      </c>
      <c r="BB330" s="1">
        <f t="shared" si="318"/>
        <v>4.8315650273184456E-2</v>
      </c>
      <c r="BC330" s="1">
        <f t="shared" si="319"/>
        <v>4.024090137690637E-2</v>
      </c>
      <c r="BD330" s="1">
        <f t="shared" si="320"/>
        <v>5.9077158582737495E-2</v>
      </c>
      <c r="BE330" s="1">
        <f t="shared" si="321"/>
        <v>7.5089412085181814E-2</v>
      </c>
      <c r="BF330" s="1">
        <f t="shared" si="322"/>
        <v>4.8315650273184456E-2</v>
      </c>
      <c r="BG330" s="1"/>
      <c r="BH330" s="1">
        <f t="shared" si="355"/>
        <v>4.884880489140353E-2</v>
      </c>
      <c r="BI330" s="1">
        <f t="shared" si="356"/>
        <v>4.8503621367587159E-2</v>
      </c>
      <c r="BJ330" s="1">
        <f t="shared" si="357"/>
        <v>4.0734635624169291E-2</v>
      </c>
      <c r="BK330" s="1">
        <f t="shared" si="358"/>
        <v>5.9240677289942922E-2</v>
      </c>
      <c r="BL330" s="1">
        <f t="shared" si="359"/>
        <v>8.5915431395227101E-2</v>
      </c>
      <c r="BM330" s="1">
        <f t="shared" si="360"/>
        <v>4.8503621367587159E-2</v>
      </c>
      <c r="BN330" s="1"/>
      <c r="BO330" s="1">
        <f t="shared" si="305"/>
        <v>2.3862823755039342E-2</v>
      </c>
      <c r="BP330" s="1">
        <f t="shared" si="306"/>
        <v>2.3253656045252067E-2</v>
      </c>
      <c r="BQ330" s="1">
        <f t="shared" si="307"/>
        <v>-1.4313523423616743E-3</v>
      </c>
      <c r="BR330" s="1">
        <f t="shared" si="308"/>
        <v>3.3983048436216592E-2</v>
      </c>
      <c r="BS330" s="1">
        <f t="shared" si="309"/>
        <v>5.1584172643612564E-2</v>
      </c>
      <c r="BT330" s="1">
        <f t="shared" si="310"/>
        <v>2.3253656045252067E-2</v>
      </c>
      <c r="BU330" s="1"/>
      <c r="BV330" s="1">
        <f t="shared" si="323"/>
        <v>8.8062425316277712E-2</v>
      </c>
      <c r="BW330" s="1">
        <f t="shared" si="324"/>
        <v>8.5977097704990194E-2</v>
      </c>
      <c r="BX330" s="1">
        <f t="shared" si="325"/>
        <v>8.3742784144462373E-2</v>
      </c>
      <c r="BY330" s="1">
        <f t="shared" si="326"/>
        <v>0.10313219906479885</v>
      </c>
      <c r="BZ330" s="1">
        <f t="shared" si="327"/>
        <v>0.2175327077981189</v>
      </c>
      <c r="CA330" s="1">
        <f t="shared" si="328"/>
        <v>8.5977097704990194E-2</v>
      </c>
      <c r="CB330" s="1"/>
      <c r="CC330" s="1"/>
    </row>
    <row r="331" spans="1:81" x14ac:dyDescent="0.2">
      <c r="A331">
        <f t="shared" si="329"/>
        <v>2017</v>
      </c>
      <c r="B331">
        <f t="shared" si="330"/>
        <v>6</v>
      </c>
      <c r="C331" s="1">
        <f>AVERAGE(RealPrice!C319:C330)</f>
        <v>4.8613016578093159E-2</v>
      </c>
      <c r="D331" s="1">
        <f>AVERAGE(RealPrice!D319:D330)</f>
        <v>4.8460819694174539E-2</v>
      </c>
      <c r="E331" s="1">
        <f>AVERAGE(RealPrice!E319:E330)</f>
        <v>4.0370344334161472E-2</v>
      </c>
      <c r="F331" s="1">
        <f>AVERAGE(RealPrice!F319:F330)</f>
        <v>5.9075106729934886E-2</v>
      </c>
      <c r="G331" s="1">
        <f>AVERAGE(RealPrice!G319:G330)</f>
        <v>7.4957076657622246E-2</v>
      </c>
      <c r="H331" s="1">
        <f>AVERAGE(RealPrice!H319:H330)</f>
        <v>4.8460819694174539E-2</v>
      </c>
      <c r="I331" s="1"/>
      <c r="J331" s="1">
        <f t="shared" si="299"/>
        <v>-2.3578831331037137E-4</v>
      </c>
      <c r="K331" s="1">
        <f t="shared" si="300"/>
        <v>1.4516942099008362E-4</v>
      </c>
      <c r="L331" s="1">
        <f t="shared" si="301"/>
        <v>-3.6429129000781907E-4</v>
      </c>
      <c r="M331" s="1">
        <f t="shared" si="302"/>
        <v>-1.6557056000803677E-4</v>
      </c>
      <c r="N331" s="1">
        <f t="shared" si="303"/>
        <v>-1.0958354737604856E-2</v>
      </c>
      <c r="O331" s="1">
        <f t="shared" si="304"/>
        <v>1.4516942099008362E-4</v>
      </c>
      <c r="P331" s="1"/>
      <c r="Q331" s="99">
        <f t="shared" si="331"/>
        <v>-2.3578831331037137E-4</v>
      </c>
      <c r="R331" s="99">
        <f t="shared" si="332"/>
        <v>0</v>
      </c>
      <c r="S331" s="99">
        <f t="shared" si="333"/>
        <v>-3.6429129000781907E-4</v>
      </c>
      <c r="T331" s="99">
        <f t="shared" si="334"/>
        <v>-1.6557056000803677E-4</v>
      </c>
      <c r="U331" s="99">
        <f t="shared" si="335"/>
        <v>-1.0958354737604856E-2</v>
      </c>
      <c r="V331" s="99">
        <f t="shared" si="336"/>
        <v>0</v>
      </c>
      <c r="W331" s="99"/>
      <c r="X331" s="99">
        <f t="shared" si="337"/>
        <v>0</v>
      </c>
      <c r="Y331" s="99">
        <f t="shared" si="338"/>
        <v>1.4516942099008362E-4</v>
      </c>
      <c r="Z331" s="99">
        <f t="shared" si="339"/>
        <v>0</v>
      </c>
      <c r="AA331" s="99">
        <f t="shared" si="340"/>
        <v>0</v>
      </c>
      <c r="AB331" s="99">
        <f t="shared" si="341"/>
        <v>0</v>
      </c>
      <c r="AC331" s="99">
        <f t="shared" si="342"/>
        <v>1.4516942099008362E-4</v>
      </c>
      <c r="AD331" s="1"/>
      <c r="AE331" s="1"/>
      <c r="AF331" s="5">
        <f t="shared" si="311"/>
        <v>-4.826900347604357E-3</v>
      </c>
      <c r="AG331" s="5">
        <f t="shared" si="312"/>
        <v>3.0046045157059442E-3</v>
      </c>
      <c r="AH331" s="5">
        <f t="shared" si="313"/>
        <v>-8.9430354396412559E-3</v>
      </c>
      <c r="AI331" s="5">
        <f t="shared" si="314"/>
        <v>-2.7948795925759606E-3</v>
      </c>
      <c r="AJ331" s="5">
        <f t="shared" si="315"/>
        <v>-0.12754815473362835</v>
      </c>
      <c r="AK331" s="5">
        <f t="shared" si="316"/>
        <v>3.0046045157059442E-3</v>
      </c>
      <c r="AL331" s="1"/>
      <c r="AM331" s="175">
        <f t="shared" si="343"/>
        <v>-4.826900347604357E-3</v>
      </c>
      <c r="AN331" s="175">
        <f t="shared" si="344"/>
        <v>0</v>
      </c>
      <c r="AO331" s="175">
        <f t="shared" si="345"/>
        <v>-8.9430354396412559E-3</v>
      </c>
      <c r="AP331" s="175">
        <f t="shared" si="346"/>
        <v>-2.7948795925759606E-3</v>
      </c>
      <c r="AQ331" s="175">
        <f t="shared" si="347"/>
        <v>-0.12754815473362835</v>
      </c>
      <c r="AR331" s="175">
        <f t="shared" si="348"/>
        <v>0</v>
      </c>
      <c r="AS331" s="175"/>
      <c r="AT331" s="175">
        <f t="shared" si="349"/>
        <v>0</v>
      </c>
      <c r="AU331" s="175">
        <f t="shared" si="350"/>
        <v>3.0046045157059442E-3</v>
      </c>
      <c r="AV331" s="175">
        <f t="shared" si="351"/>
        <v>0</v>
      </c>
      <c r="AW331" s="175">
        <f t="shared" si="352"/>
        <v>0</v>
      </c>
      <c r="AX331" s="175">
        <f t="shared" si="353"/>
        <v>0</v>
      </c>
      <c r="AY331" s="175">
        <f t="shared" si="354"/>
        <v>3.0046045157059442E-3</v>
      </c>
      <c r="AZ331" s="1"/>
      <c r="BA331" s="1">
        <f t="shared" si="317"/>
        <v>4.8377228264782787E-2</v>
      </c>
      <c r="BB331" s="1">
        <f t="shared" si="318"/>
        <v>4.8460819694174539E-2</v>
      </c>
      <c r="BC331" s="1">
        <f t="shared" si="319"/>
        <v>4.0006053044153653E-2</v>
      </c>
      <c r="BD331" s="1">
        <f t="shared" si="320"/>
        <v>5.8909536169926849E-2</v>
      </c>
      <c r="BE331" s="1">
        <f t="shared" si="321"/>
        <v>6.399872192001739E-2</v>
      </c>
      <c r="BF331" s="1">
        <f t="shared" si="322"/>
        <v>4.8460819694174539E-2</v>
      </c>
      <c r="BG331" s="1"/>
      <c r="BH331" s="1">
        <f t="shared" si="355"/>
        <v>4.8613016578093159E-2</v>
      </c>
      <c r="BI331" s="1">
        <f t="shared" si="356"/>
        <v>4.8605989115164623E-2</v>
      </c>
      <c r="BJ331" s="1">
        <f t="shared" si="357"/>
        <v>4.0370344334161472E-2</v>
      </c>
      <c r="BK331" s="1">
        <f t="shared" si="358"/>
        <v>5.9075106729934886E-2</v>
      </c>
      <c r="BL331" s="1">
        <f t="shared" si="359"/>
        <v>7.4957076657622246E-2</v>
      </c>
      <c r="BM331" s="1">
        <f t="shared" si="360"/>
        <v>4.8605989115164623E-2</v>
      </c>
      <c r="BN331" s="1"/>
      <c r="BO331" s="1">
        <f t="shared" si="305"/>
        <v>2.3628173568420448E-2</v>
      </c>
      <c r="BP331" s="1">
        <f t="shared" si="306"/>
        <v>2.3253656045252067E-2</v>
      </c>
      <c r="BQ331" s="1">
        <f t="shared" si="307"/>
        <v>-1.7923857624526009E-3</v>
      </c>
      <c r="BR331" s="1">
        <f t="shared" si="308"/>
        <v>3.381794062598785E-2</v>
      </c>
      <c r="BS331" s="1">
        <f t="shared" si="309"/>
        <v>4.2023535831705719E-2</v>
      </c>
      <c r="BT331" s="1">
        <f t="shared" si="310"/>
        <v>2.3253656045252067E-2</v>
      </c>
      <c r="BU331" s="1"/>
      <c r="BV331" s="1">
        <f t="shared" si="323"/>
        <v>8.8062425316277712E-2</v>
      </c>
      <c r="BW331" s="1">
        <f t="shared" si="324"/>
        <v>8.6122703302678127E-2</v>
      </c>
      <c r="BX331" s="1">
        <f t="shared" si="325"/>
        <v>8.3742784144462373E-2</v>
      </c>
      <c r="BY331" s="1">
        <f t="shared" si="326"/>
        <v>0.10313219906479885</v>
      </c>
      <c r="BZ331" s="1">
        <f t="shared" si="327"/>
        <v>0.2175327077981189</v>
      </c>
      <c r="CA331" s="1">
        <f t="shared" si="328"/>
        <v>8.6122703302678127E-2</v>
      </c>
      <c r="CB331" s="1"/>
      <c r="CC331" s="1"/>
    </row>
    <row r="332" spans="1:81" x14ac:dyDescent="0.2">
      <c r="A332">
        <f t="shared" si="329"/>
        <v>2017</v>
      </c>
      <c r="B332">
        <f t="shared" si="330"/>
        <v>7</v>
      </c>
      <c r="C332" s="1">
        <f>AVERAGE(RealPrice!C320:C331)</f>
        <v>4.839268041939418E-2</v>
      </c>
      <c r="D332" s="1">
        <f>AVERAGE(RealPrice!D320:D331)</f>
        <v>4.8692336747247073E-2</v>
      </c>
      <c r="E332" s="1">
        <f>AVERAGE(RealPrice!E320:E331)</f>
        <v>4.0127646741308441E-2</v>
      </c>
      <c r="F332" s="1">
        <f>AVERAGE(RealPrice!F320:F331)</f>
        <v>5.893539158263672E-2</v>
      </c>
      <c r="G332" s="1">
        <f>AVERAGE(RealPrice!G320:G331)</f>
        <v>6.403432125681259E-2</v>
      </c>
      <c r="H332" s="1">
        <f>AVERAGE(RealPrice!H320:H331)</f>
        <v>4.8692336747247073E-2</v>
      </c>
      <c r="I332" s="1"/>
      <c r="J332" s="1">
        <f t="shared" si="299"/>
        <v>-2.203361586989791E-4</v>
      </c>
      <c r="K332" s="1">
        <f t="shared" si="300"/>
        <v>2.3151705307253301E-4</v>
      </c>
      <c r="L332" s="1">
        <f t="shared" si="301"/>
        <v>-2.4269759285303061E-4</v>
      </c>
      <c r="M332" s="1">
        <f t="shared" si="302"/>
        <v>-1.3971514729816531E-4</v>
      </c>
      <c r="N332" s="1">
        <f t="shared" si="303"/>
        <v>-1.0922755400809656E-2</v>
      </c>
      <c r="O332" s="1">
        <f t="shared" si="304"/>
        <v>2.3151705307253301E-4</v>
      </c>
      <c r="P332" s="1"/>
      <c r="Q332" s="99">
        <f t="shared" si="331"/>
        <v>-2.203361586989791E-4</v>
      </c>
      <c r="R332" s="99">
        <f t="shared" si="332"/>
        <v>0</v>
      </c>
      <c r="S332" s="99">
        <f t="shared" si="333"/>
        <v>-2.4269759285303061E-4</v>
      </c>
      <c r="T332" s="99">
        <f t="shared" si="334"/>
        <v>-1.3971514729816531E-4</v>
      </c>
      <c r="U332" s="99">
        <f t="shared" si="335"/>
        <v>-1.0922755400809656E-2</v>
      </c>
      <c r="V332" s="99">
        <f t="shared" si="336"/>
        <v>0</v>
      </c>
      <c r="W332" s="99"/>
      <c r="X332" s="99">
        <f t="shared" si="337"/>
        <v>0</v>
      </c>
      <c r="Y332" s="99">
        <f t="shared" si="338"/>
        <v>2.3151705307253301E-4</v>
      </c>
      <c r="Z332" s="99">
        <f t="shared" si="339"/>
        <v>0</v>
      </c>
      <c r="AA332" s="99">
        <f t="shared" si="340"/>
        <v>0</v>
      </c>
      <c r="AB332" s="99">
        <f t="shared" si="341"/>
        <v>0</v>
      </c>
      <c r="AC332" s="99">
        <f t="shared" si="342"/>
        <v>2.3151705307253301E-4</v>
      </c>
      <c r="AD332" s="1"/>
      <c r="AE332" s="1"/>
      <c r="AF332" s="5">
        <f t="shared" si="311"/>
        <v>-4.5324518865235142E-3</v>
      </c>
      <c r="AG332" s="5">
        <f t="shared" si="312"/>
        <v>4.7774068728838603E-3</v>
      </c>
      <c r="AH332" s="5">
        <f t="shared" si="313"/>
        <v>-6.0117791130074316E-3</v>
      </c>
      <c r="AI332" s="5">
        <f t="shared" si="314"/>
        <v>-2.3650426555618109E-3</v>
      </c>
      <c r="AJ332" s="5">
        <f t="shared" si="315"/>
        <v>-0.14572013594795041</v>
      </c>
      <c r="AK332" s="5">
        <f t="shared" si="316"/>
        <v>4.7774068728838603E-3</v>
      </c>
      <c r="AL332" s="1"/>
      <c r="AM332" s="175">
        <f t="shared" si="343"/>
        <v>-4.5324518865235142E-3</v>
      </c>
      <c r="AN332" s="175">
        <f t="shared" si="344"/>
        <v>0</v>
      </c>
      <c r="AO332" s="175">
        <f t="shared" si="345"/>
        <v>-6.0117791130074316E-3</v>
      </c>
      <c r="AP332" s="175">
        <f t="shared" si="346"/>
        <v>-2.3650426555618109E-3</v>
      </c>
      <c r="AQ332" s="175">
        <f t="shared" si="347"/>
        <v>-0.14572013594795041</v>
      </c>
      <c r="AR332" s="175">
        <f t="shared" si="348"/>
        <v>0</v>
      </c>
      <c r="AS332" s="175"/>
      <c r="AT332" s="175">
        <f t="shared" si="349"/>
        <v>0</v>
      </c>
      <c r="AU332" s="175">
        <f t="shared" si="350"/>
        <v>4.7774068728838603E-3</v>
      </c>
      <c r="AV332" s="175">
        <f t="shared" si="351"/>
        <v>0</v>
      </c>
      <c r="AW332" s="175">
        <f t="shared" si="352"/>
        <v>0</v>
      </c>
      <c r="AX332" s="175">
        <f t="shared" si="353"/>
        <v>0</v>
      </c>
      <c r="AY332" s="175">
        <f t="shared" si="354"/>
        <v>4.7774068728838603E-3</v>
      </c>
      <c r="AZ332" s="1"/>
      <c r="BA332" s="1">
        <f t="shared" si="317"/>
        <v>4.81723442606952E-2</v>
      </c>
      <c r="BB332" s="1">
        <f t="shared" si="318"/>
        <v>4.8692336747247073E-2</v>
      </c>
      <c r="BC332" s="1">
        <f t="shared" si="319"/>
        <v>3.9884949148455411E-2</v>
      </c>
      <c r="BD332" s="1">
        <f t="shared" si="320"/>
        <v>5.8795676435338555E-2</v>
      </c>
      <c r="BE332" s="1">
        <f t="shared" si="321"/>
        <v>5.3111565856002935E-2</v>
      </c>
      <c r="BF332" s="1">
        <f t="shared" si="322"/>
        <v>4.8692336747247073E-2</v>
      </c>
      <c r="BG332" s="1"/>
      <c r="BH332" s="1">
        <f t="shared" si="355"/>
        <v>4.839268041939418E-2</v>
      </c>
      <c r="BI332" s="1">
        <f t="shared" si="356"/>
        <v>4.8923853800319606E-2</v>
      </c>
      <c r="BJ332" s="1">
        <f t="shared" si="357"/>
        <v>4.0127646741308441E-2</v>
      </c>
      <c r="BK332" s="1">
        <f t="shared" si="358"/>
        <v>5.893539158263672E-2</v>
      </c>
      <c r="BL332" s="1">
        <f t="shared" si="359"/>
        <v>6.403432125681259E-2</v>
      </c>
      <c r="BM332" s="1">
        <f t="shared" si="360"/>
        <v>4.8923853800319606E-2</v>
      </c>
      <c r="BN332" s="1"/>
      <c r="BO332" s="1">
        <f t="shared" si="305"/>
        <v>2.3408836072759637E-2</v>
      </c>
      <c r="BP332" s="1">
        <f t="shared" si="306"/>
        <v>2.3253656045252067E-2</v>
      </c>
      <c r="BQ332" s="1">
        <f t="shared" si="307"/>
        <v>-2.0336243109861396E-3</v>
      </c>
      <c r="BR332" s="1">
        <f t="shared" si="308"/>
        <v>3.3678555910972678E-2</v>
      </c>
      <c r="BS332" s="1">
        <f t="shared" si="309"/>
        <v>3.2692445832828258E-2</v>
      </c>
      <c r="BT332" s="1">
        <f t="shared" si="310"/>
        <v>2.3253656045252067E-2</v>
      </c>
      <c r="BU332" s="1"/>
      <c r="BV332" s="1">
        <f t="shared" si="323"/>
        <v>8.8062425316277712E-2</v>
      </c>
      <c r="BW332" s="1">
        <f t="shared" si="324"/>
        <v>8.6355326406911195E-2</v>
      </c>
      <c r="BX332" s="1">
        <f t="shared" si="325"/>
        <v>8.3742784144462373E-2</v>
      </c>
      <c r="BY332" s="1">
        <f t="shared" si="326"/>
        <v>0.10313219906479885</v>
      </c>
      <c r="BZ332" s="1">
        <f t="shared" si="327"/>
        <v>0.2175327077981189</v>
      </c>
      <c r="CA332" s="1">
        <f t="shared" si="328"/>
        <v>8.6355326406911195E-2</v>
      </c>
      <c r="CB332" s="1"/>
      <c r="CC332" s="1"/>
    </row>
    <row r="333" spans="1:81" x14ac:dyDescent="0.2">
      <c r="A333">
        <f t="shared" si="329"/>
        <v>2017</v>
      </c>
      <c r="B333">
        <f t="shared" si="330"/>
        <v>8</v>
      </c>
      <c r="C333" s="1">
        <f>AVERAGE(RealPrice!C321:C332)</f>
        <v>4.8194736473120142E-2</v>
      </c>
      <c r="D333" s="1">
        <f>AVERAGE(RealPrice!D321:D332)</f>
        <v>4.8924830824715021E-2</v>
      </c>
      <c r="E333" s="1">
        <f>AVERAGE(RealPrice!E321:E332)</f>
        <v>3.969644506323465E-2</v>
      </c>
      <c r="F333" s="1">
        <f>AVERAGE(RealPrice!F321:F332)</f>
        <v>5.8800767044222178E-2</v>
      </c>
      <c r="G333" s="1">
        <f>AVERAGE(RealPrice!G321:G332)</f>
        <v>5.3013212803571907E-2</v>
      </c>
      <c r="H333" s="1">
        <f>AVERAGE(RealPrice!H321:H332)</f>
        <v>4.8924830824715021E-2</v>
      </c>
      <c r="I333" s="1"/>
      <c r="J333" s="1">
        <f t="shared" si="299"/>
        <v>-1.9794394627403733E-4</v>
      </c>
      <c r="K333" s="1">
        <f t="shared" si="300"/>
        <v>2.3249407746794848E-4</v>
      </c>
      <c r="L333" s="1">
        <f t="shared" si="301"/>
        <v>-4.3120167807379067E-4</v>
      </c>
      <c r="M333" s="1">
        <f t="shared" si="302"/>
        <v>-1.3462453841454197E-4</v>
      </c>
      <c r="N333" s="1">
        <f t="shared" si="303"/>
        <v>-1.1021108453240683E-2</v>
      </c>
      <c r="O333" s="1">
        <f t="shared" si="304"/>
        <v>2.3249407746794848E-4</v>
      </c>
      <c r="P333" s="1"/>
      <c r="Q333" s="99">
        <f t="shared" si="331"/>
        <v>-1.9794394627403733E-4</v>
      </c>
      <c r="R333" s="99">
        <f t="shared" si="332"/>
        <v>0</v>
      </c>
      <c r="S333" s="99">
        <f t="shared" si="333"/>
        <v>-4.3120167807379067E-4</v>
      </c>
      <c r="T333" s="99">
        <f t="shared" si="334"/>
        <v>-1.3462453841454197E-4</v>
      </c>
      <c r="U333" s="99">
        <f t="shared" si="335"/>
        <v>-1.1021108453240683E-2</v>
      </c>
      <c r="V333" s="99">
        <f t="shared" si="336"/>
        <v>0</v>
      </c>
      <c r="W333" s="99"/>
      <c r="X333" s="99">
        <f t="shared" si="337"/>
        <v>0</v>
      </c>
      <c r="Y333" s="99">
        <f t="shared" si="338"/>
        <v>2.3249407746794848E-4</v>
      </c>
      <c r="Z333" s="99">
        <f t="shared" si="339"/>
        <v>0</v>
      </c>
      <c r="AA333" s="99">
        <f t="shared" si="340"/>
        <v>0</v>
      </c>
      <c r="AB333" s="99">
        <f t="shared" si="341"/>
        <v>0</v>
      </c>
      <c r="AC333" s="99">
        <f t="shared" si="342"/>
        <v>2.3249407746794848E-4</v>
      </c>
      <c r="AD333" s="1"/>
      <c r="AE333" s="1"/>
      <c r="AF333" s="5">
        <f t="shared" si="311"/>
        <v>-4.0903695467694456E-3</v>
      </c>
      <c r="AG333" s="5">
        <f t="shared" si="312"/>
        <v>4.7747570356868607E-3</v>
      </c>
      <c r="AH333" s="5">
        <f t="shared" si="313"/>
        <v>-1.0745750451144676E-2</v>
      </c>
      <c r="AI333" s="5">
        <f t="shared" si="314"/>
        <v>-2.2842732490506723E-3</v>
      </c>
      <c r="AJ333" s="5">
        <f t="shared" si="315"/>
        <v>-0.17211252086267959</v>
      </c>
      <c r="AK333" s="5">
        <f t="shared" si="316"/>
        <v>4.7747570356868607E-3</v>
      </c>
      <c r="AL333" s="1"/>
      <c r="AM333" s="175">
        <f t="shared" si="343"/>
        <v>-4.0903695467694456E-3</v>
      </c>
      <c r="AN333" s="175">
        <f t="shared" si="344"/>
        <v>0</v>
      </c>
      <c r="AO333" s="175">
        <f t="shared" si="345"/>
        <v>-1.0745750451144676E-2</v>
      </c>
      <c r="AP333" s="175">
        <f t="shared" si="346"/>
        <v>-2.2842732490506723E-3</v>
      </c>
      <c r="AQ333" s="175">
        <f t="shared" si="347"/>
        <v>-0.17211252086267959</v>
      </c>
      <c r="AR333" s="175">
        <f t="shared" si="348"/>
        <v>0</v>
      </c>
      <c r="AS333" s="175"/>
      <c r="AT333" s="175">
        <f t="shared" si="349"/>
        <v>0</v>
      </c>
      <c r="AU333" s="175">
        <f t="shared" si="350"/>
        <v>4.7747570356868607E-3</v>
      </c>
      <c r="AV333" s="175">
        <f t="shared" si="351"/>
        <v>0</v>
      </c>
      <c r="AW333" s="175">
        <f t="shared" si="352"/>
        <v>0</v>
      </c>
      <c r="AX333" s="175">
        <f t="shared" si="353"/>
        <v>0</v>
      </c>
      <c r="AY333" s="175">
        <f t="shared" si="354"/>
        <v>4.7747570356868607E-3</v>
      </c>
      <c r="AZ333" s="1"/>
      <c r="BA333" s="1">
        <f t="shared" si="317"/>
        <v>4.7996792526846105E-2</v>
      </c>
      <c r="BB333" s="1">
        <f t="shared" si="318"/>
        <v>4.8924830824715021E-2</v>
      </c>
      <c r="BC333" s="1">
        <f t="shared" si="319"/>
        <v>3.926524338516086E-2</v>
      </c>
      <c r="BD333" s="1">
        <f t="shared" si="320"/>
        <v>5.8666142505807636E-2</v>
      </c>
      <c r="BE333" s="1">
        <f t="shared" si="321"/>
        <v>4.1992104350331225E-2</v>
      </c>
      <c r="BF333" s="1">
        <f t="shared" si="322"/>
        <v>4.8924830824715021E-2</v>
      </c>
      <c r="BG333" s="1"/>
      <c r="BH333" s="1">
        <f t="shared" si="355"/>
        <v>4.8194736473120142E-2</v>
      </c>
      <c r="BI333" s="1">
        <f t="shared" si="356"/>
        <v>4.9157324902182969E-2</v>
      </c>
      <c r="BJ333" s="1">
        <f t="shared" si="357"/>
        <v>3.969644506323465E-2</v>
      </c>
      <c r="BK333" s="1">
        <f t="shared" si="358"/>
        <v>5.8800767044222178E-2</v>
      </c>
      <c r="BL333" s="1">
        <f t="shared" si="359"/>
        <v>5.3013212803571907E-2</v>
      </c>
      <c r="BM333" s="1">
        <f t="shared" si="360"/>
        <v>4.9157324902182969E-2</v>
      </c>
      <c r="BN333" s="1"/>
      <c r="BO333" s="1">
        <f t="shared" si="305"/>
        <v>2.3211701790375409E-2</v>
      </c>
      <c r="BP333" s="1">
        <f t="shared" si="306"/>
        <v>2.3253656045252067E-2</v>
      </c>
      <c r="BQ333" s="1">
        <f t="shared" si="307"/>
        <v>-2.4601924034332329E-3</v>
      </c>
      <c r="BR333" s="1">
        <f t="shared" si="308"/>
        <v>3.3544238891789903E-2</v>
      </c>
      <c r="BS333" s="1">
        <f t="shared" si="309"/>
        <v>2.3568208138175818E-2</v>
      </c>
      <c r="BT333" s="1">
        <f t="shared" si="310"/>
        <v>2.3253656045252067E-2</v>
      </c>
      <c r="BU333" s="1"/>
      <c r="BV333" s="1">
        <f t="shared" si="323"/>
        <v>8.8062425316277712E-2</v>
      </c>
      <c r="BW333" s="1">
        <f t="shared" si="324"/>
        <v>8.6588930587111299E-2</v>
      </c>
      <c r="BX333" s="1">
        <f t="shared" si="325"/>
        <v>8.3742784144462373E-2</v>
      </c>
      <c r="BY333" s="1">
        <f t="shared" si="326"/>
        <v>0.10313219906479885</v>
      </c>
      <c r="BZ333" s="1">
        <f t="shared" si="327"/>
        <v>0.2175327077981189</v>
      </c>
      <c r="CA333" s="1">
        <f t="shared" si="328"/>
        <v>8.6588930587111299E-2</v>
      </c>
      <c r="CB333" s="1"/>
      <c r="CC333" s="1"/>
    </row>
    <row r="334" spans="1:81" x14ac:dyDescent="0.2">
      <c r="A334">
        <f t="shared" si="329"/>
        <v>2017</v>
      </c>
      <c r="B334">
        <f t="shared" si="330"/>
        <v>9</v>
      </c>
      <c r="C334" s="1">
        <f>AVERAGE(RealPrice!C322:C333)</f>
        <v>4.7970320841558008E-2</v>
      </c>
      <c r="D334" s="1">
        <f>AVERAGE(RealPrice!D322:D333)</f>
        <v>4.9056793739300636E-2</v>
      </c>
      <c r="E334" s="1">
        <f>AVERAGE(RealPrice!E322:E333)</f>
        <v>3.9394535103095867E-2</v>
      </c>
      <c r="F334" s="1">
        <f>AVERAGE(RealPrice!F322:F333)</f>
        <v>5.8641339052188386E-2</v>
      </c>
      <c r="G334" s="1">
        <f>AVERAGE(RealPrice!G322:G333)</f>
        <v>4.2027872770510406E-2</v>
      </c>
      <c r="H334" s="1">
        <f>AVERAGE(RealPrice!H322:H333)</f>
        <v>4.9056793739300636E-2</v>
      </c>
      <c r="I334" s="1"/>
      <c r="J334" s="1">
        <f t="shared" si="299"/>
        <v>-2.2441563156213457E-4</v>
      </c>
      <c r="K334" s="1">
        <f t="shared" si="300"/>
        <v>1.3196291458561493E-4</v>
      </c>
      <c r="L334" s="1">
        <f t="shared" si="301"/>
        <v>-3.0190996013878396E-4</v>
      </c>
      <c r="M334" s="1">
        <f t="shared" si="302"/>
        <v>-1.594279920337921E-4</v>
      </c>
      <c r="N334" s="1">
        <f t="shared" si="303"/>
        <v>-1.0985340033061501E-2</v>
      </c>
      <c r="O334" s="1">
        <f t="shared" si="304"/>
        <v>1.3196291458561493E-4</v>
      </c>
      <c r="P334" s="1"/>
      <c r="Q334" s="99">
        <f t="shared" si="331"/>
        <v>-2.2441563156213457E-4</v>
      </c>
      <c r="R334" s="99">
        <f t="shared" si="332"/>
        <v>0</v>
      </c>
      <c r="S334" s="99">
        <f t="shared" si="333"/>
        <v>-3.0190996013878396E-4</v>
      </c>
      <c r="T334" s="99">
        <f t="shared" si="334"/>
        <v>-1.594279920337921E-4</v>
      </c>
      <c r="U334" s="99">
        <f t="shared" si="335"/>
        <v>-1.0985340033061501E-2</v>
      </c>
      <c r="V334" s="99">
        <f t="shared" si="336"/>
        <v>0</v>
      </c>
      <c r="W334" s="99"/>
      <c r="X334" s="99">
        <f t="shared" si="337"/>
        <v>0</v>
      </c>
      <c r="Y334" s="99">
        <f t="shared" si="338"/>
        <v>1.3196291458561493E-4</v>
      </c>
      <c r="Z334" s="99">
        <f t="shared" si="339"/>
        <v>0</v>
      </c>
      <c r="AA334" s="99">
        <f t="shared" si="340"/>
        <v>0</v>
      </c>
      <c r="AB334" s="99">
        <f t="shared" si="341"/>
        <v>0</v>
      </c>
      <c r="AC334" s="99">
        <f t="shared" si="342"/>
        <v>1.3196291458561493E-4</v>
      </c>
      <c r="AD334" s="1"/>
      <c r="AE334" s="1"/>
      <c r="AF334" s="5">
        <f t="shared" si="311"/>
        <v>-4.6564344570552141E-3</v>
      </c>
      <c r="AG334" s="5">
        <f t="shared" si="312"/>
        <v>2.6972584751168149E-3</v>
      </c>
      <c r="AH334" s="5">
        <f t="shared" si="313"/>
        <v>-7.6054659216424625E-3</v>
      </c>
      <c r="AI334" s="5">
        <f t="shared" si="314"/>
        <v>-2.7113250395848221E-3</v>
      </c>
      <c r="AJ334" s="5">
        <f t="shared" si="315"/>
        <v>-0.2072189073649453</v>
      </c>
      <c r="AK334" s="5">
        <f t="shared" si="316"/>
        <v>2.6972584751168149E-3</v>
      </c>
      <c r="AL334" s="1"/>
      <c r="AM334" s="175">
        <f t="shared" si="343"/>
        <v>-4.6564344570552141E-3</v>
      </c>
      <c r="AN334" s="175">
        <f t="shared" si="344"/>
        <v>0</v>
      </c>
      <c r="AO334" s="175">
        <f t="shared" si="345"/>
        <v>-7.6054659216424625E-3</v>
      </c>
      <c r="AP334" s="175">
        <f t="shared" si="346"/>
        <v>-2.7113250395848221E-3</v>
      </c>
      <c r="AQ334" s="175">
        <f t="shared" si="347"/>
        <v>-0.2072189073649453</v>
      </c>
      <c r="AR334" s="175">
        <f t="shared" si="348"/>
        <v>0</v>
      </c>
      <c r="AS334" s="175"/>
      <c r="AT334" s="175">
        <f t="shared" si="349"/>
        <v>0</v>
      </c>
      <c r="AU334" s="175">
        <f t="shared" si="350"/>
        <v>2.6972584751168149E-3</v>
      </c>
      <c r="AV334" s="175">
        <f t="shared" si="351"/>
        <v>0</v>
      </c>
      <c r="AW334" s="175">
        <f t="shared" si="352"/>
        <v>0</v>
      </c>
      <c r="AX334" s="175">
        <f t="shared" si="353"/>
        <v>0</v>
      </c>
      <c r="AY334" s="175">
        <f t="shared" si="354"/>
        <v>2.6972584751168149E-3</v>
      </c>
      <c r="AZ334" s="1"/>
      <c r="BA334" s="1">
        <f t="shared" si="317"/>
        <v>4.7745905209995873E-2</v>
      </c>
      <c r="BB334" s="1">
        <f t="shared" si="318"/>
        <v>4.9056793739300636E-2</v>
      </c>
      <c r="BC334" s="1">
        <f t="shared" si="319"/>
        <v>3.9092625142957083E-2</v>
      </c>
      <c r="BD334" s="1">
        <f t="shared" si="320"/>
        <v>5.8481911060154594E-2</v>
      </c>
      <c r="BE334" s="1">
        <f t="shared" si="321"/>
        <v>3.1042532737448905E-2</v>
      </c>
      <c r="BF334" s="1">
        <f t="shared" si="322"/>
        <v>4.9056793739300636E-2</v>
      </c>
      <c r="BG334" s="1"/>
      <c r="BH334" s="1">
        <f t="shared" si="355"/>
        <v>4.7970320841558008E-2</v>
      </c>
      <c r="BI334" s="1">
        <f t="shared" si="356"/>
        <v>4.9188756653886251E-2</v>
      </c>
      <c r="BJ334" s="1">
        <f t="shared" si="357"/>
        <v>3.9394535103095867E-2</v>
      </c>
      <c r="BK334" s="1">
        <f t="shared" si="358"/>
        <v>5.8641339052188386E-2</v>
      </c>
      <c r="BL334" s="1">
        <f t="shared" si="359"/>
        <v>4.2027872770510406E-2</v>
      </c>
      <c r="BM334" s="1">
        <f t="shared" si="360"/>
        <v>4.9188756653886251E-2</v>
      </c>
      <c r="BN334" s="1"/>
      <c r="BO334" s="1">
        <f t="shared" si="305"/>
        <v>2.2988331135492784E-2</v>
      </c>
      <c r="BP334" s="1">
        <f t="shared" si="306"/>
        <v>2.3253656045252067E-2</v>
      </c>
      <c r="BQ334" s="1">
        <f t="shared" si="307"/>
        <v>-2.7598061976587761E-3</v>
      </c>
      <c r="BR334" s="1">
        <f t="shared" si="308"/>
        <v>3.3385243160862922E-2</v>
      </c>
      <c r="BS334" s="1">
        <f t="shared" si="309"/>
        <v>1.4859238263797715E-2</v>
      </c>
      <c r="BT334" s="1">
        <f t="shared" si="310"/>
        <v>2.3253656045252067E-2</v>
      </c>
      <c r="BU334" s="1"/>
      <c r="BV334" s="1">
        <f t="shared" si="323"/>
        <v>8.8062425316277712E-2</v>
      </c>
      <c r="BW334" s="1">
        <f t="shared" si="324"/>
        <v>8.672124943978668E-2</v>
      </c>
      <c r="BX334" s="1">
        <f t="shared" si="325"/>
        <v>8.3742784144462373E-2</v>
      </c>
      <c r="BY334" s="1">
        <f t="shared" si="326"/>
        <v>0.10313219906479885</v>
      </c>
      <c r="BZ334" s="1">
        <f t="shared" si="327"/>
        <v>0.2175327077981189</v>
      </c>
      <c r="CA334" s="1">
        <f t="shared" si="328"/>
        <v>8.672124943978668E-2</v>
      </c>
      <c r="CB334" s="1"/>
      <c r="CC334" s="1"/>
    </row>
    <row r="335" spans="1:81" x14ac:dyDescent="0.2">
      <c r="A335">
        <f t="shared" si="329"/>
        <v>2017</v>
      </c>
      <c r="B335">
        <f t="shared" si="330"/>
        <v>10</v>
      </c>
      <c r="C335" s="1">
        <f>AVERAGE(RealPrice!C323:C334)</f>
        <v>4.7759250584272946E-2</v>
      </c>
      <c r="D335" s="1">
        <f>AVERAGE(RealPrice!D323:D334)</f>
        <v>4.906996279418005E-2</v>
      </c>
      <c r="E335" s="1">
        <f>AVERAGE(RealPrice!E323:E334)</f>
        <v>3.8887412480742019E-2</v>
      </c>
      <c r="F335" s="1">
        <f>AVERAGE(RealPrice!F323:F334)</f>
        <v>5.8476080424641828E-2</v>
      </c>
      <c r="G335" s="1">
        <f>AVERAGE(RealPrice!G323:G334)</f>
        <v>3.1522635895397853E-2</v>
      </c>
      <c r="H335" s="1">
        <f>AVERAGE(RealPrice!H323:H334)</f>
        <v>4.906996279418005E-2</v>
      </c>
      <c r="I335" s="1"/>
      <c r="J335" s="1">
        <f t="shared" ref="J335:J398" si="361">C335-C334</f>
        <v>-2.1107025728506201E-4</v>
      </c>
      <c r="K335" s="1">
        <f t="shared" ref="K335:K398" si="362">D335-D334</f>
        <v>1.3169054879413888E-5</v>
      </c>
      <c r="L335" s="1">
        <f t="shared" ref="L335:L398" si="363">E335-E334</f>
        <v>-5.0712262235384775E-4</v>
      </c>
      <c r="M335" s="1">
        <f t="shared" ref="M335:M398" si="364">F335-F334</f>
        <v>-1.6525862754655785E-4</v>
      </c>
      <c r="N335" s="1">
        <f t="shared" ref="N335:N398" si="365">G335-G334</f>
        <v>-1.0505236875112553E-2</v>
      </c>
      <c r="O335" s="1">
        <f t="shared" ref="O335:O398" si="366">H335-H334</f>
        <v>1.3169054879413888E-5</v>
      </c>
      <c r="P335" s="1"/>
      <c r="Q335" s="99">
        <f t="shared" si="331"/>
        <v>-2.1107025728506201E-4</v>
      </c>
      <c r="R335" s="99">
        <f t="shared" si="332"/>
        <v>0</v>
      </c>
      <c r="S335" s="99">
        <f t="shared" si="333"/>
        <v>-5.0712262235384775E-4</v>
      </c>
      <c r="T335" s="99">
        <f t="shared" si="334"/>
        <v>-1.6525862754655785E-4</v>
      </c>
      <c r="U335" s="99">
        <f t="shared" si="335"/>
        <v>-1.0505236875112553E-2</v>
      </c>
      <c r="V335" s="99">
        <f t="shared" si="336"/>
        <v>0</v>
      </c>
      <c r="W335" s="99"/>
      <c r="X335" s="99">
        <f t="shared" si="337"/>
        <v>0</v>
      </c>
      <c r="Y335" s="99">
        <f t="shared" si="338"/>
        <v>1.3169054879413888E-5</v>
      </c>
      <c r="Z335" s="99">
        <f t="shared" si="339"/>
        <v>0</v>
      </c>
      <c r="AA335" s="99">
        <f t="shared" si="340"/>
        <v>0</v>
      </c>
      <c r="AB335" s="99">
        <f t="shared" si="341"/>
        <v>0</v>
      </c>
      <c r="AC335" s="99">
        <f t="shared" si="342"/>
        <v>1.3169054879413888E-5</v>
      </c>
      <c r="AD335" s="1"/>
      <c r="AE335" s="1"/>
      <c r="AF335" s="5">
        <f t="shared" si="311"/>
        <v>-4.4000176271951075E-3</v>
      </c>
      <c r="AG335" s="5">
        <f t="shared" si="312"/>
        <v>2.6844507917500593E-4</v>
      </c>
      <c r="AH335" s="5">
        <f t="shared" si="313"/>
        <v>-1.2872918058982163E-2</v>
      </c>
      <c r="AI335" s="5">
        <f t="shared" si="314"/>
        <v>-2.8181250670193947E-3</v>
      </c>
      <c r="AJ335" s="5">
        <f t="shared" si="315"/>
        <v>-0.24995880549261906</v>
      </c>
      <c r="AK335" s="5">
        <f t="shared" si="316"/>
        <v>2.6844507917500593E-4</v>
      </c>
      <c r="AL335" s="1"/>
      <c r="AM335" s="175">
        <f t="shared" si="343"/>
        <v>-4.4000176271951075E-3</v>
      </c>
      <c r="AN335" s="175">
        <f t="shared" si="344"/>
        <v>0</v>
      </c>
      <c r="AO335" s="175">
        <f t="shared" si="345"/>
        <v>-1.2872918058982163E-2</v>
      </c>
      <c r="AP335" s="175">
        <f t="shared" si="346"/>
        <v>-2.8181250670193947E-3</v>
      </c>
      <c r="AQ335" s="175">
        <f t="shared" si="347"/>
        <v>-0.24995880549261906</v>
      </c>
      <c r="AR335" s="175">
        <f t="shared" si="348"/>
        <v>0</v>
      </c>
      <c r="AS335" s="175"/>
      <c r="AT335" s="175">
        <f t="shared" si="349"/>
        <v>0</v>
      </c>
      <c r="AU335" s="175">
        <f t="shared" si="350"/>
        <v>2.6844507917500593E-4</v>
      </c>
      <c r="AV335" s="175">
        <f t="shared" si="351"/>
        <v>0</v>
      </c>
      <c r="AW335" s="175">
        <f t="shared" si="352"/>
        <v>0</v>
      </c>
      <c r="AX335" s="175">
        <f t="shared" si="353"/>
        <v>0</v>
      </c>
      <c r="AY335" s="175">
        <f t="shared" si="354"/>
        <v>2.6844507917500593E-4</v>
      </c>
      <c r="AZ335" s="1"/>
      <c r="BA335" s="1">
        <f t="shared" si="317"/>
        <v>4.7548180326987884E-2</v>
      </c>
      <c r="BB335" s="1">
        <f t="shared" si="318"/>
        <v>4.906996279418005E-2</v>
      </c>
      <c r="BC335" s="1">
        <f t="shared" si="319"/>
        <v>3.8380289858388171E-2</v>
      </c>
      <c r="BD335" s="1">
        <f t="shared" si="320"/>
        <v>5.8310821797095271E-2</v>
      </c>
      <c r="BE335" s="1">
        <f t="shared" si="321"/>
        <v>2.10173990202853E-2</v>
      </c>
      <c r="BF335" s="1">
        <f t="shared" si="322"/>
        <v>4.906996279418005E-2</v>
      </c>
      <c r="BG335" s="1"/>
      <c r="BH335" s="1">
        <f t="shared" si="355"/>
        <v>4.7759250584272946E-2</v>
      </c>
      <c r="BI335" s="1">
        <f t="shared" si="356"/>
        <v>4.9083131849059464E-2</v>
      </c>
      <c r="BJ335" s="1">
        <f t="shared" si="357"/>
        <v>3.8887412480742019E-2</v>
      </c>
      <c r="BK335" s="1">
        <f t="shared" si="358"/>
        <v>5.8476080424641828E-2</v>
      </c>
      <c r="BL335" s="1">
        <f t="shared" si="359"/>
        <v>3.1522635895397853E-2</v>
      </c>
      <c r="BM335" s="1">
        <f t="shared" si="360"/>
        <v>4.9083131849059464E-2</v>
      </c>
      <c r="BN335" s="1"/>
      <c r="BO335" s="1">
        <f t="shared" ref="BO335:BO398" si="367">(C335*AM335)+BO334</f>
        <v>2.2778189591060354E-2</v>
      </c>
      <c r="BP335" s="1">
        <f t="shared" ref="BP335:BP398" si="368">(D335*AN335)+BP334</f>
        <v>2.3253656045252067E-2</v>
      </c>
      <c r="BQ335" s="1">
        <f t="shared" ref="BQ335:BQ398" si="369">(E335*AO335)+BQ334</f>
        <v>-3.2604006720492085E-3</v>
      </c>
      <c r="BR335" s="1">
        <f t="shared" ref="BR335:BR398" si="370">(F335*AP335)+BR334</f>
        <v>3.3220450252797198E-2</v>
      </c>
      <c r="BS335" s="1">
        <f t="shared" ref="BS335:BS398" si="371">(G335*AQ335)+BS334</f>
        <v>6.9798778494053106E-3</v>
      </c>
      <c r="BT335" s="1">
        <f t="shared" ref="BT335:BT398" si="372">(H335*AR335)+BT334</f>
        <v>2.3253656045252067E-2</v>
      </c>
      <c r="BU335" s="1"/>
      <c r="BV335" s="1">
        <f t="shared" si="323"/>
        <v>8.8062425316277712E-2</v>
      </c>
      <c r="BW335" s="1">
        <f t="shared" si="324"/>
        <v>8.6734422029834071E-2</v>
      </c>
      <c r="BX335" s="1">
        <f t="shared" si="325"/>
        <v>8.3742784144462373E-2</v>
      </c>
      <c r="BY335" s="1">
        <f t="shared" si="326"/>
        <v>0.10313219906479885</v>
      </c>
      <c r="BZ335" s="1">
        <f t="shared" si="327"/>
        <v>0.2175327077981189</v>
      </c>
      <c r="CA335" s="1">
        <f t="shared" si="328"/>
        <v>8.6734422029834071E-2</v>
      </c>
      <c r="CB335" s="1"/>
      <c r="CC335" s="1"/>
    </row>
    <row r="336" spans="1:81" x14ac:dyDescent="0.2">
      <c r="A336">
        <f t="shared" si="329"/>
        <v>2017</v>
      </c>
      <c r="B336">
        <f t="shared" si="330"/>
        <v>11</v>
      </c>
      <c r="C336" s="1">
        <f>AVERAGE(RealPrice!C324:C335)</f>
        <v>4.7570326745765286E-2</v>
      </c>
      <c r="D336" s="1">
        <f>AVERAGE(RealPrice!D324:D335)</f>
        <v>4.9186782761016519E-2</v>
      </c>
      <c r="E336" s="1">
        <f>AVERAGE(RealPrice!E324:E335)</f>
        <v>3.8518719671728464E-2</v>
      </c>
      <c r="F336" s="1">
        <f>AVERAGE(RealPrice!F324:F335)</f>
        <v>5.8311016518049395E-2</v>
      </c>
      <c r="G336" s="1">
        <f>AVERAGE(RealPrice!G324:G335)</f>
        <v>2.0934904703920027E-2</v>
      </c>
      <c r="H336" s="1">
        <f>AVERAGE(RealPrice!H324:H335)</f>
        <v>4.9186782761016519E-2</v>
      </c>
      <c r="I336" s="1"/>
      <c r="J336" s="1">
        <f t="shared" si="361"/>
        <v>-1.889238385076597E-4</v>
      </c>
      <c r="K336" s="1">
        <f t="shared" si="362"/>
        <v>1.1681996683646917E-4</v>
      </c>
      <c r="L336" s="1">
        <f t="shared" si="363"/>
        <v>-3.6869280901355439E-4</v>
      </c>
      <c r="M336" s="1">
        <f t="shared" si="364"/>
        <v>-1.6506390659243309E-4</v>
      </c>
      <c r="N336" s="1">
        <f t="shared" si="365"/>
        <v>-1.0587731191477826E-2</v>
      </c>
      <c r="O336" s="1">
        <f t="shared" si="366"/>
        <v>1.1681996683646917E-4</v>
      </c>
      <c r="P336" s="1"/>
      <c r="Q336" s="99">
        <f t="shared" si="331"/>
        <v>-1.889238385076597E-4</v>
      </c>
      <c r="R336" s="99">
        <f t="shared" si="332"/>
        <v>0</v>
      </c>
      <c r="S336" s="99">
        <f t="shared" si="333"/>
        <v>-3.6869280901355439E-4</v>
      </c>
      <c r="T336" s="99">
        <f t="shared" si="334"/>
        <v>-1.6506390659243309E-4</v>
      </c>
      <c r="U336" s="99">
        <f t="shared" si="335"/>
        <v>-1.0587731191477826E-2</v>
      </c>
      <c r="V336" s="99">
        <f t="shared" si="336"/>
        <v>0</v>
      </c>
      <c r="W336" s="99"/>
      <c r="X336" s="99">
        <f t="shared" si="337"/>
        <v>0</v>
      </c>
      <c r="Y336" s="99">
        <f t="shared" si="338"/>
        <v>1.1681996683646917E-4</v>
      </c>
      <c r="Z336" s="99">
        <f t="shared" si="339"/>
        <v>0</v>
      </c>
      <c r="AA336" s="99">
        <f t="shared" si="340"/>
        <v>0</v>
      </c>
      <c r="AB336" s="99">
        <f t="shared" si="341"/>
        <v>0</v>
      </c>
      <c r="AC336" s="99">
        <f t="shared" si="342"/>
        <v>1.1681996683646917E-4</v>
      </c>
      <c r="AD336" s="1"/>
      <c r="AE336" s="1"/>
      <c r="AF336" s="5">
        <f t="shared" ref="AF336:AF399" si="373">C336/C335-1</f>
        <v>-3.9557538319052732E-3</v>
      </c>
      <c r="AG336" s="5">
        <f t="shared" ref="AG336:AG399" si="374">D336/D335-1</f>
        <v>2.3806817895188903E-3</v>
      </c>
      <c r="AH336" s="5">
        <f t="shared" ref="AH336:AH399" si="375">E336/E335-1</f>
        <v>-9.4810321770866235E-3</v>
      </c>
      <c r="AI336" s="5">
        <f t="shared" ref="AI336:AI399" si="376">F336/F335-1</f>
        <v>-2.8227594153672486E-3</v>
      </c>
      <c r="AJ336" s="5">
        <f t="shared" ref="AJ336:AJ399" si="377">G336/G335-1</f>
        <v>-0.33587708929580928</v>
      </c>
      <c r="AK336" s="5">
        <f t="shared" ref="AK336:AK399" si="378">H336/H335-1</f>
        <v>2.3806817895188903E-3</v>
      </c>
      <c r="AL336" s="1"/>
      <c r="AM336" s="175">
        <f t="shared" si="343"/>
        <v>-3.9557538319052732E-3</v>
      </c>
      <c r="AN336" s="175">
        <f t="shared" si="344"/>
        <v>0</v>
      </c>
      <c r="AO336" s="175">
        <f t="shared" si="345"/>
        <v>-9.4810321770866235E-3</v>
      </c>
      <c r="AP336" s="175">
        <f t="shared" si="346"/>
        <v>-2.8227594153672486E-3</v>
      </c>
      <c r="AQ336" s="175">
        <f t="shared" si="347"/>
        <v>-0.33587708929580928</v>
      </c>
      <c r="AR336" s="175">
        <f t="shared" si="348"/>
        <v>0</v>
      </c>
      <c r="AS336" s="175"/>
      <c r="AT336" s="175">
        <f t="shared" si="349"/>
        <v>0</v>
      </c>
      <c r="AU336" s="175">
        <f t="shared" si="350"/>
        <v>2.3806817895188903E-3</v>
      </c>
      <c r="AV336" s="175">
        <f t="shared" si="351"/>
        <v>0</v>
      </c>
      <c r="AW336" s="175">
        <f t="shared" si="352"/>
        <v>0</v>
      </c>
      <c r="AX336" s="175">
        <f t="shared" si="353"/>
        <v>0</v>
      </c>
      <c r="AY336" s="175">
        <f t="shared" si="354"/>
        <v>2.3806817895188903E-3</v>
      </c>
      <c r="AZ336" s="1"/>
      <c r="BA336" s="1">
        <f t="shared" ref="BA336:BA399" si="379">C336+Q336</f>
        <v>4.7381402907257626E-2</v>
      </c>
      <c r="BB336" s="1">
        <f t="shared" ref="BB336:BB399" si="380">D336+R336</f>
        <v>4.9186782761016519E-2</v>
      </c>
      <c r="BC336" s="1">
        <f t="shared" ref="BC336:BC399" si="381">E336+S336</f>
        <v>3.815002686271491E-2</v>
      </c>
      <c r="BD336" s="1">
        <f t="shared" ref="BD336:BD399" si="382">F336+T336</f>
        <v>5.8145952611456962E-2</v>
      </c>
      <c r="BE336" s="1">
        <f t="shared" ref="BE336:BE399" si="383">G336+U336</f>
        <v>1.0347173512442201E-2</v>
      </c>
      <c r="BF336" s="1">
        <f t="shared" ref="BF336:BF399" si="384">H336+V336</f>
        <v>4.9186782761016519E-2</v>
      </c>
      <c r="BG336" s="1"/>
      <c r="BH336" s="1">
        <f t="shared" si="355"/>
        <v>4.7570326745765286E-2</v>
      </c>
      <c r="BI336" s="1">
        <f t="shared" si="356"/>
        <v>4.9303602727852988E-2</v>
      </c>
      <c r="BJ336" s="1">
        <f t="shared" si="357"/>
        <v>3.8518719671728464E-2</v>
      </c>
      <c r="BK336" s="1">
        <f t="shared" si="358"/>
        <v>5.8311016518049395E-2</v>
      </c>
      <c r="BL336" s="1">
        <f t="shared" si="359"/>
        <v>2.0934904703920027E-2</v>
      </c>
      <c r="BM336" s="1">
        <f t="shared" si="360"/>
        <v>4.9303602727852988E-2</v>
      </c>
      <c r="BN336" s="1"/>
      <c r="BO336" s="1">
        <f t="shared" si="367"/>
        <v>2.2590013088750808E-2</v>
      </c>
      <c r="BP336" s="1">
        <f t="shared" si="368"/>
        <v>2.3253656045252067E-2</v>
      </c>
      <c r="BQ336" s="1">
        <f t="shared" si="369"/>
        <v>-3.6255978926770455E-3</v>
      </c>
      <c r="BR336" s="1">
        <f t="shared" si="370"/>
        <v>3.3055852281901242E-2</v>
      </c>
      <c r="BS336" s="1">
        <f t="shared" si="371"/>
        <v>-5.167700723249409E-5</v>
      </c>
      <c r="BT336" s="1">
        <f t="shared" si="372"/>
        <v>2.3253656045252067E-2</v>
      </c>
      <c r="BU336" s="1"/>
      <c r="BV336" s="1">
        <f t="shared" ref="BV336:BV399" si="385">(C336*AT336)+BV335</f>
        <v>8.8062425316277712E-2</v>
      </c>
      <c r="BW336" s="1">
        <f t="shared" ref="BW336:BW399" si="386">(D336*AU336)+BW335</f>
        <v>8.685152010783824E-2</v>
      </c>
      <c r="BX336" s="1">
        <f t="shared" ref="BX336:BX399" si="387">(E336*AV336)+BX335</f>
        <v>8.3742784144462373E-2</v>
      </c>
      <c r="BY336" s="1">
        <f t="shared" ref="BY336:BY399" si="388">(F336*AW336)+BY335</f>
        <v>0.10313219906479885</v>
      </c>
      <c r="BZ336" s="1">
        <f t="shared" ref="BZ336:BZ399" si="389">(G336*AX336)+BZ335</f>
        <v>0.2175327077981189</v>
      </c>
      <c r="CA336" s="1">
        <f t="shared" ref="CA336:CA399" si="390">(H336*AY336)+CA335</f>
        <v>8.685152010783824E-2</v>
      </c>
      <c r="CB336" s="1"/>
      <c r="CC336" s="1"/>
    </row>
    <row r="337" spans="1:81" x14ac:dyDescent="0.2">
      <c r="A337">
        <f t="shared" si="329"/>
        <v>2017</v>
      </c>
      <c r="B337">
        <f t="shared" si="330"/>
        <v>12</v>
      </c>
      <c r="C337" s="1">
        <f>AVERAGE(RealPrice!C325:C336)</f>
        <v>4.7367003246852786E-2</v>
      </c>
      <c r="D337" s="1">
        <f>AVERAGE(RealPrice!D325:D336)</f>
        <v>4.9337078146370235E-2</v>
      </c>
      <c r="E337" s="1">
        <f>AVERAGE(RealPrice!E325:E336)</f>
        <v>3.8296731683695538E-2</v>
      </c>
      <c r="F337" s="1">
        <f>AVERAGE(RealPrice!F325:F336)</f>
        <v>5.8139300164970376E-2</v>
      </c>
      <c r="G337" s="1">
        <f>AVERAGE(RealPrice!G325:G336)</f>
        <v>1.0335212060908155E-2</v>
      </c>
      <c r="H337" s="1">
        <f>AVERAGE(RealPrice!H325:H336)</f>
        <v>4.9337078146370235E-2</v>
      </c>
      <c r="I337" s="1"/>
      <c r="J337" s="1">
        <f t="shared" si="361"/>
        <v>-2.033234989124999E-4</v>
      </c>
      <c r="K337" s="1">
        <f t="shared" si="362"/>
        <v>1.5029538535371589E-4</v>
      </c>
      <c r="L337" s="1">
        <f t="shared" si="363"/>
        <v>-2.2198798803292619E-4</v>
      </c>
      <c r="M337" s="1">
        <f t="shared" si="364"/>
        <v>-1.7171635307901972E-4</v>
      </c>
      <c r="N337" s="1">
        <f t="shared" si="365"/>
        <v>-1.0599692643011872E-2</v>
      </c>
      <c r="O337" s="1">
        <f t="shared" si="366"/>
        <v>1.5029538535371589E-4</v>
      </c>
      <c r="P337" s="1"/>
      <c r="Q337" s="99">
        <f t="shared" si="331"/>
        <v>-2.033234989124999E-4</v>
      </c>
      <c r="R337" s="99">
        <f t="shared" si="332"/>
        <v>0</v>
      </c>
      <c r="S337" s="99">
        <f t="shared" si="333"/>
        <v>-2.2198798803292619E-4</v>
      </c>
      <c r="T337" s="99">
        <f t="shared" si="334"/>
        <v>-1.7171635307901972E-4</v>
      </c>
      <c r="U337" s="99">
        <f t="shared" si="335"/>
        <v>-1.0599692643011872E-2</v>
      </c>
      <c r="V337" s="99">
        <f t="shared" si="336"/>
        <v>0</v>
      </c>
      <c r="W337" s="99"/>
      <c r="X337" s="99">
        <f t="shared" si="337"/>
        <v>0</v>
      </c>
      <c r="Y337" s="99">
        <f t="shared" si="338"/>
        <v>1.5029538535371589E-4</v>
      </c>
      <c r="Z337" s="99">
        <f t="shared" si="339"/>
        <v>0</v>
      </c>
      <c r="AA337" s="99">
        <f t="shared" si="340"/>
        <v>0</v>
      </c>
      <c r="AB337" s="99">
        <f t="shared" si="341"/>
        <v>0</v>
      </c>
      <c r="AC337" s="99">
        <f t="shared" si="342"/>
        <v>1.5029538535371589E-4</v>
      </c>
      <c r="AD337" s="1"/>
      <c r="AE337" s="1"/>
      <c r="AF337" s="5">
        <f t="shared" si="373"/>
        <v>-4.274166540817359E-3</v>
      </c>
      <c r="AG337" s="5">
        <f t="shared" si="374"/>
        <v>3.0556051222938585E-3</v>
      </c>
      <c r="AH337" s="5">
        <f t="shared" si="375"/>
        <v>-5.7631195928835588E-3</v>
      </c>
      <c r="AI337" s="5">
        <f t="shared" si="376"/>
        <v>-2.9448355273632432E-3</v>
      </c>
      <c r="AJ337" s="5">
        <f t="shared" si="377"/>
        <v>-0.50631673718711012</v>
      </c>
      <c r="AK337" s="5">
        <f t="shared" si="378"/>
        <v>3.0556051222938585E-3</v>
      </c>
      <c r="AL337" s="1"/>
      <c r="AM337" s="175">
        <f t="shared" si="343"/>
        <v>-4.274166540817359E-3</v>
      </c>
      <c r="AN337" s="175">
        <f t="shared" si="344"/>
        <v>0</v>
      </c>
      <c r="AO337" s="175">
        <f t="shared" si="345"/>
        <v>-5.7631195928835588E-3</v>
      </c>
      <c r="AP337" s="175">
        <f t="shared" si="346"/>
        <v>-2.9448355273632432E-3</v>
      </c>
      <c r="AQ337" s="175">
        <f t="shared" si="347"/>
        <v>-0.50631673718711012</v>
      </c>
      <c r="AR337" s="175">
        <f t="shared" si="348"/>
        <v>0</v>
      </c>
      <c r="AS337" s="175"/>
      <c r="AT337" s="175">
        <f t="shared" si="349"/>
        <v>0</v>
      </c>
      <c r="AU337" s="175">
        <f t="shared" si="350"/>
        <v>3.0556051222938585E-3</v>
      </c>
      <c r="AV337" s="175">
        <f t="shared" si="351"/>
        <v>0</v>
      </c>
      <c r="AW337" s="175">
        <f t="shared" si="352"/>
        <v>0</v>
      </c>
      <c r="AX337" s="175">
        <f t="shared" si="353"/>
        <v>0</v>
      </c>
      <c r="AY337" s="175">
        <f t="shared" si="354"/>
        <v>3.0556051222938585E-3</v>
      </c>
      <c r="AZ337" s="1"/>
      <c r="BA337" s="1">
        <f t="shared" si="379"/>
        <v>4.7163679747940286E-2</v>
      </c>
      <c r="BB337" s="1">
        <f t="shared" si="380"/>
        <v>4.9337078146370235E-2</v>
      </c>
      <c r="BC337" s="1">
        <f t="shared" si="381"/>
        <v>3.8074743695662612E-2</v>
      </c>
      <c r="BD337" s="1">
        <f t="shared" si="382"/>
        <v>5.7967583811891356E-2</v>
      </c>
      <c r="BE337" s="1">
        <f t="shared" si="383"/>
        <v>-2.6448058210371689E-4</v>
      </c>
      <c r="BF337" s="1">
        <f t="shared" si="384"/>
        <v>4.9337078146370235E-2</v>
      </c>
      <c r="BG337" s="1"/>
      <c r="BH337" s="1">
        <f t="shared" si="355"/>
        <v>4.7367003246852786E-2</v>
      </c>
      <c r="BI337" s="1">
        <f t="shared" si="356"/>
        <v>4.9487373531723951E-2</v>
      </c>
      <c r="BJ337" s="1">
        <f t="shared" si="357"/>
        <v>3.8296731683695538E-2</v>
      </c>
      <c r="BK337" s="1">
        <f t="shared" si="358"/>
        <v>5.8139300164970376E-2</v>
      </c>
      <c r="BL337" s="1">
        <f t="shared" si="359"/>
        <v>1.0335212060908155E-2</v>
      </c>
      <c r="BM337" s="1">
        <f t="shared" si="360"/>
        <v>4.9487373531723951E-2</v>
      </c>
      <c r="BN337" s="1"/>
      <c r="BO337" s="1">
        <f t="shared" si="367"/>
        <v>2.2387558628334324E-2</v>
      </c>
      <c r="BP337" s="1">
        <f t="shared" si="368"/>
        <v>2.3253656045252067E-2</v>
      </c>
      <c r="BQ337" s="1">
        <f t="shared" si="369"/>
        <v>-3.8463065373867556E-3</v>
      </c>
      <c r="BR337" s="1">
        <f t="shared" si="370"/>
        <v>3.2884641605239399E-2</v>
      </c>
      <c r="BS337" s="1">
        <f t="shared" si="371"/>
        <v>-5.2845678560483793E-3</v>
      </c>
      <c r="BT337" s="1">
        <f t="shared" si="372"/>
        <v>2.3253656045252067E-2</v>
      </c>
      <c r="BU337" s="1"/>
      <c r="BV337" s="1">
        <f t="shared" si="385"/>
        <v>8.8062425316277712E-2</v>
      </c>
      <c r="BW337" s="1">
        <f t="shared" si="386"/>
        <v>8.7002274736541305E-2</v>
      </c>
      <c r="BX337" s="1">
        <f t="shared" si="387"/>
        <v>8.3742784144462373E-2</v>
      </c>
      <c r="BY337" s="1">
        <f t="shared" si="388"/>
        <v>0.10313219906479885</v>
      </c>
      <c r="BZ337" s="1">
        <f t="shared" si="389"/>
        <v>0.2175327077981189</v>
      </c>
      <c r="CA337" s="1">
        <f t="shared" si="390"/>
        <v>8.7002274736541305E-2</v>
      </c>
      <c r="CB337" s="1"/>
      <c r="CC337" s="1"/>
    </row>
    <row r="338" spans="1:81" x14ac:dyDescent="0.2">
      <c r="A338">
        <f t="shared" ref="A338:A401" si="391">A326+1</f>
        <v>2018</v>
      </c>
      <c r="B338">
        <f t="shared" ref="B338:B401" si="392">B326</f>
        <v>1</v>
      </c>
      <c r="C338" s="1">
        <f>AVERAGE(RealPrice!C326:C337)</f>
        <v>4.7168407328912872E-2</v>
      </c>
      <c r="D338" s="1">
        <f>AVERAGE(RealPrice!D326:D337)</f>
        <v>4.9449590639776338E-2</v>
      </c>
      <c r="E338" s="1">
        <f>AVERAGE(RealPrice!E326:E337)</f>
        <v>3.7927260559706868E-2</v>
      </c>
      <c r="F338" s="1">
        <f>AVERAGE(RealPrice!F326:F337)</f>
        <v>5.801142800160905E-2</v>
      </c>
      <c r="G338" s="1">
        <f>AVERAGE(RealPrice!G326:G337)</f>
        <v>0</v>
      </c>
      <c r="H338" s="1">
        <f>AVERAGE(RealPrice!H326:H337)</f>
        <v>4.9449590639776338E-2</v>
      </c>
      <c r="I338" s="1"/>
      <c r="J338" s="1">
        <f t="shared" si="361"/>
        <v>-1.9859591793991438E-4</v>
      </c>
      <c r="K338" s="1">
        <f t="shared" si="362"/>
        <v>1.1251249340610281E-4</v>
      </c>
      <c r="L338" s="1">
        <f t="shared" si="363"/>
        <v>-3.6947112398866971E-4</v>
      </c>
      <c r="M338" s="1">
        <f t="shared" si="364"/>
        <v>-1.2787216336132556E-4</v>
      </c>
      <c r="N338" s="1">
        <f t="shared" si="365"/>
        <v>-1.0335212060908155E-2</v>
      </c>
      <c r="O338" s="1">
        <f t="shared" si="366"/>
        <v>1.1251249340610281E-4</v>
      </c>
      <c r="P338" s="1"/>
      <c r="Q338" s="99">
        <f t="shared" si="331"/>
        <v>-1.9859591793991438E-4</v>
      </c>
      <c r="R338" s="99">
        <f t="shared" si="332"/>
        <v>0</v>
      </c>
      <c r="S338" s="99">
        <f t="shared" si="333"/>
        <v>-3.6947112398866971E-4</v>
      </c>
      <c r="T338" s="99">
        <f t="shared" si="334"/>
        <v>-1.2787216336132556E-4</v>
      </c>
      <c r="U338" s="99">
        <f t="shared" si="335"/>
        <v>-1.0335212060908155E-2</v>
      </c>
      <c r="V338" s="99">
        <f t="shared" si="336"/>
        <v>0</v>
      </c>
      <c r="W338" s="99"/>
      <c r="X338" s="99">
        <f t="shared" si="337"/>
        <v>0</v>
      </c>
      <c r="Y338" s="99">
        <f t="shared" si="338"/>
        <v>1.1251249340610281E-4</v>
      </c>
      <c r="Z338" s="99">
        <f t="shared" si="339"/>
        <v>0</v>
      </c>
      <c r="AA338" s="99">
        <f t="shared" si="340"/>
        <v>0</v>
      </c>
      <c r="AB338" s="99">
        <f t="shared" si="341"/>
        <v>0</v>
      </c>
      <c r="AC338" s="99">
        <f t="shared" si="342"/>
        <v>1.1251249340610281E-4</v>
      </c>
      <c r="AD338" s="1"/>
      <c r="AE338" s="1"/>
      <c r="AF338" s="5">
        <f t="shared" si="373"/>
        <v>-4.192705983634526E-3</v>
      </c>
      <c r="AG338" s="5">
        <f t="shared" si="374"/>
        <v>2.280485542178079E-3</v>
      </c>
      <c r="AH338" s="5">
        <f t="shared" si="375"/>
        <v>-9.6475889128149195E-3</v>
      </c>
      <c r="AI338" s="5">
        <f t="shared" si="376"/>
        <v>-2.1994100891907786E-3</v>
      </c>
      <c r="AJ338" s="5">
        <f t="shared" si="377"/>
        <v>-1</v>
      </c>
      <c r="AK338" s="5">
        <f t="shared" si="378"/>
        <v>2.280485542178079E-3</v>
      </c>
      <c r="AL338" s="1"/>
      <c r="AM338" s="175">
        <f t="shared" si="343"/>
        <v>-4.192705983634526E-3</v>
      </c>
      <c r="AN338" s="175">
        <f t="shared" si="344"/>
        <v>0</v>
      </c>
      <c r="AO338" s="175">
        <f t="shared" si="345"/>
        <v>-9.6475889128149195E-3</v>
      </c>
      <c r="AP338" s="175">
        <f t="shared" si="346"/>
        <v>-2.1994100891907786E-3</v>
      </c>
      <c r="AQ338" s="175">
        <f t="shared" si="347"/>
        <v>-1</v>
      </c>
      <c r="AR338" s="175">
        <f t="shared" si="348"/>
        <v>0</v>
      </c>
      <c r="AS338" s="175"/>
      <c r="AT338" s="175">
        <f t="shared" si="349"/>
        <v>0</v>
      </c>
      <c r="AU338" s="175">
        <f t="shared" si="350"/>
        <v>2.280485542178079E-3</v>
      </c>
      <c r="AV338" s="175">
        <f t="shared" si="351"/>
        <v>0</v>
      </c>
      <c r="AW338" s="175">
        <f t="shared" si="352"/>
        <v>0</v>
      </c>
      <c r="AX338" s="175">
        <f t="shared" si="353"/>
        <v>0</v>
      </c>
      <c r="AY338" s="175">
        <f t="shared" si="354"/>
        <v>2.280485542178079E-3</v>
      </c>
      <c r="AZ338" s="1"/>
      <c r="BA338" s="1">
        <f t="shared" si="379"/>
        <v>4.6969811410972957E-2</v>
      </c>
      <c r="BB338" s="1">
        <f t="shared" si="380"/>
        <v>4.9449590639776338E-2</v>
      </c>
      <c r="BC338" s="1">
        <f t="shared" si="381"/>
        <v>3.7557789435718199E-2</v>
      </c>
      <c r="BD338" s="1">
        <f t="shared" si="382"/>
        <v>5.7883555838247724E-2</v>
      </c>
      <c r="BE338" s="1">
        <f t="shared" si="383"/>
        <v>-1.0335212060908155E-2</v>
      </c>
      <c r="BF338" s="1">
        <f t="shared" si="384"/>
        <v>4.9449590639776338E-2</v>
      </c>
      <c r="BG338" s="1"/>
      <c r="BH338" s="1">
        <f t="shared" si="355"/>
        <v>4.7168407328912872E-2</v>
      </c>
      <c r="BI338" s="1">
        <f t="shared" si="356"/>
        <v>4.956210313318244E-2</v>
      </c>
      <c r="BJ338" s="1">
        <f t="shared" si="357"/>
        <v>3.7927260559706868E-2</v>
      </c>
      <c r="BK338" s="1">
        <f t="shared" si="358"/>
        <v>5.801142800160905E-2</v>
      </c>
      <c r="BL338" s="1">
        <f t="shared" si="359"/>
        <v>0</v>
      </c>
      <c r="BM338" s="1">
        <f t="shared" si="360"/>
        <v>4.956210313318244E-2</v>
      </c>
      <c r="BN338" s="1"/>
      <c r="BO338" s="1">
        <f t="shared" si="367"/>
        <v>2.2189795364687879E-2</v>
      </c>
      <c r="BP338" s="1">
        <f t="shared" si="368"/>
        <v>2.3253656045252067E-2</v>
      </c>
      <c r="BQ338" s="1">
        <f t="shared" si="369"/>
        <v>-4.2122131558560262E-3</v>
      </c>
      <c r="BR338" s="1">
        <f t="shared" si="370"/>
        <v>3.2757050685204299E-2</v>
      </c>
      <c r="BS338" s="1">
        <f t="shared" si="371"/>
        <v>-5.2845678560483793E-3</v>
      </c>
      <c r="BT338" s="1">
        <f t="shared" si="372"/>
        <v>2.3253656045252067E-2</v>
      </c>
      <c r="BU338" s="1"/>
      <c r="BV338" s="1">
        <f t="shared" si="385"/>
        <v>8.8062425316277712E-2</v>
      </c>
      <c r="BW338" s="1">
        <f t="shared" si="386"/>
        <v>8.711504381306194E-2</v>
      </c>
      <c r="BX338" s="1">
        <f t="shared" si="387"/>
        <v>8.3742784144462373E-2</v>
      </c>
      <c r="BY338" s="1">
        <f t="shared" si="388"/>
        <v>0.10313219906479885</v>
      </c>
      <c r="BZ338" s="1">
        <f t="shared" si="389"/>
        <v>0.2175327077981189</v>
      </c>
      <c r="CA338" s="1">
        <f t="shared" si="390"/>
        <v>8.711504381306194E-2</v>
      </c>
      <c r="CB338" s="1"/>
      <c r="CC338" s="1"/>
    </row>
    <row r="339" spans="1:81" x14ac:dyDescent="0.2">
      <c r="A339">
        <f t="shared" si="391"/>
        <v>2018</v>
      </c>
      <c r="B339">
        <f t="shared" si="392"/>
        <v>2</v>
      </c>
      <c r="C339" s="1">
        <f>AVERAGE(RealPrice!C327:C338)</f>
        <v>4.7305224884683354E-2</v>
      </c>
      <c r="D339" s="1">
        <f>AVERAGE(RealPrice!D327:D338)</f>
        <v>4.9462404223232621E-2</v>
      </c>
      <c r="E339" s="1">
        <f>AVERAGE(RealPrice!E327:E338)</f>
        <v>3.8087969780443133E-2</v>
      </c>
      <c r="F339" s="1">
        <f>AVERAGE(RealPrice!F327:F338)</f>
        <v>5.8059871045931223E-2</v>
      </c>
      <c r="G339" s="1">
        <f>AVERAGE(RealPrice!G327:G338)</f>
        <v>0</v>
      </c>
      <c r="H339" s="1">
        <f>AVERAGE(RealPrice!H327:H338)</f>
        <v>4.9462404223232621E-2</v>
      </c>
      <c r="I339" s="1"/>
      <c r="J339" s="1">
        <f t="shared" si="361"/>
        <v>1.368175557704826E-4</v>
      </c>
      <c r="K339" s="1">
        <f t="shared" si="362"/>
        <v>1.2813583456283695E-5</v>
      </c>
      <c r="L339" s="1">
        <f t="shared" si="363"/>
        <v>1.6070922073626454E-4</v>
      </c>
      <c r="M339" s="1">
        <f t="shared" si="364"/>
        <v>4.8443044322173112E-5</v>
      </c>
      <c r="N339" s="1">
        <f t="shared" si="365"/>
        <v>0</v>
      </c>
      <c r="O339" s="1">
        <f t="shared" si="366"/>
        <v>1.2813583456283695E-5</v>
      </c>
      <c r="P339" s="1"/>
      <c r="Q339" s="99">
        <f t="shared" si="331"/>
        <v>0</v>
      </c>
      <c r="R339" s="99">
        <f t="shared" si="332"/>
        <v>0</v>
      </c>
      <c r="S339" s="99">
        <f t="shared" si="333"/>
        <v>0</v>
      </c>
      <c r="T339" s="99">
        <f t="shared" si="334"/>
        <v>0</v>
      </c>
      <c r="U339" s="99">
        <f t="shared" si="335"/>
        <v>0</v>
      </c>
      <c r="V339" s="99">
        <f t="shared" si="336"/>
        <v>0</v>
      </c>
      <c r="W339" s="99"/>
      <c r="X339" s="99">
        <f t="shared" si="337"/>
        <v>1.368175557704826E-4</v>
      </c>
      <c r="Y339" s="99">
        <f t="shared" si="338"/>
        <v>1.2813583456283695E-5</v>
      </c>
      <c r="Z339" s="99">
        <f t="shared" si="339"/>
        <v>1.6070922073626454E-4</v>
      </c>
      <c r="AA339" s="99">
        <f t="shared" si="340"/>
        <v>4.8443044322173112E-5</v>
      </c>
      <c r="AB339" s="99">
        <f t="shared" si="341"/>
        <v>0</v>
      </c>
      <c r="AC339" s="99">
        <f t="shared" si="342"/>
        <v>1.2813583456283695E-5</v>
      </c>
      <c r="AD339" s="1"/>
      <c r="AE339" s="1"/>
      <c r="AF339" s="5">
        <f t="shared" si="373"/>
        <v>2.9006185181625899E-3</v>
      </c>
      <c r="AG339" s="5">
        <f t="shared" si="374"/>
        <v>2.5912415634787855E-4</v>
      </c>
      <c r="AH339" s="5">
        <f t="shared" si="375"/>
        <v>4.237301043223729E-3</v>
      </c>
      <c r="AI339" s="5">
        <f t="shared" si="376"/>
        <v>8.3506036639580117E-4</v>
      </c>
      <c r="AJ339" s="5" t="e">
        <f t="shared" si="377"/>
        <v>#DIV/0!</v>
      </c>
      <c r="AK339" s="5">
        <f t="shared" si="378"/>
        <v>2.5912415634787855E-4</v>
      </c>
      <c r="AL339" s="1"/>
      <c r="AM339" s="175">
        <f t="shared" si="343"/>
        <v>0</v>
      </c>
      <c r="AN339" s="175">
        <f t="shared" si="344"/>
        <v>0</v>
      </c>
      <c r="AO339" s="175">
        <f t="shared" si="345"/>
        <v>0</v>
      </c>
      <c r="AP339" s="175">
        <f t="shared" si="346"/>
        <v>0</v>
      </c>
      <c r="AQ339" s="175" t="e">
        <f t="shared" si="347"/>
        <v>#DIV/0!</v>
      </c>
      <c r="AR339" s="175">
        <f t="shared" si="348"/>
        <v>0</v>
      </c>
      <c r="AS339" s="175"/>
      <c r="AT339" s="175">
        <f t="shared" si="349"/>
        <v>2.9006185181625899E-3</v>
      </c>
      <c r="AU339" s="175">
        <f t="shared" si="350"/>
        <v>2.5912415634787855E-4</v>
      </c>
      <c r="AV339" s="175">
        <f t="shared" si="351"/>
        <v>4.237301043223729E-3</v>
      </c>
      <c r="AW339" s="175">
        <f t="shared" si="352"/>
        <v>8.3506036639580117E-4</v>
      </c>
      <c r="AX339" s="175" t="e">
        <f t="shared" si="353"/>
        <v>#DIV/0!</v>
      </c>
      <c r="AY339" s="175">
        <f t="shared" si="354"/>
        <v>2.5912415634787855E-4</v>
      </c>
      <c r="AZ339" s="1"/>
      <c r="BA339" s="1">
        <f t="shared" si="379"/>
        <v>4.7305224884683354E-2</v>
      </c>
      <c r="BB339" s="1">
        <f t="shared" si="380"/>
        <v>4.9462404223232621E-2</v>
      </c>
      <c r="BC339" s="1">
        <f t="shared" si="381"/>
        <v>3.8087969780443133E-2</v>
      </c>
      <c r="BD339" s="1">
        <f t="shared" si="382"/>
        <v>5.8059871045931223E-2</v>
      </c>
      <c r="BE339" s="1">
        <f t="shared" si="383"/>
        <v>0</v>
      </c>
      <c r="BF339" s="1">
        <f t="shared" si="384"/>
        <v>4.9462404223232621E-2</v>
      </c>
      <c r="BG339" s="1"/>
      <c r="BH339" s="1">
        <f t="shared" si="355"/>
        <v>4.7442042440453837E-2</v>
      </c>
      <c r="BI339" s="1">
        <f t="shared" si="356"/>
        <v>4.9475217806688905E-2</v>
      </c>
      <c r="BJ339" s="1">
        <f t="shared" si="357"/>
        <v>3.8248679001179398E-2</v>
      </c>
      <c r="BK339" s="1">
        <f t="shared" si="358"/>
        <v>5.8108314090253396E-2</v>
      </c>
      <c r="BL339" s="1">
        <f t="shared" si="359"/>
        <v>0</v>
      </c>
      <c r="BM339" s="1">
        <f t="shared" si="360"/>
        <v>4.9475217806688905E-2</v>
      </c>
      <c r="BN339" s="1"/>
      <c r="BO339" s="1">
        <f t="shared" si="367"/>
        <v>2.2189795364687879E-2</v>
      </c>
      <c r="BP339" s="1">
        <f t="shared" si="368"/>
        <v>2.3253656045252067E-2</v>
      </c>
      <c r="BQ339" s="1">
        <f t="shared" si="369"/>
        <v>-4.2122131558560262E-3</v>
      </c>
      <c r="BR339" s="1">
        <f t="shared" si="370"/>
        <v>3.2757050685204299E-2</v>
      </c>
      <c r="BS339" s="1" t="e">
        <f t="shared" si="371"/>
        <v>#DIV/0!</v>
      </c>
      <c r="BT339" s="1">
        <f t="shared" si="372"/>
        <v>2.3253656045252067E-2</v>
      </c>
      <c r="BU339" s="1"/>
      <c r="BV339" s="1">
        <f t="shared" si="385"/>
        <v>8.8199639727584073E-2</v>
      </c>
      <c r="BW339" s="1">
        <f t="shared" si="386"/>
        <v>8.7127860716827224E-2</v>
      </c>
      <c r="BX339" s="1">
        <f t="shared" si="387"/>
        <v>8.3904174338547313E-2</v>
      </c>
      <c r="BY339" s="1">
        <f t="shared" si="388"/>
        <v>0.10318068256198737</v>
      </c>
      <c r="BZ339" s="1" t="e">
        <f t="shared" si="389"/>
        <v>#DIV/0!</v>
      </c>
      <c r="CA339" s="1">
        <f t="shared" si="390"/>
        <v>8.7127860716827224E-2</v>
      </c>
      <c r="CB339" s="1"/>
      <c r="CC339" s="1"/>
    </row>
    <row r="340" spans="1:81" x14ac:dyDescent="0.2">
      <c r="A340">
        <f t="shared" si="391"/>
        <v>2018</v>
      </c>
      <c r="B340">
        <f t="shared" si="392"/>
        <v>3</v>
      </c>
      <c r="C340" s="1">
        <f>AVERAGE(RealPrice!C328:C339)</f>
        <v>4.7321495773014505E-2</v>
      </c>
      <c r="D340" s="1">
        <f>AVERAGE(RealPrice!D328:D339)</f>
        <v>4.9422807915344792E-2</v>
      </c>
      <c r="E340" s="1">
        <f>AVERAGE(RealPrice!E328:E339)</f>
        <v>3.808691973473223E-2</v>
      </c>
      <c r="F340" s="1">
        <f>AVERAGE(RealPrice!F328:F339)</f>
        <v>5.7947233881384487E-2</v>
      </c>
      <c r="G340" s="1">
        <f>AVERAGE(RealPrice!G328:G339)</f>
        <v>0</v>
      </c>
      <c r="H340" s="1">
        <f>AVERAGE(RealPrice!H328:H339)</f>
        <v>4.9422807915344792E-2</v>
      </c>
      <c r="I340" s="1"/>
      <c r="J340" s="1">
        <f t="shared" si="361"/>
        <v>1.6270888331150479E-5</v>
      </c>
      <c r="K340" s="1">
        <f t="shared" si="362"/>
        <v>-3.9596307887829196E-5</v>
      </c>
      <c r="L340" s="1">
        <f t="shared" si="363"/>
        <v>-1.0500457109027805E-6</v>
      </c>
      <c r="M340" s="1">
        <f t="shared" si="364"/>
        <v>-1.1263716454673611E-4</v>
      </c>
      <c r="N340" s="1">
        <f t="shared" si="365"/>
        <v>0</v>
      </c>
      <c r="O340" s="1">
        <f t="shared" si="366"/>
        <v>-3.9596307887829196E-5</v>
      </c>
      <c r="P340" s="1"/>
      <c r="Q340" s="99">
        <f t="shared" si="331"/>
        <v>0</v>
      </c>
      <c r="R340" s="99">
        <f t="shared" si="332"/>
        <v>-3.9596307887829196E-5</v>
      </c>
      <c r="S340" s="99">
        <f t="shared" si="333"/>
        <v>-1.0500457109027805E-6</v>
      </c>
      <c r="T340" s="99">
        <f t="shared" si="334"/>
        <v>-1.1263716454673611E-4</v>
      </c>
      <c r="U340" s="99">
        <f t="shared" si="335"/>
        <v>0</v>
      </c>
      <c r="V340" s="99">
        <f t="shared" si="336"/>
        <v>-3.9596307887829196E-5</v>
      </c>
      <c r="W340" s="99"/>
      <c r="X340" s="99">
        <f t="shared" si="337"/>
        <v>1.6270888331150479E-5</v>
      </c>
      <c r="Y340" s="99">
        <f t="shared" si="338"/>
        <v>0</v>
      </c>
      <c r="Z340" s="99">
        <f t="shared" si="339"/>
        <v>0</v>
      </c>
      <c r="AA340" s="99">
        <f t="shared" si="340"/>
        <v>0</v>
      </c>
      <c r="AB340" s="99">
        <f t="shared" si="341"/>
        <v>0</v>
      </c>
      <c r="AC340" s="99">
        <f t="shared" si="342"/>
        <v>0</v>
      </c>
      <c r="AD340" s="1"/>
      <c r="AE340" s="1"/>
      <c r="AF340" s="5">
        <f t="shared" si="373"/>
        <v>3.4395541657006312E-4</v>
      </c>
      <c r="AG340" s="5">
        <f t="shared" si="374"/>
        <v>-8.0053342553110252E-4</v>
      </c>
      <c r="AH340" s="5">
        <f t="shared" si="375"/>
        <v>-2.7568959882984245E-5</v>
      </c>
      <c r="AI340" s="5">
        <f t="shared" si="376"/>
        <v>-1.9400174770906053E-3</v>
      </c>
      <c r="AJ340" s="5" t="e">
        <f t="shared" si="377"/>
        <v>#DIV/0!</v>
      </c>
      <c r="AK340" s="5">
        <f t="shared" si="378"/>
        <v>-8.0053342553110252E-4</v>
      </c>
      <c r="AL340" s="1"/>
      <c r="AM340" s="175">
        <f t="shared" si="343"/>
        <v>0</v>
      </c>
      <c r="AN340" s="175">
        <f t="shared" si="344"/>
        <v>-8.0053342553110252E-4</v>
      </c>
      <c r="AO340" s="175">
        <f t="shared" si="345"/>
        <v>-2.7568959882984245E-5</v>
      </c>
      <c r="AP340" s="175">
        <f t="shared" si="346"/>
        <v>-1.9400174770906053E-3</v>
      </c>
      <c r="AQ340" s="175" t="e">
        <f t="shared" si="347"/>
        <v>#DIV/0!</v>
      </c>
      <c r="AR340" s="175">
        <f t="shared" si="348"/>
        <v>-8.0053342553110252E-4</v>
      </c>
      <c r="AS340" s="175"/>
      <c r="AT340" s="175">
        <f t="shared" si="349"/>
        <v>3.4395541657006312E-4</v>
      </c>
      <c r="AU340" s="175">
        <f t="shared" si="350"/>
        <v>0</v>
      </c>
      <c r="AV340" s="175">
        <f t="shared" si="351"/>
        <v>0</v>
      </c>
      <c r="AW340" s="175">
        <f t="shared" si="352"/>
        <v>0</v>
      </c>
      <c r="AX340" s="175" t="e">
        <f t="shared" si="353"/>
        <v>#DIV/0!</v>
      </c>
      <c r="AY340" s="175">
        <f t="shared" si="354"/>
        <v>0</v>
      </c>
      <c r="AZ340" s="1"/>
      <c r="BA340" s="1">
        <f t="shared" si="379"/>
        <v>4.7321495773014505E-2</v>
      </c>
      <c r="BB340" s="1">
        <f t="shared" si="380"/>
        <v>4.9383211607456963E-2</v>
      </c>
      <c r="BC340" s="1">
        <f t="shared" si="381"/>
        <v>3.8085869689021327E-2</v>
      </c>
      <c r="BD340" s="1">
        <f t="shared" si="382"/>
        <v>5.7834596716837751E-2</v>
      </c>
      <c r="BE340" s="1">
        <f t="shared" si="383"/>
        <v>0</v>
      </c>
      <c r="BF340" s="1">
        <f t="shared" si="384"/>
        <v>4.9383211607456963E-2</v>
      </c>
      <c r="BG340" s="1"/>
      <c r="BH340" s="1">
        <f t="shared" si="355"/>
        <v>4.7337766661345655E-2</v>
      </c>
      <c r="BI340" s="1">
        <f t="shared" si="356"/>
        <v>4.9422807915344792E-2</v>
      </c>
      <c r="BJ340" s="1">
        <f t="shared" si="357"/>
        <v>3.808691973473223E-2</v>
      </c>
      <c r="BK340" s="1">
        <f t="shared" si="358"/>
        <v>5.7947233881384487E-2</v>
      </c>
      <c r="BL340" s="1">
        <f t="shared" si="359"/>
        <v>0</v>
      </c>
      <c r="BM340" s="1">
        <f t="shared" si="360"/>
        <v>4.9422807915344792E-2</v>
      </c>
      <c r="BN340" s="1"/>
      <c r="BO340" s="1">
        <f t="shared" si="367"/>
        <v>2.2189795364687879E-2</v>
      </c>
      <c r="BP340" s="1">
        <f t="shared" si="368"/>
        <v>2.3214091435532231E-2</v>
      </c>
      <c r="BQ340" s="1">
        <f t="shared" si="369"/>
        <v>-4.2132631726182592E-3</v>
      </c>
      <c r="BR340" s="1">
        <f t="shared" si="370"/>
        <v>3.2644632038725356E-2</v>
      </c>
      <c r="BS340" s="1" t="e">
        <f t="shared" si="371"/>
        <v>#DIV/0!</v>
      </c>
      <c r="BT340" s="1">
        <f t="shared" si="372"/>
        <v>2.3214091435532231E-2</v>
      </c>
      <c r="BU340" s="1"/>
      <c r="BV340" s="1">
        <f t="shared" si="385"/>
        <v>8.82159162123754E-2</v>
      </c>
      <c r="BW340" s="1">
        <f t="shared" si="386"/>
        <v>8.7127860716827224E-2</v>
      </c>
      <c r="BX340" s="1">
        <f t="shared" si="387"/>
        <v>8.3904174338547313E-2</v>
      </c>
      <c r="BY340" s="1">
        <f t="shared" si="388"/>
        <v>0.10318068256198737</v>
      </c>
      <c r="BZ340" s="1" t="e">
        <f t="shared" si="389"/>
        <v>#DIV/0!</v>
      </c>
      <c r="CA340" s="1">
        <f t="shared" si="390"/>
        <v>8.7127860716827224E-2</v>
      </c>
      <c r="CB340" s="1"/>
      <c r="CC340" s="1"/>
    </row>
    <row r="341" spans="1:81" x14ac:dyDescent="0.2">
      <c r="A341">
        <f t="shared" si="391"/>
        <v>2018</v>
      </c>
      <c r="B341">
        <f t="shared" si="392"/>
        <v>4</v>
      </c>
      <c r="C341" s="1">
        <f>AVERAGE(RealPrice!C329:C340)</f>
        <v>4.7277317447813459E-2</v>
      </c>
      <c r="D341" s="1">
        <f>AVERAGE(RealPrice!D329:D340)</f>
        <v>4.9331609447579583E-2</v>
      </c>
      <c r="E341" s="1">
        <f>AVERAGE(RealPrice!E329:E340)</f>
        <v>3.8095322942863115E-2</v>
      </c>
      <c r="F341" s="1">
        <f>AVERAGE(RealPrice!F329:F340)</f>
        <v>5.7839217833863234E-2</v>
      </c>
      <c r="G341" s="1">
        <f>AVERAGE(RealPrice!G329:G340)</f>
        <v>0</v>
      </c>
      <c r="H341" s="1">
        <f>AVERAGE(RealPrice!H329:H340)</f>
        <v>4.9331609447579583E-2</v>
      </c>
      <c r="I341" s="1"/>
      <c r="J341" s="1">
        <f t="shared" si="361"/>
        <v>-4.4178325201045532E-5</v>
      </c>
      <c r="K341" s="1">
        <f t="shared" si="362"/>
        <v>-9.1198467765209179E-5</v>
      </c>
      <c r="L341" s="1">
        <f t="shared" si="363"/>
        <v>8.4032081308846318E-6</v>
      </c>
      <c r="M341" s="1">
        <f t="shared" si="364"/>
        <v>-1.0801604752125327E-4</v>
      </c>
      <c r="N341" s="1">
        <f t="shared" si="365"/>
        <v>0</v>
      </c>
      <c r="O341" s="1">
        <f t="shared" si="366"/>
        <v>-9.1198467765209179E-5</v>
      </c>
      <c r="P341" s="1"/>
      <c r="Q341" s="99">
        <f t="shared" si="331"/>
        <v>-4.4178325201045532E-5</v>
      </c>
      <c r="R341" s="99">
        <f t="shared" si="332"/>
        <v>-9.1198467765209179E-5</v>
      </c>
      <c r="S341" s="99">
        <f t="shared" si="333"/>
        <v>0</v>
      </c>
      <c r="T341" s="99">
        <f t="shared" si="334"/>
        <v>-1.0801604752125327E-4</v>
      </c>
      <c r="U341" s="99">
        <f t="shared" si="335"/>
        <v>0</v>
      </c>
      <c r="V341" s="99">
        <f t="shared" si="336"/>
        <v>-9.1198467765209179E-5</v>
      </c>
      <c r="W341" s="99"/>
      <c r="X341" s="99">
        <f t="shared" si="337"/>
        <v>0</v>
      </c>
      <c r="Y341" s="99">
        <f t="shared" si="338"/>
        <v>0</v>
      </c>
      <c r="Z341" s="99">
        <f t="shared" si="339"/>
        <v>8.4032081308846318E-6</v>
      </c>
      <c r="AA341" s="99">
        <f t="shared" si="340"/>
        <v>0</v>
      </c>
      <c r="AB341" s="99">
        <f t="shared" si="341"/>
        <v>0</v>
      </c>
      <c r="AC341" s="99">
        <f t="shared" si="342"/>
        <v>0</v>
      </c>
      <c r="AD341" s="1"/>
      <c r="AE341" s="1"/>
      <c r="AF341" s="5">
        <f t="shared" si="373"/>
        <v>-9.3357837657870313E-4</v>
      </c>
      <c r="AG341" s="5">
        <f t="shared" si="374"/>
        <v>-1.845270870109661E-3</v>
      </c>
      <c r="AH341" s="5">
        <f t="shared" si="375"/>
        <v>2.2063239005443158E-4</v>
      </c>
      <c r="AI341" s="5">
        <f t="shared" si="376"/>
        <v>-1.8640414785346948E-3</v>
      </c>
      <c r="AJ341" s="5" t="e">
        <f t="shared" si="377"/>
        <v>#DIV/0!</v>
      </c>
      <c r="AK341" s="5">
        <f t="shared" si="378"/>
        <v>-1.845270870109661E-3</v>
      </c>
      <c r="AL341" s="1"/>
      <c r="AM341" s="175">
        <f t="shared" si="343"/>
        <v>-9.3357837657870313E-4</v>
      </c>
      <c r="AN341" s="175">
        <f t="shared" si="344"/>
        <v>-1.845270870109661E-3</v>
      </c>
      <c r="AO341" s="175">
        <f t="shared" si="345"/>
        <v>0</v>
      </c>
      <c r="AP341" s="175">
        <f t="shared" si="346"/>
        <v>-1.8640414785346948E-3</v>
      </c>
      <c r="AQ341" s="175" t="e">
        <f t="shared" si="347"/>
        <v>#DIV/0!</v>
      </c>
      <c r="AR341" s="175">
        <f t="shared" si="348"/>
        <v>-1.845270870109661E-3</v>
      </c>
      <c r="AS341" s="175"/>
      <c r="AT341" s="175">
        <f t="shared" si="349"/>
        <v>0</v>
      </c>
      <c r="AU341" s="175">
        <f t="shared" si="350"/>
        <v>0</v>
      </c>
      <c r="AV341" s="175">
        <f t="shared" si="351"/>
        <v>2.2063239005443158E-4</v>
      </c>
      <c r="AW341" s="175">
        <f t="shared" si="352"/>
        <v>0</v>
      </c>
      <c r="AX341" s="175" t="e">
        <f t="shared" si="353"/>
        <v>#DIV/0!</v>
      </c>
      <c r="AY341" s="175">
        <f t="shared" si="354"/>
        <v>0</v>
      </c>
      <c r="AZ341" s="1"/>
      <c r="BA341" s="1">
        <f t="shared" si="379"/>
        <v>4.7233139122612414E-2</v>
      </c>
      <c r="BB341" s="1">
        <f t="shared" si="380"/>
        <v>4.9240410979814374E-2</v>
      </c>
      <c r="BC341" s="1">
        <f t="shared" si="381"/>
        <v>3.8095322942863115E-2</v>
      </c>
      <c r="BD341" s="1">
        <f t="shared" si="382"/>
        <v>5.773120178634198E-2</v>
      </c>
      <c r="BE341" s="1">
        <f t="shared" si="383"/>
        <v>0</v>
      </c>
      <c r="BF341" s="1">
        <f t="shared" si="384"/>
        <v>4.9240410979814374E-2</v>
      </c>
      <c r="BG341" s="1"/>
      <c r="BH341" s="1">
        <f t="shared" si="355"/>
        <v>4.7277317447813459E-2</v>
      </c>
      <c r="BI341" s="1">
        <f t="shared" si="356"/>
        <v>4.9331609447579583E-2</v>
      </c>
      <c r="BJ341" s="1">
        <f t="shared" si="357"/>
        <v>3.8103726150994E-2</v>
      </c>
      <c r="BK341" s="1">
        <f t="shared" si="358"/>
        <v>5.7839217833863234E-2</v>
      </c>
      <c r="BL341" s="1">
        <f t="shared" si="359"/>
        <v>0</v>
      </c>
      <c r="BM341" s="1">
        <f t="shared" si="360"/>
        <v>4.9331609447579583E-2</v>
      </c>
      <c r="BN341" s="1"/>
      <c r="BO341" s="1">
        <f t="shared" si="367"/>
        <v>2.2145658283415953E-2</v>
      </c>
      <c r="BP341" s="1">
        <f t="shared" si="368"/>
        <v>2.3123061253642985E-2</v>
      </c>
      <c r="BQ341" s="1">
        <f t="shared" si="369"/>
        <v>-4.2132631726182592E-3</v>
      </c>
      <c r="BR341" s="1">
        <f t="shared" si="370"/>
        <v>3.2536817337597029E-2</v>
      </c>
      <c r="BS341" s="1" t="e">
        <f t="shared" si="371"/>
        <v>#DIV/0!</v>
      </c>
      <c r="BT341" s="1">
        <f t="shared" si="372"/>
        <v>2.3123061253642985E-2</v>
      </c>
      <c r="BU341" s="1"/>
      <c r="BV341" s="1">
        <f t="shared" si="385"/>
        <v>8.82159162123754E-2</v>
      </c>
      <c r="BW341" s="1">
        <f t="shared" si="386"/>
        <v>8.7127860716827224E-2</v>
      </c>
      <c r="BX341" s="1">
        <f t="shared" si="387"/>
        <v>8.3912579400698087E-2</v>
      </c>
      <c r="BY341" s="1">
        <f t="shared" si="388"/>
        <v>0.10318068256198737</v>
      </c>
      <c r="BZ341" s="1" t="e">
        <f t="shared" si="389"/>
        <v>#DIV/0!</v>
      </c>
      <c r="CA341" s="1">
        <f t="shared" si="390"/>
        <v>8.7127860716827224E-2</v>
      </c>
      <c r="CB341" s="1"/>
      <c r="CC341" s="1"/>
    </row>
    <row r="342" spans="1:81" x14ac:dyDescent="0.2">
      <c r="A342">
        <f t="shared" si="391"/>
        <v>2018</v>
      </c>
      <c r="B342">
        <f t="shared" si="392"/>
        <v>5</v>
      </c>
      <c r="C342" s="1">
        <f>AVERAGE(RealPrice!C330:C341)</f>
        <v>4.7239104483243664E-2</v>
      </c>
      <c r="D342" s="1">
        <f>AVERAGE(RealPrice!D330:D341)</f>
        <v>4.921972668377992E-2</v>
      </c>
      <c r="E342" s="1">
        <f>AVERAGE(RealPrice!E330:E341)</f>
        <v>3.8209780350088297E-2</v>
      </c>
      <c r="F342" s="1">
        <f>AVERAGE(RealPrice!F330:F341)</f>
        <v>5.7797087611343202E-2</v>
      </c>
      <c r="G342" s="1">
        <f>AVERAGE(RealPrice!G330:G341)</f>
        <v>0</v>
      </c>
      <c r="H342" s="1">
        <f>AVERAGE(RealPrice!H330:H341)</f>
        <v>4.921972668377992E-2</v>
      </c>
      <c r="I342" s="1"/>
      <c r="J342" s="1">
        <f t="shared" si="361"/>
        <v>-3.8212964569794838E-5</v>
      </c>
      <c r="K342" s="1">
        <f t="shared" si="362"/>
        <v>-1.1188276379966305E-4</v>
      </c>
      <c r="L342" s="1">
        <f t="shared" si="363"/>
        <v>1.1445740722518249E-4</v>
      </c>
      <c r="M342" s="1">
        <f t="shared" si="364"/>
        <v>-4.2130222520031513E-5</v>
      </c>
      <c r="N342" s="1">
        <f t="shared" si="365"/>
        <v>0</v>
      </c>
      <c r="O342" s="1">
        <f t="shared" si="366"/>
        <v>-1.1188276379966305E-4</v>
      </c>
      <c r="P342" s="1"/>
      <c r="Q342" s="99">
        <f t="shared" si="331"/>
        <v>-3.8212964569794838E-5</v>
      </c>
      <c r="R342" s="99">
        <f t="shared" si="332"/>
        <v>-1.1188276379966305E-4</v>
      </c>
      <c r="S342" s="99">
        <f t="shared" si="333"/>
        <v>0</v>
      </c>
      <c r="T342" s="99">
        <f t="shared" si="334"/>
        <v>-4.2130222520031513E-5</v>
      </c>
      <c r="U342" s="99">
        <f t="shared" si="335"/>
        <v>0</v>
      </c>
      <c r="V342" s="99">
        <f t="shared" si="336"/>
        <v>-1.1188276379966305E-4</v>
      </c>
      <c r="W342" s="99"/>
      <c r="X342" s="99">
        <f t="shared" si="337"/>
        <v>0</v>
      </c>
      <c r="Y342" s="99">
        <f t="shared" si="338"/>
        <v>0</v>
      </c>
      <c r="Z342" s="99">
        <f t="shared" si="339"/>
        <v>1.1445740722518249E-4</v>
      </c>
      <c r="AA342" s="99">
        <f t="shared" si="340"/>
        <v>0</v>
      </c>
      <c r="AB342" s="99">
        <f t="shared" si="341"/>
        <v>0</v>
      </c>
      <c r="AC342" s="99">
        <f t="shared" si="342"/>
        <v>0</v>
      </c>
      <c r="AD342" s="1"/>
      <c r="AE342" s="1"/>
      <c r="AF342" s="5">
        <f t="shared" si="373"/>
        <v>-8.0827269042871297E-4</v>
      </c>
      <c r="AG342" s="5">
        <f t="shared" si="374"/>
        <v>-2.2679731120175406E-3</v>
      </c>
      <c r="AH342" s="5">
        <f t="shared" si="375"/>
        <v>3.0045002478873428E-3</v>
      </c>
      <c r="AI342" s="5">
        <f t="shared" si="376"/>
        <v>-7.284023556654029E-4</v>
      </c>
      <c r="AJ342" s="5" t="e">
        <f t="shared" si="377"/>
        <v>#DIV/0!</v>
      </c>
      <c r="AK342" s="5">
        <f t="shared" si="378"/>
        <v>-2.2679731120175406E-3</v>
      </c>
      <c r="AL342" s="1"/>
      <c r="AM342" s="175">
        <f t="shared" si="343"/>
        <v>-8.0827269042871297E-4</v>
      </c>
      <c r="AN342" s="175">
        <f t="shared" si="344"/>
        <v>-2.2679731120175406E-3</v>
      </c>
      <c r="AO342" s="175">
        <f t="shared" si="345"/>
        <v>0</v>
      </c>
      <c r="AP342" s="175">
        <f t="shared" si="346"/>
        <v>-7.284023556654029E-4</v>
      </c>
      <c r="AQ342" s="175" t="e">
        <f t="shared" si="347"/>
        <v>#DIV/0!</v>
      </c>
      <c r="AR342" s="175">
        <f t="shared" si="348"/>
        <v>-2.2679731120175406E-3</v>
      </c>
      <c r="AS342" s="175"/>
      <c r="AT342" s="175">
        <f t="shared" si="349"/>
        <v>0</v>
      </c>
      <c r="AU342" s="175">
        <f t="shared" si="350"/>
        <v>0</v>
      </c>
      <c r="AV342" s="175">
        <f t="shared" si="351"/>
        <v>3.0045002478873428E-3</v>
      </c>
      <c r="AW342" s="175">
        <f t="shared" si="352"/>
        <v>0</v>
      </c>
      <c r="AX342" s="175" t="e">
        <f t="shared" si="353"/>
        <v>#DIV/0!</v>
      </c>
      <c r="AY342" s="175">
        <f t="shared" si="354"/>
        <v>0</v>
      </c>
      <c r="AZ342" s="1"/>
      <c r="BA342" s="1">
        <f t="shared" si="379"/>
        <v>4.720089151867387E-2</v>
      </c>
      <c r="BB342" s="1">
        <f t="shared" si="380"/>
        <v>4.9107843919980257E-2</v>
      </c>
      <c r="BC342" s="1">
        <f t="shared" si="381"/>
        <v>3.8209780350088297E-2</v>
      </c>
      <c r="BD342" s="1">
        <f t="shared" si="382"/>
        <v>5.7754957388823171E-2</v>
      </c>
      <c r="BE342" s="1">
        <f t="shared" si="383"/>
        <v>0</v>
      </c>
      <c r="BF342" s="1">
        <f t="shared" si="384"/>
        <v>4.9107843919980257E-2</v>
      </c>
      <c r="BG342" s="1"/>
      <c r="BH342" s="1">
        <f t="shared" si="355"/>
        <v>4.7239104483243664E-2</v>
      </c>
      <c r="BI342" s="1">
        <f t="shared" si="356"/>
        <v>4.921972668377992E-2</v>
      </c>
      <c r="BJ342" s="1">
        <f t="shared" si="357"/>
        <v>3.832423775731348E-2</v>
      </c>
      <c r="BK342" s="1">
        <f t="shared" si="358"/>
        <v>5.7797087611343202E-2</v>
      </c>
      <c r="BL342" s="1">
        <f t="shared" si="359"/>
        <v>0</v>
      </c>
      <c r="BM342" s="1">
        <f t="shared" si="360"/>
        <v>4.921972668377992E-2</v>
      </c>
      <c r="BN342" s="1"/>
      <c r="BO342" s="1">
        <f t="shared" si="367"/>
        <v>2.2107476205341838E-2</v>
      </c>
      <c r="BP342" s="1">
        <f t="shared" si="368"/>
        <v>2.3011432236943321E-2</v>
      </c>
      <c r="BQ342" s="1">
        <f t="shared" si="369"/>
        <v>-4.2132631726182592E-3</v>
      </c>
      <c r="BR342" s="1">
        <f t="shared" si="370"/>
        <v>3.2494717802830329E-2</v>
      </c>
      <c r="BS342" s="1" t="e">
        <f t="shared" si="371"/>
        <v>#DIV/0!</v>
      </c>
      <c r="BT342" s="1">
        <f t="shared" si="372"/>
        <v>2.3011432236943321E-2</v>
      </c>
      <c r="BU342" s="1"/>
      <c r="BV342" s="1">
        <f t="shared" si="385"/>
        <v>8.82159162123754E-2</v>
      </c>
      <c r="BW342" s="1">
        <f t="shared" si="386"/>
        <v>8.7127860716827224E-2</v>
      </c>
      <c r="BX342" s="1">
        <f t="shared" si="387"/>
        <v>8.4027380695231649E-2</v>
      </c>
      <c r="BY342" s="1">
        <f t="shared" si="388"/>
        <v>0.10318068256198737</v>
      </c>
      <c r="BZ342" s="1" t="e">
        <f t="shared" si="389"/>
        <v>#DIV/0!</v>
      </c>
      <c r="CA342" s="1">
        <f t="shared" si="390"/>
        <v>8.7127860716827224E-2</v>
      </c>
      <c r="CB342" s="1"/>
      <c r="CC342" s="1"/>
    </row>
    <row r="343" spans="1:81" x14ac:dyDescent="0.2">
      <c r="A343">
        <f t="shared" si="391"/>
        <v>2018</v>
      </c>
      <c r="B343">
        <f t="shared" si="392"/>
        <v>6</v>
      </c>
      <c r="C343" s="1">
        <f>AVERAGE(RealPrice!C331:C342)</f>
        <v>4.722773862623484E-2</v>
      </c>
      <c r="D343" s="1">
        <f>AVERAGE(RealPrice!D331:D342)</f>
        <v>4.9190633514500648E-2</v>
      </c>
      <c r="E343" s="1">
        <f>AVERAGE(RealPrice!E331:E342)</f>
        <v>3.8097743042427641E-2</v>
      </c>
      <c r="F343" s="1">
        <f>AVERAGE(RealPrice!F331:F342)</f>
        <v>5.7762583353716486E-2</v>
      </c>
      <c r="G343" s="1">
        <f>AVERAGE(RealPrice!G331:G342)</f>
        <v>0</v>
      </c>
      <c r="H343" s="1">
        <f>AVERAGE(RealPrice!H331:H342)</f>
        <v>4.9190633514500648E-2</v>
      </c>
      <c r="I343" s="1"/>
      <c r="J343" s="1">
        <f t="shared" si="361"/>
        <v>-1.1365857008824309E-5</v>
      </c>
      <c r="K343" s="1">
        <f t="shared" si="362"/>
        <v>-2.9093169279272024E-5</v>
      </c>
      <c r="L343" s="1">
        <f t="shared" si="363"/>
        <v>-1.1203730766065623E-4</v>
      </c>
      <c r="M343" s="1">
        <f t="shared" si="364"/>
        <v>-3.4504257626716273E-5</v>
      </c>
      <c r="N343" s="1">
        <f t="shared" si="365"/>
        <v>0</v>
      </c>
      <c r="O343" s="1">
        <f t="shared" si="366"/>
        <v>-2.9093169279272024E-5</v>
      </c>
      <c r="P343" s="1"/>
      <c r="Q343" s="99">
        <f t="shared" si="331"/>
        <v>-1.1365857008824309E-5</v>
      </c>
      <c r="R343" s="99">
        <f t="shared" si="332"/>
        <v>-2.9093169279272024E-5</v>
      </c>
      <c r="S343" s="99">
        <f t="shared" si="333"/>
        <v>-1.1203730766065623E-4</v>
      </c>
      <c r="T343" s="99">
        <f t="shared" si="334"/>
        <v>-3.4504257626716273E-5</v>
      </c>
      <c r="U343" s="99">
        <f t="shared" si="335"/>
        <v>0</v>
      </c>
      <c r="V343" s="99">
        <f t="shared" si="336"/>
        <v>-2.9093169279272024E-5</v>
      </c>
      <c r="W343" s="99"/>
      <c r="X343" s="99">
        <f t="shared" si="337"/>
        <v>0</v>
      </c>
      <c r="Y343" s="99">
        <f t="shared" si="338"/>
        <v>0</v>
      </c>
      <c r="Z343" s="99">
        <f t="shared" si="339"/>
        <v>0</v>
      </c>
      <c r="AA343" s="99">
        <f t="shared" si="340"/>
        <v>0</v>
      </c>
      <c r="AB343" s="99">
        <f t="shared" si="341"/>
        <v>0</v>
      </c>
      <c r="AC343" s="99">
        <f t="shared" si="342"/>
        <v>0</v>
      </c>
      <c r="AD343" s="1"/>
      <c r="AE343" s="1"/>
      <c r="AF343" s="5">
        <f t="shared" si="373"/>
        <v>-2.4060271957215829E-4</v>
      </c>
      <c r="AG343" s="5">
        <f t="shared" si="374"/>
        <v>-5.9108758295600694E-4</v>
      </c>
      <c r="AH343" s="5">
        <f t="shared" si="375"/>
        <v>-2.9321630910761343E-3</v>
      </c>
      <c r="AI343" s="5">
        <f t="shared" si="376"/>
        <v>-5.9698955523057595E-4</v>
      </c>
      <c r="AJ343" s="5" t="e">
        <f t="shared" si="377"/>
        <v>#DIV/0!</v>
      </c>
      <c r="AK343" s="5">
        <f t="shared" si="378"/>
        <v>-5.9108758295600694E-4</v>
      </c>
      <c r="AL343" s="1"/>
      <c r="AM343" s="175">
        <f t="shared" si="343"/>
        <v>-2.4060271957215829E-4</v>
      </c>
      <c r="AN343" s="175">
        <f t="shared" si="344"/>
        <v>-5.9108758295600694E-4</v>
      </c>
      <c r="AO343" s="175">
        <f t="shared" si="345"/>
        <v>-2.9321630910761343E-3</v>
      </c>
      <c r="AP343" s="175">
        <f t="shared" si="346"/>
        <v>-5.9698955523057595E-4</v>
      </c>
      <c r="AQ343" s="175" t="e">
        <f t="shared" si="347"/>
        <v>#DIV/0!</v>
      </c>
      <c r="AR343" s="175">
        <f t="shared" si="348"/>
        <v>-5.9108758295600694E-4</v>
      </c>
      <c r="AS343" s="175"/>
      <c r="AT343" s="175">
        <f t="shared" si="349"/>
        <v>0</v>
      </c>
      <c r="AU343" s="175">
        <f t="shared" si="350"/>
        <v>0</v>
      </c>
      <c r="AV343" s="175">
        <f t="shared" si="351"/>
        <v>0</v>
      </c>
      <c r="AW343" s="175">
        <f t="shared" si="352"/>
        <v>0</v>
      </c>
      <c r="AX343" s="175" t="e">
        <f t="shared" si="353"/>
        <v>#DIV/0!</v>
      </c>
      <c r="AY343" s="175">
        <f t="shared" si="354"/>
        <v>0</v>
      </c>
      <c r="AZ343" s="1"/>
      <c r="BA343" s="1">
        <f t="shared" si="379"/>
        <v>4.7216372769226016E-2</v>
      </c>
      <c r="BB343" s="1">
        <f t="shared" si="380"/>
        <v>4.9161540345221376E-2</v>
      </c>
      <c r="BC343" s="1">
        <f t="shared" si="381"/>
        <v>3.7985705734766985E-2</v>
      </c>
      <c r="BD343" s="1">
        <f t="shared" si="382"/>
        <v>5.772807909608977E-2</v>
      </c>
      <c r="BE343" s="1">
        <f t="shared" si="383"/>
        <v>0</v>
      </c>
      <c r="BF343" s="1">
        <f t="shared" si="384"/>
        <v>4.9161540345221376E-2</v>
      </c>
      <c r="BG343" s="1"/>
      <c r="BH343" s="1">
        <f t="shared" si="355"/>
        <v>4.722773862623484E-2</v>
      </c>
      <c r="BI343" s="1">
        <f t="shared" si="356"/>
        <v>4.9190633514500648E-2</v>
      </c>
      <c r="BJ343" s="1">
        <f t="shared" si="357"/>
        <v>3.8097743042427641E-2</v>
      </c>
      <c r="BK343" s="1">
        <f t="shared" si="358"/>
        <v>5.7762583353716486E-2</v>
      </c>
      <c r="BL343" s="1">
        <f t="shared" si="359"/>
        <v>0</v>
      </c>
      <c r="BM343" s="1">
        <f t="shared" si="360"/>
        <v>4.9190633514500648E-2</v>
      </c>
      <c r="BN343" s="1"/>
      <c r="BO343" s="1">
        <f t="shared" si="367"/>
        <v>2.2096113082989123E-2</v>
      </c>
      <c r="BP343" s="1">
        <f t="shared" si="368"/>
        <v>2.298235626427516E-2</v>
      </c>
      <c r="BQ343" s="1">
        <f t="shared" si="369"/>
        <v>-4.3249719686205678E-3</v>
      </c>
      <c r="BR343" s="1">
        <f t="shared" si="370"/>
        <v>3.2460234143885026E-2</v>
      </c>
      <c r="BS343" s="1" t="e">
        <f t="shared" si="371"/>
        <v>#DIV/0!</v>
      </c>
      <c r="BT343" s="1">
        <f t="shared" si="372"/>
        <v>2.298235626427516E-2</v>
      </c>
      <c r="BU343" s="1"/>
      <c r="BV343" s="1">
        <f t="shared" si="385"/>
        <v>8.82159162123754E-2</v>
      </c>
      <c r="BW343" s="1">
        <f t="shared" si="386"/>
        <v>8.7127860716827224E-2</v>
      </c>
      <c r="BX343" s="1">
        <f t="shared" si="387"/>
        <v>8.4027380695231649E-2</v>
      </c>
      <c r="BY343" s="1">
        <f t="shared" si="388"/>
        <v>0.10318068256198737</v>
      </c>
      <c r="BZ343" s="1" t="e">
        <f t="shared" si="389"/>
        <v>#DIV/0!</v>
      </c>
      <c r="CA343" s="1">
        <f t="shared" si="390"/>
        <v>8.7127860716827224E-2</v>
      </c>
      <c r="CB343" s="1"/>
      <c r="CC343" s="1"/>
    </row>
    <row r="344" spans="1:81" x14ac:dyDescent="0.2">
      <c r="A344">
        <f t="shared" si="391"/>
        <v>2018</v>
      </c>
      <c r="B344">
        <f t="shared" si="392"/>
        <v>7</v>
      </c>
      <c r="C344" s="1">
        <f>AVERAGE(RealPrice!C332:C343)</f>
        <v>4.7200864397316696E-2</v>
      </c>
      <c r="D344" s="1">
        <f>AVERAGE(RealPrice!D332:D343)</f>
        <v>4.9085738399051504E-2</v>
      </c>
      <c r="E344" s="1">
        <f>AVERAGE(RealPrice!E332:E343)</f>
        <v>3.7980132565291168E-2</v>
      </c>
      <c r="F344" s="1">
        <f>AVERAGE(RealPrice!F332:F343)</f>
        <v>5.7695192888318897E-2</v>
      </c>
      <c r="G344" s="1">
        <f>AVERAGE(RealPrice!G332:G343)</f>
        <v>0</v>
      </c>
      <c r="H344" s="1">
        <f>AVERAGE(RealPrice!H332:H343)</f>
        <v>4.9085738399051504E-2</v>
      </c>
      <c r="I344" s="1"/>
      <c r="J344" s="1">
        <f t="shared" si="361"/>
        <v>-2.6874228918144505E-5</v>
      </c>
      <c r="K344" s="1">
        <f t="shared" si="362"/>
        <v>-1.0489511544914398E-4</v>
      </c>
      <c r="L344" s="1">
        <f t="shared" si="363"/>
        <v>-1.1761047713647332E-4</v>
      </c>
      <c r="M344" s="1">
        <f t="shared" si="364"/>
        <v>-6.7390465397589028E-5</v>
      </c>
      <c r="N344" s="1">
        <f t="shared" si="365"/>
        <v>0</v>
      </c>
      <c r="O344" s="1">
        <f t="shared" si="366"/>
        <v>-1.0489511544914398E-4</v>
      </c>
      <c r="P344" s="1"/>
      <c r="Q344" s="99">
        <f t="shared" si="331"/>
        <v>-2.6874228918144505E-5</v>
      </c>
      <c r="R344" s="99">
        <f t="shared" si="332"/>
        <v>-1.0489511544914398E-4</v>
      </c>
      <c r="S344" s="99">
        <f t="shared" si="333"/>
        <v>-1.1761047713647332E-4</v>
      </c>
      <c r="T344" s="99">
        <f t="shared" si="334"/>
        <v>-6.7390465397589028E-5</v>
      </c>
      <c r="U344" s="99">
        <f t="shared" si="335"/>
        <v>0</v>
      </c>
      <c r="V344" s="99">
        <f t="shared" si="336"/>
        <v>-1.0489511544914398E-4</v>
      </c>
      <c r="W344" s="99"/>
      <c r="X344" s="99">
        <f t="shared" si="337"/>
        <v>0</v>
      </c>
      <c r="Y344" s="99">
        <f t="shared" si="338"/>
        <v>0</v>
      </c>
      <c r="Z344" s="99">
        <f t="shared" si="339"/>
        <v>0</v>
      </c>
      <c r="AA344" s="99">
        <f t="shared" si="340"/>
        <v>0</v>
      </c>
      <c r="AB344" s="99">
        <f t="shared" si="341"/>
        <v>0</v>
      </c>
      <c r="AC344" s="99">
        <f t="shared" si="342"/>
        <v>0</v>
      </c>
      <c r="AD344" s="1"/>
      <c r="AE344" s="1"/>
      <c r="AF344" s="5">
        <f t="shared" si="373"/>
        <v>-5.6903484477266453E-4</v>
      </c>
      <c r="AG344" s="5">
        <f t="shared" si="374"/>
        <v>-2.1324205027410947E-3</v>
      </c>
      <c r="AH344" s="5">
        <f t="shared" si="375"/>
        <v>-3.0870720348314951E-3</v>
      </c>
      <c r="AI344" s="5">
        <f t="shared" si="376"/>
        <v>-1.1666802536326459E-3</v>
      </c>
      <c r="AJ344" s="5" t="e">
        <f t="shared" si="377"/>
        <v>#DIV/0!</v>
      </c>
      <c r="AK344" s="5">
        <f t="shared" si="378"/>
        <v>-2.1324205027410947E-3</v>
      </c>
      <c r="AL344" s="1"/>
      <c r="AM344" s="175">
        <f t="shared" si="343"/>
        <v>-5.6903484477266453E-4</v>
      </c>
      <c r="AN344" s="175">
        <f t="shared" si="344"/>
        <v>-2.1324205027410947E-3</v>
      </c>
      <c r="AO344" s="175">
        <f t="shared" si="345"/>
        <v>-3.0870720348314951E-3</v>
      </c>
      <c r="AP344" s="175">
        <f t="shared" si="346"/>
        <v>-1.1666802536326459E-3</v>
      </c>
      <c r="AQ344" s="175" t="e">
        <f t="shared" si="347"/>
        <v>#DIV/0!</v>
      </c>
      <c r="AR344" s="175">
        <f t="shared" si="348"/>
        <v>-2.1324205027410947E-3</v>
      </c>
      <c r="AS344" s="175"/>
      <c r="AT344" s="175">
        <f t="shared" si="349"/>
        <v>0</v>
      </c>
      <c r="AU344" s="175">
        <f t="shared" si="350"/>
        <v>0</v>
      </c>
      <c r="AV344" s="175">
        <f t="shared" si="351"/>
        <v>0</v>
      </c>
      <c r="AW344" s="175">
        <f t="shared" si="352"/>
        <v>0</v>
      </c>
      <c r="AX344" s="175" t="e">
        <f t="shared" si="353"/>
        <v>#DIV/0!</v>
      </c>
      <c r="AY344" s="175">
        <f t="shared" si="354"/>
        <v>0</v>
      </c>
      <c r="AZ344" s="1"/>
      <c r="BA344" s="1">
        <f t="shared" si="379"/>
        <v>4.7173990168398551E-2</v>
      </c>
      <c r="BB344" s="1">
        <f t="shared" si="380"/>
        <v>4.898084328360236E-2</v>
      </c>
      <c r="BC344" s="1">
        <f t="shared" si="381"/>
        <v>3.7862522088154694E-2</v>
      </c>
      <c r="BD344" s="1">
        <f t="shared" si="382"/>
        <v>5.7627802422921308E-2</v>
      </c>
      <c r="BE344" s="1">
        <f t="shared" si="383"/>
        <v>0</v>
      </c>
      <c r="BF344" s="1">
        <f t="shared" si="384"/>
        <v>4.898084328360236E-2</v>
      </c>
      <c r="BG344" s="1"/>
      <c r="BH344" s="1">
        <f t="shared" si="355"/>
        <v>4.7200864397316696E-2</v>
      </c>
      <c r="BI344" s="1">
        <f t="shared" si="356"/>
        <v>4.9085738399051504E-2</v>
      </c>
      <c r="BJ344" s="1">
        <f t="shared" si="357"/>
        <v>3.7980132565291168E-2</v>
      </c>
      <c r="BK344" s="1">
        <f t="shared" si="358"/>
        <v>5.7695192888318897E-2</v>
      </c>
      <c r="BL344" s="1">
        <f t="shared" si="359"/>
        <v>0</v>
      </c>
      <c r="BM344" s="1">
        <f t="shared" si="360"/>
        <v>4.9085738399051504E-2</v>
      </c>
      <c r="BN344" s="1"/>
      <c r="BO344" s="1">
        <f t="shared" si="367"/>
        <v>2.2069254146443659E-2</v>
      </c>
      <c r="BP344" s="1">
        <f t="shared" si="368"/>
        <v>2.2877684829320837E-2</v>
      </c>
      <c r="BQ344" s="1">
        <f t="shared" si="369"/>
        <v>-4.442219373742071E-3</v>
      </c>
      <c r="BR344" s="1">
        <f t="shared" si="370"/>
        <v>3.2392922301612698E-2</v>
      </c>
      <c r="BS344" s="1" t="e">
        <f t="shared" si="371"/>
        <v>#DIV/0!</v>
      </c>
      <c r="BT344" s="1">
        <f t="shared" si="372"/>
        <v>2.2877684829320837E-2</v>
      </c>
      <c r="BU344" s="1"/>
      <c r="BV344" s="1">
        <f t="shared" si="385"/>
        <v>8.82159162123754E-2</v>
      </c>
      <c r="BW344" s="1">
        <f t="shared" si="386"/>
        <v>8.7127860716827224E-2</v>
      </c>
      <c r="BX344" s="1">
        <f t="shared" si="387"/>
        <v>8.4027380695231649E-2</v>
      </c>
      <c r="BY344" s="1">
        <f t="shared" si="388"/>
        <v>0.10318068256198737</v>
      </c>
      <c r="BZ344" s="1" t="e">
        <f t="shared" si="389"/>
        <v>#DIV/0!</v>
      </c>
      <c r="CA344" s="1">
        <f t="shared" si="390"/>
        <v>8.7127860716827224E-2</v>
      </c>
      <c r="CB344" s="1"/>
      <c r="CC344" s="1"/>
    </row>
    <row r="345" spans="1:81" x14ac:dyDescent="0.2">
      <c r="A345">
        <f t="shared" si="391"/>
        <v>2018</v>
      </c>
      <c r="B345">
        <f t="shared" si="392"/>
        <v>8</v>
      </c>
      <c r="C345" s="1">
        <f>AVERAGE(RealPrice!C333:C344)</f>
        <v>4.714919902319132E-2</v>
      </c>
      <c r="D345" s="1">
        <f>AVERAGE(RealPrice!D333:D344)</f>
        <v>4.8924263019761938E-2</v>
      </c>
      <c r="E345" s="1">
        <f>AVERAGE(RealPrice!E333:E344)</f>
        <v>3.7861547713140146E-2</v>
      </c>
      <c r="F345" s="1">
        <f>AVERAGE(RealPrice!F333:F344)</f>
        <v>5.7600058892200497E-2</v>
      </c>
      <c r="G345" s="1">
        <f>AVERAGE(RealPrice!G333:G344)</f>
        <v>0</v>
      </c>
      <c r="H345" s="1">
        <f>AVERAGE(RealPrice!H333:H344)</f>
        <v>4.8924263019761938E-2</v>
      </c>
      <c r="I345" s="1"/>
      <c r="J345" s="1">
        <f t="shared" si="361"/>
        <v>-5.1665374125375862E-5</v>
      </c>
      <c r="K345" s="1">
        <f t="shared" si="362"/>
        <v>-1.6147537928956623E-4</v>
      </c>
      <c r="L345" s="1">
        <f t="shared" si="363"/>
        <v>-1.1858485215102132E-4</v>
      </c>
      <c r="M345" s="1">
        <f t="shared" si="364"/>
        <v>-9.5133996118400288E-5</v>
      </c>
      <c r="N345" s="1">
        <f t="shared" si="365"/>
        <v>0</v>
      </c>
      <c r="O345" s="1">
        <f t="shared" si="366"/>
        <v>-1.6147537928956623E-4</v>
      </c>
      <c r="P345" s="1"/>
      <c r="Q345" s="99">
        <f t="shared" si="331"/>
        <v>-5.1665374125375862E-5</v>
      </c>
      <c r="R345" s="99">
        <f t="shared" si="332"/>
        <v>-1.6147537928956623E-4</v>
      </c>
      <c r="S345" s="99">
        <f t="shared" si="333"/>
        <v>-1.1858485215102132E-4</v>
      </c>
      <c r="T345" s="99">
        <f t="shared" si="334"/>
        <v>-9.5133996118400288E-5</v>
      </c>
      <c r="U345" s="99">
        <f t="shared" si="335"/>
        <v>0</v>
      </c>
      <c r="V345" s="99">
        <f t="shared" si="336"/>
        <v>-1.6147537928956623E-4</v>
      </c>
      <c r="W345" s="99"/>
      <c r="X345" s="99">
        <f t="shared" si="337"/>
        <v>0</v>
      </c>
      <c r="Y345" s="99">
        <f t="shared" si="338"/>
        <v>0</v>
      </c>
      <c r="Z345" s="99">
        <f t="shared" si="339"/>
        <v>0</v>
      </c>
      <c r="AA345" s="99">
        <f t="shared" si="340"/>
        <v>0</v>
      </c>
      <c r="AB345" s="99">
        <f t="shared" si="341"/>
        <v>0</v>
      </c>
      <c r="AC345" s="99">
        <f t="shared" si="342"/>
        <v>0</v>
      </c>
      <c r="AD345" s="1"/>
      <c r="AE345" s="1"/>
      <c r="AF345" s="5">
        <f t="shared" si="373"/>
        <v>-1.0945853383208526E-3</v>
      </c>
      <c r="AG345" s="5">
        <f t="shared" si="374"/>
        <v>-3.2896597780972536E-3</v>
      </c>
      <c r="AH345" s="5">
        <f t="shared" si="375"/>
        <v>-3.1222864203320766E-3</v>
      </c>
      <c r="AI345" s="5">
        <f t="shared" si="376"/>
        <v>-1.6489068041171118E-3</v>
      </c>
      <c r="AJ345" s="5" t="e">
        <f t="shared" si="377"/>
        <v>#DIV/0!</v>
      </c>
      <c r="AK345" s="5">
        <f t="shared" si="378"/>
        <v>-3.2896597780972536E-3</v>
      </c>
      <c r="AL345" s="1"/>
      <c r="AM345" s="175">
        <f t="shared" si="343"/>
        <v>-1.0945853383208526E-3</v>
      </c>
      <c r="AN345" s="175">
        <f t="shared" si="344"/>
        <v>-3.2896597780972536E-3</v>
      </c>
      <c r="AO345" s="175">
        <f t="shared" si="345"/>
        <v>-3.1222864203320766E-3</v>
      </c>
      <c r="AP345" s="175">
        <f t="shared" si="346"/>
        <v>-1.6489068041171118E-3</v>
      </c>
      <c r="AQ345" s="175" t="e">
        <f t="shared" si="347"/>
        <v>#DIV/0!</v>
      </c>
      <c r="AR345" s="175">
        <f t="shared" si="348"/>
        <v>-3.2896597780972536E-3</v>
      </c>
      <c r="AS345" s="175"/>
      <c r="AT345" s="175">
        <f t="shared" si="349"/>
        <v>0</v>
      </c>
      <c r="AU345" s="175">
        <f t="shared" si="350"/>
        <v>0</v>
      </c>
      <c r="AV345" s="175">
        <f t="shared" si="351"/>
        <v>0</v>
      </c>
      <c r="AW345" s="175">
        <f t="shared" si="352"/>
        <v>0</v>
      </c>
      <c r="AX345" s="175" t="e">
        <f t="shared" si="353"/>
        <v>#DIV/0!</v>
      </c>
      <c r="AY345" s="175">
        <f t="shared" si="354"/>
        <v>0</v>
      </c>
      <c r="AZ345" s="1"/>
      <c r="BA345" s="1">
        <f t="shared" si="379"/>
        <v>4.7097533649065944E-2</v>
      </c>
      <c r="BB345" s="1">
        <f t="shared" si="380"/>
        <v>4.8762787640472371E-2</v>
      </c>
      <c r="BC345" s="1">
        <f t="shared" si="381"/>
        <v>3.7742962860989125E-2</v>
      </c>
      <c r="BD345" s="1">
        <f t="shared" si="382"/>
        <v>5.7504924896082096E-2</v>
      </c>
      <c r="BE345" s="1">
        <f t="shared" si="383"/>
        <v>0</v>
      </c>
      <c r="BF345" s="1">
        <f t="shared" si="384"/>
        <v>4.8762787640472371E-2</v>
      </c>
      <c r="BG345" s="1"/>
      <c r="BH345" s="1">
        <f t="shared" si="355"/>
        <v>4.714919902319132E-2</v>
      </c>
      <c r="BI345" s="1">
        <f t="shared" si="356"/>
        <v>4.8924263019761938E-2</v>
      </c>
      <c r="BJ345" s="1">
        <f t="shared" si="357"/>
        <v>3.7861547713140146E-2</v>
      </c>
      <c r="BK345" s="1">
        <f t="shared" si="358"/>
        <v>5.7600058892200497E-2</v>
      </c>
      <c r="BL345" s="1">
        <f t="shared" si="359"/>
        <v>0</v>
      </c>
      <c r="BM345" s="1">
        <f t="shared" si="360"/>
        <v>4.8924263019761938E-2</v>
      </c>
      <c r="BN345" s="1"/>
      <c r="BO345" s="1">
        <f t="shared" si="367"/>
        <v>2.2017645324479303E-2</v>
      </c>
      <c r="BP345" s="1">
        <f t="shared" si="368"/>
        <v>2.2716740649091675E-2</v>
      </c>
      <c r="BQ345" s="1">
        <f t="shared" si="369"/>
        <v>-4.5604339700195638E-3</v>
      </c>
      <c r="BR345" s="1">
        <f t="shared" si="370"/>
        <v>3.22979451725878E-2</v>
      </c>
      <c r="BS345" s="1" t="e">
        <f t="shared" si="371"/>
        <v>#DIV/0!</v>
      </c>
      <c r="BT345" s="1">
        <f t="shared" si="372"/>
        <v>2.2716740649091675E-2</v>
      </c>
      <c r="BU345" s="1"/>
      <c r="BV345" s="1">
        <f t="shared" si="385"/>
        <v>8.82159162123754E-2</v>
      </c>
      <c r="BW345" s="1">
        <f t="shared" si="386"/>
        <v>8.7127860716827224E-2</v>
      </c>
      <c r="BX345" s="1">
        <f t="shared" si="387"/>
        <v>8.4027380695231649E-2</v>
      </c>
      <c r="BY345" s="1">
        <f t="shared" si="388"/>
        <v>0.10318068256198737</v>
      </c>
      <c r="BZ345" s="1" t="e">
        <f t="shared" si="389"/>
        <v>#DIV/0!</v>
      </c>
      <c r="CA345" s="1">
        <f t="shared" si="390"/>
        <v>8.7127860716827224E-2</v>
      </c>
      <c r="CB345" s="1"/>
      <c r="CC345" s="1"/>
    </row>
    <row r="346" spans="1:81" x14ac:dyDescent="0.2">
      <c r="A346">
        <f t="shared" si="391"/>
        <v>2018</v>
      </c>
      <c r="B346">
        <f t="shared" si="392"/>
        <v>9</v>
      </c>
      <c r="C346" s="1">
        <f>AVERAGE(RealPrice!C334:C345)</f>
        <v>4.712534471929649E-2</v>
      </c>
      <c r="D346" s="1">
        <f>AVERAGE(RealPrice!D334:D345)</f>
        <v>4.8907231044409576E-2</v>
      </c>
      <c r="E346" s="1">
        <f>AVERAGE(RealPrice!E334:E345)</f>
        <v>3.7749867534964877E-2</v>
      </c>
      <c r="F346" s="1">
        <f>AVERAGE(RealPrice!F334:F345)</f>
        <v>5.7530757294294903E-2</v>
      </c>
      <c r="G346" s="1">
        <f>AVERAGE(RealPrice!G334:G345)</f>
        <v>0</v>
      </c>
      <c r="H346" s="1">
        <f>AVERAGE(RealPrice!H334:H345)</f>
        <v>4.8907231044409576E-2</v>
      </c>
      <c r="I346" s="1"/>
      <c r="J346" s="1">
        <f t="shared" si="361"/>
        <v>-2.3854303894829676E-5</v>
      </c>
      <c r="K346" s="1">
        <f t="shared" si="362"/>
        <v>-1.7031975352362061E-5</v>
      </c>
      <c r="L346" s="1">
        <f t="shared" si="363"/>
        <v>-1.116801781752691E-4</v>
      </c>
      <c r="M346" s="1">
        <f t="shared" si="364"/>
        <v>-6.930159790559387E-5</v>
      </c>
      <c r="N346" s="1">
        <f t="shared" si="365"/>
        <v>0</v>
      </c>
      <c r="O346" s="1">
        <f t="shared" si="366"/>
        <v>-1.7031975352362061E-5</v>
      </c>
      <c r="P346" s="1"/>
      <c r="Q346" s="99">
        <f t="shared" si="331"/>
        <v>-2.3854303894829676E-5</v>
      </c>
      <c r="R346" s="99">
        <f t="shared" si="332"/>
        <v>-1.7031975352362061E-5</v>
      </c>
      <c r="S346" s="99">
        <f t="shared" si="333"/>
        <v>-1.116801781752691E-4</v>
      </c>
      <c r="T346" s="99">
        <f t="shared" si="334"/>
        <v>-6.930159790559387E-5</v>
      </c>
      <c r="U346" s="99">
        <f t="shared" si="335"/>
        <v>0</v>
      </c>
      <c r="V346" s="99">
        <f t="shared" si="336"/>
        <v>-1.7031975352362061E-5</v>
      </c>
      <c r="W346" s="99"/>
      <c r="X346" s="99">
        <f t="shared" si="337"/>
        <v>0</v>
      </c>
      <c r="Y346" s="99">
        <f t="shared" si="338"/>
        <v>0</v>
      </c>
      <c r="Z346" s="99">
        <f t="shared" si="339"/>
        <v>0</v>
      </c>
      <c r="AA346" s="99">
        <f t="shared" si="340"/>
        <v>0</v>
      </c>
      <c r="AB346" s="99">
        <f t="shared" si="341"/>
        <v>0</v>
      </c>
      <c r="AC346" s="99">
        <f t="shared" si="342"/>
        <v>0</v>
      </c>
      <c r="AD346" s="1"/>
      <c r="AE346" s="1"/>
      <c r="AF346" s="5">
        <f t="shared" si="373"/>
        <v>-5.0593232523621356E-4</v>
      </c>
      <c r="AG346" s="5">
        <f t="shared" si="374"/>
        <v>-3.4812942088635612E-4</v>
      </c>
      <c r="AH346" s="5">
        <f t="shared" si="375"/>
        <v>-2.9496992310356074E-3</v>
      </c>
      <c r="AI346" s="5">
        <f t="shared" si="376"/>
        <v>-1.2031515112734814E-3</v>
      </c>
      <c r="AJ346" s="5" t="e">
        <f t="shared" si="377"/>
        <v>#DIV/0!</v>
      </c>
      <c r="AK346" s="5">
        <f t="shared" si="378"/>
        <v>-3.4812942088635612E-4</v>
      </c>
      <c r="AL346" s="1"/>
      <c r="AM346" s="175">
        <f t="shared" si="343"/>
        <v>-5.0593232523621356E-4</v>
      </c>
      <c r="AN346" s="175">
        <f t="shared" si="344"/>
        <v>-3.4812942088635612E-4</v>
      </c>
      <c r="AO346" s="175">
        <f t="shared" si="345"/>
        <v>-2.9496992310356074E-3</v>
      </c>
      <c r="AP346" s="175">
        <f t="shared" si="346"/>
        <v>-1.2031515112734814E-3</v>
      </c>
      <c r="AQ346" s="175" t="e">
        <f t="shared" si="347"/>
        <v>#DIV/0!</v>
      </c>
      <c r="AR346" s="175">
        <f t="shared" si="348"/>
        <v>-3.4812942088635612E-4</v>
      </c>
      <c r="AS346" s="175"/>
      <c r="AT346" s="175">
        <f t="shared" si="349"/>
        <v>0</v>
      </c>
      <c r="AU346" s="175">
        <f t="shared" si="350"/>
        <v>0</v>
      </c>
      <c r="AV346" s="175">
        <f t="shared" si="351"/>
        <v>0</v>
      </c>
      <c r="AW346" s="175">
        <f t="shared" si="352"/>
        <v>0</v>
      </c>
      <c r="AX346" s="175" t="e">
        <f t="shared" si="353"/>
        <v>#DIV/0!</v>
      </c>
      <c r="AY346" s="175">
        <f t="shared" si="354"/>
        <v>0</v>
      </c>
      <c r="AZ346" s="1"/>
      <c r="BA346" s="1">
        <f t="shared" si="379"/>
        <v>4.710149041540166E-2</v>
      </c>
      <c r="BB346" s="1">
        <f t="shared" si="380"/>
        <v>4.8890199069057214E-2</v>
      </c>
      <c r="BC346" s="1">
        <f t="shared" si="381"/>
        <v>3.7638187356789608E-2</v>
      </c>
      <c r="BD346" s="1">
        <f t="shared" si="382"/>
        <v>5.7461455696389309E-2</v>
      </c>
      <c r="BE346" s="1">
        <f t="shared" si="383"/>
        <v>0</v>
      </c>
      <c r="BF346" s="1">
        <f t="shared" si="384"/>
        <v>4.8890199069057214E-2</v>
      </c>
      <c r="BG346" s="1"/>
      <c r="BH346" s="1">
        <f t="shared" si="355"/>
        <v>4.712534471929649E-2</v>
      </c>
      <c r="BI346" s="1">
        <f t="shared" si="356"/>
        <v>4.8907231044409576E-2</v>
      </c>
      <c r="BJ346" s="1">
        <f t="shared" si="357"/>
        <v>3.7749867534964877E-2</v>
      </c>
      <c r="BK346" s="1">
        <f t="shared" si="358"/>
        <v>5.7530757294294903E-2</v>
      </c>
      <c r="BL346" s="1">
        <f t="shared" si="359"/>
        <v>0</v>
      </c>
      <c r="BM346" s="1">
        <f t="shared" si="360"/>
        <v>4.8907231044409576E-2</v>
      </c>
      <c r="BN346" s="1"/>
      <c r="BO346" s="1">
        <f t="shared" si="367"/>
        <v>2.199380308924791E-2</v>
      </c>
      <c r="BP346" s="1">
        <f t="shared" si="368"/>
        <v>2.269971460307103E-2</v>
      </c>
      <c r="BQ346" s="1">
        <f t="shared" si="369"/>
        <v>-4.6717847252591461E-3</v>
      </c>
      <c r="BR346" s="1">
        <f t="shared" si="370"/>
        <v>3.2228726955004464E-2</v>
      </c>
      <c r="BS346" s="1" t="e">
        <f t="shared" si="371"/>
        <v>#DIV/0!</v>
      </c>
      <c r="BT346" s="1">
        <f t="shared" si="372"/>
        <v>2.269971460307103E-2</v>
      </c>
      <c r="BU346" s="1"/>
      <c r="BV346" s="1">
        <f t="shared" si="385"/>
        <v>8.82159162123754E-2</v>
      </c>
      <c r="BW346" s="1">
        <f t="shared" si="386"/>
        <v>8.7127860716827224E-2</v>
      </c>
      <c r="BX346" s="1">
        <f t="shared" si="387"/>
        <v>8.4027380695231649E-2</v>
      </c>
      <c r="BY346" s="1">
        <f t="shared" si="388"/>
        <v>0.10318068256198737</v>
      </c>
      <c r="BZ346" s="1" t="e">
        <f t="shared" si="389"/>
        <v>#DIV/0!</v>
      </c>
      <c r="CA346" s="1">
        <f t="shared" si="390"/>
        <v>8.7127860716827224E-2</v>
      </c>
      <c r="CB346" s="1"/>
      <c r="CC346" s="1"/>
    </row>
    <row r="347" spans="1:81" x14ac:dyDescent="0.2">
      <c r="A347">
        <f t="shared" si="391"/>
        <v>2018</v>
      </c>
      <c r="B347">
        <f t="shared" si="392"/>
        <v>10</v>
      </c>
      <c r="C347" s="1">
        <f>AVERAGE(RealPrice!C335:C346)</f>
        <v>4.7099001830855226E-2</v>
      </c>
      <c r="D347" s="1">
        <f>AVERAGE(RealPrice!D335:D346)</f>
        <v>4.8927513666455119E-2</v>
      </c>
      <c r="E347" s="1">
        <f>AVERAGE(RealPrice!E335:E346)</f>
        <v>3.7780451671522809E-2</v>
      </c>
      <c r="F347" s="1">
        <f>AVERAGE(RealPrice!F335:F346)</f>
        <v>5.7585148957506167E-2</v>
      </c>
      <c r="G347" s="1">
        <f>AVERAGE(RealPrice!G335:G346)</f>
        <v>0</v>
      </c>
      <c r="H347" s="1">
        <f>AVERAGE(RealPrice!H335:H346)</f>
        <v>4.8927513666455119E-2</v>
      </c>
      <c r="I347" s="1"/>
      <c r="J347" s="1">
        <f t="shared" si="361"/>
        <v>-2.6342888441263645E-5</v>
      </c>
      <c r="K347" s="1">
        <f t="shared" si="362"/>
        <v>2.0282622045543486E-5</v>
      </c>
      <c r="L347" s="1">
        <f t="shared" si="363"/>
        <v>3.0584136557931796E-5</v>
      </c>
      <c r="M347" s="1">
        <f t="shared" si="364"/>
        <v>5.439166321126454E-5</v>
      </c>
      <c r="N347" s="1">
        <f t="shared" si="365"/>
        <v>0</v>
      </c>
      <c r="O347" s="1">
        <f t="shared" si="366"/>
        <v>2.0282622045543486E-5</v>
      </c>
      <c r="P347" s="1"/>
      <c r="Q347" s="99">
        <f t="shared" si="331"/>
        <v>-2.6342888441263645E-5</v>
      </c>
      <c r="R347" s="99">
        <f t="shared" si="332"/>
        <v>0</v>
      </c>
      <c r="S347" s="99">
        <f t="shared" si="333"/>
        <v>0</v>
      </c>
      <c r="T347" s="99">
        <f t="shared" si="334"/>
        <v>0</v>
      </c>
      <c r="U347" s="99">
        <f t="shared" si="335"/>
        <v>0</v>
      </c>
      <c r="V347" s="99">
        <f t="shared" si="336"/>
        <v>0</v>
      </c>
      <c r="W347" s="99"/>
      <c r="X347" s="99">
        <f t="shared" si="337"/>
        <v>0</v>
      </c>
      <c r="Y347" s="99">
        <f t="shared" si="338"/>
        <v>2.0282622045543486E-5</v>
      </c>
      <c r="Z347" s="99">
        <f t="shared" si="339"/>
        <v>3.0584136557931796E-5</v>
      </c>
      <c r="AA347" s="99">
        <f t="shared" si="340"/>
        <v>5.439166321126454E-5</v>
      </c>
      <c r="AB347" s="99">
        <f t="shared" si="341"/>
        <v>0</v>
      </c>
      <c r="AC347" s="99">
        <f t="shared" si="342"/>
        <v>2.0282622045543486E-5</v>
      </c>
      <c r="AD347" s="1"/>
      <c r="AE347" s="1"/>
      <c r="AF347" s="5">
        <f t="shared" si="373"/>
        <v>-5.5899619616950336E-4</v>
      </c>
      <c r="AG347" s="5">
        <f t="shared" si="374"/>
        <v>4.1471622114785944E-4</v>
      </c>
      <c r="AH347" s="5">
        <f t="shared" si="375"/>
        <v>8.1017864578214471E-4</v>
      </c>
      <c r="AI347" s="5">
        <f t="shared" si="376"/>
        <v>9.4543624609411125E-4</v>
      </c>
      <c r="AJ347" s="5" t="e">
        <f t="shared" si="377"/>
        <v>#DIV/0!</v>
      </c>
      <c r="AK347" s="5">
        <f t="shared" si="378"/>
        <v>4.1471622114785944E-4</v>
      </c>
      <c r="AL347" s="1"/>
      <c r="AM347" s="175">
        <f t="shared" si="343"/>
        <v>-5.5899619616950336E-4</v>
      </c>
      <c r="AN347" s="175">
        <f t="shared" si="344"/>
        <v>0</v>
      </c>
      <c r="AO347" s="175">
        <f t="shared" si="345"/>
        <v>0</v>
      </c>
      <c r="AP347" s="175">
        <f t="shared" si="346"/>
        <v>0</v>
      </c>
      <c r="AQ347" s="175" t="e">
        <f t="shared" si="347"/>
        <v>#DIV/0!</v>
      </c>
      <c r="AR347" s="175">
        <f t="shared" si="348"/>
        <v>0</v>
      </c>
      <c r="AS347" s="175"/>
      <c r="AT347" s="175">
        <f t="shared" si="349"/>
        <v>0</v>
      </c>
      <c r="AU347" s="175">
        <f t="shared" si="350"/>
        <v>4.1471622114785944E-4</v>
      </c>
      <c r="AV347" s="175">
        <f t="shared" si="351"/>
        <v>8.1017864578214471E-4</v>
      </c>
      <c r="AW347" s="175">
        <f t="shared" si="352"/>
        <v>9.4543624609411125E-4</v>
      </c>
      <c r="AX347" s="175" t="e">
        <f t="shared" si="353"/>
        <v>#DIV/0!</v>
      </c>
      <c r="AY347" s="175">
        <f t="shared" si="354"/>
        <v>4.1471622114785944E-4</v>
      </c>
      <c r="AZ347" s="1"/>
      <c r="BA347" s="1">
        <f t="shared" si="379"/>
        <v>4.7072658942413963E-2</v>
      </c>
      <c r="BB347" s="1">
        <f t="shared" si="380"/>
        <v>4.8927513666455119E-2</v>
      </c>
      <c r="BC347" s="1">
        <f t="shared" si="381"/>
        <v>3.7780451671522809E-2</v>
      </c>
      <c r="BD347" s="1">
        <f t="shared" si="382"/>
        <v>5.7585148957506167E-2</v>
      </c>
      <c r="BE347" s="1">
        <f t="shared" si="383"/>
        <v>0</v>
      </c>
      <c r="BF347" s="1">
        <f t="shared" si="384"/>
        <v>4.8927513666455119E-2</v>
      </c>
      <c r="BG347" s="1"/>
      <c r="BH347" s="1">
        <f t="shared" si="355"/>
        <v>4.7099001830855226E-2</v>
      </c>
      <c r="BI347" s="1">
        <f t="shared" si="356"/>
        <v>4.8947796288500663E-2</v>
      </c>
      <c r="BJ347" s="1">
        <f t="shared" si="357"/>
        <v>3.7811035808080741E-2</v>
      </c>
      <c r="BK347" s="1">
        <f t="shared" si="358"/>
        <v>5.7639540620717432E-2</v>
      </c>
      <c r="BL347" s="1">
        <f t="shared" si="359"/>
        <v>0</v>
      </c>
      <c r="BM347" s="1">
        <f t="shared" si="360"/>
        <v>4.8947796288500663E-2</v>
      </c>
      <c r="BN347" s="1"/>
      <c r="BO347" s="1">
        <f t="shared" si="367"/>
        <v>2.196747492638108E-2</v>
      </c>
      <c r="BP347" s="1">
        <f t="shared" si="368"/>
        <v>2.269971460307103E-2</v>
      </c>
      <c r="BQ347" s="1">
        <f t="shared" si="369"/>
        <v>-4.6717847252591461E-3</v>
      </c>
      <c r="BR347" s="1">
        <f t="shared" si="370"/>
        <v>3.2228726955004464E-2</v>
      </c>
      <c r="BS347" s="1" t="e">
        <f t="shared" si="371"/>
        <v>#DIV/0!</v>
      </c>
      <c r="BT347" s="1">
        <f t="shared" si="372"/>
        <v>2.269971460307103E-2</v>
      </c>
      <c r="BU347" s="1"/>
      <c r="BV347" s="1">
        <f t="shared" si="385"/>
        <v>8.82159162123754E-2</v>
      </c>
      <c r="BW347" s="1">
        <f t="shared" si="386"/>
        <v>8.7148151750405134E-2</v>
      </c>
      <c r="BX347" s="1">
        <f t="shared" si="387"/>
        <v>8.4057989610403921E-2</v>
      </c>
      <c r="BY347" s="1">
        <f t="shared" si="388"/>
        <v>0.10323512564904852</v>
      </c>
      <c r="BZ347" s="1" t="e">
        <f t="shared" si="389"/>
        <v>#DIV/0!</v>
      </c>
      <c r="CA347" s="1">
        <f t="shared" si="390"/>
        <v>8.7148151750405134E-2</v>
      </c>
      <c r="CB347" s="1"/>
      <c r="CC347" s="1"/>
    </row>
    <row r="348" spans="1:81" x14ac:dyDescent="0.2">
      <c r="A348">
        <f t="shared" si="391"/>
        <v>2018</v>
      </c>
      <c r="B348">
        <f t="shared" si="392"/>
        <v>11</v>
      </c>
      <c r="C348" s="1">
        <f>AVERAGE(RealPrice!C336:C347)</f>
        <v>4.7061222477815891E-2</v>
      </c>
      <c r="D348" s="1">
        <f>AVERAGE(RealPrice!D336:D347)</f>
        <v>4.8962753384179304E-2</v>
      </c>
      <c r="E348" s="1">
        <f>AVERAGE(RealPrice!E336:E347)</f>
        <v>3.7930683420236318E-2</v>
      </c>
      <c r="F348" s="1">
        <f>AVERAGE(RealPrice!F336:F347)</f>
        <v>5.7575093238997045E-2</v>
      </c>
      <c r="G348" s="1">
        <f>AVERAGE(RealPrice!G336:G347)</f>
        <v>0</v>
      </c>
      <c r="H348" s="1">
        <f>AVERAGE(RealPrice!H336:H347)</f>
        <v>4.8962753384179304E-2</v>
      </c>
      <c r="I348" s="1"/>
      <c r="J348" s="1">
        <f t="shared" si="361"/>
        <v>-3.777935303933555E-5</v>
      </c>
      <c r="K348" s="1">
        <f t="shared" si="362"/>
        <v>3.5239717724185049E-5</v>
      </c>
      <c r="L348" s="1">
        <f t="shared" si="363"/>
        <v>1.5023174871350853E-4</v>
      </c>
      <c r="M348" s="1">
        <f t="shared" si="364"/>
        <v>-1.0055718509122125E-5</v>
      </c>
      <c r="N348" s="1">
        <f t="shared" si="365"/>
        <v>0</v>
      </c>
      <c r="O348" s="1">
        <f t="shared" si="366"/>
        <v>3.5239717724185049E-5</v>
      </c>
      <c r="P348" s="1"/>
      <c r="Q348" s="99">
        <f t="shared" si="331"/>
        <v>-3.777935303933555E-5</v>
      </c>
      <c r="R348" s="99">
        <f t="shared" si="332"/>
        <v>0</v>
      </c>
      <c r="S348" s="99">
        <f t="shared" si="333"/>
        <v>0</v>
      </c>
      <c r="T348" s="99">
        <f t="shared" si="334"/>
        <v>-1.0055718509122125E-5</v>
      </c>
      <c r="U348" s="99">
        <f t="shared" si="335"/>
        <v>0</v>
      </c>
      <c r="V348" s="99">
        <f t="shared" si="336"/>
        <v>0</v>
      </c>
      <c r="W348" s="99"/>
      <c r="X348" s="99">
        <f t="shared" si="337"/>
        <v>0</v>
      </c>
      <c r="Y348" s="99">
        <f t="shared" si="338"/>
        <v>3.5239717724185049E-5</v>
      </c>
      <c r="Z348" s="99">
        <f t="shared" si="339"/>
        <v>1.5023174871350853E-4</v>
      </c>
      <c r="AA348" s="99">
        <f t="shared" si="340"/>
        <v>0</v>
      </c>
      <c r="AB348" s="99">
        <f t="shared" si="341"/>
        <v>0</v>
      </c>
      <c r="AC348" s="99">
        <f t="shared" si="342"/>
        <v>3.5239717724185049E-5</v>
      </c>
      <c r="AD348" s="1"/>
      <c r="AE348" s="1"/>
      <c r="AF348" s="5">
        <f t="shared" si="373"/>
        <v>-8.021264054599575E-4</v>
      </c>
      <c r="AG348" s="5">
        <f t="shared" si="374"/>
        <v>7.2024337807996552E-4</v>
      </c>
      <c r="AH348" s="5">
        <f t="shared" si="375"/>
        <v>3.9764413093754669E-3</v>
      </c>
      <c r="AI348" s="5">
        <f t="shared" si="376"/>
        <v>-1.7462346961272246E-4</v>
      </c>
      <c r="AJ348" s="5" t="e">
        <f t="shared" si="377"/>
        <v>#DIV/0!</v>
      </c>
      <c r="AK348" s="5">
        <f t="shared" si="378"/>
        <v>7.2024337807996552E-4</v>
      </c>
      <c r="AL348" s="1"/>
      <c r="AM348" s="175">
        <f t="shared" si="343"/>
        <v>-8.021264054599575E-4</v>
      </c>
      <c r="AN348" s="175">
        <f t="shared" si="344"/>
        <v>0</v>
      </c>
      <c r="AO348" s="175">
        <f t="shared" si="345"/>
        <v>0</v>
      </c>
      <c r="AP348" s="175">
        <f t="shared" si="346"/>
        <v>-1.7462346961272246E-4</v>
      </c>
      <c r="AQ348" s="175" t="e">
        <f t="shared" si="347"/>
        <v>#DIV/0!</v>
      </c>
      <c r="AR348" s="175">
        <f t="shared" si="348"/>
        <v>0</v>
      </c>
      <c r="AS348" s="175"/>
      <c r="AT348" s="175">
        <f t="shared" si="349"/>
        <v>0</v>
      </c>
      <c r="AU348" s="175">
        <f t="shared" si="350"/>
        <v>7.2024337807996552E-4</v>
      </c>
      <c r="AV348" s="175">
        <f t="shared" si="351"/>
        <v>3.9764413093754669E-3</v>
      </c>
      <c r="AW348" s="175">
        <f t="shared" si="352"/>
        <v>0</v>
      </c>
      <c r="AX348" s="175" t="e">
        <f t="shared" si="353"/>
        <v>#DIV/0!</v>
      </c>
      <c r="AY348" s="175">
        <f t="shared" si="354"/>
        <v>7.2024337807996552E-4</v>
      </c>
      <c r="AZ348" s="1"/>
      <c r="BA348" s="1">
        <f t="shared" si="379"/>
        <v>4.7023443124776555E-2</v>
      </c>
      <c r="BB348" s="1">
        <f t="shared" si="380"/>
        <v>4.8962753384179304E-2</v>
      </c>
      <c r="BC348" s="1">
        <f t="shared" si="381"/>
        <v>3.7930683420236318E-2</v>
      </c>
      <c r="BD348" s="1">
        <f t="shared" si="382"/>
        <v>5.7565037520487923E-2</v>
      </c>
      <c r="BE348" s="1">
        <f t="shared" si="383"/>
        <v>0</v>
      </c>
      <c r="BF348" s="1">
        <f t="shared" si="384"/>
        <v>4.8962753384179304E-2</v>
      </c>
      <c r="BG348" s="1"/>
      <c r="BH348" s="1">
        <f t="shared" si="355"/>
        <v>4.7061222477815891E-2</v>
      </c>
      <c r="BI348" s="1">
        <f t="shared" si="356"/>
        <v>4.8997993101903489E-2</v>
      </c>
      <c r="BJ348" s="1">
        <f t="shared" si="357"/>
        <v>3.8080915168949826E-2</v>
      </c>
      <c r="BK348" s="1">
        <f t="shared" si="358"/>
        <v>5.7575093238997045E-2</v>
      </c>
      <c r="BL348" s="1">
        <f t="shared" si="359"/>
        <v>0</v>
      </c>
      <c r="BM348" s="1">
        <f t="shared" si="360"/>
        <v>4.8997993101903489E-2</v>
      </c>
      <c r="BN348" s="1"/>
      <c r="BO348" s="1">
        <f t="shared" si="367"/>
        <v>2.1929725877158399E-2</v>
      </c>
      <c r="BP348" s="1">
        <f t="shared" si="368"/>
        <v>2.269971460307103E-2</v>
      </c>
      <c r="BQ348" s="1">
        <f t="shared" si="369"/>
        <v>-4.6717847252591461E-3</v>
      </c>
      <c r="BR348" s="1">
        <f t="shared" si="370"/>
        <v>3.2218672992459792E-2</v>
      </c>
      <c r="BS348" s="1" t="e">
        <f t="shared" si="371"/>
        <v>#DIV/0!</v>
      </c>
      <c r="BT348" s="1">
        <f t="shared" si="372"/>
        <v>2.269971460307103E-2</v>
      </c>
      <c r="BU348" s="1"/>
      <c r="BV348" s="1">
        <f t="shared" si="385"/>
        <v>8.82159162123754E-2</v>
      </c>
      <c r="BW348" s="1">
        <f t="shared" si="386"/>
        <v>8.7183416849302656E-2</v>
      </c>
      <c r="BX348" s="1">
        <f t="shared" si="387"/>
        <v>8.420881874684899E-2</v>
      </c>
      <c r="BY348" s="1">
        <f t="shared" si="388"/>
        <v>0.10323512564904852</v>
      </c>
      <c r="BZ348" s="1" t="e">
        <f t="shared" si="389"/>
        <v>#DIV/0!</v>
      </c>
      <c r="CA348" s="1">
        <f t="shared" si="390"/>
        <v>8.7183416849302656E-2</v>
      </c>
      <c r="CB348" s="1"/>
      <c r="CC348" s="1"/>
    </row>
    <row r="349" spans="1:81" x14ac:dyDescent="0.2">
      <c r="A349">
        <f t="shared" si="391"/>
        <v>2018</v>
      </c>
      <c r="B349">
        <f t="shared" si="392"/>
        <v>12</v>
      </c>
      <c r="C349" s="1">
        <f>AVERAGE(RealPrice!C337:C348)</f>
        <v>4.705711540832299E-2</v>
      </c>
      <c r="D349" s="1">
        <f>AVERAGE(RealPrice!D337:D348)</f>
        <v>4.9013193236779863E-2</v>
      </c>
      <c r="E349" s="1">
        <f>AVERAGE(RealPrice!E337:E348)</f>
        <v>3.7952744866754956E-2</v>
      </c>
      <c r="F349" s="1">
        <f>AVERAGE(RealPrice!F337:F348)</f>
        <v>5.7556627939128024E-2</v>
      </c>
      <c r="G349" s="1">
        <f>AVERAGE(RealPrice!G337:G348)</f>
        <v>0</v>
      </c>
      <c r="H349" s="1">
        <f>AVERAGE(RealPrice!H337:H348)</f>
        <v>4.9013193236779863E-2</v>
      </c>
      <c r="I349" s="1"/>
      <c r="J349" s="1">
        <f t="shared" si="361"/>
        <v>-4.107069492900739E-6</v>
      </c>
      <c r="K349" s="1">
        <f t="shared" si="362"/>
        <v>5.0439852600558943E-5</v>
      </c>
      <c r="L349" s="1">
        <f t="shared" si="363"/>
        <v>2.2061446518638339E-5</v>
      </c>
      <c r="M349" s="1">
        <f t="shared" si="364"/>
        <v>-1.8465299869020735E-5</v>
      </c>
      <c r="N349" s="1">
        <f t="shared" si="365"/>
        <v>0</v>
      </c>
      <c r="O349" s="1">
        <f t="shared" si="366"/>
        <v>5.0439852600558943E-5</v>
      </c>
      <c r="P349" s="1"/>
      <c r="Q349" s="99">
        <f t="shared" si="331"/>
        <v>-4.107069492900739E-6</v>
      </c>
      <c r="R349" s="99">
        <f t="shared" si="332"/>
        <v>0</v>
      </c>
      <c r="S349" s="99">
        <f t="shared" si="333"/>
        <v>0</v>
      </c>
      <c r="T349" s="99">
        <f t="shared" si="334"/>
        <v>-1.8465299869020735E-5</v>
      </c>
      <c r="U349" s="99">
        <f t="shared" si="335"/>
        <v>0</v>
      </c>
      <c r="V349" s="99">
        <f t="shared" si="336"/>
        <v>0</v>
      </c>
      <c r="W349" s="99"/>
      <c r="X349" s="99">
        <f t="shared" si="337"/>
        <v>0</v>
      </c>
      <c r="Y349" s="99">
        <f t="shared" si="338"/>
        <v>5.0439852600558943E-5</v>
      </c>
      <c r="Z349" s="99">
        <f t="shared" si="339"/>
        <v>2.2061446518638339E-5</v>
      </c>
      <c r="AA349" s="99">
        <f t="shared" si="340"/>
        <v>0</v>
      </c>
      <c r="AB349" s="99">
        <f t="shared" si="341"/>
        <v>0</v>
      </c>
      <c r="AC349" s="99">
        <f t="shared" si="342"/>
        <v>5.0439852600558943E-5</v>
      </c>
      <c r="AD349" s="1"/>
      <c r="AE349" s="1"/>
      <c r="AF349" s="5">
        <f t="shared" si="373"/>
        <v>-8.7270777864634219E-5</v>
      </c>
      <c r="AG349" s="5">
        <f t="shared" si="374"/>
        <v>1.0301678135784531E-3</v>
      </c>
      <c r="AH349" s="5">
        <f t="shared" si="375"/>
        <v>5.8162533678118855E-4</v>
      </c>
      <c r="AI349" s="5">
        <f t="shared" si="376"/>
        <v>-3.2071680357281807E-4</v>
      </c>
      <c r="AJ349" s="5" t="e">
        <f t="shared" si="377"/>
        <v>#DIV/0!</v>
      </c>
      <c r="AK349" s="5">
        <f t="shared" si="378"/>
        <v>1.0301678135784531E-3</v>
      </c>
      <c r="AL349" s="1"/>
      <c r="AM349" s="175">
        <f t="shared" si="343"/>
        <v>-8.7270777864634219E-5</v>
      </c>
      <c r="AN349" s="175">
        <f t="shared" si="344"/>
        <v>0</v>
      </c>
      <c r="AO349" s="175">
        <f t="shared" si="345"/>
        <v>0</v>
      </c>
      <c r="AP349" s="175">
        <f t="shared" si="346"/>
        <v>-3.2071680357281807E-4</v>
      </c>
      <c r="AQ349" s="175" t="e">
        <f t="shared" si="347"/>
        <v>#DIV/0!</v>
      </c>
      <c r="AR349" s="175">
        <f t="shared" si="348"/>
        <v>0</v>
      </c>
      <c r="AS349" s="175"/>
      <c r="AT349" s="175">
        <f t="shared" si="349"/>
        <v>0</v>
      </c>
      <c r="AU349" s="175">
        <f t="shared" si="350"/>
        <v>1.0301678135784531E-3</v>
      </c>
      <c r="AV349" s="175">
        <f t="shared" si="351"/>
        <v>5.8162533678118855E-4</v>
      </c>
      <c r="AW349" s="175">
        <f t="shared" si="352"/>
        <v>0</v>
      </c>
      <c r="AX349" s="175" t="e">
        <f t="shared" si="353"/>
        <v>#DIV/0!</v>
      </c>
      <c r="AY349" s="175">
        <f t="shared" si="354"/>
        <v>1.0301678135784531E-3</v>
      </c>
      <c r="AZ349" s="1"/>
      <c r="BA349" s="1">
        <f t="shared" si="379"/>
        <v>4.7053008338830089E-2</v>
      </c>
      <c r="BB349" s="1">
        <f t="shared" si="380"/>
        <v>4.9013193236779863E-2</v>
      </c>
      <c r="BC349" s="1">
        <f t="shared" si="381"/>
        <v>3.7952744866754956E-2</v>
      </c>
      <c r="BD349" s="1">
        <f t="shared" si="382"/>
        <v>5.7538162639259004E-2</v>
      </c>
      <c r="BE349" s="1">
        <f t="shared" si="383"/>
        <v>0</v>
      </c>
      <c r="BF349" s="1">
        <f t="shared" si="384"/>
        <v>4.9013193236779863E-2</v>
      </c>
      <c r="BG349" s="1"/>
      <c r="BH349" s="1">
        <f t="shared" si="355"/>
        <v>4.705711540832299E-2</v>
      </c>
      <c r="BI349" s="1">
        <f t="shared" si="356"/>
        <v>4.9063633089380422E-2</v>
      </c>
      <c r="BJ349" s="1">
        <f t="shared" si="357"/>
        <v>3.7974806313273594E-2</v>
      </c>
      <c r="BK349" s="1">
        <f t="shared" si="358"/>
        <v>5.7556627939128024E-2</v>
      </c>
      <c r="BL349" s="1">
        <f t="shared" si="359"/>
        <v>0</v>
      </c>
      <c r="BM349" s="1">
        <f t="shared" si="360"/>
        <v>4.9063633089380422E-2</v>
      </c>
      <c r="BN349" s="1"/>
      <c r="BO349" s="1">
        <f t="shared" si="367"/>
        <v>2.1925619166092647E-2</v>
      </c>
      <c r="BP349" s="1">
        <f t="shared" si="368"/>
        <v>2.269971460307103E-2</v>
      </c>
      <c r="BQ349" s="1">
        <f t="shared" si="369"/>
        <v>-4.6717847252591461E-3</v>
      </c>
      <c r="BR349" s="1">
        <f t="shared" si="370"/>
        <v>3.2200213614722722E-2</v>
      </c>
      <c r="BS349" s="1" t="e">
        <f t="shared" si="371"/>
        <v>#DIV/0!</v>
      </c>
      <c r="BT349" s="1">
        <f t="shared" si="372"/>
        <v>2.269971460307103E-2</v>
      </c>
      <c r="BU349" s="1"/>
      <c r="BV349" s="1">
        <f t="shared" si="385"/>
        <v>8.82159162123754E-2</v>
      </c>
      <c r="BW349" s="1">
        <f t="shared" si="386"/>
        <v>8.7233908663415891E-2</v>
      </c>
      <c r="BX349" s="1">
        <f t="shared" si="387"/>
        <v>8.423089302486389E-2</v>
      </c>
      <c r="BY349" s="1">
        <f t="shared" si="388"/>
        <v>0.10323512564904852</v>
      </c>
      <c r="BZ349" s="1" t="e">
        <f t="shared" si="389"/>
        <v>#DIV/0!</v>
      </c>
      <c r="CA349" s="1">
        <f t="shared" si="390"/>
        <v>8.7233908663415891E-2</v>
      </c>
      <c r="CB349" s="1"/>
      <c r="CC349" s="1"/>
    </row>
    <row r="350" spans="1:81" x14ac:dyDescent="0.2">
      <c r="A350">
        <f t="shared" si="391"/>
        <v>2019</v>
      </c>
      <c r="B350">
        <f t="shared" si="392"/>
        <v>1</v>
      </c>
      <c r="C350" s="1">
        <f>AVERAGE(RealPrice!C338:C349)</f>
        <v>4.7108080057182783E-2</v>
      </c>
      <c r="D350" s="1">
        <f>AVERAGE(RealPrice!D338:D349)</f>
        <v>4.9148526009300413E-2</v>
      </c>
      <c r="E350" s="1">
        <f>AVERAGE(RealPrice!E338:E349)</f>
        <v>3.8025897833837433E-2</v>
      </c>
      <c r="F350" s="1">
        <f>AVERAGE(RealPrice!F338:F349)</f>
        <v>5.7560582269533422E-2</v>
      </c>
      <c r="G350" s="1">
        <f>AVERAGE(RealPrice!G338:G349)</f>
        <v>0</v>
      </c>
      <c r="H350" s="1">
        <f>AVERAGE(RealPrice!H338:H349)</f>
        <v>4.9148526009300413E-2</v>
      </c>
      <c r="I350" s="1"/>
      <c r="J350" s="1">
        <f t="shared" si="361"/>
        <v>5.0964648859792849E-5</v>
      </c>
      <c r="K350" s="1">
        <f t="shared" si="362"/>
        <v>1.3533277252054943E-4</v>
      </c>
      <c r="L350" s="1">
        <f t="shared" si="363"/>
        <v>7.3152967082476539E-5</v>
      </c>
      <c r="M350" s="1">
        <f t="shared" si="364"/>
        <v>3.9543304053979433E-6</v>
      </c>
      <c r="N350" s="1">
        <f t="shared" si="365"/>
        <v>0</v>
      </c>
      <c r="O350" s="1">
        <f t="shared" si="366"/>
        <v>1.3533277252054943E-4</v>
      </c>
      <c r="P350" s="1"/>
      <c r="Q350" s="99">
        <f t="shared" si="331"/>
        <v>0</v>
      </c>
      <c r="R350" s="99">
        <f t="shared" si="332"/>
        <v>0</v>
      </c>
      <c r="S350" s="99">
        <f t="shared" si="333"/>
        <v>0</v>
      </c>
      <c r="T350" s="99">
        <f t="shared" si="334"/>
        <v>0</v>
      </c>
      <c r="U350" s="99">
        <f t="shared" si="335"/>
        <v>0</v>
      </c>
      <c r="V350" s="99">
        <f t="shared" si="336"/>
        <v>0</v>
      </c>
      <c r="W350" s="99"/>
      <c r="X350" s="99">
        <f t="shared" si="337"/>
        <v>5.0964648859792849E-5</v>
      </c>
      <c r="Y350" s="99">
        <f t="shared" si="338"/>
        <v>1.3533277252054943E-4</v>
      </c>
      <c r="Z350" s="99">
        <f t="shared" si="339"/>
        <v>7.3152967082476539E-5</v>
      </c>
      <c r="AA350" s="99">
        <f t="shared" si="340"/>
        <v>3.9543304053979433E-6</v>
      </c>
      <c r="AB350" s="99">
        <f t="shared" si="341"/>
        <v>0</v>
      </c>
      <c r="AC350" s="99">
        <f t="shared" si="342"/>
        <v>1.3533277252054943E-4</v>
      </c>
      <c r="AD350" s="1"/>
      <c r="AE350" s="1"/>
      <c r="AF350" s="5">
        <f t="shared" si="373"/>
        <v>1.0830380999251599E-3</v>
      </c>
      <c r="AG350" s="5">
        <f t="shared" si="374"/>
        <v>2.7611498778863375E-3</v>
      </c>
      <c r="AH350" s="5">
        <f t="shared" si="375"/>
        <v>1.9274750044906419E-3</v>
      </c>
      <c r="AI350" s="5">
        <f t="shared" si="376"/>
        <v>6.8703302243067199E-5</v>
      </c>
      <c r="AJ350" s="5" t="e">
        <f t="shared" si="377"/>
        <v>#DIV/0!</v>
      </c>
      <c r="AK350" s="5">
        <f t="shared" si="378"/>
        <v>2.7611498778863375E-3</v>
      </c>
      <c r="AL350" s="1"/>
      <c r="AM350" s="175">
        <f t="shared" si="343"/>
        <v>0</v>
      </c>
      <c r="AN350" s="175">
        <f t="shared" si="344"/>
        <v>0</v>
      </c>
      <c r="AO350" s="175">
        <f t="shared" si="345"/>
        <v>0</v>
      </c>
      <c r="AP350" s="175">
        <f t="shared" si="346"/>
        <v>0</v>
      </c>
      <c r="AQ350" s="175" t="e">
        <f t="shared" si="347"/>
        <v>#DIV/0!</v>
      </c>
      <c r="AR350" s="175">
        <f t="shared" si="348"/>
        <v>0</v>
      </c>
      <c r="AS350" s="175"/>
      <c r="AT350" s="175">
        <f t="shared" si="349"/>
        <v>1.0830380999251599E-3</v>
      </c>
      <c r="AU350" s="175">
        <f t="shared" si="350"/>
        <v>2.7611498778863375E-3</v>
      </c>
      <c r="AV350" s="175">
        <f t="shared" si="351"/>
        <v>1.9274750044906419E-3</v>
      </c>
      <c r="AW350" s="175">
        <f t="shared" si="352"/>
        <v>6.8703302243067199E-5</v>
      </c>
      <c r="AX350" s="175" t="e">
        <f t="shared" si="353"/>
        <v>#DIV/0!</v>
      </c>
      <c r="AY350" s="175">
        <f t="shared" si="354"/>
        <v>2.7611498778863375E-3</v>
      </c>
      <c r="AZ350" s="1"/>
      <c r="BA350" s="1">
        <f t="shared" si="379"/>
        <v>4.7108080057182783E-2</v>
      </c>
      <c r="BB350" s="1">
        <f t="shared" si="380"/>
        <v>4.9148526009300413E-2</v>
      </c>
      <c r="BC350" s="1">
        <f t="shared" si="381"/>
        <v>3.8025897833837433E-2</v>
      </c>
      <c r="BD350" s="1">
        <f t="shared" si="382"/>
        <v>5.7560582269533422E-2</v>
      </c>
      <c r="BE350" s="1">
        <f t="shared" si="383"/>
        <v>0</v>
      </c>
      <c r="BF350" s="1">
        <f t="shared" si="384"/>
        <v>4.9148526009300413E-2</v>
      </c>
      <c r="BG350" s="1"/>
      <c r="BH350" s="1">
        <f t="shared" si="355"/>
        <v>4.7159044706042576E-2</v>
      </c>
      <c r="BI350" s="1">
        <f t="shared" si="356"/>
        <v>4.9283858781820962E-2</v>
      </c>
      <c r="BJ350" s="1">
        <f t="shared" si="357"/>
        <v>3.8099050800919909E-2</v>
      </c>
      <c r="BK350" s="1">
        <f t="shared" si="358"/>
        <v>5.756453659993882E-2</v>
      </c>
      <c r="BL350" s="1">
        <f t="shared" si="359"/>
        <v>0</v>
      </c>
      <c r="BM350" s="1">
        <f t="shared" si="360"/>
        <v>4.9283858781820962E-2</v>
      </c>
      <c r="BN350" s="1"/>
      <c r="BO350" s="1">
        <f t="shared" si="367"/>
        <v>2.1925619166092647E-2</v>
      </c>
      <c r="BP350" s="1">
        <f t="shared" si="368"/>
        <v>2.269971460307103E-2</v>
      </c>
      <c r="BQ350" s="1">
        <f t="shared" si="369"/>
        <v>-4.6717847252591461E-3</v>
      </c>
      <c r="BR350" s="1">
        <f t="shared" si="370"/>
        <v>3.2200213614722722E-2</v>
      </c>
      <c r="BS350" s="1" t="e">
        <f t="shared" si="371"/>
        <v>#DIV/0!</v>
      </c>
      <c r="BT350" s="1">
        <f t="shared" si="372"/>
        <v>2.269971460307103E-2</v>
      </c>
      <c r="BU350" s="1"/>
      <c r="BV350" s="1">
        <f t="shared" si="385"/>
        <v>8.8266936057891654E-2</v>
      </c>
      <c r="BW350" s="1">
        <f t="shared" si="386"/>
        <v>8.7369615110004767E-2</v>
      </c>
      <c r="BX350" s="1">
        <f t="shared" si="387"/>
        <v>8.4304186992461921E-2</v>
      </c>
      <c r="BY350" s="1">
        <f t="shared" si="388"/>
        <v>0.10323908025112948</v>
      </c>
      <c r="BZ350" s="1" t="e">
        <f t="shared" si="389"/>
        <v>#DIV/0!</v>
      </c>
      <c r="CA350" s="1">
        <f t="shared" si="390"/>
        <v>8.7369615110004767E-2</v>
      </c>
      <c r="CB350" s="1"/>
      <c r="CC350" s="1"/>
    </row>
    <row r="351" spans="1:81" x14ac:dyDescent="0.2">
      <c r="A351">
        <f t="shared" si="391"/>
        <v>2019</v>
      </c>
      <c r="B351">
        <f t="shared" si="392"/>
        <v>2</v>
      </c>
      <c r="C351" s="1">
        <f>AVERAGE(RealPrice!C339:C350)</f>
        <v>4.6824678183548497E-2</v>
      </c>
      <c r="D351" s="1">
        <f>AVERAGE(RealPrice!D339:D350)</f>
        <v>4.8908673405736534E-2</v>
      </c>
      <c r="E351" s="1">
        <f>AVERAGE(RealPrice!E339:E350)</f>
        <v>3.8038814744047897E-2</v>
      </c>
      <c r="F351" s="1">
        <f>AVERAGE(RealPrice!F339:F350)</f>
        <v>5.7232782349796084E-2</v>
      </c>
      <c r="G351" s="1">
        <f>AVERAGE(RealPrice!G339:G350)</f>
        <v>0</v>
      </c>
      <c r="H351" s="1">
        <f>AVERAGE(RealPrice!H339:H350)</f>
        <v>4.8908673405736534E-2</v>
      </c>
      <c r="I351" s="1"/>
      <c r="J351" s="1">
        <f t="shared" si="361"/>
        <v>-2.8340187363428554E-4</v>
      </c>
      <c r="K351" s="1">
        <f t="shared" si="362"/>
        <v>-2.3985260356387816E-4</v>
      </c>
      <c r="L351" s="1">
        <f t="shared" si="363"/>
        <v>1.2916910210464261E-5</v>
      </c>
      <c r="M351" s="1">
        <f t="shared" si="364"/>
        <v>-3.2779991973733852E-4</v>
      </c>
      <c r="N351" s="1">
        <f t="shared" si="365"/>
        <v>0</v>
      </c>
      <c r="O351" s="1">
        <f t="shared" si="366"/>
        <v>-2.3985260356387816E-4</v>
      </c>
      <c r="P351" s="1"/>
      <c r="Q351" s="99">
        <f t="shared" si="331"/>
        <v>-2.8340187363428554E-4</v>
      </c>
      <c r="R351" s="99">
        <f t="shared" si="332"/>
        <v>-2.3985260356387816E-4</v>
      </c>
      <c r="S351" s="99">
        <f t="shared" si="333"/>
        <v>0</v>
      </c>
      <c r="T351" s="99">
        <f t="shared" si="334"/>
        <v>-3.2779991973733852E-4</v>
      </c>
      <c r="U351" s="99">
        <f t="shared" si="335"/>
        <v>0</v>
      </c>
      <c r="V351" s="99">
        <f t="shared" si="336"/>
        <v>-2.3985260356387816E-4</v>
      </c>
      <c r="W351" s="99"/>
      <c r="X351" s="99">
        <f t="shared" si="337"/>
        <v>0</v>
      </c>
      <c r="Y351" s="99">
        <f t="shared" si="338"/>
        <v>0</v>
      </c>
      <c r="Z351" s="99">
        <f t="shared" si="339"/>
        <v>1.2916910210464261E-5</v>
      </c>
      <c r="AA351" s="99">
        <f t="shared" si="340"/>
        <v>0</v>
      </c>
      <c r="AB351" s="99">
        <f t="shared" si="341"/>
        <v>0</v>
      </c>
      <c r="AC351" s="99">
        <f t="shared" si="342"/>
        <v>0</v>
      </c>
      <c r="AD351" s="1"/>
      <c r="AE351" s="1"/>
      <c r="AF351" s="5">
        <f t="shared" si="373"/>
        <v>-6.0159928676837282E-3</v>
      </c>
      <c r="AG351" s="5">
        <f t="shared" si="374"/>
        <v>-4.8801586342281933E-3</v>
      </c>
      <c r="AH351" s="5">
        <f t="shared" si="375"/>
        <v>3.3968718547838783E-4</v>
      </c>
      <c r="AI351" s="5">
        <f t="shared" si="376"/>
        <v>-5.6948680296939891E-3</v>
      </c>
      <c r="AJ351" s="5" t="e">
        <f t="shared" si="377"/>
        <v>#DIV/0!</v>
      </c>
      <c r="AK351" s="5">
        <f t="shared" si="378"/>
        <v>-4.8801586342281933E-3</v>
      </c>
      <c r="AL351" s="1"/>
      <c r="AM351" s="175">
        <f t="shared" si="343"/>
        <v>-6.0159928676837282E-3</v>
      </c>
      <c r="AN351" s="175">
        <f t="shared" si="344"/>
        <v>-4.8801586342281933E-3</v>
      </c>
      <c r="AO351" s="175">
        <f t="shared" si="345"/>
        <v>0</v>
      </c>
      <c r="AP351" s="175">
        <f t="shared" si="346"/>
        <v>-5.6948680296939891E-3</v>
      </c>
      <c r="AQ351" s="175" t="e">
        <f t="shared" si="347"/>
        <v>#DIV/0!</v>
      </c>
      <c r="AR351" s="175">
        <f t="shared" si="348"/>
        <v>-4.8801586342281933E-3</v>
      </c>
      <c r="AS351" s="175"/>
      <c r="AT351" s="175">
        <f t="shared" si="349"/>
        <v>0</v>
      </c>
      <c r="AU351" s="175">
        <f t="shared" si="350"/>
        <v>0</v>
      </c>
      <c r="AV351" s="175">
        <f t="shared" si="351"/>
        <v>3.3968718547838783E-4</v>
      </c>
      <c r="AW351" s="175">
        <f t="shared" si="352"/>
        <v>0</v>
      </c>
      <c r="AX351" s="175" t="e">
        <f t="shared" si="353"/>
        <v>#DIV/0!</v>
      </c>
      <c r="AY351" s="175">
        <f t="shared" si="354"/>
        <v>0</v>
      </c>
      <c r="AZ351" s="1"/>
      <c r="BA351" s="1">
        <f t="shared" si="379"/>
        <v>4.6541276309914212E-2</v>
      </c>
      <c r="BB351" s="1">
        <f t="shared" si="380"/>
        <v>4.8668820802172656E-2</v>
      </c>
      <c r="BC351" s="1">
        <f t="shared" si="381"/>
        <v>3.8038814744047897E-2</v>
      </c>
      <c r="BD351" s="1">
        <f t="shared" si="382"/>
        <v>5.6904982430058745E-2</v>
      </c>
      <c r="BE351" s="1">
        <f t="shared" si="383"/>
        <v>0</v>
      </c>
      <c r="BF351" s="1">
        <f t="shared" si="384"/>
        <v>4.8668820802172656E-2</v>
      </c>
      <c r="BG351" s="1"/>
      <c r="BH351" s="1">
        <f t="shared" si="355"/>
        <v>4.6824678183548497E-2</v>
      </c>
      <c r="BI351" s="1">
        <f t="shared" si="356"/>
        <v>4.8908673405736534E-2</v>
      </c>
      <c r="BJ351" s="1">
        <f t="shared" si="357"/>
        <v>3.8051731654258361E-2</v>
      </c>
      <c r="BK351" s="1">
        <f t="shared" si="358"/>
        <v>5.7232782349796084E-2</v>
      </c>
      <c r="BL351" s="1">
        <f t="shared" si="359"/>
        <v>0</v>
      </c>
      <c r="BM351" s="1">
        <f t="shared" si="360"/>
        <v>4.8908673405736534E-2</v>
      </c>
      <c r="BN351" s="1"/>
      <c r="BO351" s="1">
        <f t="shared" si="367"/>
        <v>2.1643922236108833E-2</v>
      </c>
      <c r="BP351" s="1">
        <f t="shared" si="368"/>
        <v>2.2461032518261377E-2</v>
      </c>
      <c r="BQ351" s="1">
        <f t="shared" si="369"/>
        <v>-4.6717847252591461E-3</v>
      </c>
      <c r="BR351" s="1">
        <f t="shared" si="370"/>
        <v>3.1874280472268438E-2</v>
      </c>
      <c r="BS351" s="1" t="e">
        <f t="shared" si="371"/>
        <v>#DIV/0!</v>
      </c>
      <c r="BT351" s="1">
        <f t="shared" si="372"/>
        <v>2.2461032518261377E-2</v>
      </c>
      <c r="BU351" s="1"/>
      <c r="BV351" s="1">
        <f t="shared" si="385"/>
        <v>8.8266936057891654E-2</v>
      </c>
      <c r="BW351" s="1">
        <f t="shared" si="386"/>
        <v>8.7369615110004767E-2</v>
      </c>
      <c r="BX351" s="1">
        <f t="shared" si="387"/>
        <v>8.4317108290381262E-2</v>
      </c>
      <c r="BY351" s="1">
        <f t="shared" si="388"/>
        <v>0.10323908025112948</v>
      </c>
      <c r="BZ351" s="1" t="e">
        <f t="shared" si="389"/>
        <v>#DIV/0!</v>
      </c>
      <c r="CA351" s="1">
        <f t="shared" si="390"/>
        <v>8.7369615110004767E-2</v>
      </c>
      <c r="CB351" s="1"/>
      <c r="CC351" s="1"/>
    </row>
    <row r="352" spans="1:81" x14ac:dyDescent="0.2">
      <c r="A352">
        <f t="shared" si="391"/>
        <v>2019</v>
      </c>
      <c r="B352">
        <f t="shared" si="392"/>
        <v>3</v>
      </c>
      <c r="C352" s="1">
        <f>AVERAGE(RealPrice!C340:C351)</f>
        <v>4.6505836129266627E-2</v>
      </c>
      <c r="D352" s="1">
        <f>AVERAGE(RealPrice!D340:D351)</f>
        <v>4.8630964702494957E-2</v>
      </c>
      <c r="E352" s="1">
        <f>AVERAGE(RealPrice!E340:E351)</f>
        <v>3.774213594713114E-2</v>
      </c>
      <c r="F352" s="1">
        <f>AVERAGE(RealPrice!F340:F351)</f>
        <v>5.6871830586392787E-2</v>
      </c>
      <c r="G352" s="1">
        <f>AVERAGE(RealPrice!G340:G351)</f>
        <v>0</v>
      </c>
      <c r="H352" s="1">
        <f>AVERAGE(RealPrice!H340:H351)</f>
        <v>4.8630964702494957E-2</v>
      </c>
      <c r="I352" s="1"/>
      <c r="J352" s="1">
        <f t="shared" si="361"/>
        <v>-3.188420542818704E-4</v>
      </c>
      <c r="K352" s="1">
        <f t="shared" si="362"/>
        <v>-2.7770870324157759E-4</v>
      </c>
      <c r="L352" s="1">
        <f t="shared" si="363"/>
        <v>-2.9667879691675642E-4</v>
      </c>
      <c r="M352" s="1">
        <f t="shared" si="364"/>
        <v>-3.6095176340329715E-4</v>
      </c>
      <c r="N352" s="1">
        <f t="shared" si="365"/>
        <v>0</v>
      </c>
      <c r="O352" s="1">
        <f t="shared" si="366"/>
        <v>-2.7770870324157759E-4</v>
      </c>
      <c r="P352" s="1"/>
      <c r="Q352" s="99">
        <f t="shared" si="331"/>
        <v>-3.188420542818704E-4</v>
      </c>
      <c r="R352" s="99">
        <f t="shared" si="332"/>
        <v>-2.7770870324157759E-4</v>
      </c>
      <c r="S352" s="99">
        <f t="shared" si="333"/>
        <v>-2.9667879691675642E-4</v>
      </c>
      <c r="T352" s="99">
        <f t="shared" si="334"/>
        <v>-3.6095176340329715E-4</v>
      </c>
      <c r="U352" s="99">
        <f t="shared" si="335"/>
        <v>0</v>
      </c>
      <c r="V352" s="99">
        <f t="shared" si="336"/>
        <v>-2.7770870324157759E-4</v>
      </c>
      <c r="W352" s="99"/>
      <c r="X352" s="99">
        <f t="shared" si="337"/>
        <v>0</v>
      </c>
      <c r="Y352" s="99">
        <f t="shared" si="338"/>
        <v>0</v>
      </c>
      <c r="Z352" s="99">
        <f t="shared" si="339"/>
        <v>0</v>
      </c>
      <c r="AA352" s="99">
        <f t="shared" si="340"/>
        <v>0</v>
      </c>
      <c r="AB352" s="99">
        <f t="shared" si="341"/>
        <v>0</v>
      </c>
      <c r="AC352" s="99">
        <f t="shared" si="342"/>
        <v>0</v>
      </c>
      <c r="AD352" s="1"/>
      <c r="AE352" s="1"/>
      <c r="AF352" s="5">
        <f t="shared" si="373"/>
        <v>-6.8092737985734342E-3</v>
      </c>
      <c r="AG352" s="5">
        <f t="shared" si="374"/>
        <v>-5.6781074583185376E-3</v>
      </c>
      <c r="AH352" s="5">
        <f t="shared" si="375"/>
        <v>-7.7993701673677585E-3</v>
      </c>
      <c r="AI352" s="5">
        <f t="shared" si="376"/>
        <v>-6.3067310129573118E-3</v>
      </c>
      <c r="AJ352" s="5" t="e">
        <f t="shared" si="377"/>
        <v>#DIV/0!</v>
      </c>
      <c r="AK352" s="5">
        <f t="shared" si="378"/>
        <v>-5.6781074583185376E-3</v>
      </c>
      <c r="AL352" s="1"/>
      <c r="AM352" s="175">
        <f t="shared" si="343"/>
        <v>-6.8092737985734342E-3</v>
      </c>
      <c r="AN352" s="175">
        <f t="shared" si="344"/>
        <v>-5.6781074583185376E-3</v>
      </c>
      <c r="AO352" s="175">
        <f t="shared" si="345"/>
        <v>-7.7993701673677585E-3</v>
      </c>
      <c r="AP352" s="175">
        <f t="shared" si="346"/>
        <v>-6.3067310129573118E-3</v>
      </c>
      <c r="AQ352" s="175" t="e">
        <f t="shared" si="347"/>
        <v>#DIV/0!</v>
      </c>
      <c r="AR352" s="175">
        <f t="shared" si="348"/>
        <v>-5.6781074583185376E-3</v>
      </c>
      <c r="AS352" s="175"/>
      <c r="AT352" s="175">
        <f t="shared" si="349"/>
        <v>0</v>
      </c>
      <c r="AU352" s="175">
        <f t="shared" si="350"/>
        <v>0</v>
      </c>
      <c r="AV352" s="175">
        <f t="shared" si="351"/>
        <v>0</v>
      </c>
      <c r="AW352" s="175">
        <f t="shared" si="352"/>
        <v>0</v>
      </c>
      <c r="AX352" s="175" t="e">
        <f t="shared" si="353"/>
        <v>#DIV/0!</v>
      </c>
      <c r="AY352" s="175">
        <f t="shared" si="354"/>
        <v>0</v>
      </c>
      <c r="AZ352" s="1"/>
      <c r="BA352" s="1">
        <f t="shared" si="379"/>
        <v>4.6186994074984757E-2</v>
      </c>
      <c r="BB352" s="1">
        <f t="shared" si="380"/>
        <v>4.8353255999253379E-2</v>
      </c>
      <c r="BC352" s="1">
        <f t="shared" si="381"/>
        <v>3.7445457150214384E-2</v>
      </c>
      <c r="BD352" s="1">
        <f t="shared" si="382"/>
        <v>5.651087882298949E-2</v>
      </c>
      <c r="BE352" s="1">
        <f t="shared" si="383"/>
        <v>0</v>
      </c>
      <c r="BF352" s="1">
        <f t="shared" si="384"/>
        <v>4.8353255999253379E-2</v>
      </c>
      <c r="BG352" s="1"/>
      <c r="BH352" s="1">
        <f t="shared" si="355"/>
        <v>4.6505836129266627E-2</v>
      </c>
      <c r="BI352" s="1">
        <f t="shared" si="356"/>
        <v>4.8630964702494957E-2</v>
      </c>
      <c r="BJ352" s="1">
        <f t="shared" si="357"/>
        <v>3.774213594713114E-2</v>
      </c>
      <c r="BK352" s="1">
        <f t="shared" si="358"/>
        <v>5.6871830586392787E-2</v>
      </c>
      <c r="BL352" s="1">
        <f t="shared" si="359"/>
        <v>0</v>
      </c>
      <c r="BM352" s="1">
        <f t="shared" si="360"/>
        <v>4.8630964702494957E-2</v>
      </c>
      <c r="BN352" s="1"/>
      <c r="BO352" s="1">
        <f t="shared" si="367"/>
        <v>2.1327251264673067E-2</v>
      </c>
      <c r="BP352" s="1">
        <f t="shared" si="368"/>
        <v>2.2184900674878914E-2</v>
      </c>
      <c r="BQ352" s="1">
        <f t="shared" si="369"/>
        <v>-4.9661496144179388E-3</v>
      </c>
      <c r="BR352" s="1">
        <f t="shared" si="370"/>
        <v>3.1515605134545578E-2</v>
      </c>
      <c r="BS352" s="1" t="e">
        <f t="shared" si="371"/>
        <v>#DIV/0!</v>
      </c>
      <c r="BT352" s="1">
        <f t="shared" si="372"/>
        <v>2.2184900674878914E-2</v>
      </c>
      <c r="BU352" s="1"/>
      <c r="BV352" s="1">
        <f t="shared" si="385"/>
        <v>8.8266936057891654E-2</v>
      </c>
      <c r="BW352" s="1">
        <f t="shared" si="386"/>
        <v>8.7369615110004767E-2</v>
      </c>
      <c r="BX352" s="1">
        <f t="shared" si="387"/>
        <v>8.4317108290381262E-2</v>
      </c>
      <c r="BY352" s="1">
        <f t="shared" si="388"/>
        <v>0.10323908025112948</v>
      </c>
      <c r="BZ352" s="1" t="e">
        <f t="shared" si="389"/>
        <v>#DIV/0!</v>
      </c>
      <c r="CA352" s="1">
        <f t="shared" si="390"/>
        <v>8.7369615110004767E-2</v>
      </c>
      <c r="CB352" s="1"/>
      <c r="CC352" s="1"/>
    </row>
    <row r="353" spans="1:81" x14ac:dyDescent="0.2">
      <c r="A353">
        <f t="shared" si="391"/>
        <v>2019</v>
      </c>
      <c r="B353">
        <f t="shared" si="392"/>
        <v>4</v>
      </c>
      <c r="C353" s="1">
        <f>AVERAGE(RealPrice!C341:C352)</f>
        <v>4.6208643932209421E-2</v>
      </c>
      <c r="D353" s="1">
        <f>AVERAGE(RealPrice!D341:D352)</f>
        <v>4.8324042569525882E-2</v>
      </c>
      <c r="E353" s="1">
        <f>AVERAGE(RealPrice!E341:E352)</f>
        <v>3.7310440454083382E-2</v>
      </c>
      <c r="F353" s="1">
        <f>AVERAGE(RealPrice!F341:F352)</f>
        <v>5.6506633644296533E-2</v>
      </c>
      <c r="G353" s="1">
        <f>AVERAGE(RealPrice!G341:G352)</f>
        <v>0</v>
      </c>
      <c r="H353" s="1">
        <f>AVERAGE(RealPrice!H341:H352)</f>
        <v>4.8324042569525882E-2</v>
      </c>
      <c r="I353" s="1"/>
      <c r="J353" s="1">
        <f t="shared" si="361"/>
        <v>-2.9719219705720556E-4</v>
      </c>
      <c r="K353" s="1">
        <f t="shared" si="362"/>
        <v>-3.0692213296907439E-4</v>
      </c>
      <c r="L353" s="1">
        <f t="shared" si="363"/>
        <v>-4.3169549304775817E-4</v>
      </c>
      <c r="M353" s="1">
        <f t="shared" si="364"/>
        <v>-3.6519694209625336E-4</v>
      </c>
      <c r="N353" s="1">
        <f t="shared" si="365"/>
        <v>0</v>
      </c>
      <c r="O353" s="1">
        <f t="shared" si="366"/>
        <v>-3.0692213296907439E-4</v>
      </c>
      <c r="P353" s="1"/>
      <c r="Q353" s="99">
        <f t="shared" si="331"/>
        <v>-2.9719219705720556E-4</v>
      </c>
      <c r="R353" s="99">
        <f t="shared" si="332"/>
        <v>-3.0692213296907439E-4</v>
      </c>
      <c r="S353" s="99">
        <f t="shared" si="333"/>
        <v>-4.3169549304775817E-4</v>
      </c>
      <c r="T353" s="99">
        <f t="shared" si="334"/>
        <v>-3.6519694209625336E-4</v>
      </c>
      <c r="U353" s="99">
        <f t="shared" si="335"/>
        <v>0</v>
      </c>
      <c r="V353" s="99">
        <f t="shared" si="336"/>
        <v>-3.0692213296907439E-4</v>
      </c>
      <c r="W353" s="99"/>
      <c r="X353" s="99">
        <f t="shared" si="337"/>
        <v>0</v>
      </c>
      <c r="Y353" s="99">
        <f t="shared" si="338"/>
        <v>0</v>
      </c>
      <c r="Z353" s="99">
        <f t="shared" si="339"/>
        <v>0</v>
      </c>
      <c r="AA353" s="99">
        <f t="shared" si="340"/>
        <v>0</v>
      </c>
      <c r="AB353" s="99">
        <f t="shared" si="341"/>
        <v>0</v>
      </c>
      <c r="AC353" s="99">
        <f t="shared" si="342"/>
        <v>0</v>
      </c>
      <c r="AD353" s="1"/>
      <c r="AE353" s="1"/>
      <c r="AF353" s="5">
        <f t="shared" si="373"/>
        <v>-6.3904279934057229E-3</v>
      </c>
      <c r="AG353" s="5">
        <f t="shared" si="374"/>
        <v>-6.3112491155933315E-3</v>
      </c>
      <c r="AH353" s="5">
        <f t="shared" si="375"/>
        <v>-1.1438024961079929E-2</v>
      </c>
      <c r="AI353" s="5">
        <f t="shared" si="376"/>
        <v>-6.4214029745620627E-3</v>
      </c>
      <c r="AJ353" s="5" t="e">
        <f t="shared" si="377"/>
        <v>#DIV/0!</v>
      </c>
      <c r="AK353" s="5">
        <f t="shared" si="378"/>
        <v>-6.3112491155933315E-3</v>
      </c>
      <c r="AL353" s="1"/>
      <c r="AM353" s="175">
        <f t="shared" si="343"/>
        <v>-6.3904279934057229E-3</v>
      </c>
      <c r="AN353" s="175">
        <f t="shared" si="344"/>
        <v>-6.3112491155933315E-3</v>
      </c>
      <c r="AO353" s="175">
        <f t="shared" si="345"/>
        <v>-1.1438024961079929E-2</v>
      </c>
      <c r="AP353" s="175">
        <f t="shared" si="346"/>
        <v>-6.4214029745620627E-3</v>
      </c>
      <c r="AQ353" s="175" t="e">
        <f t="shared" si="347"/>
        <v>#DIV/0!</v>
      </c>
      <c r="AR353" s="175">
        <f t="shared" si="348"/>
        <v>-6.3112491155933315E-3</v>
      </c>
      <c r="AS353" s="175"/>
      <c r="AT353" s="175">
        <f t="shared" si="349"/>
        <v>0</v>
      </c>
      <c r="AU353" s="175">
        <f t="shared" si="350"/>
        <v>0</v>
      </c>
      <c r="AV353" s="175">
        <f t="shared" si="351"/>
        <v>0</v>
      </c>
      <c r="AW353" s="175">
        <f t="shared" si="352"/>
        <v>0</v>
      </c>
      <c r="AX353" s="175" t="e">
        <f t="shared" si="353"/>
        <v>#DIV/0!</v>
      </c>
      <c r="AY353" s="175">
        <f t="shared" si="354"/>
        <v>0</v>
      </c>
      <c r="AZ353" s="1"/>
      <c r="BA353" s="1">
        <f t="shared" si="379"/>
        <v>4.5911451735152216E-2</v>
      </c>
      <c r="BB353" s="1">
        <f t="shared" si="380"/>
        <v>4.8017120436556808E-2</v>
      </c>
      <c r="BC353" s="1">
        <f t="shared" si="381"/>
        <v>3.6878744961035624E-2</v>
      </c>
      <c r="BD353" s="1">
        <f t="shared" si="382"/>
        <v>5.614143670220028E-2</v>
      </c>
      <c r="BE353" s="1">
        <f t="shared" si="383"/>
        <v>0</v>
      </c>
      <c r="BF353" s="1">
        <f t="shared" si="384"/>
        <v>4.8017120436556808E-2</v>
      </c>
      <c r="BG353" s="1"/>
      <c r="BH353" s="1">
        <f t="shared" si="355"/>
        <v>4.6208643932209421E-2</v>
      </c>
      <c r="BI353" s="1">
        <f t="shared" si="356"/>
        <v>4.8324042569525882E-2</v>
      </c>
      <c r="BJ353" s="1">
        <f t="shared" si="357"/>
        <v>3.7310440454083382E-2</v>
      </c>
      <c r="BK353" s="1">
        <f t="shared" si="358"/>
        <v>5.6506633644296533E-2</v>
      </c>
      <c r="BL353" s="1">
        <f t="shared" si="359"/>
        <v>0</v>
      </c>
      <c r="BM353" s="1">
        <f t="shared" si="360"/>
        <v>4.8324042569525882E-2</v>
      </c>
      <c r="BN353" s="1"/>
      <c r="BO353" s="1">
        <f t="shared" si="367"/>
        <v>2.1031958252951358E-2</v>
      </c>
      <c r="BP353" s="1">
        <f t="shared" si="368"/>
        <v>2.1879915603950098E-2</v>
      </c>
      <c r="BQ353" s="1">
        <f t="shared" si="369"/>
        <v>-5.3929073636406312E-3</v>
      </c>
      <c r="BR353" s="1">
        <f t="shared" si="370"/>
        <v>3.1152753269179604E-2</v>
      </c>
      <c r="BS353" s="1" t="e">
        <f t="shared" si="371"/>
        <v>#DIV/0!</v>
      </c>
      <c r="BT353" s="1">
        <f t="shared" si="372"/>
        <v>2.1879915603950098E-2</v>
      </c>
      <c r="BU353" s="1"/>
      <c r="BV353" s="1">
        <f t="shared" si="385"/>
        <v>8.8266936057891654E-2</v>
      </c>
      <c r="BW353" s="1">
        <f t="shared" si="386"/>
        <v>8.7369615110004767E-2</v>
      </c>
      <c r="BX353" s="1">
        <f t="shared" si="387"/>
        <v>8.4317108290381262E-2</v>
      </c>
      <c r="BY353" s="1">
        <f t="shared" si="388"/>
        <v>0.10323908025112948</v>
      </c>
      <c r="BZ353" s="1" t="e">
        <f t="shared" si="389"/>
        <v>#DIV/0!</v>
      </c>
      <c r="CA353" s="1">
        <f t="shared" si="390"/>
        <v>8.7369615110004767E-2</v>
      </c>
      <c r="CB353" s="1"/>
      <c r="CC353" s="1"/>
    </row>
    <row r="354" spans="1:81" x14ac:dyDescent="0.2">
      <c r="A354">
        <f t="shared" si="391"/>
        <v>2019</v>
      </c>
      <c r="B354">
        <f t="shared" si="392"/>
        <v>5</v>
      </c>
      <c r="C354" s="1">
        <f>AVERAGE(RealPrice!C342:C353)</f>
        <v>4.6115944698223187E-2</v>
      </c>
      <c r="D354" s="1">
        <f>AVERAGE(RealPrice!D342:D353)</f>
        <v>4.8305228301119808E-2</v>
      </c>
      <c r="E354" s="1">
        <f>AVERAGE(RealPrice!E342:E353)</f>
        <v>3.7175611251255951E-2</v>
      </c>
      <c r="F354" s="1">
        <f>AVERAGE(RealPrice!F342:F353)</f>
        <v>5.6314205583835229E-2</v>
      </c>
      <c r="G354" s="1">
        <f>AVERAGE(RealPrice!G342:G353)</f>
        <v>0</v>
      </c>
      <c r="H354" s="1">
        <f>AVERAGE(RealPrice!H342:H353)</f>
        <v>4.8305228301119808E-2</v>
      </c>
      <c r="I354" s="1"/>
      <c r="J354" s="1">
        <f t="shared" si="361"/>
        <v>-9.2699233986234808E-5</v>
      </c>
      <c r="K354" s="1">
        <f t="shared" si="362"/>
        <v>-1.8814268406074086E-5</v>
      </c>
      <c r="L354" s="1">
        <f t="shared" si="363"/>
        <v>-1.3482920282743144E-4</v>
      </c>
      <c r="M354" s="1">
        <f t="shared" si="364"/>
        <v>-1.9242806046130406E-4</v>
      </c>
      <c r="N354" s="1">
        <f t="shared" si="365"/>
        <v>0</v>
      </c>
      <c r="O354" s="1">
        <f t="shared" si="366"/>
        <v>-1.8814268406074086E-5</v>
      </c>
      <c r="P354" s="1"/>
      <c r="Q354" s="99">
        <f t="shared" si="331"/>
        <v>-9.2699233986234808E-5</v>
      </c>
      <c r="R354" s="99">
        <f t="shared" si="332"/>
        <v>-1.8814268406074086E-5</v>
      </c>
      <c r="S354" s="99">
        <f t="shared" si="333"/>
        <v>-1.3482920282743144E-4</v>
      </c>
      <c r="T354" s="99">
        <f t="shared" si="334"/>
        <v>-1.9242806046130406E-4</v>
      </c>
      <c r="U354" s="99">
        <f t="shared" si="335"/>
        <v>0</v>
      </c>
      <c r="V354" s="99">
        <f t="shared" si="336"/>
        <v>-1.8814268406074086E-5</v>
      </c>
      <c r="W354" s="99"/>
      <c r="X354" s="99">
        <f t="shared" si="337"/>
        <v>0</v>
      </c>
      <c r="Y354" s="99">
        <f t="shared" si="338"/>
        <v>0</v>
      </c>
      <c r="Z354" s="99">
        <f t="shared" si="339"/>
        <v>0</v>
      </c>
      <c r="AA354" s="99">
        <f t="shared" si="340"/>
        <v>0</v>
      </c>
      <c r="AB354" s="99">
        <f t="shared" si="341"/>
        <v>0</v>
      </c>
      <c r="AC354" s="99">
        <f t="shared" si="342"/>
        <v>0</v>
      </c>
      <c r="AD354" s="1"/>
      <c r="AE354" s="1"/>
      <c r="AF354" s="5">
        <f t="shared" si="373"/>
        <v>-2.0061015883138245E-3</v>
      </c>
      <c r="AG354" s="5">
        <f t="shared" si="374"/>
        <v>-3.8933556477616094E-4</v>
      </c>
      <c r="AH354" s="5">
        <f t="shared" si="375"/>
        <v>-3.6137124404457266E-3</v>
      </c>
      <c r="AI354" s="5">
        <f t="shared" si="376"/>
        <v>-3.4054065523105859E-3</v>
      </c>
      <c r="AJ354" s="5" t="e">
        <f t="shared" si="377"/>
        <v>#DIV/0!</v>
      </c>
      <c r="AK354" s="5">
        <f t="shared" si="378"/>
        <v>-3.8933556477616094E-4</v>
      </c>
      <c r="AL354" s="1"/>
      <c r="AM354" s="175">
        <f t="shared" si="343"/>
        <v>-2.0061015883138245E-3</v>
      </c>
      <c r="AN354" s="175">
        <f t="shared" si="344"/>
        <v>-3.8933556477616094E-4</v>
      </c>
      <c r="AO354" s="175">
        <f t="shared" si="345"/>
        <v>-3.6137124404457266E-3</v>
      </c>
      <c r="AP354" s="175">
        <f t="shared" si="346"/>
        <v>-3.4054065523105859E-3</v>
      </c>
      <c r="AQ354" s="175" t="e">
        <f t="shared" si="347"/>
        <v>#DIV/0!</v>
      </c>
      <c r="AR354" s="175">
        <f t="shared" si="348"/>
        <v>-3.8933556477616094E-4</v>
      </c>
      <c r="AS354" s="175"/>
      <c r="AT354" s="175">
        <f t="shared" si="349"/>
        <v>0</v>
      </c>
      <c r="AU354" s="175">
        <f t="shared" si="350"/>
        <v>0</v>
      </c>
      <c r="AV354" s="175">
        <f t="shared" si="351"/>
        <v>0</v>
      </c>
      <c r="AW354" s="175">
        <f t="shared" si="352"/>
        <v>0</v>
      </c>
      <c r="AX354" s="175" t="e">
        <f t="shared" si="353"/>
        <v>#DIV/0!</v>
      </c>
      <c r="AY354" s="175">
        <f t="shared" si="354"/>
        <v>0</v>
      </c>
      <c r="AZ354" s="1"/>
      <c r="BA354" s="1">
        <f t="shared" si="379"/>
        <v>4.6023245464236952E-2</v>
      </c>
      <c r="BB354" s="1">
        <f t="shared" si="380"/>
        <v>4.8286414032713734E-2</v>
      </c>
      <c r="BC354" s="1">
        <f t="shared" si="381"/>
        <v>3.7040782048428519E-2</v>
      </c>
      <c r="BD354" s="1">
        <f t="shared" si="382"/>
        <v>5.6121777523373925E-2</v>
      </c>
      <c r="BE354" s="1">
        <f t="shared" si="383"/>
        <v>0</v>
      </c>
      <c r="BF354" s="1">
        <f t="shared" si="384"/>
        <v>4.8286414032713734E-2</v>
      </c>
      <c r="BG354" s="1"/>
      <c r="BH354" s="1">
        <f t="shared" si="355"/>
        <v>4.6115944698223187E-2</v>
      </c>
      <c r="BI354" s="1">
        <f t="shared" si="356"/>
        <v>4.8305228301119808E-2</v>
      </c>
      <c r="BJ354" s="1">
        <f t="shared" si="357"/>
        <v>3.7175611251255951E-2</v>
      </c>
      <c r="BK354" s="1">
        <f t="shared" si="358"/>
        <v>5.6314205583835229E-2</v>
      </c>
      <c r="BL354" s="1">
        <f t="shared" si="359"/>
        <v>0</v>
      </c>
      <c r="BM354" s="1">
        <f t="shared" si="360"/>
        <v>4.8305228301119808E-2</v>
      </c>
      <c r="BN354" s="1"/>
      <c r="BO354" s="1">
        <f t="shared" si="367"/>
        <v>2.093944498304566E-2</v>
      </c>
      <c r="BP354" s="1">
        <f t="shared" si="368"/>
        <v>2.186110866060784E-2</v>
      </c>
      <c r="BQ354" s="1">
        <f t="shared" si="369"/>
        <v>-5.5272493325004687E-3</v>
      </c>
      <c r="BR354" s="1">
        <f t="shared" si="370"/>
        <v>3.0960980504496246E-2</v>
      </c>
      <c r="BS354" s="1" t="e">
        <f t="shared" si="371"/>
        <v>#DIV/0!</v>
      </c>
      <c r="BT354" s="1">
        <f t="shared" si="372"/>
        <v>2.186110866060784E-2</v>
      </c>
      <c r="BU354" s="1"/>
      <c r="BV354" s="1">
        <f t="shared" si="385"/>
        <v>8.8266936057891654E-2</v>
      </c>
      <c r="BW354" s="1">
        <f t="shared" si="386"/>
        <v>8.7369615110004767E-2</v>
      </c>
      <c r="BX354" s="1">
        <f t="shared" si="387"/>
        <v>8.4317108290381262E-2</v>
      </c>
      <c r="BY354" s="1">
        <f t="shared" si="388"/>
        <v>0.10323908025112948</v>
      </c>
      <c r="BZ354" s="1" t="e">
        <f t="shared" si="389"/>
        <v>#DIV/0!</v>
      </c>
      <c r="CA354" s="1">
        <f t="shared" si="390"/>
        <v>8.7369615110004767E-2</v>
      </c>
      <c r="CB354" s="1"/>
      <c r="CC354" s="1"/>
    </row>
    <row r="355" spans="1:81" x14ac:dyDescent="0.2">
      <c r="A355">
        <f t="shared" si="391"/>
        <v>2019</v>
      </c>
      <c r="B355">
        <f t="shared" si="392"/>
        <v>6</v>
      </c>
      <c r="C355" s="1">
        <f>AVERAGE(RealPrice!C343:C354)</f>
        <v>4.5984172823972345E-2</v>
      </c>
      <c r="D355" s="1">
        <f>AVERAGE(RealPrice!D343:D354)</f>
        <v>4.8150520985216265E-2</v>
      </c>
      <c r="E355" s="1">
        <f>AVERAGE(RealPrice!E343:E354)</f>
        <v>3.7011006017162534E-2</v>
      </c>
      <c r="F355" s="1">
        <f>AVERAGE(RealPrice!F343:F354)</f>
        <v>5.6089531874455568E-2</v>
      </c>
      <c r="G355" s="1">
        <f>AVERAGE(RealPrice!G343:G354)</f>
        <v>0</v>
      </c>
      <c r="H355" s="1">
        <f>AVERAGE(RealPrice!H343:H354)</f>
        <v>4.8150520985216265E-2</v>
      </c>
      <c r="I355" s="1"/>
      <c r="J355" s="1">
        <f t="shared" si="361"/>
        <v>-1.3177187425084114E-4</v>
      </c>
      <c r="K355" s="1">
        <f t="shared" si="362"/>
        <v>-1.5470731590354336E-4</v>
      </c>
      <c r="L355" s="1">
        <f t="shared" si="363"/>
        <v>-1.6460523409341649E-4</v>
      </c>
      <c r="M355" s="1">
        <f t="shared" si="364"/>
        <v>-2.246737093796608E-4</v>
      </c>
      <c r="N355" s="1">
        <f t="shared" si="365"/>
        <v>0</v>
      </c>
      <c r="O355" s="1">
        <f t="shared" si="366"/>
        <v>-1.5470731590354336E-4</v>
      </c>
      <c r="P355" s="1"/>
      <c r="Q355" s="99">
        <f t="shared" si="331"/>
        <v>-1.3177187425084114E-4</v>
      </c>
      <c r="R355" s="99">
        <f t="shared" si="332"/>
        <v>-1.5470731590354336E-4</v>
      </c>
      <c r="S355" s="99">
        <f t="shared" si="333"/>
        <v>-1.6460523409341649E-4</v>
      </c>
      <c r="T355" s="99">
        <f t="shared" si="334"/>
        <v>-2.246737093796608E-4</v>
      </c>
      <c r="U355" s="99">
        <f t="shared" si="335"/>
        <v>0</v>
      </c>
      <c r="V355" s="99">
        <f t="shared" si="336"/>
        <v>-1.5470731590354336E-4</v>
      </c>
      <c r="W355" s="99"/>
      <c r="X355" s="99">
        <f t="shared" si="337"/>
        <v>0</v>
      </c>
      <c r="Y355" s="99">
        <f t="shared" si="338"/>
        <v>0</v>
      </c>
      <c r="Z355" s="99">
        <f t="shared" si="339"/>
        <v>0</v>
      </c>
      <c r="AA355" s="99">
        <f t="shared" si="340"/>
        <v>0</v>
      </c>
      <c r="AB355" s="99">
        <f t="shared" si="341"/>
        <v>0</v>
      </c>
      <c r="AC355" s="99">
        <f t="shared" si="342"/>
        <v>0</v>
      </c>
      <c r="AD355" s="1"/>
      <c r="AE355" s="1"/>
      <c r="AF355" s="5">
        <f t="shared" si="373"/>
        <v>-2.8574037702824295E-3</v>
      </c>
      <c r="AG355" s="5">
        <f t="shared" si="374"/>
        <v>-3.20270333760031E-3</v>
      </c>
      <c r="AH355" s="5">
        <f t="shared" si="375"/>
        <v>-4.4277747844120308E-3</v>
      </c>
      <c r="AI355" s="5">
        <f t="shared" si="376"/>
        <v>-3.9896453665707599E-3</v>
      </c>
      <c r="AJ355" s="5" t="e">
        <f t="shared" si="377"/>
        <v>#DIV/0!</v>
      </c>
      <c r="AK355" s="5">
        <f t="shared" si="378"/>
        <v>-3.20270333760031E-3</v>
      </c>
      <c r="AL355" s="1"/>
      <c r="AM355" s="175">
        <f t="shared" si="343"/>
        <v>-2.8574037702824295E-3</v>
      </c>
      <c r="AN355" s="175">
        <f t="shared" si="344"/>
        <v>-3.20270333760031E-3</v>
      </c>
      <c r="AO355" s="175">
        <f t="shared" si="345"/>
        <v>-4.4277747844120308E-3</v>
      </c>
      <c r="AP355" s="175">
        <f t="shared" si="346"/>
        <v>-3.9896453665707599E-3</v>
      </c>
      <c r="AQ355" s="175" t="e">
        <f t="shared" si="347"/>
        <v>#DIV/0!</v>
      </c>
      <c r="AR355" s="175">
        <f t="shared" si="348"/>
        <v>-3.20270333760031E-3</v>
      </c>
      <c r="AS355" s="175"/>
      <c r="AT355" s="175">
        <f t="shared" si="349"/>
        <v>0</v>
      </c>
      <c r="AU355" s="175">
        <f t="shared" si="350"/>
        <v>0</v>
      </c>
      <c r="AV355" s="175">
        <f t="shared" si="351"/>
        <v>0</v>
      </c>
      <c r="AW355" s="175">
        <f t="shared" si="352"/>
        <v>0</v>
      </c>
      <c r="AX355" s="175" t="e">
        <f t="shared" si="353"/>
        <v>#DIV/0!</v>
      </c>
      <c r="AY355" s="175">
        <f t="shared" si="354"/>
        <v>0</v>
      </c>
      <c r="AZ355" s="1"/>
      <c r="BA355" s="1">
        <f t="shared" si="379"/>
        <v>4.5852400949721504E-2</v>
      </c>
      <c r="BB355" s="1">
        <f t="shared" si="380"/>
        <v>4.7995813669312722E-2</v>
      </c>
      <c r="BC355" s="1">
        <f t="shared" si="381"/>
        <v>3.6846400783069118E-2</v>
      </c>
      <c r="BD355" s="1">
        <f t="shared" si="382"/>
        <v>5.5864858165075908E-2</v>
      </c>
      <c r="BE355" s="1">
        <f t="shared" si="383"/>
        <v>0</v>
      </c>
      <c r="BF355" s="1">
        <f t="shared" si="384"/>
        <v>4.7995813669312722E-2</v>
      </c>
      <c r="BG355" s="1"/>
      <c r="BH355" s="1">
        <f t="shared" si="355"/>
        <v>4.5984172823972345E-2</v>
      </c>
      <c r="BI355" s="1">
        <f t="shared" si="356"/>
        <v>4.8150520985216265E-2</v>
      </c>
      <c r="BJ355" s="1">
        <f t="shared" si="357"/>
        <v>3.7011006017162534E-2</v>
      </c>
      <c r="BK355" s="1">
        <f t="shared" si="358"/>
        <v>5.6089531874455568E-2</v>
      </c>
      <c r="BL355" s="1">
        <f t="shared" si="359"/>
        <v>0</v>
      </c>
      <c r="BM355" s="1">
        <f t="shared" si="360"/>
        <v>4.8150520985216265E-2</v>
      </c>
      <c r="BN355" s="1"/>
      <c r="BO355" s="1">
        <f t="shared" si="367"/>
        <v>2.0808049634245124E-2</v>
      </c>
      <c r="BP355" s="1">
        <f t="shared" si="368"/>
        <v>2.1706896826341294E-2</v>
      </c>
      <c r="BQ355" s="1">
        <f t="shared" si="369"/>
        <v>-5.6911257316889828E-3</v>
      </c>
      <c r="BR355" s="1">
        <f t="shared" si="370"/>
        <v>3.07372031635402E-2</v>
      </c>
      <c r="BS355" s="1" t="e">
        <f t="shared" si="371"/>
        <v>#DIV/0!</v>
      </c>
      <c r="BT355" s="1">
        <f t="shared" si="372"/>
        <v>2.1706896826341294E-2</v>
      </c>
      <c r="BU355" s="1"/>
      <c r="BV355" s="1">
        <f t="shared" si="385"/>
        <v>8.8266936057891654E-2</v>
      </c>
      <c r="BW355" s="1">
        <f t="shared" si="386"/>
        <v>8.7369615110004767E-2</v>
      </c>
      <c r="BX355" s="1">
        <f t="shared" si="387"/>
        <v>8.4317108290381262E-2</v>
      </c>
      <c r="BY355" s="1">
        <f t="shared" si="388"/>
        <v>0.10323908025112948</v>
      </c>
      <c r="BZ355" s="1" t="e">
        <f t="shared" si="389"/>
        <v>#DIV/0!</v>
      </c>
      <c r="CA355" s="1">
        <f t="shared" si="390"/>
        <v>8.7369615110004767E-2</v>
      </c>
      <c r="CB355" s="1"/>
      <c r="CC355" s="1"/>
    </row>
    <row r="356" spans="1:81" x14ac:dyDescent="0.2">
      <c r="A356">
        <f t="shared" si="391"/>
        <v>2019</v>
      </c>
      <c r="B356">
        <f t="shared" si="392"/>
        <v>7</v>
      </c>
      <c r="C356" s="1">
        <f>AVERAGE(RealPrice!C344:C355)</f>
        <v>4.5844618161470597E-2</v>
      </c>
      <c r="D356" s="1">
        <f>AVERAGE(RealPrice!D344:D355)</f>
        <v>4.7993707291342474E-2</v>
      </c>
      <c r="E356" s="1">
        <f>AVERAGE(RealPrice!E344:E355)</f>
        <v>3.6868951999704212E-2</v>
      </c>
      <c r="F356" s="1">
        <f>AVERAGE(RealPrice!F344:F355)</f>
        <v>5.5891493228615315E-2</v>
      </c>
      <c r="G356" s="1">
        <f>AVERAGE(RealPrice!G344:G355)</f>
        <v>0</v>
      </c>
      <c r="H356" s="1">
        <f>AVERAGE(RealPrice!H344:H355)</f>
        <v>4.7993707291342474E-2</v>
      </c>
      <c r="I356" s="1"/>
      <c r="J356" s="1">
        <f t="shared" si="361"/>
        <v>-1.3955466250174797E-4</v>
      </c>
      <c r="K356" s="1">
        <f t="shared" si="362"/>
        <v>-1.5681369387379046E-4</v>
      </c>
      <c r="L356" s="1">
        <f t="shared" si="363"/>
        <v>-1.4205401745832208E-4</v>
      </c>
      <c r="M356" s="1">
        <f t="shared" si="364"/>
        <v>-1.9803864584025388E-4</v>
      </c>
      <c r="N356" s="1">
        <f t="shared" si="365"/>
        <v>0</v>
      </c>
      <c r="O356" s="1">
        <f t="shared" si="366"/>
        <v>-1.5681369387379046E-4</v>
      </c>
      <c r="P356" s="1"/>
      <c r="Q356" s="99">
        <f t="shared" si="331"/>
        <v>-1.3955466250174797E-4</v>
      </c>
      <c r="R356" s="99">
        <f t="shared" si="332"/>
        <v>-1.5681369387379046E-4</v>
      </c>
      <c r="S356" s="99">
        <f t="shared" si="333"/>
        <v>-1.4205401745832208E-4</v>
      </c>
      <c r="T356" s="99">
        <f t="shared" si="334"/>
        <v>-1.9803864584025388E-4</v>
      </c>
      <c r="U356" s="99">
        <f t="shared" si="335"/>
        <v>0</v>
      </c>
      <c r="V356" s="99">
        <f t="shared" si="336"/>
        <v>-1.5681369387379046E-4</v>
      </c>
      <c r="W356" s="99"/>
      <c r="X356" s="99">
        <f t="shared" si="337"/>
        <v>0</v>
      </c>
      <c r="Y356" s="99">
        <f t="shared" si="338"/>
        <v>0</v>
      </c>
      <c r="Z356" s="99">
        <f t="shared" si="339"/>
        <v>0</v>
      </c>
      <c r="AA356" s="99">
        <f t="shared" si="340"/>
        <v>0</v>
      </c>
      <c r="AB356" s="99">
        <f t="shared" si="341"/>
        <v>0</v>
      </c>
      <c r="AC356" s="99">
        <f t="shared" si="342"/>
        <v>0</v>
      </c>
      <c r="AD356" s="1"/>
      <c r="AE356" s="1"/>
      <c r="AF356" s="5">
        <f t="shared" si="373"/>
        <v>-3.0348412058202046E-3</v>
      </c>
      <c r="AG356" s="5">
        <f t="shared" si="374"/>
        <v>-3.2567392972121523E-3</v>
      </c>
      <c r="AH356" s="5">
        <f t="shared" si="375"/>
        <v>-3.8381560715331497E-3</v>
      </c>
      <c r="AI356" s="5">
        <f t="shared" si="376"/>
        <v>-3.5307594701186051E-3</v>
      </c>
      <c r="AJ356" s="5" t="e">
        <f t="shared" si="377"/>
        <v>#DIV/0!</v>
      </c>
      <c r="AK356" s="5">
        <f t="shared" si="378"/>
        <v>-3.2567392972121523E-3</v>
      </c>
      <c r="AL356" s="1"/>
      <c r="AM356" s="175">
        <f t="shared" si="343"/>
        <v>-3.0348412058202046E-3</v>
      </c>
      <c r="AN356" s="175">
        <f t="shared" si="344"/>
        <v>-3.2567392972121523E-3</v>
      </c>
      <c r="AO356" s="175">
        <f t="shared" si="345"/>
        <v>-3.8381560715331497E-3</v>
      </c>
      <c r="AP356" s="175">
        <f t="shared" si="346"/>
        <v>-3.5307594701186051E-3</v>
      </c>
      <c r="AQ356" s="175" t="e">
        <f t="shared" si="347"/>
        <v>#DIV/0!</v>
      </c>
      <c r="AR356" s="175">
        <f t="shared" si="348"/>
        <v>-3.2567392972121523E-3</v>
      </c>
      <c r="AS356" s="175"/>
      <c r="AT356" s="175">
        <f t="shared" si="349"/>
        <v>0</v>
      </c>
      <c r="AU356" s="175">
        <f t="shared" si="350"/>
        <v>0</v>
      </c>
      <c r="AV356" s="175">
        <f t="shared" si="351"/>
        <v>0</v>
      </c>
      <c r="AW356" s="175">
        <f t="shared" si="352"/>
        <v>0</v>
      </c>
      <c r="AX356" s="175" t="e">
        <f t="shared" si="353"/>
        <v>#DIV/0!</v>
      </c>
      <c r="AY356" s="175">
        <f t="shared" si="354"/>
        <v>0</v>
      </c>
      <c r="AZ356" s="1"/>
      <c r="BA356" s="1">
        <f t="shared" si="379"/>
        <v>4.570506349896885E-2</v>
      </c>
      <c r="BB356" s="1">
        <f t="shared" si="380"/>
        <v>4.7836893597468684E-2</v>
      </c>
      <c r="BC356" s="1">
        <f t="shared" si="381"/>
        <v>3.672689798224589E-2</v>
      </c>
      <c r="BD356" s="1">
        <f t="shared" si="382"/>
        <v>5.5693454582775061E-2</v>
      </c>
      <c r="BE356" s="1">
        <f t="shared" si="383"/>
        <v>0</v>
      </c>
      <c r="BF356" s="1">
        <f t="shared" si="384"/>
        <v>4.7836893597468684E-2</v>
      </c>
      <c r="BG356" s="1"/>
      <c r="BH356" s="1">
        <f t="shared" si="355"/>
        <v>4.5844618161470597E-2</v>
      </c>
      <c r="BI356" s="1">
        <f t="shared" si="356"/>
        <v>4.7993707291342474E-2</v>
      </c>
      <c r="BJ356" s="1">
        <f t="shared" si="357"/>
        <v>3.6868951999704212E-2</v>
      </c>
      <c r="BK356" s="1">
        <f t="shared" si="358"/>
        <v>5.5891493228615315E-2</v>
      </c>
      <c r="BL356" s="1">
        <f t="shared" si="359"/>
        <v>0</v>
      </c>
      <c r="BM356" s="1">
        <f t="shared" si="360"/>
        <v>4.7993707291342474E-2</v>
      </c>
      <c r="BN356" s="1"/>
      <c r="BO356" s="1">
        <f t="shared" si="367"/>
        <v>2.06689184979836E-2</v>
      </c>
      <c r="BP356" s="1">
        <f t="shared" si="368"/>
        <v>2.1550593833786682E-2</v>
      </c>
      <c r="BQ356" s="1">
        <f t="shared" si="369"/>
        <v>-5.8326345236577115E-3</v>
      </c>
      <c r="BR356" s="1">
        <f t="shared" si="370"/>
        <v>3.0539863744524196E-2</v>
      </c>
      <c r="BS356" s="1" t="e">
        <f t="shared" si="371"/>
        <v>#DIV/0!</v>
      </c>
      <c r="BT356" s="1">
        <f t="shared" si="372"/>
        <v>2.1550593833786682E-2</v>
      </c>
      <c r="BU356" s="1"/>
      <c r="BV356" s="1">
        <f t="shared" si="385"/>
        <v>8.8266936057891654E-2</v>
      </c>
      <c r="BW356" s="1">
        <f t="shared" si="386"/>
        <v>8.7369615110004767E-2</v>
      </c>
      <c r="BX356" s="1">
        <f t="shared" si="387"/>
        <v>8.4317108290381262E-2</v>
      </c>
      <c r="BY356" s="1">
        <f t="shared" si="388"/>
        <v>0.10323908025112948</v>
      </c>
      <c r="BZ356" s="1" t="e">
        <f t="shared" si="389"/>
        <v>#DIV/0!</v>
      </c>
      <c r="CA356" s="1">
        <f t="shared" si="390"/>
        <v>8.7369615110004767E-2</v>
      </c>
      <c r="CB356" s="1"/>
      <c r="CC356" s="1"/>
    </row>
    <row r="357" spans="1:81" x14ac:dyDescent="0.2">
      <c r="A357">
        <f t="shared" si="391"/>
        <v>2019</v>
      </c>
      <c r="B357">
        <f t="shared" si="392"/>
        <v>8</v>
      </c>
      <c r="C357" s="1">
        <f>AVERAGE(RealPrice!C345:C356)</f>
        <v>4.5745764580936564E-2</v>
      </c>
      <c r="D357" s="1">
        <f>AVERAGE(RealPrice!D345:D356)</f>
        <v>4.7943474648451674E-2</v>
      </c>
      <c r="E357" s="1">
        <f>AVERAGE(RealPrice!E345:E356)</f>
        <v>3.6980043270646454E-2</v>
      </c>
      <c r="F357" s="1">
        <f>AVERAGE(RealPrice!F345:F356)</f>
        <v>5.5706688869286473E-2</v>
      </c>
      <c r="G357" s="1">
        <f>AVERAGE(RealPrice!G345:G356)</f>
        <v>0</v>
      </c>
      <c r="H357" s="1">
        <f>AVERAGE(RealPrice!H345:H356)</f>
        <v>4.7943474648451674E-2</v>
      </c>
      <c r="I357" s="1"/>
      <c r="J357" s="1">
        <f t="shared" si="361"/>
        <v>-9.8853580534033481E-5</v>
      </c>
      <c r="K357" s="1">
        <f t="shared" si="362"/>
        <v>-5.0232642890800372E-5</v>
      </c>
      <c r="L357" s="1">
        <f t="shared" si="363"/>
        <v>1.1109127094224153E-4</v>
      </c>
      <c r="M357" s="1">
        <f t="shared" si="364"/>
        <v>-1.8480435932884121E-4</v>
      </c>
      <c r="N357" s="1">
        <f t="shared" si="365"/>
        <v>0</v>
      </c>
      <c r="O357" s="1">
        <f t="shared" si="366"/>
        <v>-5.0232642890800372E-5</v>
      </c>
      <c r="P357" s="1"/>
      <c r="Q357" s="99">
        <f t="shared" si="331"/>
        <v>-9.8853580534033481E-5</v>
      </c>
      <c r="R357" s="99">
        <f t="shared" si="332"/>
        <v>-5.0232642890800372E-5</v>
      </c>
      <c r="S357" s="99">
        <f t="shared" si="333"/>
        <v>0</v>
      </c>
      <c r="T357" s="99">
        <f t="shared" si="334"/>
        <v>-1.8480435932884121E-4</v>
      </c>
      <c r="U357" s="99">
        <f t="shared" si="335"/>
        <v>0</v>
      </c>
      <c r="V357" s="99">
        <f t="shared" si="336"/>
        <v>-5.0232642890800372E-5</v>
      </c>
      <c r="W357" s="99"/>
      <c r="X357" s="99">
        <f t="shared" si="337"/>
        <v>0</v>
      </c>
      <c r="Y357" s="99">
        <f t="shared" si="338"/>
        <v>0</v>
      </c>
      <c r="Z357" s="99">
        <f t="shared" si="339"/>
        <v>1.1109127094224153E-4</v>
      </c>
      <c r="AA357" s="99">
        <f t="shared" si="340"/>
        <v>0</v>
      </c>
      <c r="AB357" s="99">
        <f t="shared" si="341"/>
        <v>0</v>
      </c>
      <c r="AC357" s="99">
        <f t="shared" si="342"/>
        <v>0</v>
      </c>
      <c r="AD357" s="1"/>
      <c r="AE357" s="1"/>
      <c r="AF357" s="5">
        <f t="shared" si="373"/>
        <v>-2.1562744875714968E-3</v>
      </c>
      <c r="AG357" s="5">
        <f t="shared" si="374"/>
        <v>-1.0466506074612303E-3</v>
      </c>
      <c r="AH357" s="5">
        <f t="shared" si="375"/>
        <v>3.0131388313703322E-3</v>
      </c>
      <c r="AI357" s="5">
        <f t="shared" si="376"/>
        <v>-3.3064845588026692E-3</v>
      </c>
      <c r="AJ357" s="5" t="e">
        <f t="shared" si="377"/>
        <v>#DIV/0!</v>
      </c>
      <c r="AK357" s="5">
        <f t="shared" si="378"/>
        <v>-1.0466506074612303E-3</v>
      </c>
      <c r="AL357" s="1"/>
      <c r="AM357" s="175">
        <f t="shared" si="343"/>
        <v>-2.1562744875714968E-3</v>
      </c>
      <c r="AN357" s="175">
        <f t="shared" si="344"/>
        <v>-1.0466506074612303E-3</v>
      </c>
      <c r="AO357" s="175">
        <f t="shared" si="345"/>
        <v>0</v>
      </c>
      <c r="AP357" s="175">
        <f t="shared" si="346"/>
        <v>-3.3064845588026692E-3</v>
      </c>
      <c r="AQ357" s="175" t="e">
        <f t="shared" si="347"/>
        <v>#DIV/0!</v>
      </c>
      <c r="AR357" s="175">
        <f t="shared" si="348"/>
        <v>-1.0466506074612303E-3</v>
      </c>
      <c r="AS357" s="175"/>
      <c r="AT357" s="175">
        <f t="shared" si="349"/>
        <v>0</v>
      </c>
      <c r="AU357" s="175">
        <f t="shared" si="350"/>
        <v>0</v>
      </c>
      <c r="AV357" s="175">
        <f t="shared" si="351"/>
        <v>3.0131388313703322E-3</v>
      </c>
      <c r="AW357" s="175">
        <f t="shared" si="352"/>
        <v>0</v>
      </c>
      <c r="AX357" s="175" t="e">
        <f t="shared" si="353"/>
        <v>#DIV/0!</v>
      </c>
      <c r="AY357" s="175">
        <f t="shared" si="354"/>
        <v>0</v>
      </c>
      <c r="AZ357" s="1"/>
      <c r="BA357" s="1">
        <f t="shared" si="379"/>
        <v>4.5646911000402531E-2</v>
      </c>
      <c r="BB357" s="1">
        <f t="shared" si="380"/>
        <v>4.7893242005560874E-2</v>
      </c>
      <c r="BC357" s="1">
        <f t="shared" si="381"/>
        <v>3.6980043270646454E-2</v>
      </c>
      <c r="BD357" s="1">
        <f t="shared" si="382"/>
        <v>5.5521884509957632E-2</v>
      </c>
      <c r="BE357" s="1">
        <f t="shared" si="383"/>
        <v>0</v>
      </c>
      <c r="BF357" s="1">
        <f t="shared" si="384"/>
        <v>4.7893242005560874E-2</v>
      </c>
      <c r="BG357" s="1"/>
      <c r="BH357" s="1">
        <f t="shared" si="355"/>
        <v>4.5745764580936564E-2</v>
      </c>
      <c r="BI357" s="1">
        <f t="shared" si="356"/>
        <v>4.7943474648451674E-2</v>
      </c>
      <c r="BJ357" s="1">
        <f t="shared" si="357"/>
        <v>3.7091134541588695E-2</v>
      </c>
      <c r="BK357" s="1">
        <f t="shared" si="358"/>
        <v>5.5706688869286473E-2</v>
      </c>
      <c r="BL357" s="1">
        <f t="shared" si="359"/>
        <v>0</v>
      </c>
      <c r="BM357" s="1">
        <f t="shared" si="360"/>
        <v>4.7943474648451674E-2</v>
      </c>
      <c r="BN357" s="1"/>
      <c r="BO357" s="1">
        <f t="shared" si="367"/>
        <v>2.0570278072903275E-2</v>
      </c>
      <c r="BP357" s="1">
        <f t="shared" si="368"/>
        <v>2.1500413766922077E-2</v>
      </c>
      <c r="BQ357" s="1">
        <f t="shared" si="369"/>
        <v>-5.8326345236577115E-3</v>
      </c>
      <c r="BR357" s="1">
        <f t="shared" si="370"/>
        <v>3.0355670437955874E-2</v>
      </c>
      <c r="BS357" s="1" t="e">
        <f t="shared" si="371"/>
        <v>#DIV/0!</v>
      </c>
      <c r="BT357" s="1">
        <f t="shared" si="372"/>
        <v>2.1500413766922077E-2</v>
      </c>
      <c r="BU357" s="1"/>
      <c r="BV357" s="1">
        <f t="shared" si="385"/>
        <v>8.8266936057891654E-2</v>
      </c>
      <c r="BW357" s="1">
        <f t="shared" si="386"/>
        <v>8.7369615110004767E-2</v>
      </c>
      <c r="BX357" s="1">
        <f t="shared" si="387"/>
        <v>8.4428534294745797E-2</v>
      </c>
      <c r="BY357" s="1">
        <f t="shared" si="388"/>
        <v>0.10323908025112948</v>
      </c>
      <c r="BZ357" s="1" t="e">
        <f t="shared" si="389"/>
        <v>#DIV/0!</v>
      </c>
      <c r="CA357" s="1">
        <f t="shared" si="390"/>
        <v>8.7369615110004767E-2</v>
      </c>
      <c r="CB357" s="1"/>
      <c r="CC357" s="1"/>
    </row>
    <row r="358" spans="1:81" x14ac:dyDescent="0.2">
      <c r="A358">
        <f t="shared" si="391"/>
        <v>2019</v>
      </c>
      <c r="B358">
        <f t="shared" si="392"/>
        <v>9</v>
      </c>
      <c r="C358" s="1">
        <f>AVERAGE(RealPrice!C346:C357)</f>
        <v>4.5646203276497405E-2</v>
      </c>
      <c r="D358" s="1">
        <f>AVERAGE(RealPrice!D346:D357)</f>
        <v>4.7885829709587609E-2</v>
      </c>
      <c r="E358" s="1">
        <f>AVERAGE(RealPrice!E346:E357)</f>
        <v>3.6879798071669224E-2</v>
      </c>
      <c r="F358" s="1">
        <f>AVERAGE(RealPrice!F346:F357)</f>
        <v>5.5529841338968038E-2</v>
      </c>
      <c r="G358" s="1">
        <f>AVERAGE(RealPrice!G346:G357)</f>
        <v>0</v>
      </c>
      <c r="H358" s="1">
        <f>AVERAGE(RealPrice!H346:H357)</f>
        <v>4.7885829709587609E-2</v>
      </c>
      <c r="I358" s="1"/>
      <c r="J358" s="1">
        <f t="shared" si="361"/>
        <v>-9.9561304439159393E-5</v>
      </c>
      <c r="K358" s="1">
        <f t="shared" si="362"/>
        <v>-5.7644938864065409E-5</v>
      </c>
      <c r="L358" s="1">
        <f t="shared" si="363"/>
        <v>-1.0024519897722933E-4</v>
      </c>
      <c r="M358" s="1">
        <f t="shared" si="364"/>
        <v>-1.7684753031843581E-4</v>
      </c>
      <c r="N358" s="1">
        <f t="shared" si="365"/>
        <v>0</v>
      </c>
      <c r="O358" s="1">
        <f t="shared" si="366"/>
        <v>-5.7644938864065409E-5</v>
      </c>
      <c r="P358" s="1"/>
      <c r="Q358" s="99">
        <f t="shared" si="331"/>
        <v>-9.9561304439159393E-5</v>
      </c>
      <c r="R358" s="99">
        <f t="shared" si="332"/>
        <v>-5.7644938864065409E-5</v>
      </c>
      <c r="S358" s="99">
        <f t="shared" si="333"/>
        <v>-1.0024519897722933E-4</v>
      </c>
      <c r="T358" s="99">
        <f t="shared" si="334"/>
        <v>-1.7684753031843581E-4</v>
      </c>
      <c r="U358" s="99">
        <f t="shared" si="335"/>
        <v>0</v>
      </c>
      <c r="V358" s="99">
        <f t="shared" si="336"/>
        <v>-5.7644938864065409E-5</v>
      </c>
      <c r="W358" s="99"/>
      <c r="X358" s="99">
        <f t="shared" si="337"/>
        <v>0</v>
      </c>
      <c r="Y358" s="99">
        <f t="shared" si="338"/>
        <v>0</v>
      </c>
      <c r="Z358" s="99">
        <f t="shared" si="339"/>
        <v>0</v>
      </c>
      <c r="AA358" s="99">
        <f t="shared" si="340"/>
        <v>0</v>
      </c>
      <c r="AB358" s="99">
        <f t="shared" si="341"/>
        <v>0</v>
      </c>
      <c r="AC358" s="99">
        <f t="shared" si="342"/>
        <v>0</v>
      </c>
      <c r="AD358" s="1"/>
      <c r="AE358" s="1"/>
      <c r="AF358" s="5">
        <f t="shared" si="373"/>
        <v>-2.1764048617661791E-3</v>
      </c>
      <c r="AG358" s="5">
        <f t="shared" si="374"/>
        <v>-1.2023521300187356E-3</v>
      </c>
      <c r="AH358" s="5">
        <f t="shared" si="375"/>
        <v>-2.7107918247569751E-3</v>
      </c>
      <c r="AI358" s="5">
        <f t="shared" si="376"/>
        <v>-3.1746193124743138E-3</v>
      </c>
      <c r="AJ358" s="5" t="e">
        <f t="shared" si="377"/>
        <v>#DIV/0!</v>
      </c>
      <c r="AK358" s="5">
        <f t="shared" si="378"/>
        <v>-1.2023521300187356E-3</v>
      </c>
      <c r="AL358" s="1"/>
      <c r="AM358" s="175">
        <f t="shared" si="343"/>
        <v>-2.1764048617661791E-3</v>
      </c>
      <c r="AN358" s="175">
        <f t="shared" si="344"/>
        <v>-1.2023521300187356E-3</v>
      </c>
      <c r="AO358" s="175">
        <f t="shared" si="345"/>
        <v>-2.7107918247569751E-3</v>
      </c>
      <c r="AP358" s="175">
        <f t="shared" si="346"/>
        <v>-3.1746193124743138E-3</v>
      </c>
      <c r="AQ358" s="175" t="e">
        <f t="shared" si="347"/>
        <v>#DIV/0!</v>
      </c>
      <c r="AR358" s="175">
        <f t="shared" si="348"/>
        <v>-1.2023521300187356E-3</v>
      </c>
      <c r="AS358" s="175"/>
      <c r="AT358" s="175">
        <f t="shared" si="349"/>
        <v>0</v>
      </c>
      <c r="AU358" s="175">
        <f t="shared" si="350"/>
        <v>0</v>
      </c>
      <c r="AV358" s="175">
        <f t="shared" si="351"/>
        <v>0</v>
      </c>
      <c r="AW358" s="175">
        <f t="shared" si="352"/>
        <v>0</v>
      </c>
      <c r="AX358" s="175" t="e">
        <f t="shared" si="353"/>
        <v>#DIV/0!</v>
      </c>
      <c r="AY358" s="175">
        <f t="shared" si="354"/>
        <v>0</v>
      </c>
      <c r="AZ358" s="1"/>
      <c r="BA358" s="1">
        <f t="shared" si="379"/>
        <v>4.5546641972058245E-2</v>
      </c>
      <c r="BB358" s="1">
        <f t="shared" si="380"/>
        <v>4.7828184770723543E-2</v>
      </c>
      <c r="BC358" s="1">
        <f t="shared" si="381"/>
        <v>3.6779552872691995E-2</v>
      </c>
      <c r="BD358" s="1">
        <f t="shared" si="382"/>
        <v>5.5352993808649602E-2</v>
      </c>
      <c r="BE358" s="1">
        <f t="shared" si="383"/>
        <v>0</v>
      </c>
      <c r="BF358" s="1">
        <f t="shared" si="384"/>
        <v>4.7828184770723543E-2</v>
      </c>
      <c r="BG358" s="1"/>
      <c r="BH358" s="1">
        <f t="shared" si="355"/>
        <v>4.5646203276497405E-2</v>
      </c>
      <c r="BI358" s="1">
        <f t="shared" si="356"/>
        <v>4.7885829709587609E-2</v>
      </c>
      <c r="BJ358" s="1">
        <f t="shared" si="357"/>
        <v>3.6879798071669224E-2</v>
      </c>
      <c r="BK358" s="1">
        <f t="shared" si="358"/>
        <v>5.5529841338968038E-2</v>
      </c>
      <c r="BL358" s="1">
        <f t="shared" si="359"/>
        <v>0</v>
      </c>
      <c r="BM358" s="1">
        <f t="shared" si="360"/>
        <v>4.7885829709587609E-2</v>
      </c>
      <c r="BN358" s="1"/>
      <c r="BO358" s="1">
        <f t="shared" si="367"/>
        <v>2.0470933454171138E-2</v>
      </c>
      <c r="BP358" s="1">
        <f t="shared" si="368"/>
        <v>2.1442838137573039E-2</v>
      </c>
      <c r="BQ358" s="1">
        <f t="shared" si="369"/>
        <v>-5.9326079787690809E-3</v>
      </c>
      <c r="BR358" s="1">
        <f t="shared" si="370"/>
        <v>3.0179384331222553E-2</v>
      </c>
      <c r="BS358" s="1" t="e">
        <f t="shared" si="371"/>
        <v>#DIV/0!</v>
      </c>
      <c r="BT358" s="1">
        <f t="shared" si="372"/>
        <v>2.1442838137573039E-2</v>
      </c>
      <c r="BU358" s="1"/>
      <c r="BV358" s="1">
        <f t="shared" si="385"/>
        <v>8.8266936057891654E-2</v>
      </c>
      <c r="BW358" s="1">
        <f t="shared" si="386"/>
        <v>8.7369615110004767E-2</v>
      </c>
      <c r="BX358" s="1">
        <f t="shared" si="387"/>
        <v>8.4428534294745797E-2</v>
      </c>
      <c r="BY358" s="1">
        <f t="shared" si="388"/>
        <v>0.10323908025112948</v>
      </c>
      <c r="BZ358" s="1" t="e">
        <f t="shared" si="389"/>
        <v>#DIV/0!</v>
      </c>
      <c r="CA358" s="1">
        <f t="shared" si="390"/>
        <v>8.7369615110004767E-2</v>
      </c>
      <c r="CB358" s="1"/>
      <c r="CC358" s="1"/>
    </row>
    <row r="359" spans="1:81" x14ac:dyDescent="0.2">
      <c r="A359">
        <f t="shared" si="391"/>
        <v>2019</v>
      </c>
      <c r="B359">
        <f t="shared" si="392"/>
        <v>10</v>
      </c>
      <c r="C359" s="1">
        <f>AVERAGE(RealPrice!C347:C358)</f>
        <v>4.5504470637757401E-2</v>
      </c>
      <c r="D359" s="1">
        <f>AVERAGE(RealPrice!D347:D358)</f>
        <v>4.7776493216064392E-2</v>
      </c>
      <c r="E359" s="1">
        <f>AVERAGE(RealPrice!E347:E358)</f>
        <v>3.6869190323423291E-2</v>
      </c>
      <c r="F359" s="1">
        <f>AVERAGE(RealPrice!F347:F358)</f>
        <v>5.5255240811003858E-2</v>
      </c>
      <c r="G359" s="1">
        <f>AVERAGE(RealPrice!G347:G358)</f>
        <v>0</v>
      </c>
      <c r="H359" s="1">
        <f>AVERAGE(RealPrice!H347:H358)</f>
        <v>4.7776493216064392E-2</v>
      </c>
      <c r="I359" s="1"/>
      <c r="J359" s="1">
        <f t="shared" si="361"/>
        <v>-1.4173263874000391E-4</v>
      </c>
      <c r="K359" s="1">
        <f t="shared" si="362"/>
        <v>-1.0933649352321689E-4</v>
      </c>
      <c r="L359" s="1">
        <f t="shared" si="363"/>
        <v>-1.0607748245933246E-5</v>
      </c>
      <c r="M359" s="1">
        <f t="shared" si="364"/>
        <v>-2.7460052796417916E-4</v>
      </c>
      <c r="N359" s="1">
        <f t="shared" si="365"/>
        <v>0</v>
      </c>
      <c r="O359" s="1">
        <f t="shared" si="366"/>
        <v>-1.0933649352321689E-4</v>
      </c>
      <c r="P359" s="1"/>
      <c r="Q359" s="99">
        <f t="shared" si="331"/>
        <v>-1.4173263874000391E-4</v>
      </c>
      <c r="R359" s="99">
        <f t="shared" si="332"/>
        <v>-1.0933649352321689E-4</v>
      </c>
      <c r="S359" s="99">
        <f t="shared" si="333"/>
        <v>-1.0607748245933246E-5</v>
      </c>
      <c r="T359" s="99">
        <f t="shared" si="334"/>
        <v>-2.7460052796417916E-4</v>
      </c>
      <c r="U359" s="99">
        <f t="shared" si="335"/>
        <v>0</v>
      </c>
      <c r="V359" s="99">
        <f t="shared" si="336"/>
        <v>-1.0933649352321689E-4</v>
      </c>
      <c r="W359" s="99"/>
      <c r="X359" s="99">
        <f t="shared" si="337"/>
        <v>0</v>
      </c>
      <c r="Y359" s="99">
        <f t="shared" si="338"/>
        <v>0</v>
      </c>
      <c r="Z359" s="99">
        <f t="shared" si="339"/>
        <v>0</v>
      </c>
      <c r="AA359" s="99">
        <f t="shared" si="340"/>
        <v>0</v>
      </c>
      <c r="AB359" s="99">
        <f t="shared" si="341"/>
        <v>0</v>
      </c>
      <c r="AC359" s="99">
        <f t="shared" si="342"/>
        <v>0</v>
      </c>
      <c r="AD359" s="1"/>
      <c r="AE359" s="1"/>
      <c r="AF359" s="5">
        <f t="shared" si="373"/>
        <v>-3.1050257976873441E-3</v>
      </c>
      <c r="AG359" s="5">
        <f t="shared" si="374"/>
        <v>-2.2832744923980686E-3</v>
      </c>
      <c r="AH359" s="5">
        <f t="shared" si="375"/>
        <v>-2.8763032339051975E-4</v>
      </c>
      <c r="AI359" s="5">
        <f t="shared" si="376"/>
        <v>-4.945098371305412E-3</v>
      </c>
      <c r="AJ359" s="5" t="e">
        <f t="shared" si="377"/>
        <v>#DIV/0!</v>
      </c>
      <c r="AK359" s="5">
        <f t="shared" si="378"/>
        <v>-2.2832744923980686E-3</v>
      </c>
      <c r="AL359" s="1"/>
      <c r="AM359" s="175">
        <f t="shared" si="343"/>
        <v>-3.1050257976873441E-3</v>
      </c>
      <c r="AN359" s="175">
        <f t="shared" si="344"/>
        <v>-2.2832744923980686E-3</v>
      </c>
      <c r="AO359" s="175">
        <f t="shared" si="345"/>
        <v>-2.8763032339051975E-4</v>
      </c>
      <c r="AP359" s="175">
        <f t="shared" si="346"/>
        <v>-4.945098371305412E-3</v>
      </c>
      <c r="AQ359" s="175" t="e">
        <f t="shared" si="347"/>
        <v>#DIV/0!</v>
      </c>
      <c r="AR359" s="175">
        <f t="shared" si="348"/>
        <v>-2.2832744923980686E-3</v>
      </c>
      <c r="AS359" s="175"/>
      <c r="AT359" s="175">
        <f t="shared" si="349"/>
        <v>0</v>
      </c>
      <c r="AU359" s="175">
        <f t="shared" si="350"/>
        <v>0</v>
      </c>
      <c r="AV359" s="175">
        <f t="shared" si="351"/>
        <v>0</v>
      </c>
      <c r="AW359" s="175">
        <f t="shared" si="352"/>
        <v>0</v>
      </c>
      <c r="AX359" s="175" t="e">
        <f t="shared" si="353"/>
        <v>#DIV/0!</v>
      </c>
      <c r="AY359" s="175">
        <f t="shared" si="354"/>
        <v>0</v>
      </c>
      <c r="AZ359" s="1"/>
      <c r="BA359" s="1">
        <f t="shared" si="379"/>
        <v>4.5362737999017397E-2</v>
      </c>
      <c r="BB359" s="1">
        <f t="shared" si="380"/>
        <v>4.7667156722541175E-2</v>
      </c>
      <c r="BC359" s="1">
        <f t="shared" si="381"/>
        <v>3.6858582575177358E-2</v>
      </c>
      <c r="BD359" s="1">
        <f t="shared" si="382"/>
        <v>5.4980640283039679E-2</v>
      </c>
      <c r="BE359" s="1">
        <f t="shared" si="383"/>
        <v>0</v>
      </c>
      <c r="BF359" s="1">
        <f t="shared" si="384"/>
        <v>4.7667156722541175E-2</v>
      </c>
      <c r="BG359" s="1"/>
      <c r="BH359" s="1">
        <f t="shared" si="355"/>
        <v>4.5504470637757401E-2</v>
      </c>
      <c r="BI359" s="1">
        <f t="shared" si="356"/>
        <v>4.7776493216064392E-2</v>
      </c>
      <c r="BJ359" s="1">
        <f t="shared" si="357"/>
        <v>3.6869190323423291E-2</v>
      </c>
      <c r="BK359" s="1">
        <f t="shared" si="358"/>
        <v>5.5255240811003858E-2</v>
      </c>
      <c r="BL359" s="1">
        <f t="shared" si="359"/>
        <v>0</v>
      </c>
      <c r="BM359" s="1">
        <f t="shared" si="360"/>
        <v>4.7776493216064392E-2</v>
      </c>
      <c r="BN359" s="1"/>
      <c r="BO359" s="1">
        <f t="shared" si="367"/>
        <v>2.0329640898930794E-2</v>
      </c>
      <c r="BP359" s="1">
        <f t="shared" si="368"/>
        <v>2.1333751289276569E-2</v>
      </c>
      <c r="BQ359" s="1">
        <f t="shared" si="369"/>
        <v>-5.9432126759049533E-3</v>
      </c>
      <c r="BR359" s="1">
        <f t="shared" si="370"/>
        <v>2.9906141729881968E-2</v>
      </c>
      <c r="BS359" s="1" t="e">
        <f t="shared" si="371"/>
        <v>#DIV/0!</v>
      </c>
      <c r="BT359" s="1">
        <f t="shared" si="372"/>
        <v>2.1333751289276569E-2</v>
      </c>
      <c r="BU359" s="1"/>
      <c r="BV359" s="1">
        <f t="shared" si="385"/>
        <v>8.8266936057891654E-2</v>
      </c>
      <c r="BW359" s="1">
        <f t="shared" si="386"/>
        <v>8.7369615110004767E-2</v>
      </c>
      <c r="BX359" s="1">
        <f t="shared" si="387"/>
        <v>8.4428534294745797E-2</v>
      </c>
      <c r="BY359" s="1">
        <f t="shared" si="388"/>
        <v>0.10323908025112948</v>
      </c>
      <c r="BZ359" s="1" t="e">
        <f t="shared" si="389"/>
        <v>#DIV/0!</v>
      </c>
      <c r="CA359" s="1">
        <f t="shared" si="390"/>
        <v>8.7369615110004767E-2</v>
      </c>
      <c r="CB359" s="1"/>
      <c r="CC359" s="1"/>
    </row>
    <row r="360" spans="1:81" x14ac:dyDescent="0.2">
      <c r="A360">
        <f t="shared" si="391"/>
        <v>2019</v>
      </c>
      <c r="B360">
        <f t="shared" si="392"/>
        <v>11</v>
      </c>
      <c r="C360" s="1">
        <f>AVERAGE(RealPrice!C348:C359)</f>
        <v>4.5374452695760813E-2</v>
      </c>
      <c r="D360" s="1">
        <f>AVERAGE(RealPrice!D348:D359)</f>
        <v>4.7627953546021728E-2</v>
      </c>
      <c r="E360" s="1">
        <f>AVERAGE(RealPrice!E348:E359)</f>
        <v>3.6635827164844446E-2</v>
      </c>
      <c r="F360" s="1">
        <f>AVERAGE(RealPrice!F348:F359)</f>
        <v>5.501791673019335E-2</v>
      </c>
      <c r="G360" s="1">
        <f>AVERAGE(RealPrice!G348:G359)</f>
        <v>0</v>
      </c>
      <c r="H360" s="1">
        <f>AVERAGE(RealPrice!H348:H359)</f>
        <v>4.7627953546021728E-2</v>
      </c>
      <c r="I360" s="1"/>
      <c r="J360" s="1">
        <f t="shared" si="361"/>
        <v>-1.30017941996588E-4</v>
      </c>
      <c r="K360" s="1">
        <f t="shared" si="362"/>
        <v>-1.4853967004266333E-4</v>
      </c>
      <c r="L360" s="1">
        <f t="shared" si="363"/>
        <v>-2.3336315857884482E-4</v>
      </c>
      <c r="M360" s="1">
        <f t="shared" si="364"/>
        <v>-2.3732408081050815E-4</v>
      </c>
      <c r="N360" s="1">
        <f t="shared" si="365"/>
        <v>0</v>
      </c>
      <c r="O360" s="1">
        <f t="shared" si="366"/>
        <v>-1.4853967004266333E-4</v>
      </c>
      <c r="P360" s="1"/>
      <c r="Q360" s="99">
        <f t="shared" si="331"/>
        <v>-1.30017941996588E-4</v>
      </c>
      <c r="R360" s="99">
        <f t="shared" si="332"/>
        <v>-1.4853967004266333E-4</v>
      </c>
      <c r="S360" s="99">
        <f t="shared" si="333"/>
        <v>-2.3336315857884482E-4</v>
      </c>
      <c r="T360" s="99">
        <f t="shared" si="334"/>
        <v>-2.3732408081050815E-4</v>
      </c>
      <c r="U360" s="99">
        <f t="shared" si="335"/>
        <v>0</v>
      </c>
      <c r="V360" s="99">
        <f t="shared" si="336"/>
        <v>-1.4853967004266333E-4</v>
      </c>
      <c r="W360" s="99"/>
      <c r="X360" s="99">
        <f t="shared" si="337"/>
        <v>0</v>
      </c>
      <c r="Y360" s="99">
        <f t="shared" si="338"/>
        <v>0</v>
      </c>
      <c r="Z360" s="99">
        <f t="shared" si="339"/>
        <v>0</v>
      </c>
      <c r="AA360" s="99">
        <f t="shared" si="340"/>
        <v>0</v>
      </c>
      <c r="AB360" s="99">
        <f t="shared" si="341"/>
        <v>0</v>
      </c>
      <c r="AC360" s="99">
        <f t="shared" si="342"/>
        <v>0</v>
      </c>
      <c r="AD360" s="1"/>
      <c r="AE360" s="1"/>
      <c r="AF360" s="5">
        <f t="shared" si="373"/>
        <v>-2.8572564447921778E-3</v>
      </c>
      <c r="AG360" s="5">
        <f t="shared" si="374"/>
        <v>-3.1090534286580818E-3</v>
      </c>
      <c r="AH360" s="5">
        <f t="shared" si="375"/>
        <v>-6.3294896506199683E-3</v>
      </c>
      <c r="AI360" s="5">
        <f t="shared" si="376"/>
        <v>-4.2950510635227923E-3</v>
      </c>
      <c r="AJ360" s="5" t="e">
        <f t="shared" si="377"/>
        <v>#DIV/0!</v>
      </c>
      <c r="AK360" s="5">
        <f t="shared" si="378"/>
        <v>-3.1090534286580818E-3</v>
      </c>
      <c r="AL360" s="1"/>
      <c r="AM360" s="175">
        <f t="shared" si="343"/>
        <v>-2.8572564447921778E-3</v>
      </c>
      <c r="AN360" s="175">
        <f t="shared" si="344"/>
        <v>-3.1090534286580818E-3</v>
      </c>
      <c r="AO360" s="175">
        <f t="shared" si="345"/>
        <v>-6.3294896506199683E-3</v>
      </c>
      <c r="AP360" s="175">
        <f t="shared" si="346"/>
        <v>-4.2950510635227923E-3</v>
      </c>
      <c r="AQ360" s="175" t="e">
        <f t="shared" si="347"/>
        <v>#DIV/0!</v>
      </c>
      <c r="AR360" s="175">
        <f t="shared" si="348"/>
        <v>-3.1090534286580818E-3</v>
      </c>
      <c r="AS360" s="175"/>
      <c r="AT360" s="175">
        <f t="shared" si="349"/>
        <v>0</v>
      </c>
      <c r="AU360" s="175">
        <f t="shared" si="350"/>
        <v>0</v>
      </c>
      <c r="AV360" s="175">
        <f t="shared" si="351"/>
        <v>0</v>
      </c>
      <c r="AW360" s="175">
        <f t="shared" si="352"/>
        <v>0</v>
      </c>
      <c r="AX360" s="175" t="e">
        <f t="shared" si="353"/>
        <v>#DIV/0!</v>
      </c>
      <c r="AY360" s="175">
        <f t="shared" si="354"/>
        <v>0</v>
      </c>
      <c r="AZ360" s="1"/>
      <c r="BA360" s="1">
        <f t="shared" si="379"/>
        <v>4.5244434753764225E-2</v>
      </c>
      <c r="BB360" s="1">
        <f t="shared" si="380"/>
        <v>4.7479413875979065E-2</v>
      </c>
      <c r="BC360" s="1">
        <f t="shared" si="381"/>
        <v>3.6402464006265602E-2</v>
      </c>
      <c r="BD360" s="1">
        <f t="shared" si="382"/>
        <v>5.4780592649382842E-2</v>
      </c>
      <c r="BE360" s="1">
        <f t="shared" si="383"/>
        <v>0</v>
      </c>
      <c r="BF360" s="1">
        <f t="shared" si="384"/>
        <v>4.7479413875979065E-2</v>
      </c>
      <c r="BG360" s="1"/>
      <c r="BH360" s="1">
        <f t="shared" si="355"/>
        <v>4.5374452695760813E-2</v>
      </c>
      <c r="BI360" s="1">
        <f t="shared" si="356"/>
        <v>4.7627953546021728E-2</v>
      </c>
      <c r="BJ360" s="1">
        <f t="shared" si="357"/>
        <v>3.6635827164844446E-2</v>
      </c>
      <c r="BK360" s="1">
        <f t="shared" si="358"/>
        <v>5.501791673019335E-2</v>
      </c>
      <c r="BL360" s="1">
        <f t="shared" si="359"/>
        <v>0</v>
      </c>
      <c r="BM360" s="1">
        <f t="shared" si="360"/>
        <v>4.7627953546021728E-2</v>
      </c>
      <c r="BN360" s="1"/>
      <c r="BO360" s="1">
        <f t="shared" si="367"/>
        <v>2.0199994451536914E-2</v>
      </c>
      <c r="BP360" s="1">
        <f t="shared" si="368"/>
        <v>2.1185673437004341E-2</v>
      </c>
      <c r="BQ360" s="1">
        <f t="shared" si="369"/>
        <v>-6.1750987647867378E-3</v>
      </c>
      <c r="BR360" s="1">
        <f t="shared" si="370"/>
        <v>2.9669836968117144E-2</v>
      </c>
      <c r="BS360" s="1" t="e">
        <f t="shared" si="371"/>
        <v>#DIV/0!</v>
      </c>
      <c r="BT360" s="1">
        <f t="shared" si="372"/>
        <v>2.1185673437004341E-2</v>
      </c>
      <c r="BU360" s="1"/>
      <c r="BV360" s="1">
        <f t="shared" si="385"/>
        <v>8.8266936057891654E-2</v>
      </c>
      <c r="BW360" s="1">
        <f t="shared" si="386"/>
        <v>8.7369615110004767E-2</v>
      </c>
      <c r="BX360" s="1">
        <f t="shared" si="387"/>
        <v>8.4428534294745797E-2</v>
      </c>
      <c r="BY360" s="1">
        <f t="shared" si="388"/>
        <v>0.10323908025112948</v>
      </c>
      <c r="BZ360" s="1" t="e">
        <f t="shared" si="389"/>
        <v>#DIV/0!</v>
      </c>
      <c r="CA360" s="1">
        <f t="shared" si="390"/>
        <v>8.7369615110004767E-2</v>
      </c>
      <c r="CB360" s="1"/>
      <c r="CC360" s="1"/>
    </row>
    <row r="361" spans="1:81" x14ac:dyDescent="0.2">
      <c r="A361">
        <f t="shared" si="391"/>
        <v>2019</v>
      </c>
      <c r="B361">
        <f t="shared" si="392"/>
        <v>12</v>
      </c>
      <c r="C361" s="1">
        <f>AVERAGE(RealPrice!C349:C360)</f>
        <v>4.5166537062683247E-2</v>
      </c>
      <c r="D361" s="1">
        <f>AVERAGE(RealPrice!D349:D360)</f>
        <v>4.7404101144438E-2</v>
      </c>
      <c r="E361" s="1">
        <f>AVERAGE(RealPrice!E349:E360)</f>
        <v>3.644052958736272E-2</v>
      </c>
      <c r="F361" s="1">
        <f>AVERAGE(RealPrice!F349:F360)</f>
        <v>5.4742010672681092E-2</v>
      </c>
      <c r="G361" s="1">
        <f>AVERAGE(RealPrice!G349:G360)</f>
        <v>0</v>
      </c>
      <c r="H361" s="1">
        <f>AVERAGE(RealPrice!H349:H360)</f>
        <v>4.7404101144438E-2</v>
      </c>
      <c r="I361" s="1"/>
      <c r="J361" s="1">
        <f t="shared" si="361"/>
        <v>-2.0791563307756555E-4</v>
      </c>
      <c r="K361" s="1">
        <f t="shared" si="362"/>
        <v>-2.2385240158372816E-4</v>
      </c>
      <c r="L361" s="1">
        <f t="shared" si="363"/>
        <v>-1.9529757748172616E-4</v>
      </c>
      <c r="M361" s="1">
        <f t="shared" si="364"/>
        <v>-2.7590605751225822E-4</v>
      </c>
      <c r="N361" s="1">
        <f t="shared" si="365"/>
        <v>0</v>
      </c>
      <c r="O361" s="1">
        <f t="shared" si="366"/>
        <v>-2.2385240158372816E-4</v>
      </c>
      <c r="P361" s="1"/>
      <c r="Q361" s="99">
        <f t="shared" si="331"/>
        <v>-2.0791563307756555E-4</v>
      </c>
      <c r="R361" s="99">
        <f t="shared" si="332"/>
        <v>-2.2385240158372816E-4</v>
      </c>
      <c r="S361" s="99">
        <f t="shared" si="333"/>
        <v>-1.9529757748172616E-4</v>
      </c>
      <c r="T361" s="99">
        <f t="shared" si="334"/>
        <v>-2.7590605751225822E-4</v>
      </c>
      <c r="U361" s="99">
        <f t="shared" si="335"/>
        <v>0</v>
      </c>
      <c r="V361" s="99">
        <f t="shared" si="336"/>
        <v>-2.2385240158372816E-4</v>
      </c>
      <c r="W361" s="99"/>
      <c r="X361" s="99">
        <f t="shared" si="337"/>
        <v>0</v>
      </c>
      <c r="Y361" s="99">
        <f t="shared" si="338"/>
        <v>0</v>
      </c>
      <c r="Z361" s="99">
        <f t="shared" si="339"/>
        <v>0</v>
      </c>
      <c r="AA361" s="99">
        <f t="shared" si="340"/>
        <v>0</v>
      </c>
      <c r="AB361" s="99">
        <f t="shared" si="341"/>
        <v>0</v>
      </c>
      <c r="AC361" s="99">
        <f t="shared" si="342"/>
        <v>0</v>
      </c>
      <c r="AD361" s="1"/>
      <c r="AE361" s="1"/>
      <c r="AF361" s="5">
        <f t="shared" si="373"/>
        <v>-4.5822179822565534E-3</v>
      </c>
      <c r="AG361" s="5">
        <f t="shared" si="374"/>
        <v>-4.7000214142609575E-3</v>
      </c>
      <c r="AH361" s="5">
        <f t="shared" si="375"/>
        <v>-5.3307811668337202E-3</v>
      </c>
      <c r="AI361" s="5">
        <f t="shared" si="376"/>
        <v>-5.0148401449894298E-3</v>
      </c>
      <c r="AJ361" s="5" t="e">
        <f t="shared" si="377"/>
        <v>#DIV/0!</v>
      </c>
      <c r="AK361" s="5">
        <f t="shared" si="378"/>
        <v>-4.7000214142609575E-3</v>
      </c>
      <c r="AL361" s="1"/>
      <c r="AM361" s="175">
        <f t="shared" si="343"/>
        <v>-4.5822179822565534E-3</v>
      </c>
      <c r="AN361" s="175">
        <f t="shared" si="344"/>
        <v>-4.7000214142609575E-3</v>
      </c>
      <c r="AO361" s="175">
        <f t="shared" si="345"/>
        <v>-5.3307811668337202E-3</v>
      </c>
      <c r="AP361" s="175">
        <f t="shared" si="346"/>
        <v>-5.0148401449894298E-3</v>
      </c>
      <c r="AQ361" s="175" t="e">
        <f t="shared" si="347"/>
        <v>#DIV/0!</v>
      </c>
      <c r="AR361" s="175">
        <f t="shared" si="348"/>
        <v>-4.7000214142609575E-3</v>
      </c>
      <c r="AS361" s="175"/>
      <c r="AT361" s="175">
        <f t="shared" si="349"/>
        <v>0</v>
      </c>
      <c r="AU361" s="175">
        <f t="shared" si="350"/>
        <v>0</v>
      </c>
      <c r="AV361" s="175">
        <f t="shared" si="351"/>
        <v>0</v>
      </c>
      <c r="AW361" s="175">
        <f t="shared" si="352"/>
        <v>0</v>
      </c>
      <c r="AX361" s="175" t="e">
        <f t="shared" si="353"/>
        <v>#DIV/0!</v>
      </c>
      <c r="AY361" s="175">
        <f t="shared" si="354"/>
        <v>0</v>
      </c>
      <c r="AZ361" s="1"/>
      <c r="BA361" s="1">
        <f t="shared" si="379"/>
        <v>4.4958621429605682E-2</v>
      </c>
      <c r="BB361" s="1">
        <f t="shared" si="380"/>
        <v>4.7180248742854272E-2</v>
      </c>
      <c r="BC361" s="1">
        <f t="shared" si="381"/>
        <v>3.6245232009880994E-2</v>
      </c>
      <c r="BD361" s="1">
        <f t="shared" si="382"/>
        <v>5.4466104615168834E-2</v>
      </c>
      <c r="BE361" s="1">
        <f t="shared" si="383"/>
        <v>0</v>
      </c>
      <c r="BF361" s="1">
        <f t="shared" si="384"/>
        <v>4.7180248742854272E-2</v>
      </c>
      <c r="BG361" s="1"/>
      <c r="BH361" s="1">
        <f t="shared" si="355"/>
        <v>4.5166537062683247E-2</v>
      </c>
      <c r="BI361" s="1">
        <f t="shared" si="356"/>
        <v>4.7404101144438E-2</v>
      </c>
      <c r="BJ361" s="1">
        <f t="shared" si="357"/>
        <v>3.644052958736272E-2</v>
      </c>
      <c r="BK361" s="1">
        <f t="shared" si="358"/>
        <v>5.4742010672681092E-2</v>
      </c>
      <c r="BL361" s="1">
        <f t="shared" si="359"/>
        <v>0</v>
      </c>
      <c r="BM361" s="1">
        <f t="shared" si="360"/>
        <v>4.7404101144438E-2</v>
      </c>
      <c r="BN361" s="1"/>
      <c r="BO361" s="1">
        <f t="shared" si="367"/>
        <v>1.9993031533212031E-2</v>
      </c>
      <c r="BP361" s="1">
        <f t="shared" si="368"/>
        <v>2.0962873146501689E-2</v>
      </c>
      <c r="BQ361" s="1">
        <f t="shared" si="369"/>
        <v>-6.369355253620498E-3</v>
      </c>
      <c r="BR361" s="1">
        <f t="shared" si="370"/>
        <v>2.9395314535378341E-2</v>
      </c>
      <c r="BS361" s="1" t="e">
        <f t="shared" si="371"/>
        <v>#DIV/0!</v>
      </c>
      <c r="BT361" s="1">
        <f t="shared" si="372"/>
        <v>2.0962873146501689E-2</v>
      </c>
      <c r="BU361" s="1"/>
      <c r="BV361" s="1">
        <f t="shared" si="385"/>
        <v>8.8266936057891654E-2</v>
      </c>
      <c r="BW361" s="1">
        <f t="shared" si="386"/>
        <v>8.7369615110004767E-2</v>
      </c>
      <c r="BX361" s="1">
        <f t="shared" si="387"/>
        <v>8.4428534294745797E-2</v>
      </c>
      <c r="BY361" s="1">
        <f t="shared" si="388"/>
        <v>0.10323908025112948</v>
      </c>
      <c r="BZ361" s="1" t="e">
        <f t="shared" si="389"/>
        <v>#DIV/0!</v>
      </c>
      <c r="CA361" s="1">
        <f t="shared" si="390"/>
        <v>8.7369615110004767E-2</v>
      </c>
      <c r="CB361" s="1"/>
      <c r="CC361" s="1"/>
    </row>
    <row r="362" spans="1:81" x14ac:dyDescent="0.2">
      <c r="A362">
        <f t="shared" si="391"/>
        <v>2020</v>
      </c>
      <c r="B362">
        <f t="shared" si="392"/>
        <v>1</v>
      </c>
      <c r="C362" s="1">
        <f>AVERAGE(RealPrice!C350:C361)</f>
        <v>4.4986157534709525E-2</v>
      </c>
      <c r="D362" s="1">
        <f>AVERAGE(RealPrice!D350:D361)</f>
        <v>4.7211800359012353E-2</v>
      </c>
      <c r="E362" s="1">
        <f>AVERAGE(RealPrice!E350:E361)</f>
        <v>3.6256105748258903E-2</v>
      </c>
      <c r="F362" s="1">
        <f>AVERAGE(RealPrice!F350:F361)</f>
        <v>5.4472508652703949E-2</v>
      </c>
      <c r="G362" s="1">
        <f>AVERAGE(RealPrice!G350:G361)</f>
        <v>0</v>
      </c>
      <c r="H362" s="1">
        <f>AVERAGE(RealPrice!H350:H361)</f>
        <v>4.7211800359012353E-2</v>
      </c>
      <c r="I362" s="1"/>
      <c r="J362" s="1">
        <f t="shared" si="361"/>
        <v>-1.8037952797372164E-4</v>
      </c>
      <c r="K362" s="1">
        <f t="shared" si="362"/>
        <v>-1.9230078542564755E-4</v>
      </c>
      <c r="L362" s="1">
        <f t="shared" si="363"/>
        <v>-1.8442383910381721E-4</v>
      </c>
      <c r="M362" s="1">
        <f t="shared" si="364"/>
        <v>-2.6950201997714279E-4</v>
      </c>
      <c r="N362" s="1">
        <f t="shared" si="365"/>
        <v>0</v>
      </c>
      <c r="O362" s="1">
        <f t="shared" si="366"/>
        <v>-1.9230078542564755E-4</v>
      </c>
      <c r="P362" s="1"/>
      <c r="Q362" s="99">
        <f t="shared" si="331"/>
        <v>-1.8037952797372164E-4</v>
      </c>
      <c r="R362" s="99">
        <f t="shared" si="332"/>
        <v>-1.9230078542564755E-4</v>
      </c>
      <c r="S362" s="99">
        <f t="shared" si="333"/>
        <v>-1.8442383910381721E-4</v>
      </c>
      <c r="T362" s="99">
        <f t="shared" si="334"/>
        <v>-2.6950201997714279E-4</v>
      </c>
      <c r="U362" s="99">
        <f t="shared" si="335"/>
        <v>0</v>
      </c>
      <c r="V362" s="99">
        <f t="shared" si="336"/>
        <v>-1.9230078542564755E-4</v>
      </c>
      <c r="W362" s="99"/>
      <c r="X362" s="99">
        <f t="shared" si="337"/>
        <v>0</v>
      </c>
      <c r="Y362" s="99">
        <f t="shared" si="338"/>
        <v>0</v>
      </c>
      <c r="Z362" s="99">
        <f t="shared" si="339"/>
        <v>0</v>
      </c>
      <c r="AA362" s="99">
        <f t="shared" si="340"/>
        <v>0</v>
      </c>
      <c r="AB362" s="99">
        <f t="shared" si="341"/>
        <v>0</v>
      </c>
      <c r="AC362" s="99">
        <f t="shared" si="342"/>
        <v>0</v>
      </c>
      <c r="AD362" s="1"/>
      <c r="AE362" s="1"/>
      <c r="AF362" s="5">
        <f t="shared" si="373"/>
        <v>-3.9936541453994279E-3</v>
      </c>
      <c r="AG362" s="5">
        <f t="shared" si="374"/>
        <v>-4.0566276078036756E-3</v>
      </c>
      <c r="AH362" s="5">
        <f t="shared" si="375"/>
        <v>-5.0609538662624853E-3</v>
      </c>
      <c r="AI362" s="5">
        <f t="shared" si="376"/>
        <v>-4.9231297255151185E-3</v>
      </c>
      <c r="AJ362" s="5" t="e">
        <f t="shared" si="377"/>
        <v>#DIV/0!</v>
      </c>
      <c r="AK362" s="5">
        <f t="shared" si="378"/>
        <v>-4.0566276078036756E-3</v>
      </c>
      <c r="AL362" s="1"/>
      <c r="AM362" s="175">
        <f t="shared" si="343"/>
        <v>-3.9936541453994279E-3</v>
      </c>
      <c r="AN362" s="175">
        <f t="shared" si="344"/>
        <v>-4.0566276078036756E-3</v>
      </c>
      <c r="AO362" s="175">
        <f t="shared" si="345"/>
        <v>-5.0609538662624853E-3</v>
      </c>
      <c r="AP362" s="175">
        <f t="shared" si="346"/>
        <v>-4.9231297255151185E-3</v>
      </c>
      <c r="AQ362" s="175" t="e">
        <f t="shared" si="347"/>
        <v>#DIV/0!</v>
      </c>
      <c r="AR362" s="175">
        <f t="shared" si="348"/>
        <v>-4.0566276078036756E-3</v>
      </c>
      <c r="AS362" s="175"/>
      <c r="AT362" s="175">
        <f t="shared" si="349"/>
        <v>0</v>
      </c>
      <c r="AU362" s="175">
        <f t="shared" si="350"/>
        <v>0</v>
      </c>
      <c r="AV362" s="175">
        <f t="shared" si="351"/>
        <v>0</v>
      </c>
      <c r="AW362" s="175">
        <f t="shared" si="352"/>
        <v>0</v>
      </c>
      <c r="AX362" s="175" t="e">
        <f t="shared" si="353"/>
        <v>#DIV/0!</v>
      </c>
      <c r="AY362" s="175">
        <f t="shared" si="354"/>
        <v>0</v>
      </c>
      <c r="AZ362" s="1"/>
      <c r="BA362" s="1">
        <f t="shared" si="379"/>
        <v>4.4805778006735804E-2</v>
      </c>
      <c r="BB362" s="1">
        <f t="shared" si="380"/>
        <v>4.7019499573586705E-2</v>
      </c>
      <c r="BC362" s="1">
        <f t="shared" si="381"/>
        <v>3.6071681909155086E-2</v>
      </c>
      <c r="BD362" s="1">
        <f t="shared" si="382"/>
        <v>5.4203006632726806E-2</v>
      </c>
      <c r="BE362" s="1">
        <f t="shared" si="383"/>
        <v>0</v>
      </c>
      <c r="BF362" s="1">
        <f t="shared" si="384"/>
        <v>4.7019499573586705E-2</v>
      </c>
      <c r="BG362" s="1"/>
      <c r="BH362" s="1">
        <f t="shared" si="355"/>
        <v>4.4986157534709525E-2</v>
      </c>
      <c r="BI362" s="1">
        <f t="shared" si="356"/>
        <v>4.7211800359012353E-2</v>
      </c>
      <c r="BJ362" s="1">
        <f t="shared" si="357"/>
        <v>3.6256105748258903E-2</v>
      </c>
      <c r="BK362" s="1">
        <f t="shared" si="358"/>
        <v>5.4472508652703949E-2</v>
      </c>
      <c r="BL362" s="1">
        <f t="shared" si="359"/>
        <v>0</v>
      </c>
      <c r="BM362" s="1">
        <f t="shared" si="360"/>
        <v>4.7211800359012353E-2</v>
      </c>
      <c r="BN362" s="1"/>
      <c r="BO362" s="1">
        <f t="shared" si="367"/>
        <v>1.9813372378687948E-2</v>
      </c>
      <c r="BP362" s="1">
        <f t="shared" si="368"/>
        <v>2.0771352453751203E-2</v>
      </c>
      <c r="BQ362" s="1">
        <f t="shared" si="369"/>
        <v>-6.5528457321827709E-3</v>
      </c>
      <c r="BR362" s="1">
        <f t="shared" si="370"/>
        <v>2.9127139308806834E-2</v>
      </c>
      <c r="BS362" s="1" t="e">
        <f t="shared" si="371"/>
        <v>#DIV/0!</v>
      </c>
      <c r="BT362" s="1">
        <f t="shared" si="372"/>
        <v>2.0771352453751203E-2</v>
      </c>
      <c r="BU362" s="1"/>
      <c r="BV362" s="1">
        <f t="shared" si="385"/>
        <v>8.8266936057891654E-2</v>
      </c>
      <c r="BW362" s="1">
        <f t="shared" si="386"/>
        <v>8.7369615110004767E-2</v>
      </c>
      <c r="BX362" s="1">
        <f t="shared" si="387"/>
        <v>8.4428534294745797E-2</v>
      </c>
      <c r="BY362" s="1">
        <f t="shared" si="388"/>
        <v>0.10323908025112948</v>
      </c>
      <c r="BZ362" s="1" t="e">
        <f t="shared" si="389"/>
        <v>#DIV/0!</v>
      </c>
      <c r="CA362" s="1">
        <f t="shared" si="390"/>
        <v>8.7369615110004767E-2</v>
      </c>
      <c r="CB362" s="1"/>
      <c r="CC362" s="1"/>
    </row>
    <row r="363" spans="1:81" x14ac:dyDescent="0.2">
      <c r="A363">
        <f t="shared" si="391"/>
        <v>2020</v>
      </c>
      <c r="B363">
        <f t="shared" si="392"/>
        <v>2</v>
      </c>
      <c r="C363" s="1">
        <f>AVERAGE(RealPrice!C351:C362)</f>
        <v>4.4746414110787447E-2</v>
      </c>
      <c r="D363" s="1">
        <f>AVERAGE(RealPrice!D351:D362)</f>
        <v>4.6998131073367949E-2</v>
      </c>
      <c r="E363" s="1">
        <f>AVERAGE(RealPrice!E351:E362)</f>
        <v>3.5619571956256681E-2</v>
      </c>
      <c r="F363" s="1">
        <f>AVERAGE(RealPrice!F351:F362)</f>
        <v>5.4095382798715265E-2</v>
      </c>
      <c r="G363" s="1">
        <f>AVERAGE(RealPrice!G351:G362)</f>
        <v>0</v>
      </c>
      <c r="H363" s="1">
        <f>AVERAGE(RealPrice!H351:H362)</f>
        <v>4.6998131073367949E-2</v>
      </c>
      <c r="I363" s="1"/>
      <c r="J363" s="1">
        <f t="shared" si="361"/>
        <v>-2.3974342392207859E-4</v>
      </c>
      <c r="K363" s="1">
        <f t="shared" si="362"/>
        <v>-2.1366928564440363E-4</v>
      </c>
      <c r="L363" s="1">
        <f t="shared" si="363"/>
        <v>-6.3653379200222238E-4</v>
      </c>
      <c r="M363" s="1">
        <f t="shared" si="364"/>
        <v>-3.7712585398868431E-4</v>
      </c>
      <c r="N363" s="1">
        <f t="shared" si="365"/>
        <v>0</v>
      </c>
      <c r="O363" s="1">
        <f t="shared" si="366"/>
        <v>-2.1366928564440363E-4</v>
      </c>
      <c r="P363" s="1"/>
      <c r="Q363" s="99">
        <f t="shared" si="331"/>
        <v>-2.3974342392207859E-4</v>
      </c>
      <c r="R363" s="99">
        <f t="shared" si="332"/>
        <v>-2.1366928564440363E-4</v>
      </c>
      <c r="S363" s="99">
        <f t="shared" si="333"/>
        <v>-6.3653379200222238E-4</v>
      </c>
      <c r="T363" s="99">
        <f t="shared" si="334"/>
        <v>-3.7712585398868431E-4</v>
      </c>
      <c r="U363" s="99">
        <f t="shared" si="335"/>
        <v>0</v>
      </c>
      <c r="V363" s="99">
        <f t="shared" si="336"/>
        <v>-2.1366928564440363E-4</v>
      </c>
      <c r="W363" s="99"/>
      <c r="X363" s="99">
        <f t="shared" si="337"/>
        <v>0</v>
      </c>
      <c r="Y363" s="99">
        <f t="shared" si="338"/>
        <v>0</v>
      </c>
      <c r="Z363" s="99">
        <f t="shared" si="339"/>
        <v>0</v>
      </c>
      <c r="AA363" s="99">
        <f t="shared" si="340"/>
        <v>0</v>
      </c>
      <c r="AB363" s="99">
        <f t="shared" si="341"/>
        <v>0</v>
      </c>
      <c r="AC363" s="99">
        <f t="shared" si="342"/>
        <v>0</v>
      </c>
      <c r="AD363" s="1"/>
      <c r="AE363" s="1"/>
      <c r="AF363" s="5">
        <f t="shared" si="373"/>
        <v>-5.3292709815703221E-3</v>
      </c>
      <c r="AG363" s="5">
        <f t="shared" si="374"/>
        <v>-4.5257601705420702E-3</v>
      </c>
      <c r="AH363" s="5">
        <f t="shared" si="375"/>
        <v>-1.7556595747539427E-2</v>
      </c>
      <c r="AI363" s="5">
        <f t="shared" si="376"/>
        <v>-6.9232327152967121E-3</v>
      </c>
      <c r="AJ363" s="5" t="e">
        <f t="shared" si="377"/>
        <v>#DIV/0!</v>
      </c>
      <c r="AK363" s="5">
        <f t="shared" si="378"/>
        <v>-4.5257601705420702E-3</v>
      </c>
      <c r="AL363" s="1"/>
      <c r="AM363" s="175">
        <f t="shared" si="343"/>
        <v>-5.3292709815703221E-3</v>
      </c>
      <c r="AN363" s="175">
        <f t="shared" si="344"/>
        <v>-4.5257601705420702E-3</v>
      </c>
      <c r="AO363" s="175">
        <f t="shared" si="345"/>
        <v>-1.7556595747539427E-2</v>
      </c>
      <c r="AP363" s="175">
        <f t="shared" si="346"/>
        <v>-6.9232327152967121E-3</v>
      </c>
      <c r="AQ363" s="175" t="e">
        <f t="shared" si="347"/>
        <v>#DIV/0!</v>
      </c>
      <c r="AR363" s="175">
        <f t="shared" si="348"/>
        <v>-4.5257601705420702E-3</v>
      </c>
      <c r="AS363" s="175"/>
      <c r="AT363" s="175">
        <f t="shared" si="349"/>
        <v>0</v>
      </c>
      <c r="AU363" s="175">
        <f t="shared" si="350"/>
        <v>0</v>
      </c>
      <c r="AV363" s="175">
        <f t="shared" si="351"/>
        <v>0</v>
      </c>
      <c r="AW363" s="175">
        <f t="shared" si="352"/>
        <v>0</v>
      </c>
      <c r="AX363" s="175" t="e">
        <f t="shared" si="353"/>
        <v>#DIV/0!</v>
      </c>
      <c r="AY363" s="175">
        <f t="shared" si="354"/>
        <v>0</v>
      </c>
      <c r="AZ363" s="1"/>
      <c r="BA363" s="1">
        <f t="shared" si="379"/>
        <v>4.4506670686865368E-2</v>
      </c>
      <c r="BB363" s="1">
        <f t="shared" si="380"/>
        <v>4.6784461787723546E-2</v>
      </c>
      <c r="BC363" s="1">
        <f t="shared" si="381"/>
        <v>3.4983038164254458E-2</v>
      </c>
      <c r="BD363" s="1">
        <f t="shared" si="382"/>
        <v>5.3718256944726581E-2</v>
      </c>
      <c r="BE363" s="1">
        <f t="shared" si="383"/>
        <v>0</v>
      </c>
      <c r="BF363" s="1">
        <f t="shared" si="384"/>
        <v>4.6784461787723546E-2</v>
      </c>
      <c r="BG363" s="1"/>
      <c r="BH363" s="1">
        <f t="shared" si="355"/>
        <v>4.4746414110787447E-2</v>
      </c>
      <c r="BI363" s="1">
        <f t="shared" si="356"/>
        <v>4.6998131073367949E-2</v>
      </c>
      <c r="BJ363" s="1">
        <f t="shared" si="357"/>
        <v>3.5619571956256681E-2</v>
      </c>
      <c r="BK363" s="1">
        <f t="shared" si="358"/>
        <v>5.4095382798715265E-2</v>
      </c>
      <c r="BL363" s="1">
        <f t="shared" si="359"/>
        <v>0</v>
      </c>
      <c r="BM363" s="1">
        <f t="shared" si="360"/>
        <v>4.6998131073367949E-2</v>
      </c>
      <c r="BN363" s="1"/>
      <c r="BO363" s="1">
        <f t="shared" si="367"/>
        <v>1.9574906612437999E-2</v>
      </c>
      <c r="BP363" s="1">
        <f t="shared" si="368"/>
        <v>2.055865018404944E-2</v>
      </c>
      <c r="BQ363" s="1">
        <f t="shared" si="369"/>
        <v>-7.1782041577191612E-3</v>
      </c>
      <c r="BR363" s="1">
        <f t="shared" si="370"/>
        <v>2.875262438486827E-2</v>
      </c>
      <c r="BS363" s="1" t="e">
        <f t="shared" si="371"/>
        <v>#DIV/0!</v>
      </c>
      <c r="BT363" s="1">
        <f t="shared" si="372"/>
        <v>2.055865018404944E-2</v>
      </c>
      <c r="BU363" s="1"/>
      <c r="BV363" s="1">
        <f t="shared" si="385"/>
        <v>8.8266936057891654E-2</v>
      </c>
      <c r="BW363" s="1">
        <f t="shared" si="386"/>
        <v>8.7369615110004767E-2</v>
      </c>
      <c r="BX363" s="1">
        <f t="shared" si="387"/>
        <v>8.4428534294745797E-2</v>
      </c>
      <c r="BY363" s="1">
        <f t="shared" si="388"/>
        <v>0.10323908025112948</v>
      </c>
      <c r="BZ363" s="1" t="e">
        <f t="shared" si="389"/>
        <v>#DIV/0!</v>
      </c>
      <c r="CA363" s="1">
        <f t="shared" si="390"/>
        <v>8.7369615110004767E-2</v>
      </c>
      <c r="CB363" s="1"/>
      <c r="CC363" s="1"/>
    </row>
    <row r="364" spans="1:81" x14ac:dyDescent="0.2">
      <c r="A364">
        <f t="shared" si="391"/>
        <v>2020</v>
      </c>
      <c r="B364">
        <f t="shared" si="392"/>
        <v>3</v>
      </c>
      <c r="C364" s="1">
        <f>AVERAGE(RealPrice!C352:C363)</f>
        <v>4.4815492713063176E-2</v>
      </c>
      <c r="D364" s="1">
        <f>AVERAGE(RealPrice!D352:D363)</f>
        <v>4.7041082763592618E-2</v>
      </c>
      <c r="E364" s="1">
        <f>AVERAGE(RealPrice!E352:E363)</f>
        <v>3.5550310818566452E-2</v>
      </c>
      <c r="F364" s="1">
        <f>AVERAGE(RealPrice!F352:F363)</f>
        <v>5.4145075547727857E-2</v>
      </c>
      <c r="G364" s="1">
        <f>AVERAGE(RealPrice!G352:G363)</f>
        <v>0</v>
      </c>
      <c r="H364" s="1">
        <f>AVERAGE(RealPrice!H352:H363)</f>
        <v>4.7041082763592618E-2</v>
      </c>
      <c r="I364" s="1"/>
      <c r="J364" s="1">
        <f t="shared" si="361"/>
        <v>6.9078602275729484E-5</v>
      </c>
      <c r="K364" s="1">
        <f t="shared" si="362"/>
        <v>4.2951690224668493E-5</v>
      </c>
      <c r="L364" s="1">
        <f t="shared" si="363"/>
        <v>-6.9261137690228292E-5</v>
      </c>
      <c r="M364" s="1">
        <f t="shared" si="364"/>
        <v>4.9692749012592019E-5</v>
      </c>
      <c r="N364" s="1">
        <f t="shared" si="365"/>
        <v>0</v>
      </c>
      <c r="O364" s="1">
        <f t="shared" si="366"/>
        <v>4.2951690224668493E-5</v>
      </c>
      <c r="P364" s="1"/>
      <c r="Q364" s="99">
        <f t="shared" si="331"/>
        <v>0</v>
      </c>
      <c r="R364" s="99">
        <f t="shared" si="332"/>
        <v>0</v>
      </c>
      <c r="S364" s="99">
        <f t="shared" si="333"/>
        <v>-6.9261137690228292E-5</v>
      </c>
      <c r="T364" s="99">
        <f t="shared" si="334"/>
        <v>0</v>
      </c>
      <c r="U364" s="99">
        <f t="shared" si="335"/>
        <v>0</v>
      </c>
      <c r="V364" s="99">
        <f t="shared" si="336"/>
        <v>0</v>
      </c>
      <c r="W364" s="99"/>
      <c r="X364" s="99">
        <f t="shared" si="337"/>
        <v>6.9078602275729484E-5</v>
      </c>
      <c r="Y364" s="99">
        <f t="shared" si="338"/>
        <v>4.2951690224668493E-5</v>
      </c>
      <c r="Z364" s="99">
        <f t="shared" si="339"/>
        <v>0</v>
      </c>
      <c r="AA364" s="99">
        <f t="shared" si="340"/>
        <v>4.9692749012592019E-5</v>
      </c>
      <c r="AB364" s="99">
        <f t="shared" si="341"/>
        <v>0</v>
      </c>
      <c r="AC364" s="99">
        <f t="shared" si="342"/>
        <v>4.2951690224668493E-5</v>
      </c>
      <c r="AD364" s="1"/>
      <c r="AE364" s="1"/>
      <c r="AF364" s="5">
        <f t="shared" si="373"/>
        <v>1.5437796223112255E-3</v>
      </c>
      <c r="AG364" s="5">
        <f t="shared" si="374"/>
        <v>9.1390209022601532E-4</v>
      </c>
      <c r="AH364" s="5">
        <f t="shared" si="375"/>
        <v>-1.9444685572101994E-3</v>
      </c>
      <c r="AI364" s="5">
        <f t="shared" si="376"/>
        <v>9.1861350159017086E-4</v>
      </c>
      <c r="AJ364" s="5" t="e">
        <f t="shared" si="377"/>
        <v>#DIV/0!</v>
      </c>
      <c r="AK364" s="5">
        <f t="shared" si="378"/>
        <v>9.1390209022601532E-4</v>
      </c>
      <c r="AL364" s="1"/>
      <c r="AM364" s="175">
        <f t="shared" si="343"/>
        <v>0</v>
      </c>
      <c r="AN364" s="175">
        <f t="shared" si="344"/>
        <v>0</v>
      </c>
      <c r="AO364" s="175">
        <f t="shared" si="345"/>
        <v>-1.9444685572101994E-3</v>
      </c>
      <c r="AP364" s="175">
        <f t="shared" si="346"/>
        <v>0</v>
      </c>
      <c r="AQ364" s="175" t="e">
        <f t="shared" si="347"/>
        <v>#DIV/0!</v>
      </c>
      <c r="AR364" s="175">
        <f t="shared" si="348"/>
        <v>0</v>
      </c>
      <c r="AS364" s="175"/>
      <c r="AT364" s="175">
        <f t="shared" si="349"/>
        <v>1.5437796223112255E-3</v>
      </c>
      <c r="AU364" s="175">
        <f t="shared" si="350"/>
        <v>9.1390209022601532E-4</v>
      </c>
      <c r="AV364" s="175">
        <f t="shared" si="351"/>
        <v>0</v>
      </c>
      <c r="AW364" s="175">
        <f t="shared" si="352"/>
        <v>9.1861350159017086E-4</v>
      </c>
      <c r="AX364" s="175" t="e">
        <f t="shared" si="353"/>
        <v>#DIV/0!</v>
      </c>
      <c r="AY364" s="175">
        <f t="shared" si="354"/>
        <v>9.1390209022601532E-4</v>
      </c>
      <c r="AZ364" s="1"/>
      <c r="BA364" s="1">
        <f t="shared" si="379"/>
        <v>4.4815492713063176E-2</v>
      </c>
      <c r="BB364" s="1">
        <f t="shared" si="380"/>
        <v>4.7041082763592618E-2</v>
      </c>
      <c r="BC364" s="1">
        <f t="shared" si="381"/>
        <v>3.5481049680876224E-2</v>
      </c>
      <c r="BD364" s="1">
        <f t="shared" si="382"/>
        <v>5.4145075547727857E-2</v>
      </c>
      <c r="BE364" s="1">
        <f t="shared" si="383"/>
        <v>0</v>
      </c>
      <c r="BF364" s="1">
        <f t="shared" si="384"/>
        <v>4.7041082763592618E-2</v>
      </c>
      <c r="BG364" s="1"/>
      <c r="BH364" s="1">
        <f t="shared" si="355"/>
        <v>4.4884571315338906E-2</v>
      </c>
      <c r="BI364" s="1">
        <f t="shared" si="356"/>
        <v>4.7084034453817286E-2</v>
      </c>
      <c r="BJ364" s="1">
        <f t="shared" si="357"/>
        <v>3.5550310818566452E-2</v>
      </c>
      <c r="BK364" s="1">
        <f t="shared" si="358"/>
        <v>5.4194768296740449E-2</v>
      </c>
      <c r="BL364" s="1">
        <f t="shared" si="359"/>
        <v>0</v>
      </c>
      <c r="BM364" s="1">
        <f t="shared" si="360"/>
        <v>4.7084034453817286E-2</v>
      </c>
      <c r="BN364" s="1"/>
      <c r="BO364" s="1">
        <f t="shared" si="367"/>
        <v>1.9574906612437999E-2</v>
      </c>
      <c r="BP364" s="1">
        <f t="shared" si="368"/>
        <v>2.055865018404944E-2</v>
      </c>
      <c r="BQ364" s="1">
        <f t="shared" si="369"/>
        <v>-7.2473306193049135E-3</v>
      </c>
      <c r="BR364" s="1">
        <f t="shared" si="370"/>
        <v>2.875262438486827E-2</v>
      </c>
      <c r="BS364" s="1" t="e">
        <f t="shared" si="371"/>
        <v>#DIV/0!</v>
      </c>
      <c r="BT364" s="1">
        <f t="shared" si="372"/>
        <v>2.055865018404944E-2</v>
      </c>
      <c r="BU364" s="1"/>
      <c r="BV364" s="1">
        <f t="shared" si="385"/>
        <v>8.833612130230592E-2</v>
      </c>
      <c r="BW364" s="1">
        <f t="shared" si="386"/>
        <v>8.7412606053868913E-2</v>
      </c>
      <c r="BX364" s="1">
        <f t="shared" si="387"/>
        <v>8.4428534294745797E-2</v>
      </c>
      <c r="BY364" s="1">
        <f t="shared" si="388"/>
        <v>0.10328881864857224</v>
      </c>
      <c r="BZ364" s="1" t="e">
        <f t="shared" si="389"/>
        <v>#DIV/0!</v>
      </c>
      <c r="CA364" s="1">
        <f t="shared" si="390"/>
        <v>8.7412606053868913E-2</v>
      </c>
      <c r="CB364" s="1"/>
      <c r="CC364" s="1"/>
    </row>
    <row r="365" spans="1:81" x14ac:dyDescent="0.2">
      <c r="A365">
        <f t="shared" si="391"/>
        <v>2020</v>
      </c>
      <c r="B365">
        <f t="shared" si="392"/>
        <v>4</v>
      </c>
      <c r="C365" s="1">
        <f>AVERAGE(RealPrice!C353:C364)</f>
        <v>4.494124950321763E-2</v>
      </c>
      <c r="D365" s="1">
        <f>AVERAGE(RealPrice!D353:D364)</f>
        <v>4.7191861691008981E-2</v>
      </c>
      <c r="E365" s="1">
        <f>AVERAGE(RealPrice!E353:E364)</f>
        <v>3.5720409616307451E-2</v>
      </c>
      <c r="F365" s="1">
        <f>AVERAGE(RealPrice!F353:F364)</f>
        <v>5.4189313855857256E-2</v>
      </c>
      <c r="G365" s="1">
        <f>AVERAGE(RealPrice!G353:G364)</f>
        <v>0</v>
      </c>
      <c r="H365" s="1">
        <f>AVERAGE(RealPrice!H353:H364)</f>
        <v>4.7191861691008981E-2</v>
      </c>
      <c r="I365" s="1"/>
      <c r="J365" s="1">
        <f t="shared" si="361"/>
        <v>1.2575679015445346E-4</v>
      </c>
      <c r="K365" s="1">
        <f t="shared" si="362"/>
        <v>1.5077892741636317E-4</v>
      </c>
      <c r="L365" s="1">
        <f t="shared" si="363"/>
        <v>1.7009879774099873E-4</v>
      </c>
      <c r="M365" s="1">
        <f t="shared" si="364"/>
        <v>4.4238308129398995E-5</v>
      </c>
      <c r="N365" s="1">
        <f t="shared" si="365"/>
        <v>0</v>
      </c>
      <c r="O365" s="1">
        <f t="shared" si="366"/>
        <v>1.5077892741636317E-4</v>
      </c>
      <c r="P365" s="1"/>
      <c r="Q365" s="99">
        <f t="shared" si="331"/>
        <v>0</v>
      </c>
      <c r="R365" s="99">
        <f t="shared" si="332"/>
        <v>0</v>
      </c>
      <c r="S365" s="99">
        <f t="shared" si="333"/>
        <v>0</v>
      </c>
      <c r="T365" s="99">
        <f t="shared" si="334"/>
        <v>0</v>
      </c>
      <c r="U365" s="99">
        <f t="shared" si="335"/>
        <v>0</v>
      </c>
      <c r="V365" s="99">
        <f t="shared" si="336"/>
        <v>0</v>
      </c>
      <c r="W365" s="99"/>
      <c r="X365" s="99">
        <f t="shared" si="337"/>
        <v>1.2575679015445346E-4</v>
      </c>
      <c r="Y365" s="99">
        <f t="shared" si="338"/>
        <v>1.5077892741636317E-4</v>
      </c>
      <c r="Z365" s="99">
        <f t="shared" si="339"/>
        <v>1.7009879774099873E-4</v>
      </c>
      <c r="AA365" s="99">
        <f t="shared" si="340"/>
        <v>4.4238308129398995E-5</v>
      </c>
      <c r="AB365" s="99">
        <f t="shared" si="341"/>
        <v>0</v>
      </c>
      <c r="AC365" s="99">
        <f t="shared" si="342"/>
        <v>1.5077892741636317E-4</v>
      </c>
      <c r="AD365" s="1"/>
      <c r="AE365" s="1"/>
      <c r="AF365" s="5">
        <f t="shared" si="373"/>
        <v>2.8061008044613089E-3</v>
      </c>
      <c r="AG365" s="5">
        <f t="shared" si="374"/>
        <v>3.2052605628596353E-3</v>
      </c>
      <c r="AH365" s="5">
        <f t="shared" si="375"/>
        <v>4.784734474168495E-3</v>
      </c>
      <c r="AI365" s="5">
        <f t="shared" si="376"/>
        <v>8.1703290062651313E-4</v>
      </c>
      <c r="AJ365" s="5" t="e">
        <f t="shared" si="377"/>
        <v>#DIV/0!</v>
      </c>
      <c r="AK365" s="5">
        <f t="shared" si="378"/>
        <v>3.2052605628596353E-3</v>
      </c>
      <c r="AL365" s="1"/>
      <c r="AM365" s="175">
        <f t="shared" si="343"/>
        <v>0</v>
      </c>
      <c r="AN365" s="175">
        <f t="shared" si="344"/>
        <v>0</v>
      </c>
      <c r="AO365" s="175">
        <f t="shared" si="345"/>
        <v>0</v>
      </c>
      <c r="AP365" s="175">
        <f t="shared" si="346"/>
        <v>0</v>
      </c>
      <c r="AQ365" s="175" t="e">
        <f t="shared" si="347"/>
        <v>#DIV/0!</v>
      </c>
      <c r="AR365" s="175">
        <f t="shared" si="348"/>
        <v>0</v>
      </c>
      <c r="AS365" s="175"/>
      <c r="AT365" s="175">
        <f t="shared" si="349"/>
        <v>2.8061008044613089E-3</v>
      </c>
      <c r="AU365" s="175">
        <f t="shared" si="350"/>
        <v>3.2052605628596353E-3</v>
      </c>
      <c r="AV365" s="175">
        <f t="shared" si="351"/>
        <v>4.784734474168495E-3</v>
      </c>
      <c r="AW365" s="175">
        <f t="shared" si="352"/>
        <v>8.1703290062651313E-4</v>
      </c>
      <c r="AX365" s="175" t="e">
        <f t="shared" si="353"/>
        <v>#DIV/0!</v>
      </c>
      <c r="AY365" s="175">
        <f t="shared" si="354"/>
        <v>3.2052605628596353E-3</v>
      </c>
      <c r="AZ365" s="1"/>
      <c r="BA365" s="1">
        <f t="shared" si="379"/>
        <v>4.494124950321763E-2</v>
      </c>
      <c r="BB365" s="1">
        <f t="shared" si="380"/>
        <v>4.7191861691008981E-2</v>
      </c>
      <c r="BC365" s="1">
        <f t="shared" si="381"/>
        <v>3.5720409616307451E-2</v>
      </c>
      <c r="BD365" s="1">
        <f t="shared" si="382"/>
        <v>5.4189313855857256E-2</v>
      </c>
      <c r="BE365" s="1">
        <f t="shared" si="383"/>
        <v>0</v>
      </c>
      <c r="BF365" s="1">
        <f t="shared" si="384"/>
        <v>4.7191861691008981E-2</v>
      </c>
      <c r="BG365" s="1"/>
      <c r="BH365" s="1">
        <f t="shared" si="355"/>
        <v>4.5067006293372083E-2</v>
      </c>
      <c r="BI365" s="1">
        <f t="shared" si="356"/>
        <v>4.7342640618425344E-2</v>
      </c>
      <c r="BJ365" s="1">
        <f t="shared" si="357"/>
        <v>3.589050841404845E-2</v>
      </c>
      <c r="BK365" s="1">
        <f t="shared" si="358"/>
        <v>5.4233552163986655E-2</v>
      </c>
      <c r="BL365" s="1">
        <f t="shared" si="359"/>
        <v>0</v>
      </c>
      <c r="BM365" s="1">
        <f t="shared" si="360"/>
        <v>4.7342640618425344E-2</v>
      </c>
      <c r="BN365" s="1"/>
      <c r="BO365" s="1">
        <f t="shared" si="367"/>
        <v>1.9574906612437999E-2</v>
      </c>
      <c r="BP365" s="1">
        <f t="shared" si="368"/>
        <v>2.055865018404944E-2</v>
      </c>
      <c r="BQ365" s="1">
        <f t="shared" si="369"/>
        <v>-7.2473306193049135E-3</v>
      </c>
      <c r="BR365" s="1">
        <f t="shared" si="370"/>
        <v>2.875262438486827E-2</v>
      </c>
      <c r="BS365" s="1" t="e">
        <f t="shared" si="371"/>
        <v>#DIV/0!</v>
      </c>
      <c r="BT365" s="1">
        <f t="shared" si="372"/>
        <v>2.055865018404944E-2</v>
      </c>
      <c r="BU365" s="1"/>
      <c r="BV365" s="1">
        <f t="shared" si="385"/>
        <v>8.8462230978690395E-2</v>
      </c>
      <c r="BW365" s="1">
        <f t="shared" si="386"/>
        <v>8.7563868267035036E-2</v>
      </c>
      <c r="BX365" s="1">
        <f t="shared" si="387"/>
        <v>8.4599446970068368E-2</v>
      </c>
      <c r="BY365" s="1">
        <f t="shared" si="388"/>
        <v>0.10333309310085485</v>
      </c>
      <c r="BZ365" s="1" t="e">
        <f t="shared" si="389"/>
        <v>#DIV/0!</v>
      </c>
      <c r="CA365" s="1">
        <f t="shared" si="390"/>
        <v>8.7563868267035036E-2</v>
      </c>
      <c r="CB365" s="1"/>
      <c r="CC365" s="1"/>
    </row>
    <row r="366" spans="1:81" x14ac:dyDescent="0.2">
      <c r="A366">
        <f t="shared" si="391"/>
        <v>2020</v>
      </c>
      <c r="B366">
        <f t="shared" si="392"/>
        <v>5</v>
      </c>
      <c r="C366" s="1">
        <f>AVERAGE(RealPrice!C354:C365)</f>
        <v>4.4870375081244918E-2</v>
      </c>
      <c r="D366" s="1">
        <f>AVERAGE(RealPrice!D354:D365)</f>
        <v>4.7076134508099908E-2</v>
      </c>
      <c r="E366" s="1">
        <f>AVERAGE(RealPrice!E354:E365)</f>
        <v>3.5724605106838607E-2</v>
      </c>
      <c r="F366" s="1">
        <f>AVERAGE(RealPrice!F354:F365)</f>
        <v>5.4040847910782425E-2</v>
      </c>
      <c r="G366" s="1">
        <f>AVERAGE(RealPrice!G354:G365)</f>
        <v>0</v>
      </c>
      <c r="H366" s="1">
        <f>AVERAGE(RealPrice!H354:H365)</f>
        <v>4.7076134508099908E-2</v>
      </c>
      <c r="I366" s="1"/>
      <c r="J366" s="1">
        <f t="shared" si="361"/>
        <v>-7.0874421972712265E-5</v>
      </c>
      <c r="K366" s="1">
        <f t="shared" si="362"/>
        <v>-1.157271829090728E-4</v>
      </c>
      <c r="L366" s="1">
        <f t="shared" si="363"/>
        <v>4.1954905311558655E-6</v>
      </c>
      <c r="M366" s="1">
        <f t="shared" si="364"/>
        <v>-1.484659450748313E-4</v>
      </c>
      <c r="N366" s="1">
        <f t="shared" si="365"/>
        <v>0</v>
      </c>
      <c r="O366" s="1">
        <f t="shared" si="366"/>
        <v>-1.157271829090728E-4</v>
      </c>
      <c r="P366" s="1"/>
      <c r="Q366" s="99">
        <f t="shared" si="331"/>
        <v>-7.0874421972712265E-5</v>
      </c>
      <c r="R366" s="99">
        <f t="shared" si="332"/>
        <v>-1.157271829090728E-4</v>
      </c>
      <c r="S366" s="99">
        <f t="shared" si="333"/>
        <v>0</v>
      </c>
      <c r="T366" s="99">
        <f t="shared" si="334"/>
        <v>-1.484659450748313E-4</v>
      </c>
      <c r="U366" s="99">
        <f t="shared" si="335"/>
        <v>0</v>
      </c>
      <c r="V366" s="99">
        <f t="shared" si="336"/>
        <v>-1.157271829090728E-4</v>
      </c>
      <c r="W366" s="99"/>
      <c r="X366" s="99">
        <f t="shared" si="337"/>
        <v>0</v>
      </c>
      <c r="Y366" s="99">
        <f t="shared" si="338"/>
        <v>0</v>
      </c>
      <c r="Z366" s="99">
        <f t="shared" si="339"/>
        <v>4.1954905311558655E-6</v>
      </c>
      <c r="AA366" s="99">
        <f t="shared" si="340"/>
        <v>0</v>
      </c>
      <c r="AB366" s="99">
        <f t="shared" si="341"/>
        <v>0</v>
      </c>
      <c r="AC366" s="99">
        <f t="shared" si="342"/>
        <v>0</v>
      </c>
      <c r="AD366" s="1"/>
      <c r="AE366" s="1"/>
      <c r="AF366" s="5">
        <f t="shared" si="373"/>
        <v>-1.5770460936480601E-3</v>
      </c>
      <c r="AG366" s="5">
        <f t="shared" si="374"/>
        <v>-2.4522699203265441E-3</v>
      </c>
      <c r="AH366" s="5">
        <f t="shared" si="375"/>
        <v>1.1745359519177434E-4</v>
      </c>
      <c r="AI366" s="5">
        <f t="shared" si="376"/>
        <v>-2.7397642544385592E-3</v>
      </c>
      <c r="AJ366" s="5" t="e">
        <f t="shared" si="377"/>
        <v>#DIV/0!</v>
      </c>
      <c r="AK366" s="5">
        <f t="shared" si="378"/>
        <v>-2.4522699203265441E-3</v>
      </c>
      <c r="AL366" s="1"/>
      <c r="AM366" s="175">
        <f t="shared" si="343"/>
        <v>-1.5770460936480601E-3</v>
      </c>
      <c r="AN366" s="175">
        <f t="shared" si="344"/>
        <v>-2.4522699203265441E-3</v>
      </c>
      <c r="AO366" s="175">
        <f t="shared" si="345"/>
        <v>0</v>
      </c>
      <c r="AP366" s="175">
        <f t="shared" si="346"/>
        <v>-2.7397642544385592E-3</v>
      </c>
      <c r="AQ366" s="175" t="e">
        <f t="shared" si="347"/>
        <v>#DIV/0!</v>
      </c>
      <c r="AR366" s="175">
        <f t="shared" si="348"/>
        <v>-2.4522699203265441E-3</v>
      </c>
      <c r="AS366" s="175"/>
      <c r="AT366" s="175">
        <f t="shared" si="349"/>
        <v>0</v>
      </c>
      <c r="AU366" s="175">
        <f t="shared" si="350"/>
        <v>0</v>
      </c>
      <c r="AV366" s="175">
        <f t="shared" si="351"/>
        <v>1.1745359519177434E-4</v>
      </c>
      <c r="AW366" s="175">
        <f t="shared" si="352"/>
        <v>0</v>
      </c>
      <c r="AX366" s="175" t="e">
        <f t="shared" si="353"/>
        <v>#DIV/0!</v>
      </c>
      <c r="AY366" s="175">
        <f t="shared" si="354"/>
        <v>0</v>
      </c>
      <c r="AZ366" s="1"/>
      <c r="BA366" s="1">
        <f t="shared" si="379"/>
        <v>4.4799500659272205E-2</v>
      </c>
      <c r="BB366" s="1">
        <f t="shared" si="380"/>
        <v>4.6960407325190835E-2</v>
      </c>
      <c r="BC366" s="1">
        <f t="shared" si="381"/>
        <v>3.5724605106838607E-2</v>
      </c>
      <c r="BD366" s="1">
        <f t="shared" si="382"/>
        <v>5.3892381965707593E-2</v>
      </c>
      <c r="BE366" s="1">
        <f t="shared" si="383"/>
        <v>0</v>
      </c>
      <c r="BF366" s="1">
        <f t="shared" si="384"/>
        <v>4.6960407325190835E-2</v>
      </c>
      <c r="BG366" s="1"/>
      <c r="BH366" s="1">
        <f t="shared" si="355"/>
        <v>4.4870375081244918E-2</v>
      </c>
      <c r="BI366" s="1">
        <f t="shared" si="356"/>
        <v>4.7076134508099908E-2</v>
      </c>
      <c r="BJ366" s="1">
        <f t="shared" si="357"/>
        <v>3.5728800597369763E-2</v>
      </c>
      <c r="BK366" s="1">
        <f t="shared" si="358"/>
        <v>5.4040847910782425E-2</v>
      </c>
      <c r="BL366" s="1">
        <f t="shared" si="359"/>
        <v>0</v>
      </c>
      <c r="BM366" s="1">
        <f t="shared" si="360"/>
        <v>4.7076134508099908E-2</v>
      </c>
      <c r="BN366" s="1"/>
      <c r="BO366" s="1">
        <f t="shared" si="367"/>
        <v>1.9504143962695598E-2</v>
      </c>
      <c r="BP366" s="1">
        <f t="shared" si="368"/>
        <v>2.0443206795429981E-2</v>
      </c>
      <c r="BQ366" s="1">
        <f t="shared" si="369"/>
        <v>-7.2473306193049135E-3</v>
      </c>
      <c r="BR366" s="1">
        <f t="shared" si="370"/>
        <v>2.8604565201482759E-2</v>
      </c>
      <c r="BS366" s="1" t="e">
        <f t="shared" si="371"/>
        <v>#DIV/0!</v>
      </c>
      <c r="BT366" s="1">
        <f t="shared" si="372"/>
        <v>2.0443206795429981E-2</v>
      </c>
      <c r="BU366" s="1"/>
      <c r="BV366" s="1">
        <f t="shared" si="385"/>
        <v>8.8462230978690395E-2</v>
      </c>
      <c r="BW366" s="1">
        <f t="shared" si="386"/>
        <v>8.7563868267035036E-2</v>
      </c>
      <c r="BX366" s="1">
        <f t="shared" si="387"/>
        <v>8.4603642953374969E-2</v>
      </c>
      <c r="BY366" s="1">
        <f t="shared" si="388"/>
        <v>0.10333309310085485</v>
      </c>
      <c r="BZ366" s="1" t="e">
        <f t="shared" si="389"/>
        <v>#DIV/0!</v>
      </c>
      <c r="CA366" s="1">
        <f t="shared" si="390"/>
        <v>8.7563868267035036E-2</v>
      </c>
      <c r="CB366" s="1"/>
      <c r="CC366" s="1"/>
    </row>
    <row r="367" spans="1:81" x14ac:dyDescent="0.2">
      <c r="A367">
        <f t="shared" si="391"/>
        <v>2020</v>
      </c>
      <c r="B367">
        <f t="shared" si="392"/>
        <v>6</v>
      </c>
      <c r="C367" s="1">
        <f>AVERAGE(RealPrice!C355:C366)</f>
        <v>4.4891517166375829E-2</v>
      </c>
      <c r="D367" s="1">
        <f>AVERAGE(RealPrice!D355:D366)</f>
        <v>4.7115913036692159E-2</v>
      </c>
      <c r="E367" s="1">
        <f>AVERAGE(RealPrice!E355:E366)</f>
        <v>3.566054974114722E-2</v>
      </c>
      <c r="F367" s="1">
        <f>AVERAGE(RealPrice!F355:F366)</f>
        <v>5.3973951357453719E-2</v>
      </c>
      <c r="G367" s="1">
        <f>AVERAGE(RealPrice!G355:G366)</f>
        <v>0</v>
      </c>
      <c r="H367" s="1">
        <f>AVERAGE(RealPrice!H355:H366)</f>
        <v>4.7115913036692159E-2</v>
      </c>
      <c r="I367" s="1"/>
      <c r="J367" s="1">
        <f t="shared" si="361"/>
        <v>2.1142085130911037E-5</v>
      </c>
      <c r="K367" s="1">
        <f t="shared" si="362"/>
        <v>3.9778528592250562E-5</v>
      </c>
      <c r="L367" s="1">
        <f t="shared" si="363"/>
        <v>-6.4055365691387256E-5</v>
      </c>
      <c r="M367" s="1">
        <f t="shared" si="364"/>
        <v>-6.6896553328706088E-5</v>
      </c>
      <c r="N367" s="1">
        <f t="shared" si="365"/>
        <v>0</v>
      </c>
      <c r="O367" s="1">
        <f t="shared" si="366"/>
        <v>3.9778528592250562E-5</v>
      </c>
      <c r="P367" s="1"/>
      <c r="Q367" s="99">
        <f t="shared" si="331"/>
        <v>0</v>
      </c>
      <c r="R367" s="99">
        <f t="shared" si="332"/>
        <v>0</v>
      </c>
      <c r="S367" s="99">
        <f t="shared" si="333"/>
        <v>-6.4055365691387256E-5</v>
      </c>
      <c r="T367" s="99">
        <f t="shared" si="334"/>
        <v>-6.6896553328706088E-5</v>
      </c>
      <c r="U367" s="99">
        <f t="shared" si="335"/>
        <v>0</v>
      </c>
      <c r="V367" s="99">
        <f t="shared" si="336"/>
        <v>0</v>
      </c>
      <c r="W367" s="99"/>
      <c r="X367" s="99">
        <f t="shared" si="337"/>
        <v>2.1142085130911037E-5</v>
      </c>
      <c r="Y367" s="99">
        <f t="shared" si="338"/>
        <v>3.9778528592250562E-5</v>
      </c>
      <c r="Z367" s="99">
        <f t="shared" si="339"/>
        <v>0</v>
      </c>
      <c r="AA367" s="99">
        <f t="shared" si="340"/>
        <v>0</v>
      </c>
      <c r="AB367" s="99">
        <f t="shared" si="341"/>
        <v>0</v>
      </c>
      <c r="AC367" s="99">
        <f t="shared" si="342"/>
        <v>3.9778528592250562E-5</v>
      </c>
      <c r="AD367" s="1"/>
      <c r="AE367" s="1"/>
      <c r="AF367" s="5">
        <f t="shared" si="373"/>
        <v>4.71181377303731E-4</v>
      </c>
      <c r="AG367" s="5">
        <f t="shared" si="374"/>
        <v>8.449828986152319E-4</v>
      </c>
      <c r="AH367" s="5">
        <f t="shared" si="375"/>
        <v>-1.7930321552840356E-3</v>
      </c>
      <c r="AI367" s="5">
        <f t="shared" si="376"/>
        <v>-1.2378886696808866E-3</v>
      </c>
      <c r="AJ367" s="5" t="e">
        <f t="shared" si="377"/>
        <v>#DIV/0!</v>
      </c>
      <c r="AK367" s="5">
        <f t="shared" si="378"/>
        <v>8.449828986152319E-4</v>
      </c>
      <c r="AL367" s="1"/>
      <c r="AM367" s="175">
        <f t="shared" si="343"/>
        <v>0</v>
      </c>
      <c r="AN367" s="175">
        <f t="shared" si="344"/>
        <v>0</v>
      </c>
      <c r="AO367" s="175">
        <f t="shared" si="345"/>
        <v>-1.7930321552840356E-3</v>
      </c>
      <c r="AP367" s="175">
        <f t="shared" si="346"/>
        <v>-1.2378886696808866E-3</v>
      </c>
      <c r="AQ367" s="175" t="e">
        <f t="shared" si="347"/>
        <v>#DIV/0!</v>
      </c>
      <c r="AR367" s="175">
        <f t="shared" si="348"/>
        <v>0</v>
      </c>
      <c r="AS367" s="175"/>
      <c r="AT367" s="175">
        <f t="shared" si="349"/>
        <v>4.71181377303731E-4</v>
      </c>
      <c r="AU367" s="175">
        <f t="shared" si="350"/>
        <v>8.449828986152319E-4</v>
      </c>
      <c r="AV367" s="175">
        <f t="shared" si="351"/>
        <v>0</v>
      </c>
      <c r="AW367" s="175">
        <f t="shared" si="352"/>
        <v>0</v>
      </c>
      <c r="AX367" s="175" t="e">
        <f t="shared" si="353"/>
        <v>#DIV/0!</v>
      </c>
      <c r="AY367" s="175">
        <f t="shared" si="354"/>
        <v>8.449828986152319E-4</v>
      </c>
      <c r="AZ367" s="1"/>
      <c r="BA367" s="1">
        <f t="shared" si="379"/>
        <v>4.4891517166375829E-2</v>
      </c>
      <c r="BB367" s="1">
        <f t="shared" si="380"/>
        <v>4.7115913036692159E-2</v>
      </c>
      <c r="BC367" s="1">
        <f t="shared" si="381"/>
        <v>3.5596494375455832E-2</v>
      </c>
      <c r="BD367" s="1">
        <f t="shared" si="382"/>
        <v>5.3907054804125012E-2</v>
      </c>
      <c r="BE367" s="1">
        <f t="shared" si="383"/>
        <v>0</v>
      </c>
      <c r="BF367" s="1">
        <f t="shared" si="384"/>
        <v>4.7115913036692159E-2</v>
      </c>
      <c r="BG367" s="1"/>
      <c r="BH367" s="1">
        <f t="shared" si="355"/>
        <v>4.491265925150674E-2</v>
      </c>
      <c r="BI367" s="1">
        <f t="shared" si="356"/>
        <v>4.7155691565284409E-2</v>
      </c>
      <c r="BJ367" s="1">
        <f t="shared" si="357"/>
        <v>3.566054974114722E-2</v>
      </c>
      <c r="BK367" s="1">
        <f t="shared" si="358"/>
        <v>5.3973951357453719E-2</v>
      </c>
      <c r="BL367" s="1">
        <f t="shared" si="359"/>
        <v>0</v>
      </c>
      <c r="BM367" s="1">
        <f t="shared" si="360"/>
        <v>4.7155691565284409E-2</v>
      </c>
      <c r="BN367" s="1"/>
      <c r="BO367" s="1">
        <f t="shared" si="367"/>
        <v>1.9504143962695598E-2</v>
      </c>
      <c r="BP367" s="1">
        <f t="shared" si="368"/>
        <v>2.0443206795429981E-2</v>
      </c>
      <c r="BQ367" s="1">
        <f t="shared" si="369"/>
        <v>-7.3112711316658963E-3</v>
      </c>
      <c r="BR367" s="1">
        <f t="shared" si="370"/>
        <v>2.853775145863946E-2</v>
      </c>
      <c r="BS367" s="1" t="e">
        <f t="shared" si="371"/>
        <v>#DIV/0!</v>
      </c>
      <c r="BT367" s="1">
        <f t="shared" si="372"/>
        <v>2.0443206795429981E-2</v>
      </c>
      <c r="BU367" s="1"/>
      <c r="BV367" s="1">
        <f t="shared" si="385"/>
        <v>8.8483383025578108E-2</v>
      </c>
      <c r="BW367" s="1">
        <f t="shared" si="386"/>
        <v>8.7603680407803683E-2</v>
      </c>
      <c r="BX367" s="1">
        <f t="shared" si="387"/>
        <v>8.4603642953374969E-2</v>
      </c>
      <c r="BY367" s="1">
        <f t="shared" si="388"/>
        <v>0.10333309310085485</v>
      </c>
      <c r="BZ367" s="1" t="e">
        <f t="shared" si="389"/>
        <v>#DIV/0!</v>
      </c>
      <c r="CA367" s="1">
        <f t="shared" si="390"/>
        <v>8.7603680407803683E-2</v>
      </c>
      <c r="CB367" s="1"/>
      <c r="CC367" s="1"/>
    </row>
    <row r="368" spans="1:81" x14ac:dyDescent="0.2">
      <c r="A368">
        <f t="shared" si="391"/>
        <v>2020</v>
      </c>
      <c r="B368">
        <f t="shared" si="392"/>
        <v>7</v>
      </c>
      <c r="C368" s="1">
        <f>AVERAGE(RealPrice!C356:C367)</f>
        <v>4.4058923590351441E-2</v>
      </c>
      <c r="D368" s="1">
        <f>AVERAGE(RealPrice!D356:D367)</f>
        <v>4.6298586450384677E-2</v>
      </c>
      <c r="E368" s="1">
        <f>AVERAGE(RealPrice!E356:E367)</f>
        <v>3.4824098528823046E-2</v>
      </c>
      <c r="F368" s="1">
        <f>AVERAGE(RealPrice!F356:F367)</f>
        <v>5.3062946930451556E-2</v>
      </c>
      <c r="G368" s="1">
        <f>AVERAGE(RealPrice!G356:G367)</f>
        <v>0</v>
      </c>
      <c r="H368" s="1">
        <f>AVERAGE(RealPrice!H356:H367)</f>
        <v>4.6298586450384677E-2</v>
      </c>
      <c r="I368" s="1"/>
      <c r="J368" s="1">
        <f t="shared" si="361"/>
        <v>-8.3259357602438744E-4</v>
      </c>
      <c r="K368" s="1">
        <f t="shared" si="362"/>
        <v>-8.1732658630748189E-4</v>
      </c>
      <c r="L368" s="1">
        <f t="shared" si="363"/>
        <v>-8.3645121232417408E-4</v>
      </c>
      <c r="M368" s="1">
        <f t="shared" si="364"/>
        <v>-9.1100442700216278E-4</v>
      </c>
      <c r="N368" s="1">
        <f t="shared" si="365"/>
        <v>0</v>
      </c>
      <c r="O368" s="1">
        <f t="shared" si="366"/>
        <v>-8.1732658630748189E-4</v>
      </c>
      <c r="P368" s="1"/>
      <c r="Q368" s="99">
        <f t="shared" si="331"/>
        <v>-8.3259357602438744E-4</v>
      </c>
      <c r="R368" s="99">
        <f t="shared" si="332"/>
        <v>-8.1732658630748189E-4</v>
      </c>
      <c r="S368" s="99">
        <f t="shared" si="333"/>
        <v>-8.3645121232417408E-4</v>
      </c>
      <c r="T368" s="99">
        <f t="shared" si="334"/>
        <v>-9.1100442700216278E-4</v>
      </c>
      <c r="U368" s="99">
        <f t="shared" si="335"/>
        <v>0</v>
      </c>
      <c r="V368" s="99">
        <f t="shared" si="336"/>
        <v>-8.1732658630748189E-4</v>
      </c>
      <c r="W368" s="99"/>
      <c r="X368" s="99">
        <f t="shared" si="337"/>
        <v>0</v>
      </c>
      <c r="Y368" s="99">
        <f t="shared" si="338"/>
        <v>0</v>
      </c>
      <c r="Z368" s="99">
        <f t="shared" si="339"/>
        <v>0</v>
      </c>
      <c r="AA368" s="99">
        <f t="shared" si="340"/>
        <v>0</v>
      </c>
      <c r="AB368" s="99">
        <f t="shared" si="341"/>
        <v>0</v>
      </c>
      <c r="AC368" s="99">
        <f t="shared" si="342"/>
        <v>0</v>
      </c>
      <c r="AD368" s="1"/>
      <c r="AE368" s="1"/>
      <c r="AF368" s="5">
        <f t="shared" si="373"/>
        <v>-1.8546790765361032E-2</v>
      </c>
      <c r="AG368" s="5">
        <f t="shared" si="374"/>
        <v>-1.7347145234583028E-2</v>
      </c>
      <c r="AH368" s="5">
        <f t="shared" si="375"/>
        <v>-2.3455925901193497E-2</v>
      </c>
      <c r="AI368" s="5">
        <f t="shared" si="376"/>
        <v>-1.6878594286507731E-2</v>
      </c>
      <c r="AJ368" s="5" t="e">
        <f t="shared" si="377"/>
        <v>#DIV/0!</v>
      </c>
      <c r="AK368" s="5">
        <f t="shared" si="378"/>
        <v>-1.7347145234583028E-2</v>
      </c>
      <c r="AL368" s="1"/>
      <c r="AM368" s="175">
        <f t="shared" si="343"/>
        <v>-1.8546790765361032E-2</v>
      </c>
      <c r="AN368" s="175">
        <f t="shared" si="344"/>
        <v>-1.7347145234583028E-2</v>
      </c>
      <c r="AO368" s="175">
        <f t="shared" si="345"/>
        <v>-2.3455925901193497E-2</v>
      </c>
      <c r="AP368" s="175">
        <f t="shared" si="346"/>
        <v>-1.6878594286507731E-2</v>
      </c>
      <c r="AQ368" s="175" t="e">
        <f t="shared" si="347"/>
        <v>#DIV/0!</v>
      </c>
      <c r="AR368" s="175">
        <f t="shared" si="348"/>
        <v>-1.7347145234583028E-2</v>
      </c>
      <c r="AS368" s="175"/>
      <c r="AT368" s="175">
        <f t="shared" si="349"/>
        <v>0</v>
      </c>
      <c r="AU368" s="175">
        <f t="shared" si="350"/>
        <v>0</v>
      </c>
      <c r="AV368" s="175">
        <f t="shared" si="351"/>
        <v>0</v>
      </c>
      <c r="AW368" s="175">
        <f t="shared" si="352"/>
        <v>0</v>
      </c>
      <c r="AX368" s="175" t="e">
        <f t="shared" si="353"/>
        <v>#DIV/0!</v>
      </c>
      <c r="AY368" s="175">
        <f t="shared" si="354"/>
        <v>0</v>
      </c>
      <c r="AZ368" s="1"/>
      <c r="BA368" s="1">
        <f t="shared" si="379"/>
        <v>4.3226330014327054E-2</v>
      </c>
      <c r="BB368" s="1">
        <f t="shared" si="380"/>
        <v>4.5481259864077195E-2</v>
      </c>
      <c r="BC368" s="1">
        <f t="shared" si="381"/>
        <v>3.3987647316498872E-2</v>
      </c>
      <c r="BD368" s="1">
        <f t="shared" si="382"/>
        <v>5.2151942503449393E-2</v>
      </c>
      <c r="BE368" s="1">
        <f t="shared" si="383"/>
        <v>0</v>
      </c>
      <c r="BF368" s="1">
        <f t="shared" si="384"/>
        <v>4.5481259864077195E-2</v>
      </c>
      <c r="BG368" s="1"/>
      <c r="BH368" s="1">
        <f t="shared" si="355"/>
        <v>4.4058923590351441E-2</v>
      </c>
      <c r="BI368" s="1">
        <f t="shared" si="356"/>
        <v>4.6298586450384677E-2</v>
      </c>
      <c r="BJ368" s="1">
        <f t="shared" si="357"/>
        <v>3.4824098528823046E-2</v>
      </c>
      <c r="BK368" s="1">
        <f t="shared" si="358"/>
        <v>5.3062946930451556E-2</v>
      </c>
      <c r="BL368" s="1">
        <f t="shared" si="359"/>
        <v>0</v>
      </c>
      <c r="BM368" s="1">
        <f t="shared" si="360"/>
        <v>4.6298586450384677E-2</v>
      </c>
      <c r="BN368" s="1"/>
      <c r="BO368" s="1">
        <f t="shared" si="367"/>
        <v>1.868699232551832E-2</v>
      </c>
      <c r="BP368" s="1">
        <f t="shared" si="368"/>
        <v>1.964005849211926E-2</v>
      </c>
      <c r="BQ368" s="1">
        <f t="shared" si="369"/>
        <v>-8.128102606333832E-3</v>
      </c>
      <c r="BR368" s="1">
        <f t="shared" si="370"/>
        <v>2.7642123505753877E-2</v>
      </c>
      <c r="BS368" s="1" t="e">
        <f t="shared" si="371"/>
        <v>#DIV/0!</v>
      </c>
      <c r="BT368" s="1">
        <f t="shared" si="372"/>
        <v>1.964005849211926E-2</v>
      </c>
      <c r="BU368" s="1"/>
      <c r="BV368" s="1">
        <f t="shared" si="385"/>
        <v>8.8483383025578108E-2</v>
      </c>
      <c r="BW368" s="1">
        <f t="shared" si="386"/>
        <v>8.7603680407803683E-2</v>
      </c>
      <c r="BX368" s="1">
        <f t="shared" si="387"/>
        <v>8.4603642953374969E-2</v>
      </c>
      <c r="BY368" s="1">
        <f t="shared" si="388"/>
        <v>0.10333309310085485</v>
      </c>
      <c r="BZ368" s="1" t="e">
        <f t="shared" si="389"/>
        <v>#DIV/0!</v>
      </c>
      <c r="CA368" s="1">
        <f t="shared" si="390"/>
        <v>8.7603680407803683E-2</v>
      </c>
      <c r="CB368" s="1"/>
      <c r="CC368" s="1"/>
    </row>
    <row r="369" spans="1:81" x14ac:dyDescent="0.2">
      <c r="A369">
        <f t="shared" si="391"/>
        <v>2020</v>
      </c>
      <c r="B369">
        <f t="shared" si="392"/>
        <v>8</v>
      </c>
      <c r="C369" s="1">
        <f>AVERAGE(RealPrice!C357:C368)</f>
        <v>4.3185752340402887E-2</v>
      </c>
      <c r="D369" s="1">
        <f>AVERAGE(RealPrice!D357:D368)</f>
        <v>4.5422562969730435E-2</v>
      </c>
      <c r="E369" s="1">
        <f>AVERAGE(RealPrice!E357:E368)</f>
        <v>3.3989628881051275E-2</v>
      </c>
      <c r="F369" s="1">
        <f>AVERAGE(RealPrice!F357:F368)</f>
        <v>5.2163829287577956E-2</v>
      </c>
      <c r="G369" s="1">
        <f>AVERAGE(RealPrice!G357:G368)</f>
        <v>0</v>
      </c>
      <c r="H369" s="1">
        <f>AVERAGE(RealPrice!H357:H368)</f>
        <v>4.5422562969730435E-2</v>
      </c>
      <c r="I369" s="1"/>
      <c r="J369" s="1">
        <f t="shared" si="361"/>
        <v>-8.7317124994855388E-4</v>
      </c>
      <c r="K369" s="1">
        <f t="shared" si="362"/>
        <v>-8.7602348065424218E-4</v>
      </c>
      <c r="L369" s="1">
        <f t="shared" si="363"/>
        <v>-8.3446964777177113E-4</v>
      </c>
      <c r="M369" s="1">
        <f t="shared" si="364"/>
        <v>-8.9911764287359947E-4</v>
      </c>
      <c r="N369" s="1">
        <f t="shared" si="365"/>
        <v>0</v>
      </c>
      <c r="O369" s="1">
        <f t="shared" si="366"/>
        <v>-8.7602348065424218E-4</v>
      </c>
      <c r="P369" s="1"/>
      <c r="Q369" s="99">
        <f t="shared" si="331"/>
        <v>-8.7317124994855388E-4</v>
      </c>
      <c r="R369" s="99">
        <f t="shared" si="332"/>
        <v>-8.7602348065424218E-4</v>
      </c>
      <c r="S369" s="99">
        <f t="shared" si="333"/>
        <v>-8.3446964777177113E-4</v>
      </c>
      <c r="T369" s="99">
        <f t="shared" si="334"/>
        <v>-8.9911764287359947E-4</v>
      </c>
      <c r="U369" s="99">
        <f t="shared" si="335"/>
        <v>0</v>
      </c>
      <c r="V369" s="99">
        <f t="shared" si="336"/>
        <v>-8.7602348065424218E-4</v>
      </c>
      <c r="W369" s="99"/>
      <c r="X369" s="99">
        <f t="shared" si="337"/>
        <v>0</v>
      </c>
      <c r="Y369" s="99">
        <f t="shared" si="338"/>
        <v>0</v>
      </c>
      <c r="Z369" s="99">
        <f t="shared" si="339"/>
        <v>0</v>
      </c>
      <c r="AA369" s="99">
        <f t="shared" si="340"/>
        <v>0</v>
      </c>
      <c r="AB369" s="99">
        <f t="shared" si="341"/>
        <v>0</v>
      </c>
      <c r="AC369" s="99">
        <f t="shared" si="342"/>
        <v>0</v>
      </c>
      <c r="AD369" s="1"/>
      <c r="AE369" s="1"/>
      <c r="AF369" s="5">
        <f t="shared" si="373"/>
        <v>-1.9818261064820319E-2</v>
      </c>
      <c r="AG369" s="5">
        <f t="shared" si="374"/>
        <v>-1.8921171202343823E-2</v>
      </c>
      <c r="AH369" s="5">
        <f t="shared" si="375"/>
        <v>-2.3962419216138509E-2</v>
      </c>
      <c r="AI369" s="5">
        <f t="shared" si="376"/>
        <v>-1.6944359386071306E-2</v>
      </c>
      <c r="AJ369" s="5" t="e">
        <f t="shared" si="377"/>
        <v>#DIV/0!</v>
      </c>
      <c r="AK369" s="5">
        <f t="shared" si="378"/>
        <v>-1.8921171202343823E-2</v>
      </c>
      <c r="AL369" s="1"/>
      <c r="AM369" s="175">
        <f t="shared" si="343"/>
        <v>-1.9818261064820319E-2</v>
      </c>
      <c r="AN369" s="175">
        <f t="shared" si="344"/>
        <v>-1.8921171202343823E-2</v>
      </c>
      <c r="AO369" s="175">
        <f t="shared" si="345"/>
        <v>-2.3962419216138509E-2</v>
      </c>
      <c r="AP369" s="175">
        <f t="shared" si="346"/>
        <v>-1.6944359386071306E-2</v>
      </c>
      <c r="AQ369" s="175" t="e">
        <f t="shared" si="347"/>
        <v>#DIV/0!</v>
      </c>
      <c r="AR369" s="175">
        <f t="shared" si="348"/>
        <v>-1.8921171202343823E-2</v>
      </c>
      <c r="AS369" s="175"/>
      <c r="AT369" s="175">
        <f t="shared" si="349"/>
        <v>0</v>
      </c>
      <c r="AU369" s="175">
        <f t="shared" si="350"/>
        <v>0</v>
      </c>
      <c r="AV369" s="175">
        <f t="shared" si="351"/>
        <v>0</v>
      </c>
      <c r="AW369" s="175">
        <f t="shared" si="352"/>
        <v>0</v>
      </c>
      <c r="AX369" s="175" t="e">
        <f t="shared" si="353"/>
        <v>#DIV/0!</v>
      </c>
      <c r="AY369" s="175">
        <f t="shared" si="354"/>
        <v>0</v>
      </c>
      <c r="AZ369" s="1"/>
      <c r="BA369" s="1">
        <f t="shared" si="379"/>
        <v>4.2312581090454333E-2</v>
      </c>
      <c r="BB369" s="1">
        <f t="shared" si="380"/>
        <v>4.4546539489076192E-2</v>
      </c>
      <c r="BC369" s="1">
        <f t="shared" si="381"/>
        <v>3.3155159233279503E-2</v>
      </c>
      <c r="BD369" s="1">
        <f t="shared" si="382"/>
        <v>5.1264711644704357E-2</v>
      </c>
      <c r="BE369" s="1">
        <f t="shared" si="383"/>
        <v>0</v>
      </c>
      <c r="BF369" s="1">
        <f t="shared" si="384"/>
        <v>4.4546539489076192E-2</v>
      </c>
      <c r="BG369" s="1"/>
      <c r="BH369" s="1">
        <f t="shared" si="355"/>
        <v>4.3185752340402887E-2</v>
      </c>
      <c r="BI369" s="1">
        <f t="shared" si="356"/>
        <v>4.5422562969730435E-2</v>
      </c>
      <c r="BJ369" s="1">
        <f t="shared" si="357"/>
        <v>3.3989628881051275E-2</v>
      </c>
      <c r="BK369" s="1">
        <f t="shared" si="358"/>
        <v>5.2163829287577956E-2</v>
      </c>
      <c r="BL369" s="1">
        <f t="shared" si="359"/>
        <v>0</v>
      </c>
      <c r="BM369" s="1">
        <f t="shared" si="360"/>
        <v>4.5422562969730435E-2</v>
      </c>
      <c r="BN369" s="1"/>
      <c r="BO369" s="1">
        <f t="shared" si="367"/>
        <v>1.7831125811355542E-2</v>
      </c>
      <c r="BP369" s="1">
        <f t="shared" si="368"/>
        <v>1.8780610401719747E-2</v>
      </c>
      <c r="BQ369" s="1">
        <f t="shared" si="369"/>
        <v>-8.9425763425825516E-3</v>
      </c>
      <c r="BR369" s="1">
        <f t="shared" si="370"/>
        <v>2.6758240835351485E-2</v>
      </c>
      <c r="BS369" s="1" t="e">
        <f t="shared" si="371"/>
        <v>#DIV/0!</v>
      </c>
      <c r="BT369" s="1">
        <f t="shared" si="372"/>
        <v>1.8780610401719747E-2</v>
      </c>
      <c r="BU369" s="1"/>
      <c r="BV369" s="1">
        <f t="shared" si="385"/>
        <v>8.8483383025578108E-2</v>
      </c>
      <c r="BW369" s="1">
        <f t="shared" si="386"/>
        <v>8.7603680407803683E-2</v>
      </c>
      <c r="BX369" s="1">
        <f t="shared" si="387"/>
        <v>8.4603642953374969E-2</v>
      </c>
      <c r="BY369" s="1">
        <f t="shared" si="388"/>
        <v>0.10333309310085485</v>
      </c>
      <c r="BZ369" s="1" t="e">
        <f t="shared" si="389"/>
        <v>#DIV/0!</v>
      </c>
      <c r="CA369" s="1">
        <f t="shared" si="390"/>
        <v>8.7603680407803683E-2</v>
      </c>
      <c r="CB369" s="1"/>
      <c r="CC369" s="1"/>
    </row>
    <row r="370" spans="1:81" x14ac:dyDescent="0.2">
      <c r="A370">
        <f t="shared" si="391"/>
        <v>2020</v>
      </c>
      <c r="B370">
        <f t="shared" si="392"/>
        <v>9</v>
      </c>
      <c r="C370" s="1">
        <f>AVERAGE(RealPrice!C358:C369)</f>
        <v>4.2248710094680349E-2</v>
      </c>
      <c r="D370" s="1">
        <f>AVERAGE(RealPrice!D358:D369)</f>
        <v>4.4395219119190511E-2</v>
      </c>
      <c r="E370" s="1">
        <f>AVERAGE(RealPrice!E358:E369)</f>
        <v>3.3181295382821885E-2</v>
      </c>
      <c r="F370" s="1">
        <f>AVERAGE(RealPrice!F358:F369)</f>
        <v>5.1248474075935552E-2</v>
      </c>
      <c r="G370" s="1">
        <f>AVERAGE(RealPrice!G358:G369)</f>
        <v>0</v>
      </c>
      <c r="H370" s="1">
        <f>AVERAGE(RealPrice!H358:H369)</f>
        <v>4.4395219119190511E-2</v>
      </c>
      <c r="I370" s="1"/>
      <c r="J370" s="1">
        <f t="shared" si="361"/>
        <v>-9.3704224572253858E-4</v>
      </c>
      <c r="K370" s="1">
        <f t="shared" si="362"/>
        <v>-1.0273438505399232E-3</v>
      </c>
      <c r="L370" s="1">
        <f t="shared" si="363"/>
        <v>-8.0833349822938966E-4</v>
      </c>
      <c r="M370" s="1">
        <f t="shared" si="364"/>
        <v>-9.1535521164240463E-4</v>
      </c>
      <c r="N370" s="1">
        <f t="shared" si="365"/>
        <v>0</v>
      </c>
      <c r="O370" s="1">
        <f t="shared" si="366"/>
        <v>-1.0273438505399232E-3</v>
      </c>
      <c r="P370" s="1"/>
      <c r="Q370" s="99">
        <f t="shared" si="331"/>
        <v>-9.3704224572253858E-4</v>
      </c>
      <c r="R370" s="99">
        <f t="shared" si="332"/>
        <v>-1.0273438505399232E-3</v>
      </c>
      <c r="S370" s="99">
        <f t="shared" si="333"/>
        <v>-8.0833349822938966E-4</v>
      </c>
      <c r="T370" s="99">
        <f t="shared" si="334"/>
        <v>-9.1535521164240463E-4</v>
      </c>
      <c r="U370" s="99">
        <f t="shared" si="335"/>
        <v>0</v>
      </c>
      <c r="V370" s="99">
        <f t="shared" si="336"/>
        <v>-1.0273438505399232E-3</v>
      </c>
      <c r="W370" s="99"/>
      <c r="X370" s="99">
        <f t="shared" si="337"/>
        <v>0</v>
      </c>
      <c r="Y370" s="99">
        <f t="shared" si="338"/>
        <v>0</v>
      </c>
      <c r="Z370" s="99">
        <f t="shared" si="339"/>
        <v>0</v>
      </c>
      <c r="AA370" s="99">
        <f t="shared" si="340"/>
        <v>0</v>
      </c>
      <c r="AB370" s="99">
        <f t="shared" si="341"/>
        <v>0</v>
      </c>
      <c r="AC370" s="99">
        <f t="shared" si="342"/>
        <v>0</v>
      </c>
      <c r="AD370" s="1"/>
      <c r="AE370" s="1"/>
      <c r="AF370" s="5">
        <f t="shared" si="373"/>
        <v>-2.1697948859070282E-2</v>
      </c>
      <c r="AG370" s="5">
        <f t="shared" si="374"/>
        <v>-2.2617478701599136E-2</v>
      </c>
      <c r="AH370" s="5">
        <f t="shared" si="375"/>
        <v>-2.3781768875976828E-2</v>
      </c>
      <c r="AI370" s="5">
        <f t="shared" si="376"/>
        <v>-1.7547699701953912E-2</v>
      </c>
      <c r="AJ370" s="5" t="e">
        <f t="shared" si="377"/>
        <v>#DIV/0!</v>
      </c>
      <c r="AK370" s="5">
        <f t="shared" si="378"/>
        <v>-2.2617478701599136E-2</v>
      </c>
      <c r="AL370" s="1"/>
      <c r="AM370" s="175">
        <f t="shared" si="343"/>
        <v>-2.1697948859070282E-2</v>
      </c>
      <c r="AN370" s="175">
        <f t="shared" si="344"/>
        <v>-2.2617478701599136E-2</v>
      </c>
      <c r="AO370" s="175">
        <f t="shared" si="345"/>
        <v>-2.3781768875976828E-2</v>
      </c>
      <c r="AP370" s="175">
        <f t="shared" si="346"/>
        <v>-1.7547699701953912E-2</v>
      </c>
      <c r="AQ370" s="175" t="e">
        <f t="shared" si="347"/>
        <v>#DIV/0!</v>
      </c>
      <c r="AR370" s="175">
        <f t="shared" si="348"/>
        <v>-2.2617478701599136E-2</v>
      </c>
      <c r="AS370" s="175"/>
      <c r="AT370" s="175">
        <f t="shared" si="349"/>
        <v>0</v>
      </c>
      <c r="AU370" s="175">
        <f t="shared" si="350"/>
        <v>0</v>
      </c>
      <c r="AV370" s="175">
        <f t="shared" si="351"/>
        <v>0</v>
      </c>
      <c r="AW370" s="175">
        <f t="shared" si="352"/>
        <v>0</v>
      </c>
      <c r="AX370" s="175" t="e">
        <f t="shared" si="353"/>
        <v>#DIV/0!</v>
      </c>
      <c r="AY370" s="175">
        <f t="shared" si="354"/>
        <v>0</v>
      </c>
      <c r="AZ370" s="1"/>
      <c r="BA370" s="1">
        <f t="shared" si="379"/>
        <v>4.131166784895781E-2</v>
      </c>
      <c r="BB370" s="1">
        <f t="shared" si="380"/>
        <v>4.3367875268650588E-2</v>
      </c>
      <c r="BC370" s="1">
        <f t="shared" si="381"/>
        <v>3.2372961884592495E-2</v>
      </c>
      <c r="BD370" s="1">
        <f t="shared" si="382"/>
        <v>5.0333118864293147E-2</v>
      </c>
      <c r="BE370" s="1">
        <f t="shared" si="383"/>
        <v>0</v>
      </c>
      <c r="BF370" s="1">
        <f t="shared" si="384"/>
        <v>4.3367875268650588E-2</v>
      </c>
      <c r="BG370" s="1"/>
      <c r="BH370" s="1">
        <f t="shared" si="355"/>
        <v>4.2248710094680349E-2</v>
      </c>
      <c r="BI370" s="1">
        <f t="shared" si="356"/>
        <v>4.4395219119190511E-2</v>
      </c>
      <c r="BJ370" s="1">
        <f t="shared" si="357"/>
        <v>3.3181295382821885E-2</v>
      </c>
      <c r="BK370" s="1">
        <f t="shared" si="358"/>
        <v>5.1248474075935552E-2</v>
      </c>
      <c r="BL370" s="1">
        <f t="shared" si="359"/>
        <v>0</v>
      </c>
      <c r="BM370" s="1">
        <f t="shared" si="360"/>
        <v>4.4395219119190511E-2</v>
      </c>
      <c r="BN370" s="1"/>
      <c r="BO370" s="1">
        <f t="shared" si="367"/>
        <v>1.6914415460359482E-2</v>
      </c>
      <c r="BP370" s="1">
        <f t="shared" si="368"/>
        <v>1.7776502478838628E-2</v>
      </c>
      <c r="BQ370" s="1">
        <f t="shared" si="369"/>
        <v>-9.7316862403823388E-3</v>
      </c>
      <c r="BR370" s="1">
        <f t="shared" si="370"/>
        <v>2.5858948002083597E-2</v>
      </c>
      <c r="BS370" s="1" t="e">
        <f t="shared" si="371"/>
        <v>#DIV/0!</v>
      </c>
      <c r="BT370" s="1">
        <f t="shared" si="372"/>
        <v>1.7776502478838628E-2</v>
      </c>
      <c r="BU370" s="1"/>
      <c r="BV370" s="1">
        <f t="shared" si="385"/>
        <v>8.8483383025578108E-2</v>
      </c>
      <c r="BW370" s="1">
        <f t="shared" si="386"/>
        <v>8.7603680407803683E-2</v>
      </c>
      <c r="BX370" s="1">
        <f t="shared" si="387"/>
        <v>8.4603642953374969E-2</v>
      </c>
      <c r="BY370" s="1">
        <f t="shared" si="388"/>
        <v>0.10333309310085485</v>
      </c>
      <c r="BZ370" s="1" t="e">
        <f t="shared" si="389"/>
        <v>#DIV/0!</v>
      </c>
      <c r="CA370" s="1">
        <f t="shared" si="390"/>
        <v>8.7603680407803683E-2</v>
      </c>
      <c r="CB370" s="1"/>
      <c r="CC370" s="1"/>
    </row>
    <row r="371" spans="1:81" x14ac:dyDescent="0.2">
      <c r="A371">
        <f t="shared" si="391"/>
        <v>2020</v>
      </c>
      <c r="B371">
        <f t="shared" si="392"/>
        <v>10</v>
      </c>
      <c r="C371" s="1">
        <f>AVERAGE(RealPrice!C359:C370)</f>
        <v>4.2048383032277308E-2</v>
      </c>
      <c r="D371" s="1">
        <f>AVERAGE(RealPrice!D359:D370)</f>
        <v>4.4187125176261832E-2</v>
      </c>
      <c r="E371" s="1">
        <f>AVERAGE(RealPrice!E359:E370)</f>
        <v>3.2838539572492734E-2</v>
      </c>
      <c r="F371" s="1">
        <f>AVERAGE(RealPrice!F359:F370)</f>
        <v>5.0923377031966532E-2</v>
      </c>
      <c r="G371" s="1">
        <f>AVERAGE(RealPrice!G359:G370)</f>
        <v>0</v>
      </c>
      <c r="H371" s="1">
        <f>AVERAGE(RealPrice!H359:H370)</f>
        <v>4.4187125176261832E-2</v>
      </c>
      <c r="I371" s="1"/>
      <c r="J371" s="1">
        <f t="shared" si="361"/>
        <v>-2.0032706240304121E-4</v>
      </c>
      <c r="K371" s="1">
        <f t="shared" si="362"/>
        <v>-2.0809394292867905E-4</v>
      </c>
      <c r="L371" s="1">
        <f t="shared" si="363"/>
        <v>-3.4275581032915114E-4</v>
      </c>
      <c r="M371" s="1">
        <f t="shared" si="364"/>
        <v>-3.2509704396901928E-4</v>
      </c>
      <c r="N371" s="1">
        <f t="shared" si="365"/>
        <v>0</v>
      </c>
      <c r="O371" s="1">
        <f t="shared" si="366"/>
        <v>-2.0809394292867905E-4</v>
      </c>
      <c r="P371" s="1"/>
      <c r="Q371" s="99">
        <f t="shared" si="331"/>
        <v>-2.0032706240304121E-4</v>
      </c>
      <c r="R371" s="99">
        <f t="shared" si="332"/>
        <v>-2.0809394292867905E-4</v>
      </c>
      <c r="S371" s="99">
        <f t="shared" si="333"/>
        <v>-3.4275581032915114E-4</v>
      </c>
      <c r="T371" s="99">
        <f t="shared" si="334"/>
        <v>-3.2509704396901928E-4</v>
      </c>
      <c r="U371" s="99">
        <f t="shared" si="335"/>
        <v>0</v>
      </c>
      <c r="V371" s="99">
        <f t="shared" si="336"/>
        <v>-2.0809394292867905E-4</v>
      </c>
      <c r="W371" s="99"/>
      <c r="X371" s="99">
        <f t="shared" si="337"/>
        <v>0</v>
      </c>
      <c r="Y371" s="99">
        <f t="shared" si="338"/>
        <v>0</v>
      </c>
      <c r="Z371" s="99">
        <f t="shared" si="339"/>
        <v>0</v>
      </c>
      <c r="AA371" s="99">
        <f t="shared" si="340"/>
        <v>0</v>
      </c>
      <c r="AB371" s="99">
        <f t="shared" si="341"/>
        <v>0</v>
      </c>
      <c r="AC371" s="99">
        <f t="shared" si="342"/>
        <v>0</v>
      </c>
      <c r="AD371" s="1"/>
      <c r="AE371" s="1"/>
      <c r="AF371" s="5">
        <f t="shared" si="373"/>
        <v>-4.7416136955211741E-3</v>
      </c>
      <c r="AG371" s="5">
        <f t="shared" si="374"/>
        <v>-4.6873052337008669E-3</v>
      </c>
      <c r="AH371" s="5">
        <f t="shared" si="375"/>
        <v>-1.0329789912499887E-2</v>
      </c>
      <c r="AI371" s="5">
        <f t="shared" si="376"/>
        <v>-6.3435458290390656E-3</v>
      </c>
      <c r="AJ371" s="5" t="e">
        <f t="shared" si="377"/>
        <v>#DIV/0!</v>
      </c>
      <c r="AK371" s="5">
        <f t="shared" si="378"/>
        <v>-4.6873052337008669E-3</v>
      </c>
      <c r="AL371" s="1"/>
      <c r="AM371" s="175">
        <f t="shared" si="343"/>
        <v>-4.7416136955211741E-3</v>
      </c>
      <c r="AN371" s="175">
        <f t="shared" si="344"/>
        <v>-4.6873052337008669E-3</v>
      </c>
      <c r="AO371" s="175">
        <f t="shared" si="345"/>
        <v>-1.0329789912499887E-2</v>
      </c>
      <c r="AP371" s="175">
        <f t="shared" si="346"/>
        <v>-6.3435458290390656E-3</v>
      </c>
      <c r="AQ371" s="175" t="e">
        <f t="shared" si="347"/>
        <v>#DIV/0!</v>
      </c>
      <c r="AR371" s="175">
        <f t="shared" si="348"/>
        <v>-4.6873052337008669E-3</v>
      </c>
      <c r="AS371" s="175"/>
      <c r="AT371" s="175">
        <f t="shared" si="349"/>
        <v>0</v>
      </c>
      <c r="AU371" s="175">
        <f t="shared" si="350"/>
        <v>0</v>
      </c>
      <c r="AV371" s="175">
        <f t="shared" si="351"/>
        <v>0</v>
      </c>
      <c r="AW371" s="175">
        <f t="shared" si="352"/>
        <v>0</v>
      </c>
      <c r="AX371" s="175" t="e">
        <f t="shared" si="353"/>
        <v>#DIV/0!</v>
      </c>
      <c r="AY371" s="175">
        <f t="shared" si="354"/>
        <v>0</v>
      </c>
      <c r="AZ371" s="1"/>
      <c r="BA371" s="1">
        <f t="shared" si="379"/>
        <v>4.1848055969874266E-2</v>
      </c>
      <c r="BB371" s="1">
        <f t="shared" si="380"/>
        <v>4.3979031233333153E-2</v>
      </c>
      <c r="BC371" s="1">
        <f t="shared" si="381"/>
        <v>3.2495783762163583E-2</v>
      </c>
      <c r="BD371" s="1">
        <f t="shared" si="382"/>
        <v>5.0598279987997513E-2</v>
      </c>
      <c r="BE371" s="1">
        <f t="shared" si="383"/>
        <v>0</v>
      </c>
      <c r="BF371" s="1">
        <f t="shared" si="384"/>
        <v>4.3979031233333153E-2</v>
      </c>
      <c r="BG371" s="1"/>
      <c r="BH371" s="1">
        <f t="shared" si="355"/>
        <v>4.2048383032277308E-2</v>
      </c>
      <c r="BI371" s="1">
        <f t="shared" si="356"/>
        <v>4.4187125176261832E-2</v>
      </c>
      <c r="BJ371" s="1">
        <f t="shared" si="357"/>
        <v>3.2838539572492734E-2</v>
      </c>
      <c r="BK371" s="1">
        <f t="shared" si="358"/>
        <v>5.0923377031966532E-2</v>
      </c>
      <c r="BL371" s="1">
        <f t="shared" si="359"/>
        <v>0</v>
      </c>
      <c r="BM371" s="1">
        <f t="shared" si="360"/>
        <v>4.4187125176261832E-2</v>
      </c>
      <c r="BN371" s="1"/>
      <c r="BO371" s="1">
        <f t="shared" si="367"/>
        <v>1.6715038271499116E-2</v>
      </c>
      <c r="BP371" s="1">
        <f t="shared" si="368"/>
        <v>1.7569383935737742E-2</v>
      </c>
      <c r="BQ371" s="1">
        <f t="shared" si="369"/>
        <v>-1.0070901455199503E-2</v>
      </c>
      <c r="BR371" s="1">
        <f t="shared" si="370"/>
        <v>2.5535913226111883E-2</v>
      </c>
      <c r="BS371" s="1" t="e">
        <f t="shared" si="371"/>
        <v>#DIV/0!</v>
      </c>
      <c r="BT371" s="1">
        <f t="shared" si="372"/>
        <v>1.7569383935737742E-2</v>
      </c>
      <c r="BU371" s="1"/>
      <c r="BV371" s="1">
        <f t="shared" si="385"/>
        <v>8.8483383025578108E-2</v>
      </c>
      <c r="BW371" s="1">
        <f t="shared" si="386"/>
        <v>8.7603680407803683E-2</v>
      </c>
      <c r="BX371" s="1">
        <f t="shared" si="387"/>
        <v>8.4603642953374969E-2</v>
      </c>
      <c r="BY371" s="1">
        <f t="shared" si="388"/>
        <v>0.10333309310085485</v>
      </c>
      <c r="BZ371" s="1" t="e">
        <f t="shared" si="389"/>
        <v>#DIV/0!</v>
      </c>
      <c r="CA371" s="1">
        <f t="shared" si="390"/>
        <v>8.7603680407803683E-2</v>
      </c>
      <c r="CB371" s="1"/>
      <c r="CC371" s="1"/>
    </row>
    <row r="372" spans="1:81" x14ac:dyDescent="0.2">
      <c r="A372">
        <f t="shared" si="391"/>
        <v>2020</v>
      </c>
      <c r="B372">
        <f t="shared" si="392"/>
        <v>11</v>
      </c>
      <c r="C372" s="1">
        <f>AVERAGE(RealPrice!C360:C371)</f>
        <v>4.1792813095155368E-2</v>
      </c>
      <c r="D372" s="1">
        <f>AVERAGE(RealPrice!D360:D371)</f>
        <v>4.3948575904035475E-2</v>
      </c>
      <c r="E372" s="1">
        <f>AVERAGE(RealPrice!E360:E371)</f>
        <v>3.2562509457780886E-2</v>
      </c>
      <c r="F372" s="1">
        <f>AVERAGE(RealPrice!F360:F371)</f>
        <v>5.0625249757485558E-2</v>
      </c>
      <c r="G372" s="1">
        <f>AVERAGE(RealPrice!G360:G371)</f>
        <v>0</v>
      </c>
      <c r="H372" s="1">
        <f>AVERAGE(RealPrice!H360:H371)</f>
        <v>4.3948575904035475E-2</v>
      </c>
      <c r="I372" s="1"/>
      <c r="J372" s="1">
        <f t="shared" si="361"/>
        <v>-2.5556993712193971E-4</v>
      </c>
      <c r="K372" s="1">
        <f t="shared" si="362"/>
        <v>-2.3854927222635713E-4</v>
      </c>
      <c r="L372" s="1">
        <f t="shared" si="363"/>
        <v>-2.7603011471184768E-4</v>
      </c>
      <c r="M372" s="1">
        <f t="shared" si="364"/>
        <v>-2.9812727448097487E-4</v>
      </c>
      <c r="N372" s="1">
        <f t="shared" si="365"/>
        <v>0</v>
      </c>
      <c r="O372" s="1">
        <f t="shared" si="366"/>
        <v>-2.3854927222635713E-4</v>
      </c>
      <c r="P372" s="1"/>
      <c r="Q372" s="99">
        <f t="shared" si="331"/>
        <v>-2.5556993712193971E-4</v>
      </c>
      <c r="R372" s="99">
        <f t="shared" si="332"/>
        <v>-2.3854927222635713E-4</v>
      </c>
      <c r="S372" s="99">
        <f t="shared" si="333"/>
        <v>-2.7603011471184768E-4</v>
      </c>
      <c r="T372" s="99">
        <f t="shared" si="334"/>
        <v>-2.9812727448097487E-4</v>
      </c>
      <c r="U372" s="99">
        <f t="shared" si="335"/>
        <v>0</v>
      </c>
      <c r="V372" s="99">
        <f t="shared" si="336"/>
        <v>-2.3854927222635713E-4</v>
      </c>
      <c r="W372" s="99"/>
      <c r="X372" s="99">
        <f t="shared" si="337"/>
        <v>0</v>
      </c>
      <c r="Y372" s="99">
        <f t="shared" si="338"/>
        <v>0</v>
      </c>
      <c r="Z372" s="99">
        <f t="shared" si="339"/>
        <v>0</v>
      </c>
      <c r="AA372" s="99">
        <f t="shared" si="340"/>
        <v>0</v>
      </c>
      <c r="AB372" s="99">
        <f t="shared" si="341"/>
        <v>0</v>
      </c>
      <c r="AC372" s="99">
        <f t="shared" si="342"/>
        <v>0</v>
      </c>
      <c r="AD372" s="1"/>
      <c r="AE372" s="1"/>
      <c r="AF372" s="5">
        <f t="shared" si="373"/>
        <v>-6.0779967906436916E-3</v>
      </c>
      <c r="AG372" s="5">
        <f t="shared" si="374"/>
        <v>-5.3986148968684367E-3</v>
      </c>
      <c r="AH372" s="5">
        <f t="shared" si="375"/>
        <v>-8.4056757183886832E-3</v>
      </c>
      <c r="AI372" s="5">
        <f t="shared" si="376"/>
        <v>-5.8544285916825034E-3</v>
      </c>
      <c r="AJ372" s="5" t="e">
        <f t="shared" si="377"/>
        <v>#DIV/0!</v>
      </c>
      <c r="AK372" s="5">
        <f t="shared" si="378"/>
        <v>-5.3986148968684367E-3</v>
      </c>
      <c r="AL372" s="1"/>
      <c r="AM372" s="175">
        <f t="shared" si="343"/>
        <v>-6.0779967906436916E-3</v>
      </c>
      <c r="AN372" s="175">
        <f t="shared" si="344"/>
        <v>-5.3986148968684367E-3</v>
      </c>
      <c r="AO372" s="175">
        <f t="shared" si="345"/>
        <v>-8.4056757183886832E-3</v>
      </c>
      <c r="AP372" s="175">
        <f t="shared" si="346"/>
        <v>-5.8544285916825034E-3</v>
      </c>
      <c r="AQ372" s="175" t="e">
        <f t="shared" si="347"/>
        <v>#DIV/0!</v>
      </c>
      <c r="AR372" s="175">
        <f t="shared" si="348"/>
        <v>-5.3986148968684367E-3</v>
      </c>
      <c r="AS372" s="175"/>
      <c r="AT372" s="175">
        <f t="shared" si="349"/>
        <v>0</v>
      </c>
      <c r="AU372" s="175">
        <f t="shared" si="350"/>
        <v>0</v>
      </c>
      <c r="AV372" s="175">
        <f t="shared" si="351"/>
        <v>0</v>
      </c>
      <c r="AW372" s="175">
        <f t="shared" si="352"/>
        <v>0</v>
      </c>
      <c r="AX372" s="175" t="e">
        <f t="shared" si="353"/>
        <v>#DIV/0!</v>
      </c>
      <c r="AY372" s="175">
        <f t="shared" si="354"/>
        <v>0</v>
      </c>
      <c r="AZ372" s="1"/>
      <c r="BA372" s="1">
        <f t="shared" si="379"/>
        <v>4.1537243158033428E-2</v>
      </c>
      <c r="BB372" s="1">
        <f t="shared" si="380"/>
        <v>4.3710026631809118E-2</v>
      </c>
      <c r="BC372" s="1">
        <f t="shared" si="381"/>
        <v>3.2286479343069038E-2</v>
      </c>
      <c r="BD372" s="1">
        <f t="shared" si="382"/>
        <v>5.0327122483004583E-2</v>
      </c>
      <c r="BE372" s="1">
        <f t="shared" si="383"/>
        <v>0</v>
      </c>
      <c r="BF372" s="1">
        <f t="shared" si="384"/>
        <v>4.3710026631809118E-2</v>
      </c>
      <c r="BG372" s="1"/>
      <c r="BH372" s="1">
        <f t="shared" si="355"/>
        <v>4.1792813095155368E-2</v>
      </c>
      <c r="BI372" s="1">
        <f t="shared" si="356"/>
        <v>4.3948575904035475E-2</v>
      </c>
      <c r="BJ372" s="1">
        <f t="shared" si="357"/>
        <v>3.2562509457780886E-2</v>
      </c>
      <c r="BK372" s="1">
        <f t="shared" si="358"/>
        <v>5.0625249757485558E-2</v>
      </c>
      <c r="BL372" s="1">
        <f t="shared" si="359"/>
        <v>0</v>
      </c>
      <c r="BM372" s="1">
        <f t="shared" si="360"/>
        <v>4.3948575904035475E-2</v>
      </c>
      <c r="BN372" s="1"/>
      <c r="BO372" s="1">
        <f t="shared" si="367"/>
        <v>1.6461021687634789E-2</v>
      </c>
      <c r="BP372" s="1">
        <f t="shared" si="368"/>
        <v>1.7332122499166061E-2</v>
      </c>
      <c r="BQ372" s="1">
        <f t="shared" si="369"/>
        <v>-1.0344611350278574E-2</v>
      </c>
      <c r="BR372" s="1">
        <f t="shared" si="370"/>
        <v>2.5239531316470592E-2</v>
      </c>
      <c r="BS372" s="1" t="e">
        <f t="shared" si="371"/>
        <v>#DIV/0!</v>
      </c>
      <c r="BT372" s="1">
        <f t="shared" si="372"/>
        <v>1.7332122499166061E-2</v>
      </c>
      <c r="BU372" s="1"/>
      <c r="BV372" s="1">
        <f t="shared" si="385"/>
        <v>8.8483383025578108E-2</v>
      </c>
      <c r="BW372" s="1">
        <f t="shared" si="386"/>
        <v>8.7603680407803683E-2</v>
      </c>
      <c r="BX372" s="1">
        <f t="shared" si="387"/>
        <v>8.4603642953374969E-2</v>
      </c>
      <c r="BY372" s="1">
        <f t="shared" si="388"/>
        <v>0.10333309310085485</v>
      </c>
      <c r="BZ372" s="1" t="e">
        <f t="shared" si="389"/>
        <v>#DIV/0!</v>
      </c>
      <c r="CA372" s="1">
        <f t="shared" si="390"/>
        <v>8.7603680407803683E-2</v>
      </c>
      <c r="CB372" s="1"/>
      <c r="CC372" s="1"/>
    </row>
    <row r="373" spans="1:81" x14ac:dyDescent="0.2">
      <c r="A373">
        <f t="shared" si="391"/>
        <v>2020</v>
      </c>
      <c r="B373">
        <f t="shared" si="392"/>
        <v>12</v>
      </c>
      <c r="C373" s="1">
        <f>AVERAGE(RealPrice!C361:C372)</f>
        <v>4.1521976473218127E-2</v>
      </c>
      <c r="D373" s="1">
        <f>AVERAGE(RealPrice!D361:D372)</f>
        <v>4.3630758665949253E-2</v>
      </c>
      <c r="E373" s="1">
        <f>AVERAGE(RealPrice!E361:E372)</f>
        <v>3.2325037695980031E-2</v>
      </c>
      <c r="F373" s="1">
        <f>AVERAGE(RealPrice!F361:F372)</f>
        <v>5.0320309332297815E-2</v>
      </c>
      <c r="G373" s="1">
        <f>AVERAGE(RealPrice!G361:G372)</f>
        <v>0</v>
      </c>
      <c r="H373" s="1">
        <f>AVERAGE(RealPrice!H361:H372)</f>
        <v>4.3630758665949253E-2</v>
      </c>
      <c r="I373" s="1"/>
      <c r="J373" s="1">
        <f t="shared" si="361"/>
        <v>-2.7083662193724128E-4</v>
      </c>
      <c r="K373" s="1">
        <f t="shared" si="362"/>
        <v>-3.1781723808622236E-4</v>
      </c>
      <c r="L373" s="1">
        <f t="shared" si="363"/>
        <v>-2.3747176180085455E-4</v>
      </c>
      <c r="M373" s="1">
        <f t="shared" si="364"/>
        <v>-3.0494042518774273E-4</v>
      </c>
      <c r="N373" s="1">
        <f t="shared" si="365"/>
        <v>0</v>
      </c>
      <c r="O373" s="1">
        <f t="shared" si="366"/>
        <v>-3.1781723808622236E-4</v>
      </c>
      <c r="P373" s="1"/>
      <c r="Q373" s="99">
        <f t="shared" si="331"/>
        <v>-2.7083662193724128E-4</v>
      </c>
      <c r="R373" s="99">
        <f t="shared" si="332"/>
        <v>-3.1781723808622236E-4</v>
      </c>
      <c r="S373" s="99">
        <f t="shared" si="333"/>
        <v>-2.3747176180085455E-4</v>
      </c>
      <c r="T373" s="99">
        <f t="shared" si="334"/>
        <v>-3.0494042518774273E-4</v>
      </c>
      <c r="U373" s="99">
        <f t="shared" si="335"/>
        <v>0</v>
      </c>
      <c r="V373" s="99">
        <f t="shared" si="336"/>
        <v>-3.1781723808622236E-4</v>
      </c>
      <c r="W373" s="99"/>
      <c r="X373" s="99">
        <f t="shared" si="337"/>
        <v>0</v>
      </c>
      <c r="Y373" s="99">
        <f t="shared" si="338"/>
        <v>0</v>
      </c>
      <c r="Z373" s="99">
        <f t="shared" si="339"/>
        <v>0</v>
      </c>
      <c r="AA373" s="99">
        <f t="shared" si="340"/>
        <v>0</v>
      </c>
      <c r="AB373" s="99">
        <f t="shared" si="341"/>
        <v>0</v>
      </c>
      <c r="AC373" s="99">
        <f t="shared" si="342"/>
        <v>0</v>
      </c>
      <c r="AD373" s="1"/>
      <c r="AE373" s="1"/>
      <c r="AF373" s="5">
        <f t="shared" si="373"/>
        <v>-6.4804592435687702E-3</v>
      </c>
      <c r="AG373" s="5">
        <f t="shared" si="374"/>
        <v>-7.231570797201603E-3</v>
      </c>
      <c r="AH373" s="5">
        <f t="shared" si="375"/>
        <v>-7.2927967087041967E-3</v>
      </c>
      <c r="AI373" s="5">
        <f t="shared" si="376"/>
        <v>-6.0234848548604836E-3</v>
      </c>
      <c r="AJ373" s="5" t="e">
        <f t="shared" si="377"/>
        <v>#DIV/0!</v>
      </c>
      <c r="AK373" s="5">
        <f t="shared" si="378"/>
        <v>-7.231570797201603E-3</v>
      </c>
      <c r="AL373" s="1"/>
      <c r="AM373" s="175">
        <f t="shared" si="343"/>
        <v>-6.4804592435687702E-3</v>
      </c>
      <c r="AN373" s="175">
        <f t="shared" si="344"/>
        <v>-7.231570797201603E-3</v>
      </c>
      <c r="AO373" s="175">
        <f t="shared" si="345"/>
        <v>-7.2927967087041967E-3</v>
      </c>
      <c r="AP373" s="175">
        <f t="shared" si="346"/>
        <v>-6.0234848548604836E-3</v>
      </c>
      <c r="AQ373" s="175" t="e">
        <f t="shared" si="347"/>
        <v>#DIV/0!</v>
      </c>
      <c r="AR373" s="175">
        <f t="shared" si="348"/>
        <v>-7.231570797201603E-3</v>
      </c>
      <c r="AS373" s="175"/>
      <c r="AT373" s="175">
        <f t="shared" si="349"/>
        <v>0</v>
      </c>
      <c r="AU373" s="175">
        <f t="shared" si="350"/>
        <v>0</v>
      </c>
      <c r="AV373" s="175">
        <f t="shared" si="351"/>
        <v>0</v>
      </c>
      <c r="AW373" s="175">
        <f t="shared" si="352"/>
        <v>0</v>
      </c>
      <c r="AX373" s="175" t="e">
        <f t="shared" si="353"/>
        <v>#DIV/0!</v>
      </c>
      <c r="AY373" s="175">
        <f t="shared" si="354"/>
        <v>0</v>
      </c>
      <c r="AZ373" s="1"/>
      <c r="BA373" s="1">
        <f t="shared" si="379"/>
        <v>4.1251139851280885E-2</v>
      </c>
      <c r="BB373" s="1">
        <f t="shared" si="380"/>
        <v>4.331294142786303E-2</v>
      </c>
      <c r="BC373" s="1">
        <f t="shared" si="381"/>
        <v>3.2087565934179177E-2</v>
      </c>
      <c r="BD373" s="1">
        <f t="shared" si="382"/>
        <v>5.0015368907110072E-2</v>
      </c>
      <c r="BE373" s="1">
        <f t="shared" si="383"/>
        <v>0</v>
      </c>
      <c r="BF373" s="1">
        <f t="shared" si="384"/>
        <v>4.331294142786303E-2</v>
      </c>
      <c r="BG373" s="1"/>
      <c r="BH373" s="1">
        <f t="shared" si="355"/>
        <v>4.1521976473218127E-2</v>
      </c>
      <c r="BI373" s="1">
        <f t="shared" si="356"/>
        <v>4.3630758665949253E-2</v>
      </c>
      <c r="BJ373" s="1">
        <f t="shared" si="357"/>
        <v>3.2325037695980031E-2</v>
      </c>
      <c r="BK373" s="1">
        <f t="shared" si="358"/>
        <v>5.0320309332297815E-2</v>
      </c>
      <c r="BL373" s="1">
        <f t="shared" si="359"/>
        <v>0</v>
      </c>
      <c r="BM373" s="1">
        <f t="shared" si="360"/>
        <v>4.3630758665949253E-2</v>
      </c>
      <c r="BN373" s="1"/>
      <c r="BO373" s="1">
        <f t="shared" si="367"/>
        <v>1.6191940211387677E-2</v>
      </c>
      <c r="BP373" s="1">
        <f t="shared" si="368"/>
        <v>1.7016603578937632E-2</v>
      </c>
      <c r="BQ373" s="1">
        <f t="shared" si="369"/>
        <v>-1.0580351278796555E-2</v>
      </c>
      <c r="BR373" s="1">
        <f t="shared" si="370"/>
        <v>2.4936427695315601E-2</v>
      </c>
      <c r="BS373" s="1" t="e">
        <f t="shared" si="371"/>
        <v>#DIV/0!</v>
      </c>
      <c r="BT373" s="1">
        <f t="shared" si="372"/>
        <v>1.7016603578937632E-2</v>
      </c>
      <c r="BU373" s="1"/>
      <c r="BV373" s="1">
        <f t="shared" si="385"/>
        <v>8.8483383025578108E-2</v>
      </c>
      <c r="BW373" s="1">
        <f t="shared" si="386"/>
        <v>8.7603680407803683E-2</v>
      </c>
      <c r="BX373" s="1">
        <f t="shared" si="387"/>
        <v>8.4603642953374969E-2</v>
      </c>
      <c r="BY373" s="1">
        <f t="shared" si="388"/>
        <v>0.10333309310085485</v>
      </c>
      <c r="BZ373" s="1" t="e">
        <f t="shared" si="389"/>
        <v>#DIV/0!</v>
      </c>
      <c r="CA373" s="1">
        <f t="shared" si="390"/>
        <v>8.7603680407803683E-2</v>
      </c>
      <c r="CB373" s="1"/>
      <c r="CC373" s="1"/>
    </row>
    <row r="374" spans="1:81" x14ac:dyDescent="0.2">
      <c r="A374">
        <f t="shared" si="391"/>
        <v>2021</v>
      </c>
      <c r="B374">
        <f t="shared" si="392"/>
        <v>1</v>
      </c>
      <c r="C374" s="1">
        <f>AVERAGE(RealPrice!C362:C373)</f>
        <v>4.125913020685798E-2</v>
      </c>
      <c r="D374" s="1">
        <f>AVERAGE(RealPrice!D362:D373)</f>
        <v>4.3377681216564712E-2</v>
      </c>
      <c r="E374" s="1">
        <f>AVERAGE(RealPrice!E362:E373)</f>
        <v>3.2026024070531373E-2</v>
      </c>
      <c r="F374" s="1">
        <f>AVERAGE(RealPrice!F362:F373)</f>
        <v>4.9969697297856136E-2</v>
      </c>
      <c r="G374" s="1">
        <f>AVERAGE(RealPrice!G362:G373)</f>
        <v>0</v>
      </c>
      <c r="H374" s="1">
        <f>AVERAGE(RealPrice!H362:H373)</f>
        <v>4.3377681216564712E-2</v>
      </c>
      <c r="I374" s="1"/>
      <c r="J374" s="1">
        <f t="shared" si="361"/>
        <v>-2.6284626636014635E-4</v>
      </c>
      <c r="K374" s="1">
        <f t="shared" si="362"/>
        <v>-2.5307744938454085E-4</v>
      </c>
      <c r="L374" s="1">
        <f t="shared" si="363"/>
        <v>-2.9901362544865889E-4</v>
      </c>
      <c r="M374" s="1">
        <f t="shared" si="364"/>
        <v>-3.5061203444167882E-4</v>
      </c>
      <c r="N374" s="1">
        <f t="shared" si="365"/>
        <v>0</v>
      </c>
      <c r="O374" s="1">
        <f t="shared" si="366"/>
        <v>-2.5307744938454085E-4</v>
      </c>
      <c r="P374" s="1"/>
      <c r="Q374" s="99">
        <f t="shared" si="331"/>
        <v>-2.6284626636014635E-4</v>
      </c>
      <c r="R374" s="99">
        <f t="shared" si="332"/>
        <v>-2.5307744938454085E-4</v>
      </c>
      <c r="S374" s="99">
        <f t="shared" si="333"/>
        <v>-2.9901362544865889E-4</v>
      </c>
      <c r="T374" s="99">
        <f t="shared" si="334"/>
        <v>-3.5061203444167882E-4</v>
      </c>
      <c r="U374" s="99">
        <f t="shared" si="335"/>
        <v>0</v>
      </c>
      <c r="V374" s="99">
        <f t="shared" si="336"/>
        <v>-2.5307744938454085E-4</v>
      </c>
      <c r="W374" s="99"/>
      <c r="X374" s="99">
        <f t="shared" si="337"/>
        <v>0</v>
      </c>
      <c r="Y374" s="99">
        <f t="shared" si="338"/>
        <v>0</v>
      </c>
      <c r="Z374" s="99">
        <f t="shared" si="339"/>
        <v>0</v>
      </c>
      <c r="AA374" s="99">
        <f t="shared" si="340"/>
        <v>0</v>
      </c>
      <c r="AB374" s="99">
        <f t="shared" si="341"/>
        <v>0</v>
      </c>
      <c r="AC374" s="99">
        <f t="shared" si="342"/>
        <v>0</v>
      </c>
      <c r="AD374" s="1"/>
      <c r="AE374" s="1"/>
      <c r="AF374" s="5">
        <f t="shared" si="373"/>
        <v>-6.3302927434025769E-3</v>
      </c>
      <c r="AG374" s="5">
        <f t="shared" si="374"/>
        <v>-5.8004365984598572E-3</v>
      </c>
      <c r="AH374" s="5">
        <f t="shared" si="375"/>
        <v>-9.2502173782722519E-3</v>
      </c>
      <c r="AI374" s="5">
        <f t="shared" si="376"/>
        <v>-6.9676049112965543E-3</v>
      </c>
      <c r="AJ374" s="5" t="e">
        <f t="shared" si="377"/>
        <v>#DIV/0!</v>
      </c>
      <c r="AK374" s="5">
        <f t="shared" si="378"/>
        <v>-5.8004365984598572E-3</v>
      </c>
      <c r="AL374" s="1"/>
      <c r="AM374" s="175">
        <f t="shared" si="343"/>
        <v>-6.3302927434025769E-3</v>
      </c>
      <c r="AN374" s="175">
        <f t="shared" si="344"/>
        <v>-5.8004365984598572E-3</v>
      </c>
      <c r="AO374" s="175">
        <f t="shared" si="345"/>
        <v>-9.2502173782722519E-3</v>
      </c>
      <c r="AP374" s="175">
        <f t="shared" si="346"/>
        <v>-6.9676049112965543E-3</v>
      </c>
      <c r="AQ374" s="175" t="e">
        <f t="shared" si="347"/>
        <v>#DIV/0!</v>
      </c>
      <c r="AR374" s="175">
        <f t="shared" si="348"/>
        <v>-5.8004365984598572E-3</v>
      </c>
      <c r="AS374" s="175"/>
      <c r="AT374" s="175">
        <f t="shared" si="349"/>
        <v>0</v>
      </c>
      <c r="AU374" s="175">
        <f t="shared" si="350"/>
        <v>0</v>
      </c>
      <c r="AV374" s="175">
        <f t="shared" si="351"/>
        <v>0</v>
      </c>
      <c r="AW374" s="175">
        <f t="shared" si="352"/>
        <v>0</v>
      </c>
      <c r="AX374" s="175" t="e">
        <f t="shared" si="353"/>
        <v>#DIV/0!</v>
      </c>
      <c r="AY374" s="175">
        <f t="shared" si="354"/>
        <v>0</v>
      </c>
      <c r="AZ374" s="1"/>
      <c r="BA374" s="1">
        <f t="shared" si="379"/>
        <v>4.0996283940497834E-2</v>
      </c>
      <c r="BB374" s="1">
        <f t="shared" si="380"/>
        <v>4.3124603767180171E-2</v>
      </c>
      <c r="BC374" s="1">
        <f t="shared" si="381"/>
        <v>3.1727010445082714E-2</v>
      </c>
      <c r="BD374" s="1">
        <f t="shared" si="382"/>
        <v>4.9619085263414457E-2</v>
      </c>
      <c r="BE374" s="1">
        <f t="shared" si="383"/>
        <v>0</v>
      </c>
      <c r="BF374" s="1">
        <f t="shared" si="384"/>
        <v>4.3124603767180171E-2</v>
      </c>
      <c r="BG374" s="1"/>
      <c r="BH374" s="1">
        <f t="shared" si="355"/>
        <v>4.125913020685798E-2</v>
      </c>
      <c r="BI374" s="1">
        <f t="shared" si="356"/>
        <v>4.3377681216564712E-2</v>
      </c>
      <c r="BJ374" s="1">
        <f t="shared" si="357"/>
        <v>3.2026024070531373E-2</v>
      </c>
      <c r="BK374" s="1">
        <f t="shared" si="358"/>
        <v>4.9969697297856136E-2</v>
      </c>
      <c r="BL374" s="1">
        <f t="shared" si="359"/>
        <v>0</v>
      </c>
      <c r="BM374" s="1">
        <f t="shared" si="360"/>
        <v>4.3377681216564712E-2</v>
      </c>
      <c r="BN374" s="1"/>
      <c r="BO374" s="1">
        <f t="shared" si="367"/>
        <v>1.5930757838840102E-2</v>
      </c>
      <c r="BP374" s="1">
        <f t="shared" si="368"/>
        <v>1.6764994089252746E-2</v>
      </c>
      <c r="BQ374" s="1">
        <f t="shared" si="369"/>
        <v>-1.087659896321075E-2</v>
      </c>
      <c r="BR374" s="1">
        <f t="shared" si="370"/>
        <v>2.4588258587007056E-2</v>
      </c>
      <c r="BS374" s="1" t="e">
        <f t="shared" si="371"/>
        <v>#DIV/0!</v>
      </c>
      <c r="BT374" s="1">
        <f t="shared" si="372"/>
        <v>1.6764994089252746E-2</v>
      </c>
      <c r="BU374" s="1"/>
      <c r="BV374" s="1">
        <f t="shared" si="385"/>
        <v>8.8483383025578108E-2</v>
      </c>
      <c r="BW374" s="1">
        <f t="shared" si="386"/>
        <v>8.7603680407803683E-2</v>
      </c>
      <c r="BX374" s="1">
        <f t="shared" si="387"/>
        <v>8.4603642953374969E-2</v>
      </c>
      <c r="BY374" s="1">
        <f t="shared" si="388"/>
        <v>0.10333309310085485</v>
      </c>
      <c r="BZ374" s="1" t="e">
        <f t="shared" si="389"/>
        <v>#DIV/0!</v>
      </c>
      <c r="CA374" s="1">
        <f t="shared" si="390"/>
        <v>8.7603680407803683E-2</v>
      </c>
      <c r="CB374" s="1"/>
      <c r="CC374" s="1"/>
    </row>
    <row r="375" spans="1:81" x14ac:dyDescent="0.2">
      <c r="A375">
        <f t="shared" si="391"/>
        <v>2021</v>
      </c>
      <c r="B375">
        <f t="shared" si="392"/>
        <v>2</v>
      </c>
      <c r="C375" s="1">
        <f>AVERAGE(RealPrice!C363:C374)</f>
        <v>4.160741223371902E-2</v>
      </c>
      <c r="D375" s="1">
        <f>AVERAGE(RealPrice!D363:D374)</f>
        <v>4.3673261146438692E-2</v>
      </c>
      <c r="E375" s="1">
        <f>AVERAGE(RealPrice!E363:E374)</f>
        <v>3.2447784964087623E-2</v>
      </c>
      <c r="F375" s="1">
        <f>AVERAGE(RealPrice!F363:F374)</f>
        <v>5.039050170798149E-2</v>
      </c>
      <c r="G375" s="1">
        <f>AVERAGE(RealPrice!G363:G374)</f>
        <v>0</v>
      </c>
      <c r="H375" s="1">
        <f>AVERAGE(RealPrice!H363:H374)</f>
        <v>4.3673261146438692E-2</v>
      </c>
      <c r="I375" s="1"/>
      <c r="J375" s="1">
        <f t="shared" si="361"/>
        <v>3.4828202686103954E-4</v>
      </c>
      <c r="K375" s="1">
        <f t="shared" si="362"/>
        <v>2.9557992987398057E-4</v>
      </c>
      <c r="L375" s="1">
        <f t="shared" si="363"/>
        <v>4.2176089355625002E-4</v>
      </c>
      <c r="M375" s="1">
        <f t="shared" si="364"/>
        <v>4.2080441012535413E-4</v>
      </c>
      <c r="N375" s="1">
        <f t="shared" si="365"/>
        <v>0</v>
      </c>
      <c r="O375" s="1">
        <f t="shared" si="366"/>
        <v>2.9557992987398057E-4</v>
      </c>
      <c r="P375" s="1"/>
      <c r="Q375" s="99">
        <f t="shared" si="331"/>
        <v>0</v>
      </c>
      <c r="R375" s="99">
        <f t="shared" si="332"/>
        <v>0</v>
      </c>
      <c r="S375" s="99">
        <f t="shared" si="333"/>
        <v>0</v>
      </c>
      <c r="T375" s="99">
        <f t="shared" si="334"/>
        <v>0</v>
      </c>
      <c r="U375" s="99">
        <f t="shared" si="335"/>
        <v>0</v>
      </c>
      <c r="V375" s="99">
        <f t="shared" si="336"/>
        <v>0</v>
      </c>
      <c r="W375" s="99"/>
      <c r="X375" s="99">
        <f t="shared" si="337"/>
        <v>3.4828202686103954E-4</v>
      </c>
      <c r="Y375" s="99">
        <f t="shared" si="338"/>
        <v>2.9557992987398057E-4</v>
      </c>
      <c r="Z375" s="99">
        <f t="shared" si="339"/>
        <v>4.2176089355625002E-4</v>
      </c>
      <c r="AA375" s="99">
        <f t="shared" si="340"/>
        <v>4.2080441012535413E-4</v>
      </c>
      <c r="AB375" s="99">
        <f t="shared" si="341"/>
        <v>0</v>
      </c>
      <c r="AC375" s="99">
        <f t="shared" si="342"/>
        <v>2.9557992987398057E-4</v>
      </c>
      <c r="AD375" s="1"/>
      <c r="AE375" s="1"/>
      <c r="AF375" s="5">
        <f t="shared" si="373"/>
        <v>8.4413322606387009E-3</v>
      </c>
      <c r="AG375" s="5">
        <f t="shared" si="374"/>
        <v>6.8141016666678489E-3</v>
      </c>
      <c r="AH375" s="5">
        <f t="shared" si="375"/>
        <v>1.3169317946785997E-2</v>
      </c>
      <c r="AI375" s="5">
        <f t="shared" si="376"/>
        <v>8.4211918999037572E-3</v>
      </c>
      <c r="AJ375" s="5" t="e">
        <f t="shared" si="377"/>
        <v>#DIV/0!</v>
      </c>
      <c r="AK375" s="5">
        <f t="shared" si="378"/>
        <v>6.8141016666678489E-3</v>
      </c>
      <c r="AL375" s="1"/>
      <c r="AM375" s="175">
        <f t="shared" si="343"/>
        <v>0</v>
      </c>
      <c r="AN375" s="175">
        <f t="shared" si="344"/>
        <v>0</v>
      </c>
      <c r="AO375" s="175">
        <f t="shared" si="345"/>
        <v>0</v>
      </c>
      <c r="AP375" s="175">
        <f t="shared" si="346"/>
        <v>0</v>
      </c>
      <c r="AQ375" s="175" t="e">
        <f t="shared" si="347"/>
        <v>#DIV/0!</v>
      </c>
      <c r="AR375" s="175">
        <f t="shared" si="348"/>
        <v>0</v>
      </c>
      <c r="AS375" s="175"/>
      <c r="AT375" s="175">
        <f t="shared" si="349"/>
        <v>8.4413322606387009E-3</v>
      </c>
      <c r="AU375" s="175">
        <f t="shared" si="350"/>
        <v>6.8141016666678489E-3</v>
      </c>
      <c r="AV375" s="175">
        <f t="shared" si="351"/>
        <v>1.3169317946785997E-2</v>
      </c>
      <c r="AW375" s="175">
        <f t="shared" si="352"/>
        <v>8.4211918999037572E-3</v>
      </c>
      <c r="AX375" s="175" t="e">
        <f t="shared" si="353"/>
        <v>#DIV/0!</v>
      </c>
      <c r="AY375" s="175">
        <f t="shared" si="354"/>
        <v>6.8141016666678489E-3</v>
      </c>
      <c r="AZ375" s="1"/>
      <c r="BA375" s="1">
        <f t="shared" si="379"/>
        <v>4.160741223371902E-2</v>
      </c>
      <c r="BB375" s="1">
        <f t="shared" si="380"/>
        <v>4.3673261146438692E-2</v>
      </c>
      <c r="BC375" s="1">
        <f t="shared" si="381"/>
        <v>3.2447784964087623E-2</v>
      </c>
      <c r="BD375" s="1">
        <f t="shared" si="382"/>
        <v>5.039050170798149E-2</v>
      </c>
      <c r="BE375" s="1">
        <f t="shared" si="383"/>
        <v>0</v>
      </c>
      <c r="BF375" s="1">
        <f t="shared" si="384"/>
        <v>4.3673261146438692E-2</v>
      </c>
      <c r="BG375" s="1"/>
      <c r="BH375" s="1">
        <f t="shared" si="355"/>
        <v>4.1955694260580059E-2</v>
      </c>
      <c r="BI375" s="1">
        <f t="shared" si="356"/>
        <v>4.3968841076312673E-2</v>
      </c>
      <c r="BJ375" s="1">
        <f t="shared" si="357"/>
        <v>3.2869545857643873E-2</v>
      </c>
      <c r="BK375" s="1">
        <f t="shared" si="358"/>
        <v>5.0811306118106844E-2</v>
      </c>
      <c r="BL375" s="1">
        <f t="shared" si="359"/>
        <v>0</v>
      </c>
      <c r="BM375" s="1">
        <f t="shared" si="360"/>
        <v>4.3968841076312673E-2</v>
      </c>
      <c r="BN375" s="1"/>
      <c r="BO375" s="1">
        <f t="shared" si="367"/>
        <v>1.5930757838840102E-2</v>
      </c>
      <c r="BP375" s="1">
        <f t="shared" si="368"/>
        <v>1.6764994089252746E-2</v>
      </c>
      <c r="BQ375" s="1">
        <f t="shared" si="369"/>
        <v>-1.087659896321075E-2</v>
      </c>
      <c r="BR375" s="1">
        <f t="shared" si="370"/>
        <v>2.4588258587007056E-2</v>
      </c>
      <c r="BS375" s="1" t="e">
        <f t="shared" si="371"/>
        <v>#DIV/0!</v>
      </c>
      <c r="BT375" s="1">
        <f t="shared" si="372"/>
        <v>1.6764994089252746E-2</v>
      </c>
      <c r="BU375" s="1"/>
      <c r="BV375" s="1">
        <f t="shared" si="385"/>
        <v>8.8834605016748294E-2</v>
      </c>
      <c r="BW375" s="1">
        <f t="shared" si="386"/>
        <v>8.7901274449370445E-2</v>
      </c>
      <c r="BX375" s="1">
        <f t="shared" si="387"/>
        <v>8.503095815023598E-2</v>
      </c>
      <c r="BY375" s="1">
        <f t="shared" si="388"/>
        <v>0.10375744118567019</v>
      </c>
      <c r="BZ375" s="1" t="e">
        <f t="shared" si="389"/>
        <v>#DIV/0!</v>
      </c>
      <c r="CA375" s="1">
        <f t="shared" si="390"/>
        <v>8.7901274449370445E-2</v>
      </c>
      <c r="CB375" s="1"/>
      <c r="CC375" s="1"/>
    </row>
    <row r="376" spans="1:81" x14ac:dyDescent="0.2">
      <c r="A376">
        <f t="shared" si="391"/>
        <v>2021</v>
      </c>
      <c r="B376">
        <f t="shared" si="392"/>
        <v>3</v>
      </c>
      <c r="C376" s="1">
        <f>AVERAGE(RealPrice!C364:C375)</f>
        <v>4.1713419624693993E-2</v>
      </c>
      <c r="D376" s="1">
        <f>AVERAGE(RealPrice!D364:D375)</f>
        <v>4.3796317899643333E-2</v>
      </c>
      <c r="E376" s="1">
        <f>AVERAGE(RealPrice!E364:E375)</f>
        <v>3.2617788391321768E-2</v>
      </c>
      <c r="F376" s="1">
        <f>AVERAGE(RealPrice!F364:F375)</f>
        <v>5.0413718695318355E-2</v>
      </c>
      <c r="G376" s="1">
        <f>AVERAGE(RealPrice!G364:G375)</f>
        <v>0</v>
      </c>
      <c r="H376" s="1">
        <f>AVERAGE(RealPrice!H364:H375)</f>
        <v>4.3796317899643333E-2</v>
      </c>
      <c r="I376" s="1"/>
      <c r="J376" s="1">
        <f t="shared" si="361"/>
        <v>1.0600739097497286E-4</v>
      </c>
      <c r="K376" s="1">
        <f t="shared" si="362"/>
        <v>1.2305675320464088E-4</v>
      </c>
      <c r="L376" s="1">
        <f t="shared" si="363"/>
        <v>1.700034272341458E-4</v>
      </c>
      <c r="M376" s="1">
        <f t="shared" si="364"/>
        <v>2.3216987336864559E-5</v>
      </c>
      <c r="N376" s="1">
        <f t="shared" si="365"/>
        <v>0</v>
      </c>
      <c r="O376" s="1">
        <f t="shared" si="366"/>
        <v>1.2305675320464088E-4</v>
      </c>
      <c r="P376" s="1"/>
      <c r="Q376" s="99">
        <f t="shared" si="331"/>
        <v>0</v>
      </c>
      <c r="R376" s="99">
        <f t="shared" si="332"/>
        <v>0</v>
      </c>
      <c r="S376" s="99">
        <f t="shared" si="333"/>
        <v>0</v>
      </c>
      <c r="T376" s="99">
        <f t="shared" si="334"/>
        <v>0</v>
      </c>
      <c r="U376" s="99">
        <f t="shared" si="335"/>
        <v>0</v>
      </c>
      <c r="V376" s="99">
        <f t="shared" si="336"/>
        <v>0</v>
      </c>
      <c r="W376" s="99"/>
      <c r="X376" s="99">
        <f t="shared" si="337"/>
        <v>1.0600739097497286E-4</v>
      </c>
      <c r="Y376" s="99">
        <f t="shared" si="338"/>
        <v>1.2305675320464088E-4</v>
      </c>
      <c r="Z376" s="99">
        <f t="shared" si="339"/>
        <v>1.700034272341458E-4</v>
      </c>
      <c r="AA376" s="99">
        <f t="shared" si="340"/>
        <v>2.3216987336864559E-5</v>
      </c>
      <c r="AB376" s="99">
        <f t="shared" si="341"/>
        <v>0</v>
      </c>
      <c r="AC376" s="99">
        <f t="shared" si="342"/>
        <v>1.2305675320464088E-4</v>
      </c>
      <c r="AD376" s="1"/>
      <c r="AE376" s="1"/>
      <c r="AF376" s="5">
        <f t="shared" si="373"/>
        <v>2.547800626953256E-3</v>
      </c>
      <c r="AG376" s="5">
        <f t="shared" si="374"/>
        <v>2.8176680644942387E-3</v>
      </c>
      <c r="AH376" s="5">
        <f t="shared" si="375"/>
        <v>5.2392922173978285E-3</v>
      </c>
      <c r="AI376" s="5">
        <f t="shared" si="376"/>
        <v>4.6074134112439324E-4</v>
      </c>
      <c r="AJ376" s="5" t="e">
        <f t="shared" si="377"/>
        <v>#DIV/0!</v>
      </c>
      <c r="AK376" s="5">
        <f t="shared" si="378"/>
        <v>2.8176680644942387E-3</v>
      </c>
      <c r="AL376" s="1"/>
      <c r="AM376" s="175">
        <f t="shared" si="343"/>
        <v>0</v>
      </c>
      <c r="AN376" s="175">
        <f t="shared" si="344"/>
        <v>0</v>
      </c>
      <c r="AO376" s="175">
        <f t="shared" si="345"/>
        <v>0</v>
      </c>
      <c r="AP376" s="175">
        <f t="shared" si="346"/>
        <v>0</v>
      </c>
      <c r="AQ376" s="175" t="e">
        <f t="shared" si="347"/>
        <v>#DIV/0!</v>
      </c>
      <c r="AR376" s="175">
        <f t="shared" si="348"/>
        <v>0</v>
      </c>
      <c r="AS376" s="175"/>
      <c r="AT376" s="175">
        <f t="shared" si="349"/>
        <v>2.547800626953256E-3</v>
      </c>
      <c r="AU376" s="175">
        <f t="shared" si="350"/>
        <v>2.8176680644942387E-3</v>
      </c>
      <c r="AV376" s="175">
        <f t="shared" si="351"/>
        <v>5.2392922173978285E-3</v>
      </c>
      <c r="AW376" s="175">
        <f t="shared" si="352"/>
        <v>4.6074134112439324E-4</v>
      </c>
      <c r="AX376" s="175" t="e">
        <f t="shared" si="353"/>
        <v>#DIV/0!</v>
      </c>
      <c r="AY376" s="175">
        <f t="shared" si="354"/>
        <v>2.8176680644942387E-3</v>
      </c>
      <c r="AZ376" s="1"/>
      <c r="BA376" s="1">
        <f t="shared" si="379"/>
        <v>4.1713419624693993E-2</v>
      </c>
      <c r="BB376" s="1">
        <f t="shared" si="380"/>
        <v>4.3796317899643333E-2</v>
      </c>
      <c r="BC376" s="1">
        <f t="shared" si="381"/>
        <v>3.2617788391321768E-2</v>
      </c>
      <c r="BD376" s="1">
        <f t="shared" si="382"/>
        <v>5.0413718695318355E-2</v>
      </c>
      <c r="BE376" s="1">
        <f t="shared" si="383"/>
        <v>0</v>
      </c>
      <c r="BF376" s="1">
        <f t="shared" si="384"/>
        <v>4.3796317899643333E-2</v>
      </c>
      <c r="BG376" s="1"/>
      <c r="BH376" s="1">
        <f t="shared" si="355"/>
        <v>4.1819427015668965E-2</v>
      </c>
      <c r="BI376" s="1">
        <f t="shared" si="356"/>
        <v>4.3919374652847974E-2</v>
      </c>
      <c r="BJ376" s="1">
        <f t="shared" si="357"/>
        <v>3.2787791818555914E-2</v>
      </c>
      <c r="BK376" s="1">
        <f t="shared" si="358"/>
        <v>5.0436935682655219E-2</v>
      </c>
      <c r="BL376" s="1">
        <f t="shared" si="359"/>
        <v>0</v>
      </c>
      <c r="BM376" s="1">
        <f t="shared" si="360"/>
        <v>4.3919374652847974E-2</v>
      </c>
      <c r="BN376" s="1"/>
      <c r="BO376" s="1">
        <f t="shared" si="367"/>
        <v>1.5930757838840102E-2</v>
      </c>
      <c r="BP376" s="1">
        <f t="shared" si="368"/>
        <v>1.6764994089252746E-2</v>
      </c>
      <c r="BQ376" s="1">
        <f t="shared" si="369"/>
        <v>-1.087659896321075E-2</v>
      </c>
      <c r="BR376" s="1">
        <f t="shared" si="370"/>
        <v>2.4588258587007056E-2</v>
      </c>
      <c r="BS376" s="1" t="e">
        <f t="shared" si="371"/>
        <v>#DIV/0!</v>
      </c>
      <c r="BT376" s="1">
        <f t="shared" si="372"/>
        <v>1.6764994089252746E-2</v>
      </c>
      <c r="BU376" s="1"/>
      <c r="BV376" s="1">
        <f t="shared" si="385"/>
        <v>8.8940882493420456E-2</v>
      </c>
      <c r="BW376" s="1">
        <f t="shared" si="386"/>
        <v>8.8024677935658713E-2</v>
      </c>
      <c r="BX376" s="1">
        <f t="shared" si="387"/>
        <v>8.5201852275103365E-2</v>
      </c>
      <c r="BY376" s="1">
        <f t="shared" si="388"/>
        <v>0.10378066887003294</v>
      </c>
      <c r="BZ376" s="1" t="e">
        <f t="shared" si="389"/>
        <v>#DIV/0!</v>
      </c>
      <c r="CA376" s="1">
        <f t="shared" si="390"/>
        <v>8.8024677935658713E-2</v>
      </c>
      <c r="CB376" s="1"/>
      <c r="CC376" s="1"/>
    </row>
    <row r="377" spans="1:81" x14ac:dyDescent="0.2">
      <c r="A377">
        <f t="shared" si="391"/>
        <v>2021</v>
      </c>
      <c r="B377">
        <f t="shared" si="392"/>
        <v>4</v>
      </c>
      <c r="C377" s="1">
        <f>AVERAGE(RealPrice!C365:C376)</f>
        <v>4.1749575140161192E-2</v>
      </c>
      <c r="D377" s="1">
        <f>AVERAGE(RealPrice!D365:D376)</f>
        <v>4.3788281058243443E-2</v>
      </c>
      <c r="E377" s="1">
        <f>AVERAGE(RealPrice!E365:E376)</f>
        <v>3.2515574696261713E-2</v>
      </c>
      <c r="F377" s="1">
        <f>AVERAGE(RealPrice!F365:F376)</f>
        <v>5.0429327381039939E-2</v>
      </c>
      <c r="G377" s="1">
        <f>AVERAGE(RealPrice!G365:G376)</f>
        <v>0</v>
      </c>
      <c r="H377" s="1">
        <f>AVERAGE(RealPrice!H365:H376)</f>
        <v>4.3788281058243443E-2</v>
      </c>
      <c r="I377" s="1"/>
      <c r="J377" s="1">
        <f t="shared" si="361"/>
        <v>3.6155515467199695E-5</v>
      </c>
      <c r="K377" s="1">
        <f t="shared" si="362"/>
        <v>-8.0368413998901933E-6</v>
      </c>
      <c r="L377" s="1">
        <f t="shared" si="363"/>
        <v>-1.0221369506005495E-4</v>
      </c>
      <c r="M377" s="1">
        <f t="shared" si="364"/>
        <v>1.560868572158397E-5</v>
      </c>
      <c r="N377" s="1">
        <f t="shared" si="365"/>
        <v>0</v>
      </c>
      <c r="O377" s="1">
        <f t="shared" si="366"/>
        <v>-8.0368413998901933E-6</v>
      </c>
      <c r="P377" s="1"/>
      <c r="Q377" s="99">
        <f t="shared" si="331"/>
        <v>0</v>
      </c>
      <c r="R377" s="99">
        <f t="shared" si="332"/>
        <v>-8.0368413998901933E-6</v>
      </c>
      <c r="S377" s="99">
        <f t="shared" si="333"/>
        <v>-1.0221369506005495E-4</v>
      </c>
      <c r="T377" s="99">
        <f t="shared" si="334"/>
        <v>0</v>
      </c>
      <c r="U377" s="99">
        <f t="shared" si="335"/>
        <v>0</v>
      </c>
      <c r="V377" s="99">
        <f t="shared" si="336"/>
        <v>-8.0368413998901933E-6</v>
      </c>
      <c r="W377" s="99"/>
      <c r="X377" s="99">
        <f t="shared" si="337"/>
        <v>3.6155515467199695E-5</v>
      </c>
      <c r="Y377" s="99">
        <f t="shared" si="338"/>
        <v>0</v>
      </c>
      <c r="Z377" s="99">
        <f t="shared" si="339"/>
        <v>0</v>
      </c>
      <c r="AA377" s="99">
        <f t="shared" si="340"/>
        <v>1.560868572158397E-5</v>
      </c>
      <c r="AB377" s="99">
        <f t="shared" si="341"/>
        <v>0</v>
      </c>
      <c r="AC377" s="99">
        <f t="shared" si="342"/>
        <v>0</v>
      </c>
      <c r="AD377" s="1"/>
      <c r="AE377" s="1"/>
      <c r="AF377" s="5">
        <f t="shared" si="373"/>
        <v>8.6675980517769702E-4</v>
      </c>
      <c r="AG377" s="5">
        <f t="shared" si="374"/>
        <v>-1.8350495624552821E-4</v>
      </c>
      <c r="AH377" s="5">
        <f t="shared" si="375"/>
        <v>-3.1336795074448087E-3</v>
      </c>
      <c r="AI377" s="5">
        <f t="shared" si="376"/>
        <v>3.0961187005296154E-4</v>
      </c>
      <c r="AJ377" s="5" t="e">
        <f t="shared" si="377"/>
        <v>#DIV/0!</v>
      </c>
      <c r="AK377" s="5">
        <f t="shared" si="378"/>
        <v>-1.8350495624552821E-4</v>
      </c>
      <c r="AL377" s="1"/>
      <c r="AM377" s="175">
        <f t="shared" si="343"/>
        <v>0</v>
      </c>
      <c r="AN377" s="175">
        <f t="shared" si="344"/>
        <v>-1.8350495624552821E-4</v>
      </c>
      <c r="AO377" s="175">
        <f t="shared" si="345"/>
        <v>-3.1336795074448087E-3</v>
      </c>
      <c r="AP377" s="175">
        <f t="shared" si="346"/>
        <v>0</v>
      </c>
      <c r="AQ377" s="175" t="e">
        <f t="shared" si="347"/>
        <v>#DIV/0!</v>
      </c>
      <c r="AR377" s="175">
        <f t="shared" si="348"/>
        <v>-1.8350495624552821E-4</v>
      </c>
      <c r="AS377" s="175"/>
      <c r="AT377" s="175">
        <f t="shared" si="349"/>
        <v>8.6675980517769702E-4</v>
      </c>
      <c r="AU377" s="175">
        <f t="shared" si="350"/>
        <v>0</v>
      </c>
      <c r="AV377" s="175">
        <f t="shared" si="351"/>
        <v>0</v>
      </c>
      <c r="AW377" s="175">
        <f t="shared" si="352"/>
        <v>3.0961187005296154E-4</v>
      </c>
      <c r="AX377" s="175" t="e">
        <f t="shared" si="353"/>
        <v>#DIV/0!</v>
      </c>
      <c r="AY377" s="175">
        <f t="shared" si="354"/>
        <v>0</v>
      </c>
      <c r="AZ377" s="1"/>
      <c r="BA377" s="1">
        <f t="shared" si="379"/>
        <v>4.1749575140161192E-2</v>
      </c>
      <c r="BB377" s="1">
        <f t="shared" si="380"/>
        <v>4.3780244216843553E-2</v>
      </c>
      <c r="BC377" s="1">
        <f t="shared" si="381"/>
        <v>3.2413361001201658E-2</v>
      </c>
      <c r="BD377" s="1">
        <f t="shared" si="382"/>
        <v>5.0429327381039939E-2</v>
      </c>
      <c r="BE377" s="1">
        <f t="shared" si="383"/>
        <v>0</v>
      </c>
      <c r="BF377" s="1">
        <f t="shared" si="384"/>
        <v>4.3780244216843553E-2</v>
      </c>
      <c r="BG377" s="1"/>
      <c r="BH377" s="1">
        <f t="shared" si="355"/>
        <v>4.1785730655628392E-2</v>
      </c>
      <c r="BI377" s="1">
        <f t="shared" si="356"/>
        <v>4.3788281058243443E-2</v>
      </c>
      <c r="BJ377" s="1">
        <f t="shared" si="357"/>
        <v>3.2515574696261713E-2</v>
      </c>
      <c r="BK377" s="1">
        <f t="shared" si="358"/>
        <v>5.0444936066761523E-2</v>
      </c>
      <c r="BL377" s="1">
        <f t="shared" si="359"/>
        <v>0</v>
      </c>
      <c r="BM377" s="1">
        <f t="shared" si="360"/>
        <v>4.3788281058243443E-2</v>
      </c>
      <c r="BN377" s="1"/>
      <c r="BO377" s="1">
        <f t="shared" si="367"/>
        <v>1.5930757838840102E-2</v>
      </c>
      <c r="BP377" s="1">
        <f t="shared" si="368"/>
        <v>1.6756958722653086E-2</v>
      </c>
      <c r="BQ377" s="1">
        <f t="shared" si="369"/>
        <v>-1.0978492353309216E-2</v>
      </c>
      <c r="BR377" s="1">
        <f t="shared" si="370"/>
        <v>2.4588258587007056E-2</v>
      </c>
      <c r="BS377" s="1" t="e">
        <f t="shared" si="371"/>
        <v>#DIV/0!</v>
      </c>
      <c r="BT377" s="1">
        <f t="shared" si="372"/>
        <v>1.6756958722653086E-2</v>
      </c>
      <c r="BU377" s="1"/>
      <c r="BV377" s="1">
        <f t="shared" si="385"/>
        <v>8.8977069347035198E-2</v>
      </c>
      <c r="BW377" s="1">
        <f t="shared" si="386"/>
        <v>8.8024677935658713E-2</v>
      </c>
      <c r="BX377" s="1">
        <f t="shared" si="387"/>
        <v>8.5201852275103365E-2</v>
      </c>
      <c r="BY377" s="1">
        <f t="shared" si="388"/>
        <v>0.10379628238838889</v>
      </c>
      <c r="BZ377" s="1" t="e">
        <f t="shared" si="389"/>
        <v>#DIV/0!</v>
      </c>
      <c r="CA377" s="1">
        <f t="shared" si="390"/>
        <v>8.8024677935658713E-2</v>
      </c>
      <c r="CB377" s="1"/>
      <c r="CC377" s="1"/>
    </row>
    <row r="378" spans="1:81" x14ac:dyDescent="0.2">
      <c r="A378">
        <f t="shared" si="391"/>
        <v>2021</v>
      </c>
      <c r="B378">
        <f t="shared" si="392"/>
        <v>5</v>
      </c>
      <c r="C378" s="1">
        <f>AVERAGE(RealPrice!C366:C377)</f>
        <v>4.1736846197914179E-2</v>
      </c>
      <c r="D378" s="1">
        <f>AVERAGE(RealPrice!D366:D377)</f>
        <v>4.3780108228496317E-2</v>
      </c>
      <c r="E378" s="1">
        <f>AVERAGE(RealPrice!E366:E377)</f>
        <v>3.2315381400458615E-2</v>
      </c>
      <c r="F378" s="1">
        <f>AVERAGE(RealPrice!F366:F377)</f>
        <v>5.0410779464482254E-2</v>
      </c>
      <c r="G378" s="1">
        <f>AVERAGE(RealPrice!G366:G377)</f>
        <v>0</v>
      </c>
      <c r="H378" s="1">
        <f>AVERAGE(RealPrice!H366:H377)</f>
        <v>4.3780108228496317E-2</v>
      </c>
      <c r="I378" s="1"/>
      <c r="J378" s="1">
        <f t="shared" si="361"/>
        <v>-1.2728942247013098E-5</v>
      </c>
      <c r="K378" s="1">
        <f t="shared" si="362"/>
        <v>-8.1728297471259093E-6</v>
      </c>
      <c r="L378" s="1">
        <f t="shared" si="363"/>
        <v>-2.0019329580309858E-4</v>
      </c>
      <c r="M378" s="1">
        <f t="shared" si="364"/>
        <v>-1.8547916557684618E-5</v>
      </c>
      <c r="N378" s="1">
        <f t="shared" si="365"/>
        <v>0</v>
      </c>
      <c r="O378" s="1">
        <f t="shared" si="366"/>
        <v>-8.1728297471259093E-6</v>
      </c>
      <c r="P378" s="1"/>
      <c r="Q378" s="99">
        <f t="shared" si="331"/>
        <v>-1.2728942247013098E-5</v>
      </c>
      <c r="R378" s="99">
        <f t="shared" si="332"/>
        <v>-8.1728297471259093E-6</v>
      </c>
      <c r="S378" s="99">
        <f t="shared" si="333"/>
        <v>-2.0019329580309858E-4</v>
      </c>
      <c r="T378" s="99">
        <f t="shared" si="334"/>
        <v>-1.8547916557684618E-5</v>
      </c>
      <c r="U378" s="99">
        <f t="shared" si="335"/>
        <v>0</v>
      </c>
      <c r="V378" s="99">
        <f t="shared" si="336"/>
        <v>-8.1728297471259093E-6</v>
      </c>
      <c r="W378" s="99"/>
      <c r="X378" s="99">
        <f t="shared" si="337"/>
        <v>0</v>
      </c>
      <c r="Y378" s="99">
        <f t="shared" si="338"/>
        <v>0</v>
      </c>
      <c r="Z378" s="99">
        <f t="shared" si="339"/>
        <v>0</v>
      </c>
      <c r="AA378" s="99">
        <f t="shared" si="340"/>
        <v>0</v>
      </c>
      <c r="AB378" s="99">
        <f t="shared" si="341"/>
        <v>0</v>
      </c>
      <c r="AC378" s="99">
        <f t="shared" si="342"/>
        <v>0</v>
      </c>
      <c r="AD378" s="1"/>
      <c r="AE378" s="1"/>
      <c r="AF378" s="5">
        <f t="shared" si="373"/>
        <v>-3.0488794686600595E-4</v>
      </c>
      <c r="AG378" s="5">
        <f t="shared" si="374"/>
        <v>-1.8664422419900628E-4</v>
      </c>
      <c r="AH378" s="5">
        <f t="shared" si="375"/>
        <v>-6.1568432258438666E-3</v>
      </c>
      <c r="AI378" s="5">
        <f t="shared" si="376"/>
        <v>-3.6780019724513835E-4</v>
      </c>
      <c r="AJ378" s="5" t="e">
        <f t="shared" si="377"/>
        <v>#DIV/0!</v>
      </c>
      <c r="AK378" s="5">
        <f t="shared" si="378"/>
        <v>-1.8664422419900628E-4</v>
      </c>
      <c r="AL378" s="1"/>
      <c r="AM378" s="175">
        <f t="shared" si="343"/>
        <v>-3.0488794686600595E-4</v>
      </c>
      <c r="AN378" s="175">
        <f t="shared" si="344"/>
        <v>-1.8664422419900628E-4</v>
      </c>
      <c r="AO378" s="175">
        <f t="shared" si="345"/>
        <v>-6.1568432258438666E-3</v>
      </c>
      <c r="AP378" s="175">
        <f t="shared" si="346"/>
        <v>-3.6780019724513835E-4</v>
      </c>
      <c r="AQ378" s="175" t="e">
        <f t="shared" si="347"/>
        <v>#DIV/0!</v>
      </c>
      <c r="AR378" s="175">
        <f t="shared" si="348"/>
        <v>-1.8664422419900628E-4</v>
      </c>
      <c r="AS378" s="175"/>
      <c r="AT378" s="175">
        <f t="shared" si="349"/>
        <v>0</v>
      </c>
      <c r="AU378" s="175">
        <f t="shared" si="350"/>
        <v>0</v>
      </c>
      <c r="AV378" s="175">
        <f t="shared" si="351"/>
        <v>0</v>
      </c>
      <c r="AW378" s="175">
        <f t="shared" si="352"/>
        <v>0</v>
      </c>
      <c r="AX378" s="175" t="e">
        <f t="shared" si="353"/>
        <v>#DIV/0!</v>
      </c>
      <c r="AY378" s="175">
        <f t="shared" si="354"/>
        <v>0</v>
      </c>
      <c r="AZ378" s="1"/>
      <c r="BA378" s="1">
        <f t="shared" si="379"/>
        <v>4.1724117255667166E-2</v>
      </c>
      <c r="BB378" s="1">
        <f t="shared" si="380"/>
        <v>4.3771935398749191E-2</v>
      </c>
      <c r="BC378" s="1">
        <f t="shared" si="381"/>
        <v>3.2115188104655516E-2</v>
      </c>
      <c r="BD378" s="1">
        <f t="shared" si="382"/>
        <v>5.0392231547924569E-2</v>
      </c>
      <c r="BE378" s="1">
        <f t="shared" si="383"/>
        <v>0</v>
      </c>
      <c r="BF378" s="1">
        <f t="shared" si="384"/>
        <v>4.3771935398749191E-2</v>
      </c>
      <c r="BG378" s="1"/>
      <c r="BH378" s="1">
        <f t="shared" si="355"/>
        <v>4.1736846197914179E-2</v>
      </c>
      <c r="BI378" s="1">
        <f t="shared" si="356"/>
        <v>4.3780108228496317E-2</v>
      </c>
      <c r="BJ378" s="1">
        <f t="shared" si="357"/>
        <v>3.2315381400458615E-2</v>
      </c>
      <c r="BK378" s="1">
        <f t="shared" si="358"/>
        <v>5.0410779464482254E-2</v>
      </c>
      <c r="BL378" s="1">
        <f t="shared" si="359"/>
        <v>0</v>
      </c>
      <c r="BM378" s="1">
        <f t="shared" si="360"/>
        <v>4.3780108228496317E-2</v>
      </c>
      <c r="BN378" s="1"/>
      <c r="BO378" s="1">
        <f t="shared" si="367"/>
        <v>1.5918032777494158E-2</v>
      </c>
      <c r="BP378" s="1">
        <f t="shared" si="368"/>
        <v>1.674878741831743E-2</v>
      </c>
      <c r="BQ378" s="1">
        <f t="shared" si="369"/>
        <v>-1.117745309037519E-2</v>
      </c>
      <c r="BR378" s="1">
        <f t="shared" si="370"/>
        <v>2.4569717492376738E-2</v>
      </c>
      <c r="BS378" s="1" t="e">
        <f t="shared" si="371"/>
        <v>#DIV/0!</v>
      </c>
      <c r="BT378" s="1">
        <f t="shared" si="372"/>
        <v>1.674878741831743E-2</v>
      </c>
      <c r="BU378" s="1"/>
      <c r="BV378" s="1">
        <f t="shared" si="385"/>
        <v>8.8977069347035198E-2</v>
      </c>
      <c r="BW378" s="1">
        <f t="shared" si="386"/>
        <v>8.8024677935658713E-2</v>
      </c>
      <c r="BX378" s="1">
        <f t="shared" si="387"/>
        <v>8.5201852275103365E-2</v>
      </c>
      <c r="BY378" s="1">
        <f t="shared" si="388"/>
        <v>0.10379628238838889</v>
      </c>
      <c r="BZ378" s="1" t="e">
        <f t="shared" si="389"/>
        <v>#DIV/0!</v>
      </c>
      <c r="CA378" s="1">
        <f t="shared" si="390"/>
        <v>8.8024677935658713E-2</v>
      </c>
      <c r="CB378" s="1"/>
      <c r="CC378" s="1"/>
    </row>
    <row r="379" spans="1:81" x14ac:dyDescent="0.2">
      <c r="A379">
        <f t="shared" si="391"/>
        <v>2021</v>
      </c>
      <c r="B379">
        <f t="shared" si="392"/>
        <v>6</v>
      </c>
      <c r="C379" s="1">
        <f>AVERAGE(RealPrice!C367:C378)</f>
        <v>4.163158097126899E-2</v>
      </c>
      <c r="D379" s="1">
        <f>AVERAGE(RealPrice!D367:D378)</f>
        <v>4.3662041776962812E-2</v>
      </c>
      <c r="E379" s="1">
        <f>AVERAGE(RealPrice!E367:E378)</f>
        <v>3.2113568286863625E-2</v>
      </c>
      <c r="F379" s="1">
        <f>AVERAGE(RealPrice!F367:F378)</f>
        <v>5.0324077550229711E-2</v>
      </c>
      <c r="G379" s="1">
        <f>AVERAGE(RealPrice!G367:G378)</f>
        <v>0</v>
      </c>
      <c r="H379" s="1">
        <f>AVERAGE(RealPrice!H367:H378)</f>
        <v>4.3662041776962812E-2</v>
      </c>
      <c r="I379" s="1"/>
      <c r="J379" s="1">
        <f t="shared" si="361"/>
        <v>-1.0526522664518895E-4</v>
      </c>
      <c r="K379" s="1">
        <f t="shared" si="362"/>
        <v>-1.1806645153350503E-4</v>
      </c>
      <c r="L379" s="1">
        <f t="shared" si="363"/>
        <v>-2.0181311359498966E-4</v>
      </c>
      <c r="M379" s="1">
        <f t="shared" si="364"/>
        <v>-8.6701914252543255E-5</v>
      </c>
      <c r="N379" s="1">
        <f t="shared" si="365"/>
        <v>0</v>
      </c>
      <c r="O379" s="1">
        <f t="shared" si="366"/>
        <v>-1.1806645153350503E-4</v>
      </c>
      <c r="P379" s="1"/>
      <c r="Q379" s="99">
        <f t="shared" si="331"/>
        <v>-1.0526522664518895E-4</v>
      </c>
      <c r="R379" s="99">
        <f t="shared" si="332"/>
        <v>-1.1806645153350503E-4</v>
      </c>
      <c r="S379" s="99">
        <f t="shared" si="333"/>
        <v>-2.0181311359498966E-4</v>
      </c>
      <c r="T379" s="99">
        <f t="shared" si="334"/>
        <v>-8.6701914252543255E-5</v>
      </c>
      <c r="U379" s="99">
        <f t="shared" si="335"/>
        <v>0</v>
      </c>
      <c r="V379" s="99">
        <f t="shared" si="336"/>
        <v>-1.1806645153350503E-4</v>
      </c>
      <c r="W379" s="99"/>
      <c r="X379" s="99">
        <f t="shared" si="337"/>
        <v>0</v>
      </c>
      <c r="Y379" s="99">
        <f t="shared" si="338"/>
        <v>0</v>
      </c>
      <c r="Z379" s="99">
        <f t="shared" si="339"/>
        <v>0</v>
      </c>
      <c r="AA379" s="99">
        <f t="shared" si="340"/>
        <v>0</v>
      </c>
      <c r="AB379" s="99">
        <f t="shared" si="341"/>
        <v>0</v>
      </c>
      <c r="AC379" s="99">
        <f t="shared" si="342"/>
        <v>0</v>
      </c>
      <c r="AD379" s="1"/>
      <c r="AE379" s="1"/>
      <c r="AF379" s="5">
        <f t="shared" si="373"/>
        <v>-2.5221174150540371E-3</v>
      </c>
      <c r="AG379" s="5">
        <f t="shared" si="374"/>
        <v>-2.6968058397045525E-3</v>
      </c>
      <c r="AH379" s="5">
        <f t="shared" si="375"/>
        <v>-6.2451100636592427E-3</v>
      </c>
      <c r="AI379" s="5">
        <f t="shared" si="376"/>
        <v>-1.7199082254546472E-3</v>
      </c>
      <c r="AJ379" s="5" t="e">
        <f t="shared" si="377"/>
        <v>#DIV/0!</v>
      </c>
      <c r="AK379" s="5">
        <f t="shared" si="378"/>
        <v>-2.6968058397045525E-3</v>
      </c>
      <c r="AL379" s="1"/>
      <c r="AM379" s="175">
        <f t="shared" si="343"/>
        <v>-2.5221174150540371E-3</v>
      </c>
      <c r="AN379" s="175">
        <f t="shared" si="344"/>
        <v>-2.6968058397045525E-3</v>
      </c>
      <c r="AO379" s="175">
        <f t="shared" si="345"/>
        <v>-6.2451100636592427E-3</v>
      </c>
      <c r="AP379" s="175">
        <f t="shared" si="346"/>
        <v>-1.7199082254546472E-3</v>
      </c>
      <c r="AQ379" s="175" t="e">
        <f t="shared" si="347"/>
        <v>#DIV/0!</v>
      </c>
      <c r="AR379" s="175">
        <f t="shared" si="348"/>
        <v>-2.6968058397045525E-3</v>
      </c>
      <c r="AS379" s="175"/>
      <c r="AT379" s="175">
        <f t="shared" si="349"/>
        <v>0</v>
      </c>
      <c r="AU379" s="175">
        <f t="shared" si="350"/>
        <v>0</v>
      </c>
      <c r="AV379" s="175">
        <f t="shared" si="351"/>
        <v>0</v>
      </c>
      <c r="AW379" s="175">
        <f t="shared" si="352"/>
        <v>0</v>
      </c>
      <c r="AX379" s="175" t="e">
        <f t="shared" si="353"/>
        <v>#DIV/0!</v>
      </c>
      <c r="AY379" s="175">
        <f t="shared" si="354"/>
        <v>0</v>
      </c>
      <c r="AZ379" s="1"/>
      <c r="BA379" s="1">
        <f t="shared" si="379"/>
        <v>4.1526315744623801E-2</v>
      </c>
      <c r="BB379" s="1">
        <f t="shared" si="380"/>
        <v>4.3543975325429307E-2</v>
      </c>
      <c r="BC379" s="1">
        <f t="shared" si="381"/>
        <v>3.1911755173268636E-2</v>
      </c>
      <c r="BD379" s="1">
        <f t="shared" si="382"/>
        <v>5.0237375635977168E-2</v>
      </c>
      <c r="BE379" s="1">
        <f t="shared" si="383"/>
        <v>0</v>
      </c>
      <c r="BF379" s="1">
        <f t="shared" si="384"/>
        <v>4.3543975325429307E-2</v>
      </c>
      <c r="BG379" s="1"/>
      <c r="BH379" s="1">
        <f t="shared" si="355"/>
        <v>4.163158097126899E-2</v>
      </c>
      <c r="BI379" s="1">
        <f t="shared" si="356"/>
        <v>4.3662041776962812E-2</v>
      </c>
      <c r="BJ379" s="1">
        <f t="shared" si="357"/>
        <v>3.2113568286863625E-2</v>
      </c>
      <c r="BK379" s="1">
        <f t="shared" si="358"/>
        <v>5.0324077550229711E-2</v>
      </c>
      <c r="BL379" s="1">
        <f t="shared" si="359"/>
        <v>0</v>
      </c>
      <c r="BM379" s="1">
        <f t="shared" si="360"/>
        <v>4.3662041776962812E-2</v>
      </c>
      <c r="BN379" s="1"/>
      <c r="BO379" s="1">
        <f t="shared" si="367"/>
        <v>1.5813033042110288E-2</v>
      </c>
      <c r="BP379" s="1">
        <f t="shared" si="368"/>
        <v>1.6631039369079892E-2</v>
      </c>
      <c r="BQ379" s="1">
        <f t="shared" si="369"/>
        <v>-1.1378005858863491E-2</v>
      </c>
      <c r="BR379" s="1">
        <f t="shared" si="370"/>
        <v>2.4483164697459682E-2</v>
      </c>
      <c r="BS379" s="1" t="e">
        <f t="shared" si="371"/>
        <v>#DIV/0!</v>
      </c>
      <c r="BT379" s="1">
        <f t="shared" si="372"/>
        <v>1.6631039369079892E-2</v>
      </c>
      <c r="BU379" s="1"/>
      <c r="BV379" s="1">
        <f t="shared" si="385"/>
        <v>8.8977069347035198E-2</v>
      </c>
      <c r="BW379" s="1">
        <f t="shared" si="386"/>
        <v>8.8024677935658713E-2</v>
      </c>
      <c r="BX379" s="1">
        <f t="shared" si="387"/>
        <v>8.5201852275103365E-2</v>
      </c>
      <c r="BY379" s="1">
        <f t="shared" si="388"/>
        <v>0.10379628238838889</v>
      </c>
      <c r="BZ379" s="1" t="e">
        <f t="shared" si="389"/>
        <v>#DIV/0!</v>
      </c>
      <c r="CA379" s="1">
        <f t="shared" si="390"/>
        <v>8.8024677935658713E-2</v>
      </c>
      <c r="CB379" s="1"/>
      <c r="CC379" s="1"/>
    </row>
    <row r="380" spans="1:81" x14ac:dyDescent="0.2">
      <c r="A380">
        <f t="shared" si="391"/>
        <v>2021</v>
      </c>
      <c r="B380">
        <f t="shared" si="392"/>
        <v>7</v>
      </c>
      <c r="C380" s="1">
        <f>AVERAGE(RealPrice!C368:C379)</f>
        <v>4.2350523877207967E-2</v>
      </c>
      <c r="D380" s="1">
        <f>AVERAGE(RealPrice!D368:D379)</f>
        <v>4.4389526114641448E-2</v>
      </c>
      <c r="E380" s="1">
        <f>AVERAGE(RealPrice!E368:E379)</f>
        <v>3.2693868931109558E-2</v>
      </c>
      <c r="F380" s="1">
        <f>AVERAGE(RealPrice!F368:F379)</f>
        <v>5.1051402315632925E-2</v>
      </c>
      <c r="G380" s="1">
        <f>AVERAGE(RealPrice!G368:G379)</f>
        <v>0</v>
      </c>
      <c r="H380" s="1">
        <f>AVERAGE(RealPrice!H368:H379)</f>
        <v>4.4389526114641448E-2</v>
      </c>
      <c r="I380" s="1"/>
      <c r="J380" s="1">
        <f t="shared" si="361"/>
        <v>7.1894290593897681E-4</v>
      </c>
      <c r="K380" s="1">
        <f t="shared" si="362"/>
        <v>7.2748433767863552E-4</v>
      </c>
      <c r="L380" s="1">
        <f t="shared" si="363"/>
        <v>5.8030064424593325E-4</v>
      </c>
      <c r="M380" s="1">
        <f t="shared" si="364"/>
        <v>7.2732476540321445E-4</v>
      </c>
      <c r="N380" s="1">
        <f t="shared" si="365"/>
        <v>0</v>
      </c>
      <c r="O380" s="1">
        <f t="shared" si="366"/>
        <v>7.2748433767863552E-4</v>
      </c>
      <c r="P380" s="1"/>
      <c r="Q380" s="99">
        <f t="shared" si="331"/>
        <v>0</v>
      </c>
      <c r="R380" s="99">
        <f t="shared" si="332"/>
        <v>0</v>
      </c>
      <c r="S380" s="99">
        <f t="shared" si="333"/>
        <v>0</v>
      </c>
      <c r="T380" s="99">
        <f t="shared" si="334"/>
        <v>0</v>
      </c>
      <c r="U380" s="99">
        <f t="shared" si="335"/>
        <v>0</v>
      </c>
      <c r="V380" s="99">
        <f t="shared" si="336"/>
        <v>0</v>
      </c>
      <c r="W380" s="99"/>
      <c r="X380" s="99">
        <f t="shared" si="337"/>
        <v>7.1894290593897681E-4</v>
      </c>
      <c r="Y380" s="99">
        <f t="shared" si="338"/>
        <v>7.2748433767863552E-4</v>
      </c>
      <c r="Z380" s="99">
        <f t="shared" si="339"/>
        <v>5.8030064424593325E-4</v>
      </c>
      <c r="AA380" s="99">
        <f t="shared" si="340"/>
        <v>7.2732476540321445E-4</v>
      </c>
      <c r="AB380" s="99">
        <f t="shared" si="341"/>
        <v>0</v>
      </c>
      <c r="AC380" s="99">
        <f t="shared" si="342"/>
        <v>7.2748433767863552E-4</v>
      </c>
      <c r="AD380" s="1"/>
      <c r="AE380" s="1"/>
      <c r="AF380" s="5">
        <f t="shared" si="373"/>
        <v>1.7269171363805125E-2</v>
      </c>
      <c r="AG380" s="5">
        <f t="shared" si="374"/>
        <v>1.6661711364640563E-2</v>
      </c>
      <c r="AH380" s="5">
        <f t="shared" si="375"/>
        <v>1.8070263605159953E-2</v>
      </c>
      <c r="AI380" s="5">
        <f t="shared" si="376"/>
        <v>1.4452818626973452E-2</v>
      </c>
      <c r="AJ380" s="5" t="e">
        <f t="shared" si="377"/>
        <v>#DIV/0!</v>
      </c>
      <c r="AK380" s="5">
        <f t="shared" si="378"/>
        <v>1.6661711364640563E-2</v>
      </c>
      <c r="AL380" s="1"/>
      <c r="AM380" s="175">
        <f t="shared" si="343"/>
        <v>0</v>
      </c>
      <c r="AN380" s="175">
        <f t="shared" si="344"/>
        <v>0</v>
      </c>
      <c r="AO380" s="175">
        <f t="shared" si="345"/>
        <v>0</v>
      </c>
      <c r="AP380" s="175">
        <f t="shared" si="346"/>
        <v>0</v>
      </c>
      <c r="AQ380" s="175" t="e">
        <f t="shared" si="347"/>
        <v>#DIV/0!</v>
      </c>
      <c r="AR380" s="175">
        <f t="shared" si="348"/>
        <v>0</v>
      </c>
      <c r="AS380" s="175"/>
      <c r="AT380" s="175">
        <f t="shared" si="349"/>
        <v>1.7269171363805125E-2</v>
      </c>
      <c r="AU380" s="175">
        <f t="shared" si="350"/>
        <v>1.6661711364640563E-2</v>
      </c>
      <c r="AV380" s="175">
        <f t="shared" si="351"/>
        <v>1.8070263605159953E-2</v>
      </c>
      <c r="AW380" s="175">
        <f t="shared" si="352"/>
        <v>1.4452818626973452E-2</v>
      </c>
      <c r="AX380" s="175" t="e">
        <f t="shared" si="353"/>
        <v>#DIV/0!</v>
      </c>
      <c r="AY380" s="175">
        <f t="shared" si="354"/>
        <v>1.6661711364640563E-2</v>
      </c>
      <c r="AZ380" s="1"/>
      <c r="BA380" s="1">
        <f t="shared" si="379"/>
        <v>4.2350523877207967E-2</v>
      </c>
      <c r="BB380" s="1">
        <f t="shared" si="380"/>
        <v>4.4389526114641448E-2</v>
      </c>
      <c r="BC380" s="1">
        <f t="shared" si="381"/>
        <v>3.2693868931109558E-2</v>
      </c>
      <c r="BD380" s="1">
        <f t="shared" si="382"/>
        <v>5.1051402315632925E-2</v>
      </c>
      <c r="BE380" s="1">
        <f t="shared" si="383"/>
        <v>0</v>
      </c>
      <c r="BF380" s="1">
        <f t="shared" si="384"/>
        <v>4.4389526114641448E-2</v>
      </c>
      <c r="BG380" s="1"/>
      <c r="BH380" s="1">
        <f t="shared" si="355"/>
        <v>4.3069466783146944E-2</v>
      </c>
      <c r="BI380" s="1">
        <f t="shared" si="356"/>
        <v>4.5117010452320083E-2</v>
      </c>
      <c r="BJ380" s="1">
        <f t="shared" si="357"/>
        <v>3.3274169575355492E-2</v>
      </c>
      <c r="BK380" s="1">
        <f t="shared" si="358"/>
        <v>5.177872708103614E-2</v>
      </c>
      <c r="BL380" s="1">
        <f t="shared" si="359"/>
        <v>0</v>
      </c>
      <c r="BM380" s="1">
        <f t="shared" si="360"/>
        <v>4.5117010452320083E-2</v>
      </c>
      <c r="BN380" s="1"/>
      <c r="BO380" s="1">
        <f t="shared" si="367"/>
        <v>1.5813033042110288E-2</v>
      </c>
      <c r="BP380" s="1">
        <f t="shared" si="368"/>
        <v>1.6631039369079892E-2</v>
      </c>
      <c r="BQ380" s="1">
        <f t="shared" si="369"/>
        <v>-1.1378005858863491E-2</v>
      </c>
      <c r="BR380" s="1">
        <f t="shared" si="370"/>
        <v>2.4483164697459682E-2</v>
      </c>
      <c r="BS380" s="1" t="e">
        <f t="shared" si="371"/>
        <v>#DIV/0!</v>
      </c>
      <c r="BT380" s="1">
        <f t="shared" si="372"/>
        <v>1.6631039369079892E-2</v>
      </c>
      <c r="BU380" s="1"/>
      <c r="BV380" s="1">
        <f t="shared" si="385"/>
        <v>8.9708427801217627E-2</v>
      </c>
      <c r="BW380" s="1">
        <f t="shared" si="386"/>
        <v>8.8764283407394048E-2</v>
      </c>
      <c r="BX380" s="1">
        <f t="shared" si="387"/>
        <v>8.5792639104961058E-2</v>
      </c>
      <c r="BY380" s="1">
        <f t="shared" si="388"/>
        <v>0.1045341190467094</v>
      </c>
      <c r="BZ380" s="1" t="e">
        <f t="shared" si="389"/>
        <v>#DIV/0!</v>
      </c>
      <c r="CA380" s="1">
        <f t="shared" si="390"/>
        <v>8.8764283407394048E-2</v>
      </c>
      <c r="CB380" s="1"/>
      <c r="CC380" s="1"/>
    </row>
    <row r="381" spans="1:81" x14ac:dyDescent="0.2">
      <c r="A381">
        <f t="shared" si="391"/>
        <v>2021</v>
      </c>
      <c r="B381">
        <f t="shared" si="392"/>
        <v>8</v>
      </c>
      <c r="C381" s="1">
        <f>AVERAGE(RealPrice!C369:C380)</f>
        <v>4.3087676449250302E-2</v>
      </c>
      <c r="D381" s="1">
        <f>AVERAGE(RealPrice!D369:D380)</f>
        <v>4.5187769347732533E-2</v>
      </c>
      <c r="E381" s="1">
        <f>AVERAGE(RealPrice!E369:E380)</f>
        <v>3.309578457464929E-2</v>
      </c>
      <c r="F381" s="1">
        <f>AVERAGE(RealPrice!F369:F380)</f>
        <v>5.1752087618332658E-2</v>
      </c>
      <c r="G381" s="1">
        <f>AVERAGE(RealPrice!G369:G380)</f>
        <v>0</v>
      </c>
      <c r="H381" s="1">
        <f>AVERAGE(RealPrice!H369:H380)</f>
        <v>4.5187769347732533E-2</v>
      </c>
      <c r="I381" s="1"/>
      <c r="J381" s="1">
        <f t="shared" si="361"/>
        <v>7.3715257204233497E-4</v>
      </c>
      <c r="K381" s="1">
        <f t="shared" si="362"/>
        <v>7.9824323309108519E-4</v>
      </c>
      <c r="L381" s="1">
        <f t="shared" si="363"/>
        <v>4.0191564353973114E-4</v>
      </c>
      <c r="M381" s="1">
        <f t="shared" si="364"/>
        <v>7.0068530269973284E-4</v>
      </c>
      <c r="N381" s="1">
        <f t="shared" si="365"/>
        <v>0</v>
      </c>
      <c r="O381" s="1">
        <f t="shared" si="366"/>
        <v>7.9824323309108519E-4</v>
      </c>
      <c r="P381" s="1"/>
      <c r="Q381" s="99">
        <f t="shared" si="331"/>
        <v>0</v>
      </c>
      <c r="R381" s="99">
        <f t="shared" si="332"/>
        <v>0</v>
      </c>
      <c r="S381" s="99">
        <f t="shared" si="333"/>
        <v>0</v>
      </c>
      <c r="T381" s="99">
        <f t="shared" si="334"/>
        <v>0</v>
      </c>
      <c r="U381" s="99">
        <f t="shared" si="335"/>
        <v>0</v>
      </c>
      <c r="V381" s="99">
        <f t="shared" si="336"/>
        <v>0</v>
      </c>
      <c r="W381" s="99"/>
      <c r="X381" s="99">
        <f t="shared" si="337"/>
        <v>7.3715257204233497E-4</v>
      </c>
      <c r="Y381" s="99">
        <f t="shared" si="338"/>
        <v>7.9824323309108519E-4</v>
      </c>
      <c r="Z381" s="99">
        <f t="shared" si="339"/>
        <v>4.0191564353973114E-4</v>
      </c>
      <c r="AA381" s="99">
        <f t="shared" si="340"/>
        <v>7.0068530269973284E-4</v>
      </c>
      <c r="AB381" s="99">
        <f t="shared" si="341"/>
        <v>0</v>
      </c>
      <c r="AC381" s="99">
        <f t="shared" si="342"/>
        <v>7.9824323309108519E-4</v>
      </c>
      <c r="AD381" s="1"/>
      <c r="AE381" s="1"/>
      <c r="AF381" s="5">
        <f t="shared" si="373"/>
        <v>1.7405984733025903E-2</v>
      </c>
      <c r="AG381" s="5">
        <f t="shared" si="374"/>
        <v>1.798269328285973E-2</v>
      </c>
      <c r="AH381" s="5">
        <f t="shared" si="375"/>
        <v>1.2293303199649497E-2</v>
      </c>
      <c r="AI381" s="5">
        <f t="shared" si="376"/>
        <v>1.3725094138798299E-2</v>
      </c>
      <c r="AJ381" s="5" t="e">
        <f t="shared" si="377"/>
        <v>#DIV/0!</v>
      </c>
      <c r="AK381" s="5">
        <f t="shared" si="378"/>
        <v>1.798269328285973E-2</v>
      </c>
      <c r="AL381" s="1"/>
      <c r="AM381" s="175">
        <f t="shared" si="343"/>
        <v>0</v>
      </c>
      <c r="AN381" s="175">
        <f t="shared" si="344"/>
        <v>0</v>
      </c>
      <c r="AO381" s="175">
        <f t="shared" si="345"/>
        <v>0</v>
      </c>
      <c r="AP381" s="175">
        <f t="shared" si="346"/>
        <v>0</v>
      </c>
      <c r="AQ381" s="175" t="e">
        <f t="shared" si="347"/>
        <v>#DIV/0!</v>
      </c>
      <c r="AR381" s="175">
        <f t="shared" si="348"/>
        <v>0</v>
      </c>
      <c r="AS381" s="175"/>
      <c r="AT381" s="175">
        <f t="shared" si="349"/>
        <v>1.7405984733025903E-2</v>
      </c>
      <c r="AU381" s="175">
        <f t="shared" si="350"/>
        <v>1.798269328285973E-2</v>
      </c>
      <c r="AV381" s="175">
        <f t="shared" si="351"/>
        <v>1.2293303199649497E-2</v>
      </c>
      <c r="AW381" s="175">
        <f t="shared" si="352"/>
        <v>1.3725094138798299E-2</v>
      </c>
      <c r="AX381" s="175" t="e">
        <f t="shared" si="353"/>
        <v>#DIV/0!</v>
      </c>
      <c r="AY381" s="175">
        <f t="shared" si="354"/>
        <v>1.798269328285973E-2</v>
      </c>
      <c r="AZ381" s="1"/>
      <c r="BA381" s="1">
        <f t="shared" si="379"/>
        <v>4.3087676449250302E-2</v>
      </c>
      <c r="BB381" s="1">
        <f t="shared" si="380"/>
        <v>4.5187769347732533E-2</v>
      </c>
      <c r="BC381" s="1">
        <f t="shared" si="381"/>
        <v>3.309578457464929E-2</v>
      </c>
      <c r="BD381" s="1">
        <f t="shared" si="382"/>
        <v>5.1752087618332658E-2</v>
      </c>
      <c r="BE381" s="1">
        <f t="shared" si="383"/>
        <v>0</v>
      </c>
      <c r="BF381" s="1">
        <f t="shared" si="384"/>
        <v>4.5187769347732533E-2</v>
      </c>
      <c r="BG381" s="1"/>
      <c r="BH381" s="1">
        <f t="shared" si="355"/>
        <v>4.3824829021292637E-2</v>
      </c>
      <c r="BI381" s="1">
        <f t="shared" si="356"/>
        <v>4.5986012580823618E-2</v>
      </c>
      <c r="BJ381" s="1">
        <f t="shared" si="357"/>
        <v>3.3497700218189021E-2</v>
      </c>
      <c r="BK381" s="1">
        <f t="shared" si="358"/>
        <v>5.2452772921032391E-2</v>
      </c>
      <c r="BL381" s="1">
        <f t="shared" si="359"/>
        <v>0</v>
      </c>
      <c r="BM381" s="1">
        <f t="shared" si="360"/>
        <v>4.5986012580823618E-2</v>
      </c>
      <c r="BN381" s="1"/>
      <c r="BO381" s="1">
        <f t="shared" si="367"/>
        <v>1.5813033042110288E-2</v>
      </c>
      <c r="BP381" s="1">
        <f t="shared" si="368"/>
        <v>1.6631039369079892E-2</v>
      </c>
      <c r="BQ381" s="1">
        <f t="shared" si="369"/>
        <v>-1.1378005858863491E-2</v>
      </c>
      <c r="BR381" s="1">
        <f t="shared" si="370"/>
        <v>2.4483164697459682E-2</v>
      </c>
      <c r="BS381" s="1" t="e">
        <f t="shared" si="371"/>
        <v>#DIV/0!</v>
      </c>
      <c r="BT381" s="1">
        <f t="shared" si="372"/>
        <v>1.6631039369079892E-2</v>
      </c>
      <c r="BU381" s="1"/>
      <c r="BV381" s="1">
        <f t="shared" si="385"/>
        <v>9.0458411239674838E-2</v>
      </c>
      <c r="BW381" s="1">
        <f t="shared" si="386"/>
        <v>8.9576881203710934E-2</v>
      </c>
      <c r="BX381" s="1">
        <f t="shared" si="387"/>
        <v>8.6199495619367503E-2</v>
      </c>
      <c r="BY381" s="1">
        <f t="shared" si="388"/>
        <v>0.10524442132115035</v>
      </c>
      <c r="BZ381" s="1" t="e">
        <f t="shared" si="389"/>
        <v>#DIV/0!</v>
      </c>
      <c r="CA381" s="1">
        <f t="shared" si="390"/>
        <v>8.9576881203710934E-2</v>
      </c>
      <c r="CB381" s="1"/>
      <c r="CC381" s="1"/>
    </row>
    <row r="382" spans="1:81" x14ac:dyDescent="0.2">
      <c r="A382">
        <f t="shared" si="391"/>
        <v>2021</v>
      </c>
      <c r="B382">
        <f t="shared" si="392"/>
        <v>9</v>
      </c>
      <c r="C382" s="1">
        <f>AVERAGE(RealPrice!C370:C381)</f>
        <v>4.38354237909502E-2</v>
      </c>
      <c r="D382" s="1">
        <f>AVERAGE(RealPrice!D370:D381)</f>
        <v>4.5967931511677412E-2</v>
      </c>
      <c r="E382" s="1">
        <f>AVERAGE(RealPrice!E370:E381)</f>
        <v>3.3608764707340748E-2</v>
      </c>
      <c r="F382" s="1">
        <f>AVERAGE(RealPrice!F370:F381)</f>
        <v>5.2449138349022706E-2</v>
      </c>
      <c r="G382" s="1">
        <f>AVERAGE(RealPrice!G370:G381)</f>
        <v>0</v>
      </c>
      <c r="H382" s="1">
        <f>AVERAGE(RealPrice!H370:H381)</f>
        <v>4.5967931511677412E-2</v>
      </c>
      <c r="I382" s="1"/>
      <c r="J382" s="1">
        <f t="shared" si="361"/>
        <v>7.4774734169989754E-4</v>
      </c>
      <c r="K382" s="1">
        <f t="shared" si="362"/>
        <v>7.8016216394487942E-4</v>
      </c>
      <c r="L382" s="1">
        <f t="shared" si="363"/>
        <v>5.129801326914582E-4</v>
      </c>
      <c r="M382" s="1">
        <f t="shared" si="364"/>
        <v>6.970507306900478E-4</v>
      </c>
      <c r="N382" s="1">
        <f t="shared" si="365"/>
        <v>0</v>
      </c>
      <c r="O382" s="1">
        <f t="shared" si="366"/>
        <v>7.8016216394487942E-4</v>
      </c>
      <c r="P382" s="1"/>
      <c r="Q382" s="99">
        <f t="shared" si="331"/>
        <v>0</v>
      </c>
      <c r="R382" s="99">
        <f t="shared" si="332"/>
        <v>0</v>
      </c>
      <c r="S382" s="99">
        <f t="shared" si="333"/>
        <v>0</v>
      </c>
      <c r="T382" s="99">
        <f t="shared" si="334"/>
        <v>0</v>
      </c>
      <c r="U382" s="99">
        <f t="shared" si="335"/>
        <v>0</v>
      </c>
      <c r="V382" s="99">
        <f t="shared" si="336"/>
        <v>0</v>
      </c>
      <c r="W382" s="99"/>
      <c r="X382" s="99">
        <f t="shared" si="337"/>
        <v>7.4774734169989754E-4</v>
      </c>
      <c r="Y382" s="99">
        <f t="shared" si="338"/>
        <v>7.8016216394487942E-4</v>
      </c>
      <c r="Z382" s="99">
        <f t="shared" si="339"/>
        <v>5.129801326914582E-4</v>
      </c>
      <c r="AA382" s="99">
        <f t="shared" si="340"/>
        <v>6.970507306900478E-4</v>
      </c>
      <c r="AB382" s="99">
        <f t="shared" si="341"/>
        <v>0</v>
      </c>
      <c r="AC382" s="99">
        <f t="shared" si="342"/>
        <v>7.8016216394487942E-4</v>
      </c>
      <c r="AD382" s="1"/>
      <c r="AE382" s="1"/>
      <c r="AF382" s="5">
        <f t="shared" si="373"/>
        <v>1.7354088299019965E-2</v>
      </c>
      <c r="AG382" s="5">
        <f t="shared" si="374"/>
        <v>1.7264896568390364E-2</v>
      </c>
      <c r="AH382" s="5">
        <f t="shared" si="375"/>
        <v>1.5499863178478401E-2</v>
      </c>
      <c r="AI382" s="5">
        <f t="shared" si="376"/>
        <v>1.3469035990021139E-2</v>
      </c>
      <c r="AJ382" s="5" t="e">
        <f t="shared" si="377"/>
        <v>#DIV/0!</v>
      </c>
      <c r="AK382" s="5">
        <f t="shared" si="378"/>
        <v>1.7264896568390364E-2</v>
      </c>
      <c r="AL382" s="1"/>
      <c r="AM382" s="175">
        <f t="shared" si="343"/>
        <v>0</v>
      </c>
      <c r="AN382" s="175">
        <f t="shared" si="344"/>
        <v>0</v>
      </c>
      <c r="AO382" s="175">
        <f t="shared" si="345"/>
        <v>0</v>
      </c>
      <c r="AP382" s="175">
        <f t="shared" si="346"/>
        <v>0</v>
      </c>
      <c r="AQ382" s="175" t="e">
        <f t="shared" si="347"/>
        <v>#DIV/0!</v>
      </c>
      <c r="AR382" s="175">
        <f t="shared" si="348"/>
        <v>0</v>
      </c>
      <c r="AS382" s="175"/>
      <c r="AT382" s="175">
        <f t="shared" si="349"/>
        <v>1.7354088299019965E-2</v>
      </c>
      <c r="AU382" s="175">
        <f t="shared" si="350"/>
        <v>1.7264896568390364E-2</v>
      </c>
      <c r="AV382" s="175">
        <f t="shared" si="351"/>
        <v>1.5499863178478401E-2</v>
      </c>
      <c r="AW382" s="175">
        <f t="shared" si="352"/>
        <v>1.3469035990021139E-2</v>
      </c>
      <c r="AX382" s="175" t="e">
        <f t="shared" si="353"/>
        <v>#DIV/0!</v>
      </c>
      <c r="AY382" s="175">
        <f t="shared" si="354"/>
        <v>1.7264896568390364E-2</v>
      </c>
      <c r="AZ382" s="1"/>
      <c r="BA382" s="1">
        <f t="shared" si="379"/>
        <v>4.38354237909502E-2</v>
      </c>
      <c r="BB382" s="1">
        <f t="shared" si="380"/>
        <v>4.5967931511677412E-2</v>
      </c>
      <c r="BC382" s="1">
        <f t="shared" si="381"/>
        <v>3.3608764707340748E-2</v>
      </c>
      <c r="BD382" s="1">
        <f t="shared" si="382"/>
        <v>5.2449138349022706E-2</v>
      </c>
      <c r="BE382" s="1">
        <f t="shared" si="383"/>
        <v>0</v>
      </c>
      <c r="BF382" s="1">
        <f t="shared" si="384"/>
        <v>4.5967931511677412E-2</v>
      </c>
      <c r="BG382" s="1"/>
      <c r="BH382" s="1">
        <f t="shared" si="355"/>
        <v>4.4583171132650097E-2</v>
      </c>
      <c r="BI382" s="1">
        <f t="shared" si="356"/>
        <v>4.6748093675622292E-2</v>
      </c>
      <c r="BJ382" s="1">
        <f t="shared" si="357"/>
        <v>3.4121744840032206E-2</v>
      </c>
      <c r="BK382" s="1">
        <f t="shared" si="358"/>
        <v>5.3146189079712754E-2</v>
      </c>
      <c r="BL382" s="1">
        <f t="shared" si="359"/>
        <v>0</v>
      </c>
      <c r="BM382" s="1">
        <f t="shared" si="360"/>
        <v>4.6748093675622292E-2</v>
      </c>
      <c r="BN382" s="1"/>
      <c r="BO382" s="1">
        <f t="shared" si="367"/>
        <v>1.5813033042110288E-2</v>
      </c>
      <c r="BP382" s="1">
        <f t="shared" si="368"/>
        <v>1.6631039369079892E-2</v>
      </c>
      <c r="BQ382" s="1">
        <f t="shared" si="369"/>
        <v>-1.1378005858863491E-2</v>
      </c>
      <c r="BR382" s="1">
        <f t="shared" si="370"/>
        <v>2.4483164697459682E-2</v>
      </c>
      <c r="BS382" s="1" t="e">
        <f t="shared" si="371"/>
        <v>#DIV/0!</v>
      </c>
      <c r="BT382" s="1">
        <f t="shared" si="372"/>
        <v>1.6631039369079892E-2</v>
      </c>
      <c r="BU382" s="1"/>
      <c r="BV382" s="1">
        <f t="shared" si="385"/>
        <v>9.1219135054767947E-2</v>
      </c>
      <c r="BW382" s="1">
        <f t="shared" si="386"/>
        <v>9.0370512786722895E-2</v>
      </c>
      <c r="BX382" s="1">
        <f t="shared" si="387"/>
        <v>8.672042687392896E-2</v>
      </c>
      <c r="BY382" s="1">
        <f t="shared" si="388"/>
        <v>0.10595086065321893</v>
      </c>
      <c r="BZ382" s="1" t="e">
        <f t="shared" si="389"/>
        <v>#DIV/0!</v>
      </c>
      <c r="CA382" s="1">
        <f t="shared" si="390"/>
        <v>9.0370512786722895E-2</v>
      </c>
      <c r="CB382" s="1"/>
      <c r="CC382" s="1"/>
    </row>
    <row r="383" spans="1:81" x14ac:dyDescent="0.2">
      <c r="A383">
        <f t="shared" si="391"/>
        <v>2021</v>
      </c>
      <c r="B383">
        <f t="shared" si="392"/>
        <v>10</v>
      </c>
      <c r="C383" s="1">
        <f>AVERAGE(RealPrice!C371:C382)</f>
        <v>4.4385450299208866E-2</v>
      </c>
      <c r="D383" s="1">
        <f>AVERAGE(RealPrice!D371:D382)</f>
        <v>4.6536817100505279E-2</v>
      </c>
      <c r="E383" s="1">
        <f>AVERAGE(RealPrice!E371:E382)</f>
        <v>3.3959803861638611E-2</v>
      </c>
      <c r="F383" s="1">
        <f>AVERAGE(RealPrice!F371:F382)</f>
        <v>5.3040400984012692E-2</v>
      </c>
      <c r="G383" s="1">
        <f>AVERAGE(RealPrice!G371:G382)</f>
        <v>0</v>
      </c>
      <c r="H383" s="1">
        <f>AVERAGE(RealPrice!H371:H382)</f>
        <v>4.6536817100505279E-2</v>
      </c>
      <c r="I383" s="1"/>
      <c r="J383" s="1">
        <f t="shared" si="361"/>
        <v>5.5002650825866639E-4</v>
      </c>
      <c r="K383" s="1">
        <f t="shared" si="362"/>
        <v>5.6888558882786655E-4</v>
      </c>
      <c r="L383" s="1">
        <f t="shared" si="363"/>
        <v>3.5103915429786359E-4</v>
      </c>
      <c r="M383" s="1">
        <f t="shared" si="364"/>
        <v>5.9126263498998632E-4</v>
      </c>
      <c r="N383" s="1">
        <f t="shared" si="365"/>
        <v>0</v>
      </c>
      <c r="O383" s="1">
        <f t="shared" si="366"/>
        <v>5.6888558882786655E-4</v>
      </c>
      <c r="P383" s="1"/>
      <c r="Q383" s="99">
        <f t="shared" si="331"/>
        <v>0</v>
      </c>
      <c r="R383" s="99">
        <f t="shared" si="332"/>
        <v>0</v>
      </c>
      <c r="S383" s="99">
        <f t="shared" si="333"/>
        <v>0</v>
      </c>
      <c r="T383" s="99">
        <f t="shared" si="334"/>
        <v>0</v>
      </c>
      <c r="U383" s="99">
        <f t="shared" si="335"/>
        <v>0</v>
      </c>
      <c r="V383" s="99">
        <f t="shared" si="336"/>
        <v>0</v>
      </c>
      <c r="W383" s="99"/>
      <c r="X383" s="99">
        <f t="shared" si="337"/>
        <v>5.5002650825866639E-4</v>
      </c>
      <c r="Y383" s="99">
        <f t="shared" si="338"/>
        <v>5.6888558882786655E-4</v>
      </c>
      <c r="Z383" s="99">
        <f t="shared" si="339"/>
        <v>3.5103915429786359E-4</v>
      </c>
      <c r="AA383" s="99">
        <f t="shared" si="340"/>
        <v>5.9126263498998632E-4</v>
      </c>
      <c r="AB383" s="99">
        <f t="shared" si="341"/>
        <v>0</v>
      </c>
      <c r="AC383" s="99">
        <f t="shared" si="342"/>
        <v>5.6888558882786655E-4</v>
      </c>
      <c r="AD383" s="1"/>
      <c r="AE383" s="1"/>
      <c r="AF383" s="5">
        <f t="shared" si="373"/>
        <v>1.2547534863167398E-2</v>
      </c>
      <c r="AG383" s="5">
        <f t="shared" si="374"/>
        <v>1.2375705630420786E-2</v>
      </c>
      <c r="AH383" s="5">
        <f t="shared" si="375"/>
        <v>1.0444869287956626E-2</v>
      </c>
      <c r="AI383" s="5">
        <f t="shared" si="376"/>
        <v>1.1273066700456136E-2</v>
      </c>
      <c r="AJ383" s="5" t="e">
        <f t="shared" si="377"/>
        <v>#DIV/0!</v>
      </c>
      <c r="AK383" s="5">
        <f t="shared" si="378"/>
        <v>1.2375705630420786E-2</v>
      </c>
      <c r="AL383" s="1"/>
      <c r="AM383" s="175">
        <f t="shared" si="343"/>
        <v>0</v>
      </c>
      <c r="AN383" s="175">
        <f t="shared" si="344"/>
        <v>0</v>
      </c>
      <c r="AO383" s="175">
        <f t="shared" si="345"/>
        <v>0</v>
      </c>
      <c r="AP383" s="175">
        <f t="shared" si="346"/>
        <v>0</v>
      </c>
      <c r="AQ383" s="175" t="e">
        <f t="shared" si="347"/>
        <v>#DIV/0!</v>
      </c>
      <c r="AR383" s="175">
        <f t="shared" si="348"/>
        <v>0</v>
      </c>
      <c r="AS383" s="175"/>
      <c r="AT383" s="175">
        <f t="shared" si="349"/>
        <v>1.2547534863167398E-2</v>
      </c>
      <c r="AU383" s="175">
        <f t="shared" si="350"/>
        <v>1.2375705630420786E-2</v>
      </c>
      <c r="AV383" s="175">
        <f t="shared" si="351"/>
        <v>1.0444869287956626E-2</v>
      </c>
      <c r="AW383" s="175">
        <f t="shared" si="352"/>
        <v>1.1273066700456136E-2</v>
      </c>
      <c r="AX383" s="175" t="e">
        <f t="shared" si="353"/>
        <v>#DIV/0!</v>
      </c>
      <c r="AY383" s="175">
        <f t="shared" si="354"/>
        <v>1.2375705630420786E-2</v>
      </c>
      <c r="AZ383" s="1"/>
      <c r="BA383" s="1">
        <f t="shared" si="379"/>
        <v>4.4385450299208866E-2</v>
      </c>
      <c r="BB383" s="1">
        <f t="shared" si="380"/>
        <v>4.6536817100505279E-2</v>
      </c>
      <c r="BC383" s="1">
        <f t="shared" si="381"/>
        <v>3.3959803861638611E-2</v>
      </c>
      <c r="BD383" s="1">
        <f t="shared" si="382"/>
        <v>5.3040400984012692E-2</v>
      </c>
      <c r="BE383" s="1">
        <f t="shared" si="383"/>
        <v>0</v>
      </c>
      <c r="BF383" s="1">
        <f t="shared" si="384"/>
        <v>4.6536817100505279E-2</v>
      </c>
      <c r="BG383" s="1"/>
      <c r="BH383" s="1">
        <f t="shared" si="355"/>
        <v>4.4935476807467532E-2</v>
      </c>
      <c r="BI383" s="1">
        <f t="shared" si="356"/>
        <v>4.7105702689333145E-2</v>
      </c>
      <c r="BJ383" s="1">
        <f t="shared" si="357"/>
        <v>3.4310843015936475E-2</v>
      </c>
      <c r="BK383" s="1">
        <f t="shared" si="358"/>
        <v>5.3631663619002679E-2</v>
      </c>
      <c r="BL383" s="1">
        <f t="shared" si="359"/>
        <v>0</v>
      </c>
      <c r="BM383" s="1">
        <f t="shared" si="360"/>
        <v>4.7105702689333145E-2</v>
      </c>
      <c r="BN383" s="1"/>
      <c r="BO383" s="1">
        <f t="shared" si="367"/>
        <v>1.5813033042110288E-2</v>
      </c>
      <c r="BP383" s="1">
        <f t="shared" si="368"/>
        <v>1.6631039369079892E-2</v>
      </c>
      <c r="BQ383" s="1">
        <f t="shared" si="369"/>
        <v>-1.1378005858863491E-2</v>
      </c>
      <c r="BR383" s="1">
        <f t="shared" si="370"/>
        <v>2.4483164697459682E-2</v>
      </c>
      <c r="BS383" s="1" t="e">
        <f t="shared" si="371"/>
        <v>#DIV/0!</v>
      </c>
      <c r="BT383" s="1">
        <f t="shared" si="372"/>
        <v>1.6631039369079892E-2</v>
      </c>
      <c r="BU383" s="1"/>
      <c r="BV383" s="1">
        <f t="shared" si="385"/>
        <v>9.1776063039814657E-2</v>
      </c>
      <c r="BW383" s="1">
        <f t="shared" si="386"/>
        <v>9.0946438736135476E-2</v>
      </c>
      <c r="BX383" s="1">
        <f t="shared" si="387"/>
        <v>8.7075132586308418E-2</v>
      </c>
      <c r="BY383" s="1">
        <f t="shared" si="388"/>
        <v>0.10654878863133065</v>
      </c>
      <c r="BZ383" s="1" t="e">
        <f t="shared" si="389"/>
        <v>#DIV/0!</v>
      </c>
      <c r="CA383" s="1">
        <f t="shared" si="390"/>
        <v>9.0946438736135476E-2</v>
      </c>
      <c r="CB383" s="1"/>
      <c r="CC383" s="1"/>
    </row>
    <row r="384" spans="1:81" x14ac:dyDescent="0.2">
      <c r="A384">
        <f t="shared" si="391"/>
        <v>2021</v>
      </c>
      <c r="B384">
        <f t="shared" si="392"/>
        <v>11</v>
      </c>
      <c r="C384" s="1">
        <f>AVERAGE(RealPrice!C372:C383)</f>
        <v>4.4927494310173115E-2</v>
      </c>
      <c r="D384" s="1">
        <f>AVERAGE(RealPrice!D372:D383)</f>
        <v>4.7089400603074184E-2</v>
      </c>
      <c r="E384" s="1">
        <f>AVERAGE(RealPrice!E372:E383)</f>
        <v>3.4323935530097195E-2</v>
      </c>
      <c r="F384" s="1">
        <f>AVERAGE(RealPrice!F372:F383)</f>
        <v>5.3596822653620924E-2</v>
      </c>
      <c r="G384" s="1">
        <f>AVERAGE(RealPrice!G372:G383)</f>
        <v>0</v>
      </c>
      <c r="H384" s="1">
        <f>AVERAGE(RealPrice!H372:H383)</f>
        <v>4.7089400603074184E-2</v>
      </c>
      <c r="I384" s="1"/>
      <c r="J384" s="1">
        <f t="shared" si="361"/>
        <v>5.4204401096424881E-4</v>
      </c>
      <c r="K384" s="1">
        <f t="shared" si="362"/>
        <v>5.5258350256890548E-4</v>
      </c>
      <c r="L384" s="1">
        <f t="shared" si="363"/>
        <v>3.641316684585838E-4</v>
      </c>
      <c r="M384" s="1">
        <f t="shared" si="364"/>
        <v>5.5642166960823136E-4</v>
      </c>
      <c r="N384" s="1">
        <f t="shared" si="365"/>
        <v>0</v>
      </c>
      <c r="O384" s="1">
        <f t="shared" si="366"/>
        <v>5.5258350256890548E-4</v>
      </c>
      <c r="P384" s="1"/>
      <c r="Q384" s="99">
        <f t="shared" si="331"/>
        <v>0</v>
      </c>
      <c r="R384" s="99">
        <f t="shared" si="332"/>
        <v>0</v>
      </c>
      <c r="S384" s="99">
        <f t="shared" si="333"/>
        <v>0</v>
      </c>
      <c r="T384" s="99">
        <f t="shared" si="334"/>
        <v>0</v>
      </c>
      <c r="U384" s="99">
        <f t="shared" si="335"/>
        <v>0</v>
      </c>
      <c r="V384" s="99">
        <f t="shared" si="336"/>
        <v>0</v>
      </c>
      <c r="W384" s="99"/>
      <c r="X384" s="99">
        <f t="shared" si="337"/>
        <v>5.4204401096424881E-4</v>
      </c>
      <c r="Y384" s="99">
        <f t="shared" si="338"/>
        <v>5.5258350256890548E-4</v>
      </c>
      <c r="Z384" s="99">
        <f t="shared" si="339"/>
        <v>3.641316684585838E-4</v>
      </c>
      <c r="AA384" s="99">
        <f t="shared" si="340"/>
        <v>5.5642166960823136E-4</v>
      </c>
      <c r="AB384" s="99">
        <f t="shared" si="341"/>
        <v>0</v>
      </c>
      <c r="AC384" s="99">
        <f t="shared" si="342"/>
        <v>5.5258350256890548E-4</v>
      </c>
      <c r="AD384" s="1"/>
      <c r="AE384" s="1"/>
      <c r="AF384" s="5">
        <f t="shared" si="373"/>
        <v>1.2212200333898915E-2</v>
      </c>
      <c r="AG384" s="5">
        <f t="shared" si="374"/>
        <v>1.1874114668725566E-2</v>
      </c>
      <c r="AH384" s="5">
        <f t="shared" si="375"/>
        <v>1.0722431435180146E-2</v>
      </c>
      <c r="AI384" s="5">
        <f t="shared" si="376"/>
        <v>1.0490525321932287E-2</v>
      </c>
      <c r="AJ384" s="5" t="e">
        <f t="shared" si="377"/>
        <v>#DIV/0!</v>
      </c>
      <c r="AK384" s="5">
        <f t="shared" si="378"/>
        <v>1.1874114668725566E-2</v>
      </c>
      <c r="AL384" s="1"/>
      <c r="AM384" s="175">
        <f t="shared" si="343"/>
        <v>0</v>
      </c>
      <c r="AN384" s="175">
        <f t="shared" si="344"/>
        <v>0</v>
      </c>
      <c r="AO384" s="175">
        <f t="shared" si="345"/>
        <v>0</v>
      </c>
      <c r="AP384" s="175">
        <f t="shared" si="346"/>
        <v>0</v>
      </c>
      <c r="AQ384" s="175" t="e">
        <f t="shared" si="347"/>
        <v>#DIV/0!</v>
      </c>
      <c r="AR384" s="175">
        <f t="shared" si="348"/>
        <v>0</v>
      </c>
      <c r="AS384" s="175"/>
      <c r="AT384" s="175">
        <f t="shared" si="349"/>
        <v>1.2212200333898915E-2</v>
      </c>
      <c r="AU384" s="175">
        <f t="shared" si="350"/>
        <v>1.1874114668725566E-2</v>
      </c>
      <c r="AV384" s="175">
        <f t="shared" si="351"/>
        <v>1.0722431435180146E-2</v>
      </c>
      <c r="AW384" s="175">
        <f t="shared" si="352"/>
        <v>1.0490525321932287E-2</v>
      </c>
      <c r="AX384" s="175" t="e">
        <f t="shared" si="353"/>
        <v>#DIV/0!</v>
      </c>
      <c r="AY384" s="175">
        <f t="shared" si="354"/>
        <v>1.1874114668725566E-2</v>
      </c>
      <c r="AZ384" s="1"/>
      <c r="BA384" s="1">
        <f t="shared" si="379"/>
        <v>4.4927494310173115E-2</v>
      </c>
      <c r="BB384" s="1">
        <f t="shared" si="380"/>
        <v>4.7089400603074184E-2</v>
      </c>
      <c r="BC384" s="1">
        <f t="shared" si="381"/>
        <v>3.4323935530097195E-2</v>
      </c>
      <c r="BD384" s="1">
        <f t="shared" si="382"/>
        <v>5.3596822653620924E-2</v>
      </c>
      <c r="BE384" s="1">
        <f t="shared" si="383"/>
        <v>0</v>
      </c>
      <c r="BF384" s="1">
        <f t="shared" si="384"/>
        <v>4.7089400603074184E-2</v>
      </c>
      <c r="BG384" s="1"/>
      <c r="BH384" s="1">
        <f t="shared" si="355"/>
        <v>4.5469538321137364E-2</v>
      </c>
      <c r="BI384" s="1">
        <f t="shared" si="356"/>
        <v>4.764198410564309E-2</v>
      </c>
      <c r="BJ384" s="1">
        <f t="shared" si="357"/>
        <v>3.4688067198555779E-2</v>
      </c>
      <c r="BK384" s="1">
        <f t="shared" si="358"/>
        <v>5.4153244323229155E-2</v>
      </c>
      <c r="BL384" s="1">
        <f t="shared" si="359"/>
        <v>0</v>
      </c>
      <c r="BM384" s="1">
        <f t="shared" si="360"/>
        <v>4.764198410564309E-2</v>
      </c>
      <c r="BN384" s="1"/>
      <c r="BO384" s="1">
        <f t="shared" si="367"/>
        <v>1.5813033042110288E-2</v>
      </c>
      <c r="BP384" s="1">
        <f t="shared" si="368"/>
        <v>1.6631039369079892E-2</v>
      </c>
      <c r="BQ384" s="1">
        <f t="shared" si="369"/>
        <v>-1.1378005858863491E-2</v>
      </c>
      <c r="BR384" s="1">
        <f t="shared" si="370"/>
        <v>2.4483164697459682E-2</v>
      </c>
      <c r="BS384" s="1" t="e">
        <f t="shared" si="371"/>
        <v>#DIV/0!</v>
      </c>
      <c r="BT384" s="1">
        <f t="shared" si="372"/>
        <v>1.6631039369079892E-2</v>
      </c>
      <c r="BU384" s="1"/>
      <c r="BV384" s="1">
        <f t="shared" si="385"/>
        <v>9.2324726600830589E-2</v>
      </c>
      <c r="BW384" s="1">
        <f t="shared" si="386"/>
        <v>9.1505583678577931E-2</v>
      </c>
      <c r="BX384" s="1">
        <f t="shared" si="387"/>
        <v>8.7443168631615428E-2</v>
      </c>
      <c r="BY384" s="1">
        <f t="shared" si="388"/>
        <v>0.10711104745655357</v>
      </c>
      <c r="BZ384" s="1" t="e">
        <f t="shared" si="389"/>
        <v>#DIV/0!</v>
      </c>
      <c r="CA384" s="1">
        <f t="shared" si="390"/>
        <v>9.1505583678577931E-2</v>
      </c>
      <c r="CB384" s="1"/>
      <c r="CC384" s="1"/>
    </row>
    <row r="385" spans="1:81" x14ac:dyDescent="0.2">
      <c r="A385">
        <f t="shared" si="391"/>
        <v>2021</v>
      </c>
      <c r="B385">
        <f t="shared" si="392"/>
        <v>12</v>
      </c>
      <c r="C385" s="1">
        <f>AVERAGE(RealPrice!C373:C384)</f>
        <v>4.5545658955094048E-2</v>
      </c>
      <c r="D385" s="1">
        <f>AVERAGE(RealPrice!D373:D384)</f>
        <v>4.7711288498483412E-2</v>
      </c>
      <c r="E385" s="1">
        <f>AVERAGE(RealPrice!E373:E384)</f>
        <v>3.4696916041753019E-2</v>
      </c>
      <c r="F385" s="1">
        <f>AVERAGE(RealPrice!F373:F384)</f>
        <v>5.4162942641795254E-2</v>
      </c>
      <c r="G385" s="1">
        <f>AVERAGE(RealPrice!G373:G384)</f>
        <v>0</v>
      </c>
      <c r="H385" s="1">
        <f>AVERAGE(RealPrice!H373:H384)</f>
        <v>4.7711288498483412E-2</v>
      </c>
      <c r="I385" s="1"/>
      <c r="J385" s="1">
        <f t="shared" si="361"/>
        <v>6.1816464492093354E-4</v>
      </c>
      <c r="K385" s="1">
        <f t="shared" si="362"/>
        <v>6.2188789540922745E-4</v>
      </c>
      <c r="L385" s="1">
        <f t="shared" si="363"/>
        <v>3.729805116558238E-4</v>
      </c>
      <c r="M385" s="1">
        <f t="shared" si="364"/>
        <v>5.661199881743309E-4</v>
      </c>
      <c r="N385" s="1">
        <f t="shared" si="365"/>
        <v>0</v>
      </c>
      <c r="O385" s="1">
        <f t="shared" si="366"/>
        <v>6.2188789540922745E-4</v>
      </c>
      <c r="P385" s="1"/>
      <c r="Q385" s="99">
        <f t="shared" si="331"/>
        <v>0</v>
      </c>
      <c r="R385" s="99">
        <f t="shared" si="332"/>
        <v>0</v>
      </c>
      <c r="S385" s="99">
        <f t="shared" si="333"/>
        <v>0</v>
      </c>
      <c r="T385" s="99">
        <f t="shared" si="334"/>
        <v>0</v>
      </c>
      <c r="U385" s="99">
        <f t="shared" si="335"/>
        <v>0</v>
      </c>
      <c r="V385" s="99">
        <f t="shared" si="336"/>
        <v>0</v>
      </c>
      <c r="W385" s="99"/>
      <c r="X385" s="99">
        <f t="shared" si="337"/>
        <v>6.1816464492093354E-4</v>
      </c>
      <c r="Y385" s="99">
        <f t="shared" si="338"/>
        <v>6.2188789540922745E-4</v>
      </c>
      <c r="Z385" s="99">
        <f t="shared" si="339"/>
        <v>3.729805116558238E-4</v>
      </c>
      <c r="AA385" s="99">
        <f t="shared" si="340"/>
        <v>5.661199881743309E-4</v>
      </c>
      <c r="AB385" s="99">
        <f t="shared" si="341"/>
        <v>0</v>
      </c>
      <c r="AC385" s="99">
        <f t="shared" si="342"/>
        <v>6.2188789540922745E-4</v>
      </c>
      <c r="AD385" s="1"/>
      <c r="AE385" s="1"/>
      <c r="AF385" s="5">
        <f t="shared" si="373"/>
        <v>1.3759161386860619E-2</v>
      </c>
      <c r="AG385" s="5">
        <f t="shared" si="374"/>
        <v>1.3206536661004575E-2</v>
      </c>
      <c r="AH385" s="5">
        <f t="shared" si="375"/>
        <v>1.0866484448695424E-2</v>
      </c>
      <c r="AI385" s="5">
        <f t="shared" si="376"/>
        <v>1.056256621466134E-2</v>
      </c>
      <c r="AJ385" s="5" t="e">
        <f t="shared" si="377"/>
        <v>#DIV/0!</v>
      </c>
      <c r="AK385" s="5">
        <f t="shared" si="378"/>
        <v>1.3206536661004575E-2</v>
      </c>
      <c r="AL385" s="1"/>
      <c r="AM385" s="175">
        <f t="shared" si="343"/>
        <v>0</v>
      </c>
      <c r="AN385" s="175">
        <f t="shared" si="344"/>
        <v>0</v>
      </c>
      <c r="AO385" s="175">
        <f t="shared" si="345"/>
        <v>0</v>
      </c>
      <c r="AP385" s="175">
        <f t="shared" si="346"/>
        <v>0</v>
      </c>
      <c r="AQ385" s="175" t="e">
        <f t="shared" si="347"/>
        <v>#DIV/0!</v>
      </c>
      <c r="AR385" s="175">
        <f t="shared" si="348"/>
        <v>0</v>
      </c>
      <c r="AS385" s="175"/>
      <c r="AT385" s="175">
        <f t="shared" si="349"/>
        <v>1.3759161386860619E-2</v>
      </c>
      <c r="AU385" s="175">
        <f t="shared" si="350"/>
        <v>1.3206536661004575E-2</v>
      </c>
      <c r="AV385" s="175">
        <f t="shared" si="351"/>
        <v>1.0866484448695424E-2</v>
      </c>
      <c r="AW385" s="175">
        <f t="shared" si="352"/>
        <v>1.056256621466134E-2</v>
      </c>
      <c r="AX385" s="175" t="e">
        <f t="shared" si="353"/>
        <v>#DIV/0!</v>
      </c>
      <c r="AY385" s="175">
        <f t="shared" si="354"/>
        <v>1.3206536661004575E-2</v>
      </c>
      <c r="AZ385" s="1"/>
      <c r="BA385" s="1">
        <f t="shared" si="379"/>
        <v>4.5545658955094048E-2</v>
      </c>
      <c r="BB385" s="1">
        <f t="shared" si="380"/>
        <v>4.7711288498483412E-2</v>
      </c>
      <c r="BC385" s="1">
        <f t="shared" si="381"/>
        <v>3.4696916041753019E-2</v>
      </c>
      <c r="BD385" s="1">
        <f t="shared" si="382"/>
        <v>5.4162942641795254E-2</v>
      </c>
      <c r="BE385" s="1">
        <f t="shared" si="383"/>
        <v>0</v>
      </c>
      <c r="BF385" s="1">
        <f t="shared" si="384"/>
        <v>4.7711288498483412E-2</v>
      </c>
      <c r="BG385" s="1"/>
      <c r="BH385" s="1">
        <f t="shared" si="355"/>
        <v>4.6163823600014982E-2</v>
      </c>
      <c r="BI385" s="1">
        <f t="shared" si="356"/>
        <v>4.8333176393892639E-2</v>
      </c>
      <c r="BJ385" s="1">
        <f t="shared" si="357"/>
        <v>3.5069896553408843E-2</v>
      </c>
      <c r="BK385" s="1">
        <f t="shared" si="358"/>
        <v>5.4729062629969585E-2</v>
      </c>
      <c r="BL385" s="1">
        <f t="shared" si="359"/>
        <v>0</v>
      </c>
      <c r="BM385" s="1">
        <f t="shared" si="360"/>
        <v>4.8333176393892639E-2</v>
      </c>
      <c r="BN385" s="1"/>
      <c r="BO385" s="1">
        <f t="shared" si="367"/>
        <v>1.5813033042110288E-2</v>
      </c>
      <c r="BP385" s="1">
        <f t="shared" si="368"/>
        <v>1.6631039369079892E-2</v>
      </c>
      <c r="BQ385" s="1">
        <f t="shared" si="369"/>
        <v>-1.1378005858863491E-2</v>
      </c>
      <c r="BR385" s="1">
        <f t="shared" si="370"/>
        <v>2.4483164697459682E-2</v>
      </c>
      <c r="BS385" s="1" t="e">
        <f t="shared" si="371"/>
        <v>#DIV/0!</v>
      </c>
      <c r="BT385" s="1">
        <f t="shared" si="372"/>
        <v>1.6631039369079892E-2</v>
      </c>
      <c r="BU385" s="1"/>
      <c r="BV385" s="1">
        <f t="shared" si="385"/>
        <v>9.2951396672864645E-2</v>
      </c>
      <c r="BW385" s="1">
        <f t="shared" si="386"/>
        <v>9.2135684559276912E-2</v>
      </c>
      <c r="BX385" s="1">
        <f t="shared" si="387"/>
        <v>8.7820202130200822E-2</v>
      </c>
      <c r="BY385" s="1">
        <f t="shared" si="388"/>
        <v>0.10768314712458844</v>
      </c>
      <c r="BZ385" s="1" t="e">
        <f t="shared" si="389"/>
        <v>#DIV/0!</v>
      </c>
      <c r="CA385" s="1">
        <f t="shared" si="390"/>
        <v>9.2135684559276912E-2</v>
      </c>
      <c r="CB385" s="1"/>
      <c r="CC385" s="1"/>
    </row>
    <row r="386" spans="1:81" x14ac:dyDescent="0.2">
      <c r="A386">
        <f t="shared" si="391"/>
        <v>2022</v>
      </c>
      <c r="B386">
        <f t="shared" si="392"/>
        <v>1</v>
      </c>
      <c r="C386" s="1">
        <f>AVERAGE(RealPrice!C374:C385)</f>
        <v>4.6032600562949777E-2</v>
      </c>
      <c r="D386" s="1">
        <f>AVERAGE(RealPrice!D374:D385)</f>
        <v>4.8207462370853681E-2</v>
      </c>
      <c r="E386" s="1">
        <f>AVERAGE(RealPrice!E374:E385)</f>
        <v>3.5100499959646855E-2</v>
      </c>
      <c r="F386" s="1">
        <f>AVERAGE(RealPrice!F374:F385)</f>
        <v>5.4719946585745437E-2</v>
      </c>
      <c r="G386" s="1">
        <f>AVERAGE(RealPrice!G374:G385)</f>
        <v>0</v>
      </c>
      <c r="H386" s="1">
        <f>AVERAGE(RealPrice!H374:H385)</f>
        <v>4.8207462370853681E-2</v>
      </c>
      <c r="I386" s="1"/>
      <c r="J386" s="1">
        <f t="shared" si="361"/>
        <v>4.8694160785572871E-4</v>
      </c>
      <c r="K386" s="1">
        <f t="shared" si="362"/>
        <v>4.9617387237026883E-4</v>
      </c>
      <c r="L386" s="1">
        <f t="shared" si="363"/>
        <v>4.0358391789383635E-4</v>
      </c>
      <c r="M386" s="1">
        <f t="shared" si="364"/>
        <v>5.5700394395018227E-4</v>
      </c>
      <c r="N386" s="1">
        <f t="shared" si="365"/>
        <v>0</v>
      </c>
      <c r="O386" s="1">
        <f t="shared" si="366"/>
        <v>4.9617387237026883E-4</v>
      </c>
      <c r="P386" s="1"/>
      <c r="Q386" s="99">
        <f t="shared" ref="Q386:Q449" si="393">IF(J386&lt;=0,J386,0)</f>
        <v>0</v>
      </c>
      <c r="R386" s="99">
        <f t="shared" ref="R386:R449" si="394">IF(K386&lt;=0,K386,0)</f>
        <v>0</v>
      </c>
      <c r="S386" s="99">
        <f t="shared" ref="S386:S449" si="395">IF(L386&lt;=0,L386,0)</f>
        <v>0</v>
      </c>
      <c r="T386" s="99">
        <f t="shared" ref="T386:T449" si="396">IF(M386&lt;=0,M386,0)</f>
        <v>0</v>
      </c>
      <c r="U386" s="99">
        <f t="shared" ref="U386:U449" si="397">IF(N386&lt;=0,N386,0)</f>
        <v>0</v>
      </c>
      <c r="V386" s="99">
        <f t="shared" ref="V386:V449" si="398">IF(O386&lt;=0,O386,0)</f>
        <v>0</v>
      </c>
      <c r="W386" s="99"/>
      <c r="X386" s="99">
        <f t="shared" ref="X386:X449" si="399">IF(J386&gt;=0,J386,0)</f>
        <v>4.8694160785572871E-4</v>
      </c>
      <c r="Y386" s="99">
        <f t="shared" ref="Y386:Y449" si="400">IF(K386&gt;=0,K386,0)</f>
        <v>4.9617387237026883E-4</v>
      </c>
      <c r="Z386" s="99">
        <f t="shared" ref="Z386:Z449" si="401">IF(L386&gt;=0,L386,0)</f>
        <v>4.0358391789383635E-4</v>
      </c>
      <c r="AA386" s="99">
        <f t="shared" ref="AA386:AA449" si="402">IF(M386&gt;=0,M386,0)</f>
        <v>5.5700394395018227E-4</v>
      </c>
      <c r="AB386" s="99">
        <f t="shared" ref="AB386:AB449" si="403">IF(N386&gt;=0,N386,0)</f>
        <v>0</v>
      </c>
      <c r="AC386" s="99">
        <f t="shared" ref="AC386:AC449" si="404">IF(O386&gt;=0,O386,0)</f>
        <v>4.9617387237026883E-4</v>
      </c>
      <c r="AD386" s="1"/>
      <c r="AE386" s="1"/>
      <c r="AF386" s="5">
        <f t="shared" si="373"/>
        <v>1.0691284724540617E-2</v>
      </c>
      <c r="AG386" s="5">
        <f t="shared" si="374"/>
        <v>1.0399506866934471E-2</v>
      </c>
      <c r="AH386" s="5">
        <f t="shared" si="375"/>
        <v>1.1631694223434019E-2</v>
      </c>
      <c r="AI386" s="5">
        <f t="shared" si="376"/>
        <v>1.0283856762249854E-2</v>
      </c>
      <c r="AJ386" s="5" t="e">
        <f t="shared" si="377"/>
        <v>#DIV/0!</v>
      </c>
      <c r="AK386" s="5">
        <f t="shared" si="378"/>
        <v>1.0399506866934471E-2</v>
      </c>
      <c r="AL386" s="1"/>
      <c r="AM386" s="175">
        <f t="shared" ref="AM386:AM449" si="405">IF(AF386&lt;=0,AF386,0)</f>
        <v>0</v>
      </c>
      <c r="AN386" s="175">
        <f t="shared" ref="AN386:AN449" si="406">IF(AG386&lt;=0,AG386,0)</f>
        <v>0</v>
      </c>
      <c r="AO386" s="175">
        <f t="shared" ref="AO386:AO449" si="407">IF(AH386&lt;=0,AH386,0)</f>
        <v>0</v>
      </c>
      <c r="AP386" s="175">
        <f t="shared" ref="AP386:AP449" si="408">IF(AI386&lt;=0,AI386,0)</f>
        <v>0</v>
      </c>
      <c r="AQ386" s="175" t="e">
        <f t="shared" ref="AQ386:AQ449" si="409">IF(AJ386&lt;=0,AJ386,0)</f>
        <v>#DIV/0!</v>
      </c>
      <c r="AR386" s="175">
        <f t="shared" ref="AR386:AR449" si="410">IF(AK386&lt;=0,AK386,0)</f>
        <v>0</v>
      </c>
      <c r="AS386" s="175"/>
      <c r="AT386" s="175">
        <f t="shared" ref="AT386:AT449" si="411">IF(AF386&gt;=0,AF386,0)</f>
        <v>1.0691284724540617E-2</v>
      </c>
      <c r="AU386" s="175">
        <f t="shared" ref="AU386:AU449" si="412">IF(AG386&gt;=0,AG386,0)</f>
        <v>1.0399506866934471E-2</v>
      </c>
      <c r="AV386" s="175">
        <f t="shared" ref="AV386:AV449" si="413">IF(AH386&gt;=0,AH386,0)</f>
        <v>1.1631694223434019E-2</v>
      </c>
      <c r="AW386" s="175">
        <f t="shared" ref="AW386:AW449" si="414">IF(AI386&gt;=0,AI386,0)</f>
        <v>1.0283856762249854E-2</v>
      </c>
      <c r="AX386" s="175" t="e">
        <f t="shared" ref="AX386:AX449" si="415">IF(AJ386&gt;=0,AJ386,0)</f>
        <v>#DIV/0!</v>
      </c>
      <c r="AY386" s="175">
        <f t="shared" ref="AY386:AY449" si="416">IF(AK386&gt;=0,AK386,0)</f>
        <v>1.0399506866934471E-2</v>
      </c>
      <c r="AZ386" s="1"/>
      <c r="BA386" s="1">
        <f t="shared" si="379"/>
        <v>4.6032600562949777E-2</v>
      </c>
      <c r="BB386" s="1">
        <f t="shared" si="380"/>
        <v>4.8207462370853681E-2</v>
      </c>
      <c r="BC386" s="1">
        <f t="shared" si="381"/>
        <v>3.5100499959646855E-2</v>
      </c>
      <c r="BD386" s="1">
        <f t="shared" si="382"/>
        <v>5.4719946585745437E-2</v>
      </c>
      <c r="BE386" s="1">
        <f t="shared" si="383"/>
        <v>0</v>
      </c>
      <c r="BF386" s="1">
        <f t="shared" si="384"/>
        <v>4.8207462370853681E-2</v>
      </c>
      <c r="BG386" s="1"/>
      <c r="BH386" s="1">
        <f t="shared" si="355"/>
        <v>4.6519542170805506E-2</v>
      </c>
      <c r="BI386" s="1">
        <f t="shared" si="356"/>
        <v>4.8703636243223949E-2</v>
      </c>
      <c r="BJ386" s="1">
        <f t="shared" si="357"/>
        <v>3.5504083877540692E-2</v>
      </c>
      <c r="BK386" s="1">
        <f t="shared" si="358"/>
        <v>5.5276950529695619E-2</v>
      </c>
      <c r="BL386" s="1">
        <f t="shared" si="359"/>
        <v>0</v>
      </c>
      <c r="BM386" s="1">
        <f t="shared" si="360"/>
        <v>4.8703636243223949E-2</v>
      </c>
      <c r="BN386" s="1"/>
      <c r="BO386" s="1">
        <f t="shared" si="367"/>
        <v>1.5813033042110288E-2</v>
      </c>
      <c r="BP386" s="1">
        <f t="shared" si="368"/>
        <v>1.6631039369079892E-2</v>
      </c>
      <c r="BQ386" s="1">
        <f t="shared" si="369"/>
        <v>-1.1378005858863491E-2</v>
      </c>
      <c r="BR386" s="1">
        <f t="shared" si="370"/>
        <v>2.4483164697459682E-2</v>
      </c>
      <c r="BS386" s="1" t="e">
        <f t="shared" si="371"/>
        <v>#DIV/0!</v>
      </c>
      <c r="BT386" s="1">
        <f t="shared" si="372"/>
        <v>1.6631039369079892E-2</v>
      </c>
      <c r="BU386" s="1"/>
      <c r="BV386" s="1">
        <f t="shared" si="385"/>
        <v>9.3443544312094187E-2</v>
      </c>
      <c r="BW386" s="1">
        <f t="shared" si="386"/>
        <v>9.2637018395240092E-2</v>
      </c>
      <c r="BX386" s="1">
        <f t="shared" si="387"/>
        <v>8.8228480412821095E-2</v>
      </c>
      <c r="BY386" s="1">
        <f t="shared" si="388"/>
        <v>0.10824587921731421</v>
      </c>
      <c r="BZ386" s="1" t="e">
        <f t="shared" si="389"/>
        <v>#DIV/0!</v>
      </c>
      <c r="CA386" s="1">
        <f t="shared" si="390"/>
        <v>9.2637018395240092E-2</v>
      </c>
      <c r="CB386" s="1"/>
      <c r="CC386" s="1"/>
    </row>
    <row r="387" spans="1:81" x14ac:dyDescent="0.2">
      <c r="A387">
        <f t="shared" si="391"/>
        <v>2022</v>
      </c>
      <c r="B387">
        <f t="shared" si="392"/>
        <v>2</v>
      </c>
      <c r="C387" s="1">
        <f>AVERAGE(RealPrice!C375:C386)</f>
        <v>4.5847162119711571E-2</v>
      </c>
      <c r="D387" s="1">
        <f>AVERAGE(RealPrice!D375:D386)</f>
        <v>4.8050381105810717E-2</v>
      </c>
      <c r="E387" s="1">
        <f>AVERAGE(RealPrice!E375:E386)</f>
        <v>3.4705158836924516E-2</v>
      </c>
      <c r="F387" s="1">
        <f>AVERAGE(RealPrice!F375:F386)</f>
        <v>5.5106601467640536E-2</v>
      </c>
      <c r="G387" s="1">
        <f>AVERAGE(RealPrice!G375:G386)</f>
        <v>0</v>
      </c>
      <c r="H387" s="1">
        <f>AVERAGE(RealPrice!H375:H386)</f>
        <v>4.8050381105810717E-2</v>
      </c>
      <c r="I387" s="1"/>
      <c r="J387" s="1">
        <f t="shared" si="361"/>
        <v>-1.8543844323820613E-4</v>
      </c>
      <c r="K387" s="1">
        <f t="shared" si="362"/>
        <v>-1.5708126504296316E-4</v>
      </c>
      <c r="L387" s="1">
        <f t="shared" si="363"/>
        <v>-3.9534112272233968E-4</v>
      </c>
      <c r="M387" s="1">
        <f t="shared" si="364"/>
        <v>3.8665488189509878E-4</v>
      </c>
      <c r="N387" s="1">
        <f t="shared" si="365"/>
        <v>0</v>
      </c>
      <c r="O387" s="1">
        <f t="shared" si="366"/>
        <v>-1.5708126504296316E-4</v>
      </c>
      <c r="P387" s="1"/>
      <c r="Q387" s="99">
        <f t="shared" si="393"/>
        <v>-1.8543844323820613E-4</v>
      </c>
      <c r="R387" s="99">
        <f t="shared" si="394"/>
        <v>-1.5708126504296316E-4</v>
      </c>
      <c r="S387" s="99">
        <f t="shared" si="395"/>
        <v>-3.9534112272233968E-4</v>
      </c>
      <c r="T387" s="99">
        <f t="shared" si="396"/>
        <v>0</v>
      </c>
      <c r="U387" s="99">
        <f t="shared" si="397"/>
        <v>0</v>
      </c>
      <c r="V387" s="99">
        <f t="shared" si="398"/>
        <v>-1.5708126504296316E-4</v>
      </c>
      <c r="W387" s="99"/>
      <c r="X387" s="99">
        <f t="shared" si="399"/>
        <v>0</v>
      </c>
      <c r="Y387" s="99">
        <f t="shared" si="400"/>
        <v>0</v>
      </c>
      <c r="Z387" s="99">
        <f t="shared" si="401"/>
        <v>0</v>
      </c>
      <c r="AA387" s="99">
        <f t="shared" si="402"/>
        <v>3.8665488189509878E-4</v>
      </c>
      <c r="AB387" s="99">
        <f t="shared" si="403"/>
        <v>0</v>
      </c>
      <c r="AC387" s="99">
        <f t="shared" si="404"/>
        <v>0</v>
      </c>
      <c r="AD387" s="1"/>
      <c r="AE387" s="1"/>
      <c r="AF387" s="5">
        <f t="shared" si="373"/>
        <v>-4.0284155353034201E-3</v>
      </c>
      <c r="AG387" s="5">
        <f t="shared" si="374"/>
        <v>-3.2584429322282116E-3</v>
      </c>
      <c r="AH387" s="5">
        <f t="shared" si="375"/>
        <v>-1.1263119419291479E-2</v>
      </c>
      <c r="AI387" s="5">
        <f t="shared" si="376"/>
        <v>7.0660683355969756E-3</v>
      </c>
      <c r="AJ387" s="5" t="e">
        <f t="shared" si="377"/>
        <v>#DIV/0!</v>
      </c>
      <c r="AK387" s="5">
        <f t="shared" si="378"/>
        <v>-3.2584429322282116E-3</v>
      </c>
      <c r="AL387" s="1"/>
      <c r="AM387" s="175">
        <f t="shared" si="405"/>
        <v>-4.0284155353034201E-3</v>
      </c>
      <c r="AN387" s="175">
        <f t="shared" si="406"/>
        <v>-3.2584429322282116E-3</v>
      </c>
      <c r="AO387" s="175">
        <f t="shared" si="407"/>
        <v>-1.1263119419291479E-2</v>
      </c>
      <c r="AP387" s="175">
        <f t="shared" si="408"/>
        <v>0</v>
      </c>
      <c r="AQ387" s="175" t="e">
        <f t="shared" si="409"/>
        <v>#DIV/0!</v>
      </c>
      <c r="AR387" s="175">
        <f t="shared" si="410"/>
        <v>-3.2584429322282116E-3</v>
      </c>
      <c r="AS387" s="175"/>
      <c r="AT387" s="175">
        <f t="shared" si="411"/>
        <v>0</v>
      </c>
      <c r="AU387" s="175">
        <f t="shared" si="412"/>
        <v>0</v>
      </c>
      <c r="AV387" s="175">
        <f t="shared" si="413"/>
        <v>0</v>
      </c>
      <c r="AW387" s="175">
        <f t="shared" si="414"/>
        <v>7.0660683355969756E-3</v>
      </c>
      <c r="AX387" s="175" t="e">
        <f t="shared" si="415"/>
        <v>#DIV/0!</v>
      </c>
      <c r="AY387" s="175">
        <f t="shared" si="416"/>
        <v>0</v>
      </c>
      <c r="AZ387" s="1"/>
      <c r="BA387" s="1">
        <f t="shared" si="379"/>
        <v>4.5661723676473365E-2</v>
      </c>
      <c r="BB387" s="1">
        <f t="shared" si="380"/>
        <v>4.7893299840767754E-2</v>
      </c>
      <c r="BC387" s="1">
        <f t="shared" si="381"/>
        <v>3.4309817714202176E-2</v>
      </c>
      <c r="BD387" s="1">
        <f t="shared" si="382"/>
        <v>5.5106601467640536E-2</v>
      </c>
      <c r="BE387" s="1">
        <f t="shared" si="383"/>
        <v>0</v>
      </c>
      <c r="BF387" s="1">
        <f t="shared" si="384"/>
        <v>4.7893299840767754E-2</v>
      </c>
      <c r="BG387" s="1"/>
      <c r="BH387" s="1">
        <f t="shared" ref="BH387:BH450" si="417">C387+X387</f>
        <v>4.5847162119711571E-2</v>
      </c>
      <c r="BI387" s="1">
        <f t="shared" ref="BI387:BI450" si="418">D387+Y387</f>
        <v>4.8050381105810717E-2</v>
      </c>
      <c r="BJ387" s="1">
        <f t="shared" ref="BJ387:BJ450" si="419">E387+Z387</f>
        <v>3.4705158836924516E-2</v>
      </c>
      <c r="BK387" s="1">
        <f t="shared" ref="BK387:BK450" si="420">F387+AA387</f>
        <v>5.5493256349535634E-2</v>
      </c>
      <c r="BL387" s="1">
        <f t="shared" ref="BL387:BL450" si="421">G387+AB387</f>
        <v>0</v>
      </c>
      <c r="BM387" s="1">
        <f t="shared" ref="BM387:BM450" si="422">H387+AC387</f>
        <v>4.8050381105810717E-2</v>
      </c>
      <c r="BN387" s="1"/>
      <c r="BO387" s="1">
        <f t="shared" si="367"/>
        <v>1.5628341621977668E-2</v>
      </c>
      <c r="BP387" s="1">
        <f t="shared" si="368"/>
        <v>1.6474469944374792E-2</v>
      </c>
      <c r="BQ387" s="1">
        <f t="shared" si="369"/>
        <v>-1.176889420730925E-2</v>
      </c>
      <c r="BR387" s="1">
        <f t="shared" si="370"/>
        <v>2.4483164697459682E-2</v>
      </c>
      <c r="BS387" s="1" t="e">
        <f t="shared" si="371"/>
        <v>#DIV/0!</v>
      </c>
      <c r="BT387" s="1">
        <f t="shared" si="372"/>
        <v>1.6474469944374792E-2</v>
      </c>
      <c r="BU387" s="1"/>
      <c r="BV387" s="1">
        <f t="shared" si="385"/>
        <v>9.3443544312094187E-2</v>
      </c>
      <c r="BW387" s="1">
        <f t="shared" si="386"/>
        <v>9.2637018395240092E-2</v>
      </c>
      <c r="BX387" s="1">
        <f t="shared" si="387"/>
        <v>8.8228480412821095E-2</v>
      </c>
      <c r="BY387" s="1">
        <f t="shared" si="388"/>
        <v>0.10863526622902707</v>
      </c>
      <c r="BZ387" s="1" t="e">
        <f t="shared" si="389"/>
        <v>#DIV/0!</v>
      </c>
      <c r="CA387" s="1">
        <f t="shared" si="390"/>
        <v>9.2637018395240092E-2</v>
      </c>
      <c r="CB387" s="1"/>
      <c r="CC387" s="1"/>
    </row>
    <row r="388" spans="1:81" x14ac:dyDescent="0.2">
      <c r="A388">
        <f t="shared" si="391"/>
        <v>2022</v>
      </c>
      <c r="B388">
        <f t="shared" si="392"/>
        <v>3</v>
      </c>
      <c r="C388" s="1">
        <f>AVERAGE(RealPrice!C376:C387)</f>
        <v>4.573978155908389E-2</v>
      </c>
      <c r="D388" s="1">
        <f>AVERAGE(RealPrice!D376:D387)</f>
        <v>4.7965689224768349E-2</v>
      </c>
      <c r="E388" s="1">
        <f>AVERAGE(RealPrice!E376:E387)</f>
        <v>3.4382793965258562E-2</v>
      </c>
      <c r="F388" s="1">
        <f>AVERAGE(RealPrice!F376:F387)</f>
        <v>5.5363940790435606E-2</v>
      </c>
      <c r="G388" s="1">
        <f>AVERAGE(RealPrice!G376:G387)</f>
        <v>0</v>
      </c>
      <c r="H388" s="1">
        <f>AVERAGE(RealPrice!H376:H387)</f>
        <v>4.7965689224768349E-2</v>
      </c>
      <c r="I388" s="1"/>
      <c r="J388" s="1">
        <f t="shared" si="361"/>
        <v>-1.0738056062768037E-4</v>
      </c>
      <c r="K388" s="1">
        <f t="shared" si="362"/>
        <v>-8.4691881042368855E-5</v>
      </c>
      <c r="L388" s="1">
        <f t="shared" si="363"/>
        <v>-3.2236487166595329E-4</v>
      </c>
      <c r="M388" s="1">
        <f t="shared" si="364"/>
        <v>2.5733932279507071E-4</v>
      </c>
      <c r="N388" s="1">
        <f t="shared" si="365"/>
        <v>0</v>
      </c>
      <c r="O388" s="1">
        <f t="shared" si="366"/>
        <v>-8.4691881042368855E-5</v>
      </c>
      <c r="P388" s="1"/>
      <c r="Q388" s="99">
        <f t="shared" si="393"/>
        <v>-1.0738056062768037E-4</v>
      </c>
      <c r="R388" s="99">
        <f t="shared" si="394"/>
        <v>-8.4691881042368855E-5</v>
      </c>
      <c r="S388" s="99">
        <f t="shared" si="395"/>
        <v>-3.2236487166595329E-4</v>
      </c>
      <c r="T388" s="99">
        <f t="shared" si="396"/>
        <v>0</v>
      </c>
      <c r="U388" s="99">
        <f t="shared" si="397"/>
        <v>0</v>
      </c>
      <c r="V388" s="99">
        <f t="shared" si="398"/>
        <v>-8.4691881042368855E-5</v>
      </c>
      <c r="W388" s="99"/>
      <c r="X388" s="99">
        <f t="shared" si="399"/>
        <v>0</v>
      </c>
      <c r="Y388" s="99">
        <f t="shared" si="400"/>
        <v>0</v>
      </c>
      <c r="Z388" s="99">
        <f t="shared" si="401"/>
        <v>0</v>
      </c>
      <c r="AA388" s="99">
        <f t="shared" si="402"/>
        <v>2.5733932279507071E-4</v>
      </c>
      <c r="AB388" s="99">
        <f t="shared" si="403"/>
        <v>0</v>
      </c>
      <c r="AC388" s="99">
        <f t="shared" si="404"/>
        <v>0</v>
      </c>
      <c r="AD388" s="1"/>
      <c r="AE388" s="1"/>
      <c r="AF388" s="5">
        <f t="shared" si="373"/>
        <v>-2.3421419268503385E-3</v>
      </c>
      <c r="AG388" s="5">
        <f t="shared" si="374"/>
        <v>-1.762564189779714E-3</v>
      </c>
      <c r="AH388" s="5">
        <f t="shared" si="375"/>
        <v>-9.2886729947183611E-3</v>
      </c>
      <c r="AI388" s="5">
        <f t="shared" si="376"/>
        <v>4.6698456435603219E-3</v>
      </c>
      <c r="AJ388" s="5" t="e">
        <f t="shared" si="377"/>
        <v>#DIV/0!</v>
      </c>
      <c r="AK388" s="5">
        <f t="shared" si="378"/>
        <v>-1.762564189779714E-3</v>
      </c>
      <c r="AL388" s="1"/>
      <c r="AM388" s="175">
        <f t="shared" si="405"/>
        <v>-2.3421419268503385E-3</v>
      </c>
      <c r="AN388" s="175">
        <f t="shared" si="406"/>
        <v>-1.762564189779714E-3</v>
      </c>
      <c r="AO388" s="175">
        <f t="shared" si="407"/>
        <v>-9.2886729947183611E-3</v>
      </c>
      <c r="AP388" s="175">
        <f t="shared" si="408"/>
        <v>0</v>
      </c>
      <c r="AQ388" s="175" t="e">
        <f t="shared" si="409"/>
        <v>#DIV/0!</v>
      </c>
      <c r="AR388" s="175">
        <f t="shared" si="410"/>
        <v>-1.762564189779714E-3</v>
      </c>
      <c r="AS388" s="175"/>
      <c r="AT388" s="175">
        <f t="shared" si="411"/>
        <v>0</v>
      </c>
      <c r="AU388" s="175">
        <f t="shared" si="412"/>
        <v>0</v>
      </c>
      <c r="AV388" s="175">
        <f t="shared" si="413"/>
        <v>0</v>
      </c>
      <c r="AW388" s="175">
        <f t="shared" si="414"/>
        <v>4.6698456435603219E-3</v>
      </c>
      <c r="AX388" s="175" t="e">
        <f t="shared" si="415"/>
        <v>#DIV/0!</v>
      </c>
      <c r="AY388" s="175">
        <f t="shared" si="416"/>
        <v>0</v>
      </c>
      <c r="AZ388" s="1"/>
      <c r="BA388" s="1">
        <f t="shared" si="379"/>
        <v>4.563240099845621E-2</v>
      </c>
      <c r="BB388" s="1">
        <f t="shared" si="380"/>
        <v>4.788099734372598E-2</v>
      </c>
      <c r="BC388" s="1">
        <f t="shared" si="381"/>
        <v>3.4060429093592609E-2</v>
      </c>
      <c r="BD388" s="1">
        <f t="shared" si="382"/>
        <v>5.5363940790435606E-2</v>
      </c>
      <c r="BE388" s="1">
        <f t="shared" si="383"/>
        <v>0</v>
      </c>
      <c r="BF388" s="1">
        <f t="shared" si="384"/>
        <v>4.788099734372598E-2</v>
      </c>
      <c r="BG388" s="1"/>
      <c r="BH388" s="1">
        <f t="shared" si="417"/>
        <v>4.573978155908389E-2</v>
      </c>
      <c r="BI388" s="1">
        <f t="shared" si="418"/>
        <v>4.7965689224768349E-2</v>
      </c>
      <c r="BJ388" s="1">
        <f t="shared" si="419"/>
        <v>3.4382793965258562E-2</v>
      </c>
      <c r="BK388" s="1">
        <f t="shared" si="420"/>
        <v>5.5621280113230677E-2</v>
      </c>
      <c r="BL388" s="1">
        <f t="shared" si="421"/>
        <v>0</v>
      </c>
      <c r="BM388" s="1">
        <f t="shared" si="422"/>
        <v>4.7965689224768349E-2</v>
      </c>
      <c r="BN388" s="1"/>
      <c r="BO388" s="1">
        <f t="shared" si="367"/>
        <v>1.5521212561863161E-2</v>
      </c>
      <c r="BP388" s="1">
        <f t="shared" si="368"/>
        <v>1.6389927338209112E-2</v>
      </c>
      <c r="BQ388" s="1">
        <f t="shared" si="369"/>
        <v>-1.2088264737097312E-2</v>
      </c>
      <c r="BR388" s="1">
        <f t="shared" si="370"/>
        <v>2.4483164697459682E-2</v>
      </c>
      <c r="BS388" s="1" t="e">
        <f t="shared" si="371"/>
        <v>#DIV/0!</v>
      </c>
      <c r="BT388" s="1">
        <f t="shared" si="372"/>
        <v>1.6389927338209112E-2</v>
      </c>
      <c r="BU388" s="1"/>
      <c r="BV388" s="1">
        <f t="shared" si="385"/>
        <v>9.3443544312094187E-2</v>
      </c>
      <c r="BW388" s="1">
        <f t="shared" si="386"/>
        <v>9.2637018395240092E-2</v>
      </c>
      <c r="BX388" s="1">
        <f t="shared" si="387"/>
        <v>8.8228480412821095E-2</v>
      </c>
      <c r="BY388" s="1">
        <f t="shared" si="388"/>
        <v>0.10889380728673762</v>
      </c>
      <c r="BZ388" s="1" t="e">
        <f t="shared" si="389"/>
        <v>#DIV/0!</v>
      </c>
      <c r="CA388" s="1">
        <f t="shared" si="390"/>
        <v>9.2637018395240092E-2</v>
      </c>
      <c r="CB388" s="1"/>
      <c r="CC388" s="1"/>
    </row>
    <row r="389" spans="1:81" x14ac:dyDescent="0.2">
      <c r="A389">
        <f t="shared" si="391"/>
        <v>2022</v>
      </c>
      <c r="B389">
        <f t="shared" si="392"/>
        <v>4</v>
      </c>
      <c r="C389" s="1">
        <f>AVERAGE(RealPrice!C377:C388)</f>
        <v>4.5586959810215738E-2</v>
      </c>
      <c r="D389" s="1">
        <f>AVERAGE(RealPrice!D377:D388)</f>
        <v>4.7876571539064654E-2</v>
      </c>
      <c r="E389" s="1">
        <f>AVERAGE(RealPrice!E377:E388)</f>
        <v>3.4028409888662882E-2</v>
      </c>
      <c r="F389" s="1">
        <f>AVERAGE(RealPrice!F377:F388)</f>
        <v>5.5596749177159253E-2</v>
      </c>
      <c r="G389" s="1">
        <f>AVERAGE(RealPrice!G377:G388)</f>
        <v>0</v>
      </c>
      <c r="H389" s="1">
        <f>AVERAGE(RealPrice!H377:H388)</f>
        <v>4.7876571539064654E-2</v>
      </c>
      <c r="I389" s="1"/>
      <c r="J389" s="1">
        <f t="shared" si="361"/>
        <v>-1.5282174886815242E-4</v>
      </c>
      <c r="K389" s="1">
        <f t="shared" si="362"/>
        <v>-8.9117685703694882E-5</v>
      </c>
      <c r="L389" s="1">
        <f t="shared" si="363"/>
        <v>-3.5438407659568044E-4</v>
      </c>
      <c r="M389" s="1">
        <f t="shared" si="364"/>
        <v>2.3280838672364718E-4</v>
      </c>
      <c r="N389" s="1">
        <f t="shared" si="365"/>
        <v>0</v>
      </c>
      <c r="O389" s="1">
        <f t="shared" si="366"/>
        <v>-8.9117685703694882E-5</v>
      </c>
      <c r="P389" s="1"/>
      <c r="Q389" s="99">
        <f t="shared" si="393"/>
        <v>-1.5282174886815242E-4</v>
      </c>
      <c r="R389" s="99">
        <f t="shared" si="394"/>
        <v>-8.9117685703694882E-5</v>
      </c>
      <c r="S389" s="99">
        <f t="shared" si="395"/>
        <v>-3.5438407659568044E-4</v>
      </c>
      <c r="T389" s="99">
        <f t="shared" si="396"/>
        <v>0</v>
      </c>
      <c r="U389" s="99">
        <f t="shared" si="397"/>
        <v>0</v>
      </c>
      <c r="V389" s="99">
        <f t="shared" si="398"/>
        <v>-8.9117685703694882E-5</v>
      </c>
      <c r="W389" s="99"/>
      <c r="X389" s="99">
        <f t="shared" si="399"/>
        <v>0</v>
      </c>
      <c r="Y389" s="99">
        <f t="shared" si="400"/>
        <v>0</v>
      </c>
      <c r="Z389" s="99">
        <f t="shared" si="401"/>
        <v>0</v>
      </c>
      <c r="AA389" s="99">
        <f t="shared" si="402"/>
        <v>2.3280838672364718E-4</v>
      </c>
      <c r="AB389" s="99">
        <f t="shared" si="403"/>
        <v>0</v>
      </c>
      <c r="AC389" s="99">
        <f t="shared" si="404"/>
        <v>0</v>
      </c>
      <c r="AD389" s="1"/>
      <c r="AE389" s="1"/>
      <c r="AF389" s="5">
        <f t="shared" si="373"/>
        <v>-3.341112345950914E-3</v>
      </c>
      <c r="AG389" s="5">
        <f t="shared" si="374"/>
        <v>-1.8579465268618867E-3</v>
      </c>
      <c r="AH389" s="5">
        <f t="shared" si="375"/>
        <v>-1.0307018008884339E-2</v>
      </c>
      <c r="AI389" s="5">
        <f t="shared" si="376"/>
        <v>4.2050544704697046E-3</v>
      </c>
      <c r="AJ389" s="5" t="e">
        <f t="shared" si="377"/>
        <v>#DIV/0!</v>
      </c>
      <c r="AK389" s="5">
        <f t="shared" si="378"/>
        <v>-1.8579465268618867E-3</v>
      </c>
      <c r="AL389" s="1"/>
      <c r="AM389" s="175">
        <f t="shared" si="405"/>
        <v>-3.341112345950914E-3</v>
      </c>
      <c r="AN389" s="175">
        <f t="shared" si="406"/>
        <v>-1.8579465268618867E-3</v>
      </c>
      <c r="AO389" s="175">
        <f t="shared" si="407"/>
        <v>-1.0307018008884339E-2</v>
      </c>
      <c r="AP389" s="175">
        <f t="shared" si="408"/>
        <v>0</v>
      </c>
      <c r="AQ389" s="175" t="e">
        <f t="shared" si="409"/>
        <v>#DIV/0!</v>
      </c>
      <c r="AR389" s="175">
        <f t="shared" si="410"/>
        <v>-1.8579465268618867E-3</v>
      </c>
      <c r="AS389" s="175"/>
      <c r="AT389" s="175">
        <f t="shared" si="411"/>
        <v>0</v>
      </c>
      <c r="AU389" s="175">
        <f t="shared" si="412"/>
        <v>0</v>
      </c>
      <c r="AV389" s="175">
        <f t="shared" si="413"/>
        <v>0</v>
      </c>
      <c r="AW389" s="175">
        <f t="shared" si="414"/>
        <v>4.2050544704697046E-3</v>
      </c>
      <c r="AX389" s="175" t="e">
        <f t="shared" si="415"/>
        <v>#DIV/0!</v>
      </c>
      <c r="AY389" s="175">
        <f t="shared" si="416"/>
        <v>0</v>
      </c>
      <c r="AZ389" s="1"/>
      <c r="BA389" s="1">
        <f t="shared" si="379"/>
        <v>4.5434138061347586E-2</v>
      </c>
      <c r="BB389" s="1">
        <f t="shared" si="380"/>
        <v>4.7787453853360959E-2</v>
      </c>
      <c r="BC389" s="1">
        <f t="shared" si="381"/>
        <v>3.3674025812067201E-2</v>
      </c>
      <c r="BD389" s="1">
        <f t="shared" si="382"/>
        <v>5.5596749177159253E-2</v>
      </c>
      <c r="BE389" s="1">
        <f t="shared" si="383"/>
        <v>0</v>
      </c>
      <c r="BF389" s="1">
        <f t="shared" si="384"/>
        <v>4.7787453853360959E-2</v>
      </c>
      <c r="BG389" s="1"/>
      <c r="BH389" s="1">
        <f t="shared" si="417"/>
        <v>4.5586959810215738E-2</v>
      </c>
      <c r="BI389" s="1">
        <f t="shared" si="418"/>
        <v>4.7876571539064654E-2</v>
      </c>
      <c r="BJ389" s="1">
        <f t="shared" si="419"/>
        <v>3.4028409888662882E-2</v>
      </c>
      <c r="BK389" s="1">
        <f t="shared" si="420"/>
        <v>5.5829557563882901E-2</v>
      </c>
      <c r="BL389" s="1">
        <f t="shared" si="421"/>
        <v>0</v>
      </c>
      <c r="BM389" s="1">
        <f t="shared" si="422"/>
        <v>4.7876571539064654E-2</v>
      </c>
      <c r="BN389" s="1"/>
      <c r="BO389" s="1">
        <f t="shared" si="367"/>
        <v>1.5368901407626881E-2</v>
      </c>
      <c r="BP389" s="1">
        <f t="shared" si="368"/>
        <v>1.6300975228400051E-2</v>
      </c>
      <c r="BQ389" s="1">
        <f t="shared" si="369"/>
        <v>-1.2438996170633458E-2</v>
      </c>
      <c r="BR389" s="1">
        <f t="shared" si="370"/>
        <v>2.4483164697459682E-2</v>
      </c>
      <c r="BS389" s="1" t="e">
        <f t="shared" si="371"/>
        <v>#DIV/0!</v>
      </c>
      <c r="BT389" s="1">
        <f t="shared" si="372"/>
        <v>1.6300975228400051E-2</v>
      </c>
      <c r="BU389" s="1"/>
      <c r="BV389" s="1">
        <f t="shared" si="385"/>
        <v>9.3443544312094187E-2</v>
      </c>
      <c r="BW389" s="1">
        <f t="shared" si="386"/>
        <v>9.2637018395240092E-2</v>
      </c>
      <c r="BX389" s="1">
        <f t="shared" si="387"/>
        <v>8.8228480412821095E-2</v>
      </c>
      <c r="BY389" s="1">
        <f t="shared" si="388"/>
        <v>0.10912759464540861</v>
      </c>
      <c r="BZ389" s="1" t="e">
        <f t="shared" si="389"/>
        <v>#DIV/0!</v>
      </c>
      <c r="CA389" s="1">
        <f t="shared" si="390"/>
        <v>9.2637018395240092E-2</v>
      </c>
      <c r="CB389" s="1"/>
      <c r="CC389" s="1"/>
    </row>
    <row r="390" spans="1:81" x14ac:dyDescent="0.2">
      <c r="A390">
        <f t="shared" si="391"/>
        <v>2022</v>
      </c>
      <c r="B390">
        <f t="shared" si="392"/>
        <v>5</v>
      </c>
      <c r="C390" s="1">
        <f>AVERAGE(RealPrice!C378:C389)</f>
        <v>4.5837411367801867E-2</v>
      </c>
      <c r="D390" s="1">
        <f>AVERAGE(RealPrice!D378:D389)</f>
        <v>4.8219649909804936E-2</v>
      </c>
      <c r="E390" s="1">
        <f>AVERAGE(RealPrice!E378:E389)</f>
        <v>3.4087924694216169E-2</v>
      </c>
      <c r="F390" s="1">
        <f>AVERAGE(RealPrice!F378:F389)</f>
        <v>5.6272003832618649E-2</v>
      </c>
      <c r="G390" s="1">
        <f>AVERAGE(RealPrice!G378:G389)</f>
        <v>0</v>
      </c>
      <c r="H390" s="1">
        <f>AVERAGE(RealPrice!H378:H389)</f>
        <v>4.8219649909804936E-2</v>
      </c>
      <c r="I390" s="1"/>
      <c r="J390" s="1">
        <f t="shared" si="361"/>
        <v>2.504515575861288E-4</v>
      </c>
      <c r="K390" s="1">
        <f t="shared" si="362"/>
        <v>3.4307837074028236E-4</v>
      </c>
      <c r="L390" s="1">
        <f t="shared" si="363"/>
        <v>5.9514805553287364E-5</v>
      </c>
      <c r="M390" s="1">
        <f t="shared" si="364"/>
        <v>6.7525465545939523E-4</v>
      </c>
      <c r="N390" s="1">
        <f t="shared" si="365"/>
        <v>0</v>
      </c>
      <c r="O390" s="1">
        <f t="shared" si="366"/>
        <v>3.4307837074028236E-4</v>
      </c>
      <c r="P390" s="1"/>
      <c r="Q390" s="99">
        <f t="shared" si="393"/>
        <v>0</v>
      </c>
      <c r="R390" s="99">
        <f t="shared" si="394"/>
        <v>0</v>
      </c>
      <c r="S390" s="99">
        <f t="shared" si="395"/>
        <v>0</v>
      </c>
      <c r="T390" s="99">
        <f t="shared" si="396"/>
        <v>0</v>
      </c>
      <c r="U390" s="99">
        <f t="shared" si="397"/>
        <v>0</v>
      </c>
      <c r="V390" s="99">
        <f t="shared" si="398"/>
        <v>0</v>
      </c>
      <c r="W390" s="99"/>
      <c r="X390" s="99">
        <f t="shared" si="399"/>
        <v>2.504515575861288E-4</v>
      </c>
      <c r="Y390" s="99">
        <f t="shared" si="400"/>
        <v>3.4307837074028236E-4</v>
      </c>
      <c r="Z390" s="99">
        <f t="shared" si="401"/>
        <v>5.9514805553287364E-5</v>
      </c>
      <c r="AA390" s="99">
        <f t="shared" si="402"/>
        <v>6.7525465545939523E-4</v>
      </c>
      <c r="AB390" s="99">
        <f t="shared" si="403"/>
        <v>0</v>
      </c>
      <c r="AC390" s="99">
        <f t="shared" si="404"/>
        <v>3.4307837074028236E-4</v>
      </c>
      <c r="AD390" s="1"/>
      <c r="AE390" s="1"/>
      <c r="AF390" s="5">
        <f t="shared" si="373"/>
        <v>5.4939298130165515E-3</v>
      </c>
      <c r="AG390" s="5">
        <f t="shared" si="374"/>
        <v>7.1658926216207064E-3</v>
      </c>
      <c r="AH390" s="5">
        <f t="shared" si="375"/>
        <v>1.7489740410443488E-3</v>
      </c>
      <c r="AI390" s="5">
        <f t="shared" si="376"/>
        <v>1.2145578032048077E-2</v>
      </c>
      <c r="AJ390" s="5" t="e">
        <f t="shared" si="377"/>
        <v>#DIV/0!</v>
      </c>
      <c r="AK390" s="5">
        <f t="shared" si="378"/>
        <v>7.1658926216207064E-3</v>
      </c>
      <c r="AL390" s="1"/>
      <c r="AM390" s="175">
        <f t="shared" si="405"/>
        <v>0</v>
      </c>
      <c r="AN390" s="175">
        <f t="shared" si="406"/>
        <v>0</v>
      </c>
      <c r="AO390" s="175">
        <f t="shared" si="407"/>
        <v>0</v>
      </c>
      <c r="AP390" s="175">
        <f t="shared" si="408"/>
        <v>0</v>
      </c>
      <c r="AQ390" s="175" t="e">
        <f t="shared" si="409"/>
        <v>#DIV/0!</v>
      </c>
      <c r="AR390" s="175">
        <f t="shared" si="410"/>
        <v>0</v>
      </c>
      <c r="AS390" s="175"/>
      <c r="AT390" s="175">
        <f t="shared" si="411"/>
        <v>5.4939298130165515E-3</v>
      </c>
      <c r="AU390" s="175">
        <f t="shared" si="412"/>
        <v>7.1658926216207064E-3</v>
      </c>
      <c r="AV390" s="175">
        <f t="shared" si="413"/>
        <v>1.7489740410443488E-3</v>
      </c>
      <c r="AW390" s="175">
        <f t="shared" si="414"/>
        <v>1.2145578032048077E-2</v>
      </c>
      <c r="AX390" s="175" t="e">
        <f t="shared" si="415"/>
        <v>#DIV/0!</v>
      </c>
      <c r="AY390" s="175">
        <f t="shared" si="416"/>
        <v>7.1658926216207064E-3</v>
      </c>
      <c r="AZ390" s="1"/>
      <c r="BA390" s="1">
        <f t="shared" si="379"/>
        <v>4.5837411367801867E-2</v>
      </c>
      <c r="BB390" s="1">
        <f t="shared" si="380"/>
        <v>4.8219649909804936E-2</v>
      </c>
      <c r="BC390" s="1">
        <f t="shared" si="381"/>
        <v>3.4087924694216169E-2</v>
      </c>
      <c r="BD390" s="1">
        <f t="shared" si="382"/>
        <v>5.6272003832618649E-2</v>
      </c>
      <c r="BE390" s="1">
        <f t="shared" si="383"/>
        <v>0</v>
      </c>
      <c r="BF390" s="1">
        <f t="shared" si="384"/>
        <v>4.8219649909804936E-2</v>
      </c>
      <c r="BG390" s="1"/>
      <c r="BH390" s="1">
        <f t="shared" si="417"/>
        <v>4.6087862925387996E-2</v>
      </c>
      <c r="BI390" s="1">
        <f t="shared" si="418"/>
        <v>4.8562728280545218E-2</v>
      </c>
      <c r="BJ390" s="1">
        <f t="shared" si="419"/>
        <v>3.4147439499769457E-2</v>
      </c>
      <c r="BK390" s="1">
        <f t="shared" si="420"/>
        <v>5.6947258488078044E-2</v>
      </c>
      <c r="BL390" s="1">
        <f t="shared" si="421"/>
        <v>0</v>
      </c>
      <c r="BM390" s="1">
        <f t="shared" si="422"/>
        <v>4.8562728280545218E-2</v>
      </c>
      <c r="BN390" s="1"/>
      <c r="BO390" s="1">
        <f t="shared" si="367"/>
        <v>1.5368901407626881E-2</v>
      </c>
      <c r="BP390" s="1">
        <f t="shared" si="368"/>
        <v>1.6300975228400051E-2</v>
      </c>
      <c r="BQ390" s="1">
        <f t="shared" si="369"/>
        <v>-1.2438996170633458E-2</v>
      </c>
      <c r="BR390" s="1">
        <f t="shared" si="370"/>
        <v>2.4483164697459682E-2</v>
      </c>
      <c r="BS390" s="1" t="e">
        <f t="shared" si="371"/>
        <v>#DIV/0!</v>
      </c>
      <c r="BT390" s="1">
        <f t="shared" si="372"/>
        <v>1.6300975228400051E-2</v>
      </c>
      <c r="BU390" s="1"/>
      <c r="BV390" s="1">
        <f t="shared" si="385"/>
        <v>9.3695371832959257E-2</v>
      </c>
      <c r="BW390" s="1">
        <f t="shared" si="386"/>
        <v>9.2982555228745892E-2</v>
      </c>
      <c r="BX390" s="1">
        <f t="shared" si="387"/>
        <v>8.8288099308224358E-2</v>
      </c>
      <c r="BY390" s="1">
        <f t="shared" si="388"/>
        <v>0.10981105065897739</v>
      </c>
      <c r="BZ390" s="1" t="e">
        <f t="shared" si="389"/>
        <v>#DIV/0!</v>
      </c>
      <c r="CA390" s="1">
        <f t="shared" si="390"/>
        <v>9.2982555228745892E-2</v>
      </c>
      <c r="CB390" s="1"/>
      <c r="CC390" s="1"/>
    </row>
    <row r="391" spans="1:81" x14ac:dyDescent="0.2">
      <c r="A391">
        <f t="shared" si="391"/>
        <v>2022</v>
      </c>
      <c r="B391">
        <f t="shared" si="392"/>
        <v>6</v>
      </c>
      <c r="C391" s="1">
        <f>AVERAGE(RealPrice!C379:C390)</f>
        <v>4.6041536308064381E-2</v>
      </c>
      <c r="D391" s="1">
        <f>AVERAGE(RealPrice!D379:D390)</f>
        <v>4.8427899338162696E-2</v>
      </c>
      <c r="E391" s="1">
        <f>AVERAGE(RealPrice!E379:E390)</f>
        <v>3.4103599644011891E-2</v>
      </c>
      <c r="F391" s="1">
        <f>AVERAGE(RealPrice!F379:F390)</f>
        <v>5.6896190208971083E-2</v>
      </c>
      <c r="G391" s="1">
        <f>AVERAGE(RealPrice!G379:G390)</f>
        <v>0</v>
      </c>
      <c r="H391" s="1">
        <f>AVERAGE(RealPrice!H379:H390)</f>
        <v>4.8427899338162696E-2</v>
      </c>
      <c r="I391" s="1"/>
      <c r="J391" s="1">
        <f t="shared" si="361"/>
        <v>2.0412494026251365E-4</v>
      </c>
      <c r="K391" s="1">
        <f t="shared" si="362"/>
        <v>2.0824942835775961E-4</v>
      </c>
      <c r="L391" s="1">
        <f t="shared" si="363"/>
        <v>1.5674949795721482E-5</v>
      </c>
      <c r="M391" s="1">
        <f t="shared" si="364"/>
        <v>6.2418637635243412E-4</v>
      </c>
      <c r="N391" s="1">
        <f t="shared" si="365"/>
        <v>0</v>
      </c>
      <c r="O391" s="1">
        <f t="shared" si="366"/>
        <v>2.0824942835775961E-4</v>
      </c>
      <c r="P391" s="1"/>
      <c r="Q391" s="99">
        <f t="shared" si="393"/>
        <v>0</v>
      </c>
      <c r="R391" s="99">
        <f t="shared" si="394"/>
        <v>0</v>
      </c>
      <c r="S391" s="99">
        <f t="shared" si="395"/>
        <v>0</v>
      </c>
      <c r="T391" s="99">
        <f t="shared" si="396"/>
        <v>0</v>
      </c>
      <c r="U391" s="99">
        <f t="shared" si="397"/>
        <v>0</v>
      </c>
      <c r="V391" s="99">
        <f t="shared" si="398"/>
        <v>0</v>
      </c>
      <c r="W391" s="99"/>
      <c r="X391" s="99">
        <f t="shared" si="399"/>
        <v>2.0412494026251365E-4</v>
      </c>
      <c r="Y391" s="99">
        <f t="shared" si="400"/>
        <v>2.0824942835775961E-4</v>
      </c>
      <c r="Z391" s="99">
        <f t="shared" si="401"/>
        <v>1.5674949795721482E-5</v>
      </c>
      <c r="AA391" s="99">
        <f t="shared" si="402"/>
        <v>6.2418637635243412E-4</v>
      </c>
      <c r="AB391" s="99">
        <f t="shared" si="403"/>
        <v>0</v>
      </c>
      <c r="AC391" s="99">
        <f t="shared" si="404"/>
        <v>2.0824942835775961E-4</v>
      </c>
      <c r="AD391" s="1"/>
      <c r="AE391" s="1"/>
      <c r="AF391" s="5">
        <f t="shared" si="373"/>
        <v>4.4532388320230876E-3</v>
      </c>
      <c r="AG391" s="5">
        <f t="shared" si="374"/>
        <v>4.3187669082478397E-3</v>
      </c>
      <c r="AH391" s="5">
        <f t="shared" si="375"/>
        <v>4.5983878268729406E-4</v>
      </c>
      <c r="AI391" s="5">
        <f t="shared" si="376"/>
        <v>1.1092307610176544E-2</v>
      </c>
      <c r="AJ391" s="5" t="e">
        <f t="shared" si="377"/>
        <v>#DIV/0!</v>
      </c>
      <c r="AK391" s="5">
        <f t="shared" si="378"/>
        <v>4.3187669082478397E-3</v>
      </c>
      <c r="AL391" s="1"/>
      <c r="AM391" s="175">
        <f t="shared" si="405"/>
        <v>0</v>
      </c>
      <c r="AN391" s="175">
        <f t="shared" si="406"/>
        <v>0</v>
      </c>
      <c r="AO391" s="175">
        <f t="shared" si="407"/>
        <v>0</v>
      </c>
      <c r="AP391" s="175">
        <f t="shared" si="408"/>
        <v>0</v>
      </c>
      <c r="AQ391" s="175" t="e">
        <f t="shared" si="409"/>
        <v>#DIV/0!</v>
      </c>
      <c r="AR391" s="175">
        <f t="shared" si="410"/>
        <v>0</v>
      </c>
      <c r="AS391" s="175"/>
      <c r="AT391" s="175">
        <f t="shared" si="411"/>
        <v>4.4532388320230876E-3</v>
      </c>
      <c r="AU391" s="175">
        <f t="shared" si="412"/>
        <v>4.3187669082478397E-3</v>
      </c>
      <c r="AV391" s="175">
        <f t="shared" si="413"/>
        <v>4.5983878268729406E-4</v>
      </c>
      <c r="AW391" s="175">
        <f t="shared" si="414"/>
        <v>1.1092307610176544E-2</v>
      </c>
      <c r="AX391" s="175" t="e">
        <f t="shared" si="415"/>
        <v>#DIV/0!</v>
      </c>
      <c r="AY391" s="175">
        <f t="shared" si="416"/>
        <v>4.3187669082478397E-3</v>
      </c>
      <c r="AZ391" s="1"/>
      <c r="BA391" s="1">
        <f t="shared" si="379"/>
        <v>4.6041536308064381E-2</v>
      </c>
      <c r="BB391" s="1">
        <f t="shared" si="380"/>
        <v>4.8427899338162696E-2</v>
      </c>
      <c r="BC391" s="1">
        <f t="shared" si="381"/>
        <v>3.4103599644011891E-2</v>
      </c>
      <c r="BD391" s="1">
        <f t="shared" si="382"/>
        <v>5.6896190208971083E-2</v>
      </c>
      <c r="BE391" s="1">
        <f t="shared" si="383"/>
        <v>0</v>
      </c>
      <c r="BF391" s="1">
        <f t="shared" si="384"/>
        <v>4.8427899338162696E-2</v>
      </c>
      <c r="BG391" s="1"/>
      <c r="BH391" s="1">
        <f t="shared" si="417"/>
        <v>4.6245661248326894E-2</v>
      </c>
      <c r="BI391" s="1">
        <f t="shared" si="418"/>
        <v>4.8636148766520455E-2</v>
      </c>
      <c r="BJ391" s="1">
        <f t="shared" si="419"/>
        <v>3.4119274593807612E-2</v>
      </c>
      <c r="BK391" s="1">
        <f t="shared" si="420"/>
        <v>5.7520376585323517E-2</v>
      </c>
      <c r="BL391" s="1">
        <f t="shared" si="421"/>
        <v>0</v>
      </c>
      <c r="BM391" s="1">
        <f t="shared" si="422"/>
        <v>4.8636148766520455E-2</v>
      </c>
      <c r="BN391" s="1"/>
      <c r="BO391" s="1">
        <f t="shared" si="367"/>
        <v>1.5368901407626881E-2</v>
      </c>
      <c r="BP391" s="1">
        <f t="shared" si="368"/>
        <v>1.6300975228400051E-2</v>
      </c>
      <c r="BQ391" s="1">
        <f t="shared" si="369"/>
        <v>-1.2438996170633458E-2</v>
      </c>
      <c r="BR391" s="1">
        <f t="shared" si="370"/>
        <v>2.4483164697459682E-2</v>
      </c>
      <c r="BS391" s="1" t="e">
        <f t="shared" si="371"/>
        <v>#DIV/0!</v>
      </c>
      <c r="BT391" s="1">
        <f t="shared" si="372"/>
        <v>1.6300975228400051E-2</v>
      </c>
      <c r="BU391" s="1"/>
      <c r="BV391" s="1">
        <f t="shared" si="385"/>
        <v>9.3900405790332334E-2</v>
      </c>
      <c r="BW391" s="1">
        <f t="shared" si="386"/>
        <v>9.3191704037843506E-2</v>
      </c>
      <c r="BX391" s="1">
        <f t="shared" si="387"/>
        <v>8.8303781465969913E-2</v>
      </c>
      <c r="BY391" s="1">
        <f t="shared" si="388"/>
        <v>0.11044216070262242</v>
      </c>
      <c r="BZ391" s="1" t="e">
        <f t="shared" si="389"/>
        <v>#DIV/0!</v>
      </c>
      <c r="CA391" s="1">
        <f t="shared" si="390"/>
        <v>9.3191704037843506E-2</v>
      </c>
      <c r="CB391" s="1"/>
      <c r="CC391" s="1"/>
    </row>
    <row r="392" spans="1:81" x14ac:dyDescent="0.2">
      <c r="A392">
        <f t="shared" si="391"/>
        <v>2022</v>
      </c>
      <c r="B392">
        <f t="shared" si="392"/>
        <v>7</v>
      </c>
      <c r="C392" s="1">
        <f>AVERAGE(RealPrice!C380:C391)</f>
        <v>4.6253220137068903E-2</v>
      </c>
      <c r="D392" s="1">
        <f>AVERAGE(RealPrice!D380:D391)</f>
        <v>4.8617140599876763E-2</v>
      </c>
      <c r="E392" s="1">
        <f>AVERAGE(RealPrice!E380:E391)</f>
        <v>3.4058582195564707E-2</v>
      </c>
      <c r="F392" s="1">
        <f>AVERAGE(RealPrice!F380:F391)</f>
        <v>5.7460854401291041E-2</v>
      </c>
      <c r="G392" s="1">
        <f>AVERAGE(RealPrice!G380:G391)</f>
        <v>0</v>
      </c>
      <c r="H392" s="1">
        <f>AVERAGE(RealPrice!H380:H391)</f>
        <v>4.8617140599876763E-2</v>
      </c>
      <c r="I392" s="1"/>
      <c r="J392" s="1">
        <f t="shared" si="361"/>
        <v>2.1168382900452198E-4</v>
      </c>
      <c r="K392" s="1">
        <f t="shared" si="362"/>
        <v>1.892412617140668E-4</v>
      </c>
      <c r="L392" s="1">
        <f t="shared" si="363"/>
        <v>-4.5017448447183528E-5</v>
      </c>
      <c r="M392" s="1">
        <f t="shared" si="364"/>
        <v>5.6466419231995801E-4</v>
      </c>
      <c r="N392" s="1">
        <f t="shared" si="365"/>
        <v>0</v>
      </c>
      <c r="O392" s="1">
        <f t="shared" si="366"/>
        <v>1.892412617140668E-4</v>
      </c>
      <c r="P392" s="1"/>
      <c r="Q392" s="99">
        <f t="shared" si="393"/>
        <v>0</v>
      </c>
      <c r="R392" s="99">
        <f t="shared" si="394"/>
        <v>0</v>
      </c>
      <c r="S392" s="99">
        <f t="shared" si="395"/>
        <v>-4.5017448447183528E-5</v>
      </c>
      <c r="T392" s="99">
        <f t="shared" si="396"/>
        <v>0</v>
      </c>
      <c r="U392" s="99">
        <f t="shared" si="397"/>
        <v>0</v>
      </c>
      <c r="V392" s="99">
        <f t="shared" si="398"/>
        <v>0</v>
      </c>
      <c r="W392" s="99"/>
      <c r="X392" s="99">
        <f t="shared" si="399"/>
        <v>2.1168382900452198E-4</v>
      </c>
      <c r="Y392" s="99">
        <f t="shared" si="400"/>
        <v>1.892412617140668E-4</v>
      </c>
      <c r="Z392" s="99">
        <f t="shared" si="401"/>
        <v>0</v>
      </c>
      <c r="AA392" s="99">
        <f t="shared" si="402"/>
        <v>5.6466419231995801E-4</v>
      </c>
      <c r="AB392" s="99">
        <f t="shared" si="403"/>
        <v>0</v>
      </c>
      <c r="AC392" s="99">
        <f t="shared" si="404"/>
        <v>1.892412617140668E-4</v>
      </c>
      <c r="AD392" s="1"/>
      <c r="AE392" s="1"/>
      <c r="AF392" s="5">
        <f t="shared" si="373"/>
        <v>4.5976708420010226E-3</v>
      </c>
      <c r="AG392" s="5">
        <f t="shared" si="374"/>
        <v>3.9076909033908258E-3</v>
      </c>
      <c r="AH392" s="5">
        <f t="shared" si="375"/>
        <v>-1.3200204352941114E-3</v>
      </c>
      <c r="AI392" s="5">
        <f t="shared" si="376"/>
        <v>9.9244640150075725E-3</v>
      </c>
      <c r="AJ392" s="5" t="e">
        <f t="shared" si="377"/>
        <v>#DIV/0!</v>
      </c>
      <c r="AK392" s="5">
        <f t="shared" si="378"/>
        <v>3.9076909033908258E-3</v>
      </c>
      <c r="AL392" s="1"/>
      <c r="AM392" s="175">
        <f t="shared" si="405"/>
        <v>0</v>
      </c>
      <c r="AN392" s="175">
        <f t="shared" si="406"/>
        <v>0</v>
      </c>
      <c r="AO392" s="175">
        <f t="shared" si="407"/>
        <v>-1.3200204352941114E-3</v>
      </c>
      <c r="AP392" s="175">
        <f t="shared" si="408"/>
        <v>0</v>
      </c>
      <c r="AQ392" s="175" t="e">
        <f t="shared" si="409"/>
        <v>#DIV/0!</v>
      </c>
      <c r="AR392" s="175">
        <f t="shared" si="410"/>
        <v>0</v>
      </c>
      <c r="AS392" s="175"/>
      <c r="AT392" s="175">
        <f t="shared" si="411"/>
        <v>4.5976708420010226E-3</v>
      </c>
      <c r="AU392" s="175">
        <f t="shared" si="412"/>
        <v>3.9076909033908258E-3</v>
      </c>
      <c r="AV392" s="175">
        <f t="shared" si="413"/>
        <v>0</v>
      </c>
      <c r="AW392" s="175">
        <f t="shared" si="414"/>
        <v>9.9244640150075725E-3</v>
      </c>
      <c r="AX392" s="175" t="e">
        <f t="shared" si="415"/>
        <v>#DIV/0!</v>
      </c>
      <c r="AY392" s="175">
        <f t="shared" si="416"/>
        <v>3.9076909033908258E-3</v>
      </c>
      <c r="AZ392" s="1"/>
      <c r="BA392" s="1">
        <f t="shared" si="379"/>
        <v>4.6253220137068903E-2</v>
      </c>
      <c r="BB392" s="1">
        <f t="shared" si="380"/>
        <v>4.8617140599876763E-2</v>
      </c>
      <c r="BC392" s="1">
        <f t="shared" si="381"/>
        <v>3.4013564747117524E-2</v>
      </c>
      <c r="BD392" s="1">
        <f t="shared" si="382"/>
        <v>5.7460854401291041E-2</v>
      </c>
      <c r="BE392" s="1">
        <f t="shared" si="383"/>
        <v>0</v>
      </c>
      <c r="BF392" s="1">
        <f t="shared" si="384"/>
        <v>4.8617140599876763E-2</v>
      </c>
      <c r="BG392" s="1"/>
      <c r="BH392" s="1">
        <f t="shared" si="417"/>
        <v>4.6464903966073424E-2</v>
      </c>
      <c r="BI392" s="1">
        <f t="shared" si="418"/>
        <v>4.8806381861590829E-2</v>
      </c>
      <c r="BJ392" s="1">
        <f t="shared" si="419"/>
        <v>3.4058582195564707E-2</v>
      </c>
      <c r="BK392" s="1">
        <f t="shared" si="420"/>
        <v>5.8025518593610999E-2</v>
      </c>
      <c r="BL392" s="1">
        <f t="shared" si="421"/>
        <v>0</v>
      </c>
      <c r="BM392" s="1">
        <f t="shared" si="422"/>
        <v>4.8806381861590829E-2</v>
      </c>
      <c r="BN392" s="1"/>
      <c r="BO392" s="1">
        <f t="shared" si="367"/>
        <v>1.5368901407626881E-2</v>
      </c>
      <c r="BP392" s="1">
        <f t="shared" si="368"/>
        <v>1.6300975228400051E-2</v>
      </c>
      <c r="BQ392" s="1">
        <f t="shared" si="369"/>
        <v>-1.2483954195128747E-2</v>
      </c>
      <c r="BR392" s="1">
        <f t="shared" si="370"/>
        <v>2.4483164697459682E-2</v>
      </c>
      <c r="BS392" s="1" t="e">
        <f t="shared" si="371"/>
        <v>#DIV/0!</v>
      </c>
      <c r="BT392" s="1">
        <f t="shared" si="372"/>
        <v>1.6300975228400051E-2</v>
      </c>
      <c r="BU392" s="1"/>
      <c r="BV392" s="1">
        <f t="shared" si="385"/>
        <v>9.4113062871905184E-2</v>
      </c>
      <c r="BW392" s="1">
        <f t="shared" si="386"/>
        <v>9.3381684795914521E-2</v>
      </c>
      <c r="BX392" s="1">
        <f t="shared" si="387"/>
        <v>8.8303781465969913E-2</v>
      </c>
      <c r="BY392" s="1">
        <f t="shared" si="388"/>
        <v>0.11101242888439962</v>
      </c>
      <c r="BZ392" s="1" t="e">
        <f t="shared" si="389"/>
        <v>#DIV/0!</v>
      </c>
      <c r="CA392" s="1">
        <f t="shared" si="390"/>
        <v>9.3381684795914521E-2</v>
      </c>
      <c r="CB392" s="1"/>
      <c r="CC392" s="1"/>
    </row>
    <row r="393" spans="1:81" x14ac:dyDescent="0.2">
      <c r="A393">
        <f t="shared" si="391"/>
        <v>2022</v>
      </c>
      <c r="B393">
        <f t="shared" si="392"/>
        <v>8</v>
      </c>
      <c r="C393" s="1">
        <f>AVERAGE(RealPrice!C381:C392)</f>
        <v>4.6430261905582117E-2</v>
      </c>
      <c r="D393" s="1">
        <f>AVERAGE(RealPrice!D381:D392)</f>
        <v>4.8718053424339554E-2</v>
      </c>
      <c r="E393" s="1">
        <f>AVERAGE(RealPrice!E381:E392)</f>
        <v>3.4035007732011825E-2</v>
      </c>
      <c r="F393" s="1">
        <f>AVERAGE(RealPrice!F381:F392)</f>
        <v>5.8029648765034719E-2</v>
      </c>
      <c r="G393" s="1">
        <f>AVERAGE(RealPrice!G381:G392)</f>
        <v>0</v>
      </c>
      <c r="H393" s="1">
        <f>AVERAGE(RealPrice!H381:H392)</f>
        <v>4.8718053424339554E-2</v>
      </c>
      <c r="I393" s="1"/>
      <c r="J393" s="1">
        <f t="shared" si="361"/>
        <v>1.7704176851321418E-4</v>
      </c>
      <c r="K393" s="1">
        <f t="shared" si="362"/>
        <v>1.0091282446279132E-4</v>
      </c>
      <c r="L393" s="1">
        <f t="shared" si="363"/>
        <v>-2.3574463552882008E-5</v>
      </c>
      <c r="M393" s="1">
        <f t="shared" si="364"/>
        <v>5.6879436374367848E-4</v>
      </c>
      <c r="N393" s="1">
        <f t="shared" si="365"/>
        <v>0</v>
      </c>
      <c r="O393" s="1">
        <f t="shared" si="366"/>
        <v>1.0091282446279132E-4</v>
      </c>
      <c r="P393" s="1"/>
      <c r="Q393" s="99">
        <f t="shared" si="393"/>
        <v>0</v>
      </c>
      <c r="R393" s="99">
        <f t="shared" si="394"/>
        <v>0</v>
      </c>
      <c r="S393" s="99">
        <f t="shared" si="395"/>
        <v>-2.3574463552882008E-5</v>
      </c>
      <c r="T393" s="99">
        <f t="shared" si="396"/>
        <v>0</v>
      </c>
      <c r="U393" s="99">
        <f t="shared" si="397"/>
        <v>0</v>
      </c>
      <c r="V393" s="99">
        <f t="shared" si="398"/>
        <v>0</v>
      </c>
      <c r="W393" s="99"/>
      <c r="X393" s="99">
        <f t="shared" si="399"/>
        <v>1.7704176851321418E-4</v>
      </c>
      <c r="Y393" s="99">
        <f t="shared" si="400"/>
        <v>1.0091282446279132E-4</v>
      </c>
      <c r="Z393" s="99">
        <f t="shared" si="401"/>
        <v>0</v>
      </c>
      <c r="AA393" s="99">
        <f t="shared" si="402"/>
        <v>5.6879436374367848E-4</v>
      </c>
      <c r="AB393" s="99">
        <f t="shared" si="403"/>
        <v>0</v>
      </c>
      <c r="AC393" s="99">
        <f t="shared" si="404"/>
        <v>1.0091282446279132E-4</v>
      </c>
      <c r="AD393" s="1"/>
      <c r="AE393" s="1"/>
      <c r="AF393" s="5">
        <f t="shared" si="373"/>
        <v>3.8276636305225598E-3</v>
      </c>
      <c r="AG393" s="5">
        <f t="shared" si="374"/>
        <v>2.0756635050447336E-3</v>
      </c>
      <c r="AH393" s="5">
        <f t="shared" si="375"/>
        <v>-6.9217395537835014E-4</v>
      </c>
      <c r="AI393" s="5">
        <f t="shared" si="376"/>
        <v>9.8988149353187449E-3</v>
      </c>
      <c r="AJ393" s="5" t="e">
        <f t="shared" si="377"/>
        <v>#DIV/0!</v>
      </c>
      <c r="AK393" s="5">
        <f t="shared" si="378"/>
        <v>2.0756635050447336E-3</v>
      </c>
      <c r="AL393" s="1"/>
      <c r="AM393" s="175">
        <f t="shared" si="405"/>
        <v>0</v>
      </c>
      <c r="AN393" s="175">
        <f t="shared" si="406"/>
        <v>0</v>
      </c>
      <c r="AO393" s="175">
        <f t="shared" si="407"/>
        <v>-6.9217395537835014E-4</v>
      </c>
      <c r="AP393" s="175">
        <f t="shared" si="408"/>
        <v>0</v>
      </c>
      <c r="AQ393" s="175" t="e">
        <f t="shared" si="409"/>
        <v>#DIV/0!</v>
      </c>
      <c r="AR393" s="175">
        <f t="shared" si="410"/>
        <v>0</v>
      </c>
      <c r="AS393" s="175"/>
      <c r="AT393" s="175">
        <f t="shared" si="411"/>
        <v>3.8276636305225598E-3</v>
      </c>
      <c r="AU393" s="175">
        <f t="shared" si="412"/>
        <v>2.0756635050447336E-3</v>
      </c>
      <c r="AV393" s="175">
        <f t="shared" si="413"/>
        <v>0</v>
      </c>
      <c r="AW393" s="175">
        <f t="shared" si="414"/>
        <v>9.8988149353187449E-3</v>
      </c>
      <c r="AX393" s="175" t="e">
        <f t="shared" si="415"/>
        <v>#DIV/0!</v>
      </c>
      <c r="AY393" s="175">
        <f t="shared" si="416"/>
        <v>2.0756635050447336E-3</v>
      </c>
      <c r="AZ393" s="1"/>
      <c r="BA393" s="1">
        <f t="shared" si="379"/>
        <v>4.6430261905582117E-2</v>
      </c>
      <c r="BB393" s="1">
        <f t="shared" si="380"/>
        <v>4.8718053424339554E-2</v>
      </c>
      <c r="BC393" s="1">
        <f t="shared" si="381"/>
        <v>3.4011433268458943E-2</v>
      </c>
      <c r="BD393" s="1">
        <f t="shared" si="382"/>
        <v>5.8029648765034719E-2</v>
      </c>
      <c r="BE393" s="1">
        <f t="shared" si="383"/>
        <v>0</v>
      </c>
      <c r="BF393" s="1">
        <f t="shared" si="384"/>
        <v>4.8718053424339554E-2</v>
      </c>
      <c r="BG393" s="1"/>
      <c r="BH393" s="1">
        <f t="shared" si="417"/>
        <v>4.6607303674095331E-2</v>
      </c>
      <c r="BI393" s="1">
        <f t="shared" si="418"/>
        <v>4.8818966248802345E-2</v>
      </c>
      <c r="BJ393" s="1">
        <f t="shared" si="419"/>
        <v>3.4035007732011825E-2</v>
      </c>
      <c r="BK393" s="1">
        <f t="shared" si="420"/>
        <v>5.8598443128778398E-2</v>
      </c>
      <c r="BL393" s="1">
        <f t="shared" si="421"/>
        <v>0</v>
      </c>
      <c r="BM393" s="1">
        <f t="shared" si="422"/>
        <v>4.8818966248802345E-2</v>
      </c>
      <c r="BN393" s="1"/>
      <c r="BO393" s="1">
        <f t="shared" si="367"/>
        <v>1.5368901407626881E-2</v>
      </c>
      <c r="BP393" s="1">
        <f t="shared" si="368"/>
        <v>1.6300975228400051E-2</v>
      </c>
      <c r="BQ393" s="1">
        <f t="shared" si="369"/>
        <v>-1.2507512341051946E-2</v>
      </c>
      <c r="BR393" s="1">
        <f t="shared" si="370"/>
        <v>2.4483164697459682E-2</v>
      </c>
      <c r="BS393" s="1" t="e">
        <f t="shared" si="371"/>
        <v>#DIV/0!</v>
      </c>
      <c r="BT393" s="1">
        <f t="shared" si="372"/>
        <v>1.6300975228400051E-2</v>
      </c>
      <c r="BU393" s="1"/>
      <c r="BV393" s="1">
        <f t="shared" si="385"/>
        <v>9.4290782296756817E-2</v>
      </c>
      <c r="BW393" s="1">
        <f t="shared" si="386"/>
        <v>9.3482807081444241E-2</v>
      </c>
      <c r="BX393" s="1">
        <f t="shared" si="387"/>
        <v>8.8303781465969913E-2</v>
      </c>
      <c r="BY393" s="1">
        <f t="shared" si="388"/>
        <v>0.11158685363828624</v>
      </c>
      <c r="BZ393" s="1" t="e">
        <f t="shared" si="389"/>
        <v>#DIV/0!</v>
      </c>
      <c r="CA393" s="1">
        <f t="shared" si="390"/>
        <v>9.3482807081444241E-2</v>
      </c>
      <c r="CB393" s="1"/>
      <c r="CC393" s="1"/>
    </row>
    <row r="394" spans="1:81" x14ac:dyDescent="0.2">
      <c r="A394">
        <f t="shared" si="391"/>
        <v>2022</v>
      </c>
      <c r="B394">
        <f t="shared" si="392"/>
        <v>9</v>
      </c>
      <c r="C394" s="1">
        <f>AVERAGE(RealPrice!C382:C393)</f>
        <v>4.6663366894743402E-2</v>
      </c>
      <c r="D394" s="1">
        <f>AVERAGE(RealPrice!D382:D393)</f>
        <v>4.89934554283094E-2</v>
      </c>
      <c r="E394" s="1">
        <f>AVERAGE(RealPrice!E382:E393)</f>
        <v>3.4130454911175216E-2</v>
      </c>
      <c r="F394" s="1">
        <f>AVERAGE(RealPrice!F382:F393)</f>
        <v>5.8599996011071E-2</v>
      </c>
      <c r="G394" s="1">
        <f>AVERAGE(RealPrice!G382:G393)</f>
        <v>0</v>
      </c>
      <c r="H394" s="1">
        <f>AVERAGE(RealPrice!H382:H393)</f>
        <v>4.89934554283094E-2</v>
      </c>
      <c r="I394" s="1"/>
      <c r="J394" s="1">
        <f t="shared" si="361"/>
        <v>2.3310498916128547E-4</v>
      </c>
      <c r="K394" s="1">
        <f t="shared" si="362"/>
        <v>2.7540200396984627E-4</v>
      </c>
      <c r="L394" s="1">
        <f t="shared" si="363"/>
        <v>9.5447179163390961E-5</v>
      </c>
      <c r="M394" s="1">
        <f t="shared" si="364"/>
        <v>5.7034724603628045E-4</v>
      </c>
      <c r="N394" s="1">
        <f t="shared" si="365"/>
        <v>0</v>
      </c>
      <c r="O394" s="1">
        <f t="shared" si="366"/>
        <v>2.7540200396984627E-4</v>
      </c>
      <c r="P394" s="1"/>
      <c r="Q394" s="99">
        <f t="shared" si="393"/>
        <v>0</v>
      </c>
      <c r="R394" s="99">
        <f t="shared" si="394"/>
        <v>0</v>
      </c>
      <c r="S394" s="99">
        <f t="shared" si="395"/>
        <v>0</v>
      </c>
      <c r="T394" s="99">
        <f t="shared" si="396"/>
        <v>0</v>
      </c>
      <c r="U394" s="99">
        <f t="shared" si="397"/>
        <v>0</v>
      </c>
      <c r="V394" s="99">
        <f t="shared" si="398"/>
        <v>0</v>
      </c>
      <c r="W394" s="99"/>
      <c r="X394" s="99">
        <f t="shared" si="399"/>
        <v>2.3310498916128547E-4</v>
      </c>
      <c r="Y394" s="99">
        <f t="shared" si="400"/>
        <v>2.7540200396984627E-4</v>
      </c>
      <c r="Z394" s="99">
        <f t="shared" si="401"/>
        <v>9.5447179163390961E-5</v>
      </c>
      <c r="AA394" s="99">
        <f t="shared" si="402"/>
        <v>5.7034724603628045E-4</v>
      </c>
      <c r="AB394" s="99">
        <f t="shared" si="403"/>
        <v>0</v>
      </c>
      <c r="AC394" s="99">
        <f t="shared" si="404"/>
        <v>2.7540200396984627E-4</v>
      </c>
      <c r="AD394" s="1"/>
      <c r="AE394" s="1"/>
      <c r="AF394" s="5">
        <f t="shared" si="373"/>
        <v>5.0205400442349113E-3</v>
      </c>
      <c r="AG394" s="5">
        <f t="shared" si="374"/>
        <v>5.6529763529562516E-3</v>
      </c>
      <c r="AH394" s="5">
        <f t="shared" si="375"/>
        <v>2.8043824733325895E-3</v>
      </c>
      <c r="AI394" s="5">
        <f t="shared" si="376"/>
        <v>9.8285489947673721E-3</v>
      </c>
      <c r="AJ394" s="5" t="e">
        <f t="shared" si="377"/>
        <v>#DIV/0!</v>
      </c>
      <c r="AK394" s="5">
        <f t="shared" si="378"/>
        <v>5.6529763529562516E-3</v>
      </c>
      <c r="AL394" s="1"/>
      <c r="AM394" s="175">
        <f t="shared" si="405"/>
        <v>0</v>
      </c>
      <c r="AN394" s="175">
        <f t="shared" si="406"/>
        <v>0</v>
      </c>
      <c r="AO394" s="175">
        <f t="shared" si="407"/>
        <v>0</v>
      </c>
      <c r="AP394" s="175">
        <f t="shared" si="408"/>
        <v>0</v>
      </c>
      <c r="AQ394" s="175" t="e">
        <f t="shared" si="409"/>
        <v>#DIV/0!</v>
      </c>
      <c r="AR394" s="175">
        <f t="shared" si="410"/>
        <v>0</v>
      </c>
      <c r="AS394" s="175"/>
      <c r="AT394" s="175">
        <f t="shared" si="411"/>
        <v>5.0205400442349113E-3</v>
      </c>
      <c r="AU394" s="175">
        <f t="shared" si="412"/>
        <v>5.6529763529562516E-3</v>
      </c>
      <c r="AV394" s="175">
        <f t="shared" si="413"/>
        <v>2.8043824733325895E-3</v>
      </c>
      <c r="AW394" s="175">
        <f t="shared" si="414"/>
        <v>9.8285489947673721E-3</v>
      </c>
      <c r="AX394" s="175" t="e">
        <f t="shared" si="415"/>
        <v>#DIV/0!</v>
      </c>
      <c r="AY394" s="175">
        <f t="shared" si="416"/>
        <v>5.6529763529562516E-3</v>
      </c>
      <c r="AZ394" s="1"/>
      <c r="BA394" s="1">
        <f t="shared" si="379"/>
        <v>4.6663366894743402E-2</v>
      </c>
      <c r="BB394" s="1">
        <f t="shared" si="380"/>
        <v>4.89934554283094E-2</v>
      </c>
      <c r="BC394" s="1">
        <f t="shared" si="381"/>
        <v>3.4130454911175216E-2</v>
      </c>
      <c r="BD394" s="1">
        <f t="shared" si="382"/>
        <v>5.8599996011071E-2</v>
      </c>
      <c r="BE394" s="1">
        <f t="shared" si="383"/>
        <v>0</v>
      </c>
      <c r="BF394" s="1">
        <f t="shared" si="384"/>
        <v>4.89934554283094E-2</v>
      </c>
      <c r="BG394" s="1"/>
      <c r="BH394" s="1">
        <f t="shared" si="417"/>
        <v>4.6896471883904688E-2</v>
      </c>
      <c r="BI394" s="1">
        <f t="shared" si="418"/>
        <v>4.9268857432279246E-2</v>
      </c>
      <c r="BJ394" s="1">
        <f t="shared" si="419"/>
        <v>3.4225902090338607E-2</v>
      </c>
      <c r="BK394" s="1">
        <f t="shared" si="420"/>
        <v>5.917034325710728E-2</v>
      </c>
      <c r="BL394" s="1">
        <f t="shared" si="421"/>
        <v>0</v>
      </c>
      <c r="BM394" s="1">
        <f t="shared" si="422"/>
        <v>4.9268857432279246E-2</v>
      </c>
      <c r="BN394" s="1"/>
      <c r="BO394" s="1">
        <f t="shared" si="367"/>
        <v>1.5368901407626881E-2</v>
      </c>
      <c r="BP394" s="1">
        <f t="shared" si="368"/>
        <v>1.6300975228400051E-2</v>
      </c>
      <c r="BQ394" s="1">
        <f t="shared" si="369"/>
        <v>-1.2507512341051946E-2</v>
      </c>
      <c r="BR394" s="1">
        <f t="shared" si="370"/>
        <v>2.4483164697459682E-2</v>
      </c>
      <c r="BS394" s="1" t="e">
        <f t="shared" si="371"/>
        <v>#DIV/0!</v>
      </c>
      <c r="BT394" s="1">
        <f t="shared" si="372"/>
        <v>1.6300975228400051E-2</v>
      </c>
      <c r="BU394" s="1"/>
      <c r="BV394" s="1">
        <f t="shared" si="385"/>
        <v>9.4525057598850701E-2</v>
      </c>
      <c r="BW394" s="1">
        <f t="shared" si="386"/>
        <v>9.3759765926430094E-2</v>
      </c>
      <c r="BX394" s="1">
        <f t="shared" si="387"/>
        <v>8.839949631552968E-2</v>
      </c>
      <c r="BY394" s="1">
        <f t="shared" si="388"/>
        <v>0.11216280657017423</v>
      </c>
      <c r="BZ394" s="1" t="e">
        <f t="shared" si="389"/>
        <v>#DIV/0!</v>
      </c>
      <c r="CA394" s="1">
        <f t="shared" si="390"/>
        <v>9.3759765926430094E-2</v>
      </c>
      <c r="CB394" s="1"/>
      <c r="CC394" s="1"/>
    </row>
    <row r="395" spans="1:81" x14ac:dyDescent="0.2">
      <c r="A395">
        <f t="shared" si="391"/>
        <v>2022</v>
      </c>
      <c r="B395">
        <f t="shared" si="392"/>
        <v>10</v>
      </c>
      <c r="C395" s="1">
        <f>AVERAGE(RealPrice!C383:C394)</f>
        <v>4.6402349239234898E-2</v>
      </c>
      <c r="D395" s="1">
        <f>AVERAGE(RealPrice!D383:D394)</f>
        <v>4.8705430042155634E-2</v>
      </c>
      <c r="E395" s="1">
        <f>AVERAGE(RealPrice!E383:E394)</f>
        <v>3.3974677549297651E-2</v>
      </c>
      <c r="F395" s="1">
        <f>AVERAGE(RealPrice!F383:F394)</f>
        <v>5.8727446787977255E-2</v>
      </c>
      <c r="G395" s="1">
        <f>AVERAGE(RealPrice!G383:G394)</f>
        <v>0</v>
      </c>
      <c r="H395" s="1">
        <f>AVERAGE(RealPrice!H383:H394)</f>
        <v>4.8705430042155634E-2</v>
      </c>
      <c r="I395" s="1"/>
      <c r="J395" s="1">
        <f t="shared" si="361"/>
        <v>-2.6101765550850392E-4</v>
      </c>
      <c r="K395" s="1">
        <f t="shared" si="362"/>
        <v>-2.8802538615376599E-4</v>
      </c>
      <c r="L395" s="1">
        <f t="shared" si="363"/>
        <v>-1.5577736187756541E-4</v>
      </c>
      <c r="M395" s="1">
        <f t="shared" si="364"/>
        <v>1.2745077690625578E-4</v>
      </c>
      <c r="N395" s="1">
        <f t="shared" si="365"/>
        <v>0</v>
      </c>
      <c r="O395" s="1">
        <f t="shared" si="366"/>
        <v>-2.8802538615376599E-4</v>
      </c>
      <c r="P395" s="1"/>
      <c r="Q395" s="99">
        <f t="shared" si="393"/>
        <v>-2.6101765550850392E-4</v>
      </c>
      <c r="R395" s="99">
        <f t="shared" si="394"/>
        <v>-2.8802538615376599E-4</v>
      </c>
      <c r="S395" s="99">
        <f t="shared" si="395"/>
        <v>-1.5577736187756541E-4</v>
      </c>
      <c r="T395" s="99">
        <f t="shared" si="396"/>
        <v>0</v>
      </c>
      <c r="U395" s="99">
        <f t="shared" si="397"/>
        <v>0</v>
      </c>
      <c r="V395" s="99">
        <f t="shared" si="398"/>
        <v>-2.8802538615376599E-4</v>
      </c>
      <c r="W395" s="99"/>
      <c r="X395" s="99">
        <f t="shared" si="399"/>
        <v>0</v>
      </c>
      <c r="Y395" s="99">
        <f t="shared" si="400"/>
        <v>0</v>
      </c>
      <c r="Z395" s="99">
        <f t="shared" si="401"/>
        <v>0</v>
      </c>
      <c r="AA395" s="99">
        <f t="shared" si="402"/>
        <v>1.2745077690625578E-4</v>
      </c>
      <c r="AB395" s="99">
        <f t="shared" si="403"/>
        <v>0</v>
      </c>
      <c r="AC395" s="99">
        <f t="shared" si="404"/>
        <v>0</v>
      </c>
      <c r="AD395" s="1"/>
      <c r="AE395" s="1"/>
      <c r="AF395" s="5">
        <f t="shared" si="373"/>
        <v>-5.5936309974646825E-3</v>
      </c>
      <c r="AG395" s="5">
        <f t="shared" si="374"/>
        <v>-5.8788543007590732E-3</v>
      </c>
      <c r="AH395" s="5">
        <f t="shared" si="375"/>
        <v>-4.5641747900219132E-3</v>
      </c>
      <c r="AI395" s="5">
        <f t="shared" si="376"/>
        <v>2.1749280816021344E-3</v>
      </c>
      <c r="AJ395" s="5" t="e">
        <f t="shared" si="377"/>
        <v>#DIV/0!</v>
      </c>
      <c r="AK395" s="5">
        <f t="shared" si="378"/>
        <v>-5.8788543007590732E-3</v>
      </c>
      <c r="AL395" s="1"/>
      <c r="AM395" s="175">
        <f t="shared" si="405"/>
        <v>-5.5936309974646825E-3</v>
      </c>
      <c r="AN395" s="175">
        <f t="shared" si="406"/>
        <v>-5.8788543007590732E-3</v>
      </c>
      <c r="AO395" s="175">
        <f t="shared" si="407"/>
        <v>-4.5641747900219132E-3</v>
      </c>
      <c r="AP395" s="175">
        <f t="shared" si="408"/>
        <v>0</v>
      </c>
      <c r="AQ395" s="175" t="e">
        <f t="shared" si="409"/>
        <v>#DIV/0!</v>
      </c>
      <c r="AR395" s="175">
        <f t="shared" si="410"/>
        <v>-5.8788543007590732E-3</v>
      </c>
      <c r="AS395" s="175"/>
      <c r="AT395" s="175">
        <f t="shared" si="411"/>
        <v>0</v>
      </c>
      <c r="AU395" s="175">
        <f t="shared" si="412"/>
        <v>0</v>
      </c>
      <c r="AV395" s="175">
        <f t="shared" si="413"/>
        <v>0</v>
      </c>
      <c r="AW395" s="175">
        <f t="shared" si="414"/>
        <v>2.1749280816021344E-3</v>
      </c>
      <c r="AX395" s="175" t="e">
        <f t="shared" si="415"/>
        <v>#DIV/0!</v>
      </c>
      <c r="AY395" s="175">
        <f t="shared" si="416"/>
        <v>0</v>
      </c>
      <c r="AZ395" s="1"/>
      <c r="BA395" s="1">
        <f t="shared" si="379"/>
        <v>4.6141331583726394E-2</v>
      </c>
      <c r="BB395" s="1">
        <f t="shared" si="380"/>
        <v>4.8417404656001868E-2</v>
      </c>
      <c r="BC395" s="1">
        <f t="shared" si="381"/>
        <v>3.3818900187420085E-2</v>
      </c>
      <c r="BD395" s="1">
        <f t="shared" si="382"/>
        <v>5.8727446787977255E-2</v>
      </c>
      <c r="BE395" s="1">
        <f t="shared" si="383"/>
        <v>0</v>
      </c>
      <c r="BF395" s="1">
        <f t="shared" si="384"/>
        <v>4.8417404656001868E-2</v>
      </c>
      <c r="BG395" s="1"/>
      <c r="BH395" s="1">
        <f t="shared" si="417"/>
        <v>4.6402349239234898E-2</v>
      </c>
      <c r="BI395" s="1">
        <f t="shared" si="418"/>
        <v>4.8705430042155634E-2</v>
      </c>
      <c r="BJ395" s="1">
        <f t="shared" si="419"/>
        <v>3.3974677549297651E-2</v>
      </c>
      <c r="BK395" s="1">
        <f t="shared" si="420"/>
        <v>5.8854897564883511E-2</v>
      </c>
      <c r="BL395" s="1">
        <f t="shared" si="421"/>
        <v>0</v>
      </c>
      <c r="BM395" s="1">
        <f t="shared" si="422"/>
        <v>4.8705430042155634E-2</v>
      </c>
      <c r="BN395" s="1"/>
      <c r="BO395" s="1">
        <f t="shared" si="367"/>
        <v>1.5109343788567115E-2</v>
      </c>
      <c r="BP395" s="1">
        <f t="shared" si="368"/>
        <v>1.6014643101526404E-2</v>
      </c>
      <c r="BQ395" s="1">
        <f t="shared" si="369"/>
        <v>-1.2662578707821573E-2</v>
      </c>
      <c r="BR395" s="1">
        <f t="shared" si="370"/>
        <v>2.4483164697459682E-2</v>
      </c>
      <c r="BS395" s="1" t="e">
        <f t="shared" si="371"/>
        <v>#DIV/0!</v>
      </c>
      <c r="BT395" s="1">
        <f t="shared" si="372"/>
        <v>1.6014643101526404E-2</v>
      </c>
      <c r="BU395" s="1"/>
      <c r="BV395" s="1">
        <f t="shared" si="385"/>
        <v>9.4525057598850701E-2</v>
      </c>
      <c r="BW395" s="1">
        <f t="shared" si="386"/>
        <v>9.3759765926430094E-2</v>
      </c>
      <c r="BX395" s="1">
        <f t="shared" si="387"/>
        <v>8.839949631552968E-2</v>
      </c>
      <c r="BY395" s="1">
        <f t="shared" si="388"/>
        <v>0.11229053454335419</v>
      </c>
      <c r="BZ395" s="1" t="e">
        <f t="shared" si="389"/>
        <v>#DIV/0!</v>
      </c>
      <c r="CA395" s="1">
        <f t="shared" si="390"/>
        <v>9.3759765926430094E-2</v>
      </c>
      <c r="CB395" s="1"/>
      <c r="CC395" s="1"/>
    </row>
    <row r="396" spans="1:81" x14ac:dyDescent="0.2">
      <c r="A396">
        <f t="shared" si="391"/>
        <v>2022</v>
      </c>
      <c r="B396">
        <f t="shared" si="392"/>
        <v>11</v>
      </c>
      <c r="C396" s="1">
        <f>AVERAGE(RealPrice!C384:C395)</f>
        <v>4.6261197665188346E-2</v>
      </c>
      <c r="D396" s="1">
        <f>AVERAGE(RealPrice!D384:D395)</f>
        <v>4.8506322570887689E-2</v>
      </c>
      <c r="E396" s="1">
        <f>AVERAGE(RealPrice!E384:E395)</f>
        <v>3.3652390484646702E-2</v>
      </c>
      <c r="F396" s="1">
        <f>AVERAGE(RealPrice!F384:F395)</f>
        <v>5.8906672927227233E-2</v>
      </c>
      <c r="G396" s="1">
        <f>AVERAGE(RealPrice!G384:G395)</f>
        <v>0</v>
      </c>
      <c r="H396" s="1">
        <f>AVERAGE(RealPrice!H384:H395)</f>
        <v>4.8506322570887689E-2</v>
      </c>
      <c r="I396" s="1"/>
      <c r="J396" s="1">
        <f t="shared" si="361"/>
        <v>-1.4115157404655243E-4</v>
      </c>
      <c r="K396" s="1">
        <f t="shared" si="362"/>
        <v>-1.9910747126794526E-4</v>
      </c>
      <c r="L396" s="1">
        <f t="shared" si="363"/>
        <v>-3.2228706465094875E-4</v>
      </c>
      <c r="M396" s="1">
        <f t="shared" si="364"/>
        <v>1.7922613924997721E-4</v>
      </c>
      <c r="N396" s="1">
        <f t="shared" si="365"/>
        <v>0</v>
      </c>
      <c r="O396" s="1">
        <f t="shared" si="366"/>
        <v>-1.9910747126794526E-4</v>
      </c>
      <c r="P396" s="1"/>
      <c r="Q396" s="99">
        <f t="shared" si="393"/>
        <v>-1.4115157404655243E-4</v>
      </c>
      <c r="R396" s="99">
        <f t="shared" si="394"/>
        <v>-1.9910747126794526E-4</v>
      </c>
      <c r="S396" s="99">
        <f t="shared" si="395"/>
        <v>-3.2228706465094875E-4</v>
      </c>
      <c r="T396" s="99">
        <f t="shared" si="396"/>
        <v>0</v>
      </c>
      <c r="U396" s="99">
        <f t="shared" si="397"/>
        <v>0</v>
      </c>
      <c r="V396" s="99">
        <f t="shared" si="398"/>
        <v>-1.9910747126794526E-4</v>
      </c>
      <c r="W396" s="99"/>
      <c r="X396" s="99">
        <f t="shared" si="399"/>
        <v>0</v>
      </c>
      <c r="Y396" s="99">
        <f t="shared" si="400"/>
        <v>0</v>
      </c>
      <c r="Z396" s="99">
        <f t="shared" si="401"/>
        <v>0</v>
      </c>
      <c r="AA396" s="99">
        <f t="shared" si="402"/>
        <v>1.7922613924997721E-4</v>
      </c>
      <c r="AB396" s="99">
        <f t="shared" si="403"/>
        <v>0</v>
      </c>
      <c r="AC396" s="99">
        <f t="shared" si="404"/>
        <v>0</v>
      </c>
      <c r="AD396" s="1"/>
      <c r="AE396" s="1"/>
      <c r="AF396" s="5">
        <f t="shared" si="373"/>
        <v>-3.0419057733224175E-3</v>
      </c>
      <c r="AG396" s="5">
        <f t="shared" si="374"/>
        <v>-4.0879932914176242E-3</v>
      </c>
      <c r="AH396" s="5">
        <f t="shared" si="375"/>
        <v>-9.4860963487676253E-3</v>
      </c>
      <c r="AI396" s="5">
        <f t="shared" si="376"/>
        <v>3.0518292391807922E-3</v>
      </c>
      <c r="AJ396" s="5" t="e">
        <f t="shared" si="377"/>
        <v>#DIV/0!</v>
      </c>
      <c r="AK396" s="5">
        <f t="shared" si="378"/>
        <v>-4.0879932914176242E-3</v>
      </c>
      <c r="AL396" s="1"/>
      <c r="AM396" s="175">
        <f t="shared" si="405"/>
        <v>-3.0419057733224175E-3</v>
      </c>
      <c r="AN396" s="175">
        <f t="shared" si="406"/>
        <v>-4.0879932914176242E-3</v>
      </c>
      <c r="AO396" s="175">
        <f t="shared" si="407"/>
        <v>-9.4860963487676253E-3</v>
      </c>
      <c r="AP396" s="175">
        <f t="shared" si="408"/>
        <v>0</v>
      </c>
      <c r="AQ396" s="175" t="e">
        <f t="shared" si="409"/>
        <v>#DIV/0!</v>
      </c>
      <c r="AR396" s="175">
        <f t="shared" si="410"/>
        <v>-4.0879932914176242E-3</v>
      </c>
      <c r="AS396" s="175"/>
      <c r="AT396" s="175">
        <f t="shared" si="411"/>
        <v>0</v>
      </c>
      <c r="AU396" s="175">
        <f t="shared" si="412"/>
        <v>0</v>
      </c>
      <c r="AV396" s="175">
        <f t="shared" si="413"/>
        <v>0</v>
      </c>
      <c r="AW396" s="175">
        <f t="shared" si="414"/>
        <v>3.0518292391807922E-3</v>
      </c>
      <c r="AX396" s="175" t="e">
        <f t="shared" si="415"/>
        <v>#DIV/0!</v>
      </c>
      <c r="AY396" s="175">
        <f t="shared" si="416"/>
        <v>0</v>
      </c>
      <c r="AZ396" s="1"/>
      <c r="BA396" s="1">
        <f t="shared" si="379"/>
        <v>4.6120046091141793E-2</v>
      </c>
      <c r="BB396" s="1">
        <f t="shared" si="380"/>
        <v>4.8307215099619744E-2</v>
      </c>
      <c r="BC396" s="1">
        <f t="shared" si="381"/>
        <v>3.3330103419995753E-2</v>
      </c>
      <c r="BD396" s="1">
        <f t="shared" si="382"/>
        <v>5.8906672927227233E-2</v>
      </c>
      <c r="BE396" s="1">
        <f t="shared" si="383"/>
        <v>0</v>
      </c>
      <c r="BF396" s="1">
        <f t="shared" si="384"/>
        <v>4.8307215099619744E-2</v>
      </c>
      <c r="BG396" s="1"/>
      <c r="BH396" s="1">
        <f t="shared" si="417"/>
        <v>4.6261197665188346E-2</v>
      </c>
      <c r="BI396" s="1">
        <f t="shared" si="418"/>
        <v>4.8506322570887689E-2</v>
      </c>
      <c r="BJ396" s="1">
        <f t="shared" si="419"/>
        <v>3.3652390484646702E-2</v>
      </c>
      <c r="BK396" s="1">
        <f t="shared" si="420"/>
        <v>5.908589906647721E-2</v>
      </c>
      <c r="BL396" s="1">
        <f t="shared" si="421"/>
        <v>0</v>
      </c>
      <c r="BM396" s="1">
        <f t="shared" si="422"/>
        <v>4.8506322570887689E-2</v>
      </c>
      <c r="BN396" s="1"/>
      <c r="BO396" s="1">
        <f t="shared" si="367"/>
        <v>1.496862158430857E-2</v>
      </c>
      <c r="BP396" s="1">
        <f t="shared" si="368"/>
        <v>1.5816349580265277E-2</v>
      </c>
      <c r="BQ396" s="1">
        <f t="shared" si="369"/>
        <v>-1.2981808526325283E-2</v>
      </c>
      <c r="BR396" s="1">
        <f t="shared" si="370"/>
        <v>2.4483164697459682E-2</v>
      </c>
      <c r="BS396" s="1" t="e">
        <f t="shared" si="371"/>
        <v>#DIV/0!</v>
      </c>
      <c r="BT396" s="1">
        <f t="shared" si="372"/>
        <v>1.5816349580265277E-2</v>
      </c>
      <c r="BU396" s="1"/>
      <c r="BV396" s="1">
        <f t="shared" si="385"/>
        <v>9.4525057598850701E-2</v>
      </c>
      <c r="BW396" s="1">
        <f t="shared" si="386"/>
        <v>9.3759765926430094E-2</v>
      </c>
      <c r="BX396" s="1">
        <f t="shared" si="387"/>
        <v>8.839949631552968E-2</v>
      </c>
      <c r="BY396" s="1">
        <f t="shared" si="388"/>
        <v>0.11247030765017636</v>
      </c>
      <c r="BZ396" s="1" t="e">
        <f t="shared" si="389"/>
        <v>#DIV/0!</v>
      </c>
      <c r="CA396" s="1">
        <f t="shared" si="390"/>
        <v>9.3759765926430094E-2</v>
      </c>
      <c r="CB396" s="1"/>
      <c r="CC396" s="1"/>
    </row>
    <row r="397" spans="1:81" x14ac:dyDescent="0.2">
      <c r="A397">
        <f t="shared" si="391"/>
        <v>2022</v>
      </c>
      <c r="B397">
        <f t="shared" si="392"/>
        <v>12</v>
      </c>
      <c r="C397" s="1">
        <f>AVERAGE(RealPrice!C385:C396)</f>
        <v>4.6093868659671709E-2</v>
      </c>
      <c r="D397" s="1">
        <f>AVERAGE(RealPrice!D385:D396)</f>
        <v>4.8365528525375866E-2</v>
      </c>
      <c r="E397" s="1">
        <f>AVERAGE(RealPrice!E385:E396)</f>
        <v>3.328942918181757E-2</v>
      </c>
      <c r="F397" s="1">
        <f>AVERAGE(RealPrice!F385:F396)</f>
        <v>5.9111787014320925E-2</v>
      </c>
      <c r="G397" s="1">
        <f>AVERAGE(RealPrice!G385:G396)</f>
        <v>0</v>
      </c>
      <c r="H397" s="1">
        <f>AVERAGE(RealPrice!H385:H396)</f>
        <v>4.8365528525375866E-2</v>
      </c>
      <c r="I397" s="1"/>
      <c r="J397" s="1">
        <f t="shared" si="361"/>
        <v>-1.6732900551663654E-4</v>
      </c>
      <c r="K397" s="1">
        <f t="shared" si="362"/>
        <v>-1.4079404551182312E-4</v>
      </c>
      <c r="L397" s="1">
        <f t="shared" si="363"/>
        <v>-3.6296130282913175E-4</v>
      </c>
      <c r="M397" s="1">
        <f t="shared" si="364"/>
        <v>2.0511408709369267E-4</v>
      </c>
      <c r="N397" s="1">
        <f t="shared" si="365"/>
        <v>0</v>
      </c>
      <c r="O397" s="1">
        <f t="shared" si="366"/>
        <v>-1.4079404551182312E-4</v>
      </c>
      <c r="P397" s="1"/>
      <c r="Q397" s="99">
        <f t="shared" si="393"/>
        <v>-1.6732900551663654E-4</v>
      </c>
      <c r="R397" s="99">
        <f t="shared" si="394"/>
        <v>-1.4079404551182312E-4</v>
      </c>
      <c r="S397" s="99">
        <f t="shared" si="395"/>
        <v>-3.6296130282913175E-4</v>
      </c>
      <c r="T397" s="99">
        <f t="shared" si="396"/>
        <v>0</v>
      </c>
      <c r="U397" s="99">
        <f t="shared" si="397"/>
        <v>0</v>
      </c>
      <c r="V397" s="99">
        <f t="shared" si="398"/>
        <v>-1.4079404551182312E-4</v>
      </c>
      <c r="W397" s="99"/>
      <c r="X397" s="99">
        <f t="shared" si="399"/>
        <v>0</v>
      </c>
      <c r="Y397" s="99">
        <f t="shared" si="400"/>
        <v>0</v>
      </c>
      <c r="Z397" s="99">
        <f t="shared" si="401"/>
        <v>0</v>
      </c>
      <c r="AA397" s="99">
        <f t="shared" si="402"/>
        <v>2.0511408709369267E-4</v>
      </c>
      <c r="AB397" s="99">
        <f t="shared" si="403"/>
        <v>0</v>
      </c>
      <c r="AC397" s="99">
        <f t="shared" si="404"/>
        <v>0</v>
      </c>
      <c r="AD397" s="1"/>
      <c r="AE397" s="1"/>
      <c r="AF397" s="5">
        <f t="shared" si="373"/>
        <v>-3.6170487138631469E-3</v>
      </c>
      <c r="AG397" s="5">
        <f t="shared" si="374"/>
        <v>-2.9025916220728476E-3</v>
      </c>
      <c r="AH397" s="5">
        <f t="shared" si="375"/>
        <v>-1.0785602377778369E-2</v>
      </c>
      <c r="AI397" s="5">
        <f t="shared" si="376"/>
        <v>3.4820178580972083E-3</v>
      </c>
      <c r="AJ397" s="5" t="e">
        <f t="shared" si="377"/>
        <v>#DIV/0!</v>
      </c>
      <c r="AK397" s="5">
        <f t="shared" si="378"/>
        <v>-2.9025916220728476E-3</v>
      </c>
      <c r="AL397" s="1"/>
      <c r="AM397" s="175">
        <f t="shared" si="405"/>
        <v>-3.6170487138631469E-3</v>
      </c>
      <c r="AN397" s="175">
        <f t="shared" si="406"/>
        <v>-2.9025916220728476E-3</v>
      </c>
      <c r="AO397" s="175">
        <f t="shared" si="407"/>
        <v>-1.0785602377778369E-2</v>
      </c>
      <c r="AP397" s="175">
        <f t="shared" si="408"/>
        <v>0</v>
      </c>
      <c r="AQ397" s="175" t="e">
        <f t="shared" si="409"/>
        <v>#DIV/0!</v>
      </c>
      <c r="AR397" s="175">
        <f t="shared" si="410"/>
        <v>-2.9025916220728476E-3</v>
      </c>
      <c r="AS397" s="175"/>
      <c r="AT397" s="175">
        <f t="shared" si="411"/>
        <v>0</v>
      </c>
      <c r="AU397" s="175">
        <f t="shared" si="412"/>
        <v>0</v>
      </c>
      <c r="AV397" s="175">
        <f t="shared" si="413"/>
        <v>0</v>
      </c>
      <c r="AW397" s="175">
        <f t="shared" si="414"/>
        <v>3.4820178580972083E-3</v>
      </c>
      <c r="AX397" s="175" t="e">
        <f t="shared" si="415"/>
        <v>#DIV/0!</v>
      </c>
      <c r="AY397" s="175">
        <f t="shared" si="416"/>
        <v>0</v>
      </c>
      <c r="AZ397" s="1"/>
      <c r="BA397" s="1">
        <f t="shared" si="379"/>
        <v>4.5926539654155073E-2</v>
      </c>
      <c r="BB397" s="1">
        <f t="shared" si="380"/>
        <v>4.8224734479864043E-2</v>
      </c>
      <c r="BC397" s="1">
        <f t="shared" si="381"/>
        <v>3.2926467878988439E-2</v>
      </c>
      <c r="BD397" s="1">
        <f t="shared" si="382"/>
        <v>5.9111787014320925E-2</v>
      </c>
      <c r="BE397" s="1">
        <f t="shared" si="383"/>
        <v>0</v>
      </c>
      <c r="BF397" s="1">
        <f t="shared" si="384"/>
        <v>4.8224734479864043E-2</v>
      </c>
      <c r="BG397" s="1"/>
      <c r="BH397" s="1">
        <f t="shared" si="417"/>
        <v>4.6093868659671709E-2</v>
      </c>
      <c r="BI397" s="1">
        <f t="shared" si="418"/>
        <v>4.8365528525375866E-2</v>
      </c>
      <c r="BJ397" s="1">
        <f t="shared" si="419"/>
        <v>3.328942918181757E-2</v>
      </c>
      <c r="BK397" s="1">
        <f t="shared" si="420"/>
        <v>5.9316901101414618E-2</v>
      </c>
      <c r="BL397" s="1">
        <f t="shared" si="421"/>
        <v>0</v>
      </c>
      <c r="BM397" s="1">
        <f t="shared" si="422"/>
        <v>4.8365528525375866E-2</v>
      </c>
      <c r="BN397" s="1"/>
      <c r="BO397" s="1">
        <f t="shared" si="367"/>
        <v>1.4801897815956127E-2</v>
      </c>
      <c r="BP397" s="1">
        <f t="shared" si="368"/>
        <v>1.5675964202370395E-2</v>
      </c>
      <c r="BQ397" s="1">
        <f t="shared" si="369"/>
        <v>-1.3340855072863578E-2</v>
      </c>
      <c r="BR397" s="1">
        <f t="shared" si="370"/>
        <v>2.4483164697459682E-2</v>
      </c>
      <c r="BS397" s="1" t="e">
        <f t="shared" si="371"/>
        <v>#DIV/0!</v>
      </c>
      <c r="BT397" s="1">
        <f t="shared" si="372"/>
        <v>1.5675964202370395E-2</v>
      </c>
      <c r="BU397" s="1"/>
      <c r="BV397" s="1">
        <f t="shared" si="385"/>
        <v>9.4525057598850701E-2</v>
      </c>
      <c r="BW397" s="1">
        <f t="shared" si="386"/>
        <v>9.3759765926430094E-2</v>
      </c>
      <c r="BX397" s="1">
        <f t="shared" si="387"/>
        <v>8.839949631552968E-2</v>
      </c>
      <c r="BY397" s="1">
        <f t="shared" si="388"/>
        <v>0.11267613594818426</v>
      </c>
      <c r="BZ397" s="1" t="e">
        <f t="shared" si="389"/>
        <v>#DIV/0!</v>
      </c>
      <c r="CA397" s="1">
        <f t="shared" si="390"/>
        <v>9.3759765926430094E-2</v>
      </c>
      <c r="CB397" s="1"/>
      <c r="CC397" s="1"/>
    </row>
    <row r="398" spans="1:81" x14ac:dyDescent="0.2">
      <c r="A398">
        <f t="shared" si="391"/>
        <v>2023</v>
      </c>
      <c r="B398">
        <f t="shared" si="392"/>
        <v>1</v>
      </c>
      <c r="C398" s="1">
        <f>AVERAGE(RealPrice!C386:C397)</f>
        <v>4.5932500011594157E-2</v>
      </c>
      <c r="D398" s="1">
        <f>AVERAGE(RealPrice!D386:D397)</f>
        <v>4.8122662632219794E-2</v>
      </c>
      <c r="E398" s="1">
        <f>AVERAGE(RealPrice!E386:E397)</f>
        <v>3.2986111330276131E-2</v>
      </c>
      <c r="F398" s="1">
        <f>AVERAGE(RealPrice!F386:F397)</f>
        <v>5.9400189957903797E-2</v>
      </c>
      <c r="G398" s="1">
        <f>AVERAGE(RealPrice!G386:G397)</f>
        <v>0</v>
      </c>
      <c r="H398" s="1">
        <f>AVERAGE(RealPrice!H386:H397)</f>
        <v>4.8122662632219794E-2</v>
      </c>
      <c r="I398" s="1"/>
      <c r="J398" s="1">
        <f t="shared" si="361"/>
        <v>-1.6136864807755197E-4</v>
      </c>
      <c r="K398" s="1">
        <f t="shared" si="362"/>
        <v>-2.4286589315607177E-4</v>
      </c>
      <c r="L398" s="1">
        <f t="shared" si="363"/>
        <v>-3.0331785154143892E-4</v>
      </c>
      <c r="M398" s="1">
        <f t="shared" si="364"/>
        <v>2.8840294358287166E-4</v>
      </c>
      <c r="N398" s="1">
        <f t="shared" si="365"/>
        <v>0</v>
      </c>
      <c r="O398" s="1">
        <f t="shared" si="366"/>
        <v>-2.4286589315607177E-4</v>
      </c>
      <c r="P398" s="1"/>
      <c r="Q398" s="99">
        <f t="shared" si="393"/>
        <v>-1.6136864807755197E-4</v>
      </c>
      <c r="R398" s="99">
        <f t="shared" si="394"/>
        <v>-2.4286589315607177E-4</v>
      </c>
      <c r="S398" s="99">
        <f t="shared" si="395"/>
        <v>-3.0331785154143892E-4</v>
      </c>
      <c r="T398" s="99">
        <f t="shared" si="396"/>
        <v>0</v>
      </c>
      <c r="U398" s="99">
        <f t="shared" si="397"/>
        <v>0</v>
      </c>
      <c r="V398" s="99">
        <f t="shared" si="398"/>
        <v>-2.4286589315607177E-4</v>
      </c>
      <c r="W398" s="99"/>
      <c r="X398" s="99">
        <f t="shared" si="399"/>
        <v>0</v>
      </c>
      <c r="Y398" s="99">
        <f t="shared" si="400"/>
        <v>0</v>
      </c>
      <c r="Z398" s="99">
        <f t="shared" si="401"/>
        <v>0</v>
      </c>
      <c r="AA398" s="99">
        <f t="shared" si="402"/>
        <v>2.8840294358287166E-4</v>
      </c>
      <c r="AB398" s="99">
        <f t="shared" si="403"/>
        <v>0</v>
      </c>
      <c r="AC398" s="99">
        <f t="shared" si="404"/>
        <v>0</v>
      </c>
      <c r="AD398" s="1"/>
      <c r="AE398" s="1"/>
      <c r="AF398" s="5">
        <f t="shared" si="373"/>
        <v>-3.5008701324029667E-3</v>
      </c>
      <c r="AG398" s="5">
        <f t="shared" si="374"/>
        <v>-5.0214667462725737E-3</v>
      </c>
      <c r="AH398" s="5">
        <f t="shared" si="375"/>
        <v>-9.111536574712642E-3</v>
      </c>
      <c r="AI398" s="5">
        <f t="shared" si="376"/>
        <v>4.8789413778507207E-3</v>
      </c>
      <c r="AJ398" s="5" t="e">
        <f t="shared" si="377"/>
        <v>#DIV/0!</v>
      </c>
      <c r="AK398" s="5">
        <f t="shared" si="378"/>
        <v>-5.0214667462725737E-3</v>
      </c>
      <c r="AL398" s="1"/>
      <c r="AM398" s="175">
        <f t="shared" si="405"/>
        <v>-3.5008701324029667E-3</v>
      </c>
      <c r="AN398" s="175">
        <f t="shared" si="406"/>
        <v>-5.0214667462725737E-3</v>
      </c>
      <c r="AO398" s="175">
        <f t="shared" si="407"/>
        <v>-9.111536574712642E-3</v>
      </c>
      <c r="AP398" s="175">
        <f t="shared" si="408"/>
        <v>0</v>
      </c>
      <c r="AQ398" s="175" t="e">
        <f t="shared" si="409"/>
        <v>#DIV/0!</v>
      </c>
      <c r="AR398" s="175">
        <f t="shared" si="410"/>
        <v>-5.0214667462725737E-3</v>
      </c>
      <c r="AS398" s="175"/>
      <c r="AT398" s="175">
        <f t="shared" si="411"/>
        <v>0</v>
      </c>
      <c r="AU398" s="175">
        <f t="shared" si="412"/>
        <v>0</v>
      </c>
      <c r="AV398" s="175">
        <f t="shared" si="413"/>
        <v>0</v>
      </c>
      <c r="AW398" s="175">
        <f t="shared" si="414"/>
        <v>4.8789413778507207E-3</v>
      </c>
      <c r="AX398" s="175" t="e">
        <f t="shared" si="415"/>
        <v>#DIV/0!</v>
      </c>
      <c r="AY398" s="175">
        <f t="shared" si="416"/>
        <v>0</v>
      </c>
      <c r="AZ398" s="1"/>
      <c r="BA398" s="1">
        <f t="shared" si="379"/>
        <v>4.5771131363516605E-2</v>
      </c>
      <c r="BB398" s="1">
        <f t="shared" si="380"/>
        <v>4.7879796739063722E-2</v>
      </c>
      <c r="BC398" s="1">
        <f t="shared" si="381"/>
        <v>3.2682793478734692E-2</v>
      </c>
      <c r="BD398" s="1">
        <f t="shared" si="382"/>
        <v>5.9400189957903797E-2</v>
      </c>
      <c r="BE398" s="1">
        <f t="shared" si="383"/>
        <v>0</v>
      </c>
      <c r="BF398" s="1">
        <f t="shared" si="384"/>
        <v>4.7879796739063722E-2</v>
      </c>
      <c r="BG398" s="1"/>
      <c r="BH398" s="1">
        <f t="shared" si="417"/>
        <v>4.5932500011594157E-2</v>
      </c>
      <c r="BI398" s="1">
        <f t="shared" si="418"/>
        <v>4.8122662632219794E-2</v>
      </c>
      <c r="BJ398" s="1">
        <f t="shared" si="419"/>
        <v>3.2986111330276131E-2</v>
      </c>
      <c r="BK398" s="1">
        <f t="shared" si="420"/>
        <v>5.9688592901486669E-2</v>
      </c>
      <c r="BL398" s="1">
        <f t="shared" si="421"/>
        <v>0</v>
      </c>
      <c r="BM398" s="1">
        <f t="shared" si="422"/>
        <v>4.8122662632219794E-2</v>
      </c>
      <c r="BN398" s="1"/>
      <c r="BO398" s="1">
        <f t="shared" si="367"/>
        <v>1.4641094098558937E-2</v>
      </c>
      <c r="BP398" s="1">
        <f t="shared" si="368"/>
        <v>1.543431785222061E-2</v>
      </c>
      <c r="BQ398" s="1">
        <f t="shared" si="369"/>
        <v>-1.3641409232706932E-2</v>
      </c>
      <c r="BR398" s="1">
        <f t="shared" si="370"/>
        <v>2.4483164697459682E-2</v>
      </c>
      <c r="BS398" s="1" t="e">
        <f t="shared" si="371"/>
        <v>#DIV/0!</v>
      </c>
      <c r="BT398" s="1">
        <f t="shared" si="372"/>
        <v>1.543431785222061E-2</v>
      </c>
      <c r="BU398" s="1"/>
      <c r="BV398" s="1">
        <f t="shared" si="385"/>
        <v>9.4525057598850701E-2</v>
      </c>
      <c r="BW398" s="1">
        <f t="shared" si="386"/>
        <v>9.3759765926430094E-2</v>
      </c>
      <c r="BX398" s="1">
        <f t="shared" si="387"/>
        <v>8.839949631552968E-2</v>
      </c>
      <c r="BY398" s="1">
        <f t="shared" si="388"/>
        <v>0.11296594599282207</v>
      </c>
      <c r="BZ398" s="1" t="e">
        <f t="shared" si="389"/>
        <v>#DIV/0!</v>
      </c>
      <c r="CA398" s="1">
        <f t="shared" si="390"/>
        <v>9.3759765926430094E-2</v>
      </c>
      <c r="CB398" s="1"/>
      <c r="CC398" s="1"/>
    </row>
    <row r="399" spans="1:81" x14ac:dyDescent="0.2">
      <c r="A399">
        <f t="shared" si="391"/>
        <v>2023</v>
      </c>
      <c r="B399">
        <f t="shared" si="392"/>
        <v>2</v>
      </c>
      <c r="C399" s="1">
        <f>AVERAGE(RealPrice!C387:C398)</f>
        <v>4.6567504210724829E-2</v>
      </c>
      <c r="D399" s="1">
        <f>AVERAGE(RealPrice!D387:D398)</f>
        <v>4.8661088735547357E-2</v>
      </c>
      <c r="E399" s="1">
        <f>AVERAGE(RealPrice!E387:E398)</f>
        <v>3.3324367559427942E-2</v>
      </c>
      <c r="F399" s="1">
        <f>AVERAGE(RealPrice!F387:F398)</f>
        <v>6.0015529055065193E-2</v>
      </c>
      <c r="G399" s="1">
        <f>AVERAGE(RealPrice!G387:G398)</f>
        <v>0</v>
      </c>
      <c r="H399" s="1">
        <f>AVERAGE(RealPrice!H387:H398)</f>
        <v>4.8661088735547357E-2</v>
      </c>
      <c r="I399" s="1"/>
      <c r="J399" s="1">
        <f t="shared" ref="J399:J462" si="423">C399-C398</f>
        <v>6.350041991306718E-4</v>
      </c>
      <c r="K399" s="1">
        <f t="shared" ref="K399:K462" si="424">D399-D398</f>
        <v>5.3842610332756335E-4</v>
      </c>
      <c r="L399" s="1">
        <f t="shared" ref="L399:L462" si="425">E399-E398</f>
        <v>3.3825622915181069E-4</v>
      </c>
      <c r="M399" s="1">
        <f t="shared" ref="M399:M462" si="426">F399-F398</f>
        <v>6.1533909716139645E-4</v>
      </c>
      <c r="N399" s="1">
        <f t="shared" ref="N399:N462" si="427">G399-G398</f>
        <v>0</v>
      </c>
      <c r="O399" s="1">
        <f t="shared" ref="O399:O462" si="428">H399-H398</f>
        <v>5.3842610332756335E-4</v>
      </c>
      <c r="P399" s="1"/>
      <c r="Q399" s="99">
        <f t="shared" si="393"/>
        <v>0</v>
      </c>
      <c r="R399" s="99">
        <f t="shared" si="394"/>
        <v>0</v>
      </c>
      <c r="S399" s="99">
        <f t="shared" si="395"/>
        <v>0</v>
      </c>
      <c r="T399" s="99">
        <f t="shared" si="396"/>
        <v>0</v>
      </c>
      <c r="U399" s="99">
        <f t="shared" si="397"/>
        <v>0</v>
      </c>
      <c r="V399" s="99">
        <f t="shared" si="398"/>
        <v>0</v>
      </c>
      <c r="W399" s="99"/>
      <c r="X399" s="99">
        <f t="shared" si="399"/>
        <v>6.350041991306718E-4</v>
      </c>
      <c r="Y399" s="99">
        <f t="shared" si="400"/>
        <v>5.3842610332756335E-4</v>
      </c>
      <c r="Z399" s="99">
        <f t="shared" si="401"/>
        <v>3.3825622915181069E-4</v>
      </c>
      <c r="AA399" s="99">
        <f t="shared" si="402"/>
        <v>6.1533909716139645E-4</v>
      </c>
      <c r="AB399" s="99">
        <f t="shared" si="403"/>
        <v>0</v>
      </c>
      <c r="AC399" s="99">
        <f t="shared" si="404"/>
        <v>5.3842610332756335E-4</v>
      </c>
      <c r="AD399" s="1"/>
      <c r="AE399" s="1"/>
      <c r="AF399" s="5">
        <f t="shared" si="373"/>
        <v>1.3824725389874004E-2</v>
      </c>
      <c r="AG399" s="5">
        <f t="shared" si="374"/>
        <v>1.1188618290773222E-2</v>
      </c>
      <c r="AH399" s="5">
        <f t="shared" si="375"/>
        <v>1.0254504562996036E-2</v>
      </c>
      <c r="AI399" s="5">
        <f t="shared" si="376"/>
        <v>1.0359210931774498E-2</v>
      </c>
      <c r="AJ399" s="5" t="e">
        <f t="shared" si="377"/>
        <v>#DIV/0!</v>
      </c>
      <c r="AK399" s="5">
        <f t="shared" si="378"/>
        <v>1.1188618290773222E-2</v>
      </c>
      <c r="AL399" s="1"/>
      <c r="AM399" s="175">
        <f t="shared" si="405"/>
        <v>0</v>
      </c>
      <c r="AN399" s="175">
        <f t="shared" si="406"/>
        <v>0</v>
      </c>
      <c r="AO399" s="175">
        <f t="shared" si="407"/>
        <v>0</v>
      </c>
      <c r="AP399" s="175">
        <f t="shared" si="408"/>
        <v>0</v>
      </c>
      <c r="AQ399" s="175" t="e">
        <f t="shared" si="409"/>
        <v>#DIV/0!</v>
      </c>
      <c r="AR399" s="175">
        <f t="shared" si="410"/>
        <v>0</v>
      </c>
      <c r="AS399" s="175"/>
      <c r="AT399" s="175">
        <f t="shared" si="411"/>
        <v>1.3824725389874004E-2</v>
      </c>
      <c r="AU399" s="175">
        <f t="shared" si="412"/>
        <v>1.1188618290773222E-2</v>
      </c>
      <c r="AV399" s="175">
        <f t="shared" si="413"/>
        <v>1.0254504562996036E-2</v>
      </c>
      <c r="AW399" s="175">
        <f t="shared" si="414"/>
        <v>1.0359210931774498E-2</v>
      </c>
      <c r="AX399" s="175" t="e">
        <f t="shared" si="415"/>
        <v>#DIV/0!</v>
      </c>
      <c r="AY399" s="175">
        <f t="shared" si="416"/>
        <v>1.1188618290773222E-2</v>
      </c>
      <c r="AZ399" s="1"/>
      <c r="BA399" s="1">
        <f t="shared" si="379"/>
        <v>4.6567504210724829E-2</v>
      </c>
      <c r="BB399" s="1">
        <f t="shared" si="380"/>
        <v>4.8661088735547357E-2</v>
      </c>
      <c r="BC399" s="1">
        <f t="shared" si="381"/>
        <v>3.3324367559427942E-2</v>
      </c>
      <c r="BD399" s="1">
        <f t="shared" si="382"/>
        <v>6.0015529055065193E-2</v>
      </c>
      <c r="BE399" s="1">
        <f t="shared" si="383"/>
        <v>0</v>
      </c>
      <c r="BF399" s="1">
        <f t="shared" si="384"/>
        <v>4.8661088735547357E-2</v>
      </c>
      <c r="BG399" s="1"/>
      <c r="BH399" s="1">
        <f t="shared" si="417"/>
        <v>4.7202508409855501E-2</v>
      </c>
      <c r="BI399" s="1">
        <f t="shared" si="418"/>
        <v>4.9199514838874921E-2</v>
      </c>
      <c r="BJ399" s="1">
        <f t="shared" si="419"/>
        <v>3.3662623788579753E-2</v>
      </c>
      <c r="BK399" s="1">
        <f t="shared" si="420"/>
        <v>6.063086815222659E-2</v>
      </c>
      <c r="BL399" s="1">
        <f t="shared" si="421"/>
        <v>0</v>
      </c>
      <c r="BM399" s="1">
        <f t="shared" si="422"/>
        <v>4.9199514838874921E-2</v>
      </c>
      <c r="BN399" s="1"/>
      <c r="BO399" s="1">
        <f t="shared" ref="BO399:BO462" si="429">(C399*AM399)+BO398</f>
        <v>1.4641094098558937E-2</v>
      </c>
      <c r="BP399" s="1">
        <f t="shared" ref="BP399:BP462" si="430">(D399*AN399)+BP398</f>
        <v>1.543431785222061E-2</v>
      </c>
      <c r="BQ399" s="1">
        <f t="shared" ref="BQ399:BQ462" si="431">(E399*AO399)+BQ398</f>
        <v>-1.3641409232706932E-2</v>
      </c>
      <c r="BR399" s="1">
        <f t="shared" ref="BR399:BR462" si="432">(F399*AP399)+BR398</f>
        <v>2.4483164697459682E-2</v>
      </c>
      <c r="BS399" s="1" t="e">
        <f t="shared" ref="BS399:BS462" si="433">(G399*AQ399)+BS398</f>
        <v>#DIV/0!</v>
      </c>
      <c r="BT399" s="1">
        <f t="shared" ref="BT399:BT462" si="434">(H399*AR399)+BT398</f>
        <v>1.543431785222061E-2</v>
      </c>
      <c r="BU399" s="1"/>
      <c r="BV399" s="1">
        <f t="shared" si="385"/>
        <v>9.5168840556655768E-2</v>
      </c>
      <c r="BW399" s="1">
        <f t="shared" si="386"/>
        <v>9.4304216273905575E-2</v>
      </c>
      <c r="BX399" s="1">
        <f t="shared" si="387"/>
        <v>8.8741221194726785E-2</v>
      </c>
      <c r="BY399" s="1">
        <f t="shared" si="388"/>
        <v>0.11358765951748553</v>
      </c>
      <c r="BZ399" s="1" t="e">
        <f t="shared" si="389"/>
        <v>#DIV/0!</v>
      </c>
      <c r="CA399" s="1">
        <f t="shared" si="390"/>
        <v>9.4304216273905575E-2</v>
      </c>
      <c r="CB399" s="1"/>
      <c r="CC399" s="1"/>
    </row>
    <row r="400" spans="1:81" x14ac:dyDescent="0.2">
      <c r="A400">
        <f t="shared" si="391"/>
        <v>2023</v>
      </c>
      <c r="B400">
        <f t="shared" si="392"/>
        <v>3</v>
      </c>
      <c r="C400" s="1">
        <f>AVERAGE(RealPrice!C388:C399)</f>
        <v>4.7075530984493262E-2</v>
      </c>
      <c r="D400" s="1">
        <f>AVERAGE(RealPrice!D388:D399)</f>
        <v>4.9132779491662594E-2</v>
      </c>
      <c r="E400" s="1">
        <f>AVERAGE(RealPrice!E388:E399)</f>
        <v>3.3889791308232727E-2</v>
      </c>
      <c r="F400" s="1">
        <f>AVERAGE(RealPrice!F388:F399)</f>
        <v>6.0757526683389601E-2</v>
      </c>
      <c r="G400" s="1">
        <f>AVERAGE(RealPrice!G388:G399)</f>
        <v>0</v>
      </c>
      <c r="H400" s="1">
        <f>AVERAGE(RealPrice!H388:H399)</f>
        <v>4.9132779491662594E-2</v>
      </c>
      <c r="I400" s="1"/>
      <c r="J400" s="1">
        <f t="shared" si="423"/>
        <v>5.0802677376843297E-4</v>
      </c>
      <c r="K400" s="1">
        <f t="shared" si="424"/>
        <v>4.716907561152367E-4</v>
      </c>
      <c r="L400" s="1">
        <f t="shared" si="425"/>
        <v>5.6542374880478447E-4</v>
      </c>
      <c r="M400" s="1">
        <f t="shared" si="426"/>
        <v>7.4199762832440758E-4</v>
      </c>
      <c r="N400" s="1">
        <f t="shared" si="427"/>
        <v>0</v>
      </c>
      <c r="O400" s="1">
        <f t="shared" si="428"/>
        <v>4.716907561152367E-4</v>
      </c>
      <c r="P400" s="1"/>
      <c r="Q400" s="99">
        <f t="shared" si="393"/>
        <v>0</v>
      </c>
      <c r="R400" s="99">
        <f t="shared" si="394"/>
        <v>0</v>
      </c>
      <c r="S400" s="99">
        <f t="shared" si="395"/>
        <v>0</v>
      </c>
      <c r="T400" s="99">
        <f t="shared" si="396"/>
        <v>0</v>
      </c>
      <c r="U400" s="99">
        <f t="shared" si="397"/>
        <v>0</v>
      </c>
      <c r="V400" s="99">
        <f t="shared" si="398"/>
        <v>0</v>
      </c>
      <c r="W400" s="99"/>
      <c r="X400" s="99">
        <f t="shared" si="399"/>
        <v>5.0802677376843297E-4</v>
      </c>
      <c r="Y400" s="99">
        <f t="shared" si="400"/>
        <v>4.716907561152367E-4</v>
      </c>
      <c r="Z400" s="99">
        <f t="shared" si="401"/>
        <v>5.6542374880478447E-4</v>
      </c>
      <c r="AA400" s="99">
        <f t="shared" si="402"/>
        <v>7.4199762832440758E-4</v>
      </c>
      <c r="AB400" s="99">
        <f t="shared" si="403"/>
        <v>0</v>
      </c>
      <c r="AC400" s="99">
        <f t="shared" si="404"/>
        <v>4.716907561152367E-4</v>
      </c>
      <c r="AD400" s="1"/>
      <c r="AE400" s="1"/>
      <c r="AF400" s="5">
        <f t="shared" ref="AF400:AF463" si="435">C400/C399-1</f>
        <v>1.090946964796613E-2</v>
      </c>
      <c r="AG400" s="5">
        <f t="shared" ref="AG400:AG463" si="436">D400/D399-1</f>
        <v>9.6933868183401994E-3</v>
      </c>
      <c r="AH400" s="5">
        <f t="shared" ref="AH400:AH463" si="437">E400/E399-1</f>
        <v>1.6967276207011439E-2</v>
      </c>
      <c r="AI400" s="5">
        <f t="shared" ref="AI400:AI463" si="438">F400/F399-1</f>
        <v>1.2363427266359972E-2</v>
      </c>
      <c r="AJ400" s="5" t="e">
        <f t="shared" ref="AJ400:AJ463" si="439">G400/G399-1</f>
        <v>#DIV/0!</v>
      </c>
      <c r="AK400" s="5">
        <f t="shared" ref="AK400:AK463" si="440">H400/H399-1</f>
        <v>9.6933868183401994E-3</v>
      </c>
      <c r="AL400" s="1"/>
      <c r="AM400" s="175">
        <f t="shared" si="405"/>
        <v>0</v>
      </c>
      <c r="AN400" s="175">
        <f t="shared" si="406"/>
        <v>0</v>
      </c>
      <c r="AO400" s="175">
        <f t="shared" si="407"/>
        <v>0</v>
      </c>
      <c r="AP400" s="175">
        <f t="shared" si="408"/>
        <v>0</v>
      </c>
      <c r="AQ400" s="175" t="e">
        <f t="shared" si="409"/>
        <v>#DIV/0!</v>
      </c>
      <c r="AR400" s="175">
        <f t="shared" si="410"/>
        <v>0</v>
      </c>
      <c r="AS400" s="175"/>
      <c r="AT400" s="175">
        <f t="shared" si="411"/>
        <v>1.090946964796613E-2</v>
      </c>
      <c r="AU400" s="175">
        <f t="shared" si="412"/>
        <v>9.6933868183401994E-3</v>
      </c>
      <c r="AV400" s="175">
        <f t="shared" si="413"/>
        <v>1.6967276207011439E-2</v>
      </c>
      <c r="AW400" s="175">
        <f t="shared" si="414"/>
        <v>1.2363427266359972E-2</v>
      </c>
      <c r="AX400" s="175" t="e">
        <f t="shared" si="415"/>
        <v>#DIV/0!</v>
      </c>
      <c r="AY400" s="175">
        <f t="shared" si="416"/>
        <v>9.6933868183401994E-3</v>
      </c>
      <c r="AZ400" s="1"/>
      <c r="BA400" s="1">
        <f t="shared" ref="BA400:BA463" si="441">C400+Q400</f>
        <v>4.7075530984493262E-2</v>
      </c>
      <c r="BB400" s="1">
        <f t="shared" ref="BB400:BB463" si="442">D400+R400</f>
        <v>4.9132779491662594E-2</v>
      </c>
      <c r="BC400" s="1">
        <f t="shared" ref="BC400:BC463" si="443">E400+S400</f>
        <v>3.3889791308232727E-2</v>
      </c>
      <c r="BD400" s="1">
        <f t="shared" ref="BD400:BD463" si="444">F400+T400</f>
        <v>6.0757526683389601E-2</v>
      </c>
      <c r="BE400" s="1">
        <f t="shared" ref="BE400:BE463" si="445">G400+U400</f>
        <v>0</v>
      </c>
      <c r="BF400" s="1">
        <f t="shared" ref="BF400:BF463" si="446">H400+V400</f>
        <v>4.9132779491662594E-2</v>
      </c>
      <c r="BG400" s="1"/>
      <c r="BH400" s="1">
        <f t="shared" si="417"/>
        <v>4.7583557758261695E-2</v>
      </c>
      <c r="BI400" s="1">
        <f t="shared" si="418"/>
        <v>4.9604470247777831E-2</v>
      </c>
      <c r="BJ400" s="1">
        <f t="shared" si="419"/>
        <v>3.4455215057037511E-2</v>
      </c>
      <c r="BK400" s="1">
        <f t="shared" si="420"/>
        <v>6.1499524311714009E-2</v>
      </c>
      <c r="BL400" s="1">
        <f t="shared" si="421"/>
        <v>0</v>
      </c>
      <c r="BM400" s="1">
        <f t="shared" si="422"/>
        <v>4.9604470247777831E-2</v>
      </c>
      <c r="BN400" s="1"/>
      <c r="BO400" s="1">
        <f t="shared" si="429"/>
        <v>1.4641094098558937E-2</v>
      </c>
      <c r="BP400" s="1">
        <f t="shared" si="430"/>
        <v>1.543431785222061E-2</v>
      </c>
      <c r="BQ400" s="1">
        <f t="shared" si="431"/>
        <v>-1.3641409232706932E-2</v>
      </c>
      <c r="BR400" s="1">
        <f t="shared" si="432"/>
        <v>2.4483164697459682E-2</v>
      </c>
      <c r="BS400" s="1" t="e">
        <f t="shared" si="433"/>
        <v>#DIV/0!</v>
      </c>
      <c r="BT400" s="1">
        <f t="shared" si="434"/>
        <v>1.543431785222061E-2</v>
      </c>
      <c r="BU400" s="1"/>
      <c r="BV400" s="1">
        <f t="shared" ref="BV400:BV463" si="447">(C400*AT400)+BV399</f>
        <v>9.5682409633092991E-2</v>
      </c>
      <c r="BW400" s="1">
        <f t="shared" ref="BW400:BW463" si="448">(D400*AU400)+BW399</f>
        <v>9.4780479310978466E-2</v>
      </c>
      <c r="BX400" s="1">
        <f t="shared" ref="BX400:BX463" si="449">(E400*AV400)+BX399</f>
        <v>8.931623864445154E-2</v>
      </c>
      <c r="BY400" s="1">
        <f t="shared" ref="BY400:BY463" si="450">(F400*AW400)+BY399</f>
        <v>0.11433883077951955</v>
      </c>
      <c r="BZ400" s="1" t="e">
        <f t="shared" ref="BZ400:BZ463" si="451">(G400*AX400)+BZ399</f>
        <v>#DIV/0!</v>
      </c>
      <c r="CA400" s="1">
        <f t="shared" ref="CA400:CA463" si="452">(H400*AY400)+CA399</f>
        <v>9.4780479310978466E-2</v>
      </c>
      <c r="CB400" s="1"/>
      <c r="CC400" s="1"/>
    </row>
    <row r="401" spans="1:81" x14ac:dyDescent="0.2">
      <c r="A401">
        <f t="shared" si="391"/>
        <v>2023</v>
      </c>
      <c r="B401">
        <f t="shared" si="392"/>
        <v>4</v>
      </c>
      <c r="C401" s="1">
        <f>AVERAGE(RealPrice!C389:C400)</f>
        <v>4.7611022886893804E-2</v>
      </c>
      <c r="D401" s="1">
        <f>AVERAGE(RealPrice!D389:D400)</f>
        <v>4.9662584800942176E-2</v>
      </c>
      <c r="E401" s="1">
        <f>AVERAGE(RealPrice!E389:E400)</f>
        <v>3.4361282360472221E-2</v>
      </c>
      <c r="F401" s="1">
        <f>AVERAGE(RealPrice!F389:F400)</f>
        <v>6.1481491621719314E-2</v>
      </c>
      <c r="G401" s="1">
        <f>AVERAGE(RealPrice!G389:G400)</f>
        <v>0</v>
      </c>
      <c r="H401" s="1">
        <f>AVERAGE(RealPrice!H389:H400)</f>
        <v>4.9662584800942176E-2</v>
      </c>
      <c r="I401" s="1"/>
      <c r="J401" s="1">
        <f t="shared" si="423"/>
        <v>5.3549190240054223E-4</v>
      </c>
      <c r="K401" s="1">
        <f t="shared" si="424"/>
        <v>5.2980530927958236E-4</v>
      </c>
      <c r="L401" s="1">
        <f t="shared" si="425"/>
        <v>4.7149105223949495E-4</v>
      </c>
      <c r="M401" s="1">
        <f t="shared" si="426"/>
        <v>7.2396493832971309E-4</v>
      </c>
      <c r="N401" s="1">
        <f t="shared" si="427"/>
        <v>0</v>
      </c>
      <c r="O401" s="1">
        <f t="shared" si="428"/>
        <v>5.2980530927958236E-4</v>
      </c>
      <c r="P401" s="1"/>
      <c r="Q401" s="99">
        <f t="shared" si="393"/>
        <v>0</v>
      </c>
      <c r="R401" s="99">
        <f t="shared" si="394"/>
        <v>0</v>
      </c>
      <c r="S401" s="99">
        <f t="shared" si="395"/>
        <v>0</v>
      </c>
      <c r="T401" s="99">
        <f t="shared" si="396"/>
        <v>0</v>
      </c>
      <c r="U401" s="99">
        <f t="shared" si="397"/>
        <v>0</v>
      </c>
      <c r="V401" s="99">
        <f t="shared" si="398"/>
        <v>0</v>
      </c>
      <c r="W401" s="99"/>
      <c r="X401" s="99">
        <f t="shared" si="399"/>
        <v>5.3549190240054223E-4</v>
      </c>
      <c r="Y401" s="99">
        <f t="shared" si="400"/>
        <v>5.2980530927958236E-4</v>
      </c>
      <c r="Z401" s="99">
        <f t="shared" si="401"/>
        <v>4.7149105223949495E-4</v>
      </c>
      <c r="AA401" s="99">
        <f t="shared" si="402"/>
        <v>7.2396493832971309E-4</v>
      </c>
      <c r="AB401" s="99">
        <f t="shared" si="403"/>
        <v>0</v>
      </c>
      <c r="AC401" s="99">
        <f t="shared" si="404"/>
        <v>5.2980530927958236E-4</v>
      </c>
      <c r="AD401" s="1"/>
      <c r="AE401" s="1"/>
      <c r="AF401" s="5">
        <f t="shared" si="435"/>
        <v>1.1375164362499302E-2</v>
      </c>
      <c r="AG401" s="5">
        <f t="shared" si="436"/>
        <v>1.0783133271943024E-2</v>
      </c>
      <c r="AH401" s="5">
        <f t="shared" si="437"/>
        <v>1.3912480249618886E-2</v>
      </c>
      <c r="AI401" s="5">
        <f t="shared" si="438"/>
        <v>1.1915642025758011E-2</v>
      </c>
      <c r="AJ401" s="5" t="e">
        <f t="shared" si="439"/>
        <v>#DIV/0!</v>
      </c>
      <c r="AK401" s="5">
        <f t="shared" si="440"/>
        <v>1.0783133271943024E-2</v>
      </c>
      <c r="AL401" s="1"/>
      <c r="AM401" s="175">
        <f t="shared" si="405"/>
        <v>0</v>
      </c>
      <c r="AN401" s="175">
        <f t="shared" si="406"/>
        <v>0</v>
      </c>
      <c r="AO401" s="175">
        <f t="shared" si="407"/>
        <v>0</v>
      </c>
      <c r="AP401" s="175">
        <f t="shared" si="408"/>
        <v>0</v>
      </c>
      <c r="AQ401" s="175" t="e">
        <f t="shared" si="409"/>
        <v>#DIV/0!</v>
      </c>
      <c r="AR401" s="175">
        <f t="shared" si="410"/>
        <v>0</v>
      </c>
      <c r="AS401" s="175"/>
      <c r="AT401" s="175">
        <f t="shared" si="411"/>
        <v>1.1375164362499302E-2</v>
      </c>
      <c r="AU401" s="175">
        <f t="shared" si="412"/>
        <v>1.0783133271943024E-2</v>
      </c>
      <c r="AV401" s="175">
        <f t="shared" si="413"/>
        <v>1.3912480249618886E-2</v>
      </c>
      <c r="AW401" s="175">
        <f t="shared" si="414"/>
        <v>1.1915642025758011E-2</v>
      </c>
      <c r="AX401" s="175" t="e">
        <f t="shared" si="415"/>
        <v>#DIV/0!</v>
      </c>
      <c r="AY401" s="175">
        <f t="shared" si="416"/>
        <v>1.0783133271943024E-2</v>
      </c>
      <c r="AZ401" s="1"/>
      <c r="BA401" s="1">
        <f t="shared" si="441"/>
        <v>4.7611022886893804E-2</v>
      </c>
      <c r="BB401" s="1">
        <f t="shared" si="442"/>
        <v>4.9662584800942176E-2</v>
      </c>
      <c r="BC401" s="1">
        <f t="shared" si="443"/>
        <v>3.4361282360472221E-2</v>
      </c>
      <c r="BD401" s="1">
        <f t="shared" si="444"/>
        <v>6.1481491621719314E-2</v>
      </c>
      <c r="BE401" s="1">
        <f t="shared" si="445"/>
        <v>0</v>
      </c>
      <c r="BF401" s="1">
        <f t="shared" si="446"/>
        <v>4.9662584800942176E-2</v>
      </c>
      <c r="BG401" s="1"/>
      <c r="BH401" s="1">
        <f t="shared" si="417"/>
        <v>4.8146514789294347E-2</v>
      </c>
      <c r="BI401" s="1">
        <f t="shared" si="418"/>
        <v>5.0192390110221759E-2</v>
      </c>
      <c r="BJ401" s="1">
        <f t="shared" si="419"/>
        <v>3.4832773412711716E-2</v>
      </c>
      <c r="BK401" s="1">
        <f t="shared" si="420"/>
        <v>6.2205456560049027E-2</v>
      </c>
      <c r="BL401" s="1">
        <f t="shared" si="421"/>
        <v>0</v>
      </c>
      <c r="BM401" s="1">
        <f t="shared" si="422"/>
        <v>5.0192390110221759E-2</v>
      </c>
      <c r="BN401" s="1"/>
      <c r="BO401" s="1">
        <f t="shared" si="429"/>
        <v>1.4641094098558937E-2</v>
      </c>
      <c r="BP401" s="1">
        <f t="shared" si="430"/>
        <v>1.543431785222061E-2</v>
      </c>
      <c r="BQ401" s="1">
        <f t="shared" si="431"/>
        <v>-1.3641409232706932E-2</v>
      </c>
      <c r="BR401" s="1">
        <f t="shared" si="432"/>
        <v>2.4483164697459682E-2</v>
      </c>
      <c r="BS401" s="1" t="e">
        <f t="shared" si="433"/>
        <v>#DIV/0!</v>
      </c>
      <c r="BT401" s="1">
        <f t="shared" si="434"/>
        <v>1.543431785222061E-2</v>
      </c>
      <c r="BU401" s="1"/>
      <c r="BV401" s="1">
        <f t="shared" si="447"/>
        <v>9.6223992843898126E-2</v>
      </c>
      <c r="BW401" s="1">
        <f t="shared" si="448"/>
        <v>9.5315997581516196E-2</v>
      </c>
      <c r="BX401" s="1">
        <f t="shared" si="449"/>
        <v>8.9794289306643182E-2</v>
      </c>
      <c r="BY401" s="1">
        <f t="shared" si="450"/>
        <v>0.1150714222248936</v>
      </c>
      <c r="BZ401" s="1" t="e">
        <f t="shared" si="451"/>
        <v>#DIV/0!</v>
      </c>
      <c r="CA401" s="1">
        <f t="shared" si="452"/>
        <v>9.5315997581516196E-2</v>
      </c>
      <c r="CB401" s="1"/>
      <c r="CC401" s="1"/>
    </row>
    <row r="402" spans="1:81" x14ac:dyDescent="0.2">
      <c r="A402">
        <f t="shared" ref="A402:A465" si="453">A390+1</f>
        <v>2023</v>
      </c>
      <c r="B402">
        <f t="shared" ref="B402:B465" si="454">B390</f>
        <v>5</v>
      </c>
      <c r="C402" s="1">
        <f>AVERAGE(RealPrice!C390:C401)</f>
        <v>4.8032271941011229E-2</v>
      </c>
      <c r="D402" s="1">
        <f>AVERAGE(RealPrice!D390:D401)</f>
        <v>4.9986197508713422E-2</v>
      </c>
      <c r="E402" s="1">
        <f>AVERAGE(RealPrice!E390:E401)</f>
        <v>3.4573209664082165E-2</v>
      </c>
      <c r="F402" s="1">
        <f>AVERAGE(RealPrice!F390:F401)</f>
        <v>6.2271544208440666E-2</v>
      </c>
      <c r="G402" s="1">
        <f>AVERAGE(RealPrice!G390:G401)</f>
        <v>0</v>
      </c>
      <c r="H402" s="1">
        <f>AVERAGE(RealPrice!H390:H401)</f>
        <v>4.9986197508713422E-2</v>
      </c>
      <c r="I402" s="1"/>
      <c r="J402" s="1">
        <f t="shared" si="423"/>
        <v>4.2124905411742436E-4</v>
      </c>
      <c r="K402" s="1">
        <f t="shared" si="424"/>
        <v>3.2361270777124529E-4</v>
      </c>
      <c r="L402" s="1">
        <f t="shared" si="425"/>
        <v>2.1192730360994338E-4</v>
      </c>
      <c r="M402" s="1">
        <f t="shared" si="426"/>
        <v>7.9005258672135148E-4</v>
      </c>
      <c r="N402" s="1">
        <f t="shared" si="427"/>
        <v>0</v>
      </c>
      <c r="O402" s="1">
        <f t="shared" si="428"/>
        <v>3.2361270777124529E-4</v>
      </c>
      <c r="P402" s="1"/>
      <c r="Q402" s="99">
        <f t="shared" si="393"/>
        <v>0</v>
      </c>
      <c r="R402" s="99">
        <f t="shared" si="394"/>
        <v>0</v>
      </c>
      <c r="S402" s="99">
        <f t="shared" si="395"/>
        <v>0</v>
      </c>
      <c r="T402" s="99">
        <f t="shared" si="396"/>
        <v>0</v>
      </c>
      <c r="U402" s="99">
        <f t="shared" si="397"/>
        <v>0</v>
      </c>
      <c r="V402" s="99">
        <f t="shared" si="398"/>
        <v>0</v>
      </c>
      <c r="W402" s="99"/>
      <c r="X402" s="99">
        <f t="shared" si="399"/>
        <v>4.2124905411742436E-4</v>
      </c>
      <c r="Y402" s="99">
        <f t="shared" si="400"/>
        <v>3.2361270777124529E-4</v>
      </c>
      <c r="Z402" s="99">
        <f t="shared" si="401"/>
        <v>2.1192730360994338E-4</v>
      </c>
      <c r="AA402" s="99">
        <f t="shared" si="402"/>
        <v>7.9005258672135148E-4</v>
      </c>
      <c r="AB402" s="99">
        <f t="shared" si="403"/>
        <v>0</v>
      </c>
      <c r="AC402" s="99">
        <f t="shared" si="404"/>
        <v>3.2361270777124529E-4</v>
      </c>
      <c r="AD402" s="1"/>
      <c r="AE402" s="1"/>
      <c r="AF402" s="5">
        <f t="shared" si="435"/>
        <v>8.8477211489061958E-3</v>
      </c>
      <c r="AG402" s="5">
        <f t="shared" si="436"/>
        <v>6.5162276403523123E-3</v>
      </c>
      <c r="AH402" s="5">
        <f t="shared" si="437"/>
        <v>6.1676191646948819E-3</v>
      </c>
      <c r="AI402" s="5">
        <f t="shared" si="438"/>
        <v>1.2850250797139973E-2</v>
      </c>
      <c r="AJ402" s="5" t="e">
        <f t="shared" si="439"/>
        <v>#DIV/0!</v>
      </c>
      <c r="AK402" s="5">
        <f t="shared" si="440"/>
        <v>6.5162276403523123E-3</v>
      </c>
      <c r="AL402" s="1"/>
      <c r="AM402" s="175">
        <f t="shared" si="405"/>
        <v>0</v>
      </c>
      <c r="AN402" s="175">
        <f t="shared" si="406"/>
        <v>0</v>
      </c>
      <c r="AO402" s="175">
        <f t="shared" si="407"/>
        <v>0</v>
      </c>
      <c r="AP402" s="175">
        <f t="shared" si="408"/>
        <v>0</v>
      </c>
      <c r="AQ402" s="175" t="e">
        <f t="shared" si="409"/>
        <v>#DIV/0!</v>
      </c>
      <c r="AR402" s="175">
        <f t="shared" si="410"/>
        <v>0</v>
      </c>
      <c r="AS402" s="175"/>
      <c r="AT402" s="175">
        <f t="shared" si="411"/>
        <v>8.8477211489061958E-3</v>
      </c>
      <c r="AU402" s="175">
        <f t="shared" si="412"/>
        <v>6.5162276403523123E-3</v>
      </c>
      <c r="AV402" s="175">
        <f t="shared" si="413"/>
        <v>6.1676191646948819E-3</v>
      </c>
      <c r="AW402" s="175">
        <f t="shared" si="414"/>
        <v>1.2850250797139973E-2</v>
      </c>
      <c r="AX402" s="175" t="e">
        <f t="shared" si="415"/>
        <v>#DIV/0!</v>
      </c>
      <c r="AY402" s="175">
        <f t="shared" si="416"/>
        <v>6.5162276403523123E-3</v>
      </c>
      <c r="AZ402" s="1"/>
      <c r="BA402" s="1">
        <f t="shared" si="441"/>
        <v>4.8032271941011229E-2</v>
      </c>
      <c r="BB402" s="1">
        <f t="shared" si="442"/>
        <v>4.9986197508713422E-2</v>
      </c>
      <c r="BC402" s="1">
        <f t="shared" si="443"/>
        <v>3.4573209664082165E-2</v>
      </c>
      <c r="BD402" s="1">
        <f t="shared" si="444"/>
        <v>6.2271544208440666E-2</v>
      </c>
      <c r="BE402" s="1">
        <f t="shared" si="445"/>
        <v>0</v>
      </c>
      <c r="BF402" s="1">
        <f t="shared" si="446"/>
        <v>4.9986197508713422E-2</v>
      </c>
      <c r="BG402" s="1"/>
      <c r="BH402" s="1">
        <f t="shared" si="417"/>
        <v>4.8453520995128653E-2</v>
      </c>
      <c r="BI402" s="1">
        <f t="shared" si="418"/>
        <v>5.0309810216484667E-2</v>
      </c>
      <c r="BJ402" s="1">
        <f t="shared" si="419"/>
        <v>3.4785136967692108E-2</v>
      </c>
      <c r="BK402" s="1">
        <f t="shared" si="420"/>
        <v>6.3061596795162017E-2</v>
      </c>
      <c r="BL402" s="1">
        <f t="shared" si="421"/>
        <v>0</v>
      </c>
      <c r="BM402" s="1">
        <f t="shared" si="422"/>
        <v>5.0309810216484667E-2</v>
      </c>
      <c r="BN402" s="1"/>
      <c r="BO402" s="1">
        <f t="shared" si="429"/>
        <v>1.4641094098558937E-2</v>
      </c>
      <c r="BP402" s="1">
        <f t="shared" si="430"/>
        <v>1.543431785222061E-2</v>
      </c>
      <c r="BQ402" s="1">
        <f t="shared" si="431"/>
        <v>-1.3641409232706932E-2</v>
      </c>
      <c r="BR402" s="1">
        <f t="shared" si="432"/>
        <v>2.4483164697459682E-2</v>
      </c>
      <c r="BS402" s="1" t="e">
        <f t="shared" si="433"/>
        <v>#DIV/0!</v>
      </c>
      <c r="BT402" s="1">
        <f t="shared" si="434"/>
        <v>1.543431785222061E-2</v>
      </c>
      <c r="BU402" s="1"/>
      <c r="BV402" s="1">
        <f t="shared" si="447"/>
        <v>9.6648968992180631E-2</v>
      </c>
      <c r="BW402" s="1">
        <f t="shared" si="448"/>
        <v>9.5641719023358579E-2</v>
      </c>
      <c r="BX402" s="1">
        <f t="shared" si="449"/>
        <v>9.0007523697152383E-2</v>
      </c>
      <c r="BY402" s="1">
        <f t="shared" si="450"/>
        <v>0.11587162718549725</v>
      </c>
      <c r="BZ402" s="1" t="e">
        <f t="shared" si="451"/>
        <v>#DIV/0!</v>
      </c>
      <c r="CA402" s="1">
        <f t="shared" si="452"/>
        <v>9.5641719023358579E-2</v>
      </c>
      <c r="CB402" s="1"/>
      <c r="CC402" s="1"/>
    </row>
    <row r="403" spans="1:81" x14ac:dyDescent="0.2">
      <c r="A403">
        <f t="shared" si="453"/>
        <v>2023</v>
      </c>
      <c r="B403">
        <f t="shared" si="454"/>
        <v>6</v>
      </c>
      <c r="C403" s="1">
        <f>AVERAGE(RealPrice!C391:C402)</f>
        <v>4.847413914169877E-2</v>
      </c>
      <c r="D403" s="1">
        <f>AVERAGE(RealPrice!D391:D402)</f>
        <v>5.0397945951043556E-2</v>
      </c>
      <c r="E403" s="1">
        <f>AVERAGE(RealPrice!E391:E402)</f>
        <v>3.5261309630322139E-2</v>
      </c>
      <c r="F403" s="1">
        <f>AVERAGE(RealPrice!F391:F402)</f>
        <v>6.3083955393671384E-2</v>
      </c>
      <c r="G403" s="1">
        <f>AVERAGE(RealPrice!G391:G402)</f>
        <v>0</v>
      </c>
      <c r="H403" s="1">
        <f>AVERAGE(RealPrice!H391:H402)</f>
        <v>5.0397945951043556E-2</v>
      </c>
      <c r="I403" s="1"/>
      <c r="J403" s="1">
        <f t="shared" si="423"/>
        <v>4.4186720068754154E-4</v>
      </c>
      <c r="K403" s="1">
        <f t="shared" si="424"/>
        <v>4.117484423301343E-4</v>
      </c>
      <c r="L403" s="1">
        <f t="shared" si="425"/>
        <v>6.8809996623997449E-4</v>
      </c>
      <c r="M403" s="1">
        <f t="shared" si="426"/>
        <v>8.1241118523071865E-4</v>
      </c>
      <c r="N403" s="1">
        <f t="shared" si="427"/>
        <v>0</v>
      </c>
      <c r="O403" s="1">
        <f t="shared" si="428"/>
        <v>4.117484423301343E-4</v>
      </c>
      <c r="P403" s="1"/>
      <c r="Q403" s="99">
        <f t="shared" si="393"/>
        <v>0</v>
      </c>
      <c r="R403" s="99">
        <f t="shared" si="394"/>
        <v>0</v>
      </c>
      <c r="S403" s="99">
        <f t="shared" si="395"/>
        <v>0</v>
      </c>
      <c r="T403" s="99">
        <f t="shared" si="396"/>
        <v>0</v>
      </c>
      <c r="U403" s="99">
        <f t="shared" si="397"/>
        <v>0</v>
      </c>
      <c r="V403" s="99">
        <f t="shared" si="398"/>
        <v>0</v>
      </c>
      <c r="W403" s="99"/>
      <c r="X403" s="99">
        <f t="shared" si="399"/>
        <v>4.4186720068754154E-4</v>
      </c>
      <c r="Y403" s="99">
        <f t="shared" si="400"/>
        <v>4.117484423301343E-4</v>
      </c>
      <c r="Z403" s="99">
        <f t="shared" si="401"/>
        <v>6.8809996623997449E-4</v>
      </c>
      <c r="AA403" s="99">
        <f t="shared" si="402"/>
        <v>8.1241118523071865E-4</v>
      </c>
      <c r="AB403" s="99">
        <f t="shared" si="403"/>
        <v>0</v>
      </c>
      <c r="AC403" s="99">
        <f t="shared" si="404"/>
        <v>4.117484423301343E-4</v>
      </c>
      <c r="AD403" s="1"/>
      <c r="AE403" s="1"/>
      <c r="AF403" s="5">
        <f t="shared" si="435"/>
        <v>9.1993816413722396E-3</v>
      </c>
      <c r="AG403" s="5">
        <f t="shared" si="436"/>
        <v>8.2372427360244416E-3</v>
      </c>
      <c r="AH403" s="5">
        <f t="shared" si="437"/>
        <v>1.9902692660752175E-2</v>
      </c>
      <c r="AI403" s="5">
        <f t="shared" si="438"/>
        <v>1.3046266887349889E-2</v>
      </c>
      <c r="AJ403" s="5" t="e">
        <f t="shared" si="439"/>
        <v>#DIV/0!</v>
      </c>
      <c r="AK403" s="5">
        <f t="shared" si="440"/>
        <v>8.2372427360244416E-3</v>
      </c>
      <c r="AL403" s="1"/>
      <c r="AM403" s="175">
        <f t="shared" si="405"/>
        <v>0</v>
      </c>
      <c r="AN403" s="175">
        <f t="shared" si="406"/>
        <v>0</v>
      </c>
      <c r="AO403" s="175">
        <f t="shared" si="407"/>
        <v>0</v>
      </c>
      <c r="AP403" s="175">
        <f t="shared" si="408"/>
        <v>0</v>
      </c>
      <c r="AQ403" s="175" t="e">
        <f t="shared" si="409"/>
        <v>#DIV/0!</v>
      </c>
      <c r="AR403" s="175">
        <f t="shared" si="410"/>
        <v>0</v>
      </c>
      <c r="AS403" s="175"/>
      <c r="AT403" s="175">
        <f t="shared" si="411"/>
        <v>9.1993816413722396E-3</v>
      </c>
      <c r="AU403" s="175">
        <f t="shared" si="412"/>
        <v>8.2372427360244416E-3</v>
      </c>
      <c r="AV403" s="175">
        <f t="shared" si="413"/>
        <v>1.9902692660752175E-2</v>
      </c>
      <c r="AW403" s="175">
        <f t="shared" si="414"/>
        <v>1.3046266887349889E-2</v>
      </c>
      <c r="AX403" s="175" t="e">
        <f t="shared" si="415"/>
        <v>#DIV/0!</v>
      </c>
      <c r="AY403" s="175">
        <f t="shared" si="416"/>
        <v>8.2372427360244416E-3</v>
      </c>
      <c r="AZ403" s="1"/>
      <c r="BA403" s="1">
        <f t="shared" si="441"/>
        <v>4.847413914169877E-2</v>
      </c>
      <c r="BB403" s="1">
        <f t="shared" si="442"/>
        <v>5.0397945951043556E-2</v>
      </c>
      <c r="BC403" s="1">
        <f t="shared" si="443"/>
        <v>3.5261309630322139E-2</v>
      </c>
      <c r="BD403" s="1">
        <f t="shared" si="444"/>
        <v>6.3083955393671384E-2</v>
      </c>
      <c r="BE403" s="1">
        <f t="shared" si="445"/>
        <v>0</v>
      </c>
      <c r="BF403" s="1">
        <f t="shared" si="446"/>
        <v>5.0397945951043556E-2</v>
      </c>
      <c r="BG403" s="1"/>
      <c r="BH403" s="1">
        <f t="shared" si="417"/>
        <v>4.8916006342386312E-2</v>
      </c>
      <c r="BI403" s="1">
        <f t="shared" si="418"/>
        <v>5.080969439337369E-2</v>
      </c>
      <c r="BJ403" s="1">
        <f t="shared" si="419"/>
        <v>3.5949409596562114E-2</v>
      </c>
      <c r="BK403" s="1">
        <f t="shared" si="420"/>
        <v>6.3896366578902103E-2</v>
      </c>
      <c r="BL403" s="1">
        <f t="shared" si="421"/>
        <v>0</v>
      </c>
      <c r="BM403" s="1">
        <f t="shared" si="422"/>
        <v>5.080969439337369E-2</v>
      </c>
      <c r="BN403" s="1"/>
      <c r="BO403" s="1">
        <f t="shared" si="429"/>
        <v>1.4641094098558937E-2</v>
      </c>
      <c r="BP403" s="1">
        <f t="shared" si="430"/>
        <v>1.543431785222061E-2</v>
      </c>
      <c r="BQ403" s="1">
        <f t="shared" si="431"/>
        <v>-1.3641409232706932E-2</v>
      </c>
      <c r="BR403" s="1">
        <f t="shared" si="432"/>
        <v>2.4483164697459682E-2</v>
      </c>
      <c r="BS403" s="1" t="e">
        <f t="shared" si="433"/>
        <v>#DIV/0!</v>
      </c>
      <c r="BT403" s="1">
        <f t="shared" si="434"/>
        <v>1.543431785222061E-2</v>
      </c>
      <c r="BU403" s="1"/>
      <c r="BV403" s="1">
        <f t="shared" si="447"/>
        <v>9.7094901097882103E-2</v>
      </c>
      <c r="BW403" s="1">
        <f t="shared" si="448"/>
        <v>9.6056859137554365E-2</v>
      </c>
      <c r="BX403" s="1">
        <f t="shared" si="449"/>
        <v>9.0709318705540304E-2</v>
      </c>
      <c r="BY403" s="1">
        <f t="shared" si="450"/>
        <v>0.11669463730387276</v>
      </c>
      <c r="BZ403" s="1" t="e">
        <f t="shared" si="451"/>
        <v>#DIV/0!</v>
      </c>
      <c r="CA403" s="1">
        <f t="shared" si="452"/>
        <v>9.6056859137554365E-2</v>
      </c>
      <c r="CB403" s="1"/>
      <c r="CC403" s="1"/>
    </row>
    <row r="404" spans="1:81" x14ac:dyDescent="0.2">
      <c r="A404">
        <f t="shared" si="453"/>
        <v>2023</v>
      </c>
      <c r="B404">
        <f t="shared" si="454"/>
        <v>7</v>
      </c>
      <c r="C404" s="1">
        <f>AVERAGE(RealPrice!C392:C403)</f>
        <v>4.8906944605883157E-2</v>
      </c>
      <c r="D404" s="1">
        <f>AVERAGE(RealPrice!D392:D403)</f>
        <v>5.0784743445986553E-2</v>
      </c>
      <c r="E404" s="1">
        <f>AVERAGE(RealPrice!E392:E403)</f>
        <v>3.6013690183171791E-2</v>
      </c>
      <c r="F404" s="1">
        <f>AVERAGE(RealPrice!F392:F403)</f>
        <v>6.3895489089955182E-2</v>
      </c>
      <c r="G404" s="1">
        <f>AVERAGE(RealPrice!G392:G403)</f>
        <v>0</v>
      </c>
      <c r="H404" s="1">
        <f>AVERAGE(RealPrice!H392:H403)</f>
        <v>5.0784743445986553E-2</v>
      </c>
      <c r="I404" s="1"/>
      <c r="J404" s="1">
        <f t="shared" si="423"/>
        <v>4.3280546418438676E-4</v>
      </c>
      <c r="K404" s="1">
        <f t="shared" si="424"/>
        <v>3.8679749494299753E-4</v>
      </c>
      <c r="L404" s="1">
        <f t="shared" si="425"/>
        <v>7.5238055284965188E-4</v>
      </c>
      <c r="M404" s="1">
        <f t="shared" si="426"/>
        <v>8.1153369628379768E-4</v>
      </c>
      <c r="N404" s="1">
        <f t="shared" si="427"/>
        <v>0</v>
      </c>
      <c r="O404" s="1">
        <f t="shared" si="428"/>
        <v>3.8679749494299753E-4</v>
      </c>
      <c r="P404" s="1"/>
      <c r="Q404" s="99">
        <f t="shared" si="393"/>
        <v>0</v>
      </c>
      <c r="R404" s="99">
        <f t="shared" si="394"/>
        <v>0</v>
      </c>
      <c r="S404" s="99">
        <f t="shared" si="395"/>
        <v>0</v>
      </c>
      <c r="T404" s="99">
        <f t="shared" si="396"/>
        <v>0</v>
      </c>
      <c r="U404" s="99">
        <f t="shared" si="397"/>
        <v>0</v>
      </c>
      <c r="V404" s="99">
        <f t="shared" si="398"/>
        <v>0</v>
      </c>
      <c r="W404" s="99"/>
      <c r="X404" s="99">
        <f t="shared" si="399"/>
        <v>4.3280546418438676E-4</v>
      </c>
      <c r="Y404" s="99">
        <f t="shared" si="400"/>
        <v>3.8679749494299753E-4</v>
      </c>
      <c r="Z404" s="99">
        <f t="shared" si="401"/>
        <v>7.5238055284965188E-4</v>
      </c>
      <c r="AA404" s="99">
        <f t="shared" si="402"/>
        <v>8.1153369628379768E-4</v>
      </c>
      <c r="AB404" s="99">
        <f t="shared" si="403"/>
        <v>0</v>
      </c>
      <c r="AC404" s="99">
        <f t="shared" si="404"/>
        <v>3.8679749494299753E-4</v>
      </c>
      <c r="AD404" s="1"/>
      <c r="AE404" s="1"/>
      <c r="AF404" s="5">
        <f t="shared" si="435"/>
        <v>8.9285848464315531E-3</v>
      </c>
      <c r="AG404" s="5">
        <f t="shared" si="436"/>
        <v>7.6748662598020712E-3</v>
      </c>
      <c r="AH404" s="5">
        <f t="shared" si="437"/>
        <v>2.1337283292582443E-2</v>
      </c>
      <c r="AI404" s="5">
        <f t="shared" si="438"/>
        <v>1.2864343892507568E-2</v>
      </c>
      <c r="AJ404" s="5" t="e">
        <f t="shared" si="439"/>
        <v>#DIV/0!</v>
      </c>
      <c r="AK404" s="5">
        <f t="shared" si="440"/>
        <v>7.6748662598020712E-3</v>
      </c>
      <c r="AL404" s="1"/>
      <c r="AM404" s="175">
        <f t="shared" si="405"/>
        <v>0</v>
      </c>
      <c r="AN404" s="175">
        <f t="shared" si="406"/>
        <v>0</v>
      </c>
      <c r="AO404" s="175">
        <f t="shared" si="407"/>
        <v>0</v>
      </c>
      <c r="AP404" s="175">
        <f t="shared" si="408"/>
        <v>0</v>
      </c>
      <c r="AQ404" s="175" t="e">
        <f t="shared" si="409"/>
        <v>#DIV/0!</v>
      </c>
      <c r="AR404" s="175">
        <f t="shared" si="410"/>
        <v>0</v>
      </c>
      <c r="AS404" s="175"/>
      <c r="AT404" s="175">
        <f t="shared" si="411"/>
        <v>8.9285848464315531E-3</v>
      </c>
      <c r="AU404" s="175">
        <f t="shared" si="412"/>
        <v>7.6748662598020712E-3</v>
      </c>
      <c r="AV404" s="175">
        <f t="shared" si="413"/>
        <v>2.1337283292582443E-2</v>
      </c>
      <c r="AW404" s="175">
        <f t="shared" si="414"/>
        <v>1.2864343892507568E-2</v>
      </c>
      <c r="AX404" s="175" t="e">
        <f t="shared" si="415"/>
        <v>#DIV/0!</v>
      </c>
      <c r="AY404" s="175">
        <f t="shared" si="416"/>
        <v>7.6748662598020712E-3</v>
      </c>
      <c r="AZ404" s="1"/>
      <c r="BA404" s="1">
        <f t="shared" si="441"/>
        <v>4.8906944605883157E-2</v>
      </c>
      <c r="BB404" s="1">
        <f t="shared" si="442"/>
        <v>5.0784743445986553E-2</v>
      </c>
      <c r="BC404" s="1">
        <f t="shared" si="443"/>
        <v>3.6013690183171791E-2</v>
      </c>
      <c r="BD404" s="1">
        <f t="shared" si="444"/>
        <v>6.3895489089955182E-2</v>
      </c>
      <c r="BE404" s="1">
        <f t="shared" si="445"/>
        <v>0</v>
      </c>
      <c r="BF404" s="1">
        <f t="shared" si="446"/>
        <v>5.0784743445986553E-2</v>
      </c>
      <c r="BG404" s="1"/>
      <c r="BH404" s="1">
        <f t="shared" si="417"/>
        <v>4.9339750070067544E-2</v>
      </c>
      <c r="BI404" s="1">
        <f t="shared" si="418"/>
        <v>5.1171540940929551E-2</v>
      </c>
      <c r="BJ404" s="1">
        <f t="shared" si="419"/>
        <v>3.6766070736021443E-2</v>
      </c>
      <c r="BK404" s="1">
        <f t="shared" si="420"/>
        <v>6.470702278623898E-2</v>
      </c>
      <c r="BL404" s="1">
        <f t="shared" si="421"/>
        <v>0</v>
      </c>
      <c r="BM404" s="1">
        <f t="shared" si="422"/>
        <v>5.1171540940929551E-2</v>
      </c>
      <c r="BN404" s="1"/>
      <c r="BO404" s="1">
        <f t="shared" si="429"/>
        <v>1.4641094098558937E-2</v>
      </c>
      <c r="BP404" s="1">
        <f t="shared" si="430"/>
        <v>1.543431785222061E-2</v>
      </c>
      <c r="BQ404" s="1">
        <f t="shared" si="431"/>
        <v>-1.3641409232706932E-2</v>
      </c>
      <c r="BR404" s="1">
        <f t="shared" si="432"/>
        <v>2.4483164697459682E-2</v>
      </c>
      <c r="BS404" s="1" t="e">
        <f t="shared" si="433"/>
        <v>#DIV/0!</v>
      </c>
      <c r="BT404" s="1">
        <f t="shared" si="434"/>
        <v>1.543431785222061E-2</v>
      </c>
      <c r="BU404" s="1"/>
      <c r="BV404" s="1">
        <f t="shared" si="447"/>
        <v>9.7531570902375464E-2</v>
      </c>
      <c r="BW404" s="1">
        <f t="shared" si="448"/>
        <v>9.6446625251540671E-2</v>
      </c>
      <c r="BX404" s="1">
        <f t="shared" si="449"/>
        <v>9.1477753015389934E-2</v>
      </c>
      <c r="BY404" s="1">
        <f t="shared" si="450"/>
        <v>0.11751661084870592</v>
      </c>
      <c r="BZ404" s="1" t="e">
        <f t="shared" si="451"/>
        <v>#DIV/0!</v>
      </c>
      <c r="CA404" s="1">
        <f t="shared" si="452"/>
        <v>9.6446625251540671E-2</v>
      </c>
      <c r="CB404" s="1"/>
      <c r="CC404" s="1"/>
    </row>
    <row r="405" spans="1:81" x14ac:dyDescent="0.2">
      <c r="A405">
        <f t="shared" si="453"/>
        <v>2023</v>
      </c>
      <c r="B405">
        <f t="shared" si="454"/>
        <v>8</v>
      </c>
      <c r="C405" s="1">
        <f>AVERAGE(RealPrice!C393:C404)</f>
        <v>4.9380762408160479E-2</v>
      </c>
      <c r="D405" s="1">
        <f>AVERAGE(RealPrice!D393:D404)</f>
        <v>5.1187383486669867E-2</v>
      </c>
      <c r="E405" s="1">
        <f>AVERAGE(RealPrice!E393:E404)</f>
        <v>3.6803657061279464E-2</v>
      </c>
      <c r="F405" s="1">
        <f>AVERAGE(RealPrice!F393:F404)</f>
        <v>6.4697817204548785E-2</v>
      </c>
      <c r="G405" s="1">
        <f>AVERAGE(RealPrice!G393:G404)</f>
        <v>0</v>
      </c>
      <c r="H405" s="1">
        <f>AVERAGE(RealPrice!H393:H404)</f>
        <v>5.1187383486669867E-2</v>
      </c>
      <c r="I405" s="1"/>
      <c r="J405" s="1">
        <f t="shared" si="423"/>
        <v>4.7381780227732234E-4</v>
      </c>
      <c r="K405" s="1">
        <f t="shared" si="424"/>
        <v>4.026400406833136E-4</v>
      </c>
      <c r="L405" s="1">
        <f t="shared" si="425"/>
        <v>7.8996687810767297E-4</v>
      </c>
      <c r="M405" s="1">
        <f t="shared" si="426"/>
        <v>8.0232811459360343E-4</v>
      </c>
      <c r="N405" s="1">
        <f t="shared" si="427"/>
        <v>0</v>
      </c>
      <c r="O405" s="1">
        <f t="shared" si="428"/>
        <v>4.026400406833136E-4</v>
      </c>
      <c r="P405" s="1"/>
      <c r="Q405" s="99">
        <f t="shared" si="393"/>
        <v>0</v>
      </c>
      <c r="R405" s="99">
        <f t="shared" si="394"/>
        <v>0</v>
      </c>
      <c r="S405" s="99">
        <f t="shared" si="395"/>
        <v>0</v>
      </c>
      <c r="T405" s="99">
        <f t="shared" si="396"/>
        <v>0</v>
      </c>
      <c r="U405" s="99">
        <f t="shared" si="397"/>
        <v>0</v>
      </c>
      <c r="V405" s="99">
        <f t="shared" si="398"/>
        <v>0</v>
      </c>
      <c r="W405" s="99"/>
      <c r="X405" s="99">
        <f t="shared" si="399"/>
        <v>4.7381780227732234E-4</v>
      </c>
      <c r="Y405" s="99">
        <f t="shared" si="400"/>
        <v>4.026400406833136E-4</v>
      </c>
      <c r="Z405" s="99">
        <f t="shared" si="401"/>
        <v>7.8996687810767297E-4</v>
      </c>
      <c r="AA405" s="99">
        <f t="shared" si="402"/>
        <v>8.0232811459360343E-4</v>
      </c>
      <c r="AB405" s="99">
        <f t="shared" si="403"/>
        <v>0</v>
      </c>
      <c r="AC405" s="99">
        <f t="shared" si="404"/>
        <v>4.026400406833136E-4</v>
      </c>
      <c r="AD405" s="1"/>
      <c r="AE405" s="1"/>
      <c r="AF405" s="5">
        <f t="shared" si="435"/>
        <v>9.6881497320182586E-3</v>
      </c>
      <c r="AG405" s="5">
        <f t="shared" si="436"/>
        <v>7.9283661462532518E-3</v>
      </c>
      <c r="AH405" s="5">
        <f t="shared" si="437"/>
        <v>2.1935182817694132E-2</v>
      </c>
      <c r="AI405" s="5">
        <f t="shared" si="438"/>
        <v>1.2556881964923106E-2</v>
      </c>
      <c r="AJ405" s="5" t="e">
        <f t="shared" si="439"/>
        <v>#DIV/0!</v>
      </c>
      <c r="AK405" s="5">
        <f t="shared" si="440"/>
        <v>7.9283661462532518E-3</v>
      </c>
      <c r="AL405" s="1"/>
      <c r="AM405" s="175">
        <f t="shared" si="405"/>
        <v>0</v>
      </c>
      <c r="AN405" s="175">
        <f t="shared" si="406"/>
        <v>0</v>
      </c>
      <c r="AO405" s="175">
        <f t="shared" si="407"/>
        <v>0</v>
      </c>
      <c r="AP405" s="175">
        <f t="shared" si="408"/>
        <v>0</v>
      </c>
      <c r="AQ405" s="175" t="e">
        <f t="shared" si="409"/>
        <v>#DIV/0!</v>
      </c>
      <c r="AR405" s="175">
        <f t="shared" si="410"/>
        <v>0</v>
      </c>
      <c r="AS405" s="175"/>
      <c r="AT405" s="175">
        <f t="shared" si="411"/>
        <v>9.6881497320182586E-3</v>
      </c>
      <c r="AU405" s="175">
        <f t="shared" si="412"/>
        <v>7.9283661462532518E-3</v>
      </c>
      <c r="AV405" s="175">
        <f t="shared" si="413"/>
        <v>2.1935182817694132E-2</v>
      </c>
      <c r="AW405" s="175">
        <f t="shared" si="414"/>
        <v>1.2556881964923106E-2</v>
      </c>
      <c r="AX405" s="175" t="e">
        <f t="shared" si="415"/>
        <v>#DIV/0!</v>
      </c>
      <c r="AY405" s="175">
        <f t="shared" si="416"/>
        <v>7.9283661462532518E-3</v>
      </c>
      <c r="AZ405" s="1"/>
      <c r="BA405" s="1">
        <f t="shared" si="441"/>
        <v>4.9380762408160479E-2</v>
      </c>
      <c r="BB405" s="1">
        <f t="shared" si="442"/>
        <v>5.1187383486669867E-2</v>
      </c>
      <c r="BC405" s="1">
        <f t="shared" si="443"/>
        <v>3.6803657061279464E-2</v>
      </c>
      <c r="BD405" s="1">
        <f t="shared" si="444"/>
        <v>6.4697817204548785E-2</v>
      </c>
      <c r="BE405" s="1">
        <f t="shared" si="445"/>
        <v>0</v>
      </c>
      <c r="BF405" s="1">
        <f t="shared" si="446"/>
        <v>5.1187383486669867E-2</v>
      </c>
      <c r="BG405" s="1"/>
      <c r="BH405" s="1">
        <f t="shared" si="417"/>
        <v>4.9854580210437802E-2</v>
      </c>
      <c r="BI405" s="1">
        <f t="shared" si="418"/>
        <v>5.1590023527353181E-2</v>
      </c>
      <c r="BJ405" s="1">
        <f t="shared" si="419"/>
        <v>3.7593623939387137E-2</v>
      </c>
      <c r="BK405" s="1">
        <f t="shared" si="420"/>
        <v>6.5500145319142389E-2</v>
      </c>
      <c r="BL405" s="1">
        <f t="shared" si="421"/>
        <v>0</v>
      </c>
      <c r="BM405" s="1">
        <f t="shared" si="422"/>
        <v>5.1590023527353181E-2</v>
      </c>
      <c r="BN405" s="1"/>
      <c r="BO405" s="1">
        <f t="shared" si="429"/>
        <v>1.4641094098558937E-2</v>
      </c>
      <c r="BP405" s="1">
        <f t="shared" si="430"/>
        <v>1.543431785222061E-2</v>
      </c>
      <c r="BQ405" s="1">
        <f t="shared" si="431"/>
        <v>-1.3641409232706932E-2</v>
      </c>
      <c r="BR405" s="1">
        <f t="shared" si="432"/>
        <v>2.4483164697459682E-2</v>
      </c>
      <c r="BS405" s="1" t="e">
        <f t="shared" si="433"/>
        <v>#DIV/0!</v>
      </c>
      <c r="BT405" s="1">
        <f t="shared" si="434"/>
        <v>1.543431785222061E-2</v>
      </c>
      <c r="BU405" s="1"/>
      <c r="BV405" s="1">
        <f t="shared" si="447"/>
        <v>9.8009979122466936E-2</v>
      </c>
      <c r="BW405" s="1">
        <f t="shared" si="448"/>
        <v>9.6852457569891665E-2</v>
      </c>
      <c r="BX405" s="1">
        <f t="shared" si="449"/>
        <v>9.2285047961388825E-2</v>
      </c>
      <c r="BY405" s="1">
        <f t="shared" si="450"/>
        <v>0.11832901370273161</v>
      </c>
      <c r="BZ405" s="1" t="e">
        <f t="shared" si="451"/>
        <v>#DIV/0!</v>
      </c>
      <c r="CA405" s="1">
        <f t="shared" si="452"/>
        <v>9.6852457569891665E-2</v>
      </c>
      <c r="CB405" s="1"/>
      <c r="CC405" s="1"/>
    </row>
    <row r="406" spans="1:81" x14ac:dyDescent="0.2">
      <c r="A406">
        <f t="shared" si="453"/>
        <v>2023</v>
      </c>
      <c r="B406">
        <f t="shared" si="454"/>
        <v>9</v>
      </c>
      <c r="C406" s="1">
        <f>AVERAGE(RealPrice!C394:C405)</f>
        <v>4.984057381960566E-2</v>
      </c>
      <c r="D406" s="1">
        <f>AVERAGE(RealPrice!D394:D405)</f>
        <v>5.1543613486213002E-2</v>
      </c>
      <c r="E406" s="1">
        <f>AVERAGE(RealPrice!E394:E405)</f>
        <v>3.7517044898802816E-2</v>
      </c>
      <c r="F406" s="1">
        <f>AVERAGE(RealPrice!F394:F405)</f>
        <v>6.5498894995666107E-2</v>
      </c>
      <c r="G406" s="1">
        <f>AVERAGE(RealPrice!G394:G405)</f>
        <v>0</v>
      </c>
      <c r="H406" s="1">
        <f>AVERAGE(RealPrice!H394:H405)</f>
        <v>5.1543613486213002E-2</v>
      </c>
      <c r="I406" s="1"/>
      <c r="J406" s="1">
        <f t="shared" si="423"/>
        <v>4.5981141144518095E-4</v>
      </c>
      <c r="K406" s="1">
        <f t="shared" si="424"/>
        <v>3.5622999954313533E-4</v>
      </c>
      <c r="L406" s="1">
        <f t="shared" si="425"/>
        <v>7.1338783752335211E-4</v>
      </c>
      <c r="M406" s="1">
        <f t="shared" si="426"/>
        <v>8.0107779111732169E-4</v>
      </c>
      <c r="N406" s="1">
        <f t="shared" si="427"/>
        <v>0</v>
      </c>
      <c r="O406" s="1">
        <f t="shared" si="428"/>
        <v>3.5622999954313533E-4</v>
      </c>
      <c r="P406" s="1"/>
      <c r="Q406" s="99">
        <f t="shared" si="393"/>
        <v>0</v>
      </c>
      <c r="R406" s="99">
        <f t="shared" si="394"/>
        <v>0</v>
      </c>
      <c r="S406" s="99">
        <f t="shared" si="395"/>
        <v>0</v>
      </c>
      <c r="T406" s="99">
        <f t="shared" si="396"/>
        <v>0</v>
      </c>
      <c r="U406" s="99">
        <f t="shared" si="397"/>
        <v>0</v>
      </c>
      <c r="V406" s="99">
        <f t="shared" si="398"/>
        <v>0</v>
      </c>
      <c r="W406" s="99"/>
      <c r="X406" s="99">
        <f t="shared" si="399"/>
        <v>4.5981141144518095E-4</v>
      </c>
      <c r="Y406" s="99">
        <f t="shared" si="400"/>
        <v>3.5622999954313533E-4</v>
      </c>
      <c r="Z406" s="99">
        <f t="shared" si="401"/>
        <v>7.1338783752335211E-4</v>
      </c>
      <c r="AA406" s="99">
        <f t="shared" si="402"/>
        <v>8.0107779111732169E-4</v>
      </c>
      <c r="AB406" s="99">
        <f t="shared" si="403"/>
        <v>0</v>
      </c>
      <c r="AC406" s="99">
        <f t="shared" si="404"/>
        <v>3.5622999954313533E-4</v>
      </c>
      <c r="AD406" s="1"/>
      <c r="AE406" s="1"/>
      <c r="AF406" s="5">
        <f t="shared" si="435"/>
        <v>9.3115494581588187E-3</v>
      </c>
      <c r="AG406" s="5">
        <f t="shared" si="436"/>
        <v>6.9593320712690865E-3</v>
      </c>
      <c r="AH406" s="5">
        <f t="shared" si="437"/>
        <v>1.9383612784336535E-2</v>
      </c>
      <c r="AI406" s="5">
        <f t="shared" si="438"/>
        <v>1.2381836447196148E-2</v>
      </c>
      <c r="AJ406" s="5" t="e">
        <f t="shared" si="439"/>
        <v>#DIV/0!</v>
      </c>
      <c r="AK406" s="5">
        <f t="shared" si="440"/>
        <v>6.9593320712690865E-3</v>
      </c>
      <c r="AL406" s="1"/>
      <c r="AM406" s="175">
        <f t="shared" si="405"/>
        <v>0</v>
      </c>
      <c r="AN406" s="175">
        <f t="shared" si="406"/>
        <v>0</v>
      </c>
      <c r="AO406" s="175">
        <f t="shared" si="407"/>
        <v>0</v>
      </c>
      <c r="AP406" s="175">
        <f t="shared" si="408"/>
        <v>0</v>
      </c>
      <c r="AQ406" s="175" t="e">
        <f t="shared" si="409"/>
        <v>#DIV/0!</v>
      </c>
      <c r="AR406" s="175">
        <f t="shared" si="410"/>
        <v>0</v>
      </c>
      <c r="AS406" s="175"/>
      <c r="AT406" s="175">
        <f t="shared" si="411"/>
        <v>9.3115494581588187E-3</v>
      </c>
      <c r="AU406" s="175">
        <f t="shared" si="412"/>
        <v>6.9593320712690865E-3</v>
      </c>
      <c r="AV406" s="175">
        <f t="shared" si="413"/>
        <v>1.9383612784336535E-2</v>
      </c>
      <c r="AW406" s="175">
        <f t="shared" si="414"/>
        <v>1.2381836447196148E-2</v>
      </c>
      <c r="AX406" s="175" t="e">
        <f t="shared" si="415"/>
        <v>#DIV/0!</v>
      </c>
      <c r="AY406" s="175">
        <f t="shared" si="416"/>
        <v>6.9593320712690865E-3</v>
      </c>
      <c r="AZ406" s="1"/>
      <c r="BA406" s="1">
        <f t="shared" si="441"/>
        <v>4.984057381960566E-2</v>
      </c>
      <c r="BB406" s="1">
        <f t="shared" si="442"/>
        <v>5.1543613486213002E-2</v>
      </c>
      <c r="BC406" s="1">
        <f t="shared" si="443"/>
        <v>3.7517044898802816E-2</v>
      </c>
      <c r="BD406" s="1">
        <f t="shared" si="444"/>
        <v>6.5498894995666107E-2</v>
      </c>
      <c r="BE406" s="1">
        <f t="shared" si="445"/>
        <v>0</v>
      </c>
      <c r="BF406" s="1">
        <f t="shared" si="446"/>
        <v>5.1543613486213002E-2</v>
      </c>
      <c r="BG406" s="1"/>
      <c r="BH406" s="1">
        <f t="shared" si="417"/>
        <v>5.0300385231050841E-2</v>
      </c>
      <c r="BI406" s="1">
        <f t="shared" si="418"/>
        <v>5.1899843485756138E-2</v>
      </c>
      <c r="BJ406" s="1">
        <f t="shared" si="419"/>
        <v>3.8230432736326168E-2</v>
      </c>
      <c r="BK406" s="1">
        <f t="shared" si="420"/>
        <v>6.6299972786783429E-2</v>
      </c>
      <c r="BL406" s="1">
        <f t="shared" si="421"/>
        <v>0</v>
      </c>
      <c r="BM406" s="1">
        <f t="shared" si="422"/>
        <v>5.1899843485756138E-2</v>
      </c>
      <c r="BN406" s="1"/>
      <c r="BO406" s="1">
        <f t="shared" si="429"/>
        <v>1.4641094098558937E-2</v>
      </c>
      <c r="BP406" s="1">
        <f t="shared" si="430"/>
        <v>1.543431785222061E-2</v>
      </c>
      <c r="BQ406" s="1">
        <f t="shared" si="431"/>
        <v>-1.3641409232706932E-2</v>
      </c>
      <c r="BR406" s="1">
        <f t="shared" si="432"/>
        <v>2.4483164697459682E-2</v>
      </c>
      <c r="BS406" s="1" t="e">
        <f t="shared" si="433"/>
        <v>#DIV/0!</v>
      </c>
      <c r="BT406" s="1">
        <f t="shared" si="434"/>
        <v>1.543431785222061E-2</v>
      </c>
      <c r="BU406" s="1"/>
      <c r="BV406" s="1">
        <f t="shared" si="447"/>
        <v>9.8474072090611209E-2</v>
      </c>
      <c r="BW406" s="1">
        <f t="shared" si="448"/>
        <v>9.7211166692295362E-2</v>
      </c>
      <c r="BX406" s="1">
        <f t="shared" si="449"/>
        <v>9.3012263832519787E-2</v>
      </c>
      <c r="BY406" s="1">
        <f t="shared" si="450"/>
        <v>0.11914001030804001</v>
      </c>
      <c r="BZ406" s="1" t="e">
        <f t="shared" si="451"/>
        <v>#DIV/0!</v>
      </c>
      <c r="CA406" s="1">
        <f t="shared" si="452"/>
        <v>9.7211166692295362E-2</v>
      </c>
      <c r="CB406" s="1"/>
      <c r="CC406" s="1"/>
    </row>
    <row r="407" spans="1:81" x14ac:dyDescent="0.2">
      <c r="A407">
        <f t="shared" si="453"/>
        <v>2023</v>
      </c>
      <c r="B407">
        <f t="shared" si="454"/>
        <v>10</v>
      </c>
      <c r="C407" s="1">
        <f>AVERAGE(RealPrice!C395:C406)</f>
        <v>5.031090909344315E-2</v>
      </c>
      <c r="D407" s="1">
        <f>AVERAGE(RealPrice!D395:D406)</f>
        <v>5.1989326827838557E-2</v>
      </c>
      <c r="E407" s="1">
        <f>AVERAGE(RealPrice!E395:E406)</f>
        <v>3.8151916115173608E-2</v>
      </c>
      <c r="F407" s="1">
        <f>AVERAGE(RealPrice!F395:F406)</f>
        <v>6.6258892430142852E-2</v>
      </c>
      <c r="G407" s="1">
        <f>AVERAGE(RealPrice!G395:G406)</f>
        <v>0</v>
      </c>
      <c r="H407" s="1">
        <f>AVERAGE(RealPrice!H395:H406)</f>
        <v>5.1989326827838557E-2</v>
      </c>
      <c r="I407" s="1"/>
      <c r="J407" s="1">
        <f t="shared" si="423"/>
        <v>4.7033527383748969E-4</v>
      </c>
      <c r="K407" s="1">
        <f t="shared" si="424"/>
        <v>4.4571334162555459E-4</v>
      </c>
      <c r="L407" s="1">
        <f t="shared" si="425"/>
        <v>6.3487121637079147E-4</v>
      </c>
      <c r="M407" s="1">
        <f t="shared" si="426"/>
        <v>7.5999743447674462E-4</v>
      </c>
      <c r="N407" s="1">
        <f t="shared" si="427"/>
        <v>0</v>
      </c>
      <c r="O407" s="1">
        <f t="shared" si="428"/>
        <v>4.4571334162555459E-4</v>
      </c>
      <c r="P407" s="1"/>
      <c r="Q407" s="99">
        <f t="shared" si="393"/>
        <v>0</v>
      </c>
      <c r="R407" s="99">
        <f t="shared" si="394"/>
        <v>0</v>
      </c>
      <c r="S407" s="99">
        <f t="shared" si="395"/>
        <v>0</v>
      </c>
      <c r="T407" s="99">
        <f t="shared" si="396"/>
        <v>0</v>
      </c>
      <c r="U407" s="99">
        <f t="shared" si="397"/>
        <v>0</v>
      </c>
      <c r="V407" s="99">
        <f t="shared" si="398"/>
        <v>0</v>
      </c>
      <c r="W407" s="99"/>
      <c r="X407" s="99">
        <f t="shared" si="399"/>
        <v>4.7033527383748969E-4</v>
      </c>
      <c r="Y407" s="99">
        <f t="shared" si="400"/>
        <v>4.4571334162555459E-4</v>
      </c>
      <c r="Z407" s="99">
        <f t="shared" si="401"/>
        <v>6.3487121637079147E-4</v>
      </c>
      <c r="AA407" s="99">
        <f t="shared" si="402"/>
        <v>7.5999743447674462E-4</v>
      </c>
      <c r="AB407" s="99">
        <f t="shared" si="403"/>
        <v>0</v>
      </c>
      <c r="AC407" s="99">
        <f t="shared" si="404"/>
        <v>4.4571334162555459E-4</v>
      </c>
      <c r="AD407" s="1"/>
      <c r="AE407" s="1"/>
      <c r="AF407" s="5">
        <f t="shared" si="435"/>
        <v>9.4367949201354939E-3</v>
      </c>
      <c r="AG407" s="5">
        <f t="shared" si="436"/>
        <v>8.6473049031530191E-3</v>
      </c>
      <c r="AH407" s="5">
        <f t="shared" si="437"/>
        <v>1.6922207441531389E-2</v>
      </c>
      <c r="AI407" s="5">
        <f t="shared" si="438"/>
        <v>1.1603210016398524E-2</v>
      </c>
      <c r="AJ407" s="5" t="e">
        <f t="shared" si="439"/>
        <v>#DIV/0!</v>
      </c>
      <c r="AK407" s="5">
        <f t="shared" si="440"/>
        <v>8.6473049031530191E-3</v>
      </c>
      <c r="AL407" s="1"/>
      <c r="AM407" s="175">
        <f t="shared" si="405"/>
        <v>0</v>
      </c>
      <c r="AN407" s="175">
        <f t="shared" si="406"/>
        <v>0</v>
      </c>
      <c r="AO407" s="175">
        <f t="shared" si="407"/>
        <v>0</v>
      </c>
      <c r="AP407" s="175">
        <f t="shared" si="408"/>
        <v>0</v>
      </c>
      <c r="AQ407" s="175" t="e">
        <f t="shared" si="409"/>
        <v>#DIV/0!</v>
      </c>
      <c r="AR407" s="175">
        <f t="shared" si="410"/>
        <v>0</v>
      </c>
      <c r="AS407" s="175"/>
      <c r="AT407" s="175">
        <f t="shared" si="411"/>
        <v>9.4367949201354939E-3</v>
      </c>
      <c r="AU407" s="175">
        <f t="shared" si="412"/>
        <v>8.6473049031530191E-3</v>
      </c>
      <c r="AV407" s="175">
        <f t="shared" si="413"/>
        <v>1.6922207441531389E-2</v>
      </c>
      <c r="AW407" s="175">
        <f t="shared" si="414"/>
        <v>1.1603210016398524E-2</v>
      </c>
      <c r="AX407" s="175" t="e">
        <f t="shared" si="415"/>
        <v>#DIV/0!</v>
      </c>
      <c r="AY407" s="175">
        <f t="shared" si="416"/>
        <v>8.6473049031530191E-3</v>
      </c>
      <c r="AZ407" s="1"/>
      <c r="BA407" s="1">
        <f t="shared" si="441"/>
        <v>5.031090909344315E-2</v>
      </c>
      <c r="BB407" s="1">
        <f t="shared" si="442"/>
        <v>5.1989326827838557E-2</v>
      </c>
      <c r="BC407" s="1">
        <f t="shared" si="443"/>
        <v>3.8151916115173608E-2</v>
      </c>
      <c r="BD407" s="1">
        <f t="shared" si="444"/>
        <v>6.6258892430142852E-2</v>
      </c>
      <c r="BE407" s="1">
        <f t="shared" si="445"/>
        <v>0</v>
      </c>
      <c r="BF407" s="1">
        <f t="shared" si="446"/>
        <v>5.1989326827838557E-2</v>
      </c>
      <c r="BG407" s="1"/>
      <c r="BH407" s="1">
        <f t="shared" si="417"/>
        <v>5.078124436728064E-2</v>
      </c>
      <c r="BI407" s="1">
        <f t="shared" si="418"/>
        <v>5.2435040169464112E-2</v>
      </c>
      <c r="BJ407" s="1">
        <f t="shared" si="419"/>
        <v>3.8786787331544399E-2</v>
      </c>
      <c r="BK407" s="1">
        <f t="shared" si="420"/>
        <v>6.7018889864619596E-2</v>
      </c>
      <c r="BL407" s="1">
        <f t="shared" si="421"/>
        <v>0</v>
      </c>
      <c r="BM407" s="1">
        <f t="shared" si="422"/>
        <v>5.2435040169464112E-2</v>
      </c>
      <c r="BN407" s="1"/>
      <c r="BO407" s="1">
        <f t="shared" si="429"/>
        <v>1.4641094098558937E-2</v>
      </c>
      <c r="BP407" s="1">
        <f t="shared" si="430"/>
        <v>1.543431785222061E-2</v>
      </c>
      <c r="BQ407" s="1">
        <f t="shared" si="431"/>
        <v>-1.3641409232706932E-2</v>
      </c>
      <c r="BR407" s="1">
        <f t="shared" si="432"/>
        <v>2.4483164697459682E-2</v>
      </c>
      <c r="BS407" s="1" t="e">
        <f t="shared" si="433"/>
        <v>#DIV/0!</v>
      </c>
      <c r="BT407" s="1">
        <f t="shared" si="434"/>
        <v>1.543431785222061E-2</v>
      </c>
      <c r="BU407" s="1"/>
      <c r="BV407" s="1">
        <f t="shared" si="447"/>
        <v>9.8948845821971609E-2</v>
      </c>
      <c r="BW407" s="1">
        <f t="shared" si="448"/>
        <v>9.7660734253085357E-2</v>
      </c>
      <c r="BX407" s="1">
        <f t="shared" si="449"/>
        <v>9.3657878471312656E-2</v>
      </c>
      <c r="BY407" s="1">
        <f t="shared" si="450"/>
        <v>0.11990882615236093</v>
      </c>
      <c r="BZ407" s="1" t="e">
        <f t="shared" si="451"/>
        <v>#DIV/0!</v>
      </c>
      <c r="CA407" s="1">
        <f t="shared" si="452"/>
        <v>9.7660734253085357E-2</v>
      </c>
      <c r="CB407" s="1"/>
      <c r="CC407" s="1"/>
    </row>
    <row r="408" spans="1:81" x14ac:dyDescent="0.2">
      <c r="A408">
        <f t="shared" si="453"/>
        <v>2023</v>
      </c>
      <c r="B408">
        <f t="shared" si="454"/>
        <v>11</v>
      </c>
      <c r="C408" s="1">
        <f>AVERAGE(RealPrice!C396:C407)</f>
        <v>5.0688120384650127E-2</v>
      </c>
      <c r="D408" s="1">
        <f>AVERAGE(RealPrice!D396:D407)</f>
        <v>5.2343760342288159E-2</v>
      </c>
      <c r="E408" s="1">
        <f>AVERAGE(RealPrice!E396:E407)</f>
        <v>3.8865876372948964E-2</v>
      </c>
      <c r="F408" s="1">
        <f>AVERAGE(RealPrice!F396:F407)</f>
        <v>6.7024276663848956E-2</v>
      </c>
      <c r="G408" s="1">
        <f>AVERAGE(RealPrice!G396:G407)</f>
        <v>0</v>
      </c>
      <c r="H408" s="1">
        <f>AVERAGE(RealPrice!H396:H407)</f>
        <v>5.2343760342288159E-2</v>
      </c>
      <c r="I408" s="1"/>
      <c r="J408" s="1">
        <f t="shared" si="423"/>
        <v>3.7721129120697749E-4</v>
      </c>
      <c r="K408" s="1">
        <f t="shared" si="424"/>
        <v>3.5443351444960219E-4</v>
      </c>
      <c r="L408" s="1">
        <f t="shared" si="425"/>
        <v>7.1396025777535621E-4</v>
      </c>
      <c r="M408" s="1">
        <f t="shared" si="426"/>
        <v>7.6538423370610398E-4</v>
      </c>
      <c r="N408" s="1">
        <f t="shared" si="427"/>
        <v>0</v>
      </c>
      <c r="O408" s="1">
        <f t="shared" si="428"/>
        <v>3.5443351444960219E-4</v>
      </c>
      <c r="P408" s="1"/>
      <c r="Q408" s="99">
        <f t="shared" si="393"/>
        <v>0</v>
      </c>
      <c r="R408" s="99">
        <f t="shared" si="394"/>
        <v>0</v>
      </c>
      <c r="S408" s="99">
        <f t="shared" si="395"/>
        <v>0</v>
      </c>
      <c r="T408" s="99">
        <f t="shared" si="396"/>
        <v>0</v>
      </c>
      <c r="U408" s="99">
        <f t="shared" si="397"/>
        <v>0</v>
      </c>
      <c r="V408" s="99">
        <f t="shared" si="398"/>
        <v>0</v>
      </c>
      <c r="W408" s="99"/>
      <c r="X408" s="99">
        <f t="shared" si="399"/>
        <v>3.7721129120697749E-4</v>
      </c>
      <c r="Y408" s="99">
        <f t="shared" si="400"/>
        <v>3.5443351444960219E-4</v>
      </c>
      <c r="Z408" s="99">
        <f t="shared" si="401"/>
        <v>7.1396025777535621E-4</v>
      </c>
      <c r="AA408" s="99">
        <f t="shared" si="402"/>
        <v>7.6538423370610398E-4</v>
      </c>
      <c r="AB408" s="99">
        <f t="shared" si="403"/>
        <v>0</v>
      </c>
      <c r="AC408" s="99">
        <f t="shared" si="404"/>
        <v>3.5443351444960219E-4</v>
      </c>
      <c r="AD408" s="1"/>
      <c r="AE408" s="1"/>
      <c r="AF408" s="5">
        <f t="shared" si="435"/>
        <v>7.4976043566690187E-3</v>
      </c>
      <c r="AG408" s="5">
        <f t="shared" si="436"/>
        <v>6.817428423785854E-3</v>
      </c>
      <c r="AH408" s="5">
        <f t="shared" si="437"/>
        <v>1.8713614687661861E-2</v>
      </c>
      <c r="AI408" s="5">
        <f t="shared" si="438"/>
        <v>1.1551419071984315E-2</v>
      </c>
      <c r="AJ408" s="5" t="e">
        <f t="shared" si="439"/>
        <v>#DIV/0!</v>
      </c>
      <c r="AK408" s="5">
        <f t="shared" si="440"/>
        <v>6.817428423785854E-3</v>
      </c>
      <c r="AL408" s="1"/>
      <c r="AM408" s="175">
        <f t="shared" si="405"/>
        <v>0</v>
      </c>
      <c r="AN408" s="175">
        <f t="shared" si="406"/>
        <v>0</v>
      </c>
      <c r="AO408" s="175">
        <f t="shared" si="407"/>
        <v>0</v>
      </c>
      <c r="AP408" s="175">
        <f t="shared" si="408"/>
        <v>0</v>
      </c>
      <c r="AQ408" s="175" t="e">
        <f t="shared" si="409"/>
        <v>#DIV/0!</v>
      </c>
      <c r="AR408" s="175">
        <f t="shared" si="410"/>
        <v>0</v>
      </c>
      <c r="AS408" s="175"/>
      <c r="AT408" s="175">
        <f t="shared" si="411"/>
        <v>7.4976043566690187E-3</v>
      </c>
      <c r="AU408" s="175">
        <f t="shared" si="412"/>
        <v>6.817428423785854E-3</v>
      </c>
      <c r="AV408" s="175">
        <f t="shared" si="413"/>
        <v>1.8713614687661861E-2</v>
      </c>
      <c r="AW408" s="175">
        <f t="shared" si="414"/>
        <v>1.1551419071984315E-2</v>
      </c>
      <c r="AX408" s="175" t="e">
        <f t="shared" si="415"/>
        <v>#DIV/0!</v>
      </c>
      <c r="AY408" s="175">
        <f t="shared" si="416"/>
        <v>6.817428423785854E-3</v>
      </c>
      <c r="AZ408" s="1"/>
      <c r="BA408" s="1">
        <f t="shared" si="441"/>
        <v>5.0688120384650127E-2</v>
      </c>
      <c r="BB408" s="1">
        <f t="shared" si="442"/>
        <v>5.2343760342288159E-2</v>
      </c>
      <c r="BC408" s="1">
        <f t="shared" si="443"/>
        <v>3.8865876372948964E-2</v>
      </c>
      <c r="BD408" s="1">
        <f t="shared" si="444"/>
        <v>6.7024276663848956E-2</v>
      </c>
      <c r="BE408" s="1">
        <f t="shared" si="445"/>
        <v>0</v>
      </c>
      <c r="BF408" s="1">
        <f t="shared" si="446"/>
        <v>5.2343760342288159E-2</v>
      </c>
      <c r="BG408" s="1"/>
      <c r="BH408" s="1">
        <f t="shared" si="417"/>
        <v>5.1065331675857105E-2</v>
      </c>
      <c r="BI408" s="1">
        <f t="shared" si="418"/>
        <v>5.2698193856737761E-2</v>
      </c>
      <c r="BJ408" s="1">
        <f t="shared" si="419"/>
        <v>3.957983663072432E-2</v>
      </c>
      <c r="BK408" s="1">
        <f t="shared" si="420"/>
        <v>6.778966089755506E-2</v>
      </c>
      <c r="BL408" s="1">
        <f t="shared" si="421"/>
        <v>0</v>
      </c>
      <c r="BM408" s="1">
        <f t="shared" si="422"/>
        <v>5.2698193856737761E-2</v>
      </c>
      <c r="BN408" s="1"/>
      <c r="BO408" s="1">
        <f t="shared" si="429"/>
        <v>1.4641094098558937E-2</v>
      </c>
      <c r="BP408" s="1">
        <f t="shared" si="430"/>
        <v>1.543431785222061E-2</v>
      </c>
      <c r="BQ408" s="1">
        <f t="shared" si="431"/>
        <v>-1.3641409232706932E-2</v>
      </c>
      <c r="BR408" s="1">
        <f t="shared" si="432"/>
        <v>2.4483164697459682E-2</v>
      </c>
      <c r="BS408" s="1" t="e">
        <f t="shared" si="433"/>
        <v>#DIV/0!</v>
      </c>
      <c r="BT408" s="1">
        <f t="shared" si="434"/>
        <v>1.543431785222061E-2</v>
      </c>
      <c r="BU408" s="1"/>
      <c r="BV408" s="1">
        <f t="shared" si="447"/>
        <v>9.9328885294198921E-2</v>
      </c>
      <c r="BW408" s="1">
        <f t="shared" si="448"/>
        <v>9.8017584092650711E-2</v>
      </c>
      <c r="BX408" s="1">
        <f t="shared" si="449"/>
        <v>9.4385199506254319E-2</v>
      </c>
      <c r="BY408" s="1">
        <f t="shared" si="450"/>
        <v>0.12068305166010167</v>
      </c>
      <c r="BZ408" s="1" t="e">
        <f t="shared" si="451"/>
        <v>#DIV/0!</v>
      </c>
      <c r="CA408" s="1">
        <f t="shared" si="452"/>
        <v>9.8017584092650711E-2</v>
      </c>
      <c r="CB408" s="1"/>
      <c r="CC408" s="1"/>
    </row>
    <row r="409" spans="1:81" x14ac:dyDescent="0.2">
      <c r="A409">
        <f t="shared" si="453"/>
        <v>2023</v>
      </c>
      <c r="B409">
        <f t="shared" si="454"/>
        <v>12</v>
      </c>
      <c r="C409" s="1">
        <f>AVERAGE(RealPrice!C397:C408)</f>
        <v>5.1071613150251528E-2</v>
      </c>
      <c r="D409" s="1">
        <f>AVERAGE(RealPrice!D397:D408)</f>
        <v>5.2679623575855539E-2</v>
      </c>
      <c r="E409" s="1">
        <f>AVERAGE(RealPrice!E397:E408)</f>
        <v>3.9442135289745502E-2</v>
      </c>
      <c r="F409" s="1">
        <f>AVERAGE(RealPrice!F397:F408)</f>
        <v>6.7841162108550512E-2</v>
      </c>
      <c r="G409" s="1">
        <f>AVERAGE(RealPrice!G397:G408)</f>
        <v>0</v>
      </c>
      <c r="H409" s="1">
        <f>AVERAGE(RealPrice!H397:H408)</f>
        <v>5.2679623575855539E-2</v>
      </c>
      <c r="I409" s="1"/>
      <c r="J409" s="1">
        <f t="shared" si="423"/>
        <v>3.8349276560140089E-4</v>
      </c>
      <c r="K409" s="1">
        <f t="shared" si="424"/>
        <v>3.3586323356737946E-4</v>
      </c>
      <c r="L409" s="1">
        <f t="shared" si="425"/>
        <v>5.7625891679653762E-4</v>
      </c>
      <c r="M409" s="1">
        <f t="shared" si="426"/>
        <v>8.1688544470155666E-4</v>
      </c>
      <c r="N409" s="1">
        <f t="shared" si="427"/>
        <v>0</v>
      </c>
      <c r="O409" s="1">
        <f t="shared" si="428"/>
        <v>3.3586323356737946E-4</v>
      </c>
      <c r="P409" s="1"/>
      <c r="Q409" s="99">
        <f t="shared" si="393"/>
        <v>0</v>
      </c>
      <c r="R409" s="99">
        <f t="shared" si="394"/>
        <v>0</v>
      </c>
      <c r="S409" s="99">
        <f t="shared" si="395"/>
        <v>0</v>
      </c>
      <c r="T409" s="99">
        <f t="shared" si="396"/>
        <v>0</v>
      </c>
      <c r="U409" s="99">
        <f t="shared" si="397"/>
        <v>0</v>
      </c>
      <c r="V409" s="99">
        <f t="shared" si="398"/>
        <v>0</v>
      </c>
      <c r="W409" s="99"/>
      <c r="X409" s="99">
        <f t="shared" si="399"/>
        <v>3.8349276560140089E-4</v>
      </c>
      <c r="Y409" s="99">
        <f t="shared" si="400"/>
        <v>3.3586323356737946E-4</v>
      </c>
      <c r="Z409" s="99">
        <f t="shared" si="401"/>
        <v>5.7625891679653762E-4</v>
      </c>
      <c r="AA409" s="99">
        <f t="shared" si="402"/>
        <v>8.1688544470155666E-4</v>
      </c>
      <c r="AB409" s="99">
        <f t="shared" si="403"/>
        <v>0</v>
      </c>
      <c r="AC409" s="99">
        <f t="shared" si="404"/>
        <v>3.3586323356737946E-4</v>
      </c>
      <c r="AD409" s="1"/>
      <c r="AE409" s="1"/>
      <c r="AF409" s="5">
        <f t="shared" si="435"/>
        <v>7.5657326152802629E-3</v>
      </c>
      <c r="AG409" s="5">
        <f t="shared" si="436"/>
        <v>6.4164903585659516E-3</v>
      </c>
      <c r="AH409" s="5">
        <f t="shared" si="437"/>
        <v>1.482686023253077E-2</v>
      </c>
      <c r="AI409" s="5">
        <f t="shared" si="438"/>
        <v>1.2187903926192734E-2</v>
      </c>
      <c r="AJ409" s="5" t="e">
        <f t="shared" si="439"/>
        <v>#DIV/0!</v>
      </c>
      <c r="AK409" s="5">
        <f t="shared" si="440"/>
        <v>6.4164903585659516E-3</v>
      </c>
      <c r="AL409" s="1"/>
      <c r="AM409" s="175">
        <f t="shared" si="405"/>
        <v>0</v>
      </c>
      <c r="AN409" s="175">
        <f t="shared" si="406"/>
        <v>0</v>
      </c>
      <c r="AO409" s="175">
        <f t="shared" si="407"/>
        <v>0</v>
      </c>
      <c r="AP409" s="175">
        <f t="shared" si="408"/>
        <v>0</v>
      </c>
      <c r="AQ409" s="175" t="e">
        <f t="shared" si="409"/>
        <v>#DIV/0!</v>
      </c>
      <c r="AR409" s="175">
        <f t="shared" si="410"/>
        <v>0</v>
      </c>
      <c r="AS409" s="175"/>
      <c r="AT409" s="175">
        <f t="shared" si="411"/>
        <v>7.5657326152802629E-3</v>
      </c>
      <c r="AU409" s="175">
        <f t="shared" si="412"/>
        <v>6.4164903585659516E-3</v>
      </c>
      <c r="AV409" s="175">
        <f t="shared" si="413"/>
        <v>1.482686023253077E-2</v>
      </c>
      <c r="AW409" s="175">
        <f t="shared" si="414"/>
        <v>1.2187903926192734E-2</v>
      </c>
      <c r="AX409" s="175" t="e">
        <f t="shared" si="415"/>
        <v>#DIV/0!</v>
      </c>
      <c r="AY409" s="175">
        <f t="shared" si="416"/>
        <v>6.4164903585659516E-3</v>
      </c>
      <c r="AZ409" s="1"/>
      <c r="BA409" s="1">
        <f t="shared" si="441"/>
        <v>5.1071613150251528E-2</v>
      </c>
      <c r="BB409" s="1">
        <f t="shared" si="442"/>
        <v>5.2679623575855539E-2</v>
      </c>
      <c r="BC409" s="1">
        <f t="shared" si="443"/>
        <v>3.9442135289745502E-2</v>
      </c>
      <c r="BD409" s="1">
        <f t="shared" si="444"/>
        <v>6.7841162108550512E-2</v>
      </c>
      <c r="BE409" s="1">
        <f t="shared" si="445"/>
        <v>0</v>
      </c>
      <c r="BF409" s="1">
        <f t="shared" si="446"/>
        <v>5.2679623575855539E-2</v>
      </c>
      <c r="BG409" s="1"/>
      <c r="BH409" s="1">
        <f t="shared" si="417"/>
        <v>5.1455105915852929E-2</v>
      </c>
      <c r="BI409" s="1">
        <f t="shared" si="418"/>
        <v>5.3015486809422918E-2</v>
      </c>
      <c r="BJ409" s="1">
        <f t="shared" si="419"/>
        <v>4.0018394206542039E-2</v>
      </c>
      <c r="BK409" s="1">
        <f t="shared" si="420"/>
        <v>6.8658047553252069E-2</v>
      </c>
      <c r="BL409" s="1">
        <f t="shared" si="421"/>
        <v>0</v>
      </c>
      <c r="BM409" s="1">
        <f t="shared" si="422"/>
        <v>5.3015486809422918E-2</v>
      </c>
      <c r="BN409" s="1"/>
      <c r="BO409" s="1">
        <f t="shared" si="429"/>
        <v>1.4641094098558937E-2</v>
      </c>
      <c r="BP409" s="1">
        <f t="shared" si="430"/>
        <v>1.543431785222061E-2</v>
      </c>
      <c r="BQ409" s="1">
        <f t="shared" si="431"/>
        <v>-1.3641409232706932E-2</v>
      </c>
      <c r="BR409" s="1">
        <f t="shared" si="432"/>
        <v>2.4483164697459682E-2</v>
      </c>
      <c r="BS409" s="1" t="e">
        <f t="shared" si="433"/>
        <v>#DIV/0!</v>
      </c>
      <c r="BT409" s="1">
        <f t="shared" si="434"/>
        <v>1.543431785222061E-2</v>
      </c>
      <c r="BU409" s="1"/>
      <c r="BV409" s="1">
        <f t="shared" si="447"/>
        <v>9.971527946352475E-2</v>
      </c>
      <c r="BW409" s="1">
        <f t="shared" si="448"/>
        <v>9.8355602389418068E-2</v>
      </c>
      <c r="BX409" s="1">
        <f t="shared" si="449"/>
        <v>9.4970002533467948E-2</v>
      </c>
      <c r="BY409" s="1">
        <f t="shared" si="450"/>
        <v>0.12150989322612195</v>
      </c>
      <c r="BZ409" s="1" t="e">
        <f t="shared" si="451"/>
        <v>#DIV/0!</v>
      </c>
      <c r="CA409" s="1">
        <f t="shared" si="452"/>
        <v>9.8355602389418068E-2</v>
      </c>
      <c r="CB409" s="1"/>
      <c r="CC409" s="1"/>
    </row>
    <row r="410" spans="1:81" x14ac:dyDescent="0.2">
      <c r="A410">
        <f t="shared" si="453"/>
        <v>2024</v>
      </c>
      <c r="B410">
        <f t="shared" si="454"/>
        <v>1</v>
      </c>
      <c r="C410" s="1">
        <f>AVERAGE(RealPrice!C398:C409)</f>
        <v>5.1493223786565345E-2</v>
      </c>
      <c r="D410" s="1">
        <f>AVERAGE(RealPrice!D398:D409)</f>
        <v>5.3102281774080239E-2</v>
      </c>
      <c r="E410" s="1">
        <f>AVERAGE(RealPrice!E398:E409)</f>
        <v>4.001825050412177E-2</v>
      </c>
      <c r="F410" s="1">
        <f>AVERAGE(RealPrice!F398:F409)</f>
        <v>6.855772024401019E-2</v>
      </c>
      <c r="G410" s="1">
        <f>AVERAGE(RealPrice!G398:G409)</f>
        <v>0</v>
      </c>
      <c r="H410" s="1">
        <f>AVERAGE(RealPrice!H398:H409)</f>
        <v>5.3102281774080239E-2</v>
      </c>
      <c r="I410" s="1"/>
      <c r="J410" s="1">
        <f t="shared" si="423"/>
        <v>4.2161063631381696E-4</v>
      </c>
      <c r="K410" s="1">
        <f t="shared" si="424"/>
        <v>4.2265819822469991E-4</v>
      </c>
      <c r="L410" s="1">
        <f t="shared" si="425"/>
        <v>5.7611521437626878E-4</v>
      </c>
      <c r="M410" s="1">
        <f t="shared" si="426"/>
        <v>7.1655813545967728E-4</v>
      </c>
      <c r="N410" s="1">
        <f t="shared" si="427"/>
        <v>0</v>
      </c>
      <c r="O410" s="1">
        <f t="shared" si="428"/>
        <v>4.2265819822469991E-4</v>
      </c>
      <c r="P410" s="1"/>
      <c r="Q410" s="99">
        <f t="shared" si="393"/>
        <v>0</v>
      </c>
      <c r="R410" s="99">
        <f t="shared" si="394"/>
        <v>0</v>
      </c>
      <c r="S410" s="99">
        <f t="shared" si="395"/>
        <v>0</v>
      </c>
      <c r="T410" s="99">
        <f t="shared" si="396"/>
        <v>0</v>
      </c>
      <c r="U410" s="99">
        <f t="shared" si="397"/>
        <v>0</v>
      </c>
      <c r="V410" s="99">
        <f t="shared" si="398"/>
        <v>0</v>
      </c>
      <c r="W410" s="99"/>
      <c r="X410" s="99">
        <f t="shared" si="399"/>
        <v>4.2161063631381696E-4</v>
      </c>
      <c r="Y410" s="99">
        <f t="shared" si="400"/>
        <v>4.2265819822469991E-4</v>
      </c>
      <c r="Z410" s="99">
        <f t="shared" si="401"/>
        <v>5.7611521437626878E-4</v>
      </c>
      <c r="AA410" s="99">
        <f t="shared" si="402"/>
        <v>7.1655813545967728E-4</v>
      </c>
      <c r="AB410" s="99">
        <f t="shared" si="403"/>
        <v>0</v>
      </c>
      <c r="AC410" s="99">
        <f t="shared" si="404"/>
        <v>4.2265819822469991E-4</v>
      </c>
      <c r="AD410" s="1"/>
      <c r="AE410" s="1"/>
      <c r="AF410" s="5">
        <f t="shared" si="435"/>
        <v>8.2552833229185829E-3</v>
      </c>
      <c r="AG410" s="5">
        <f t="shared" si="436"/>
        <v>8.0231818212614936E-3</v>
      </c>
      <c r="AH410" s="5">
        <f t="shared" si="437"/>
        <v>1.4606592927691953E-2</v>
      </c>
      <c r="AI410" s="5">
        <f t="shared" si="438"/>
        <v>1.0562291582109529E-2</v>
      </c>
      <c r="AJ410" s="5" t="e">
        <f t="shared" si="439"/>
        <v>#DIV/0!</v>
      </c>
      <c r="AK410" s="5">
        <f t="shared" si="440"/>
        <v>8.0231818212614936E-3</v>
      </c>
      <c r="AL410" s="1"/>
      <c r="AM410" s="175">
        <f t="shared" si="405"/>
        <v>0</v>
      </c>
      <c r="AN410" s="175">
        <f t="shared" si="406"/>
        <v>0</v>
      </c>
      <c r="AO410" s="175">
        <f t="shared" si="407"/>
        <v>0</v>
      </c>
      <c r="AP410" s="175">
        <f t="shared" si="408"/>
        <v>0</v>
      </c>
      <c r="AQ410" s="175" t="e">
        <f t="shared" si="409"/>
        <v>#DIV/0!</v>
      </c>
      <c r="AR410" s="175">
        <f t="shared" si="410"/>
        <v>0</v>
      </c>
      <c r="AS410" s="175"/>
      <c r="AT410" s="175">
        <f t="shared" si="411"/>
        <v>8.2552833229185829E-3</v>
      </c>
      <c r="AU410" s="175">
        <f t="shared" si="412"/>
        <v>8.0231818212614936E-3</v>
      </c>
      <c r="AV410" s="175">
        <f t="shared" si="413"/>
        <v>1.4606592927691953E-2</v>
      </c>
      <c r="AW410" s="175">
        <f t="shared" si="414"/>
        <v>1.0562291582109529E-2</v>
      </c>
      <c r="AX410" s="175" t="e">
        <f t="shared" si="415"/>
        <v>#DIV/0!</v>
      </c>
      <c r="AY410" s="175">
        <f t="shared" si="416"/>
        <v>8.0231818212614936E-3</v>
      </c>
      <c r="AZ410" s="1"/>
      <c r="BA410" s="1">
        <f t="shared" si="441"/>
        <v>5.1493223786565345E-2</v>
      </c>
      <c r="BB410" s="1">
        <f t="shared" si="442"/>
        <v>5.3102281774080239E-2</v>
      </c>
      <c r="BC410" s="1">
        <f t="shared" si="443"/>
        <v>4.001825050412177E-2</v>
      </c>
      <c r="BD410" s="1">
        <f t="shared" si="444"/>
        <v>6.855772024401019E-2</v>
      </c>
      <c r="BE410" s="1">
        <f t="shared" si="445"/>
        <v>0</v>
      </c>
      <c r="BF410" s="1">
        <f t="shared" si="446"/>
        <v>5.3102281774080239E-2</v>
      </c>
      <c r="BG410" s="1"/>
      <c r="BH410" s="1">
        <f t="shared" si="417"/>
        <v>5.1914834422879162E-2</v>
      </c>
      <c r="BI410" s="1">
        <f t="shared" si="418"/>
        <v>5.3524939972304938E-2</v>
      </c>
      <c r="BJ410" s="1">
        <f t="shared" si="419"/>
        <v>4.0594365718498039E-2</v>
      </c>
      <c r="BK410" s="1">
        <f t="shared" si="420"/>
        <v>6.9274278379469867E-2</v>
      </c>
      <c r="BL410" s="1">
        <f t="shared" si="421"/>
        <v>0</v>
      </c>
      <c r="BM410" s="1">
        <f t="shared" si="422"/>
        <v>5.3524939972304938E-2</v>
      </c>
      <c r="BN410" s="1"/>
      <c r="BO410" s="1">
        <f t="shared" si="429"/>
        <v>1.4641094098558937E-2</v>
      </c>
      <c r="BP410" s="1">
        <f t="shared" si="430"/>
        <v>1.543431785222061E-2</v>
      </c>
      <c r="BQ410" s="1">
        <f t="shared" si="431"/>
        <v>-1.3641409232706932E-2</v>
      </c>
      <c r="BR410" s="1">
        <f t="shared" si="432"/>
        <v>2.4483164697459682E-2</v>
      </c>
      <c r="BS410" s="1" t="e">
        <f t="shared" si="433"/>
        <v>#DIV/0!</v>
      </c>
      <c r="BT410" s="1">
        <f t="shared" si="434"/>
        <v>1.543431785222061E-2</v>
      </c>
      <c r="BU410" s="1"/>
      <c r="BV410" s="1">
        <f t="shared" si="447"/>
        <v>0.1001403706150933</v>
      </c>
      <c r="BW410" s="1">
        <f t="shared" si="448"/>
        <v>9.8781651651215371E-2</v>
      </c>
      <c r="BX410" s="1">
        <f t="shared" si="449"/>
        <v>9.5554532828260055E-2</v>
      </c>
      <c r="BY410" s="1">
        <f t="shared" si="450"/>
        <v>0.12223401985754388</v>
      </c>
      <c r="BZ410" s="1" t="e">
        <f t="shared" si="451"/>
        <v>#DIV/0!</v>
      </c>
      <c r="CA410" s="1">
        <f t="shared" si="452"/>
        <v>9.8781651651215371E-2</v>
      </c>
      <c r="CB410" s="1"/>
      <c r="CC410" s="1"/>
    </row>
    <row r="411" spans="1:81" x14ac:dyDescent="0.2">
      <c r="A411">
        <f t="shared" si="453"/>
        <v>2024</v>
      </c>
      <c r="B411">
        <f t="shared" si="454"/>
        <v>2</v>
      </c>
      <c r="C411" s="1">
        <f>AVERAGE(RealPrice!C399:C410)</f>
        <v>5.149267318424678E-2</v>
      </c>
      <c r="D411" s="1">
        <f>AVERAGE(RealPrice!D399:D410)</f>
        <v>5.3211926909765096E-2</v>
      </c>
      <c r="E411" s="1">
        <f>AVERAGE(RealPrice!E399:E410)</f>
        <v>4.0452543340208293E-2</v>
      </c>
      <c r="F411" s="1">
        <f>AVERAGE(RealPrice!F399:F410)</f>
        <v>6.8700815402235771E-2</v>
      </c>
      <c r="G411" s="1">
        <f>AVERAGE(RealPrice!G399:G410)</f>
        <v>0</v>
      </c>
      <c r="H411" s="1">
        <f>AVERAGE(RealPrice!H399:H410)</f>
        <v>5.3211926909765096E-2</v>
      </c>
      <c r="I411" s="1"/>
      <c r="J411" s="1">
        <f t="shared" si="423"/>
        <v>-5.5060231856501884E-7</v>
      </c>
      <c r="K411" s="1">
        <f t="shared" si="424"/>
        <v>1.0964513568485768E-4</v>
      </c>
      <c r="L411" s="1">
        <f t="shared" si="425"/>
        <v>4.3429283608652225E-4</v>
      </c>
      <c r="M411" s="1">
        <f t="shared" si="426"/>
        <v>1.4309515822558128E-4</v>
      </c>
      <c r="N411" s="1">
        <f t="shared" si="427"/>
        <v>0</v>
      </c>
      <c r="O411" s="1">
        <f t="shared" si="428"/>
        <v>1.0964513568485768E-4</v>
      </c>
      <c r="P411" s="1"/>
      <c r="Q411" s="99">
        <f t="shared" si="393"/>
        <v>-5.5060231856501884E-7</v>
      </c>
      <c r="R411" s="99">
        <f t="shared" si="394"/>
        <v>0</v>
      </c>
      <c r="S411" s="99">
        <f t="shared" si="395"/>
        <v>0</v>
      </c>
      <c r="T411" s="99">
        <f t="shared" si="396"/>
        <v>0</v>
      </c>
      <c r="U411" s="99">
        <f t="shared" si="397"/>
        <v>0</v>
      </c>
      <c r="V411" s="99">
        <f t="shared" si="398"/>
        <v>0</v>
      </c>
      <c r="W411" s="99"/>
      <c r="X411" s="99">
        <f t="shared" si="399"/>
        <v>0</v>
      </c>
      <c r="Y411" s="99">
        <f t="shared" si="400"/>
        <v>1.0964513568485768E-4</v>
      </c>
      <c r="Z411" s="99">
        <f t="shared" si="401"/>
        <v>4.3429283608652225E-4</v>
      </c>
      <c r="AA411" s="99">
        <f t="shared" si="402"/>
        <v>1.4309515822558128E-4</v>
      </c>
      <c r="AB411" s="99">
        <f t="shared" si="403"/>
        <v>0</v>
      </c>
      <c r="AC411" s="99">
        <f t="shared" si="404"/>
        <v>1.0964513568485768E-4</v>
      </c>
      <c r="AD411" s="1"/>
      <c r="AE411" s="1"/>
      <c r="AF411" s="5">
        <f t="shared" si="435"/>
        <v>-1.069271407139194E-5</v>
      </c>
      <c r="AG411" s="5">
        <f t="shared" si="436"/>
        <v>2.064791418028511E-3</v>
      </c>
      <c r="AH411" s="5">
        <f t="shared" si="437"/>
        <v>1.085236937186429E-2</v>
      </c>
      <c r="AI411" s="5">
        <f t="shared" si="438"/>
        <v>2.0872216537579646E-3</v>
      </c>
      <c r="AJ411" s="5" t="e">
        <f t="shared" si="439"/>
        <v>#DIV/0!</v>
      </c>
      <c r="AK411" s="5">
        <f t="shared" si="440"/>
        <v>2.064791418028511E-3</v>
      </c>
      <c r="AL411" s="1"/>
      <c r="AM411" s="175">
        <f t="shared" si="405"/>
        <v>-1.069271407139194E-5</v>
      </c>
      <c r="AN411" s="175">
        <f t="shared" si="406"/>
        <v>0</v>
      </c>
      <c r="AO411" s="175">
        <f t="shared" si="407"/>
        <v>0</v>
      </c>
      <c r="AP411" s="175">
        <f t="shared" si="408"/>
        <v>0</v>
      </c>
      <c r="AQ411" s="175" t="e">
        <f t="shared" si="409"/>
        <v>#DIV/0!</v>
      </c>
      <c r="AR411" s="175">
        <f t="shared" si="410"/>
        <v>0</v>
      </c>
      <c r="AS411" s="175"/>
      <c r="AT411" s="175">
        <f t="shared" si="411"/>
        <v>0</v>
      </c>
      <c r="AU411" s="175">
        <f t="shared" si="412"/>
        <v>2.064791418028511E-3</v>
      </c>
      <c r="AV411" s="175">
        <f t="shared" si="413"/>
        <v>1.085236937186429E-2</v>
      </c>
      <c r="AW411" s="175">
        <f t="shared" si="414"/>
        <v>2.0872216537579646E-3</v>
      </c>
      <c r="AX411" s="175" t="e">
        <f t="shared" si="415"/>
        <v>#DIV/0!</v>
      </c>
      <c r="AY411" s="175">
        <f t="shared" si="416"/>
        <v>2.064791418028511E-3</v>
      </c>
      <c r="AZ411" s="1"/>
      <c r="BA411" s="1">
        <f t="shared" si="441"/>
        <v>5.1492122581928215E-2</v>
      </c>
      <c r="BB411" s="1">
        <f t="shared" si="442"/>
        <v>5.3211926909765096E-2</v>
      </c>
      <c r="BC411" s="1">
        <f t="shared" si="443"/>
        <v>4.0452543340208293E-2</v>
      </c>
      <c r="BD411" s="1">
        <f t="shared" si="444"/>
        <v>6.8700815402235771E-2</v>
      </c>
      <c r="BE411" s="1">
        <f t="shared" si="445"/>
        <v>0</v>
      </c>
      <c r="BF411" s="1">
        <f t="shared" si="446"/>
        <v>5.3211926909765096E-2</v>
      </c>
      <c r="BG411" s="1"/>
      <c r="BH411" s="1">
        <f t="shared" si="417"/>
        <v>5.149267318424678E-2</v>
      </c>
      <c r="BI411" s="1">
        <f t="shared" si="418"/>
        <v>5.3321572045449954E-2</v>
      </c>
      <c r="BJ411" s="1">
        <f t="shared" si="419"/>
        <v>4.0886836176294815E-2</v>
      </c>
      <c r="BK411" s="1">
        <f t="shared" si="420"/>
        <v>6.8843910560461352E-2</v>
      </c>
      <c r="BL411" s="1">
        <f t="shared" si="421"/>
        <v>0</v>
      </c>
      <c r="BM411" s="1">
        <f t="shared" si="422"/>
        <v>5.3321572045449954E-2</v>
      </c>
      <c r="BN411" s="1"/>
      <c r="BO411" s="1">
        <f t="shared" si="429"/>
        <v>1.4640543502127807E-2</v>
      </c>
      <c r="BP411" s="1">
        <f t="shared" si="430"/>
        <v>1.543431785222061E-2</v>
      </c>
      <c r="BQ411" s="1">
        <f t="shared" si="431"/>
        <v>-1.3641409232706932E-2</v>
      </c>
      <c r="BR411" s="1">
        <f t="shared" si="432"/>
        <v>2.4483164697459682E-2</v>
      </c>
      <c r="BS411" s="1" t="e">
        <f t="shared" si="433"/>
        <v>#DIV/0!</v>
      </c>
      <c r="BT411" s="1">
        <f t="shared" si="434"/>
        <v>1.543431785222061E-2</v>
      </c>
      <c r="BU411" s="1"/>
      <c r="BV411" s="1">
        <f t="shared" si="447"/>
        <v>0.1001403706150933</v>
      </c>
      <c r="BW411" s="1">
        <f t="shared" si="448"/>
        <v>9.8891523181235411E-2</v>
      </c>
      <c r="BX411" s="1">
        <f t="shared" si="449"/>
        <v>9.5993538770619349E-2</v>
      </c>
      <c r="BY411" s="1">
        <f t="shared" si="450"/>
        <v>0.12237741368708226</v>
      </c>
      <c r="BZ411" s="1" t="e">
        <f t="shared" si="451"/>
        <v>#DIV/0!</v>
      </c>
      <c r="CA411" s="1">
        <f t="shared" si="452"/>
        <v>9.8891523181235411E-2</v>
      </c>
      <c r="CB411" s="1"/>
      <c r="CC411" s="1"/>
    </row>
    <row r="412" spans="1:81" x14ac:dyDescent="0.2">
      <c r="A412">
        <f t="shared" si="453"/>
        <v>2024</v>
      </c>
      <c r="B412">
        <f t="shared" si="454"/>
        <v>3</v>
      </c>
      <c r="C412" s="1">
        <f>AVERAGE(RealPrice!C400:C411)</f>
        <v>5.1526011879541901E-2</v>
      </c>
      <c r="D412" s="1">
        <f>AVERAGE(RealPrice!D400:D411)</f>
        <v>5.3232955809274569E-2</v>
      </c>
      <c r="E412" s="1">
        <f>AVERAGE(RealPrice!E400:E411)</f>
        <v>4.0599401722987358E-2</v>
      </c>
      <c r="F412" s="1">
        <f>AVERAGE(RealPrice!F400:F411)</f>
        <v>6.8903634163110128E-2</v>
      </c>
      <c r="G412" s="1">
        <f>AVERAGE(RealPrice!G400:G411)</f>
        <v>0</v>
      </c>
      <c r="H412" s="1">
        <f>AVERAGE(RealPrice!H400:H411)</f>
        <v>5.3232955809274569E-2</v>
      </c>
      <c r="I412" s="1"/>
      <c r="J412" s="1">
        <f t="shared" si="423"/>
        <v>3.3338695295120901E-5</v>
      </c>
      <c r="K412" s="1">
        <f t="shared" si="424"/>
        <v>2.1028899509473176E-5</v>
      </c>
      <c r="L412" s="1">
        <f t="shared" si="425"/>
        <v>1.468583827790651E-4</v>
      </c>
      <c r="M412" s="1">
        <f t="shared" si="426"/>
        <v>2.0281876087435702E-4</v>
      </c>
      <c r="N412" s="1">
        <f t="shared" si="427"/>
        <v>0</v>
      </c>
      <c r="O412" s="1">
        <f t="shared" si="428"/>
        <v>2.1028899509473176E-5</v>
      </c>
      <c r="P412" s="1"/>
      <c r="Q412" s="99">
        <f t="shared" si="393"/>
        <v>0</v>
      </c>
      <c r="R412" s="99">
        <f t="shared" si="394"/>
        <v>0</v>
      </c>
      <c r="S412" s="99">
        <f t="shared" si="395"/>
        <v>0</v>
      </c>
      <c r="T412" s="99">
        <f t="shared" si="396"/>
        <v>0</v>
      </c>
      <c r="U412" s="99">
        <f t="shared" si="397"/>
        <v>0</v>
      </c>
      <c r="V412" s="99">
        <f t="shared" si="398"/>
        <v>0</v>
      </c>
      <c r="W412" s="99"/>
      <c r="X412" s="99">
        <f t="shared" si="399"/>
        <v>3.3338695295120901E-5</v>
      </c>
      <c r="Y412" s="99">
        <f t="shared" si="400"/>
        <v>2.1028899509473176E-5</v>
      </c>
      <c r="Z412" s="99">
        <f t="shared" si="401"/>
        <v>1.468583827790651E-4</v>
      </c>
      <c r="AA412" s="99">
        <f t="shared" si="402"/>
        <v>2.0281876087435702E-4</v>
      </c>
      <c r="AB412" s="99">
        <f t="shared" si="403"/>
        <v>0</v>
      </c>
      <c r="AC412" s="99">
        <f t="shared" si="404"/>
        <v>2.1028899509473176E-5</v>
      </c>
      <c r="AD412" s="1"/>
      <c r="AE412" s="1"/>
      <c r="AF412" s="5">
        <f t="shared" si="435"/>
        <v>6.4744541763905872E-4</v>
      </c>
      <c r="AG412" s="5">
        <f t="shared" si="436"/>
        <v>3.9519146797917237E-4</v>
      </c>
      <c r="AH412" s="5">
        <f t="shared" si="437"/>
        <v>3.630386884304837E-3</v>
      </c>
      <c r="AI412" s="5">
        <f t="shared" si="438"/>
        <v>2.9522031097719559E-3</v>
      </c>
      <c r="AJ412" s="5" t="e">
        <f t="shared" si="439"/>
        <v>#DIV/0!</v>
      </c>
      <c r="AK412" s="5">
        <f t="shared" si="440"/>
        <v>3.9519146797917237E-4</v>
      </c>
      <c r="AL412" s="1"/>
      <c r="AM412" s="175">
        <f t="shared" si="405"/>
        <v>0</v>
      </c>
      <c r="AN412" s="175">
        <f t="shared" si="406"/>
        <v>0</v>
      </c>
      <c r="AO412" s="175">
        <f t="shared" si="407"/>
        <v>0</v>
      </c>
      <c r="AP412" s="175">
        <f t="shared" si="408"/>
        <v>0</v>
      </c>
      <c r="AQ412" s="175" t="e">
        <f t="shared" si="409"/>
        <v>#DIV/0!</v>
      </c>
      <c r="AR412" s="175">
        <f t="shared" si="410"/>
        <v>0</v>
      </c>
      <c r="AS412" s="175"/>
      <c r="AT412" s="175">
        <f t="shared" si="411"/>
        <v>6.4744541763905872E-4</v>
      </c>
      <c r="AU412" s="175">
        <f t="shared" si="412"/>
        <v>3.9519146797917237E-4</v>
      </c>
      <c r="AV412" s="175">
        <f t="shared" si="413"/>
        <v>3.630386884304837E-3</v>
      </c>
      <c r="AW412" s="175">
        <f t="shared" si="414"/>
        <v>2.9522031097719559E-3</v>
      </c>
      <c r="AX412" s="175" t="e">
        <f t="shared" si="415"/>
        <v>#DIV/0!</v>
      </c>
      <c r="AY412" s="175">
        <f t="shared" si="416"/>
        <v>3.9519146797917237E-4</v>
      </c>
      <c r="AZ412" s="1"/>
      <c r="BA412" s="1">
        <f t="shared" si="441"/>
        <v>5.1526011879541901E-2</v>
      </c>
      <c r="BB412" s="1">
        <f t="shared" si="442"/>
        <v>5.3232955809274569E-2</v>
      </c>
      <c r="BC412" s="1">
        <f t="shared" si="443"/>
        <v>4.0599401722987358E-2</v>
      </c>
      <c r="BD412" s="1">
        <f t="shared" si="444"/>
        <v>6.8903634163110128E-2</v>
      </c>
      <c r="BE412" s="1">
        <f t="shared" si="445"/>
        <v>0</v>
      </c>
      <c r="BF412" s="1">
        <f t="shared" si="446"/>
        <v>5.3232955809274569E-2</v>
      </c>
      <c r="BG412" s="1"/>
      <c r="BH412" s="1">
        <f t="shared" si="417"/>
        <v>5.1559350574837022E-2</v>
      </c>
      <c r="BI412" s="1">
        <f t="shared" si="418"/>
        <v>5.3253984708784043E-2</v>
      </c>
      <c r="BJ412" s="1">
        <f t="shared" si="419"/>
        <v>4.0746260105766423E-2</v>
      </c>
      <c r="BK412" s="1">
        <f t="shared" si="420"/>
        <v>6.9106452923984485E-2</v>
      </c>
      <c r="BL412" s="1">
        <f t="shared" si="421"/>
        <v>0</v>
      </c>
      <c r="BM412" s="1">
        <f t="shared" si="422"/>
        <v>5.3253984708784043E-2</v>
      </c>
      <c r="BN412" s="1"/>
      <c r="BO412" s="1">
        <f t="shared" si="429"/>
        <v>1.4640543502127807E-2</v>
      </c>
      <c r="BP412" s="1">
        <f t="shared" si="430"/>
        <v>1.543431785222061E-2</v>
      </c>
      <c r="BQ412" s="1">
        <f t="shared" si="431"/>
        <v>-1.3641409232706932E-2</v>
      </c>
      <c r="BR412" s="1">
        <f t="shared" si="432"/>
        <v>2.4483164697459682E-2</v>
      </c>
      <c r="BS412" s="1" t="e">
        <f t="shared" si="433"/>
        <v>#DIV/0!</v>
      </c>
      <c r="BT412" s="1">
        <f t="shared" si="434"/>
        <v>1.543431785222061E-2</v>
      </c>
      <c r="BU412" s="1"/>
      <c r="BV412" s="1">
        <f t="shared" si="447"/>
        <v>0.10017373089537393</v>
      </c>
      <c r="BW412" s="1">
        <f t="shared" si="448"/>
        <v>9.8912560391186552E-2</v>
      </c>
      <c r="BX412" s="1">
        <f t="shared" si="449"/>
        <v>9.6140930306145109E-2</v>
      </c>
      <c r="BY412" s="1">
        <f t="shared" si="450"/>
        <v>0.12258083121013318</v>
      </c>
      <c r="BZ412" s="1" t="e">
        <f t="shared" si="451"/>
        <v>#DIV/0!</v>
      </c>
      <c r="CA412" s="1">
        <f t="shared" si="452"/>
        <v>9.8912560391186552E-2</v>
      </c>
      <c r="CB412" s="1"/>
      <c r="CC412" s="1"/>
    </row>
    <row r="413" spans="1:81" x14ac:dyDescent="0.2">
      <c r="A413">
        <f t="shared" si="453"/>
        <v>2024</v>
      </c>
      <c r="B413">
        <f t="shared" si="454"/>
        <v>4</v>
      </c>
      <c r="C413" s="1">
        <f>AVERAGE(RealPrice!C401:C412)</f>
        <v>5.1601489133913013E-2</v>
      </c>
      <c r="D413" s="1">
        <f>AVERAGE(RealPrice!D401:D412)</f>
        <v>5.3276751593516802E-2</v>
      </c>
      <c r="E413" s="1">
        <f>AVERAGE(RealPrice!E401:E412)</f>
        <v>4.0961890760098651E-2</v>
      </c>
      <c r="F413" s="1">
        <f>AVERAGE(RealPrice!F401:F412)</f>
        <v>6.9178832735159124E-2</v>
      </c>
      <c r="G413" s="1">
        <f>AVERAGE(RealPrice!G401:G412)</f>
        <v>0</v>
      </c>
      <c r="H413" s="1">
        <f>AVERAGE(RealPrice!H401:H412)</f>
        <v>5.3276751593516802E-2</v>
      </c>
      <c r="I413" s="1"/>
      <c r="J413" s="1">
        <f t="shared" si="423"/>
        <v>7.5477254371111857E-5</v>
      </c>
      <c r="K413" s="1">
        <f t="shared" si="424"/>
        <v>4.3795784242232905E-5</v>
      </c>
      <c r="L413" s="1">
        <f t="shared" si="425"/>
        <v>3.6248903711129377E-4</v>
      </c>
      <c r="M413" s="1">
        <f t="shared" si="426"/>
        <v>2.7519857204899578E-4</v>
      </c>
      <c r="N413" s="1">
        <f t="shared" si="427"/>
        <v>0</v>
      </c>
      <c r="O413" s="1">
        <f t="shared" si="428"/>
        <v>4.3795784242232905E-5</v>
      </c>
      <c r="P413" s="1"/>
      <c r="Q413" s="99">
        <f t="shared" si="393"/>
        <v>0</v>
      </c>
      <c r="R413" s="99">
        <f t="shared" si="394"/>
        <v>0</v>
      </c>
      <c r="S413" s="99">
        <f t="shared" si="395"/>
        <v>0</v>
      </c>
      <c r="T413" s="99">
        <f t="shared" si="396"/>
        <v>0</v>
      </c>
      <c r="U413" s="99">
        <f t="shared" si="397"/>
        <v>0</v>
      </c>
      <c r="V413" s="99">
        <f t="shared" si="398"/>
        <v>0</v>
      </c>
      <c r="W413" s="99"/>
      <c r="X413" s="99">
        <f t="shared" si="399"/>
        <v>7.5477254371111857E-5</v>
      </c>
      <c r="Y413" s="99">
        <f t="shared" si="400"/>
        <v>4.3795784242232905E-5</v>
      </c>
      <c r="Z413" s="99">
        <f t="shared" si="401"/>
        <v>3.6248903711129377E-4</v>
      </c>
      <c r="AA413" s="99">
        <f t="shared" si="402"/>
        <v>2.7519857204899578E-4</v>
      </c>
      <c r="AB413" s="99">
        <f t="shared" si="403"/>
        <v>0</v>
      </c>
      <c r="AC413" s="99">
        <f t="shared" si="404"/>
        <v>4.3795784242232905E-5</v>
      </c>
      <c r="AD413" s="1"/>
      <c r="AE413" s="1"/>
      <c r="AF413" s="5">
        <f t="shared" si="435"/>
        <v>1.46483788707652E-3</v>
      </c>
      <c r="AG413" s="5">
        <f t="shared" si="436"/>
        <v>8.2271937705558074E-4</v>
      </c>
      <c r="AH413" s="5">
        <f t="shared" si="437"/>
        <v>8.9284329750616287E-3</v>
      </c>
      <c r="AI413" s="5">
        <f t="shared" si="438"/>
        <v>3.993963096308395E-3</v>
      </c>
      <c r="AJ413" s="5" t="e">
        <f t="shared" si="439"/>
        <v>#DIV/0!</v>
      </c>
      <c r="AK413" s="5">
        <f t="shared" si="440"/>
        <v>8.2271937705558074E-4</v>
      </c>
      <c r="AL413" s="1"/>
      <c r="AM413" s="175">
        <f t="shared" si="405"/>
        <v>0</v>
      </c>
      <c r="AN413" s="175">
        <f t="shared" si="406"/>
        <v>0</v>
      </c>
      <c r="AO413" s="175">
        <f t="shared" si="407"/>
        <v>0</v>
      </c>
      <c r="AP413" s="175">
        <f t="shared" si="408"/>
        <v>0</v>
      </c>
      <c r="AQ413" s="175" t="e">
        <f t="shared" si="409"/>
        <v>#DIV/0!</v>
      </c>
      <c r="AR413" s="175">
        <f t="shared" si="410"/>
        <v>0</v>
      </c>
      <c r="AS413" s="175"/>
      <c r="AT413" s="175">
        <f t="shared" si="411"/>
        <v>1.46483788707652E-3</v>
      </c>
      <c r="AU413" s="175">
        <f t="shared" si="412"/>
        <v>8.2271937705558074E-4</v>
      </c>
      <c r="AV413" s="175">
        <f t="shared" si="413"/>
        <v>8.9284329750616287E-3</v>
      </c>
      <c r="AW413" s="175">
        <f t="shared" si="414"/>
        <v>3.993963096308395E-3</v>
      </c>
      <c r="AX413" s="175" t="e">
        <f t="shared" si="415"/>
        <v>#DIV/0!</v>
      </c>
      <c r="AY413" s="175">
        <f t="shared" si="416"/>
        <v>8.2271937705558074E-4</v>
      </c>
      <c r="AZ413" s="1"/>
      <c r="BA413" s="1">
        <f t="shared" si="441"/>
        <v>5.1601489133913013E-2</v>
      </c>
      <c r="BB413" s="1">
        <f t="shared" si="442"/>
        <v>5.3276751593516802E-2</v>
      </c>
      <c r="BC413" s="1">
        <f t="shared" si="443"/>
        <v>4.0961890760098651E-2</v>
      </c>
      <c r="BD413" s="1">
        <f t="shared" si="444"/>
        <v>6.9178832735159124E-2</v>
      </c>
      <c r="BE413" s="1">
        <f t="shared" si="445"/>
        <v>0</v>
      </c>
      <c r="BF413" s="1">
        <f t="shared" si="446"/>
        <v>5.3276751593516802E-2</v>
      </c>
      <c r="BG413" s="1"/>
      <c r="BH413" s="1">
        <f t="shared" si="417"/>
        <v>5.1676966388284125E-2</v>
      </c>
      <c r="BI413" s="1">
        <f t="shared" si="418"/>
        <v>5.3320547377759035E-2</v>
      </c>
      <c r="BJ413" s="1">
        <f t="shared" si="419"/>
        <v>4.1324379797209945E-2</v>
      </c>
      <c r="BK413" s="1">
        <f t="shared" si="420"/>
        <v>6.9454031307208119E-2</v>
      </c>
      <c r="BL413" s="1">
        <f t="shared" si="421"/>
        <v>0</v>
      </c>
      <c r="BM413" s="1">
        <f t="shared" si="422"/>
        <v>5.3320547377759035E-2</v>
      </c>
      <c r="BN413" s="1"/>
      <c r="BO413" s="1">
        <f t="shared" si="429"/>
        <v>1.4640543502127807E-2</v>
      </c>
      <c r="BP413" s="1">
        <f t="shared" si="430"/>
        <v>1.543431785222061E-2</v>
      </c>
      <c r="BQ413" s="1">
        <f t="shared" si="431"/>
        <v>-1.3641409232706932E-2</v>
      </c>
      <c r="BR413" s="1">
        <f t="shared" si="432"/>
        <v>2.4483164697459682E-2</v>
      </c>
      <c r="BS413" s="1" t="e">
        <f t="shared" si="433"/>
        <v>#DIV/0!</v>
      </c>
      <c r="BT413" s="1">
        <f t="shared" si="434"/>
        <v>1.543431785222061E-2</v>
      </c>
      <c r="BU413" s="1"/>
      <c r="BV413" s="1">
        <f t="shared" si="447"/>
        <v>0.10024931871168685</v>
      </c>
      <c r="BW413" s="1">
        <f t="shared" si="448"/>
        <v>9.8956392207069116E-2</v>
      </c>
      <c r="BX413" s="1">
        <f t="shared" si="449"/>
        <v>9.650665580232845E-2</v>
      </c>
      <c r="BY413" s="1">
        <f t="shared" si="450"/>
        <v>0.1228571289151231</v>
      </c>
      <c r="BZ413" s="1" t="e">
        <f t="shared" si="451"/>
        <v>#DIV/0!</v>
      </c>
      <c r="CA413" s="1">
        <f t="shared" si="452"/>
        <v>9.8956392207069116E-2</v>
      </c>
      <c r="CB413" s="1"/>
      <c r="CC413" s="1"/>
    </row>
    <row r="414" spans="1:81" x14ac:dyDescent="0.2">
      <c r="A414">
        <f t="shared" si="453"/>
        <v>2024</v>
      </c>
      <c r="B414">
        <f t="shared" si="454"/>
        <v>5</v>
      </c>
      <c r="C414" s="1">
        <f>AVERAGE(RealPrice!C402:C413)</f>
        <v>5.1428962640804925E-2</v>
      </c>
      <c r="D414" s="1">
        <f>AVERAGE(RealPrice!D402:D413)</f>
        <v>5.3132716846087835E-2</v>
      </c>
      <c r="E414" s="1">
        <f>AVERAGE(RealPrice!E402:E413)</f>
        <v>4.1288240123031714E-2</v>
      </c>
      <c r="F414" s="1">
        <f>AVERAGE(RealPrice!F402:F413)</f>
        <v>6.9005982331969015E-2</v>
      </c>
      <c r="G414" s="1">
        <f>AVERAGE(RealPrice!G402:G413)</f>
        <v>0</v>
      </c>
      <c r="H414" s="1">
        <f>AVERAGE(RealPrice!H402:H413)</f>
        <v>5.3132716846087835E-2</v>
      </c>
      <c r="I414" s="1"/>
      <c r="J414" s="1">
        <f t="shared" si="423"/>
        <v>-1.7252649310808832E-4</v>
      </c>
      <c r="K414" s="1">
        <f t="shared" si="424"/>
        <v>-1.4403474742896716E-4</v>
      </c>
      <c r="L414" s="1">
        <f t="shared" si="425"/>
        <v>3.2634936293306216E-4</v>
      </c>
      <c r="M414" s="1">
        <f t="shared" si="426"/>
        <v>-1.7285040319010847E-4</v>
      </c>
      <c r="N414" s="1">
        <f t="shared" si="427"/>
        <v>0</v>
      </c>
      <c r="O414" s="1">
        <f t="shared" si="428"/>
        <v>-1.4403474742896716E-4</v>
      </c>
      <c r="P414" s="1"/>
      <c r="Q414" s="99">
        <f t="shared" si="393"/>
        <v>-1.7252649310808832E-4</v>
      </c>
      <c r="R414" s="99">
        <f t="shared" si="394"/>
        <v>-1.4403474742896716E-4</v>
      </c>
      <c r="S414" s="99">
        <f t="shared" si="395"/>
        <v>0</v>
      </c>
      <c r="T414" s="99">
        <f t="shared" si="396"/>
        <v>-1.7285040319010847E-4</v>
      </c>
      <c r="U414" s="99">
        <f t="shared" si="397"/>
        <v>0</v>
      </c>
      <c r="V414" s="99">
        <f t="shared" si="398"/>
        <v>-1.4403474742896716E-4</v>
      </c>
      <c r="W414" s="99"/>
      <c r="X414" s="99">
        <f t="shared" si="399"/>
        <v>0</v>
      </c>
      <c r="Y414" s="99">
        <f t="shared" si="400"/>
        <v>0</v>
      </c>
      <c r="Z414" s="99">
        <f t="shared" si="401"/>
        <v>3.2634936293306216E-4</v>
      </c>
      <c r="AA414" s="99">
        <f t="shared" si="402"/>
        <v>0</v>
      </c>
      <c r="AB414" s="99">
        <f t="shared" si="403"/>
        <v>0</v>
      </c>
      <c r="AC414" s="99">
        <f t="shared" si="404"/>
        <v>0</v>
      </c>
      <c r="AD414" s="1"/>
      <c r="AE414" s="1"/>
      <c r="AF414" s="5">
        <f t="shared" si="435"/>
        <v>-3.343440199184089E-3</v>
      </c>
      <c r="AG414" s="5">
        <f t="shared" si="436"/>
        <v>-2.7035196989467769E-3</v>
      </c>
      <c r="AH414" s="5">
        <f t="shared" si="437"/>
        <v>7.9671459709804715E-3</v>
      </c>
      <c r="AI414" s="5">
        <f t="shared" si="438"/>
        <v>-2.4986024822338804E-3</v>
      </c>
      <c r="AJ414" s="5" t="e">
        <f t="shared" si="439"/>
        <v>#DIV/0!</v>
      </c>
      <c r="AK414" s="5">
        <f t="shared" si="440"/>
        <v>-2.7035196989467769E-3</v>
      </c>
      <c r="AL414" s="1"/>
      <c r="AM414" s="175">
        <f t="shared" si="405"/>
        <v>-3.343440199184089E-3</v>
      </c>
      <c r="AN414" s="175">
        <f t="shared" si="406"/>
        <v>-2.7035196989467769E-3</v>
      </c>
      <c r="AO414" s="175">
        <f t="shared" si="407"/>
        <v>0</v>
      </c>
      <c r="AP414" s="175">
        <f t="shared" si="408"/>
        <v>-2.4986024822338804E-3</v>
      </c>
      <c r="AQ414" s="175" t="e">
        <f t="shared" si="409"/>
        <v>#DIV/0!</v>
      </c>
      <c r="AR414" s="175">
        <f t="shared" si="410"/>
        <v>-2.7035196989467769E-3</v>
      </c>
      <c r="AS414" s="175"/>
      <c r="AT414" s="175">
        <f t="shared" si="411"/>
        <v>0</v>
      </c>
      <c r="AU414" s="175">
        <f t="shared" si="412"/>
        <v>0</v>
      </c>
      <c r="AV414" s="175">
        <f t="shared" si="413"/>
        <v>7.9671459709804715E-3</v>
      </c>
      <c r="AW414" s="175">
        <f t="shared" si="414"/>
        <v>0</v>
      </c>
      <c r="AX414" s="175" t="e">
        <f t="shared" si="415"/>
        <v>#DIV/0!</v>
      </c>
      <c r="AY414" s="175">
        <f t="shared" si="416"/>
        <v>0</v>
      </c>
      <c r="AZ414" s="1"/>
      <c r="BA414" s="1">
        <f t="shared" si="441"/>
        <v>5.1256436147696836E-2</v>
      </c>
      <c r="BB414" s="1">
        <f t="shared" si="442"/>
        <v>5.2988682098658868E-2</v>
      </c>
      <c r="BC414" s="1">
        <f t="shared" si="443"/>
        <v>4.1288240123031714E-2</v>
      </c>
      <c r="BD414" s="1">
        <f t="shared" si="444"/>
        <v>6.8833131928778907E-2</v>
      </c>
      <c r="BE414" s="1">
        <f t="shared" si="445"/>
        <v>0</v>
      </c>
      <c r="BF414" s="1">
        <f t="shared" si="446"/>
        <v>5.2988682098658868E-2</v>
      </c>
      <c r="BG414" s="1"/>
      <c r="BH414" s="1">
        <f t="shared" si="417"/>
        <v>5.1428962640804925E-2</v>
      </c>
      <c r="BI414" s="1">
        <f t="shared" si="418"/>
        <v>5.3132716846087835E-2</v>
      </c>
      <c r="BJ414" s="1">
        <f t="shared" si="419"/>
        <v>4.1614589485964776E-2</v>
      </c>
      <c r="BK414" s="1">
        <f t="shared" si="420"/>
        <v>6.9005982331969015E-2</v>
      </c>
      <c r="BL414" s="1">
        <f t="shared" si="421"/>
        <v>0</v>
      </c>
      <c r="BM414" s="1">
        <f t="shared" si="422"/>
        <v>5.3132716846087835E-2</v>
      </c>
      <c r="BN414" s="1"/>
      <c r="BO414" s="1">
        <f t="shared" si="429"/>
        <v>1.4468593841032202E-2</v>
      </c>
      <c r="BP414" s="1">
        <f t="shared" si="430"/>
        <v>1.5290672505568649E-2</v>
      </c>
      <c r="BQ414" s="1">
        <f t="shared" si="431"/>
        <v>-1.3641409232706932E-2</v>
      </c>
      <c r="BR414" s="1">
        <f t="shared" si="432"/>
        <v>2.4310746178716036E-2</v>
      </c>
      <c r="BS414" s="1" t="e">
        <f t="shared" si="433"/>
        <v>#DIV/0!</v>
      </c>
      <c r="BT414" s="1">
        <f t="shared" si="434"/>
        <v>1.5290672505568649E-2</v>
      </c>
      <c r="BU414" s="1"/>
      <c r="BV414" s="1">
        <f t="shared" si="447"/>
        <v>0.10024931871168685</v>
      </c>
      <c r="BW414" s="1">
        <f t="shared" si="448"/>
        <v>9.8956392207069116E-2</v>
      </c>
      <c r="BX414" s="1">
        <f t="shared" si="449"/>
        <v>9.6835605238273531E-2</v>
      </c>
      <c r="BY414" s="1">
        <f t="shared" si="450"/>
        <v>0.1228571289151231</v>
      </c>
      <c r="BZ414" s="1" t="e">
        <f t="shared" si="451"/>
        <v>#DIV/0!</v>
      </c>
      <c r="CA414" s="1">
        <f t="shared" si="452"/>
        <v>9.8956392207069116E-2</v>
      </c>
      <c r="CB414" s="1"/>
      <c r="CC414" s="1"/>
    </row>
    <row r="415" spans="1:81" x14ac:dyDescent="0.2">
      <c r="A415">
        <f t="shared" si="453"/>
        <v>2024</v>
      </c>
      <c r="B415">
        <f t="shared" si="454"/>
        <v>6</v>
      </c>
      <c r="C415" s="1">
        <f>AVERAGE(RealPrice!C403:C414)</f>
        <v>5.1329570916808287E-2</v>
      </c>
      <c r="D415" s="1">
        <f>AVERAGE(RealPrice!D403:D414)</f>
        <v>5.3075148196834343E-2</v>
      </c>
      <c r="E415" s="1">
        <f>AVERAGE(RealPrice!E403:E414)</f>
        <v>4.1248380420736634E-2</v>
      </c>
      <c r="F415" s="1">
        <f>AVERAGE(RealPrice!F403:F414)</f>
        <v>6.8861189704751066E-2</v>
      </c>
      <c r="G415" s="1">
        <f>AVERAGE(RealPrice!G403:G414)</f>
        <v>0</v>
      </c>
      <c r="H415" s="1">
        <f>AVERAGE(RealPrice!H403:H414)</f>
        <v>5.3075148196834343E-2</v>
      </c>
      <c r="I415" s="1"/>
      <c r="J415" s="1">
        <f t="shared" si="423"/>
        <v>-9.9391723996637704E-5</v>
      </c>
      <c r="K415" s="1">
        <f t="shared" si="424"/>
        <v>-5.7568649253492143E-5</v>
      </c>
      <c r="L415" s="1">
        <f t="shared" si="425"/>
        <v>-3.9859702295079458E-5</v>
      </c>
      <c r="M415" s="1">
        <f t="shared" si="426"/>
        <v>-1.4479262721794894E-4</v>
      </c>
      <c r="N415" s="1">
        <f t="shared" si="427"/>
        <v>0</v>
      </c>
      <c r="O415" s="1">
        <f t="shared" si="428"/>
        <v>-5.7568649253492143E-5</v>
      </c>
      <c r="P415" s="1"/>
      <c r="Q415" s="99">
        <f t="shared" si="393"/>
        <v>-9.9391723996637704E-5</v>
      </c>
      <c r="R415" s="99">
        <f t="shared" si="394"/>
        <v>-5.7568649253492143E-5</v>
      </c>
      <c r="S415" s="99">
        <f t="shared" si="395"/>
        <v>-3.9859702295079458E-5</v>
      </c>
      <c r="T415" s="99">
        <f t="shared" si="396"/>
        <v>-1.4479262721794894E-4</v>
      </c>
      <c r="U415" s="99">
        <f t="shared" si="397"/>
        <v>0</v>
      </c>
      <c r="V415" s="99">
        <f t="shared" si="398"/>
        <v>-5.7568649253492143E-5</v>
      </c>
      <c r="W415" s="99"/>
      <c r="X415" s="99">
        <f t="shared" si="399"/>
        <v>0</v>
      </c>
      <c r="Y415" s="99">
        <f t="shared" si="400"/>
        <v>0</v>
      </c>
      <c r="Z415" s="99">
        <f t="shared" si="401"/>
        <v>0</v>
      </c>
      <c r="AA415" s="99">
        <f t="shared" si="402"/>
        <v>0</v>
      </c>
      <c r="AB415" s="99">
        <f t="shared" si="403"/>
        <v>0</v>
      </c>
      <c r="AC415" s="99">
        <f t="shared" si="404"/>
        <v>0</v>
      </c>
      <c r="AD415" s="1"/>
      <c r="AE415" s="1"/>
      <c r="AF415" s="5">
        <f t="shared" si="435"/>
        <v>-1.9326021543700778E-3</v>
      </c>
      <c r="AG415" s="5">
        <f t="shared" si="436"/>
        <v>-1.083487776848524E-3</v>
      </c>
      <c r="AH415" s="5">
        <f t="shared" si="437"/>
        <v>-9.6540085448793E-4</v>
      </c>
      <c r="AI415" s="5">
        <f t="shared" si="438"/>
        <v>-2.09826195244045E-3</v>
      </c>
      <c r="AJ415" s="5" t="e">
        <f t="shared" si="439"/>
        <v>#DIV/0!</v>
      </c>
      <c r="AK415" s="5">
        <f t="shared" si="440"/>
        <v>-1.083487776848524E-3</v>
      </c>
      <c r="AL415" s="1"/>
      <c r="AM415" s="175">
        <f t="shared" si="405"/>
        <v>-1.9326021543700778E-3</v>
      </c>
      <c r="AN415" s="175">
        <f t="shared" si="406"/>
        <v>-1.083487776848524E-3</v>
      </c>
      <c r="AO415" s="175">
        <f t="shared" si="407"/>
        <v>-9.6540085448793E-4</v>
      </c>
      <c r="AP415" s="175">
        <f t="shared" si="408"/>
        <v>-2.09826195244045E-3</v>
      </c>
      <c r="AQ415" s="175" t="e">
        <f t="shared" si="409"/>
        <v>#DIV/0!</v>
      </c>
      <c r="AR415" s="175">
        <f t="shared" si="410"/>
        <v>-1.083487776848524E-3</v>
      </c>
      <c r="AS415" s="175"/>
      <c r="AT415" s="175">
        <f t="shared" si="411"/>
        <v>0</v>
      </c>
      <c r="AU415" s="175">
        <f t="shared" si="412"/>
        <v>0</v>
      </c>
      <c r="AV415" s="175">
        <f t="shared" si="413"/>
        <v>0</v>
      </c>
      <c r="AW415" s="175">
        <f t="shared" si="414"/>
        <v>0</v>
      </c>
      <c r="AX415" s="175" t="e">
        <f t="shared" si="415"/>
        <v>#DIV/0!</v>
      </c>
      <c r="AY415" s="175">
        <f t="shared" si="416"/>
        <v>0</v>
      </c>
      <c r="AZ415" s="1"/>
      <c r="BA415" s="1">
        <f t="shared" si="441"/>
        <v>5.1230179192811649E-2</v>
      </c>
      <c r="BB415" s="1">
        <f t="shared" si="442"/>
        <v>5.3017579547580851E-2</v>
      </c>
      <c r="BC415" s="1">
        <f t="shared" si="443"/>
        <v>4.1208520718441555E-2</v>
      </c>
      <c r="BD415" s="1">
        <f t="shared" si="444"/>
        <v>6.8716397077533117E-2</v>
      </c>
      <c r="BE415" s="1">
        <f t="shared" si="445"/>
        <v>0</v>
      </c>
      <c r="BF415" s="1">
        <f t="shared" si="446"/>
        <v>5.3017579547580851E-2</v>
      </c>
      <c r="BG415" s="1"/>
      <c r="BH415" s="1">
        <f t="shared" si="417"/>
        <v>5.1329570916808287E-2</v>
      </c>
      <c r="BI415" s="1">
        <f t="shared" si="418"/>
        <v>5.3075148196834343E-2</v>
      </c>
      <c r="BJ415" s="1">
        <f t="shared" si="419"/>
        <v>4.1248380420736634E-2</v>
      </c>
      <c r="BK415" s="1">
        <f t="shared" si="420"/>
        <v>6.8861189704751066E-2</v>
      </c>
      <c r="BL415" s="1">
        <f t="shared" si="421"/>
        <v>0</v>
      </c>
      <c r="BM415" s="1">
        <f t="shared" si="422"/>
        <v>5.3075148196834343E-2</v>
      </c>
      <c r="BN415" s="1"/>
      <c r="BO415" s="1">
        <f t="shared" si="429"/>
        <v>1.4369394201695487E-2</v>
      </c>
      <c r="BP415" s="1">
        <f t="shared" si="430"/>
        <v>1.5233166231242955E-2</v>
      </c>
      <c r="BQ415" s="1">
        <f t="shared" si="431"/>
        <v>-1.3681230454411355E-2</v>
      </c>
      <c r="BR415" s="1">
        <f t="shared" si="432"/>
        <v>2.4166257364358772E-2</v>
      </c>
      <c r="BS415" s="1" t="e">
        <f t="shared" si="433"/>
        <v>#DIV/0!</v>
      </c>
      <c r="BT415" s="1">
        <f t="shared" si="434"/>
        <v>1.5233166231242955E-2</v>
      </c>
      <c r="BU415" s="1"/>
      <c r="BV415" s="1">
        <f t="shared" si="447"/>
        <v>0.10024931871168685</v>
      </c>
      <c r="BW415" s="1">
        <f t="shared" si="448"/>
        <v>9.8956392207069116E-2</v>
      </c>
      <c r="BX415" s="1">
        <f t="shared" si="449"/>
        <v>9.6835605238273531E-2</v>
      </c>
      <c r="BY415" s="1">
        <f t="shared" si="450"/>
        <v>0.1228571289151231</v>
      </c>
      <c r="BZ415" s="1" t="e">
        <f t="shared" si="451"/>
        <v>#DIV/0!</v>
      </c>
      <c r="CA415" s="1">
        <f t="shared" si="452"/>
        <v>9.8956392207069116E-2</v>
      </c>
      <c r="CB415" s="1"/>
      <c r="CC415" s="1"/>
    </row>
    <row r="416" spans="1:81" x14ac:dyDescent="0.2">
      <c r="A416">
        <f t="shared" si="453"/>
        <v>2024</v>
      </c>
      <c r="B416">
        <f t="shared" si="454"/>
        <v>7</v>
      </c>
      <c r="C416" s="1">
        <f>AVERAGE(RealPrice!C404:C415)</f>
        <v>5.1233840288304543E-2</v>
      </c>
      <c r="D416" s="1">
        <f>AVERAGE(RealPrice!D404:D415)</f>
        <v>5.3020032088132614E-2</v>
      </c>
      <c r="E416" s="1">
        <f>AVERAGE(RealPrice!E404:E415)</f>
        <v>4.1209238364116288E-2</v>
      </c>
      <c r="F416" s="1">
        <f>AVERAGE(RealPrice!F404:F415)</f>
        <v>6.8721029296230793E-2</v>
      </c>
      <c r="G416" s="1">
        <f>AVERAGE(RealPrice!G404:G415)</f>
        <v>0</v>
      </c>
      <c r="H416" s="1">
        <f>AVERAGE(RealPrice!H404:H415)</f>
        <v>5.3020032088132614E-2</v>
      </c>
      <c r="I416" s="1"/>
      <c r="J416" s="1">
        <f t="shared" si="423"/>
        <v>-9.5730628503744308E-5</v>
      </c>
      <c r="K416" s="1">
        <f t="shared" si="424"/>
        <v>-5.5116108701729061E-5</v>
      </c>
      <c r="L416" s="1">
        <f t="shared" si="425"/>
        <v>-3.9142056620346255E-5</v>
      </c>
      <c r="M416" s="1">
        <f t="shared" si="426"/>
        <v>-1.4016040852027345E-4</v>
      </c>
      <c r="N416" s="1">
        <f t="shared" si="427"/>
        <v>0</v>
      </c>
      <c r="O416" s="1">
        <f t="shared" si="428"/>
        <v>-5.5116108701729061E-5</v>
      </c>
      <c r="P416" s="1"/>
      <c r="Q416" s="99">
        <f t="shared" si="393"/>
        <v>-9.5730628503744308E-5</v>
      </c>
      <c r="R416" s="99">
        <f t="shared" si="394"/>
        <v>-5.5116108701729061E-5</v>
      </c>
      <c r="S416" s="99">
        <f t="shared" si="395"/>
        <v>-3.9142056620346255E-5</v>
      </c>
      <c r="T416" s="99">
        <f t="shared" si="396"/>
        <v>-1.4016040852027345E-4</v>
      </c>
      <c r="U416" s="99">
        <f t="shared" si="397"/>
        <v>0</v>
      </c>
      <c r="V416" s="99">
        <f t="shared" si="398"/>
        <v>-5.5116108701729061E-5</v>
      </c>
      <c r="W416" s="99"/>
      <c r="X416" s="99">
        <f t="shared" si="399"/>
        <v>0</v>
      </c>
      <c r="Y416" s="99">
        <f t="shared" si="400"/>
        <v>0</v>
      </c>
      <c r="Z416" s="99">
        <f t="shared" si="401"/>
        <v>0</v>
      </c>
      <c r="AA416" s="99">
        <f t="shared" si="402"/>
        <v>0</v>
      </c>
      <c r="AB416" s="99">
        <f t="shared" si="403"/>
        <v>0</v>
      </c>
      <c r="AC416" s="99">
        <f t="shared" si="404"/>
        <v>0</v>
      </c>
      <c r="AD416" s="1"/>
      <c r="AE416" s="1"/>
      <c r="AF416" s="5">
        <f t="shared" si="435"/>
        <v>-1.8650190678370926E-3</v>
      </c>
      <c r="AG416" s="5">
        <f t="shared" si="436"/>
        <v>-1.0384541649761658E-3</v>
      </c>
      <c r="AH416" s="5">
        <f t="shared" si="437"/>
        <v>-9.4893559992159648E-4</v>
      </c>
      <c r="AI416" s="5">
        <f t="shared" si="438"/>
        <v>-2.0354049809656605E-3</v>
      </c>
      <c r="AJ416" s="5" t="e">
        <f t="shared" si="439"/>
        <v>#DIV/0!</v>
      </c>
      <c r="AK416" s="5">
        <f t="shared" si="440"/>
        <v>-1.0384541649761658E-3</v>
      </c>
      <c r="AL416" s="1"/>
      <c r="AM416" s="175">
        <f t="shared" si="405"/>
        <v>-1.8650190678370926E-3</v>
      </c>
      <c r="AN416" s="175">
        <f t="shared" si="406"/>
        <v>-1.0384541649761658E-3</v>
      </c>
      <c r="AO416" s="175">
        <f t="shared" si="407"/>
        <v>-9.4893559992159648E-4</v>
      </c>
      <c r="AP416" s="175">
        <f t="shared" si="408"/>
        <v>-2.0354049809656605E-3</v>
      </c>
      <c r="AQ416" s="175" t="e">
        <f t="shared" si="409"/>
        <v>#DIV/0!</v>
      </c>
      <c r="AR416" s="175">
        <f t="shared" si="410"/>
        <v>-1.0384541649761658E-3</v>
      </c>
      <c r="AS416" s="175"/>
      <c r="AT416" s="175">
        <f t="shared" si="411"/>
        <v>0</v>
      </c>
      <c r="AU416" s="175">
        <f t="shared" si="412"/>
        <v>0</v>
      </c>
      <c r="AV416" s="175">
        <f t="shared" si="413"/>
        <v>0</v>
      </c>
      <c r="AW416" s="175">
        <f t="shared" si="414"/>
        <v>0</v>
      </c>
      <c r="AX416" s="175" t="e">
        <f t="shared" si="415"/>
        <v>#DIV/0!</v>
      </c>
      <c r="AY416" s="175">
        <f t="shared" si="416"/>
        <v>0</v>
      </c>
      <c r="AZ416" s="1"/>
      <c r="BA416" s="1">
        <f t="shared" si="441"/>
        <v>5.1138109659800798E-2</v>
      </c>
      <c r="BB416" s="1">
        <f t="shared" si="442"/>
        <v>5.2964915979430885E-2</v>
      </c>
      <c r="BC416" s="1">
        <f t="shared" si="443"/>
        <v>4.1170096307495942E-2</v>
      </c>
      <c r="BD416" s="1">
        <f t="shared" si="444"/>
        <v>6.8580868887710519E-2</v>
      </c>
      <c r="BE416" s="1">
        <f t="shared" si="445"/>
        <v>0</v>
      </c>
      <c r="BF416" s="1">
        <f t="shared" si="446"/>
        <v>5.2964915979430885E-2</v>
      </c>
      <c r="BG416" s="1"/>
      <c r="BH416" s="1">
        <f t="shared" si="417"/>
        <v>5.1233840288304543E-2</v>
      </c>
      <c r="BI416" s="1">
        <f t="shared" si="418"/>
        <v>5.3020032088132614E-2</v>
      </c>
      <c r="BJ416" s="1">
        <f t="shared" si="419"/>
        <v>4.1209238364116288E-2</v>
      </c>
      <c r="BK416" s="1">
        <f t="shared" si="420"/>
        <v>6.8721029296230793E-2</v>
      </c>
      <c r="BL416" s="1">
        <f t="shared" si="421"/>
        <v>0</v>
      </c>
      <c r="BM416" s="1">
        <f t="shared" si="422"/>
        <v>5.3020032088132614E-2</v>
      </c>
      <c r="BN416" s="1"/>
      <c r="BO416" s="1">
        <f t="shared" si="429"/>
        <v>1.4273842112639278E-2</v>
      </c>
      <c r="BP416" s="1">
        <f t="shared" si="430"/>
        <v>1.5178107358093863E-2</v>
      </c>
      <c r="BQ416" s="1">
        <f t="shared" si="431"/>
        <v>-1.372033536774072E-2</v>
      </c>
      <c r="BR416" s="1">
        <f t="shared" si="432"/>
        <v>2.4026382239032137E-2</v>
      </c>
      <c r="BS416" s="1" t="e">
        <f t="shared" si="433"/>
        <v>#DIV/0!</v>
      </c>
      <c r="BT416" s="1">
        <f t="shared" si="434"/>
        <v>1.5178107358093863E-2</v>
      </c>
      <c r="BU416" s="1"/>
      <c r="BV416" s="1">
        <f t="shared" si="447"/>
        <v>0.10024931871168685</v>
      </c>
      <c r="BW416" s="1">
        <f t="shared" si="448"/>
        <v>9.8956392207069116E-2</v>
      </c>
      <c r="BX416" s="1">
        <f t="shared" si="449"/>
        <v>9.6835605238273531E-2</v>
      </c>
      <c r="BY416" s="1">
        <f t="shared" si="450"/>
        <v>0.1228571289151231</v>
      </c>
      <c r="BZ416" s="1" t="e">
        <f t="shared" si="451"/>
        <v>#DIV/0!</v>
      </c>
      <c r="CA416" s="1">
        <f t="shared" si="452"/>
        <v>9.8956392207069116E-2</v>
      </c>
      <c r="CB416" s="1"/>
      <c r="CC416" s="1"/>
    </row>
    <row r="417" spans="1:81" x14ac:dyDescent="0.2">
      <c r="A417">
        <f t="shared" si="453"/>
        <v>2024</v>
      </c>
      <c r="B417">
        <f t="shared" si="454"/>
        <v>8</v>
      </c>
      <c r="C417" s="1">
        <f>AVERAGE(RealPrice!C405:C416)</f>
        <v>5.1141337799738833E-2</v>
      </c>
      <c r="D417" s="1">
        <f>AVERAGE(RealPrice!D405:D416)</f>
        <v>5.2968357902502788E-2</v>
      </c>
      <c r="E417" s="1">
        <f>AVERAGE(RealPrice!E405:E416)</f>
        <v>4.1171753278386625E-2</v>
      </c>
      <c r="F417" s="1">
        <f>AVERAGE(RealPrice!F405:F416)</f>
        <v>6.8585114518199944E-2</v>
      </c>
      <c r="G417" s="1">
        <f>AVERAGE(RealPrice!G405:G416)</f>
        <v>0</v>
      </c>
      <c r="H417" s="1">
        <f>AVERAGE(RealPrice!H405:H416)</f>
        <v>5.2968357902502788E-2</v>
      </c>
      <c r="I417" s="1"/>
      <c r="J417" s="1">
        <f t="shared" si="423"/>
        <v>-9.2502488565709973E-5</v>
      </c>
      <c r="K417" s="1">
        <f t="shared" si="424"/>
        <v>-5.1674185629825564E-5</v>
      </c>
      <c r="L417" s="1">
        <f t="shared" si="425"/>
        <v>-3.7485085729663248E-5</v>
      </c>
      <c r="M417" s="1">
        <f t="shared" si="426"/>
        <v>-1.3591477803084895E-4</v>
      </c>
      <c r="N417" s="1">
        <f t="shared" si="427"/>
        <v>0</v>
      </c>
      <c r="O417" s="1">
        <f t="shared" si="428"/>
        <v>-5.1674185629825564E-5</v>
      </c>
      <c r="P417" s="1"/>
      <c r="Q417" s="99">
        <f t="shared" si="393"/>
        <v>-9.2502488565709973E-5</v>
      </c>
      <c r="R417" s="99">
        <f t="shared" si="394"/>
        <v>-5.1674185629825564E-5</v>
      </c>
      <c r="S417" s="99">
        <f t="shared" si="395"/>
        <v>-3.7485085729663248E-5</v>
      </c>
      <c r="T417" s="99">
        <f t="shared" si="396"/>
        <v>-1.3591477803084895E-4</v>
      </c>
      <c r="U417" s="99">
        <f t="shared" si="397"/>
        <v>0</v>
      </c>
      <c r="V417" s="99">
        <f t="shared" si="398"/>
        <v>-5.1674185629825564E-5</v>
      </c>
      <c r="W417" s="99"/>
      <c r="X417" s="99">
        <f t="shared" si="399"/>
        <v>0</v>
      </c>
      <c r="Y417" s="99">
        <f t="shared" si="400"/>
        <v>0</v>
      </c>
      <c r="Z417" s="99">
        <f t="shared" si="401"/>
        <v>0</v>
      </c>
      <c r="AA417" s="99">
        <f t="shared" si="402"/>
        <v>0</v>
      </c>
      <c r="AB417" s="99">
        <f t="shared" si="403"/>
        <v>0</v>
      </c>
      <c r="AC417" s="99">
        <f t="shared" si="404"/>
        <v>0</v>
      </c>
      <c r="AD417" s="1"/>
      <c r="AE417" s="1"/>
      <c r="AF417" s="5">
        <f t="shared" si="435"/>
        <v>-1.8054958996861492E-3</v>
      </c>
      <c r="AG417" s="5">
        <f t="shared" si="436"/>
        <v>-9.7461626473427376E-4</v>
      </c>
      <c r="AH417" s="5">
        <f t="shared" si="437"/>
        <v>-9.0962821002549266E-4</v>
      </c>
      <c r="AI417" s="5">
        <f t="shared" si="438"/>
        <v>-1.9777756448462469E-3</v>
      </c>
      <c r="AJ417" s="5" t="e">
        <f t="shared" si="439"/>
        <v>#DIV/0!</v>
      </c>
      <c r="AK417" s="5">
        <f t="shared" si="440"/>
        <v>-9.7461626473427376E-4</v>
      </c>
      <c r="AL417" s="1"/>
      <c r="AM417" s="175">
        <f t="shared" si="405"/>
        <v>-1.8054958996861492E-3</v>
      </c>
      <c r="AN417" s="175">
        <f t="shared" si="406"/>
        <v>-9.7461626473427376E-4</v>
      </c>
      <c r="AO417" s="175">
        <f t="shared" si="407"/>
        <v>-9.0962821002549266E-4</v>
      </c>
      <c r="AP417" s="175">
        <f t="shared" si="408"/>
        <v>-1.9777756448462469E-3</v>
      </c>
      <c r="AQ417" s="175" t="e">
        <f t="shared" si="409"/>
        <v>#DIV/0!</v>
      </c>
      <c r="AR417" s="175">
        <f t="shared" si="410"/>
        <v>-9.7461626473427376E-4</v>
      </c>
      <c r="AS417" s="175"/>
      <c r="AT417" s="175">
        <f t="shared" si="411"/>
        <v>0</v>
      </c>
      <c r="AU417" s="175">
        <f t="shared" si="412"/>
        <v>0</v>
      </c>
      <c r="AV417" s="175">
        <f t="shared" si="413"/>
        <v>0</v>
      </c>
      <c r="AW417" s="175">
        <f t="shared" si="414"/>
        <v>0</v>
      </c>
      <c r="AX417" s="175" t="e">
        <f t="shared" si="415"/>
        <v>#DIV/0!</v>
      </c>
      <c r="AY417" s="175">
        <f t="shared" si="416"/>
        <v>0</v>
      </c>
      <c r="AZ417" s="1"/>
      <c r="BA417" s="1">
        <f t="shared" si="441"/>
        <v>5.1048835311173123E-2</v>
      </c>
      <c r="BB417" s="1">
        <f t="shared" si="442"/>
        <v>5.2916683716872963E-2</v>
      </c>
      <c r="BC417" s="1">
        <f t="shared" si="443"/>
        <v>4.1134268192656961E-2</v>
      </c>
      <c r="BD417" s="1">
        <f t="shared" si="444"/>
        <v>6.8449199740169095E-2</v>
      </c>
      <c r="BE417" s="1">
        <f t="shared" si="445"/>
        <v>0</v>
      </c>
      <c r="BF417" s="1">
        <f t="shared" si="446"/>
        <v>5.2916683716872963E-2</v>
      </c>
      <c r="BG417" s="1"/>
      <c r="BH417" s="1">
        <f t="shared" si="417"/>
        <v>5.1141337799738833E-2</v>
      </c>
      <c r="BI417" s="1">
        <f t="shared" si="418"/>
        <v>5.2968357902502788E-2</v>
      </c>
      <c r="BJ417" s="1">
        <f t="shared" si="419"/>
        <v>4.1171753278386625E-2</v>
      </c>
      <c r="BK417" s="1">
        <f t="shared" si="420"/>
        <v>6.8585114518199944E-2</v>
      </c>
      <c r="BL417" s="1">
        <f t="shared" si="421"/>
        <v>0</v>
      </c>
      <c r="BM417" s="1">
        <f t="shared" si="422"/>
        <v>5.2968357902502788E-2</v>
      </c>
      <c r="BN417" s="1"/>
      <c r="BO417" s="1">
        <f t="shared" si="429"/>
        <v>1.4181506636937385E-2</v>
      </c>
      <c r="BP417" s="1">
        <f t="shared" si="430"/>
        <v>1.5126483534965818E-2</v>
      </c>
      <c r="BQ417" s="1">
        <f t="shared" si="431"/>
        <v>-1.375778635597895E-2</v>
      </c>
      <c r="BR417" s="1">
        <f t="shared" si="432"/>
        <v>2.389073626993905E-2</v>
      </c>
      <c r="BS417" s="1" t="e">
        <f t="shared" si="433"/>
        <v>#DIV/0!</v>
      </c>
      <c r="BT417" s="1">
        <f t="shared" si="434"/>
        <v>1.5126483534965818E-2</v>
      </c>
      <c r="BU417" s="1"/>
      <c r="BV417" s="1">
        <f t="shared" si="447"/>
        <v>0.10024931871168685</v>
      </c>
      <c r="BW417" s="1">
        <f t="shared" si="448"/>
        <v>9.8956392207069116E-2</v>
      </c>
      <c r="BX417" s="1">
        <f t="shared" si="449"/>
        <v>9.6835605238273531E-2</v>
      </c>
      <c r="BY417" s="1">
        <f t="shared" si="450"/>
        <v>0.1228571289151231</v>
      </c>
      <c r="BZ417" s="1" t="e">
        <f t="shared" si="451"/>
        <v>#DIV/0!</v>
      </c>
      <c r="CA417" s="1">
        <f t="shared" si="452"/>
        <v>9.8956392207069116E-2</v>
      </c>
      <c r="CB417" s="1"/>
      <c r="CC417" s="1"/>
    </row>
    <row r="418" spans="1:81" x14ac:dyDescent="0.2">
      <c r="A418">
        <f t="shared" si="453"/>
        <v>2024</v>
      </c>
      <c r="B418">
        <f t="shared" si="454"/>
        <v>9</v>
      </c>
      <c r="C418" s="1">
        <f>AVERAGE(RealPrice!C406:C417)</f>
        <v>5.105247944252319E-2</v>
      </c>
      <c r="D418" s="1">
        <f>AVERAGE(RealPrice!D406:D417)</f>
        <v>5.292026683528106E-2</v>
      </c>
      <c r="E418" s="1">
        <f>AVERAGE(RealPrice!E406:E417)</f>
        <v>4.1137262565593725E-2</v>
      </c>
      <c r="F418" s="1">
        <f>AVERAGE(RealPrice!F406:F417)</f>
        <v>6.8454488019790052E-2</v>
      </c>
      <c r="G418" s="1">
        <f>AVERAGE(RealPrice!G406:G417)</f>
        <v>0</v>
      </c>
      <c r="H418" s="1">
        <f>AVERAGE(RealPrice!H406:H417)</f>
        <v>5.292026683528106E-2</v>
      </c>
      <c r="I418" s="1"/>
      <c r="J418" s="1">
        <f t="shared" si="423"/>
        <v>-8.8858357215643169E-5</v>
      </c>
      <c r="K418" s="1">
        <f t="shared" si="424"/>
        <v>-4.809106722172829E-5</v>
      </c>
      <c r="L418" s="1">
        <f t="shared" si="425"/>
        <v>-3.4490712792899225E-5</v>
      </c>
      <c r="M418" s="1">
        <f t="shared" si="426"/>
        <v>-1.3062649840989149E-4</v>
      </c>
      <c r="N418" s="1">
        <f t="shared" si="427"/>
        <v>0</v>
      </c>
      <c r="O418" s="1">
        <f t="shared" si="428"/>
        <v>-4.809106722172829E-5</v>
      </c>
      <c r="P418" s="1"/>
      <c r="Q418" s="99">
        <f t="shared" si="393"/>
        <v>-8.8858357215643169E-5</v>
      </c>
      <c r="R418" s="99">
        <f t="shared" si="394"/>
        <v>-4.809106722172829E-5</v>
      </c>
      <c r="S418" s="99">
        <f t="shared" si="395"/>
        <v>-3.4490712792899225E-5</v>
      </c>
      <c r="T418" s="99">
        <f t="shared" si="396"/>
        <v>-1.3062649840989149E-4</v>
      </c>
      <c r="U418" s="99">
        <f t="shared" si="397"/>
        <v>0</v>
      </c>
      <c r="V418" s="99">
        <f t="shared" si="398"/>
        <v>-4.809106722172829E-5</v>
      </c>
      <c r="W418" s="99"/>
      <c r="X418" s="99">
        <f t="shared" si="399"/>
        <v>0</v>
      </c>
      <c r="Y418" s="99">
        <f t="shared" si="400"/>
        <v>0</v>
      </c>
      <c r="Z418" s="99">
        <f t="shared" si="401"/>
        <v>0</v>
      </c>
      <c r="AA418" s="99">
        <f t="shared" si="402"/>
        <v>0</v>
      </c>
      <c r="AB418" s="99">
        <f t="shared" si="403"/>
        <v>0</v>
      </c>
      <c r="AC418" s="99">
        <f t="shared" si="404"/>
        <v>0</v>
      </c>
      <c r="AD418" s="1"/>
      <c r="AE418" s="1"/>
      <c r="AF418" s="5">
        <f t="shared" si="435"/>
        <v>-1.7375055295502095E-3</v>
      </c>
      <c r="AG418" s="5">
        <f t="shared" si="436"/>
        <v>-9.0792067426836986E-4</v>
      </c>
      <c r="AH418" s="5">
        <f t="shared" si="437"/>
        <v>-8.3772756918287783E-4</v>
      </c>
      <c r="AI418" s="5">
        <f t="shared" si="438"/>
        <v>-1.9045896376717053E-3</v>
      </c>
      <c r="AJ418" s="5" t="e">
        <f t="shared" si="439"/>
        <v>#DIV/0!</v>
      </c>
      <c r="AK418" s="5">
        <f t="shared" si="440"/>
        <v>-9.0792067426836986E-4</v>
      </c>
      <c r="AL418" s="1"/>
      <c r="AM418" s="175">
        <f t="shared" si="405"/>
        <v>-1.7375055295502095E-3</v>
      </c>
      <c r="AN418" s="175">
        <f t="shared" si="406"/>
        <v>-9.0792067426836986E-4</v>
      </c>
      <c r="AO418" s="175">
        <f t="shared" si="407"/>
        <v>-8.3772756918287783E-4</v>
      </c>
      <c r="AP418" s="175">
        <f t="shared" si="408"/>
        <v>-1.9045896376717053E-3</v>
      </c>
      <c r="AQ418" s="175" t="e">
        <f t="shared" si="409"/>
        <v>#DIV/0!</v>
      </c>
      <c r="AR418" s="175">
        <f t="shared" si="410"/>
        <v>-9.0792067426836986E-4</v>
      </c>
      <c r="AS418" s="175"/>
      <c r="AT418" s="175">
        <f t="shared" si="411"/>
        <v>0</v>
      </c>
      <c r="AU418" s="175">
        <f t="shared" si="412"/>
        <v>0</v>
      </c>
      <c r="AV418" s="175">
        <f t="shared" si="413"/>
        <v>0</v>
      </c>
      <c r="AW418" s="175">
        <f t="shared" si="414"/>
        <v>0</v>
      </c>
      <c r="AX418" s="175" t="e">
        <f t="shared" si="415"/>
        <v>#DIV/0!</v>
      </c>
      <c r="AY418" s="175">
        <f t="shared" si="416"/>
        <v>0</v>
      </c>
      <c r="AZ418" s="1"/>
      <c r="BA418" s="1">
        <f t="shared" si="441"/>
        <v>5.0963621085307546E-2</v>
      </c>
      <c r="BB418" s="1">
        <f t="shared" si="442"/>
        <v>5.2872175768059332E-2</v>
      </c>
      <c r="BC418" s="1">
        <f t="shared" si="443"/>
        <v>4.1102771852800826E-2</v>
      </c>
      <c r="BD418" s="1">
        <f t="shared" si="444"/>
        <v>6.8323861521380161E-2</v>
      </c>
      <c r="BE418" s="1">
        <f t="shared" si="445"/>
        <v>0</v>
      </c>
      <c r="BF418" s="1">
        <f t="shared" si="446"/>
        <v>5.2872175768059332E-2</v>
      </c>
      <c r="BG418" s="1"/>
      <c r="BH418" s="1">
        <f t="shared" si="417"/>
        <v>5.105247944252319E-2</v>
      </c>
      <c r="BI418" s="1">
        <f t="shared" si="418"/>
        <v>5.292026683528106E-2</v>
      </c>
      <c r="BJ418" s="1">
        <f t="shared" si="419"/>
        <v>4.1137262565593725E-2</v>
      </c>
      <c r="BK418" s="1">
        <f t="shared" si="420"/>
        <v>6.8454488019790052E-2</v>
      </c>
      <c r="BL418" s="1">
        <f t="shared" si="421"/>
        <v>0</v>
      </c>
      <c r="BM418" s="1">
        <f t="shared" si="422"/>
        <v>5.292026683528106E-2</v>
      </c>
      <c r="BN418" s="1"/>
      <c r="BO418" s="1">
        <f t="shared" si="429"/>
        <v>1.4092802671608753E-2</v>
      </c>
      <c r="BP418" s="1">
        <f t="shared" si="430"/>
        <v>1.5078436130618267E-2</v>
      </c>
      <c r="BQ418" s="1">
        <f t="shared" si="431"/>
        <v>-1.3792248174950863E-2</v>
      </c>
      <c r="BR418" s="1">
        <f t="shared" si="432"/>
        <v>2.3760358561404436E-2</v>
      </c>
      <c r="BS418" s="1" t="e">
        <f t="shared" si="433"/>
        <v>#DIV/0!</v>
      </c>
      <c r="BT418" s="1">
        <f t="shared" si="434"/>
        <v>1.5078436130618267E-2</v>
      </c>
      <c r="BU418" s="1"/>
      <c r="BV418" s="1">
        <f t="shared" si="447"/>
        <v>0.10024931871168685</v>
      </c>
      <c r="BW418" s="1">
        <f t="shared" si="448"/>
        <v>9.8956392207069116E-2</v>
      </c>
      <c r="BX418" s="1">
        <f t="shared" si="449"/>
        <v>9.6835605238273531E-2</v>
      </c>
      <c r="BY418" s="1">
        <f t="shared" si="450"/>
        <v>0.1228571289151231</v>
      </c>
      <c r="BZ418" s="1" t="e">
        <f t="shared" si="451"/>
        <v>#DIV/0!</v>
      </c>
      <c r="CA418" s="1">
        <f t="shared" si="452"/>
        <v>9.8956392207069116E-2</v>
      </c>
      <c r="CB418" s="1"/>
      <c r="CC418" s="1"/>
    </row>
    <row r="419" spans="1:81" x14ac:dyDescent="0.2">
      <c r="A419">
        <f t="shared" si="453"/>
        <v>2024</v>
      </c>
      <c r="B419">
        <f t="shared" si="454"/>
        <v>10</v>
      </c>
      <c r="C419" s="1">
        <f>AVERAGE(RealPrice!C407:C418)</f>
        <v>5.0968190658782005E-2</v>
      </c>
      <c r="D419" s="1">
        <f>AVERAGE(RealPrice!D407:D418)</f>
        <v>5.2876861077449377E-2</v>
      </c>
      <c r="E419" s="1">
        <f>AVERAGE(RealPrice!E407:E418)</f>
        <v>4.110583589114096E-2</v>
      </c>
      <c r="F419" s="1">
        <f>AVERAGE(RealPrice!F407:F418)</f>
        <v>6.8329330387638915E-2</v>
      </c>
      <c r="G419" s="1">
        <f>AVERAGE(RealPrice!G407:G418)</f>
        <v>0</v>
      </c>
      <c r="H419" s="1">
        <f>AVERAGE(RealPrice!H407:H418)</f>
        <v>5.2876861077449377E-2</v>
      </c>
      <c r="I419" s="1"/>
      <c r="J419" s="1">
        <f t="shared" si="423"/>
        <v>-8.4288783741184869E-5</v>
      </c>
      <c r="K419" s="1">
        <f t="shared" si="424"/>
        <v>-4.3405757831682656E-5</v>
      </c>
      <c r="L419" s="1">
        <f t="shared" si="425"/>
        <v>-3.1426674452765535E-5</v>
      </c>
      <c r="M419" s="1">
        <f t="shared" si="426"/>
        <v>-1.2515763215113773E-4</v>
      </c>
      <c r="N419" s="1">
        <f t="shared" si="427"/>
        <v>0</v>
      </c>
      <c r="O419" s="1">
        <f t="shared" si="428"/>
        <v>-4.3405757831682656E-5</v>
      </c>
      <c r="P419" s="1"/>
      <c r="Q419" s="99">
        <f t="shared" si="393"/>
        <v>-8.4288783741184869E-5</v>
      </c>
      <c r="R419" s="99">
        <f t="shared" si="394"/>
        <v>-4.3405757831682656E-5</v>
      </c>
      <c r="S419" s="99">
        <f t="shared" si="395"/>
        <v>-3.1426674452765535E-5</v>
      </c>
      <c r="T419" s="99">
        <f t="shared" si="396"/>
        <v>-1.2515763215113773E-4</v>
      </c>
      <c r="U419" s="99">
        <f t="shared" si="397"/>
        <v>0</v>
      </c>
      <c r="V419" s="99">
        <f t="shared" si="398"/>
        <v>-4.3405757831682656E-5</v>
      </c>
      <c r="W419" s="99"/>
      <c r="X419" s="99">
        <f t="shared" si="399"/>
        <v>0</v>
      </c>
      <c r="Y419" s="99">
        <f t="shared" si="400"/>
        <v>0</v>
      </c>
      <c r="Z419" s="99">
        <f t="shared" si="401"/>
        <v>0</v>
      </c>
      <c r="AA419" s="99">
        <f t="shared" si="402"/>
        <v>0</v>
      </c>
      <c r="AB419" s="99">
        <f t="shared" si="403"/>
        <v>0</v>
      </c>
      <c r="AC419" s="99">
        <f t="shared" si="404"/>
        <v>0</v>
      </c>
      <c r="AD419" s="1"/>
      <c r="AE419" s="1"/>
      <c r="AF419" s="5">
        <f t="shared" si="435"/>
        <v>-1.6510223335202134E-3</v>
      </c>
      <c r="AG419" s="5">
        <f t="shared" si="436"/>
        <v>-8.2021048697256127E-4</v>
      </c>
      <c r="AH419" s="5">
        <f t="shared" si="437"/>
        <v>-7.6394666277701528E-4</v>
      </c>
      <c r="AI419" s="5">
        <f t="shared" si="438"/>
        <v>-1.8283334777838833E-3</v>
      </c>
      <c r="AJ419" s="5" t="e">
        <f t="shared" si="439"/>
        <v>#DIV/0!</v>
      </c>
      <c r="AK419" s="5">
        <f t="shared" si="440"/>
        <v>-8.2021048697256127E-4</v>
      </c>
      <c r="AL419" s="1"/>
      <c r="AM419" s="175">
        <f t="shared" si="405"/>
        <v>-1.6510223335202134E-3</v>
      </c>
      <c r="AN419" s="175">
        <f t="shared" si="406"/>
        <v>-8.2021048697256127E-4</v>
      </c>
      <c r="AO419" s="175">
        <f t="shared" si="407"/>
        <v>-7.6394666277701528E-4</v>
      </c>
      <c r="AP419" s="175">
        <f t="shared" si="408"/>
        <v>-1.8283334777838833E-3</v>
      </c>
      <c r="AQ419" s="175" t="e">
        <f t="shared" si="409"/>
        <v>#DIV/0!</v>
      </c>
      <c r="AR419" s="175">
        <f t="shared" si="410"/>
        <v>-8.2021048697256127E-4</v>
      </c>
      <c r="AS419" s="175"/>
      <c r="AT419" s="175">
        <f t="shared" si="411"/>
        <v>0</v>
      </c>
      <c r="AU419" s="175">
        <f t="shared" si="412"/>
        <v>0</v>
      </c>
      <c r="AV419" s="175">
        <f t="shared" si="413"/>
        <v>0</v>
      </c>
      <c r="AW419" s="175">
        <f t="shared" si="414"/>
        <v>0</v>
      </c>
      <c r="AX419" s="175" t="e">
        <f t="shared" si="415"/>
        <v>#DIV/0!</v>
      </c>
      <c r="AY419" s="175">
        <f t="shared" si="416"/>
        <v>0</v>
      </c>
      <c r="AZ419" s="1"/>
      <c r="BA419" s="1">
        <f t="shared" si="441"/>
        <v>5.088390187504082E-2</v>
      </c>
      <c r="BB419" s="1">
        <f t="shared" si="442"/>
        <v>5.2833455319617695E-2</v>
      </c>
      <c r="BC419" s="1">
        <f t="shared" si="443"/>
        <v>4.1074409216688194E-2</v>
      </c>
      <c r="BD419" s="1">
        <f t="shared" si="444"/>
        <v>6.8204172755487777E-2</v>
      </c>
      <c r="BE419" s="1">
        <f t="shared" si="445"/>
        <v>0</v>
      </c>
      <c r="BF419" s="1">
        <f t="shared" si="446"/>
        <v>5.2833455319617695E-2</v>
      </c>
      <c r="BG419" s="1"/>
      <c r="BH419" s="1">
        <f t="shared" si="417"/>
        <v>5.0968190658782005E-2</v>
      </c>
      <c r="BI419" s="1">
        <f t="shared" si="418"/>
        <v>5.2876861077449377E-2</v>
      </c>
      <c r="BJ419" s="1">
        <f t="shared" si="419"/>
        <v>4.110583589114096E-2</v>
      </c>
      <c r="BK419" s="1">
        <f t="shared" si="420"/>
        <v>6.8329330387638915E-2</v>
      </c>
      <c r="BL419" s="1">
        <f t="shared" si="421"/>
        <v>0</v>
      </c>
      <c r="BM419" s="1">
        <f t="shared" si="422"/>
        <v>5.2876861077449377E-2</v>
      </c>
      <c r="BN419" s="1"/>
      <c r="BO419" s="1">
        <f t="shared" si="429"/>
        <v>1.4008653050531988E-2</v>
      </c>
      <c r="BP419" s="1">
        <f t="shared" si="430"/>
        <v>1.5035065974644352E-2</v>
      </c>
      <c r="BQ419" s="1">
        <f t="shared" si="431"/>
        <v>-1.3823650841100559E-2</v>
      </c>
      <c r="BR419" s="1">
        <f t="shared" si="432"/>
        <v>2.3635429759142158E-2</v>
      </c>
      <c r="BS419" s="1" t="e">
        <f t="shared" si="433"/>
        <v>#DIV/0!</v>
      </c>
      <c r="BT419" s="1">
        <f t="shared" si="434"/>
        <v>1.5035065974644352E-2</v>
      </c>
      <c r="BU419" s="1"/>
      <c r="BV419" s="1">
        <f t="shared" si="447"/>
        <v>0.10024931871168685</v>
      </c>
      <c r="BW419" s="1">
        <f t="shared" si="448"/>
        <v>9.8956392207069116E-2</v>
      </c>
      <c r="BX419" s="1">
        <f t="shared" si="449"/>
        <v>9.6835605238273531E-2</v>
      </c>
      <c r="BY419" s="1">
        <f t="shared" si="450"/>
        <v>0.1228571289151231</v>
      </c>
      <c r="BZ419" s="1" t="e">
        <f t="shared" si="451"/>
        <v>#DIV/0!</v>
      </c>
      <c r="CA419" s="1">
        <f t="shared" si="452"/>
        <v>9.8956392207069116E-2</v>
      </c>
      <c r="CB419" s="1"/>
      <c r="CC419" s="1"/>
    </row>
    <row r="420" spans="1:81" x14ac:dyDescent="0.2">
      <c r="A420">
        <f t="shared" si="453"/>
        <v>2024</v>
      </c>
      <c r="B420">
        <f t="shared" si="454"/>
        <v>11</v>
      </c>
      <c r="C420" s="1">
        <f>AVERAGE(RealPrice!C408:C419)</f>
        <v>5.0886815590704043E-2</v>
      </c>
      <c r="D420" s="1">
        <f>AVERAGE(RealPrice!D408:D419)</f>
        <v>5.2837033388258715E-2</v>
      </c>
      <c r="E420" s="1">
        <f>AVERAGE(RealPrice!E408:E419)</f>
        <v>4.1078522209071835E-2</v>
      </c>
      <c r="F420" s="1">
        <f>AVERAGE(RealPrice!F408:F419)</f>
        <v>6.8208895030752101E-2</v>
      </c>
      <c r="G420" s="1">
        <f>AVERAGE(RealPrice!G408:G419)</f>
        <v>0</v>
      </c>
      <c r="H420" s="1">
        <f>AVERAGE(RealPrice!H408:H419)</f>
        <v>5.2837033388258715E-2</v>
      </c>
      <c r="I420" s="1"/>
      <c r="J420" s="1">
        <f t="shared" si="423"/>
        <v>-8.1375068077961521E-5</v>
      </c>
      <c r="K420" s="1">
        <f t="shared" si="424"/>
        <v>-3.9827689190662097E-5</v>
      </c>
      <c r="L420" s="1">
        <f t="shared" si="425"/>
        <v>-2.7313682069124434E-5</v>
      </c>
      <c r="M420" s="1">
        <f t="shared" si="426"/>
        <v>-1.2043535688681384E-4</v>
      </c>
      <c r="N420" s="1">
        <f t="shared" si="427"/>
        <v>0</v>
      </c>
      <c r="O420" s="1">
        <f t="shared" si="428"/>
        <v>-3.9827689190662097E-5</v>
      </c>
      <c r="P420" s="1"/>
      <c r="Q420" s="99">
        <f t="shared" si="393"/>
        <v>-8.1375068077961521E-5</v>
      </c>
      <c r="R420" s="99">
        <f t="shared" si="394"/>
        <v>-3.9827689190662097E-5</v>
      </c>
      <c r="S420" s="99">
        <f t="shared" si="395"/>
        <v>-2.7313682069124434E-5</v>
      </c>
      <c r="T420" s="99">
        <f t="shared" si="396"/>
        <v>-1.2043535688681384E-4</v>
      </c>
      <c r="U420" s="99">
        <f t="shared" si="397"/>
        <v>0</v>
      </c>
      <c r="V420" s="99">
        <f t="shared" si="398"/>
        <v>-3.9827689190662097E-5</v>
      </c>
      <c r="W420" s="99"/>
      <c r="X420" s="99">
        <f t="shared" si="399"/>
        <v>0</v>
      </c>
      <c r="Y420" s="99">
        <f t="shared" si="400"/>
        <v>0</v>
      </c>
      <c r="Z420" s="99">
        <f t="shared" si="401"/>
        <v>0</v>
      </c>
      <c r="AA420" s="99">
        <f t="shared" si="402"/>
        <v>0</v>
      </c>
      <c r="AB420" s="99">
        <f t="shared" si="403"/>
        <v>0</v>
      </c>
      <c r="AC420" s="99">
        <f t="shared" si="404"/>
        <v>0</v>
      </c>
      <c r="AD420" s="1"/>
      <c r="AE420" s="1"/>
      <c r="AF420" s="5">
        <f t="shared" si="435"/>
        <v>-1.5965853805316454E-3</v>
      </c>
      <c r="AG420" s="5">
        <f t="shared" si="436"/>
        <v>-7.5321583730780794E-4</v>
      </c>
      <c r="AH420" s="5">
        <f t="shared" si="437"/>
        <v>-6.6447212365317032E-4</v>
      </c>
      <c r="AI420" s="5">
        <f t="shared" si="438"/>
        <v>-1.7625718882883223E-3</v>
      </c>
      <c r="AJ420" s="5" t="e">
        <f t="shared" si="439"/>
        <v>#DIV/0!</v>
      </c>
      <c r="AK420" s="5">
        <f t="shared" si="440"/>
        <v>-7.5321583730780794E-4</v>
      </c>
      <c r="AL420" s="1"/>
      <c r="AM420" s="175">
        <f t="shared" si="405"/>
        <v>-1.5965853805316454E-3</v>
      </c>
      <c r="AN420" s="175">
        <f t="shared" si="406"/>
        <v>-7.5321583730780794E-4</v>
      </c>
      <c r="AO420" s="175">
        <f t="shared" si="407"/>
        <v>-6.6447212365317032E-4</v>
      </c>
      <c r="AP420" s="175">
        <f t="shared" si="408"/>
        <v>-1.7625718882883223E-3</v>
      </c>
      <c r="AQ420" s="175" t="e">
        <f t="shared" si="409"/>
        <v>#DIV/0!</v>
      </c>
      <c r="AR420" s="175">
        <f t="shared" si="410"/>
        <v>-7.5321583730780794E-4</v>
      </c>
      <c r="AS420" s="175"/>
      <c r="AT420" s="175">
        <f t="shared" si="411"/>
        <v>0</v>
      </c>
      <c r="AU420" s="175">
        <f t="shared" si="412"/>
        <v>0</v>
      </c>
      <c r="AV420" s="175">
        <f t="shared" si="413"/>
        <v>0</v>
      </c>
      <c r="AW420" s="175">
        <f t="shared" si="414"/>
        <v>0</v>
      </c>
      <c r="AX420" s="175" t="e">
        <f t="shared" si="415"/>
        <v>#DIV/0!</v>
      </c>
      <c r="AY420" s="175">
        <f t="shared" si="416"/>
        <v>0</v>
      </c>
      <c r="AZ420" s="1"/>
      <c r="BA420" s="1">
        <f t="shared" si="441"/>
        <v>5.0805440522626082E-2</v>
      </c>
      <c r="BB420" s="1">
        <f t="shared" si="442"/>
        <v>5.2797205699068053E-2</v>
      </c>
      <c r="BC420" s="1">
        <f t="shared" si="443"/>
        <v>4.1051208527002711E-2</v>
      </c>
      <c r="BD420" s="1">
        <f t="shared" si="444"/>
        <v>6.8088459673865287E-2</v>
      </c>
      <c r="BE420" s="1">
        <f t="shared" si="445"/>
        <v>0</v>
      </c>
      <c r="BF420" s="1">
        <f t="shared" si="446"/>
        <v>5.2797205699068053E-2</v>
      </c>
      <c r="BG420" s="1"/>
      <c r="BH420" s="1">
        <f t="shared" si="417"/>
        <v>5.0886815590704043E-2</v>
      </c>
      <c r="BI420" s="1">
        <f t="shared" si="418"/>
        <v>5.2837033388258715E-2</v>
      </c>
      <c r="BJ420" s="1">
        <f t="shared" si="419"/>
        <v>4.1078522209071835E-2</v>
      </c>
      <c r="BK420" s="1">
        <f t="shared" si="420"/>
        <v>6.8208895030752101E-2</v>
      </c>
      <c r="BL420" s="1">
        <f t="shared" si="421"/>
        <v>0</v>
      </c>
      <c r="BM420" s="1">
        <f t="shared" si="422"/>
        <v>5.2837033388258715E-2</v>
      </c>
      <c r="BN420" s="1"/>
      <c r="BO420" s="1">
        <f t="shared" si="429"/>
        <v>1.3927407904698061E-2</v>
      </c>
      <c r="BP420" s="1">
        <f t="shared" si="430"/>
        <v>1.4995268284299954E-2</v>
      </c>
      <c r="BQ420" s="1">
        <f t="shared" si="431"/>
        <v>-1.3850946373989355E-2</v>
      </c>
      <c r="BR420" s="1">
        <f t="shared" si="432"/>
        <v>2.3515206678229747E-2</v>
      </c>
      <c r="BS420" s="1" t="e">
        <f t="shared" si="433"/>
        <v>#DIV/0!</v>
      </c>
      <c r="BT420" s="1">
        <f t="shared" si="434"/>
        <v>1.4995268284299954E-2</v>
      </c>
      <c r="BU420" s="1"/>
      <c r="BV420" s="1">
        <f t="shared" si="447"/>
        <v>0.10024931871168685</v>
      </c>
      <c r="BW420" s="1">
        <f t="shared" si="448"/>
        <v>9.8956392207069116E-2</v>
      </c>
      <c r="BX420" s="1">
        <f t="shared" si="449"/>
        <v>9.6835605238273531E-2</v>
      </c>
      <c r="BY420" s="1">
        <f t="shared" si="450"/>
        <v>0.1228571289151231</v>
      </c>
      <c r="BZ420" s="1" t="e">
        <f t="shared" si="451"/>
        <v>#DIV/0!</v>
      </c>
      <c r="CA420" s="1">
        <f t="shared" si="452"/>
        <v>9.8956392207069116E-2</v>
      </c>
      <c r="CB420" s="1"/>
      <c r="CC420" s="1"/>
    </row>
    <row r="421" spans="1:81" x14ac:dyDescent="0.2">
      <c r="A421">
        <f t="shared" si="453"/>
        <v>2024</v>
      </c>
      <c r="B421">
        <f t="shared" si="454"/>
        <v>12</v>
      </c>
      <c r="C421" s="1">
        <f>AVERAGE(RealPrice!C409:C420)</f>
        <v>5.0807542229659365E-2</v>
      </c>
      <c r="D421" s="1">
        <f>AVERAGE(RealPrice!D409:D420)</f>
        <v>5.2799872721430302E-2</v>
      </c>
      <c r="E421" s="1">
        <f>AVERAGE(RealPrice!E409:E420)</f>
        <v>4.1054432364256425E-2</v>
      </c>
      <c r="F421" s="1">
        <f>AVERAGE(RealPrice!F409:F420)</f>
        <v>6.8090295243699486E-2</v>
      </c>
      <c r="G421" s="1">
        <f>AVERAGE(RealPrice!G409:G420)</f>
        <v>0</v>
      </c>
      <c r="H421" s="1">
        <f>AVERAGE(RealPrice!H409:H420)</f>
        <v>5.2799872721430302E-2</v>
      </c>
      <c r="I421" s="1"/>
      <c r="J421" s="1">
        <f t="shared" si="423"/>
        <v>-7.9273361044678026E-5</v>
      </c>
      <c r="K421" s="1">
        <f t="shared" si="424"/>
        <v>-3.7160666828413291E-5</v>
      </c>
      <c r="L421" s="1">
        <f t="shared" si="425"/>
        <v>-2.4089844815410044E-5</v>
      </c>
      <c r="M421" s="1">
        <f t="shared" si="426"/>
        <v>-1.1859978705261454E-4</v>
      </c>
      <c r="N421" s="1">
        <f t="shared" si="427"/>
        <v>0</v>
      </c>
      <c r="O421" s="1">
        <f t="shared" si="428"/>
        <v>-3.7160666828413291E-5</v>
      </c>
      <c r="P421" s="1"/>
      <c r="Q421" s="99">
        <f t="shared" si="393"/>
        <v>-7.9273361044678026E-5</v>
      </c>
      <c r="R421" s="99">
        <f t="shared" si="394"/>
        <v>-3.7160666828413291E-5</v>
      </c>
      <c r="S421" s="99">
        <f t="shared" si="395"/>
        <v>-2.4089844815410044E-5</v>
      </c>
      <c r="T421" s="99">
        <f t="shared" si="396"/>
        <v>-1.1859978705261454E-4</v>
      </c>
      <c r="U421" s="99">
        <f t="shared" si="397"/>
        <v>0</v>
      </c>
      <c r="V421" s="99">
        <f t="shared" si="398"/>
        <v>-3.7160666828413291E-5</v>
      </c>
      <c r="W421" s="99"/>
      <c r="X421" s="99">
        <f t="shared" si="399"/>
        <v>0</v>
      </c>
      <c r="Y421" s="99">
        <f t="shared" si="400"/>
        <v>0</v>
      </c>
      <c r="Z421" s="99">
        <f t="shared" si="401"/>
        <v>0</v>
      </c>
      <c r="AA421" s="99">
        <f t="shared" si="402"/>
        <v>0</v>
      </c>
      <c r="AB421" s="99">
        <f t="shared" si="403"/>
        <v>0</v>
      </c>
      <c r="AC421" s="99">
        <f t="shared" si="404"/>
        <v>0</v>
      </c>
      <c r="AD421" s="1"/>
      <c r="AE421" s="1"/>
      <c r="AF421" s="5">
        <f t="shared" si="435"/>
        <v>-1.5578369391846536E-3</v>
      </c>
      <c r="AG421" s="5">
        <f t="shared" si="436"/>
        <v>-7.0330721551581377E-4</v>
      </c>
      <c r="AH421" s="5">
        <f t="shared" si="437"/>
        <v>-5.8643406626956995E-4</v>
      </c>
      <c r="AI421" s="5">
        <f t="shared" si="438"/>
        <v>-1.7387730295167492E-3</v>
      </c>
      <c r="AJ421" s="5" t="e">
        <f t="shared" si="439"/>
        <v>#DIV/0!</v>
      </c>
      <c r="AK421" s="5">
        <f t="shared" si="440"/>
        <v>-7.0330721551581377E-4</v>
      </c>
      <c r="AL421" s="1"/>
      <c r="AM421" s="175">
        <f t="shared" si="405"/>
        <v>-1.5578369391846536E-3</v>
      </c>
      <c r="AN421" s="175">
        <f t="shared" si="406"/>
        <v>-7.0330721551581377E-4</v>
      </c>
      <c r="AO421" s="175">
        <f t="shared" si="407"/>
        <v>-5.8643406626956995E-4</v>
      </c>
      <c r="AP421" s="175">
        <f t="shared" si="408"/>
        <v>-1.7387730295167492E-3</v>
      </c>
      <c r="AQ421" s="175" t="e">
        <f t="shared" si="409"/>
        <v>#DIV/0!</v>
      </c>
      <c r="AR421" s="175">
        <f t="shared" si="410"/>
        <v>-7.0330721551581377E-4</v>
      </c>
      <c r="AS421" s="175"/>
      <c r="AT421" s="175">
        <f t="shared" si="411"/>
        <v>0</v>
      </c>
      <c r="AU421" s="175">
        <f t="shared" si="412"/>
        <v>0</v>
      </c>
      <c r="AV421" s="175">
        <f t="shared" si="413"/>
        <v>0</v>
      </c>
      <c r="AW421" s="175">
        <f t="shared" si="414"/>
        <v>0</v>
      </c>
      <c r="AX421" s="175" t="e">
        <f t="shared" si="415"/>
        <v>#DIV/0!</v>
      </c>
      <c r="AY421" s="175">
        <f t="shared" si="416"/>
        <v>0</v>
      </c>
      <c r="AZ421" s="1"/>
      <c r="BA421" s="1">
        <f t="shared" si="441"/>
        <v>5.0728268868614687E-2</v>
      </c>
      <c r="BB421" s="1">
        <f t="shared" si="442"/>
        <v>5.2762712054601889E-2</v>
      </c>
      <c r="BC421" s="1">
        <f t="shared" si="443"/>
        <v>4.1030342519441015E-2</v>
      </c>
      <c r="BD421" s="1">
        <f t="shared" si="444"/>
        <v>6.7971695456646872E-2</v>
      </c>
      <c r="BE421" s="1">
        <f t="shared" si="445"/>
        <v>0</v>
      </c>
      <c r="BF421" s="1">
        <f t="shared" si="446"/>
        <v>5.2762712054601889E-2</v>
      </c>
      <c r="BG421" s="1"/>
      <c r="BH421" s="1">
        <f t="shared" si="417"/>
        <v>5.0807542229659365E-2</v>
      </c>
      <c r="BI421" s="1">
        <f t="shared" si="418"/>
        <v>5.2799872721430302E-2</v>
      </c>
      <c r="BJ421" s="1">
        <f t="shared" si="419"/>
        <v>4.1054432364256425E-2</v>
      </c>
      <c r="BK421" s="1">
        <f t="shared" si="420"/>
        <v>6.8090295243699486E-2</v>
      </c>
      <c r="BL421" s="1">
        <f t="shared" si="421"/>
        <v>0</v>
      </c>
      <c r="BM421" s="1">
        <f t="shared" si="422"/>
        <v>5.2799872721430302E-2</v>
      </c>
      <c r="BN421" s="1"/>
      <c r="BO421" s="1">
        <f t="shared" si="429"/>
        <v>1.3848258038623513E-2</v>
      </c>
      <c r="BP421" s="1">
        <f t="shared" si="430"/>
        <v>1.4958133752836656E-2</v>
      </c>
      <c r="BQ421" s="1">
        <f t="shared" si="431"/>
        <v>-1.3875022091699114E-2</v>
      </c>
      <c r="BR421" s="1">
        <f t="shared" si="432"/>
        <v>2.3396813109288171E-2</v>
      </c>
      <c r="BS421" s="1" t="e">
        <f t="shared" si="433"/>
        <v>#DIV/0!</v>
      </c>
      <c r="BT421" s="1">
        <f t="shared" si="434"/>
        <v>1.4958133752836656E-2</v>
      </c>
      <c r="BU421" s="1"/>
      <c r="BV421" s="1">
        <f t="shared" si="447"/>
        <v>0.10024931871168685</v>
      </c>
      <c r="BW421" s="1">
        <f t="shared" si="448"/>
        <v>9.8956392207069116E-2</v>
      </c>
      <c r="BX421" s="1">
        <f t="shared" si="449"/>
        <v>9.6835605238273531E-2</v>
      </c>
      <c r="BY421" s="1">
        <f t="shared" si="450"/>
        <v>0.1228571289151231</v>
      </c>
      <c r="BZ421" s="1" t="e">
        <f t="shared" si="451"/>
        <v>#DIV/0!</v>
      </c>
      <c r="CA421" s="1">
        <f t="shared" si="452"/>
        <v>9.8956392207069116E-2</v>
      </c>
      <c r="CB421" s="1"/>
      <c r="CC421" s="1"/>
    </row>
    <row r="422" spans="1:81" x14ac:dyDescent="0.2">
      <c r="A422">
        <f t="shared" si="453"/>
        <v>2025</v>
      </c>
      <c r="B422">
        <f t="shared" si="454"/>
        <v>1</v>
      </c>
      <c r="C422" s="1">
        <f>AVERAGE(RealPrice!C410:C421)</f>
        <v>5.0729721238627699E-2</v>
      </c>
      <c r="D422" s="1">
        <f>AVERAGE(RealPrice!D410:D421)</f>
        <v>5.2764249886328829E-2</v>
      </c>
      <c r="E422" s="1">
        <f>AVERAGE(RealPrice!E410:E421)</f>
        <v>4.1031339761057592E-2</v>
      </c>
      <c r="F422" s="1">
        <f>AVERAGE(RealPrice!F410:F421)</f>
        <v>6.7973242028410305E-2</v>
      </c>
      <c r="G422" s="1">
        <f>AVERAGE(RealPrice!G410:G421)</f>
        <v>0</v>
      </c>
      <c r="H422" s="1">
        <f>AVERAGE(RealPrice!H410:H421)</f>
        <v>5.2764249886328829E-2</v>
      </c>
      <c r="I422" s="1"/>
      <c r="J422" s="1">
        <f t="shared" si="423"/>
        <v>-7.7820991031665732E-5</v>
      </c>
      <c r="K422" s="1">
        <f t="shared" si="424"/>
        <v>-3.5622835101473127E-5</v>
      </c>
      <c r="L422" s="1">
        <f t="shared" si="425"/>
        <v>-2.3092603198833495E-5</v>
      </c>
      <c r="M422" s="1">
        <f t="shared" si="426"/>
        <v>-1.1705321528918122E-4</v>
      </c>
      <c r="N422" s="1">
        <f t="shared" si="427"/>
        <v>0</v>
      </c>
      <c r="O422" s="1">
        <f t="shared" si="428"/>
        <v>-3.5622835101473127E-5</v>
      </c>
      <c r="P422" s="1"/>
      <c r="Q422" s="99">
        <f t="shared" si="393"/>
        <v>-7.7820991031665732E-5</v>
      </c>
      <c r="R422" s="99">
        <f t="shared" si="394"/>
        <v>-3.5622835101473127E-5</v>
      </c>
      <c r="S422" s="99">
        <f t="shared" si="395"/>
        <v>-2.3092603198833495E-5</v>
      </c>
      <c r="T422" s="99">
        <f t="shared" si="396"/>
        <v>-1.1705321528918122E-4</v>
      </c>
      <c r="U422" s="99">
        <f t="shared" si="397"/>
        <v>0</v>
      </c>
      <c r="V422" s="99">
        <f t="shared" si="398"/>
        <v>-3.5622835101473127E-5</v>
      </c>
      <c r="W422" s="99"/>
      <c r="X422" s="99">
        <f t="shared" si="399"/>
        <v>0</v>
      </c>
      <c r="Y422" s="99">
        <f t="shared" si="400"/>
        <v>0</v>
      </c>
      <c r="Z422" s="99">
        <f t="shared" si="401"/>
        <v>0</v>
      </c>
      <c r="AA422" s="99">
        <f t="shared" si="402"/>
        <v>0</v>
      </c>
      <c r="AB422" s="99">
        <f t="shared" si="403"/>
        <v>0</v>
      </c>
      <c r="AC422" s="99">
        <f t="shared" si="404"/>
        <v>0</v>
      </c>
      <c r="AD422" s="1"/>
      <c r="AE422" s="1"/>
      <c r="AF422" s="5">
        <f t="shared" si="435"/>
        <v>-1.5316818648676289E-3</v>
      </c>
      <c r="AG422" s="5">
        <f t="shared" si="436"/>
        <v>-6.7467653358588286E-4</v>
      </c>
      <c r="AH422" s="5">
        <f t="shared" si="437"/>
        <v>-5.6248745553089119E-4</v>
      </c>
      <c r="AI422" s="5">
        <f t="shared" si="438"/>
        <v>-1.719088085464171E-3</v>
      </c>
      <c r="AJ422" s="5" t="e">
        <f t="shared" si="439"/>
        <v>#DIV/0!</v>
      </c>
      <c r="AK422" s="5">
        <f t="shared" si="440"/>
        <v>-6.7467653358588286E-4</v>
      </c>
      <c r="AL422" s="1"/>
      <c r="AM422" s="175">
        <f t="shared" si="405"/>
        <v>-1.5316818648676289E-3</v>
      </c>
      <c r="AN422" s="175">
        <f t="shared" si="406"/>
        <v>-6.7467653358588286E-4</v>
      </c>
      <c r="AO422" s="175">
        <f t="shared" si="407"/>
        <v>-5.6248745553089119E-4</v>
      </c>
      <c r="AP422" s="175">
        <f t="shared" si="408"/>
        <v>-1.719088085464171E-3</v>
      </c>
      <c r="AQ422" s="175" t="e">
        <f t="shared" si="409"/>
        <v>#DIV/0!</v>
      </c>
      <c r="AR422" s="175">
        <f t="shared" si="410"/>
        <v>-6.7467653358588286E-4</v>
      </c>
      <c r="AS422" s="175"/>
      <c r="AT422" s="175">
        <f t="shared" si="411"/>
        <v>0</v>
      </c>
      <c r="AU422" s="175">
        <f t="shared" si="412"/>
        <v>0</v>
      </c>
      <c r="AV422" s="175">
        <f t="shared" si="413"/>
        <v>0</v>
      </c>
      <c r="AW422" s="175">
        <f t="shared" si="414"/>
        <v>0</v>
      </c>
      <c r="AX422" s="175" t="e">
        <f t="shared" si="415"/>
        <v>#DIV/0!</v>
      </c>
      <c r="AY422" s="175">
        <f t="shared" si="416"/>
        <v>0</v>
      </c>
      <c r="AZ422" s="1"/>
      <c r="BA422" s="1">
        <f t="shared" si="441"/>
        <v>5.0651900247596034E-2</v>
      </c>
      <c r="BB422" s="1">
        <f t="shared" si="442"/>
        <v>5.2728627051227356E-2</v>
      </c>
      <c r="BC422" s="1">
        <f t="shared" si="443"/>
        <v>4.1008247157858758E-2</v>
      </c>
      <c r="BD422" s="1">
        <f t="shared" si="444"/>
        <v>6.7856188813121124E-2</v>
      </c>
      <c r="BE422" s="1">
        <f t="shared" si="445"/>
        <v>0</v>
      </c>
      <c r="BF422" s="1">
        <f t="shared" si="446"/>
        <v>5.2728627051227356E-2</v>
      </c>
      <c r="BG422" s="1"/>
      <c r="BH422" s="1">
        <f t="shared" si="417"/>
        <v>5.0729721238627699E-2</v>
      </c>
      <c r="BI422" s="1">
        <f t="shared" si="418"/>
        <v>5.2764249886328829E-2</v>
      </c>
      <c r="BJ422" s="1">
        <f t="shared" si="419"/>
        <v>4.1031339761057592E-2</v>
      </c>
      <c r="BK422" s="1">
        <f t="shared" si="420"/>
        <v>6.7973242028410305E-2</v>
      </c>
      <c r="BL422" s="1">
        <f t="shared" si="421"/>
        <v>0</v>
      </c>
      <c r="BM422" s="1">
        <f t="shared" si="422"/>
        <v>5.2764249886328829E-2</v>
      </c>
      <c r="BN422" s="1"/>
      <c r="BO422" s="1">
        <f t="shared" si="429"/>
        <v>1.3770556244592516E-2</v>
      </c>
      <c r="BP422" s="1">
        <f t="shared" si="430"/>
        <v>1.4922534951626088E-2</v>
      </c>
      <c r="BQ422" s="1">
        <f t="shared" si="431"/>
        <v>-1.3898101705598334E-2</v>
      </c>
      <c r="BR422" s="1">
        <f t="shared" si="432"/>
        <v>2.327996111878676E-2</v>
      </c>
      <c r="BS422" s="1" t="e">
        <f t="shared" si="433"/>
        <v>#DIV/0!</v>
      </c>
      <c r="BT422" s="1">
        <f t="shared" si="434"/>
        <v>1.4922534951626088E-2</v>
      </c>
      <c r="BU422" s="1"/>
      <c r="BV422" s="1">
        <f t="shared" si="447"/>
        <v>0.10024931871168685</v>
      </c>
      <c r="BW422" s="1">
        <f t="shared" si="448"/>
        <v>9.8956392207069116E-2</v>
      </c>
      <c r="BX422" s="1">
        <f t="shared" si="449"/>
        <v>9.6835605238273531E-2</v>
      </c>
      <c r="BY422" s="1">
        <f t="shared" si="450"/>
        <v>0.1228571289151231</v>
      </c>
      <c r="BZ422" s="1" t="e">
        <f t="shared" si="451"/>
        <v>#DIV/0!</v>
      </c>
      <c r="CA422" s="1">
        <f t="shared" si="452"/>
        <v>9.8956392207069116E-2</v>
      </c>
      <c r="CB422" s="1"/>
      <c r="CC422" s="1"/>
    </row>
    <row r="423" spans="1:81" x14ac:dyDescent="0.2">
      <c r="A423">
        <f t="shared" si="453"/>
        <v>2025</v>
      </c>
      <c r="B423">
        <f t="shared" si="454"/>
        <v>2</v>
      </c>
      <c r="C423" s="1">
        <f>AVERAGE(RealPrice!C411:C422)</f>
        <v>5.0414081668380212E-2</v>
      </c>
      <c r="D423" s="1">
        <f>AVERAGE(RealPrice!D411:D422)</f>
        <v>5.2487276789362193E-2</v>
      </c>
      <c r="E423" s="1">
        <f>AVERAGE(RealPrice!E411:E422)</f>
        <v>4.070192031905763E-2</v>
      </c>
      <c r="F423" s="1">
        <f>AVERAGE(RealPrice!F411:F422)</f>
        <v>6.7840012893992732E-2</v>
      </c>
      <c r="G423" s="1">
        <f>AVERAGE(RealPrice!G411:G422)</f>
        <v>0</v>
      </c>
      <c r="H423" s="1">
        <f>AVERAGE(RealPrice!H411:H422)</f>
        <v>5.2487276789362193E-2</v>
      </c>
      <c r="I423" s="1"/>
      <c r="J423" s="1">
        <f t="shared" si="423"/>
        <v>-3.1563957024748762E-4</v>
      </c>
      <c r="K423" s="1">
        <f t="shared" si="424"/>
        <v>-2.7697309696663591E-4</v>
      </c>
      <c r="L423" s="1">
        <f t="shared" si="425"/>
        <v>-3.2941944199996187E-4</v>
      </c>
      <c r="M423" s="1">
        <f t="shared" si="426"/>
        <v>-1.3322913441757289E-4</v>
      </c>
      <c r="N423" s="1">
        <f t="shared" si="427"/>
        <v>0</v>
      </c>
      <c r="O423" s="1">
        <f t="shared" si="428"/>
        <v>-2.7697309696663591E-4</v>
      </c>
      <c r="P423" s="1"/>
      <c r="Q423" s="99">
        <f t="shared" si="393"/>
        <v>-3.1563957024748762E-4</v>
      </c>
      <c r="R423" s="99">
        <f t="shared" si="394"/>
        <v>-2.7697309696663591E-4</v>
      </c>
      <c r="S423" s="99">
        <f t="shared" si="395"/>
        <v>-3.2941944199996187E-4</v>
      </c>
      <c r="T423" s="99">
        <f t="shared" si="396"/>
        <v>-1.3322913441757289E-4</v>
      </c>
      <c r="U423" s="99">
        <f t="shared" si="397"/>
        <v>0</v>
      </c>
      <c r="V423" s="99">
        <f t="shared" si="398"/>
        <v>-2.7697309696663591E-4</v>
      </c>
      <c r="W423" s="99"/>
      <c r="X423" s="99">
        <f t="shared" si="399"/>
        <v>0</v>
      </c>
      <c r="Y423" s="99">
        <f t="shared" si="400"/>
        <v>0</v>
      </c>
      <c r="Z423" s="99">
        <f t="shared" si="401"/>
        <v>0</v>
      </c>
      <c r="AA423" s="99">
        <f t="shared" si="402"/>
        <v>0</v>
      </c>
      <c r="AB423" s="99">
        <f t="shared" si="403"/>
        <v>0</v>
      </c>
      <c r="AC423" s="99">
        <f t="shared" si="404"/>
        <v>0</v>
      </c>
      <c r="AD423" s="1"/>
      <c r="AE423" s="1"/>
      <c r="AF423" s="5">
        <f t="shared" si="435"/>
        <v>-6.2219851113067826E-3</v>
      </c>
      <c r="AG423" s="5">
        <f t="shared" si="436"/>
        <v>-5.2492567896507136E-3</v>
      </c>
      <c r="AH423" s="5">
        <f t="shared" si="437"/>
        <v>-8.0284836887682953E-3</v>
      </c>
      <c r="AI423" s="5">
        <f t="shared" si="438"/>
        <v>-1.9600232450570632E-3</v>
      </c>
      <c r="AJ423" s="5" t="e">
        <f t="shared" si="439"/>
        <v>#DIV/0!</v>
      </c>
      <c r="AK423" s="5">
        <f t="shared" si="440"/>
        <v>-5.2492567896507136E-3</v>
      </c>
      <c r="AL423" s="1"/>
      <c r="AM423" s="175">
        <f t="shared" si="405"/>
        <v>-6.2219851113067826E-3</v>
      </c>
      <c r="AN423" s="175">
        <f t="shared" si="406"/>
        <v>-5.2492567896507136E-3</v>
      </c>
      <c r="AO423" s="175">
        <f t="shared" si="407"/>
        <v>-8.0284836887682953E-3</v>
      </c>
      <c r="AP423" s="175">
        <f t="shared" si="408"/>
        <v>-1.9600232450570632E-3</v>
      </c>
      <c r="AQ423" s="175" t="e">
        <f t="shared" si="409"/>
        <v>#DIV/0!</v>
      </c>
      <c r="AR423" s="175">
        <f t="shared" si="410"/>
        <v>-5.2492567896507136E-3</v>
      </c>
      <c r="AS423" s="175"/>
      <c r="AT423" s="175">
        <f t="shared" si="411"/>
        <v>0</v>
      </c>
      <c r="AU423" s="175">
        <f t="shared" si="412"/>
        <v>0</v>
      </c>
      <c r="AV423" s="175">
        <f t="shared" si="413"/>
        <v>0</v>
      </c>
      <c r="AW423" s="175">
        <f t="shared" si="414"/>
        <v>0</v>
      </c>
      <c r="AX423" s="175" t="e">
        <f t="shared" si="415"/>
        <v>#DIV/0!</v>
      </c>
      <c r="AY423" s="175">
        <f t="shared" si="416"/>
        <v>0</v>
      </c>
      <c r="AZ423" s="1"/>
      <c r="BA423" s="1">
        <f t="shared" si="441"/>
        <v>5.0098442098132724E-2</v>
      </c>
      <c r="BB423" s="1">
        <f t="shared" si="442"/>
        <v>5.2210303692395557E-2</v>
      </c>
      <c r="BC423" s="1">
        <f t="shared" si="443"/>
        <v>4.0372500877057668E-2</v>
      </c>
      <c r="BD423" s="1">
        <f t="shared" si="444"/>
        <v>6.7706783759575159E-2</v>
      </c>
      <c r="BE423" s="1">
        <f t="shared" si="445"/>
        <v>0</v>
      </c>
      <c r="BF423" s="1">
        <f t="shared" si="446"/>
        <v>5.2210303692395557E-2</v>
      </c>
      <c r="BG423" s="1"/>
      <c r="BH423" s="1">
        <f t="shared" si="417"/>
        <v>5.0414081668380212E-2</v>
      </c>
      <c r="BI423" s="1">
        <f t="shared" si="418"/>
        <v>5.2487276789362193E-2</v>
      </c>
      <c r="BJ423" s="1">
        <f t="shared" si="419"/>
        <v>4.070192031905763E-2</v>
      </c>
      <c r="BK423" s="1">
        <f t="shared" si="420"/>
        <v>6.7840012893992732E-2</v>
      </c>
      <c r="BL423" s="1">
        <f t="shared" si="421"/>
        <v>0</v>
      </c>
      <c r="BM423" s="1">
        <f t="shared" si="422"/>
        <v>5.2487276789362193E-2</v>
      </c>
      <c r="BN423" s="1"/>
      <c r="BO423" s="1">
        <f t="shared" si="429"/>
        <v>1.345688057905165E-2</v>
      </c>
      <c r="BP423" s="1">
        <f t="shared" si="430"/>
        <v>1.4647015757569253E-2</v>
      </c>
      <c r="BQ423" s="1">
        <f t="shared" si="431"/>
        <v>-1.4224876408981436E-2</v>
      </c>
      <c r="BR423" s="1">
        <f t="shared" si="432"/>
        <v>2.3146993116569564E-2</v>
      </c>
      <c r="BS423" s="1" t="e">
        <f t="shared" si="433"/>
        <v>#DIV/0!</v>
      </c>
      <c r="BT423" s="1">
        <f t="shared" si="434"/>
        <v>1.4647015757569253E-2</v>
      </c>
      <c r="BU423" s="1"/>
      <c r="BV423" s="1">
        <f t="shared" si="447"/>
        <v>0.10024931871168685</v>
      </c>
      <c r="BW423" s="1">
        <f t="shared" si="448"/>
        <v>9.8956392207069116E-2</v>
      </c>
      <c r="BX423" s="1">
        <f t="shared" si="449"/>
        <v>9.6835605238273531E-2</v>
      </c>
      <c r="BY423" s="1">
        <f t="shared" si="450"/>
        <v>0.1228571289151231</v>
      </c>
      <c r="BZ423" s="1" t="e">
        <f t="shared" si="451"/>
        <v>#DIV/0!</v>
      </c>
      <c r="CA423" s="1">
        <f t="shared" si="452"/>
        <v>9.8956392207069116E-2</v>
      </c>
      <c r="CB423" s="1"/>
      <c r="CC423" s="1"/>
    </row>
    <row r="424" spans="1:81" x14ac:dyDescent="0.2">
      <c r="A424">
        <f t="shared" si="453"/>
        <v>2025</v>
      </c>
      <c r="B424">
        <f t="shared" si="454"/>
        <v>3</v>
      </c>
      <c r="C424" s="1">
        <f>AVERAGE(RealPrice!C412:C423)</f>
        <v>5.009128521624074E-2</v>
      </c>
      <c r="D424" s="1">
        <f>AVERAGE(RealPrice!D412:D423)</f>
        <v>5.2204956912542178E-2</v>
      </c>
      <c r="E424" s="1">
        <f>AVERAGE(RealPrice!E412:E423)</f>
        <v>4.0375946022981397E-2</v>
      </c>
      <c r="F424" s="1">
        <f>AVERAGE(RealPrice!F412:F423)</f>
        <v>6.7705489187989826E-2</v>
      </c>
      <c r="G424" s="1">
        <f>AVERAGE(RealPrice!G412:G423)</f>
        <v>0</v>
      </c>
      <c r="H424" s="1">
        <f>AVERAGE(RealPrice!H412:H423)</f>
        <v>5.2204956912542178E-2</v>
      </c>
      <c r="I424" s="1"/>
      <c r="J424" s="1">
        <f t="shared" si="423"/>
        <v>-3.2279645213947189E-4</v>
      </c>
      <c r="K424" s="1">
        <f t="shared" si="424"/>
        <v>-2.8231987682001553E-4</v>
      </c>
      <c r="L424" s="1">
        <f t="shared" si="425"/>
        <v>-3.2597429607623268E-4</v>
      </c>
      <c r="M424" s="1">
        <f t="shared" si="426"/>
        <v>-1.3452370600290642E-4</v>
      </c>
      <c r="N424" s="1">
        <f t="shared" si="427"/>
        <v>0</v>
      </c>
      <c r="O424" s="1">
        <f t="shared" si="428"/>
        <v>-2.8231987682001553E-4</v>
      </c>
      <c r="P424" s="1"/>
      <c r="Q424" s="99">
        <f t="shared" si="393"/>
        <v>-3.2279645213947189E-4</v>
      </c>
      <c r="R424" s="99">
        <f t="shared" si="394"/>
        <v>-2.8231987682001553E-4</v>
      </c>
      <c r="S424" s="99">
        <f t="shared" si="395"/>
        <v>-3.2597429607623268E-4</v>
      </c>
      <c r="T424" s="99">
        <f t="shared" si="396"/>
        <v>-1.3452370600290642E-4</v>
      </c>
      <c r="U424" s="99">
        <f t="shared" si="397"/>
        <v>0</v>
      </c>
      <c r="V424" s="99">
        <f t="shared" si="398"/>
        <v>-2.8231987682001553E-4</v>
      </c>
      <c r="W424" s="99"/>
      <c r="X424" s="99">
        <f t="shared" si="399"/>
        <v>0</v>
      </c>
      <c r="Y424" s="99">
        <f t="shared" si="400"/>
        <v>0</v>
      </c>
      <c r="Z424" s="99">
        <f t="shared" si="401"/>
        <v>0</v>
      </c>
      <c r="AA424" s="99">
        <f t="shared" si="402"/>
        <v>0</v>
      </c>
      <c r="AB424" s="99">
        <f t="shared" si="403"/>
        <v>0</v>
      </c>
      <c r="AC424" s="99">
        <f t="shared" si="404"/>
        <v>0</v>
      </c>
      <c r="AD424" s="1"/>
      <c r="AE424" s="1"/>
      <c r="AF424" s="5">
        <f t="shared" si="435"/>
        <v>-6.4029025513704374E-3</v>
      </c>
      <c r="AG424" s="5">
        <f t="shared" si="436"/>
        <v>-5.3788250046387098E-3</v>
      </c>
      <c r="AH424" s="5">
        <f t="shared" si="437"/>
        <v>-8.0088185894168218E-3</v>
      </c>
      <c r="AI424" s="5">
        <f t="shared" si="438"/>
        <v>-1.9829551950869551E-3</v>
      </c>
      <c r="AJ424" s="5" t="e">
        <f t="shared" si="439"/>
        <v>#DIV/0!</v>
      </c>
      <c r="AK424" s="5">
        <f t="shared" si="440"/>
        <v>-5.3788250046387098E-3</v>
      </c>
      <c r="AL424" s="1"/>
      <c r="AM424" s="175">
        <f t="shared" si="405"/>
        <v>-6.4029025513704374E-3</v>
      </c>
      <c r="AN424" s="175">
        <f t="shared" si="406"/>
        <v>-5.3788250046387098E-3</v>
      </c>
      <c r="AO424" s="175">
        <f t="shared" si="407"/>
        <v>-8.0088185894168218E-3</v>
      </c>
      <c r="AP424" s="175">
        <f t="shared" si="408"/>
        <v>-1.9829551950869551E-3</v>
      </c>
      <c r="AQ424" s="175" t="e">
        <f t="shared" si="409"/>
        <v>#DIV/0!</v>
      </c>
      <c r="AR424" s="175">
        <f t="shared" si="410"/>
        <v>-5.3788250046387098E-3</v>
      </c>
      <c r="AS424" s="175"/>
      <c r="AT424" s="175">
        <f t="shared" si="411"/>
        <v>0</v>
      </c>
      <c r="AU424" s="175">
        <f t="shared" si="412"/>
        <v>0</v>
      </c>
      <c r="AV424" s="175">
        <f t="shared" si="413"/>
        <v>0</v>
      </c>
      <c r="AW424" s="175">
        <f t="shared" si="414"/>
        <v>0</v>
      </c>
      <c r="AX424" s="175" t="e">
        <f t="shared" si="415"/>
        <v>#DIV/0!</v>
      </c>
      <c r="AY424" s="175">
        <f t="shared" si="416"/>
        <v>0</v>
      </c>
      <c r="AZ424" s="1"/>
      <c r="BA424" s="1">
        <f t="shared" si="441"/>
        <v>4.9768488764101268E-2</v>
      </c>
      <c r="BB424" s="1">
        <f t="shared" si="442"/>
        <v>5.1922637035722162E-2</v>
      </c>
      <c r="BC424" s="1">
        <f t="shared" si="443"/>
        <v>4.0049971726905165E-2</v>
      </c>
      <c r="BD424" s="1">
        <f t="shared" si="444"/>
        <v>6.7570965481986919E-2</v>
      </c>
      <c r="BE424" s="1">
        <f t="shared" si="445"/>
        <v>0</v>
      </c>
      <c r="BF424" s="1">
        <f t="shared" si="446"/>
        <v>5.1922637035722162E-2</v>
      </c>
      <c r="BG424" s="1"/>
      <c r="BH424" s="1">
        <f t="shared" si="417"/>
        <v>5.009128521624074E-2</v>
      </c>
      <c r="BI424" s="1">
        <f t="shared" si="418"/>
        <v>5.2204956912542178E-2</v>
      </c>
      <c r="BJ424" s="1">
        <f t="shared" si="419"/>
        <v>4.0375946022981397E-2</v>
      </c>
      <c r="BK424" s="1">
        <f t="shared" si="420"/>
        <v>6.7705489187989826E-2</v>
      </c>
      <c r="BL424" s="1">
        <f t="shared" si="421"/>
        <v>0</v>
      </c>
      <c r="BM424" s="1">
        <f t="shared" si="422"/>
        <v>5.2204956912542178E-2</v>
      </c>
      <c r="BN424" s="1"/>
      <c r="BO424" s="1">
        <f t="shared" si="429"/>
        <v>1.3136150961139157E-2</v>
      </c>
      <c r="BP424" s="1">
        <f t="shared" si="430"/>
        <v>1.4366214429961985E-2</v>
      </c>
      <c r="BQ424" s="1">
        <f t="shared" si="431"/>
        <v>-1.4548240036055579E-2</v>
      </c>
      <c r="BR424" s="1">
        <f t="shared" si="432"/>
        <v>2.3012736165048335E-2</v>
      </c>
      <c r="BS424" s="1" t="e">
        <f t="shared" si="433"/>
        <v>#DIV/0!</v>
      </c>
      <c r="BT424" s="1">
        <f t="shared" si="434"/>
        <v>1.4366214429961985E-2</v>
      </c>
      <c r="BU424" s="1"/>
      <c r="BV424" s="1">
        <f t="shared" si="447"/>
        <v>0.10024931871168685</v>
      </c>
      <c r="BW424" s="1">
        <f t="shared" si="448"/>
        <v>9.8956392207069116E-2</v>
      </c>
      <c r="BX424" s="1">
        <f t="shared" si="449"/>
        <v>9.6835605238273531E-2</v>
      </c>
      <c r="BY424" s="1">
        <f t="shared" si="450"/>
        <v>0.1228571289151231</v>
      </c>
      <c r="BZ424" s="1" t="e">
        <f t="shared" si="451"/>
        <v>#DIV/0!</v>
      </c>
      <c r="CA424" s="1">
        <f t="shared" si="452"/>
        <v>9.8956392207069116E-2</v>
      </c>
      <c r="CB424" s="1"/>
      <c r="CC424" s="1"/>
    </row>
    <row r="425" spans="1:81" x14ac:dyDescent="0.2">
      <c r="A425">
        <f t="shared" si="453"/>
        <v>2025</v>
      </c>
      <c r="B425">
        <f t="shared" si="454"/>
        <v>4</v>
      </c>
      <c r="C425" s="1">
        <f>AVERAGE(RealPrice!C413:C424)</f>
        <v>4.9771605287495885E-2</v>
      </c>
      <c r="D425" s="1">
        <f>AVERAGE(RealPrice!D413:D424)</f>
        <v>5.1924872211547575E-2</v>
      </c>
      <c r="E425" s="1">
        <f>AVERAGE(RealPrice!E413:E424)</f>
        <v>4.005123808662215E-2</v>
      </c>
      <c r="F425" s="1">
        <f>AVERAGE(RealPrice!F413:F424)</f>
        <v>6.7570881901645494E-2</v>
      </c>
      <c r="G425" s="1">
        <f>AVERAGE(RealPrice!G413:G424)</f>
        <v>0</v>
      </c>
      <c r="H425" s="1">
        <f>AVERAGE(RealPrice!H413:H424)</f>
        <v>5.1924872211547575E-2</v>
      </c>
      <c r="I425" s="1"/>
      <c r="J425" s="1">
        <f t="shared" si="423"/>
        <v>-3.1967992874485512E-4</v>
      </c>
      <c r="K425" s="1">
        <f t="shared" si="424"/>
        <v>-2.8008470099460253E-4</v>
      </c>
      <c r="L425" s="1">
        <f t="shared" si="425"/>
        <v>-3.2470793635924755E-4</v>
      </c>
      <c r="M425" s="1">
        <f t="shared" si="426"/>
        <v>-1.3460728634433206E-4</v>
      </c>
      <c r="N425" s="1">
        <f t="shared" si="427"/>
        <v>0</v>
      </c>
      <c r="O425" s="1">
        <f t="shared" si="428"/>
        <v>-2.8008470099460253E-4</v>
      </c>
      <c r="P425" s="1"/>
      <c r="Q425" s="99">
        <f t="shared" si="393"/>
        <v>-3.1967992874485512E-4</v>
      </c>
      <c r="R425" s="99">
        <f t="shared" si="394"/>
        <v>-2.8008470099460253E-4</v>
      </c>
      <c r="S425" s="99">
        <f t="shared" si="395"/>
        <v>-3.2470793635924755E-4</v>
      </c>
      <c r="T425" s="99">
        <f t="shared" si="396"/>
        <v>-1.3460728634433206E-4</v>
      </c>
      <c r="U425" s="99">
        <f t="shared" si="397"/>
        <v>0</v>
      </c>
      <c r="V425" s="99">
        <f t="shared" si="398"/>
        <v>-2.8008470099460253E-4</v>
      </c>
      <c r="W425" s="99"/>
      <c r="X425" s="99">
        <f t="shared" si="399"/>
        <v>0</v>
      </c>
      <c r="Y425" s="99">
        <f t="shared" si="400"/>
        <v>0</v>
      </c>
      <c r="Z425" s="99">
        <f t="shared" si="401"/>
        <v>0</v>
      </c>
      <c r="AA425" s="99">
        <f t="shared" si="402"/>
        <v>0</v>
      </c>
      <c r="AB425" s="99">
        <f t="shared" si="403"/>
        <v>0</v>
      </c>
      <c r="AC425" s="99">
        <f t="shared" si="404"/>
        <v>0</v>
      </c>
      <c r="AD425" s="1"/>
      <c r="AE425" s="1"/>
      <c r="AF425" s="5">
        <f t="shared" si="435"/>
        <v>-6.3819470266098799E-3</v>
      </c>
      <c r="AG425" s="5">
        <f t="shared" si="436"/>
        <v>-5.3650978290016305E-3</v>
      </c>
      <c r="AH425" s="5">
        <f t="shared" si="437"/>
        <v>-8.0421133952980339E-3</v>
      </c>
      <c r="AI425" s="5">
        <f t="shared" si="438"/>
        <v>-1.9881295882906436E-3</v>
      </c>
      <c r="AJ425" s="5" t="e">
        <f t="shared" si="439"/>
        <v>#DIV/0!</v>
      </c>
      <c r="AK425" s="5">
        <f t="shared" si="440"/>
        <v>-5.3650978290016305E-3</v>
      </c>
      <c r="AL425" s="1"/>
      <c r="AM425" s="175">
        <f t="shared" si="405"/>
        <v>-6.3819470266098799E-3</v>
      </c>
      <c r="AN425" s="175">
        <f t="shared" si="406"/>
        <v>-5.3650978290016305E-3</v>
      </c>
      <c r="AO425" s="175">
        <f t="shared" si="407"/>
        <v>-8.0421133952980339E-3</v>
      </c>
      <c r="AP425" s="175">
        <f t="shared" si="408"/>
        <v>-1.9881295882906436E-3</v>
      </c>
      <c r="AQ425" s="175" t="e">
        <f t="shared" si="409"/>
        <v>#DIV/0!</v>
      </c>
      <c r="AR425" s="175">
        <f t="shared" si="410"/>
        <v>-5.3650978290016305E-3</v>
      </c>
      <c r="AS425" s="175"/>
      <c r="AT425" s="175">
        <f t="shared" si="411"/>
        <v>0</v>
      </c>
      <c r="AU425" s="175">
        <f t="shared" si="412"/>
        <v>0</v>
      </c>
      <c r="AV425" s="175">
        <f t="shared" si="413"/>
        <v>0</v>
      </c>
      <c r="AW425" s="175">
        <f t="shared" si="414"/>
        <v>0</v>
      </c>
      <c r="AX425" s="175" t="e">
        <f t="shared" si="415"/>
        <v>#DIV/0!</v>
      </c>
      <c r="AY425" s="175">
        <f t="shared" si="416"/>
        <v>0</v>
      </c>
      <c r="AZ425" s="1"/>
      <c r="BA425" s="1">
        <f t="shared" si="441"/>
        <v>4.945192535875103E-2</v>
      </c>
      <c r="BB425" s="1">
        <f t="shared" si="442"/>
        <v>5.1644787510552972E-2</v>
      </c>
      <c r="BC425" s="1">
        <f t="shared" si="443"/>
        <v>3.9726530150262902E-2</v>
      </c>
      <c r="BD425" s="1">
        <f t="shared" si="444"/>
        <v>6.7436274615301162E-2</v>
      </c>
      <c r="BE425" s="1">
        <f t="shared" si="445"/>
        <v>0</v>
      </c>
      <c r="BF425" s="1">
        <f t="shared" si="446"/>
        <v>5.1644787510552972E-2</v>
      </c>
      <c r="BG425" s="1"/>
      <c r="BH425" s="1">
        <f t="shared" si="417"/>
        <v>4.9771605287495885E-2</v>
      </c>
      <c r="BI425" s="1">
        <f t="shared" si="418"/>
        <v>5.1924872211547575E-2</v>
      </c>
      <c r="BJ425" s="1">
        <f t="shared" si="419"/>
        <v>4.005123808662215E-2</v>
      </c>
      <c r="BK425" s="1">
        <f t="shared" si="420"/>
        <v>6.7570881901645494E-2</v>
      </c>
      <c r="BL425" s="1">
        <f t="shared" si="421"/>
        <v>0</v>
      </c>
      <c r="BM425" s="1">
        <f t="shared" si="422"/>
        <v>5.1924872211547575E-2</v>
      </c>
      <c r="BN425" s="1"/>
      <c r="BO425" s="1">
        <f t="shared" si="429"/>
        <v>1.2818511212765022E-2</v>
      </c>
      <c r="BP425" s="1">
        <f t="shared" si="430"/>
        <v>1.4087632410788625E-2</v>
      </c>
      <c r="BQ425" s="1">
        <f t="shared" si="431"/>
        <v>-1.4870336634370275E-2</v>
      </c>
      <c r="BR425" s="1">
        <f t="shared" si="432"/>
        <v>2.287839649543278E-2</v>
      </c>
      <c r="BS425" s="1" t="e">
        <f t="shared" si="433"/>
        <v>#DIV/0!</v>
      </c>
      <c r="BT425" s="1">
        <f t="shared" si="434"/>
        <v>1.4087632410788625E-2</v>
      </c>
      <c r="BU425" s="1"/>
      <c r="BV425" s="1">
        <f t="shared" si="447"/>
        <v>0.10024931871168685</v>
      </c>
      <c r="BW425" s="1">
        <f t="shared" si="448"/>
        <v>9.8956392207069116E-2</v>
      </c>
      <c r="BX425" s="1">
        <f t="shared" si="449"/>
        <v>9.6835605238273531E-2</v>
      </c>
      <c r="BY425" s="1">
        <f t="shared" si="450"/>
        <v>0.1228571289151231</v>
      </c>
      <c r="BZ425" s="1" t="e">
        <f t="shared" si="451"/>
        <v>#DIV/0!</v>
      </c>
      <c r="CA425" s="1">
        <f t="shared" si="452"/>
        <v>9.8956392207069116E-2</v>
      </c>
      <c r="CB425" s="1"/>
      <c r="CC425" s="1"/>
    </row>
    <row r="426" spans="1:81" x14ac:dyDescent="0.2">
      <c r="A426">
        <f t="shared" si="453"/>
        <v>2025</v>
      </c>
      <c r="B426">
        <f t="shared" si="454"/>
        <v>5</v>
      </c>
      <c r="C426" s="1">
        <f>AVERAGE(RealPrice!C414:C425)</f>
        <v>4.945455116089318E-2</v>
      </c>
      <c r="D426" s="1">
        <f>AVERAGE(RealPrice!D414:D425)</f>
        <v>5.1646838163002258E-2</v>
      </c>
      <c r="E426" s="1">
        <f>AVERAGE(RealPrice!E414:E425)</f>
        <v>3.9719676849124273E-2</v>
      </c>
      <c r="F426" s="1">
        <f>AVERAGE(RealPrice!F414:F425)</f>
        <v>6.7436959305060787E-2</v>
      </c>
      <c r="G426" s="1">
        <f>AVERAGE(RealPrice!G414:G425)</f>
        <v>0</v>
      </c>
      <c r="H426" s="1">
        <f>AVERAGE(RealPrice!H414:H425)</f>
        <v>5.1646838163002258E-2</v>
      </c>
      <c r="I426" s="1"/>
      <c r="J426" s="1">
        <f t="shared" si="423"/>
        <v>-3.1705412660270466E-4</v>
      </c>
      <c r="K426" s="1">
        <f t="shared" si="424"/>
        <v>-2.7803404854531699E-4</v>
      </c>
      <c r="L426" s="1">
        <f t="shared" si="425"/>
        <v>-3.3156123749787658E-4</v>
      </c>
      <c r="M426" s="1">
        <f t="shared" si="426"/>
        <v>-1.3392259658470684E-4</v>
      </c>
      <c r="N426" s="1">
        <f t="shared" si="427"/>
        <v>0</v>
      </c>
      <c r="O426" s="1">
        <f t="shared" si="428"/>
        <v>-2.7803404854531699E-4</v>
      </c>
      <c r="P426" s="1"/>
      <c r="Q426" s="99">
        <f t="shared" si="393"/>
        <v>-3.1705412660270466E-4</v>
      </c>
      <c r="R426" s="99">
        <f t="shared" si="394"/>
        <v>-2.7803404854531699E-4</v>
      </c>
      <c r="S426" s="99">
        <f t="shared" si="395"/>
        <v>-3.3156123749787658E-4</v>
      </c>
      <c r="T426" s="99">
        <f t="shared" si="396"/>
        <v>-1.3392259658470684E-4</v>
      </c>
      <c r="U426" s="99">
        <f t="shared" si="397"/>
        <v>0</v>
      </c>
      <c r="V426" s="99">
        <f t="shared" si="398"/>
        <v>-2.7803404854531699E-4</v>
      </c>
      <c r="W426" s="99"/>
      <c r="X426" s="99">
        <f t="shared" si="399"/>
        <v>0</v>
      </c>
      <c r="Y426" s="99">
        <f t="shared" si="400"/>
        <v>0</v>
      </c>
      <c r="Z426" s="99">
        <f t="shared" si="401"/>
        <v>0</v>
      </c>
      <c r="AA426" s="99">
        <f t="shared" si="402"/>
        <v>0</v>
      </c>
      <c r="AB426" s="99">
        <f t="shared" si="403"/>
        <v>0</v>
      </c>
      <c r="AC426" s="99">
        <f t="shared" si="404"/>
        <v>0</v>
      </c>
      <c r="AD426" s="1"/>
      <c r="AE426" s="1"/>
      <c r="AF426" s="5">
        <f t="shared" si="435"/>
        <v>-6.3701808445056907E-3</v>
      </c>
      <c r="AG426" s="5">
        <f t="shared" si="436"/>
        <v>-5.3545446854943446E-3</v>
      </c>
      <c r="AH426" s="5">
        <f t="shared" si="437"/>
        <v>-8.2784266688780139E-3</v>
      </c>
      <c r="AI426" s="5">
        <f t="shared" si="438"/>
        <v>-1.9819572102024452E-3</v>
      </c>
      <c r="AJ426" s="5" t="e">
        <f t="shared" si="439"/>
        <v>#DIV/0!</v>
      </c>
      <c r="AK426" s="5">
        <f t="shared" si="440"/>
        <v>-5.3545446854943446E-3</v>
      </c>
      <c r="AL426" s="1"/>
      <c r="AM426" s="175">
        <f t="shared" si="405"/>
        <v>-6.3701808445056907E-3</v>
      </c>
      <c r="AN426" s="175">
        <f t="shared" si="406"/>
        <v>-5.3545446854943446E-3</v>
      </c>
      <c r="AO426" s="175">
        <f t="shared" si="407"/>
        <v>-8.2784266688780139E-3</v>
      </c>
      <c r="AP426" s="175">
        <f t="shared" si="408"/>
        <v>-1.9819572102024452E-3</v>
      </c>
      <c r="AQ426" s="175" t="e">
        <f t="shared" si="409"/>
        <v>#DIV/0!</v>
      </c>
      <c r="AR426" s="175">
        <f t="shared" si="410"/>
        <v>-5.3545446854943446E-3</v>
      </c>
      <c r="AS426" s="175"/>
      <c r="AT426" s="175">
        <f t="shared" si="411"/>
        <v>0</v>
      </c>
      <c r="AU426" s="175">
        <f t="shared" si="412"/>
        <v>0</v>
      </c>
      <c r="AV426" s="175">
        <f t="shared" si="413"/>
        <v>0</v>
      </c>
      <c r="AW426" s="175">
        <f t="shared" si="414"/>
        <v>0</v>
      </c>
      <c r="AX426" s="175" t="e">
        <f t="shared" si="415"/>
        <v>#DIV/0!</v>
      </c>
      <c r="AY426" s="175">
        <f t="shared" si="416"/>
        <v>0</v>
      </c>
      <c r="AZ426" s="1"/>
      <c r="BA426" s="1">
        <f t="shared" si="441"/>
        <v>4.9137497034290475E-2</v>
      </c>
      <c r="BB426" s="1">
        <f t="shared" si="442"/>
        <v>5.1368804114456941E-2</v>
      </c>
      <c r="BC426" s="1">
        <f t="shared" si="443"/>
        <v>3.9388115611626397E-2</v>
      </c>
      <c r="BD426" s="1">
        <f t="shared" si="444"/>
        <v>6.730303670847608E-2</v>
      </c>
      <c r="BE426" s="1">
        <f t="shared" si="445"/>
        <v>0</v>
      </c>
      <c r="BF426" s="1">
        <f t="shared" si="446"/>
        <v>5.1368804114456941E-2</v>
      </c>
      <c r="BG426" s="1"/>
      <c r="BH426" s="1">
        <f t="shared" si="417"/>
        <v>4.945455116089318E-2</v>
      </c>
      <c r="BI426" s="1">
        <f t="shared" si="418"/>
        <v>5.1646838163002258E-2</v>
      </c>
      <c r="BJ426" s="1">
        <f t="shared" si="419"/>
        <v>3.9719676849124273E-2</v>
      </c>
      <c r="BK426" s="1">
        <f t="shared" si="420"/>
        <v>6.7436959305060787E-2</v>
      </c>
      <c r="BL426" s="1">
        <f t="shared" si="421"/>
        <v>0</v>
      </c>
      <c r="BM426" s="1">
        <f t="shared" si="422"/>
        <v>5.1646838163002258E-2</v>
      </c>
      <c r="BN426" s="1"/>
      <c r="BO426" s="1">
        <f t="shared" si="429"/>
        <v>1.2503476778286273E-2</v>
      </c>
      <c r="BP426" s="1">
        <f t="shared" si="430"/>
        <v>1.3811087107980334E-2</v>
      </c>
      <c r="BQ426" s="1">
        <f t="shared" si="431"/>
        <v>-1.5199153066477282E-2</v>
      </c>
      <c r="BR426" s="1">
        <f t="shared" si="432"/>
        <v>2.2744739327703985E-2</v>
      </c>
      <c r="BS426" s="1" t="e">
        <f t="shared" si="433"/>
        <v>#DIV/0!</v>
      </c>
      <c r="BT426" s="1">
        <f t="shared" si="434"/>
        <v>1.3811087107980334E-2</v>
      </c>
      <c r="BU426" s="1"/>
      <c r="BV426" s="1">
        <f t="shared" si="447"/>
        <v>0.10024931871168685</v>
      </c>
      <c r="BW426" s="1">
        <f t="shared" si="448"/>
        <v>9.8956392207069116E-2</v>
      </c>
      <c r="BX426" s="1">
        <f t="shared" si="449"/>
        <v>9.6835605238273531E-2</v>
      </c>
      <c r="BY426" s="1">
        <f t="shared" si="450"/>
        <v>0.1228571289151231</v>
      </c>
      <c r="BZ426" s="1" t="e">
        <f t="shared" si="451"/>
        <v>#DIV/0!</v>
      </c>
      <c r="CA426" s="1">
        <f t="shared" si="452"/>
        <v>9.8956392207069116E-2</v>
      </c>
      <c r="CB426" s="1"/>
      <c r="CC426" s="1"/>
    </row>
    <row r="427" spans="1:81" x14ac:dyDescent="0.2">
      <c r="A427">
        <f t="shared" si="453"/>
        <v>2025</v>
      </c>
      <c r="B427">
        <f t="shared" si="454"/>
        <v>6</v>
      </c>
      <c r="C427" s="1">
        <f>AVERAGE(RealPrice!C415:C426)</f>
        <v>4.9139017141293671E-2</v>
      </c>
      <c r="D427" s="1">
        <f>AVERAGE(RealPrice!D415:D426)</f>
        <v>5.1370450085327431E-2</v>
      </c>
      <c r="E427" s="1">
        <f>AVERAGE(RealPrice!E415:E426)</f>
        <v>3.939193543442248E-2</v>
      </c>
      <c r="F427" s="1">
        <f>AVERAGE(RealPrice!F415:F426)</f>
        <v>6.7305078385377401E-2</v>
      </c>
      <c r="G427" s="1">
        <f>AVERAGE(RealPrice!G415:G426)</f>
        <v>0</v>
      </c>
      <c r="H427" s="1">
        <f>AVERAGE(RealPrice!H415:H426)</f>
        <v>5.1370450085327431E-2</v>
      </c>
      <c r="I427" s="1"/>
      <c r="J427" s="1">
        <f t="shared" si="423"/>
        <v>-3.1553401959950877E-4</v>
      </c>
      <c r="K427" s="1">
        <f t="shared" si="424"/>
        <v>-2.7638807767482731E-4</v>
      </c>
      <c r="L427" s="1">
        <f t="shared" si="425"/>
        <v>-3.2774141470179319E-4</v>
      </c>
      <c r="M427" s="1">
        <f t="shared" si="426"/>
        <v>-1.3188091968338589E-4</v>
      </c>
      <c r="N427" s="1">
        <f t="shared" si="427"/>
        <v>0</v>
      </c>
      <c r="O427" s="1">
        <f t="shared" si="428"/>
        <v>-2.7638807767482731E-4</v>
      </c>
      <c r="P427" s="1"/>
      <c r="Q427" s="99">
        <f t="shared" si="393"/>
        <v>-3.1553401959950877E-4</v>
      </c>
      <c r="R427" s="99">
        <f t="shared" si="394"/>
        <v>-2.7638807767482731E-4</v>
      </c>
      <c r="S427" s="99">
        <f t="shared" si="395"/>
        <v>-3.2774141470179319E-4</v>
      </c>
      <c r="T427" s="99">
        <f t="shared" si="396"/>
        <v>-1.3188091968338589E-4</v>
      </c>
      <c r="U427" s="99">
        <f t="shared" si="397"/>
        <v>0</v>
      </c>
      <c r="V427" s="99">
        <f t="shared" si="398"/>
        <v>-2.7638807767482731E-4</v>
      </c>
      <c r="W427" s="99"/>
      <c r="X427" s="99">
        <f t="shared" si="399"/>
        <v>0</v>
      </c>
      <c r="Y427" s="99">
        <f t="shared" si="400"/>
        <v>0</v>
      </c>
      <c r="Z427" s="99">
        <f t="shared" si="401"/>
        <v>0</v>
      </c>
      <c r="AA427" s="99">
        <f t="shared" si="402"/>
        <v>0</v>
      </c>
      <c r="AB427" s="99">
        <f t="shared" si="403"/>
        <v>0</v>
      </c>
      <c r="AC427" s="99">
        <f t="shared" si="404"/>
        <v>0</v>
      </c>
      <c r="AD427" s="1"/>
      <c r="AE427" s="1"/>
      <c r="AF427" s="5">
        <f t="shared" si="435"/>
        <v>-6.3802827483554481E-3</v>
      </c>
      <c r="AG427" s="5">
        <f t="shared" si="436"/>
        <v>-5.351500450086033E-3</v>
      </c>
      <c r="AH427" s="5">
        <f t="shared" si="437"/>
        <v>-8.2513615593279299E-3</v>
      </c>
      <c r="AI427" s="5">
        <f t="shared" si="438"/>
        <v>-1.9556178250387246E-3</v>
      </c>
      <c r="AJ427" s="5" t="e">
        <f t="shared" si="439"/>
        <v>#DIV/0!</v>
      </c>
      <c r="AK427" s="5">
        <f t="shared" si="440"/>
        <v>-5.351500450086033E-3</v>
      </c>
      <c r="AL427" s="1"/>
      <c r="AM427" s="175">
        <f t="shared" si="405"/>
        <v>-6.3802827483554481E-3</v>
      </c>
      <c r="AN427" s="175">
        <f t="shared" si="406"/>
        <v>-5.351500450086033E-3</v>
      </c>
      <c r="AO427" s="175">
        <f t="shared" si="407"/>
        <v>-8.2513615593279299E-3</v>
      </c>
      <c r="AP427" s="175">
        <f t="shared" si="408"/>
        <v>-1.9556178250387246E-3</v>
      </c>
      <c r="AQ427" s="175" t="e">
        <f t="shared" si="409"/>
        <v>#DIV/0!</v>
      </c>
      <c r="AR427" s="175">
        <f t="shared" si="410"/>
        <v>-5.351500450086033E-3</v>
      </c>
      <c r="AS427" s="175"/>
      <c r="AT427" s="175">
        <f t="shared" si="411"/>
        <v>0</v>
      </c>
      <c r="AU427" s="175">
        <f t="shared" si="412"/>
        <v>0</v>
      </c>
      <c r="AV427" s="175">
        <f t="shared" si="413"/>
        <v>0</v>
      </c>
      <c r="AW427" s="175">
        <f t="shared" si="414"/>
        <v>0</v>
      </c>
      <c r="AX427" s="175" t="e">
        <f t="shared" si="415"/>
        <v>#DIV/0!</v>
      </c>
      <c r="AY427" s="175">
        <f t="shared" si="416"/>
        <v>0</v>
      </c>
      <c r="AZ427" s="1"/>
      <c r="BA427" s="1">
        <f t="shared" si="441"/>
        <v>4.8823483121694163E-2</v>
      </c>
      <c r="BB427" s="1">
        <f t="shared" si="442"/>
        <v>5.1094062007652603E-2</v>
      </c>
      <c r="BC427" s="1">
        <f t="shared" si="443"/>
        <v>3.9064194019720687E-2</v>
      </c>
      <c r="BD427" s="1">
        <f t="shared" si="444"/>
        <v>6.7173197465694015E-2</v>
      </c>
      <c r="BE427" s="1">
        <f t="shared" si="445"/>
        <v>0</v>
      </c>
      <c r="BF427" s="1">
        <f t="shared" si="446"/>
        <v>5.1094062007652603E-2</v>
      </c>
      <c r="BG427" s="1"/>
      <c r="BH427" s="1">
        <f t="shared" si="417"/>
        <v>4.9139017141293671E-2</v>
      </c>
      <c r="BI427" s="1">
        <f t="shared" si="418"/>
        <v>5.1370450085327431E-2</v>
      </c>
      <c r="BJ427" s="1">
        <f t="shared" si="419"/>
        <v>3.939193543442248E-2</v>
      </c>
      <c r="BK427" s="1">
        <f t="shared" si="420"/>
        <v>6.7305078385377401E-2</v>
      </c>
      <c r="BL427" s="1">
        <f t="shared" si="421"/>
        <v>0</v>
      </c>
      <c r="BM427" s="1">
        <f t="shared" si="422"/>
        <v>5.1370450085327431E-2</v>
      </c>
      <c r="BN427" s="1"/>
      <c r="BO427" s="1">
        <f t="shared" si="429"/>
        <v>1.2189955954948534E-2</v>
      </c>
      <c r="BP427" s="1">
        <f t="shared" si="430"/>
        <v>1.3536178121227583E-2</v>
      </c>
      <c r="BQ427" s="1">
        <f t="shared" si="431"/>
        <v>-1.5524190168268403E-2</v>
      </c>
      <c r="BR427" s="1">
        <f t="shared" si="432"/>
        <v>2.2613116316697913E-2</v>
      </c>
      <c r="BS427" s="1" t="e">
        <f t="shared" si="433"/>
        <v>#DIV/0!</v>
      </c>
      <c r="BT427" s="1">
        <f t="shared" si="434"/>
        <v>1.3536178121227583E-2</v>
      </c>
      <c r="BU427" s="1"/>
      <c r="BV427" s="1">
        <f t="shared" si="447"/>
        <v>0.10024931871168685</v>
      </c>
      <c r="BW427" s="1">
        <f t="shared" si="448"/>
        <v>9.8956392207069116E-2</v>
      </c>
      <c r="BX427" s="1">
        <f t="shared" si="449"/>
        <v>9.6835605238273531E-2</v>
      </c>
      <c r="BY427" s="1">
        <f t="shared" si="450"/>
        <v>0.1228571289151231</v>
      </c>
      <c r="BZ427" s="1" t="e">
        <f t="shared" si="451"/>
        <v>#DIV/0!</v>
      </c>
      <c r="CA427" s="1">
        <f t="shared" si="452"/>
        <v>9.8956392207069116E-2</v>
      </c>
      <c r="CB427" s="1"/>
      <c r="CC427" s="1"/>
    </row>
    <row r="428" spans="1:81" x14ac:dyDescent="0.2">
      <c r="A428">
        <f t="shared" si="453"/>
        <v>2025</v>
      </c>
      <c r="B428">
        <f t="shared" si="454"/>
        <v>7</v>
      </c>
      <c r="C428" s="1">
        <f>AVERAGE(RealPrice!C416:C427)</f>
        <v>4.8831241120216473E-2</v>
      </c>
      <c r="D428" s="1">
        <f>AVERAGE(RealPrice!D416:D427)</f>
        <v>5.1099793596384752E-2</v>
      </c>
      <c r="E428" s="1">
        <f>AVERAGE(RealPrice!E416:E427)</f>
        <v>3.9061962242194957E-2</v>
      </c>
      <c r="F428" s="1">
        <f>AVERAGE(RealPrice!F416:F427)</f>
        <v>6.7175931537964181E-2</v>
      </c>
      <c r="G428" s="1">
        <f>AVERAGE(RealPrice!G416:G427)</f>
        <v>0</v>
      </c>
      <c r="H428" s="1">
        <f>AVERAGE(RealPrice!H416:H427)</f>
        <v>5.1099793596384752E-2</v>
      </c>
      <c r="I428" s="1"/>
      <c r="J428" s="1">
        <f t="shared" si="423"/>
        <v>-3.077760210771982E-4</v>
      </c>
      <c r="K428" s="1">
        <f t="shared" si="424"/>
        <v>-2.7065648894267907E-4</v>
      </c>
      <c r="L428" s="1">
        <f t="shared" si="425"/>
        <v>-3.2997319222752286E-4</v>
      </c>
      <c r="M428" s="1">
        <f t="shared" si="426"/>
        <v>-1.2914684741321958E-4</v>
      </c>
      <c r="N428" s="1">
        <f t="shared" si="427"/>
        <v>0</v>
      </c>
      <c r="O428" s="1">
        <f t="shared" si="428"/>
        <v>-2.7065648894267907E-4</v>
      </c>
      <c r="P428" s="1"/>
      <c r="Q428" s="99">
        <f t="shared" si="393"/>
        <v>-3.077760210771982E-4</v>
      </c>
      <c r="R428" s="99">
        <f t="shared" si="394"/>
        <v>-2.7065648894267907E-4</v>
      </c>
      <c r="S428" s="99">
        <f t="shared" si="395"/>
        <v>-3.2997319222752286E-4</v>
      </c>
      <c r="T428" s="99">
        <f t="shared" si="396"/>
        <v>-1.2914684741321958E-4</v>
      </c>
      <c r="U428" s="99">
        <f t="shared" si="397"/>
        <v>0</v>
      </c>
      <c r="V428" s="99">
        <f t="shared" si="398"/>
        <v>-2.7065648894267907E-4</v>
      </c>
      <c r="W428" s="99"/>
      <c r="X428" s="99">
        <f t="shared" si="399"/>
        <v>0</v>
      </c>
      <c r="Y428" s="99">
        <f t="shared" si="400"/>
        <v>0</v>
      </c>
      <c r="Z428" s="99">
        <f t="shared" si="401"/>
        <v>0</v>
      </c>
      <c r="AA428" s="99">
        <f t="shared" si="402"/>
        <v>0</v>
      </c>
      <c r="AB428" s="99">
        <f t="shared" si="403"/>
        <v>0</v>
      </c>
      <c r="AC428" s="99">
        <f t="shared" si="404"/>
        <v>0</v>
      </c>
      <c r="AD428" s="1"/>
      <c r="AE428" s="1"/>
      <c r="AF428" s="5">
        <f t="shared" si="435"/>
        <v>-6.2633735671233648E-3</v>
      </c>
      <c r="AG428" s="5">
        <f t="shared" si="436"/>
        <v>-5.2687194387651681E-3</v>
      </c>
      <c r="AH428" s="5">
        <f t="shared" si="437"/>
        <v>-8.3766686909010346E-3</v>
      </c>
      <c r="AI428" s="5">
        <f t="shared" si="438"/>
        <v>-1.9188276800413684E-3</v>
      </c>
      <c r="AJ428" s="5" t="e">
        <f t="shared" si="439"/>
        <v>#DIV/0!</v>
      </c>
      <c r="AK428" s="5">
        <f t="shared" si="440"/>
        <v>-5.2687194387651681E-3</v>
      </c>
      <c r="AL428" s="1"/>
      <c r="AM428" s="175">
        <f t="shared" si="405"/>
        <v>-6.2633735671233648E-3</v>
      </c>
      <c r="AN428" s="175">
        <f t="shared" si="406"/>
        <v>-5.2687194387651681E-3</v>
      </c>
      <c r="AO428" s="175">
        <f t="shared" si="407"/>
        <v>-8.3766686909010346E-3</v>
      </c>
      <c r="AP428" s="175">
        <f t="shared" si="408"/>
        <v>-1.9188276800413684E-3</v>
      </c>
      <c r="AQ428" s="175" t="e">
        <f t="shared" si="409"/>
        <v>#DIV/0!</v>
      </c>
      <c r="AR428" s="175">
        <f t="shared" si="410"/>
        <v>-5.2687194387651681E-3</v>
      </c>
      <c r="AS428" s="175"/>
      <c r="AT428" s="175">
        <f t="shared" si="411"/>
        <v>0</v>
      </c>
      <c r="AU428" s="175">
        <f t="shared" si="412"/>
        <v>0</v>
      </c>
      <c r="AV428" s="175">
        <f t="shared" si="413"/>
        <v>0</v>
      </c>
      <c r="AW428" s="175">
        <f t="shared" si="414"/>
        <v>0</v>
      </c>
      <c r="AX428" s="175" t="e">
        <f t="shared" si="415"/>
        <v>#DIV/0!</v>
      </c>
      <c r="AY428" s="175">
        <f t="shared" si="416"/>
        <v>0</v>
      </c>
      <c r="AZ428" s="1"/>
      <c r="BA428" s="1">
        <f t="shared" si="441"/>
        <v>4.8523465099139275E-2</v>
      </c>
      <c r="BB428" s="1">
        <f t="shared" si="442"/>
        <v>5.0829137107442073E-2</v>
      </c>
      <c r="BC428" s="1">
        <f t="shared" si="443"/>
        <v>3.8731989049967434E-2</v>
      </c>
      <c r="BD428" s="1">
        <f t="shared" si="444"/>
        <v>6.7046784690550962E-2</v>
      </c>
      <c r="BE428" s="1">
        <f t="shared" si="445"/>
        <v>0</v>
      </c>
      <c r="BF428" s="1">
        <f t="shared" si="446"/>
        <v>5.0829137107442073E-2</v>
      </c>
      <c r="BG428" s="1"/>
      <c r="BH428" s="1">
        <f t="shared" si="417"/>
        <v>4.8831241120216473E-2</v>
      </c>
      <c r="BI428" s="1">
        <f t="shared" si="418"/>
        <v>5.1099793596384752E-2</v>
      </c>
      <c r="BJ428" s="1">
        <f t="shared" si="419"/>
        <v>3.9061962242194957E-2</v>
      </c>
      <c r="BK428" s="1">
        <f t="shared" si="420"/>
        <v>6.7175931537964181E-2</v>
      </c>
      <c r="BL428" s="1">
        <f t="shared" si="421"/>
        <v>0</v>
      </c>
      <c r="BM428" s="1">
        <f t="shared" si="422"/>
        <v>5.1099793596384752E-2</v>
      </c>
      <c r="BN428" s="1"/>
      <c r="BO428" s="1">
        <f t="shared" si="429"/>
        <v>1.1884107650066342E-2</v>
      </c>
      <c r="BP428" s="1">
        <f t="shared" si="430"/>
        <v>1.3266947645389424E-2</v>
      </c>
      <c r="BQ428" s="1">
        <f t="shared" si="431"/>
        <v>-1.5851399284387755E-2</v>
      </c>
      <c r="BR428" s="1">
        <f t="shared" si="432"/>
        <v>2.2484217279830306E-2</v>
      </c>
      <c r="BS428" s="1" t="e">
        <f t="shared" si="433"/>
        <v>#DIV/0!</v>
      </c>
      <c r="BT428" s="1">
        <f t="shared" si="434"/>
        <v>1.3266947645389424E-2</v>
      </c>
      <c r="BU428" s="1"/>
      <c r="BV428" s="1">
        <f t="shared" si="447"/>
        <v>0.10024931871168685</v>
      </c>
      <c r="BW428" s="1">
        <f t="shared" si="448"/>
        <v>9.8956392207069116E-2</v>
      </c>
      <c r="BX428" s="1">
        <f t="shared" si="449"/>
        <v>9.6835605238273531E-2</v>
      </c>
      <c r="BY428" s="1">
        <f t="shared" si="450"/>
        <v>0.1228571289151231</v>
      </c>
      <c r="BZ428" s="1" t="e">
        <f t="shared" si="451"/>
        <v>#DIV/0!</v>
      </c>
      <c r="CA428" s="1">
        <f t="shared" si="452"/>
        <v>9.8956392207069116E-2</v>
      </c>
      <c r="CB428" s="1"/>
      <c r="CC428" s="1"/>
    </row>
    <row r="429" spans="1:81" x14ac:dyDescent="0.2">
      <c r="A429">
        <f t="shared" si="453"/>
        <v>2025</v>
      </c>
      <c r="B429">
        <f t="shared" si="454"/>
        <v>8</v>
      </c>
      <c r="C429" s="1">
        <f>AVERAGE(RealPrice!C417:C428)</f>
        <v>4.8525160931146484E-2</v>
      </c>
      <c r="D429" s="1">
        <f>AVERAGE(RealPrice!D417:D428)</f>
        <v>5.0832463646707383E-2</v>
      </c>
      <c r="E429" s="1">
        <f>AVERAGE(RealPrice!E417:E428)</f>
        <v>3.8727198462253455E-2</v>
      </c>
      <c r="F429" s="1">
        <f>AVERAGE(RealPrice!F417:F428)</f>
        <v>6.7047274584392427E-2</v>
      </c>
      <c r="G429" s="1">
        <f>AVERAGE(RealPrice!G417:G428)</f>
        <v>0</v>
      </c>
      <c r="H429" s="1">
        <f>AVERAGE(RealPrice!H417:H428)</f>
        <v>5.0832463646707383E-2</v>
      </c>
      <c r="I429" s="1"/>
      <c r="J429" s="1">
        <f t="shared" si="423"/>
        <v>-3.0608018906998907E-4</v>
      </c>
      <c r="K429" s="1">
        <f t="shared" si="424"/>
        <v>-2.6732994967736817E-4</v>
      </c>
      <c r="L429" s="1">
        <f t="shared" si="425"/>
        <v>-3.3476377994150208E-4</v>
      </c>
      <c r="M429" s="1">
        <f t="shared" si="426"/>
        <v>-1.2865695357175411E-4</v>
      </c>
      <c r="N429" s="1">
        <f t="shared" si="427"/>
        <v>0</v>
      </c>
      <c r="O429" s="1">
        <f t="shared" si="428"/>
        <v>-2.6732994967736817E-4</v>
      </c>
      <c r="P429" s="1"/>
      <c r="Q429" s="99">
        <f t="shared" si="393"/>
        <v>-3.0608018906998907E-4</v>
      </c>
      <c r="R429" s="99">
        <f t="shared" si="394"/>
        <v>-2.6732994967736817E-4</v>
      </c>
      <c r="S429" s="99">
        <f t="shared" si="395"/>
        <v>-3.3476377994150208E-4</v>
      </c>
      <c r="T429" s="99">
        <f t="shared" si="396"/>
        <v>-1.2865695357175411E-4</v>
      </c>
      <c r="U429" s="99">
        <f t="shared" si="397"/>
        <v>0</v>
      </c>
      <c r="V429" s="99">
        <f t="shared" si="398"/>
        <v>-2.6732994967736817E-4</v>
      </c>
      <c r="W429" s="99"/>
      <c r="X429" s="99">
        <f t="shared" si="399"/>
        <v>0</v>
      </c>
      <c r="Y429" s="99">
        <f t="shared" si="400"/>
        <v>0</v>
      </c>
      <c r="Z429" s="99">
        <f t="shared" si="401"/>
        <v>0</v>
      </c>
      <c r="AA429" s="99">
        <f t="shared" si="402"/>
        <v>0</v>
      </c>
      <c r="AB429" s="99">
        <f t="shared" si="403"/>
        <v>0</v>
      </c>
      <c r="AC429" s="99">
        <f t="shared" si="404"/>
        <v>0</v>
      </c>
      <c r="AD429" s="1"/>
      <c r="AE429" s="1"/>
      <c r="AF429" s="5">
        <f t="shared" si="435"/>
        <v>-6.2681222522371627E-3</v>
      </c>
      <c r="AG429" s="5">
        <f t="shared" si="436"/>
        <v>-5.2315269957623478E-3</v>
      </c>
      <c r="AH429" s="5">
        <f t="shared" si="437"/>
        <v>-8.5700707472368132E-3</v>
      </c>
      <c r="AI429" s="5">
        <f t="shared" si="438"/>
        <v>-1.915223959328971E-3</v>
      </c>
      <c r="AJ429" s="5" t="e">
        <f t="shared" si="439"/>
        <v>#DIV/0!</v>
      </c>
      <c r="AK429" s="5">
        <f t="shared" si="440"/>
        <v>-5.2315269957623478E-3</v>
      </c>
      <c r="AL429" s="1"/>
      <c r="AM429" s="175">
        <f t="shared" si="405"/>
        <v>-6.2681222522371627E-3</v>
      </c>
      <c r="AN429" s="175">
        <f t="shared" si="406"/>
        <v>-5.2315269957623478E-3</v>
      </c>
      <c r="AO429" s="175">
        <f t="shared" si="407"/>
        <v>-8.5700707472368132E-3</v>
      </c>
      <c r="AP429" s="175">
        <f t="shared" si="408"/>
        <v>-1.915223959328971E-3</v>
      </c>
      <c r="AQ429" s="175" t="e">
        <f t="shared" si="409"/>
        <v>#DIV/0!</v>
      </c>
      <c r="AR429" s="175">
        <f t="shared" si="410"/>
        <v>-5.2315269957623478E-3</v>
      </c>
      <c r="AS429" s="175"/>
      <c r="AT429" s="175">
        <f t="shared" si="411"/>
        <v>0</v>
      </c>
      <c r="AU429" s="175">
        <f t="shared" si="412"/>
        <v>0</v>
      </c>
      <c r="AV429" s="175">
        <f t="shared" si="413"/>
        <v>0</v>
      </c>
      <c r="AW429" s="175">
        <f t="shared" si="414"/>
        <v>0</v>
      </c>
      <c r="AX429" s="175" t="e">
        <f t="shared" si="415"/>
        <v>#DIV/0!</v>
      </c>
      <c r="AY429" s="175">
        <f t="shared" si="416"/>
        <v>0</v>
      </c>
      <c r="AZ429" s="1"/>
      <c r="BA429" s="1">
        <f t="shared" si="441"/>
        <v>4.8219080742076495E-2</v>
      </c>
      <c r="BB429" s="1">
        <f t="shared" si="442"/>
        <v>5.0565133697030015E-2</v>
      </c>
      <c r="BC429" s="1">
        <f t="shared" si="443"/>
        <v>3.8392434682311953E-2</v>
      </c>
      <c r="BD429" s="1">
        <f t="shared" si="444"/>
        <v>6.6918617630820673E-2</v>
      </c>
      <c r="BE429" s="1">
        <f t="shared" si="445"/>
        <v>0</v>
      </c>
      <c r="BF429" s="1">
        <f t="shared" si="446"/>
        <v>5.0565133697030015E-2</v>
      </c>
      <c r="BG429" s="1"/>
      <c r="BH429" s="1">
        <f t="shared" si="417"/>
        <v>4.8525160931146484E-2</v>
      </c>
      <c r="BI429" s="1">
        <f t="shared" si="418"/>
        <v>5.0832463646707383E-2</v>
      </c>
      <c r="BJ429" s="1">
        <f t="shared" si="419"/>
        <v>3.8727198462253455E-2</v>
      </c>
      <c r="BK429" s="1">
        <f t="shared" si="420"/>
        <v>6.7047274584392427E-2</v>
      </c>
      <c r="BL429" s="1">
        <f t="shared" si="421"/>
        <v>0</v>
      </c>
      <c r="BM429" s="1">
        <f t="shared" si="422"/>
        <v>5.0832463646707383E-2</v>
      </c>
      <c r="BN429" s="1"/>
      <c r="BO429" s="1">
        <f t="shared" si="429"/>
        <v>1.1579946009040434E-2</v>
      </c>
      <c r="BP429" s="1">
        <f t="shared" si="430"/>
        <v>1.3001016239560566E-2</v>
      </c>
      <c r="BQ429" s="1">
        <f t="shared" si="431"/>
        <v>-1.6183294115051549E-2</v>
      </c>
      <c r="BR429" s="1">
        <f t="shared" si="432"/>
        <v>2.235580673313857E-2</v>
      </c>
      <c r="BS429" s="1" t="e">
        <f t="shared" si="433"/>
        <v>#DIV/0!</v>
      </c>
      <c r="BT429" s="1">
        <f t="shared" si="434"/>
        <v>1.3001016239560566E-2</v>
      </c>
      <c r="BU429" s="1"/>
      <c r="BV429" s="1">
        <f t="shared" si="447"/>
        <v>0.10024931871168685</v>
      </c>
      <c r="BW429" s="1">
        <f t="shared" si="448"/>
        <v>9.8956392207069116E-2</v>
      </c>
      <c r="BX429" s="1">
        <f t="shared" si="449"/>
        <v>9.6835605238273531E-2</v>
      </c>
      <c r="BY429" s="1">
        <f t="shared" si="450"/>
        <v>0.1228571289151231</v>
      </c>
      <c r="BZ429" s="1" t="e">
        <f t="shared" si="451"/>
        <v>#DIV/0!</v>
      </c>
      <c r="CA429" s="1">
        <f t="shared" si="452"/>
        <v>9.8956392207069116E-2</v>
      </c>
      <c r="CB429" s="1"/>
      <c r="CC429" s="1"/>
    </row>
    <row r="430" spans="1:81" x14ac:dyDescent="0.2">
      <c r="A430">
        <f t="shared" si="453"/>
        <v>2025</v>
      </c>
      <c r="B430">
        <f t="shared" si="454"/>
        <v>9</v>
      </c>
      <c r="C430" s="1">
        <f>AVERAGE(RealPrice!C418:C429)</f>
        <v>4.8218680183098779E-2</v>
      </c>
      <c r="D430" s="1">
        <f>AVERAGE(RealPrice!D418:D429)</f>
        <v>5.0563532841956055E-2</v>
      </c>
      <c r="E430" s="1">
        <f>AVERAGE(RealPrice!E418:E429)</f>
        <v>3.8391131004751979E-2</v>
      </c>
      <c r="F430" s="1">
        <f>AVERAGE(RealPrice!F418:F429)</f>
        <v>6.6918933843366113E-2</v>
      </c>
      <c r="G430" s="1">
        <f>AVERAGE(RealPrice!G418:G429)</f>
        <v>0</v>
      </c>
      <c r="H430" s="1">
        <f>AVERAGE(RealPrice!H418:H429)</f>
        <v>5.0563532841956055E-2</v>
      </c>
      <c r="I430" s="1"/>
      <c r="J430" s="1">
        <f t="shared" si="423"/>
        <v>-3.0648074804770498E-4</v>
      </c>
      <c r="K430" s="1">
        <f t="shared" si="424"/>
        <v>-2.6893080475132863E-4</v>
      </c>
      <c r="L430" s="1">
        <f t="shared" si="425"/>
        <v>-3.360674575014766E-4</v>
      </c>
      <c r="M430" s="1">
        <f t="shared" si="426"/>
        <v>-1.2834074102631432E-4</v>
      </c>
      <c r="N430" s="1">
        <f t="shared" si="427"/>
        <v>0</v>
      </c>
      <c r="O430" s="1">
        <f t="shared" si="428"/>
        <v>-2.6893080475132863E-4</v>
      </c>
      <c r="P430" s="1"/>
      <c r="Q430" s="99">
        <f t="shared" si="393"/>
        <v>-3.0648074804770498E-4</v>
      </c>
      <c r="R430" s="99">
        <f t="shared" si="394"/>
        <v>-2.6893080475132863E-4</v>
      </c>
      <c r="S430" s="99">
        <f t="shared" si="395"/>
        <v>-3.360674575014766E-4</v>
      </c>
      <c r="T430" s="99">
        <f t="shared" si="396"/>
        <v>-1.2834074102631432E-4</v>
      </c>
      <c r="U430" s="99">
        <f t="shared" si="397"/>
        <v>0</v>
      </c>
      <c r="V430" s="99">
        <f t="shared" si="398"/>
        <v>-2.6893080475132863E-4</v>
      </c>
      <c r="W430" s="99"/>
      <c r="X430" s="99">
        <f t="shared" si="399"/>
        <v>0</v>
      </c>
      <c r="Y430" s="99">
        <f t="shared" si="400"/>
        <v>0</v>
      </c>
      <c r="Z430" s="99">
        <f t="shared" si="401"/>
        <v>0</v>
      </c>
      <c r="AA430" s="99">
        <f t="shared" si="402"/>
        <v>0</v>
      </c>
      <c r="AB430" s="99">
        <f t="shared" si="403"/>
        <v>0</v>
      </c>
      <c r="AC430" s="99">
        <f t="shared" si="404"/>
        <v>0</v>
      </c>
      <c r="AD430" s="1"/>
      <c r="AE430" s="1"/>
      <c r="AF430" s="5">
        <f t="shared" si="435"/>
        <v>-6.3159140983082285E-3</v>
      </c>
      <c r="AG430" s="5">
        <f t="shared" si="436"/>
        <v>-5.2905325742311771E-3</v>
      </c>
      <c r="AH430" s="5">
        <f t="shared" si="437"/>
        <v>-8.6778148393313881E-3</v>
      </c>
      <c r="AI430" s="5">
        <f t="shared" si="438"/>
        <v>-1.9141828183452114E-3</v>
      </c>
      <c r="AJ430" s="5" t="e">
        <f t="shared" si="439"/>
        <v>#DIV/0!</v>
      </c>
      <c r="AK430" s="5">
        <f t="shared" si="440"/>
        <v>-5.2905325742311771E-3</v>
      </c>
      <c r="AL430" s="1"/>
      <c r="AM430" s="175">
        <f t="shared" si="405"/>
        <v>-6.3159140983082285E-3</v>
      </c>
      <c r="AN430" s="175">
        <f t="shared" si="406"/>
        <v>-5.2905325742311771E-3</v>
      </c>
      <c r="AO430" s="175">
        <f t="shared" si="407"/>
        <v>-8.6778148393313881E-3</v>
      </c>
      <c r="AP430" s="175">
        <f t="shared" si="408"/>
        <v>-1.9141828183452114E-3</v>
      </c>
      <c r="AQ430" s="175" t="e">
        <f t="shared" si="409"/>
        <v>#DIV/0!</v>
      </c>
      <c r="AR430" s="175">
        <f t="shared" si="410"/>
        <v>-5.2905325742311771E-3</v>
      </c>
      <c r="AS430" s="175"/>
      <c r="AT430" s="175">
        <f t="shared" si="411"/>
        <v>0</v>
      </c>
      <c r="AU430" s="175">
        <f t="shared" si="412"/>
        <v>0</v>
      </c>
      <c r="AV430" s="175">
        <f t="shared" si="413"/>
        <v>0</v>
      </c>
      <c r="AW430" s="175">
        <f t="shared" si="414"/>
        <v>0</v>
      </c>
      <c r="AX430" s="175" t="e">
        <f t="shared" si="415"/>
        <v>#DIV/0!</v>
      </c>
      <c r="AY430" s="175">
        <f t="shared" si="416"/>
        <v>0</v>
      </c>
      <c r="AZ430" s="1"/>
      <c r="BA430" s="1">
        <f t="shared" si="441"/>
        <v>4.7912199435051074E-2</v>
      </c>
      <c r="BB430" s="1">
        <f t="shared" si="442"/>
        <v>5.0294602037204726E-2</v>
      </c>
      <c r="BC430" s="1">
        <f t="shared" si="443"/>
        <v>3.8055063547250502E-2</v>
      </c>
      <c r="BD430" s="1">
        <f t="shared" si="444"/>
        <v>6.6790593102339799E-2</v>
      </c>
      <c r="BE430" s="1">
        <f t="shared" si="445"/>
        <v>0</v>
      </c>
      <c r="BF430" s="1">
        <f t="shared" si="446"/>
        <v>5.0294602037204726E-2</v>
      </c>
      <c r="BG430" s="1"/>
      <c r="BH430" s="1">
        <f t="shared" si="417"/>
        <v>4.8218680183098779E-2</v>
      </c>
      <c r="BI430" s="1">
        <f t="shared" si="418"/>
        <v>5.0563532841956055E-2</v>
      </c>
      <c r="BJ430" s="1">
        <f t="shared" si="419"/>
        <v>3.8391131004751979E-2</v>
      </c>
      <c r="BK430" s="1">
        <f t="shared" si="420"/>
        <v>6.6918933843366113E-2</v>
      </c>
      <c r="BL430" s="1">
        <f t="shared" si="421"/>
        <v>0</v>
      </c>
      <c r="BM430" s="1">
        <f t="shared" si="422"/>
        <v>5.0563532841956055E-2</v>
      </c>
      <c r="BN430" s="1"/>
      <c r="BO430" s="1">
        <f t="shared" si="429"/>
        <v>1.1275400967070184E-2</v>
      </c>
      <c r="BP430" s="1">
        <f t="shared" si="430"/>
        <v>1.273350822199199E-2</v>
      </c>
      <c r="BQ430" s="1">
        <f t="shared" si="431"/>
        <v>-1.65164452413833E-2</v>
      </c>
      <c r="BR430" s="1">
        <f t="shared" si="432"/>
        <v>2.2227711659753617E-2</v>
      </c>
      <c r="BS430" s="1" t="e">
        <f t="shared" si="433"/>
        <v>#DIV/0!</v>
      </c>
      <c r="BT430" s="1">
        <f t="shared" si="434"/>
        <v>1.273350822199199E-2</v>
      </c>
      <c r="BU430" s="1"/>
      <c r="BV430" s="1">
        <f t="shared" si="447"/>
        <v>0.10024931871168685</v>
      </c>
      <c r="BW430" s="1">
        <f t="shared" si="448"/>
        <v>9.8956392207069116E-2</v>
      </c>
      <c r="BX430" s="1">
        <f t="shared" si="449"/>
        <v>9.6835605238273531E-2</v>
      </c>
      <c r="BY430" s="1">
        <f t="shared" si="450"/>
        <v>0.1228571289151231</v>
      </c>
      <c r="BZ430" s="1" t="e">
        <f t="shared" si="451"/>
        <v>#DIV/0!</v>
      </c>
      <c r="CA430" s="1">
        <f t="shared" si="452"/>
        <v>9.8956392207069116E-2</v>
      </c>
      <c r="CB430" s="1"/>
      <c r="CC430" s="1"/>
    </row>
    <row r="431" spans="1:81" x14ac:dyDescent="0.2">
      <c r="A431">
        <f t="shared" si="453"/>
        <v>2025</v>
      </c>
      <c r="B431">
        <f t="shared" si="454"/>
        <v>10</v>
      </c>
      <c r="C431" s="1">
        <f>AVERAGE(RealPrice!C419:C430)</f>
        <v>4.7913559455300958E-2</v>
      </c>
      <c r="D431" s="1">
        <f>AVERAGE(RealPrice!D419:D430)</f>
        <v>5.0296548020931649E-2</v>
      </c>
      <c r="E431" s="1">
        <f>AVERAGE(RealPrice!E419:E430)</f>
        <v>3.8049876668276701E-2</v>
      </c>
      <c r="F431" s="1">
        <f>AVERAGE(RealPrice!F419:F430)</f>
        <v>6.6790832095965855E-2</v>
      </c>
      <c r="G431" s="1">
        <f>AVERAGE(RealPrice!G419:G430)</f>
        <v>0</v>
      </c>
      <c r="H431" s="1">
        <f>AVERAGE(RealPrice!H419:H430)</f>
        <v>5.0296548020931649E-2</v>
      </c>
      <c r="I431" s="1"/>
      <c r="J431" s="1">
        <f t="shared" si="423"/>
        <v>-3.0512072779782101E-4</v>
      </c>
      <c r="K431" s="1">
        <f t="shared" si="424"/>
        <v>-2.6698482102440607E-4</v>
      </c>
      <c r="L431" s="1">
        <f t="shared" si="425"/>
        <v>-3.4125433647527736E-4</v>
      </c>
      <c r="M431" s="1">
        <f t="shared" si="426"/>
        <v>-1.2810174740025826E-4</v>
      </c>
      <c r="N431" s="1">
        <f t="shared" si="427"/>
        <v>0</v>
      </c>
      <c r="O431" s="1">
        <f t="shared" si="428"/>
        <v>-2.6698482102440607E-4</v>
      </c>
      <c r="P431" s="1"/>
      <c r="Q431" s="99">
        <f t="shared" si="393"/>
        <v>-3.0512072779782101E-4</v>
      </c>
      <c r="R431" s="99">
        <f t="shared" si="394"/>
        <v>-2.6698482102440607E-4</v>
      </c>
      <c r="S431" s="99">
        <f t="shared" si="395"/>
        <v>-3.4125433647527736E-4</v>
      </c>
      <c r="T431" s="99">
        <f t="shared" si="396"/>
        <v>-1.2810174740025826E-4</v>
      </c>
      <c r="U431" s="99">
        <f t="shared" si="397"/>
        <v>0</v>
      </c>
      <c r="V431" s="99">
        <f t="shared" si="398"/>
        <v>-2.6698482102440607E-4</v>
      </c>
      <c r="W431" s="99"/>
      <c r="X431" s="99">
        <f t="shared" si="399"/>
        <v>0</v>
      </c>
      <c r="Y431" s="99">
        <f t="shared" si="400"/>
        <v>0</v>
      </c>
      <c r="Z431" s="99">
        <f t="shared" si="401"/>
        <v>0</v>
      </c>
      <c r="AA431" s="99">
        <f t="shared" si="402"/>
        <v>0</v>
      </c>
      <c r="AB431" s="99">
        <f t="shared" si="403"/>
        <v>0</v>
      </c>
      <c r="AC431" s="99">
        <f t="shared" si="404"/>
        <v>0</v>
      </c>
      <c r="AD431" s="1"/>
      <c r="AE431" s="1"/>
      <c r="AF431" s="5">
        <f t="shared" si="435"/>
        <v>-6.3278531606256738E-3</v>
      </c>
      <c r="AG431" s="5">
        <f t="shared" si="436"/>
        <v>-5.280185264326942E-3</v>
      </c>
      <c r="AH431" s="5">
        <f t="shared" si="437"/>
        <v>-8.888884686232279E-3</v>
      </c>
      <c r="AI431" s="5">
        <f t="shared" si="438"/>
        <v>-1.9142825511849759E-3</v>
      </c>
      <c r="AJ431" s="5" t="e">
        <f t="shared" si="439"/>
        <v>#DIV/0!</v>
      </c>
      <c r="AK431" s="5">
        <f t="shared" si="440"/>
        <v>-5.280185264326942E-3</v>
      </c>
      <c r="AL431" s="1"/>
      <c r="AM431" s="175">
        <f t="shared" si="405"/>
        <v>-6.3278531606256738E-3</v>
      </c>
      <c r="AN431" s="175">
        <f t="shared" si="406"/>
        <v>-5.280185264326942E-3</v>
      </c>
      <c r="AO431" s="175">
        <f t="shared" si="407"/>
        <v>-8.888884686232279E-3</v>
      </c>
      <c r="AP431" s="175">
        <f t="shared" si="408"/>
        <v>-1.9142825511849759E-3</v>
      </c>
      <c r="AQ431" s="175" t="e">
        <f t="shared" si="409"/>
        <v>#DIV/0!</v>
      </c>
      <c r="AR431" s="175">
        <f t="shared" si="410"/>
        <v>-5.280185264326942E-3</v>
      </c>
      <c r="AS431" s="175"/>
      <c r="AT431" s="175">
        <f t="shared" si="411"/>
        <v>0</v>
      </c>
      <c r="AU431" s="175">
        <f t="shared" si="412"/>
        <v>0</v>
      </c>
      <c r="AV431" s="175">
        <f t="shared" si="413"/>
        <v>0</v>
      </c>
      <c r="AW431" s="175">
        <f t="shared" si="414"/>
        <v>0</v>
      </c>
      <c r="AX431" s="175" t="e">
        <f t="shared" si="415"/>
        <v>#DIV/0!</v>
      </c>
      <c r="AY431" s="175">
        <f t="shared" si="416"/>
        <v>0</v>
      </c>
      <c r="AZ431" s="1"/>
      <c r="BA431" s="1">
        <f t="shared" si="441"/>
        <v>4.7608438727503137E-2</v>
      </c>
      <c r="BB431" s="1">
        <f t="shared" si="442"/>
        <v>5.0029563199907243E-2</v>
      </c>
      <c r="BC431" s="1">
        <f t="shared" si="443"/>
        <v>3.7708622331801424E-2</v>
      </c>
      <c r="BD431" s="1">
        <f t="shared" si="444"/>
        <v>6.6662730348565596E-2</v>
      </c>
      <c r="BE431" s="1">
        <f t="shared" si="445"/>
        <v>0</v>
      </c>
      <c r="BF431" s="1">
        <f t="shared" si="446"/>
        <v>5.0029563199907243E-2</v>
      </c>
      <c r="BG431" s="1"/>
      <c r="BH431" s="1">
        <f t="shared" si="417"/>
        <v>4.7913559455300958E-2</v>
      </c>
      <c r="BI431" s="1">
        <f t="shared" si="418"/>
        <v>5.0296548020931649E-2</v>
      </c>
      <c r="BJ431" s="1">
        <f t="shared" si="419"/>
        <v>3.8049876668276701E-2</v>
      </c>
      <c r="BK431" s="1">
        <f t="shared" si="420"/>
        <v>6.6790832095965855E-2</v>
      </c>
      <c r="BL431" s="1">
        <f t="shared" si="421"/>
        <v>0</v>
      </c>
      <c r="BM431" s="1">
        <f t="shared" si="422"/>
        <v>5.0296548020931649E-2</v>
      </c>
      <c r="BN431" s="1"/>
      <c r="BO431" s="1">
        <f t="shared" si="429"/>
        <v>1.0972210998434132E-2</v>
      </c>
      <c r="BP431" s="1">
        <f t="shared" si="430"/>
        <v>1.2467933130285354E-2</v>
      </c>
      <c r="BQ431" s="1">
        <f t="shared" si="431"/>
        <v>-1.6854666207412973E-2</v>
      </c>
      <c r="BR431" s="1">
        <f t="shared" si="432"/>
        <v>2.2099855135293184E-2</v>
      </c>
      <c r="BS431" s="1" t="e">
        <f t="shared" si="433"/>
        <v>#DIV/0!</v>
      </c>
      <c r="BT431" s="1">
        <f t="shared" si="434"/>
        <v>1.2467933130285354E-2</v>
      </c>
      <c r="BU431" s="1"/>
      <c r="BV431" s="1">
        <f t="shared" si="447"/>
        <v>0.10024931871168685</v>
      </c>
      <c r="BW431" s="1">
        <f t="shared" si="448"/>
        <v>9.8956392207069116E-2</v>
      </c>
      <c r="BX431" s="1">
        <f t="shared" si="449"/>
        <v>9.6835605238273531E-2</v>
      </c>
      <c r="BY431" s="1">
        <f t="shared" si="450"/>
        <v>0.1228571289151231</v>
      </c>
      <c r="BZ431" s="1" t="e">
        <f t="shared" si="451"/>
        <v>#DIV/0!</v>
      </c>
      <c r="CA431" s="1">
        <f t="shared" si="452"/>
        <v>9.8956392207069116E-2</v>
      </c>
      <c r="CB431" s="1"/>
      <c r="CC431" s="1"/>
    </row>
    <row r="432" spans="1:81" x14ac:dyDescent="0.2">
      <c r="A432">
        <f t="shared" si="453"/>
        <v>2025</v>
      </c>
      <c r="B432">
        <f t="shared" si="454"/>
        <v>11</v>
      </c>
      <c r="C432" s="1">
        <f>AVERAGE(RealPrice!C420:C431)</f>
        <v>4.760458882410986E-2</v>
      </c>
      <c r="D432" s="1">
        <f>AVERAGE(RealPrice!D420:D431)</f>
        <v>5.00260545426926E-2</v>
      </c>
      <c r="E432" s="1">
        <f>AVERAGE(RealPrice!E420:E431)</f>
        <v>3.771733090139031E-2</v>
      </c>
      <c r="F432" s="1">
        <f>AVERAGE(RealPrice!F420:F431)</f>
        <v>6.6662606779119532E-2</v>
      </c>
      <c r="G432" s="1">
        <f>AVERAGE(RealPrice!G420:G431)</f>
        <v>0</v>
      </c>
      <c r="H432" s="1">
        <f>AVERAGE(RealPrice!H420:H431)</f>
        <v>5.00260545426926E-2</v>
      </c>
      <c r="I432" s="1"/>
      <c r="J432" s="1">
        <f t="shared" si="423"/>
        <v>-3.0897063119109808E-4</v>
      </c>
      <c r="K432" s="1">
        <f t="shared" si="424"/>
        <v>-2.7049347823904918E-4</v>
      </c>
      <c r="L432" s="1">
        <f t="shared" si="425"/>
        <v>-3.3254576688639126E-4</v>
      </c>
      <c r="M432" s="1">
        <f t="shared" si="426"/>
        <v>-1.2822531684632266E-4</v>
      </c>
      <c r="N432" s="1">
        <f t="shared" si="427"/>
        <v>0</v>
      </c>
      <c r="O432" s="1">
        <f t="shared" si="428"/>
        <v>-2.7049347823904918E-4</v>
      </c>
      <c r="P432" s="1"/>
      <c r="Q432" s="99">
        <f t="shared" si="393"/>
        <v>-3.0897063119109808E-4</v>
      </c>
      <c r="R432" s="99">
        <f t="shared" si="394"/>
        <v>-2.7049347823904918E-4</v>
      </c>
      <c r="S432" s="99">
        <f t="shared" si="395"/>
        <v>-3.3254576688639126E-4</v>
      </c>
      <c r="T432" s="99">
        <f t="shared" si="396"/>
        <v>-1.2822531684632266E-4</v>
      </c>
      <c r="U432" s="99">
        <f t="shared" si="397"/>
        <v>0</v>
      </c>
      <c r="V432" s="99">
        <f t="shared" si="398"/>
        <v>-2.7049347823904918E-4</v>
      </c>
      <c r="W432" s="99"/>
      <c r="X432" s="99">
        <f t="shared" si="399"/>
        <v>0</v>
      </c>
      <c r="Y432" s="99">
        <f t="shared" si="400"/>
        <v>0</v>
      </c>
      <c r="Z432" s="99">
        <f t="shared" si="401"/>
        <v>0</v>
      </c>
      <c r="AA432" s="99">
        <f t="shared" si="402"/>
        <v>0</v>
      </c>
      <c r="AB432" s="99">
        <f t="shared" si="403"/>
        <v>0</v>
      </c>
      <c r="AC432" s="99">
        <f t="shared" si="404"/>
        <v>0</v>
      </c>
      <c r="AD432" s="1"/>
      <c r="AE432" s="1"/>
      <c r="AF432" s="5">
        <f t="shared" si="435"/>
        <v>-6.448500898359244E-3</v>
      </c>
      <c r="AG432" s="5">
        <f t="shared" si="436"/>
        <v>-5.3779730196688025E-3</v>
      </c>
      <c r="AH432" s="5">
        <f t="shared" si="437"/>
        <v>-8.7397331083505225E-3</v>
      </c>
      <c r="AI432" s="5">
        <f t="shared" si="438"/>
        <v>-1.9198041530922305E-3</v>
      </c>
      <c r="AJ432" s="5" t="e">
        <f t="shared" si="439"/>
        <v>#DIV/0!</v>
      </c>
      <c r="AK432" s="5">
        <f t="shared" si="440"/>
        <v>-5.3779730196688025E-3</v>
      </c>
      <c r="AL432" s="1"/>
      <c r="AM432" s="175">
        <f t="shared" si="405"/>
        <v>-6.448500898359244E-3</v>
      </c>
      <c r="AN432" s="175">
        <f t="shared" si="406"/>
        <v>-5.3779730196688025E-3</v>
      </c>
      <c r="AO432" s="175">
        <f t="shared" si="407"/>
        <v>-8.7397331083505225E-3</v>
      </c>
      <c r="AP432" s="175">
        <f t="shared" si="408"/>
        <v>-1.9198041530922305E-3</v>
      </c>
      <c r="AQ432" s="175" t="e">
        <f t="shared" si="409"/>
        <v>#DIV/0!</v>
      </c>
      <c r="AR432" s="175">
        <f t="shared" si="410"/>
        <v>-5.3779730196688025E-3</v>
      </c>
      <c r="AS432" s="175"/>
      <c r="AT432" s="175">
        <f t="shared" si="411"/>
        <v>0</v>
      </c>
      <c r="AU432" s="175">
        <f t="shared" si="412"/>
        <v>0</v>
      </c>
      <c r="AV432" s="175">
        <f t="shared" si="413"/>
        <v>0</v>
      </c>
      <c r="AW432" s="175">
        <f t="shared" si="414"/>
        <v>0</v>
      </c>
      <c r="AX432" s="175" t="e">
        <f t="shared" si="415"/>
        <v>#DIV/0!</v>
      </c>
      <c r="AY432" s="175">
        <f t="shared" si="416"/>
        <v>0</v>
      </c>
      <c r="AZ432" s="1"/>
      <c r="BA432" s="1">
        <f t="shared" si="441"/>
        <v>4.7295618192918762E-2</v>
      </c>
      <c r="BB432" s="1">
        <f t="shared" si="442"/>
        <v>4.975556106445355E-2</v>
      </c>
      <c r="BC432" s="1">
        <f t="shared" si="443"/>
        <v>3.7384785134503919E-2</v>
      </c>
      <c r="BD432" s="1">
        <f t="shared" si="444"/>
        <v>6.6534381462273209E-2</v>
      </c>
      <c r="BE432" s="1">
        <f t="shared" si="445"/>
        <v>0</v>
      </c>
      <c r="BF432" s="1">
        <f t="shared" si="446"/>
        <v>4.975556106445355E-2</v>
      </c>
      <c r="BG432" s="1"/>
      <c r="BH432" s="1">
        <f t="shared" si="417"/>
        <v>4.760458882410986E-2</v>
      </c>
      <c r="BI432" s="1">
        <f t="shared" si="418"/>
        <v>5.00260545426926E-2</v>
      </c>
      <c r="BJ432" s="1">
        <f t="shared" si="419"/>
        <v>3.771733090139031E-2</v>
      </c>
      <c r="BK432" s="1">
        <f t="shared" si="420"/>
        <v>6.6662606779119532E-2</v>
      </c>
      <c r="BL432" s="1">
        <f t="shared" si="421"/>
        <v>0</v>
      </c>
      <c r="BM432" s="1">
        <f t="shared" si="422"/>
        <v>5.00260545426926E-2</v>
      </c>
      <c r="BN432" s="1"/>
      <c r="BO432" s="1">
        <f t="shared" si="429"/>
        <v>1.0665232764635837E-2</v>
      </c>
      <c r="BP432" s="1">
        <f t="shared" si="430"/>
        <v>1.2198894358674273E-2</v>
      </c>
      <c r="BQ432" s="1">
        <f t="shared" si="431"/>
        <v>-1.7184305613050465E-2</v>
      </c>
      <c r="BR432" s="1">
        <f t="shared" si="432"/>
        <v>2.1971875985942677E-2</v>
      </c>
      <c r="BS432" s="1" t="e">
        <f t="shared" si="433"/>
        <v>#DIV/0!</v>
      </c>
      <c r="BT432" s="1">
        <f t="shared" si="434"/>
        <v>1.2198894358674273E-2</v>
      </c>
      <c r="BU432" s="1"/>
      <c r="BV432" s="1">
        <f t="shared" si="447"/>
        <v>0.10024931871168685</v>
      </c>
      <c r="BW432" s="1">
        <f t="shared" si="448"/>
        <v>9.8956392207069116E-2</v>
      </c>
      <c r="BX432" s="1">
        <f t="shared" si="449"/>
        <v>9.6835605238273531E-2</v>
      </c>
      <c r="BY432" s="1">
        <f t="shared" si="450"/>
        <v>0.1228571289151231</v>
      </c>
      <c r="BZ432" s="1" t="e">
        <f t="shared" si="451"/>
        <v>#DIV/0!</v>
      </c>
      <c r="CA432" s="1">
        <f t="shared" si="452"/>
        <v>9.8956392207069116E-2</v>
      </c>
      <c r="CB432" s="1"/>
      <c r="CC432" s="1"/>
    </row>
    <row r="433" spans="1:81" x14ac:dyDescent="0.2">
      <c r="A433">
        <f t="shared" si="453"/>
        <v>2025</v>
      </c>
      <c r="B433">
        <f t="shared" si="454"/>
        <v>12</v>
      </c>
      <c r="C433" s="1">
        <f>AVERAGE(RealPrice!C421:C432)</f>
        <v>4.7292262518162771E-2</v>
      </c>
      <c r="D433" s="1">
        <f>AVERAGE(RealPrice!D421:D432)</f>
        <v>4.9752564203527909E-2</v>
      </c>
      <c r="E433" s="1">
        <f>AVERAGE(RealPrice!E421:E432)</f>
        <v>3.7395173194220963E-2</v>
      </c>
      <c r="F433" s="1">
        <f>AVERAGE(RealPrice!F421:F432)</f>
        <v>6.6532351690785196E-2</v>
      </c>
      <c r="G433" s="1">
        <f>AVERAGE(RealPrice!G421:G432)</f>
        <v>0</v>
      </c>
      <c r="H433" s="1">
        <f>AVERAGE(RealPrice!H421:H432)</f>
        <v>4.9752564203527909E-2</v>
      </c>
      <c r="I433" s="1"/>
      <c r="J433" s="1">
        <f t="shared" si="423"/>
        <v>-3.1232630594708877E-4</v>
      </c>
      <c r="K433" s="1">
        <f t="shared" si="424"/>
        <v>-2.7349033916469062E-4</v>
      </c>
      <c r="L433" s="1">
        <f t="shared" si="425"/>
        <v>-3.2215770716934738E-4</v>
      </c>
      <c r="M433" s="1">
        <f t="shared" si="426"/>
        <v>-1.3025508833433563E-4</v>
      </c>
      <c r="N433" s="1">
        <f t="shared" si="427"/>
        <v>0</v>
      </c>
      <c r="O433" s="1">
        <f t="shared" si="428"/>
        <v>-2.7349033916469062E-4</v>
      </c>
      <c r="P433" s="1"/>
      <c r="Q433" s="99">
        <f t="shared" si="393"/>
        <v>-3.1232630594708877E-4</v>
      </c>
      <c r="R433" s="99">
        <f t="shared" si="394"/>
        <v>-2.7349033916469062E-4</v>
      </c>
      <c r="S433" s="99">
        <f t="shared" si="395"/>
        <v>-3.2215770716934738E-4</v>
      </c>
      <c r="T433" s="99">
        <f t="shared" si="396"/>
        <v>-1.3025508833433563E-4</v>
      </c>
      <c r="U433" s="99">
        <f t="shared" si="397"/>
        <v>0</v>
      </c>
      <c r="V433" s="99">
        <f t="shared" si="398"/>
        <v>-2.7349033916469062E-4</v>
      </c>
      <c r="W433" s="99"/>
      <c r="X433" s="99">
        <f t="shared" si="399"/>
        <v>0</v>
      </c>
      <c r="Y433" s="99">
        <f t="shared" si="400"/>
        <v>0</v>
      </c>
      <c r="Z433" s="99">
        <f t="shared" si="401"/>
        <v>0</v>
      </c>
      <c r="AA433" s="99">
        <f t="shared" si="402"/>
        <v>0</v>
      </c>
      <c r="AB433" s="99">
        <f t="shared" si="403"/>
        <v>0</v>
      </c>
      <c r="AC433" s="99">
        <f t="shared" si="404"/>
        <v>0</v>
      </c>
      <c r="AD433" s="1"/>
      <c r="AE433" s="1"/>
      <c r="AF433" s="5">
        <f t="shared" si="435"/>
        <v>-6.5608445249065728E-3</v>
      </c>
      <c r="AG433" s="5">
        <f t="shared" si="436"/>
        <v>-5.4669580014808927E-3</v>
      </c>
      <c r="AH433" s="5">
        <f t="shared" si="437"/>
        <v>-8.5413707563668506E-3</v>
      </c>
      <c r="AI433" s="5">
        <f t="shared" si="438"/>
        <v>-1.9539453169888921E-3</v>
      </c>
      <c r="AJ433" s="5" t="e">
        <f t="shared" si="439"/>
        <v>#DIV/0!</v>
      </c>
      <c r="AK433" s="5">
        <f t="shared" si="440"/>
        <v>-5.4669580014808927E-3</v>
      </c>
      <c r="AL433" s="1"/>
      <c r="AM433" s="175">
        <f t="shared" si="405"/>
        <v>-6.5608445249065728E-3</v>
      </c>
      <c r="AN433" s="175">
        <f t="shared" si="406"/>
        <v>-5.4669580014808927E-3</v>
      </c>
      <c r="AO433" s="175">
        <f t="shared" si="407"/>
        <v>-8.5413707563668506E-3</v>
      </c>
      <c r="AP433" s="175">
        <f t="shared" si="408"/>
        <v>-1.9539453169888921E-3</v>
      </c>
      <c r="AQ433" s="175" t="e">
        <f t="shared" si="409"/>
        <v>#DIV/0!</v>
      </c>
      <c r="AR433" s="175">
        <f t="shared" si="410"/>
        <v>-5.4669580014808927E-3</v>
      </c>
      <c r="AS433" s="175"/>
      <c r="AT433" s="175">
        <f t="shared" si="411"/>
        <v>0</v>
      </c>
      <c r="AU433" s="175">
        <f t="shared" si="412"/>
        <v>0</v>
      </c>
      <c r="AV433" s="175">
        <f t="shared" si="413"/>
        <v>0</v>
      </c>
      <c r="AW433" s="175">
        <f t="shared" si="414"/>
        <v>0</v>
      </c>
      <c r="AX433" s="175" t="e">
        <f t="shared" si="415"/>
        <v>#DIV/0!</v>
      </c>
      <c r="AY433" s="175">
        <f t="shared" si="416"/>
        <v>0</v>
      </c>
      <c r="AZ433" s="1"/>
      <c r="BA433" s="1">
        <f t="shared" si="441"/>
        <v>4.6979936212215682E-2</v>
      </c>
      <c r="BB433" s="1">
        <f t="shared" si="442"/>
        <v>4.9479073864363218E-2</v>
      </c>
      <c r="BC433" s="1">
        <f t="shared" si="443"/>
        <v>3.7073015487051615E-2</v>
      </c>
      <c r="BD433" s="1">
        <f t="shared" si="444"/>
        <v>6.6402096602450861E-2</v>
      </c>
      <c r="BE433" s="1">
        <f t="shared" si="445"/>
        <v>0</v>
      </c>
      <c r="BF433" s="1">
        <f t="shared" si="446"/>
        <v>4.9479073864363218E-2</v>
      </c>
      <c r="BG433" s="1"/>
      <c r="BH433" s="1">
        <f t="shared" si="417"/>
        <v>4.7292262518162771E-2</v>
      </c>
      <c r="BI433" s="1">
        <f t="shared" si="418"/>
        <v>4.9752564203527909E-2</v>
      </c>
      <c r="BJ433" s="1">
        <f t="shared" si="419"/>
        <v>3.7395173194220963E-2</v>
      </c>
      <c r="BK433" s="1">
        <f t="shared" si="420"/>
        <v>6.6532351690785196E-2</v>
      </c>
      <c r="BL433" s="1">
        <f t="shared" si="421"/>
        <v>0</v>
      </c>
      <c r="BM433" s="1">
        <f t="shared" si="422"/>
        <v>4.9752564203527909E-2</v>
      </c>
      <c r="BN433" s="1"/>
      <c r="BO433" s="1">
        <f t="shared" si="429"/>
        <v>1.0354955583023105E-2</v>
      </c>
      <c r="BP433" s="1">
        <f t="shared" si="430"/>
        <v>1.1926899179707604E-2</v>
      </c>
      <c r="BQ433" s="1">
        <f t="shared" si="431"/>
        <v>-1.7503711651800858E-2</v>
      </c>
      <c r="BR433" s="1">
        <f t="shared" si="432"/>
        <v>2.1841875408928207E-2</v>
      </c>
      <c r="BS433" s="1" t="e">
        <f t="shared" si="433"/>
        <v>#DIV/0!</v>
      </c>
      <c r="BT433" s="1">
        <f t="shared" si="434"/>
        <v>1.1926899179707604E-2</v>
      </c>
      <c r="BU433" s="1"/>
      <c r="BV433" s="1">
        <f t="shared" si="447"/>
        <v>0.10024931871168685</v>
      </c>
      <c r="BW433" s="1">
        <f t="shared" si="448"/>
        <v>9.8956392207069116E-2</v>
      </c>
      <c r="BX433" s="1">
        <f t="shared" si="449"/>
        <v>9.6835605238273531E-2</v>
      </c>
      <c r="BY433" s="1">
        <f t="shared" si="450"/>
        <v>0.1228571289151231</v>
      </c>
      <c r="BZ433" s="1" t="e">
        <f t="shared" si="451"/>
        <v>#DIV/0!</v>
      </c>
      <c r="CA433" s="1">
        <f t="shared" si="452"/>
        <v>9.8956392207069116E-2</v>
      </c>
      <c r="CB433" s="1"/>
      <c r="CC433" s="1"/>
    </row>
    <row r="434" spans="1:81" x14ac:dyDescent="0.2">
      <c r="A434">
        <f t="shared" si="453"/>
        <v>2026</v>
      </c>
      <c r="B434">
        <f t="shared" si="454"/>
        <v>1</v>
      </c>
      <c r="C434" s="1">
        <f>AVERAGE(RealPrice!C422:C433)</f>
        <v>4.6980009604184331E-2</v>
      </c>
      <c r="D434" s="1">
        <f>AVERAGE(RealPrice!D422:D433)</f>
        <v>4.9479609625741695E-2</v>
      </c>
      <c r="E434" s="1">
        <f>AVERAGE(RealPrice!E422:E433)</f>
        <v>3.7071457112397004E-2</v>
      </c>
      <c r="F434" s="1">
        <f>AVERAGE(RealPrice!F422:F433)</f>
        <v>6.6401585920756859E-2</v>
      </c>
      <c r="G434" s="1">
        <f>AVERAGE(RealPrice!G422:G433)</f>
        <v>0</v>
      </c>
      <c r="H434" s="1">
        <f>AVERAGE(RealPrice!H422:H433)</f>
        <v>4.9479609625741695E-2</v>
      </c>
      <c r="I434" s="1"/>
      <c r="J434" s="1">
        <f t="shared" si="423"/>
        <v>-3.1225291397844052E-4</v>
      </c>
      <c r="K434" s="1">
        <f t="shared" si="424"/>
        <v>-2.7295457778621357E-4</v>
      </c>
      <c r="L434" s="1">
        <f t="shared" si="425"/>
        <v>-3.23716081823959E-4</v>
      </c>
      <c r="M434" s="1">
        <f t="shared" si="426"/>
        <v>-1.3076577002833767E-4</v>
      </c>
      <c r="N434" s="1">
        <f t="shared" si="427"/>
        <v>0</v>
      </c>
      <c r="O434" s="1">
        <f t="shared" si="428"/>
        <v>-2.7295457778621357E-4</v>
      </c>
      <c r="P434" s="1"/>
      <c r="Q434" s="99">
        <f t="shared" si="393"/>
        <v>-3.1225291397844052E-4</v>
      </c>
      <c r="R434" s="99">
        <f t="shared" si="394"/>
        <v>-2.7295457778621357E-4</v>
      </c>
      <c r="S434" s="99">
        <f t="shared" si="395"/>
        <v>-3.23716081823959E-4</v>
      </c>
      <c r="T434" s="99">
        <f t="shared" si="396"/>
        <v>-1.3076577002833767E-4</v>
      </c>
      <c r="U434" s="99">
        <f t="shared" si="397"/>
        <v>0</v>
      </c>
      <c r="V434" s="99">
        <f t="shared" si="398"/>
        <v>-2.7295457778621357E-4</v>
      </c>
      <c r="W434" s="99"/>
      <c r="X434" s="99">
        <f t="shared" si="399"/>
        <v>0</v>
      </c>
      <c r="Y434" s="99">
        <f t="shared" si="400"/>
        <v>0</v>
      </c>
      <c r="Z434" s="99">
        <f t="shared" si="401"/>
        <v>0</v>
      </c>
      <c r="AA434" s="99">
        <f t="shared" si="402"/>
        <v>0</v>
      </c>
      <c r="AB434" s="99">
        <f t="shared" si="403"/>
        <v>0</v>
      </c>
      <c r="AC434" s="99">
        <f t="shared" si="404"/>
        <v>0</v>
      </c>
      <c r="AD434" s="1"/>
      <c r="AE434" s="1"/>
      <c r="AF434" s="5">
        <f t="shared" si="435"/>
        <v>-6.6026215992207593E-3</v>
      </c>
      <c r="AG434" s="5">
        <f t="shared" si="436"/>
        <v>-5.4862414059627662E-3</v>
      </c>
      <c r="AH434" s="5">
        <f t="shared" si="437"/>
        <v>-8.6566274246855368E-3</v>
      </c>
      <c r="AI434" s="5">
        <f t="shared" si="438"/>
        <v>-1.9654463836793479E-3</v>
      </c>
      <c r="AJ434" s="5" t="e">
        <f t="shared" si="439"/>
        <v>#DIV/0!</v>
      </c>
      <c r="AK434" s="5">
        <f t="shared" si="440"/>
        <v>-5.4862414059627662E-3</v>
      </c>
      <c r="AL434" s="1"/>
      <c r="AM434" s="175">
        <f t="shared" si="405"/>
        <v>-6.6026215992207593E-3</v>
      </c>
      <c r="AN434" s="175">
        <f t="shared" si="406"/>
        <v>-5.4862414059627662E-3</v>
      </c>
      <c r="AO434" s="175">
        <f t="shared" si="407"/>
        <v>-8.6566274246855368E-3</v>
      </c>
      <c r="AP434" s="175">
        <f t="shared" si="408"/>
        <v>-1.9654463836793479E-3</v>
      </c>
      <c r="AQ434" s="175" t="e">
        <f t="shared" si="409"/>
        <v>#DIV/0!</v>
      </c>
      <c r="AR434" s="175">
        <f t="shared" si="410"/>
        <v>-5.4862414059627662E-3</v>
      </c>
      <c r="AS434" s="175"/>
      <c r="AT434" s="175">
        <f t="shared" si="411"/>
        <v>0</v>
      </c>
      <c r="AU434" s="175">
        <f t="shared" si="412"/>
        <v>0</v>
      </c>
      <c r="AV434" s="175">
        <f t="shared" si="413"/>
        <v>0</v>
      </c>
      <c r="AW434" s="175">
        <f t="shared" si="414"/>
        <v>0</v>
      </c>
      <c r="AX434" s="175" t="e">
        <f t="shared" si="415"/>
        <v>#DIV/0!</v>
      </c>
      <c r="AY434" s="175">
        <f t="shared" si="416"/>
        <v>0</v>
      </c>
      <c r="AZ434" s="1"/>
      <c r="BA434" s="1">
        <f t="shared" si="441"/>
        <v>4.666775669020589E-2</v>
      </c>
      <c r="BB434" s="1">
        <f t="shared" si="442"/>
        <v>4.9206655047955482E-2</v>
      </c>
      <c r="BC434" s="1">
        <f t="shared" si="443"/>
        <v>3.6747741030573045E-2</v>
      </c>
      <c r="BD434" s="1">
        <f t="shared" si="444"/>
        <v>6.6270820150728521E-2</v>
      </c>
      <c r="BE434" s="1">
        <f t="shared" si="445"/>
        <v>0</v>
      </c>
      <c r="BF434" s="1">
        <f t="shared" si="446"/>
        <v>4.9206655047955482E-2</v>
      </c>
      <c r="BG434" s="1"/>
      <c r="BH434" s="1">
        <f t="shared" si="417"/>
        <v>4.6980009604184331E-2</v>
      </c>
      <c r="BI434" s="1">
        <f t="shared" si="418"/>
        <v>4.9479609625741695E-2</v>
      </c>
      <c r="BJ434" s="1">
        <f t="shared" si="419"/>
        <v>3.7071457112397004E-2</v>
      </c>
      <c r="BK434" s="1">
        <f t="shared" si="420"/>
        <v>6.6401585920756859E-2</v>
      </c>
      <c r="BL434" s="1">
        <f t="shared" si="421"/>
        <v>0</v>
      </c>
      <c r="BM434" s="1">
        <f t="shared" si="422"/>
        <v>4.9479609625741695E-2</v>
      </c>
      <c r="BN434" s="1"/>
      <c r="BO434" s="1">
        <f t="shared" si="429"/>
        <v>1.0044764356878918E-2</v>
      </c>
      <c r="BP434" s="1">
        <f t="shared" si="430"/>
        <v>1.1655442096627985E-2</v>
      </c>
      <c r="BQ434" s="1">
        <f t="shared" si="431"/>
        <v>-1.7824625444113087E-2</v>
      </c>
      <c r="BR434" s="1">
        <f t="shared" si="432"/>
        <v>2.1711366652009682E-2</v>
      </c>
      <c r="BS434" s="1" t="e">
        <f t="shared" si="433"/>
        <v>#DIV/0!</v>
      </c>
      <c r="BT434" s="1">
        <f t="shared" si="434"/>
        <v>1.1655442096627985E-2</v>
      </c>
      <c r="BU434" s="1"/>
      <c r="BV434" s="1">
        <f t="shared" si="447"/>
        <v>0.10024931871168685</v>
      </c>
      <c r="BW434" s="1">
        <f t="shared" si="448"/>
        <v>9.8956392207069116E-2</v>
      </c>
      <c r="BX434" s="1">
        <f t="shared" si="449"/>
        <v>9.6835605238273531E-2</v>
      </c>
      <c r="BY434" s="1">
        <f t="shared" si="450"/>
        <v>0.1228571289151231</v>
      </c>
      <c r="BZ434" s="1" t="e">
        <f t="shared" si="451"/>
        <v>#DIV/0!</v>
      </c>
      <c r="CA434" s="1">
        <f t="shared" si="452"/>
        <v>9.8956392207069116E-2</v>
      </c>
      <c r="CB434" s="1"/>
      <c r="CC434" s="1"/>
    </row>
    <row r="435" spans="1:81" x14ac:dyDescent="0.2">
      <c r="A435">
        <f t="shared" si="453"/>
        <v>2026</v>
      </c>
      <c r="B435">
        <f t="shared" si="454"/>
        <v>2</v>
      </c>
      <c r="C435" s="1">
        <f>AVERAGE(RealPrice!C423:C434)</f>
        <v>4.6880681485759544E-2</v>
      </c>
      <c r="D435" s="1">
        <f>AVERAGE(RealPrice!D423:D434)</f>
        <v>4.9392197207581201E-2</v>
      </c>
      <c r="E435" s="1">
        <f>AVERAGE(RealPrice!E423:E434)</f>
        <v>3.6976792812828119E-2</v>
      </c>
      <c r="F435" s="1">
        <f>AVERAGE(RealPrice!F423:F434)</f>
        <v>6.6281373151020215E-2</v>
      </c>
      <c r="G435" s="1">
        <f>AVERAGE(RealPrice!G423:G434)</f>
        <v>0</v>
      </c>
      <c r="H435" s="1">
        <f>AVERAGE(RealPrice!H423:H434)</f>
        <v>4.9392197207581201E-2</v>
      </c>
      <c r="I435" s="1"/>
      <c r="J435" s="1">
        <f t="shared" si="423"/>
        <v>-9.932811842478656E-5</v>
      </c>
      <c r="K435" s="1">
        <f t="shared" si="424"/>
        <v>-8.7412418160494332E-5</v>
      </c>
      <c r="L435" s="1">
        <f t="shared" si="425"/>
        <v>-9.4664299568884835E-5</v>
      </c>
      <c r="M435" s="1">
        <f t="shared" si="426"/>
        <v>-1.2021276973664397E-4</v>
      </c>
      <c r="N435" s="1">
        <f t="shared" si="427"/>
        <v>0</v>
      </c>
      <c r="O435" s="1">
        <f t="shared" si="428"/>
        <v>-8.7412418160494332E-5</v>
      </c>
      <c r="P435" s="1"/>
      <c r="Q435" s="99">
        <f t="shared" si="393"/>
        <v>-9.932811842478656E-5</v>
      </c>
      <c r="R435" s="99">
        <f t="shared" si="394"/>
        <v>-8.7412418160494332E-5</v>
      </c>
      <c r="S435" s="99">
        <f t="shared" si="395"/>
        <v>-9.4664299568884835E-5</v>
      </c>
      <c r="T435" s="99">
        <f t="shared" si="396"/>
        <v>-1.2021276973664397E-4</v>
      </c>
      <c r="U435" s="99">
        <f t="shared" si="397"/>
        <v>0</v>
      </c>
      <c r="V435" s="99">
        <f t="shared" si="398"/>
        <v>-8.7412418160494332E-5</v>
      </c>
      <c r="W435" s="99"/>
      <c r="X435" s="99">
        <f t="shared" si="399"/>
        <v>0</v>
      </c>
      <c r="Y435" s="99">
        <f t="shared" si="400"/>
        <v>0</v>
      </c>
      <c r="Z435" s="99">
        <f t="shared" si="401"/>
        <v>0</v>
      </c>
      <c r="AA435" s="99">
        <f t="shared" si="402"/>
        <v>0</v>
      </c>
      <c r="AB435" s="99">
        <f t="shared" si="403"/>
        <v>0</v>
      </c>
      <c r="AC435" s="99">
        <f t="shared" si="404"/>
        <v>0</v>
      </c>
      <c r="AD435" s="1"/>
      <c r="AE435" s="1"/>
      <c r="AF435" s="5">
        <f t="shared" si="435"/>
        <v>-2.1142634763519075E-3</v>
      </c>
      <c r="AG435" s="5">
        <f t="shared" si="436"/>
        <v>-1.766635161871144E-3</v>
      </c>
      <c r="AH435" s="5">
        <f t="shared" si="437"/>
        <v>-2.5535629549675587E-3</v>
      </c>
      <c r="AI435" s="5">
        <f t="shared" si="438"/>
        <v>-1.810390039179266E-3</v>
      </c>
      <c r="AJ435" s="5" t="e">
        <f t="shared" si="439"/>
        <v>#DIV/0!</v>
      </c>
      <c r="AK435" s="5">
        <f t="shared" si="440"/>
        <v>-1.766635161871144E-3</v>
      </c>
      <c r="AL435" s="1"/>
      <c r="AM435" s="175">
        <f t="shared" si="405"/>
        <v>-2.1142634763519075E-3</v>
      </c>
      <c r="AN435" s="175">
        <f t="shared" si="406"/>
        <v>-1.766635161871144E-3</v>
      </c>
      <c r="AO435" s="175">
        <f t="shared" si="407"/>
        <v>-2.5535629549675587E-3</v>
      </c>
      <c r="AP435" s="175">
        <f t="shared" si="408"/>
        <v>-1.810390039179266E-3</v>
      </c>
      <c r="AQ435" s="175" t="e">
        <f t="shared" si="409"/>
        <v>#DIV/0!</v>
      </c>
      <c r="AR435" s="175">
        <f t="shared" si="410"/>
        <v>-1.766635161871144E-3</v>
      </c>
      <c r="AS435" s="175"/>
      <c r="AT435" s="175">
        <f t="shared" si="411"/>
        <v>0</v>
      </c>
      <c r="AU435" s="175">
        <f t="shared" si="412"/>
        <v>0</v>
      </c>
      <c r="AV435" s="175">
        <f t="shared" si="413"/>
        <v>0</v>
      </c>
      <c r="AW435" s="175">
        <f t="shared" si="414"/>
        <v>0</v>
      </c>
      <c r="AX435" s="175" t="e">
        <f t="shared" si="415"/>
        <v>#DIV/0!</v>
      </c>
      <c r="AY435" s="175">
        <f t="shared" si="416"/>
        <v>0</v>
      </c>
      <c r="AZ435" s="1"/>
      <c r="BA435" s="1">
        <f t="shared" si="441"/>
        <v>4.6781353367334758E-2</v>
      </c>
      <c r="BB435" s="1">
        <f t="shared" si="442"/>
        <v>4.9304784789420707E-2</v>
      </c>
      <c r="BC435" s="1">
        <f t="shared" si="443"/>
        <v>3.6882128513259234E-2</v>
      </c>
      <c r="BD435" s="1">
        <f t="shared" si="444"/>
        <v>6.6161160381283571E-2</v>
      </c>
      <c r="BE435" s="1">
        <f t="shared" si="445"/>
        <v>0</v>
      </c>
      <c r="BF435" s="1">
        <f t="shared" si="446"/>
        <v>4.9304784789420707E-2</v>
      </c>
      <c r="BG435" s="1"/>
      <c r="BH435" s="1">
        <f t="shared" si="417"/>
        <v>4.6880681485759544E-2</v>
      </c>
      <c r="BI435" s="1">
        <f t="shared" si="418"/>
        <v>4.9392197207581201E-2</v>
      </c>
      <c r="BJ435" s="1">
        <f t="shared" si="419"/>
        <v>3.6976792812828119E-2</v>
      </c>
      <c r="BK435" s="1">
        <f t="shared" si="420"/>
        <v>6.6281373151020215E-2</v>
      </c>
      <c r="BL435" s="1">
        <f t="shared" si="421"/>
        <v>0</v>
      </c>
      <c r="BM435" s="1">
        <f t="shared" si="422"/>
        <v>4.9392197207581201E-2</v>
      </c>
      <c r="BN435" s="1"/>
      <c r="BO435" s="1">
        <f t="shared" si="429"/>
        <v>9.9456462442670899E-3</v>
      </c>
      <c r="BP435" s="1">
        <f t="shared" si="430"/>
        <v>1.1568184104318998E-2</v>
      </c>
      <c r="BQ435" s="1">
        <f t="shared" si="431"/>
        <v>-1.7919048012433436E-2</v>
      </c>
      <c r="BR435" s="1">
        <f t="shared" si="432"/>
        <v>2.1591371514273951E-2</v>
      </c>
      <c r="BS435" s="1" t="e">
        <f t="shared" si="433"/>
        <v>#DIV/0!</v>
      </c>
      <c r="BT435" s="1">
        <f t="shared" si="434"/>
        <v>1.1568184104318998E-2</v>
      </c>
      <c r="BU435" s="1"/>
      <c r="BV435" s="1">
        <f t="shared" si="447"/>
        <v>0.10024931871168685</v>
      </c>
      <c r="BW435" s="1">
        <f t="shared" si="448"/>
        <v>9.8956392207069116E-2</v>
      </c>
      <c r="BX435" s="1">
        <f t="shared" si="449"/>
        <v>9.6835605238273531E-2</v>
      </c>
      <c r="BY435" s="1">
        <f t="shared" si="450"/>
        <v>0.1228571289151231</v>
      </c>
      <c r="BZ435" s="1" t="e">
        <f t="shared" si="451"/>
        <v>#DIV/0!</v>
      </c>
      <c r="CA435" s="1">
        <f t="shared" si="452"/>
        <v>9.8956392207069116E-2</v>
      </c>
      <c r="CB435" s="1"/>
      <c r="CC435" s="1"/>
    </row>
    <row r="436" spans="1:81" x14ac:dyDescent="0.2">
      <c r="A436">
        <f t="shared" si="453"/>
        <v>2026</v>
      </c>
      <c r="B436">
        <f t="shared" si="454"/>
        <v>3</v>
      </c>
      <c r="C436" s="1">
        <f>AVERAGE(RealPrice!C424:C435)</f>
        <v>4.6779192111606228E-2</v>
      </c>
      <c r="D436" s="1">
        <f>AVERAGE(RealPrice!D424:D435)</f>
        <v>4.930319357852514E-2</v>
      </c>
      <c r="E436" s="1">
        <f>AVERAGE(RealPrice!E424:E435)</f>
        <v>3.6883187570717915E-2</v>
      </c>
      <c r="F436" s="1">
        <f>AVERAGE(RealPrice!F424:F435)</f>
        <v>6.6160078053283056E-2</v>
      </c>
      <c r="G436" s="1">
        <f>AVERAGE(RealPrice!G424:G435)</f>
        <v>0</v>
      </c>
      <c r="H436" s="1">
        <f>AVERAGE(RealPrice!H424:H435)</f>
        <v>4.930319357852514E-2</v>
      </c>
      <c r="I436" s="1"/>
      <c r="J436" s="1">
        <f t="shared" si="423"/>
        <v>-1.0148937415331571E-4</v>
      </c>
      <c r="K436" s="1">
        <f t="shared" si="424"/>
        <v>-8.9003629056061406E-5</v>
      </c>
      <c r="L436" s="1">
        <f t="shared" si="425"/>
        <v>-9.360524211020349E-5</v>
      </c>
      <c r="M436" s="1">
        <f t="shared" si="426"/>
        <v>-1.2129509773715907E-4</v>
      </c>
      <c r="N436" s="1">
        <f t="shared" si="427"/>
        <v>0</v>
      </c>
      <c r="O436" s="1">
        <f t="shared" si="428"/>
        <v>-8.9003629056061406E-5</v>
      </c>
      <c r="P436" s="1"/>
      <c r="Q436" s="99">
        <f t="shared" si="393"/>
        <v>-1.0148937415331571E-4</v>
      </c>
      <c r="R436" s="99">
        <f t="shared" si="394"/>
        <v>-8.9003629056061406E-5</v>
      </c>
      <c r="S436" s="99">
        <f t="shared" si="395"/>
        <v>-9.360524211020349E-5</v>
      </c>
      <c r="T436" s="99">
        <f t="shared" si="396"/>
        <v>-1.2129509773715907E-4</v>
      </c>
      <c r="U436" s="99">
        <f t="shared" si="397"/>
        <v>0</v>
      </c>
      <c r="V436" s="99">
        <f t="shared" si="398"/>
        <v>-8.9003629056061406E-5</v>
      </c>
      <c r="W436" s="99"/>
      <c r="X436" s="99">
        <f t="shared" si="399"/>
        <v>0</v>
      </c>
      <c r="Y436" s="99">
        <f t="shared" si="400"/>
        <v>0</v>
      </c>
      <c r="Z436" s="99">
        <f t="shared" si="401"/>
        <v>0</v>
      </c>
      <c r="AA436" s="99">
        <f t="shared" si="402"/>
        <v>0</v>
      </c>
      <c r="AB436" s="99">
        <f t="shared" si="403"/>
        <v>0</v>
      </c>
      <c r="AC436" s="99">
        <f t="shared" si="404"/>
        <v>0</v>
      </c>
      <c r="AD436" s="1"/>
      <c r="AE436" s="1"/>
      <c r="AF436" s="5">
        <f t="shared" si="435"/>
        <v>-2.1648442585917582E-3</v>
      </c>
      <c r="AG436" s="5">
        <f t="shared" si="436"/>
        <v>-1.8019775204979327E-3</v>
      </c>
      <c r="AH436" s="5">
        <f t="shared" si="437"/>
        <v>-2.5314591934465502E-3</v>
      </c>
      <c r="AI436" s="5">
        <f t="shared" si="438"/>
        <v>-1.8300027891816617E-3</v>
      </c>
      <c r="AJ436" s="5" t="e">
        <f t="shared" si="439"/>
        <v>#DIV/0!</v>
      </c>
      <c r="AK436" s="5">
        <f t="shared" si="440"/>
        <v>-1.8019775204979327E-3</v>
      </c>
      <c r="AL436" s="1"/>
      <c r="AM436" s="175">
        <f t="shared" si="405"/>
        <v>-2.1648442585917582E-3</v>
      </c>
      <c r="AN436" s="175">
        <f t="shared" si="406"/>
        <v>-1.8019775204979327E-3</v>
      </c>
      <c r="AO436" s="175">
        <f t="shared" si="407"/>
        <v>-2.5314591934465502E-3</v>
      </c>
      <c r="AP436" s="175">
        <f t="shared" si="408"/>
        <v>-1.8300027891816617E-3</v>
      </c>
      <c r="AQ436" s="175" t="e">
        <f t="shared" si="409"/>
        <v>#DIV/0!</v>
      </c>
      <c r="AR436" s="175">
        <f t="shared" si="410"/>
        <v>-1.8019775204979327E-3</v>
      </c>
      <c r="AS436" s="175"/>
      <c r="AT436" s="175">
        <f t="shared" si="411"/>
        <v>0</v>
      </c>
      <c r="AU436" s="175">
        <f t="shared" si="412"/>
        <v>0</v>
      </c>
      <c r="AV436" s="175">
        <f t="shared" si="413"/>
        <v>0</v>
      </c>
      <c r="AW436" s="175">
        <f t="shared" si="414"/>
        <v>0</v>
      </c>
      <c r="AX436" s="175" t="e">
        <f t="shared" si="415"/>
        <v>#DIV/0!</v>
      </c>
      <c r="AY436" s="175">
        <f t="shared" si="416"/>
        <v>0</v>
      </c>
      <c r="AZ436" s="1"/>
      <c r="BA436" s="1">
        <f t="shared" si="441"/>
        <v>4.6677702737452913E-2</v>
      </c>
      <c r="BB436" s="1">
        <f t="shared" si="442"/>
        <v>4.9214189949469078E-2</v>
      </c>
      <c r="BC436" s="1">
        <f t="shared" si="443"/>
        <v>3.6789582328607712E-2</v>
      </c>
      <c r="BD436" s="1">
        <f t="shared" si="444"/>
        <v>6.6038782955545897E-2</v>
      </c>
      <c r="BE436" s="1">
        <f t="shared" si="445"/>
        <v>0</v>
      </c>
      <c r="BF436" s="1">
        <f t="shared" si="446"/>
        <v>4.9214189949469078E-2</v>
      </c>
      <c r="BG436" s="1"/>
      <c r="BH436" s="1">
        <f t="shared" si="417"/>
        <v>4.6779192111606228E-2</v>
      </c>
      <c r="BI436" s="1">
        <f t="shared" si="418"/>
        <v>4.930319357852514E-2</v>
      </c>
      <c r="BJ436" s="1">
        <f t="shared" si="419"/>
        <v>3.6883187570717915E-2</v>
      </c>
      <c r="BK436" s="1">
        <f t="shared" si="420"/>
        <v>6.6160078053283056E-2</v>
      </c>
      <c r="BL436" s="1">
        <f t="shared" si="421"/>
        <v>0</v>
      </c>
      <c r="BM436" s="1">
        <f t="shared" si="422"/>
        <v>4.930319357852514E-2</v>
      </c>
      <c r="BN436" s="1"/>
      <c r="BO436" s="1">
        <f t="shared" si="429"/>
        <v>9.8443765788027177E-3</v>
      </c>
      <c r="BP436" s="1">
        <f t="shared" si="430"/>
        <v>1.1479340857801739E-2</v>
      </c>
      <c r="BQ436" s="1">
        <f t="shared" si="431"/>
        <v>-1.8012416296692944E-2</v>
      </c>
      <c r="BR436" s="1">
        <f t="shared" si="432"/>
        <v>2.1470298386903966E-2</v>
      </c>
      <c r="BS436" s="1" t="e">
        <f t="shared" si="433"/>
        <v>#DIV/0!</v>
      </c>
      <c r="BT436" s="1">
        <f t="shared" si="434"/>
        <v>1.1479340857801739E-2</v>
      </c>
      <c r="BU436" s="1"/>
      <c r="BV436" s="1">
        <f t="shared" si="447"/>
        <v>0.10024931871168685</v>
      </c>
      <c r="BW436" s="1">
        <f t="shared" si="448"/>
        <v>9.8956392207069116E-2</v>
      </c>
      <c r="BX436" s="1">
        <f t="shared" si="449"/>
        <v>9.6835605238273531E-2</v>
      </c>
      <c r="BY436" s="1">
        <f t="shared" si="450"/>
        <v>0.1228571289151231</v>
      </c>
      <c r="BZ436" s="1" t="e">
        <f t="shared" si="451"/>
        <v>#DIV/0!</v>
      </c>
      <c r="CA436" s="1">
        <f t="shared" si="452"/>
        <v>9.8956392207069116E-2</v>
      </c>
      <c r="CB436" s="1"/>
      <c r="CC436" s="1"/>
    </row>
    <row r="437" spans="1:81" x14ac:dyDescent="0.2">
      <c r="A437">
        <f t="shared" si="453"/>
        <v>2026</v>
      </c>
      <c r="B437">
        <f t="shared" si="454"/>
        <v>4</v>
      </c>
      <c r="C437" s="1">
        <f>AVERAGE(RealPrice!C425:C436)</f>
        <v>4.6679200948090423E-2</v>
      </c>
      <c r="D437" s="1">
        <f>AVERAGE(RealPrice!D425:D436)</f>
        <v>4.9215444071579462E-2</v>
      </c>
      <c r="E437" s="1">
        <f>AVERAGE(RealPrice!E425:E436)</f>
        <v>3.6790341268357583E-2</v>
      </c>
      <c r="F437" s="1">
        <f>AVERAGE(RealPrice!F425:F436)</f>
        <v>6.603922651807366E-2</v>
      </c>
      <c r="G437" s="1">
        <f>AVERAGE(RealPrice!G425:G436)</f>
        <v>0</v>
      </c>
      <c r="H437" s="1">
        <f>AVERAGE(RealPrice!H425:H436)</f>
        <v>4.9215444071579462E-2</v>
      </c>
      <c r="I437" s="1"/>
      <c r="J437" s="1">
        <f t="shared" si="423"/>
        <v>-9.9991163515805725E-5</v>
      </c>
      <c r="K437" s="1">
        <f t="shared" si="424"/>
        <v>-8.7749506945677958E-5</v>
      </c>
      <c r="L437" s="1">
        <f t="shared" si="425"/>
        <v>-9.2846302360331812E-5</v>
      </c>
      <c r="M437" s="1">
        <f t="shared" si="426"/>
        <v>-1.2085153520939584E-4</v>
      </c>
      <c r="N437" s="1">
        <f t="shared" si="427"/>
        <v>0</v>
      </c>
      <c r="O437" s="1">
        <f t="shared" si="428"/>
        <v>-8.7749506945677958E-5</v>
      </c>
      <c r="P437" s="1"/>
      <c r="Q437" s="99">
        <f t="shared" si="393"/>
        <v>-9.9991163515805725E-5</v>
      </c>
      <c r="R437" s="99">
        <f t="shared" si="394"/>
        <v>-8.7749506945677958E-5</v>
      </c>
      <c r="S437" s="99">
        <f t="shared" si="395"/>
        <v>-9.2846302360331812E-5</v>
      </c>
      <c r="T437" s="99">
        <f t="shared" si="396"/>
        <v>-1.2085153520939584E-4</v>
      </c>
      <c r="U437" s="99">
        <f t="shared" si="397"/>
        <v>0</v>
      </c>
      <c r="V437" s="99">
        <f t="shared" si="398"/>
        <v>-8.7749506945677958E-5</v>
      </c>
      <c r="W437" s="99"/>
      <c r="X437" s="99">
        <f t="shared" si="399"/>
        <v>0</v>
      </c>
      <c r="Y437" s="99">
        <f t="shared" si="400"/>
        <v>0</v>
      </c>
      <c r="Z437" s="99">
        <f t="shared" si="401"/>
        <v>0</v>
      </c>
      <c r="AA437" s="99">
        <f t="shared" si="402"/>
        <v>0</v>
      </c>
      <c r="AB437" s="99">
        <f t="shared" si="403"/>
        <v>0</v>
      </c>
      <c r="AC437" s="99">
        <f t="shared" si="404"/>
        <v>0</v>
      </c>
      <c r="AD437" s="1"/>
      <c r="AE437" s="1"/>
      <c r="AF437" s="5">
        <f t="shared" si="435"/>
        <v>-2.1375136893609925E-3</v>
      </c>
      <c r="AG437" s="5">
        <f t="shared" si="436"/>
        <v>-1.7797935706926893E-3</v>
      </c>
      <c r="AH437" s="5">
        <f t="shared" si="437"/>
        <v>-2.5173068944301935E-3</v>
      </c>
      <c r="AI437" s="5">
        <f t="shared" si="438"/>
        <v>-1.8266534557602743E-3</v>
      </c>
      <c r="AJ437" s="5" t="e">
        <f t="shared" si="439"/>
        <v>#DIV/0!</v>
      </c>
      <c r="AK437" s="5">
        <f t="shared" si="440"/>
        <v>-1.7797935706926893E-3</v>
      </c>
      <c r="AL437" s="1"/>
      <c r="AM437" s="175">
        <f t="shared" si="405"/>
        <v>-2.1375136893609925E-3</v>
      </c>
      <c r="AN437" s="175">
        <f t="shared" si="406"/>
        <v>-1.7797935706926893E-3</v>
      </c>
      <c r="AO437" s="175">
        <f t="shared" si="407"/>
        <v>-2.5173068944301935E-3</v>
      </c>
      <c r="AP437" s="175">
        <f t="shared" si="408"/>
        <v>-1.8266534557602743E-3</v>
      </c>
      <c r="AQ437" s="175" t="e">
        <f t="shared" si="409"/>
        <v>#DIV/0!</v>
      </c>
      <c r="AR437" s="175">
        <f t="shared" si="410"/>
        <v>-1.7797935706926893E-3</v>
      </c>
      <c r="AS437" s="175"/>
      <c r="AT437" s="175">
        <f t="shared" si="411"/>
        <v>0</v>
      </c>
      <c r="AU437" s="175">
        <f t="shared" si="412"/>
        <v>0</v>
      </c>
      <c r="AV437" s="175">
        <f t="shared" si="413"/>
        <v>0</v>
      </c>
      <c r="AW437" s="175">
        <f t="shared" si="414"/>
        <v>0</v>
      </c>
      <c r="AX437" s="175" t="e">
        <f t="shared" si="415"/>
        <v>#DIV/0!</v>
      </c>
      <c r="AY437" s="175">
        <f t="shared" si="416"/>
        <v>0</v>
      </c>
      <c r="AZ437" s="1"/>
      <c r="BA437" s="1">
        <f t="shared" si="441"/>
        <v>4.6579209784574617E-2</v>
      </c>
      <c r="BB437" s="1">
        <f t="shared" si="442"/>
        <v>4.9127694564633784E-2</v>
      </c>
      <c r="BC437" s="1">
        <f t="shared" si="443"/>
        <v>3.6697494965997252E-2</v>
      </c>
      <c r="BD437" s="1">
        <f t="shared" si="444"/>
        <v>6.5918374982864264E-2</v>
      </c>
      <c r="BE437" s="1">
        <f t="shared" si="445"/>
        <v>0</v>
      </c>
      <c r="BF437" s="1">
        <f t="shared" si="446"/>
        <v>4.9127694564633784E-2</v>
      </c>
      <c r="BG437" s="1"/>
      <c r="BH437" s="1">
        <f t="shared" si="417"/>
        <v>4.6679200948090423E-2</v>
      </c>
      <c r="BI437" s="1">
        <f t="shared" si="418"/>
        <v>4.9215444071579462E-2</v>
      </c>
      <c r="BJ437" s="1">
        <f t="shared" si="419"/>
        <v>3.6790341268357583E-2</v>
      </c>
      <c r="BK437" s="1">
        <f t="shared" si="420"/>
        <v>6.603922651807366E-2</v>
      </c>
      <c r="BL437" s="1">
        <f t="shared" si="421"/>
        <v>0</v>
      </c>
      <c r="BM437" s="1">
        <f t="shared" si="422"/>
        <v>4.9215444071579462E-2</v>
      </c>
      <c r="BN437" s="1"/>
      <c r="BO437" s="1">
        <f t="shared" si="429"/>
        <v>9.7445991477677421E-3</v>
      </c>
      <c r="BP437" s="1">
        <f t="shared" si="430"/>
        <v>1.1391747526864357E-2</v>
      </c>
      <c r="BQ437" s="1">
        <f t="shared" si="431"/>
        <v>-1.810502887641622E-2</v>
      </c>
      <c r="BR437" s="1">
        <f t="shared" si="432"/>
        <v>2.134966760556899E-2</v>
      </c>
      <c r="BS437" s="1" t="e">
        <f t="shared" si="433"/>
        <v>#DIV/0!</v>
      </c>
      <c r="BT437" s="1">
        <f t="shared" si="434"/>
        <v>1.1391747526864357E-2</v>
      </c>
      <c r="BU437" s="1"/>
      <c r="BV437" s="1">
        <f t="shared" si="447"/>
        <v>0.10024931871168685</v>
      </c>
      <c r="BW437" s="1">
        <f t="shared" si="448"/>
        <v>9.8956392207069116E-2</v>
      </c>
      <c r="BX437" s="1">
        <f t="shared" si="449"/>
        <v>9.6835605238273531E-2</v>
      </c>
      <c r="BY437" s="1">
        <f t="shared" si="450"/>
        <v>0.1228571289151231</v>
      </c>
      <c r="BZ437" s="1" t="e">
        <f t="shared" si="451"/>
        <v>#DIV/0!</v>
      </c>
      <c r="CA437" s="1">
        <f t="shared" si="452"/>
        <v>9.8956392207069116E-2</v>
      </c>
      <c r="CB437" s="1"/>
      <c r="CC437" s="1"/>
    </row>
    <row r="438" spans="1:81" x14ac:dyDescent="0.2">
      <c r="A438">
        <f t="shared" si="453"/>
        <v>2026</v>
      </c>
      <c r="B438">
        <f t="shared" si="454"/>
        <v>5</v>
      </c>
      <c r="C438" s="1">
        <f>AVERAGE(RealPrice!C426:C437)</f>
        <v>4.6580750585686358E-2</v>
      </c>
      <c r="D438" s="1">
        <f>AVERAGE(RealPrice!D426:D437)</f>
        <v>4.9129100471225769E-2</v>
      </c>
      <c r="E438" s="1">
        <f>AVERAGE(RealPrice!E426:E437)</f>
        <v>3.6696099430785376E-2</v>
      </c>
      <c r="F438" s="1">
        <f>AVERAGE(RealPrice!F426:F437)</f>
        <v>6.5919745734956944E-2</v>
      </c>
      <c r="G438" s="1">
        <f>AVERAGE(RealPrice!G426:G437)</f>
        <v>0</v>
      </c>
      <c r="H438" s="1">
        <f>AVERAGE(RealPrice!H426:H437)</f>
        <v>4.9129100471225769E-2</v>
      </c>
      <c r="I438" s="1"/>
      <c r="J438" s="1">
        <f t="shared" si="423"/>
        <v>-9.8450362404065017E-5</v>
      </c>
      <c r="K438" s="1">
        <f t="shared" si="424"/>
        <v>-8.6343600353692984E-5</v>
      </c>
      <c r="L438" s="1">
        <f t="shared" si="425"/>
        <v>-9.4241837572207887E-5</v>
      </c>
      <c r="M438" s="1">
        <f t="shared" si="426"/>
        <v>-1.1948078311671551E-4</v>
      </c>
      <c r="N438" s="1">
        <f t="shared" si="427"/>
        <v>0</v>
      </c>
      <c r="O438" s="1">
        <f t="shared" si="428"/>
        <v>-8.6343600353692984E-5</v>
      </c>
      <c r="P438" s="1"/>
      <c r="Q438" s="99">
        <f t="shared" si="393"/>
        <v>-9.8450362404065017E-5</v>
      </c>
      <c r="R438" s="99">
        <f t="shared" si="394"/>
        <v>-8.6343600353692984E-5</v>
      </c>
      <c r="S438" s="99">
        <f t="shared" si="395"/>
        <v>-9.4241837572207887E-5</v>
      </c>
      <c r="T438" s="99">
        <f t="shared" si="396"/>
        <v>-1.1948078311671551E-4</v>
      </c>
      <c r="U438" s="99">
        <f t="shared" si="397"/>
        <v>0</v>
      </c>
      <c r="V438" s="99">
        <f t="shared" si="398"/>
        <v>-8.6343600353692984E-5</v>
      </c>
      <c r="W438" s="99"/>
      <c r="X438" s="99">
        <f t="shared" si="399"/>
        <v>0</v>
      </c>
      <c r="Y438" s="99">
        <f t="shared" si="400"/>
        <v>0</v>
      </c>
      <c r="Z438" s="99">
        <f t="shared" si="401"/>
        <v>0</v>
      </c>
      <c r="AA438" s="99">
        <f t="shared" si="402"/>
        <v>0</v>
      </c>
      <c r="AB438" s="99">
        <f t="shared" si="403"/>
        <v>0</v>
      </c>
      <c r="AC438" s="99">
        <f t="shared" si="404"/>
        <v>0</v>
      </c>
      <c r="AD438" s="1"/>
      <c r="AE438" s="1"/>
      <c r="AF438" s="5">
        <f t="shared" si="435"/>
        <v>-2.1090841403550442E-3</v>
      </c>
      <c r="AG438" s="5">
        <f t="shared" si="436"/>
        <v>-1.7544005135484708E-3</v>
      </c>
      <c r="AH438" s="5">
        <f t="shared" si="437"/>
        <v>-2.5615918288114381E-3</v>
      </c>
      <c r="AI438" s="5">
        <f t="shared" si="438"/>
        <v>-1.8092395901095903E-3</v>
      </c>
      <c r="AJ438" s="5" t="e">
        <f t="shared" si="439"/>
        <v>#DIV/0!</v>
      </c>
      <c r="AK438" s="5">
        <f t="shared" si="440"/>
        <v>-1.7544005135484708E-3</v>
      </c>
      <c r="AL438" s="1"/>
      <c r="AM438" s="175">
        <f t="shared" si="405"/>
        <v>-2.1090841403550442E-3</v>
      </c>
      <c r="AN438" s="175">
        <f t="shared" si="406"/>
        <v>-1.7544005135484708E-3</v>
      </c>
      <c r="AO438" s="175">
        <f t="shared" si="407"/>
        <v>-2.5615918288114381E-3</v>
      </c>
      <c r="AP438" s="175">
        <f t="shared" si="408"/>
        <v>-1.8092395901095903E-3</v>
      </c>
      <c r="AQ438" s="175" t="e">
        <f t="shared" si="409"/>
        <v>#DIV/0!</v>
      </c>
      <c r="AR438" s="175">
        <f t="shared" si="410"/>
        <v>-1.7544005135484708E-3</v>
      </c>
      <c r="AS438" s="175"/>
      <c r="AT438" s="175">
        <f t="shared" si="411"/>
        <v>0</v>
      </c>
      <c r="AU438" s="175">
        <f t="shared" si="412"/>
        <v>0</v>
      </c>
      <c r="AV438" s="175">
        <f t="shared" si="413"/>
        <v>0</v>
      </c>
      <c r="AW438" s="175">
        <f t="shared" si="414"/>
        <v>0</v>
      </c>
      <c r="AX438" s="175" t="e">
        <f t="shared" si="415"/>
        <v>#DIV/0!</v>
      </c>
      <c r="AY438" s="175">
        <f t="shared" si="416"/>
        <v>0</v>
      </c>
      <c r="AZ438" s="1"/>
      <c r="BA438" s="1">
        <f t="shared" si="441"/>
        <v>4.6482300223282293E-2</v>
      </c>
      <c r="BB438" s="1">
        <f t="shared" si="442"/>
        <v>4.9042756870872076E-2</v>
      </c>
      <c r="BC438" s="1">
        <f t="shared" si="443"/>
        <v>3.6601857593213168E-2</v>
      </c>
      <c r="BD438" s="1">
        <f t="shared" si="444"/>
        <v>6.5800264951840229E-2</v>
      </c>
      <c r="BE438" s="1">
        <f t="shared" si="445"/>
        <v>0</v>
      </c>
      <c r="BF438" s="1">
        <f t="shared" si="446"/>
        <v>4.9042756870872076E-2</v>
      </c>
      <c r="BG438" s="1"/>
      <c r="BH438" s="1">
        <f t="shared" si="417"/>
        <v>4.6580750585686358E-2</v>
      </c>
      <c r="BI438" s="1">
        <f t="shared" si="418"/>
        <v>4.9129100471225769E-2</v>
      </c>
      <c r="BJ438" s="1">
        <f t="shared" si="419"/>
        <v>3.6696099430785376E-2</v>
      </c>
      <c r="BK438" s="1">
        <f t="shared" si="420"/>
        <v>6.5919745734956944E-2</v>
      </c>
      <c r="BL438" s="1">
        <f t="shared" si="421"/>
        <v>0</v>
      </c>
      <c r="BM438" s="1">
        <f t="shared" si="422"/>
        <v>4.9129100471225769E-2</v>
      </c>
      <c r="BN438" s="1"/>
      <c r="BO438" s="1">
        <f t="shared" si="429"/>
        <v>9.6463564254616364E-3</v>
      </c>
      <c r="BP438" s="1">
        <f t="shared" si="430"/>
        <v>1.1305555407767464E-2</v>
      </c>
      <c r="BQ438" s="1">
        <f t="shared" si="431"/>
        <v>-1.8199029304867373E-2</v>
      </c>
      <c r="BR438" s="1">
        <f t="shared" si="432"/>
        <v>2.1230402991815348E-2</v>
      </c>
      <c r="BS438" s="1" t="e">
        <f t="shared" si="433"/>
        <v>#DIV/0!</v>
      </c>
      <c r="BT438" s="1">
        <f t="shared" si="434"/>
        <v>1.1305555407767464E-2</v>
      </c>
      <c r="BU438" s="1"/>
      <c r="BV438" s="1">
        <f t="shared" si="447"/>
        <v>0.10024931871168685</v>
      </c>
      <c r="BW438" s="1">
        <f t="shared" si="448"/>
        <v>9.8956392207069116E-2</v>
      </c>
      <c r="BX438" s="1">
        <f t="shared" si="449"/>
        <v>9.6835605238273531E-2</v>
      </c>
      <c r="BY438" s="1">
        <f t="shared" si="450"/>
        <v>0.1228571289151231</v>
      </c>
      <c r="BZ438" s="1" t="e">
        <f t="shared" si="451"/>
        <v>#DIV/0!</v>
      </c>
      <c r="CA438" s="1">
        <f t="shared" si="452"/>
        <v>9.8956392207069116E-2</v>
      </c>
      <c r="CB438" s="1"/>
      <c r="CC438" s="1"/>
    </row>
    <row r="439" spans="1:81" x14ac:dyDescent="0.2">
      <c r="A439">
        <f t="shared" si="453"/>
        <v>2026</v>
      </c>
      <c r="B439">
        <f t="shared" si="454"/>
        <v>6</v>
      </c>
      <c r="C439" s="1">
        <f>AVERAGE(RealPrice!C427:C438)</f>
        <v>4.6483261656055458E-2</v>
      </c>
      <c r="D439" s="1">
        <f>AVERAGE(RealPrice!D427:D438)</f>
        <v>4.9043787061662479E-2</v>
      </c>
      <c r="E439" s="1">
        <f>AVERAGE(RealPrice!E427:E438)</f>
        <v>3.6603324555448992E-2</v>
      </c>
      <c r="F439" s="1">
        <f>AVERAGE(RealPrice!F427:F438)</f>
        <v>6.5802581276236977E-2</v>
      </c>
      <c r="G439" s="1">
        <f>AVERAGE(RealPrice!G427:G438)</f>
        <v>0</v>
      </c>
      <c r="H439" s="1">
        <f>AVERAGE(RealPrice!H427:H438)</f>
        <v>4.9043787061662479E-2</v>
      </c>
      <c r="I439" s="1"/>
      <c r="J439" s="1">
        <f t="shared" si="423"/>
        <v>-9.7488929630899779E-5</v>
      </c>
      <c r="K439" s="1">
        <f t="shared" si="424"/>
        <v>-8.5313409563289588E-5</v>
      </c>
      <c r="L439" s="1">
        <f t="shared" si="425"/>
        <v>-9.2774875336383567E-5</v>
      </c>
      <c r="M439" s="1">
        <f t="shared" si="426"/>
        <v>-1.1716445871996772E-4</v>
      </c>
      <c r="N439" s="1">
        <f t="shared" si="427"/>
        <v>0</v>
      </c>
      <c r="O439" s="1">
        <f t="shared" si="428"/>
        <v>-8.5313409563289588E-5</v>
      </c>
      <c r="P439" s="1"/>
      <c r="Q439" s="99">
        <f t="shared" si="393"/>
        <v>-9.7488929630899779E-5</v>
      </c>
      <c r="R439" s="99">
        <f t="shared" si="394"/>
        <v>-8.5313409563289588E-5</v>
      </c>
      <c r="S439" s="99">
        <f t="shared" si="395"/>
        <v>-9.2774875336383567E-5</v>
      </c>
      <c r="T439" s="99">
        <f t="shared" si="396"/>
        <v>-1.1716445871996772E-4</v>
      </c>
      <c r="U439" s="99">
        <f t="shared" si="397"/>
        <v>0</v>
      </c>
      <c r="V439" s="99">
        <f t="shared" si="398"/>
        <v>-8.5313409563289588E-5</v>
      </c>
      <c r="W439" s="99"/>
      <c r="X439" s="99">
        <f t="shared" si="399"/>
        <v>0</v>
      </c>
      <c r="Y439" s="99">
        <f t="shared" si="400"/>
        <v>0</v>
      </c>
      <c r="Z439" s="99">
        <f t="shared" si="401"/>
        <v>0</v>
      </c>
      <c r="AA439" s="99">
        <f t="shared" si="402"/>
        <v>0</v>
      </c>
      <c r="AB439" s="99">
        <f t="shared" si="403"/>
        <v>0</v>
      </c>
      <c r="AC439" s="99">
        <f t="shared" si="404"/>
        <v>0</v>
      </c>
      <c r="AD439" s="1"/>
      <c r="AE439" s="1"/>
      <c r="AF439" s="5">
        <f t="shared" si="435"/>
        <v>-2.0929016472495121E-3</v>
      </c>
      <c r="AG439" s="5">
        <f t="shared" si="436"/>
        <v>-1.7365147895035404E-3</v>
      </c>
      <c r="AH439" s="5">
        <f t="shared" si="437"/>
        <v>-2.5281944614132801E-3</v>
      </c>
      <c r="AI439" s="5">
        <f t="shared" si="438"/>
        <v>-1.7773803192604465E-3</v>
      </c>
      <c r="AJ439" s="5" t="e">
        <f t="shared" si="439"/>
        <v>#DIV/0!</v>
      </c>
      <c r="AK439" s="5">
        <f t="shared" si="440"/>
        <v>-1.7365147895035404E-3</v>
      </c>
      <c r="AL439" s="1"/>
      <c r="AM439" s="175">
        <f t="shared" si="405"/>
        <v>-2.0929016472495121E-3</v>
      </c>
      <c r="AN439" s="175">
        <f t="shared" si="406"/>
        <v>-1.7365147895035404E-3</v>
      </c>
      <c r="AO439" s="175">
        <f t="shared" si="407"/>
        <v>-2.5281944614132801E-3</v>
      </c>
      <c r="AP439" s="175">
        <f t="shared" si="408"/>
        <v>-1.7773803192604465E-3</v>
      </c>
      <c r="AQ439" s="175" t="e">
        <f t="shared" si="409"/>
        <v>#DIV/0!</v>
      </c>
      <c r="AR439" s="175">
        <f t="shared" si="410"/>
        <v>-1.7365147895035404E-3</v>
      </c>
      <c r="AS439" s="175"/>
      <c r="AT439" s="175">
        <f t="shared" si="411"/>
        <v>0</v>
      </c>
      <c r="AU439" s="175">
        <f t="shared" si="412"/>
        <v>0</v>
      </c>
      <c r="AV439" s="175">
        <f t="shared" si="413"/>
        <v>0</v>
      </c>
      <c r="AW439" s="175">
        <f t="shared" si="414"/>
        <v>0</v>
      </c>
      <c r="AX439" s="175" t="e">
        <f t="shared" si="415"/>
        <v>#DIV/0!</v>
      </c>
      <c r="AY439" s="175">
        <f t="shared" si="416"/>
        <v>0</v>
      </c>
      <c r="AZ439" s="1"/>
      <c r="BA439" s="1">
        <f t="shared" si="441"/>
        <v>4.6385772726424558E-2</v>
      </c>
      <c r="BB439" s="1">
        <f t="shared" si="442"/>
        <v>4.8958473652099189E-2</v>
      </c>
      <c r="BC439" s="1">
        <f t="shared" si="443"/>
        <v>3.6510549680112608E-2</v>
      </c>
      <c r="BD439" s="1">
        <f t="shared" si="444"/>
        <v>6.5685416817517009E-2</v>
      </c>
      <c r="BE439" s="1">
        <f t="shared" si="445"/>
        <v>0</v>
      </c>
      <c r="BF439" s="1">
        <f t="shared" si="446"/>
        <v>4.8958473652099189E-2</v>
      </c>
      <c r="BG439" s="1"/>
      <c r="BH439" s="1">
        <f t="shared" si="417"/>
        <v>4.6483261656055458E-2</v>
      </c>
      <c r="BI439" s="1">
        <f t="shared" si="418"/>
        <v>4.9043787061662479E-2</v>
      </c>
      <c r="BJ439" s="1">
        <f t="shared" si="419"/>
        <v>3.6603324555448992E-2</v>
      </c>
      <c r="BK439" s="1">
        <f t="shared" si="420"/>
        <v>6.5802581276236977E-2</v>
      </c>
      <c r="BL439" s="1">
        <f t="shared" si="421"/>
        <v>0</v>
      </c>
      <c r="BM439" s="1">
        <f t="shared" si="422"/>
        <v>4.9043787061662479E-2</v>
      </c>
      <c r="BN439" s="1"/>
      <c r="BO439" s="1">
        <f t="shared" si="429"/>
        <v>9.549071530572148E-3</v>
      </c>
      <c r="BP439" s="1">
        <f t="shared" si="430"/>
        <v>1.1220390146201624E-2</v>
      </c>
      <c r="BQ439" s="1">
        <f t="shared" si="431"/>
        <v>-1.8291569627277772E-2</v>
      </c>
      <c r="BR439" s="1">
        <f t="shared" si="432"/>
        <v>2.1113446778898429E-2</v>
      </c>
      <c r="BS439" s="1" t="e">
        <f t="shared" si="433"/>
        <v>#DIV/0!</v>
      </c>
      <c r="BT439" s="1">
        <f t="shared" si="434"/>
        <v>1.1220390146201624E-2</v>
      </c>
      <c r="BU439" s="1"/>
      <c r="BV439" s="1">
        <f t="shared" si="447"/>
        <v>0.10024931871168685</v>
      </c>
      <c r="BW439" s="1">
        <f t="shared" si="448"/>
        <v>9.8956392207069116E-2</v>
      </c>
      <c r="BX439" s="1">
        <f t="shared" si="449"/>
        <v>9.6835605238273531E-2</v>
      </c>
      <c r="BY439" s="1">
        <f t="shared" si="450"/>
        <v>0.1228571289151231</v>
      </c>
      <c r="BZ439" s="1" t="e">
        <f t="shared" si="451"/>
        <v>#DIV/0!</v>
      </c>
      <c r="CA439" s="1">
        <f t="shared" si="452"/>
        <v>9.8956392207069116E-2</v>
      </c>
      <c r="CB439" s="1"/>
      <c r="CC439" s="1"/>
    </row>
    <row r="440" spans="1:81" x14ac:dyDescent="0.2">
      <c r="A440">
        <f t="shared" si="453"/>
        <v>2026</v>
      </c>
      <c r="B440">
        <f t="shared" si="454"/>
        <v>7</v>
      </c>
      <c r="C440" s="1">
        <f>AVERAGE(RealPrice!C428:C439)</f>
        <v>4.6388182255519224E-2</v>
      </c>
      <c r="D440" s="1">
        <f>AVERAGE(RealPrice!D428:D439)</f>
        <v>4.8960256220640874E-2</v>
      </c>
      <c r="E440" s="1">
        <f>AVERAGE(RealPrice!E428:E439)</f>
        <v>3.6509928008327412E-2</v>
      </c>
      <c r="F440" s="1">
        <f>AVERAGE(RealPrice!F428:F439)</f>
        <v>6.5687860107748366E-2</v>
      </c>
      <c r="G440" s="1">
        <f>AVERAGE(RealPrice!G428:G439)</f>
        <v>0</v>
      </c>
      <c r="H440" s="1">
        <f>AVERAGE(RealPrice!H428:H439)</f>
        <v>4.8960256220640874E-2</v>
      </c>
      <c r="I440" s="1"/>
      <c r="J440" s="1">
        <f t="shared" si="423"/>
        <v>-9.5079400536234038E-5</v>
      </c>
      <c r="K440" s="1">
        <f t="shared" si="424"/>
        <v>-8.3530841021604851E-5</v>
      </c>
      <c r="L440" s="1">
        <f t="shared" si="425"/>
        <v>-9.3396547121579743E-5</v>
      </c>
      <c r="M440" s="1">
        <f t="shared" si="426"/>
        <v>-1.1472116848861014E-4</v>
      </c>
      <c r="N440" s="1">
        <f t="shared" si="427"/>
        <v>0</v>
      </c>
      <c r="O440" s="1">
        <f t="shared" si="428"/>
        <v>-8.3530841021604851E-5</v>
      </c>
      <c r="P440" s="1"/>
      <c r="Q440" s="99">
        <f t="shared" si="393"/>
        <v>-9.5079400536234038E-5</v>
      </c>
      <c r="R440" s="99">
        <f t="shared" si="394"/>
        <v>-8.3530841021604851E-5</v>
      </c>
      <c r="S440" s="99">
        <f t="shared" si="395"/>
        <v>-9.3396547121579743E-5</v>
      </c>
      <c r="T440" s="99">
        <f t="shared" si="396"/>
        <v>-1.1472116848861014E-4</v>
      </c>
      <c r="U440" s="99">
        <f t="shared" si="397"/>
        <v>0</v>
      </c>
      <c r="V440" s="99">
        <f t="shared" si="398"/>
        <v>-8.3530841021604851E-5</v>
      </c>
      <c r="W440" s="99"/>
      <c r="X440" s="99">
        <f t="shared" si="399"/>
        <v>0</v>
      </c>
      <c r="Y440" s="99">
        <f t="shared" si="400"/>
        <v>0</v>
      </c>
      <c r="Z440" s="99">
        <f t="shared" si="401"/>
        <v>0</v>
      </c>
      <c r="AA440" s="99">
        <f t="shared" si="402"/>
        <v>0</v>
      </c>
      <c r="AB440" s="99">
        <f t="shared" si="403"/>
        <v>0</v>
      </c>
      <c r="AC440" s="99">
        <f t="shared" si="404"/>
        <v>0</v>
      </c>
      <c r="AD440" s="1"/>
      <c r="AE440" s="1"/>
      <c r="AF440" s="5">
        <f t="shared" si="435"/>
        <v>-2.0454545819043046E-3</v>
      </c>
      <c r="AG440" s="5">
        <f t="shared" si="436"/>
        <v>-1.7031890485247336E-3</v>
      </c>
      <c r="AH440" s="5">
        <f t="shared" si="437"/>
        <v>-2.5515864543970146E-3</v>
      </c>
      <c r="AI440" s="5">
        <f t="shared" si="438"/>
        <v>-1.7434144111614369E-3</v>
      </c>
      <c r="AJ440" s="5" t="e">
        <f t="shared" si="439"/>
        <v>#DIV/0!</v>
      </c>
      <c r="AK440" s="5">
        <f t="shared" si="440"/>
        <v>-1.7031890485247336E-3</v>
      </c>
      <c r="AL440" s="1"/>
      <c r="AM440" s="175">
        <f t="shared" si="405"/>
        <v>-2.0454545819043046E-3</v>
      </c>
      <c r="AN440" s="175">
        <f t="shared" si="406"/>
        <v>-1.7031890485247336E-3</v>
      </c>
      <c r="AO440" s="175">
        <f t="shared" si="407"/>
        <v>-2.5515864543970146E-3</v>
      </c>
      <c r="AP440" s="175">
        <f t="shared" si="408"/>
        <v>-1.7434144111614369E-3</v>
      </c>
      <c r="AQ440" s="175" t="e">
        <f t="shared" si="409"/>
        <v>#DIV/0!</v>
      </c>
      <c r="AR440" s="175">
        <f t="shared" si="410"/>
        <v>-1.7031890485247336E-3</v>
      </c>
      <c r="AS440" s="175"/>
      <c r="AT440" s="175">
        <f t="shared" si="411"/>
        <v>0</v>
      </c>
      <c r="AU440" s="175">
        <f t="shared" si="412"/>
        <v>0</v>
      </c>
      <c r="AV440" s="175">
        <f t="shared" si="413"/>
        <v>0</v>
      </c>
      <c r="AW440" s="175">
        <f t="shared" si="414"/>
        <v>0</v>
      </c>
      <c r="AX440" s="175" t="e">
        <f t="shared" si="415"/>
        <v>#DIV/0!</v>
      </c>
      <c r="AY440" s="175">
        <f t="shared" si="416"/>
        <v>0</v>
      </c>
      <c r="AZ440" s="1"/>
      <c r="BA440" s="1">
        <f t="shared" si="441"/>
        <v>4.629310285498299E-2</v>
      </c>
      <c r="BB440" s="1">
        <f t="shared" si="442"/>
        <v>4.8876725379619269E-2</v>
      </c>
      <c r="BC440" s="1">
        <f t="shared" si="443"/>
        <v>3.6416531461205832E-2</v>
      </c>
      <c r="BD440" s="1">
        <f t="shared" si="444"/>
        <v>6.5573138939259756E-2</v>
      </c>
      <c r="BE440" s="1">
        <f t="shared" si="445"/>
        <v>0</v>
      </c>
      <c r="BF440" s="1">
        <f t="shared" si="446"/>
        <v>4.8876725379619269E-2</v>
      </c>
      <c r="BG440" s="1"/>
      <c r="BH440" s="1">
        <f t="shared" si="417"/>
        <v>4.6388182255519224E-2</v>
      </c>
      <c r="BI440" s="1">
        <f t="shared" si="418"/>
        <v>4.8960256220640874E-2</v>
      </c>
      <c r="BJ440" s="1">
        <f t="shared" si="419"/>
        <v>3.6509928008327412E-2</v>
      </c>
      <c r="BK440" s="1">
        <f t="shared" si="420"/>
        <v>6.5687860107748366E-2</v>
      </c>
      <c r="BL440" s="1">
        <f t="shared" si="421"/>
        <v>0</v>
      </c>
      <c r="BM440" s="1">
        <f t="shared" si="422"/>
        <v>4.8960256220640874E-2</v>
      </c>
      <c r="BN440" s="1"/>
      <c r="BO440" s="1">
        <f t="shared" si="429"/>
        <v>9.4541866106313838E-3</v>
      </c>
      <c r="BP440" s="1">
        <f t="shared" si="430"/>
        <v>1.1137001573993664E-2</v>
      </c>
      <c r="BQ440" s="1">
        <f t="shared" si="431"/>
        <v>-1.8384727865034832E-2</v>
      </c>
      <c r="BR440" s="1">
        <f t="shared" si="432"/>
        <v>2.0998925616948223E-2</v>
      </c>
      <c r="BS440" s="1" t="e">
        <f t="shared" si="433"/>
        <v>#DIV/0!</v>
      </c>
      <c r="BT440" s="1">
        <f t="shared" si="434"/>
        <v>1.1137001573993664E-2</v>
      </c>
      <c r="BU440" s="1"/>
      <c r="BV440" s="1">
        <f t="shared" si="447"/>
        <v>0.10024931871168685</v>
      </c>
      <c r="BW440" s="1">
        <f t="shared" si="448"/>
        <v>9.8956392207069116E-2</v>
      </c>
      <c r="BX440" s="1">
        <f t="shared" si="449"/>
        <v>9.6835605238273531E-2</v>
      </c>
      <c r="BY440" s="1">
        <f t="shared" si="450"/>
        <v>0.1228571289151231</v>
      </c>
      <c r="BZ440" s="1" t="e">
        <f t="shared" si="451"/>
        <v>#DIV/0!</v>
      </c>
      <c r="CA440" s="1">
        <f t="shared" si="452"/>
        <v>9.8956392207069116E-2</v>
      </c>
      <c r="CB440" s="1"/>
      <c r="CC440" s="1"/>
    </row>
    <row r="441" spans="1:81" x14ac:dyDescent="0.2">
      <c r="A441">
        <f t="shared" si="453"/>
        <v>2026</v>
      </c>
      <c r="B441">
        <f t="shared" si="454"/>
        <v>8</v>
      </c>
      <c r="C441" s="1">
        <f>AVERAGE(RealPrice!C429:C440)</f>
        <v>4.6293213536040538E-2</v>
      </c>
      <c r="D441" s="1">
        <f>AVERAGE(RealPrice!D429:D440)</f>
        <v>4.8877315853304716E-2</v>
      </c>
      <c r="E441" s="1">
        <f>AVERAGE(RealPrice!E429:E440)</f>
        <v>3.6414838633447459E-2</v>
      </c>
      <c r="F441" s="1">
        <f>AVERAGE(RealPrice!F429:F440)</f>
        <v>6.5573046357089895E-2</v>
      </c>
      <c r="G441" s="1">
        <f>AVERAGE(RealPrice!G429:G440)</f>
        <v>0</v>
      </c>
      <c r="H441" s="1">
        <f>AVERAGE(RealPrice!H429:H440)</f>
        <v>4.8877315853304716E-2</v>
      </c>
      <c r="I441" s="1"/>
      <c r="J441" s="1">
        <f t="shared" si="423"/>
        <v>-9.4968719478685792E-5</v>
      </c>
      <c r="K441" s="1">
        <f t="shared" si="424"/>
        <v>-8.2940367336158116E-5</v>
      </c>
      <c r="L441" s="1">
        <f t="shared" si="425"/>
        <v>-9.5089374879953059E-5</v>
      </c>
      <c r="M441" s="1">
        <f t="shared" si="426"/>
        <v>-1.1481375065847121E-4</v>
      </c>
      <c r="N441" s="1">
        <f t="shared" si="427"/>
        <v>0</v>
      </c>
      <c r="O441" s="1">
        <f t="shared" si="428"/>
        <v>-8.2940367336158116E-5</v>
      </c>
      <c r="P441" s="1"/>
      <c r="Q441" s="99">
        <f t="shared" si="393"/>
        <v>-9.4968719478685792E-5</v>
      </c>
      <c r="R441" s="99">
        <f t="shared" si="394"/>
        <v>-8.2940367336158116E-5</v>
      </c>
      <c r="S441" s="99">
        <f t="shared" si="395"/>
        <v>-9.5089374879953059E-5</v>
      </c>
      <c r="T441" s="99">
        <f t="shared" si="396"/>
        <v>-1.1481375065847121E-4</v>
      </c>
      <c r="U441" s="99">
        <f t="shared" si="397"/>
        <v>0</v>
      </c>
      <c r="V441" s="99">
        <f t="shared" si="398"/>
        <v>-8.2940367336158116E-5</v>
      </c>
      <c r="W441" s="99"/>
      <c r="X441" s="99">
        <f t="shared" si="399"/>
        <v>0</v>
      </c>
      <c r="Y441" s="99">
        <f t="shared" si="400"/>
        <v>0</v>
      </c>
      <c r="Z441" s="99">
        <f t="shared" si="401"/>
        <v>0</v>
      </c>
      <c r="AA441" s="99">
        <f t="shared" si="402"/>
        <v>0</v>
      </c>
      <c r="AB441" s="99">
        <f t="shared" si="403"/>
        <v>0</v>
      </c>
      <c r="AC441" s="99">
        <f t="shared" si="404"/>
        <v>0</v>
      </c>
      <c r="AD441" s="1"/>
      <c r="AE441" s="1"/>
      <c r="AF441" s="5">
        <f t="shared" si="435"/>
        <v>-2.0472610665270841E-3</v>
      </c>
      <c r="AG441" s="5">
        <f t="shared" si="436"/>
        <v>-1.6940345851620409E-3</v>
      </c>
      <c r="AH441" s="5">
        <f t="shared" si="437"/>
        <v>-2.6044799337392455E-3</v>
      </c>
      <c r="AI441" s="5">
        <f t="shared" si="438"/>
        <v>-1.7478686391997345E-3</v>
      </c>
      <c r="AJ441" s="5" t="e">
        <f t="shared" si="439"/>
        <v>#DIV/0!</v>
      </c>
      <c r="AK441" s="5">
        <f t="shared" si="440"/>
        <v>-1.6940345851620409E-3</v>
      </c>
      <c r="AL441" s="1"/>
      <c r="AM441" s="175">
        <f t="shared" si="405"/>
        <v>-2.0472610665270841E-3</v>
      </c>
      <c r="AN441" s="175">
        <f t="shared" si="406"/>
        <v>-1.6940345851620409E-3</v>
      </c>
      <c r="AO441" s="175">
        <f t="shared" si="407"/>
        <v>-2.6044799337392455E-3</v>
      </c>
      <c r="AP441" s="175">
        <f t="shared" si="408"/>
        <v>-1.7478686391997345E-3</v>
      </c>
      <c r="AQ441" s="175" t="e">
        <f t="shared" si="409"/>
        <v>#DIV/0!</v>
      </c>
      <c r="AR441" s="175">
        <f t="shared" si="410"/>
        <v>-1.6940345851620409E-3</v>
      </c>
      <c r="AS441" s="175"/>
      <c r="AT441" s="175">
        <f t="shared" si="411"/>
        <v>0</v>
      </c>
      <c r="AU441" s="175">
        <f t="shared" si="412"/>
        <v>0</v>
      </c>
      <c r="AV441" s="175">
        <f t="shared" si="413"/>
        <v>0</v>
      </c>
      <c r="AW441" s="175">
        <f t="shared" si="414"/>
        <v>0</v>
      </c>
      <c r="AX441" s="175" t="e">
        <f t="shared" si="415"/>
        <v>#DIV/0!</v>
      </c>
      <c r="AY441" s="175">
        <f t="shared" si="416"/>
        <v>0</v>
      </c>
      <c r="AZ441" s="1"/>
      <c r="BA441" s="1">
        <f t="shared" si="441"/>
        <v>4.6198244816561852E-2</v>
      </c>
      <c r="BB441" s="1">
        <f t="shared" si="442"/>
        <v>4.8794375485968558E-2</v>
      </c>
      <c r="BC441" s="1">
        <f t="shared" si="443"/>
        <v>3.6319749258567506E-2</v>
      </c>
      <c r="BD441" s="1">
        <f t="shared" si="444"/>
        <v>6.5458232606431424E-2</v>
      </c>
      <c r="BE441" s="1">
        <f t="shared" si="445"/>
        <v>0</v>
      </c>
      <c r="BF441" s="1">
        <f t="shared" si="446"/>
        <v>4.8794375485968558E-2</v>
      </c>
      <c r="BG441" s="1"/>
      <c r="BH441" s="1">
        <f t="shared" si="417"/>
        <v>4.6293213536040538E-2</v>
      </c>
      <c r="BI441" s="1">
        <f t="shared" si="418"/>
        <v>4.8877315853304716E-2</v>
      </c>
      <c r="BJ441" s="1">
        <f t="shared" si="419"/>
        <v>3.6414838633447459E-2</v>
      </c>
      <c r="BK441" s="1">
        <f t="shared" si="420"/>
        <v>6.5573046357089895E-2</v>
      </c>
      <c r="BL441" s="1">
        <f t="shared" si="421"/>
        <v>0</v>
      </c>
      <c r="BM441" s="1">
        <f t="shared" si="422"/>
        <v>4.8877315853304716E-2</v>
      </c>
      <c r="BN441" s="1"/>
      <c r="BO441" s="1">
        <f t="shared" si="429"/>
        <v>9.359412316914624E-3</v>
      </c>
      <c r="BP441" s="1">
        <f t="shared" si="430"/>
        <v>1.1054201710508277E-2</v>
      </c>
      <c r="BQ441" s="1">
        <f t="shared" si="431"/>
        <v>-1.8479569581546E-2</v>
      </c>
      <c r="BR441" s="1">
        <f t="shared" si="432"/>
        <v>2.0884312545643876E-2</v>
      </c>
      <c r="BS441" s="1" t="e">
        <f t="shared" si="433"/>
        <v>#DIV/0!</v>
      </c>
      <c r="BT441" s="1">
        <f t="shared" si="434"/>
        <v>1.1054201710508277E-2</v>
      </c>
      <c r="BU441" s="1"/>
      <c r="BV441" s="1">
        <f t="shared" si="447"/>
        <v>0.10024931871168685</v>
      </c>
      <c r="BW441" s="1">
        <f t="shared" si="448"/>
        <v>9.8956392207069116E-2</v>
      </c>
      <c r="BX441" s="1">
        <f t="shared" si="449"/>
        <v>9.6835605238273531E-2</v>
      </c>
      <c r="BY441" s="1">
        <f t="shared" si="450"/>
        <v>0.1228571289151231</v>
      </c>
      <c r="BZ441" s="1" t="e">
        <f t="shared" si="451"/>
        <v>#DIV/0!</v>
      </c>
      <c r="CA441" s="1">
        <f t="shared" si="452"/>
        <v>9.8956392207069116E-2</v>
      </c>
      <c r="CB441" s="1"/>
      <c r="CC441" s="1"/>
    </row>
    <row r="442" spans="1:81" x14ac:dyDescent="0.2">
      <c r="A442">
        <f t="shared" si="453"/>
        <v>2026</v>
      </c>
      <c r="B442">
        <f t="shared" si="454"/>
        <v>9</v>
      </c>
      <c r="C442" s="1">
        <f>AVERAGE(RealPrice!C430:C441)</f>
        <v>4.619748039149979E-2</v>
      </c>
      <c r="D442" s="1">
        <f>AVERAGE(RealPrice!D430:D441)</f>
        <v>4.8793201105024823E-2</v>
      </c>
      <c r="E442" s="1">
        <f>AVERAGE(RealPrice!E430:E441)</f>
        <v>3.6318858764160473E-2</v>
      </c>
      <c r="F442" s="1">
        <f>AVERAGE(RealPrice!F430:F441)</f>
        <v>6.5457537333003385E-2</v>
      </c>
      <c r="G442" s="1">
        <f>AVERAGE(RealPrice!G430:G441)</f>
        <v>0</v>
      </c>
      <c r="H442" s="1">
        <f>AVERAGE(RealPrice!H430:H441)</f>
        <v>4.8793201105024823E-2</v>
      </c>
      <c r="I442" s="1"/>
      <c r="J442" s="1">
        <f t="shared" si="423"/>
        <v>-9.573314454074805E-5</v>
      </c>
      <c r="K442" s="1">
        <f t="shared" si="424"/>
        <v>-8.4114748279892626E-5</v>
      </c>
      <c r="L442" s="1">
        <f t="shared" si="425"/>
        <v>-9.5979869286985653E-5</v>
      </c>
      <c r="M442" s="1">
        <f t="shared" si="426"/>
        <v>-1.1550902408651031E-4</v>
      </c>
      <c r="N442" s="1">
        <f t="shared" si="427"/>
        <v>0</v>
      </c>
      <c r="O442" s="1">
        <f t="shared" si="428"/>
        <v>-8.4114748279892626E-5</v>
      </c>
      <c r="P442" s="1"/>
      <c r="Q442" s="99">
        <f t="shared" si="393"/>
        <v>-9.573314454074805E-5</v>
      </c>
      <c r="R442" s="99">
        <f t="shared" si="394"/>
        <v>-8.4114748279892626E-5</v>
      </c>
      <c r="S442" s="99">
        <f t="shared" si="395"/>
        <v>-9.5979869286985653E-5</v>
      </c>
      <c r="T442" s="99">
        <f t="shared" si="396"/>
        <v>-1.1550902408651031E-4</v>
      </c>
      <c r="U442" s="99">
        <f t="shared" si="397"/>
        <v>0</v>
      </c>
      <c r="V442" s="99">
        <f t="shared" si="398"/>
        <v>-8.4114748279892626E-5</v>
      </c>
      <c r="W442" s="99"/>
      <c r="X442" s="99">
        <f t="shared" si="399"/>
        <v>0</v>
      </c>
      <c r="Y442" s="99">
        <f t="shared" si="400"/>
        <v>0</v>
      </c>
      <c r="Z442" s="99">
        <f t="shared" si="401"/>
        <v>0</v>
      </c>
      <c r="AA442" s="99">
        <f t="shared" si="402"/>
        <v>0</v>
      </c>
      <c r="AB442" s="99">
        <f t="shared" si="403"/>
        <v>0</v>
      </c>
      <c r="AC442" s="99">
        <f t="shared" si="404"/>
        <v>0</v>
      </c>
      <c r="AD442" s="1"/>
      <c r="AE442" s="1"/>
      <c r="AF442" s="5">
        <f t="shared" si="435"/>
        <v>-2.0679736235251767E-3</v>
      </c>
      <c r="AG442" s="5">
        <f t="shared" si="436"/>
        <v>-1.7209363241702524E-3</v>
      </c>
      <c r="AH442" s="5">
        <f t="shared" si="437"/>
        <v>-2.6357351258128325E-3</v>
      </c>
      <c r="AI442" s="5">
        <f t="shared" si="438"/>
        <v>-1.7615320700137271E-3</v>
      </c>
      <c r="AJ442" s="5" t="e">
        <f t="shared" si="439"/>
        <v>#DIV/0!</v>
      </c>
      <c r="AK442" s="5">
        <f t="shared" si="440"/>
        <v>-1.7209363241702524E-3</v>
      </c>
      <c r="AL442" s="1"/>
      <c r="AM442" s="175">
        <f t="shared" si="405"/>
        <v>-2.0679736235251767E-3</v>
      </c>
      <c r="AN442" s="175">
        <f t="shared" si="406"/>
        <v>-1.7209363241702524E-3</v>
      </c>
      <c r="AO442" s="175">
        <f t="shared" si="407"/>
        <v>-2.6357351258128325E-3</v>
      </c>
      <c r="AP442" s="175">
        <f t="shared" si="408"/>
        <v>-1.7615320700137271E-3</v>
      </c>
      <c r="AQ442" s="175" t="e">
        <f t="shared" si="409"/>
        <v>#DIV/0!</v>
      </c>
      <c r="AR442" s="175">
        <f t="shared" si="410"/>
        <v>-1.7209363241702524E-3</v>
      </c>
      <c r="AS442" s="175"/>
      <c r="AT442" s="175">
        <f t="shared" si="411"/>
        <v>0</v>
      </c>
      <c r="AU442" s="175">
        <f t="shared" si="412"/>
        <v>0</v>
      </c>
      <c r="AV442" s="175">
        <f t="shared" si="413"/>
        <v>0</v>
      </c>
      <c r="AW442" s="175">
        <f t="shared" si="414"/>
        <v>0</v>
      </c>
      <c r="AX442" s="175" t="e">
        <f t="shared" si="415"/>
        <v>#DIV/0!</v>
      </c>
      <c r="AY442" s="175">
        <f t="shared" si="416"/>
        <v>0</v>
      </c>
      <c r="AZ442" s="1"/>
      <c r="BA442" s="1">
        <f t="shared" si="441"/>
        <v>4.6101747246959042E-2</v>
      </c>
      <c r="BB442" s="1">
        <f t="shared" si="442"/>
        <v>4.8709086356744931E-2</v>
      </c>
      <c r="BC442" s="1">
        <f t="shared" si="443"/>
        <v>3.6222878894873488E-2</v>
      </c>
      <c r="BD442" s="1">
        <f t="shared" si="444"/>
        <v>6.5342028308916875E-2</v>
      </c>
      <c r="BE442" s="1">
        <f t="shared" si="445"/>
        <v>0</v>
      </c>
      <c r="BF442" s="1">
        <f t="shared" si="446"/>
        <v>4.8709086356744931E-2</v>
      </c>
      <c r="BG442" s="1"/>
      <c r="BH442" s="1">
        <f t="shared" si="417"/>
        <v>4.619748039149979E-2</v>
      </c>
      <c r="BI442" s="1">
        <f t="shared" si="418"/>
        <v>4.8793201105024823E-2</v>
      </c>
      <c r="BJ442" s="1">
        <f t="shared" si="419"/>
        <v>3.6318858764160473E-2</v>
      </c>
      <c r="BK442" s="1">
        <f t="shared" si="420"/>
        <v>6.5457537333003385E-2</v>
      </c>
      <c r="BL442" s="1">
        <f t="shared" si="421"/>
        <v>0</v>
      </c>
      <c r="BM442" s="1">
        <f t="shared" si="422"/>
        <v>4.8793201105024823E-2</v>
      </c>
      <c r="BN442" s="1"/>
      <c r="BO442" s="1">
        <f t="shared" si="429"/>
        <v>9.2638771459916808E-3</v>
      </c>
      <c r="BP442" s="1">
        <f t="shared" si="430"/>
        <v>1.0970231718354095E-2</v>
      </c>
      <c r="BQ442" s="1">
        <f t="shared" si="431"/>
        <v>-1.8575296473320135E-2</v>
      </c>
      <c r="BR442" s="1">
        <f t="shared" si="432"/>
        <v>2.076900699440767E-2</v>
      </c>
      <c r="BS442" s="1" t="e">
        <f t="shared" si="433"/>
        <v>#DIV/0!</v>
      </c>
      <c r="BT442" s="1">
        <f t="shared" si="434"/>
        <v>1.0970231718354095E-2</v>
      </c>
      <c r="BU442" s="1"/>
      <c r="BV442" s="1">
        <f t="shared" si="447"/>
        <v>0.10024931871168685</v>
      </c>
      <c r="BW442" s="1">
        <f t="shared" si="448"/>
        <v>9.8956392207069116E-2</v>
      </c>
      <c r="BX442" s="1">
        <f t="shared" si="449"/>
        <v>9.6835605238273531E-2</v>
      </c>
      <c r="BY442" s="1">
        <f t="shared" si="450"/>
        <v>0.1228571289151231</v>
      </c>
      <c r="BZ442" s="1" t="e">
        <f t="shared" si="451"/>
        <v>#DIV/0!</v>
      </c>
      <c r="CA442" s="1">
        <f t="shared" si="452"/>
        <v>9.8956392207069116E-2</v>
      </c>
      <c r="CB442" s="1"/>
      <c r="CC442" s="1"/>
    </row>
    <row r="443" spans="1:81" x14ac:dyDescent="0.2">
      <c r="A443">
        <f t="shared" si="453"/>
        <v>2026</v>
      </c>
      <c r="B443">
        <f t="shared" si="454"/>
        <v>10</v>
      </c>
      <c r="C443" s="1">
        <f>AVERAGE(RealPrice!C431:C442)</f>
        <v>4.6101462305025348E-2</v>
      </c>
      <c r="D443" s="1">
        <f>AVERAGE(RealPrice!D431:D442)</f>
        <v>4.8708947047598129E-2</v>
      </c>
      <c r="E443" s="1">
        <f>AVERAGE(RealPrice!E431:E442)</f>
        <v>3.6220814115716947E-2</v>
      </c>
      <c r="F443" s="1">
        <f>AVERAGE(RealPrice!F431:F442)</f>
        <v>6.5340915344787823E-2</v>
      </c>
      <c r="G443" s="1">
        <f>AVERAGE(RealPrice!G431:G442)</f>
        <v>0</v>
      </c>
      <c r="H443" s="1">
        <f>AVERAGE(RealPrice!H431:H442)</f>
        <v>4.8708947047598129E-2</v>
      </c>
      <c r="I443" s="1"/>
      <c r="J443" s="1">
        <f t="shared" si="423"/>
        <v>-9.6018086474441988E-5</v>
      </c>
      <c r="K443" s="1">
        <f t="shared" si="424"/>
        <v>-8.4254057426694229E-5</v>
      </c>
      <c r="L443" s="1">
        <f t="shared" si="425"/>
        <v>-9.8044648443526561E-5</v>
      </c>
      <c r="M443" s="1">
        <f t="shared" si="426"/>
        <v>-1.1662198821556224E-4</v>
      </c>
      <c r="N443" s="1">
        <f t="shared" si="427"/>
        <v>0</v>
      </c>
      <c r="O443" s="1">
        <f t="shared" si="428"/>
        <v>-8.4254057426694229E-5</v>
      </c>
      <c r="P443" s="1"/>
      <c r="Q443" s="99">
        <f t="shared" si="393"/>
        <v>-9.6018086474441988E-5</v>
      </c>
      <c r="R443" s="99">
        <f t="shared" si="394"/>
        <v>-8.4254057426694229E-5</v>
      </c>
      <c r="S443" s="99">
        <f t="shared" si="395"/>
        <v>-9.8044648443526561E-5</v>
      </c>
      <c r="T443" s="99">
        <f t="shared" si="396"/>
        <v>-1.1662198821556224E-4</v>
      </c>
      <c r="U443" s="99">
        <f t="shared" si="397"/>
        <v>0</v>
      </c>
      <c r="V443" s="99">
        <f t="shared" si="398"/>
        <v>-8.4254057426694229E-5</v>
      </c>
      <c r="W443" s="99"/>
      <c r="X443" s="99">
        <f t="shared" si="399"/>
        <v>0</v>
      </c>
      <c r="Y443" s="99">
        <f t="shared" si="400"/>
        <v>0</v>
      </c>
      <c r="Z443" s="99">
        <f t="shared" si="401"/>
        <v>0</v>
      </c>
      <c r="AA443" s="99">
        <f t="shared" si="402"/>
        <v>0</v>
      </c>
      <c r="AB443" s="99">
        <f t="shared" si="403"/>
        <v>0</v>
      </c>
      <c r="AC443" s="99">
        <f t="shared" si="404"/>
        <v>0</v>
      </c>
      <c r="AD443" s="1"/>
      <c r="AE443" s="1"/>
      <c r="AF443" s="5">
        <f t="shared" si="435"/>
        <v>-2.0784269111808751E-3</v>
      </c>
      <c r="AG443" s="5">
        <f t="shared" si="436"/>
        <v>-1.7267581449583735E-3</v>
      </c>
      <c r="AH443" s="5">
        <f t="shared" si="437"/>
        <v>-2.6995520173194176E-3</v>
      </c>
      <c r="AI443" s="5">
        <f t="shared" si="438"/>
        <v>-1.7816433823696354E-3</v>
      </c>
      <c r="AJ443" s="5" t="e">
        <f t="shared" si="439"/>
        <v>#DIV/0!</v>
      </c>
      <c r="AK443" s="5">
        <f t="shared" si="440"/>
        <v>-1.7267581449583735E-3</v>
      </c>
      <c r="AL443" s="1"/>
      <c r="AM443" s="175">
        <f t="shared" si="405"/>
        <v>-2.0784269111808751E-3</v>
      </c>
      <c r="AN443" s="175">
        <f t="shared" si="406"/>
        <v>-1.7267581449583735E-3</v>
      </c>
      <c r="AO443" s="175">
        <f t="shared" si="407"/>
        <v>-2.6995520173194176E-3</v>
      </c>
      <c r="AP443" s="175">
        <f t="shared" si="408"/>
        <v>-1.7816433823696354E-3</v>
      </c>
      <c r="AQ443" s="175" t="e">
        <f t="shared" si="409"/>
        <v>#DIV/0!</v>
      </c>
      <c r="AR443" s="175">
        <f t="shared" si="410"/>
        <v>-1.7267581449583735E-3</v>
      </c>
      <c r="AS443" s="175"/>
      <c r="AT443" s="175">
        <f t="shared" si="411"/>
        <v>0</v>
      </c>
      <c r="AU443" s="175">
        <f t="shared" si="412"/>
        <v>0</v>
      </c>
      <c r="AV443" s="175">
        <f t="shared" si="413"/>
        <v>0</v>
      </c>
      <c r="AW443" s="175">
        <f t="shared" si="414"/>
        <v>0</v>
      </c>
      <c r="AX443" s="175" t="e">
        <f t="shared" si="415"/>
        <v>#DIV/0!</v>
      </c>
      <c r="AY443" s="175">
        <f t="shared" si="416"/>
        <v>0</v>
      </c>
      <c r="AZ443" s="1"/>
      <c r="BA443" s="1">
        <f t="shared" si="441"/>
        <v>4.6005444218550906E-2</v>
      </c>
      <c r="BB443" s="1">
        <f t="shared" si="442"/>
        <v>4.8624692990171435E-2</v>
      </c>
      <c r="BC443" s="1">
        <f t="shared" si="443"/>
        <v>3.612276946727342E-2</v>
      </c>
      <c r="BD443" s="1">
        <f t="shared" si="444"/>
        <v>6.522429335657226E-2</v>
      </c>
      <c r="BE443" s="1">
        <f t="shared" si="445"/>
        <v>0</v>
      </c>
      <c r="BF443" s="1">
        <f t="shared" si="446"/>
        <v>4.8624692990171435E-2</v>
      </c>
      <c r="BG443" s="1"/>
      <c r="BH443" s="1">
        <f t="shared" si="417"/>
        <v>4.6101462305025348E-2</v>
      </c>
      <c r="BI443" s="1">
        <f t="shared" si="418"/>
        <v>4.8708947047598129E-2</v>
      </c>
      <c r="BJ443" s="1">
        <f t="shared" si="419"/>
        <v>3.6220814115716947E-2</v>
      </c>
      <c r="BK443" s="1">
        <f t="shared" si="420"/>
        <v>6.5340915344787823E-2</v>
      </c>
      <c r="BL443" s="1">
        <f t="shared" si="421"/>
        <v>0</v>
      </c>
      <c r="BM443" s="1">
        <f t="shared" si="422"/>
        <v>4.8708947047598129E-2</v>
      </c>
      <c r="BN443" s="1"/>
      <c r="BO443" s="1">
        <f t="shared" si="429"/>
        <v>9.1680586260921258E-3</v>
      </c>
      <c r="BP443" s="1">
        <f t="shared" si="430"/>
        <v>1.088612314730731E-2</v>
      </c>
      <c r="BQ443" s="1">
        <f t="shared" si="431"/>
        <v>-1.8673076445135169E-2</v>
      </c>
      <c r="BR443" s="1">
        <f t="shared" si="432"/>
        <v>2.0652592784985654E-2</v>
      </c>
      <c r="BS443" s="1" t="e">
        <f t="shared" si="433"/>
        <v>#DIV/0!</v>
      </c>
      <c r="BT443" s="1">
        <f t="shared" si="434"/>
        <v>1.088612314730731E-2</v>
      </c>
      <c r="BU443" s="1"/>
      <c r="BV443" s="1">
        <f t="shared" si="447"/>
        <v>0.10024931871168685</v>
      </c>
      <c r="BW443" s="1">
        <f t="shared" si="448"/>
        <v>9.8956392207069116E-2</v>
      </c>
      <c r="BX443" s="1">
        <f t="shared" si="449"/>
        <v>9.6835605238273531E-2</v>
      </c>
      <c r="BY443" s="1">
        <f t="shared" si="450"/>
        <v>0.1228571289151231</v>
      </c>
      <c r="BZ443" s="1" t="e">
        <f t="shared" si="451"/>
        <v>#DIV/0!</v>
      </c>
      <c r="CA443" s="1">
        <f t="shared" si="452"/>
        <v>9.8956392207069116E-2</v>
      </c>
      <c r="CB443" s="1"/>
      <c r="CC443" s="1"/>
    </row>
    <row r="444" spans="1:81" x14ac:dyDescent="0.2">
      <c r="A444">
        <f t="shared" si="453"/>
        <v>2026</v>
      </c>
      <c r="B444">
        <f t="shared" si="454"/>
        <v>11</v>
      </c>
      <c r="C444" s="1">
        <f>AVERAGE(RealPrice!C432:C443)</f>
        <v>4.6003611722650904E-2</v>
      </c>
      <c r="D444" s="1">
        <f>AVERAGE(RealPrice!D432:D443)</f>
        <v>4.8622931329552727E-2</v>
      </c>
      <c r="E444" s="1">
        <f>AVERAGE(RealPrice!E432:E443)</f>
        <v>3.6124782853211468E-2</v>
      </c>
      <c r="F444" s="1">
        <f>AVERAGE(RealPrice!F432:F443)</f>
        <v>6.5222908738182997E-2</v>
      </c>
      <c r="G444" s="1">
        <f>AVERAGE(RealPrice!G432:G443)</f>
        <v>0</v>
      </c>
      <c r="H444" s="1">
        <f>AVERAGE(RealPrice!H432:H443)</f>
        <v>4.8622931329552727E-2</v>
      </c>
      <c r="I444" s="1"/>
      <c r="J444" s="1">
        <f t="shared" si="423"/>
        <v>-9.7850582374443829E-5</v>
      </c>
      <c r="K444" s="1">
        <f t="shared" si="424"/>
        <v>-8.60157180454027E-5</v>
      </c>
      <c r="L444" s="1">
        <f t="shared" si="425"/>
        <v>-9.6031262505479054E-5</v>
      </c>
      <c r="M444" s="1">
        <f t="shared" si="426"/>
        <v>-1.1800660660482576E-4</v>
      </c>
      <c r="N444" s="1">
        <f t="shared" si="427"/>
        <v>0</v>
      </c>
      <c r="O444" s="1">
        <f t="shared" si="428"/>
        <v>-8.60157180454027E-5</v>
      </c>
      <c r="P444" s="1"/>
      <c r="Q444" s="99">
        <f t="shared" si="393"/>
        <v>-9.7850582374443829E-5</v>
      </c>
      <c r="R444" s="99">
        <f t="shared" si="394"/>
        <v>-8.60157180454027E-5</v>
      </c>
      <c r="S444" s="99">
        <f t="shared" si="395"/>
        <v>-9.6031262505479054E-5</v>
      </c>
      <c r="T444" s="99">
        <f t="shared" si="396"/>
        <v>-1.1800660660482576E-4</v>
      </c>
      <c r="U444" s="99">
        <f t="shared" si="397"/>
        <v>0</v>
      </c>
      <c r="V444" s="99">
        <f t="shared" si="398"/>
        <v>-8.60157180454027E-5</v>
      </c>
      <c r="W444" s="99"/>
      <c r="X444" s="99">
        <f t="shared" si="399"/>
        <v>0</v>
      </c>
      <c r="Y444" s="99">
        <f t="shared" si="400"/>
        <v>0</v>
      </c>
      <c r="Z444" s="99">
        <f t="shared" si="401"/>
        <v>0</v>
      </c>
      <c r="AA444" s="99">
        <f t="shared" si="402"/>
        <v>0</v>
      </c>
      <c r="AB444" s="99">
        <f t="shared" si="403"/>
        <v>0</v>
      </c>
      <c r="AC444" s="99">
        <f t="shared" si="404"/>
        <v>0</v>
      </c>
      <c r="AD444" s="1"/>
      <c r="AE444" s="1"/>
      <c r="AF444" s="5">
        <f t="shared" si="435"/>
        <v>-2.1225049593226464E-3</v>
      </c>
      <c r="AG444" s="5">
        <f t="shared" si="436"/>
        <v>-1.7659120810258333E-3</v>
      </c>
      <c r="AH444" s="5">
        <f t="shared" si="437"/>
        <v>-2.651272889634182E-3</v>
      </c>
      <c r="AI444" s="5">
        <f t="shared" si="438"/>
        <v>-1.8060139804001452E-3</v>
      </c>
      <c r="AJ444" s="5" t="e">
        <f t="shared" si="439"/>
        <v>#DIV/0!</v>
      </c>
      <c r="AK444" s="5">
        <f t="shared" si="440"/>
        <v>-1.7659120810258333E-3</v>
      </c>
      <c r="AL444" s="1"/>
      <c r="AM444" s="175">
        <f t="shared" si="405"/>
        <v>-2.1225049593226464E-3</v>
      </c>
      <c r="AN444" s="175">
        <f t="shared" si="406"/>
        <v>-1.7659120810258333E-3</v>
      </c>
      <c r="AO444" s="175">
        <f t="shared" si="407"/>
        <v>-2.651272889634182E-3</v>
      </c>
      <c r="AP444" s="175">
        <f t="shared" si="408"/>
        <v>-1.8060139804001452E-3</v>
      </c>
      <c r="AQ444" s="175" t="e">
        <f t="shared" si="409"/>
        <v>#DIV/0!</v>
      </c>
      <c r="AR444" s="175">
        <f t="shared" si="410"/>
        <v>-1.7659120810258333E-3</v>
      </c>
      <c r="AS444" s="175"/>
      <c r="AT444" s="175">
        <f t="shared" si="411"/>
        <v>0</v>
      </c>
      <c r="AU444" s="175">
        <f t="shared" si="412"/>
        <v>0</v>
      </c>
      <c r="AV444" s="175">
        <f t="shared" si="413"/>
        <v>0</v>
      </c>
      <c r="AW444" s="175">
        <f t="shared" si="414"/>
        <v>0</v>
      </c>
      <c r="AX444" s="175" t="e">
        <f t="shared" si="415"/>
        <v>#DIV/0!</v>
      </c>
      <c r="AY444" s="175">
        <f t="shared" si="416"/>
        <v>0</v>
      </c>
      <c r="AZ444" s="1"/>
      <c r="BA444" s="1">
        <f t="shared" si="441"/>
        <v>4.590576114027646E-2</v>
      </c>
      <c r="BB444" s="1">
        <f t="shared" si="442"/>
        <v>4.8536915611507324E-2</v>
      </c>
      <c r="BC444" s="1">
        <f t="shared" si="443"/>
        <v>3.6028751590705989E-2</v>
      </c>
      <c r="BD444" s="1">
        <f t="shared" si="444"/>
        <v>6.5104902131578171E-2</v>
      </c>
      <c r="BE444" s="1">
        <f t="shared" si="445"/>
        <v>0</v>
      </c>
      <c r="BF444" s="1">
        <f t="shared" si="446"/>
        <v>4.8536915611507324E-2</v>
      </c>
      <c r="BG444" s="1"/>
      <c r="BH444" s="1">
        <f t="shared" si="417"/>
        <v>4.6003611722650904E-2</v>
      </c>
      <c r="BI444" s="1">
        <f t="shared" si="418"/>
        <v>4.8622931329552727E-2</v>
      </c>
      <c r="BJ444" s="1">
        <f t="shared" si="419"/>
        <v>3.6124782853211468E-2</v>
      </c>
      <c r="BK444" s="1">
        <f t="shared" si="420"/>
        <v>6.5222908738182997E-2</v>
      </c>
      <c r="BL444" s="1">
        <f t="shared" si="421"/>
        <v>0</v>
      </c>
      <c r="BM444" s="1">
        <f t="shared" si="422"/>
        <v>4.8622931329552727E-2</v>
      </c>
      <c r="BN444" s="1"/>
      <c r="BO444" s="1">
        <f t="shared" si="429"/>
        <v>9.0704157320640466E-3</v>
      </c>
      <c r="BP444" s="1">
        <f t="shared" si="430"/>
        <v>1.0800259325457563E-2</v>
      </c>
      <c r="BQ444" s="1">
        <f t="shared" si="431"/>
        <v>-1.8768853102557811E-2</v>
      </c>
      <c r="BR444" s="1">
        <f t="shared" si="432"/>
        <v>2.0534799299962131E-2</v>
      </c>
      <c r="BS444" s="1" t="e">
        <f t="shared" si="433"/>
        <v>#DIV/0!</v>
      </c>
      <c r="BT444" s="1">
        <f t="shared" si="434"/>
        <v>1.0800259325457563E-2</v>
      </c>
      <c r="BU444" s="1"/>
      <c r="BV444" s="1">
        <f t="shared" si="447"/>
        <v>0.10024931871168685</v>
      </c>
      <c r="BW444" s="1">
        <f t="shared" si="448"/>
        <v>9.8956392207069116E-2</v>
      </c>
      <c r="BX444" s="1">
        <f t="shared" si="449"/>
        <v>9.6835605238273531E-2</v>
      </c>
      <c r="BY444" s="1">
        <f t="shared" si="450"/>
        <v>0.1228571289151231</v>
      </c>
      <c r="BZ444" s="1" t="e">
        <f t="shared" si="451"/>
        <v>#DIV/0!</v>
      </c>
      <c r="CA444" s="1">
        <f t="shared" si="452"/>
        <v>9.8956392207069116E-2</v>
      </c>
      <c r="CB444" s="1"/>
      <c r="CC444" s="1"/>
    </row>
    <row r="445" spans="1:81" x14ac:dyDescent="0.2">
      <c r="A445">
        <f t="shared" si="453"/>
        <v>2026</v>
      </c>
      <c r="B445">
        <f t="shared" si="454"/>
        <v>12</v>
      </c>
      <c r="C445" s="1">
        <f>AVERAGE(RealPrice!C433:C444)</f>
        <v>4.5904247933571569E-2</v>
      </c>
      <c r="D445" s="1">
        <f>AVERAGE(RealPrice!D433:D444)</f>
        <v>4.8535487299143136E-2</v>
      </c>
      <c r="E445" s="1">
        <f>AVERAGE(RealPrice!E433:E444)</f>
        <v>3.6031411019324895E-2</v>
      </c>
      <c r="F445" s="1">
        <f>AVERAGE(RealPrice!F433:F444)</f>
        <v>6.5102149649792398E-2</v>
      </c>
      <c r="G445" s="1">
        <f>AVERAGE(RealPrice!G433:G444)</f>
        <v>0</v>
      </c>
      <c r="H445" s="1">
        <f>AVERAGE(RealPrice!H433:H444)</f>
        <v>4.8535487299143136E-2</v>
      </c>
      <c r="I445" s="1"/>
      <c r="J445" s="1">
        <f t="shared" si="423"/>
        <v>-9.9363789079334741E-5</v>
      </c>
      <c r="K445" s="1">
        <f t="shared" si="424"/>
        <v>-8.7444030409590534E-5</v>
      </c>
      <c r="L445" s="1">
        <f t="shared" si="425"/>
        <v>-9.3371833886572719E-5</v>
      </c>
      <c r="M445" s="1">
        <f t="shared" si="426"/>
        <v>-1.2075908839059846E-4</v>
      </c>
      <c r="N445" s="1">
        <f t="shared" si="427"/>
        <v>0</v>
      </c>
      <c r="O445" s="1">
        <f t="shared" si="428"/>
        <v>-8.7444030409590534E-5</v>
      </c>
      <c r="P445" s="1"/>
      <c r="Q445" s="99">
        <f t="shared" si="393"/>
        <v>-9.9363789079334741E-5</v>
      </c>
      <c r="R445" s="99">
        <f t="shared" si="394"/>
        <v>-8.7444030409590534E-5</v>
      </c>
      <c r="S445" s="99">
        <f t="shared" si="395"/>
        <v>-9.3371833886572719E-5</v>
      </c>
      <c r="T445" s="99">
        <f t="shared" si="396"/>
        <v>-1.2075908839059846E-4</v>
      </c>
      <c r="U445" s="99">
        <f t="shared" si="397"/>
        <v>0</v>
      </c>
      <c r="V445" s="99">
        <f t="shared" si="398"/>
        <v>-8.7444030409590534E-5</v>
      </c>
      <c r="W445" s="99"/>
      <c r="X445" s="99">
        <f t="shared" si="399"/>
        <v>0</v>
      </c>
      <c r="Y445" s="99">
        <f t="shared" si="400"/>
        <v>0</v>
      </c>
      <c r="Z445" s="99">
        <f t="shared" si="401"/>
        <v>0</v>
      </c>
      <c r="AA445" s="99">
        <f t="shared" si="402"/>
        <v>0</v>
      </c>
      <c r="AB445" s="99">
        <f t="shared" si="403"/>
        <v>0</v>
      </c>
      <c r="AC445" s="99">
        <f t="shared" si="404"/>
        <v>0</v>
      </c>
      <c r="AD445" s="1"/>
      <c r="AE445" s="1"/>
      <c r="AF445" s="5">
        <f t="shared" si="435"/>
        <v>-2.1599127842045762E-3</v>
      </c>
      <c r="AG445" s="5">
        <f t="shared" si="436"/>
        <v>-1.7984113260658408E-3</v>
      </c>
      <c r="AH445" s="5">
        <f t="shared" si="437"/>
        <v>-2.5847029798345966E-3</v>
      </c>
      <c r="AI445" s="5">
        <f t="shared" si="438"/>
        <v>-1.8514827186770777E-3</v>
      </c>
      <c r="AJ445" s="5" t="e">
        <f t="shared" si="439"/>
        <v>#DIV/0!</v>
      </c>
      <c r="AK445" s="5">
        <f t="shared" si="440"/>
        <v>-1.7984113260658408E-3</v>
      </c>
      <c r="AL445" s="1"/>
      <c r="AM445" s="175">
        <f t="shared" si="405"/>
        <v>-2.1599127842045762E-3</v>
      </c>
      <c r="AN445" s="175">
        <f t="shared" si="406"/>
        <v>-1.7984113260658408E-3</v>
      </c>
      <c r="AO445" s="175">
        <f t="shared" si="407"/>
        <v>-2.5847029798345966E-3</v>
      </c>
      <c r="AP445" s="175">
        <f t="shared" si="408"/>
        <v>-1.8514827186770777E-3</v>
      </c>
      <c r="AQ445" s="175" t="e">
        <f t="shared" si="409"/>
        <v>#DIV/0!</v>
      </c>
      <c r="AR445" s="175">
        <f t="shared" si="410"/>
        <v>-1.7984113260658408E-3</v>
      </c>
      <c r="AS445" s="175"/>
      <c r="AT445" s="175">
        <f t="shared" si="411"/>
        <v>0</v>
      </c>
      <c r="AU445" s="175">
        <f t="shared" si="412"/>
        <v>0</v>
      </c>
      <c r="AV445" s="175">
        <f t="shared" si="413"/>
        <v>0</v>
      </c>
      <c r="AW445" s="175">
        <f t="shared" si="414"/>
        <v>0</v>
      </c>
      <c r="AX445" s="175" t="e">
        <f t="shared" si="415"/>
        <v>#DIV/0!</v>
      </c>
      <c r="AY445" s="175">
        <f t="shared" si="416"/>
        <v>0</v>
      </c>
      <c r="AZ445" s="1"/>
      <c r="BA445" s="1">
        <f t="shared" si="441"/>
        <v>4.5804884144492235E-2</v>
      </c>
      <c r="BB445" s="1">
        <f t="shared" si="442"/>
        <v>4.8448043268733545E-2</v>
      </c>
      <c r="BC445" s="1">
        <f t="shared" si="443"/>
        <v>3.5938039185438322E-2</v>
      </c>
      <c r="BD445" s="1">
        <f t="shared" si="444"/>
        <v>6.49813905614018E-2</v>
      </c>
      <c r="BE445" s="1">
        <f t="shared" si="445"/>
        <v>0</v>
      </c>
      <c r="BF445" s="1">
        <f t="shared" si="446"/>
        <v>4.8448043268733545E-2</v>
      </c>
      <c r="BG445" s="1"/>
      <c r="BH445" s="1">
        <f t="shared" si="417"/>
        <v>4.5904247933571569E-2</v>
      </c>
      <c r="BI445" s="1">
        <f t="shared" si="418"/>
        <v>4.8535487299143136E-2</v>
      </c>
      <c r="BJ445" s="1">
        <f t="shared" si="419"/>
        <v>3.6031411019324895E-2</v>
      </c>
      <c r="BK445" s="1">
        <f t="shared" si="420"/>
        <v>6.5102149649792398E-2</v>
      </c>
      <c r="BL445" s="1">
        <f t="shared" si="421"/>
        <v>0</v>
      </c>
      <c r="BM445" s="1">
        <f t="shared" si="422"/>
        <v>4.8535487299143136E-2</v>
      </c>
      <c r="BN445" s="1"/>
      <c r="BO445" s="1">
        <f t="shared" si="429"/>
        <v>8.9712665601030285E-3</v>
      </c>
      <c r="BP445" s="1">
        <f t="shared" si="430"/>
        <v>1.0712972555382659E-2</v>
      </c>
      <c r="BQ445" s="1">
        <f t="shared" si="431"/>
        <v>-1.8861983597987107E-2</v>
      </c>
      <c r="BR445" s="1">
        <f t="shared" si="432"/>
        <v>2.0414263794936813E-2</v>
      </c>
      <c r="BS445" s="1" t="e">
        <f t="shared" si="433"/>
        <v>#DIV/0!</v>
      </c>
      <c r="BT445" s="1">
        <f t="shared" si="434"/>
        <v>1.0712972555382659E-2</v>
      </c>
      <c r="BU445" s="1"/>
      <c r="BV445" s="1">
        <f t="shared" si="447"/>
        <v>0.10024931871168685</v>
      </c>
      <c r="BW445" s="1">
        <f t="shared" si="448"/>
        <v>9.8956392207069116E-2</v>
      </c>
      <c r="BX445" s="1">
        <f t="shared" si="449"/>
        <v>9.6835605238273531E-2</v>
      </c>
      <c r="BY445" s="1">
        <f t="shared" si="450"/>
        <v>0.1228571289151231</v>
      </c>
      <c r="BZ445" s="1" t="e">
        <f t="shared" si="451"/>
        <v>#DIV/0!</v>
      </c>
      <c r="CA445" s="1">
        <f t="shared" si="452"/>
        <v>9.8956392207069116E-2</v>
      </c>
      <c r="CB445" s="1"/>
      <c r="CC445" s="1"/>
    </row>
    <row r="446" spans="1:81" x14ac:dyDescent="0.2">
      <c r="A446">
        <f t="shared" si="453"/>
        <v>2027</v>
      </c>
      <c r="B446">
        <f t="shared" si="454"/>
        <v>1</v>
      </c>
      <c r="C446" s="1">
        <f>AVERAGE(RealPrice!C434:C445)</f>
        <v>4.5804729097577816E-2</v>
      </c>
      <c r="D446" s="1">
        <f>AVERAGE(RealPrice!D434:D445)</f>
        <v>4.8448025821146247E-2</v>
      </c>
      <c r="E446" s="1">
        <f>AVERAGE(RealPrice!E434:E445)</f>
        <v>3.5937448995475636E-2</v>
      </c>
      <c r="F446" s="1">
        <f>AVERAGE(RealPrice!F434:F445)</f>
        <v>6.4980728304646698E-2</v>
      </c>
      <c r="G446" s="1">
        <f>AVERAGE(RealPrice!G434:G445)</f>
        <v>0</v>
      </c>
      <c r="H446" s="1">
        <f>AVERAGE(RealPrice!H434:H445)</f>
        <v>4.8448025821146247E-2</v>
      </c>
      <c r="I446" s="1"/>
      <c r="J446" s="1">
        <f t="shared" si="423"/>
        <v>-9.9518835993753219E-5</v>
      </c>
      <c r="K446" s="1">
        <f t="shared" si="424"/>
        <v>-8.7461477996889081E-5</v>
      </c>
      <c r="L446" s="1">
        <f t="shared" si="425"/>
        <v>-9.3962023849258891E-5</v>
      </c>
      <c r="M446" s="1">
        <f t="shared" si="426"/>
        <v>-1.2142134514570024E-4</v>
      </c>
      <c r="N446" s="1">
        <f t="shared" si="427"/>
        <v>0</v>
      </c>
      <c r="O446" s="1">
        <f t="shared" si="428"/>
        <v>-8.7461477996889081E-5</v>
      </c>
      <c r="P446" s="1"/>
      <c r="Q446" s="99">
        <f t="shared" si="393"/>
        <v>-9.9518835993753219E-5</v>
      </c>
      <c r="R446" s="99">
        <f t="shared" si="394"/>
        <v>-8.7461477996889081E-5</v>
      </c>
      <c r="S446" s="99">
        <f t="shared" si="395"/>
        <v>-9.3962023849258891E-5</v>
      </c>
      <c r="T446" s="99">
        <f t="shared" si="396"/>
        <v>-1.2142134514570024E-4</v>
      </c>
      <c r="U446" s="99">
        <f t="shared" si="397"/>
        <v>0</v>
      </c>
      <c r="V446" s="99">
        <f t="shared" si="398"/>
        <v>-8.7461477996889081E-5</v>
      </c>
      <c r="W446" s="99"/>
      <c r="X446" s="99">
        <f t="shared" si="399"/>
        <v>0</v>
      </c>
      <c r="Y446" s="99">
        <f t="shared" si="400"/>
        <v>0</v>
      </c>
      <c r="Z446" s="99">
        <f t="shared" si="401"/>
        <v>0</v>
      </c>
      <c r="AA446" s="99">
        <f t="shared" si="402"/>
        <v>0</v>
      </c>
      <c r="AB446" s="99">
        <f t="shared" si="403"/>
        <v>0</v>
      </c>
      <c r="AC446" s="99">
        <f t="shared" si="404"/>
        <v>0</v>
      </c>
      <c r="AD446" s="1"/>
      <c r="AE446" s="1"/>
      <c r="AF446" s="5">
        <f t="shared" si="435"/>
        <v>-2.1679657215551984E-3</v>
      </c>
      <c r="AG446" s="5">
        <f t="shared" si="436"/>
        <v>-1.8020109174515797E-3</v>
      </c>
      <c r="AH446" s="5">
        <f t="shared" si="437"/>
        <v>-2.6077808554003656E-3</v>
      </c>
      <c r="AI446" s="5">
        <f t="shared" si="438"/>
        <v>-1.8650896444875054E-3</v>
      </c>
      <c r="AJ446" s="5" t="e">
        <f t="shared" si="439"/>
        <v>#DIV/0!</v>
      </c>
      <c r="AK446" s="5">
        <f t="shared" si="440"/>
        <v>-1.8020109174515797E-3</v>
      </c>
      <c r="AL446" s="1"/>
      <c r="AM446" s="175">
        <f t="shared" si="405"/>
        <v>-2.1679657215551984E-3</v>
      </c>
      <c r="AN446" s="175">
        <f t="shared" si="406"/>
        <v>-1.8020109174515797E-3</v>
      </c>
      <c r="AO446" s="175">
        <f t="shared" si="407"/>
        <v>-2.6077808554003656E-3</v>
      </c>
      <c r="AP446" s="175">
        <f t="shared" si="408"/>
        <v>-1.8650896444875054E-3</v>
      </c>
      <c r="AQ446" s="175" t="e">
        <f t="shared" si="409"/>
        <v>#DIV/0!</v>
      </c>
      <c r="AR446" s="175">
        <f t="shared" si="410"/>
        <v>-1.8020109174515797E-3</v>
      </c>
      <c r="AS446" s="175"/>
      <c r="AT446" s="175">
        <f t="shared" si="411"/>
        <v>0</v>
      </c>
      <c r="AU446" s="175">
        <f t="shared" si="412"/>
        <v>0</v>
      </c>
      <c r="AV446" s="175">
        <f t="shared" si="413"/>
        <v>0</v>
      </c>
      <c r="AW446" s="175">
        <f t="shared" si="414"/>
        <v>0</v>
      </c>
      <c r="AX446" s="175" t="e">
        <f t="shared" si="415"/>
        <v>#DIV/0!</v>
      </c>
      <c r="AY446" s="175">
        <f t="shared" si="416"/>
        <v>0</v>
      </c>
      <c r="AZ446" s="1"/>
      <c r="BA446" s="1">
        <f t="shared" si="441"/>
        <v>4.5705210261584063E-2</v>
      </c>
      <c r="BB446" s="1">
        <f t="shared" si="442"/>
        <v>4.8360564343149358E-2</v>
      </c>
      <c r="BC446" s="1">
        <f t="shared" si="443"/>
        <v>3.5843486971626377E-2</v>
      </c>
      <c r="BD446" s="1">
        <f t="shared" si="444"/>
        <v>6.4859306959500998E-2</v>
      </c>
      <c r="BE446" s="1">
        <f t="shared" si="445"/>
        <v>0</v>
      </c>
      <c r="BF446" s="1">
        <f t="shared" si="446"/>
        <v>4.8360564343149358E-2</v>
      </c>
      <c r="BG446" s="1"/>
      <c r="BH446" s="1">
        <f t="shared" si="417"/>
        <v>4.5804729097577816E-2</v>
      </c>
      <c r="BI446" s="1">
        <f t="shared" si="418"/>
        <v>4.8448025821146247E-2</v>
      </c>
      <c r="BJ446" s="1">
        <f t="shared" si="419"/>
        <v>3.5937448995475636E-2</v>
      </c>
      <c r="BK446" s="1">
        <f t="shared" si="420"/>
        <v>6.4980728304646698E-2</v>
      </c>
      <c r="BL446" s="1">
        <f t="shared" si="421"/>
        <v>0</v>
      </c>
      <c r="BM446" s="1">
        <f t="shared" si="422"/>
        <v>4.8448025821146247E-2</v>
      </c>
      <c r="BN446" s="1"/>
      <c r="BO446" s="1">
        <f t="shared" si="429"/>
        <v>8.8719634775343576E-3</v>
      </c>
      <c r="BP446" s="1">
        <f t="shared" si="430"/>
        <v>1.0625668683923978E-2</v>
      </c>
      <c r="BQ446" s="1">
        <f t="shared" si="431"/>
        <v>-1.8955700589469434E-2</v>
      </c>
      <c r="BR446" s="1">
        <f t="shared" si="432"/>
        <v>2.0293068911484559E-2</v>
      </c>
      <c r="BS446" s="1" t="e">
        <f t="shared" si="433"/>
        <v>#DIV/0!</v>
      </c>
      <c r="BT446" s="1">
        <f t="shared" si="434"/>
        <v>1.0625668683923978E-2</v>
      </c>
      <c r="BU446" s="1"/>
      <c r="BV446" s="1">
        <f t="shared" si="447"/>
        <v>0.10024931871168685</v>
      </c>
      <c r="BW446" s="1">
        <f t="shared" si="448"/>
        <v>9.8956392207069116E-2</v>
      </c>
      <c r="BX446" s="1">
        <f t="shared" si="449"/>
        <v>9.6835605238273531E-2</v>
      </c>
      <c r="BY446" s="1">
        <f t="shared" si="450"/>
        <v>0.1228571289151231</v>
      </c>
      <c r="BZ446" s="1" t="e">
        <f t="shared" si="451"/>
        <v>#DIV/0!</v>
      </c>
      <c r="CA446" s="1">
        <f t="shared" si="452"/>
        <v>9.8956392207069116E-2</v>
      </c>
      <c r="CB446" s="1"/>
      <c r="CC446" s="1"/>
    </row>
    <row r="447" spans="1:81" x14ac:dyDescent="0.2">
      <c r="A447">
        <f t="shared" si="453"/>
        <v>2027</v>
      </c>
      <c r="B447">
        <f t="shared" si="454"/>
        <v>2</v>
      </c>
      <c r="C447" s="1">
        <f>AVERAGE(RealPrice!C435:C446)</f>
        <v>4.5739988509537401E-2</v>
      </c>
      <c r="D447" s="1">
        <f>AVERAGE(RealPrice!D435:D446)</f>
        <v>4.8393854439737295E-2</v>
      </c>
      <c r="E447" s="1">
        <f>AVERAGE(RealPrice!E435:E446)</f>
        <v>3.5878258842625348E-2</v>
      </c>
      <c r="F447" s="1">
        <f>AVERAGE(RealPrice!F435:F446)</f>
        <v>6.489470721642622E-2</v>
      </c>
      <c r="G447" s="1">
        <f>AVERAGE(RealPrice!G435:G446)</f>
        <v>0</v>
      </c>
      <c r="H447" s="1">
        <f>AVERAGE(RealPrice!H435:H446)</f>
        <v>4.8393854439737295E-2</v>
      </c>
      <c r="I447" s="1"/>
      <c r="J447" s="1">
        <f t="shared" si="423"/>
        <v>-6.4740588040415603E-5</v>
      </c>
      <c r="K447" s="1">
        <f t="shared" si="424"/>
        <v>-5.4171381408951724E-5</v>
      </c>
      <c r="L447" s="1">
        <f t="shared" si="425"/>
        <v>-5.9190152850288613E-5</v>
      </c>
      <c r="M447" s="1">
        <f t="shared" si="426"/>
        <v>-8.6021088220478159E-5</v>
      </c>
      <c r="N447" s="1">
        <f t="shared" si="427"/>
        <v>0</v>
      </c>
      <c r="O447" s="1">
        <f t="shared" si="428"/>
        <v>-5.4171381408951724E-5</v>
      </c>
      <c r="P447" s="1"/>
      <c r="Q447" s="99">
        <f t="shared" si="393"/>
        <v>-6.4740588040415603E-5</v>
      </c>
      <c r="R447" s="99">
        <f t="shared" si="394"/>
        <v>-5.4171381408951724E-5</v>
      </c>
      <c r="S447" s="99">
        <f t="shared" si="395"/>
        <v>-5.9190152850288613E-5</v>
      </c>
      <c r="T447" s="99">
        <f t="shared" si="396"/>
        <v>-8.6021088220478159E-5</v>
      </c>
      <c r="U447" s="99">
        <f t="shared" si="397"/>
        <v>0</v>
      </c>
      <c r="V447" s="99">
        <f t="shared" si="398"/>
        <v>-5.4171381408951724E-5</v>
      </c>
      <c r="W447" s="99"/>
      <c r="X447" s="99">
        <f t="shared" si="399"/>
        <v>0</v>
      </c>
      <c r="Y447" s="99">
        <f t="shared" si="400"/>
        <v>0</v>
      </c>
      <c r="Z447" s="99">
        <f t="shared" si="401"/>
        <v>0</v>
      </c>
      <c r="AA447" s="99">
        <f t="shared" si="402"/>
        <v>0</v>
      </c>
      <c r="AB447" s="99">
        <f t="shared" si="403"/>
        <v>0</v>
      </c>
      <c r="AC447" s="99">
        <f t="shared" si="404"/>
        <v>0</v>
      </c>
      <c r="AD447" s="1"/>
      <c r="AE447" s="1"/>
      <c r="AF447" s="5">
        <f t="shared" si="435"/>
        <v>-1.4134040156094096E-3</v>
      </c>
      <c r="AG447" s="5">
        <f t="shared" si="436"/>
        <v>-1.1181339278700797E-3</v>
      </c>
      <c r="AH447" s="5">
        <f t="shared" si="437"/>
        <v>-1.6470326777434652E-3</v>
      </c>
      <c r="AI447" s="5">
        <f t="shared" si="438"/>
        <v>-1.3237938457258958E-3</v>
      </c>
      <c r="AJ447" s="5" t="e">
        <f t="shared" si="439"/>
        <v>#DIV/0!</v>
      </c>
      <c r="AK447" s="5">
        <f t="shared" si="440"/>
        <v>-1.1181339278700797E-3</v>
      </c>
      <c r="AL447" s="1"/>
      <c r="AM447" s="175">
        <f t="shared" si="405"/>
        <v>-1.4134040156094096E-3</v>
      </c>
      <c r="AN447" s="175">
        <f t="shared" si="406"/>
        <v>-1.1181339278700797E-3</v>
      </c>
      <c r="AO447" s="175">
        <f t="shared" si="407"/>
        <v>-1.6470326777434652E-3</v>
      </c>
      <c r="AP447" s="175">
        <f t="shared" si="408"/>
        <v>-1.3237938457258958E-3</v>
      </c>
      <c r="AQ447" s="175" t="e">
        <f t="shared" si="409"/>
        <v>#DIV/0!</v>
      </c>
      <c r="AR447" s="175">
        <f t="shared" si="410"/>
        <v>-1.1181339278700797E-3</v>
      </c>
      <c r="AS447" s="175"/>
      <c r="AT447" s="175">
        <f t="shared" si="411"/>
        <v>0</v>
      </c>
      <c r="AU447" s="175">
        <f t="shared" si="412"/>
        <v>0</v>
      </c>
      <c r="AV447" s="175">
        <f t="shared" si="413"/>
        <v>0</v>
      </c>
      <c r="AW447" s="175">
        <f t="shared" si="414"/>
        <v>0</v>
      </c>
      <c r="AX447" s="175" t="e">
        <f t="shared" si="415"/>
        <v>#DIV/0!</v>
      </c>
      <c r="AY447" s="175">
        <f t="shared" si="416"/>
        <v>0</v>
      </c>
      <c r="AZ447" s="1"/>
      <c r="BA447" s="1">
        <f t="shared" si="441"/>
        <v>4.5675247921496985E-2</v>
      </c>
      <c r="BB447" s="1">
        <f t="shared" si="442"/>
        <v>4.8339683058328344E-2</v>
      </c>
      <c r="BC447" s="1">
        <f t="shared" si="443"/>
        <v>3.5819068689775059E-2</v>
      </c>
      <c r="BD447" s="1">
        <f t="shared" si="444"/>
        <v>6.4808686128205742E-2</v>
      </c>
      <c r="BE447" s="1">
        <f t="shared" si="445"/>
        <v>0</v>
      </c>
      <c r="BF447" s="1">
        <f t="shared" si="446"/>
        <v>4.8339683058328344E-2</v>
      </c>
      <c r="BG447" s="1"/>
      <c r="BH447" s="1">
        <f t="shared" si="417"/>
        <v>4.5739988509537401E-2</v>
      </c>
      <c r="BI447" s="1">
        <f t="shared" si="418"/>
        <v>4.8393854439737295E-2</v>
      </c>
      <c r="BJ447" s="1">
        <f t="shared" si="419"/>
        <v>3.5878258842625348E-2</v>
      </c>
      <c r="BK447" s="1">
        <f t="shared" si="420"/>
        <v>6.489470721642622E-2</v>
      </c>
      <c r="BL447" s="1">
        <f t="shared" si="421"/>
        <v>0</v>
      </c>
      <c r="BM447" s="1">
        <f t="shared" si="422"/>
        <v>4.8393854439737295E-2</v>
      </c>
      <c r="BN447" s="1"/>
      <c r="BO447" s="1">
        <f t="shared" si="429"/>
        <v>8.8073143941010488E-3</v>
      </c>
      <c r="BP447" s="1">
        <f t="shared" si="430"/>
        <v>1.0571557873374502E-2</v>
      </c>
      <c r="BQ447" s="1">
        <f t="shared" si="431"/>
        <v>-1.9014793254203775E-2</v>
      </c>
      <c r="BR447" s="1">
        <f t="shared" si="432"/>
        <v>2.0207161697451272E-2</v>
      </c>
      <c r="BS447" s="1" t="e">
        <f t="shared" si="433"/>
        <v>#DIV/0!</v>
      </c>
      <c r="BT447" s="1">
        <f t="shared" si="434"/>
        <v>1.0571557873374502E-2</v>
      </c>
      <c r="BU447" s="1"/>
      <c r="BV447" s="1">
        <f t="shared" si="447"/>
        <v>0.10024931871168685</v>
      </c>
      <c r="BW447" s="1">
        <f t="shared" si="448"/>
        <v>9.8956392207069116E-2</v>
      </c>
      <c r="BX447" s="1">
        <f t="shared" si="449"/>
        <v>9.6835605238273531E-2</v>
      </c>
      <c r="BY447" s="1">
        <f t="shared" si="450"/>
        <v>0.1228571289151231</v>
      </c>
      <c r="BZ447" s="1" t="e">
        <f t="shared" si="451"/>
        <v>#DIV/0!</v>
      </c>
      <c r="CA447" s="1">
        <f t="shared" si="452"/>
        <v>9.8956392207069116E-2</v>
      </c>
      <c r="CB447" s="1"/>
      <c r="CC447" s="1"/>
    </row>
    <row r="448" spans="1:81" x14ac:dyDescent="0.2">
      <c r="A448">
        <f t="shared" si="453"/>
        <v>2027</v>
      </c>
      <c r="B448">
        <f t="shared" si="454"/>
        <v>3</v>
      </c>
      <c r="C448" s="1">
        <f>AVERAGE(RealPrice!C436:C447)</f>
        <v>4.5673759857554432E-2</v>
      </c>
      <c r="D448" s="1">
        <f>AVERAGE(RealPrice!D436:D447)</f>
        <v>4.8338617202459827E-2</v>
      </c>
      <c r="E448" s="1">
        <f>AVERAGE(RealPrice!E436:E447)</f>
        <v>3.5819673203973966E-2</v>
      </c>
      <c r="F448" s="1">
        <f>AVERAGE(RealPrice!F436:F447)</f>
        <v>6.4807790892608241E-2</v>
      </c>
      <c r="G448" s="1">
        <f>AVERAGE(RealPrice!G436:G447)</f>
        <v>0</v>
      </c>
      <c r="H448" s="1">
        <f>AVERAGE(RealPrice!H436:H447)</f>
        <v>4.8338617202459827E-2</v>
      </c>
      <c r="I448" s="1"/>
      <c r="J448" s="1">
        <f t="shared" si="423"/>
        <v>-6.6228651982969122E-5</v>
      </c>
      <c r="K448" s="1">
        <f t="shared" si="424"/>
        <v>-5.5237237277468154E-5</v>
      </c>
      <c r="L448" s="1">
        <f t="shared" si="425"/>
        <v>-5.8585638651381666E-5</v>
      </c>
      <c r="M448" s="1">
        <f t="shared" si="426"/>
        <v>-8.6916323817978758E-5</v>
      </c>
      <c r="N448" s="1">
        <f t="shared" si="427"/>
        <v>0</v>
      </c>
      <c r="O448" s="1">
        <f t="shared" si="428"/>
        <v>-5.5237237277468154E-5</v>
      </c>
      <c r="P448" s="1"/>
      <c r="Q448" s="99">
        <f t="shared" si="393"/>
        <v>-6.6228651982969122E-5</v>
      </c>
      <c r="R448" s="99">
        <f t="shared" si="394"/>
        <v>-5.5237237277468154E-5</v>
      </c>
      <c r="S448" s="99">
        <f t="shared" si="395"/>
        <v>-5.8585638651381666E-5</v>
      </c>
      <c r="T448" s="99">
        <f t="shared" si="396"/>
        <v>-8.6916323817978758E-5</v>
      </c>
      <c r="U448" s="99">
        <f t="shared" si="397"/>
        <v>0</v>
      </c>
      <c r="V448" s="99">
        <f t="shared" si="398"/>
        <v>-5.5237237277468154E-5</v>
      </c>
      <c r="W448" s="99"/>
      <c r="X448" s="99">
        <f t="shared" si="399"/>
        <v>0</v>
      </c>
      <c r="Y448" s="99">
        <f t="shared" si="400"/>
        <v>0</v>
      </c>
      <c r="Z448" s="99">
        <f t="shared" si="401"/>
        <v>0</v>
      </c>
      <c r="AA448" s="99">
        <f t="shared" si="402"/>
        <v>0</v>
      </c>
      <c r="AB448" s="99">
        <f t="shared" si="403"/>
        <v>0</v>
      </c>
      <c r="AC448" s="99">
        <f t="shared" si="404"/>
        <v>0</v>
      </c>
      <c r="AD448" s="1"/>
      <c r="AE448" s="1"/>
      <c r="AF448" s="5">
        <f t="shared" si="435"/>
        <v>-1.4479376611378214E-3</v>
      </c>
      <c r="AG448" s="5">
        <f t="shared" si="436"/>
        <v>-1.141410162859624E-3</v>
      </c>
      <c r="AH448" s="5">
        <f t="shared" si="437"/>
        <v>-1.6329008302314874E-3</v>
      </c>
      <c r="AI448" s="5">
        <f t="shared" si="438"/>
        <v>-1.3393438008451053E-3</v>
      </c>
      <c r="AJ448" s="5" t="e">
        <f t="shared" si="439"/>
        <v>#DIV/0!</v>
      </c>
      <c r="AK448" s="5">
        <f t="shared" si="440"/>
        <v>-1.141410162859624E-3</v>
      </c>
      <c r="AL448" s="1"/>
      <c r="AM448" s="175">
        <f t="shared" si="405"/>
        <v>-1.4479376611378214E-3</v>
      </c>
      <c r="AN448" s="175">
        <f t="shared" si="406"/>
        <v>-1.141410162859624E-3</v>
      </c>
      <c r="AO448" s="175">
        <f t="shared" si="407"/>
        <v>-1.6329008302314874E-3</v>
      </c>
      <c r="AP448" s="175">
        <f t="shared" si="408"/>
        <v>-1.3393438008451053E-3</v>
      </c>
      <c r="AQ448" s="175" t="e">
        <f t="shared" si="409"/>
        <v>#DIV/0!</v>
      </c>
      <c r="AR448" s="175">
        <f t="shared" si="410"/>
        <v>-1.141410162859624E-3</v>
      </c>
      <c r="AS448" s="175"/>
      <c r="AT448" s="175">
        <f t="shared" si="411"/>
        <v>0</v>
      </c>
      <c r="AU448" s="175">
        <f t="shared" si="412"/>
        <v>0</v>
      </c>
      <c r="AV448" s="175">
        <f t="shared" si="413"/>
        <v>0</v>
      </c>
      <c r="AW448" s="175">
        <f t="shared" si="414"/>
        <v>0</v>
      </c>
      <c r="AX448" s="175" t="e">
        <f t="shared" si="415"/>
        <v>#DIV/0!</v>
      </c>
      <c r="AY448" s="175">
        <f t="shared" si="416"/>
        <v>0</v>
      </c>
      <c r="AZ448" s="1"/>
      <c r="BA448" s="1">
        <f t="shared" si="441"/>
        <v>4.5607531205571462E-2</v>
      </c>
      <c r="BB448" s="1">
        <f t="shared" si="442"/>
        <v>4.8283379965182359E-2</v>
      </c>
      <c r="BC448" s="1">
        <f t="shared" si="443"/>
        <v>3.5761087565322584E-2</v>
      </c>
      <c r="BD448" s="1">
        <f t="shared" si="444"/>
        <v>6.4720874568790263E-2</v>
      </c>
      <c r="BE448" s="1">
        <f t="shared" si="445"/>
        <v>0</v>
      </c>
      <c r="BF448" s="1">
        <f t="shared" si="446"/>
        <v>4.8283379965182359E-2</v>
      </c>
      <c r="BG448" s="1"/>
      <c r="BH448" s="1">
        <f t="shared" si="417"/>
        <v>4.5673759857554432E-2</v>
      </c>
      <c r="BI448" s="1">
        <f t="shared" si="418"/>
        <v>4.8338617202459827E-2</v>
      </c>
      <c r="BJ448" s="1">
        <f t="shared" si="419"/>
        <v>3.5819673203973966E-2</v>
      </c>
      <c r="BK448" s="1">
        <f t="shared" si="420"/>
        <v>6.4807790892608241E-2</v>
      </c>
      <c r="BL448" s="1">
        <f t="shared" si="421"/>
        <v>0</v>
      </c>
      <c r="BM448" s="1">
        <f t="shared" si="422"/>
        <v>4.8338617202459827E-2</v>
      </c>
      <c r="BN448" s="1"/>
      <c r="BO448" s="1">
        <f t="shared" si="429"/>
        <v>8.7411816370775303E-3</v>
      </c>
      <c r="BP448" s="1">
        <f t="shared" si="430"/>
        <v>1.0516383684441032E-2</v>
      </c>
      <c r="BQ448" s="1">
        <f t="shared" si="431"/>
        <v>-1.9073283228317164E-2</v>
      </c>
      <c r="BR448" s="1">
        <f t="shared" si="432"/>
        <v>2.0120361784472792E-2</v>
      </c>
      <c r="BS448" s="1" t="e">
        <f t="shared" si="433"/>
        <v>#DIV/0!</v>
      </c>
      <c r="BT448" s="1">
        <f t="shared" si="434"/>
        <v>1.0516383684441032E-2</v>
      </c>
      <c r="BU448" s="1"/>
      <c r="BV448" s="1">
        <f t="shared" si="447"/>
        <v>0.10024931871168685</v>
      </c>
      <c r="BW448" s="1">
        <f t="shared" si="448"/>
        <v>9.8956392207069116E-2</v>
      </c>
      <c r="BX448" s="1">
        <f t="shared" si="449"/>
        <v>9.6835605238273531E-2</v>
      </c>
      <c r="BY448" s="1">
        <f t="shared" si="450"/>
        <v>0.1228571289151231</v>
      </c>
      <c r="BZ448" s="1" t="e">
        <f t="shared" si="451"/>
        <v>#DIV/0!</v>
      </c>
      <c r="CA448" s="1">
        <f t="shared" si="452"/>
        <v>9.8956392207069116E-2</v>
      </c>
      <c r="CB448" s="1"/>
      <c r="CC448" s="1"/>
    </row>
    <row r="449" spans="1:81" x14ac:dyDescent="0.2">
      <c r="A449">
        <f t="shared" si="453"/>
        <v>2027</v>
      </c>
      <c r="B449">
        <f t="shared" si="454"/>
        <v>4</v>
      </c>
      <c r="C449" s="1">
        <f>AVERAGE(RealPrice!C437:C448)</f>
        <v>4.560814822041178E-2</v>
      </c>
      <c r="D449" s="1">
        <f>AVERAGE(RealPrice!D437:D448)</f>
        <v>4.8283799872633433E-2</v>
      </c>
      <c r="E449" s="1">
        <f>AVERAGE(RealPrice!E437:E448)</f>
        <v>3.576130102241442E-2</v>
      </c>
      <c r="F449" s="1">
        <f>AVERAGE(RealPrice!F437:F448)</f>
        <v>6.4720626743056023E-2</v>
      </c>
      <c r="G449" s="1">
        <f>AVERAGE(RealPrice!G437:G448)</f>
        <v>0</v>
      </c>
      <c r="H449" s="1">
        <f>AVERAGE(RealPrice!H437:H448)</f>
        <v>4.8283799872633433E-2</v>
      </c>
      <c r="I449" s="1"/>
      <c r="J449" s="1">
        <f t="shared" si="423"/>
        <v>-6.561163714265128E-5</v>
      </c>
      <c r="K449" s="1">
        <f t="shared" si="424"/>
        <v>-5.4817329826394035E-5</v>
      </c>
      <c r="L449" s="1">
        <f t="shared" si="425"/>
        <v>-5.8372181559546155E-5</v>
      </c>
      <c r="M449" s="1">
        <f t="shared" si="426"/>
        <v>-8.7164149552218517E-5</v>
      </c>
      <c r="N449" s="1">
        <f t="shared" si="427"/>
        <v>0</v>
      </c>
      <c r="O449" s="1">
        <f t="shared" si="428"/>
        <v>-5.4817329826394035E-5</v>
      </c>
      <c r="P449" s="1"/>
      <c r="Q449" s="99">
        <f t="shared" si="393"/>
        <v>-6.561163714265128E-5</v>
      </c>
      <c r="R449" s="99">
        <f t="shared" si="394"/>
        <v>-5.4817329826394035E-5</v>
      </c>
      <c r="S449" s="99">
        <f t="shared" si="395"/>
        <v>-5.8372181559546155E-5</v>
      </c>
      <c r="T449" s="99">
        <f t="shared" si="396"/>
        <v>-8.7164149552218517E-5</v>
      </c>
      <c r="U449" s="99">
        <f t="shared" si="397"/>
        <v>0</v>
      </c>
      <c r="V449" s="99">
        <f t="shared" si="398"/>
        <v>-5.4817329826394035E-5</v>
      </c>
      <c r="W449" s="99"/>
      <c r="X449" s="99">
        <f t="shared" si="399"/>
        <v>0</v>
      </c>
      <c r="Y449" s="99">
        <f t="shared" si="400"/>
        <v>0</v>
      </c>
      <c r="Z449" s="99">
        <f t="shared" si="401"/>
        <v>0</v>
      </c>
      <c r="AA449" s="99">
        <f t="shared" si="402"/>
        <v>0</v>
      </c>
      <c r="AB449" s="99">
        <f t="shared" si="403"/>
        <v>0</v>
      </c>
      <c r="AC449" s="99">
        <f t="shared" si="404"/>
        <v>0</v>
      </c>
      <c r="AD449" s="1"/>
      <c r="AE449" s="1"/>
      <c r="AF449" s="5">
        <f t="shared" si="435"/>
        <v>-1.4365280490872268E-3</v>
      </c>
      <c r="AG449" s="5">
        <f t="shared" si="436"/>
        <v>-1.134027678052929E-3</v>
      </c>
      <c r="AH449" s="5">
        <f t="shared" si="437"/>
        <v>-1.6296123425567632E-3</v>
      </c>
      <c r="AI449" s="5">
        <f t="shared" si="438"/>
        <v>-1.3449640599022539E-3</v>
      </c>
      <c r="AJ449" s="5" t="e">
        <f t="shared" si="439"/>
        <v>#DIV/0!</v>
      </c>
      <c r="AK449" s="5">
        <f t="shared" si="440"/>
        <v>-1.134027678052929E-3</v>
      </c>
      <c r="AL449" s="1"/>
      <c r="AM449" s="175">
        <f t="shared" si="405"/>
        <v>-1.4365280490872268E-3</v>
      </c>
      <c r="AN449" s="175">
        <f t="shared" si="406"/>
        <v>-1.134027678052929E-3</v>
      </c>
      <c r="AO449" s="175">
        <f t="shared" si="407"/>
        <v>-1.6296123425567632E-3</v>
      </c>
      <c r="AP449" s="175">
        <f t="shared" si="408"/>
        <v>-1.3449640599022539E-3</v>
      </c>
      <c r="AQ449" s="175" t="e">
        <f t="shared" si="409"/>
        <v>#DIV/0!</v>
      </c>
      <c r="AR449" s="175">
        <f t="shared" si="410"/>
        <v>-1.134027678052929E-3</v>
      </c>
      <c r="AS449" s="175"/>
      <c r="AT449" s="175">
        <f t="shared" si="411"/>
        <v>0</v>
      </c>
      <c r="AU449" s="175">
        <f t="shared" si="412"/>
        <v>0</v>
      </c>
      <c r="AV449" s="175">
        <f t="shared" si="413"/>
        <v>0</v>
      </c>
      <c r="AW449" s="175">
        <f t="shared" si="414"/>
        <v>0</v>
      </c>
      <c r="AX449" s="175" t="e">
        <f t="shared" si="415"/>
        <v>#DIV/0!</v>
      </c>
      <c r="AY449" s="175">
        <f t="shared" si="416"/>
        <v>0</v>
      </c>
      <c r="AZ449" s="1"/>
      <c r="BA449" s="1">
        <f t="shared" si="441"/>
        <v>4.5542536583269129E-2</v>
      </c>
      <c r="BB449" s="1">
        <f t="shared" si="442"/>
        <v>4.8228982542807039E-2</v>
      </c>
      <c r="BC449" s="1">
        <f t="shared" si="443"/>
        <v>3.5702928840854874E-2</v>
      </c>
      <c r="BD449" s="1">
        <f t="shared" si="444"/>
        <v>6.4633462593503804E-2</v>
      </c>
      <c r="BE449" s="1">
        <f t="shared" si="445"/>
        <v>0</v>
      </c>
      <c r="BF449" s="1">
        <f t="shared" si="446"/>
        <v>4.8228982542807039E-2</v>
      </c>
      <c r="BG449" s="1"/>
      <c r="BH449" s="1">
        <f t="shared" si="417"/>
        <v>4.560814822041178E-2</v>
      </c>
      <c r="BI449" s="1">
        <f t="shared" si="418"/>
        <v>4.8283799872633433E-2</v>
      </c>
      <c r="BJ449" s="1">
        <f t="shared" si="419"/>
        <v>3.576130102241442E-2</v>
      </c>
      <c r="BK449" s="1">
        <f t="shared" si="420"/>
        <v>6.4720626743056023E-2</v>
      </c>
      <c r="BL449" s="1">
        <f t="shared" si="421"/>
        <v>0</v>
      </c>
      <c r="BM449" s="1">
        <f t="shared" si="422"/>
        <v>4.8283799872633433E-2</v>
      </c>
      <c r="BN449" s="1"/>
      <c r="BO449" s="1">
        <f t="shared" si="429"/>
        <v>8.6756642528919813E-3</v>
      </c>
      <c r="BP449" s="1">
        <f t="shared" si="430"/>
        <v>1.0461628518983898E-2</v>
      </c>
      <c r="BQ449" s="1">
        <f t="shared" si="431"/>
        <v>-1.9131560285849177E-2</v>
      </c>
      <c r="BR449" s="1">
        <f t="shared" si="432"/>
        <v>2.0033314867569034E-2</v>
      </c>
      <c r="BS449" s="1" t="e">
        <f t="shared" si="433"/>
        <v>#DIV/0!</v>
      </c>
      <c r="BT449" s="1">
        <f t="shared" si="434"/>
        <v>1.0461628518983898E-2</v>
      </c>
      <c r="BU449" s="1"/>
      <c r="BV449" s="1">
        <f t="shared" si="447"/>
        <v>0.10024931871168685</v>
      </c>
      <c r="BW449" s="1">
        <f t="shared" si="448"/>
        <v>9.8956392207069116E-2</v>
      </c>
      <c r="BX449" s="1">
        <f t="shared" si="449"/>
        <v>9.6835605238273531E-2</v>
      </c>
      <c r="BY449" s="1">
        <f t="shared" si="450"/>
        <v>0.1228571289151231</v>
      </c>
      <c r="BZ449" s="1" t="e">
        <f t="shared" si="451"/>
        <v>#DIV/0!</v>
      </c>
      <c r="CA449" s="1">
        <f t="shared" si="452"/>
        <v>9.8956392207069116E-2</v>
      </c>
      <c r="CB449" s="1"/>
      <c r="CC449" s="1"/>
    </row>
    <row r="450" spans="1:81" x14ac:dyDescent="0.2">
      <c r="A450">
        <f t="shared" si="453"/>
        <v>2027</v>
      </c>
      <c r="B450">
        <f t="shared" si="454"/>
        <v>5</v>
      </c>
      <c r="C450" s="1">
        <f>AVERAGE(RealPrice!C438:C449)</f>
        <v>4.5543093355207176E-2</v>
      </c>
      <c r="D450" s="1">
        <f>AVERAGE(RealPrice!D438:D449)</f>
        <v>4.8229411077235225E-2</v>
      </c>
      <c r="E450" s="1">
        <f>AVERAGE(RealPrice!E438:E449)</f>
        <v>3.5701713996379794E-2</v>
      </c>
      <c r="F450" s="1">
        <f>AVERAGE(RealPrice!F438:F449)</f>
        <v>6.4633727771033669E-2</v>
      </c>
      <c r="G450" s="1">
        <f>AVERAGE(RealPrice!G438:G449)</f>
        <v>0</v>
      </c>
      <c r="H450" s="1">
        <f>AVERAGE(RealPrice!H438:H449)</f>
        <v>4.8229411077235225E-2</v>
      </c>
      <c r="I450" s="1"/>
      <c r="J450" s="1">
        <f t="shared" si="423"/>
        <v>-6.5054865204604295E-5</v>
      </c>
      <c r="K450" s="1">
        <f t="shared" si="424"/>
        <v>-5.4388795398208067E-5</v>
      </c>
      <c r="L450" s="1">
        <f t="shared" si="425"/>
        <v>-5.9587026034625679E-5</v>
      </c>
      <c r="M450" s="1">
        <f t="shared" si="426"/>
        <v>-8.6898972022353416E-5</v>
      </c>
      <c r="N450" s="1">
        <f t="shared" si="427"/>
        <v>0</v>
      </c>
      <c r="O450" s="1">
        <f t="shared" si="428"/>
        <v>-5.4388795398208067E-5</v>
      </c>
      <c r="P450" s="1"/>
      <c r="Q450" s="99">
        <f t="shared" ref="Q450:Q513" si="455">IF(J450&lt;=0,J450,0)</f>
        <v>-6.5054865204604295E-5</v>
      </c>
      <c r="R450" s="99">
        <f t="shared" ref="R450:R513" si="456">IF(K450&lt;=0,K450,0)</f>
        <v>-5.4388795398208067E-5</v>
      </c>
      <c r="S450" s="99">
        <f t="shared" ref="S450:S513" si="457">IF(L450&lt;=0,L450,0)</f>
        <v>-5.9587026034625679E-5</v>
      </c>
      <c r="T450" s="99">
        <f t="shared" ref="T450:T513" si="458">IF(M450&lt;=0,M450,0)</f>
        <v>-8.6898972022353416E-5</v>
      </c>
      <c r="U450" s="99">
        <f t="shared" ref="U450:U513" si="459">IF(N450&lt;=0,N450,0)</f>
        <v>0</v>
      </c>
      <c r="V450" s="99">
        <f t="shared" ref="V450:V513" si="460">IF(O450&lt;=0,O450,0)</f>
        <v>-5.4388795398208067E-5</v>
      </c>
      <c r="W450" s="99"/>
      <c r="X450" s="99">
        <f t="shared" ref="X450:X513" si="461">IF(J450&gt;=0,J450,0)</f>
        <v>0</v>
      </c>
      <c r="Y450" s="99">
        <f t="shared" ref="Y450:Y513" si="462">IF(K450&gt;=0,K450,0)</f>
        <v>0</v>
      </c>
      <c r="Z450" s="99">
        <f t="shared" ref="Z450:Z513" si="463">IF(L450&gt;=0,L450,0)</f>
        <v>0</v>
      </c>
      <c r="AA450" s="99">
        <f t="shared" ref="AA450:AA513" si="464">IF(M450&gt;=0,M450,0)</f>
        <v>0</v>
      </c>
      <c r="AB450" s="99">
        <f t="shared" ref="AB450:AB513" si="465">IF(N450&gt;=0,N450,0)</f>
        <v>0</v>
      </c>
      <c r="AC450" s="99">
        <f t="shared" ref="AC450:AC513" si="466">IF(O450&gt;=0,O450,0)</f>
        <v>0</v>
      </c>
      <c r="AD450" s="1"/>
      <c r="AE450" s="1"/>
      <c r="AF450" s="5">
        <f t="shared" si="435"/>
        <v>-1.4263869010908703E-3</v>
      </c>
      <c r="AG450" s="5">
        <f t="shared" si="436"/>
        <v>-1.126439831613868E-3</v>
      </c>
      <c r="AH450" s="5">
        <f t="shared" si="437"/>
        <v>-1.6662432386695958E-3</v>
      </c>
      <c r="AI450" s="5">
        <f t="shared" si="438"/>
        <v>-1.3426781598908644E-3</v>
      </c>
      <c r="AJ450" s="5" t="e">
        <f t="shared" si="439"/>
        <v>#DIV/0!</v>
      </c>
      <c r="AK450" s="5">
        <f t="shared" si="440"/>
        <v>-1.126439831613868E-3</v>
      </c>
      <c r="AL450" s="1"/>
      <c r="AM450" s="175">
        <f t="shared" ref="AM450:AM513" si="467">IF(AF450&lt;=0,AF450,0)</f>
        <v>-1.4263869010908703E-3</v>
      </c>
      <c r="AN450" s="175">
        <f t="shared" ref="AN450:AN513" si="468">IF(AG450&lt;=0,AG450,0)</f>
        <v>-1.126439831613868E-3</v>
      </c>
      <c r="AO450" s="175">
        <f t="shared" ref="AO450:AO513" si="469">IF(AH450&lt;=0,AH450,0)</f>
        <v>-1.6662432386695958E-3</v>
      </c>
      <c r="AP450" s="175">
        <f t="shared" ref="AP450:AP513" si="470">IF(AI450&lt;=0,AI450,0)</f>
        <v>-1.3426781598908644E-3</v>
      </c>
      <c r="AQ450" s="175" t="e">
        <f t="shared" ref="AQ450:AQ513" si="471">IF(AJ450&lt;=0,AJ450,0)</f>
        <v>#DIV/0!</v>
      </c>
      <c r="AR450" s="175">
        <f t="shared" ref="AR450:AR513" si="472">IF(AK450&lt;=0,AK450,0)</f>
        <v>-1.126439831613868E-3</v>
      </c>
      <c r="AS450" s="175"/>
      <c r="AT450" s="175">
        <f t="shared" ref="AT450:AT513" si="473">IF(AF450&gt;=0,AF450,0)</f>
        <v>0</v>
      </c>
      <c r="AU450" s="175">
        <f t="shared" ref="AU450:AU513" si="474">IF(AG450&gt;=0,AG450,0)</f>
        <v>0</v>
      </c>
      <c r="AV450" s="175">
        <f t="shared" ref="AV450:AV513" si="475">IF(AH450&gt;=0,AH450,0)</f>
        <v>0</v>
      </c>
      <c r="AW450" s="175">
        <f t="shared" ref="AW450:AW513" si="476">IF(AI450&gt;=0,AI450,0)</f>
        <v>0</v>
      </c>
      <c r="AX450" s="175" t="e">
        <f t="shared" ref="AX450:AX513" si="477">IF(AJ450&gt;=0,AJ450,0)</f>
        <v>#DIV/0!</v>
      </c>
      <c r="AY450" s="175">
        <f t="shared" ref="AY450:AY513" si="478">IF(AK450&gt;=0,AK450,0)</f>
        <v>0</v>
      </c>
      <c r="AZ450" s="1"/>
      <c r="BA450" s="1">
        <f t="shared" si="441"/>
        <v>4.5478038490002572E-2</v>
      </c>
      <c r="BB450" s="1">
        <f t="shared" si="442"/>
        <v>4.8175022281837017E-2</v>
      </c>
      <c r="BC450" s="1">
        <f t="shared" si="443"/>
        <v>3.5642126970345168E-2</v>
      </c>
      <c r="BD450" s="1">
        <f t="shared" si="444"/>
        <v>6.4546828799011316E-2</v>
      </c>
      <c r="BE450" s="1">
        <f t="shared" si="445"/>
        <v>0</v>
      </c>
      <c r="BF450" s="1">
        <f t="shared" si="446"/>
        <v>4.8175022281837017E-2</v>
      </c>
      <c r="BG450" s="1"/>
      <c r="BH450" s="1">
        <f t="shared" si="417"/>
        <v>4.5543093355207176E-2</v>
      </c>
      <c r="BI450" s="1">
        <f t="shared" si="418"/>
        <v>4.8229411077235225E-2</v>
      </c>
      <c r="BJ450" s="1">
        <f t="shared" si="419"/>
        <v>3.5701713996379794E-2</v>
      </c>
      <c r="BK450" s="1">
        <f t="shared" si="420"/>
        <v>6.4633727771033669E-2</v>
      </c>
      <c r="BL450" s="1">
        <f t="shared" si="421"/>
        <v>0</v>
      </c>
      <c r="BM450" s="1">
        <f t="shared" si="422"/>
        <v>4.8229411077235225E-2</v>
      </c>
      <c r="BN450" s="1"/>
      <c r="BO450" s="1">
        <f t="shared" si="429"/>
        <v>8.6107021810949546E-3</v>
      </c>
      <c r="BP450" s="1">
        <f t="shared" si="430"/>
        <v>1.0407300989291221E-2</v>
      </c>
      <c r="BQ450" s="1">
        <f t="shared" si="431"/>
        <v>-1.9191048025404559E-2</v>
      </c>
      <c r="BR450" s="1">
        <f t="shared" si="432"/>
        <v>1.9946532572898537E-2</v>
      </c>
      <c r="BS450" s="1" t="e">
        <f t="shared" si="433"/>
        <v>#DIV/0!</v>
      </c>
      <c r="BT450" s="1">
        <f t="shared" si="434"/>
        <v>1.0407300989291221E-2</v>
      </c>
      <c r="BU450" s="1"/>
      <c r="BV450" s="1">
        <f t="shared" si="447"/>
        <v>0.10024931871168685</v>
      </c>
      <c r="BW450" s="1">
        <f t="shared" si="448"/>
        <v>9.8956392207069116E-2</v>
      </c>
      <c r="BX450" s="1">
        <f t="shared" si="449"/>
        <v>9.6835605238273531E-2</v>
      </c>
      <c r="BY450" s="1">
        <f t="shared" si="450"/>
        <v>0.1228571289151231</v>
      </c>
      <c r="BZ450" s="1" t="e">
        <f t="shared" si="451"/>
        <v>#DIV/0!</v>
      </c>
      <c r="CA450" s="1">
        <f t="shared" si="452"/>
        <v>9.8956392207069116E-2</v>
      </c>
      <c r="CB450" s="1"/>
      <c r="CC450" s="1"/>
    </row>
    <row r="451" spans="1:81" x14ac:dyDescent="0.2">
      <c r="A451">
        <f t="shared" si="453"/>
        <v>2027</v>
      </c>
      <c r="B451">
        <f t="shared" si="454"/>
        <v>6</v>
      </c>
      <c r="C451" s="1">
        <f>AVERAGE(RealPrice!C439:C450)</f>
        <v>4.5478452127516243E-2</v>
      </c>
      <c r="D451" s="1">
        <f>AVERAGE(RealPrice!D439:D450)</f>
        <v>4.8175458174651652E-2</v>
      </c>
      <c r="E451" s="1">
        <f>AVERAGE(RealPrice!E439:E450)</f>
        <v>3.5642894279987798E-2</v>
      </c>
      <c r="F451" s="1">
        <f>AVERAGE(RealPrice!F439:F450)</f>
        <v>6.4548147529091632E-2</v>
      </c>
      <c r="G451" s="1">
        <f>AVERAGE(RealPrice!G439:G450)</f>
        <v>0</v>
      </c>
      <c r="H451" s="1">
        <f>AVERAGE(RealPrice!H439:H450)</f>
        <v>4.8175458174651652E-2</v>
      </c>
      <c r="I451" s="1"/>
      <c r="J451" s="1">
        <f t="shared" si="423"/>
        <v>-6.4641227690932779E-5</v>
      </c>
      <c r="K451" s="1">
        <f t="shared" si="424"/>
        <v>-5.3952902583573326E-5</v>
      </c>
      <c r="L451" s="1">
        <f t="shared" si="425"/>
        <v>-5.8819716391995958E-5</v>
      </c>
      <c r="M451" s="1">
        <f t="shared" si="426"/>
        <v>-8.5580241942037616E-5</v>
      </c>
      <c r="N451" s="1">
        <f t="shared" si="427"/>
        <v>0</v>
      </c>
      <c r="O451" s="1">
        <f t="shared" si="428"/>
        <v>-5.3952902583573326E-5</v>
      </c>
      <c r="P451" s="1"/>
      <c r="Q451" s="99">
        <f t="shared" si="455"/>
        <v>-6.4641227690932779E-5</v>
      </c>
      <c r="R451" s="99">
        <f t="shared" si="456"/>
        <v>-5.3952902583573326E-5</v>
      </c>
      <c r="S451" s="99">
        <f t="shared" si="457"/>
        <v>-5.8819716391995958E-5</v>
      </c>
      <c r="T451" s="99">
        <f t="shared" si="458"/>
        <v>-8.5580241942037616E-5</v>
      </c>
      <c r="U451" s="99">
        <f t="shared" si="459"/>
        <v>0</v>
      </c>
      <c r="V451" s="99">
        <f t="shared" si="460"/>
        <v>-5.3952902583573326E-5</v>
      </c>
      <c r="W451" s="99"/>
      <c r="X451" s="99">
        <f t="shared" si="461"/>
        <v>0</v>
      </c>
      <c r="Y451" s="99">
        <f t="shared" si="462"/>
        <v>0</v>
      </c>
      <c r="Z451" s="99">
        <f t="shared" si="463"/>
        <v>0</v>
      </c>
      <c r="AA451" s="99">
        <f t="shared" si="464"/>
        <v>0</v>
      </c>
      <c r="AB451" s="99">
        <f t="shared" si="465"/>
        <v>0</v>
      </c>
      <c r="AC451" s="99">
        <f t="shared" si="466"/>
        <v>0</v>
      </c>
      <c r="AD451" s="1"/>
      <c r="AE451" s="1"/>
      <c r="AF451" s="5">
        <f t="shared" si="435"/>
        <v>-1.4193420544971191E-3</v>
      </c>
      <c r="AG451" s="5">
        <f t="shared" si="436"/>
        <v>-1.118672224655004E-3</v>
      </c>
      <c r="AH451" s="5">
        <f t="shared" si="437"/>
        <v>-1.6475320035883589E-3</v>
      </c>
      <c r="AI451" s="5">
        <f t="shared" si="438"/>
        <v>-1.3240802425199538E-3</v>
      </c>
      <c r="AJ451" s="5" t="e">
        <f t="shared" si="439"/>
        <v>#DIV/0!</v>
      </c>
      <c r="AK451" s="5">
        <f t="shared" si="440"/>
        <v>-1.118672224655004E-3</v>
      </c>
      <c r="AL451" s="1"/>
      <c r="AM451" s="175">
        <f t="shared" si="467"/>
        <v>-1.4193420544971191E-3</v>
      </c>
      <c r="AN451" s="175">
        <f t="shared" si="468"/>
        <v>-1.118672224655004E-3</v>
      </c>
      <c r="AO451" s="175">
        <f t="shared" si="469"/>
        <v>-1.6475320035883589E-3</v>
      </c>
      <c r="AP451" s="175">
        <f t="shared" si="470"/>
        <v>-1.3240802425199538E-3</v>
      </c>
      <c r="AQ451" s="175" t="e">
        <f t="shared" si="471"/>
        <v>#DIV/0!</v>
      </c>
      <c r="AR451" s="175">
        <f t="shared" si="472"/>
        <v>-1.118672224655004E-3</v>
      </c>
      <c r="AS451" s="175"/>
      <c r="AT451" s="175">
        <f t="shared" si="473"/>
        <v>0</v>
      </c>
      <c r="AU451" s="175">
        <f t="shared" si="474"/>
        <v>0</v>
      </c>
      <c r="AV451" s="175">
        <f t="shared" si="475"/>
        <v>0</v>
      </c>
      <c r="AW451" s="175">
        <f t="shared" si="476"/>
        <v>0</v>
      </c>
      <c r="AX451" s="175" t="e">
        <f t="shared" si="477"/>
        <v>#DIV/0!</v>
      </c>
      <c r="AY451" s="175">
        <f t="shared" si="478"/>
        <v>0</v>
      </c>
      <c r="AZ451" s="1"/>
      <c r="BA451" s="1">
        <f t="shared" si="441"/>
        <v>4.541381089982531E-2</v>
      </c>
      <c r="BB451" s="1">
        <f t="shared" si="442"/>
        <v>4.8121505272068078E-2</v>
      </c>
      <c r="BC451" s="1">
        <f t="shared" si="443"/>
        <v>3.5584074563595802E-2</v>
      </c>
      <c r="BD451" s="1">
        <f t="shared" si="444"/>
        <v>6.4462567287149594E-2</v>
      </c>
      <c r="BE451" s="1">
        <f t="shared" si="445"/>
        <v>0</v>
      </c>
      <c r="BF451" s="1">
        <f t="shared" si="446"/>
        <v>4.8121505272068078E-2</v>
      </c>
      <c r="BG451" s="1"/>
      <c r="BH451" s="1">
        <f t="shared" ref="BH451:BH514" si="479">C451+X451</f>
        <v>4.5478452127516243E-2</v>
      </c>
      <c r="BI451" s="1">
        <f t="shared" ref="BI451:BI514" si="480">D451+Y451</f>
        <v>4.8175458174651652E-2</v>
      </c>
      <c r="BJ451" s="1">
        <f t="shared" ref="BJ451:BJ514" si="481">E451+Z451</f>
        <v>3.5642894279987798E-2</v>
      </c>
      <c r="BK451" s="1">
        <f t="shared" ref="BK451:BK514" si="482">F451+AA451</f>
        <v>6.4548147529091632E-2</v>
      </c>
      <c r="BL451" s="1">
        <f t="shared" ref="BL451:BL514" si="483">G451+AB451</f>
        <v>0</v>
      </c>
      <c r="BM451" s="1">
        <f t="shared" ref="BM451:BM514" si="484">H451+AC451</f>
        <v>4.8175458174651652E-2</v>
      </c>
      <c r="BN451" s="1"/>
      <c r="BO451" s="1">
        <f t="shared" si="429"/>
        <v>8.5461527014169363E-3</v>
      </c>
      <c r="BP451" s="1">
        <f t="shared" si="430"/>
        <v>1.0353408442321209E-2</v>
      </c>
      <c r="BQ451" s="1">
        <f t="shared" si="431"/>
        <v>-1.9249770834431357E-2</v>
      </c>
      <c r="BR451" s="1">
        <f t="shared" si="432"/>
        <v>1.9861065646064005E-2</v>
      </c>
      <c r="BS451" s="1" t="e">
        <f t="shared" si="433"/>
        <v>#DIV/0!</v>
      </c>
      <c r="BT451" s="1">
        <f t="shared" si="434"/>
        <v>1.0353408442321209E-2</v>
      </c>
      <c r="BU451" s="1"/>
      <c r="BV451" s="1">
        <f t="shared" si="447"/>
        <v>0.10024931871168685</v>
      </c>
      <c r="BW451" s="1">
        <f t="shared" si="448"/>
        <v>9.8956392207069116E-2</v>
      </c>
      <c r="BX451" s="1">
        <f t="shared" si="449"/>
        <v>9.6835605238273531E-2</v>
      </c>
      <c r="BY451" s="1">
        <f t="shared" si="450"/>
        <v>0.1228571289151231</v>
      </c>
      <c r="BZ451" s="1" t="e">
        <f t="shared" si="451"/>
        <v>#DIV/0!</v>
      </c>
      <c r="CA451" s="1">
        <f t="shared" si="452"/>
        <v>9.8956392207069116E-2</v>
      </c>
      <c r="CB451" s="1"/>
      <c r="CC451" s="1"/>
    </row>
    <row r="452" spans="1:81" x14ac:dyDescent="0.2">
      <c r="A452">
        <f t="shared" si="453"/>
        <v>2027</v>
      </c>
      <c r="B452">
        <f t="shared" si="454"/>
        <v>7</v>
      </c>
      <c r="C452" s="1">
        <f>AVERAGE(RealPrice!C440:C451)</f>
        <v>4.5415617584679276E-2</v>
      </c>
      <c r="D452" s="1">
        <f>AVERAGE(RealPrice!D440:D451)</f>
        <v>4.8122855858947315E-2</v>
      </c>
      <c r="E452" s="1">
        <f>AVERAGE(RealPrice!E440:E451)</f>
        <v>3.5583846674174004E-2</v>
      </c>
      <c r="F452" s="1">
        <f>AVERAGE(RealPrice!F440:F451)</f>
        <v>6.4464647628945562E-2</v>
      </c>
      <c r="G452" s="1">
        <f>AVERAGE(RealPrice!G440:G451)</f>
        <v>0</v>
      </c>
      <c r="H452" s="1">
        <f>AVERAGE(RealPrice!H440:H451)</f>
        <v>4.8122855858947315E-2</v>
      </c>
      <c r="I452" s="1"/>
      <c r="J452" s="1">
        <f t="shared" si="423"/>
        <v>-6.2834542836967544E-5</v>
      </c>
      <c r="K452" s="1">
        <f t="shared" si="424"/>
        <v>-5.2602315704336489E-5</v>
      </c>
      <c r="L452" s="1">
        <f t="shared" si="425"/>
        <v>-5.9047605813794535E-5</v>
      </c>
      <c r="M452" s="1">
        <f t="shared" si="426"/>
        <v>-8.3499900146069561E-5</v>
      </c>
      <c r="N452" s="1">
        <f t="shared" si="427"/>
        <v>0</v>
      </c>
      <c r="O452" s="1">
        <f t="shared" si="428"/>
        <v>-5.2602315704336489E-5</v>
      </c>
      <c r="P452" s="1"/>
      <c r="Q452" s="99">
        <f t="shared" si="455"/>
        <v>-6.2834542836967544E-5</v>
      </c>
      <c r="R452" s="99">
        <f t="shared" si="456"/>
        <v>-5.2602315704336489E-5</v>
      </c>
      <c r="S452" s="99">
        <f t="shared" si="457"/>
        <v>-5.9047605813794535E-5</v>
      </c>
      <c r="T452" s="99">
        <f t="shared" si="458"/>
        <v>-8.3499900146069561E-5</v>
      </c>
      <c r="U452" s="99">
        <f t="shared" si="459"/>
        <v>0</v>
      </c>
      <c r="V452" s="99">
        <f t="shared" si="460"/>
        <v>-5.2602315704336489E-5</v>
      </c>
      <c r="W452" s="99"/>
      <c r="X452" s="99">
        <f t="shared" si="461"/>
        <v>0</v>
      </c>
      <c r="Y452" s="99">
        <f t="shared" si="462"/>
        <v>0</v>
      </c>
      <c r="Z452" s="99">
        <f t="shared" si="463"/>
        <v>0</v>
      </c>
      <c r="AA452" s="99">
        <f t="shared" si="464"/>
        <v>0</v>
      </c>
      <c r="AB452" s="99">
        <f t="shared" si="465"/>
        <v>0</v>
      </c>
      <c r="AC452" s="99">
        <f t="shared" si="466"/>
        <v>0</v>
      </c>
      <c r="AD452" s="1"/>
      <c r="AE452" s="1"/>
      <c r="AF452" s="5">
        <f t="shared" si="435"/>
        <v>-1.3816332768051831E-3</v>
      </c>
      <c r="AG452" s="5">
        <f t="shared" si="436"/>
        <v>-1.0918903046782669E-3</v>
      </c>
      <c r="AH452" s="5">
        <f t="shared" si="437"/>
        <v>-1.656644529200002E-3</v>
      </c>
      <c r="AI452" s="5">
        <f t="shared" si="438"/>
        <v>-1.2936064525854718E-3</v>
      </c>
      <c r="AJ452" s="5" t="e">
        <f t="shared" si="439"/>
        <v>#DIV/0!</v>
      </c>
      <c r="AK452" s="5">
        <f t="shared" si="440"/>
        <v>-1.0918903046782669E-3</v>
      </c>
      <c r="AL452" s="1"/>
      <c r="AM452" s="175">
        <f t="shared" si="467"/>
        <v>-1.3816332768051831E-3</v>
      </c>
      <c r="AN452" s="175">
        <f t="shared" si="468"/>
        <v>-1.0918903046782669E-3</v>
      </c>
      <c r="AO452" s="175">
        <f t="shared" si="469"/>
        <v>-1.656644529200002E-3</v>
      </c>
      <c r="AP452" s="175">
        <f t="shared" si="470"/>
        <v>-1.2936064525854718E-3</v>
      </c>
      <c r="AQ452" s="175" t="e">
        <f t="shared" si="471"/>
        <v>#DIV/0!</v>
      </c>
      <c r="AR452" s="175">
        <f t="shared" si="472"/>
        <v>-1.0918903046782669E-3</v>
      </c>
      <c r="AS452" s="175"/>
      <c r="AT452" s="175">
        <f t="shared" si="473"/>
        <v>0</v>
      </c>
      <c r="AU452" s="175">
        <f t="shared" si="474"/>
        <v>0</v>
      </c>
      <c r="AV452" s="175">
        <f t="shared" si="475"/>
        <v>0</v>
      </c>
      <c r="AW452" s="175">
        <f t="shared" si="476"/>
        <v>0</v>
      </c>
      <c r="AX452" s="175" t="e">
        <f t="shared" si="477"/>
        <v>#DIV/0!</v>
      </c>
      <c r="AY452" s="175">
        <f t="shared" si="478"/>
        <v>0</v>
      </c>
      <c r="AZ452" s="1"/>
      <c r="BA452" s="1">
        <f t="shared" si="441"/>
        <v>4.5352783041842308E-2</v>
      </c>
      <c r="BB452" s="1">
        <f t="shared" si="442"/>
        <v>4.8070253543242979E-2</v>
      </c>
      <c r="BC452" s="1">
        <f t="shared" si="443"/>
        <v>3.5524799068360209E-2</v>
      </c>
      <c r="BD452" s="1">
        <f t="shared" si="444"/>
        <v>6.4381147728799493E-2</v>
      </c>
      <c r="BE452" s="1">
        <f t="shared" si="445"/>
        <v>0</v>
      </c>
      <c r="BF452" s="1">
        <f t="shared" si="446"/>
        <v>4.8070253543242979E-2</v>
      </c>
      <c r="BG452" s="1"/>
      <c r="BH452" s="1">
        <f t="shared" si="479"/>
        <v>4.5415617584679276E-2</v>
      </c>
      <c r="BI452" s="1">
        <f t="shared" si="480"/>
        <v>4.8122855858947315E-2</v>
      </c>
      <c r="BJ452" s="1">
        <f t="shared" si="481"/>
        <v>3.5583846674174004E-2</v>
      </c>
      <c r="BK452" s="1">
        <f t="shared" si="482"/>
        <v>6.4464647628945562E-2</v>
      </c>
      <c r="BL452" s="1">
        <f t="shared" si="483"/>
        <v>0</v>
      </c>
      <c r="BM452" s="1">
        <f t="shared" si="484"/>
        <v>4.8122855858947315E-2</v>
      </c>
      <c r="BN452" s="1"/>
      <c r="BO452" s="1">
        <f t="shared" si="429"/>
        <v>8.4834049728752855E-3</v>
      </c>
      <c r="BP452" s="1">
        <f t="shared" si="430"/>
        <v>1.0300863562575395E-2</v>
      </c>
      <c r="BQ452" s="1">
        <f t="shared" si="431"/>
        <v>-1.9308720619352019E-2</v>
      </c>
      <c r="BR452" s="1">
        <f t="shared" si="432"/>
        <v>1.9777673761927551E-2</v>
      </c>
      <c r="BS452" s="1" t="e">
        <f t="shared" si="433"/>
        <v>#DIV/0!</v>
      </c>
      <c r="BT452" s="1">
        <f t="shared" si="434"/>
        <v>1.0300863562575395E-2</v>
      </c>
      <c r="BU452" s="1"/>
      <c r="BV452" s="1">
        <f t="shared" si="447"/>
        <v>0.10024931871168685</v>
      </c>
      <c r="BW452" s="1">
        <f t="shared" si="448"/>
        <v>9.8956392207069116E-2</v>
      </c>
      <c r="BX452" s="1">
        <f t="shared" si="449"/>
        <v>9.6835605238273531E-2</v>
      </c>
      <c r="BY452" s="1">
        <f t="shared" si="450"/>
        <v>0.1228571289151231</v>
      </c>
      <c r="BZ452" s="1" t="e">
        <f t="shared" si="451"/>
        <v>#DIV/0!</v>
      </c>
      <c r="CA452" s="1">
        <f t="shared" si="452"/>
        <v>9.8956392207069116E-2</v>
      </c>
      <c r="CB452" s="1"/>
      <c r="CC452" s="1"/>
    </row>
    <row r="453" spans="1:81" x14ac:dyDescent="0.2">
      <c r="A453">
        <f t="shared" si="453"/>
        <v>2027</v>
      </c>
      <c r="B453">
        <f t="shared" si="454"/>
        <v>8</v>
      </c>
      <c r="C453" s="1">
        <f>AVERAGE(RealPrice!C441:C452)</f>
        <v>4.5353351471664576E-2</v>
      </c>
      <c r="D453" s="1">
        <f>AVERAGE(RealPrice!D441:D452)</f>
        <v>4.8071132421125873E-2</v>
      </c>
      <c r="E453" s="1">
        <f>AVERAGE(RealPrice!E441:E452)</f>
        <v>3.5524121703527693E-2</v>
      </c>
      <c r="F453" s="1">
        <f>AVERAGE(RealPrice!F441:F452)</f>
        <v>6.4381825459842321E-2</v>
      </c>
      <c r="G453" s="1">
        <f>AVERAGE(RealPrice!G441:G452)</f>
        <v>0</v>
      </c>
      <c r="H453" s="1">
        <f>AVERAGE(RealPrice!H441:H452)</f>
        <v>4.8071132421125873E-2</v>
      </c>
      <c r="I453" s="1"/>
      <c r="J453" s="1">
        <f t="shared" si="423"/>
        <v>-6.2266113014700086E-5</v>
      </c>
      <c r="K453" s="1">
        <f t="shared" si="424"/>
        <v>-5.1723437821442342E-5</v>
      </c>
      <c r="L453" s="1">
        <f t="shared" si="425"/>
        <v>-5.9724970646310438E-5</v>
      </c>
      <c r="M453" s="1">
        <f t="shared" si="426"/>
        <v>-8.2822169103241583E-5</v>
      </c>
      <c r="N453" s="1">
        <f t="shared" si="427"/>
        <v>0</v>
      </c>
      <c r="O453" s="1">
        <f t="shared" si="428"/>
        <v>-5.1723437821442342E-5</v>
      </c>
      <c r="P453" s="1"/>
      <c r="Q453" s="99">
        <f t="shared" si="455"/>
        <v>-6.2266113014700086E-5</v>
      </c>
      <c r="R453" s="99">
        <f t="shared" si="456"/>
        <v>-5.1723437821442342E-5</v>
      </c>
      <c r="S453" s="99">
        <f t="shared" si="457"/>
        <v>-5.9724970646310438E-5</v>
      </c>
      <c r="T453" s="99">
        <f t="shared" si="458"/>
        <v>-8.2822169103241583E-5</v>
      </c>
      <c r="U453" s="99">
        <f t="shared" si="459"/>
        <v>0</v>
      </c>
      <c r="V453" s="99">
        <f t="shared" si="460"/>
        <v>-5.1723437821442342E-5</v>
      </c>
      <c r="W453" s="99"/>
      <c r="X453" s="99">
        <f t="shared" si="461"/>
        <v>0</v>
      </c>
      <c r="Y453" s="99">
        <f t="shared" si="462"/>
        <v>0</v>
      </c>
      <c r="Z453" s="99">
        <f t="shared" si="463"/>
        <v>0</v>
      </c>
      <c r="AA453" s="99">
        <f t="shared" si="464"/>
        <v>0</v>
      </c>
      <c r="AB453" s="99">
        <f t="shared" si="465"/>
        <v>0</v>
      </c>
      <c r="AC453" s="99">
        <f t="shared" si="466"/>
        <v>0</v>
      </c>
      <c r="AD453" s="1"/>
      <c r="AE453" s="1"/>
      <c r="AF453" s="5">
        <f t="shared" si="435"/>
        <v>-1.3710286532733207E-3</v>
      </c>
      <c r="AG453" s="5">
        <f t="shared" si="436"/>
        <v>-1.0748206210589029E-3</v>
      </c>
      <c r="AH453" s="5">
        <f t="shared" si="437"/>
        <v>-1.6784292938643031E-3</v>
      </c>
      <c r="AI453" s="5">
        <f t="shared" si="438"/>
        <v>-1.2847688174758565E-3</v>
      </c>
      <c r="AJ453" s="5" t="e">
        <f t="shared" si="439"/>
        <v>#DIV/0!</v>
      </c>
      <c r="AK453" s="5">
        <f t="shared" si="440"/>
        <v>-1.0748206210589029E-3</v>
      </c>
      <c r="AL453" s="1"/>
      <c r="AM453" s="175">
        <f t="shared" si="467"/>
        <v>-1.3710286532733207E-3</v>
      </c>
      <c r="AN453" s="175">
        <f t="shared" si="468"/>
        <v>-1.0748206210589029E-3</v>
      </c>
      <c r="AO453" s="175">
        <f t="shared" si="469"/>
        <v>-1.6784292938643031E-3</v>
      </c>
      <c r="AP453" s="175">
        <f t="shared" si="470"/>
        <v>-1.2847688174758565E-3</v>
      </c>
      <c r="AQ453" s="175" t="e">
        <f t="shared" si="471"/>
        <v>#DIV/0!</v>
      </c>
      <c r="AR453" s="175">
        <f t="shared" si="472"/>
        <v>-1.0748206210589029E-3</v>
      </c>
      <c r="AS453" s="175"/>
      <c r="AT453" s="175">
        <f t="shared" si="473"/>
        <v>0</v>
      </c>
      <c r="AU453" s="175">
        <f t="shared" si="474"/>
        <v>0</v>
      </c>
      <c r="AV453" s="175">
        <f t="shared" si="475"/>
        <v>0</v>
      </c>
      <c r="AW453" s="175">
        <f t="shared" si="476"/>
        <v>0</v>
      </c>
      <c r="AX453" s="175" t="e">
        <f t="shared" si="477"/>
        <v>#DIV/0!</v>
      </c>
      <c r="AY453" s="175">
        <f t="shared" si="478"/>
        <v>0</v>
      </c>
      <c r="AZ453" s="1"/>
      <c r="BA453" s="1">
        <f t="shared" si="441"/>
        <v>4.5291085358649875E-2</v>
      </c>
      <c r="BB453" s="1">
        <f t="shared" si="442"/>
        <v>4.801940898330443E-2</v>
      </c>
      <c r="BC453" s="1">
        <f t="shared" si="443"/>
        <v>3.5464396732881383E-2</v>
      </c>
      <c r="BD453" s="1">
        <f t="shared" si="444"/>
        <v>6.4299003290739079E-2</v>
      </c>
      <c r="BE453" s="1">
        <f t="shared" si="445"/>
        <v>0</v>
      </c>
      <c r="BF453" s="1">
        <f t="shared" si="446"/>
        <v>4.801940898330443E-2</v>
      </c>
      <c r="BG453" s="1"/>
      <c r="BH453" s="1">
        <f t="shared" si="479"/>
        <v>4.5353351471664576E-2</v>
      </c>
      <c r="BI453" s="1">
        <f t="shared" si="480"/>
        <v>4.8071132421125873E-2</v>
      </c>
      <c r="BJ453" s="1">
        <f t="shared" si="481"/>
        <v>3.5524121703527693E-2</v>
      </c>
      <c r="BK453" s="1">
        <f t="shared" si="482"/>
        <v>6.4381825459842321E-2</v>
      </c>
      <c r="BL453" s="1">
        <f t="shared" si="483"/>
        <v>0</v>
      </c>
      <c r="BM453" s="1">
        <f t="shared" si="484"/>
        <v>4.8071132421125873E-2</v>
      </c>
      <c r="BN453" s="1"/>
      <c r="BO453" s="1">
        <f t="shared" si="429"/>
        <v>8.4212242284856572E-3</v>
      </c>
      <c r="BP453" s="1">
        <f t="shared" si="430"/>
        <v>1.0249195718171516E-2</v>
      </c>
      <c r="BQ453" s="1">
        <f t="shared" si="431"/>
        <v>-1.9368345345858021E-2</v>
      </c>
      <c r="BR453" s="1">
        <f t="shared" si="432"/>
        <v>1.9694958000164572E-2</v>
      </c>
      <c r="BS453" s="1" t="e">
        <f t="shared" si="433"/>
        <v>#DIV/0!</v>
      </c>
      <c r="BT453" s="1">
        <f t="shared" si="434"/>
        <v>1.0249195718171516E-2</v>
      </c>
      <c r="BU453" s="1"/>
      <c r="BV453" s="1">
        <f t="shared" si="447"/>
        <v>0.10024931871168685</v>
      </c>
      <c r="BW453" s="1">
        <f t="shared" si="448"/>
        <v>9.8956392207069116E-2</v>
      </c>
      <c r="BX453" s="1">
        <f t="shared" si="449"/>
        <v>9.6835605238273531E-2</v>
      </c>
      <c r="BY453" s="1">
        <f t="shared" si="450"/>
        <v>0.1228571289151231</v>
      </c>
      <c r="BZ453" s="1" t="e">
        <f t="shared" si="451"/>
        <v>#DIV/0!</v>
      </c>
      <c r="CA453" s="1">
        <f t="shared" si="452"/>
        <v>9.8956392207069116E-2</v>
      </c>
      <c r="CB453" s="1"/>
      <c r="CC453" s="1"/>
    </row>
    <row r="454" spans="1:81" x14ac:dyDescent="0.2">
      <c r="A454">
        <f t="shared" si="453"/>
        <v>2027</v>
      </c>
      <c r="B454">
        <f t="shared" si="454"/>
        <v>9</v>
      </c>
      <c r="C454" s="1">
        <f>AVERAGE(RealPrice!C442:C453)</f>
        <v>4.5291110348425527E-2</v>
      </c>
      <c r="D454" s="1">
        <f>AVERAGE(RealPrice!D442:D453)</f>
        <v>4.8019211512784189E-2</v>
      </c>
      <c r="E454" s="1">
        <f>AVERAGE(RealPrice!E442:E453)</f>
        <v>3.5464253585002416E-2</v>
      </c>
      <c r="F454" s="1">
        <f>AVERAGE(RealPrice!F442:F453)</f>
        <v>6.4299303306853184E-2</v>
      </c>
      <c r="G454" s="1">
        <f>AVERAGE(RealPrice!G442:G453)</f>
        <v>0</v>
      </c>
      <c r="H454" s="1">
        <f>AVERAGE(RealPrice!H442:H453)</f>
        <v>4.8019211512784189E-2</v>
      </c>
      <c r="I454" s="1"/>
      <c r="J454" s="1">
        <f t="shared" si="423"/>
        <v>-6.2241123239048513E-5</v>
      </c>
      <c r="K454" s="1">
        <f t="shared" si="424"/>
        <v>-5.1920908341683558E-5</v>
      </c>
      <c r="L454" s="1">
        <f t="shared" si="425"/>
        <v>-5.9868118525277514E-5</v>
      </c>
      <c r="M454" s="1">
        <f t="shared" si="426"/>
        <v>-8.2522152989136788E-5</v>
      </c>
      <c r="N454" s="1">
        <f t="shared" si="427"/>
        <v>0</v>
      </c>
      <c r="O454" s="1">
        <f t="shared" si="428"/>
        <v>-5.1920908341683558E-5</v>
      </c>
      <c r="P454" s="1"/>
      <c r="Q454" s="99">
        <f t="shared" si="455"/>
        <v>-6.2241123239048513E-5</v>
      </c>
      <c r="R454" s="99">
        <f t="shared" si="456"/>
        <v>-5.1920908341683558E-5</v>
      </c>
      <c r="S454" s="99">
        <f t="shared" si="457"/>
        <v>-5.9868118525277514E-5</v>
      </c>
      <c r="T454" s="99">
        <f t="shared" si="458"/>
        <v>-8.2522152989136788E-5</v>
      </c>
      <c r="U454" s="99">
        <f t="shared" si="459"/>
        <v>0</v>
      </c>
      <c r="V454" s="99">
        <f t="shared" si="460"/>
        <v>-5.1920908341683558E-5</v>
      </c>
      <c r="W454" s="99"/>
      <c r="X454" s="99">
        <f t="shared" si="461"/>
        <v>0</v>
      </c>
      <c r="Y454" s="99">
        <f t="shared" si="462"/>
        <v>0</v>
      </c>
      <c r="Z454" s="99">
        <f t="shared" si="463"/>
        <v>0</v>
      </c>
      <c r="AA454" s="99">
        <f t="shared" si="464"/>
        <v>0</v>
      </c>
      <c r="AB454" s="99">
        <f t="shared" si="465"/>
        <v>0</v>
      </c>
      <c r="AC454" s="99">
        <f t="shared" si="466"/>
        <v>0</v>
      </c>
      <c r="AD454" s="1"/>
      <c r="AE454" s="1"/>
      <c r="AF454" s="5">
        <f t="shared" si="435"/>
        <v>-1.3723599517873053E-3</v>
      </c>
      <c r="AG454" s="5">
        <f t="shared" si="436"/>
        <v>-1.0800849850348682E-3</v>
      </c>
      <c r="AH454" s="5">
        <f t="shared" si="437"/>
        <v>-1.6852807516232193E-3</v>
      </c>
      <c r="AI454" s="5">
        <f t="shared" si="438"/>
        <v>-1.2817616213850469E-3</v>
      </c>
      <c r="AJ454" s="5" t="e">
        <f t="shared" si="439"/>
        <v>#DIV/0!</v>
      </c>
      <c r="AK454" s="5">
        <f t="shared" si="440"/>
        <v>-1.0800849850348682E-3</v>
      </c>
      <c r="AL454" s="1"/>
      <c r="AM454" s="175">
        <f t="shared" si="467"/>
        <v>-1.3723599517873053E-3</v>
      </c>
      <c r="AN454" s="175">
        <f t="shared" si="468"/>
        <v>-1.0800849850348682E-3</v>
      </c>
      <c r="AO454" s="175">
        <f t="shared" si="469"/>
        <v>-1.6852807516232193E-3</v>
      </c>
      <c r="AP454" s="175">
        <f t="shared" si="470"/>
        <v>-1.2817616213850469E-3</v>
      </c>
      <c r="AQ454" s="175" t="e">
        <f t="shared" si="471"/>
        <v>#DIV/0!</v>
      </c>
      <c r="AR454" s="175">
        <f t="shared" si="472"/>
        <v>-1.0800849850348682E-3</v>
      </c>
      <c r="AS454" s="175"/>
      <c r="AT454" s="175">
        <f t="shared" si="473"/>
        <v>0</v>
      </c>
      <c r="AU454" s="175">
        <f t="shared" si="474"/>
        <v>0</v>
      </c>
      <c r="AV454" s="175">
        <f t="shared" si="475"/>
        <v>0</v>
      </c>
      <c r="AW454" s="175">
        <f t="shared" si="476"/>
        <v>0</v>
      </c>
      <c r="AX454" s="175" t="e">
        <f t="shared" si="477"/>
        <v>#DIV/0!</v>
      </c>
      <c r="AY454" s="175">
        <f t="shared" si="478"/>
        <v>0</v>
      </c>
      <c r="AZ454" s="1"/>
      <c r="BA454" s="1">
        <f t="shared" si="441"/>
        <v>4.5228869225186479E-2</v>
      </c>
      <c r="BB454" s="1">
        <f t="shared" si="442"/>
        <v>4.7967290604442506E-2</v>
      </c>
      <c r="BC454" s="1">
        <f t="shared" si="443"/>
        <v>3.5404385466477138E-2</v>
      </c>
      <c r="BD454" s="1">
        <f t="shared" si="444"/>
        <v>6.4216781153864047E-2</v>
      </c>
      <c r="BE454" s="1">
        <f t="shared" si="445"/>
        <v>0</v>
      </c>
      <c r="BF454" s="1">
        <f t="shared" si="446"/>
        <v>4.7967290604442506E-2</v>
      </c>
      <c r="BG454" s="1"/>
      <c r="BH454" s="1">
        <f t="shared" si="479"/>
        <v>4.5291110348425527E-2</v>
      </c>
      <c r="BI454" s="1">
        <f t="shared" si="480"/>
        <v>4.8019211512784189E-2</v>
      </c>
      <c r="BJ454" s="1">
        <f t="shared" si="481"/>
        <v>3.5464253585002416E-2</v>
      </c>
      <c r="BK454" s="1">
        <f t="shared" si="482"/>
        <v>6.4299303306853184E-2</v>
      </c>
      <c r="BL454" s="1">
        <f t="shared" si="483"/>
        <v>0</v>
      </c>
      <c r="BM454" s="1">
        <f t="shared" si="484"/>
        <v>4.8019211512784189E-2</v>
      </c>
      <c r="BN454" s="1"/>
      <c r="BO454" s="1">
        <f t="shared" si="429"/>
        <v>8.3590685224714991E-3</v>
      </c>
      <c r="BP454" s="1">
        <f t="shared" si="430"/>
        <v>1.0197330888823344E-2</v>
      </c>
      <c r="BQ454" s="1">
        <f t="shared" si="431"/>
        <v>-1.942811256979551E-2</v>
      </c>
      <c r="BR454" s="1">
        <f t="shared" si="432"/>
        <v>1.9612541620904051E-2</v>
      </c>
      <c r="BS454" s="1" t="e">
        <f t="shared" si="433"/>
        <v>#DIV/0!</v>
      </c>
      <c r="BT454" s="1">
        <f t="shared" si="434"/>
        <v>1.0197330888823344E-2</v>
      </c>
      <c r="BU454" s="1"/>
      <c r="BV454" s="1">
        <f t="shared" si="447"/>
        <v>0.10024931871168685</v>
      </c>
      <c r="BW454" s="1">
        <f t="shared" si="448"/>
        <v>9.8956392207069116E-2</v>
      </c>
      <c r="BX454" s="1">
        <f t="shared" si="449"/>
        <v>9.6835605238273531E-2</v>
      </c>
      <c r="BY454" s="1">
        <f t="shared" si="450"/>
        <v>0.1228571289151231</v>
      </c>
      <c r="BZ454" s="1" t="e">
        <f t="shared" si="451"/>
        <v>#DIV/0!</v>
      </c>
      <c r="CA454" s="1">
        <f t="shared" si="452"/>
        <v>9.8956392207069116E-2</v>
      </c>
      <c r="CB454" s="1"/>
      <c r="CC454" s="1"/>
    </row>
    <row r="455" spans="1:81" x14ac:dyDescent="0.2">
      <c r="A455">
        <f t="shared" si="453"/>
        <v>2027</v>
      </c>
      <c r="B455">
        <f t="shared" si="454"/>
        <v>10</v>
      </c>
      <c r="C455" s="1">
        <f>AVERAGE(RealPrice!C443:C454)</f>
        <v>4.5229046040598991E-2</v>
      </c>
      <c r="D455" s="1">
        <f>AVERAGE(RealPrice!D443:D454)</f>
        <v>4.7967564802019191E-2</v>
      </c>
      <c r="E455" s="1">
        <f>AVERAGE(RealPrice!E443:E454)</f>
        <v>3.5403387096951323E-2</v>
      </c>
      <c r="F455" s="1">
        <f>AVERAGE(RealPrice!F443:F454)</f>
        <v>6.4216554045053525E-2</v>
      </c>
      <c r="G455" s="1">
        <f>AVERAGE(RealPrice!G443:G454)</f>
        <v>0</v>
      </c>
      <c r="H455" s="1">
        <f>AVERAGE(RealPrice!H443:H454)</f>
        <v>4.7967564802019191E-2</v>
      </c>
      <c r="I455" s="1"/>
      <c r="J455" s="1">
        <f t="shared" si="423"/>
        <v>-6.2064307826535658E-5</v>
      </c>
      <c r="K455" s="1">
        <f t="shared" si="424"/>
        <v>-5.1646710764997883E-5</v>
      </c>
      <c r="L455" s="1">
        <f t="shared" si="425"/>
        <v>-6.0866488051092293E-5</v>
      </c>
      <c r="M455" s="1">
        <f t="shared" si="426"/>
        <v>-8.2749261799658358E-5</v>
      </c>
      <c r="N455" s="1">
        <f t="shared" si="427"/>
        <v>0</v>
      </c>
      <c r="O455" s="1">
        <f t="shared" si="428"/>
        <v>-5.1646710764997883E-5</v>
      </c>
      <c r="P455" s="1"/>
      <c r="Q455" s="99">
        <f t="shared" si="455"/>
        <v>-6.2064307826535658E-5</v>
      </c>
      <c r="R455" s="99">
        <f t="shared" si="456"/>
        <v>-5.1646710764997883E-5</v>
      </c>
      <c r="S455" s="99">
        <f t="shared" si="457"/>
        <v>-6.0866488051092293E-5</v>
      </c>
      <c r="T455" s="99">
        <f t="shared" si="458"/>
        <v>-8.2749261799658358E-5</v>
      </c>
      <c r="U455" s="99">
        <f t="shared" si="459"/>
        <v>0</v>
      </c>
      <c r="V455" s="99">
        <f t="shared" si="460"/>
        <v>-5.1646710764997883E-5</v>
      </c>
      <c r="W455" s="99"/>
      <c r="X455" s="99">
        <f t="shared" si="461"/>
        <v>0</v>
      </c>
      <c r="Y455" s="99">
        <f t="shared" si="462"/>
        <v>0</v>
      </c>
      <c r="Z455" s="99">
        <f t="shared" si="463"/>
        <v>0</v>
      </c>
      <c r="AA455" s="99">
        <f t="shared" si="464"/>
        <v>0</v>
      </c>
      <c r="AB455" s="99">
        <f t="shared" si="465"/>
        <v>0</v>
      </c>
      <c r="AC455" s="99">
        <f t="shared" si="466"/>
        <v>0</v>
      </c>
      <c r="AD455" s="1"/>
      <c r="AE455" s="1"/>
      <c r="AF455" s="5">
        <f t="shared" si="435"/>
        <v>-1.3703419357369295E-3</v>
      </c>
      <c r="AG455" s="5">
        <f t="shared" si="436"/>
        <v>-1.0755426659025957E-3</v>
      </c>
      <c r="AH455" s="5">
        <f t="shared" si="437"/>
        <v>-1.716277149474088E-3</v>
      </c>
      <c r="AI455" s="5">
        <f t="shared" si="438"/>
        <v>-1.2869386998605181E-3</v>
      </c>
      <c r="AJ455" s="5" t="e">
        <f t="shared" si="439"/>
        <v>#DIV/0!</v>
      </c>
      <c r="AK455" s="5">
        <f t="shared" si="440"/>
        <v>-1.0755426659025957E-3</v>
      </c>
      <c r="AL455" s="1"/>
      <c r="AM455" s="175">
        <f t="shared" si="467"/>
        <v>-1.3703419357369295E-3</v>
      </c>
      <c r="AN455" s="175">
        <f t="shared" si="468"/>
        <v>-1.0755426659025957E-3</v>
      </c>
      <c r="AO455" s="175">
        <f t="shared" si="469"/>
        <v>-1.716277149474088E-3</v>
      </c>
      <c r="AP455" s="175">
        <f t="shared" si="470"/>
        <v>-1.2869386998605181E-3</v>
      </c>
      <c r="AQ455" s="175" t="e">
        <f t="shared" si="471"/>
        <v>#DIV/0!</v>
      </c>
      <c r="AR455" s="175">
        <f t="shared" si="472"/>
        <v>-1.0755426659025957E-3</v>
      </c>
      <c r="AS455" s="175"/>
      <c r="AT455" s="175">
        <f t="shared" si="473"/>
        <v>0</v>
      </c>
      <c r="AU455" s="175">
        <f t="shared" si="474"/>
        <v>0</v>
      </c>
      <c r="AV455" s="175">
        <f t="shared" si="475"/>
        <v>0</v>
      </c>
      <c r="AW455" s="175">
        <f t="shared" si="476"/>
        <v>0</v>
      </c>
      <c r="AX455" s="175" t="e">
        <f t="shared" si="477"/>
        <v>#DIV/0!</v>
      </c>
      <c r="AY455" s="175">
        <f t="shared" si="478"/>
        <v>0</v>
      </c>
      <c r="AZ455" s="1"/>
      <c r="BA455" s="1">
        <f t="shared" si="441"/>
        <v>4.5166981732772456E-2</v>
      </c>
      <c r="BB455" s="1">
        <f t="shared" si="442"/>
        <v>4.7915918091254193E-2</v>
      </c>
      <c r="BC455" s="1">
        <f t="shared" si="443"/>
        <v>3.5342520608900231E-2</v>
      </c>
      <c r="BD455" s="1">
        <f t="shared" si="444"/>
        <v>6.4133804783253867E-2</v>
      </c>
      <c r="BE455" s="1">
        <f t="shared" si="445"/>
        <v>0</v>
      </c>
      <c r="BF455" s="1">
        <f t="shared" si="446"/>
        <v>4.7915918091254193E-2</v>
      </c>
      <c r="BG455" s="1"/>
      <c r="BH455" s="1">
        <f t="shared" si="479"/>
        <v>4.5229046040598991E-2</v>
      </c>
      <c r="BI455" s="1">
        <f t="shared" si="480"/>
        <v>4.7967564802019191E-2</v>
      </c>
      <c r="BJ455" s="1">
        <f t="shared" si="481"/>
        <v>3.5403387096951323E-2</v>
      </c>
      <c r="BK455" s="1">
        <f t="shared" si="482"/>
        <v>6.4216554045053525E-2</v>
      </c>
      <c r="BL455" s="1">
        <f t="shared" si="483"/>
        <v>0</v>
      </c>
      <c r="BM455" s="1">
        <f t="shared" si="484"/>
        <v>4.7967564802019191E-2</v>
      </c>
      <c r="BN455" s="1"/>
      <c r="BO455" s="1">
        <f t="shared" si="429"/>
        <v>8.2970892639686895E-3</v>
      </c>
      <c r="BP455" s="1">
        <f t="shared" si="430"/>
        <v>1.0145739726299325E-2</v>
      </c>
      <c r="BQ455" s="1">
        <f t="shared" si="431"/>
        <v>-1.9488874594083994E-2</v>
      </c>
      <c r="BR455" s="1">
        <f t="shared" si="432"/>
        <v>1.9529898852331789E-2</v>
      </c>
      <c r="BS455" s="1" t="e">
        <f t="shared" si="433"/>
        <v>#DIV/0!</v>
      </c>
      <c r="BT455" s="1">
        <f t="shared" si="434"/>
        <v>1.0145739726299325E-2</v>
      </c>
      <c r="BU455" s="1"/>
      <c r="BV455" s="1">
        <f t="shared" si="447"/>
        <v>0.10024931871168685</v>
      </c>
      <c r="BW455" s="1">
        <f t="shared" si="448"/>
        <v>9.8956392207069116E-2</v>
      </c>
      <c r="BX455" s="1">
        <f t="shared" si="449"/>
        <v>9.6835605238273531E-2</v>
      </c>
      <c r="BY455" s="1">
        <f t="shared" si="450"/>
        <v>0.1228571289151231</v>
      </c>
      <c r="BZ455" s="1" t="e">
        <f t="shared" si="451"/>
        <v>#DIV/0!</v>
      </c>
      <c r="CA455" s="1">
        <f t="shared" si="452"/>
        <v>9.8956392207069116E-2</v>
      </c>
      <c r="CB455" s="1"/>
      <c r="CC455" s="1"/>
    </row>
    <row r="456" spans="1:81" x14ac:dyDescent="0.2">
      <c r="A456">
        <f t="shared" si="453"/>
        <v>2027</v>
      </c>
      <c r="B456">
        <f t="shared" si="454"/>
        <v>11</v>
      </c>
      <c r="C456" s="1">
        <f>AVERAGE(RealPrice!C444:C455)</f>
        <v>4.5165960188011604E-2</v>
      </c>
      <c r="D456" s="1">
        <f>AVERAGE(RealPrice!D444:D455)</f>
        <v>4.7914992054567146E-2</v>
      </c>
      <c r="E456" s="1">
        <f>AVERAGE(RealPrice!E444:E455)</f>
        <v>3.5343892786890388E-2</v>
      </c>
      <c r="F456" s="1">
        <f>AVERAGE(RealPrice!F444:F455)</f>
        <v>6.4133092767157382E-2</v>
      </c>
      <c r="G456" s="1">
        <f>AVERAGE(RealPrice!G444:G455)</f>
        <v>0</v>
      </c>
      <c r="H456" s="1">
        <f>AVERAGE(RealPrice!H444:H455)</f>
        <v>4.7914992054567146E-2</v>
      </c>
      <c r="I456" s="1"/>
      <c r="J456" s="1">
        <f t="shared" si="423"/>
        <v>-6.3085852587387026E-5</v>
      </c>
      <c r="K456" s="1">
        <f t="shared" si="424"/>
        <v>-5.2572747452045432E-5</v>
      </c>
      <c r="L456" s="1">
        <f t="shared" si="425"/>
        <v>-5.9494310060935474E-5</v>
      </c>
      <c r="M456" s="1">
        <f t="shared" si="426"/>
        <v>-8.3461277896143549E-5</v>
      </c>
      <c r="N456" s="1">
        <f t="shared" si="427"/>
        <v>0</v>
      </c>
      <c r="O456" s="1">
        <f t="shared" si="428"/>
        <v>-5.2572747452045432E-5</v>
      </c>
      <c r="P456" s="1"/>
      <c r="Q456" s="99">
        <f t="shared" si="455"/>
        <v>-6.3085852587387026E-5</v>
      </c>
      <c r="R456" s="99">
        <f t="shared" si="456"/>
        <v>-5.2572747452045432E-5</v>
      </c>
      <c r="S456" s="99">
        <f t="shared" si="457"/>
        <v>-5.9494310060935474E-5</v>
      </c>
      <c r="T456" s="99">
        <f t="shared" si="458"/>
        <v>-8.3461277896143549E-5</v>
      </c>
      <c r="U456" s="99">
        <f t="shared" si="459"/>
        <v>0</v>
      </c>
      <c r="V456" s="99">
        <f t="shared" si="460"/>
        <v>-5.2572747452045432E-5</v>
      </c>
      <c r="W456" s="99"/>
      <c r="X456" s="99">
        <f t="shared" si="461"/>
        <v>0</v>
      </c>
      <c r="Y456" s="99">
        <f t="shared" si="462"/>
        <v>0</v>
      </c>
      <c r="Z456" s="99">
        <f t="shared" si="463"/>
        <v>0</v>
      </c>
      <c r="AA456" s="99">
        <f t="shared" si="464"/>
        <v>0</v>
      </c>
      <c r="AB456" s="99">
        <f t="shared" si="465"/>
        <v>0</v>
      </c>
      <c r="AC456" s="99">
        <f t="shared" si="466"/>
        <v>0</v>
      </c>
      <c r="AD456" s="1"/>
      <c r="AE456" s="1"/>
      <c r="AF456" s="5">
        <f t="shared" si="435"/>
        <v>-1.3948083833287273E-3</v>
      </c>
      <c r="AG456" s="5">
        <f t="shared" si="436"/>
        <v>-1.0960061797806731E-3</v>
      </c>
      <c r="AH456" s="5">
        <f t="shared" si="437"/>
        <v>-1.6804694392096309E-3</v>
      </c>
      <c r="AI456" s="5">
        <f t="shared" si="438"/>
        <v>-1.2996847796844513E-3</v>
      </c>
      <c r="AJ456" s="5" t="e">
        <f t="shared" si="439"/>
        <v>#DIV/0!</v>
      </c>
      <c r="AK456" s="5">
        <f t="shared" si="440"/>
        <v>-1.0960061797806731E-3</v>
      </c>
      <c r="AL456" s="1"/>
      <c r="AM456" s="175">
        <f t="shared" si="467"/>
        <v>-1.3948083833287273E-3</v>
      </c>
      <c r="AN456" s="175">
        <f t="shared" si="468"/>
        <v>-1.0960061797806731E-3</v>
      </c>
      <c r="AO456" s="175">
        <f t="shared" si="469"/>
        <v>-1.6804694392096309E-3</v>
      </c>
      <c r="AP456" s="175">
        <f t="shared" si="470"/>
        <v>-1.2996847796844513E-3</v>
      </c>
      <c r="AQ456" s="175" t="e">
        <f t="shared" si="471"/>
        <v>#DIV/0!</v>
      </c>
      <c r="AR456" s="175">
        <f t="shared" si="472"/>
        <v>-1.0960061797806731E-3</v>
      </c>
      <c r="AS456" s="175"/>
      <c r="AT456" s="175">
        <f t="shared" si="473"/>
        <v>0</v>
      </c>
      <c r="AU456" s="175">
        <f t="shared" si="474"/>
        <v>0</v>
      </c>
      <c r="AV456" s="175">
        <f t="shared" si="475"/>
        <v>0</v>
      </c>
      <c r="AW456" s="175">
        <f t="shared" si="476"/>
        <v>0</v>
      </c>
      <c r="AX456" s="175" t="e">
        <f t="shared" si="477"/>
        <v>#DIV/0!</v>
      </c>
      <c r="AY456" s="175">
        <f t="shared" si="478"/>
        <v>0</v>
      </c>
      <c r="AZ456" s="1"/>
      <c r="BA456" s="1">
        <f t="shared" si="441"/>
        <v>4.5102874335424217E-2</v>
      </c>
      <c r="BB456" s="1">
        <f t="shared" si="442"/>
        <v>4.7862419307115101E-2</v>
      </c>
      <c r="BC456" s="1">
        <f t="shared" si="443"/>
        <v>3.5284398476829452E-2</v>
      </c>
      <c r="BD456" s="1">
        <f t="shared" si="444"/>
        <v>6.4049631489261238E-2</v>
      </c>
      <c r="BE456" s="1">
        <f t="shared" si="445"/>
        <v>0</v>
      </c>
      <c r="BF456" s="1">
        <f t="shared" si="446"/>
        <v>4.7862419307115101E-2</v>
      </c>
      <c r="BG456" s="1"/>
      <c r="BH456" s="1">
        <f t="shared" si="479"/>
        <v>4.5165960188011604E-2</v>
      </c>
      <c r="BI456" s="1">
        <f t="shared" si="480"/>
        <v>4.7914992054567146E-2</v>
      </c>
      <c r="BJ456" s="1">
        <f t="shared" si="481"/>
        <v>3.5343892786890388E-2</v>
      </c>
      <c r="BK456" s="1">
        <f t="shared" si="482"/>
        <v>6.4133092767157382E-2</v>
      </c>
      <c r="BL456" s="1">
        <f t="shared" si="483"/>
        <v>0</v>
      </c>
      <c r="BM456" s="1">
        <f t="shared" si="484"/>
        <v>4.7914992054567146E-2</v>
      </c>
      <c r="BN456" s="1"/>
      <c r="BO456" s="1">
        <f t="shared" si="429"/>
        <v>8.2340914040573594E-3</v>
      </c>
      <c r="BP456" s="1">
        <f t="shared" si="430"/>
        <v>1.0093224598903378E-2</v>
      </c>
      <c r="BQ456" s="1">
        <f t="shared" si="431"/>
        <v>-1.9548268925775065E-2</v>
      </c>
      <c r="BR456" s="1">
        <f t="shared" si="432"/>
        <v>1.9446546047788223E-2</v>
      </c>
      <c r="BS456" s="1" t="e">
        <f t="shared" si="433"/>
        <v>#DIV/0!</v>
      </c>
      <c r="BT456" s="1">
        <f t="shared" si="434"/>
        <v>1.0093224598903378E-2</v>
      </c>
      <c r="BU456" s="1"/>
      <c r="BV456" s="1">
        <f t="shared" si="447"/>
        <v>0.10024931871168685</v>
      </c>
      <c r="BW456" s="1">
        <f t="shared" si="448"/>
        <v>9.8956392207069116E-2</v>
      </c>
      <c r="BX456" s="1">
        <f t="shared" si="449"/>
        <v>9.6835605238273531E-2</v>
      </c>
      <c r="BY456" s="1">
        <f t="shared" si="450"/>
        <v>0.1228571289151231</v>
      </c>
      <c r="BZ456" s="1" t="e">
        <f t="shared" si="451"/>
        <v>#DIV/0!</v>
      </c>
      <c r="CA456" s="1">
        <f t="shared" si="452"/>
        <v>9.8956392207069116E-2</v>
      </c>
      <c r="CB456" s="1"/>
      <c r="CC456" s="1"/>
    </row>
    <row r="457" spans="1:81" x14ac:dyDescent="0.2">
      <c r="A457">
        <f t="shared" si="453"/>
        <v>2027</v>
      </c>
      <c r="B457">
        <f t="shared" si="454"/>
        <v>12</v>
      </c>
      <c r="C457" s="1">
        <f>AVERAGE(RealPrice!C445:C456)</f>
        <v>4.5101969230833559E-2</v>
      </c>
      <c r="D457" s="1">
        <f>AVERAGE(RealPrice!D445:D456)</f>
        <v>4.7861606462857531E-2</v>
      </c>
      <c r="E457" s="1">
        <f>AVERAGE(RealPrice!E445:E456)</f>
        <v>3.5286094433234681E-2</v>
      </c>
      <c r="F457" s="1">
        <f>AVERAGE(RealPrice!F445:F456)</f>
        <v>6.4047815693217547E-2</v>
      </c>
      <c r="G457" s="1">
        <f>AVERAGE(RealPrice!G445:G456)</f>
        <v>0</v>
      </c>
      <c r="H457" s="1">
        <f>AVERAGE(RealPrice!H445:H456)</f>
        <v>4.7861606462857531E-2</v>
      </c>
      <c r="I457" s="1"/>
      <c r="J457" s="1">
        <f t="shared" si="423"/>
        <v>-6.3990957178045038E-5</v>
      </c>
      <c r="K457" s="1">
        <f t="shared" si="424"/>
        <v>-5.3385591709614877E-5</v>
      </c>
      <c r="L457" s="1">
        <f t="shared" si="425"/>
        <v>-5.779835365570668E-5</v>
      </c>
      <c r="M457" s="1">
        <f t="shared" si="426"/>
        <v>-8.527707393983508E-5</v>
      </c>
      <c r="N457" s="1">
        <f t="shared" si="427"/>
        <v>0</v>
      </c>
      <c r="O457" s="1">
        <f t="shared" si="428"/>
        <v>-5.3385591709614877E-5</v>
      </c>
      <c r="P457" s="1"/>
      <c r="Q457" s="99">
        <f t="shared" si="455"/>
        <v>-6.3990957178045038E-5</v>
      </c>
      <c r="R457" s="99">
        <f t="shared" si="456"/>
        <v>-5.3385591709614877E-5</v>
      </c>
      <c r="S457" s="99">
        <f t="shared" si="457"/>
        <v>-5.779835365570668E-5</v>
      </c>
      <c r="T457" s="99">
        <f t="shared" si="458"/>
        <v>-8.527707393983508E-5</v>
      </c>
      <c r="U457" s="99">
        <f t="shared" si="459"/>
        <v>0</v>
      </c>
      <c r="V457" s="99">
        <f t="shared" si="460"/>
        <v>-5.3385591709614877E-5</v>
      </c>
      <c r="W457" s="99"/>
      <c r="X457" s="99">
        <f t="shared" si="461"/>
        <v>0</v>
      </c>
      <c r="Y457" s="99">
        <f t="shared" si="462"/>
        <v>0</v>
      </c>
      <c r="Z457" s="99">
        <f t="shared" si="463"/>
        <v>0</v>
      </c>
      <c r="AA457" s="99">
        <f t="shared" si="464"/>
        <v>0</v>
      </c>
      <c r="AB457" s="99">
        <f t="shared" si="465"/>
        <v>0</v>
      </c>
      <c r="AC457" s="99">
        <f t="shared" si="466"/>
        <v>0</v>
      </c>
      <c r="AD457" s="1"/>
      <c r="AE457" s="1"/>
      <c r="AF457" s="5">
        <f t="shared" si="435"/>
        <v>-1.4167961206109636E-3</v>
      </c>
      <c r="AG457" s="5">
        <f t="shared" si="436"/>
        <v>-1.1141730264468963E-3</v>
      </c>
      <c r="AH457" s="5">
        <f t="shared" si="437"/>
        <v>-1.6353137444199417E-3</v>
      </c>
      <c r="AI457" s="5">
        <f t="shared" si="438"/>
        <v>-1.3296890927970706E-3</v>
      </c>
      <c r="AJ457" s="5" t="e">
        <f t="shared" si="439"/>
        <v>#DIV/0!</v>
      </c>
      <c r="AK457" s="5">
        <f t="shared" si="440"/>
        <v>-1.1141730264468963E-3</v>
      </c>
      <c r="AL457" s="1"/>
      <c r="AM457" s="175">
        <f t="shared" si="467"/>
        <v>-1.4167961206109636E-3</v>
      </c>
      <c r="AN457" s="175">
        <f t="shared" si="468"/>
        <v>-1.1141730264468963E-3</v>
      </c>
      <c r="AO457" s="175">
        <f t="shared" si="469"/>
        <v>-1.6353137444199417E-3</v>
      </c>
      <c r="AP457" s="175">
        <f t="shared" si="470"/>
        <v>-1.3296890927970706E-3</v>
      </c>
      <c r="AQ457" s="175" t="e">
        <f t="shared" si="471"/>
        <v>#DIV/0!</v>
      </c>
      <c r="AR457" s="175">
        <f t="shared" si="472"/>
        <v>-1.1141730264468963E-3</v>
      </c>
      <c r="AS457" s="175"/>
      <c r="AT457" s="175">
        <f t="shared" si="473"/>
        <v>0</v>
      </c>
      <c r="AU457" s="175">
        <f t="shared" si="474"/>
        <v>0</v>
      </c>
      <c r="AV457" s="175">
        <f t="shared" si="475"/>
        <v>0</v>
      </c>
      <c r="AW457" s="175">
        <f t="shared" si="476"/>
        <v>0</v>
      </c>
      <c r="AX457" s="175" t="e">
        <f t="shared" si="477"/>
        <v>#DIV/0!</v>
      </c>
      <c r="AY457" s="175">
        <f t="shared" si="478"/>
        <v>0</v>
      </c>
      <c r="AZ457" s="1"/>
      <c r="BA457" s="1">
        <f t="shared" si="441"/>
        <v>4.5037978273655514E-2</v>
      </c>
      <c r="BB457" s="1">
        <f t="shared" si="442"/>
        <v>4.7808220871147916E-2</v>
      </c>
      <c r="BC457" s="1">
        <f t="shared" si="443"/>
        <v>3.5228296079578975E-2</v>
      </c>
      <c r="BD457" s="1">
        <f t="shared" si="444"/>
        <v>6.3962538619277712E-2</v>
      </c>
      <c r="BE457" s="1">
        <f t="shared" si="445"/>
        <v>0</v>
      </c>
      <c r="BF457" s="1">
        <f t="shared" si="446"/>
        <v>4.7808220871147916E-2</v>
      </c>
      <c r="BG457" s="1"/>
      <c r="BH457" s="1">
        <f t="shared" si="479"/>
        <v>4.5101969230833559E-2</v>
      </c>
      <c r="BI457" s="1">
        <f t="shared" si="480"/>
        <v>4.7861606462857531E-2</v>
      </c>
      <c r="BJ457" s="1">
        <f t="shared" si="481"/>
        <v>3.5286094433234681E-2</v>
      </c>
      <c r="BK457" s="1">
        <f t="shared" si="482"/>
        <v>6.4047815693217547E-2</v>
      </c>
      <c r="BL457" s="1">
        <f t="shared" si="483"/>
        <v>0</v>
      </c>
      <c r="BM457" s="1">
        <f t="shared" si="484"/>
        <v>4.7861606462857531E-2</v>
      </c>
      <c r="BN457" s="1"/>
      <c r="BO457" s="1">
        <f t="shared" si="429"/>
        <v>8.1701911090192002E-3</v>
      </c>
      <c r="BP457" s="1">
        <f t="shared" si="430"/>
        <v>1.0039898487980045E-2</v>
      </c>
      <c r="BQ457" s="1">
        <f t="shared" si="431"/>
        <v>-1.9605972760988633E-2</v>
      </c>
      <c r="BR457" s="1">
        <f t="shared" si="432"/>
        <v>1.9361382365843473E-2</v>
      </c>
      <c r="BS457" s="1" t="e">
        <f t="shared" si="433"/>
        <v>#DIV/0!</v>
      </c>
      <c r="BT457" s="1">
        <f t="shared" si="434"/>
        <v>1.0039898487980045E-2</v>
      </c>
      <c r="BU457" s="1"/>
      <c r="BV457" s="1">
        <f t="shared" si="447"/>
        <v>0.10024931871168685</v>
      </c>
      <c r="BW457" s="1">
        <f t="shared" si="448"/>
        <v>9.8956392207069116E-2</v>
      </c>
      <c r="BX457" s="1">
        <f t="shared" si="449"/>
        <v>9.6835605238273531E-2</v>
      </c>
      <c r="BY457" s="1">
        <f t="shared" si="450"/>
        <v>0.1228571289151231</v>
      </c>
      <c r="BZ457" s="1" t="e">
        <f t="shared" si="451"/>
        <v>#DIV/0!</v>
      </c>
      <c r="CA457" s="1">
        <f t="shared" si="452"/>
        <v>9.8956392207069116E-2</v>
      </c>
      <c r="CB457" s="1"/>
      <c r="CC457" s="1"/>
    </row>
    <row r="458" spans="1:81" x14ac:dyDescent="0.2">
      <c r="A458">
        <f t="shared" si="453"/>
        <v>2028</v>
      </c>
      <c r="B458">
        <f t="shared" si="454"/>
        <v>1</v>
      </c>
      <c r="C458" s="1">
        <f>AVERAGE(RealPrice!C446:C457)</f>
        <v>4.5037863405155087E-2</v>
      </c>
      <c r="D458" s="1">
        <f>AVERAGE(RealPrice!D446:D457)</f>
        <v>4.780818577809242E-2</v>
      </c>
      <c r="E458" s="1">
        <f>AVERAGE(RealPrice!E446:E457)</f>
        <v>3.5227916075723557E-2</v>
      </c>
      <c r="F458" s="1">
        <f>AVERAGE(RealPrice!F446:F457)</f>
        <v>6.3962067138920956E-2</v>
      </c>
      <c r="G458" s="1">
        <f>AVERAGE(RealPrice!G446:G457)</f>
        <v>0</v>
      </c>
      <c r="H458" s="1">
        <f>AVERAGE(RealPrice!H446:H457)</f>
        <v>4.780818577809242E-2</v>
      </c>
      <c r="I458" s="1"/>
      <c r="J458" s="1">
        <f t="shared" si="423"/>
        <v>-6.4105825678471839E-5</v>
      </c>
      <c r="K458" s="1">
        <f t="shared" si="424"/>
        <v>-5.3420684765111137E-5</v>
      </c>
      <c r="L458" s="1">
        <f t="shared" si="425"/>
        <v>-5.8178357511123879E-5</v>
      </c>
      <c r="M458" s="1">
        <f t="shared" si="426"/>
        <v>-8.5748554296591339E-5</v>
      </c>
      <c r="N458" s="1">
        <f t="shared" si="427"/>
        <v>0</v>
      </c>
      <c r="O458" s="1">
        <f t="shared" si="428"/>
        <v>-5.3420684765111137E-5</v>
      </c>
      <c r="P458" s="1"/>
      <c r="Q458" s="99">
        <f t="shared" si="455"/>
        <v>-6.4105825678471839E-5</v>
      </c>
      <c r="R458" s="99">
        <f t="shared" si="456"/>
        <v>-5.3420684765111137E-5</v>
      </c>
      <c r="S458" s="99">
        <f t="shared" si="457"/>
        <v>-5.8178357511123879E-5</v>
      </c>
      <c r="T458" s="99">
        <f t="shared" si="458"/>
        <v>-8.5748554296591339E-5</v>
      </c>
      <c r="U458" s="99">
        <f t="shared" si="459"/>
        <v>0</v>
      </c>
      <c r="V458" s="99">
        <f t="shared" si="460"/>
        <v>-5.3420684765111137E-5</v>
      </c>
      <c r="W458" s="99"/>
      <c r="X458" s="99">
        <f t="shared" si="461"/>
        <v>0</v>
      </c>
      <c r="Y458" s="99">
        <f t="shared" si="462"/>
        <v>0</v>
      </c>
      <c r="Z458" s="99">
        <f t="shared" si="463"/>
        <v>0</v>
      </c>
      <c r="AA458" s="99">
        <f t="shared" si="464"/>
        <v>0</v>
      </c>
      <c r="AB458" s="99">
        <f t="shared" si="465"/>
        <v>0</v>
      </c>
      <c r="AC458" s="99">
        <f t="shared" si="466"/>
        <v>0</v>
      </c>
      <c r="AD458" s="1"/>
      <c r="AE458" s="1"/>
      <c r="AF458" s="5">
        <f t="shared" si="435"/>
        <v>-1.4213531420407266E-3</v>
      </c>
      <c r="AG458" s="5">
        <f t="shared" si="436"/>
        <v>-1.1161490119762085E-3</v>
      </c>
      <c r="AH458" s="5">
        <f t="shared" si="437"/>
        <v>-1.6487615998762584E-3</v>
      </c>
      <c r="AI458" s="5">
        <f t="shared" si="438"/>
        <v>-1.3388209007363372E-3</v>
      </c>
      <c r="AJ458" s="5" t="e">
        <f t="shared" si="439"/>
        <v>#DIV/0!</v>
      </c>
      <c r="AK458" s="5">
        <f t="shared" si="440"/>
        <v>-1.1161490119762085E-3</v>
      </c>
      <c r="AL458" s="1"/>
      <c r="AM458" s="175">
        <f t="shared" si="467"/>
        <v>-1.4213531420407266E-3</v>
      </c>
      <c r="AN458" s="175">
        <f t="shared" si="468"/>
        <v>-1.1161490119762085E-3</v>
      </c>
      <c r="AO458" s="175">
        <f t="shared" si="469"/>
        <v>-1.6487615998762584E-3</v>
      </c>
      <c r="AP458" s="175">
        <f t="shared" si="470"/>
        <v>-1.3388209007363372E-3</v>
      </c>
      <c r="AQ458" s="175" t="e">
        <f t="shared" si="471"/>
        <v>#DIV/0!</v>
      </c>
      <c r="AR458" s="175">
        <f t="shared" si="472"/>
        <v>-1.1161490119762085E-3</v>
      </c>
      <c r="AS458" s="175"/>
      <c r="AT458" s="175">
        <f t="shared" si="473"/>
        <v>0</v>
      </c>
      <c r="AU458" s="175">
        <f t="shared" si="474"/>
        <v>0</v>
      </c>
      <c r="AV458" s="175">
        <f t="shared" si="475"/>
        <v>0</v>
      </c>
      <c r="AW458" s="175">
        <f t="shared" si="476"/>
        <v>0</v>
      </c>
      <c r="AX458" s="175" t="e">
        <f t="shared" si="477"/>
        <v>#DIV/0!</v>
      </c>
      <c r="AY458" s="175">
        <f t="shared" si="478"/>
        <v>0</v>
      </c>
      <c r="AZ458" s="1"/>
      <c r="BA458" s="1">
        <f t="shared" si="441"/>
        <v>4.4973757579476616E-2</v>
      </c>
      <c r="BB458" s="1">
        <f t="shared" si="442"/>
        <v>4.7754765093327309E-2</v>
      </c>
      <c r="BC458" s="1">
        <f t="shared" si="443"/>
        <v>3.5169737718212433E-2</v>
      </c>
      <c r="BD458" s="1">
        <f t="shared" si="444"/>
        <v>6.3876318584624364E-2</v>
      </c>
      <c r="BE458" s="1">
        <f t="shared" si="445"/>
        <v>0</v>
      </c>
      <c r="BF458" s="1">
        <f t="shared" si="446"/>
        <v>4.7754765093327309E-2</v>
      </c>
      <c r="BG458" s="1"/>
      <c r="BH458" s="1">
        <f t="shared" si="479"/>
        <v>4.5037863405155087E-2</v>
      </c>
      <c r="BI458" s="1">
        <f t="shared" si="480"/>
        <v>4.780818577809242E-2</v>
      </c>
      <c r="BJ458" s="1">
        <f t="shared" si="481"/>
        <v>3.5227916075723557E-2</v>
      </c>
      <c r="BK458" s="1">
        <f t="shared" si="482"/>
        <v>6.3962067138920956E-2</v>
      </c>
      <c r="BL458" s="1">
        <f t="shared" si="483"/>
        <v>0</v>
      </c>
      <c r="BM458" s="1">
        <f t="shared" si="484"/>
        <v>4.780818577809242E-2</v>
      </c>
      <c r="BN458" s="1"/>
      <c r="BO458" s="1">
        <f t="shared" si="429"/>
        <v>8.1061764003574812E-3</v>
      </c>
      <c r="BP458" s="1">
        <f t="shared" si="430"/>
        <v>9.9865374286594519E-3</v>
      </c>
      <c r="BQ458" s="1">
        <f t="shared" si="431"/>
        <v>-1.9664055196257951E-2</v>
      </c>
      <c r="BR458" s="1">
        <f t="shared" si="432"/>
        <v>1.9275748613503584E-2</v>
      </c>
      <c r="BS458" s="1" t="e">
        <f t="shared" si="433"/>
        <v>#DIV/0!</v>
      </c>
      <c r="BT458" s="1">
        <f t="shared" si="434"/>
        <v>9.9865374286594519E-3</v>
      </c>
      <c r="BU458" s="1"/>
      <c r="BV458" s="1">
        <f t="shared" si="447"/>
        <v>0.10024931871168685</v>
      </c>
      <c r="BW458" s="1">
        <f t="shared" si="448"/>
        <v>9.8956392207069116E-2</v>
      </c>
      <c r="BX458" s="1">
        <f t="shared" si="449"/>
        <v>9.6835605238273531E-2</v>
      </c>
      <c r="BY458" s="1">
        <f t="shared" si="450"/>
        <v>0.1228571289151231</v>
      </c>
      <c r="BZ458" s="1" t="e">
        <f t="shared" si="451"/>
        <v>#DIV/0!</v>
      </c>
      <c r="CA458" s="1">
        <f t="shared" si="452"/>
        <v>9.8956392207069116E-2</v>
      </c>
      <c r="CB458" s="1"/>
      <c r="CC458" s="1"/>
    </row>
    <row r="459" spans="1:81" x14ac:dyDescent="0.2">
      <c r="A459">
        <f t="shared" si="453"/>
        <v>2028</v>
      </c>
      <c r="B459">
        <f t="shared" si="454"/>
        <v>2</v>
      </c>
      <c r="C459" s="1">
        <f>AVERAGE(RealPrice!C447:C458)</f>
        <v>4.4959544574245426E-2</v>
      </c>
      <c r="D459" s="1">
        <f>AVERAGE(RealPrice!D447:D458)</f>
        <v>4.7741251305248332E-2</v>
      </c>
      <c r="E459" s="1">
        <f>AVERAGE(RealPrice!E447:E458)</f>
        <v>3.5165453864990433E-2</v>
      </c>
      <c r="F459" s="1">
        <f>AVERAGE(RealPrice!F447:F458)</f>
        <v>6.3861504290249921E-2</v>
      </c>
      <c r="G459" s="1">
        <f>AVERAGE(RealPrice!G447:G458)</f>
        <v>0</v>
      </c>
      <c r="H459" s="1">
        <f>AVERAGE(RealPrice!H447:H458)</f>
        <v>4.7741251305248332E-2</v>
      </c>
      <c r="I459" s="1"/>
      <c r="J459" s="1">
        <f t="shared" si="423"/>
        <v>-7.8318830909661352E-5</v>
      </c>
      <c r="K459" s="1">
        <f t="shared" si="424"/>
        <v>-6.6934472844087933E-5</v>
      </c>
      <c r="L459" s="1">
        <f t="shared" si="425"/>
        <v>-6.2462210733124635E-5</v>
      </c>
      <c r="M459" s="1">
        <f t="shared" si="426"/>
        <v>-1.0056284867103471E-4</v>
      </c>
      <c r="N459" s="1">
        <f t="shared" si="427"/>
        <v>0</v>
      </c>
      <c r="O459" s="1">
        <f t="shared" si="428"/>
        <v>-6.6934472844087933E-5</v>
      </c>
      <c r="P459" s="1"/>
      <c r="Q459" s="99">
        <f t="shared" si="455"/>
        <v>-7.8318830909661352E-5</v>
      </c>
      <c r="R459" s="99">
        <f t="shared" si="456"/>
        <v>-6.6934472844087933E-5</v>
      </c>
      <c r="S459" s="99">
        <f t="shared" si="457"/>
        <v>-6.2462210733124635E-5</v>
      </c>
      <c r="T459" s="99">
        <f t="shared" si="458"/>
        <v>-1.0056284867103471E-4</v>
      </c>
      <c r="U459" s="99">
        <f t="shared" si="459"/>
        <v>0</v>
      </c>
      <c r="V459" s="99">
        <f t="shared" si="460"/>
        <v>-6.6934472844087933E-5</v>
      </c>
      <c r="W459" s="99"/>
      <c r="X459" s="99">
        <f t="shared" si="461"/>
        <v>0</v>
      </c>
      <c r="Y459" s="99">
        <f t="shared" si="462"/>
        <v>0</v>
      </c>
      <c r="Z459" s="99">
        <f t="shared" si="463"/>
        <v>0</v>
      </c>
      <c r="AA459" s="99">
        <f t="shared" si="464"/>
        <v>0</v>
      </c>
      <c r="AB459" s="99">
        <f t="shared" si="465"/>
        <v>0</v>
      </c>
      <c r="AC459" s="99">
        <f t="shared" si="466"/>
        <v>0</v>
      </c>
      <c r="AD459" s="1"/>
      <c r="AE459" s="1"/>
      <c r="AF459" s="5">
        <f t="shared" si="435"/>
        <v>-1.7389552920198392E-3</v>
      </c>
      <c r="AG459" s="5">
        <f t="shared" si="436"/>
        <v>-1.400063017550468E-3</v>
      </c>
      <c r="AH459" s="5">
        <f t="shared" si="437"/>
        <v>-1.7730884392610502E-3</v>
      </c>
      <c r="AI459" s="5">
        <f t="shared" si="438"/>
        <v>-1.5722263705552075E-3</v>
      </c>
      <c r="AJ459" s="5" t="e">
        <f t="shared" si="439"/>
        <v>#DIV/0!</v>
      </c>
      <c r="AK459" s="5">
        <f t="shared" si="440"/>
        <v>-1.400063017550468E-3</v>
      </c>
      <c r="AL459" s="1"/>
      <c r="AM459" s="175">
        <f t="shared" si="467"/>
        <v>-1.7389552920198392E-3</v>
      </c>
      <c r="AN459" s="175">
        <f t="shared" si="468"/>
        <v>-1.400063017550468E-3</v>
      </c>
      <c r="AO459" s="175">
        <f t="shared" si="469"/>
        <v>-1.7730884392610502E-3</v>
      </c>
      <c r="AP459" s="175">
        <f t="shared" si="470"/>
        <v>-1.5722263705552075E-3</v>
      </c>
      <c r="AQ459" s="175" t="e">
        <f t="shared" si="471"/>
        <v>#DIV/0!</v>
      </c>
      <c r="AR459" s="175">
        <f t="shared" si="472"/>
        <v>-1.400063017550468E-3</v>
      </c>
      <c r="AS459" s="175"/>
      <c r="AT459" s="175">
        <f t="shared" si="473"/>
        <v>0</v>
      </c>
      <c r="AU459" s="175">
        <f t="shared" si="474"/>
        <v>0</v>
      </c>
      <c r="AV459" s="175">
        <f t="shared" si="475"/>
        <v>0</v>
      </c>
      <c r="AW459" s="175">
        <f t="shared" si="476"/>
        <v>0</v>
      </c>
      <c r="AX459" s="175" t="e">
        <f t="shared" si="477"/>
        <v>#DIV/0!</v>
      </c>
      <c r="AY459" s="175">
        <f t="shared" si="478"/>
        <v>0</v>
      </c>
      <c r="AZ459" s="1"/>
      <c r="BA459" s="1">
        <f t="shared" si="441"/>
        <v>4.4881225743335765E-2</v>
      </c>
      <c r="BB459" s="1">
        <f t="shared" si="442"/>
        <v>4.7674316832404244E-2</v>
      </c>
      <c r="BC459" s="1">
        <f t="shared" si="443"/>
        <v>3.5102991654257308E-2</v>
      </c>
      <c r="BD459" s="1">
        <f t="shared" si="444"/>
        <v>6.3760941441578886E-2</v>
      </c>
      <c r="BE459" s="1">
        <f t="shared" si="445"/>
        <v>0</v>
      </c>
      <c r="BF459" s="1">
        <f t="shared" si="446"/>
        <v>4.7674316832404244E-2</v>
      </c>
      <c r="BG459" s="1"/>
      <c r="BH459" s="1">
        <f t="shared" si="479"/>
        <v>4.4959544574245426E-2</v>
      </c>
      <c r="BI459" s="1">
        <f t="shared" si="480"/>
        <v>4.7741251305248332E-2</v>
      </c>
      <c r="BJ459" s="1">
        <f t="shared" si="481"/>
        <v>3.5165453864990433E-2</v>
      </c>
      <c r="BK459" s="1">
        <f t="shared" si="482"/>
        <v>6.3861504290249921E-2</v>
      </c>
      <c r="BL459" s="1">
        <f t="shared" si="483"/>
        <v>0</v>
      </c>
      <c r="BM459" s="1">
        <f t="shared" si="484"/>
        <v>4.7741251305248332E-2</v>
      </c>
      <c r="BN459" s="1"/>
      <c r="BO459" s="1">
        <f t="shared" si="429"/>
        <v>8.027993762393295E-3</v>
      </c>
      <c r="BP459" s="1">
        <f t="shared" si="430"/>
        <v>9.9196966682953899E-3</v>
      </c>
      <c r="BQ459" s="1">
        <f t="shared" si="431"/>
        <v>-1.9726406655967334E-2</v>
      </c>
      <c r="BR459" s="1">
        <f t="shared" si="432"/>
        <v>1.9175343872395129E-2</v>
      </c>
      <c r="BS459" s="1" t="e">
        <f t="shared" si="433"/>
        <v>#DIV/0!</v>
      </c>
      <c r="BT459" s="1">
        <f t="shared" si="434"/>
        <v>9.9196966682953899E-3</v>
      </c>
      <c r="BU459" s="1"/>
      <c r="BV459" s="1">
        <f t="shared" si="447"/>
        <v>0.10024931871168685</v>
      </c>
      <c r="BW459" s="1">
        <f t="shared" si="448"/>
        <v>9.8956392207069116E-2</v>
      </c>
      <c r="BX459" s="1">
        <f t="shared" si="449"/>
        <v>9.6835605238273531E-2</v>
      </c>
      <c r="BY459" s="1">
        <f t="shared" si="450"/>
        <v>0.1228571289151231</v>
      </c>
      <c r="BZ459" s="1" t="e">
        <f t="shared" si="451"/>
        <v>#DIV/0!</v>
      </c>
      <c r="CA459" s="1">
        <f t="shared" si="452"/>
        <v>9.8956392207069116E-2</v>
      </c>
      <c r="CB459" s="1"/>
      <c r="CC459" s="1"/>
    </row>
    <row r="460" spans="1:81" x14ac:dyDescent="0.2">
      <c r="A460">
        <f t="shared" si="453"/>
        <v>2028</v>
      </c>
      <c r="B460">
        <f t="shared" si="454"/>
        <v>3</v>
      </c>
      <c r="C460" s="1">
        <f>AVERAGE(RealPrice!C448:C459)</f>
        <v>4.4879093495187393E-2</v>
      </c>
      <c r="D460" s="1">
        <f>AVERAGE(RealPrice!D448:D459)</f>
        <v>4.7672646758886071E-2</v>
      </c>
      <c r="E460" s="1">
        <f>AVERAGE(RealPrice!E448:E459)</f>
        <v>3.5103380386627435E-2</v>
      </c>
      <c r="F460" s="1">
        <f>AVERAGE(RealPrice!F448:F459)</f>
        <v>6.3759427740703353E-2</v>
      </c>
      <c r="G460" s="1">
        <f>AVERAGE(RealPrice!G448:G459)</f>
        <v>0</v>
      </c>
      <c r="H460" s="1">
        <f>AVERAGE(RealPrice!H448:H459)</f>
        <v>4.7672646758886071E-2</v>
      </c>
      <c r="I460" s="1"/>
      <c r="J460" s="1">
        <f t="shared" si="423"/>
        <v>-8.045107905803317E-5</v>
      </c>
      <c r="K460" s="1">
        <f t="shared" si="424"/>
        <v>-6.8604546362260876E-5</v>
      </c>
      <c r="L460" s="1">
        <f t="shared" si="425"/>
        <v>-6.2073478362997814E-5</v>
      </c>
      <c r="M460" s="1">
        <f t="shared" si="426"/>
        <v>-1.0207654954656753E-4</v>
      </c>
      <c r="N460" s="1">
        <f t="shared" si="427"/>
        <v>0</v>
      </c>
      <c r="O460" s="1">
        <f t="shared" si="428"/>
        <v>-6.8604546362260876E-5</v>
      </c>
      <c r="P460" s="1"/>
      <c r="Q460" s="99">
        <f t="shared" si="455"/>
        <v>-8.045107905803317E-5</v>
      </c>
      <c r="R460" s="99">
        <f t="shared" si="456"/>
        <v>-6.8604546362260876E-5</v>
      </c>
      <c r="S460" s="99">
        <f t="shared" si="457"/>
        <v>-6.2073478362997814E-5</v>
      </c>
      <c r="T460" s="99">
        <f t="shared" si="458"/>
        <v>-1.0207654954656753E-4</v>
      </c>
      <c r="U460" s="99">
        <f t="shared" si="459"/>
        <v>0</v>
      </c>
      <c r="V460" s="99">
        <f t="shared" si="460"/>
        <v>-6.8604546362260876E-5</v>
      </c>
      <c r="W460" s="99"/>
      <c r="X460" s="99">
        <f t="shared" si="461"/>
        <v>0</v>
      </c>
      <c r="Y460" s="99">
        <f t="shared" si="462"/>
        <v>0</v>
      </c>
      <c r="Z460" s="99">
        <f t="shared" si="463"/>
        <v>0</v>
      </c>
      <c r="AA460" s="99">
        <f t="shared" si="464"/>
        <v>0</v>
      </c>
      <c r="AB460" s="99">
        <f t="shared" si="465"/>
        <v>0</v>
      </c>
      <c r="AC460" s="99">
        <f t="shared" si="466"/>
        <v>0</v>
      </c>
      <c r="AD460" s="1"/>
      <c r="AE460" s="1"/>
      <c r="AF460" s="5">
        <f t="shared" si="435"/>
        <v>-1.7894104537731215E-3</v>
      </c>
      <c r="AG460" s="5">
        <f t="shared" si="436"/>
        <v>-1.4370077131748982E-3</v>
      </c>
      <c r="AH460" s="5">
        <f t="shared" si="437"/>
        <v>-1.7651834838052771E-3</v>
      </c>
      <c r="AI460" s="5">
        <f t="shared" si="438"/>
        <v>-1.5984050278964324E-3</v>
      </c>
      <c r="AJ460" s="5" t="e">
        <f t="shared" si="439"/>
        <v>#DIV/0!</v>
      </c>
      <c r="AK460" s="5">
        <f t="shared" si="440"/>
        <v>-1.4370077131748982E-3</v>
      </c>
      <c r="AL460" s="1"/>
      <c r="AM460" s="175">
        <f t="shared" si="467"/>
        <v>-1.7894104537731215E-3</v>
      </c>
      <c r="AN460" s="175">
        <f t="shared" si="468"/>
        <v>-1.4370077131748982E-3</v>
      </c>
      <c r="AO460" s="175">
        <f t="shared" si="469"/>
        <v>-1.7651834838052771E-3</v>
      </c>
      <c r="AP460" s="175">
        <f t="shared" si="470"/>
        <v>-1.5984050278964324E-3</v>
      </c>
      <c r="AQ460" s="175" t="e">
        <f t="shared" si="471"/>
        <v>#DIV/0!</v>
      </c>
      <c r="AR460" s="175">
        <f t="shared" si="472"/>
        <v>-1.4370077131748982E-3</v>
      </c>
      <c r="AS460" s="175"/>
      <c r="AT460" s="175">
        <f t="shared" si="473"/>
        <v>0</v>
      </c>
      <c r="AU460" s="175">
        <f t="shared" si="474"/>
        <v>0</v>
      </c>
      <c r="AV460" s="175">
        <f t="shared" si="475"/>
        <v>0</v>
      </c>
      <c r="AW460" s="175">
        <f t="shared" si="476"/>
        <v>0</v>
      </c>
      <c r="AX460" s="175" t="e">
        <f t="shared" si="477"/>
        <v>#DIV/0!</v>
      </c>
      <c r="AY460" s="175">
        <f t="shared" si="478"/>
        <v>0</v>
      </c>
      <c r="AZ460" s="1"/>
      <c r="BA460" s="1">
        <f t="shared" si="441"/>
        <v>4.479864241612936E-2</v>
      </c>
      <c r="BB460" s="1">
        <f t="shared" si="442"/>
        <v>4.760404221252381E-2</v>
      </c>
      <c r="BC460" s="1">
        <f t="shared" si="443"/>
        <v>3.5041306908264437E-2</v>
      </c>
      <c r="BD460" s="1">
        <f t="shared" si="444"/>
        <v>6.3657351191156786E-2</v>
      </c>
      <c r="BE460" s="1">
        <f t="shared" si="445"/>
        <v>0</v>
      </c>
      <c r="BF460" s="1">
        <f t="shared" si="446"/>
        <v>4.760404221252381E-2</v>
      </c>
      <c r="BG460" s="1"/>
      <c r="BH460" s="1">
        <f t="shared" si="479"/>
        <v>4.4879093495187393E-2</v>
      </c>
      <c r="BI460" s="1">
        <f t="shared" si="480"/>
        <v>4.7672646758886071E-2</v>
      </c>
      <c r="BJ460" s="1">
        <f t="shared" si="481"/>
        <v>3.5103380386627435E-2</v>
      </c>
      <c r="BK460" s="1">
        <f t="shared" si="482"/>
        <v>6.3759427740703353E-2</v>
      </c>
      <c r="BL460" s="1">
        <f t="shared" si="483"/>
        <v>0</v>
      </c>
      <c r="BM460" s="1">
        <f t="shared" si="484"/>
        <v>4.7672646758886071E-2</v>
      </c>
      <c r="BN460" s="1"/>
      <c r="BO460" s="1">
        <f t="shared" si="429"/>
        <v>7.9476866433371447E-3</v>
      </c>
      <c r="BP460" s="1">
        <f t="shared" si="430"/>
        <v>9.8511907071954091E-3</v>
      </c>
      <c r="BQ460" s="1">
        <f t="shared" si="431"/>
        <v>-1.9788370563251542E-2</v>
      </c>
      <c r="BR460" s="1">
        <f t="shared" si="432"/>
        <v>1.907343048251859E-2</v>
      </c>
      <c r="BS460" s="1" t="e">
        <f t="shared" si="433"/>
        <v>#DIV/0!</v>
      </c>
      <c r="BT460" s="1">
        <f t="shared" si="434"/>
        <v>9.8511907071954091E-3</v>
      </c>
      <c r="BU460" s="1"/>
      <c r="BV460" s="1">
        <f t="shared" si="447"/>
        <v>0.10024931871168685</v>
      </c>
      <c r="BW460" s="1">
        <f t="shared" si="448"/>
        <v>9.8956392207069116E-2</v>
      </c>
      <c r="BX460" s="1">
        <f t="shared" si="449"/>
        <v>9.6835605238273531E-2</v>
      </c>
      <c r="BY460" s="1">
        <f t="shared" si="450"/>
        <v>0.1228571289151231</v>
      </c>
      <c r="BZ460" s="1" t="e">
        <f t="shared" si="451"/>
        <v>#DIV/0!</v>
      </c>
      <c r="CA460" s="1">
        <f t="shared" si="452"/>
        <v>9.8956392207069116E-2</v>
      </c>
      <c r="CB460" s="1"/>
      <c r="CC460" s="1"/>
    </row>
    <row r="461" spans="1:81" x14ac:dyDescent="0.2">
      <c r="A461">
        <f t="shared" si="453"/>
        <v>2028</v>
      </c>
      <c r="B461">
        <f t="shared" si="454"/>
        <v>4</v>
      </c>
      <c r="C461" s="1">
        <f>AVERAGE(RealPrice!C449:C460)</f>
        <v>4.4798892313489928E-2</v>
      </c>
      <c r="D461" s="1">
        <f>AVERAGE(RealPrice!D449:D460)</f>
        <v>4.7604030421895954E-2</v>
      </c>
      <c r="E461" s="1">
        <f>AVERAGE(RealPrice!E449:E460)</f>
        <v>3.5041162587434477E-2</v>
      </c>
      <c r="F461" s="1">
        <f>AVERAGE(RealPrice!F449:F460)</f>
        <v>6.3656352291449156E-2</v>
      </c>
      <c r="G461" s="1">
        <f>AVERAGE(RealPrice!G449:G460)</f>
        <v>0</v>
      </c>
      <c r="H461" s="1">
        <f>AVERAGE(RealPrice!H449:H460)</f>
        <v>4.7604030421895954E-2</v>
      </c>
      <c r="I461" s="1"/>
      <c r="J461" s="1">
        <f t="shared" si="423"/>
        <v>-8.0201181697464596E-5</v>
      </c>
      <c r="K461" s="1">
        <f t="shared" si="424"/>
        <v>-6.8616336990116877E-5</v>
      </c>
      <c r="L461" s="1">
        <f t="shared" si="425"/>
        <v>-6.2217799192958168E-5</v>
      </c>
      <c r="M461" s="1">
        <f t="shared" si="426"/>
        <v>-1.0307544925419743E-4</v>
      </c>
      <c r="N461" s="1">
        <f t="shared" si="427"/>
        <v>0</v>
      </c>
      <c r="O461" s="1">
        <f t="shared" si="428"/>
        <v>-6.8616336990116877E-5</v>
      </c>
      <c r="P461" s="1"/>
      <c r="Q461" s="99">
        <f t="shared" si="455"/>
        <v>-8.0201181697464596E-5</v>
      </c>
      <c r="R461" s="99">
        <f t="shared" si="456"/>
        <v>-6.8616336990116877E-5</v>
      </c>
      <c r="S461" s="99">
        <f t="shared" si="457"/>
        <v>-6.2217799192958168E-5</v>
      </c>
      <c r="T461" s="99">
        <f t="shared" si="458"/>
        <v>-1.0307544925419743E-4</v>
      </c>
      <c r="U461" s="99">
        <f t="shared" si="459"/>
        <v>0</v>
      </c>
      <c r="V461" s="99">
        <f t="shared" si="460"/>
        <v>-6.8616336990116877E-5</v>
      </c>
      <c r="W461" s="99"/>
      <c r="X461" s="99">
        <f t="shared" si="461"/>
        <v>0</v>
      </c>
      <c r="Y461" s="99">
        <f t="shared" si="462"/>
        <v>0</v>
      </c>
      <c r="Z461" s="99">
        <f t="shared" si="463"/>
        <v>0</v>
      </c>
      <c r="AA461" s="99">
        <f t="shared" si="464"/>
        <v>0</v>
      </c>
      <c r="AB461" s="99">
        <f t="shared" si="465"/>
        <v>0</v>
      </c>
      <c r="AC461" s="99">
        <f t="shared" si="466"/>
        <v>0</v>
      </c>
      <c r="AD461" s="1"/>
      <c r="AE461" s="1"/>
      <c r="AF461" s="5">
        <f t="shared" si="435"/>
        <v>-1.787049948013486E-3</v>
      </c>
      <c r="AG461" s="5">
        <f t="shared" si="436"/>
        <v>-1.439323000821835E-3</v>
      </c>
      <c r="AH461" s="5">
        <f t="shared" si="437"/>
        <v>-1.7724161749579359E-3</v>
      </c>
      <c r="AI461" s="5">
        <f t="shared" si="438"/>
        <v>-1.6166307149647619E-3</v>
      </c>
      <c r="AJ461" s="5" t="e">
        <f t="shared" si="439"/>
        <v>#DIV/0!</v>
      </c>
      <c r="AK461" s="5">
        <f t="shared" si="440"/>
        <v>-1.439323000821835E-3</v>
      </c>
      <c r="AL461" s="1"/>
      <c r="AM461" s="175">
        <f t="shared" si="467"/>
        <v>-1.787049948013486E-3</v>
      </c>
      <c r="AN461" s="175">
        <f t="shared" si="468"/>
        <v>-1.439323000821835E-3</v>
      </c>
      <c r="AO461" s="175">
        <f t="shared" si="469"/>
        <v>-1.7724161749579359E-3</v>
      </c>
      <c r="AP461" s="175">
        <f t="shared" si="470"/>
        <v>-1.6166307149647619E-3</v>
      </c>
      <c r="AQ461" s="175" t="e">
        <f t="shared" si="471"/>
        <v>#DIV/0!</v>
      </c>
      <c r="AR461" s="175">
        <f t="shared" si="472"/>
        <v>-1.439323000821835E-3</v>
      </c>
      <c r="AS461" s="175"/>
      <c r="AT461" s="175">
        <f t="shared" si="473"/>
        <v>0</v>
      </c>
      <c r="AU461" s="175">
        <f t="shared" si="474"/>
        <v>0</v>
      </c>
      <c r="AV461" s="175">
        <f t="shared" si="475"/>
        <v>0</v>
      </c>
      <c r="AW461" s="175">
        <f t="shared" si="476"/>
        <v>0</v>
      </c>
      <c r="AX461" s="175" t="e">
        <f t="shared" si="477"/>
        <v>#DIV/0!</v>
      </c>
      <c r="AY461" s="175">
        <f t="shared" si="478"/>
        <v>0</v>
      </c>
      <c r="AZ461" s="1"/>
      <c r="BA461" s="1">
        <f t="shared" si="441"/>
        <v>4.4718691131792464E-2</v>
      </c>
      <c r="BB461" s="1">
        <f t="shared" si="442"/>
        <v>4.7535414084905837E-2</v>
      </c>
      <c r="BC461" s="1">
        <f t="shared" si="443"/>
        <v>3.4978944788241519E-2</v>
      </c>
      <c r="BD461" s="1">
        <f t="shared" si="444"/>
        <v>6.3553276842194958E-2</v>
      </c>
      <c r="BE461" s="1">
        <f t="shared" si="445"/>
        <v>0</v>
      </c>
      <c r="BF461" s="1">
        <f t="shared" si="446"/>
        <v>4.7535414084905837E-2</v>
      </c>
      <c r="BG461" s="1"/>
      <c r="BH461" s="1">
        <f t="shared" si="479"/>
        <v>4.4798892313489928E-2</v>
      </c>
      <c r="BI461" s="1">
        <f t="shared" si="480"/>
        <v>4.7604030421895954E-2</v>
      </c>
      <c r="BJ461" s="1">
        <f t="shared" si="481"/>
        <v>3.5041162587434477E-2</v>
      </c>
      <c r="BK461" s="1">
        <f t="shared" si="482"/>
        <v>6.3656352291449156E-2</v>
      </c>
      <c r="BL461" s="1">
        <f t="shared" si="483"/>
        <v>0</v>
      </c>
      <c r="BM461" s="1">
        <f t="shared" si="484"/>
        <v>4.7604030421895954E-2</v>
      </c>
      <c r="BN461" s="1"/>
      <c r="BO461" s="1">
        <f t="shared" si="429"/>
        <v>7.8676287851572602E-3</v>
      </c>
      <c r="BP461" s="1">
        <f t="shared" si="430"/>
        <v>9.7826731312773522E-3</v>
      </c>
      <c r="BQ461" s="1">
        <f t="shared" si="431"/>
        <v>-1.9850478086610841E-2</v>
      </c>
      <c r="BR461" s="1">
        <f t="shared" si="432"/>
        <v>1.8970521668201616E-2</v>
      </c>
      <c r="BS461" s="1" t="e">
        <f t="shared" si="433"/>
        <v>#DIV/0!</v>
      </c>
      <c r="BT461" s="1">
        <f t="shared" si="434"/>
        <v>9.7826731312773522E-3</v>
      </c>
      <c r="BU461" s="1"/>
      <c r="BV461" s="1">
        <f t="shared" si="447"/>
        <v>0.10024931871168685</v>
      </c>
      <c r="BW461" s="1">
        <f t="shared" si="448"/>
        <v>9.8956392207069116E-2</v>
      </c>
      <c r="BX461" s="1">
        <f t="shared" si="449"/>
        <v>9.6835605238273531E-2</v>
      </c>
      <c r="BY461" s="1">
        <f t="shared" si="450"/>
        <v>0.1228571289151231</v>
      </c>
      <c r="BZ461" s="1" t="e">
        <f t="shared" si="451"/>
        <v>#DIV/0!</v>
      </c>
      <c r="CA461" s="1">
        <f t="shared" si="452"/>
        <v>9.8956392207069116E-2</v>
      </c>
      <c r="CB461" s="1"/>
      <c r="CC461" s="1"/>
    </row>
    <row r="462" spans="1:81" x14ac:dyDescent="0.2">
      <c r="A462">
        <f t="shared" si="453"/>
        <v>2028</v>
      </c>
      <c r="B462">
        <f t="shared" si="454"/>
        <v>5</v>
      </c>
      <c r="C462" s="1">
        <f>AVERAGE(RealPrice!C450:C461)</f>
        <v>4.4718818039736798E-2</v>
      </c>
      <c r="D462" s="1">
        <f>AVERAGE(RealPrice!D450:D461)</f>
        <v>4.753535757211471E-2</v>
      </c>
      <c r="E462" s="1">
        <f>AVERAGE(RealPrice!E450:E461)</f>
        <v>3.4977233780875465E-2</v>
      </c>
      <c r="F462" s="1">
        <f>AVERAGE(RealPrice!F450:F461)</f>
        <v>6.3552804953820749E-2</v>
      </c>
      <c r="G462" s="1">
        <f>AVERAGE(RealPrice!G450:G461)</f>
        <v>0</v>
      </c>
      <c r="H462" s="1">
        <f>AVERAGE(RealPrice!H450:H461)</f>
        <v>4.753535757211471E-2</v>
      </c>
      <c r="I462" s="1"/>
      <c r="J462" s="1">
        <f t="shared" si="423"/>
        <v>-8.0074273753130698E-5</v>
      </c>
      <c r="K462" s="1">
        <f t="shared" si="424"/>
        <v>-6.8672849781244161E-5</v>
      </c>
      <c r="L462" s="1">
        <f t="shared" si="425"/>
        <v>-6.3928806559011842E-5</v>
      </c>
      <c r="M462" s="1">
        <f t="shared" si="426"/>
        <v>-1.0354733762840684E-4</v>
      </c>
      <c r="N462" s="1">
        <f t="shared" si="427"/>
        <v>0</v>
      </c>
      <c r="O462" s="1">
        <f t="shared" si="428"/>
        <v>-6.8672849781244161E-5</v>
      </c>
      <c r="P462" s="1"/>
      <c r="Q462" s="99">
        <f t="shared" si="455"/>
        <v>-8.0074273753130698E-5</v>
      </c>
      <c r="R462" s="99">
        <f t="shared" si="456"/>
        <v>-6.8672849781244161E-5</v>
      </c>
      <c r="S462" s="99">
        <f t="shared" si="457"/>
        <v>-6.3928806559011842E-5</v>
      </c>
      <c r="T462" s="99">
        <f t="shared" si="458"/>
        <v>-1.0354733762840684E-4</v>
      </c>
      <c r="U462" s="99">
        <f t="shared" si="459"/>
        <v>0</v>
      </c>
      <c r="V462" s="99">
        <f t="shared" si="460"/>
        <v>-6.8672849781244161E-5</v>
      </c>
      <c r="W462" s="99"/>
      <c r="X462" s="99">
        <f t="shared" si="461"/>
        <v>0</v>
      </c>
      <c r="Y462" s="99">
        <f t="shared" si="462"/>
        <v>0</v>
      </c>
      <c r="Z462" s="99">
        <f t="shared" si="463"/>
        <v>0</v>
      </c>
      <c r="AA462" s="99">
        <f t="shared" si="464"/>
        <v>0</v>
      </c>
      <c r="AB462" s="99">
        <f t="shared" si="465"/>
        <v>0</v>
      </c>
      <c r="AC462" s="99">
        <f t="shared" si="466"/>
        <v>0</v>
      </c>
      <c r="AD462" s="1"/>
      <c r="AE462" s="1"/>
      <c r="AF462" s="5">
        <f t="shared" si="435"/>
        <v>-1.787416376119122E-3</v>
      </c>
      <c r="AG462" s="5">
        <f t="shared" si="436"/>
        <v>-1.4425847805873415E-3</v>
      </c>
      <c r="AH462" s="5">
        <f t="shared" si="437"/>
        <v>-1.8243917107344521E-3</v>
      </c>
      <c r="AI462" s="5">
        <f t="shared" si="438"/>
        <v>-1.626661501970994E-3</v>
      </c>
      <c r="AJ462" s="5" t="e">
        <f t="shared" si="439"/>
        <v>#DIV/0!</v>
      </c>
      <c r="AK462" s="5">
        <f t="shared" si="440"/>
        <v>-1.4425847805873415E-3</v>
      </c>
      <c r="AL462" s="1"/>
      <c r="AM462" s="175">
        <f t="shared" si="467"/>
        <v>-1.787416376119122E-3</v>
      </c>
      <c r="AN462" s="175">
        <f t="shared" si="468"/>
        <v>-1.4425847805873415E-3</v>
      </c>
      <c r="AO462" s="175">
        <f t="shared" si="469"/>
        <v>-1.8243917107344521E-3</v>
      </c>
      <c r="AP462" s="175">
        <f t="shared" si="470"/>
        <v>-1.626661501970994E-3</v>
      </c>
      <c r="AQ462" s="175" t="e">
        <f t="shared" si="471"/>
        <v>#DIV/0!</v>
      </c>
      <c r="AR462" s="175">
        <f t="shared" si="472"/>
        <v>-1.4425847805873415E-3</v>
      </c>
      <c r="AS462" s="175"/>
      <c r="AT462" s="175">
        <f t="shared" si="473"/>
        <v>0</v>
      </c>
      <c r="AU462" s="175">
        <f t="shared" si="474"/>
        <v>0</v>
      </c>
      <c r="AV462" s="175">
        <f t="shared" si="475"/>
        <v>0</v>
      </c>
      <c r="AW462" s="175">
        <f t="shared" si="476"/>
        <v>0</v>
      </c>
      <c r="AX462" s="175" t="e">
        <f t="shared" si="477"/>
        <v>#DIV/0!</v>
      </c>
      <c r="AY462" s="175">
        <f t="shared" si="478"/>
        <v>0</v>
      </c>
      <c r="AZ462" s="1"/>
      <c r="BA462" s="1">
        <f t="shared" si="441"/>
        <v>4.4638743765983667E-2</v>
      </c>
      <c r="BB462" s="1">
        <f t="shared" si="442"/>
        <v>4.7466684722333466E-2</v>
      </c>
      <c r="BC462" s="1">
        <f t="shared" si="443"/>
        <v>3.4913304974316453E-2</v>
      </c>
      <c r="BD462" s="1">
        <f t="shared" si="444"/>
        <v>6.3449257616192342E-2</v>
      </c>
      <c r="BE462" s="1">
        <f t="shared" si="445"/>
        <v>0</v>
      </c>
      <c r="BF462" s="1">
        <f t="shared" si="446"/>
        <v>4.7466684722333466E-2</v>
      </c>
      <c r="BG462" s="1"/>
      <c r="BH462" s="1">
        <f t="shared" si="479"/>
        <v>4.4718818039736798E-2</v>
      </c>
      <c r="BI462" s="1">
        <f t="shared" si="480"/>
        <v>4.753535757211471E-2</v>
      </c>
      <c r="BJ462" s="1">
        <f t="shared" si="481"/>
        <v>3.4977233780875465E-2</v>
      </c>
      <c r="BK462" s="1">
        <f t="shared" si="482"/>
        <v>6.3552804953820749E-2</v>
      </c>
      <c r="BL462" s="1">
        <f t="shared" si="483"/>
        <v>0</v>
      </c>
      <c r="BM462" s="1">
        <f t="shared" si="484"/>
        <v>4.753535757211471E-2</v>
      </c>
      <c r="BN462" s="1"/>
      <c r="BO462" s="1">
        <f t="shared" si="429"/>
        <v>7.7876976374723437E-3</v>
      </c>
      <c r="BP462" s="1">
        <f t="shared" si="430"/>
        <v>9.7140993479040427E-3</v>
      </c>
      <c r="BQ462" s="1">
        <f t="shared" si="431"/>
        <v>-1.9914290261985091E-2</v>
      </c>
      <c r="BR462" s="1">
        <f t="shared" si="432"/>
        <v>1.8867142767040965E-2</v>
      </c>
      <c r="BS462" s="1" t="e">
        <f t="shared" si="433"/>
        <v>#DIV/0!</v>
      </c>
      <c r="BT462" s="1">
        <f t="shared" si="434"/>
        <v>9.7140993479040427E-3</v>
      </c>
      <c r="BU462" s="1"/>
      <c r="BV462" s="1">
        <f t="shared" si="447"/>
        <v>0.10024931871168685</v>
      </c>
      <c r="BW462" s="1">
        <f t="shared" si="448"/>
        <v>9.8956392207069116E-2</v>
      </c>
      <c r="BX462" s="1">
        <f t="shared" si="449"/>
        <v>9.6835605238273531E-2</v>
      </c>
      <c r="BY462" s="1">
        <f t="shared" si="450"/>
        <v>0.1228571289151231</v>
      </c>
      <c r="BZ462" s="1" t="e">
        <f t="shared" si="451"/>
        <v>#DIV/0!</v>
      </c>
      <c r="CA462" s="1">
        <f t="shared" si="452"/>
        <v>9.8956392207069116E-2</v>
      </c>
      <c r="CB462" s="1"/>
      <c r="CC462" s="1"/>
    </row>
    <row r="463" spans="1:81" x14ac:dyDescent="0.2">
      <c r="A463">
        <f t="shared" si="453"/>
        <v>2028</v>
      </c>
      <c r="B463">
        <f t="shared" si="454"/>
        <v>6</v>
      </c>
      <c r="C463" s="1">
        <f>AVERAGE(RealPrice!C451:C462)</f>
        <v>4.4638588772801462E-2</v>
      </c>
      <c r="D463" s="1">
        <f>AVERAGE(RealPrice!D451:D462)</f>
        <v>4.7466523311709065E-2</v>
      </c>
      <c r="E463" s="1">
        <f>AVERAGE(RealPrice!E451:E462)</f>
        <v>3.4913637456416624E-2</v>
      </c>
      <c r="F463" s="1">
        <f>AVERAGE(RealPrice!F451:F462)</f>
        <v>6.344989738824304E-2</v>
      </c>
      <c r="G463" s="1">
        <f>AVERAGE(RealPrice!G451:G462)</f>
        <v>0</v>
      </c>
      <c r="H463" s="1">
        <f>AVERAGE(RealPrice!H451:H462)</f>
        <v>4.7466523311709065E-2</v>
      </c>
      <c r="I463" s="1"/>
      <c r="J463" s="1">
        <f t="shared" ref="J463:J526" si="485">C463-C462</f>
        <v>-8.0229266935336052E-5</v>
      </c>
      <c r="K463" s="1">
        <f t="shared" ref="K463:K526" si="486">D463-D462</f>
        <v>-6.883426040564522E-5</v>
      </c>
      <c r="L463" s="1">
        <f t="shared" ref="L463:L526" si="487">E463-E462</f>
        <v>-6.3596324458840836E-5</v>
      </c>
      <c r="M463" s="1">
        <f t="shared" ref="M463:M526" si="488">F463-F462</f>
        <v>-1.0290756557770897E-4</v>
      </c>
      <c r="N463" s="1">
        <f t="shared" ref="N463:N526" si="489">G463-G462</f>
        <v>0</v>
      </c>
      <c r="O463" s="1">
        <f t="shared" ref="O463:O526" si="490">H463-H462</f>
        <v>-6.883426040564522E-5</v>
      </c>
      <c r="P463" s="1"/>
      <c r="Q463" s="99">
        <f t="shared" si="455"/>
        <v>-8.0229266935336052E-5</v>
      </c>
      <c r="R463" s="99">
        <f t="shared" si="456"/>
        <v>-6.883426040564522E-5</v>
      </c>
      <c r="S463" s="99">
        <f t="shared" si="457"/>
        <v>-6.3596324458840836E-5</v>
      </c>
      <c r="T463" s="99">
        <f t="shared" si="458"/>
        <v>-1.0290756557770897E-4</v>
      </c>
      <c r="U463" s="99">
        <f t="shared" si="459"/>
        <v>0</v>
      </c>
      <c r="V463" s="99">
        <f t="shared" si="460"/>
        <v>-6.883426040564522E-5</v>
      </c>
      <c r="W463" s="99"/>
      <c r="X463" s="99">
        <f t="shared" si="461"/>
        <v>0</v>
      </c>
      <c r="Y463" s="99">
        <f t="shared" si="462"/>
        <v>0</v>
      </c>
      <c r="Z463" s="99">
        <f t="shared" si="463"/>
        <v>0</v>
      </c>
      <c r="AA463" s="99">
        <f t="shared" si="464"/>
        <v>0</v>
      </c>
      <c r="AB463" s="99">
        <f t="shared" si="465"/>
        <v>0</v>
      </c>
      <c r="AC463" s="99">
        <f t="shared" si="466"/>
        <v>0</v>
      </c>
      <c r="AD463" s="1"/>
      <c r="AE463" s="1"/>
      <c r="AF463" s="5">
        <f t="shared" si="435"/>
        <v>-1.7940829040705708E-3</v>
      </c>
      <c r="AG463" s="5">
        <f t="shared" si="436"/>
        <v>-1.4480644286984923E-3</v>
      </c>
      <c r="AH463" s="5">
        <f t="shared" si="437"/>
        <v>-1.81822052759395E-3</v>
      </c>
      <c r="AI463" s="5">
        <f t="shared" si="438"/>
        <v>-1.6192450616850929E-3</v>
      </c>
      <c r="AJ463" s="5" t="e">
        <f t="shared" si="439"/>
        <v>#DIV/0!</v>
      </c>
      <c r="AK463" s="5">
        <f t="shared" si="440"/>
        <v>-1.4480644286984923E-3</v>
      </c>
      <c r="AL463" s="1"/>
      <c r="AM463" s="175">
        <f t="shared" si="467"/>
        <v>-1.7940829040705708E-3</v>
      </c>
      <c r="AN463" s="175">
        <f t="shared" si="468"/>
        <v>-1.4480644286984923E-3</v>
      </c>
      <c r="AO463" s="175">
        <f t="shared" si="469"/>
        <v>-1.81822052759395E-3</v>
      </c>
      <c r="AP463" s="175">
        <f t="shared" si="470"/>
        <v>-1.6192450616850929E-3</v>
      </c>
      <c r="AQ463" s="175" t="e">
        <f t="shared" si="471"/>
        <v>#DIV/0!</v>
      </c>
      <c r="AR463" s="175">
        <f t="shared" si="472"/>
        <v>-1.4480644286984923E-3</v>
      </c>
      <c r="AS463" s="175"/>
      <c r="AT463" s="175">
        <f t="shared" si="473"/>
        <v>0</v>
      </c>
      <c r="AU463" s="175">
        <f t="shared" si="474"/>
        <v>0</v>
      </c>
      <c r="AV463" s="175">
        <f t="shared" si="475"/>
        <v>0</v>
      </c>
      <c r="AW463" s="175">
        <f t="shared" si="476"/>
        <v>0</v>
      </c>
      <c r="AX463" s="175" t="e">
        <f t="shared" si="477"/>
        <v>#DIV/0!</v>
      </c>
      <c r="AY463" s="175">
        <f t="shared" si="478"/>
        <v>0</v>
      </c>
      <c r="AZ463" s="1"/>
      <c r="BA463" s="1">
        <f t="shared" si="441"/>
        <v>4.4558359505866126E-2</v>
      </c>
      <c r="BB463" s="1">
        <f t="shared" si="442"/>
        <v>4.739768905130342E-2</v>
      </c>
      <c r="BC463" s="1">
        <f t="shared" si="443"/>
        <v>3.4850041131957783E-2</v>
      </c>
      <c r="BD463" s="1">
        <f t="shared" si="444"/>
        <v>6.3346989822665331E-2</v>
      </c>
      <c r="BE463" s="1">
        <f t="shared" si="445"/>
        <v>0</v>
      </c>
      <c r="BF463" s="1">
        <f t="shared" si="446"/>
        <v>4.739768905130342E-2</v>
      </c>
      <c r="BG463" s="1"/>
      <c r="BH463" s="1">
        <f t="shared" si="479"/>
        <v>4.4638588772801462E-2</v>
      </c>
      <c r="BI463" s="1">
        <f t="shared" si="480"/>
        <v>4.7466523311709065E-2</v>
      </c>
      <c r="BJ463" s="1">
        <f t="shared" si="481"/>
        <v>3.4913637456416624E-2</v>
      </c>
      <c r="BK463" s="1">
        <f t="shared" si="482"/>
        <v>6.344989738824304E-2</v>
      </c>
      <c r="BL463" s="1">
        <f t="shared" si="483"/>
        <v>0</v>
      </c>
      <c r="BM463" s="1">
        <f t="shared" si="484"/>
        <v>4.7466523311709065E-2</v>
      </c>
      <c r="BN463" s="1"/>
      <c r="BO463" s="1">
        <f t="shared" ref="BO463:BO526" si="491">(C463*AM463)+BO462</f>
        <v>7.707612308493224E-3</v>
      </c>
      <c r="BP463" s="1">
        <f t="shared" ref="BP463:BP526" si="492">(D463*AN463)+BP462</f>
        <v>9.6453647639423695E-3</v>
      </c>
      <c r="BQ463" s="1">
        <f t="shared" ref="BQ463:BQ526" si="493">(E463*AO463)+BQ462</f>
        <v>-1.9977770954301321E-2</v>
      </c>
      <c r="BR463" s="1">
        <f t="shared" ref="BR463:BR526" si="494">(F463*AP463)+BR462</f>
        <v>1.8764401834030626E-2</v>
      </c>
      <c r="BS463" s="1" t="e">
        <f t="shared" ref="BS463:BS526" si="495">(G463*AQ463)+BS462</f>
        <v>#DIV/0!</v>
      </c>
      <c r="BT463" s="1">
        <f t="shared" ref="BT463:BT526" si="496">(H463*AR463)+BT462</f>
        <v>9.6453647639423695E-3</v>
      </c>
      <c r="BU463" s="1"/>
      <c r="BV463" s="1">
        <f t="shared" si="447"/>
        <v>0.10024931871168685</v>
      </c>
      <c r="BW463" s="1">
        <f t="shared" si="448"/>
        <v>9.8956392207069116E-2</v>
      </c>
      <c r="BX463" s="1">
        <f t="shared" si="449"/>
        <v>9.6835605238273531E-2</v>
      </c>
      <c r="BY463" s="1">
        <f t="shared" si="450"/>
        <v>0.1228571289151231</v>
      </c>
      <c r="BZ463" s="1" t="e">
        <f t="shared" si="451"/>
        <v>#DIV/0!</v>
      </c>
      <c r="CA463" s="1">
        <f t="shared" si="452"/>
        <v>9.8956392207069116E-2</v>
      </c>
      <c r="CB463" s="1"/>
      <c r="CC463" s="1"/>
    </row>
    <row r="464" spans="1:81" x14ac:dyDescent="0.2">
      <c r="A464">
        <f t="shared" si="453"/>
        <v>2028</v>
      </c>
      <c r="B464">
        <f t="shared" si="454"/>
        <v>7</v>
      </c>
      <c r="C464" s="1">
        <f>AVERAGE(RealPrice!C452:C463)</f>
        <v>4.4559903113088738E-2</v>
      </c>
      <c r="D464" s="1">
        <f>AVERAGE(RealPrice!D452:D463)</f>
        <v>4.7398658563493935E-2</v>
      </c>
      <c r="E464" s="1">
        <f>AVERAGE(RealPrice!E452:E463)</f>
        <v>3.4849267707271397E-2</v>
      </c>
      <c r="F464" s="1">
        <f>AVERAGE(RealPrice!F452:F463)</f>
        <v>6.3348509895020833E-2</v>
      </c>
      <c r="G464" s="1">
        <f>AVERAGE(RealPrice!G452:G463)</f>
        <v>0</v>
      </c>
      <c r="H464" s="1">
        <f>AVERAGE(RealPrice!H452:H463)</f>
        <v>4.7398658563493935E-2</v>
      </c>
      <c r="I464" s="1"/>
      <c r="J464" s="1">
        <f t="shared" si="485"/>
        <v>-7.8685659712723899E-5</v>
      </c>
      <c r="K464" s="1">
        <f t="shared" si="486"/>
        <v>-6.7864748215129556E-5</v>
      </c>
      <c r="L464" s="1">
        <f t="shared" si="487"/>
        <v>-6.436974914522664E-5</v>
      </c>
      <c r="M464" s="1">
        <f t="shared" si="488"/>
        <v>-1.0138749322220753E-4</v>
      </c>
      <c r="N464" s="1">
        <f t="shared" si="489"/>
        <v>0</v>
      </c>
      <c r="O464" s="1">
        <f t="shared" si="490"/>
        <v>-6.7864748215129556E-5</v>
      </c>
      <c r="P464" s="1"/>
      <c r="Q464" s="99">
        <f t="shared" si="455"/>
        <v>-7.8685659712723899E-5</v>
      </c>
      <c r="R464" s="99">
        <f t="shared" si="456"/>
        <v>-6.7864748215129556E-5</v>
      </c>
      <c r="S464" s="99">
        <f t="shared" si="457"/>
        <v>-6.436974914522664E-5</v>
      </c>
      <c r="T464" s="99">
        <f t="shared" si="458"/>
        <v>-1.0138749322220753E-4</v>
      </c>
      <c r="U464" s="99">
        <f t="shared" si="459"/>
        <v>0</v>
      </c>
      <c r="V464" s="99">
        <f t="shared" si="460"/>
        <v>-6.7864748215129556E-5</v>
      </c>
      <c r="W464" s="99"/>
      <c r="X464" s="99">
        <f t="shared" si="461"/>
        <v>0</v>
      </c>
      <c r="Y464" s="99">
        <f t="shared" si="462"/>
        <v>0</v>
      </c>
      <c r="Z464" s="99">
        <f t="shared" si="463"/>
        <v>0</v>
      </c>
      <c r="AA464" s="99">
        <f t="shared" si="464"/>
        <v>0</v>
      </c>
      <c r="AB464" s="99">
        <f t="shared" si="465"/>
        <v>0</v>
      </c>
      <c r="AC464" s="99">
        <f t="shared" si="466"/>
        <v>0</v>
      </c>
      <c r="AD464" s="1"/>
      <c r="AE464" s="1"/>
      <c r="AF464" s="5">
        <f t="shared" ref="AF464:AF527" si="497">C464/C463-1</f>
        <v>-1.7627273145487399E-3</v>
      </c>
      <c r="AG464" s="5">
        <f t="shared" ref="AG464:AG527" si="498">D464/D463-1</f>
        <v>-1.4297391820645711E-3</v>
      </c>
      <c r="AH464" s="5">
        <f t="shared" ref="AH464:AH527" si="499">E464/E463-1</f>
        <v>-1.8436849848595394E-3</v>
      </c>
      <c r="AI464" s="5">
        <f t="shared" ref="AI464:AI527" si="500">F464/F463-1</f>
        <v>-1.5979142188651263E-3</v>
      </c>
      <c r="AJ464" s="5" t="e">
        <f t="shared" ref="AJ464:AJ527" si="501">G464/G463-1</f>
        <v>#DIV/0!</v>
      </c>
      <c r="AK464" s="5">
        <f t="shared" ref="AK464:AK527" si="502">H464/H463-1</f>
        <v>-1.4297391820645711E-3</v>
      </c>
      <c r="AL464" s="1"/>
      <c r="AM464" s="175">
        <f t="shared" si="467"/>
        <v>-1.7627273145487399E-3</v>
      </c>
      <c r="AN464" s="175">
        <f t="shared" si="468"/>
        <v>-1.4297391820645711E-3</v>
      </c>
      <c r="AO464" s="175">
        <f t="shared" si="469"/>
        <v>-1.8436849848595394E-3</v>
      </c>
      <c r="AP464" s="175">
        <f t="shared" si="470"/>
        <v>-1.5979142188651263E-3</v>
      </c>
      <c r="AQ464" s="175" t="e">
        <f t="shared" si="471"/>
        <v>#DIV/0!</v>
      </c>
      <c r="AR464" s="175">
        <f t="shared" si="472"/>
        <v>-1.4297391820645711E-3</v>
      </c>
      <c r="AS464" s="175"/>
      <c r="AT464" s="175">
        <f t="shared" si="473"/>
        <v>0</v>
      </c>
      <c r="AU464" s="175">
        <f t="shared" si="474"/>
        <v>0</v>
      </c>
      <c r="AV464" s="175">
        <f t="shared" si="475"/>
        <v>0</v>
      </c>
      <c r="AW464" s="175">
        <f t="shared" si="476"/>
        <v>0</v>
      </c>
      <c r="AX464" s="175" t="e">
        <f t="shared" si="477"/>
        <v>#DIV/0!</v>
      </c>
      <c r="AY464" s="175">
        <f t="shared" si="478"/>
        <v>0</v>
      </c>
      <c r="AZ464" s="1"/>
      <c r="BA464" s="1">
        <f t="shared" ref="BA464:BA527" si="503">C464+Q464</f>
        <v>4.4481217453376014E-2</v>
      </c>
      <c r="BB464" s="1">
        <f t="shared" ref="BB464:BB527" si="504">D464+R464</f>
        <v>4.7330793815278806E-2</v>
      </c>
      <c r="BC464" s="1">
        <f t="shared" ref="BC464:BC527" si="505">E464+S464</f>
        <v>3.4784897958126171E-2</v>
      </c>
      <c r="BD464" s="1">
        <f t="shared" ref="BD464:BD527" si="506">F464+T464</f>
        <v>6.3247122401798625E-2</v>
      </c>
      <c r="BE464" s="1">
        <f t="shared" ref="BE464:BE527" si="507">G464+U464</f>
        <v>0</v>
      </c>
      <c r="BF464" s="1">
        <f t="shared" ref="BF464:BF527" si="508">H464+V464</f>
        <v>4.7330793815278806E-2</v>
      </c>
      <c r="BG464" s="1"/>
      <c r="BH464" s="1">
        <f t="shared" si="479"/>
        <v>4.4559903113088738E-2</v>
      </c>
      <c r="BI464" s="1">
        <f t="shared" si="480"/>
        <v>4.7398658563493935E-2</v>
      </c>
      <c r="BJ464" s="1">
        <f t="shared" si="481"/>
        <v>3.4849267707271397E-2</v>
      </c>
      <c r="BK464" s="1">
        <f t="shared" si="482"/>
        <v>6.3348509895020833E-2</v>
      </c>
      <c r="BL464" s="1">
        <f t="shared" si="483"/>
        <v>0</v>
      </c>
      <c r="BM464" s="1">
        <f t="shared" si="484"/>
        <v>4.7398658563493935E-2</v>
      </c>
      <c r="BN464" s="1"/>
      <c r="BO464" s="1">
        <f t="shared" si="491"/>
        <v>7.6290653501421366E-3</v>
      </c>
      <c r="BP464" s="1">
        <f t="shared" si="492"/>
        <v>9.5775970446168417E-3</v>
      </c>
      <c r="BQ464" s="1">
        <f t="shared" si="493"/>
        <v>-2.0042022025906568E-2</v>
      </c>
      <c r="BR464" s="1">
        <f t="shared" si="494"/>
        <v>1.8663176349325454E-2</v>
      </c>
      <c r="BS464" s="1" t="e">
        <f t="shared" si="495"/>
        <v>#DIV/0!</v>
      </c>
      <c r="BT464" s="1">
        <f t="shared" si="496"/>
        <v>9.5775970446168417E-3</v>
      </c>
      <c r="BU464" s="1"/>
      <c r="BV464" s="1">
        <f t="shared" ref="BV464:BV527" si="509">(C464*AT464)+BV463</f>
        <v>0.10024931871168685</v>
      </c>
      <c r="BW464" s="1">
        <f t="shared" ref="BW464:BW527" si="510">(D464*AU464)+BW463</f>
        <v>9.8956392207069116E-2</v>
      </c>
      <c r="BX464" s="1">
        <f t="shared" ref="BX464:BX527" si="511">(E464*AV464)+BX463</f>
        <v>9.6835605238273531E-2</v>
      </c>
      <c r="BY464" s="1">
        <f t="shared" ref="BY464:BY527" si="512">(F464*AW464)+BY463</f>
        <v>0.1228571289151231</v>
      </c>
      <c r="BZ464" s="1" t="e">
        <f t="shared" ref="BZ464:BZ527" si="513">(G464*AX464)+BZ463</f>
        <v>#DIV/0!</v>
      </c>
      <c r="CA464" s="1">
        <f t="shared" ref="CA464:CA527" si="514">(H464*AY464)+CA463</f>
        <v>9.8956392207069116E-2</v>
      </c>
      <c r="CB464" s="1"/>
      <c r="CC464" s="1"/>
    </row>
    <row r="465" spans="1:81" x14ac:dyDescent="0.2">
      <c r="A465">
        <f t="shared" si="453"/>
        <v>2028</v>
      </c>
      <c r="B465">
        <f t="shared" si="454"/>
        <v>8</v>
      </c>
      <c r="C465" s="1">
        <f>AVERAGE(RealPrice!C453:C464)</f>
        <v>4.4481301219071616E-2</v>
      </c>
      <c r="D465" s="1">
        <f>AVERAGE(RealPrice!D453:D464)</f>
        <v>4.7331254267223143E-2</v>
      </c>
      <c r="E465" s="1">
        <f>AVERAGE(RealPrice!E453:E464)</f>
        <v>3.4783676916285762E-2</v>
      </c>
      <c r="F465" s="1">
        <f>AVERAGE(RealPrice!F453:F464)</f>
        <v>6.3247062090014544E-2</v>
      </c>
      <c r="G465" s="1">
        <f>AVERAGE(RealPrice!G453:G464)</f>
        <v>0</v>
      </c>
      <c r="H465" s="1">
        <f>AVERAGE(RealPrice!H453:H464)</f>
        <v>4.7331254267223143E-2</v>
      </c>
      <c r="I465" s="1"/>
      <c r="J465" s="1">
        <f t="shared" si="485"/>
        <v>-7.8601894017121809E-5</v>
      </c>
      <c r="K465" s="1">
        <f t="shared" si="486"/>
        <v>-6.7404296270792696E-5</v>
      </c>
      <c r="L465" s="1">
        <f t="shared" si="487"/>
        <v>-6.5590790985635417E-5</v>
      </c>
      <c r="M465" s="1">
        <f t="shared" si="488"/>
        <v>-1.0144780500628836E-4</v>
      </c>
      <c r="N465" s="1">
        <f t="shared" si="489"/>
        <v>0</v>
      </c>
      <c r="O465" s="1">
        <f t="shared" si="490"/>
        <v>-6.7404296270792696E-5</v>
      </c>
      <c r="P465" s="1"/>
      <c r="Q465" s="99">
        <f t="shared" si="455"/>
        <v>-7.8601894017121809E-5</v>
      </c>
      <c r="R465" s="99">
        <f t="shared" si="456"/>
        <v>-6.7404296270792696E-5</v>
      </c>
      <c r="S465" s="99">
        <f t="shared" si="457"/>
        <v>-6.5590790985635417E-5</v>
      </c>
      <c r="T465" s="99">
        <f t="shared" si="458"/>
        <v>-1.0144780500628836E-4</v>
      </c>
      <c r="U465" s="99">
        <f t="shared" si="459"/>
        <v>0</v>
      </c>
      <c r="V465" s="99">
        <f t="shared" si="460"/>
        <v>-6.7404296270792696E-5</v>
      </c>
      <c r="W465" s="99"/>
      <c r="X465" s="99">
        <f t="shared" si="461"/>
        <v>0</v>
      </c>
      <c r="Y465" s="99">
        <f t="shared" si="462"/>
        <v>0</v>
      </c>
      <c r="Z465" s="99">
        <f t="shared" si="463"/>
        <v>0</v>
      </c>
      <c r="AA465" s="99">
        <f t="shared" si="464"/>
        <v>0</v>
      </c>
      <c r="AB465" s="99">
        <f t="shared" si="465"/>
        <v>0</v>
      </c>
      <c r="AC465" s="99">
        <f t="shared" si="466"/>
        <v>0</v>
      </c>
      <c r="AD465" s="1"/>
      <c r="AE465" s="1"/>
      <c r="AF465" s="5">
        <f t="shared" si="497"/>
        <v>-1.7639601643126834E-3</v>
      </c>
      <c r="AG465" s="5">
        <f t="shared" si="498"/>
        <v>-1.4220718120218079E-3</v>
      </c>
      <c r="AH465" s="5">
        <f t="shared" si="499"/>
        <v>-1.8821282425957042E-3</v>
      </c>
      <c r="AI465" s="5">
        <f t="shared" si="500"/>
        <v>-1.6014236984327468E-3</v>
      </c>
      <c r="AJ465" s="5" t="e">
        <f t="shared" si="501"/>
        <v>#DIV/0!</v>
      </c>
      <c r="AK465" s="5">
        <f t="shared" si="502"/>
        <v>-1.4220718120218079E-3</v>
      </c>
      <c r="AL465" s="1"/>
      <c r="AM465" s="175">
        <f t="shared" si="467"/>
        <v>-1.7639601643126834E-3</v>
      </c>
      <c r="AN465" s="175">
        <f t="shared" si="468"/>
        <v>-1.4220718120218079E-3</v>
      </c>
      <c r="AO465" s="175">
        <f t="shared" si="469"/>
        <v>-1.8821282425957042E-3</v>
      </c>
      <c r="AP465" s="175">
        <f t="shared" si="470"/>
        <v>-1.6014236984327468E-3</v>
      </c>
      <c r="AQ465" s="175" t="e">
        <f t="shared" si="471"/>
        <v>#DIV/0!</v>
      </c>
      <c r="AR465" s="175">
        <f t="shared" si="472"/>
        <v>-1.4220718120218079E-3</v>
      </c>
      <c r="AS465" s="175"/>
      <c r="AT465" s="175">
        <f t="shared" si="473"/>
        <v>0</v>
      </c>
      <c r="AU465" s="175">
        <f t="shared" si="474"/>
        <v>0</v>
      </c>
      <c r="AV465" s="175">
        <f t="shared" si="475"/>
        <v>0</v>
      </c>
      <c r="AW465" s="175">
        <f t="shared" si="476"/>
        <v>0</v>
      </c>
      <c r="AX465" s="175" t="e">
        <f t="shared" si="477"/>
        <v>#DIV/0!</v>
      </c>
      <c r="AY465" s="175">
        <f t="shared" si="478"/>
        <v>0</v>
      </c>
      <c r="AZ465" s="1"/>
      <c r="BA465" s="1">
        <f t="shared" si="503"/>
        <v>4.4402699325054494E-2</v>
      </c>
      <c r="BB465" s="1">
        <f t="shared" si="504"/>
        <v>4.726384997095235E-2</v>
      </c>
      <c r="BC465" s="1">
        <f t="shared" si="505"/>
        <v>3.4718086125300127E-2</v>
      </c>
      <c r="BD465" s="1">
        <f t="shared" si="506"/>
        <v>6.3145614285008256E-2</v>
      </c>
      <c r="BE465" s="1">
        <f t="shared" si="507"/>
        <v>0</v>
      </c>
      <c r="BF465" s="1">
        <f t="shared" si="508"/>
        <v>4.726384997095235E-2</v>
      </c>
      <c r="BG465" s="1"/>
      <c r="BH465" s="1">
        <f t="shared" si="479"/>
        <v>4.4481301219071616E-2</v>
      </c>
      <c r="BI465" s="1">
        <f t="shared" si="480"/>
        <v>4.7331254267223143E-2</v>
      </c>
      <c r="BJ465" s="1">
        <f t="shared" si="481"/>
        <v>3.4783676916285762E-2</v>
      </c>
      <c r="BK465" s="1">
        <f t="shared" si="482"/>
        <v>6.3247062090014544E-2</v>
      </c>
      <c r="BL465" s="1">
        <f t="shared" si="483"/>
        <v>0</v>
      </c>
      <c r="BM465" s="1">
        <f t="shared" si="484"/>
        <v>4.7331254267223143E-2</v>
      </c>
      <c r="BN465" s="1"/>
      <c r="BO465" s="1">
        <f t="shared" si="491"/>
        <v>7.5506021067349013E-3</v>
      </c>
      <c r="BP465" s="1">
        <f t="shared" si="492"/>
        <v>9.5102886020957868E-3</v>
      </c>
      <c r="BQ465" s="1">
        <f t="shared" si="493"/>
        <v>-2.0107489366612035E-2</v>
      </c>
      <c r="BR465" s="1">
        <f t="shared" si="494"/>
        <v>1.8561891005238258E-2</v>
      </c>
      <c r="BS465" s="1" t="e">
        <f t="shared" si="495"/>
        <v>#DIV/0!</v>
      </c>
      <c r="BT465" s="1">
        <f t="shared" si="496"/>
        <v>9.5102886020957868E-3</v>
      </c>
      <c r="BU465" s="1"/>
      <c r="BV465" s="1">
        <f t="shared" si="509"/>
        <v>0.10024931871168685</v>
      </c>
      <c r="BW465" s="1">
        <f t="shared" si="510"/>
        <v>9.8956392207069116E-2</v>
      </c>
      <c r="BX465" s="1">
        <f t="shared" si="511"/>
        <v>9.6835605238273531E-2</v>
      </c>
      <c r="BY465" s="1">
        <f t="shared" si="512"/>
        <v>0.1228571289151231</v>
      </c>
      <c r="BZ465" s="1" t="e">
        <f t="shared" si="513"/>
        <v>#DIV/0!</v>
      </c>
      <c r="CA465" s="1">
        <f t="shared" si="514"/>
        <v>9.8956392207069116E-2</v>
      </c>
      <c r="CB465" s="1"/>
      <c r="CC465" s="1"/>
    </row>
    <row r="466" spans="1:81" x14ac:dyDescent="0.2">
      <c r="A466">
        <f t="shared" ref="A466:A529" si="515">A454+1</f>
        <v>2028</v>
      </c>
      <c r="B466">
        <f t="shared" ref="B466:B529" si="516">B454</f>
        <v>9</v>
      </c>
      <c r="C466" s="1">
        <f>AVERAGE(RealPrice!C454:C465)</f>
        <v>4.440225197973572E-2</v>
      </c>
      <c r="D466" s="1">
        <f>AVERAGE(RealPrice!D454:D465)</f>
        <v>4.7263077464813348E-2</v>
      </c>
      <c r="E466" s="1">
        <f>AVERAGE(RealPrice!E454:E465)</f>
        <v>3.4717555454837089E-2</v>
      </c>
      <c r="F466" s="1">
        <f>AVERAGE(RealPrice!F454:F465)</f>
        <v>6.3145308118341389E-2</v>
      </c>
      <c r="G466" s="1">
        <f>AVERAGE(RealPrice!G454:G465)</f>
        <v>0</v>
      </c>
      <c r="H466" s="1">
        <f>AVERAGE(RealPrice!H454:H465)</f>
        <v>4.7263077464813348E-2</v>
      </c>
      <c r="I466" s="1"/>
      <c r="J466" s="1">
        <f t="shared" si="485"/>
        <v>-7.9049239335896027E-5</v>
      </c>
      <c r="K466" s="1">
        <f t="shared" si="486"/>
        <v>-6.8176802409794512E-5</v>
      </c>
      <c r="L466" s="1">
        <f t="shared" si="487"/>
        <v>-6.6121461448673258E-5</v>
      </c>
      <c r="M466" s="1">
        <f t="shared" si="488"/>
        <v>-1.017539716731547E-4</v>
      </c>
      <c r="N466" s="1">
        <f t="shared" si="489"/>
        <v>0</v>
      </c>
      <c r="O466" s="1">
        <f t="shared" si="490"/>
        <v>-6.8176802409794512E-5</v>
      </c>
      <c r="P466" s="1"/>
      <c r="Q466" s="99">
        <f t="shared" si="455"/>
        <v>-7.9049239335896027E-5</v>
      </c>
      <c r="R466" s="99">
        <f t="shared" si="456"/>
        <v>-6.8176802409794512E-5</v>
      </c>
      <c r="S466" s="99">
        <f t="shared" si="457"/>
        <v>-6.6121461448673258E-5</v>
      </c>
      <c r="T466" s="99">
        <f t="shared" si="458"/>
        <v>-1.017539716731547E-4</v>
      </c>
      <c r="U466" s="99">
        <f t="shared" si="459"/>
        <v>0</v>
      </c>
      <c r="V466" s="99">
        <f t="shared" si="460"/>
        <v>-6.8176802409794512E-5</v>
      </c>
      <c r="W466" s="99"/>
      <c r="X466" s="99">
        <f t="shared" si="461"/>
        <v>0</v>
      </c>
      <c r="Y466" s="99">
        <f t="shared" si="462"/>
        <v>0</v>
      </c>
      <c r="Z466" s="99">
        <f t="shared" si="463"/>
        <v>0</v>
      </c>
      <c r="AA466" s="99">
        <f t="shared" si="464"/>
        <v>0</v>
      </c>
      <c r="AB466" s="99">
        <f t="shared" si="465"/>
        <v>0</v>
      </c>
      <c r="AC466" s="99">
        <f t="shared" si="466"/>
        <v>0</v>
      </c>
      <c r="AD466" s="1"/>
      <c r="AE466" s="1"/>
      <c r="AF466" s="5">
        <f t="shared" si="497"/>
        <v>-1.7771341478203251E-3</v>
      </c>
      <c r="AG466" s="5">
        <f t="shared" si="498"/>
        <v>-1.4404182493217288E-3</v>
      </c>
      <c r="AH466" s="5">
        <f t="shared" si="499"/>
        <v>-1.9009336364239626E-3</v>
      </c>
      <c r="AI466" s="5">
        <f t="shared" si="500"/>
        <v>-1.6088331743905337E-3</v>
      </c>
      <c r="AJ466" s="5" t="e">
        <f t="shared" si="501"/>
        <v>#DIV/0!</v>
      </c>
      <c r="AK466" s="5">
        <f t="shared" si="502"/>
        <v>-1.4404182493217288E-3</v>
      </c>
      <c r="AL466" s="1"/>
      <c r="AM466" s="175">
        <f t="shared" si="467"/>
        <v>-1.7771341478203251E-3</v>
      </c>
      <c r="AN466" s="175">
        <f t="shared" si="468"/>
        <v>-1.4404182493217288E-3</v>
      </c>
      <c r="AO466" s="175">
        <f t="shared" si="469"/>
        <v>-1.9009336364239626E-3</v>
      </c>
      <c r="AP466" s="175">
        <f t="shared" si="470"/>
        <v>-1.6088331743905337E-3</v>
      </c>
      <c r="AQ466" s="175" t="e">
        <f t="shared" si="471"/>
        <v>#DIV/0!</v>
      </c>
      <c r="AR466" s="175">
        <f t="shared" si="472"/>
        <v>-1.4404182493217288E-3</v>
      </c>
      <c r="AS466" s="175"/>
      <c r="AT466" s="175">
        <f t="shared" si="473"/>
        <v>0</v>
      </c>
      <c r="AU466" s="175">
        <f t="shared" si="474"/>
        <v>0</v>
      </c>
      <c r="AV466" s="175">
        <f t="shared" si="475"/>
        <v>0</v>
      </c>
      <c r="AW466" s="175">
        <f t="shared" si="476"/>
        <v>0</v>
      </c>
      <c r="AX466" s="175" t="e">
        <f t="shared" si="477"/>
        <v>#DIV/0!</v>
      </c>
      <c r="AY466" s="175">
        <f t="shared" si="478"/>
        <v>0</v>
      </c>
      <c r="AZ466" s="1"/>
      <c r="BA466" s="1">
        <f t="shared" si="503"/>
        <v>4.4323202740399824E-2</v>
      </c>
      <c r="BB466" s="1">
        <f t="shared" si="504"/>
        <v>4.7194900662403554E-2</v>
      </c>
      <c r="BC466" s="1">
        <f t="shared" si="505"/>
        <v>3.4651433993388416E-2</v>
      </c>
      <c r="BD466" s="1">
        <f t="shared" si="506"/>
        <v>6.3043554146668235E-2</v>
      </c>
      <c r="BE466" s="1">
        <f t="shared" si="507"/>
        <v>0</v>
      </c>
      <c r="BF466" s="1">
        <f t="shared" si="508"/>
        <v>4.7194900662403554E-2</v>
      </c>
      <c r="BG466" s="1"/>
      <c r="BH466" s="1">
        <f t="shared" si="479"/>
        <v>4.440225197973572E-2</v>
      </c>
      <c r="BI466" s="1">
        <f t="shared" si="480"/>
        <v>4.7263077464813348E-2</v>
      </c>
      <c r="BJ466" s="1">
        <f t="shared" si="481"/>
        <v>3.4717555454837089E-2</v>
      </c>
      <c r="BK466" s="1">
        <f t="shared" si="482"/>
        <v>6.3145308118341389E-2</v>
      </c>
      <c r="BL466" s="1">
        <f t="shared" si="483"/>
        <v>0</v>
      </c>
      <c r="BM466" s="1">
        <f t="shared" si="484"/>
        <v>4.7263077464813348E-2</v>
      </c>
      <c r="BN466" s="1"/>
      <c r="BO466" s="1">
        <f t="shared" si="491"/>
        <v>7.4716933485015902E-3</v>
      </c>
      <c r="BP466" s="1">
        <f t="shared" si="492"/>
        <v>9.4422100027963633E-3</v>
      </c>
      <c r="BQ466" s="1">
        <f t="shared" si="493"/>
        <v>-2.0173485135550548E-2</v>
      </c>
      <c r="BR466" s="1">
        <f t="shared" si="494"/>
        <v>1.8460300738730357E-2</v>
      </c>
      <c r="BS466" s="1" t="e">
        <f t="shared" si="495"/>
        <v>#DIV/0!</v>
      </c>
      <c r="BT466" s="1">
        <f t="shared" si="496"/>
        <v>9.4422100027963633E-3</v>
      </c>
      <c r="BU466" s="1"/>
      <c r="BV466" s="1">
        <f t="shared" si="509"/>
        <v>0.10024931871168685</v>
      </c>
      <c r="BW466" s="1">
        <f t="shared" si="510"/>
        <v>9.8956392207069116E-2</v>
      </c>
      <c r="BX466" s="1">
        <f t="shared" si="511"/>
        <v>9.6835605238273531E-2</v>
      </c>
      <c r="BY466" s="1">
        <f t="shared" si="512"/>
        <v>0.1228571289151231</v>
      </c>
      <c r="BZ466" s="1" t="e">
        <f t="shared" si="513"/>
        <v>#DIV/0!</v>
      </c>
      <c r="CA466" s="1">
        <f t="shared" si="514"/>
        <v>9.8956392207069116E-2</v>
      </c>
      <c r="CB466" s="1"/>
      <c r="CC466" s="1"/>
    </row>
    <row r="467" spans="1:81" x14ac:dyDescent="0.2">
      <c r="A467">
        <f t="shared" si="515"/>
        <v>2028</v>
      </c>
      <c r="B467">
        <f t="shared" si="516"/>
        <v>10</v>
      </c>
      <c r="C467" s="1">
        <f>AVERAGE(RealPrice!C455:C466)</f>
        <v>4.4323203602048729E-2</v>
      </c>
      <c r="D467" s="1">
        <f>AVERAGE(RealPrice!D455:D466)</f>
        <v>4.7195023362873734E-2</v>
      </c>
      <c r="E467" s="1">
        <f>AVERAGE(RealPrice!E455:E466)</f>
        <v>3.4650142807661245E-2</v>
      </c>
      <c r="F467" s="1">
        <f>AVERAGE(RealPrice!F455:F466)</f>
        <v>6.304295295966654E-2</v>
      </c>
      <c r="G467" s="1">
        <f>AVERAGE(RealPrice!G455:G466)</f>
        <v>0</v>
      </c>
      <c r="H467" s="1">
        <f>AVERAGE(RealPrice!H455:H466)</f>
        <v>4.7195023362873734E-2</v>
      </c>
      <c r="I467" s="1"/>
      <c r="J467" s="1">
        <f t="shared" si="485"/>
        <v>-7.9048377686991023E-5</v>
      </c>
      <c r="K467" s="1">
        <f t="shared" si="486"/>
        <v>-6.805410193961442E-5</v>
      </c>
      <c r="L467" s="1">
        <f t="shared" si="487"/>
        <v>-6.7412647175843499E-5</v>
      </c>
      <c r="M467" s="1">
        <f t="shared" si="488"/>
        <v>-1.0235515867484946E-4</v>
      </c>
      <c r="N467" s="1">
        <f t="shared" si="489"/>
        <v>0</v>
      </c>
      <c r="O467" s="1">
        <f t="shared" si="490"/>
        <v>-6.805410193961442E-5</v>
      </c>
      <c r="P467" s="1"/>
      <c r="Q467" s="99">
        <f t="shared" si="455"/>
        <v>-7.9048377686991023E-5</v>
      </c>
      <c r="R467" s="99">
        <f t="shared" si="456"/>
        <v>-6.805410193961442E-5</v>
      </c>
      <c r="S467" s="99">
        <f t="shared" si="457"/>
        <v>-6.7412647175843499E-5</v>
      </c>
      <c r="T467" s="99">
        <f t="shared" si="458"/>
        <v>-1.0235515867484946E-4</v>
      </c>
      <c r="U467" s="99">
        <f t="shared" si="459"/>
        <v>0</v>
      </c>
      <c r="V467" s="99">
        <f t="shared" si="460"/>
        <v>-6.805410193961442E-5</v>
      </c>
      <c r="W467" s="99"/>
      <c r="X467" s="99">
        <f t="shared" si="461"/>
        <v>0</v>
      </c>
      <c r="Y467" s="99">
        <f t="shared" si="462"/>
        <v>0</v>
      </c>
      <c r="Z467" s="99">
        <f t="shared" si="463"/>
        <v>0</v>
      </c>
      <c r="AA467" s="99">
        <f t="shared" si="464"/>
        <v>0</v>
      </c>
      <c r="AB467" s="99">
        <f t="shared" si="465"/>
        <v>0</v>
      </c>
      <c r="AC467" s="99">
        <f t="shared" si="466"/>
        <v>0</v>
      </c>
      <c r="AD467" s="1"/>
      <c r="AE467" s="1"/>
      <c r="AF467" s="5">
        <f t="shared" si="497"/>
        <v>-1.7802785706244606E-3</v>
      </c>
      <c r="AG467" s="5">
        <f t="shared" si="498"/>
        <v>-1.4398999301363791E-3</v>
      </c>
      <c r="AH467" s="5">
        <f t="shared" si="499"/>
        <v>-1.9417452148535741E-3</v>
      </c>
      <c r="AI467" s="5">
        <f t="shared" si="500"/>
        <v>-1.6209463810521463E-3</v>
      </c>
      <c r="AJ467" s="5" t="e">
        <f t="shared" si="501"/>
        <v>#DIV/0!</v>
      </c>
      <c r="AK467" s="5">
        <f t="shared" si="502"/>
        <v>-1.4398999301363791E-3</v>
      </c>
      <c r="AL467" s="1"/>
      <c r="AM467" s="175">
        <f t="shared" si="467"/>
        <v>-1.7802785706244606E-3</v>
      </c>
      <c r="AN467" s="175">
        <f t="shared" si="468"/>
        <v>-1.4398999301363791E-3</v>
      </c>
      <c r="AO467" s="175">
        <f t="shared" si="469"/>
        <v>-1.9417452148535741E-3</v>
      </c>
      <c r="AP467" s="175">
        <f t="shared" si="470"/>
        <v>-1.6209463810521463E-3</v>
      </c>
      <c r="AQ467" s="175" t="e">
        <f t="shared" si="471"/>
        <v>#DIV/0!</v>
      </c>
      <c r="AR467" s="175">
        <f t="shared" si="472"/>
        <v>-1.4398999301363791E-3</v>
      </c>
      <c r="AS467" s="175"/>
      <c r="AT467" s="175">
        <f t="shared" si="473"/>
        <v>0</v>
      </c>
      <c r="AU467" s="175">
        <f t="shared" si="474"/>
        <v>0</v>
      </c>
      <c r="AV467" s="175">
        <f t="shared" si="475"/>
        <v>0</v>
      </c>
      <c r="AW467" s="175">
        <f t="shared" si="476"/>
        <v>0</v>
      </c>
      <c r="AX467" s="175" t="e">
        <f t="shared" si="477"/>
        <v>#DIV/0!</v>
      </c>
      <c r="AY467" s="175">
        <f t="shared" si="478"/>
        <v>0</v>
      </c>
      <c r="AZ467" s="1"/>
      <c r="BA467" s="1">
        <f t="shared" si="503"/>
        <v>4.4244155224361738E-2</v>
      </c>
      <c r="BB467" s="1">
        <f t="shared" si="504"/>
        <v>4.7126969260934119E-2</v>
      </c>
      <c r="BC467" s="1">
        <f t="shared" si="505"/>
        <v>3.4582730160485402E-2</v>
      </c>
      <c r="BD467" s="1">
        <f t="shared" si="506"/>
        <v>6.2940597800991691E-2</v>
      </c>
      <c r="BE467" s="1">
        <f t="shared" si="507"/>
        <v>0</v>
      </c>
      <c r="BF467" s="1">
        <f t="shared" si="508"/>
        <v>4.7126969260934119E-2</v>
      </c>
      <c r="BG467" s="1"/>
      <c r="BH467" s="1">
        <f t="shared" si="479"/>
        <v>4.4323203602048729E-2</v>
      </c>
      <c r="BI467" s="1">
        <f t="shared" si="480"/>
        <v>4.7195023362873734E-2</v>
      </c>
      <c r="BJ467" s="1">
        <f t="shared" si="481"/>
        <v>3.4650142807661245E-2</v>
      </c>
      <c r="BK467" s="1">
        <f t="shared" si="482"/>
        <v>6.304295295966654E-2</v>
      </c>
      <c r="BL467" s="1">
        <f t="shared" si="483"/>
        <v>0</v>
      </c>
      <c r="BM467" s="1">
        <f t="shared" si="484"/>
        <v>4.7195023362873734E-2</v>
      </c>
      <c r="BN467" s="1"/>
      <c r="BO467" s="1">
        <f t="shared" si="491"/>
        <v>7.3927856989474379E-3</v>
      </c>
      <c r="BP467" s="1">
        <f t="shared" si="492"/>
        <v>9.3742538919533765E-3</v>
      </c>
      <c r="BQ467" s="1">
        <f t="shared" si="493"/>
        <v>-2.0240766884541316E-2</v>
      </c>
      <c r="BR467" s="1">
        <f t="shared" si="494"/>
        <v>1.8358111492279543E-2</v>
      </c>
      <c r="BS467" s="1" t="e">
        <f t="shared" si="495"/>
        <v>#DIV/0!</v>
      </c>
      <c r="BT467" s="1">
        <f t="shared" si="496"/>
        <v>9.3742538919533765E-3</v>
      </c>
      <c r="BU467" s="1"/>
      <c r="BV467" s="1">
        <f t="shared" si="509"/>
        <v>0.10024931871168685</v>
      </c>
      <c r="BW467" s="1">
        <f t="shared" si="510"/>
        <v>9.8956392207069116E-2</v>
      </c>
      <c r="BX467" s="1">
        <f t="shared" si="511"/>
        <v>9.6835605238273531E-2</v>
      </c>
      <c r="BY467" s="1">
        <f t="shared" si="512"/>
        <v>0.1228571289151231</v>
      </c>
      <c r="BZ467" s="1" t="e">
        <f t="shared" si="513"/>
        <v>#DIV/0!</v>
      </c>
      <c r="CA467" s="1">
        <f t="shared" si="514"/>
        <v>9.8956392207069116E-2</v>
      </c>
      <c r="CB467" s="1"/>
      <c r="CC467" s="1"/>
    </row>
    <row r="468" spans="1:81" x14ac:dyDescent="0.2">
      <c r="A468">
        <f t="shared" si="515"/>
        <v>2028</v>
      </c>
      <c r="B468">
        <f t="shared" si="516"/>
        <v>11</v>
      </c>
      <c r="C468" s="1">
        <f>AVERAGE(RealPrice!C456:C467)</f>
        <v>4.424283550388608E-2</v>
      </c>
      <c r="D468" s="1">
        <f>AVERAGE(RealPrice!D456:D467)</f>
        <v>4.7125734396642555E-2</v>
      </c>
      <c r="E468" s="1">
        <f>AVERAGE(RealPrice!E456:E467)</f>
        <v>3.4584216471303601E-2</v>
      </c>
      <c r="F468" s="1">
        <f>AVERAGE(RealPrice!F456:F467)</f>
        <v>6.2939682377625303E-2</v>
      </c>
      <c r="G468" s="1">
        <f>AVERAGE(RealPrice!G456:G467)</f>
        <v>0</v>
      </c>
      <c r="H468" s="1">
        <f>AVERAGE(RealPrice!H456:H467)</f>
        <v>4.7125734396642555E-2</v>
      </c>
      <c r="I468" s="1"/>
      <c r="J468" s="1">
        <f t="shared" si="485"/>
        <v>-8.0368098162648949E-5</v>
      </c>
      <c r="K468" s="1">
        <f t="shared" si="486"/>
        <v>-6.9288966231179083E-5</v>
      </c>
      <c r="L468" s="1">
        <f t="shared" si="487"/>
        <v>-6.5926336357644E-5</v>
      </c>
      <c r="M468" s="1">
        <f t="shared" si="488"/>
        <v>-1.0327058204123718E-4</v>
      </c>
      <c r="N468" s="1">
        <f t="shared" si="489"/>
        <v>0</v>
      </c>
      <c r="O468" s="1">
        <f t="shared" si="490"/>
        <v>-6.9288966231179083E-5</v>
      </c>
      <c r="P468" s="1"/>
      <c r="Q468" s="99">
        <f t="shared" si="455"/>
        <v>-8.0368098162648949E-5</v>
      </c>
      <c r="R468" s="99">
        <f t="shared" si="456"/>
        <v>-6.9288966231179083E-5</v>
      </c>
      <c r="S468" s="99">
        <f t="shared" si="457"/>
        <v>-6.5926336357644E-5</v>
      </c>
      <c r="T468" s="99">
        <f t="shared" si="458"/>
        <v>-1.0327058204123718E-4</v>
      </c>
      <c r="U468" s="99">
        <f t="shared" si="459"/>
        <v>0</v>
      </c>
      <c r="V468" s="99">
        <f t="shared" si="460"/>
        <v>-6.9288966231179083E-5</v>
      </c>
      <c r="W468" s="99"/>
      <c r="X468" s="99">
        <f t="shared" si="461"/>
        <v>0</v>
      </c>
      <c r="Y468" s="99">
        <f t="shared" si="462"/>
        <v>0</v>
      </c>
      <c r="Z468" s="99">
        <f t="shared" si="463"/>
        <v>0</v>
      </c>
      <c r="AA468" s="99">
        <f t="shared" si="464"/>
        <v>0</v>
      </c>
      <c r="AB468" s="99">
        <f t="shared" si="465"/>
        <v>0</v>
      </c>
      <c r="AC468" s="99">
        <f t="shared" si="466"/>
        <v>0</v>
      </c>
      <c r="AD468" s="1"/>
      <c r="AE468" s="1"/>
      <c r="AF468" s="5">
        <f t="shared" si="497"/>
        <v>-1.8132285491866407E-3</v>
      </c>
      <c r="AG468" s="5">
        <f t="shared" si="498"/>
        <v>-1.468141369449727E-3</v>
      </c>
      <c r="AH468" s="5">
        <f t="shared" si="499"/>
        <v>-1.9026281283628377E-3</v>
      </c>
      <c r="AI468" s="5">
        <f t="shared" si="500"/>
        <v>-1.6380987436820371E-3</v>
      </c>
      <c r="AJ468" s="5" t="e">
        <f t="shared" si="501"/>
        <v>#DIV/0!</v>
      </c>
      <c r="AK468" s="5">
        <f t="shared" si="502"/>
        <v>-1.468141369449727E-3</v>
      </c>
      <c r="AL468" s="1"/>
      <c r="AM468" s="175">
        <f t="shared" si="467"/>
        <v>-1.8132285491866407E-3</v>
      </c>
      <c r="AN468" s="175">
        <f t="shared" si="468"/>
        <v>-1.468141369449727E-3</v>
      </c>
      <c r="AO468" s="175">
        <f t="shared" si="469"/>
        <v>-1.9026281283628377E-3</v>
      </c>
      <c r="AP468" s="175">
        <f t="shared" si="470"/>
        <v>-1.6380987436820371E-3</v>
      </c>
      <c r="AQ468" s="175" t="e">
        <f t="shared" si="471"/>
        <v>#DIV/0!</v>
      </c>
      <c r="AR468" s="175">
        <f t="shared" si="472"/>
        <v>-1.468141369449727E-3</v>
      </c>
      <c r="AS468" s="175"/>
      <c r="AT468" s="175">
        <f t="shared" si="473"/>
        <v>0</v>
      </c>
      <c r="AU468" s="175">
        <f t="shared" si="474"/>
        <v>0</v>
      </c>
      <c r="AV468" s="175">
        <f t="shared" si="475"/>
        <v>0</v>
      </c>
      <c r="AW468" s="175">
        <f t="shared" si="476"/>
        <v>0</v>
      </c>
      <c r="AX468" s="175" t="e">
        <f t="shared" si="477"/>
        <v>#DIV/0!</v>
      </c>
      <c r="AY468" s="175">
        <f t="shared" si="478"/>
        <v>0</v>
      </c>
      <c r="AZ468" s="1"/>
      <c r="BA468" s="1">
        <f t="shared" si="503"/>
        <v>4.4162467405723431E-2</v>
      </c>
      <c r="BB468" s="1">
        <f t="shared" si="504"/>
        <v>4.7056445430411376E-2</v>
      </c>
      <c r="BC468" s="1">
        <f t="shared" si="505"/>
        <v>3.4518290134945957E-2</v>
      </c>
      <c r="BD468" s="1">
        <f t="shared" si="506"/>
        <v>6.2836411795584066E-2</v>
      </c>
      <c r="BE468" s="1">
        <f t="shared" si="507"/>
        <v>0</v>
      </c>
      <c r="BF468" s="1">
        <f t="shared" si="508"/>
        <v>4.7056445430411376E-2</v>
      </c>
      <c r="BG468" s="1"/>
      <c r="BH468" s="1">
        <f t="shared" si="479"/>
        <v>4.424283550388608E-2</v>
      </c>
      <c r="BI468" s="1">
        <f t="shared" si="480"/>
        <v>4.7125734396642555E-2</v>
      </c>
      <c r="BJ468" s="1">
        <f t="shared" si="481"/>
        <v>3.4584216471303601E-2</v>
      </c>
      <c r="BK468" s="1">
        <f t="shared" si="482"/>
        <v>6.2939682377625303E-2</v>
      </c>
      <c r="BL468" s="1">
        <f t="shared" si="483"/>
        <v>0</v>
      </c>
      <c r="BM468" s="1">
        <f t="shared" si="484"/>
        <v>4.7125734396642555E-2</v>
      </c>
      <c r="BN468" s="1"/>
      <c r="BO468" s="1">
        <f t="shared" si="491"/>
        <v>7.3125633265148232E-3</v>
      </c>
      <c r="BP468" s="1">
        <f t="shared" si="492"/>
        <v>9.3050666517199652E-3</v>
      </c>
      <c r="BQ468" s="1">
        <f t="shared" si="493"/>
        <v>-2.0306567787597006E-2</v>
      </c>
      <c r="BR468" s="1">
        <f t="shared" si="494"/>
        <v>1.8255010077649007E-2</v>
      </c>
      <c r="BS468" s="1" t="e">
        <f t="shared" si="495"/>
        <v>#DIV/0!</v>
      </c>
      <c r="BT468" s="1">
        <f t="shared" si="496"/>
        <v>9.3050666517199652E-3</v>
      </c>
      <c r="BU468" s="1"/>
      <c r="BV468" s="1">
        <f t="shared" si="509"/>
        <v>0.10024931871168685</v>
      </c>
      <c r="BW468" s="1">
        <f t="shared" si="510"/>
        <v>9.8956392207069116E-2</v>
      </c>
      <c r="BX468" s="1">
        <f t="shared" si="511"/>
        <v>9.6835605238273531E-2</v>
      </c>
      <c r="BY468" s="1">
        <f t="shared" si="512"/>
        <v>0.1228571289151231</v>
      </c>
      <c r="BZ468" s="1" t="e">
        <f t="shared" si="513"/>
        <v>#DIV/0!</v>
      </c>
      <c r="CA468" s="1">
        <f t="shared" si="514"/>
        <v>9.8956392207069116E-2</v>
      </c>
      <c r="CB468" s="1"/>
      <c r="CC468" s="1"/>
    </row>
    <row r="469" spans="1:81" x14ac:dyDescent="0.2">
      <c r="A469">
        <f t="shared" si="515"/>
        <v>2028</v>
      </c>
      <c r="B469">
        <f t="shared" si="516"/>
        <v>12</v>
      </c>
      <c r="C469" s="1">
        <f>AVERAGE(RealPrice!C457:C468)</f>
        <v>4.4161342926509695E-2</v>
      </c>
      <c r="D469" s="1">
        <f>AVERAGE(RealPrice!D457:D468)</f>
        <v>4.7055410576995187E-2</v>
      </c>
      <c r="E469" s="1">
        <f>AVERAGE(RealPrice!E457:E468)</f>
        <v>3.4520170837715608E-2</v>
      </c>
      <c r="F469" s="1">
        <f>AVERAGE(RealPrice!F457:F468)</f>
        <v>6.283419627692427E-2</v>
      </c>
      <c r="G469" s="1">
        <f>AVERAGE(RealPrice!G457:G468)</f>
        <v>0</v>
      </c>
      <c r="H469" s="1">
        <f>AVERAGE(RealPrice!H457:H468)</f>
        <v>4.7055410576995187E-2</v>
      </c>
      <c r="I469" s="1"/>
      <c r="J469" s="1">
        <f t="shared" si="485"/>
        <v>-8.1492577376385267E-5</v>
      </c>
      <c r="K469" s="1">
        <f t="shared" si="486"/>
        <v>-7.0323819647367947E-5</v>
      </c>
      <c r="L469" s="1">
        <f t="shared" si="487"/>
        <v>-6.4045633587993256E-5</v>
      </c>
      <c r="M469" s="1">
        <f t="shared" si="488"/>
        <v>-1.054861007010327E-4</v>
      </c>
      <c r="N469" s="1">
        <f t="shared" si="489"/>
        <v>0</v>
      </c>
      <c r="O469" s="1">
        <f t="shared" si="490"/>
        <v>-7.0323819647367947E-5</v>
      </c>
      <c r="P469" s="1"/>
      <c r="Q469" s="99">
        <f t="shared" si="455"/>
        <v>-8.1492577376385267E-5</v>
      </c>
      <c r="R469" s="99">
        <f t="shared" si="456"/>
        <v>-7.0323819647367947E-5</v>
      </c>
      <c r="S469" s="99">
        <f t="shared" si="457"/>
        <v>-6.4045633587993256E-5</v>
      </c>
      <c r="T469" s="99">
        <f t="shared" si="458"/>
        <v>-1.054861007010327E-4</v>
      </c>
      <c r="U469" s="99">
        <f t="shared" si="459"/>
        <v>0</v>
      </c>
      <c r="V469" s="99">
        <f t="shared" si="460"/>
        <v>-7.0323819647367947E-5</v>
      </c>
      <c r="W469" s="99"/>
      <c r="X469" s="99">
        <f t="shared" si="461"/>
        <v>0</v>
      </c>
      <c r="Y469" s="99">
        <f t="shared" si="462"/>
        <v>0</v>
      </c>
      <c r="Z469" s="99">
        <f t="shared" si="463"/>
        <v>0</v>
      </c>
      <c r="AA469" s="99">
        <f t="shared" si="464"/>
        <v>0</v>
      </c>
      <c r="AB469" s="99">
        <f t="shared" si="465"/>
        <v>0</v>
      </c>
      <c r="AC469" s="99">
        <f t="shared" si="466"/>
        <v>0</v>
      </c>
      <c r="AD469" s="1"/>
      <c r="AE469" s="1"/>
      <c r="AF469" s="5">
        <f t="shared" si="497"/>
        <v>-1.8419383940531109E-3</v>
      </c>
      <c r="AG469" s="5">
        <f t="shared" si="498"/>
        <v>-1.4922593896462555E-3</v>
      </c>
      <c r="AH469" s="5">
        <f t="shared" si="499"/>
        <v>-1.8518746446413159E-3</v>
      </c>
      <c r="AI469" s="5">
        <f t="shared" si="500"/>
        <v>-1.6759871787743741E-3</v>
      </c>
      <c r="AJ469" s="5" t="e">
        <f t="shared" si="501"/>
        <v>#DIV/0!</v>
      </c>
      <c r="AK469" s="5">
        <f t="shared" si="502"/>
        <v>-1.4922593896462555E-3</v>
      </c>
      <c r="AL469" s="1"/>
      <c r="AM469" s="175">
        <f t="shared" si="467"/>
        <v>-1.8419383940531109E-3</v>
      </c>
      <c r="AN469" s="175">
        <f t="shared" si="468"/>
        <v>-1.4922593896462555E-3</v>
      </c>
      <c r="AO469" s="175">
        <f t="shared" si="469"/>
        <v>-1.8518746446413159E-3</v>
      </c>
      <c r="AP469" s="175">
        <f t="shared" si="470"/>
        <v>-1.6759871787743741E-3</v>
      </c>
      <c r="AQ469" s="175" t="e">
        <f t="shared" si="471"/>
        <v>#DIV/0!</v>
      </c>
      <c r="AR469" s="175">
        <f t="shared" si="472"/>
        <v>-1.4922593896462555E-3</v>
      </c>
      <c r="AS469" s="175"/>
      <c r="AT469" s="175">
        <f t="shared" si="473"/>
        <v>0</v>
      </c>
      <c r="AU469" s="175">
        <f t="shared" si="474"/>
        <v>0</v>
      </c>
      <c r="AV469" s="175">
        <f t="shared" si="475"/>
        <v>0</v>
      </c>
      <c r="AW469" s="175">
        <f t="shared" si="476"/>
        <v>0</v>
      </c>
      <c r="AX469" s="175" t="e">
        <f t="shared" si="477"/>
        <v>#DIV/0!</v>
      </c>
      <c r="AY469" s="175">
        <f t="shared" si="478"/>
        <v>0</v>
      </c>
      <c r="AZ469" s="1"/>
      <c r="BA469" s="1">
        <f t="shared" si="503"/>
        <v>4.4079850349133309E-2</v>
      </c>
      <c r="BB469" s="1">
        <f t="shared" si="504"/>
        <v>4.6985086757347819E-2</v>
      </c>
      <c r="BC469" s="1">
        <f t="shared" si="505"/>
        <v>3.4456125204127615E-2</v>
      </c>
      <c r="BD469" s="1">
        <f t="shared" si="506"/>
        <v>6.2728710176223237E-2</v>
      </c>
      <c r="BE469" s="1">
        <f t="shared" si="507"/>
        <v>0</v>
      </c>
      <c r="BF469" s="1">
        <f t="shared" si="508"/>
        <v>4.6985086757347819E-2</v>
      </c>
      <c r="BG469" s="1"/>
      <c r="BH469" s="1">
        <f t="shared" si="479"/>
        <v>4.4161342926509695E-2</v>
      </c>
      <c r="BI469" s="1">
        <f t="shared" si="480"/>
        <v>4.7055410576995187E-2</v>
      </c>
      <c r="BJ469" s="1">
        <f t="shared" si="481"/>
        <v>3.4520170837715608E-2</v>
      </c>
      <c r="BK469" s="1">
        <f t="shared" si="482"/>
        <v>6.283419627692427E-2</v>
      </c>
      <c r="BL469" s="1">
        <f t="shared" si="483"/>
        <v>0</v>
      </c>
      <c r="BM469" s="1">
        <f t="shared" si="484"/>
        <v>4.7055410576995187E-2</v>
      </c>
      <c r="BN469" s="1"/>
      <c r="BO469" s="1">
        <f t="shared" si="491"/>
        <v>7.2312208534455391E-3</v>
      </c>
      <c r="BP469" s="1">
        <f t="shared" si="492"/>
        <v>9.2348477734527836E-3</v>
      </c>
      <c r="BQ469" s="1">
        <f t="shared" si="493"/>
        <v>-2.0370494816700058E-2</v>
      </c>
      <c r="BR469" s="1">
        <f t="shared" si="494"/>
        <v>1.814970077030029E-2</v>
      </c>
      <c r="BS469" s="1" t="e">
        <f t="shared" si="495"/>
        <v>#DIV/0!</v>
      </c>
      <c r="BT469" s="1">
        <f t="shared" si="496"/>
        <v>9.2348477734527836E-3</v>
      </c>
      <c r="BU469" s="1"/>
      <c r="BV469" s="1">
        <f t="shared" si="509"/>
        <v>0.10024931871168685</v>
      </c>
      <c r="BW469" s="1">
        <f t="shared" si="510"/>
        <v>9.8956392207069116E-2</v>
      </c>
      <c r="BX469" s="1">
        <f t="shared" si="511"/>
        <v>9.6835605238273531E-2</v>
      </c>
      <c r="BY469" s="1">
        <f t="shared" si="512"/>
        <v>0.1228571289151231</v>
      </c>
      <c r="BZ469" s="1" t="e">
        <f t="shared" si="513"/>
        <v>#DIV/0!</v>
      </c>
      <c r="CA469" s="1">
        <f t="shared" si="514"/>
        <v>9.8956392207069116E-2</v>
      </c>
      <c r="CB469" s="1"/>
      <c r="CC469" s="1"/>
    </row>
    <row r="470" spans="1:81" x14ac:dyDescent="0.2">
      <c r="A470">
        <f t="shared" si="515"/>
        <v>2029</v>
      </c>
      <c r="B470">
        <f t="shared" si="516"/>
        <v>1</v>
      </c>
      <c r="C470" s="1">
        <f>AVERAGE(RealPrice!C458:C469)</f>
        <v>4.4079738148363606E-2</v>
      </c>
      <c r="D470" s="1">
        <f>AVERAGE(RealPrice!D458:D469)</f>
        <v>4.6985082283138059E-2</v>
      </c>
      <c r="E470" s="1">
        <f>AVERAGE(RealPrice!E458:E469)</f>
        <v>3.4455711355227084E-2</v>
      </c>
      <c r="F470" s="1">
        <f>AVERAGE(RealPrice!F458:F469)</f>
        <v>6.2728166963522999E-2</v>
      </c>
      <c r="G470" s="1">
        <f>AVERAGE(RealPrice!G458:G469)</f>
        <v>0</v>
      </c>
      <c r="H470" s="1">
        <f>AVERAGE(RealPrice!H458:H469)</f>
        <v>4.6985082283138059E-2</v>
      </c>
      <c r="I470" s="1"/>
      <c r="J470" s="1">
        <f t="shared" si="485"/>
        <v>-8.1604778146088242E-5</v>
      </c>
      <c r="K470" s="1">
        <f t="shared" si="486"/>
        <v>-7.0328293857127577E-5</v>
      </c>
      <c r="L470" s="1">
        <f t="shared" si="487"/>
        <v>-6.4459482488524178E-5</v>
      </c>
      <c r="M470" s="1">
        <f t="shared" si="488"/>
        <v>-1.0602931340127075E-4</v>
      </c>
      <c r="N470" s="1">
        <f t="shared" si="489"/>
        <v>0</v>
      </c>
      <c r="O470" s="1">
        <f t="shared" si="490"/>
        <v>-7.0328293857127577E-5</v>
      </c>
      <c r="P470" s="1"/>
      <c r="Q470" s="99">
        <f t="shared" si="455"/>
        <v>-8.1604778146088242E-5</v>
      </c>
      <c r="R470" s="99">
        <f t="shared" si="456"/>
        <v>-7.0328293857127577E-5</v>
      </c>
      <c r="S470" s="99">
        <f t="shared" si="457"/>
        <v>-6.4459482488524178E-5</v>
      </c>
      <c r="T470" s="99">
        <f t="shared" si="458"/>
        <v>-1.0602931340127075E-4</v>
      </c>
      <c r="U470" s="99">
        <f t="shared" si="459"/>
        <v>0</v>
      </c>
      <c r="V470" s="99">
        <f t="shared" si="460"/>
        <v>-7.0328293857127577E-5</v>
      </c>
      <c r="W470" s="99"/>
      <c r="X470" s="99">
        <f t="shared" si="461"/>
        <v>0</v>
      </c>
      <c r="Y470" s="99">
        <f t="shared" si="462"/>
        <v>0</v>
      </c>
      <c r="Z470" s="99">
        <f t="shared" si="463"/>
        <v>0</v>
      </c>
      <c r="AA470" s="99">
        <f t="shared" si="464"/>
        <v>0</v>
      </c>
      <c r="AB470" s="99">
        <f t="shared" si="465"/>
        <v>0</v>
      </c>
      <c r="AC470" s="99">
        <f t="shared" si="466"/>
        <v>0</v>
      </c>
      <c r="AD470" s="1"/>
      <c r="AE470" s="1"/>
      <c r="AF470" s="5">
        <f t="shared" si="497"/>
        <v>-1.8478780928806726E-3</v>
      </c>
      <c r="AG470" s="5">
        <f t="shared" si="498"/>
        <v>-1.494584639571972E-3</v>
      </c>
      <c r="AH470" s="5">
        <f t="shared" si="499"/>
        <v>-1.867299058036509E-3</v>
      </c>
      <c r="AI470" s="5">
        <f t="shared" si="500"/>
        <v>-1.687446003669324E-3</v>
      </c>
      <c r="AJ470" s="5" t="e">
        <f t="shared" si="501"/>
        <v>#DIV/0!</v>
      </c>
      <c r="AK470" s="5">
        <f t="shared" si="502"/>
        <v>-1.494584639571972E-3</v>
      </c>
      <c r="AL470" s="1"/>
      <c r="AM470" s="175">
        <f t="shared" si="467"/>
        <v>-1.8478780928806726E-3</v>
      </c>
      <c r="AN470" s="175">
        <f t="shared" si="468"/>
        <v>-1.494584639571972E-3</v>
      </c>
      <c r="AO470" s="175">
        <f t="shared" si="469"/>
        <v>-1.867299058036509E-3</v>
      </c>
      <c r="AP470" s="175">
        <f t="shared" si="470"/>
        <v>-1.687446003669324E-3</v>
      </c>
      <c r="AQ470" s="175" t="e">
        <f t="shared" si="471"/>
        <v>#DIV/0!</v>
      </c>
      <c r="AR470" s="175">
        <f t="shared" si="472"/>
        <v>-1.494584639571972E-3</v>
      </c>
      <c r="AS470" s="175"/>
      <c r="AT470" s="175">
        <f t="shared" si="473"/>
        <v>0</v>
      </c>
      <c r="AU470" s="175">
        <f t="shared" si="474"/>
        <v>0</v>
      </c>
      <c r="AV470" s="175">
        <f t="shared" si="475"/>
        <v>0</v>
      </c>
      <c r="AW470" s="175">
        <f t="shared" si="476"/>
        <v>0</v>
      </c>
      <c r="AX470" s="175" t="e">
        <f t="shared" si="477"/>
        <v>#DIV/0!</v>
      </c>
      <c r="AY470" s="175">
        <f t="shared" si="478"/>
        <v>0</v>
      </c>
      <c r="AZ470" s="1"/>
      <c r="BA470" s="1">
        <f t="shared" si="503"/>
        <v>4.3998133370217518E-2</v>
      </c>
      <c r="BB470" s="1">
        <f t="shared" si="504"/>
        <v>4.6914753989280931E-2</v>
      </c>
      <c r="BC470" s="1">
        <f t="shared" si="505"/>
        <v>3.439125187273856E-2</v>
      </c>
      <c r="BD470" s="1">
        <f t="shared" si="506"/>
        <v>6.2622137650121729E-2</v>
      </c>
      <c r="BE470" s="1">
        <f t="shared" si="507"/>
        <v>0</v>
      </c>
      <c r="BF470" s="1">
        <f t="shared" si="508"/>
        <v>4.6914753989280931E-2</v>
      </c>
      <c r="BG470" s="1"/>
      <c r="BH470" s="1">
        <f t="shared" si="479"/>
        <v>4.4079738148363606E-2</v>
      </c>
      <c r="BI470" s="1">
        <f t="shared" si="480"/>
        <v>4.6985082283138059E-2</v>
      </c>
      <c r="BJ470" s="1">
        <f t="shared" si="481"/>
        <v>3.4455711355227084E-2</v>
      </c>
      <c r="BK470" s="1">
        <f t="shared" si="482"/>
        <v>6.2728166963522999E-2</v>
      </c>
      <c r="BL470" s="1">
        <f t="shared" si="483"/>
        <v>0</v>
      </c>
      <c r="BM470" s="1">
        <f t="shared" si="484"/>
        <v>4.6985082283138059E-2</v>
      </c>
      <c r="BN470" s="1"/>
      <c r="BO470" s="1">
        <f t="shared" si="491"/>
        <v>7.1497668709812612E-3</v>
      </c>
      <c r="BP470" s="1">
        <f t="shared" si="492"/>
        <v>9.1646245911833797E-3</v>
      </c>
      <c r="BQ470" s="1">
        <f t="shared" si="493"/>
        <v>-2.043483393405765E-2</v>
      </c>
      <c r="BR470" s="1">
        <f t="shared" si="494"/>
        <v>1.8043850375640193E-2</v>
      </c>
      <c r="BS470" s="1" t="e">
        <f t="shared" si="495"/>
        <v>#DIV/0!</v>
      </c>
      <c r="BT470" s="1">
        <f t="shared" si="496"/>
        <v>9.1646245911833797E-3</v>
      </c>
      <c r="BU470" s="1"/>
      <c r="BV470" s="1">
        <f t="shared" si="509"/>
        <v>0.10024931871168685</v>
      </c>
      <c r="BW470" s="1">
        <f t="shared" si="510"/>
        <v>9.8956392207069116E-2</v>
      </c>
      <c r="BX470" s="1">
        <f t="shared" si="511"/>
        <v>9.6835605238273531E-2</v>
      </c>
      <c r="BY470" s="1">
        <f t="shared" si="512"/>
        <v>0.1228571289151231</v>
      </c>
      <c r="BZ470" s="1" t="e">
        <f t="shared" si="513"/>
        <v>#DIV/0!</v>
      </c>
      <c r="CA470" s="1">
        <f t="shared" si="514"/>
        <v>9.8956392207069116E-2</v>
      </c>
      <c r="CB470" s="1"/>
      <c r="CC470" s="1"/>
    </row>
    <row r="471" spans="1:81" x14ac:dyDescent="0.2">
      <c r="A471">
        <f t="shared" si="515"/>
        <v>2029</v>
      </c>
      <c r="B471">
        <f t="shared" si="516"/>
        <v>2</v>
      </c>
      <c r="C471" s="1">
        <f>AVERAGE(RealPrice!C459:C470)</f>
        <v>4.3999349011724663E-2</v>
      </c>
      <c r="D471" s="1">
        <f>AVERAGE(RealPrice!D459:D470)</f>
        <v>4.6915305520423674E-2</v>
      </c>
      <c r="E471" s="1">
        <f>AVERAGE(RealPrice!E459:E470)</f>
        <v>3.4391730317092924E-2</v>
      </c>
      <c r="F471" s="1">
        <f>AVERAGE(RealPrice!F459:F470)</f>
        <v>6.2624222874624061E-2</v>
      </c>
      <c r="G471" s="1">
        <f>AVERAGE(RealPrice!G459:G470)</f>
        <v>0</v>
      </c>
      <c r="H471" s="1">
        <f>AVERAGE(RealPrice!H459:H470)</f>
        <v>4.6915305520423674E-2</v>
      </c>
      <c r="I471" s="1"/>
      <c r="J471" s="1">
        <f t="shared" si="485"/>
        <v>-8.038913663894337E-5</v>
      </c>
      <c r="K471" s="1">
        <f t="shared" si="486"/>
        <v>-6.9776762714385265E-5</v>
      </c>
      <c r="L471" s="1">
        <f t="shared" si="487"/>
        <v>-6.3981038134160173E-5</v>
      </c>
      <c r="M471" s="1">
        <f t="shared" si="488"/>
        <v>-1.0394408889893847E-4</v>
      </c>
      <c r="N471" s="1">
        <f t="shared" si="489"/>
        <v>0</v>
      </c>
      <c r="O471" s="1">
        <f t="shared" si="490"/>
        <v>-6.9776762714385265E-5</v>
      </c>
      <c r="P471" s="1"/>
      <c r="Q471" s="99">
        <f t="shared" si="455"/>
        <v>-8.038913663894337E-5</v>
      </c>
      <c r="R471" s="99">
        <f t="shared" si="456"/>
        <v>-6.9776762714385265E-5</v>
      </c>
      <c r="S471" s="99">
        <f t="shared" si="457"/>
        <v>-6.3981038134160173E-5</v>
      </c>
      <c r="T471" s="99">
        <f t="shared" si="458"/>
        <v>-1.0394408889893847E-4</v>
      </c>
      <c r="U471" s="99">
        <f t="shared" si="459"/>
        <v>0</v>
      </c>
      <c r="V471" s="99">
        <f t="shared" si="460"/>
        <v>-6.9776762714385265E-5</v>
      </c>
      <c r="W471" s="99"/>
      <c r="X471" s="99">
        <f t="shared" si="461"/>
        <v>0</v>
      </c>
      <c r="Y471" s="99">
        <f t="shared" si="462"/>
        <v>0</v>
      </c>
      <c r="Z471" s="99">
        <f t="shared" si="463"/>
        <v>0</v>
      </c>
      <c r="AA471" s="99">
        <f t="shared" si="464"/>
        <v>0</v>
      </c>
      <c r="AB471" s="99">
        <f t="shared" si="465"/>
        <v>0</v>
      </c>
      <c r="AC471" s="99">
        <f t="shared" si="466"/>
        <v>0</v>
      </c>
      <c r="AD471" s="1"/>
      <c r="AE471" s="1"/>
      <c r="AF471" s="5">
        <f t="shared" si="497"/>
        <v>-1.8237208299279883E-3</v>
      </c>
      <c r="AG471" s="5">
        <f t="shared" si="498"/>
        <v>-1.4850833354702608E-3</v>
      </c>
      <c r="AH471" s="5">
        <f t="shared" si="499"/>
        <v>-1.856906609024489E-3</v>
      </c>
      <c r="AI471" s="5">
        <f t="shared" si="500"/>
        <v>-1.6570560552069402E-3</v>
      </c>
      <c r="AJ471" s="5" t="e">
        <f t="shared" si="501"/>
        <v>#DIV/0!</v>
      </c>
      <c r="AK471" s="5">
        <f t="shared" si="502"/>
        <v>-1.4850833354702608E-3</v>
      </c>
      <c r="AL471" s="1"/>
      <c r="AM471" s="175">
        <f t="shared" si="467"/>
        <v>-1.8237208299279883E-3</v>
      </c>
      <c r="AN471" s="175">
        <f t="shared" si="468"/>
        <v>-1.4850833354702608E-3</v>
      </c>
      <c r="AO471" s="175">
        <f t="shared" si="469"/>
        <v>-1.856906609024489E-3</v>
      </c>
      <c r="AP471" s="175">
        <f t="shared" si="470"/>
        <v>-1.6570560552069402E-3</v>
      </c>
      <c r="AQ471" s="175" t="e">
        <f t="shared" si="471"/>
        <v>#DIV/0!</v>
      </c>
      <c r="AR471" s="175">
        <f t="shared" si="472"/>
        <v>-1.4850833354702608E-3</v>
      </c>
      <c r="AS471" s="175"/>
      <c r="AT471" s="175">
        <f t="shared" si="473"/>
        <v>0</v>
      </c>
      <c r="AU471" s="175">
        <f t="shared" si="474"/>
        <v>0</v>
      </c>
      <c r="AV471" s="175">
        <f t="shared" si="475"/>
        <v>0</v>
      </c>
      <c r="AW471" s="175">
        <f t="shared" si="476"/>
        <v>0</v>
      </c>
      <c r="AX471" s="175" t="e">
        <f t="shared" si="477"/>
        <v>#DIV/0!</v>
      </c>
      <c r="AY471" s="175">
        <f t="shared" si="478"/>
        <v>0</v>
      </c>
      <c r="AZ471" s="1"/>
      <c r="BA471" s="1">
        <f t="shared" si="503"/>
        <v>4.391895987508572E-2</v>
      </c>
      <c r="BB471" s="1">
        <f t="shared" si="504"/>
        <v>4.6845528757709289E-2</v>
      </c>
      <c r="BC471" s="1">
        <f t="shared" si="505"/>
        <v>3.4327749278958763E-2</v>
      </c>
      <c r="BD471" s="1">
        <f t="shared" si="506"/>
        <v>6.2520278785725122E-2</v>
      </c>
      <c r="BE471" s="1">
        <f t="shared" si="507"/>
        <v>0</v>
      </c>
      <c r="BF471" s="1">
        <f t="shared" si="508"/>
        <v>4.6845528757709289E-2</v>
      </c>
      <c r="BG471" s="1"/>
      <c r="BH471" s="1">
        <f t="shared" si="479"/>
        <v>4.3999349011724663E-2</v>
      </c>
      <c r="BI471" s="1">
        <f t="shared" si="480"/>
        <v>4.6915305520423674E-2</v>
      </c>
      <c r="BJ471" s="1">
        <f t="shared" si="481"/>
        <v>3.4391730317092924E-2</v>
      </c>
      <c r="BK471" s="1">
        <f t="shared" si="482"/>
        <v>6.2624222874624061E-2</v>
      </c>
      <c r="BL471" s="1">
        <f t="shared" si="483"/>
        <v>0</v>
      </c>
      <c r="BM471" s="1">
        <f t="shared" si="484"/>
        <v>4.6915305520423674E-2</v>
      </c>
      <c r="BN471" s="1"/>
      <c r="BO471" s="1">
        <f t="shared" si="491"/>
        <v>7.0695243416853074E-3</v>
      </c>
      <c r="BP471" s="1">
        <f t="shared" si="492"/>
        <v>9.0949514527765025E-3</v>
      </c>
      <c r="BQ471" s="1">
        <f t="shared" si="493"/>
        <v>-2.0498696165379249E-2</v>
      </c>
      <c r="BR471" s="1">
        <f t="shared" si="494"/>
        <v>1.7940078527923169E-2</v>
      </c>
      <c r="BS471" s="1" t="e">
        <f t="shared" si="495"/>
        <v>#DIV/0!</v>
      </c>
      <c r="BT471" s="1">
        <f t="shared" si="496"/>
        <v>9.0949514527765025E-3</v>
      </c>
      <c r="BU471" s="1"/>
      <c r="BV471" s="1">
        <f t="shared" si="509"/>
        <v>0.10024931871168685</v>
      </c>
      <c r="BW471" s="1">
        <f t="shared" si="510"/>
        <v>9.8956392207069116E-2</v>
      </c>
      <c r="BX471" s="1">
        <f t="shared" si="511"/>
        <v>9.6835605238273531E-2</v>
      </c>
      <c r="BY471" s="1">
        <f t="shared" si="512"/>
        <v>0.1228571289151231</v>
      </c>
      <c r="BZ471" s="1" t="e">
        <f t="shared" si="513"/>
        <v>#DIV/0!</v>
      </c>
      <c r="CA471" s="1">
        <f t="shared" si="514"/>
        <v>9.8956392207069116E-2</v>
      </c>
      <c r="CB471" s="1"/>
      <c r="CC471" s="1"/>
    </row>
    <row r="472" spans="1:81" x14ac:dyDescent="0.2">
      <c r="A472">
        <f t="shared" si="515"/>
        <v>2029</v>
      </c>
      <c r="B472">
        <f t="shared" si="516"/>
        <v>3</v>
      </c>
      <c r="C472" s="1">
        <f>AVERAGE(RealPrice!C460:C471)</f>
        <v>4.3917121710015078E-2</v>
      </c>
      <c r="D472" s="1">
        <f>AVERAGE(RealPrice!D460:D471)</f>
        <v>4.684416482297879E-2</v>
      </c>
      <c r="E472" s="1">
        <f>AVERAGE(RealPrice!E460:E471)</f>
        <v>3.432840922638123E-2</v>
      </c>
      <c r="F472" s="1">
        <f>AVERAGE(RealPrice!F460:F471)</f>
        <v>6.2519209150017477E-2</v>
      </c>
      <c r="G472" s="1">
        <f>AVERAGE(RealPrice!G460:G471)</f>
        <v>0</v>
      </c>
      <c r="H472" s="1">
        <f>AVERAGE(RealPrice!H460:H471)</f>
        <v>4.684416482297879E-2</v>
      </c>
      <c r="I472" s="1"/>
      <c r="J472" s="1">
        <f t="shared" si="485"/>
        <v>-8.2227301709585088E-5</v>
      </c>
      <c r="K472" s="1">
        <f t="shared" si="486"/>
        <v>-7.1140697444883882E-5</v>
      </c>
      <c r="L472" s="1">
        <f t="shared" si="487"/>
        <v>-6.3321090711693229E-5</v>
      </c>
      <c r="M472" s="1">
        <f t="shared" si="488"/>
        <v>-1.0501372460658409E-4</v>
      </c>
      <c r="N472" s="1">
        <f t="shared" si="489"/>
        <v>0</v>
      </c>
      <c r="O472" s="1">
        <f t="shared" si="490"/>
        <v>-7.1140697444883882E-5</v>
      </c>
      <c r="P472" s="1"/>
      <c r="Q472" s="99">
        <f t="shared" si="455"/>
        <v>-8.2227301709585088E-5</v>
      </c>
      <c r="R472" s="99">
        <f t="shared" si="456"/>
        <v>-7.1140697444883882E-5</v>
      </c>
      <c r="S472" s="99">
        <f t="shared" si="457"/>
        <v>-6.3321090711693229E-5</v>
      </c>
      <c r="T472" s="99">
        <f t="shared" si="458"/>
        <v>-1.0501372460658409E-4</v>
      </c>
      <c r="U472" s="99">
        <f t="shared" si="459"/>
        <v>0</v>
      </c>
      <c r="V472" s="99">
        <f t="shared" si="460"/>
        <v>-7.1140697444883882E-5</v>
      </c>
      <c r="W472" s="99"/>
      <c r="X472" s="99">
        <f t="shared" si="461"/>
        <v>0</v>
      </c>
      <c r="Y472" s="99">
        <f t="shared" si="462"/>
        <v>0</v>
      </c>
      <c r="Z472" s="99">
        <f t="shared" si="463"/>
        <v>0</v>
      </c>
      <c r="AA472" s="99">
        <f t="shared" si="464"/>
        <v>0</v>
      </c>
      <c r="AB472" s="99">
        <f t="shared" si="465"/>
        <v>0</v>
      </c>
      <c r="AC472" s="99">
        <f t="shared" si="466"/>
        <v>0</v>
      </c>
      <c r="AD472" s="1"/>
      <c r="AE472" s="1"/>
      <c r="AF472" s="5">
        <f t="shared" si="497"/>
        <v>-1.8688299612722448E-3</v>
      </c>
      <c r="AG472" s="5">
        <f t="shared" si="498"/>
        <v>-1.5163643645870195E-3</v>
      </c>
      <c r="AH472" s="5">
        <f t="shared" si="499"/>
        <v>-1.8411719947751815E-3</v>
      </c>
      <c r="AI472" s="5">
        <f t="shared" si="500"/>
        <v>-1.6768866707826957E-3</v>
      </c>
      <c r="AJ472" s="5" t="e">
        <f t="shared" si="501"/>
        <v>#DIV/0!</v>
      </c>
      <c r="AK472" s="5">
        <f t="shared" si="502"/>
        <v>-1.5163643645870195E-3</v>
      </c>
      <c r="AL472" s="1"/>
      <c r="AM472" s="175">
        <f t="shared" si="467"/>
        <v>-1.8688299612722448E-3</v>
      </c>
      <c r="AN472" s="175">
        <f t="shared" si="468"/>
        <v>-1.5163643645870195E-3</v>
      </c>
      <c r="AO472" s="175">
        <f t="shared" si="469"/>
        <v>-1.8411719947751815E-3</v>
      </c>
      <c r="AP472" s="175">
        <f t="shared" si="470"/>
        <v>-1.6768866707826957E-3</v>
      </c>
      <c r="AQ472" s="175" t="e">
        <f t="shared" si="471"/>
        <v>#DIV/0!</v>
      </c>
      <c r="AR472" s="175">
        <f t="shared" si="472"/>
        <v>-1.5163643645870195E-3</v>
      </c>
      <c r="AS472" s="175"/>
      <c r="AT472" s="175">
        <f t="shared" si="473"/>
        <v>0</v>
      </c>
      <c r="AU472" s="175">
        <f t="shared" si="474"/>
        <v>0</v>
      </c>
      <c r="AV472" s="175">
        <f t="shared" si="475"/>
        <v>0</v>
      </c>
      <c r="AW472" s="175">
        <f t="shared" si="476"/>
        <v>0</v>
      </c>
      <c r="AX472" s="175" t="e">
        <f t="shared" si="477"/>
        <v>#DIV/0!</v>
      </c>
      <c r="AY472" s="175">
        <f t="shared" si="478"/>
        <v>0</v>
      </c>
      <c r="AZ472" s="1"/>
      <c r="BA472" s="1">
        <f t="shared" si="503"/>
        <v>4.3834894408305493E-2</v>
      </c>
      <c r="BB472" s="1">
        <f t="shared" si="504"/>
        <v>4.6773024125533906E-2</v>
      </c>
      <c r="BC472" s="1">
        <f t="shared" si="505"/>
        <v>3.4265088135669537E-2</v>
      </c>
      <c r="BD472" s="1">
        <f t="shared" si="506"/>
        <v>6.2414195425410893E-2</v>
      </c>
      <c r="BE472" s="1">
        <f t="shared" si="507"/>
        <v>0</v>
      </c>
      <c r="BF472" s="1">
        <f t="shared" si="508"/>
        <v>4.6773024125533906E-2</v>
      </c>
      <c r="BG472" s="1"/>
      <c r="BH472" s="1">
        <f t="shared" si="479"/>
        <v>4.3917121710015078E-2</v>
      </c>
      <c r="BI472" s="1">
        <f t="shared" si="480"/>
        <v>4.684416482297879E-2</v>
      </c>
      <c r="BJ472" s="1">
        <f t="shared" si="481"/>
        <v>3.432840922638123E-2</v>
      </c>
      <c r="BK472" s="1">
        <f t="shared" si="482"/>
        <v>6.2519209150017477E-2</v>
      </c>
      <c r="BL472" s="1">
        <f t="shared" si="483"/>
        <v>0</v>
      </c>
      <c r="BM472" s="1">
        <f t="shared" si="484"/>
        <v>4.684416482297879E-2</v>
      </c>
      <c r="BN472" s="1"/>
      <c r="BO472" s="1">
        <f t="shared" si="491"/>
        <v>6.9874507088207912E-3</v>
      </c>
      <c r="BP472" s="1">
        <f t="shared" si="492"/>
        <v>9.0239186305500971E-3</v>
      </c>
      <c r="BQ472" s="1">
        <f t="shared" si="493"/>
        <v>-2.0561900671072043E-2</v>
      </c>
      <c r="BR472" s="1">
        <f t="shared" si="494"/>
        <v>1.7835240899431629E-2</v>
      </c>
      <c r="BS472" s="1" t="e">
        <f t="shared" si="495"/>
        <v>#DIV/0!</v>
      </c>
      <c r="BT472" s="1">
        <f t="shared" si="496"/>
        <v>9.0239186305500971E-3</v>
      </c>
      <c r="BU472" s="1"/>
      <c r="BV472" s="1">
        <f t="shared" si="509"/>
        <v>0.10024931871168685</v>
      </c>
      <c r="BW472" s="1">
        <f t="shared" si="510"/>
        <v>9.8956392207069116E-2</v>
      </c>
      <c r="BX472" s="1">
        <f t="shared" si="511"/>
        <v>9.6835605238273531E-2</v>
      </c>
      <c r="BY472" s="1">
        <f t="shared" si="512"/>
        <v>0.1228571289151231</v>
      </c>
      <c r="BZ472" s="1" t="e">
        <f t="shared" si="513"/>
        <v>#DIV/0!</v>
      </c>
      <c r="CA472" s="1">
        <f t="shared" si="514"/>
        <v>9.8956392207069116E-2</v>
      </c>
      <c r="CB472" s="1"/>
      <c r="CC472" s="1"/>
    </row>
    <row r="473" spans="1:81" x14ac:dyDescent="0.2">
      <c r="A473">
        <f t="shared" si="515"/>
        <v>2029</v>
      </c>
      <c r="B473">
        <f t="shared" si="516"/>
        <v>4</v>
      </c>
      <c r="C473" s="1">
        <f>AVERAGE(RealPrice!C461:C472)</f>
        <v>4.3835662495605443E-2</v>
      </c>
      <c r="D473" s="1">
        <f>AVERAGE(RealPrice!D461:D472)</f>
        <v>4.6773563575609044E-2</v>
      </c>
      <c r="E473" s="1">
        <f>AVERAGE(RealPrice!E461:E472)</f>
        <v>3.4265326078438178E-2</v>
      </c>
      <c r="F473" s="1">
        <f>AVERAGE(RealPrice!F461:F472)</f>
        <v>6.2413900244728669E-2</v>
      </c>
      <c r="G473" s="1">
        <f>AVERAGE(RealPrice!G461:G472)</f>
        <v>0</v>
      </c>
      <c r="H473" s="1">
        <f>AVERAGE(RealPrice!H461:H472)</f>
        <v>4.6773563575609044E-2</v>
      </c>
      <c r="I473" s="1"/>
      <c r="J473" s="1">
        <f t="shared" si="485"/>
        <v>-8.1459214409634884E-5</v>
      </c>
      <c r="K473" s="1">
        <f t="shared" si="486"/>
        <v>-7.0601247369746212E-5</v>
      </c>
      <c r="L473" s="1">
        <f t="shared" si="487"/>
        <v>-6.3083147943052142E-5</v>
      </c>
      <c r="M473" s="1">
        <f t="shared" si="488"/>
        <v>-1.053089052888076E-4</v>
      </c>
      <c r="N473" s="1">
        <f t="shared" si="489"/>
        <v>0</v>
      </c>
      <c r="O473" s="1">
        <f t="shared" si="490"/>
        <v>-7.0601247369746212E-5</v>
      </c>
      <c r="P473" s="1"/>
      <c r="Q473" s="99">
        <f t="shared" si="455"/>
        <v>-8.1459214409634884E-5</v>
      </c>
      <c r="R473" s="99">
        <f t="shared" si="456"/>
        <v>-7.0601247369746212E-5</v>
      </c>
      <c r="S473" s="99">
        <f t="shared" si="457"/>
        <v>-6.3083147943052142E-5</v>
      </c>
      <c r="T473" s="99">
        <f t="shared" si="458"/>
        <v>-1.053089052888076E-4</v>
      </c>
      <c r="U473" s="99">
        <f t="shared" si="459"/>
        <v>0</v>
      </c>
      <c r="V473" s="99">
        <f t="shared" si="460"/>
        <v>-7.0601247369746212E-5</v>
      </c>
      <c r="W473" s="99"/>
      <c r="X473" s="99">
        <f t="shared" si="461"/>
        <v>0</v>
      </c>
      <c r="Y473" s="99">
        <f t="shared" si="462"/>
        <v>0</v>
      </c>
      <c r="Z473" s="99">
        <f t="shared" si="463"/>
        <v>0</v>
      </c>
      <c r="AA473" s="99">
        <f t="shared" si="464"/>
        <v>0</v>
      </c>
      <c r="AB473" s="99">
        <f t="shared" si="465"/>
        <v>0</v>
      </c>
      <c r="AC473" s="99">
        <f t="shared" si="466"/>
        <v>0</v>
      </c>
      <c r="AD473" s="1"/>
      <c r="AE473" s="1"/>
      <c r="AF473" s="5">
        <f t="shared" si="497"/>
        <v>-1.8548395531817752E-3</v>
      </c>
      <c r="AG473" s="5">
        <f t="shared" si="498"/>
        <v>-1.5071513738487141E-3</v>
      </c>
      <c r="AH473" s="5">
        <f t="shared" si="499"/>
        <v>-1.8376367960147855E-3</v>
      </c>
      <c r="AI473" s="5">
        <f t="shared" si="500"/>
        <v>-1.6844247827274561E-3</v>
      </c>
      <c r="AJ473" s="5" t="e">
        <f t="shared" si="501"/>
        <v>#DIV/0!</v>
      </c>
      <c r="AK473" s="5">
        <f t="shared" si="502"/>
        <v>-1.5071513738487141E-3</v>
      </c>
      <c r="AL473" s="1"/>
      <c r="AM473" s="175">
        <f t="shared" si="467"/>
        <v>-1.8548395531817752E-3</v>
      </c>
      <c r="AN473" s="175">
        <f t="shared" si="468"/>
        <v>-1.5071513738487141E-3</v>
      </c>
      <c r="AO473" s="175">
        <f t="shared" si="469"/>
        <v>-1.8376367960147855E-3</v>
      </c>
      <c r="AP473" s="175">
        <f t="shared" si="470"/>
        <v>-1.6844247827274561E-3</v>
      </c>
      <c r="AQ473" s="175" t="e">
        <f t="shared" si="471"/>
        <v>#DIV/0!</v>
      </c>
      <c r="AR473" s="175">
        <f t="shared" si="472"/>
        <v>-1.5071513738487141E-3</v>
      </c>
      <c r="AS473" s="175"/>
      <c r="AT473" s="175">
        <f t="shared" si="473"/>
        <v>0</v>
      </c>
      <c r="AU473" s="175">
        <f t="shared" si="474"/>
        <v>0</v>
      </c>
      <c r="AV473" s="175">
        <f t="shared" si="475"/>
        <v>0</v>
      </c>
      <c r="AW473" s="175">
        <f t="shared" si="476"/>
        <v>0</v>
      </c>
      <c r="AX473" s="175" t="e">
        <f t="shared" si="477"/>
        <v>#DIV/0!</v>
      </c>
      <c r="AY473" s="175">
        <f t="shared" si="478"/>
        <v>0</v>
      </c>
      <c r="AZ473" s="1"/>
      <c r="BA473" s="1">
        <f t="shared" si="503"/>
        <v>4.3754203281195808E-2</v>
      </c>
      <c r="BB473" s="1">
        <f t="shared" si="504"/>
        <v>4.6702962328239297E-2</v>
      </c>
      <c r="BC473" s="1">
        <f t="shared" si="505"/>
        <v>3.4202242930495126E-2</v>
      </c>
      <c r="BD473" s="1">
        <f t="shared" si="506"/>
        <v>6.2308591339439862E-2</v>
      </c>
      <c r="BE473" s="1">
        <f t="shared" si="507"/>
        <v>0</v>
      </c>
      <c r="BF473" s="1">
        <f t="shared" si="508"/>
        <v>4.6702962328239297E-2</v>
      </c>
      <c r="BG473" s="1"/>
      <c r="BH473" s="1">
        <f t="shared" si="479"/>
        <v>4.3835662495605443E-2</v>
      </c>
      <c r="BI473" s="1">
        <f t="shared" si="480"/>
        <v>4.6773563575609044E-2</v>
      </c>
      <c r="BJ473" s="1">
        <f t="shared" si="481"/>
        <v>3.4265326078438178E-2</v>
      </c>
      <c r="BK473" s="1">
        <f t="shared" si="482"/>
        <v>6.2413900244728669E-2</v>
      </c>
      <c r="BL473" s="1">
        <f t="shared" si="483"/>
        <v>0</v>
      </c>
      <c r="BM473" s="1">
        <f t="shared" si="484"/>
        <v>4.6773563575609044E-2</v>
      </c>
      <c r="BN473" s="1"/>
      <c r="BO473" s="1">
        <f t="shared" si="491"/>
        <v>6.906142588184015E-3</v>
      </c>
      <c r="BP473" s="1">
        <f t="shared" si="492"/>
        <v>8.9534237899473179E-3</v>
      </c>
      <c r="BQ473" s="1">
        <f t="shared" si="493"/>
        <v>-2.0624867895101227E-2</v>
      </c>
      <c r="BR473" s="1">
        <f t="shared" si="494"/>
        <v>1.7730109379072729E-2</v>
      </c>
      <c r="BS473" s="1" t="e">
        <f t="shared" si="495"/>
        <v>#DIV/0!</v>
      </c>
      <c r="BT473" s="1">
        <f t="shared" si="496"/>
        <v>8.9534237899473179E-3</v>
      </c>
      <c r="BU473" s="1"/>
      <c r="BV473" s="1">
        <f t="shared" si="509"/>
        <v>0.10024931871168685</v>
      </c>
      <c r="BW473" s="1">
        <f t="shared" si="510"/>
        <v>9.8956392207069116E-2</v>
      </c>
      <c r="BX473" s="1">
        <f t="shared" si="511"/>
        <v>9.6835605238273531E-2</v>
      </c>
      <c r="BY473" s="1">
        <f t="shared" si="512"/>
        <v>0.1228571289151231</v>
      </c>
      <c r="BZ473" s="1" t="e">
        <f t="shared" si="513"/>
        <v>#DIV/0!</v>
      </c>
      <c r="CA473" s="1">
        <f t="shared" si="514"/>
        <v>9.8956392207069116E-2</v>
      </c>
      <c r="CB473" s="1"/>
      <c r="CC473" s="1"/>
    </row>
    <row r="474" spans="1:81" x14ac:dyDescent="0.2">
      <c r="A474">
        <f t="shared" si="515"/>
        <v>2029</v>
      </c>
      <c r="B474">
        <f t="shared" si="516"/>
        <v>5</v>
      </c>
      <c r="C474" s="1">
        <f>AVERAGE(RealPrice!C462:C473)</f>
        <v>4.3754730371359428E-2</v>
      </c>
      <c r="D474" s="1">
        <f>AVERAGE(RealPrice!D462:D473)</f>
        <v>4.6703332963526079E-2</v>
      </c>
      <c r="E474" s="1">
        <f>AVERAGE(RealPrice!E462:E473)</f>
        <v>3.4200816069835709E-2</v>
      </c>
      <c r="F474" s="1">
        <f>AVERAGE(RealPrice!F462:F473)</f>
        <v>6.230868118597014E-2</v>
      </c>
      <c r="G474" s="1">
        <f>AVERAGE(RealPrice!G462:G473)</f>
        <v>0</v>
      </c>
      <c r="H474" s="1">
        <f>AVERAGE(RealPrice!H462:H473)</f>
        <v>4.6703332963526079E-2</v>
      </c>
      <c r="I474" s="1"/>
      <c r="J474" s="1">
        <f t="shared" si="485"/>
        <v>-8.0932124246015091E-5</v>
      </c>
      <c r="K474" s="1">
        <f t="shared" si="486"/>
        <v>-7.023061208296516E-5</v>
      </c>
      <c r="L474" s="1">
        <f t="shared" si="487"/>
        <v>-6.4510008602469693E-5</v>
      </c>
      <c r="M474" s="1">
        <f t="shared" si="488"/>
        <v>-1.0521905875852944E-4</v>
      </c>
      <c r="N474" s="1">
        <f t="shared" si="489"/>
        <v>0</v>
      </c>
      <c r="O474" s="1">
        <f t="shared" si="490"/>
        <v>-7.023061208296516E-5</v>
      </c>
      <c r="P474" s="1"/>
      <c r="Q474" s="99">
        <f t="shared" si="455"/>
        <v>-8.0932124246015091E-5</v>
      </c>
      <c r="R474" s="99">
        <f t="shared" si="456"/>
        <v>-7.023061208296516E-5</v>
      </c>
      <c r="S474" s="99">
        <f t="shared" si="457"/>
        <v>-6.4510008602469693E-5</v>
      </c>
      <c r="T474" s="99">
        <f t="shared" si="458"/>
        <v>-1.0521905875852944E-4</v>
      </c>
      <c r="U474" s="99">
        <f t="shared" si="459"/>
        <v>0</v>
      </c>
      <c r="V474" s="99">
        <f t="shared" si="460"/>
        <v>-7.023061208296516E-5</v>
      </c>
      <c r="W474" s="99"/>
      <c r="X474" s="99">
        <f t="shared" si="461"/>
        <v>0</v>
      </c>
      <c r="Y474" s="99">
        <f t="shared" si="462"/>
        <v>0</v>
      </c>
      <c r="Z474" s="99">
        <f t="shared" si="463"/>
        <v>0</v>
      </c>
      <c r="AA474" s="99">
        <f t="shared" si="464"/>
        <v>0</v>
      </c>
      <c r="AB474" s="99">
        <f t="shared" si="465"/>
        <v>0</v>
      </c>
      <c r="AC474" s="99">
        <f t="shared" si="466"/>
        <v>0</v>
      </c>
      <c r="AD474" s="1"/>
      <c r="AE474" s="1"/>
      <c r="AF474" s="5">
        <f t="shared" si="497"/>
        <v>-1.8462621445296534E-3</v>
      </c>
      <c r="AG474" s="5">
        <f t="shared" si="498"/>
        <v>-1.5015022742373985E-3</v>
      </c>
      <c r="AH474" s="5">
        <f t="shared" si="499"/>
        <v>-1.8826614535871755E-3</v>
      </c>
      <c r="AI474" s="5">
        <f t="shared" si="500"/>
        <v>-1.6858273292641446E-3</v>
      </c>
      <c r="AJ474" s="5" t="e">
        <f t="shared" si="501"/>
        <v>#DIV/0!</v>
      </c>
      <c r="AK474" s="5">
        <f t="shared" si="502"/>
        <v>-1.5015022742373985E-3</v>
      </c>
      <c r="AL474" s="1"/>
      <c r="AM474" s="175">
        <f t="shared" si="467"/>
        <v>-1.8462621445296534E-3</v>
      </c>
      <c r="AN474" s="175">
        <f t="shared" si="468"/>
        <v>-1.5015022742373985E-3</v>
      </c>
      <c r="AO474" s="175">
        <f t="shared" si="469"/>
        <v>-1.8826614535871755E-3</v>
      </c>
      <c r="AP474" s="175">
        <f t="shared" si="470"/>
        <v>-1.6858273292641446E-3</v>
      </c>
      <c r="AQ474" s="175" t="e">
        <f t="shared" si="471"/>
        <v>#DIV/0!</v>
      </c>
      <c r="AR474" s="175">
        <f t="shared" si="472"/>
        <v>-1.5015022742373985E-3</v>
      </c>
      <c r="AS474" s="175"/>
      <c r="AT474" s="175">
        <f t="shared" si="473"/>
        <v>0</v>
      </c>
      <c r="AU474" s="175">
        <f t="shared" si="474"/>
        <v>0</v>
      </c>
      <c r="AV474" s="175">
        <f t="shared" si="475"/>
        <v>0</v>
      </c>
      <c r="AW474" s="175">
        <f t="shared" si="476"/>
        <v>0</v>
      </c>
      <c r="AX474" s="175" t="e">
        <f t="shared" si="477"/>
        <v>#DIV/0!</v>
      </c>
      <c r="AY474" s="175">
        <f t="shared" si="478"/>
        <v>0</v>
      </c>
      <c r="AZ474" s="1"/>
      <c r="BA474" s="1">
        <f t="shared" si="503"/>
        <v>4.3673798247113413E-2</v>
      </c>
      <c r="BB474" s="1">
        <f t="shared" si="504"/>
        <v>4.6633102351443113E-2</v>
      </c>
      <c r="BC474" s="1">
        <f t="shared" si="505"/>
        <v>3.4136306061233239E-2</v>
      </c>
      <c r="BD474" s="1">
        <f t="shared" si="506"/>
        <v>6.220346212721161E-2</v>
      </c>
      <c r="BE474" s="1">
        <f t="shared" si="507"/>
        <v>0</v>
      </c>
      <c r="BF474" s="1">
        <f t="shared" si="508"/>
        <v>4.6633102351443113E-2</v>
      </c>
      <c r="BG474" s="1"/>
      <c r="BH474" s="1">
        <f t="shared" si="479"/>
        <v>4.3754730371359428E-2</v>
      </c>
      <c r="BI474" s="1">
        <f t="shared" si="480"/>
        <v>4.6703332963526079E-2</v>
      </c>
      <c r="BJ474" s="1">
        <f t="shared" si="481"/>
        <v>3.4200816069835709E-2</v>
      </c>
      <c r="BK474" s="1">
        <f t="shared" si="482"/>
        <v>6.230868118597014E-2</v>
      </c>
      <c r="BL474" s="1">
        <f t="shared" si="483"/>
        <v>0</v>
      </c>
      <c r="BM474" s="1">
        <f t="shared" si="484"/>
        <v>4.6703332963526079E-2</v>
      </c>
      <c r="BN474" s="1"/>
      <c r="BO474" s="1">
        <f t="shared" si="491"/>
        <v>6.8253598858552724E-3</v>
      </c>
      <c r="BP474" s="1">
        <f t="shared" si="492"/>
        <v>8.8832986292881177E-3</v>
      </c>
      <c r="BQ474" s="1">
        <f t="shared" si="493"/>
        <v>-2.0689256453197132E-2</v>
      </c>
      <c r="BR474" s="1">
        <f t="shared" si="494"/>
        <v>1.7625067701479015E-2</v>
      </c>
      <c r="BS474" s="1" t="e">
        <f t="shared" si="495"/>
        <v>#DIV/0!</v>
      </c>
      <c r="BT474" s="1">
        <f t="shared" si="496"/>
        <v>8.8832986292881177E-3</v>
      </c>
      <c r="BU474" s="1"/>
      <c r="BV474" s="1">
        <f t="shared" si="509"/>
        <v>0.10024931871168685</v>
      </c>
      <c r="BW474" s="1">
        <f t="shared" si="510"/>
        <v>9.8956392207069116E-2</v>
      </c>
      <c r="BX474" s="1">
        <f t="shared" si="511"/>
        <v>9.6835605238273531E-2</v>
      </c>
      <c r="BY474" s="1">
        <f t="shared" si="512"/>
        <v>0.1228571289151231</v>
      </c>
      <c r="BZ474" s="1" t="e">
        <f t="shared" si="513"/>
        <v>#DIV/0!</v>
      </c>
      <c r="CA474" s="1">
        <f t="shared" si="514"/>
        <v>9.8956392207069116E-2</v>
      </c>
      <c r="CB474" s="1"/>
      <c r="CC474" s="1"/>
    </row>
    <row r="475" spans="1:81" x14ac:dyDescent="0.2">
      <c r="A475">
        <f t="shared" si="515"/>
        <v>2029</v>
      </c>
      <c r="B475">
        <f t="shared" si="516"/>
        <v>6</v>
      </c>
      <c r="C475" s="1">
        <f>AVERAGE(RealPrice!C463:C474)</f>
        <v>4.3674121014894506E-2</v>
      </c>
      <c r="D475" s="1">
        <f>AVERAGE(RealPrice!D463:D474)</f>
        <v>4.663345214425605E-2</v>
      </c>
      <c r="E475" s="1">
        <f>AVERAGE(RealPrice!E463:E474)</f>
        <v>3.4137009824574953E-2</v>
      </c>
      <c r="F475" s="1">
        <f>AVERAGE(RealPrice!F463:F474)</f>
        <v>6.2204794382407398E-2</v>
      </c>
      <c r="G475" s="1">
        <f>AVERAGE(RealPrice!G463:G474)</f>
        <v>0</v>
      </c>
      <c r="H475" s="1">
        <f>AVERAGE(RealPrice!H463:H474)</f>
        <v>4.663345214425605E-2</v>
      </c>
      <c r="I475" s="1"/>
      <c r="J475" s="1">
        <f t="shared" si="485"/>
        <v>-8.0609356464922399E-5</v>
      </c>
      <c r="K475" s="1">
        <f t="shared" si="486"/>
        <v>-6.9880819270028149E-5</v>
      </c>
      <c r="L475" s="1">
        <f t="shared" si="487"/>
        <v>-6.3806245260755734E-5</v>
      </c>
      <c r="M475" s="1">
        <f t="shared" si="488"/>
        <v>-1.038868035627416E-4</v>
      </c>
      <c r="N475" s="1">
        <f t="shared" si="489"/>
        <v>0</v>
      </c>
      <c r="O475" s="1">
        <f t="shared" si="490"/>
        <v>-6.9880819270028149E-5</v>
      </c>
      <c r="P475" s="1"/>
      <c r="Q475" s="99">
        <f t="shared" si="455"/>
        <v>-8.0609356464922399E-5</v>
      </c>
      <c r="R475" s="99">
        <f t="shared" si="456"/>
        <v>-6.9880819270028149E-5</v>
      </c>
      <c r="S475" s="99">
        <f t="shared" si="457"/>
        <v>-6.3806245260755734E-5</v>
      </c>
      <c r="T475" s="99">
        <f t="shared" si="458"/>
        <v>-1.038868035627416E-4</v>
      </c>
      <c r="U475" s="99">
        <f t="shared" si="459"/>
        <v>0</v>
      </c>
      <c r="V475" s="99">
        <f t="shared" si="460"/>
        <v>-6.9880819270028149E-5</v>
      </c>
      <c r="W475" s="99"/>
      <c r="X475" s="99">
        <f t="shared" si="461"/>
        <v>0</v>
      </c>
      <c r="Y475" s="99">
        <f t="shared" si="462"/>
        <v>0</v>
      </c>
      <c r="Z475" s="99">
        <f t="shared" si="463"/>
        <v>0</v>
      </c>
      <c r="AA475" s="99">
        <f t="shared" si="464"/>
        <v>0</v>
      </c>
      <c r="AB475" s="99">
        <f t="shared" si="465"/>
        <v>0</v>
      </c>
      <c r="AC475" s="99">
        <f t="shared" si="466"/>
        <v>0</v>
      </c>
      <c r="AD475" s="1"/>
      <c r="AE475" s="1"/>
      <c r="AF475" s="5">
        <f t="shared" si="497"/>
        <v>-1.842300381713402E-3</v>
      </c>
      <c r="AG475" s="5">
        <f t="shared" si="498"/>
        <v>-1.4962704979664121E-3</v>
      </c>
      <c r="AH475" s="5">
        <f t="shared" si="499"/>
        <v>-1.8656351687769135E-3</v>
      </c>
      <c r="AI475" s="5">
        <f t="shared" si="500"/>
        <v>-1.6672926081147121E-3</v>
      </c>
      <c r="AJ475" s="5" t="e">
        <f t="shared" si="501"/>
        <v>#DIV/0!</v>
      </c>
      <c r="AK475" s="5">
        <f t="shared" si="502"/>
        <v>-1.4962704979664121E-3</v>
      </c>
      <c r="AL475" s="1"/>
      <c r="AM475" s="175">
        <f t="shared" si="467"/>
        <v>-1.842300381713402E-3</v>
      </c>
      <c r="AN475" s="175">
        <f t="shared" si="468"/>
        <v>-1.4962704979664121E-3</v>
      </c>
      <c r="AO475" s="175">
        <f t="shared" si="469"/>
        <v>-1.8656351687769135E-3</v>
      </c>
      <c r="AP475" s="175">
        <f t="shared" si="470"/>
        <v>-1.6672926081147121E-3</v>
      </c>
      <c r="AQ475" s="175" t="e">
        <f t="shared" si="471"/>
        <v>#DIV/0!</v>
      </c>
      <c r="AR475" s="175">
        <f t="shared" si="472"/>
        <v>-1.4962704979664121E-3</v>
      </c>
      <c r="AS475" s="175"/>
      <c r="AT475" s="175">
        <f t="shared" si="473"/>
        <v>0</v>
      </c>
      <c r="AU475" s="175">
        <f t="shared" si="474"/>
        <v>0</v>
      </c>
      <c r="AV475" s="175">
        <f t="shared" si="475"/>
        <v>0</v>
      </c>
      <c r="AW475" s="175">
        <f t="shared" si="476"/>
        <v>0</v>
      </c>
      <c r="AX475" s="175" t="e">
        <f t="shared" si="477"/>
        <v>#DIV/0!</v>
      </c>
      <c r="AY475" s="175">
        <f t="shared" si="478"/>
        <v>0</v>
      </c>
      <c r="AZ475" s="1"/>
      <c r="BA475" s="1">
        <f t="shared" si="503"/>
        <v>4.3593511658429583E-2</v>
      </c>
      <c r="BB475" s="1">
        <f t="shared" si="504"/>
        <v>4.6563571324986022E-2</v>
      </c>
      <c r="BC475" s="1">
        <f t="shared" si="505"/>
        <v>3.4073203579314197E-2</v>
      </c>
      <c r="BD475" s="1">
        <f t="shared" si="506"/>
        <v>6.2100907578844657E-2</v>
      </c>
      <c r="BE475" s="1">
        <f t="shared" si="507"/>
        <v>0</v>
      </c>
      <c r="BF475" s="1">
        <f t="shared" si="508"/>
        <v>4.6563571324986022E-2</v>
      </c>
      <c r="BG475" s="1"/>
      <c r="BH475" s="1">
        <f t="shared" si="479"/>
        <v>4.3674121014894506E-2</v>
      </c>
      <c r="BI475" s="1">
        <f t="shared" si="480"/>
        <v>4.663345214425605E-2</v>
      </c>
      <c r="BJ475" s="1">
        <f t="shared" si="481"/>
        <v>3.4137009824574953E-2</v>
      </c>
      <c r="BK475" s="1">
        <f t="shared" si="482"/>
        <v>6.2204794382407398E-2</v>
      </c>
      <c r="BL475" s="1">
        <f t="shared" si="483"/>
        <v>0</v>
      </c>
      <c r="BM475" s="1">
        <f t="shared" si="484"/>
        <v>4.663345214425605E-2</v>
      </c>
      <c r="BN475" s="1"/>
      <c r="BO475" s="1">
        <f t="shared" si="491"/>
        <v>6.7448990360385354E-3</v>
      </c>
      <c r="BP475" s="1">
        <f t="shared" si="492"/>
        <v>8.8135223706263394E-3</v>
      </c>
      <c r="BQ475" s="1">
        <f t="shared" si="493"/>
        <v>-2.0752943659282742E-2</v>
      </c>
      <c r="BR475" s="1">
        <f t="shared" si="494"/>
        <v>1.7521354107615933E-2</v>
      </c>
      <c r="BS475" s="1" t="e">
        <f t="shared" si="495"/>
        <v>#DIV/0!</v>
      </c>
      <c r="BT475" s="1">
        <f t="shared" si="496"/>
        <v>8.8135223706263394E-3</v>
      </c>
      <c r="BU475" s="1"/>
      <c r="BV475" s="1">
        <f t="shared" si="509"/>
        <v>0.10024931871168685</v>
      </c>
      <c r="BW475" s="1">
        <f t="shared" si="510"/>
        <v>9.8956392207069116E-2</v>
      </c>
      <c r="BX475" s="1">
        <f t="shared" si="511"/>
        <v>9.6835605238273531E-2</v>
      </c>
      <c r="BY475" s="1">
        <f t="shared" si="512"/>
        <v>0.1228571289151231</v>
      </c>
      <c r="BZ475" s="1" t="e">
        <f t="shared" si="513"/>
        <v>#DIV/0!</v>
      </c>
      <c r="CA475" s="1">
        <f t="shared" si="514"/>
        <v>9.8956392207069116E-2</v>
      </c>
      <c r="CB475" s="1"/>
      <c r="CC475" s="1"/>
    </row>
    <row r="476" spans="1:81" x14ac:dyDescent="0.2">
      <c r="A476">
        <f t="shared" si="515"/>
        <v>2029</v>
      </c>
      <c r="B476">
        <f t="shared" si="516"/>
        <v>7</v>
      </c>
      <c r="C476" s="1">
        <f>AVERAGE(RealPrice!C464:C475)</f>
        <v>4.3595514261068412E-2</v>
      </c>
      <c r="D476" s="1">
        <f>AVERAGE(RealPrice!D464:D475)</f>
        <v>4.6565041867629518E-2</v>
      </c>
      <c r="E476" s="1">
        <f>AVERAGE(RealPrice!E464:E475)</f>
        <v>3.4072785782159103E-2</v>
      </c>
      <c r="F476" s="1">
        <f>AVERAGE(RealPrice!F464:F475)</f>
        <v>6.2103086961592335E-2</v>
      </c>
      <c r="G476" s="1">
        <f>AVERAGE(RealPrice!G464:G475)</f>
        <v>0</v>
      </c>
      <c r="H476" s="1">
        <f>AVERAGE(RealPrice!H464:H475)</f>
        <v>4.6565041867629518E-2</v>
      </c>
      <c r="I476" s="1"/>
      <c r="J476" s="1">
        <f t="shared" si="485"/>
        <v>-7.8606753826093723E-5</v>
      </c>
      <c r="K476" s="1">
        <f t="shared" si="486"/>
        <v>-6.8410276626532096E-5</v>
      </c>
      <c r="L476" s="1">
        <f t="shared" si="487"/>
        <v>-6.4224042415850224E-5</v>
      </c>
      <c r="M476" s="1">
        <f t="shared" si="488"/>
        <v>-1.0170742081506284E-4</v>
      </c>
      <c r="N476" s="1">
        <f t="shared" si="489"/>
        <v>0</v>
      </c>
      <c r="O476" s="1">
        <f t="shared" si="490"/>
        <v>-6.8410276626532096E-5</v>
      </c>
      <c r="P476" s="1"/>
      <c r="Q476" s="99">
        <f t="shared" si="455"/>
        <v>-7.8606753826093723E-5</v>
      </c>
      <c r="R476" s="99">
        <f t="shared" si="456"/>
        <v>-6.8410276626532096E-5</v>
      </c>
      <c r="S476" s="99">
        <f t="shared" si="457"/>
        <v>-6.4224042415850224E-5</v>
      </c>
      <c r="T476" s="99">
        <f t="shared" si="458"/>
        <v>-1.0170742081506284E-4</v>
      </c>
      <c r="U476" s="99">
        <f t="shared" si="459"/>
        <v>0</v>
      </c>
      <c r="V476" s="99">
        <f t="shared" si="460"/>
        <v>-6.8410276626532096E-5</v>
      </c>
      <c r="W476" s="99"/>
      <c r="X476" s="99">
        <f t="shared" si="461"/>
        <v>0</v>
      </c>
      <c r="Y476" s="99">
        <f t="shared" si="462"/>
        <v>0</v>
      </c>
      <c r="Z476" s="99">
        <f t="shared" si="463"/>
        <v>0</v>
      </c>
      <c r="AA476" s="99">
        <f t="shared" si="464"/>
        <v>0</v>
      </c>
      <c r="AB476" s="99">
        <f t="shared" si="465"/>
        <v>0</v>
      </c>
      <c r="AC476" s="99">
        <f t="shared" si="466"/>
        <v>0</v>
      </c>
      <c r="AD476" s="1"/>
      <c r="AE476" s="1"/>
      <c r="AF476" s="5">
        <f t="shared" si="497"/>
        <v>-1.7998474153443356E-3</v>
      </c>
      <c r="AG476" s="5">
        <f t="shared" si="498"/>
        <v>-1.4669786061497492E-3</v>
      </c>
      <c r="AH476" s="5">
        <f t="shared" si="499"/>
        <v>-1.8813611018038134E-3</v>
      </c>
      <c r="AI476" s="5">
        <f t="shared" si="500"/>
        <v>-1.6350415080518266E-3</v>
      </c>
      <c r="AJ476" s="5" t="e">
        <f t="shared" si="501"/>
        <v>#DIV/0!</v>
      </c>
      <c r="AK476" s="5">
        <f t="shared" si="502"/>
        <v>-1.4669786061497492E-3</v>
      </c>
      <c r="AL476" s="1"/>
      <c r="AM476" s="175">
        <f t="shared" si="467"/>
        <v>-1.7998474153443356E-3</v>
      </c>
      <c r="AN476" s="175">
        <f t="shared" si="468"/>
        <v>-1.4669786061497492E-3</v>
      </c>
      <c r="AO476" s="175">
        <f t="shared" si="469"/>
        <v>-1.8813611018038134E-3</v>
      </c>
      <c r="AP476" s="175">
        <f t="shared" si="470"/>
        <v>-1.6350415080518266E-3</v>
      </c>
      <c r="AQ476" s="175" t="e">
        <f t="shared" si="471"/>
        <v>#DIV/0!</v>
      </c>
      <c r="AR476" s="175">
        <f t="shared" si="472"/>
        <v>-1.4669786061497492E-3</v>
      </c>
      <c r="AS476" s="175"/>
      <c r="AT476" s="175">
        <f t="shared" si="473"/>
        <v>0</v>
      </c>
      <c r="AU476" s="175">
        <f t="shared" si="474"/>
        <v>0</v>
      </c>
      <c r="AV476" s="175">
        <f t="shared" si="475"/>
        <v>0</v>
      </c>
      <c r="AW476" s="175">
        <f t="shared" si="476"/>
        <v>0</v>
      </c>
      <c r="AX476" s="175" t="e">
        <f t="shared" si="477"/>
        <v>#DIV/0!</v>
      </c>
      <c r="AY476" s="175">
        <f t="shared" si="478"/>
        <v>0</v>
      </c>
      <c r="AZ476" s="1"/>
      <c r="BA476" s="1">
        <f t="shared" si="503"/>
        <v>4.3516907507242318E-2</v>
      </c>
      <c r="BB476" s="1">
        <f t="shared" si="504"/>
        <v>4.6496631591002986E-2</v>
      </c>
      <c r="BC476" s="1">
        <f t="shared" si="505"/>
        <v>3.4008561739743252E-2</v>
      </c>
      <c r="BD476" s="1">
        <f t="shared" si="506"/>
        <v>6.2001379540777272E-2</v>
      </c>
      <c r="BE476" s="1">
        <f t="shared" si="507"/>
        <v>0</v>
      </c>
      <c r="BF476" s="1">
        <f t="shared" si="508"/>
        <v>4.6496631591002986E-2</v>
      </c>
      <c r="BG476" s="1"/>
      <c r="BH476" s="1">
        <f t="shared" si="479"/>
        <v>4.3595514261068412E-2</v>
      </c>
      <c r="BI476" s="1">
        <f t="shared" si="480"/>
        <v>4.6565041867629518E-2</v>
      </c>
      <c r="BJ476" s="1">
        <f t="shared" si="481"/>
        <v>3.4072785782159103E-2</v>
      </c>
      <c r="BK476" s="1">
        <f t="shared" si="482"/>
        <v>6.2103086961592335E-2</v>
      </c>
      <c r="BL476" s="1">
        <f t="shared" si="483"/>
        <v>0</v>
      </c>
      <c r="BM476" s="1">
        <f t="shared" si="484"/>
        <v>4.6565041867629518E-2</v>
      </c>
      <c r="BN476" s="1"/>
      <c r="BO476" s="1">
        <f t="shared" si="491"/>
        <v>6.6664337623751442E-3</v>
      </c>
      <c r="BP476" s="1">
        <f t="shared" si="492"/>
        <v>8.7452124504120588E-3</v>
      </c>
      <c r="BQ476" s="1">
        <f t="shared" si="493"/>
        <v>-2.0817046873083389E-2</v>
      </c>
      <c r="BR476" s="1">
        <f t="shared" si="494"/>
        <v>1.7419812982655578E-2</v>
      </c>
      <c r="BS476" s="1" t="e">
        <f t="shared" si="495"/>
        <v>#DIV/0!</v>
      </c>
      <c r="BT476" s="1">
        <f t="shared" si="496"/>
        <v>8.7452124504120588E-3</v>
      </c>
      <c r="BU476" s="1"/>
      <c r="BV476" s="1">
        <f t="shared" si="509"/>
        <v>0.10024931871168685</v>
      </c>
      <c r="BW476" s="1">
        <f t="shared" si="510"/>
        <v>9.8956392207069116E-2</v>
      </c>
      <c r="BX476" s="1">
        <f t="shared" si="511"/>
        <v>9.6835605238273531E-2</v>
      </c>
      <c r="BY476" s="1">
        <f t="shared" si="512"/>
        <v>0.1228571289151231</v>
      </c>
      <c r="BZ476" s="1" t="e">
        <f t="shared" si="513"/>
        <v>#DIV/0!</v>
      </c>
      <c r="CA476" s="1">
        <f t="shared" si="514"/>
        <v>9.8956392207069116E-2</v>
      </c>
      <c r="CB476" s="1"/>
      <c r="CC476" s="1"/>
    </row>
    <row r="477" spans="1:81" x14ac:dyDescent="0.2">
      <c r="A477">
        <f t="shared" si="515"/>
        <v>2029</v>
      </c>
      <c r="B477">
        <f t="shared" si="516"/>
        <v>8</v>
      </c>
      <c r="C477" s="1">
        <f>AVERAGE(RealPrice!C465:C476)</f>
        <v>4.3517421397062411E-2</v>
      </c>
      <c r="D477" s="1">
        <f>AVERAGE(RealPrice!D465:D476)</f>
        <v>4.6497555112086426E-2</v>
      </c>
      <c r="E477" s="1">
        <f>AVERAGE(RealPrice!E465:E476)</f>
        <v>3.4007691559782997E-2</v>
      </c>
      <c r="F477" s="1">
        <f>AVERAGE(RealPrice!F465:F476)</f>
        <v>6.2001933585413942E-2</v>
      </c>
      <c r="G477" s="1">
        <f>AVERAGE(RealPrice!G465:G476)</f>
        <v>0</v>
      </c>
      <c r="H477" s="1">
        <f>AVERAGE(RealPrice!H465:H476)</f>
        <v>4.6497555112086426E-2</v>
      </c>
      <c r="I477" s="1"/>
      <c r="J477" s="1">
        <f t="shared" si="485"/>
        <v>-7.8092864006000517E-5</v>
      </c>
      <c r="K477" s="1">
        <f t="shared" si="486"/>
        <v>-6.7486755543091914E-5</v>
      </c>
      <c r="L477" s="1">
        <f t="shared" si="487"/>
        <v>-6.5094222376105293E-5</v>
      </c>
      <c r="M477" s="1">
        <f t="shared" si="488"/>
        <v>-1.0115337617839365E-4</v>
      </c>
      <c r="N477" s="1">
        <f t="shared" si="489"/>
        <v>0</v>
      </c>
      <c r="O477" s="1">
        <f t="shared" si="490"/>
        <v>-6.7486755543091914E-5</v>
      </c>
      <c r="P477" s="1"/>
      <c r="Q477" s="99">
        <f t="shared" si="455"/>
        <v>-7.8092864006000517E-5</v>
      </c>
      <c r="R477" s="99">
        <f t="shared" si="456"/>
        <v>-6.7486755543091914E-5</v>
      </c>
      <c r="S477" s="99">
        <f t="shared" si="457"/>
        <v>-6.5094222376105293E-5</v>
      </c>
      <c r="T477" s="99">
        <f t="shared" si="458"/>
        <v>-1.0115337617839365E-4</v>
      </c>
      <c r="U477" s="99">
        <f t="shared" si="459"/>
        <v>0</v>
      </c>
      <c r="V477" s="99">
        <f t="shared" si="460"/>
        <v>-6.7486755543091914E-5</v>
      </c>
      <c r="W477" s="99"/>
      <c r="X477" s="99">
        <f t="shared" si="461"/>
        <v>0</v>
      </c>
      <c r="Y477" s="99">
        <f t="shared" si="462"/>
        <v>0</v>
      </c>
      <c r="Z477" s="99">
        <f t="shared" si="463"/>
        <v>0</v>
      </c>
      <c r="AA477" s="99">
        <f t="shared" si="464"/>
        <v>0</v>
      </c>
      <c r="AB477" s="99">
        <f t="shared" si="465"/>
        <v>0</v>
      </c>
      <c r="AC477" s="99">
        <f t="shared" si="466"/>
        <v>0</v>
      </c>
      <c r="AD477" s="1"/>
      <c r="AE477" s="1"/>
      <c r="AF477" s="5">
        <f t="shared" si="497"/>
        <v>-1.7913050305667921E-3</v>
      </c>
      <c r="AG477" s="5">
        <f t="shared" si="498"/>
        <v>-1.4493008668378105E-3</v>
      </c>
      <c r="AH477" s="5">
        <f t="shared" si="499"/>
        <v>-1.9104461487909896E-3</v>
      </c>
      <c r="AI477" s="5">
        <f t="shared" si="500"/>
        <v>-1.6287978766812428E-3</v>
      </c>
      <c r="AJ477" s="5" t="e">
        <f t="shared" si="501"/>
        <v>#DIV/0!</v>
      </c>
      <c r="AK477" s="5">
        <f t="shared" si="502"/>
        <v>-1.4493008668378105E-3</v>
      </c>
      <c r="AL477" s="1"/>
      <c r="AM477" s="175">
        <f t="shared" si="467"/>
        <v>-1.7913050305667921E-3</v>
      </c>
      <c r="AN477" s="175">
        <f t="shared" si="468"/>
        <v>-1.4493008668378105E-3</v>
      </c>
      <c r="AO477" s="175">
        <f t="shared" si="469"/>
        <v>-1.9104461487909896E-3</v>
      </c>
      <c r="AP477" s="175">
        <f t="shared" si="470"/>
        <v>-1.6287978766812428E-3</v>
      </c>
      <c r="AQ477" s="175" t="e">
        <f t="shared" si="471"/>
        <v>#DIV/0!</v>
      </c>
      <c r="AR477" s="175">
        <f t="shared" si="472"/>
        <v>-1.4493008668378105E-3</v>
      </c>
      <c r="AS477" s="175"/>
      <c r="AT477" s="175">
        <f t="shared" si="473"/>
        <v>0</v>
      </c>
      <c r="AU477" s="175">
        <f t="shared" si="474"/>
        <v>0</v>
      </c>
      <c r="AV477" s="175">
        <f t="shared" si="475"/>
        <v>0</v>
      </c>
      <c r="AW477" s="175">
        <f t="shared" si="476"/>
        <v>0</v>
      </c>
      <c r="AX477" s="175" t="e">
        <f t="shared" si="477"/>
        <v>#DIV/0!</v>
      </c>
      <c r="AY477" s="175">
        <f t="shared" si="478"/>
        <v>0</v>
      </c>
      <c r="AZ477" s="1"/>
      <c r="BA477" s="1">
        <f t="shared" si="503"/>
        <v>4.3439328533056411E-2</v>
      </c>
      <c r="BB477" s="1">
        <f t="shared" si="504"/>
        <v>4.6430068356543334E-2</v>
      </c>
      <c r="BC477" s="1">
        <f t="shared" si="505"/>
        <v>3.3942597337406892E-2</v>
      </c>
      <c r="BD477" s="1">
        <f t="shared" si="506"/>
        <v>6.1900780209235548E-2</v>
      </c>
      <c r="BE477" s="1">
        <f t="shared" si="507"/>
        <v>0</v>
      </c>
      <c r="BF477" s="1">
        <f t="shared" si="508"/>
        <v>4.6430068356543334E-2</v>
      </c>
      <c r="BG477" s="1"/>
      <c r="BH477" s="1">
        <f t="shared" si="479"/>
        <v>4.3517421397062411E-2</v>
      </c>
      <c r="BI477" s="1">
        <f t="shared" si="480"/>
        <v>4.6497555112086426E-2</v>
      </c>
      <c r="BJ477" s="1">
        <f t="shared" si="481"/>
        <v>3.4007691559782997E-2</v>
      </c>
      <c r="BK477" s="1">
        <f t="shared" si="482"/>
        <v>6.2001933585413942E-2</v>
      </c>
      <c r="BL477" s="1">
        <f t="shared" si="483"/>
        <v>0</v>
      </c>
      <c r="BM477" s="1">
        <f t="shared" si="484"/>
        <v>4.6497555112086426E-2</v>
      </c>
      <c r="BN477" s="1"/>
      <c r="BO477" s="1">
        <f t="shared" si="491"/>
        <v>6.5884807865092916E-3</v>
      </c>
      <c r="BP477" s="1">
        <f t="shared" si="492"/>
        <v>8.6778235034822727E-3</v>
      </c>
      <c r="BQ477" s="1">
        <f t="shared" si="493"/>
        <v>-2.0882016736453048E-2</v>
      </c>
      <c r="BR477" s="1">
        <f t="shared" si="494"/>
        <v>1.7318824364881524E-2</v>
      </c>
      <c r="BS477" s="1" t="e">
        <f t="shared" si="495"/>
        <v>#DIV/0!</v>
      </c>
      <c r="BT477" s="1">
        <f t="shared" si="496"/>
        <v>8.6778235034822727E-3</v>
      </c>
      <c r="BU477" s="1"/>
      <c r="BV477" s="1">
        <f t="shared" si="509"/>
        <v>0.10024931871168685</v>
      </c>
      <c r="BW477" s="1">
        <f t="shared" si="510"/>
        <v>9.8956392207069116E-2</v>
      </c>
      <c r="BX477" s="1">
        <f t="shared" si="511"/>
        <v>9.6835605238273531E-2</v>
      </c>
      <c r="BY477" s="1">
        <f t="shared" si="512"/>
        <v>0.1228571289151231</v>
      </c>
      <c r="BZ477" s="1" t="e">
        <f t="shared" si="513"/>
        <v>#DIV/0!</v>
      </c>
      <c r="CA477" s="1">
        <f t="shared" si="514"/>
        <v>9.8956392207069116E-2</v>
      </c>
      <c r="CB477" s="1"/>
      <c r="CC477" s="1"/>
    </row>
    <row r="478" spans="1:81" x14ac:dyDescent="0.2">
      <c r="A478">
        <f t="shared" si="515"/>
        <v>2029</v>
      </c>
      <c r="B478">
        <f t="shared" si="516"/>
        <v>9</v>
      </c>
      <c r="C478" s="1">
        <f>AVERAGE(RealPrice!C466:C477)</f>
        <v>4.3439270789312923E-2</v>
      </c>
      <c r="D478" s="1">
        <f>AVERAGE(RealPrice!D466:D477)</f>
        <v>4.6429709303463192E-2</v>
      </c>
      <c r="E478" s="1">
        <f>AVERAGE(RealPrice!E466:E477)</f>
        <v>3.3942384410987493E-2</v>
      </c>
      <c r="F478" s="1">
        <f>AVERAGE(RealPrice!F466:F477)</f>
        <v>6.1901025353941409E-2</v>
      </c>
      <c r="G478" s="1">
        <f>AVERAGE(RealPrice!G466:G477)</f>
        <v>0</v>
      </c>
      <c r="H478" s="1">
        <f>AVERAGE(RealPrice!H466:H477)</f>
        <v>4.6429709303463192E-2</v>
      </c>
      <c r="I478" s="1"/>
      <c r="J478" s="1">
        <f t="shared" si="485"/>
        <v>-7.8150607749488676E-5</v>
      </c>
      <c r="K478" s="1">
        <f t="shared" si="486"/>
        <v>-6.7845808623234749E-5</v>
      </c>
      <c r="L478" s="1">
        <f t="shared" si="487"/>
        <v>-6.5307148795504255E-5</v>
      </c>
      <c r="M478" s="1">
        <f t="shared" si="488"/>
        <v>-1.0090823147253236E-4</v>
      </c>
      <c r="N478" s="1">
        <f t="shared" si="489"/>
        <v>0</v>
      </c>
      <c r="O478" s="1">
        <f t="shared" si="490"/>
        <v>-6.7845808623234749E-5</v>
      </c>
      <c r="P478" s="1"/>
      <c r="Q478" s="99">
        <f t="shared" si="455"/>
        <v>-7.8150607749488676E-5</v>
      </c>
      <c r="R478" s="99">
        <f t="shared" si="456"/>
        <v>-6.7845808623234749E-5</v>
      </c>
      <c r="S478" s="99">
        <f t="shared" si="457"/>
        <v>-6.5307148795504255E-5</v>
      </c>
      <c r="T478" s="99">
        <f t="shared" si="458"/>
        <v>-1.0090823147253236E-4</v>
      </c>
      <c r="U478" s="99">
        <f t="shared" si="459"/>
        <v>0</v>
      </c>
      <c r="V478" s="99">
        <f t="shared" si="460"/>
        <v>-6.7845808623234749E-5</v>
      </c>
      <c r="W478" s="99"/>
      <c r="X478" s="99">
        <f t="shared" si="461"/>
        <v>0</v>
      </c>
      <c r="Y478" s="99">
        <f t="shared" si="462"/>
        <v>0</v>
      </c>
      <c r="Z478" s="99">
        <f t="shared" si="463"/>
        <v>0</v>
      </c>
      <c r="AA478" s="99">
        <f t="shared" si="464"/>
        <v>0</v>
      </c>
      <c r="AB478" s="99">
        <f t="shared" si="465"/>
        <v>0</v>
      </c>
      <c r="AC478" s="99">
        <f t="shared" si="466"/>
        <v>0</v>
      </c>
      <c r="AD478" s="1"/>
      <c r="AE478" s="1"/>
      <c r="AF478" s="5">
        <f t="shared" si="497"/>
        <v>-1.795846473448548E-3</v>
      </c>
      <c r="AG478" s="5">
        <f t="shared" si="498"/>
        <v>-1.4591263661000164E-3</v>
      </c>
      <c r="AH478" s="5">
        <f t="shared" si="499"/>
        <v>-1.9203640647204034E-3</v>
      </c>
      <c r="AI478" s="5">
        <f t="shared" si="500"/>
        <v>-1.6275013638650249E-3</v>
      </c>
      <c r="AJ478" s="5" t="e">
        <f t="shared" si="501"/>
        <v>#DIV/0!</v>
      </c>
      <c r="AK478" s="5">
        <f t="shared" si="502"/>
        <v>-1.4591263661000164E-3</v>
      </c>
      <c r="AL478" s="1"/>
      <c r="AM478" s="175">
        <f t="shared" si="467"/>
        <v>-1.795846473448548E-3</v>
      </c>
      <c r="AN478" s="175">
        <f t="shared" si="468"/>
        <v>-1.4591263661000164E-3</v>
      </c>
      <c r="AO478" s="175">
        <f t="shared" si="469"/>
        <v>-1.9203640647204034E-3</v>
      </c>
      <c r="AP478" s="175">
        <f t="shared" si="470"/>
        <v>-1.6275013638650249E-3</v>
      </c>
      <c r="AQ478" s="175" t="e">
        <f t="shared" si="471"/>
        <v>#DIV/0!</v>
      </c>
      <c r="AR478" s="175">
        <f t="shared" si="472"/>
        <v>-1.4591263661000164E-3</v>
      </c>
      <c r="AS478" s="175"/>
      <c r="AT478" s="175">
        <f t="shared" si="473"/>
        <v>0</v>
      </c>
      <c r="AU478" s="175">
        <f t="shared" si="474"/>
        <v>0</v>
      </c>
      <c r="AV478" s="175">
        <f t="shared" si="475"/>
        <v>0</v>
      </c>
      <c r="AW478" s="175">
        <f t="shared" si="476"/>
        <v>0</v>
      </c>
      <c r="AX478" s="175" t="e">
        <f t="shared" si="477"/>
        <v>#DIV/0!</v>
      </c>
      <c r="AY478" s="175">
        <f t="shared" si="478"/>
        <v>0</v>
      </c>
      <c r="AZ478" s="1"/>
      <c r="BA478" s="1">
        <f t="shared" si="503"/>
        <v>4.3361120181563434E-2</v>
      </c>
      <c r="BB478" s="1">
        <f t="shared" si="504"/>
        <v>4.6361863494839957E-2</v>
      </c>
      <c r="BC478" s="1">
        <f t="shared" si="505"/>
        <v>3.3877077262191989E-2</v>
      </c>
      <c r="BD478" s="1">
        <f t="shared" si="506"/>
        <v>6.1800117122468877E-2</v>
      </c>
      <c r="BE478" s="1">
        <f t="shared" si="507"/>
        <v>0</v>
      </c>
      <c r="BF478" s="1">
        <f t="shared" si="508"/>
        <v>4.6361863494839957E-2</v>
      </c>
      <c r="BG478" s="1"/>
      <c r="BH478" s="1">
        <f t="shared" si="479"/>
        <v>4.3439270789312923E-2</v>
      </c>
      <c r="BI478" s="1">
        <f t="shared" si="480"/>
        <v>4.6429709303463192E-2</v>
      </c>
      <c r="BJ478" s="1">
        <f t="shared" si="481"/>
        <v>3.3942384410987493E-2</v>
      </c>
      <c r="BK478" s="1">
        <f t="shared" si="482"/>
        <v>6.1901025353941409E-2</v>
      </c>
      <c r="BL478" s="1">
        <f t="shared" si="483"/>
        <v>0</v>
      </c>
      <c r="BM478" s="1">
        <f t="shared" si="484"/>
        <v>4.6429709303463192E-2</v>
      </c>
      <c r="BN478" s="1"/>
      <c r="BO478" s="1">
        <f t="shared" si="491"/>
        <v>6.5104705252531274E-3</v>
      </c>
      <c r="BP478" s="1">
        <f t="shared" si="492"/>
        <v>8.6100766904672298E-3</v>
      </c>
      <c r="BQ478" s="1">
        <f t="shared" si="493"/>
        <v>-2.0947198471746833E-2</v>
      </c>
      <c r="BR478" s="1">
        <f t="shared" si="494"/>
        <v>1.7218080361693342E-2</v>
      </c>
      <c r="BS478" s="1" t="e">
        <f t="shared" si="495"/>
        <v>#DIV/0!</v>
      </c>
      <c r="BT478" s="1">
        <f t="shared" si="496"/>
        <v>8.6100766904672298E-3</v>
      </c>
      <c r="BU478" s="1"/>
      <c r="BV478" s="1">
        <f t="shared" si="509"/>
        <v>0.10024931871168685</v>
      </c>
      <c r="BW478" s="1">
        <f t="shared" si="510"/>
        <v>9.8956392207069116E-2</v>
      </c>
      <c r="BX478" s="1">
        <f t="shared" si="511"/>
        <v>9.6835605238273531E-2</v>
      </c>
      <c r="BY478" s="1">
        <f t="shared" si="512"/>
        <v>0.1228571289151231</v>
      </c>
      <c r="BZ478" s="1" t="e">
        <f t="shared" si="513"/>
        <v>#DIV/0!</v>
      </c>
      <c r="CA478" s="1">
        <f t="shared" si="514"/>
        <v>9.8956392207069116E-2</v>
      </c>
      <c r="CB478" s="1"/>
      <c r="CC478" s="1"/>
    </row>
    <row r="479" spans="1:81" x14ac:dyDescent="0.2">
      <c r="A479">
        <f t="shared" si="515"/>
        <v>2029</v>
      </c>
      <c r="B479">
        <f t="shared" si="516"/>
        <v>10</v>
      </c>
      <c r="C479" s="1">
        <f>AVERAGE(RealPrice!C467:C478)</f>
        <v>4.3361418261402412E-2</v>
      </c>
      <c r="D479" s="1">
        <f>AVERAGE(RealPrice!D467:D478)</f>
        <v>4.6362302979835811E-2</v>
      </c>
      <c r="E479" s="1">
        <f>AVERAGE(RealPrice!E467:E478)</f>
        <v>3.3876047879568279E-2</v>
      </c>
      <c r="F479" s="1">
        <f>AVERAGE(RealPrice!F467:F478)</f>
        <v>6.1799946171244069E-2</v>
      </c>
      <c r="G479" s="1">
        <f>AVERAGE(RealPrice!G467:G478)</f>
        <v>0</v>
      </c>
      <c r="H479" s="1">
        <f>AVERAGE(RealPrice!H467:H478)</f>
        <v>4.6362302979835811E-2</v>
      </c>
      <c r="I479" s="1"/>
      <c r="J479" s="1">
        <f t="shared" si="485"/>
        <v>-7.7852527910510227E-5</v>
      </c>
      <c r="K479" s="1">
        <f t="shared" si="486"/>
        <v>-6.740632362738086E-5</v>
      </c>
      <c r="L479" s="1">
        <f t="shared" si="487"/>
        <v>-6.6336531419214362E-5</v>
      </c>
      <c r="M479" s="1">
        <f t="shared" si="488"/>
        <v>-1.0107918269734034E-4</v>
      </c>
      <c r="N479" s="1">
        <f t="shared" si="489"/>
        <v>0</v>
      </c>
      <c r="O479" s="1">
        <f t="shared" si="490"/>
        <v>-6.740632362738086E-5</v>
      </c>
      <c r="P479" s="1"/>
      <c r="Q479" s="99">
        <f t="shared" si="455"/>
        <v>-7.7852527910510227E-5</v>
      </c>
      <c r="R479" s="99">
        <f t="shared" si="456"/>
        <v>-6.740632362738086E-5</v>
      </c>
      <c r="S479" s="99">
        <f t="shared" si="457"/>
        <v>-6.6336531419214362E-5</v>
      </c>
      <c r="T479" s="99">
        <f t="shared" si="458"/>
        <v>-1.0107918269734034E-4</v>
      </c>
      <c r="U479" s="99">
        <f t="shared" si="459"/>
        <v>0</v>
      </c>
      <c r="V479" s="99">
        <f t="shared" si="460"/>
        <v>-6.740632362738086E-5</v>
      </c>
      <c r="W479" s="99"/>
      <c r="X479" s="99">
        <f t="shared" si="461"/>
        <v>0</v>
      </c>
      <c r="Y479" s="99">
        <f t="shared" si="462"/>
        <v>0</v>
      </c>
      <c r="Z479" s="99">
        <f t="shared" si="463"/>
        <v>0</v>
      </c>
      <c r="AA479" s="99">
        <f t="shared" si="464"/>
        <v>0</v>
      </c>
      <c r="AB479" s="99">
        <f t="shared" si="465"/>
        <v>0</v>
      </c>
      <c r="AC479" s="99">
        <f t="shared" si="466"/>
        <v>0</v>
      </c>
      <c r="AD479" s="1"/>
      <c r="AE479" s="1"/>
      <c r="AF479" s="5">
        <f t="shared" si="497"/>
        <v>-1.7922153502094584E-3</v>
      </c>
      <c r="AG479" s="5">
        <f t="shared" si="498"/>
        <v>-1.4517929282480413E-3</v>
      </c>
      <c r="AH479" s="5">
        <f t="shared" si="499"/>
        <v>-1.9543863099299452E-3</v>
      </c>
      <c r="AI479" s="5">
        <f t="shared" si="500"/>
        <v>-1.6329161289232452E-3</v>
      </c>
      <c r="AJ479" s="5" t="e">
        <f t="shared" si="501"/>
        <v>#DIV/0!</v>
      </c>
      <c r="AK479" s="5">
        <f t="shared" si="502"/>
        <v>-1.4517929282480413E-3</v>
      </c>
      <c r="AL479" s="1"/>
      <c r="AM479" s="175">
        <f t="shared" si="467"/>
        <v>-1.7922153502094584E-3</v>
      </c>
      <c r="AN479" s="175">
        <f t="shared" si="468"/>
        <v>-1.4517929282480413E-3</v>
      </c>
      <c r="AO479" s="175">
        <f t="shared" si="469"/>
        <v>-1.9543863099299452E-3</v>
      </c>
      <c r="AP479" s="175">
        <f t="shared" si="470"/>
        <v>-1.6329161289232452E-3</v>
      </c>
      <c r="AQ479" s="175" t="e">
        <f t="shared" si="471"/>
        <v>#DIV/0!</v>
      </c>
      <c r="AR479" s="175">
        <f t="shared" si="472"/>
        <v>-1.4517929282480413E-3</v>
      </c>
      <c r="AS479" s="175"/>
      <c r="AT479" s="175">
        <f t="shared" si="473"/>
        <v>0</v>
      </c>
      <c r="AU479" s="175">
        <f t="shared" si="474"/>
        <v>0</v>
      </c>
      <c r="AV479" s="175">
        <f t="shared" si="475"/>
        <v>0</v>
      </c>
      <c r="AW479" s="175">
        <f t="shared" si="476"/>
        <v>0</v>
      </c>
      <c r="AX479" s="175" t="e">
        <f t="shared" si="477"/>
        <v>#DIV/0!</v>
      </c>
      <c r="AY479" s="175">
        <f t="shared" si="478"/>
        <v>0</v>
      </c>
      <c r="AZ479" s="1"/>
      <c r="BA479" s="1">
        <f t="shared" si="503"/>
        <v>4.3283565733491902E-2</v>
      </c>
      <c r="BB479" s="1">
        <f t="shared" si="504"/>
        <v>4.629489665620843E-2</v>
      </c>
      <c r="BC479" s="1">
        <f t="shared" si="505"/>
        <v>3.3809711348149064E-2</v>
      </c>
      <c r="BD479" s="1">
        <f t="shared" si="506"/>
        <v>6.1698866988546729E-2</v>
      </c>
      <c r="BE479" s="1">
        <f t="shared" si="507"/>
        <v>0</v>
      </c>
      <c r="BF479" s="1">
        <f t="shared" si="508"/>
        <v>4.629489665620843E-2</v>
      </c>
      <c r="BG479" s="1"/>
      <c r="BH479" s="1">
        <f t="shared" si="479"/>
        <v>4.3361418261402412E-2</v>
      </c>
      <c r="BI479" s="1">
        <f t="shared" si="480"/>
        <v>4.6362302979835811E-2</v>
      </c>
      <c r="BJ479" s="1">
        <f t="shared" si="481"/>
        <v>3.3876047879568279E-2</v>
      </c>
      <c r="BK479" s="1">
        <f t="shared" si="482"/>
        <v>6.1799946171244069E-2</v>
      </c>
      <c r="BL479" s="1">
        <f t="shared" si="483"/>
        <v>0</v>
      </c>
      <c r="BM479" s="1">
        <f t="shared" si="484"/>
        <v>4.6362302979835811E-2</v>
      </c>
      <c r="BN479" s="1"/>
      <c r="BO479" s="1">
        <f t="shared" si="491"/>
        <v>6.4327575258381897E-3</v>
      </c>
      <c r="BP479" s="1">
        <f t="shared" si="492"/>
        <v>8.5427682268638117E-3</v>
      </c>
      <c r="BQ479" s="1">
        <f t="shared" si="493"/>
        <v>-2.1013405355957193E-2</v>
      </c>
      <c r="BR479" s="1">
        <f t="shared" si="494"/>
        <v>1.7117166232823729E-2</v>
      </c>
      <c r="BS479" s="1" t="e">
        <f t="shared" si="495"/>
        <v>#DIV/0!</v>
      </c>
      <c r="BT479" s="1">
        <f t="shared" si="496"/>
        <v>8.5427682268638117E-3</v>
      </c>
      <c r="BU479" s="1"/>
      <c r="BV479" s="1">
        <f t="shared" si="509"/>
        <v>0.10024931871168685</v>
      </c>
      <c r="BW479" s="1">
        <f t="shared" si="510"/>
        <v>9.8956392207069116E-2</v>
      </c>
      <c r="BX479" s="1">
        <f t="shared" si="511"/>
        <v>9.6835605238273531E-2</v>
      </c>
      <c r="BY479" s="1">
        <f t="shared" si="512"/>
        <v>0.1228571289151231</v>
      </c>
      <c r="BZ479" s="1" t="e">
        <f t="shared" si="513"/>
        <v>#DIV/0!</v>
      </c>
      <c r="CA479" s="1">
        <f t="shared" si="514"/>
        <v>9.8956392207069116E-2</v>
      </c>
      <c r="CB479" s="1"/>
      <c r="CC479" s="1"/>
    </row>
    <row r="480" spans="1:81" x14ac:dyDescent="0.2">
      <c r="A480">
        <f t="shared" si="515"/>
        <v>2029</v>
      </c>
      <c r="B480">
        <f t="shared" si="516"/>
        <v>11</v>
      </c>
      <c r="C480" s="1">
        <f>AVERAGE(RealPrice!C468:C479)</f>
        <v>4.3282507953820382E-2</v>
      </c>
      <c r="D480" s="1">
        <f>AVERAGE(RealPrice!D468:D479)</f>
        <v>4.629393196160058E-2</v>
      </c>
      <c r="E480" s="1">
        <f>AVERAGE(RealPrice!E468:E479)</f>
        <v>3.3811366525275235E-2</v>
      </c>
      <c r="F480" s="1">
        <f>AVERAGE(RealPrice!F468:F479)</f>
        <v>6.1698306335895951E-2</v>
      </c>
      <c r="G480" s="1">
        <f>AVERAGE(RealPrice!G468:G479)</f>
        <v>0</v>
      </c>
      <c r="H480" s="1">
        <f>AVERAGE(RealPrice!H468:H479)</f>
        <v>4.629393196160058E-2</v>
      </c>
      <c r="I480" s="1"/>
      <c r="J480" s="1">
        <f t="shared" si="485"/>
        <v>-7.891030758203077E-5</v>
      </c>
      <c r="K480" s="1">
        <f t="shared" si="486"/>
        <v>-6.8371018235230396E-5</v>
      </c>
      <c r="L480" s="1">
        <f t="shared" si="487"/>
        <v>-6.4681354293043281E-5</v>
      </c>
      <c r="M480" s="1">
        <f t="shared" si="488"/>
        <v>-1.0163983534811766E-4</v>
      </c>
      <c r="N480" s="1">
        <f t="shared" si="489"/>
        <v>0</v>
      </c>
      <c r="O480" s="1">
        <f t="shared" si="490"/>
        <v>-6.8371018235230396E-5</v>
      </c>
      <c r="P480" s="1"/>
      <c r="Q480" s="99">
        <f t="shared" si="455"/>
        <v>-7.891030758203077E-5</v>
      </c>
      <c r="R480" s="99">
        <f t="shared" si="456"/>
        <v>-6.8371018235230396E-5</v>
      </c>
      <c r="S480" s="99">
        <f t="shared" si="457"/>
        <v>-6.4681354293043281E-5</v>
      </c>
      <c r="T480" s="99">
        <f t="shared" si="458"/>
        <v>-1.0163983534811766E-4</v>
      </c>
      <c r="U480" s="99">
        <f t="shared" si="459"/>
        <v>0</v>
      </c>
      <c r="V480" s="99">
        <f t="shared" si="460"/>
        <v>-6.8371018235230396E-5</v>
      </c>
      <c r="W480" s="99"/>
      <c r="X480" s="99">
        <f t="shared" si="461"/>
        <v>0</v>
      </c>
      <c r="Y480" s="99">
        <f t="shared" si="462"/>
        <v>0</v>
      </c>
      <c r="Z480" s="99">
        <f t="shared" si="463"/>
        <v>0</v>
      </c>
      <c r="AA480" s="99">
        <f t="shared" si="464"/>
        <v>0</v>
      </c>
      <c r="AB480" s="99">
        <f t="shared" si="465"/>
        <v>0</v>
      </c>
      <c r="AC480" s="99">
        <f t="shared" si="466"/>
        <v>0</v>
      </c>
      <c r="AD480" s="1"/>
      <c r="AE480" s="1"/>
      <c r="AF480" s="5">
        <f t="shared" si="497"/>
        <v>-1.819827642774996E-3</v>
      </c>
      <c r="AG480" s="5">
        <f t="shared" si="498"/>
        <v>-1.474711432367104E-3</v>
      </c>
      <c r="AH480" s="5">
        <f t="shared" si="499"/>
        <v>-1.9093536094585417E-3</v>
      </c>
      <c r="AI480" s="5">
        <f t="shared" si="500"/>
        <v>-1.6446589624281582E-3</v>
      </c>
      <c r="AJ480" s="5" t="e">
        <f t="shared" si="501"/>
        <v>#DIV/0!</v>
      </c>
      <c r="AK480" s="5">
        <f t="shared" si="502"/>
        <v>-1.474711432367104E-3</v>
      </c>
      <c r="AL480" s="1"/>
      <c r="AM480" s="175">
        <f t="shared" si="467"/>
        <v>-1.819827642774996E-3</v>
      </c>
      <c r="AN480" s="175">
        <f t="shared" si="468"/>
        <v>-1.474711432367104E-3</v>
      </c>
      <c r="AO480" s="175">
        <f t="shared" si="469"/>
        <v>-1.9093536094585417E-3</v>
      </c>
      <c r="AP480" s="175">
        <f t="shared" si="470"/>
        <v>-1.6446589624281582E-3</v>
      </c>
      <c r="AQ480" s="175" t="e">
        <f t="shared" si="471"/>
        <v>#DIV/0!</v>
      </c>
      <c r="AR480" s="175">
        <f t="shared" si="472"/>
        <v>-1.474711432367104E-3</v>
      </c>
      <c r="AS480" s="175"/>
      <c r="AT480" s="175">
        <f t="shared" si="473"/>
        <v>0</v>
      </c>
      <c r="AU480" s="175">
        <f t="shared" si="474"/>
        <v>0</v>
      </c>
      <c r="AV480" s="175">
        <f t="shared" si="475"/>
        <v>0</v>
      </c>
      <c r="AW480" s="175">
        <f t="shared" si="476"/>
        <v>0</v>
      </c>
      <c r="AX480" s="175" t="e">
        <f t="shared" si="477"/>
        <v>#DIV/0!</v>
      </c>
      <c r="AY480" s="175">
        <f t="shared" si="478"/>
        <v>0</v>
      </c>
      <c r="AZ480" s="1"/>
      <c r="BA480" s="1">
        <f t="shared" si="503"/>
        <v>4.3203597646238351E-2</v>
      </c>
      <c r="BB480" s="1">
        <f t="shared" si="504"/>
        <v>4.622556094336535E-2</v>
      </c>
      <c r="BC480" s="1">
        <f t="shared" si="505"/>
        <v>3.3746685170982192E-2</v>
      </c>
      <c r="BD480" s="1">
        <f t="shared" si="506"/>
        <v>6.1596666500547834E-2</v>
      </c>
      <c r="BE480" s="1">
        <f t="shared" si="507"/>
        <v>0</v>
      </c>
      <c r="BF480" s="1">
        <f t="shared" si="508"/>
        <v>4.622556094336535E-2</v>
      </c>
      <c r="BG480" s="1"/>
      <c r="BH480" s="1">
        <f t="shared" si="479"/>
        <v>4.3282507953820382E-2</v>
      </c>
      <c r="BI480" s="1">
        <f t="shared" si="480"/>
        <v>4.629393196160058E-2</v>
      </c>
      <c r="BJ480" s="1">
        <f t="shared" si="481"/>
        <v>3.3811366525275235E-2</v>
      </c>
      <c r="BK480" s="1">
        <f t="shared" si="482"/>
        <v>6.1698306335895951E-2</v>
      </c>
      <c r="BL480" s="1">
        <f t="shared" si="483"/>
        <v>0</v>
      </c>
      <c r="BM480" s="1">
        <f t="shared" si="484"/>
        <v>4.629393196160058E-2</v>
      </c>
      <c r="BN480" s="1"/>
      <c r="BO480" s="1">
        <f t="shared" si="491"/>
        <v>6.3539908214151983E-3</v>
      </c>
      <c r="BP480" s="1">
        <f t="shared" si="492"/>
        <v>8.4744980361508137E-3</v>
      </c>
      <c r="BQ480" s="1">
        <f t="shared" si="493"/>
        <v>-2.1077963210672953E-2</v>
      </c>
      <c r="BR480" s="1">
        <f t="shared" si="494"/>
        <v>1.7015693560341761E-2</v>
      </c>
      <c r="BS480" s="1" t="e">
        <f t="shared" si="495"/>
        <v>#DIV/0!</v>
      </c>
      <c r="BT480" s="1">
        <f t="shared" si="496"/>
        <v>8.4744980361508137E-3</v>
      </c>
      <c r="BU480" s="1"/>
      <c r="BV480" s="1">
        <f t="shared" si="509"/>
        <v>0.10024931871168685</v>
      </c>
      <c r="BW480" s="1">
        <f t="shared" si="510"/>
        <v>9.8956392207069116E-2</v>
      </c>
      <c r="BX480" s="1">
        <f t="shared" si="511"/>
        <v>9.6835605238273531E-2</v>
      </c>
      <c r="BY480" s="1">
        <f t="shared" si="512"/>
        <v>0.1228571289151231</v>
      </c>
      <c r="BZ480" s="1" t="e">
        <f t="shared" si="513"/>
        <v>#DIV/0!</v>
      </c>
      <c r="CA480" s="1">
        <f t="shared" si="514"/>
        <v>9.8956392207069116E-2</v>
      </c>
      <c r="CB480" s="1"/>
      <c r="CC480" s="1"/>
    </row>
    <row r="481" spans="1:81" x14ac:dyDescent="0.2">
      <c r="A481">
        <f t="shared" si="515"/>
        <v>2029</v>
      </c>
      <c r="B481">
        <f t="shared" si="516"/>
        <v>12</v>
      </c>
      <c r="C481" s="1">
        <f>AVERAGE(RealPrice!C469:C480)</f>
        <v>4.3202703701338878E-2</v>
      </c>
      <c r="D481" s="1">
        <f>AVERAGE(RealPrice!D469:D480)</f>
        <v>4.6224764149243612E-2</v>
      </c>
      <c r="E481" s="1">
        <f>AVERAGE(RealPrice!E469:E480)</f>
        <v>3.3748690621156513E-2</v>
      </c>
      <c r="F481" s="1">
        <f>AVERAGE(RealPrice!F469:F480)</f>
        <v>6.1594786180484494E-2</v>
      </c>
      <c r="G481" s="1">
        <f>AVERAGE(RealPrice!G469:G480)</f>
        <v>0</v>
      </c>
      <c r="H481" s="1">
        <f>AVERAGE(RealPrice!H469:H480)</f>
        <v>4.6224764149243612E-2</v>
      </c>
      <c r="I481" s="1"/>
      <c r="J481" s="1">
        <f t="shared" si="485"/>
        <v>-7.9804252481503746E-5</v>
      </c>
      <c r="K481" s="1">
        <f t="shared" si="486"/>
        <v>-6.9167812356968339E-5</v>
      </c>
      <c r="L481" s="1">
        <f t="shared" si="487"/>
        <v>-6.2675904118722481E-5</v>
      </c>
      <c r="M481" s="1">
        <f t="shared" si="488"/>
        <v>-1.0352015541145732E-4</v>
      </c>
      <c r="N481" s="1">
        <f t="shared" si="489"/>
        <v>0</v>
      </c>
      <c r="O481" s="1">
        <f t="shared" si="490"/>
        <v>-6.9167812356968339E-5</v>
      </c>
      <c r="P481" s="1"/>
      <c r="Q481" s="99">
        <f t="shared" si="455"/>
        <v>-7.9804252481503746E-5</v>
      </c>
      <c r="R481" s="99">
        <f t="shared" si="456"/>
        <v>-6.9167812356968339E-5</v>
      </c>
      <c r="S481" s="99">
        <f t="shared" si="457"/>
        <v>-6.2675904118722481E-5</v>
      </c>
      <c r="T481" s="99">
        <f t="shared" si="458"/>
        <v>-1.0352015541145732E-4</v>
      </c>
      <c r="U481" s="99">
        <f t="shared" si="459"/>
        <v>0</v>
      </c>
      <c r="V481" s="99">
        <f t="shared" si="460"/>
        <v>-6.9167812356968339E-5</v>
      </c>
      <c r="W481" s="99"/>
      <c r="X481" s="99">
        <f t="shared" si="461"/>
        <v>0</v>
      </c>
      <c r="Y481" s="99">
        <f t="shared" si="462"/>
        <v>0</v>
      </c>
      <c r="Z481" s="99">
        <f t="shared" si="463"/>
        <v>0</v>
      </c>
      <c r="AA481" s="99">
        <f t="shared" si="464"/>
        <v>0</v>
      </c>
      <c r="AB481" s="99">
        <f t="shared" si="465"/>
        <v>0</v>
      </c>
      <c r="AC481" s="99">
        <f t="shared" si="466"/>
        <v>0</v>
      </c>
      <c r="AD481" s="1"/>
      <c r="AE481" s="1"/>
      <c r="AF481" s="5">
        <f t="shared" si="497"/>
        <v>-1.8437991755618777E-3</v>
      </c>
      <c r="AG481" s="5">
        <f t="shared" si="498"/>
        <v>-1.4941010500975072E-3</v>
      </c>
      <c r="AH481" s="5">
        <f t="shared" si="499"/>
        <v>-1.8536933155857138E-3</v>
      </c>
      <c r="AI481" s="5">
        <f t="shared" si="500"/>
        <v>-1.6778443616892735E-3</v>
      </c>
      <c r="AJ481" s="5" t="e">
        <f t="shared" si="501"/>
        <v>#DIV/0!</v>
      </c>
      <c r="AK481" s="5">
        <f t="shared" si="502"/>
        <v>-1.4941010500975072E-3</v>
      </c>
      <c r="AL481" s="1"/>
      <c r="AM481" s="175">
        <f t="shared" si="467"/>
        <v>-1.8437991755618777E-3</v>
      </c>
      <c r="AN481" s="175">
        <f t="shared" si="468"/>
        <v>-1.4941010500975072E-3</v>
      </c>
      <c r="AO481" s="175">
        <f t="shared" si="469"/>
        <v>-1.8536933155857138E-3</v>
      </c>
      <c r="AP481" s="175">
        <f t="shared" si="470"/>
        <v>-1.6778443616892735E-3</v>
      </c>
      <c r="AQ481" s="175" t="e">
        <f t="shared" si="471"/>
        <v>#DIV/0!</v>
      </c>
      <c r="AR481" s="175">
        <f t="shared" si="472"/>
        <v>-1.4941010500975072E-3</v>
      </c>
      <c r="AS481" s="175"/>
      <c r="AT481" s="175">
        <f t="shared" si="473"/>
        <v>0</v>
      </c>
      <c r="AU481" s="175">
        <f t="shared" si="474"/>
        <v>0</v>
      </c>
      <c r="AV481" s="175">
        <f t="shared" si="475"/>
        <v>0</v>
      </c>
      <c r="AW481" s="175">
        <f t="shared" si="476"/>
        <v>0</v>
      </c>
      <c r="AX481" s="175" t="e">
        <f t="shared" si="477"/>
        <v>#DIV/0!</v>
      </c>
      <c r="AY481" s="175">
        <f t="shared" si="478"/>
        <v>0</v>
      </c>
      <c r="AZ481" s="1"/>
      <c r="BA481" s="1">
        <f t="shared" si="503"/>
        <v>4.3122899448857374E-2</v>
      </c>
      <c r="BB481" s="1">
        <f t="shared" si="504"/>
        <v>4.6155596336886644E-2</v>
      </c>
      <c r="BC481" s="1">
        <f t="shared" si="505"/>
        <v>3.368601471703779E-2</v>
      </c>
      <c r="BD481" s="1">
        <f t="shared" si="506"/>
        <v>6.1491266025073037E-2</v>
      </c>
      <c r="BE481" s="1">
        <f t="shared" si="507"/>
        <v>0</v>
      </c>
      <c r="BF481" s="1">
        <f t="shared" si="508"/>
        <v>4.6155596336886644E-2</v>
      </c>
      <c r="BG481" s="1"/>
      <c r="BH481" s="1">
        <f t="shared" si="479"/>
        <v>4.3202703701338878E-2</v>
      </c>
      <c r="BI481" s="1">
        <f t="shared" si="480"/>
        <v>4.6224764149243612E-2</v>
      </c>
      <c r="BJ481" s="1">
        <f t="shared" si="481"/>
        <v>3.3748690621156513E-2</v>
      </c>
      <c r="BK481" s="1">
        <f t="shared" si="482"/>
        <v>6.1594786180484494E-2</v>
      </c>
      <c r="BL481" s="1">
        <f t="shared" si="483"/>
        <v>0</v>
      </c>
      <c r="BM481" s="1">
        <f t="shared" si="484"/>
        <v>4.6224764149243612E-2</v>
      </c>
      <c r="BN481" s="1"/>
      <c r="BO481" s="1">
        <f t="shared" si="491"/>
        <v>6.2743337119486259E-3</v>
      </c>
      <c r="BP481" s="1">
        <f t="shared" si="492"/>
        <v>8.4054335674949195E-3</v>
      </c>
      <c r="BQ481" s="1">
        <f t="shared" si="493"/>
        <v>-2.1140522932887162E-2</v>
      </c>
      <c r="BR481" s="1">
        <f t="shared" si="494"/>
        <v>1.691234709563938E-2</v>
      </c>
      <c r="BS481" s="1" t="e">
        <f t="shared" si="495"/>
        <v>#DIV/0!</v>
      </c>
      <c r="BT481" s="1">
        <f t="shared" si="496"/>
        <v>8.4054335674949195E-3</v>
      </c>
      <c r="BU481" s="1"/>
      <c r="BV481" s="1">
        <f t="shared" si="509"/>
        <v>0.10024931871168685</v>
      </c>
      <c r="BW481" s="1">
        <f t="shared" si="510"/>
        <v>9.8956392207069116E-2</v>
      </c>
      <c r="BX481" s="1">
        <f t="shared" si="511"/>
        <v>9.6835605238273531E-2</v>
      </c>
      <c r="BY481" s="1">
        <f t="shared" si="512"/>
        <v>0.1228571289151231</v>
      </c>
      <c r="BZ481" s="1" t="e">
        <f t="shared" si="513"/>
        <v>#DIV/0!</v>
      </c>
      <c r="CA481" s="1">
        <f t="shared" si="514"/>
        <v>9.8956392207069116E-2</v>
      </c>
      <c r="CB481" s="1"/>
      <c r="CC481" s="1"/>
    </row>
    <row r="482" spans="1:81" x14ac:dyDescent="0.2">
      <c r="A482">
        <f t="shared" si="515"/>
        <v>2030</v>
      </c>
      <c r="B482">
        <f t="shared" si="516"/>
        <v>1</v>
      </c>
      <c r="C482" s="1">
        <f>AVERAGE(RealPrice!C470:C481)</f>
        <v>4.3122952715699214E-2</v>
      </c>
      <c r="D482" s="1">
        <f>AVERAGE(RealPrice!D470:D481)</f>
        <v>4.6155765633350165E-2</v>
      </c>
      <c r="E482" s="1">
        <f>AVERAGE(RealPrice!E470:E481)</f>
        <v>3.3685734798099387E-2</v>
      </c>
      <c r="F482" s="1">
        <f>AVERAGE(RealPrice!F470:F481)</f>
        <v>6.1490966735450396E-2</v>
      </c>
      <c r="G482" s="1">
        <f>AVERAGE(RealPrice!G470:G481)</f>
        <v>0</v>
      </c>
      <c r="H482" s="1">
        <f>AVERAGE(RealPrice!H470:H481)</f>
        <v>4.6155765633350165E-2</v>
      </c>
      <c r="I482" s="1"/>
      <c r="J482" s="1">
        <f t="shared" si="485"/>
        <v>-7.9750985639663596E-5</v>
      </c>
      <c r="K482" s="1">
        <f t="shared" si="486"/>
        <v>-6.8998515893446688E-5</v>
      </c>
      <c r="L482" s="1">
        <f t="shared" si="487"/>
        <v>-6.2955823057125881E-5</v>
      </c>
      <c r="M482" s="1">
        <f t="shared" si="488"/>
        <v>-1.038194450340979E-4</v>
      </c>
      <c r="N482" s="1">
        <f t="shared" si="489"/>
        <v>0</v>
      </c>
      <c r="O482" s="1">
        <f t="shared" si="490"/>
        <v>-6.8998515893446688E-5</v>
      </c>
      <c r="P482" s="1"/>
      <c r="Q482" s="99">
        <f t="shared" si="455"/>
        <v>-7.9750985639663596E-5</v>
      </c>
      <c r="R482" s="99">
        <f t="shared" si="456"/>
        <v>-6.8998515893446688E-5</v>
      </c>
      <c r="S482" s="99">
        <f t="shared" si="457"/>
        <v>-6.2955823057125881E-5</v>
      </c>
      <c r="T482" s="99">
        <f t="shared" si="458"/>
        <v>-1.038194450340979E-4</v>
      </c>
      <c r="U482" s="99">
        <f t="shared" si="459"/>
        <v>0</v>
      </c>
      <c r="V482" s="99">
        <f t="shared" si="460"/>
        <v>-6.8998515893446688E-5</v>
      </c>
      <c r="W482" s="99"/>
      <c r="X482" s="99">
        <f t="shared" si="461"/>
        <v>0</v>
      </c>
      <c r="Y482" s="99">
        <f t="shared" si="462"/>
        <v>0</v>
      </c>
      <c r="Z482" s="99">
        <f t="shared" si="463"/>
        <v>0</v>
      </c>
      <c r="AA482" s="99">
        <f t="shared" si="464"/>
        <v>0</v>
      </c>
      <c r="AB482" s="99">
        <f t="shared" si="465"/>
        <v>0</v>
      </c>
      <c r="AC482" s="99">
        <f t="shared" si="466"/>
        <v>0</v>
      </c>
      <c r="AD482" s="1"/>
      <c r="AE482" s="1"/>
      <c r="AF482" s="5">
        <f t="shared" si="497"/>
        <v>-1.8459720991302886E-3</v>
      </c>
      <c r="AG482" s="5">
        <f t="shared" si="498"/>
        <v>-1.4926742659123748E-3</v>
      </c>
      <c r="AH482" s="5">
        <f t="shared" si="499"/>
        <v>-1.8654300922021916E-3</v>
      </c>
      <c r="AI482" s="5">
        <f t="shared" si="500"/>
        <v>-1.6855232637692508E-3</v>
      </c>
      <c r="AJ482" s="5" t="e">
        <f t="shared" si="501"/>
        <v>#DIV/0!</v>
      </c>
      <c r="AK482" s="5">
        <f t="shared" si="502"/>
        <v>-1.4926742659123748E-3</v>
      </c>
      <c r="AL482" s="1"/>
      <c r="AM482" s="175">
        <f t="shared" si="467"/>
        <v>-1.8459720991302886E-3</v>
      </c>
      <c r="AN482" s="175">
        <f t="shared" si="468"/>
        <v>-1.4926742659123748E-3</v>
      </c>
      <c r="AO482" s="175">
        <f t="shared" si="469"/>
        <v>-1.8654300922021916E-3</v>
      </c>
      <c r="AP482" s="175">
        <f t="shared" si="470"/>
        <v>-1.6855232637692508E-3</v>
      </c>
      <c r="AQ482" s="175" t="e">
        <f t="shared" si="471"/>
        <v>#DIV/0!</v>
      </c>
      <c r="AR482" s="175">
        <f t="shared" si="472"/>
        <v>-1.4926742659123748E-3</v>
      </c>
      <c r="AS482" s="175"/>
      <c r="AT482" s="175">
        <f t="shared" si="473"/>
        <v>0</v>
      </c>
      <c r="AU482" s="175">
        <f t="shared" si="474"/>
        <v>0</v>
      </c>
      <c r="AV482" s="175">
        <f t="shared" si="475"/>
        <v>0</v>
      </c>
      <c r="AW482" s="175">
        <f t="shared" si="476"/>
        <v>0</v>
      </c>
      <c r="AX482" s="175" t="e">
        <f t="shared" si="477"/>
        <v>#DIV/0!</v>
      </c>
      <c r="AY482" s="175">
        <f t="shared" si="478"/>
        <v>0</v>
      </c>
      <c r="AZ482" s="1"/>
      <c r="BA482" s="1">
        <f t="shared" si="503"/>
        <v>4.3043201730059551E-2</v>
      </c>
      <c r="BB482" s="1">
        <f t="shared" si="504"/>
        <v>4.6086767117456719E-2</v>
      </c>
      <c r="BC482" s="1">
        <f t="shared" si="505"/>
        <v>3.3622778975042261E-2</v>
      </c>
      <c r="BD482" s="1">
        <f t="shared" si="506"/>
        <v>6.1387147290416298E-2</v>
      </c>
      <c r="BE482" s="1">
        <f t="shared" si="507"/>
        <v>0</v>
      </c>
      <c r="BF482" s="1">
        <f t="shared" si="508"/>
        <v>4.6086767117456719E-2</v>
      </c>
      <c r="BG482" s="1"/>
      <c r="BH482" s="1">
        <f t="shared" si="479"/>
        <v>4.3122952715699214E-2</v>
      </c>
      <c r="BI482" s="1">
        <f t="shared" si="480"/>
        <v>4.6155765633350165E-2</v>
      </c>
      <c r="BJ482" s="1">
        <f t="shared" si="481"/>
        <v>3.3685734798099387E-2</v>
      </c>
      <c r="BK482" s="1">
        <f t="shared" si="482"/>
        <v>6.1490966735450396E-2</v>
      </c>
      <c r="BL482" s="1">
        <f t="shared" si="483"/>
        <v>0</v>
      </c>
      <c r="BM482" s="1">
        <f t="shared" si="484"/>
        <v>4.6155765633350165E-2</v>
      </c>
      <c r="BN482" s="1"/>
      <c r="BO482" s="1">
        <f t="shared" si="491"/>
        <v>6.1947299444033302E-3</v>
      </c>
      <c r="BP482" s="1">
        <f t="shared" si="492"/>
        <v>8.3365380439105342E-3</v>
      </c>
      <c r="BQ482" s="1">
        <f t="shared" si="493"/>
        <v>-2.1203361316257479E-2</v>
      </c>
      <c r="BR482" s="1">
        <f t="shared" si="494"/>
        <v>1.6808702640695117E-2</v>
      </c>
      <c r="BS482" s="1" t="e">
        <f t="shared" si="495"/>
        <v>#DIV/0!</v>
      </c>
      <c r="BT482" s="1">
        <f t="shared" si="496"/>
        <v>8.3365380439105342E-3</v>
      </c>
      <c r="BU482" s="1"/>
      <c r="BV482" s="1">
        <f t="shared" si="509"/>
        <v>0.10024931871168685</v>
      </c>
      <c r="BW482" s="1">
        <f t="shared" si="510"/>
        <v>9.8956392207069116E-2</v>
      </c>
      <c r="BX482" s="1">
        <f t="shared" si="511"/>
        <v>9.6835605238273531E-2</v>
      </c>
      <c r="BY482" s="1">
        <f t="shared" si="512"/>
        <v>0.1228571289151231</v>
      </c>
      <c r="BZ482" s="1" t="e">
        <f t="shared" si="513"/>
        <v>#DIV/0!</v>
      </c>
      <c r="CA482" s="1">
        <f t="shared" si="514"/>
        <v>9.8956392207069116E-2</v>
      </c>
      <c r="CB482" s="1"/>
      <c r="CC482" s="1"/>
    </row>
    <row r="483" spans="1:81" x14ac:dyDescent="0.2">
      <c r="A483">
        <f t="shared" si="515"/>
        <v>2030</v>
      </c>
      <c r="B483">
        <f t="shared" si="516"/>
        <v>2</v>
      </c>
      <c r="C483" s="1">
        <f>AVERAGE(RealPrice!C471:C482)</f>
        <v>4.3044534922198528E-2</v>
      </c>
      <c r="D483" s="1">
        <f>AVERAGE(RealPrice!D471:D482)</f>
        <v>4.6087463697911363E-2</v>
      </c>
      <c r="E483" s="1">
        <f>AVERAGE(RealPrice!E471:E482)</f>
        <v>3.3623358417180088E-2</v>
      </c>
      <c r="F483" s="1">
        <f>AVERAGE(RealPrice!F471:F482)</f>
        <v>6.1389395972455928E-2</v>
      </c>
      <c r="G483" s="1">
        <f>AVERAGE(RealPrice!G471:G482)</f>
        <v>0</v>
      </c>
      <c r="H483" s="1">
        <f>AVERAGE(RealPrice!H471:H482)</f>
        <v>4.6087463697911363E-2</v>
      </c>
      <c r="I483" s="1"/>
      <c r="J483" s="1">
        <f t="shared" si="485"/>
        <v>-7.8417793500686062E-5</v>
      </c>
      <c r="K483" s="1">
        <f t="shared" si="486"/>
        <v>-6.8301935438802586E-5</v>
      </c>
      <c r="L483" s="1">
        <f t="shared" si="487"/>
        <v>-6.2376380919298979E-5</v>
      </c>
      <c r="M483" s="1">
        <f t="shared" si="488"/>
        <v>-1.0157076299446843E-4</v>
      </c>
      <c r="N483" s="1">
        <f t="shared" si="489"/>
        <v>0</v>
      </c>
      <c r="O483" s="1">
        <f t="shared" si="490"/>
        <v>-6.8301935438802586E-5</v>
      </c>
      <c r="P483" s="1"/>
      <c r="Q483" s="99">
        <f t="shared" si="455"/>
        <v>-7.8417793500686062E-5</v>
      </c>
      <c r="R483" s="99">
        <f t="shared" si="456"/>
        <v>-6.8301935438802586E-5</v>
      </c>
      <c r="S483" s="99">
        <f t="shared" si="457"/>
        <v>-6.2376380919298979E-5</v>
      </c>
      <c r="T483" s="99">
        <f t="shared" si="458"/>
        <v>-1.0157076299446843E-4</v>
      </c>
      <c r="U483" s="99">
        <f t="shared" si="459"/>
        <v>0</v>
      </c>
      <c r="V483" s="99">
        <f t="shared" si="460"/>
        <v>-6.8301935438802586E-5</v>
      </c>
      <c r="W483" s="99"/>
      <c r="X483" s="99">
        <f t="shared" si="461"/>
        <v>0</v>
      </c>
      <c r="Y483" s="99">
        <f t="shared" si="462"/>
        <v>0</v>
      </c>
      <c r="Z483" s="99">
        <f t="shared" si="463"/>
        <v>0</v>
      </c>
      <c r="AA483" s="99">
        <f t="shared" si="464"/>
        <v>0</v>
      </c>
      <c r="AB483" s="99">
        <f t="shared" si="465"/>
        <v>0</v>
      </c>
      <c r="AC483" s="99">
        <f t="shared" si="466"/>
        <v>0</v>
      </c>
      <c r="AD483" s="1"/>
      <c r="AE483" s="1"/>
      <c r="AF483" s="5">
        <f t="shared" si="497"/>
        <v>-1.8184699461022413E-3</v>
      </c>
      <c r="AG483" s="5">
        <f t="shared" si="498"/>
        <v>-1.4798137242783005E-3</v>
      </c>
      <c r="AH483" s="5">
        <f t="shared" si="499"/>
        <v>-1.8517150150697548E-3</v>
      </c>
      <c r="AI483" s="5">
        <f t="shared" si="500"/>
        <v>-1.6517997420897323E-3</v>
      </c>
      <c r="AJ483" s="5" t="e">
        <f t="shared" si="501"/>
        <v>#DIV/0!</v>
      </c>
      <c r="AK483" s="5">
        <f t="shared" si="502"/>
        <v>-1.4798137242783005E-3</v>
      </c>
      <c r="AL483" s="1"/>
      <c r="AM483" s="175">
        <f t="shared" si="467"/>
        <v>-1.8184699461022413E-3</v>
      </c>
      <c r="AN483" s="175">
        <f t="shared" si="468"/>
        <v>-1.4798137242783005E-3</v>
      </c>
      <c r="AO483" s="175">
        <f t="shared" si="469"/>
        <v>-1.8517150150697548E-3</v>
      </c>
      <c r="AP483" s="175">
        <f t="shared" si="470"/>
        <v>-1.6517997420897323E-3</v>
      </c>
      <c r="AQ483" s="175" t="e">
        <f t="shared" si="471"/>
        <v>#DIV/0!</v>
      </c>
      <c r="AR483" s="175">
        <f t="shared" si="472"/>
        <v>-1.4798137242783005E-3</v>
      </c>
      <c r="AS483" s="175"/>
      <c r="AT483" s="175">
        <f t="shared" si="473"/>
        <v>0</v>
      </c>
      <c r="AU483" s="175">
        <f t="shared" si="474"/>
        <v>0</v>
      </c>
      <c r="AV483" s="175">
        <f t="shared" si="475"/>
        <v>0</v>
      </c>
      <c r="AW483" s="175">
        <f t="shared" si="476"/>
        <v>0</v>
      </c>
      <c r="AX483" s="175" t="e">
        <f t="shared" si="477"/>
        <v>#DIV/0!</v>
      </c>
      <c r="AY483" s="175">
        <f t="shared" si="478"/>
        <v>0</v>
      </c>
      <c r="AZ483" s="1"/>
      <c r="BA483" s="1">
        <f t="shared" si="503"/>
        <v>4.2966117128697842E-2</v>
      </c>
      <c r="BB483" s="1">
        <f t="shared" si="504"/>
        <v>4.601916176247256E-2</v>
      </c>
      <c r="BC483" s="1">
        <f t="shared" si="505"/>
        <v>3.3560982036260789E-2</v>
      </c>
      <c r="BD483" s="1">
        <f t="shared" si="506"/>
        <v>6.1287825209461459E-2</v>
      </c>
      <c r="BE483" s="1">
        <f t="shared" si="507"/>
        <v>0</v>
      </c>
      <c r="BF483" s="1">
        <f t="shared" si="508"/>
        <v>4.601916176247256E-2</v>
      </c>
      <c r="BG483" s="1"/>
      <c r="BH483" s="1">
        <f t="shared" si="479"/>
        <v>4.3044534922198528E-2</v>
      </c>
      <c r="BI483" s="1">
        <f t="shared" si="480"/>
        <v>4.6087463697911363E-2</v>
      </c>
      <c r="BJ483" s="1">
        <f t="shared" si="481"/>
        <v>3.3623358417180088E-2</v>
      </c>
      <c r="BK483" s="1">
        <f t="shared" si="482"/>
        <v>6.1389395972455928E-2</v>
      </c>
      <c r="BL483" s="1">
        <f t="shared" si="483"/>
        <v>0</v>
      </c>
      <c r="BM483" s="1">
        <f t="shared" si="484"/>
        <v>4.6087463697911363E-2</v>
      </c>
      <c r="BN483" s="1"/>
      <c r="BO483" s="1">
        <f t="shared" si="491"/>
        <v>6.1164547513033636E-3</v>
      </c>
      <c r="BP483" s="1">
        <f t="shared" si="492"/>
        <v>8.2683371826131873E-3</v>
      </c>
      <c r="BQ483" s="1">
        <f t="shared" si="493"/>
        <v>-2.1265622193895644E-2</v>
      </c>
      <c r="BR483" s="1">
        <f t="shared" si="494"/>
        <v>1.6707299652260768E-2</v>
      </c>
      <c r="BS483" s="1" t="e">
        <f t="shared" si="495"/>
        <v>#DIV/0!</v>
      </c>
      <c r="BT483" s="1">
        <f t="shared" si="496"/>
        <v>8.2683371826131873E-3</v>
      </c>
      <c r="BU483" s="1"/>
      <c r="BV483" s="1">
        <f t="shared" si="509"/>
        <v>0.10024931871168685</v>
      </c>
      <c r="BW483" s="1">
        <f t="shared" si="510"/>
        <v>9.8956392207069116E-2</v>
      </c>
      <c r="BX483" s="1">
        <f t="shared" si="511"/>
        <v>9.6835605238273531E-2</v>
      </c>
      <c r="BY483" s="1">
        <f t="shared" si="512"/>
        <v>0.1228571289151231</v>
      </c>
      <c r="BZ483" s="1" t="e">
        <f t="shared" si="513"/>
        <v>#DIV/0!</v>
      </c>
      <c r="CA483" s="1">
        <f t="shared" si="514"/>
        <v>9.8956392207069116E-2</v>
      </c>
      <c r="CB483" s="1"/>
      <c r="CC483" s="1"/>
    </row>
    <row r="484" spans="1:81" x14ac:dyDescent="0.2">
      <c r="A484">
        <f t="shared" si="515"/>
        <v>2030</v>
      </c>
      <c r="B484">
        <f t="shared" si="516"/>
        <v>3</v>
      </c>
      <c r="C484" s="1">
        <f>AVERAGE(RealPrice!C472:C483)</f>
        <v>4.2964298723378209E-2</v>
      </c>
      <c r="D484" s="1">
        <f>AVERAGE(RealPrice!D472:D483)</f>
        <v>4.6017799471177588E-2</v>
      </c>
      <c r="E484" s="1">
        <f>AVERAGE(RealPrice!E472:E483)</f>
        <v>3.3561606523595959E-2</v>
      </c>
      <c r="F484" s="1">
        <f>AVERAGE(RealPrice!F472:F483)</f>
        <v>6.1286744252841065E-2</v>
      </c>
      <c r="G484" s="1">
        <f>AVERAGE(RealPrice!G472:G483)</f>
        <v>0</v>
      </c>
      <c r="H484" s="1">
        <f>AVERAGE(RealPrice!H472:H483)</f>
        <v>4.6017799471177588E-2</v>
      </c>
      <c r="I484" s="1"/>
      <c r="J484" s="1">
        <f t="shared" si="485"/>
        <v>-8.0236198820318738E-5</v>
      </c>
      <c r="K484" s="1">
        <f t="shared" si="486"/>
        <v>-6.9664226733774648E-5</v>
      </c>
      <c r="L484" s="1">
        <f t="shared" si="487"/>
        <v>-6.1751893584129081E-5</v>
      </c>
      <c r="M484" s="1">
        <f t="shared" si="488"/>
        <v>-1.0265171961486297E-4</v>
      </c>
      <c r="N484" s="1">
        <f t="shared" si="489"/>
        <v>0</v>
      </c>
      <c r="O484" s="1">
        <f t="shared" si="490"/>
        <v>-6.9664226733774648E-5</v>
      </c>
      <c r="P484" s="1"/>
      <c r="Q484" s="99">
        <f t="shared" si="455"/>
        <v>-8.0236198820318738E-5</v>
      </c>
      <c r="R484" s="99">
        <f t="shared" si="456"/>
        <v>-6.9664226733774648E-5</v>
      </c>
      <c r="S484" s="99">
        <f t="shared" si="457"/>
        <v>-6.1751893584129081E-5</v>
      </c>
      <c r="T484" s="99">
        <f t="shared" si="458"/>
        <v>-1.0265171961486297E-4</v>
      </c>
      <c r="U484" s="99">
        <f t="shared" si="459"/>
        <v>0</v>
      </c>
      <c r="V484" s="99">
        <f t="shared" si="460"/>
        <v>-6.9664226733774648E-5</v>
      </c>
      <c r="W484" s="99"/>
      <c r="X484" s="99">
        <f t="shared" si="461"/>
        <v>0</v>
      </c>
      <c r="Y484" s="99">
        <f t="shared" si="462"/>
        <v>0</v>
      </c>
      <c r="Z484" s="99">
        <f t="shared" si="463"/>
        <v>0</v>
      </c>
      <c r="AA484" s="99">
        <f t="shared" si="464"/>
        <v>0</v>
      </c>
      <c r="AB484" s="99">
        <f t="shared" si="465"/>
        <v>0</v>
      </c>
      <c r="AC484" s="99">
        <f t="shared" si="466"/>
        <v>0</v>
      </c>
      <c r="AD484" s="1"/>
      <c r="AE484" s="1"/>
      <c r="AF484" s="5">
        <f t="shared" si="497"/>
        <v>-1.8640275464781864E-3</v>
      </c>
      <c r="AG484" s="5">
        <f t="shared" si="498"/>
        <v>-1.5115656437594271E-3</v>
      </c>
      <c r="AH484" s="5">
        <f t="shared" si="499"/>
        <v>-1.8365772037981509E-3</v>
      </c>
      <c r="AI484" s="5">
        <f t="shared" si="500"/>
        <v>-1.6721408964656126E-3</v>
      </c>
      <c r="AJ484" s="5" t="e">
        <f t="shared" si="501"/>
        <v>#DIV/0!</v>
      </c>
      <c r="AK484" s="5">
        <f t="shared" si="502"/>
        <v>-1.5115656437594271E-3</v>
      </c>
      <c r="AL484" s="1"/>
      <c r="AM484" s="175">
        <f t="shared" si="467"/>
        <v>-1.8640275464781864E-3</v>
      </c>
      <c r="AN484" s="175">
        <f t="shared" si="468"/>
        <v>-1.5115656437594271E-3</v>
      </c>
      <c r="AO484" s="175">
        <f t="shared" si="469"/>
        <v>-1.8365772037981509E-3</v>
      </c>
      <c r="AP484" s="175">
        <f t="shared" si="470"/>
        <v>-1.6721408964656126E-3</v>
      </c>
      <c r="AQ484" s="175" t="e">
        <f t="shared" si="471"/>
        <v>#DIV/0!</v>
      </c>
      <c r="AR484" s="175">
        <f t="shared" si="472"/>
        <v>-1.5115656437594271E-3</v>
      </c>
      <c r="AS484" s="175"/>
      <c r="AT484" s="175">
        <f t="shared" si="473"/>
        <v>0</v>
      </c>
      <c r="AU484" s="175">
        <f t="shared" si="474"/>
        <v>0</v>
      </c>
      <c r="AV484" s="175">
        <f t="shared" si="475"/>
        <v>0</v>
      </c>
      <c r="AW484" s="175">
        <f t="shared" si="476"/>
        <v>0</v>
      </c>
      <c r="AX484" s="175" t="e">
        <f t="shared" si="477"/>
        <v>#DIV/0!</v>
      </c>
      <c r="AY484" s="175">
        <f t="shared" si="478"/>
        <v>0</v>
      </c>
      <c r="AZ484" s="1"/>
      <c r="BA484" s="1">
        <f t="shared" si="503"/>
        <v>4.2884062524557891E-2</v>
      </c>
      <c r="BB484" s="1">
        <f t="shared" si="504"/>
        <v>4.5948135244443813E-2</v>
      </c>
      <c r="BC484" s="1">
        <f t="shared" si="505"/>
        <v>3.349985463001183E-2</v>
      </c>
      <c r="BD484" s="1">
        <f t="shared" si="506"/>
        <v>6.1184092533226202E-2</v>
      </c>
      <c r="BE484" s="1">
        <f t="shared" si="507"/>
        <v>0</v>
      </c>
      <c r="BF484" s="1">
        <f t="shared" si="508"/>
        <v>4.5948135244443813E-2</v>
      </c>
      <c r="BG484" s="1"/>
      <c r="BH484" s="1">
        <f t="shared" si="479"/>
        <v>4.2964298723378209E-2</v>
      </c>
      <c r="BI484" s="1">
        <f t="shared" si="480"/>
        <v>4.6017799471177588E-2</v>
      </c>
      <c r="BJ484" s="1">
        <f t="shared" si="481"/>
        <v>3.3561606523595959E-2</v>
      </c>
      <c r="BK484" s="1">
        <f t="shared" si="482"/>
        <v>6.1286744252841065E-2</v>
      </c>
      <c r="BL484" s="1">
        <f t="shared" si="483"/>
        <v>0</v>
      </c>
      <c r="BM484" s="1">
        <f t="shared" si="484"/>
        <v>4.6017799471177588E-2</v>
      </c>
      <c r="BN484" s="1"/>
      <c r="BO484" s="1">
        <f t="shared" si="491"/>
        <v>6.0363681149678688E-3</v>
      </c>
      <c r="BP484" s="1">
        <f t="shared" si="492"/>
        <v>8.1987782579311438E-3</v>
      </c>
      <c r="BQ484" s="1">
        <f t="shared" si="493"/>
        <v>-2.1327260675359724E-2</v>
      </c>
      <c r="BR484" s="1">
        <f t="shared" si="494"/>
        <v>1.6604819580784365E-2</v>
      </c>
      <c r="BS484" s="1" t="e">
        <f t="shared" si="495"/>
        <v>#DIV/0!</v>
      </c>
      <c r="BT484" s="1">
        <f t="shared" si="496"/>
        <v>8.1987782579311438E-3</v>
      </c>
      <c r="BU484" s="1"/>
      <c r="BV484" s="1">
        <f t="shared" si="509"/>
        <v>0.10024931871168685</v>
      </c>
      <c r="BW484" s="1">
        <f t="shared" si="510"/>
        <v>9.8956392207069116E-2</v>
      </c>
      <c r="BX484" s="1">
        <f t="shared" si="511"/>
        <v>9.6835605238273531E-2</v>
      </c>
      <c r="BY484" s="1">
        <f t="shared" si="512"/>
        <v>0.1228571289151231</v>
      </c>
      <c r="BZ484" s="1" t="e">
        <f t="shared" si="513"/>
        <v>#DIV/0!</v>
      </c>
      <c r="CA484" s="1">
        <f t="shared" si="514"/>
        <v>9.8956392207069116E-2</v>
      </c>
      <c r="CB484" s="1"/>
      <c r="CC484" s="1"/>
    </row>
    <row r="485" spans="1:81" x14ac:dyDescent="0.2">
      <c r="A485">
        <f t="shared" si="515"/>
        <v>2030</v>
      </c>
      <c r="B485">
        <f t="shared" si="516"/>
        <v>4</v>
      </c>
      <c r="C485" s="1">
        <f>AVERAGE(RealPrice!C473:C484)</f>
        <v>4.2884711262605735E-2</v>
      </c>
      <c r="D485" s="1">
        <f>AVERAGE(RealPrice!D473:D484)</f>
        <v>4.5948555495657302E-2</v>
      </c>
      <c r="E485" s="1">
        <f>AVERAGE(RealPrice!E473:E484)</f>
        <v>3.3500010962957329E-2</v>
      </c>
      <c r="F485" s="1">
        <f>AVERAGE(RealPrice!F473:F484)</f>
        <v>6.1183660243653952E-2</v>
      </c>
      <c r="G485" s="1">
        <f>AVERAGE(RealPrice!G473:G484)</f>
        <v>0</v>
      </c>
      <c r="H485" s="1">
        <f>AVERAGE(RealPrice!H473:H484)</f>
        <v>4.5948555495657302E-2</v>
      </c>
      <c r="I485" s="1"/>
      <c r="J485" s="1">
        <f t="shared" si="485"/>
        <v>-7.958746077247475E-5</v>
      </c>
      <c r="K485" s="1">
        <f t="shared" si="486"/>
        <v>-6.9243975520286161E-5</v>
      </c>
      <c r="L485" s="1">
        <f t="shared" si="487"/>
        <v>-6.1595560638630364E-5</v>
      </c>
      <c r="M485" s="1">
        <f t="shared" si="488"/>
        <v>-1.0308400918711269E-4</v>
      </c>
      <c r="N485" s="1">
        <f t="shared" si="489"/>
        <v>0</v>
      </c>
      <c r="O485" s="1">
        <f t="shared" si="490"/>
        <v>-6.9243975520286161E-5</v>
      </c>
      <c r="P485" s="1"/>
      <c r="Q485" s="99">
        <f t="shared" si="455"/>
        <v>-7.958746077247475E-5</v>
      </c>
      <c r="R485" s="99">
        <f t="shared" si="456"/>
        <v>-6.9243975520286161E-5</v>
      </c>
      <c r="S485" s="99">
        <f t="shared" si="457"/>
        <v>-6.1595560638630364E-5</v>
      </c>
      <c r="T485" s="99">
        <f t="shared" si="458"/>
        <v>-1.0308400918711269E-4</v>
      </c>
      <c r="U485" s="99">
        <f t="shared" si="459"/>
        <v>0</v>
      </c>
      <c r="V485" s="99">
        <f t="shared" si="460"/>
        <v>-6.9243975520286161E-5</v>
      </c>
      <c r="W485" s="99"/>
      <c r="X485" s="99">
        <f t="shared" si="461"/>
        <v>0</v>
      </c>
      <c r="Y485" s="99">
        <f t="shared" si="462"/>
        <v>0</v>
      </c>
      <c r="Z485" s="99">
        <f t="shared" si="463"/>
        <v>0</v>
      </c>
      <c r="AA485" s="99">
        <f t="shared" si="464"/>
        <v>0</v>
      </c>
      <c r="AB485" s="99">
        <f t="shared" si="465"/>
        <v>0</v>
      </c>
      <c r="AC485" s="99">
        <f t="shared" si="466"/>
        <v>0</v>
      </c>
      <c r="AD485" s="1"/>
      <c r="AE485" s="1"/>
      <c r="AF485" s="5">
        <f t="shared" si="497"/>
        <v>-1.8524091661519249E-3</v>
      </c>
      <c r="AG485" s="5">
        <f t="shared" si="498"/>
        <v>-1.5047215711315731E-3</v>
      </c>
      <c r="AH485" s="5">
        <f t="shared" si="499"/>
        <v>-1.8352983369650522E-3</v>
      </c>
      <c r="AI485" s="5">
        <f t="shared" si="500"/>
        <v>-1.6819951923344734E-3</v>
      </c>
      <c r="AJ485" s="5" t="e">
        <f t="shared" si="501"/>
        <v>#DIV/0!</v>
      </c>
      <c r="AK485" s="5">
        <f t="shared" si="502"/>
        <v>-1.5047215711315731E-3</v>
      </c>
      <c r="AL485" s="1"/>
      <c r="AM485" s="175">
        <f t="shared" si="467"/>
        <v>-1.8524091661519249E-3</v>
      </c>
      <c r="AN485" s="175">
        <f t="shared" si="468"/>
        <v>-1.5047215711315731E-3</v>
      </c>
      <c r="AO485" s="175">
        <f t="shared" si="469"/>
        <v>-1.8352983369650522E-3</v>
      </c>
      <c r="AP485" s="175">
        <f t="shared" si="470"/>
        <v>-1.6819951923344734E-3</v>
      </c>
      <c r="AQ485" s="175" t="e">
        <f t="shared" si="471"/>
        <v>#DIV/0!</v>
      </c>
      <c r="AR485" s="175">
        <f t="shared" si="472"/>
        <v>-1.5047215711315731E-3</v>
      </c>
      <c r="AS485" s="175"/>
      <c r="AT485" s="175">
        <f t="shared" si="473"/>
        <v>0</v>
      </c>
      <c r="AU485" s="175">
        <f t="shared" si="474"/>
        <v>0</v>
      </c>
      <c r="AV485" s="175">
        <f t="shared" si="475"/>
        <v>0</v>
      </c>
      <c r="AW485" s="175">
        <f t="shared" si="476"/>
        <v>0</v>
      </c>
      <c r="AX485" s="175" t="e">
        <f t="shared" si="477"/>
        <v>#DIV/0!</v>
      </c>
      <c r="AY485" s="175">
        <f t="shared" si="478"/>
        <v>0</v>
      </c>
      <c r="AZ485" s="1"/>
      <c r="BA485" s="1">
        <f t="shared" si="503"/>
        <v>4.280512380183326E-2</v>
      </c>
      <c r="BB485" s="1">
        <f t="shared" si="504"/>
        <v>4.5879311520137016E-2</v>
      </c>
      <c r="BC485" s="1">
        <f t="shared" si="505"/>
        <v>3.3438415402318698E-2</v>
      </c>
      <c r="BD485" s="1">
        <f t="shared" si="506"/>
        <v>6.1080576234466839E-2</v>
      </c>
      <c r="BE485" s="1">
        <f t="shared" si="507"/>
        <v>0</v>
      </c>
      <c r="BF485" s="1">
        <f t="shared" si="508"/>
        <v>4.5879311520137016E-2</v>
      </c>
      <c r="BG485" s="1"/>
      <c r="BH485" s="1">
        <f t="shared" si="479"/>
        <v>4.2884711262605735E-2</v>
      </c>
      <c r="BI485" s="1">
        <f t="shared" si="480"/>
        <v>4.5948555495657302E-2</v>
      </c>
      <c r="BJ485" s="1">
        <f t="shared" si="481"/>
        <v>3.3500010962957329E-2</v>
      </c>
      <c r="BK485" s="1">
        <f t="shared" si="482"/>
        <v>6.1183660243653952E-2</v>
      </c>
      <c r="BL485" s="1">
        <f t="shared" si="483"/>
        <v>0</v>
      </c>
      <c r="BM485" s="1">
        <f t="shared" si="484"/>
        <v>4.5948555495657302E-2</v>
      </c>
      <c r="BN485" s="1"/>
      <c r="BO485" s="1">
        <f t="shared" si="491"/>
        <v>5.9569280827372392E-3</v>
      </c>
      <c r="BP485" s="1">
        <f t="shared" si="492"/>
        <v>8.1296384753144924E-3</v>
      </c>
      <c r="BQ485" s="1">
        <f t="shared" si="493"/>
        <v>-2.1388743189768349E-2</v>
      </c>
      <c r="BR485" s="1">
        <f t="shared" si="494"/>
        <v>1.6501908958405111E-2</v>
      </c>
      <c r="BS485" s="1" t="e">
        <f t="shared" si="495"/>
        <v>#DIV/0!</v>
      </c>
      <c r="BT485" s="1">
        <f t="shared" si="496"/>
        <v>8.1296384753144924E-3</v>
      </c>
      <c r="BU485" s="1"/>
      <c r="BV485" s="1">
        <f t="shared" si="509"/>
        <v>0.10024931871168685</v>
      </c>
      <c r="BW485" s="1">
        <f t="shared" si="510"/>
        <v>9.8956392207069116E-2</v>
      </c>
      <c r="BX485" s="1">
        <f t="shared" si="511"/>
        <v>9.6835605238273531E-2</v>
      </c>
      <c r="BY485" s="1">
        <f t="shared" si="512"/>
        <v>0.1228571289151231</v>
      </c>
      <c r="BZ485" s="1" t="e">
        <f t="shared" si="513"/>
        <v>#DIV/0!</v>
      </c>
      <c r="CA485" s="1">
        <f t="shared" si="514"/>
        <v>9.8956392207069116E-2</v>
      </c>
      <c r="CB485" s="1"/>
      <c r="CC485" s="1"/>
    </row>
    <row r="486" spans="1:81" x14ac:dyDescent="0.2">
      <c r="A486">
        <f t="shared" si="515"/>
        <v>2030</v>
      </c>
      <c r="B486">
        <f t="shared" si="516"/>
        <v>5</v>
      </c>
      <c r="C486" s="1">
        <f>AVERAGE(RealPrice!C474:C485)</f>
        <v>4.2805626962415244E-2</v>
      </c>
      <c r="D486" s="1">
        <f>AVERAGE(RealPrice!D474:D485)</f>
        <v>4.5879662119787439E-2</v>
      </c>
      <c r="E486" s="1">
        <f>AVERAGE(RealPrice!E474:E485)</f>
        <v>3.3437013073069607E-2</v>
      </c>
      <c r="F486" s="1">
        <f>AVERAGE(RealPrice!F474:F485)</f>
        <v>6.1080647078829577E-2</v>
      </c>
      <c r="G486" s="1">
        <f>AVERAGE(RealPrice!G474:G485)</f>
        <v>0</v>
      </c>
      <c r="H486" s="1">
        <f>AVERAGE(RealPrice!H474:H485)</f>
        <v>4.5879662119787439E-2</v>
      </c>
      <c r="I486" s="1"/>
      <c r="J486" s="1">
        <f t="shared" si="485"/>
        <v>-7.908430019049062E-5</v>
      </c>
      <c r="K486" s="1">
        <f t="shared" si="486"/>
        <v>-6.8893375869863438E-5</v>
      </c>
      <c r="L486" s="1">
        <f t="shared" si="487"/>
        <v>-6.2997889887721203E-5</v>
      </c>
      <c r="M486" s="1">
        <f t="shared" si="488"/>
        <v>-1.0301316482437539E-4</v>
      </c>
      <c r="N486" s="1">
        <f t="shared" si="489"/>
        <v>0</v>
      </c>
      <c r="O486" s="1">
        <f t="shared" si="490"/>
        <v>-6.8893375869863438E-5</v>
      </c>
      <c r="P486" s="1"/>
      <c r="Q486" s="99">
        <f t="shared" si="455"/>
        <v>-7.908430019049062E-5</v>
      </c>
      <c r="R486" s="99">
        <f t="shared" si="456"/>
        <v>-6.8893375869863438E-5</v>
      </c>
      <c r="S486" s="99">
        <f t="shared" si="457"/>
        <v>-6.2997889887721203E-5</v>
      </c>
      <c r="T486" s="99">
        <f t="shared" si="458"/>
        <v>-1.0301316482437539E-4</v>
      </c>
      <c r="U486" s="99">
        <f t="shared" si="459"/>
        <v>0</v>
      </c>
      <c r="V486" s="99">
        <f t="shared" si="460"/>
        <v>-6.8893375869863438E-5</v>
      </c>
      <c r="W486" s="99"/>
      <c r="X486" s="99">
        <f t="shared" si="461"/>
        <v>0</v>
      </c>
      <c r="Y486" s="99">
        <f t="shared" si="462"/>
        <v>0</v>
      </c>
      <c r="Z486" s="99">
        <f t="shared" si="463"/>
        <v>0</v>
      </c>
      <c r="AA486" s="99">
        <f t="shared" si="464"/>
        <v>0</v>
      </c>
      <c r="AB486" s="99">
        <f t="shared" si="465"/>
        <v>0</v>
      </c>
      <c r="AC486" s="99">
        <f t="shared" si="466"/>
        <v>0</v>
      </c>
      <c r="AD486" s="1"/>
      <c r="AE486" s="1"/>
      <c r="AF486" s="5">
        <f t="shared" si="497"/>
        <v>-1.8441140877972773E-3</v>
      </c>
      <c r="AG486" s="5">
        <f t="shared" si="498"/>
        <v>-1.4993589053386991E-3</v>
      </c>
      <c r="AH486" s="5">
        <f t="shared" si="499"/>
        <v>-1.8805334110899574E-3</v>
      </c>
      <c r="AI486" s="5">
        <f t="shared" si="500"/>
        <v>-1.6836711699519391E-3</v>
      </c>
      <c r="AJ486" s="5" t="e">
        <f t="shared" si="501"/>
        <v>#DIV/0!</v>
      </c>
      <c r="AK486" s="5">
        <f t="shared" si="502"/>
        <v>-1.4993589053386991E-3</v>
      </c>
      <c r="AL486" s="1"/>
      <c r="AM486" s="175">
        <f t="shared" si="467"/>
        <v>-1.8441140877972773E-3</v>
      </c>
      <c r="AN486" s="175">
        <f t="shared" si="468"/>
        <v>-1.4993589053386991E-3</v>
      </c>
      <c r="AO486" s="175">
        <f t="shared" si="469"/>
        <v>-1.8805334110899574E-3</v>
      </c>
      <c r="AP486" s="175">
        <f t="shared" si="470"/>
        <v>-1.6836711699519391E-3</v>
      </c>
      <c r="AQ486" s="175" t="e">
        <f t="shared" si="471"/>
        <v>#DIV/0!</v>
      </c>
      <c r="AR486" s="175">
        <f t="shared" si="472"/>
        <v>-1.4993589053386991E-3</v>
      </c>
      <c r="AS486" s="175"/>
      <c r="AT486" s="175">
        <f t="shared" si="473"/>
        <v>0</v>
      </c>
      <c r="AU486" s="175">
        <f t="shared" si="474"/>
        <v>0</v>
      </c>
      <c r="AV486" s="175">
        <f t="shared" si="475"/>
        <v>0</v>
      </c>
      <c r="AW486" s="175">
        <f t="shared" si="476"/>
        <v>0</v>
      </c>
      <c r="AX486" s="175" t="e">
        <f t="shared" si="477"/>
        <v>#DIV/0!</v>
      </c>
      <c r="AY486" s="175">
        <f t="shared" si="478"/>
        <v>0</v>
      </c>
      <c r="AZ486" s="1"/>
      <c r="BA486" s="1">
        <f t="shared" si="503"/>
        <v>4.2726542662224753E-2</v>
      </c>
      <c r="BB486" s="1">
        <f t="shared" si="504"/>
        <v>4.5810768743917575E-2</v>
      </c>
      <c r="BC486" s="1">
        <f t="shared" si="505"/>
        <v>3.3374015183181886E-2</v>
      </c>
      <c r="BD486" s="1">
        <f t="shared" si="506"/>
        <v>6.0977633914005201E-2</v>
      </c>
      <c r="BE486" s="1">
        <f t="shared" si="507"/>
        <v>0</v>
      </c>
      <c r="BF486" s="1">
        <f t="shared" si="508"/>
        <v>4.5810768743917575E-2</v>
      </c>
      <c r="BG486" s="1"/>
      <c r="BH486" s="1">
        <f t="shared" si="479"/>
        <v>4.2805626962415244E-2</v>
      </c>
      <c r="BI486" s="1">
        <f t="shared" si="480"/>
        <v>4.5879662119787439E-2</v>
      </c>
      <c r="BJ486" s="1">
        <f t="shared" si="481"/>
        <v>3.3437013073069607E-2</v>
      </c>
      <c r="BK486" s="1">
        <f t="shared" si="482"/>
        <v>6.1080647078829577E-2</v>
      </c>
      <c r="BL486" s="1">
        <f t="shared" si="483"/>
        <v>0</v>
      </c>
      <c r="BM486" s="1">
        <f t="shared" si="484"/>
        <v>4.5879662119787439E-2</v>
      </c>
      <c r="BN486" s="1"/>
      <c r="BO486" s="1">
        <f t="shared" si="491"/>
        <v>5.8779896230188545E-3</v>
      </c>
      <c r="BP486" s="1">
        <f t="shared" si="492"/>
        <v>8.0608483953412587E-3</v>
      </c>
      <c r="BQ486" s="1">
        <f t="shared" si="493"/>
        <v>-2.1451622610019309E-2</v>
      </c>
      <c r="BR486" s="1">
        <f t="shared" si="494"/>
        <v>1.6399069233876476E-2</v>
      </c>
      <c r="BS486" s="1" t="e">
        <f t="shared" si="495"/>
        <v>#DIV/0!</v>
      </c>
      <c r="BT486" s="1">
        <f t="shared" si="496"/>
        <v>8.0608483953412587E-3</v>
      </c>
      <c r="BU486" s="1"/>
      <c r="BV486" s="1">
        <f t="shared" si="509"/>
        <v>0.10024931871168685</v>
      </c>
      <c r="BW486" s="1">
        <f t="shared" si="510"/>
        <v>9.8956392207069116E-2</v>
      </c>
      <c r="BX486" s="1">
        <f t="shared" si="511"/>
        <v>9.6835605238273531E-2</v>
      </c>
      <c r="BY486" s="1">
        <f t="shared" si="512"/>
        <v>0.1228571289151231</v>
      </c>
      <c r="BZ486" s="1" t="e">
        <f t="shared" si="513"/>
        <v>#DIV/0!</v>
      </c>
      <c r="CA486" s="1">
        <f t="shared" si="514"/>
        <v>9.8956392207069116E-2</v>
      </c>
      <c r="CB486" s="1"/>
      <c r="CC486" s="1"/>
    </row>
    <row r="487" spans="1:81" x14ac:dyDescent="0.2">
      <c r="A487">
        <f t="shared" si="515"/>
        <v>2030</v>
      </c>
      <c r="B487">
        <f t="shared" si="516"/>
        <v>6</v>
      </c>
      <c r="C487" s="1">
        <f>AVERAGE(RealPrice!C475:C486)</f>
        <v>4.2726778752161791E-2</v>
      </c>
      <c r="D487" s="1">
        <f>AVERAGE(RealPrice!D475:D486)</f>
        <v>4.5811026679749421E-2</v>
      </c>
      <c r="E487" s="1">
        <f>AVERAGE(RealPrice!E475:E486)</f>
        <v>3.3374641549458212E-2</v>
      </c>
      <c r="F487" s="1">
        <f>AVERAGE(RealPrice!F475:F486)</f>
        <v>6.0978825331984392E-2</v>
      </c>
      <c r="G487" s="1">
        <f>AVERAGE(RealPrice!G475:G486)</f>
        <v>0</v>
      </c>
      <c r="H487" s="1">
        <f>AVERAGE(RealPrice!H475:H486)</f>
        <v>4.5811026679749421E-2</v>
      </c>
      <c r="I487" s="1"/>
      <c r="J487" s="1">
        <f t="shared" si="485"/>
        <v>-7.8848210253452955E-5</v>
      </c>
      <c r="K487" s="1">
        <f t="shared" si="486"/>
        <v>-6.8635440038017359E-5</v>
      </c>
      <c r="L487" s="1">
        <f t="shared" si="487"/>
        <v>-6.2371523611395863E-5</v>
      </c>
      <c r="M487" s="1">
        <f t="shared" si="488"/>
        <v>-1.0182174684518486E-4</v>
      </c>
      <c r="N487" s="1">
        <f t="shared" si="489"/>
        <v>0</v>
      </c>
      <c r="O487" s="1">
        <f t="shared" si="490"/>
        <v>-6.8635440038017359E-5</v>
      </c>
      <c r="P487" s="1"/>
      <c r="Q487" s="99">
        <f t="shared" si="455"/>
        <v>-7.8848210253452955E-5</v>
      </c>
      <c r="R487" s="99">
        <f t="shared" si="456"/>
        <v>-6.8635440038017359E-5</v>
      </c>
      <c r="S487" s="99">
        <f t="shared" si="457"/>
        <v>-6.2371523611395863E-5</v>
      </c>
      <c r="T487" s="99">
        <f t="shared" si="458"/>
        <v>-1.0182174684518486E-4</v>
      </c>
      <c r="U487" s="99">
        <f t="shared" si="459"/>
        <v>0</v>
      </c>
      <c r="V487" s="99">
        <f t="shared" si="460"/>
        <v>-6.8635440038017359E-5</v>
      </c>
      <c r="W487" s="99"/>
      <c r="X487" s="99">
        <f t="shared" si="461"/>
        <v>0</v>
      </c>
      <c r="Y487" s="99">
        <f t="shared" si="462"/>
        <v>0</v>
      </c>
      <c r="Z487" s="99">
        <f t="shared" si="463"/>
        <v>0</v>
      </c>
      <c r="AA487" s="99">
        <f t="shared" si="464"/>
        <v>0</v>
      </c>
      <c r="AB487" s="99">
        <f t="shared" si="465"/>
        <v>0</v>
      </c>
      <c r="AC487" s="99">
        <f t="shared" si="466"/>
        <v>0</v>
      </c>
      <c r="AD487" s="1"/>
      <c r="AE487" s="1"/>
      <c r="AF487" s="5">
        <f t="shared" si="497"/>
        <v>-1.842005732626828E-3</v>
      </c>
      <c r="AG487" s="5">
        <f t="shared" si="498"/>
        <v>-1.4959883501063365E-3</v>
      </c>
      <c r="AH487" s="5">
        <f t="shared" si="499"/>
        <v>-1.8653437576824361E-3</v>
      </c>
      <c r="AI487" s="5">
        <f t="shared" si="500"/>
        <v>-1.6670050452113339E-3</v>
      </c>
      <c r="AJ487" s="5" t="e">
        <f t="shared" si="501"/>
        <v>#DIV/0!</v>
      </c>
      <c r="AK487" s="5">
        <f t="shared" si="502"/>
        <v>-1.4959883501063365E-3</v>
      </c>
      <c r="AL487" s="1"/>
      <c r="AM487" s="175">
        <f t="shared" si="467"/>
        <v>-1.842005732626828E-3</v>
      </c>
      <c r="AN487" s="175">
        <f t="shared" si="468"/>
        <v>-1.4959883501063365E-3</v>
      </c>
      <c r="AO487" s="175">
        <f t="shared" si="469"/>
        <v>-1.8653437576824361E-3</v>
      </c>
      <c r="AP487" s="175">
        <f t="shared" si="470"/>
        <v>-1.6670050452113339E-3</v>
      </c>
      <c r="AQ487" s="175" t="e">
        <f t="shared" si="471"/>
        <v>#DIV/0!</v>
      </c>
      <c r="AR487" s="175">
        <f t="shared" si="472"/>
        <v>-1.4959883501063365E-3</v>
      </c>
      <c r="AS487" s="175"/>
      <c r="AT487" s="175">
        <f t="shared" si="473"/>
        <v>0</v>
      </c>
      <c r="AU487" s="175">
        <f t="shared" si="474"/>
        <v>0</v>
      </c>
      <c r="AV487" s="175">
        <f t="shared" si="475"/>
        <v>0</v>
      </c>
      <c r="AW487" s="175">
        <f t="shared" si="476"/>
        <v>0</v>
      </c>
      <c r="AX487" s="175" t="e">
        <f t="shared" si="477"/>
        <v>#DIV/0!</v>
      </c>
      <c r="AY487" s="175">
        <f t="shared" si="478"/>
        <v>0</v>
      </c>
      <c r="AZ487" s="1"/>
      <c r="BA487" s="1">
        <f t="shared" si="503"/>
        <v>4.2647930541908338E-2</v>
      </c>
      <c r="BB487" s="1">
        <f t="shared" si="504"/>
        <v>4.5742391239711404E-2</v>
      </c>
      <c r="BC487" s="1">
        <f t="shared" si="505"/>
        <v>3.3312270025846816E-2</v>
      </c>
      <c r="BD487" s="1">
        <f t="shared" si="506"/>
        <v>6.0877003585139207E-2</v>
      </c>
      <c r="BE487" s="1">
        <f t="shared" si="507"/>
        <v>0</v>
      </c>
      <c r="BF487" s="1">
        <f t="shared" si="508"/>
        <v>4.5742391239711404E-2</v>
      </c>
      <c r="BG487" s="1"/>
      <c r="BH487" s="1">
        <f t="shared" si="479"/>
        <v>4.2726778752161791E-2</v>
      </c>
      <c r="BI487" s="1">
        <f t="shared" si="480"/>
        <v>4.5811026679749421E-2</v>
      </c>
      <c r="BJ487" s="1">
        <f t="shared" si="481"/>
        <v>3.3374641549458212E-2</v>
      </c>
      <c r="BK487" s="1">
        <f t="shared" si="482"/>
        <v>6.0978825331984392E-2</v>
      </c>
      <c r="BL487" s="1">
        <f t="shared" si="483"/>
        <v>0</v>
      </c>
      <c r="BM487" s="1">
        <f t="shared" si="484"/>
        <v>4.5811026679749421E-2</v>
      </c>
      <c r="BN487" s="1"/>
      <c r="BO487" s="1">
        <f t="shared" si="491"/>
        <v>5.7992866516206948E-3</v>
      </c>
      <c r="BP487" s="1">
        <f t="shared" si="492"/>
        <v>7.9923156331219436E-3</v>
      </c>
      <c r="BQ487" s="1">
        <f t="shared" si="493"/>
        <v>-2.1513877789298481E-2</v>
      </c>
      <c r="BR487" s="1">
        <f t="shared" si="494"/>
        <v>1.6297417224396996E-2</v>
      </c>
      <c r="BS487" s="1" t="e">
        <f t="shared" si="495"/>
        <v>#DIV/0!</v>
      </c>
      <c r="BT487" s="1">
        <f t="shared" si="496"/>
        <v>7.9923156331219436E-3</v>
      </c>
      <c r="BU487" s="1"/>
      <c r="BV487" s="1">
        <f t="shared" si="509"/>
        <v>0.10024931871168685</v>
      </c>
      <c r="BW487" s="1">
        <f t="shared" si="510"/>
        <v>9.8956392207069116E-2</v>
      </c>
      <c r="BX487" s="1">
        <f t="shared" si="511"/>
        <v>9.6835605238273531E-2</v>
      </c>
      <c r="BY487" s="1">
        <f t="shared" si="512"/>
        <v>0.1228571289151231</v>
      </c>
      <c r="BZ487" s="1" t="e">
        <f t="shared" si="513"/>
        <v>#DIV/0!</v>
      </c>
      <c r="CA487" s="1">
        <f t="shared" si="514"/>
        <v>9.8956392207069116E-2</v>
      </c>
      <c r="CB487" s="1"/>
      <c r="CC487" s="1"/>
    </row>
    <row r="488" spans="1:81" x14ac:dyDescent="0.2">
      <c r="A488">
        <f t="shared" si="515"/>
        <v>2030</v>
      </c>
      <c r="B488">
        <f t="shared" si="516"/>
        <v>7</v>
      </c>
      <c r="C488" s="1">
        <f>AVERAGE(RealPrice!C476:C487)</f>
        <v>4.2649821375246783E-2</v>
      </c>
      <c r="D488" s="1">
        <f>AVERAGE(RealPrice!D476:D487)</f>
        <v>4.5743762270195144E-2</v>
      </c>
      <c r="E488" s="1">
        <f>AVERAGE(RealPrice!E476:E487)</f>
        <v>3.3311807706455053E-2</v>
      </c>
      <c r="F488" s="1">
        <f>AVERAGE(RealPrice!F476:F487)</f>
        <v>6.0879042461607143E-2</v>
      </c>
      <c r="G488" s="1">
        <f>AVERAGE(RealPrice!G476:G487)</f>
        <v>0</v>
      </c>
      <c r="H488" s="1">
        <f>AVERAGE(RealPrice!H476:H487)</f>
        <v>4.5743762270195144E-2</v>
      </c>
      <c r="I488" s="1"/>
      <c r="J488" s="1">
        <f t="shared" si="485"/>
        <v>-7.6957376915008646E-5</v>
      </c>
      <c r="K488" s="1">
        <f t="shared" si="486"/>
        <v>-6.7264409554276816E-5</v>
      </c>
      <c r="L488" s="1">
        <f t="shared" si="487"/>
        <v>-6.2833843003158585E-5</v>
      </c>
      <c r="M488" s="1">
        <f t="shared" si="488"/>
        <v>-9.9782870377249089E-5</v>
      </c>
      <c r="N488" s="1">
        <f t="shared" si="489"/>
        <v>0</v>
      </c>
      <c r="O488" s="1">
        <f t="shared" si="490"/>
        <v>-6.7264409554276816E-5</v>
      </c>
      <c r="P488" s="1"/>
      <c r="Q488" s="99">
        <f t="shared" si="455"/>
        <v>-7.6957376915008646E-5</v>
      </c>
      <c r="R488" s="99">
        <f t="shared" si="456"/>
        <v>-6.7264409554276816E-5</v>
      </c>
      <c r="S488" s="99">
        <f t="shared" si="457"/>
        <v>-6.2833843003158585E-5</v>
      </c>
      <c r="T488" s="99">
        <f t="shared" si="458"/>
        <v>-9.9782870377249089E-5</v>
      </c>
      <c r="U488" s="99">
        <f t="shared" si="459"/>
        <v>0</v>
      </c>
      <c r="V488" s="99">
        <f t="shared" si="460"/>
        <v>-6.7264409554276816E-5</v>
      </c>
      <c r="W488" s="99"/>
      <c r="X488" s="99">
        <f t="shared" si="461"/>
        <v>0</v>
      </c>
      <c r="Y488" s="99">
        <f t="shared" si="462"/>
        <v>0</v>
      </c>
      <c r="Z488" s="99">
        <f t="shared" si="463"/>
        <v>0</v>
      </c>
      <c r="AA488" s="99">
        <f t="shared" si="464"/>
        <v>0</v>
      </c>
      <c r="AB488" s="99">
        <f t="shared" si="465"/>
        <v>0</v>
      </c>
      <c r="AC488" s="99">
        <f t="shared" si="466"/>
        <v>0</v>
      </c>
      <c r="AD488" s="1"/>
      <c r="AE488" s="1"/>
      <c r="AF488" s="5">
        <f t="shared" si="497"/>
        <v>-1.8011509213320398E-3</v>
      </c>
      <c r="AG488" s="5">
        <f t="shared" si="498"/>
        <v>-1.4683017262306919E-3</v>
      </c>
      <c r="AH488" s="5">
        <f t="shared" si="499"/>
        <v>-1.8826821828197282E-3</v>
      </c>
      <c r="AI488" s="5">
        <f t="shared" si="500"/>
        <v>-1.6363527803955336E-3</v>
      </c>
      <c r="AJ488" s="5" t="e">
        <f t="shared" si="501"/>
        <v>#DIV/0!</v>
      </c>
      <c r="AK488" s="5">
        <f t="shared" si="502"/>
        <v>-1.4683017262306919E-3</v>
      </c>
      <c r="AL488" s="1"/>
      <c r="AM488" s="175">
        <f t="shared" si="467"/>
        <v>-1.8011509213320398E-3</v>
      </c>
      <c r="AN488" s="175">
        <f t="shared" si="468"/>
        <v>-1.4683017262306919E-3</v>
      </c>
      <c r="AO488" s="175">
        <f t="shared" si="469"/>
        <v>-1.8826821828197282E-3</v>
      </c>
      <c r="AP488" s="175">
        <f t="shared" si="470"/>
        <v>-1.6363527803955336E-3</v>
      </c>
      <c r="AQ488" s="175" t="e">
        <f t="shared" si="471"/>
        <v>#DIV/0!</v>
      </c>
      <c r="AR488" s="175">
        <f t="shared" si="472"/>
        <v>-1.4683017262306919E-3</v>
      </c>
      <c r="AS488" s="175"/>
      <c r="AT488" s="175">
        <f t="shared" si="473"/>
        <v>0</v>
      </c>
      <c r="AU488" s="175">
        <f t="shared" si="474"/>
        <v>0</v>
      </c>
      <c r="AV488" s="175">
        <f t="shared" si="475"/>
        <v>0</v>
      </c>
      <c r="AW488" s="175">
        <f t="shared" si="476"/>
        <v>0</v>
      </c>
      <c r="AX488" s="175" t="e">
        <f t="shared" si="477"/>
        <v>#DIV/0!</v>
      </c>
      <c r="AY488" s="175">
        <f t="shared" si="478"/>
        <v>0</v>
      </c>
      <c r="AZ488" s="1"/>
      <c r="BA488" s="1">
        <f t="shared" si="503"/>
        <v>4.2572863998331774E-2</v>
      </c>
      <c r="BB488" s="1">
        <f t="shared" si="504"/>
        <v>4.5676497860640868E-2</v>
      </c>
      <c r="BC488" s="1">
        <f t="shared" si="505"/>
        <v>3.3248973863451894E-2</v>
      </c>
      <c r="BD488" s="1">
        <f t="shared" si="506"/>
        <v>6.0779259591229894E-2</v>
      </c>
      <c r="BE488" s="1">
        <f t="shared" si="507"/>
        <v>0</v>
      </c>
      <c r="BF488" s="1">
        <f t="shared" si="508"/>
        <v>4.5676497860640868E-2</v>
      </c>
      <c r="BG488" s="1"/>
      <c r="BH488" s="1">
        <f t="shared" si="479"/>
        <v>4.2649821375246783E-2</v>
      </c>
      <c r="BI488" s="1">
        <f t="shared" si="480"/>
        <v>4.5743762270195144E-2</v>
      </c>
      <c r="BJ488" s="1">
        <f t="shared" si="481"/>
        <v>3.3311807706455053E-2</v>
      </c>
      <c r="BK488" s="1">
        <f t="shared" si="482"/>
        <v>6.0879042461607143E-2</v>
      </c>
      <c r="BL488" s="1">
        <f t="shared" si="483"/>
        <v>0</v>
      </c>
      <c r="BM488" s="1">
        <f t="shared" si="484"/>
        <v>4.5743762270195144E-2</v>
      </c>
      <c r="BN488" s="1"/>
      <c r="BO488" s="1">
        <f t="shared" si="491"/>
        <v>5.7224678865560223E-3</v>
      </c>
      <c r="BP488" s="1">
        <f t="shared" si="492"/>
        <v>7.9251499880163296E-3</v>
      </c>
      <c r="BQ488" s="1">
        <f t="shared" si="493"/>
        <v>-2.157659333614494E-2</v>
      </c>
      <c r="BR488" s="1">
        <f t="shared" si="494"/>
        <v>1.6197797633997126E-2</v>
      </c>
      <c r="BS488" s="1" t="e">
        <f t="shared" si="495"/>
        <v>#DIV/0!</v>
      </c>
      <c r="BT488" s="1">
        <f t="shared" si="496"/>
        <v>7.9251499880163296E-3</v>
      </c>
      <c r="BU488" s="1"/>
      <c r="BV488" s="1">
        <f t="shared" si="509"/>
        <v>0.10024931871168685</v>
      </c>
      <c r="BW488" s="1">
        <f t="shared" si="510"/>
        <v>9.8956392207069116E-2</v>
      </c>
      <c r="BX488" s="1">
        <f t="shared" si="511"/>
        <v>9.6835605238273531E-2</v>
      </c>
      <c r="BY488" s="1">
        <f t="shared" si="512"/>
        <v>0.1228571289151231</v>
      </c>
      <c r="BZ488" s="1" t="e">
        <f t="shared" si="513"/>
        <v>#DIV/0!</v>
      </c>
      <c r="CA488" s="1">
        <f t="shared" si="514"/>
        <v>9.8956392207069116E-2</v>
      </c>
      <c r="CB488" s="1"/>
      <c r="CC488" s="1"/>
    </row>
    <row r="489" spans="1:81" x14ac:dyDescent="0.2">
      <c r="A489">
        <f t="shared" si="515"/>
        <v>2030</v>
      </c>
      <c r="B489">
        <f t="shared" si="516"/>
        <v>8</v>
      </c>
      <c r="C489" s="1">
        <f>AVERAGE(RealPrice!C477:C488)</f>
        <v>4.2573267548054766E-2</v>
      </c>
      <c r="D489" s="1">
        <f>AVERAGE(RealPrice!D477:D488)</f>
        <v>4.5677299438196532E-2</v>
      </c>
      <c r="E489" s="1">
        <f>AVERAGE(RealPrice!E477:E488)</f>
        <v>3.3248041995712761E-2</v>
      </c>
      <c r="F489" s="1">
        <f>AVERAGE(RealPrice!F477:F488)</f>
        <v>6.0779660793209893E-2</v>
      </c>
      <c r="G489" s="1">
        <f>AVERAGE(RealPrice!G477:G488)</f>
        <v>0</v>
      </c>
      <c r="H489" s="1">
        <f>AVERAGE(RealPrice!H477:H488)</f>
        <v>4.5677299438196532E-2</v>
      </c>
      <c r="I489" s="1"/>
      <c r="J489" s="1">
        <f t="shared" si="485"/>
        <v>-7.655382719201631E-5</v>
      </c>
      <c r="K489" s="1">
        <f t="shared" si="486"/>
        <v>-6.6462831998612137E-5</v>
      </c>
      <c r="L489" s="1">
        <f t="shared" si="487"/>
        <v>-6.3765710742291759E-5</v>
      </c>
      <c r="M489" s="1">
        <f t="shared" si="488"/>
        <v>-9.9381668397249823E-5</v>
      </c>
      <c r="N489" s="1">
        <f t="shared" si="489"/>
        <v>0</v>
      </c>
      <c r="O489" s="1">
        <f t="shared" si="490"/>
        <v>-6.6462831998612137E-5</v>
      </c>
      <c r="P489" s="1"/>
      <c r="Q489" s="99">
        <f t="shared" si="455"/>
        <v>-7.655382719201631E-5</v>
      </c>
      <c r="R489" s="99">
        <f t="shared" si="456"/>
        <v>-6.6462831998612137E-5</v>
      </c>
      <c r="S489" s="99">
        <f t="shared" si="457"/>
        <v>-6.3765710742291759E-5</v>
      </c>
      <c r="T489" s="99">
        <f t="shared" si="458"/>
        <v>-9.9381668397249823E-5</v>
      </c>
      <c r="U489" s="99">
        <f t="shared" si="459"/>
        <v>0</v>
      </c>
      <c r="V489" s="99">
        <f t="shared" si="460"/>
        <v>-6.6462831998612137E-5</v>
      </c>
      <c r="W489" s="99"/>
      <c r="X489" s="99">
        <f t="shared" si="461"/>
        <v>0</v>
      </c>
      <c r="Y489" s="99">
        <f t="shared" si="462"/>
        <v>0</v>
      </c>
      <c r="Z489" s="99">
        <f t="shared" si="463"/>
        <v>0</v>
      </c>
      <c r="AA489" s="99">
        <f t="shared" si="464"/>
        <v>0</v>
      </c>
      <c r="AB489" s="99">
        <f t="shared" si="465"/>
        <v>0</v>
      </c>
      <c r="AC489" s="99">
        <f t="shared" si="466"/>
        <v>0</v>
      </c>
      <c r="AD489" s="1"/>
      <c r="AE489" s="1"/>
      <c r="AF489" s="5">
        <f t="shared" si="497"/>
        <v>-1.7949389873985755E-3</v>
      </c>
      <c r="AG489" s="5">
        <f t="shared" si="498"/>
        <v>-1.4529375963008295E-3</v>
      </c>
      <c r="AH489" s="5">
        <f t="shared" si="499"/>
        <v>-1.9142074577338519E-3</v>
      </c>
      <c r="AI489" s="5">
        <f t="shared" si="500"/>
        <v>-1.6324446702643547E-3</v>
      </c>
      <c r="AJ489" s="5" t="e">
        <f t="shared" si="501"/>
        <v>#DIV/0!</v>
      </c>
      <c r="AK489" s="5">
        <f t="shared" si="502"/>
        <v>-1.4529375963008295E-3</v>
      </c>
      <c r="AL489" s="1"/>
      <c r="AM489" s="175">
        <f t="shared" si="467"/>
        <v>-1.7949389873985755E-3</v>
      </c>
      <c r="AN489" s="175">
        <f t="shared" si="468"/>
        <v>-1.4529375963008295E-3</v>
      </c>
      <c r="AO489" s="175">
        <f t="shared" si="469"/>
        <v>-1.9142074577338519E-3</v>
      </c>
      <c r="AP489" s="175">
        <f t="shared" si="470"/>
        <v>-1.6324446702643547E-3</v>
      </c>
      <c r="AQ489" s="175" t="e">
        <f t="shared" si="471"/>
        <v>#DIV/0!</v>
      </c>
      <c r="AR489" s="175">
        <f t="shared" si="472"/>
        <v>-1.4529375963008295E-3</v>
      </c>
      <c r="AS489" s="175"/>
      <c r="AT489" s="175">
        <f t="shared" si="473"/>
        <v>0</v>
      </c>
      <c r="AU489" s="175">
        <f t="shared" si="474"/>
        <v>0</v>
      </c>
      <c r="AV489" s="175">
        <f t="shared" si="475"/>
        <v>0</v>
      </c>
      <c r="AW489" s="175">
        <f t="shared" si="476"/>
        <v>0</v>
      </c>
      <c r="AX489" s="175" t="e">
        <f t="shared" si="477"/>
        <v>#DIV/0!</v>
      </c>
      <c r="AY489" s="175">
        <f t="shared" si="478"/>
        <v>0</v>
      </c>
      <c r="AZ489" s="1"/>
      <c r="BA489" s="1">
        <f t="shared" si="503"/>
        <v>4.249671372086275E-2</v>
      </c>
      <c r="BB489" s="1">
        <f t="shared" si="504"/>
        <v>4.561083660619792E-2</v>
      </c>
      <c r="BC489" s="1">
        <f t="shared" si="505"/>
        <v>3.3184276284970469E-2</v>
      </c>
      <c r="BD489" s="1">
        <f t="shared" si="506"/>
        <v>6.0680279124812643E-2</v>
      </c>
      <c r="BE489" s="1">
        <f t="shared" si="507"/>
        <v>0</v>
      </c>
      <c r="BF489" s="1">
        <f t="shared" si="508"/>
        <v>4.561083660619792E-2</v>
      </c>
      <c r="BG489" s="1"/>
      <c r="BH489" s="1">
        <f t="shared" si="479"/>
        <v>4.2573267548054766E-2</v>
      </c>
      <c r="BI489" s="1">
        <f t="shared" si="480"/>
        <v>4.5677299438196532E-2</v>
      </c>
      <c r="BJ489" s="1">
        <f t="shared" si="481"/>
        <v>3.3248041995712761E-2</v>
      </c>
      <c r="BK489" s="1">
        <f t="shared" si="482"/>
        <v>6.0779660793209893E-2</v>
      </c>
      <c r="BL489" s="1">
        <f t="shared" si="483"/>
        <v>0</v>
      </c>
      <c r="BM489" s="1">
        <f t="shared" si="484"/>
        <v>4.5677299438196532E-2</v>
      </c>
      <c r="BN489" s="1"/>
      <c r="BO489" s="1">
        <f t="shared" si="491"/>
        <v>5.6460514688130682E-3</v>
      </c>
      <c r="BP489" s="1">
        <f t="shared" si="492"/>
        <v>7.8587837223650838E-3</v>
      </c>
      <c r="BQ489" s="1">
        <f t="shared" si="493"/>
        <v>-2.164023698608818E-2</v>
      </c>
      <c r="BR489" s="1">
        <f t="shared" si="494"/>
        <v>1.6098578200674774E-2</v>
      </c>
      <c r="BS489" s="1" t="e">
        <f t="shared" si="495"/>
        <v>#DIV/0!</v>
      </c>
      <c r="BT489" s="1">
        <f t="shared" si="496"/>
        <v>7.8587837223650838E-3</v>
      </c>
      <c r="BU489" s="1"/>
      <c r="BV489" s="1">
        <f t="shared" si="509"/>
        <v>0.10024931871168685</v>
      </c>
      <c r="BW489" s="1">
        <f t="shared" si="510"/>
        <v>9.8956392207069116E-2</v>
      </c>
      <c r="BX489" s="1">
        <f t="shared" si="511"/>
        <v>9.6835605238273531E-2</v>
      </c>
      <c r="BY489" s="1">
        <f t="shared" si="512"/>
        <v>0.1228571289151231</v>
      </c>
      <c r="BZ489" s="1" t="e">
        <f t="shared" si="513"/>
        <v>#DIV/0!</v>
      </c>
      <c r="CA489" s="1">
        <f t="shared" si="514"/>
        <v>9.8956392207069116E-2</v>
      </c>
      <c r="CB489" s="1"/>
      <c r="CC489" s="1"/>
    </row>
    <row r="490" spans="1:81" x14ac:dyDescent="0.2">
      <c r="A490">
        <f t="shared" si="515"/>
        <v>2030</v>
      </c>
      <c r="B490">
        <f t="shared" si="516"/>
        <v>9</v>
      </c>
      <c r="C490" s="1">
        <f>AVERAGE(RealPrice!C478:C489)</f>
        <v>4.2496569051484169E-2</v>
      </c>
      <c r="D490" s="1">
        <f>AVERAGE(RealPrice!D478:D489)</f>
        <v>4.5610388393934657E-2</v>
      </c>
      <c r="E490" s="1">
        <f>AVERAGE(RealPrice!E478:E489)</f>
        <v>3.3183996294909757E-2</v>
      </c>
      <c r="F490" s="1">
        <f>AVERAGE(RealPrice!F478:F489)</f>
        <v>6.0680394456585261E-2</v>
      </c>
      <c r="G490" s="1">
        <f>AVERAGE(RealPrice!G478:G489)</f>
        <v>0</v>
      </c>
      <c r="H490" s="1">
        <f>AVERAGE(RealPrice!H478:H489)</f>
        <v>4.5610388393934657E-2</v>
      </c>
      <c r="I490" s="1"/>
      <c r="J490" s="1">
        <f t="shared" si="485"/>
        <v>-7.6698496570597186E-5</v>
      </c>
      <c r="K490" s="1">
        <f t="shared" si="486"/>
        <v>-6.6911044261874775E-5</v>
      </c>
      <c r="L490" s="1">
        <f t="shared" si="487"/>
        <v>-6.404570080300459E-5</v>
      </c>
      <c r="M490" s="1">
        <f t="shared" si="488"/>
        <v>-9.9266336624631579E-5</v>
      </c>
      <c r="N490" s="1">
        <f t="shared" si="489"/>
        <v>0</v>
      </c>
      <c r="O490" s="1">
        <f t="shared" si="490"/>
        <v>-6.6911044261874775E-5</v>
      </c>
      <c r="P490" s="1"/>
      <c r="Q490" s="99">
        <f t="shared" si="455"/>
        <v>-7.6698496570597186E-5</v>
      </c>
      <c r="R490" s="99">
        <f t="shared" si="456"/>
        <v>-6.6911044261874775E-5</v>
      </c>
      <c r="S490" s="99">
        <f t="shared" si="457"/>
        <v>-6.404570080300459E-5</v>
      </c>
      <c r="T490" s="99">
        <f t="shared" si="458"/>
        <v>-9.9266336624631579E-5</v>
      </c>
      <c r="U490" s="99">
        <f t="shared" si="459"/>
        <v>0</v>
      </c>
      <c r="V490" s="99">
        <f t="shared" si="460"/>
        <v>-6.6911044261874775E-5</v>
      </c>
      <c r="W490" s="99"/>
      <c r="X490" s="99">
        <f t="shared" si="461"/>
        <v>0</v>
      </c>
      <c r="Y490" s="99">
        <f t="shared" si="462"/>
        <v>0</v>
      </c>
      <c r="Z490" s="99">
        <f t="shared" si="463"/>
        <v>0</v>
      </c>
      <c r="AA490" s="99">
        <f t="shared" si="464"/>
        <v>0</v>
      </c>
      <c r="AB490" s="99">
        <f t="shared" si="465"/>
        <v>0</v>
      </c>
      <c r="AC490" s="99">
        <f t="shared" si="466"/>
        <v>0</v>
      </c>
      <c r="AD490" s="1"/>
      <c r="AE490" s="1"/>
      <c r="AF490" s="5">
        <f t="shared" si="497"/>
        <v>-1.8015647139140167E-3</v>
      </c>
      <c r="AG490" s="5">
        <f t="shared" si="498"/>
        <v>-1.4648642779857557E-3</v>
      </c>
      <c r="AH490" s="5">
        <f t="shared" si="499"/>
        <v>-1.9262999250080348E-3</v>
      </c>
      <c r="AI490" s="5">
        <f t="shared" si="500"/>
        <v>-1.6332163643091313E-3</v>
      </c>
      <c r="AJ490" s="5" t="e">
        <f t="shared" si="501"/>
        <v>#DIV/0!</v>
      </c>
      <c r="AK490" s="5">
        <f t="shared" si="502"/>
        <v>-1.4648642779857557E-3</v>
      </c>
      <c r="AL490" s="1"/>
      <c r="AM490" s="175">
        <f t="shared" si="467"/>
        <v>-1.8015647139140167E-3</v>
      </c>
      <c r="AN490" s="175">
        <f t="shared" si="468"/>
        <v>-1.4648642779857557E-3</v>
      </c>
      <c r="AO490" s="175">
        <f t="shared" si="469"/>
        <v>-1.9262999250080348E-3</v>
      </c>
      <c r="AP490" s="175">
        <f t="shared" si="470"/>
        <v>-1.6332163643091313E-3</v>
      </c>
      <c r="AQ490" s="175" t="e">
        <f t="shared" si="471"/>
        <v>#DIV/0!</v>
      </c>
      <c r="AR490" s="175">
        <f t="shared" si="472"/>
        <v>-1.4648642779857557E-3</v>
      </c>
      <c r="AS490" s="175"/>
      <c r="AT490" s="175">
        <f t="shared" si="473"/>
        <v>0</v>
      </c>
      <c r="AU490" s="175">
        <f t="shared" si="474"/>
        <v>0</v>
      </c>
      <c r="AV490" s="175">
        <f t="shared" si="475"/>
        <v>0</v>
      </c>
      <c r="AW490" s="175">
        <f t="shared" si="476"/>
        <v>0</v>
      </c>
      <c r="AX490" s="175" t="e">
        <f t="shared" si="477"/>
        <v>#DIV/0!</v>
      </c>
      <c r="AY490" s="175">
        <f t="shared" si="478"/>
        <v>0</v>
      </c>
      <c r="AZ490" s="1"/>
      <c r="BA490" s="1">
        <f t="shared" si="503"/>
        <v>4.2419870554913572E-2</v>
      </c>
      <c r="BB490" s="1">
        <f t="shared" si="504"/>
        <v>4.5543477349672783E-2</v>
      </c>
      <c r="BC490" s="1">
        <f t="shared" si="505"/>
        <v>3.3119950594106752E-2</v>
      </c>
      <c r="BD490" s="1">
        <f t="shared" si="506"/>
        <v>6.058112811996063E-2</v>
      </c>
      <c r="BE490" s="1">
        <f t="shared" si="507"/>
        <v>0</v>
      </c>
      <c r="BF490" s="1">
        <f t="shared" si="508"/>
        <v>4.5543477349672783E-2</v>
      </c>
      <c r="BG490" s="1"/>
      <c r="BH490" s="1">
        <f t="shared" si="479"/>
        <v>4.2496569051484169E-2</v>
      </c>
      <c r="BI490" s="1">
        <f t="shared" si="480"/>
        <v>4.5610388393934657E-2</v>
      </c>
      <c r="BJ490" s="1">
        <f t="shared" si="481"/>
        <v>3.3183996294909757E-2</v>
      </c>
      <c r="BK490" s="1">
        <f t="shared" si="482"/>
        <v>6.0680394456585261E-2</v>
      </c>
      <c r="BL490" s="1">
        <f t="shared" si="483"/>
        <v>0</v>
      </c>
      <c r="BM490" s="1">
        <f t="shared" si="484"/>
        <v>4.5610388393934657E-2</v>
      </c>
      <c r="BN490" s="1"/>
      <c r="BO490" s="1">
        <f t="shared" si="491"/>
        <v>5.5694911495475039E-3</v>
      </c>
      <c r="BP490" s="1">
        <f t="shared" si="492"/>
        <v>7.7919706937017528E-3</v>
      </c>
      <c r="BQ490" s="1">
        <f t="shared" si="493"/>
        <v>-2.1704159315662531E-2</v>
      </c>
      <c r="BR490" s="1">
        <f t="shared" si="494"/>
        <v>1.5999473987455545E-2</v>
      </c>
      <c r="BS490" s="1" t="e">
        <f t="shared" si="495"/>
        <v>#DIV/0!</v>
      </c>
      <c r="BT490" s="1">
        <f t="shared" si="496"/>
        <v>7.7919706937017528E-3</v>
      </c>
      <c r="BU490" s="1"/>
      <c r="BV490" s="1">
        <f t="shared" si="509"/>
        <v>0.10024931871168685</v>
      </c>
      <c r="BW490" s="1">
        <f t="shared" si="510"/>
        <v>9.8956392207069116E-2</v>
      </c>
      <c r="BX490" s="1">
        <f t="shared" si="511"/>
        <v>9.6835605238273531E-2</v>
      </c>
      <c r="BY490" s="1">
        <f t="shared" si="512"/>
        <v>0.1228571289151231</v>
      </c>
      <c r="BZ490" s="1" t="e">
        <f t="shared" si="513"/>
        <v>#DIV/0!</v>
      </c>
      <c r="CA490" s="1">
        <f t="shared" si="514"/>
        <v>9.8956392207069116E-2</v>
      </c>
      <c r="CB490" s="1"/>
      <c r="CC490" s="1"/>
    </row>
    <row r="491" spans="1:81" x14ac:dyDescent="0.2">
      <c r="A491">
        <f t="shared" si="515"/>
        <v>2030</v>
      </c>
      <c r="B491">
        <f t="shared" si="516"/>
        <v>10</v>
      </c>
      <c r="C491" s="1">
        <f>AVERAGE(RealPrice!C479:C490)</f>
        <v>4.242010641879377E-2</v>
      </c>
      <c r="D491" s="1">
        <f>AVERAGE(RealPrice!D479:D490)</f>
        <v>4.5543850059005915E-2</v>
      </c>
      <c r="E491" s="1">
        <f>AVERAGE(RealPrice!E479:E490)</f>
        <v>3.3118894231636505E-2</v>
      </c>
      <c r="F491" s="1">
        <f>AVERAGE(RealPrice!F479:F490)</f>
        <v>6.0580878724885871E-2</v>
      </c>
      <c r="G491" s="1">
        <f>AVERAGE(RealPrice!G479:G490)</f>
        <v>0</v>
      </c>
      <c r="H491" s="1">
        <f>AVERAGE(RealPrice!H479:H490)</f>
        <v>4.5543850059005915E-2</v>
      </c>
      <c r="I491" s="1"/>
      <c r="J491" s="1">
        <f t="shared" si="485"/>
        <v>-7.6462632690399435E-5</v>
      </c>
      <c r="K491" s="1">
        <f t="shared" si="486"/>
        <v>-6.6538334928742393E-5</v>
      </c>
      <c r="L491" s="1">
        <f t="shared" si="487"/>
        <v>-6.5102063273252131E-5</v>
      </c>
      <c r="M491" s="1">
        <f t="shared" si="488"/>
        <v>-9.9515731699389987E-5</v>
      </c>
      <c r="N491" s="1">
        <f t="shared" si="489"/>
        <v>0</v>
      </c>
      <c r="O491" s="1">
        <f t="shared" si="490"/>
        <v>-6.6538334928742393E-5</v>
      </c>
      <c r="P491" s="1"/>
      <c r="Q491" s="99">
        <f t="shared" si="455"/>
        <v>-7.6462632690399435E-5</v>
      </c>
      <c r="R491" s="99">
        <f t="shared" si="456"/>
        <v>-6.6538334928742393E-5</v>
      </c>
      <c r="S491" s="99">
        <f t="shared" si="457"/>
        <v>-6.5102063273252131E-5</v>
      </c>
      <c r="T491" s="99">
        <f t="shared" si="458"/>
        <v>-9.9515731699389987E-5</v>
      </c>
      <c r="U491" s="99">
        <f t="shared" si="459"/>
        <v>0</v>
      </c>
      <c r="V491" s="99">
        <f t="shared" si="460"/>
        <v>-6.6538334928742393E-5</v>
      </c>
      <c r="W491" s="99"/>
      <c r="X491" s="99">
        <f t="shared" si="461"/>
        <v>0</v>
      </c>
      <c r="Y491" s="99">
        <f t="shared" si="462"/>
        <v>0</v>
      </c>
      <c r="Z491" s="99">
        <f t="shared" si="463"/>
        <v>0</v>
      </c>
      <c r="AA491" s="99">
        <f t="shared" si="464"/>
        <v>0</v>
      </c>
      <c r="AB491" s="99">
        <f t="shared" si="465"/>
        <v>0</v>
      </c>
      <c r="AC491" s="99">
        <f t="shared" si="466"/>
        <v>0</v>
      </c>
      <c r="AD491" s="1"/>
      <c r="AE491" s="1"/>
      <c r="AF491" s="5">
        <f t="shared" si="497"/>
        <v>-1.7992660206936906E-3</v>
      </c>
      <c r="AG491" s="5">
        <f t="shared" si="498"/>
        <v>-1.4588416646237334E-3</v>
      </c>
      <c r="AH491" s="5">
        <f t="shared" si="499"/>
        <v>-1.9618512096820639E-3</v>
      </c>
      <c r="AI491" s="5">
        <f t="shared" si="500"/>
        <v>-1.6399981013733855E-3</v>
      </c>
      <c r="AJ491" s="5" t="e">
        <f t="shared" si="501"/>
        <v>#DIV/0!</v>
      </c>
      <c r="AK491" s="5">
        <f t="shared" si="502"/>
        <v>-1.4588416646237334E-3</v>
      </c>
      <c r="AL491" s="1"/>
      <c r="AM491" s="175">
        <f t="shared" si="467"/>
        <v>-1.7992660206936906E-3</v>
      </c>
      <c r="AN491" s="175">
        <f t="shared" si="468"/>
        <v>-1.4588416646237334E-3</v>
      </c>
      <c r="AO491" s="175">
        <f t="shared" si="469"/>
        <v>-1.9618512096820639E-3</v>
      </c>
      <c r="AP491" s="175">
        <f t="shared" si="470"/>
        <v>-1.6399981013733855E-3</v>
      </c>
      <c r="AQ491" s="175" t="e">
        <f t="shared" si="471"/>
        <v>#DIV/0!</v>
      </c>
      <c r="AR491" s="175">
        <f t="shared" si="472"/>
        <v>-1.4588416646237334E-3</v>
      </c>
      <c r="AS491" s="175"/>
      <c r="AT491" s="175">
        <f t="shared" si="473"/>
        <v>0</v>
      </c>
      <c r="AU491" s="175">
        <f t="shared" si="474"/>
        <v>0</v>
      </c>
      <c r="AV491" s="175">
        <f t="shared" si="475"/>
        <v>0</v>
      </c>
      <c r="AW491" s="175">
        <f t="shared" si="476"/>
        <v>0</v>
      </c>
      <c r="AX491" s="175" t="e">
        <f t="shared" si="477"/>
        <v>#DIV/0!</v>
      </c>
      <c r="AY491" s="175">
        <f t="shared" si="478"/>
        <v>0</v>
      </c>
      <c r="AZ491" s="1"/>
      <c r="BA491" s="1">
        <f t="shared" si="503"/>
        <v>4.234364378610337E-2</v>
      </c>
      <c r="BB491" s="1">
        <f t="shared" si="504"/>
        <v>4.5477311724077173E-2</v>
      </c>
      <c r="BC491" s="1">
        <f t="shared" si="505"/>
        <v>3.3053792168363252E-2</v>
      </c>
      <c r="BD491" s="1">
        <f t="shared" si="506"/>
        <v>6.0481362993186481E-2</v>
      </c>
      <c r="BE491" s="1">
        <f t="shared" si="507"/>
        <v>0</v>
      </c>
      <c r="BF491" s="1">
        <f t="shared" si="508"/>
        <v>4.5477311724077173E-2</v>
      </c>
      <c r="BG491" s="1"/>
      <c r="BH491" s="1">
        <f t="shared" si="479"/>
        <v>4.242010641879377E-2</v>
      </c>
      <c r="BI491" s="1">
        <f t="shared" si="480"/>
        <v>4.5543850059005915E-2</v>
      </c>
      <c r="BJ491" s="1">
        <f t="shared" si="481"/>
        <v>3.3118894231636505E-2</v>
      </c>
      <c r="BK491" s="1">
        <f t="shared" si="482"/>
        <v>6.0580878724885871E-2</v>
      </c>
      <c r="BL491" s="1">
        <f t="shared" si="483"/>
        <v>0</v>
      </c>
      <c r="BM491" s="1">
        <f t="shared" si="484"/>
        <v>4.5543850059005915E-2</v>
      </c>
      <c r="BN491" s="1"/>
      <c r="BO491" s="1">
        <f t="shared" si="491"/>
        <v>5.4931660934739576E-3</v>
      </c>
      <c r="BP491" s="1">
        <f t="shared" si="492"/>
        <v>7.7255294276682993E-3</v>
      </c>
      <c r="BQ491" s="1">
        <f t="shared" si="493"/>
        <v>-2.1769133658374198E-2</v>
      </c>
      <c r="BR491" s="1">
        <f t="shared" si="494"/>
        <v>1.5900121461367201E-2</v>
      </c>
      <c r="BS491" s="1" t="e">
        <f t="shared" si="495"/>
        <v>#DIV/0!</v>
      </c>
      <c r="BT491" s="1">
        <f t="shared" si="496"/>
        <v>7.7255294276682993E-3</v>
      </c>
      <c r="BU491" s="1"/>
      <c r="BV491" s="1">
        <f t="shared" si="509"/>
        <v>0.10024931871168685</v>
      </c>
      <c r="BW491" s="1">
        <f t="shared" si="510"/>
        <v>9.8956392207069116E-2</v>
      </c>
      <c r="BX491" s="1">
        <f t="shared" si="511"/>
        <v>9.6835605238273531E-2</v>
      </c>
      <c r="BY491" s="1">
        <f t="shared" si="512"/>
        <v>0.1228571289151231</v>
      </c>
      <c r="BZ491" s="1" t="e">
        <f t="shared" si="513"/>
        <v>#DIV/0!</v>
      </c>
      <c r="CA491" s="1">
        <f t="shared" si="514"/>
        <v>9.8956392207069116E-2</v>
      </c>
      <c r="CB491" s="1"/>
      <c r="CC491" s="1"/>
    </row>
    <row r="492" spans="1:81" x14ac:dyDescent="0.2">
      <c r="A492">
        <f t="shared" si="515"/>
        <v>2030</v>
      </c>
      <c r="B492">
        <f t="shared" si="516"/>
        <v>11</v>
      </c>
      <c r="C492" s="1">
        <f>AVERAGE(RealPrice!C480:C491)</f>
        <v>4.2342565251877247E-2</v>
      </c>
      <c r="D492" s="1">
        <f>AVERAGE(RealPrice!D480:D491)</f>
        <v>4.5476316983738475E-2</v>
      </c>
      <c r="E492" s="1">
        <f>AVERAGE(RealPrice!E480:E491)</f>
        <v>3.3055385011184053E-2</v>
      </c>
      <c r="F492" s="1">
        <f>AVERAGE(RealPrice!F480:F491)</f>
        <v>6.0480754675924363E-2</v>
      </c>
      <c r="G492" s="1">
        <f>AVERAGE(RealPrice!G480:G491)</f>
        <v>0</v>
      </c>
      <c r="H492" s="1">
        <f>AVERAGE(RealPrice!H480:H491)</f>
        <v>4.5476316983738475E-2</v>
      </c>
      <c r="I492" s="1"/>
      <c r="J492" s="1">
        <f t="shared" si="485"/>
        <v>-7.7541166916522686E-5</v>
      </c>
      <c r="K492" s="1">
        <f t="shared" si="486"/>
        <v>-6.7533075267439679E-5</v>
      </c>
      <c r="L492" s="1">
        <f t="shared" si="487"/>
        <v>-6.350922045245122E-5</v>
      </c>
      <c r="M492" s="1">
        <f t="shared" si="488"/>
        <v>-1.001240489615085E-4</v>
      </c>
      <c r="N492" s="1">
        <f t="shared" si="489"/>
        <v>0</v>
      </c>
      <c r="O492" s="1">
        <f t="shared" si="490"/>
        <v>-6.7533075267439679E-5</v>
      </c>
      <c r="P492" s="1"/>
      <c r="Q492" s="99">
        <f t="shared" si="455"/>
        <v>-7.7541166916522686E-5</v>
      </c>
      <c r="R492" s="99">
        <f t="shared" si="456"/>
        <v>-6.7533075267439679E-5</v>
      </c>
      <c r="S492" s="99">
        <f t="shared" si="457"/>
        <v>-6.350922045245122E-5</v>
      </c>
      <c r="T492" s="99">
        <f t="shared" si="458"/>
        <v>-1.001240489615085E-4</v>
      </c>
      <c r="U492" s="99">
        <f t="shared" si="459"/>
        <v>0</v>
      </c>
      <c r="V492" s="99">
        <f t="shared" si="460"/>
        <v>-6.7533075267439679E-5</v>
      </c>
      <c r="W492" s="99"/>
      <c r="X492" s="99">
        <f t="shared" si="461"/>
        <v>0</v>
      </c>
      <c r="Y492" s="99">
        <f t="shared" si="462"/>
        <v>0</v>
      </c>
      <c r="Z492" s="99">
        <f t="shared" si="463"/>
        <v>0</v>
      </c>
      <c r="AA492" s="99">
        <f t="shared" si="464"/>
        <v>0</v>
      </c>
      <c r="AB492" s="99">
        <f t="shared" si="465"/>
        <v>0</v>
      </c>
      <c r="AC492" s="99">
        <f t="shared" si="466"/>
        <v>0</v>
      </c>
      <c r="AD492" s="1"/>
      <c r="AE492" s="1"/>
      <c r="AF492" s="5">
        <f t="shared" si="497"/>
        <v>-1.8279342854776726E-3</v>
      </c>
      <c r="AG492" s="5">
        <f t="shared" si="498"/>
        <v>-1.4828143685688966E-3</v>
      </c>
      <c r="AH492" s="5">
        <f t="shared" si="499"/>
        <v>-1.9176129495224181E-3</v>
      </c>
      <c r="AI492" s="5">
        <f t="shared" si="500"/>
        <v>-1.6527335203604387E-3</v>
      </c>
      <c r="AJ492" s="5" t="e">
        <f t="shared" si="501"/>
        <v>#DIV/0!</v>
      </c>
      <c r="AK492" s="5">
        <f t="shared" si="502"/>
        <v>-1.4828143685688966E-3</v>
      </c>
      <c r="AL492" s="1"/>
      <c r="AM492" s="175">
        <f t="shared" si="467"/>
        <v>-1.8279342854776726E-3</v>
      </c>
      <c r="AN492" s="175">
        <f t="shared" si="468"/>
        <v>-1.4828143685688966E-3</v>
      </c>
      <c r="AO492" s="175">
        <f t="shared" si="469"/>
        <v>-1.9176129495224181E-3</v>
      </c>
      <c r="AP492" s="175">
        <f t="shared" si="470"/>
        <v>-1.6527335203604387E-3</v>
      </c>
      <c r="AQ492" s="175" t="e">
        <f t="shared" si="471"/>
        <v>#DIV/0!</v>
      </c>
      <c r="AR492" s="175">
        <f t="shared" si="472"/>
        <v>-1.4828143685688966E-3</v>
      </c>
      <c r="AS492" s="175"/>
      <c r="AT492" s="175">
        <f t="shared" si="473"/>
        <v>0</v>
      </c>
      <c r="AU492" s="175">
        <f t="shared" si="474"/>
        <v>0</v>
      </c>
      <c r="AV492" s="175">
        <f t="shared" si="475"/>
        <v>0</v>
      </c>
      <c r="AW492" s="175">
        <f t="shared" si="476"/>
        <v>0</v>
      </c>
      <c r="AX492" s="175" t="e">
        <f t="shared" si="477"/>
        <v>#DIV/0!</v>
      </c>
      <c r="AY492" s="175">
        <f t="shared" si="478"/>
        <v>0</v>
      </c>
      <c r="AZ492" s="1"/>
      <c r="BA492" s="1">
        <f t="shared" si="503"/>
        <v>4.2265024084960724E-2</v>
      </c>
      <c r="BB492" s="1">
        <f t="shared" si="504"/>
        <v>4.5408783908471036E-2</v>
      </c>
      <c r="BC492" s="1">
        <f t="shared" si="505"/>
        <v>3.2991875790731602E-2</v>
      </c>
      <c r="BD492" s="1">
        <f t="shared" si="506"/>
        <v>6.0380630626962854E-2</v>
      </c>
      <c r="BE492" s="1">
        <f t="shared" si="507"/>
        <v>0</v>
      </c>
      <c r="BF492" s="1">
        <f t="shared" si="508"/>
        <v>4.5408783908471036E-2</v>
      </c>
      <c r="BG492" s="1"/>
      <c r="BH492" s="1">
        <f t="shared" si="479"/>
        <v>4.2342565251877247E-2</v>
      </c>
      <c r="BI492" s="1">
        <f t="shared" si="480"/>
        <v>4.5476316983738475E-2</v>
      </c>
      <c r="BJ492" s="1">
        <f t="shared" si="481"/>
        <v>3.3055385011184053E-2</v>
      </c>
      <c r="BK492" s="1">
        <f t="shared" si="482"/>
        <v>6.0480754675924363E-2</v>
      </c>
      <c r="BL492" s="1">
        <f t="shared" si="483"/>
        <v>0</v>
      </c>
      <c r="BM492" s="1">
        <f t="shared" si="484"/>
        <v>4.5476316983738475E-2</v>
      </c>
      <c r="BN492" s="1"/>
      <c r="BO492" s="1">
        <f t="shared" si="491"/>
        <v>5.4157666667149756E-3</v>
      </c>
      <c r="BP492" s="1">
        <f t="shared" si="492"/>
        <v>7.6580964914152181E-3</v>
      </c>
      <c r="BQ492" s="1">
        <f t="shared" si="493"/>
        <v>-2.1832521092723094E-2</v>
      </c>
      <c r="BR492" s="1">
        <f t="shared" si="494"/>
        <v>1.5800162890777604E-2</v>
      </c>
      <c r="BS492" s="1" t="e">
        <f t="shared" si="495"/>
        <v>#DIV/0!</v>
      </c>
      <c r="BT492" s="1">
        <f t="shared" si="496"/>
        <v>7.6580964914152181E-3</v>
      </c>
      <c r="BU492" s="1"/>
      <c r="BV492" s="1">
        <f t="shared" si="509"/>
        <v>0.10024931871168685</v>
      </c>
      <c r="BW492" s="1">
        <f t="shared" si="510"/>
        <v>9.8956392207069116E-2</v>
      </c>
      <c r="BX492" s="1">
        <f t="shared" si="511"/>
        <v>9.6835605238273531E-2</v>
      </c>
      <c r="BY492" s="1">
        <f t="shared" si="512"/>
        <v>0.1228571289151231</v>
      </c>
      <c r="BZ492" s="1" t="e">
        <f t="shared" si="513"/>
        <v>#DIV/0!</v>
      </c>
      <c r="CA492" s="1">
        <f t="shared" si="514"/>
        <v>9.8956392207069116E-2</v>
      </c>
      <c r="CB492" s="1"/>
      <c r="CC492" s="1"/>
    </row>
    <row r="493" spans="1:81" x14ac:dyDescent="0.2">
      <c r="A493">
        <f t="shared" si="515"/>
        <v>2030</v>
      </c>
      <c r="B493">
        <f t="shared" si="516"/>
        <v>12</v>
      </c>
      <c r="C493" s="1">
        <f>AVERAGE(RealPrice!C481:C492)</f>
        <v>4.2264125155810635E-2</v>
      </c>
      <c r="D493" s="1">
        <f>AVERAGE(RealPrice!D481:D492)</f>
        <v>4.5407974936395284E-2</v>
      </c>
      <c r="E493" s="1">
        <f>AVERAGE(RealPrice!E481:E492)</f>
        <v>3.2993829275032138E-2</v>
      </c>
      <c r="F493" s="1">
        <f>AVERAGE(RealPrice!F481:F492)</f>
        <v>6.0378749028946598E-2</v>
      </c>
      <c r="G493" s="1">
        <f>AVERAGE(RealPrice!G481:G492)</f>
        <v>0</v>
      </c>
      <c r="H493" s="1">
        <f>AVERAGE(RealPrice!H481:H492)</f>
        <v>4.5407974936395284E-2</v>
      </c>
      <c r="I493" s="1"/>
      <c r="J493" s="1">
        <f t="shared" si="485"/>
        <v>-7.8440096066612064E-5</v>
      </c>
      <c r="K493" s="1">
        <f t="shared" si="486"/>
        <v>-6.8342047343190881E-5</v>
      </c>
      <c r="L493" s="1">
        <f t="shared" si="487"/>
        <v>-6.1555736151915064E-5</v>
      </c>
      <c r="M493" s="1">
        <f t="shared" si="488"/>
        <v>-1.0200564697776526E-4</v>
      </c>
      <c r="N493" s="1">
        <f t="shared" si="489"/>
        <v>0</v>
      </c>
      <c r="O493" s="1">
        <f t="shared" si="490"/>
        <v>-6.8342047343190881E-5</v>
      </c>
      <c r="P493" s="1"/>
      <c r="Q493" s="99">
        <f t="shared" si="455"/>
        <v>-7.8440096066612064E-5</v>
      </c>
      <c r="R493" s="99">
        <f t="shared" si="456"/>
        <v>-6.8342047343190881E-5</v>
      </c>
      <c r="S493" s="99">
        <f t="shared" si="457"/>
        <v>-6.1555736151915064E-5</v>
      </c>
      <c r="T493" s="99">
        <f t="shared" si="458"/>
        <v>-1.0200564697776526E-4</v>
      </c>
      <c r="U493" s="99">
        <f t="shared" si="459"/>
        <v>0</v>
      </c>
      <c r="V493" s="99">
        <f t="shared" si="460"/>
        <v>-6.8342047343190881E-5</v>
      </c>
      <c r="W493" s="99"/>
      <c r="X493" s="99">
        <f t="shared" si="461"/>
        <v>0</v>
      </c>
      <c r="Y493" s="99">
        <f t="shared" si="462"/>
        <v>0</v>
      </c>
      <c r="Z493" s="99">
        <f t="shared" si="463"/>
        <v>0</v>
      </c>
      <c r="AA493" s="99">
        <f t="shared" si="464"/>
        <v>0</v>
      </c>
      <c r="AB493" s="99">
        <f t="shared" si="465"/>
        <v>0</v>
      </c>
      <c r="AC493" s="99">
        <f t="shared" si="466"/>
        <v>0</v>
      </c>
      <c r="AD493" s="1"/>
      <c r="AE493" s="1"/>
      <c r="AF493" s="5">
        <f t="shared" si="497"/>
        <v>-1.8525116652712281E-3</v>
      </c>
      <c r="AG493" s="5">
        <f t="shared" si="498"/>
        <v>-1.502805237452054E-3</v>
      </c>
      <c r="AH493" s="5">
        <f t="shared" si="499"/>
        <v>-1.8621999450645355E-3</v>
      </c>
      <c r="AI493" s="5">
        <f t="shared" si="500"/>
        <v>-1.686580260519932E-3</v>
      </c>
      <c r="AJ493" s="5" t="e">
        <f t="shared" si="501"/>
        <v>#DIV/0!</v>
      </c>
      <c r="AK493" s="5">
        <f t="shared" si="502"/>
        <v>-1.502805237452054E-3</v>
      </c>
      <c r="AL493" s="1"/>
      <c r="AM493" s="175">
        <f t="shared" si="467"/>
        <v>-1.8525116652712281E-3</v>
      </c>
      <c r="AN493" s="175">
        <f t="shared" si="468"/>
        <v>-1.502805237452054E-3</v>
      </c>
      <c r="AO493" s="175">
        <f t="shared" si="469"/>
        <v>-1.8621999450645355E-3</v>
      </c>
      <c r="AP493" s="175">
        <f t="shared" si="470"/>
        <v>-1.686580260519932E-3</v>
      </c>
      <c r="AQ493" s="175" t="e">
        <f t="shared" si="471"/>
        <v>#DIV/0!</v>
      </c>
      <c r="AR493" s="175">
        <f t="shared" si="472"/>
        <v>-1.502805237452054E-3</v>
      </c>
      <c r="AS493" s="175"/>
      <c r="AT493" s="175">
        <f t="shared" si="473"/>
        <v>0</v>
      </c>
      <c r="AU493" s="175">
        <f t="shared" si="474"/>
        <v>0</v>
      </c>
      <c r="AV493" s="175">
        <f t="shared" si="475"/>
        <v>0</v>
      </c>
      <c r="AW493" s="175">
        <f t="shared" si="476"/>
        <v>0</v>
      </c>
      <c r="AX493" s="175" t="e">
        <f t="shared" si="477"/>
        <v>#DIV/0!</v>
      </c>
      <c r="AY493" s="175">
        <f t="shared" si="478"/>
        <v>0</v>
      </c>
      <c r="AZ493" s="1"/>
      <c r="BA493" s="1">
        <f t="shared" si="503"/>
        <v>4.2185685059744023E-2</v>
      </c>
      <c r="BB493" s="1">
        <f t="shared" si="504"/>
        <v>4.5339632889052094E-2</v>
      </c>
      <c r="BC493" s="1">
        <f t="shared" si="505"/>
        <v>3.2932273538880223E-2</v>
      </c>
      <c r="BD493" s="1">
        <f t="shared" si="506"/>
        <v>6.0276743381968832E-2</v>
      </c>
      <c r="BE493" s="1">
        <f t="shared" si="507"/>
        <v>0</v>
      </c>
      <c r="BF493" s="1">
        <f t="shared" si="508"/>
        <v>4.5339632889052094E-2</v>
      </c>
      <c r="BG493" s="1"/>
      <c r="BH493" s="1">
        <f t="shared" si="479"/>
        <v>4.2264125155810635E-2</v>
      </c>
      <c r="BI493" s="1">
        <f t="shared" si="480"/>
        <v>4.5407974936395284E-2</v>
      </c>
      <c r="BJ493" s="1">
        <f t="shared" si="481"/>
        <v>3.2993829275032138E-2</v>
      </c>
      <c r="BK493" s="1">
        <f t="shared" si="482"/>
        <v>6.0378749028946598E-2</v>
      </c>
      <c r="BL493" s="1">
        <f t="shared" si="483"/>
        <v>0</v>
      </c>
      <c r="BM493" s="1">
        <f t="shared" si="484"/>
        <v>4.5407974936395284E-2</v>
      </c>
      <c r="BN493" s="1"/>
      <c r="BO493" s="1">
        <f t="shared" si="491"/>
        <v>5.3374718818413533E-3</v>
      </c>
      <c r="BP493" s="1">
        <f t="shared" si="492"/>
        <v>7.589857148858712E-3</v>
      </c>
      <c r="BQ493" s="1">
        <f t="shared" si="493"/>
        <v>-2.1893962199786527E-2</v>
      </c>
      <c r="BR493" s="1">
        <f t="shared" si="494"/>
        <v>1.5698329284510495E-2</v>
      </c>
      <c r="BS493" s="1" t="e">
        <f t="shared" si="495"/>
        <v>#DIV/0!</v>
      </c>
      <c r="BT493" s="1">
        <f t="shared" si="496"/>
        <v>7.589857148858712E-3</v>
      </c>
      <c r="BU493" s="1"/>
      <c r="BV493" s="1">
        <f t="shared" si="509"/>
        <v>0.10024931871168685</v>
      </c>
      <c r="BW493" s="1">
        <f t="shared" si="510"/>
        <v>9.8956392207069116E-2</v>
      </c>
      <c r="BX493" s="1">
        <f t="shared" si="511"/>
        <v>9.6835605238273531E-2</v>
      </c>
      <c r="BY493" s="1">
        <f t="shared" si="512"/>
        <v>0.1228571289151231</v>
      </c>
      <c r="BZ493" s="1" t="e">
        <f t="shared" si="513"/>
        <v>#DIV/0!</v>
      </c>
      <c r="CA493" s="1">
        <f t="shared" si="514"/>
        <v>9.8956392207069116E-2</v>
      </c>
      <c r="CB493" s="1"/>
      <c r="CC493" s="1"/>
    </row>
    <row r="494" spans="1:81" x14ac:dyDescent="0.2">
      <c r="A494">
        <f t="shared" si="515"/>
        <v>2031</v>
      </c>
      <c r="B494">
        <f t="shared" si="516"/>
        <v>1</v>
      </c>
      <c r="C494" s="1">
        <f>AVERAGE(RealPrice!C482:C493)</f>
        <v>4.2185763981859435E-2</v>
      </c>
      <c r="D494" s="1">
        <f>AVERAGE(RealPrice!D482:D493)</f>
        <v>4.5339828683550881E-2</v>
      </c>
      <c r="E494" s="1">
        <f>AVERAGE(RealPrice!E482:E493)</f>
        <v>3.2932018963424077E-2</v>
      </c>
      <c r="F494" s="1">
        <f>AVERAGE(RealPrice!F482:F493)</f>
        <v>6.0276486697233365E-2</v>
      </c>
      <c r="G494" s="1">
        <f>AVERAGE(RealPrice!G482:G493)</f>
        <v>0</v>
      </c>
      <c r="H494" s="1">
        <f>AVERAGE(RealPrice!H482:H493)</f>
        <v>4.5339828683550881E-2</v>
      </c>
      <c r="I494" s="1"/>
      <c r="J494" s="1">
        <f t="shared" si="485"/>
        <v>-7.8361173951199681E-5</v>
      </c>
      <c r="K494" s="1">
        <f t="shared" si="486"/>
        <v>-6.8146252844403232E-5</v>
      </c>
      <c r="L494" s="1">
        <f t="shared" si="487"/>
        <v>-6.1810311608061219E-5</v>
      </c>
      <c r="M494" s="1">
        <f t="shared" si="488"/>
        <v>-1.0226233171323207E-4</v>
      </c>
      <c r="N494" s="1">
        <f t="shared" si="489"/>
        <v>0</v>
      </c>
      <c r="O494" s="1">
        <f t="shared" si="490"/>
        <v>-6.8146252844403232E-5</v>
      </c>
      <c r="P494" s="1"/>
      <c r="Q494" s="99">
        <f t="shared" si="455"/>
        <v>-7.8361173951199681E-5</v>
      </c>
      <c r="R494" s="99">
        <f t="shared" si="456"/>
        <v>-6.8146252844403232E-5</v>
      </c>
      <c r="S494" s="99">
        <f t="shared" si="457"/>
        <v>-6.1810311608061219E-5</v>
      </c>
      <c r="T494" s="99">
        <f t="shared" si="458"/>
        <v>-1.0226233171323207E-4</v>
      </c>
      <c r="U494" s="99">
        <f t="shared" si="459"/>
        <v>0</v>
      </c>
      <c r="V494" s="99">
        <f t="shared" si="460"/>
        <v>-6.8146252844403232E-5</v>
      </c>
      <c r="W494" s="99"/>
      <c r="X494" s="99">
        <f t="shared" si="461"/>
        <v>0</v>
      </c>
      <c r="Y494" s="99">
        <f t="shared" si="462"/>
        <v>0</v>
      </c>
      <c r="Z494" s="99">
        <f t="shared" si="463"/>
        <v>0</v>
      </c>
      <c r="AA494" s="99">
        <f t="shared" si="464"/>
        <v>0</v>
      </c>
      <c r="AB494" s="99">
        <f t="shared" si="465"/>
        <v>0</v>
      </c>
      <c r="AC494" s="99">
        <f t="shared" si="466"/>
        <v>0</v>
      </c>
      <c r="AD494" s="1"/>
      <c r="AE494" s="1"/>
      <c r="AF494" s="5">
        <f t="shared" si="497"/>
        <v>-1.8540824792259158E-3</v>
      </c>
      <c r="AG494" s="5">
        <f t="shared" si="498"/>
        <v>-1.5007551633795524E-3</v>
      </c>
      <c r="AH494" s="5">
        <f t="shared" si="499"/>
        <v>-1.8733900540255366E-3</v>
      </c>
      <c r="AI494" s="5">
        <f t="shared" si="500"/>
        <v>-1.6936808621889066E-3</v>
      </c>
      <c r="AJ494" s="5" t="e">
        <f t="shared" si="501"/>
        <v>#DIV/0!</v>
      </c>
      <c r="AK494" s="5">
        <f t="shared" si="502"/>
        <v>-1.5007551633795524E-3</v>
      </c>
      <c r="AL494" s="1"/>
      <c r="AM494" s="175">
        <f t="shared" si="467"/>
        <v>-1.8540824792259158E-3</v>
      </c>
      <c r="AN494" s="175">
        <f t="shared" si="468"/>
        <v>-1.5007551633795524E-3</v>
      </c>
      <c r="AO494" s="175">
        <f t="shared" si="469"/>
        <v>-1.8733900540255366E-3</v>
      </c>
      <c r="AP494" s="175">
        <f t="shared" si="470"/>
        <v>-1.6936808621889066E-3</v>
      </c>
      <c r="AQ494" s="175" t="e">
        <f t="shared" si="471"/>
        <v>#DIV/0!</v>
      </c>
      <c r="AR494" s="175">
        <f t="shared" si="472"/>
        <v>-1.5007551633795524E-3</v>
      </c>
      <c r="AS494" s="175"/>
      <c r="AT494" s="175">
        <f t="shared" si="473"/>
        <v>0</v>
      </c>
      <c r="AU494" s="175">
        <f t="shared" si="474"/>
        <v>0</v>
      </c>
      <c r="AV494" s="175">
        <f t="shared" si="475"/>
        <v>0</v>
      </c>
      <c r="AW494" s="175">
        <f t="shared" si="476"/>
        <v>0</v>
      </c>
      <c r="AX494" s="175" t="e">
        <f t="shared" si="477"/>
        <v>#DIV/0!</v>
      </c>
      <c r="AY494" s="175">
        <f t="shared" si="478"/>
        <v>0</v>
      </c>
      <c r="AZ494" s="1"/>
      <c r="BA494" s="1">
        <f t="shared" si="503"/>
        <v>4.2107402807908235E-2</v>
      </c>
      <c r="BB494" s="1">
        <f t="shared" si="504"/>
        <v>4.5271682430706478E-2</v>
      </c>
      <c r="BC494" s="1">
        <f t="shared" si="505"/>
        <v>3.2870208651816016E-2</v>
      </c>
      <c r="BD494" s="1">
        <f t="shared" si="506"/>
        <v>6.0174224365520133E-2</v>
      </c>
      <c r="BE494" s="1">
        <f t="shared" si="507"/>
        <v>0</v>
      </c>
      <c r="BF494" s="1">
        <f t="shared" si="508"/>
        <v>4.5271682430706478E-2</v>
      </c>
      <c r="BG494" s="1"/>
      <c r="BH494" s="1">
        <f t="shared" si="479"/>
        <v>4.2185763981859435E-2</v>
      </c>
      <c r="BI494" s="1">
        <f t="shared" si="480"/>
        <v>4.5339828683550881E-2</v>
      </c>
      <c r="BJ494" s="1">
        <f t="shared" si="481"/>
        <v>3.2932018963424077E-2</v>
      </c>
      <c r="BK494" s="1">
        <f t="shared" si="482"/>
        <v>6.0276486697233365E-2</v>
      </c>
      <c r="BL494" s="1">
        <f t="shared" si="483"/>
        <v>0</v>
      </c>
      <c r="BM494" s="1">
        <f t="shared" si="484"/>
        <v>4.5339828683550881E-2</v>
      </c>
      <c r="BN494" s="1"/>
      <c r="BO494" s="1">
        <f t="shared" si="491"/>
        <v>5.2592559959698283E-3</v>
      </c>
      <c r="BP494" s="1">
        <f t="shared" si="492"/>
        <v>7.5218131668551291E-3</v>
      </c>
      <c r="BQ494" s="1">
        <f t="shared" si="493"/>
        <v>-2.1955656716571587E-2</v>
      </c>
      <c r="BR494" s="1">
        <f t="shared" si="494"/>
        <v>1.5596240152551406E-2</v>
      </c>
      <c r="BS494" s="1" t="e">
        <f t="shared" si="495"/>
        <v>#DIV/0!</v>
      </c>
      <c r="BT494" s="1">
        <f t="shared" si="496"/>
        <v>7.5218131668551291E-3</v>
      </c>
      <c r="BU494" s="1"/>
      <c r="BV494" s="1">
        <f t="shared" si="509"/>
        <v>0.10024931871168685</v>
      </c>
      <c r="BW494" s="1">
        <f t="shared" si="510"/>
        <v>9.8956392207069116E-2</v>
      </c>
      <c r="BX494" s="1">
        <f t="shared" si="511"/>
        <v>9.6835605238273531E-2</v>
      </c>
      <c r="BY494" s="1">
        <f t="shared" si="512"/>
        <v>0.1228571289151231</v>
      </c>
      <c r="BZ494" s="1" t="e">
        <f t="shared" si="513"/>
        <v>#DIV/0!</v>
      </c>
      <c r="CA494" s="1">
        <f t="shared" si="514"/>
        <v>9.8956392207069116E-2</v>
      </c>
      <c r="CB494" s="1"/>
      <c r="CC494" s="1"/>
    </row>
    <row r="495" spans="1:81" x14ac:dyDescent="0.2">
      <c r="A495">
        <f t="shared" si="515"/>
        <v>2031</v>
      </c>
      <c r="B495">
        <f t="shared" si="516"/>
        <v>2</v>
      </c>
      <c r="C495" s="1">
        <f>AVERAGE(RealPrice!C483:C494)</f>
        <v>4.210874689463992E-2</v>
      </c>
      <c r="D495" s="1">
        <f>AVERAGE(RealPrice!D483:D494)</f>
        <v>4.5272407255445124E-2</v>
      </c>
      <c r="E495" s="1">
        <f>AVERAGE(RealPrice!E483:E494)</f>
        <v>3.2870803885505076E-2</v>
      </c>
      <c r="F495" s="1">
        <f>AVERAGE(RealPrice!F483:F494)</f>
        <v>6.0176488158074325E-2</v>
      </c>
      <c r="G495" s="1">
        <f>AVERAGE(RealPrice!G483:G494)</f>
        <v>0</v>
      </c>
      <c r="H495" s="1">
        <f>AVERAGE(RealPrice!H483:H494)</f>
        <v>4.5272407255445124E-2</v>
      </c>
      <c r="I495" s="1"/>
      <c r="J495" s="1">
        <f t="shared" si="485"/>
        <v>-7.7017087219515001E-5</v>
      </c>
      <c r="K495" s="1">
        <f t="shared" si="486"/>
        <v>-6.7421428105757242E-5</v>
      </c>
      <c r="L495" s="1">
        <f t="shared" si="487"/>
        <v>-6.1215077919000993E-5</v>
      </c>
      <c r="M495" s="1">
        <f t="shared" si="488"/>
        <v>-9.9998539159040778E-5</v>
      </c>
      <c r="N495" s="1">
        <f t="shared" si="489"/>
        <v>0</v>
      </c>
      <c r="O495" s="1">
        <f t="shared" si="490"/>
        <v>-6.7421428105757242E-5</v>
      </c>
      <c r="P495" s="1"/>
      <c r="Q495" s="99">
        <f t="shared" si="455"/>
        <v>-7.7017087219515001E-5</v>
      </c>
      <c r="R495" s="99">
        <f t="shared" si="456"/>
        <v>-6.7421428105757242E-5</v>
      </c>
      <c r="S495" s="99">
        <f t="shared" si="457"/>
        <v>-6.1215077919000993E-5</v>
      </c>
      <c r="T495" s="99">
        <f t="shared" si="458"/>
        <v>-9.9998539159040778E-5</v>
      </c>
      <c r="U495" s="99">
        <f t="shared" si="459"/>
        <v>0</v>
      </c>
      <c r="V495" s="99">
        <f t="shared" si="460"/>
        <v>-6.7421428105757242E-5</v>
      </c>
      <c r="W495" s="99"/>
      <c r="X495" s="99">
        <f t="shared" si="461"/>
        <v>0</v>
      </c>
      <c r="Y495" s="99">
        <f t="shared" si="462"/>
        <v>0</v>
      </c>
      <c r="Z495" s="99">
        <f t="shared" si="463"/>
        <v>0</v>
      </c>
      <c r="AA495" s="99">
        <f t="shared" si="464"/>
        <v>0</v>
      </c>
      <c r="AB495" s="99">
        <f t="shared" si="465"/>
        <v>0</v>
      </c>
      <c r="AC495" s="99">
        <f t="shared" si="466"/>
        <v>0</v>
      </c>
      <c r="AD495" s="1"/>
      <c r="AE495" s="1"/>
      <c r="AF495" s="5">
        <f t="shared" si="497"/>
        <v>-1.8256653418113888E-3</v>
      </c>
      <c r="AG495" s="5">
        <f t="shared" si="498"/>
        <v>-1.4870243241615899E-3</v>
      </c>
      <c r="AH495" s="5">
        <f t="shared" si="499"/>
        <v>-1.8588316126925131E-3</v>
      </c>
      <c r="AI495" s="5">
        <f t="shared" si="500"/>
        <v>-1.6589974737799551E-3</v>
      </c>
      <c r="AJ495" s="5" t="e">
        <f t="shared" si="501"/>
        <v>#DIV/0!</v>
      </c>
      <c r="AK495" s="5">
        <f t="shared" si="502"/>
        <v>-1.4870243241615899E-3</v>
      </c>
      <c r="AL495" s="1"/>
      <c r="AM495" s="175">
        <f t="shared" si="467"/>
        <v>-1.8256653418113888E-3</v>
      </c>
      <c r="AN495" s="175">
        <f t="shared" si="468"/>
        <v>-1.4870243241615899E-3</v>
      </c>
      <c r="AO495" s="175">
        <f t="shared" si="469"/>
        <v>-1.8588316126925131E-3</v>
      </c>
      <c r="AP495" s="175">
        <f t="shared" si="470"/>
        <v>-1.6589974737799551E-3</v>
      </c>
      <c r="AQ495" s="175" t="e">
        <f t="shared" si="471"/>
        <v>#DIV/0!</v>
      </c>
      <c r="AR495" s="175">
        <f t="shared" si="472"/>
        <v>-1.4870243241615899E-3</v>
      </c>
      <c r="AS495" s="175"/>
      <c r="AT495" s="175">
        <f t="shared" si="473"/>
        <v>0</v>
      </c>
      <c r="AU495" s="175">
        <f t="shared" si="474"/>
        <v>0</v>
      </c>
      <c r="AV495" s="175">
        <f t="shared" si="475"/>
        <v>0</v>
      </c>
      <c r="AW495" s="175">
        <f t="shared" si="476"/>
        <v>0</v>
      </c>
      <c r="AX495" s="175" t="e">
        <f t="shared" si="477"/>
        <v>#DIV/0!</v>
      </c>
      <c r="AY495" s="175">
        <f t="shared" si="478"/>
        <v>0</v>
      </c>
      <c r="AZ495" s="1"/>
      <c r="BA495" s="1">
        <f t="shared" si="503"/>
        <v>4.2031729807420405E-2</v>
      </c>
      <c r="BB495" s="1">
        <f t="shared" si="504"/>
        <v>4.5204985827339367E-2</v>
      </c>
      <c r="BC495" s="1">
        <f t="shared" si="505"/>
        <v>3.2809588807586075E-2</v>
      </c>
      <c r="BD495" s="1">
        <f t="shared" si="506"/>
        <v>6.0076489618915284E-2</v>
      </c>
      <c r="BE495" s="1">
        <f t="shared" si="507"/>
        <v>0</v>
      </c>
      <c r="BF495" s="1">
        <f t="shared" si="508"/>
        <v>4.5204985827339367E-2</v>
      </c>
      <c r="BG495" s="1"/>
      <c r="BH495" s="1">
        <f t="shared" si="479"/>
        <v>4.210874689463992E-2</v>
      </c>
      <c r="BI495" s="1">
        <f t="shared" si="480"/>
        <v>4.5272407255445124E-2</v>
      </c>
      <c r="BJ495" s="1">
        <f t="shared" si="481"/>
        <v>3.2870803885505076E-2</v>
      </c>
      <c r="BK495" s="1">
        <f t="shared" si="482"/>
        <v>6.0176488158074325E-2</v>
      </c>
      <c r="BL495" s="1">
        <f t="shared" si="483"/>
        <v>0</v>
      </c>
      <c r="BM495" s="1">
        <f t="shared" si="484"/>
        <v>4.5272407255445124E-2</v>
      </c>
      <c r="BN495" s="1"/>
      <c r="BO495" s="1">
        <f t="shared" si="491"/>
        <v>5.1823795161771765E-3</v>
      </c>
      <c r="BP495" s="1">
        <f t="shared" si="492"/>
        <v>7.4544919960529326E-3</v>
      </c>
      <c r="BQ495" s="1">
        <f t="shared" si="493"/>
        <v>-2.2016758005968581E-2</v>
      </c>
      <c r="BR495" s="1">
        <f t="shared" si="494"/>
        <v>1.5496407510716211E-2</v>
      </c>
      <c r="BS495" s="1" t="e">
        <f t="shared" si="495"/>
        <v>#DIV/0!</v>
      </c>
      <c r="BT495" s="1">
        <f t="shared" si="496"/>
        <v>7.4544919960529326E-3</v>
      </c>
      <c r="BU495" s="1"/>
      <c r="BV495" s="1">
        <f t="shared" si="509"/>
        <v>0.10024931871168685</v>
      </c>
      <c r="BW495" s="1">
        <f t="shared" si="510"/>
        <v>9.8956392207069116E-2</v>
      </c>
      <c r="BX495" s="1">
        <f t="shared" si="511"/>
        <v>9.6835605238273531E-2</v>
      </c>
      <c r="BY495" s="1">
        <f t="shared" si="512"/>
        <v>0.1228571289151231</v>
      </c>
      <c r="BZ495" s="1" t="e">
        <f t="shared" si="513"/>
        <v>#DIV/0!</v>
      </c>
      <c r="CA495" s="1">
        <f t="shared" si="514"/>
        <v>9.8956392207069116E-2</v>
      </c>
      <c r="CB495" s="1"/>
      <c r="CC495" s="1"/>
    </row>
    <row r="496" spans="1:81" x14ac:dyDescent="0.2">
      <c r="A496">
        <f t="shared" si="515"/>
        <v>2031</v>
      </c>
      <c r="B496">
        <f t="shared" si="516"/>
        <v>3</v>
      </c>
      <c r="C496" s="1">
        <f>AVERAGE(RealPrice!C484:C495)</f>
        <v>4.2030022879158073E-2</v>
      </c>
      <c r="D496" s="1">
        <f>AVERAGE(RealPrice!D484:D495)</f>
        <v>4.5203726059158088E-2</v>
      </c>
      <c r="E496" s="1">
        <f>AVERAGE(RealPrice!E484:E495)</f>
        <v>3.2810260654876709E-2</v>
      </c>
      <c r="F496" s="1">
        <f>AVERAGE(RealPrice!F484:F495)</f>
        <v>6.0075537011741613E-2</v>
      </c>
      <c r="G496" s="1">
        <f>AVERAGE(RealPrice!G484:G495)</f>
        <v>0</v>
      </c>
      <c r="H496" s="1">
        <f>AVERAGE(RealPrice!H484:H495)</f>
        <v>4.5203726059158088E-2</v>
      </c>
      <c r="I496" s="1"/>
      <c r="J496" s="1">
        <f t="shared" si="485"/>
        <v>-7.8724015481847209E-5</v>
      </c>
      <c r="K496" s="1">
        <f t="shared" si="486"/>
        <v>-6.8681196287036228E-5</v>
      </c>
      <c r="L496" s="1">
        <f t="shared" si="487"/>
        <v>-6.0543230628366806E-5</v>
      </c>
      <c r="M496" s="1">
        <f t="shared" si="488"/>
        <v>-1.0095114633271174E-4</v>
      </c>
      <c r="N496" s="1">
        <f t="shared" si="489"/>
        <v>0</v>
      </c>
      <c r="O496" s="1">
        <f t="shared" si="490"/>
        <v>-6.8681196287036228E-5</v>
      </c>
      <c r="P496" s="1"/>
      <c r="Q496" s="99">
        <f t="shared" si="455"/>
        <v>-7.8724015481847209E-5</v>
      </c>
      <c r="R496" s="99">
        <f t="shared" si="456"/>
        <v>-6.8681196287036228E-5</v>
      </c>
      <c r="S496" s="99">
        <f t="shared" si="457"/>
        <v>-6.0543230628366806E-5</v>
      </c>
      <c r="T496" s="99">
        <f t="shared" si="458"/>
        <v>-1.0095114633271174E-4</v>
      </c>
      <c r="U496" s="99">
        <f t="shared" si="459"/>
        <v>0</v>
      </c>
      <c r="V496" s="99">
        <f t="shared" si="460"/>
        <v>-6.8681196287036228E-5</v>
      </c>
      <c r="W496" s="99"/>
      <c r="X496" s="99">
        <f t="shared" si="461"/>
        <v>0</v>
      </c>
      <c r="Y496" s="99">
        <f t="shared" si="462"/>
        <v>0</v>
      </c>
      <c r="Z496" s="99">
        <f t="shared" si="463"/>
        <v>0</v>
      </c>
      <c r="AA496" s="99">
        <f t="shared" si="464"/>
        <v>0</v>
      </c>
      <c r="AB496" s="99">
        <f t="shared" si="465"/>
        <v>0</v>
      </c>
      <c r="AC496" s="99">
        <f t="shared" si="466"/>
        <v>0</v>
      </c>
      <c r="AD496" s="1"/>
      <c r="AE496" s="1"/>
      <c r="AF496" s="5">
        <f t="shared" si="497"/>
        <v>-1.8695406842388351E-3</v>
      </c>
      <c r="AG496" s="5">
        <f t="shared" si="498"/>
        <v>-1.5170652600713375E-3</v>
      </c>
      <c r="AH496" s="5">
        <f t="shared" si="499"/>
        <v>-1.8418542740619159E-3</v>
      </c>
      <c r="AI496" s="5">
        <f t="shared" si="500"/>
        <v>-1.6775845421143076E-3</v>
      </c>
      <c r="AJ496" s="5" t="e">
        <f t="shared" si="501"/>
        <v>#DIV/0!</v>
      </c>
      <c r="AK496" s="5">
        <f t="shared" si="502"/>
        <v>-1.5170652600713375E-3</v>
      </c>
      <c r="AL496" s="1"/>
      <c r="AM496" s="175">
        <f t="shared" si="467"/>
        <v>-1.8695406842388351E-3</v>
      </c>
      <c r="AN496" s="175">
        <f t="shared" si="468"/>
        <v>-1.5170652600713375E-3</v>
      </c>
      <c r="AO496" s="175">
        <f t="shared" si="469"/>
        <v>-1.8418542740619159E-3</v>
      </c>
      <c r="AP496" s="175">
        <f t="shared" si="470"/>
        <v>-1.6775845421143076E-3</v>
      </c>
      <c r="AQ496" s="175" t="e">
        <f t="shared" si="471"/>
        <v>#DIV/0!</v>
      </c>
      <c r="AR496" s="175">
        <f t="shared" si="472"/>
        <v>-1.5170652600713375E-3</v>
      </c>
      <c r="AS496" s="175"/>
      <c r="AT496" s="175">
        <f t="shared" si="473"/>
        <v>0</v>
      </c>
      <c r="AU496" s="175">
        <f t="shared" si="474"/>
        <v>0</v>
      </c>
      <c r="AV496" s="175">
        <f t="shared" si="475"/>
        <v>0</v>
      </c>
      <c r="AW496" s="175">
        <f t="shared" si="476"/>
        <v>0</v>
      </c>
      <c r="AX496" s="175" t="e">
        <f t="shared" si="477"/>
        <v>#DIV/0!</v>
      </c>
      <c r="AY496" s="175">
        <f t="shared" si="478"/>
        <v>0</v>
      </c>
      <c r="AZ496" s="1"/>
      <c r="BA496" s="1">
        <f t="shared" si="503"/>
        <v>4.1951298863676226E-2</v>
      </c>
      <c r="BB496" s="1">
        <f t="shared" si="504"/>
        <v>4.5135044862871052E-2</v>
      </c>
      <c r="BC496" s="1">
        <f t="shared" si="505"/>
        <v>3.2749717424248342E-2</v>
      </c>
      <c r="BD496" s="1">
        <f t="shared" si="506"/>
        <v>5.9974585865408901E-2</v>
      </c>
      <c r="BE496" s="1">
        <f t="shared" si="507"/>
        <v>0</v>
      </c>
      <c r="BF496" s="1">
        <f t="shared" si="508"/>
        <v>4.5135044862871052E-2</v>
      </c>
      <c r="BG496" s="1"/>
      <c r="BH496" s="1">
        <f t="shared" si="479"/>
        <v>4.2030022879158073E-2</v>
      </c>
      <c r="BI496" s="1">
        <f t="shared" si="480"/>
        <v>4.5203726059158088E-2</v>
      </c>
      <c r="BJ496" s="1">
        <f t="shared" si="481"/>
        <v>3.2810260654876709E-2</v>
      </c>
      <c r="BK496" s="1">
        <f t="shared" si="482"/>
        <v>6.0075537011741613E-2</v>
      </c>
      <c r="BL496" s="1">
        <f t="shared" si="483"/>
        <v>0</v>
      </c>
      <c r="BM496" s="1">
        <f t="shared" si="484"/>
        <v>4.5203726059158088E-2</v>
      </c>
      <c r="BN496" s="1"/>
      <c r="BO496" s="1">
        <f t="shared" si="491"/>
        <v>5.1038026784451015E-3</v>
      </c>
      <c r="BP496" s="1">
        <f t="shared" si="492"/>
        <v>7.3859149936228025E-3</v>
      </c>
      <c r="BQ496" s="1">
        <f t="shared" si="493"/>
        <v>-2.2077189724788851E-2</v>
      </c>
      <c r="BR496" s="1">
        <f t="shared" si="494"/>
        <v>1.5395625718466097E-2</v>
      </c>
      <c r="BS496" s="1" t="e">
        <f t="shared" si="495"/>
        <v>#DIV/0!</v>
      </c>
      <c r="BT496" s="1">
        <f t="shared" si="496"/>
        <v>7.3859149936228025E-3</v>
      </c>
      <c r="BU496" s="1"/>
      <c r="BV496" s="1">
        <f t="shared" si="509"/>
        <v>0.10024931871168685</v>
      </c>
      <c r="BW496" s="1">
        <f t="shared" si="510"/>
        <v>9.8956392207069116E-2</v>
      </c>
      <c r="BX496" s="1">
        <f t="shared" si="511"/>
        <v>9.6835605238273531E-2</v>
      </c>
      <c r="BY496" s="1">
        <f t="shared" si="512"/>
        <v>0.1228571289151231</v>
      </c>
      <c r="BZ496" s="1" t="e">
        <f t="shared" si="513"/>
        <v>#DIV/0!</v>
      </c>
      <c r="CA496" s="1">
        <f t="shared" si="514"/>
        <v>9.8956392207069116E-2</v>
      </c>
      <c r="CB496" s="1"/>
      <c r="CC496" s="1"/>
    </row>
    <row r="497" spans="1:81" x14ac:dyDescent="0.2">
      <c r="A497">
        <f t="shared" si="515"/>
        <v>2031</v>
      </c>
      <c r="B497">
        <f t="shared" si="516"/>
        <v>4</v>
      </c>
      <c r="C497" s="1">
        <f>AVERAGE(RealPrice!C485:C496)</f>
        <v>4.1952023203405242E-2</v>
      </c>
      <c r="D497" s="1">
        <f>AVERAGE(RealPrice!D485:D496)</f>
        <v>4.5135553760931042E-2</v>
      </c>
      <c r="E497" s="1">
        <f>AVERAGE(RealPrice!E485:E496)</f>
        <v>3.2749936653918489E-2</v>
      </c>
      <c r="F497" s="1">
        <f>AVERAGE(RealPrice!F485:F496)</f>
        <v>5.9974286321532518E-2</v>
      </c>
      <c r="G497" s="1">
        <f>AVERAGE(RealPrice!G485:G496)</f>
        <v>0</v>
      </c>
      <c r="H497" s="1">
        <f>AVERAGE(RealPrice!H485:H496)</f>
        <v>4.5135553760931042E-2</v>
      </c>
      <c r="I497" s="1"/>
      <c r="J497" s="1">
        <f t="shared" si="485"/>
        <v>-7.7999675752830899E-5</v>
      </c>
      <c r="K497" s="1">
        <f t="shared" si="486"/>
        <v>-6.8172298227045514E-5</v>
      </c>
      <c r="L497" s="1">
        <f t="shared" si="487"/>
        <v>-6.0324000958220103E-5</v>
      </c>
      <c r="M497" s="1">
        <f t="shared" si="488"/>
        <v>-1.0125069020909538E-4</v>
      </c>
      <c r="N497" s="1">
        <f t="shared" si="489"/>
        <v>0</v>
      </c>
      <c r="O497" s="1">
        <f t="shared" si="490"/>
        <v>-6.8172298227045514E-5</v>
      </c>
      <c r="P497" s="1"/>
      <c r="Q497" s="99">
        <f t="shared" si="455"/>
        <v>-7.7999675752830899E-5</v>
      </c>
      <c r="R497" s="99">
        <f t="shared" si="456"/>
        <v>-6.8172298227045514E-5</v>
      </c>
      <c r="S497" s="99">
        <f t="shared" si="457"/>
        <v>-6.0324000958220103E-5</v>
      </c>
      <c r="T497" s="99">
        <f t="shared" si="458"/>
        <v>-1.0125069020909538E-4</v>
      </c>
      <c r="U497" s="99">
        <f t="shared" si="459"/>
        <v>0</v>
      </c>
      <c r="V497" s="99">
        <f t="shared" si="460"/>
        <v>-6.8172298227045514E-5</v>
      </c>
      <c r="W497" s="99"/>
      <c r="X497" s="99">
        <f t="shared" si="461"/>
        <v>0</v>
      </c>
      <c r="Y497" s="99">
        <f t="shared" si="462"/>
        <v>0</v>
      </c>
      <c r="Z497" s="99">
        <f t="shared" si="463"/>
        <v>0</v>
      </c>
      <c r="AA497" s="99">
        <f t="shared" si="464"/>
        <v>0</v>
      </c>
      <c r="AB497" s="99">
        <f t="shared" si="465"/>
        <v>0</v>
      </c>
      <c r="AC497" s="99">
        <f t="shared" si="466"/>
        <v>0</v>
      </c>
      <c r="AD497" s="1"/>
      <c r="AE497" s="1"/>
      <c r="AF497" s="5">
        <f t="shared" si="497"/>
        <v>-1.8558085485008702E-3</v>
      </c>
      <c r="AG497" s="5">
        <f t="shared" si="498"/>
        <v>-1.5081123652910255E-3</v>
      </c>
      <c r="AH497" s="5">
        <f t="shared" si="499"/>
        <v>-1.8385712199227022E-3</v>
      </c>
      <c r="AI497" s="5">
        <f t="shared" si="500"/>
        <v>-1.685389681815197E-3</v>
      </c>
      <c r="AJ497" s="5" t="e">
        <f t="shared" si="501"/>
        <v>#DIV/0!</v>
      </c>
      <c r="AK497" s="5">
        <f t="shared" si="502"/>
        <v>-1.5081123652910255E-3</v>
      </c>
      <c r="AL497" s="1"/>
      <c r="AM497" s="175">
        <f t="shared" si="467"/>
        <v>-1.8558085485008702E-3</v>
      </c>
      <c r="AN497" s="175">
        <f t="shared" si="468"/>
        <v>-1.5081123652910255E-3</v>
      </c>
      <c r="AO497" s="175">
        <f t="shared" si="469"/>
        <v>-1.8385712199227022E-3</v>
      </c>
      <c r="AP497" s="175">
        <f t="shared" si="470"/>
        <v>-1.685389681815197E-3</v>
      </c>
      <c r="AQ497" s="175" t="e">
        <f t="shared" si="471"/>
        <v>#DIV/0!</v>
      </c>
      <c r="AR497" s="175">
        <f t="shared" si="472"/>
        <v>-1.5081123652910255E-3</v>
      </c>
      <c r="AS497" s="175"/>
      <c r="AT497" s="175">
        <f t="shared" si="473"/>
        <v>0</v>
      </c>
      <c r="AU497" s="175">
        <f t="shared" si="474"/>
        <v>0</v>
      </c>
      <c r="AV497" s="175">
        <f t="shared" si="475"/>
        <v>0</v>
      </c>
      <c r="AW497" s="175">
        <f t="shared" si="476"/>
        <v>0</v>
      </c>
      <c r="AX497" s="175" t="e">
        <f t="shared" si="477"/>
        <v>#DIV/0!</v>
      </c>
      <c r="AY497" s="175">
        <f t="shared" si="478"/>
        <v>0</v>
      </c>
      <c r="AZ497" s="1"/>
      <c r="BA497" s="1">
        <f t="shared" si="503"/>
        <v>4.1874023527652411E-2</v>
      </c>
      <c r="BB497" s="1">
        <f t="shared" si="504"/>
        <v>4.5067381462703997E-2</v>
      </c>
      <c r="BC497" s="1">
        <f t="shared" si="505"/>
        <v>3.2689612652960269E-2</v>
      </c>
      <c r="BD497" s="1">
        <f t="shared" si="506"/>
        <v>5.9873035631323422E-2</v>
      </c>
      <c r="BE497" s="1">
        <f t="shared" si="507"/>
        <v>0</v>
      </c>
      <c r="BF497" s="1">
        <f t="shared" si="508"/>
        <v>4.5067381462703997E-2</v>
      </c>
      <c r="BG497" s="1"/>
      <c r="BH497" s="1">
        <f t="shared" si="479"/>
        <v>4.1952023203405242E-2</v>
      </c>
      <c r="BI497" s="1">
        <f t="shared" si="480"/>
        <v>4.5135553760931042E-2</v>
      </c>
      <c r="BJ497" s="1">
        <f t="shared" si="481"/>
        <v>3.2749936653918489E-2</v>
      </c>
      <c r="BK497" s="1">
        <f t="shared" si="482"/>
        <v>5.9974286321532518E-2</v>
      </c>
      <c r="BL497" s="1">
        <f t="shared" si="483"/>
        <v>0</v>
      </c>
      <c r="BM497" s="1">
        <f t="shared" si="484"/>
        <v>4.5135553760931042E-2</v>
      </c>
      <c r="BN497" s="1"/>
      <c r="BO497" s="1">
        <f t="shared" si="491"/>
        <v>5.0259477551573154E-3</v>
      </c>
      <c r="BP497" s="1">
        <f t="shared" si="492"/>
        <v>7.3178455068816841E-3</v>
      </c>
      <c r="BQ497" s="1">
        <f t="shared" si="493"/>
        <v>-2.2137402815775038E-2</v>
      </c>
      <c r="BR497" s="1">
        <f t="shared" si="494"/>
        <v>1.5294545675125556E-2</v>
      </c>
      <c r="BS497" s="1" t="e">
        <f t="shared" si="495"/>
        <v>#DIV/0!</v>
      </c>
      <c r="BT497" s="1">
        <f t="shared" si="496"/>
        <v>7.3178455068816841E-3</v>
      </c>
      <c r="BU497" s="1"/>
      <c r="BV497" s="1">
        <f t="shared" si="509"/>
        <v>0.10024931871168685</v>
      </c>
      <c r="BW497" s="1">
        <f t="shared" si="510"/>
        <v>9.8956392207069116E-2</v>
      </c>
      <c r="BX497" s="1">
        <f t="shared" si="511"/>
        <v>9.6835605238273531E-2</v>
      </c>
      <c r="BY497" s="1">
        <f t="shared" si="512"/>
        <v>0.1228571289151231</v>
      </c>
      <c r="BZ497" s="1" t="e">
        <f t="shared" si="513"/>
        <v>#DIV/0!</v>
      </c>
      <c r="CA497" s="1">
        <f t="shared" si="514"/>
        <v>9.8956392207069116E-2</v>
      </c>
      <c r="CB497" s="1"/>
      <c r="CC497" s="1"/>
    </row>
    <row r="498" spans="1:81" x14ac:dyDescent="0.2">
      <c r="A498">
        <f t="shared" si="515"/>
        <v>2031</v>
      </c>
      <c r="B498">
        <f t="shared" si="516"/>
        <v>5</v>
      </c>
      <c r="C498" s="1">
        <f>AVERAGE(RealPrice!C486:C497)</f>
        <v>4.1874623849238519E-2</v>
      </c>
      <c r="D498" s="1">
        <f>AVERAGE(RealPrice!D486:D497)</f>
        <v>4.5067842216387981E-2</v>
      </c>
      <c r="E498" s="1">
        <f>AVERAGE(RealPrice!E486:E497)</f>
        <v>3.268832213261285E-2</v>
      </c>
      <c r="F498" s="1">
        <f>AVERAGE(RealPrice!F486:F497)</f>
        <v>5.9873259368466714E-2</v>
      </c>
      <c r="G498" s="1">
        <f>AVERAGE(RealPrice!G486:G497)</f>
        <v>0</v>
      </c>
      <c r="H498" s="1">
        <f>AVERAGE(RealPrice!H486:H497)</f>
        <v>4.5067842216387981E-2</v>
      </c>
      <c r="I498" s="1"/>
      <c r="J498" s="1">
        <f t="shared" si="485"/>
        <v>-7.7399354166722556E-5</v>
      </c>
      <c r="K498" s="1">
        <f t="shared" si="486"/>
        <v>-6.7711544543061497E-5</v>
      </c>
      <c r="L498" s="1">
        <f t="shared" si="487"/>
        <v>-6.1614521305639047E-5</v>
      </c>
      <c r="M498" s="1">
        <f t="shared" si="488"/>
        <v>-1.0102695306580395E-4</v>
      </c>
      <c r="N498" s="1">
        <f t="shared" si="489"/>
        <v>0</v>
      </c>
      <c r="O498" s="1">
        <f t="shared" si="490"/>
        <v>-6.7711544543061497E-5</v>
      </c>
      <c r="P498" s="1"/>
      <c r="Q498" s="99">
        <f t="shared" si="455"/>
        <v>-7.7399354166722556E-5</v>
      </c>
      <c r="R498" s="99">
        <f t="shared" si="456"/>
        <v>-6.7711544543061497E-5</v>
      </c>
      <c r="S498" s="99">
        <f t="shared" si="457"/>
        <v>-6.1614521305639047E-5</v>
      </c>
      <c r="T498" s="99">
        <f t="shared" si="458"/>
        <v>-1.0102695306580395E-4</v>
      </c>
      <c r="U498" s="99">
        <f t="shared" si="459"/>
        <v>0</v>
      </c>
      <c r="V498" s="99">
        <f t="shared" si="460"/>
        <v>-6.7711544543061497E-5</v>
      </c>
      <c r="W498" s="99"/>
      <c r="X498" s="99">
        <f t="shared" si="461"/>
        <v>0</v>
      </c>
      <c r="Y498" s="99">
        <f t="shared" si="462"/>
        <v>0</v>
      </c>
      <c r="Z498" s="99">
        <f t="shared" si="463"/>
        <v>0</v>
      </c>
      <c r="AA498" s="99">
        <f t="shared" si="464"/>
        <v>0</v>
      </c>
      <c r="AB498" s="99">
        <f t="shared" si="465"/>
        <v>0</v>
      </c>
      <c r="AC498" s="99">
        <f t="shared" si="466"/>
        <v>0</v>
      </c>
      <c r="AD498" s="1"/>
      <c r="AE498" s="1"/>
      <c r="AF498" s="5">
        <f t="shared" si="497"/>
        <v>-1.8449492600499662E-3</v>
      </c>
      <c r="AG498" s="5">
        <f t="shared" si="498"/>
        <v>-1.5001819829597585E-3</v>
      </c>
      <c r="AH498" s="5">
        <f t="shared" si="499"/>
        <v>-1.8813630681715487E-3</v>
      </c>
      <c r="AI498" s="5">
        <f t="shared" si="500"/>
        <v>-1.6845044645330542E-3</v>
      </c>
      <c r="AJ498" s="5" t="e">
        <f t="shared" si="501"/>
        <v>#DIV/0!</v>
      </c>
      <c r="AK498" s="5">
        <f t="shared" si="502"/>
        <v>-1.5001819829597585E-3</v>
      </c>
      <c r="AL498" s="1"/>
      <c r="AM498" s="175">
        <f t="shared" si="467"/>
        <v>-1.8449492600499662E-3</v>
      </c>
      <c r="AN498" s="175">
        <f t="shared" si="468"/>
        <v>-1.5001819829597585E-3</v>
      </c>
      <c r="AO498" s="175">
        <f t="shared" si="469"/>
        <v>-1.8813630681715487E-3</v>
      </c>
      <c r="AP498" s="175">
        <f t="shared" si="470"/>
        <v>-1.6845044645330542E-3</v>
      </c>
      <c r="AQ498" s="175" t="e">
        <f t="shared" si="471"/>
        <v>#DIV/0!</v>
      </c>
      <c r="AR498" s="175">
        <f t="shared" si="472"/>
        <v>-1.5001819829597585E-3</v>
      </c>
      <c r="AS498" s="175"/>
      <c r="AT498" s="175">
        <f t="shared" si="473"/>
        <v>0</v>
      </c>
      <c r="AU498" s="175">
        <f t="shared" si="474"/>
        <v>0</v>
      </c>
      <c r="AV498" s="175">
        <f t="shared" si="475"/>
        <v>0</v>
      </c>
      <c r="AW498" s="175">
        <f t="shared" si="476"/>
        <v>0</v>
      </c>
      <c r="AX498" s="175" t="e">
        <f t="shared" si="477"/>
        <v>#DIV/0!</v>
      </c>
      <c r="AY498" s="175">
        <f t="shared" si="478"/>
        <v>0</v>
      </c>
      <c r="AZ498" s="1"/>
      <c r="BA498" s="1">
        <f t="shared" si="503"/>
        <v>4.1797224495071797E-2</v>
      </c>
      <c r="BB498" s="1">
        <f t="shared" si="504"/>
        <v>4.5000130671844919E-2</v>
      </c>
      <c r="BC498" s="1">
        <f t="shared" si="505"/>
        <v>3.2626707611307211E-2</v>
      </c>
      <c r="BD498" s="1">
        <f t="shared" si="506"/>
        <v>5.977223241540091E-2</v>
      </c>
      <c r="BE498" s="1">
        <f t="shared" si="507"/>
        <v>0</v>
      </c>
      <c r="BF498" s="1">
        <f t="shared" si="508"/>
        <v>4.5000130671844919E-2</v>
      </c>
      <c r="BG498" s="1"/>
      <c r="BH498" s="1">
        <f t="shared" si="479"/>
        <v>4.1874623849238519E-2</v>
      </c>
      <c r="BI498" s="1">
        <f t="shared" si="480"/>
        <v>4.5067842216387981E-2</v>
      </c>
      <c r="BJ498" s="1">
        <f t="shared" si="481"/>
        <v>3.268832213261285E-2</v>
      </c>
      <c r="BK498" s="1">
        <f t="shared" si="482"/>
        <v>5.9873259368466714E-2</v>
      </c>
      <c r="BL498" s="1">
        <f t="shared" si="483"/>
        <v>0</v>
      </c>
      <c r="BM498" s="1">
        <f t="shared" si="484"/>
        <v>4.5067842216387981E-2</v>
      </c>
      <c r="BN498" s="1"/>
      <c r="BO498" s="1">
        <f t="shared" si="491"/>
        <v>4.9486911988717922E-3</v>
      </c>
      <c r="BP498" s="1">
        <f t="shared" si="492"/>
        <v>7.2502355419777854E-3</v>
      </c>
      <c r="BQ498" s="1">
        <f t="shared" si="493"/>
        <v>-2.2198901417795829E-2</v>
      </c>
      <c r="BR498" s="1">
        <f t="shared" si="494"/>
        <v>1.5193688902413228E-2</v>
      </c>
      <c r="BS498" s="1" t="e">
        <f t="shared" si="495"/>
        <v>#DIV/0!</v>
      </c>
      <c r="BT498" s="1">
        <f t="shared" si="496"/>
        <v>7.2502355419777854E-3</v>
      </c>
      <c r="BU498" s="1"/>
      <c r="BV498" s="1">
        <f t="shared" si="509"/>
        <v>0.10024931871168685</v>
      </c>
      <c r="BW498" s="1">
        <f t="shared" si="510"/>
        <v>9.8956392207069116E-2</v>
      </c>
      <c r="BX498" s="1">
        <f t="shared" si="511"/>
        <v>9.6835605238273531E-2</v>
      </c>
      <c r="BY498" s="1">
        <f t="shared" si="512"/>
        <v>0.1228571289151231</v>
      </c>
      <c r="BZ498" s="1" t="e">
        <f t="shared" si="513"/>
        <v>#DIV/0!</v>
      </c>
      <c r="CA498" s="1">
        <f t="shared" si="514"/>
        <v>9.8956392207069116E-2</v>
      </c>
      <c r="CB498" s="1"/>
      <c r="CC498" s="1"/>
    </row>
    <row r="499" spans="1:81" x14ac:dyDescent="0.2">
      <c r="A499">
        <f t="shared" si="515"/>
        <v>2031</v>
      </c>
      <c r="B499">
        <f t="shared" si="516"/>
        <v>6</v>
      </c>
      <c r="C499" s="1">
        <f>AVERAGE(RealPrice!C487:C498)</f>
        <v>4.1797597132940206E-2</v>
      </c>
      <c r="D499" s="1">
        <f>AVERAGE(RealPrice!D487:D498)</f>
        <v>4.5000536648697076E-2</v>
      </c>
      <c r="E499" s="1">
        <f>AVERAGE(RealPrice!E487:E498)</f>
        <v>3.2627428898352968E-2</v>
      </c>
      <c r="F499" s="1">
        <f>AVERAGE(RealPrice!F487:F498)</f>
        <v>5.9773602660825487E-2</v>
      </c>
      <c r="G499" s="1">
        <f>AVERAGE(RealPrice!G487:G498)</f>
        <v>0</v>
      </c>
      <c r="H499" s="1">
        <f>AVERAGE(RealPrice!H487:H498)</f>
        <v>4.5000536648697076E-2</v>
      </c>
      <c r="I499" s="1"/>
      <c r="J499" s="1">
        <f t="shared" si="485"/>
        <v>-7.7026716298313203E-5</v>
      </c>
      <c r="K499" s="1">
        <f t="shared" si="486"/>
        <v>-6.7305567690904844E-5</v>
      </c>
      <c r="L499" s="1">
        <f t="shared" si="487"/>
        <v>-6.089323425988169E-5</v>
      </c>
      <c r="M499" s="1">
        <f t="shared" si="488"/>
        <v>-9.9656707641226916E-5</v>
      </c>
      <c r="N499" s="1">
        <f t="shared" si="489"/>
        <v>0</v>
      </c>
      <c r="O499" s="1">
        <f t="shared" si="490"/>
        <v>-6.7305567690904844E-5</v>
      </c>
      <c r="P499" s="1"/>
      <c r="Q499" s="99">
        <f t="shared" si="455"/>
        <v>-7.7026716298313203E-5</v>
      </c>
      <c r="R499" s="99">
        <f t="shared" si="456"/>
        <v>-6.7305567690904844E-5</v>
      </c>
      <c r="S499" s="99">
        <f t="shared" si="457"/>
        <v>-6.089323425988169E-5</v>
      </c>
      <c r="T499" s="99">
        <f t="shared" si="458"/>
        <v>-9.9656707641226916E-5</v>
      </c>
      <c r="U499" s="99">
        <f t="shared" si="459"/>
        <v>0</v>
      </c>
      <c r="V499" s="99">
        <f t="shared" si="460"/>
        <v>-6.7305567690904844E-5</v>
      </c>
      <c r="W499" s="99"/>
      <c r="X499" s="99">
        <f t="shared" si="461"/>
        <v>0</v>
      </c>
      <c r="Y499" s="99">
        <f t="shared" si="462"/>
        <v>0</v>
      </c>
      <c r="Z499" s="99">
        <f t="shared" si="463"/>
        <v>0</v>
      </c>
      <c r="AA499" s="99">
        <f t="shared" si="464"/>
        <v>0</v>
      </c>
      <c r="AB499" s="99">
        <f t="shared" si="465"/>
        <v>0</v>
      </c>
      <c r="AC499" s="99">
        <f t="shared" si="466"/>
        <v>0</v>
      </c>
      <c r="AD499" s="1"/>
      <c r="AE499" s="1"/>
      <c r="AF499" s="5">
        <f t="shared" si="497"/>
        <v>-1.8394604946335713E-3</v>
      </c>
      <c r="AG499" s="5">
        <f t="shared" si="498"/>
        <v>-1.4934277831130105E-3</v>
      </c>
      <c r="AH499" s="5">
        <f t="shared" si="499"/>
        <v>-1.8628436789396297E-3</v>
      </c>
      <c r="AI499" s="5">
        <f t="shared" si="500"/>
        <v>-1.6644610414129346E-3</v>
      </c>
      <c r="AJ499" s="5" t="e">
        <f t="shared" si="501"/>
        <v>#DIV/0!</v>
      </c>
      <c r="AK499" s="5">
        <f t="shared" si="502"/>
        <v>-1.4934277831130105E-3</v>
      </c>
      <c r="AL499" s="1"/>
      <c r="AM499" s="175">
        <f t="shared" si="467"/>
        <v>-1.8394604946335713E-3</v>
      </c>
      <c r="AN499" s="175">
        <f t="shared" si="468"/>
        <v>-1.4934277831130105E-3</v>
      </c>
      <c r="AO499" s="175">
        <f t="shared" si="469"/>
        <v>-1.8628436789396297E-3</v>
      </c>
      <c r="AP499" s="175">
        <f t="shared" si="470"/>
        <v>-1.6644610414129346E-3</v>
      </c>
      <c r="AQ499" s="175" t="e">
        <f t="shared" si="471"/>
        <v>#DIV/0!</v>
      </c>
      <c r="AR499" s="175">
        <f t="shared" si="472"/>
        <v>-1.4934277831130105E-3</v>
      </c>
      <c r="AS499" s="175"/>
      <c r="AT499" s="175">
        <f t="shared" si="473"/>
        <v>0</v>
      </c>
      <c r="AU499" s="175">
        <f t="shared" si="474"/>
        <v>0</v>
      </c>
      <c r="AV499" s="175">
        <f t="shared" si="475"/>
        <v>0</v>
      </c>
      <c r="AW499" s="175">
        <f t="shared" si="476"/>
        <v>0</v>
      </c>
      <c r="AX499" s="175" t="e">
        <f t="shared" si="477"/>
        <v>#DIV/0!</v>
      </c>
      <c r="AY499" s="175">
        <f t="shared" si="478"/>
        <v>0</v>
      </c>
      <c r="AZ499" s="1"/>
      <c r="BA499" s="1">
        <f t="shared" si="503"/>
        <v>4.1720570416641893E-2</v>
      </c>
      <c r="BB499" s="1">
        <f t="shared" si="504"/>
        <v>4.4933231081006171E-2</v>
      </c>
      <c r="BC499" s="1">
        <f t="shared" si="505"/>
        <v>3.2566535664093087E-2</v>
      </c>
      <c r="BD499" s="1">
        <f t="shared" si="506"/>
        <v>5.967394595318426E-2</v>
      </c>
      <c r="BE499" s="1">
        <f t="shared" si="507"/>
        <v>0</v>
      </c>
      <c r="BF499" s="1">
        <f t="shared" si="508"/>
        <v>4.4933231081006171E-2</v>
      </c>
      <c r="BG499" s="1"/>
      <c r="BH499" s="1">
        <f t="shared" si="479"/>
        <v>4.1797597132940206E-2</v>
      </c>
      <c r="BI499" s="1">
        <f t="shared" si="480"/>
        <v>4.5000536648697076E-2</v>
      </c>
      <c r="BJ499" s="1">
        <f t="shared" si="481"/>
        <v>3.2627428898352968E-2</v>
      </c>
      <c r="BK499" s="1">
        <f t="shared" si="482"/>
        <v>5.9773602660825487E-2</v>
      </c>
      <c r="BL499" s="1">
        <f t="shared" si="483"/>
        <v>0</v>
      </c>
      <c r="BM499" s="1">
        <f t="shared" si="484"/>
        <v>4.5000536648697076E-2</v>
      </c>
      <c r="BN499" s="1"/>
      <c r="BO499" s="1">
        <f t="shared" si="491"/>
        <v>4.871806170175139E-3</v>
      </c>
      <c r="BP499" s="1">
        <f t="shared" si="492"/>
        <v>7.1830304902916258E-3</v>
      </c>
      <c r="BQ499" s="1">
        <f t="shared" si="493"/>
        <v>-2.2259681217479177E-2</v>
      </c>
      <c r="BR499" s="1">
        <f t="shared" si="494"/>
        <v>1.5094198069479387E-2</v>
      </c>
      <c r="BS499" s="1" t="e">
        <f t="shared" si="495"/>
        <v>#DIV/0!</v>
      </c>
      <c r="BT499" s="1">
        <f t="shared" si="496"/>
        <v>7.1830304902916258E-3</v>
      </c>
      <c r="BU499" s="1"/>
      <c r="BV499" s="1">
        <f t="shared" si="509"/>
        <v>0.10024931871168685</v>
      </c>
      <c r="BW499" s="1">
        <f t="shared" si="510"/>
        <v>9.8956392207069116E-2</v>
      </c>
      <c r="BX499" s="1">
        <f t="shared" si="511"/>
        <v>9.6835605238273531E-2</v>
      </c>
      <c r="BY499" s="1">
        <f t="shared" si="512"/>
        <v>0.1228571289151231</v>
      </c>
      <c r="BZ499" s="1" t="e">
        <f t="shared" si="513"/>
        <v>#DIV/0!</v>
      </c>
      <c r="CA499" s="1">
        <f t="shared" si="514"/>
        <v>9.8956392207069116E-2</v>
      </c>
      <c r="CB499" s="1"/>
      <c r="CC499" s="1"/>
    </row>
    <row r="500" spans="1:81" x14ac:dyDescent="0.2">
      <c r="A500">
        <f t="shared" si="515"/>
        <v>2031</v>
      </c>
      <c r="B500">
        <f t="shared" si="516"/>
        <v>7</v>
      </c>
      <c r="C500" s="1">
        <f>AVERAGE(RealPrice!C488:C499)</f>
        <v>4.172253517809682E-2</v>
      </c>
      <c r="D500" s="1">
        <f>AVERAGE(RealPrice!D488:D499)</f>
        <v>4.4934702719113824E-2</v>
      </c>
      <c r="E500" s="1">
        <f>AVERAGE(RealPrice!E488:E499)</f>
        <v>3.2566177481332066E-2</v>
      </c>
      <c r="F500" s="1">
        <f>AVERAGE(RealPrice!F488:F499)</f>
        <v>5.9676109793860808E-2</v>
      </c>
      <c r="G500" s="1">
        <f>AVERAGE(RealPrice!G488:G499)</f>
        <v>0</v>
      </c>
      <c r="H500" s="1">
        <f>AVERAGE(RealPrice!H488:H499)</f>
        <v>4.4934702719113824E-2</v>
      </c>
      <c r="I500" s="1"/>
      <c r="J500" s="1">
        <f t="shared" si="485"/>
        <v>-7.5061954843386181E-5</v>
      </c>
      <c r="K500" s="1">
        <f t="shared" si="486"/>
        <v>-6.5833929583251904E-5</v>
      </c>
      <c r="L500" s="1">
        <f t="shared" si="487"/>
        <v>-6.1251417020902199E-5</v>
      </c>
      <c r="M500" s="1">
        <f t="shared" si="488"/>
        <v>-9.7492866964678238E-5</v>
      </c>
      <c r="N500" s="1">
        <f t="shared" si="489"/>
        <v>0</v>
      </c>
      <c r="O500" s="1">
        <f t="shared" si="490"/>
        <v>-6.5833929583251904E-5</v>
      </c>
      <c r="P500" s="1"/>
      <c r="Q500" s="99">
        <f t="shared" si="455"/>
        <v>-7.5061954843386181E-5</v>
      </c>
      <c r="R500" s="99">
        <f t="shared" si="456"/>
        <v>-6.5833929583251904E-5</v>
      </c>
      <c r="S500" s="99">
        <f t="shared" si="457"/>
        <v>-6.1251417020902199E-5</v>
      </c>
      <c r="T500" s="99">
        <f t="shared" si="458"/>
        <v>-9.7492866964678238E-5</v>
      </c>
      <c r="U500" s="99">
        <f t="shared" si="459"/>
        <v>0</v>
      </c>
      <c r="V500" s="99">
        <f t="shared" si="460"/>
        <v>-6.5833929583251904E-5</v>
      </c>
      <c r="W500" s="99"/>
      <c r="X500" s="99">
        <f t="shared" si="461"/>
        <v>0</v>
      </c>
      <c r="Y500" s="99">
        <f t="shared" si="462"/>
        <v>0</v>
      </c>
      <c r="Z500" s="99">
        <f t="shared" si="463"/>
        <v>0</v>
      </c>
      <c r="AA500" s="99">
        <f t="shared" si="464"/>
        <v>0</v>
      </c>
      <c r="AB500" s="99">
        <f t="shared" si="465"/>
        <v>0</v>
      </c>
      <c r="AC500" s="99">
        <f t="shared" si="466"/>
        <v>0</v>
      </c>
      <c r="AD500" s="1"/>
      <c r="AE500" s="1"/>
      <c r="AF500" s="5">
        <f t="shared" si="497"/>
        <v>-1.7958437803169414E-3</v>
      </c>
      <c r="AG500" s="5">
        <f t="shared" si="498"/>
        <v>-1.4629587664074517E-3</v>
      </c>
      <c r="AH500" s="5">
        <f t="shared" si="499"/>
        <v>-1.8772983066401849E-3</v>
      </c>
      <c r="AI500" s="5">
        <f t="shared" si="500"/>
        <v>-1.6310354843070973E-3</v>
      </c>
      <c r="AJ500" s="5" t="e">
        <f t="shared" si="501"/>
        <v>#DIV/0!</v>
      </c>
      <c r="AK500" s="5">
        <f t="shared" si="502"/>
        <v>-1.4629587664074517E-3</v>
      </c>
      <c r="AL500" s="1"/>
      <c r="AM500" s="175">
        <f t="shared" si="467"/>
        <v>-1.7958437803169414E-3</v>
      </c>
      <c r="AN500" s="175">
        <f t="shared" si="468"/>
        <v>-1.4629587664074517E-3</v>
      </c>
      <c r="AO500" s="175">
        <f t="shared" si="469"/>
        <v>-1.8772983066401849E-3</v>
      </c>
      <c r="AP500" s="175">
        <f t="shared" si="470"/>
        <v>-1.6310354843070973E-3</v>
      </c>
      <c r="AQ500" s="175" t="e">
        <f t="shared" si="471"/>
        <v>#DIV/0!</v>
      </c>
      <c r="AR500" s="175">
        <f t="shared" si="472"/>
        <v>-1.4629587664074517E-3</v>
      </c>
      <c r="AS500" s="175"/>
      <c r="AT500" s="175">
        <f t="shared" si="473"/>
        <v>0</v>
      </c>
      <c r="AU500" s="175">
        <f t="shared" si="474"/>
        <v>0</v>
      </c>
      <c r="AV500" s="175">
        <f t="shared" si="475"/>
        <v>0</v>
      </c>
      <c r="AW500" s="175">
        <f t="shared" si="476"/>
        <v>0</v>
      </c>
      <c r="AX500" s="175" t="e">
        <f t="shared" si="477"/>
        <v>#DIV/0!</v>
      </c>
      <c r="AY500" s="175">
        <f t="shared" si="478"/>
        <v>0</v>
      </c>
      <c r="AZ500" s="1"/>
      <c r="BA500" s="1">
        <f t="shared" si="503"/>
        <v>4.1647473223253434E-2</v>
      </c>
      <c r="BB500" s="1">
        <f t="shared" si="504"/>
        <v>4.4868868789530572E-2</v>
      </c>
      <c r="BC500" s="1">
        <f t="shared" si="505"/>
        <v>3.2504926064311164E-2</v>
      </c>
      <c r="BD500" s="1">
        <f t="shared" si="506"/>
        <v>5.957861692689613E-2</v>
      </c>
      <c r="BE500" s="1">
        <f t="shared" si="507"/>
        <v>0</v>
      </c>
      <c r="BF500" s="1">
        <f t="shared" si="508"/>
        <v>4.4868868789530572E-2</v>
      </c>
      <c r="BG500" s="1"/>
      <c r="BH500" s="1">
        <f t="shared" si="479"/>
        <v>4.172253517809682E-2</v>
      </c>
      <c r="BI500" s="1">
        <f t="shared" si="480"/>
        <v>4.4934702719113824E-2</v>
      </c>
      <c r="BJ500" s="1">
        <f t="shared" si="481"/>
        <v>3.2566177481332066E-2</v>
      </c>
      <c r="BK500" s="1">
        <f t="shared" si="482"/>
        <v>5.9676109793860808E-2</v>
      </c>
      <c r="BL500" s="1">
        <f t="shared" si="483"/>
        <v>0</v>
      </c>
      <c r="BM500" s="1">
        <f t="shared" si="484"/>
        <v>4.4934702719113824E-2</v>
      </c>
      <c r="BN500" s="1"/>
      <c r="BO500" s="1">
        <f t="shared" si="491"/>
        <v>4.7968790148764989E-3</v>
      </c>
      <c r="BP500" s="1">
        <f t="shared" si="492"/>
        <v>7.1172928730327857E-3</v>
      </c>
      <c r="BQ500" s="1">
        <f t="shared" si="493"/>
        <v>-2.2320817647318626E-2</v>
      </c>
      <c r="BR500" s="1">
        <f t="shared" si="494"/>
        <v>1.4996864216840194E-2</v>
      </c>
      <c r="BS500" s="1" t="e">
        <f t="shared" si="495"/>
        <v>#DIV/0!</v>
      </c>
      <c r="BT500" s="1">
        <f t="shared" si="496"/>
        <v>7.1172928730327857E-3</v>
      </c>
      <c r="BU500" s="1"/>
      <c r="BV500" s="1">
        <f t="shared" si="509"/>
        <v>0.10024931871168685</v>
      </c>
      <c r="BW500" s="1">
        <f t="shared" si="510"/>
        <v>9.8956392207069116E-2</v>
      </c>
      <c r="BX500" s="1">
        <f t="shared" si="511"/>
        <v>9.6835605238273531E-2</v>
      </c>
      <c r="BY500" s="1">
        <f t="shared" si="512"/>
        <v>0.1228571289151231</v>
      </c>
      <c r="BZ500" s="1" t="e">
        <f t="shared" si="513"/>
        <v>#DIV/0!</v>
      </c>
      <c r="CA500" s="1">
        <f t="shared" si="514"/>
        <v>9.8956392207069116E-2</v>
      </c>
      <c r="CB500" s="1"/>
      <c r="CC500" s="1"/>
    </row>
    <row r="501" spans="1:81" x14ac:dyDescent="0.2">
      <c r="A501">
        <f t="shared" si="515"/>
        <v>2031</v>
      </c>
      <c r="B501">
        <f t="shared" si="516"/>
        <v>8</v>
      </c>
      <c r="C501" s="1">
        <f>AVERAGE(RealPrice!C489:C500)</f>
        <v>4.1647982854372663E-2</v>
      </c>
      <c r="D501" s="1">
        <f>AVERAGE(RealPrice!D489:D500)</f>
        <v>4.4869777883565172E-2</v>
      </c>
      <c r="E501" s="1">
        <f>AVERAGE(RealPrice!E489:E500)</f>
        <v>3.2504111445765725E-2</v>
      </c>
      <c r="F501" s="1">
        <f>AVERAGE(RealPrice!F489:F500)</f>
        <v>5.9579175139383274E-2</v>
      </c>
      <c r="G501" s="1">
        <f>AVERAGE(RealPrice!G489:G500)</f>
        <v>0</v>
      </c>
      <c r="H501" s="1">
        <f>AVERAGE(RealPrice!H489:H500)</f>
        <v>4.4869777883565172E-2</v>
      </c>
      <c r="I501" s="1"/>
      <c r="J501" s="1">
        <f t="shared" si="485"/>
        <v>-7.4552323724157155E-5</v>
      </c>
      <c r="K501" s="1">
        <f t="shared" si="486"/>
        <v>-6.4924835548652027E-5</v>
      </c>
      <c r="L501" s="1">
        <f t="shared" si="487"/>
        <v>-6.2066035566341049E-5</v>
      </c>
      <c r="M501" s="1">
        <f t="shared" si="488"/>
        <v>-9.6934654477534576E-5</v>
      </c>
      <c r="N501" s="1">
        <f t="shared" si="489"/>
        <v>0</v>
      </c>
      <c r="O501" s="1">
        <f t="shared" si="490"/>
        <v>-6.4924835548652027E-5</v>
      </c>
      <c r="P501" s="1"/>
      <c r="Q501" s="99">
        <f t="shared" si="455"/>
        <v>-7.4552323724157155E-5</v>
      </c>
      <c r="R501" s="99">
        <f t="shared" si="456"/>
        <v>-6.4924835548652027E-5</v>
      </c>
      <c r="S501" s="99">
        <f t="shared" si="457"/>
        <v>-6.2066035566341049E-5</v>
      </c>
      <c r="T501" s="99">
        <f t="shared" si="458"/>
        <v>-9.6934654477534576E-5</v>
      </c>
      <c r="U501" s="99">
        <f t="shared" si="459"/>
        <v>0</v>
      </c>
      <c r="V501" s="99">
        <f t="shared" si="460"/>
        <v>-6.4924835548652027E-5</v>
      </c>
      <c r="W501" s="99"/>
      <c r="X501" s="99">
        <f t="shared" si="461"/>
        <v>0</v>
      </c>
      <c r="Y501" s="99">
        <f t="shared" si="462"/>
        <v>0</v>
      </c>
      <c r="Z501" s="99">
        <f t="shared" si="463"/>
        <v>0</v>
      </c>
      <c r="AA501" s="99">
        <f t="shared" si="464"/>
        <v>0</v>
      </c>
      <c r="AB501" s="99">
        <f t="shared" si="465"/>
        <v>0</v>
      </c>
      <c r="AC501" s="99">
        <f t="shared" si="466"/>
        <v>0</v>
      </c>
      <c r="AD501" s="1"/>
      <c r="AE501" s="1"/>
      <c r="AF501" s="5">
        <f t="shared" si="497"/>
        <v>-1.7868598685559789E-3</v>
      </c>
      <c r="AG501" s="5">
        <f t="shared" si="498"/>
        <v>-1.4448707039300679E-3</v>
      </c>
      <c r="AH501" s="5">
        <f t="shared" si="499"/>
        <v>-1.9058434353224074E-3</v>
      </c>
      <c r="AI501" s="5">
        <f t="shared" si="500"/>
        <v>-1.6243460710220203E-3</v>
      </c>
      <c r="AJ501" s="5" t="e">
        <f t="shared" si="501"/>
        <v>#DIV/0!</v>
      </c>
      <c r="AK501" s="5">
        <f t="shared" si="502"/>
        <v>-1.4448707039300679E-3</v>
      </c>
      <c r="AL501" s="1"/>
      <c r="AM501" s="175">
        <f t="shared" si="467"/>
        <v>-1.7868598685559789E-3</v>
      </c>
      <c r="AN501" s="175">
        <f t="shared" si="468"/>
        <v>-1.4448707039300679E-3</v>
      </c>
      <c r="AO501" s="175">
        <f t="shared" si="469"/>
        <v>-1.9058434353224074E-3</v>
      </c>
      <c r="AP501" s="175">
        <f t="shared" si="470"/>
        <v>-1.6243460710220203E-3</v>
      </c>
      <c r="AQ501" s="175" t="e">
        <f t="shared" si="471"/>
        <v>#DIV/0!</v>
      </c>
      <c r="AR501" s="175">
        <f t="shared" si="472"/>
        <v>-1.4448707039300679E-3</v>
      </c>
      <c r="AS501" s="175"/>
      <c r="AT501" s="175">
        <f t="shared" si="473"/>
        <v>0</v>
      </c>
      <c r="AU501" s="175">
        <f t="shared" si="474"/>
        <v>0</v>
      </c>
      <c r="AV501" s="175">
        <f t="shared" si="475"/>
        <v>0</v>
      </c>
      <c r="AW501" s="175">
        <f t="shared" si="476"/>
        <v>0</v>
      </c>
      <c r="AX501" s="175" t="e">
        <f t="shared" si="477"/>
        <v>#DIV/0!</v>
      </c>
      <c r="AY501" s="175">
        <f t="shared" si="478"/>
        <v>0</v>
      </c>
      <c r="AZ501" s="1"/>
      <c r="BA501" s="1">
        <f t="shared" si="503"/>
        <v>4.1573430530648506E-2</v>
      </c>
      <c r="BB501" s="1">
        <f t="shared" si="504"/>
        <v>4.480485304801652E-2</v>
      </c>
      <c r="BC501" s="1">
        <f t="shared" si="505"/>
        <v>3.2442045410199384E-2</v>
      </c>
      <c r="BD501" s="1">
        <f t="shared" si="506"/>
        <v>5.9482240484905739E-2</v>
      </c>
      <c r="BE501" s="1">
        <f t="shared" si="507"/>
        <v>0</v>
      </c>
      <c r="BF501" s="1">
        <f t="shared" si="508"/>
        <v>4.480485304801652E-2</v>
      </c>
      <c r="BG501" s="1"/>
      <c r="BH501" s="1">
        <f t="shared" si="479"/>
        <v>4.1647982854372663E-2</v>
      </c>
      <c r="BI501" s="1">
        <f t="shared" si="480"/>
        <v>4.4869777883565172E-2</v>
      </c>
      <c r="BJ501" s="1">
        <f t="shared" si="481"/>
        <v>3.2504111445765725E-2</v>
      </c>
      <c r="BK501" s="1">
        <f t="shared" si="482"/>
        <v>5.9579175139383274E-2</v>
      </c>
      <c r="BL501" s="1">
        <f t="shared" si="483"/>
        <v>0</v>
      </c>
      <c r="BM501" s="1">
        <f t="shared" si="484"/>
        <v>4.4869777883565172E-2</v>
      </c>
      <c r="BN501" s="1"/>
      <c r="BO501" s="1">
        <f t="shared" si="491"/>
        <v>4.7224599057077129E-3</v>
      </c>
      <c r="BP501" s="1">
        <f t="shared" si="492"/>
        <v>7.0524618454769735E-3</v>
      </c>
      <c r="BQ501" s="1">
        <f t="shared" si="493"/>
        <v>-2.2382765394738525E-2</v>
      </c>
      <c r="BR501" s="1">
        <f t="shared" si="494"/>
        <v>1.4900087017787804E-2</v>
      </c>
      <c r="BS501" s="1" t="e">
        <f t="shared" si="495"/>
        <v>#DIV/0!</v>
      </c>
      <c r="BT501" s="1">
        <f t="shared" si="496"/>
        <v>7.0524618454769735E-3</v>
      </c>
      <c r="BU501" s="1"/>
      <c r="BV501" s="1">
        <f t="shared" si="509"/>
        <v>0.10024931871168685</v>
      </c>
      <c r="BW501" s="1">
        <f t="shared" si="510"/>
        <v>9.8956392207069116E-2</v>
      </c>
      <c r="BX501" s="1">
        <f t="shared" si="511"/>
        <v>9.6835605238273531E-2</v>
      </c>
      <c r="BY501" s="1">
        <f t="shared" si="512"/>
        <v>0.1228571289151231</v>
      </c>
      <c r="BZ501" s="1" t="e">
        <f t="shared" si="513"/>
        <v>#DIV/0!</v>
      </c>
      <c r="CA501" s="1">
        <f t="shared" si="514"/>
        <v>9.8956392207069116E-2</v>
      </c>
      <c r="CB501" s="1"/>
      <c r="CC501" s="1"/>
    </row>
    <row r="502" spans="1:81" x14ac:dyDescent="0.2">
      <c r="A502">
        <f t="shared" si="515"/>
        <v>2031</v>
      </c>
      <c r="B502">
        <f t="shared" si="516"/>
        <v>9</v>
      </c>
      <c r="C502" s="1">
        <f>AVERAGE(RealPrice!C490:C501)</f>
        <v>4.1573396588401965E-2</v>
      </c>
      <c r="D502" s="1">
        <f>AVERAGE(RealPrice!D490:D501)</f>
        <v>4.4804530611875865E-2</v>
      </c>
      <c r="E502" s="1">
        <f>AVERAGE(RealPrice!E490:E501)</f>
        <v>3.2441859539789265E-2</v>
      </c>
      <c r="F502" s="1">
        <f>AVERAGE(RealPrice!F490:F501)</f>
        <v>5.9482505745835766E-2</v>
      </c>
      <c r="G502" s="1">
        <f>AVERAGE(RealPrice!G490:G501)</f>
        <v>0</v>
      </c>
      <c r="H502" s="1">
        <f>AVERAGE(RealPrice!H490:H501)</f>
        <v>4.4804530611875865E-2</v>
      </c>
      <c r="I502" s="1"/>
      <c r="J502" s="1">
        <f t="shared" si="485"/>
        <v>-7.458626597069834E-5</v>
      </c>
      <c r="K502" s="1">
        <f t="shared" si="486"/>
        <v>-6.5247271689307385E-5</v>
      </c>
      <c r="L502" s="1">
        <f t="shared" si="487"/>
        <v>-6.2251905976459798E-5</v>
      </c>
      <c r="M502" s="1">
        <f t="shared" si="488"/>
        <v>-9.6669393547507698E-5</v>
      </c>
      <c r="N502" s="1">
        <f t="shared" si="489"/>
        <v>0</v>
      </c>
      <c r="O502" s="1">
        <f t="shared" si="490"/>
        <v>-6.5247271689307385E-5</v>
      </c>
      <c r="P502" s="1"/>
      <c r="Q502" s="99">
        <f t="shared" si="455"/>
        <v>-7.458626597069834E-5</v>
      </c>
      <c r="R502" s="99">
        <f t="shared" si="456"/>
        <v>-6.5247271689307385E-5</v>
      </c>
      <c r="S502" s="99">
        <f t="shared" si="457"/>
        <v>-6.2251905976459798E-5</v>
      </c>
      <c r="T502" s="99">
        <f t="shared" si="458"/>
        <v>-9.6669393547507698E-5</v>
      </c>
      <c r="U502" s="99">
        <f t="shared" si="459"/>
        <v>0</v>
      </c>
      <c r="V502" s="99">
        <f t="shared" si="460"/>
        <v>-6.5247271689307385E-5</v>
      </c>
      <c r="W502" s="99"/>
      <c r="X502" s="99">
        <f t="shared" si="461"/>
        <v>0</v>
      </c>
      <c r="Y502" s="99">
        <f t="shared" si="462"/>
        <v>0</v>
      </c>
      <c r="Z502" s="99">
        <f t="shared" si="463"/>
        <v>0</v>
      </c>
      <c r="AA502" s="99">
        <f t="shared" si="464"/>
        <v>0</v>
      </c>
      <c r="AB502" s="99">
        <f t="shared" si="465"/>
        <v>0</v>
      </c>
      <c r="AC502" s="99">
        <f t="shared" si="466"/>
        <v>0</v>
      </c>
      <c r="AD502" s="1"/>
      <c r="AE502" s="1"/>
      <c r="AF502" s="5">
        <f t="shared" si="497"/>
        <v>-1.790873431529616E-3</v>
      </c>
      <c r="AG502" s="5">
        <f t="shared" si="498"/>
        <v>-1.4541474187508285E-3</v>
      </c>
      <c r="AH502" s="5">
        <f t="shared" si="499"/>
        <v>-1.9152009763543365E-3</v>
      </c>
      <c r="AI502" s="5">
        <f t="shared" si="500"/>
        <v>-1.622536621585513E-3</v>
      </c>
      <c r="AJ502" s="5" t="e">
        <f t="shared" si="501"/>
        <v>#DIV/0!</v>
      </c>
      <c r="AK502" s="5">
        <f t="shared" si="502"/>
        <v>-1.4541474187508285E-3</v>
      </c>
      <c r="AL502" s="1"/>
      <c r="AM502" s="175">
        <f t="shared" si="467"/>
        <v>-1.790873431529616E-3</v>
      </c>
      <c r="AN502" s="175">
        <f t="shared" si="468"/>
        <v>-1.4541474187508285E-3</v>
      </c>
      <c r="AO502" s="175">
        <f t="shared" si="469"/>
        <v>-1.9152009763543365E-3</v>
      </c>
      <c r="AP502" s="175">
        <f t="shared" si="470"/>
        <v>-1.622536621585513E-3</v>
      </c>
      <c r="AQ502" s="175" t="e">
        <f t="shared" si="471"/>
        <v>#DIV/0!</v>
      </c>
      <c r="AR502" s="175">
        <f t="shared" si="472"/>
        <v>-1.4541474187508285E-3</v>
      </c>
      <c r="AS502" s="175"/>
      <c r="AT502" s="175">
        <f t="shared" si="473"/>
        <v>0</v>
      </c>
      <c r="AU502" s="175">
        <f t="shared" si="474"/>
        <v>0</v>
      </c>
      <c r="AV502" s="175">
        <f t="shared" si="475"/>
        <v>0</v>
      </c>
      <c r="AW502" s="175">
        <f t="shared" si="476"/>
        <v>0</v>
      </c>
      <c r="AX502" s="175" t="e">
        <f t="shared" si="477"/>
        <v>#DIV/0!</v>
      </c>
      <c r="AY502" s="175">
        <f t="shared" si="478"/>
        <v>0</v>
      </c>
      <c r="AZ502" s="1"/>
      <c r="BA502" s="1">
        <f t="shared" si="503"/>
        <v>4.1498810322431266E-2</v>
      </c>
      <c r="BB502" s="1">
        <f t="shared" si="504"/>
        <v>4.4739283340186557E-2</v>
      </c>
      <c r="BC502" s="1">
        <f t="shared" si="505"/>
        <v>3.2379607633812806E-2</v>
      </c>
      <c r="BD502" s="1">
        <f t="shared" si="506"/>
        <v>5.9385836352288258E-2</v>
      </c>
      <c r="BE502" s="1">
        <f t="shared" si="507"/>
        <v>0</v>
      </c>
      <c r="BF502" s="1">
        <f t="shared" si="508"/>
        <v>4.4739283340186557E-2</v>
      </c>
      <c r="BG502" s="1"/>
      <c r="BH502" s="1">
        <f t="shared" si="479"/>
        <v>4.1573396588401965E-2</v>
      </c>
      <c r="BI502" s="1">
        <f t="shared" si="480"/>
        <v>4.4804530611875865E-2</v>
      </c>
      <c r="BJ502" s="1">
        <f t="shared" si="481"/>
        <v>3.2441859539789265E-2</v>
      </c>
      <c r="BK502" s="1">
        <f t="shared" si="482"/>
        <v>5.9482505745835766E-2</v>
      </c>
      <c r="BL502" s="1">
        <f t="shared" si="483"/>
        <v>0</v>
      </c>
      <c r="BM502" s="1">
        <f t="shared" si="484"/>
        <v>4.4804530611875865E-2</v>
      </c>
      <c r="BN502" s="1"/>
      <c r="BO502" s="1">
        <f t="shared" si="491"/>
        <v>4.6480072142991002E-3</v>
      </c>
      <c r="BP502" s="1">
        <f t="shared" si="492"/>
        <v>6.9873094529393715E-3</v>
      </c>
      <c r="BQ502" s="1">
        <f t="shared" si="493"/>
        <v>-2.2444898075803882E-2</v>
      </c>
      <c r="BR502" s="1">
        <f t="shared" si="494"/>
        <v>1.4803574473871515E-2</v>
      </c>
      <c r="BS502" s="1" t="e">
        <f t="shared" si="495"/>
        <v>#DIV/0!</v>
      </c>
      <c r="BT502" s="1">
        <f t="shared" si="496"/>
        <v>6.9873094529393715E-3</v>
      </c>
      <c r="BU502" s="1"/>
      <c r="BV502" s="1">
        <f t="shared" si="509"/>
        <v>0.10024931871168685</v>
      </c>
      <c r="BW502" s="1">
        <f t="shared" si="510"/>
        <v>9.8956392207069116E-2</v>
      </c>
      <c r="BX502" s="1">
        <f t="shared" si="511"/>
        <v>9.6835605238273531E-2</v>
      </c>
      <c r="BY502" s="1">
        <f t="shared" si="512"/>
        <v>0.1228571289151231</v>
      </c>
      <c r="BZ502" s="1" t="e">
        <f t="shared" si="513"/>
        <v>#DIV/0!</v>
      </c>
      <c r="CA502" s="1">
        <f t="shared" si="514"/>
        <v>9.8956392207069116E-2</v>
      </c>
      <c r="CB502" s="1"/>
      <c r="CC502" s="1"/>
    </row>
    <row r="503" spans="1:81" x14ac:dyDescent="0.2">
      <c r="A503">
        <f t="shared" si="515"/>
        <v>2031</v>
      </c>
      <c r="B503">
        <f t="shared" si="516"/>
        <v>10</v>
      </c>
      <c r="C503" s="1">
        <f>AVERAGE(RealPrice!C491:C502)</f>
        <v>4.1499117414552048E-2</v>
      </c>
      <c r="D503" s="1">
        <f>AVERAGE(RealPrice!D491:D502)</f>
        <v>4.4739730483179287E-2</v>
      </c>
      <c r="E503" s="1">
        <f>AVERAGE(RealPrice!E491:E502)</f>
        <v>3.2378645068422682E-2</v>
      </c>
      <c r="F503" s="1">
        <f>AVERAGE(RealPrice!F491:F502)</f>
        <v>5.9385705156989328E-2</v>
      </c>
      <c r="G503" s="1">
        <f>AVERAGE(RealPrice!G491:G502)</f>
        <v>0</v>
      </c>
      <c r="H503" s="1">
        <f>AVERAGE(RealPrice!H491:H502)</f>
        <v>4.4739730483179287E-2</v>
      </c>
      <c r="I503" s="1"/>
      <c r="J503" s="1">
        <f t="shared" si="485"/>
        <v>-7.4279173849917113E-5</v>
      </c>
      <c r="K503" s="1">
        <f t="shared" si="486"/>
        <v>-6.4800128696577974E-5</v>
      </c>
      <c r="L503" s="1">
        <f t="shared" si="487"/>
        <v>-6.3214471366583591E-5</v>
      </c>
      <c r="M503" s="1">
        <f t="shared" si="488"/>
        <v>-9.680058884643794E-5</v>
      </c>
      <c r="N503" s="1">
        <f t="shared" si="489"/>
        <v>0</v>
      </c>
      <c r="O503" s="1">
        <f t="shared" si="490"/>
        <v>-6.4800128696577974E-5</v>
      </c>
      <c r="P503" s="1"/>
      <c r="Q503" s="99">
        <f t="shared" si="455"/>
        <v>-7.4279173849917113E-5</v>
      </c>
      <c r="R503" s="99">
        <f t="shared" si="456"/>
        <v>-6.4800128696577974E-5</v>
      </c>
      <c r="S503" s="99">
        <f t="shared" si="457"/>
        <v>-6.3214471366583591E-5</v>
      </c>
      <c r="T503" s="99">
        <f t="shared" si="458"/>
        <v>-9.680058884643794E-5</v>
      </c>
      <c r="U503" s="99">
        <f t="shared" si="459"/>
        <v>0</v>
      </c>
      <c r="V503" s="99">
        <f t="shared" si="460"/>
        <v>-6.4800128696577974E-5</v>
      </c>
      <c r="W503" s="99"/>
      <c r="X503" s="99">
        <f t="shared" si="461"/>
        <v>0</v>
      </c>
      <c r="Y503" s="99">
        <f t="shared" si="462"/>
        <v>0</v>
      </c>
      <c r="Z503" s="99">
        <f t="shared" si="463"/>
        <v>0</v>
      </c>
      <c r="AA503" s="99">
        <f t="shared" si="464"/>
        <v>0</v>
      </c>
      <c r="AB503" s="99">
        <f t="shared" si="465"/>
        <v>0</v>
      </c>
      <c r="AC503" s="99">
        <f t="shared" si="466"/>
        <v>0</v>
      </c>
      <c r="AD503" s="1"/>
      <c r="AE503" s="1"/>
      <c r="AF503" s="5">
        <f t="shared" si="497"/>
        <v>-1.7866996672251112E-3</v>
      </c>
      <c r="AG503" s="5">
        <f t="shared" si="498"/>
        <v>-1.4462851816909872E-3</v>
      </c>
      <c r="AH503" s="5">
        <f t="shared" si="499"/>
        <v>-1.9485464847984746E-3</v>
      </c>
      <c r="AI503" s="5">
        <f t="shared" si="500"/>
        <v>-1.627379136650009E-3</v>
      </c>
      <c r="AJ503" s="5" t="e">
        <f t="shared" si="501"/>
        <v>#DIV/0!</v>
      </c>
      <c r="AK503" s="5">
        <f t="shared" si="502"/>
        <v>-1.4462851816909872E-3</v>
      </c>
      <c r="AL503" s="1"/>
      <c r="AM503" s="175">
        <f t="shared" si="467"/>
        <v>-1.7866996672251112E-3</v>
      </c>
      <c r="AN503" s="175">
        <f t="shared" si="468"/>
        <v>-1.4462851816909872E-3</v>
      </c>
      <c r="AO503" s="175">
        <f t="shared" si="469"/>
        <v>-1.9485464847984746E-3</v>
      </c>
      <c r="AP503" s="175">
        <f t="shared" si="470"/>
        <v>-1.627379136650009E-3</v>
      </c>
      <c r="AQ503" s="175" t="e">
        <f t="shared" si="471"/>
        <v>#DIV/0!</v>
      </c>
      <c r="AR503" s="175">
        <f t="shared" si="472"/>
        <v>-1.4462851816909872E-3</v>
      </c>
      <c r="AS503" s="175"/>
      <c r="AT503" s="175">
        <f t="shared" si="473"/>
        <v>0</v>
      </c>
      <c r="AU503" s="175">
        <f t="shared" si="474"/>
        <v>0</v>
      </c>
      <c r="AV503" s="175">
        <f t="shared" si="475"/>
        <v>0</v>
      </c>
      <c r="AW503" s="175">
        <f t="shared" si="476"/>
        <v>0</v>
      </c>
      <c r="AX503" s="175" t="e">
        <f t="shared" si="477"/>
        <v>#DIV/0!</v>
      </c>
      <c r="AY503" s="175">
        <f t="shared" si="478"/>
        <v>0</v>
      </c>
      <c r="AZ503" s="1"/>
      <c r="BA503" s="1">
        <f t="shared" si="503"/>
        <v>4.142483824070213E-2</v>
      </c>
      <c r="BB503" s="1">
        <f t="shared" si="504"/>
        <v>4.4674930354482709E-2</v>
      </c>
      <c r="BC503" s="1">
        <f t="shared" si="505"/>
        <v>3.2315430597056098E-2</v>
      </c>
      <c r="BD503" s="1">
        <f t="shared" si="506"/>
        <v>5.928890456814289E-2</v>
      </c>
      <c r="BE503" s="1">
        <f t="shared" si="507"/>
        <v>0</v>
      </c>
      <c r="BF503" s="1">
        <f t="shared" si="508"/>
        <v>4.4674930354482709E-2</v>
      </c>
      <c r="BG503" s="1"/>
      <c r="BH503" s="1">
        <f t="shared" si="479"/>
        <v>4.1499117414552048E-2</v>
      </c>
      <c r="BI503" s="1">
        <f t="shared" si="480"/>
        <v>4.4739730483179287E-2</v>
      </c>
      <c r="BJ503" s="1">
        <f t="shared" si="481"/>
        <v>3.2378645068422682E-2</v>
      </c>
      <c r="BK503" s="1">
        <f t="shared" si="482"/>
        <v>5.9385705156989328E-2</v>
      </c>
      <c r="BL503" s="1">
        <f t="shared" si="483"/>
        <v>0</v>
      </c>
      <c r="BM503" s="1">
        <f t="shared" si="484"/>
        <v>4.4739730483179287E-2</v>
      </c>
      <c r="BN503" s="1"/>
      <c r="BO503" s="1">
        <f t="shared" si="491"/>
        <v>4.5738607550243841E-3</v>
      </c>
      <c r="BP503" s="1">
        <f t="shared" si="492"/>
        <v>6.922603043708701E-3</v>
      </c>
      <c r="BQ503" s="1">
        <f t="shared" si="493"/>
        <v>-2.2507989370834494E-2</v>
      </c>
      <c r="BR503" s="1">
        <f t="shared" si="494"/>
        <v>1.4706931416283781E-2</v>
      </c>
      <c r="BS503" s="1" t="e">
        <f t="shared" si="495"/>
        <v>#DIV/0!</v>
      </c>
      <c r="BT503" s="1">
        <f t="shared" si="496"/>
        <v>6.922603043708701E-3</v>
      </c>
      <c r="BU503" s="1"/>
      <c r="BV503" s="1">
        <f t="shared" si="509"/>
        <v>0.10024931871168685</v>
      </c>
      <c r="BW503" s="1">
        <f t="shared" si="510"/>
        <v>9.8956392207069116E-2</v>
      </c>
      <c r="BX503" s="1">
        <f t="shared" si="511"/>
        <v>9.6835605238273531E-2</v>
      </c>
      <c r="BY503" s="1">
        <f t="shared" si="512"/>
        <v>0.1228571289151231</v>
      </c>
      <c r="BZ503" s="1" t="e">
        <f t="shared" si="513"/>
        <v>#DIV/0!</v>
      </c>
      <c r="CA503" s="1">
        <f t="shared" si="514"/>
        <v>9.8956392207069116E-2</v>
      </c>
      <c r="CB503" s="1"/>
      <c r="CC503" s="1"/>
    </row>
    <row r="504" spans="1:81" x14ac:dyDescent="0.2">
      <c r="A504">
        <f t="shared" si="515"/>
        <v>2031</v>
      </c>
      <c r="B504">
        <f t="shared" si="516"/>
        <v>11</v>
      </c>
      <c r="C504" s="1">
        <f>AVERAGE(RealPrice!C492:C503)</f>
        <v>4.1423857600799412E-2</v>
      </c>
      <c r="D504" s="1">
        <f>AVERAGE(RealPrice!D492:D503)</f>
        <v>4.4674033999457997E-2</v>
      </c>
      <c r="E504" s="1">
        <f>AVERAGE(RealPrice!E492:E503)</f>
        <v>3.2317030569144915E-2</v>
      </c>
      <c r="F504" s="1">
        <f>AVERAGE(RealPrice!F492:F503)</f>
        <v>5.9288408545404882E-2</v>
      </c>
      <c r="G504" s="1">
        <f>AVERAGE(RealPrice!G492:G503)</f>
        <v>0</v>
      </c>
      <c r="H504" s="1">
        <f>AVERAGE(RealPrice!H492:H503)</f>
        <v>4.4674033999457997E-2</v>
      </c>
      <c r="I504" s="1"/>
      <c r="J504" s="1">
        <f t="shared" si="485"/>
        <v>-7.5259813752635851E-5</v>
      </c>
      <c r="K504" s="1">
        <f t="shared" si="486"/>
        <v>-6.5696483721289223E-5</v>
      </c>
      <c r="L504" s="1">
        <f t="shared" si="487"/>
        <v>-6.1614499277766466E-5</v>
      </c>
      <c r="M504" s="1">
        <f t="shared" si="488"/>
        <v>-9.7296611584446469E-5</v>
      </c>
      <c r="N504" s="1">
        <f t="shared" si="489"/>
        <v>0</v>
      </c>
      <c r="O504" s="1">
        <f t="shared" si="490"/>
        <v>-6.5696483721289223E-5</v>
      </c>
      <c r="P504" s="1"/>
      <c r="Q504" s="99">
        <f t="shared" si="455"/>
        <v>-7.5259813752635851E-5</v>
      </c>
      <c r="R504" s="99">
        <f t="shared" si="456"/>
        <v>-6.5696483721289223E-5</v>
      </c>
      <c r="S504" s="99">
        <f t="shared" si="457"/>
        <v>-6.1614499277766466E-5</v>
      </c>
      <c r="T504" s="99">
        <f t="shared" si="458"/>
        <v>-9.7296611584446469E-5</v>
      </c>
      <c r="U504" s="99">
        <f t="shared" si="459"/>
        <v>0</v>
      </c>
      <c r="V504" s="99">
        <f t="shared" si="460"/>
        <v>-6.5696483721289223E-5</v>
      </c>
      <c r="W504" s="99"/>
      <c r="X504" s="99">
        <f t="shared" si="461"/>
        <v>0</v>
      </c>
      <c r="Y504" s="99">
        <f t="shared" si="462"/>
        <v>0</v>
      </c>
      <c r="Z504" s="99">
        <f t="shared" si="463"/>
        <v>0</v>
      </c>
      <c r="AA504" s="99">
        <f t="shared" si="464"/>
        <v>0</v>
      </c>
      <c r="AB504" s="99">
        <f t="shared" si="465"/>
        <v>0</v>
      </c>
      <c r="AC504" s="99">
        <f t="shared" si="466"/>
        <v>0</v>
      </c>
      <c r="AD504" s="1"/>
      <c r="AE504" s="1"/>
      <c r="AF504" s="5">
        <f t="shared" si="497"/>
        <v>-1.8135280565326761E-3</v>
      </c>
      <c r="AG504" s="5">
        <f t="shared" si="498"/>
        <v>-1.4684148297672284E-3</v>
      </c>
      <c r="AH504" s="5">
        <f t="shared" si="499"/>
        <v>-1.9029363071728644E-3</v>
      </c>
      <c r="AI504" s="5">
        <f t="shared" si="500"/>
        <v>-1.6383843776416329E-3</v>
      </c>
      <c r="AJ504" s="5" t="e">
        <f t="shared" si="501"/>
        <v>#DIV/0!</v>
      </c>
      <c r="AK504" s="5">
        <f t="shared" si="502"/>
        <v>-1.4684148297672284E-3</v>
      </c>
      <c r="AL504" s="1"/>
      <c r="AM504" s="175">
        <f t="shared" si="467"/>
        <v>-1.8135280565326761E-3</v>
      </c>
      <c r="AN504" s="175">
        <f t="shared" si="468"/>
        <v>-1.4684148297672284E-3</v>
      </c>
      <c r="AO504" s="175">
        <f t="shared" si="469"/>
        <v>-1.9029363071728644E-3</v>
      </c>
      <c r="AP504" s="175">
        <f t="shared" si="470"/>
        <v>-1.6383843776416329E-3</v>
      </c>
      <c r="AQ504" s="175" t="e">
        <f t="shared" si="471"/>
        <v>#DIV/0!</v>
      </c>
      <c r="AR504" s="175">
        <f t="shared" si="472"/>
        <v>-1.4684148297672284E-3</v>
      </c>
      <c r="AS504" s="175"/>
      <c r="AT504" s="175">
        <f t="shared" si="473"/>
        <v>0</v>
      </c>
      <c r="AU504" s="175">
        <f t="shared" si="474"/>
        <v>0</v>
      </c>
      <c r="AV504" s="175">
        <f t="shared" si="475"/>
        <v>0</v>
      </c>
      <c r="AW504" s="175">
        <f t="shared" si="476"/>
        <v>0</v>
      </c>
      <c r="AX504" s="175" t="e">
        <f t="shared" si="477"/>
        <v>#DIV/0!</v>
      </c>
      <c r="AY504" s="175">
        <f t="shared" si="478"/>
        <v>0</v>
      </c>
      <c r="AZ504" s="1"/>
      <c r="BA504" s="1">
        <f t="shared" si="503"/>
        <v>4.1348597787046776E-2</v>
      </c>
      <c r="BB504" s="1">
        <f t="shared" si="504"/>
        <v>4.4608337515736708E-2</v>
      </c>
      <c r="BC504" s="1">
        <f t="shared" si="505"/>
        <v>3.2255416069867149E-2</v>
      </c>
      <c r="BD504" s="1">
        <f t="shared" si="506"/>
        <v>5.9191111933820435E-2</v>
      </c>
      <c r="BE504" s="1">
        <f t="shared" si="507"/>
        <v>0</v>
      </c>
      <c r="BF504" s="1">
        <f t="shared" si="508"/>
        <v>4.4608337515736708E-2</v>
      </c>
      <c r="BG504" s="1"/>
      <c r="BH504" s="1">
        <f t="shared" si="479"/>
        <v>4.1423857600799412E-2</v>
      </c>
      <c r="BI504" s="1">
        <f t="shared" si="480"/>
        <v>4.4674033999457997E-2</v>
      </c>
      <c r="BJ504" s="1">
        <f t="shared" si="481"/>
        <v>3.2317030569144915E-2</v>
      </c>
      <c r="BK504" s="1">
        <f t="shared" si="482"/>
        <v>5.9288408545404882E-2</v>
      </c>
      <c r="BL504" s="1">
        <f t="shared" si="483"/>
        <v>0</v>
      </c>
      <c r="BM504" s="1">
        <f t="shared" si="484"/>
        <v>4.4674033999457997E-2</v>
      </c>
      <c r="BN504" s="1"/>
      <c r="BO504" s="1">
        <f t="shared" si="491"/>
        <v>4.4987374270555203E-3</v>
      </c>
      <c r="BP504" s="1">
        <f t="shared" si="492"/>
        <v>6.8570030296783713E-3</v>
      </c>
      <c r="BQ504" s="1">
        <f t="shared" si="493"/>
        <v>-2.2569486621644534E-2</v>
      </c>
      <c r="BR504" s="1">
        <f t="shared" si="494"/>
        <v>1.4609794213947756E-2</v>
      </c>
      <c r="BS504" s="1" t="e">
        <f t="shared" si="495"/>
        <v>#DIV/0!</v>
      </c>
      <c r="BT504" s="1">
        <f t="shared" si="496"/>
        <v>6.8570030296783713E-3</v>
      </c>
      <c r="BU504" s="1"/>
      <c r="BV504" s="1">
        <f t="shared" si="509"/>
        <v>0.10024931871168685</v>
      </c>
      <c r="BW504" s="1">
        <f t="shared" si="510"/>
        <v>9.8956392207069116E-2</v>
      </c>
      <c r="BX504" s="1">
        <f t="shared" si="511"/>
        <v>9.6835605238273531E-2</v>
      </c>
      <c r="BY504" s="1">
        <f t="shared" si="512"/>
        <v>0.1228571289151231</v>
      </c>
      <c r="BZ504" s="1" t="e">
        <f t="shared" si="513"/>
        <v>#DIV/0!</v>
      </c>
      <c r="CA504" s="1">
        <f t="shared" si="514"/>
        <v>9.8956392207069116E-2</v>
      </c>
      <c r="CB504" s="1"/>
      <c r="CC504" s="1"/>
    </row>
    <row r="505" spans="1:81" x14ac:dyDescent="0.2">
      <c r="A505">
        <f t="shared" si="515"/>
        <v>2031</v>
      </c>
      <c r="B505">
        <f t="shared" si="516"/>
        <v>12</v>
      </c>
      <c r="C505" s="1">
        <f>AVERAGE(RealPrice!C493:C504)</f>
        <v>4.1347801608464602E-2</v>
      </c>
      <c r="D505" s="1">
        <f>AVERAGE(RealPrice!D493:D504)</f>
        <v>4.4607632965168918E-2</v>
      </c>
      <c r="E505" s="1">
        <f>AVERAGE(RealPrice!E493:E504)</f>
        <v>3.2257369358731844E-2</v>
      </c>
      <c r="F505" s="1">
        <f>AVERAGE(RealPrice!F493:F504)</f>
        <v>5.918939310987964E-2</v>
      </c>
      <c r="G505" s="1">
        <f>AVERAGE(RealPrice!G493:G504)</f>
        <v>0</v>
      </c>
      <c r="H505" s="1">
        <f>AVERAGE(RealPrice!H493:H504)</f>
        <v>4.4607632965168918E-2</v>
      </c>
      <c r="I505" s="1"/>
      <c r="J505" s="1">
        <f t="shared" si="485"/>
        <v>-7.605599233481003E-5</v>
      </c>
      <c r="K505" s="1">
        <f t="shared" si="486"/>
        <v>-6.6401034289079175E-5</v>
      </c>
      <c r="L505" s="1">
        <f t="shared" si="487"/>
        <v>-5.966121041307143E-5</v>
      </c>
      <c r="M505" s="1">
        <f t="shared" si="488"/>
        <v>-9.9015435525241779E-5</v>
      </c>
      <c r="N505" s="1">
        <f t="shared" si="489"/>
        <v>0</v>
      </c>
      <c r="O505" s="1">
        <f t="shared" si="490"/>
        <v>-6.6401034289079175E-5</v>
      </c>
      <c r="P505" s="1"/>
      <c r="Q505" s="99">
        <f t="shared" si="455"/>
        <v>-7.605599233481003E-5</v>
      </c>
      <c r="R505" s="99">
        <f t="shared" si="456"/>
        <v>-6.6401034289079175E-5</v>
      </c>
      <c r="S505" s="99">
        <f t="shared" si="457"/>
        <v>-5.966121041307143E-5</v>
      </c>
      <c r="T505" s="99">
        <f t="shared" si="458"/>
        <v>-9.9015435525241779E-5</v>
      </c>
      <c r="U505" s="99">
        <f t="shared" si="459"/>
        <v>0</v>
      </c>
      <c r="V505" s="99">
        <f t="shared" si="460"/>
        <v>-6.6401034289079175E-5</v>
      </c>
      <c r="W505" s="99"/>
      <c r="X505" s="99">
        <f t="shared" si="461"/>
        <v>0</v>
      </c>
      <c r="Y505" s="99">
        <f t="shared" si="462"/>
        <v>0</v>
      </c>
      <c r="Z505" s="99">
        <f t="shared" si="463"/>
        <v>0</v>
      </c>
      <c r="AA505" s="99">
        <f t="shared" si="464"/>
        <v>0</v>
      </c>
      <c r="AB505" s="99">
        <f t="shared" si="465"/>
        <v>0</v>
      </c>
      <c r="AC505" s="99">
        <f t="shared" si="466"/>
        <v>0</v>
      </c>
      <c r="AD505" s="1"/>
      <c r="AE505" s="1"/>
      <c r="AF505" s="5">
        <f t="shared" si="497"/>
        <v>-1.8360432064961074E-3</v>
      </c>
      <c r="AG505" s="5">
        <f t="shared" si="498"/>
        <v>-1.4863451617080914E-3</v>
      </c>
      <c r="AH505" s="5">
        <f t="shared" si="499"/>
        <v>-1.8461229067882057E-3</v>
      </c>
      <c r="AI505" s="5">
        <f t="shared" si="500"/>
        <v>-1.6700639796970451E-3</v>
      </c>
      <c r="AJ505" s="5" t="e">
        <f t="shared" si="501"/>
        <v>#DIV/0!</v>
      </c>
      <c r="AK505" s="5">
        <f t="shared" si="502"/>
        <v>-1.4863451617080914E-3</v>
      </c>
      <c r="AL505" s="1"/>
      <c r="AM505" s="175">
        <f t="shared" si="467"/>
        <v>-1.8360432064961074E-3</v>
      </c>
      <c r="AN505" s="175">
        <f t="shared" si="468"/>
        <v>-1.4863451617080914E-3</v>
      </c>
      <c r="AO505" s="175">
        <f t="shared" si="469"/>
        <v>-1.8461229067882057E-3</v>
      </c>
      <c r="AP505" s="175">
        <f t="shared" si="470"/>
        <v>-1.6700639796970451E-3</v>
      </c>
      <c r="AQ505" s="175" t="e">
        <f t="shared" si="471"/>
        <v>#DIV/0!</v>
      </c>
      <c r="AR505" s="175">
        <f t="shared" si="472"/>
        <v>-1.4863451617080914E-3</v>
      </c>
      <c r="AS505" s="175"/>
      <c r="AT505" s="175">
        <f t="shared" si="473"/>
        <v>0</v>
      </c>
      <c r="AU505" s="175">
        <f t="shared" si="474"/>
        <v>0</v>
      </c>
      <c r="AV505" s="175">
        <f t="shared" si="475"/>
        <v>0</v>
      </c>
      <c r="AW505" s="175">
        <f t="shared" si="476"/>
        <v>0</v>
      </c>
      <c r="AX505" s="175" t="e">
        <f t="shared" si="477"/>
        <v>#DIV/0!</v>
      </c>
      <c r="AY505" s="175">
        <f t="shared" si="478"/>
        <v>0</v>
      </c>
      <c r="AZ505" s="1"/>
      <c r="BA505" s="1">
        <f t="shared" si="503"/>
        <v>4.1271745616129792E-2</v>
      </c>
      <c r="BB505" s="1">
        <f t="shared" si="504"/>
        <v>4.4541231930879839E-2</v>
      </c>
      <c r="BC505" s="1">
        <f t="shared" si="505"/>
        <v>3.2197708148318772E-2</v>
      </c>
      <c r="BD505" s="1">
        <f t="shared" si="506"/>
        <v>5.9090377674354398E-2</v>
      </c>
      <c r="BE505" s="1">
        <f t="shared" si="507"/>
        <v>0</v>
      </c>
      <c r="BF505" s="1">
        <f t="shared" si="508"/>
        <v>4.4541231930879839E-2</v>
      </c>
      <c r="BG505" s="1"/>
      <c r="BH505" s="1">
        <f t="shared" si="479"/>
        <v>4.1347801608464602E-2</v>
      </c>
      <c r="BI505" s="1">
        <f t="shared" si="480"/>
        <v>4.4607632965168918E-2</v>
      </c>
      <c r="BJ505" s="1">
        <f t="shared" si="481"/>
        <v>3.2257369358731844E-2</v>
      </c>
      <c r="BK505" s="1">
        <f t="shared" si="482"/>
        <v>5.918939310987964E-2</v>
      </c>
      <c r="BL505" s="1">
        <f t="shared" si="483"/>
        <v>0</v>
      </c>
      <c r="BM505" s="1">
        <f t="shared" si="484"/>
        <v>4.4607632965168918E-2</v>
      </c>
      <c r="BN505" s="1"/>
      <c r="BO505" s="1">
        <f t="shared" si="491"/>
        <v>4.4228210768087499E-3</v>
      </c>
      <c r="BP505" s="1">
        <f t="shared" si="492"/>
        <v>6.790700690245342E-3</v>
      </c>
      <c r="BQ505" s="1">
        <f t="shared" si="493"/>
        <v>-2.2629037690130416E-2</v>
      </c>
      <c r="BR505" s="1">
        <f t="shared" si="494"/>
        <v>1.4510944140534818E-2</v>
      </c>
      <c r="BS505" s="1" t="e">
        <f t="shared" si="495"/>
        <v>#DIV/0!</v>
      </c>
      <c r="BT505" s="1">
        <f t="shared" si="496"/>
        <v>6.790700690245342E-3</v>
      </c>
      <c r="BU505" s="1"/>
      <c r="BV505" s="1">
        <f t="shared" si="509"/>
        <v>0.10024931871168685</v>
      </c>
      <c r="BW505" s="1">
        <f t="shared" si="510"/>
        <v>9.8956392207069116E-2</v>
      </c>
      <c r="BX505" s="1">
        <f t="shared" si="511"/>
        <v>9.6835605238273531E-2</v>
      </c>
      <c r="BY505" s="1">
        <f t="shared" si="512"/>
        <v>0.1228571289151231</v>
      </c>
      <c r="BZ505" s="1" t="e">
        <f t="shared" si="513"/>
        <v>#DIV/0!</v>
      </c>
      <c r="CA505" s="1">
        <f t="shared" si="514"/>
        <v>9.8956392207069116E-2</v>
      </c>
      <c r="CB505" s="1"/>
      <c r="CC505" s="1"/>
    </row>
    <row r="506" spans="1:81" x14ac:dyDescent="0.2">
      <c r="A506">
        <f t="shared" si="515"/>
        <v>2032</v>
      </c>
      <c r="B506">
        <f t="shared" si="516"/>
        <v>1</v>
      </c>
      <c r="C506" s="1">
        <f>AVERAGE(RealPrice!C494:C505)</f>
        <v>4.1271895398740731E-2</v>
      </c>
      <c r="D506" s="1">
        <f>AVERAGE(RealPrice!D494:D505)</f>
        <v>4.4541501306729146E-2</v>
      </c>
      <c r="E506" s="1">
        <f>AVERAGE(RealPrice!E494:E505)</f>
        <v>3.2197517446238548E-2</v>
      </c>
      <c r="F506" s="1">
        <f>AVERAGE(RealPrice!F494:F505)</f>
        <v>5.9090234249054324E-2</v>
      </c>
      <c r="G506" s="1">
        <f>AVERAGE(RealPrice!G494:G505)</f>
        <v>0</v>
      </c>
      <c r="H506" s="1">
        <f>AVERAGE(RealPrice!H494:H505)</f>
        <v>4.4541501306729146E-2</v>
      </c>
      <c r="I506" s="1"/>
      <c r="J506" s="1">
        <f t="shared" si="485"/>
        <v>-7.5906209723870799E-5</v>
      </c>
      <c r="K506" s="1">
        <f t="shared" si="486"/>
        <v>-6.6131658439771979E-5</v>
      </c>
      <c r="L506" s="1">
        <f t="shared" si="487"/>
        <v>-5.9851912493295856E-5</v>
      </c>
      <c r="M506" s="1">
        <f t="shared" si="488"/>
        <v>-9.9158860825315776E-5</v>
      </c>
      <c r="N506" s="1">
        <f t="shared" si="489"/>
        <v>0</v>
      </c>
      <c r="O506" s="1">
        <f t="shared" si="490"/>
        <v>-6.6131658439771979E-5</v>
      </c>
      <c r="P506" s="1"/>
      <c r="Q506" s="99">
        <f t="shared" si="455"/>
        <v>-7.5906209723870799E-5</v>
      </c>
      <c r="R506" s="99">
        <f t="shared" si="456"/>
        <v>-6.6131658439771979E-5</v>
      </c>
      <c r="S506" s="99">
        <f t="shared" si="457"/>
        <v>-5.9851912493295856E-5</v>
      </c>
      <c r="T506" s="99">
        <f t="shared" si="458"/>
        <v>-9.9158860825315776E-5</v>
      </c>
      <c r="U506" s="99">
        <f t="shared" si="459"/>
        <v>0</v>
      </c>
      <c r="V506" s="99">
        <f t="shared" si="460"/>
        <v>-6.6131658439771979E-5</v>
      </c>
      <c r="W506" s="99"/>
      <c r="X506" s="99">
        <f t="shared" si="461"/>
        <v>0</v>
      </c>
      <c r="Y506" s="99">
        <f t="shared" si="462"/>
        <v>0</v>
      </c>
      <c r="Z506" s="99">
        <f t="shared" si="463"/>
        <v>0</v>
      </c>
      <c r="AA506" s="99">
        <f t="shared" si="464"/>
        <v>0</v>
      </c>
      <c r="AB506" s="99">
        <f t="shared" si="465"/>
        <v>0</v>
      </c>
      <c r="AC506" s="99">
        <f t="shared" si="466"/>
        <v>0</v>
      </c>
      <c r="AD506" s="1"/>
      <c r="AE506" s="1"/>
      <c r="AF506" s="5">
        <f t="shared" si="497"/>
        <v>-1.835797957111529E-3</v>
      </c>
      <c r="AG506" s="5">
        <f t="shared" si="498"/>
        <v>-1.4825188884469709E-3</v>
      </c>
      <c r="AH506" s="5">
        <f t="shared" si="499"/>
        <v>-1.8554492720000981E-3</v>
      </c>
      <c r="AI506" s="5">
        <f t="shared" si="500"/>
        <v>-1.6752809180056172E-3</v>
      </c>
      <c r="AJ506" s="5" t="e">
        <f t="shared" si="501"/>
        <v>#DIV/0!</v>
      </c>
      <c r="AK506" s="5">
        <f t="shared" si="502"/>
        <v>-1.4825188884469709E-3</v>
      </c>
      <c r="AL506" s="1"/>
      <c r="AM506" s="175">
        <f t="shared" si="467"/>
        <v>-1.835797957111529E-3</v>
      </c>
      <c r="AN506" s="175">
        <f t="shared" si="468"/>
        <v>-1.4825188884469709E-3</v>
      </c>
      <c r="AO506" s="175">
        <f t="shared" si="469"/>
        <v>-1.8554492720000981E-3</v>
      </c>
      <c r="AP506" s="175">
        <f t="shared" si="470"/>
        <v>-1.6752809180056172E-3</v>
      </c>
      <c r="AQ506" s="175" t="e">
        <f t="shared" si="471"/>
        <v>#DIV/0!</v>
      </c>
      <c r="AR506" s="175">
        <f t="shared" si="472"/>
        <v>-1.4825188884469709E-3</v>
      </c>
      <c r="AS506" s="175"/>
      <c r="AT506" s="175">
        <f t="shared" si="473"/>
        <v>0</v>
      </c>
      <c r="AU506" s="175">
        <f t="shared" si="474"/>
        <v>0</v>
      </c>
      <c r="AV506" s="175">
        <f t="shared" si="475"/>
        <v>0</v>
      </c>
      <c r="AW506" s="175">
        <f t="shared" si="476"/>
        <v>0</v>
      </c>
      <c r="AX506" s="175" t="e">
        <f t="shared" si="477"/>
        <v>#DIV/0!</v>
      </c>
      <c r="AY506" s="175">
        <f t="shared" si="478"/>
        <v>0</v>
      </c>
      <c r="AZ506" s="1"/>
      <c r="BA506" s="1">
        <f t="shared" si="503"/>
        <v>4.119598918901686E-2</v>
      </c>
      <c r="BB506" s="1">
        <f t="shared" si="504"/>
        <v>4.4475369648289374E-2</v>
      </c>
      <c r="BC506" s="1">
        <f t="shared" si="505"/>
        <v>3.2137665533745252E-2</v>
      </c>
      <c r="BD506" s="1">
        <f t="shared" si="506"/>
        <v>5.8991075388229008E-2</v>
      </c>
      <c r="BE506" s="1">
        <f t="shared" si="507"/>
        <v>0</v>
      </c>
      <c r="BF506" s="1">
        <f t="shared" si="508"/>
        <v>4.4475369648289374E-2</v>
      </c>
      <c r="BG506" s="1"/>
      <c r="BH506" s="1">
        <f t="shared" si="479"/>
        <v>4.1271895398740731E-2</v>
      </c>
      <c r="BI506" s="1">
        <f t="shared" si="480"/>
        <v>4.4541501306729146E-2</v>
      </c>
      <c r="BJ506" s="1">
        <f t="shared" si="481"/>
        <v>3.2197517446238548E-2</v>
      </c>
      <c r="BK506" s="1">
        <f t="shared" si="482"/>
        <v>5.9090234249054324E-2</v>
      </c>
      <c r="BL506" s="1">
        <f t="shared" si="483"/>
        <v>0</v>
      </c>
      <c r="BM506" s="1">
        <f t="shared" si="484"/>
        <v>4.4541501306729146E-2</v>
      </c>
      <c r="BN506" s="1"/>
      <c r="BO506" s="1">
        <f t="shared" si="491"/>
        <v>4.3470542155496211E-3</v>
      </c>
      <c r="BP506" s="1">
        <f t="shared" si="492"/>
        <v>6.7246670732383305E-3</v>
      </c>
      <c r="BQ506" s="1">
        <f t="shared" si="493"/>
        <v>-2.2688778550436248E-2</v>
      </c>
      <c r="BR506" s="1">
        <f t="shared" si="494"/>
        <v>1.4411951398656895E-2</v>
      </c>
      <c r="BS506" s="1" t="e">
        <f t="shared" si="495"/>
        <v>#DIV/0!</v>
      </c>
      <c r="BT506" s="1">
        <f t="shared" si="496"/>
        <v>6.7246670732383305E-3</v>
      </c>
      <c r="BU506" s="1"/>
      <c r="BV506" s="1">
        <f t="shared" si="509"/>
        <v>0.10024931871168685</v>
      </c>
      <c r="BW506" s="1">
        <f t="shared" si="510"/>
        <v>9.8956392207069116E-2</v>
      </c>
      <c r="BX506" s="1">
        <f t="shared" si="511"/>
        <v>9.6835605238273531E-2</v>
      </c>
      <c r="BY506" s="1">
        <f t="shared" si="512"/>
        <v>0.1228571289151231</v>
      </c>
      <c r="BZ506" s="1" t="e">
        <f t="shared" si="513"/>
        <v>#DIV/0!</v>
      </c>
      <c r="CA506" s="1">
        <f t="shared" si="514"/>
        <v>9.8956392207069116E-2</v>
      </c>
      <c r="CB506" s="1"/>
      <c r="CC506" s="1"/>
    </row>
    <row r="507" spans="1:81" x14ac:dyDescent="0.2">
      <c r="A507">
        <f t="shared" si="515"/>
        <v>2032</v>
      </c>
      <c r="B507">
        <f t="shared" si="516"/>
        <v>2</v>
      </c>
      <c r="C507" s="1">
        <f>AVERAGE(RealPrice!C495:C506)</f>
        <v>4.1197394319867506E-2</v>
      </c>
      <c r="D507" s="1">
        <f>AVERAGE(RealPrice!D495:D506)</f>
        <v>4.4476185142262668E-2</v>
      </c>
      <c r="E507" s="1">
        <f>AVERAGE(RealPrice!E495:E506)</f>
        <v>3.213832142507244E-2</v>
      </c>
      <c r="F507" s="1">
        <f>AVERAGE(RealPrice!F495:F506)</f>
        <v>5.8993418554572546E-2</v>
      </c>
      <c r="G507" s="1">
        <f>AVERAGE(RealPrice!G495:G506)</f>
        <v>0</v>
      </c>
      <c r="H507" s="1">
        <f>AVERAGE(RealPrice!H495:H506)</f>
        <v>4.4476185142262668E-2</v>
      </c>
      <c r="I507" s="1"/>
      <c r="J507" s="1">
        <f t="shared" si="485"/>
        <v>-7.4501078873225046E-5</v>
      </c>
      <c r="K507" s="1">
        <f t="shared" si="486"/>
        <v>-6.5316164466477922E-5</v>
      </c>
      <c r="L507" s="1">
        <f t="shared" si="487"/>
        <v>-5.9196021166108004E-5</v>
      </c>
      <c r="M507" s="1">
        <f t="shared" si="488"/>
        <v>-9.6815694481777737E-5</v>
      </c>
      <c r="N507" s="1">
        <f t="shared" si="489"/>
        <v>0</v>
      </c>
      <c r="O507" s="1">
        <f t="shared" si="490"/>
        <v>-6.5316164466477922E-5</v>
      </c>
      <c r="P507" s="1"/>
      <c r="Q507" s="99">
        <f t="shared" si="455"/>
        <v>-7.4501078873225046E-5</v>
      </c>
      <c r="R507" s="99">
        <f t="shared" si="456"/>
        <v>-6.5316164466477922E-5</v>
      </c>
      <c r="S507" s="99">
        <f t="shared" si="457"/>
        <v>-5.9196021166108004E-5</v>
      </c>
      <c r="T507" s="99">
        <f t="shared" si="458"/>
        <v>-9.6815694481777737E-5</v>
      </c>
      <c r="U507" s="99">
        <f t="shared" si="459"/>
        <v>0</v>
      </c>
      <c r="V507" s="99">
        <f t="shared" si="460"/>
        <v>-6.5316164466477922E-5</v>
      </c>
      <c r="W507" s="99"/>
      <c r="X507" s="99">
        <f t="shared" si="461"/>
        <v>0</v>
      </c>
      <c r="Y507" s="99">
        <f t="shared" si="462"/>
        <v>0</v>
      </c>
      <c r="Z507" s="99">
        <f t="shared" si="463"/>
        <v>0</v>
      </c>
      <c r="AA507" s="99">
        <f t="shared" si="464"/>
        <v>0</v>
      </c>
      <c r="AB507" s="99">
        <f t="shared" si="465"/>
        <v>0</v>
      </c>
      <c r="AC507" s="99">
        <f t="shared" si="466"/>
        <v>0</v>
      </c>
      <c r="AD507" s="1"/>
      <c r="AE507" s="1"/>
      <c r="AF507" s="5">
        <f t="shared" si="497"/>
        <v>-1.8051286027318536E-3</v>
      </c>
      <c r="AG507" s="5">
        <f t="shared" si="498"/>
        <v>-1.4664113815268109E-3</v>
      </c>
      <c r="AH507" s="5">
        <f t="shared" si="499"/>
        <v>-1.8385274971882692E-3</v>
      </c>
      <c r="AI507" s="5">
        <f t="shared" si="500"/>
        <v>-1.6384381566963979E-3</v>
      </c>
      <c r="AJ507" s="5" t="e">
        <f t="shared" si="501"/>
        <v>#DIV/0!</v>
      </c>
      <c r="AK507" s="5">
        <f t="shared" si="502"/>
        <v>-1.4664113815268109E-3</v>
      </c>
      <c r="AL507" s="1"/>
      <c r="AM507" s="175">
        <f t="shared" si="467"/>
        <v>-1.8051286027318536E-3</v>
      </c>
      <c r="AN507" s="175">
        <f t="shared" si="468"/>
        <v>-1.4664113815268109E-3</v>
      </c>
      <c r="AO507" s="175">
        <f t="shared" si="469"/>
        <v>-1.8385274971882692E-3</v>
      </c>
      <c r="AP507" s="175">
        <f t="shared" si="470"/>
        <v>-1.6384381566963979E-3</v>
      </c>
      <c r="AQ507" s="175" t="e">
        <f t="shared" si="471"/>
        <v>#DIV/0!</v>
      </c>
      <c r="AR507" s="175">
        <f t="shared" si="472"/>
        <v>-1.4664113815268109E-3</v>
      </c>
      <c r="AS507" s="175"/>
      <c r="AT507" s="175">
        <f t="shared" si="473"/>
        <v>0</v>
      </c>
      <c r="AU507" s="175">
        <f t="shared" si="474"/>
        <v>0</v>
      </c>
      <c r="AV507" s="175">
        <f t="shared" si="475"/>
        <v>0</v>
      </c>
      <c r="AW507" s="175">
        <f t="shared" si="476"/>
        <v>0</v>
      </c>
      <c r="AX507" s="175" t="e">
        <f t="shared" si="477"/>
        <v>#DIV/0!</v>
      </c>
      <c r="AY507" s="175">
        <f t="shared" si="478"/>
        <v>0</v>
      </c>
      <c r="AZ507" s="1"/>
      <c r="BA507" s="1">
        <f t="shared" si="503"/>
        <v>4.1122893240994281E-2</v>
      </c>
      <c r="BB507" s="1">
        <f t="shared" si="504"/>
        <v>4.441086897779619E-2</v>
      </c>
      <c r="BC507" s="1">
        <f t="shared" si="505"/>
        <v>3.2079125403906332E-2</v>
      </c>
      <c r="BD507" s="1">
        <f t="shared" si="506"/>
        <v>5.8896602860090769E-2</v>
      </c>
      <c r="BE507" s="1">
        <f t="shared" si="507"/>
        <v>0</v>
      </c>
      <c r="BF507" s="1">
        <f t="shared" si="508"/>
        <v>4.441086897779619E-2</v>
      </c>
      <c r="BG507" s="1"/>
      <c r="BH507" s="1">
        <f t="shared" si="479"/>
        <v>4.1197394319867506E-2</v>
      </c>
      <c r="BI507" s="1">
        <f t="shared" si="480"/>
        <v>4.4476185142262668E-2</v>
      </c>
      <c r="BJ507" s="1">
        <f t="shared" si="481"/>
        <v>3.213832142507244E-2</v>
      </c>
      <c r="BK507" s="1">
        <f t="shared" si="482"/>
        <v>5.8993418554572546E-2</v>
      </c>
      <c r="BL507" s="1">
        <f t="shared" si="483"/>
        <v>0</v>
      </c>
      <c r="BM507" s="1">
        <f t="shared" si="484"/>
        <v>4.4476185142262668E-2</v>
      </c>
      <c r="BN507" s="1"/>
      <c r="BO507" s="1">
        <f t="shared" si="491"/>
        <v>4.2726876207048051E-3</v>
      </c>
      <c r="BP507" s="1">
        <f t="shared" si="492"/>
        <v>6.6594466891388227E-3</v>
      </c>
      <c r="BQ507" s="1">
        <f t="shared" si="493"/>
        <v>-2.274786573808972E-2</v>
      </c>
      <c r="BR507" s="1">
        <f t="shared" si="494"/>
        <v>1.4315294330703122E-2</v>
      </c>
      <c r="BS507" s="1" t="e">
        <f t="shared" si="495"/>
        <v>#DIV/0!</v>
      </c>
      <c r="BT507" s="1">
        <f t="shared" si="496"/>
        <v>6.6594466891388227E-3</v>
      </c>
      <c r="BU507" s="1"/>
      <c r="BV507" s="1">
        <f t="shared" si="509"/>
        <v>0.10024931871168685</v>
      </c>
      <c r="BW507" s="1">
        <f t="shared" si="510"/>
        <v>9.8956392207069116E-2</v>
      </c>
      <c r="BX507" s="1">
        <f t="shared" si="511"/>
        <v>9.6835605238273531E-2</v>
      </c>
      <c r="BY507" s="1">
        <f t="shared" si="512"/>
        <v>0.1228571289151231</v>
      </c>
      <c r="BZ507" s="1" t="e">
        <f t="shared" si="513"/>
        <v>#DIV/0!</v>
      </c>
      <c r="CA507" s="1">
        <f t="shared" si="514"/>
        <v>9.8956392207069116E-2</v>
      </c>
      <c r="CB507" s="1"/>
      <c r="CC507" s="1"/>
    </row>
    <row r="508" spans="1:81" x14ac:dyDescent="0.2">
      <c r="A508">
        <f t="shared" si="515"/>
        <v>2032</v>
      </c>
      <c r="B508">
        <f t="shared" si="516"/>
        <v>3</v>
      </c>
      <c r="C508" s="1">
        <f>AVERAGE(RealPrice!C496:C507)</f>
        <v>4.112121378692004E-2</v>
      </c>
      <c r="D508" s="1">
        <f>AVERAGE(RealPrice!D496:D507)</f>
        <v>4.4409618295866121E-2</v>
      </c>
      <c r="E508" s="1">
        <f>AVERAGE(RealPrice!E496:E507)</f>
        <v>3.2079753953363398E-2</v>
      </c>
      <c r="F508" s="1">
        <f>AVERAGE(RealPrice!F496:F507)</f>
        <v>5.8895640705697222E-2</v>
      </c>
      <c r="G508" s="1">
        <f>AVERAGE(RealPrice!G496:G507)</f>
        <v>0</v>
      </c>
      <c r="H508" s="1">
        <f>AVERAGE(RealPrice!H496:H507)</f>
        <v>4.4409618295866121E-2</v>
      </c>
      <c r="I508" s="1"/>
      <c r="J508" s="1">
        <f t="shared" si="485"/>
        <v>-7.6180532947466018E-5</v>
      </c>
      <c r="K508" s="1">
        <f t="shared" si="486"/>
        <v>-6.6566846396547141E-5</v>
      </c>
      <c r="L508" s="1">
        <f t="shared" si="487"/>
        <v>-5.8567471709042307E-5</v>
      </c>
      <c r="M508" s="1">
        <f t="shared" si="488"/>
        <v>-9.777784887532448E-5</v>
      </c>
      <c r="N508" s="1">
        <f t="shared" si="489"/>
        <v>0</v>
      </c>
      <c r="O508" s="1">
        <f t="shared" si="490"/>
        <v>-6.6566846396547141E-5</v>
      </c>
      <c r="P508" s="1"/>
      <c r="Q508" s="99">
        <f t="shared" si="455"/>
        <v>-7.6180532947466018E-5</v>
      </c>
      <c r="R508" s="99">
        <f t="shared" si="456"/>
        <v>-6.6566846396547141E-5</v>
      </c>
      <c r="S508" s="99">
        <f t="shared" si="457"/>
        <v>-5.8567471709042307E-5</v>
      </c>
      <c r="T508" s="99">
        <f t="shared" si="458"/>
        <v>-9.777784887532448E-5</v>
      </c>
      <c r="U508" s="99">
        <f t="shared" si="459"/>
        <v>0</v>
      </c>
      <c r="V508" s="99">
        <f t="shared" si="460"/>
        <v>-6.6566846396547141E-5</v>
      </c>
      <c r="W508" s="99"/>
      <c r="X508" s="99">
        <f t="shared" si="461"/>
        <v>0</v>
      </c>
      <c r="Y508" s="99">
        <f t="shared" si="462"/>
        <v>0</v>
      </c>
      <c r="Z508" s="99">
        <f t="shared" si="463"/>
        <v>0</v>
      </c>
      <c r="AA508" s="99">
        <f t="shared" si="464"/>
        <v>0</v>
      </c>
      <c r="AB508" s="99">
        <f t="shared" si="465"/>
        <v>0</v>
      </c>
      <c r="AC508" s="99">
        <f t="shared" si="466"/>
        <v>0</v>
      </c>
      <c r="AD508" s="1"/>
      <c r="AE508" s="1"/>
      <c r="AF508" s="5">
        <f t="shared" si="497"/>
        <v>-1.8491590112709178E-3</v>
      </c>
      <c r="AG508" s="5">
        <f t="shared" si="498"/>
        <v>-1.496685162714062E-3</v>
      </c>
      <c r="AH508" s="5">
        <f t="shared" si="499"/>
        <v>-1.8223562747540223E-3</v>
      </c>
      <c r="AI508" s="5">
        <f t="shared" si="500"/>
        <v>-1.6574365627730625E-3</v>
      </c>
      <c r="AJ508" s="5" t="e">
        <f t="shared" si="501"/>
        <v>#DIV/0!</v>
      </c>
      <c r="AK508" s="5">
        <f t="shared" si="502"/>
        <v>-1.496685162714062E-3</v>
      </c>
      <c r="AL508" s="1"/>
      <c r="AM508" s="175">
        <f t="shared" si="467"/>
        <v>-1.8491590112709178E-3</v>
      </c>
      <c r="AN508" s="175">
        <f t="shared" si="468"/>
        <v>-1.496685162714062E-3</v>
      </c>
      <c r="AO508" s="175">
        <f t="shared" si="469"/>
        <v>-1.8223562747540223E-3</v>
      </c>
      <c r="AP508" s="175">
        <f t="shared" si="470"/>
        <v>-1.6574365627730625E-3</v>
      </c>
      <c r="AQ508" s="175" t="e">
        <f t="shared" si="471"/>
        <v>#DIV/0!</v>
      </c>
      <c r="AR508" s="175">
        <f t="shared" si="472"/>
        <v>-1.496685162714062E-3</v>
      </c>
      <c r="AS508" s="175"/>
      <c r="AT508" s="175">
        <f t="shared" si="473"/>
        <v>0</v>
      </c>
      <c r="AU508" s="175">
        <f t="shared" si="474"/>
        <v>0</v>
      </c>
      <c r="AV508" s="175">
        <f t="shared" si="475"/>
        <v>0</v>
      </c>
      <c r="AW508" s="175">
        <f t="shared" si="476"/>
        <v>0</v>
      </c>
      <c r="AX508" s="175" t="e">
        <f t="shared" si="477"/>
        <v>#DIV/0!</v>
      </c>
      <c r="AY508" s="175">
        <f t="shared" si="478"/>
        <v>0</v>
      </c>
      <c r="AZ508" s="1"/>
      <c r="BA508" s="1">
        <f t="shared" si="503"/>
        <v>4.1045033253972574E-2</v>
      </c>
      <c r="BB508" s="1">
        <f t="shared" si="504"/>
        <v>4.4343051449469574E-2</v>
      </c>
      <c r="BC508" s="1">
        <f t="shared" si="505"/>
        <v>3.2021186481654355E-2</v>
      </c>
      <c r="BD508" s="1">
        <f t="shared" si="506"/>
        <v>5.8797862856821898E-2</v>
      </c>
      <c r="BE508" s="1">
        <f t="shared" si="507"/>
        <v>0</v>
      </c>
      <c r="BF508" s="1">
        <f t="shared" si="508"/>
        <v>4.4343051449469574E-2</v>
      </c>
      <c r="BG508" s="1"/>
      <c r="BH508" s="1">
        <f t="shared" si="479"/>
        <v>4.112121378692004E-2</v>
      </c>
      <c r="BI508" s="1">
        <f t="shared" si="480"/>
        <v>4.4409618295866121E-2</v>
      </c>
      <c r="BJ508" s="1">
        <f t="shared" si="481"/>
        <v>3.2079753953363398E-2</v>
      </c>
      <c r="BK508" s="1">
        <f t="shared" si="482"/>
        <v>5.8895640705697222E-2</v>
      </c>
      <c r="BL508" s="1">
        <f t="shared" si="483"/>
        <v>0</v>
      </c>
      <c r="BM508" s="1">
        <f t="shared" si="484"/>
        <v>4.4409618295866121E-2</v>
      </c>
      <c r="BN508" s="1"/>
      <c r="BO508" s="1">
        <f t="shared" si="491"/>
        <v>4.1966479576763241E-3</v>
      </c>
      <c r="BP508" s="1">
        <f t="shared" si="492"/>
        <v>6.5929794723536047E-3</v>
      </c>
      <c r="BQ508" s="1">
        <f t="shared" si="493"/>
        <v>-2.2806326478999196E-2</v>
      </c>
      <c r="BR508" s="1">
        <f t="shared" si="494"/>
        <v>1.4217678542409554E-2</v>
      </c>
      <c r="BS508" s="1" t="e">
        <f t="shared" si="495"/>
        <v>#DIV/0!</v>
      </c>
      <c r="BT508" s="1">
        <f t="shared" si="496"/>
        <v>6.5929794723536047E-3</v>
      </c>
      <c r="BU508" s="1"/>
      <c r="BV508" s="1">
        <f t="shared" si="509"/>
        <v>0.10024931871168685</v>
      </c>
      <c r="BW508" s="1">
        <f t="shared" si="510"/>
        <v>9.8956392207069116E-2</v>
      </c>
      <c r="BX508" s="1">
        <f t="shared" si="511"/>
        <v>9.6835605238273531E-2</v>
      </c>
      <c r="BY508" s="1">
        <f t="shared" si="512"/>
        <v>0.1228571289151231</v>
      </c>
      <c r="BZ508" s="1" t="e">
        <f t="shared" si="513"/>
        <v>#DIV/0!</v>
      </c>
      <c r="CA508" s="1">
        <f t="shared" si="514"/>
        <v>9.8956392207069116E-2</v>
      </c>
      <c r="CB508" s="1"/>
      <c r="CC508" s="1"/>
    </row>
    <row r="509" spans="1:81" x14ac:dyDescent="0.2">
      <c r="A509">
        <f t="shared" si="515"/>
        <v>2032</v>
      </c>
      <c r="B509">
        <f t="shared" si="516"/>
        <v>4</v>
      </c>
      <c r="C509" s="1">
        <f>AVERAGE(RealPrice!C497:C508)</f>
        <v>4.104570643641451E-2</v>
      </c>
      <c r="D509" s="1">
        <f>AVERAGE(RealPrice!D497:D508)</f>
        <v>4.4343514877606356E-2</v>
      </c>
      <c r="E509" s="1">
        <f>AVERAGE(RealPrice!E497:E508)</f>
        <v>3.2021377707414735E-2</v>
      </c>
      <c r="F509" s="1">
        <f>AVERAGE(RealPrice!F497:F508)</f>
        <v>5.8797533089374132E-2</v>
      </c>
      <c r="G509" s="1">
        <f>AVERAGE(RealPrice!G497:G508)</f>
        <v>0</v>
      </c>
      <c r="H509" s="1">
        <f>AVERAGE(RealPrice!H497:H508)</f>
        <v>4.4343514877606356E-2</v>
      </c>
      <c r="I509" s="1"/>
      <c r="J509" s="1">
        <f t="shared" si="485"/>
        <v>-7.5507350505529813E-5</v>
      </c>
      <c r="K509" s="1">
        <f t="shared" si="486"/>
        <v>-6.6103418259765012E-5</v>
      </c>
      <c r="L509" s="1">
        <f t="shared" si="487"/>
        <v>-5.8376245948663086E-5</v>
      </c>
      <c r="M509" s="1">
        <f t="shared" si="488"/>
        <v>-9.8107616323089841E-5</v>
      </c>
      <c r="N509" s="1">
        <f t="shared" si="489"/>
        <v>0</v>
      </c>
      <c r="O509" s="1">
        <f t="shared" si="490"/>
        <v>-6.6103418259765012E-5</v>
      </c>
      <c r="P509" s="1"/>
      <c r="Q509" s="99">
        <f t="shared" si="455"/>
        <v>-7.5507350505529813E-5</v>
      </c>
      <c r="R509" s="99">
        <f t="shared" si="456"/>
        <v>-6.6103418259765012E-5</v>
      </c>
      <c r="S509" s="99">
        <f t="shared" si="457"/>
        <v>-5.8376245948663086E-5</v>
      </c>
      <c r="T509" s="99">
        <f t="shared" si="458"/>
        <v>-9.8107616323089841E-5</v>
      </c>
      <c r="U509" s="99">
        <f t="shared" si="459"/>
        <v>0</v>
      </c>
      <c r="V509" s="99">
        <f t="shared" si="460"/>
        <v>-6.6103418259765012E-5</v>
      </c>
      <c r="W509" s="99"/>
      <c r="X509" s="99">
        <f t="shared" si="461"/>
        <v>0</v>
      </c>
      <c r="Y509" s="99">
        <f t="shared" si="462"/>
        <v>0</v>
      </c>
      <c r="Z509" s="99">
        <f t="shared" si="463"/>
        <v>0</v>
      </c>
      <c r="AA509" s="99">
        <f t="shared" si="464"/>
        <v>0</v>
      </c>
      <c r="AB509" s="99">
        <f t="shared" si="465"/>
        <v>0</v>
      </c>
      <c r="AC509" s="99">
        <f t="shared" si="466"/>
        <v>0</v>
      </c>
      <c r="AD509" s="1"/>
      <c r="AE509" s="1"/>
      <c r="AF509" s="5">
        <f t="shared" si="497"/>
        <v>-1.8362140499253998E-3</v>
      </c>
      <c r="AG509" s="5">
        <f t="shared" si="498"/>
        <v>-1.488493276825098E-3</v>
      </c>
      <c r="AH509" s="5">
        <f t="shared" si="499"/>
        <v>-1.8197223717342226E-3</v>
      </c>
      <c r="AI509" s="5">
        <f t="shared" si="500"/>
        <v>-1.6657874020479246E-3</v>
      </c>
      <c r="AJ509" s="5" t="e">
        <f t="shared" si="501"/>
        <v>#DIV/0!</v>
      </c>
      <c r="AK509" s="5">
        <f t="shared" si="502"/>
        <v>-1.488493276825098E-3</v>
      </c>
      <c r="AL509" s="1"/>
      <c r="AM509" s="175">
        <f t="shared" si="467"/>
        <v>-1.8362140499253998E-3</v>
      </c>
      <c r="AN509" s="175">
        <f t="shared" si="468"/>
        <v>-1.488493276825098E-3</v>
      </c>
      <c r="AO509" s="175">
        <f t="shared" si="469"/>
        <v>-1.8197223717342226E-3</v>
      </c>
      <c r="AP509" s="175">
        <f t="shared" si="470"/>
        <v>-1.6657874020479246E-3</v>
      </c>
      <c r="AQ509" s="175" t="e">
        <f t="shared" si="471"/>
        <v>#DIV/0!</v>
      </c>
      <c r="AR509" s="175">
        <f t="shared" si="472"/>
        <v>-1.488493276825098E-3</v>
      </c>
      <c r="AS509" s="175"/>
      <c r="AT509" s="175">
        <f t="shared" si="473"/>
        <v>0</v>
      </c>
      <c r="AU509" s="175">
        <f t="shared" si="474"/>
        <v>0</v>
      </c>
      <c r="AV509" s="175">
        <f t="shared" si="475"/>
        <v>0</v>
      </c>
      <c r="AW509" s="175">
        <f t="shared" si="476"/>
        <v>0</v>
      </c>
      <c r="AX509" s="175" t="e">
        <f t="shared" si="477"/>
        <v>#DIV/0!</v>
      </c>
      <c r="AY509" s="175">
        <f t="shared" si="478"/>
        <v>0</v>
      </c>
      <c r="AZ509" s="1"/>
      <c r="BA509" s="1">
        <f t="shared" si="503"/>
        <v>4.097019908590898E-2</v>
      </c>
      <c r="BB509" s="1">
        <f t="shared" si="504"/>
        <v>4.4277411459346591E-2</v>
      </c>
      <c r="BC509" s="1">
        <f t="shared" si="505"/>
        <v>3.1963001461466072E-2</v>
      </c>
      <c r="BD509" s="1">
        <f t="shared" si="506"/>
        <v>5.8699425473051042E-2</v>
      </c>
      <c r="BE509" s="1">
        <f t="shared" si="507"/>
        <v>0</v>
      </c>
      <c r="BF509" s="1">
        <f t="shared" si="508"/>
        <v>4.4277411459346591E-2</v>
      </c>
      <c r="BG509" s="1"/>
      <c r="BH509" s="1">
        <f t="shared" si="479"/>
        <v>4.104570643641451E-2</v>
      </c>
      <c r="BI509" s="1">
        <f t="shared" si="480"/>
        <v>4.4343514877606356E-2</v>
      </c>
      <c r="BJ509" s="1">
        <f t="shared" si="481"/>
        <v>3.2021377707414735E-2</v>
      </c>
      <c r="BK509" s="1">
        <f t="shared" si="482"/>
        <v>5.8797533089374132E-2</v>
      </c>
      <c r="BL509" s="1">
        <f t="shared" si="483"/>
        <v>0</v>
      </c>
      <c r="BM509" s="1">
        <f t="shared" si="484"/>
        <v>4.4343514877606356E-2</v>
      </c>
      <c r="BN509" s="1"/>
      <c r="BO509" s="1">
        <f t="shared" si="491"/>
        <v>4.1212792548286662E-3</v>
      </c>
      <c r="BP509" s="1">
        <f t="shared" si="492"/>
        <v>6.526974448587494E-3</v>
      </c>
      <c r="BQ509" s="1">
        <f t="shared" si="493"/>
        <v>-2.286459649638713E-2</v>
      </c>
      <c r="BR509" s="1">
        <f t="shared" si="494"/>
        <v>1.4119734352517779E-2</v>
      </c>
      <c r="BS509" s="1" t="e">
        <f t="shared" si="495"/>
        <v>#DIV/0!</v>
      </c>
      <c r="BT509" s="1">
        <f t="shared" si="496"/>
        <v>6.526974448587494E-3</v>
      </c>
      <c r="BU509" s="1"/>
      <c r="BV509" s="1">
        <f t="shared" si="509"/>
        <v>0.10024931871168685</v>
      </c>
      <c r="BW509" s="1">
        <f t="shared" si="510"/>
        <v>9.8956392207069116E-2</v>
      </c>
      <c r="BX509" s="1">
        <f t="shared" si="511"/>
        <v>9.6835605238273531E-2</v>
      </c>
      <c r="BY509" s="1">
        <f t="shared" si="512"/>
        <v>0.1228571289151231</v>
      </c>
      <c r="BZ509" s="1" t="e">
        <f t="shared" si="513"/>
        <v>#DIV/0!</v>
      </c>
      <c r="CA509" s="1">
        <f t="shared" si="514"/>
        <v>9.8956392207069116E-2</v>
      </c>
      <c r="CB509" s="1"/>
      <c r="CC509" s="1"/>
    </row>
    <row r="510" spans="1:81" x14ac:dyDescent="0.2">
      <c r="A510">
        <f t="shared" si="515"/>
        <v>2032</v>
      </c>
      <c r="B510">
        <f t="shared" si="516"/>
        <v>5</v>
      </c>
      <c r="C510" s="1">
        <f>AVERAGE(RealPrice!C498:C509)</f>
        <v>4.0970808215108477E-2</v>
      </c>
      <c r="D510" s="1">
        <f>AVERAGE(RealPrice!D498:D509)</f>
        <v>4.4277888970622452E-2</v>
      </c>
      <c r="E510" s="1">
        <f>AVERAGE(RealPrice!E498:E509)</f>
        <v>3.1961774183966278E-2</v>
      </c>
      <c r="F510" s="1">
        <f>AVERAGE(RealPrice!F498:F509)</f>
        <v>5.8699682871283236E-2</v>
      </c>
      <c r="G510" s="1">
        <f>AVERAGE(RealPrice!G498:G509)</f>
        <v>0</v>
      </c>
      <c r="H510" s="1">
        <f>AVERAGE(RealPrice!H498:H509)</f>
        <v>4.4277888970622452E-2</v>
      </c>
      <c r="I510" s="1"/>
      <c r="J510" s="1">
        <f t="shared" si="485"/>
        <v>-7.4898221306032853E-5</v>
      </c>
      <c r="K510" s="1">
        <f t="shared" si="486"/>
        <v>-6.5625906983904359E-5</v>
      </c>
      <c r="L510" s="1">
        <f t="shared" si="487"/>
        <v>-5.9603523448456541E-5</v>
      </c>
      <c r="M510" s="1">
        <f t="shared" si="488"/>
        <v>-9.7850218090896057E-5</v>
      </c>
      <c r="N510" s="1">
        <f t="shared" si="489"/>
        <v>0</v>
      </c>
      <c r="O510" s="1">
        <f t="shared" si="490"/>
        <v>-6.5625906983904359E-5</v>
      </c>
      <c r="P510" s="1"/>
      <c r="Q510" s="99">
        <f t="shared" si="455"/>
        <v>-7.4898221306032853E-5</v>
      </c>
      <c r="R510" s="99">
        <f t="shared" si="456"/>
        <v>-6.5625906983904359E-5</v>
      </c>
      <c r="S510" s="99">
        <f t="shared" si="457"/>
        <v>-5.9603523448456541E-5</v>
      </c>
      <c r="T510" s="99">
        <f t="shared" si="458"/>
        <v>-9.7850218090896057E-5</v>
      </c>
      <c r="U510" s="99">
        <f t="shared" si="459"/>
        <v>0</v>
      </c>
      <c r="V510" s="99">
        <f t="shared" si="460"/>
        <v>-6.5625906983904359E-5</v>
      </c>
      <c r="W510" s="99"/>
      <c r="X510" s="99">
        <f t="shared" si="461"/>
        <v>0</v>
      </c>
      <c r="Y510" s="99">
        <f t="shared" si="462"/>
        <v>0</v>
      </c>
      <c r="Z510" s="99">
        <f t="shared" si="463"/>
        <v>0</v>
      </c>
      <c r="AA510" s="99">
        <f t="shared" si="464"/>
        <v>0</v>
      </c>
      <c r="AB510" s="99">
        <f t="shared" si="465"/>
        <v>0</v>
      </c>
      <c r="AC510" s="99">
        <f t="shared" si="466"/>
        <v>0</v>
      </c>
      <c r="AD510" s="1"/>
      <c r="AE510" s="1"/>
      <c r="AF510" s="5">
        <f t="shared" si="497"/>
        <v>-1.8247516685346854E-3</v>
      </c>
      <c r="AG510" s="5">
        <f t="shared" si="498"/>
        <v>-1.4799437339381161E-3</v>
      </c>
      <c r="AH510" s="5">
        <f t="shared" si="499"/>
        <v>-1.8613666155486985E-3</v>
      </c>
      <c r="AI510" s="5">
        <f t="shared" si="500"/>
        <v>-1.6641891751165705E-3</v>
      </c>
      <c r="AJ510" s="5" t="e">
        <f t="shared" si="501"/>
        <v>#DIV/0!</v>
      </c>
      <c r="AK510" s="5">
        <f t="shared" si="502"/>
        <v>-1.4799437339381161E-3</v>
      </c>
      <c r="AL510" s="1"/>
      <c r="AM510" s="175">
        <f t="shared" si="467"/>
        <v>-1.8247516685346854E-3</v>
      </c>
      <c r="AN510" s="175">
        <f t="shared" si="468"/>
        <v>-1.4799437339381161E-3</v>
      </c>
      <c r="AO510" s="175">
        <f t="shared" si="469"/>
        <v>-1.8613666155486985E-3</v>
      </c>
      <c r="AP510" s="175">
        <f t="shared" si="470"/>
        <v>-1.6641891751165705E-3</v>
      </c>
      <c r="AQ510" s="175" t="e">
        <f t="shared" si="471"/>
        <v>#DIV/0!</v>
      </c>
      <c r="AR510" s="175">
        <f t="shared" si="472"/>
        <v>-1.4799437339381161E-3</v>
      </c>
      <c r="AS510" s="175"/>
      <c r="AT510" s="175">
        <f t="shared" si="473"/>
        <v>0</v>
      </c>
      <c r="AU510" s="175">
        <f t="shared" si="474"/>
        <v>0</v>
      </c>
      <c r="AV510" s="175">
        <f t="shared" si="475"/>
        <v>0</v>
      </c>
      <c r="AW510" s="175">
        <f t="shared" si="476"/>
        <v>0</v>
      </c>
      <c r="AX510" s="175" t="e">
        <f t="shared" si="477"/>
        <v>#DIV/0!</v>
      </c>
      <c r="AY510" s="175">
        <f t="shared" si="478"/>
        <v>0</v>
      </c>
      <c r="AZ510" s="1"/>
      <c r="BA510" s="1">
        <f t="shared" si="503"/>
        <v>4.0895909993802444E-2</v>
      </c>
      <c r="BB510" s="1">
        <f t="shared" si="504"/>
        <v>4.4212263063638547E-2</v>
      </c>
      <c r="BC510" s="1">
        <f t="shared" si="505"/>
        <v>3.1902170660517822E-2</v>
      </c>
      <c r="BD510" s="1">
        <f t="shared" si="506"/>
        <v>5.860183265319234E-2</v>
      </c>
      <c r="BE510" s="1">
        <f t="shared" si="507"/>
        <v>0</v>
      </c>
      <c r="BF510" s="1">
        <f t="shared" si="508"/>
        <v>4.4212263063638547E-2</v>
      </c>
      <c r="BG510" s="1"/>
      <c r="BH510" s="1">
        <f t="shared" si="479"/>
        <v>4.0970808215108477E-2</v>
      </c>
      <c r="BI510" s="1">
        <f t="shared" si="480"/>
        <v>4.4277888970622452E-2</v>
      </c>
      <c r="BJ510" s="1">
        <f t="shared" si="481"/>
        <v>3.1961774183966278E-2</v>
      </c>
      <c r="BK510" s="1">
        <f t="shared" si="482"/>
        <v>5.8699682871283236E-2</v>
      </c>
      <c r="BL510" s="1">
        <f t="shared" si="483"/>
        <v>0</v>
      </c>
      <c r="BM510" s="1">
        <f t="shared" si="484"/>
        <v>4.4277888970622452E-2</v>
      </c>
      <c r="BN510" s="1"/>
      <c r="BO510" s="1">
        <f t="shared" si="491"/>
        <v>4.0465177041769324E-3</v>
      </c>
      <c r="BP510" s="1">
        <f t="shared" si="492"/>
        <v>6.4614456642534141E-3</v>
      </c>
      <c r="BQ510" s="1">
        <f t="shared" si="493"/>
        <v>-2.2924089075826871E-2</v>
      </c>
      <c r="BR510" s="1">
        <f t="shared" si="494"/>
        <v>1.4022046975700614E-2</v>
      </c>
      <c r="BS510" s="1" t="e">
        <f t="shared" si="495"/>
        <v>#DIV/0!</v>
      </c>
      <c r="BT510" s="1">
        <f t="shared" si="496"/>
        <v>6.4614456642534141E-3</v>
      </c>
      <c r="BU510" s="1"/>
      <c r="BV510" s="1">
        <f t="shared" si="509"/>
        <v>0.10024931871168685</v>
      </c>
      <c r="BW510" s="1">
        <f t="shared" si="510"/>
        <v>9.8956392207069116E-2</v>
      </c>
      <c r="BX510" s="1">
        <f t="shared" si="511"/>
        <v>9.6835605238273531E-2</v>
      </c>
      <c r="BY510" s="1">
        <f t="shared" si="512"/>
        <v>0.1228571289151231</v>
      </c>
      <c r="BZ510" s="1" t="e">
        <f t="shared" si="513"/>
        <v>#DIV/0!</v>
      </c>
      <c r="CA510" s="1">
        <f t="shared" si="514"/>
        <v>9.8956392207069116E-2</v>
      </c>
      <c r="CB510" s="1"/>
      <c r="CC510" s="1"/>
    </row>
    <row r="511" spans="1:81" x14ac:dyDescent="0.2">
      <c r="A511">
        <f t="shared" si="515"/>
        <v>2032</v>
      </c>
      <c r="B511">
        <f t="shared" si="516"/>
        <v>6</v>
      </c>
      <c r="C511" s="1">
        <f>AVERAGE(RealPrice!C499:C510)</f>
        <v>4.0896258613180601E-2</v>
      </c>
      <c r="D511" s="1">
        <f>AVERAGE(RealPrice!D499:D510)</f>
        <v>4.4212644054876793E-2</v>
      </c>
      <c r="E511" s="1">
        <f>AVERAGE(RealPrice!E499:E510)</f>
        <v>3.1902859170148991E-2</v>
      </c>
      <c r="F511" s="1">
        <f>AVERAGE(RealPrice!F499:F510)</f>
        <v>5.8603142997364244E-2</v>
      </c>
      <c r="G511" s="1">
        <f>AVERAGE(RealPrice!G499:G510)</f>
        <v>0</v>
      </c>
      <c r="H511" s="1">
        <f>AVERAGE(RealPrice!H499:H510)</f>
        <v>4.4212644054876793E-2</v>
      </c>
      <c r="I511" s="1"/>
      <c r="J511" s="1">
        <f t="shared" si="485"/>
        <v>-7.4549601927875742E-5</v>
      </c>
      <c r="K511" s="1">
        <f t="shared" si="486"/>
        <v>-6.5244915745658882E-5</v>
      </c>
      <c r="L511" s="1">
        <f t="shared" si="487"/>
        <v>-5.8915013817287254E-5</v>
      </c>
      <c r="M511" s="1">
        <f t="shared" si="488"/>
        <v>-9.653987391899238E-5</v>
      </c>
      <c r="N511" s="1">
        <f t="shared" si="489"/>
        <v>0</v>
      </c>
      <c r="O511" s="1">
        <f t="shared" si="490"/>
        <v>-6.5244915745658882E-5</v>
      </c>
      <c r="P511" s="1"/>
      <c r="Q511" s="99">
        <f t="shared" si="455"/>
        <v>-7.4549601927875742E-5</v>
      </c>
      <c r="R511" s="99">
        <f t="shared" si="456"/>
        <v>-6.5244915745658882E-5</v>
      </c>
      <c r="S511" s="99">
        <f t="shared" si="457"/>
        <v>-5.8915013817287254E-5</v>
      </c>
      <c r="T511" s="99">
        <f t="shared" si="458"/>
        <v>-9.653987391899238E-5</v>
      </c>
      <c r="U511" s="99">
        <f t="shared" si="459"/>
        <v>0</v>
      </c>
      <c r="V511" s="99">
        <f t="shared" si="460"/>
        <v>-6.5244915745658882E-5</v>
      </c>
      <c r="W511" s="99"/>
      <c r="X511" s="99">
        <f t="shared" si="461"/>
        <v>0</v>
      </c>
      <c r="Y511" s="99">
        <f t="shared" si="462"/>
        <v>0</v>
      </c>
      <c r="Z511" s="99">
        <f t="shared" si="463"/>
        <v>0</v>
      </c>
      <c r="AA511" s="99">
        <f t="shared" si="464"/>
        <v>0</v>
      </c>
      <c r="AB511" s="99">
        <f t="shared" si="465"/>
        <v>0</v>
      </c>
      <c r="AC511" s="99">
        <f t="shared" si="466"/>
        <v>0</v>
      </c>
      <c r="AD511" s="1"/>
      <c r="AE511" s="1"/>
      <c r="AF511" s="5">
        <f t="shared" si="497"/>
        <v>-1.8195785041991153E-3</v>
      </c>
      <c r="AG511" s="5">
        <f t="shared" si="498"/>
        <v>-1.4735326652304259E-3</v>
      </c>
      <c r="AH511" s="5">
        <f t="shared" si="499"/>
        <v>-1.8432961035950157E-3</v>
      </c>
      <c r="AI511" s="5">
        <f t="shared" si="500"/>
        <v>-1.6446404681722537E-3</v>
      </c>
      <c r="AJ511" s="5" t="e">
        <f t="shared" si="501"/>
        <v>#DIV/0!</v>
      </c>
      <c r="AK511" s="5">
        <f t="shared" si="502"/>
        <v>-1.4735326652304259E-3</v>
      </c>
      <c r="AL511" s="1"/>
      <c r="AM511" s="175">
        <f t="shared" si="467"/>
        <v>-1.8195785041991153E-3</v>
      </c>
      <c r="AN511" s="175">
        <f t="shared" si="468"/>
        <v>-1.4735326652304259E-3</v>
      </c>
      <c r="AO511" s="175">
        <f t="shared" si="469"/>
        <v>-1.8432961035950157E-3</v>
      </c>
      <c r="AP511" s="175">
        <f t="shared" si="470"/>
        <v>-1.6446404681722537E-3</v>
      </c>
      <c r="AQ511" s="175" t="e">
        <f t="shared" si="471"/>
        <v>#DIV/0!</v>
      </c>
      <c r="AR511" s="175">
        <f t="shared" si="472"/>
        <v>-1.4735326652304259E-3</v>
      </c>
      <c r="AS511" s="175"/>
      <c r="AT511" s="175">
        <f t="shared" si="473"/>
        <v>0</v>
      </c>
      <c r="AU511" s="175">
        <f t="shared" si="474"/>
        <v>0</v>
      </c>
      <c r="AV511" s="175">
        <f t="shared" si="475"/>
        <v>0</v>
      </c>
      <c r="AW511" s="175">
        <f t="shared" si="476"/>
        <v>0</v>
      </c>
      <c r="AX511" s="175" t="e">
        <f t="shared" si="477"/>
        <v>#DIV/0!</v>
      </c>
      <c r="AY511" s="175">
        <f t="shared" si="478"/>
        <v>0</v>
      </c>
      <c r="AZ511" s="1"/>
      <c r="BA511" s="1">
        <f t="shared" si="503"/>
        <v>4.0821709011252726E-2</v>
      </c>
      <c r="BB511" s="1">
        <f t="shared" si="504"/>
        <v>4.4147399139131134E-2</v>
      </c>
      <c r="BC511" s="1">
        <f t="shared" si="505"/>
        <v>3.1843944156331704E-2</v>
      </c>
      <c r="BD511" s="1">
        <f t="shared" si="506"/>
        <v>5.8506603123445251E-2</v>
      </c>
      <c r="BE511" s="1">
        <f t="shared" si="507"/>
        <v>0</v>
      </c>
      <c r="BF511" s="1">
        <f t="shared" si="508"/>
        <v>4.4147399139131134E-2</v>
      </c>
      <c r="BG511" s="1"/>
      <c r="BH511" s="1">
        <f t="shared" si="479"/>
        <v>4.0896258613180601E-2</v>
      </c>
      <c r="BI511" s="1">
        <f t="shared" si="480"/>
        <v>4.4212644054876793E-2</v>
      </c>
      <c r="BJ511" s="1">
        <f t="shared" si="481"/>
        <v>3.1902859170148991E-2</v>
      </c>
      <c r="BK511" s="1">
        <f t="shared" si="482"/>
        <v>5.8603142997364244E-2</v>
      </c>
      <c r="BL511" s="1">
        <f t="shared" si="483"/>
        <v>0</v>
      </c>
      <c r="BM511" s="1">
        <f t="shared" si="484"/>
        <v>4.4212644054876793E-2</v>
      </c>
      <c r="BN511" s="1"/>
      <c r="BO511" s="1">
        <f t="shared" si="491"/>
        <v>3.9721037511022206E-3</v>
      </c>
      <c r="BP511" s="1">
        <f t="shared" si="492"/>
        <v>6.3962968890223472E-3</v>
      </c>
      <c r="BQ511" s="1">
        <f t="shared" si="493"/>
        <v>-2.2982895491828748E-2</v>
      </c>
      <c r="BR511" s="1">
        <f t="shared" si="494"/>
        <v>1.3925665875165064E-2</v>
      </c>
      <c r="BS511" s="1" t="e">
        <f t="shared" si="495"/>
        <v>#DIV/0!</v>
      </c>
      <c r="BT511" s="1">
        <f t="shared" si="496"/>
        <v>6.3962968890223472E-3</v>
      </c>
      <c r="BU511" s="1"/>
      <c r="BV511" s="1">
        <f t="shared" si="509"/>
        <v>0.10024931871168685</v>
      </c>
      <c r="BW511" s="1">
        <f t="shared" si="510"/>
        <v>9.8956392207069116E-2</v>
      </c>
      <c r="BX511" s="1">
        <f t="shared" si="511"/>
        <v>9.6835605238273531E-2</v>
      </c>
      <c r="BY511" s="1">
        <f t="shared" si="512"/>
        <v>0.1228571289151231</v>
      </c>
      <c r="BZ511" s="1" t="e">
        <f t="shared" si="513"/>
        <v>#DIV/0!</v>
      </c>
      <c r="CA511" s="1">
        <f t="shared" si="514"/>
        <v>9.8956392207069116E-2</v>
      </c>
      <c r="CB511" s="1"/>
      <c r="CC511" s="1"/>
    </row>
    <row r="512" spans="1:81" x14ac:dyDescent="0.2">
      <c r="A512">
        <f t="shared" si="515"/>
        <v>2032</v>
      </c>
      <c r="B512">
        <f t="shared" si="516"/>
        <v>7</v>
      </c>
      <c r="C512" s="1">
        <f>AVERAGE(RealPrice!C500:C511)</f>
        <v>4.0823544857372503E-2</v>
      </c>
      <c r="D512" s="1">
        <f>AVERAGE(RealPrice!D500:D511)</f>
        <v>4.414875469686249E-2</v>
      </c>
      <c r="E512" s="1">
        <f>AVERAGE(RealPrice!E500:E511)</f>
        <v>3.1843545531366937E-2</v>
      </c>
      <c r="F512" s="1">
        <f>AVERAGE(RealPrice!F500:F511)</f>
        <v>5.8508605239128923E-2</v>
      </c>
      <c r="G512" s="1">
        <f>AVERAGE(RealPrice!G500:G511)</f>
        <v>0</v>
      </c>
      <c r="H512" s="1">
        <f>AVERAGE(RealPrice!H500:H511)</f>
        <v>4.414875469686249E-2</v>
      </c>
      <c r="I512" s="1"/>
      <c r="J512" s="1">
        <f t="shared" si="485"/>
        <v>-7.271375580809869E-5</v>
      </c>
      <c r="K512" s="1">
        <f t="shared" si="486"/>
        <v>-6.3889358014303232E-5</v>
      </c>
      <c r="L512" s="1">
        <f t="shared" si="487"/>
        <v>-5.9313638782053368E-5</v>
      </c>
      <c r="M512" s="1">
        <f t="shared" si="488"/>
        <v>-9.4537758235320457E-5</v>
      </c>
      <c r="N512" s="1">
        <f t="shared" si="489"/>
        <v>0</v>
      </c>
      <c r="O512" s="1">
        <f t="shared" si="490"/>
        <v>-6.3889358014303232E-5</v>
      </c>
      <c r="P512" s="1"/>
      <c r="Q512" s="99">
        <f t="shared" si="455"/>
        <v>-7.271375580809869E-5</v>
      </c>
      <c r="R512" s="99">
        <f t="shared" si="456"/>
        <v>-6.3889358014303232E-5</v>
      </c>
      <c r="S512" s="99">
        <f t="shared" si="457"/>
        <v>-5.9313638782053368E-5</v>
      </c>
      <c r="T512" s="99">
        <f t="shared" si="458"/>
        <v>-9.4537758235320457E-5</v>
      </c>
      <c r="U512" s="99">
        <f t="shared" si="459"/>
        <v>0</v>
      </c>
      <c r="V512" s="99">
        <f t="shared" si="460"/>
        <v>-6.3889358014303232E-5</v>
      </c>
      <c r="W512" s="99"/>
      <c r="X512" s="99">
        <f t="shared" si="461"/>
        <v>0</v>
      </c>
      <c r="Y512" s="99">
        <f t="shared" si="462"/>
        <v>0</v>
      </c>
      <c r="Z512" s="99">
        <f t="shared" si="463"/>
        <v>0</v>
      </c>
      <c r="AA512" s="99">
        <f t="shared" si="464"/>
        <v>0</v>
      </c>
      <c r="AB512" s="99">
        <f t="shared" si="465"/>
        <v>0</v>
      </c>
      <c r="AC512" s="99">
        <f t="shared" si="466"/>
        <v>0</v>
      </c>
      <c r="AD512" s="1"/>
      <c r="AE512" s="1"/>
      <c r="AF512" s="5">
        <f t="shared" si="497"/>
        <v>-1.7780050858897667E-3</v>
      </c>
      <c r="AG512" s="5">
        <f t="shared" si="498"/>
        <v>-1.4450472117207847E-3</v>
      </c>
      <c r="AH512" s="5">
        <f t="shared" si="499"/>
        <v>-1.8591950792157252E-3</v>
      </c>
      <c r="AI512" s="5">
        <f t="shared" si="500"/>
        <v>-1.6131858019896583E-3</v>
      </c>
      <c r="AJ512" s="5" t="e">
        <f t="shared" si="501"/>
        <v>#DIV/0!</v>
      </c>
      <c r="AK512" s="5">
        <f t="shared" si="502"/>
        <v>-1.4450472117207847E-3</v>
      </c>
      <c r="AL512" s="1"/>
      <c r="AM512" s="175">
        <f t="shared" si="467"/>
        <v>-1.7780050858897667E-3</v>
      </c>
      <c r="AN512" s="175">
        <f t="shared" si="468"/>
        <v>-1.4450472117207847E-3</v>
      </c>
      <c r="AO512" s="175">
        <f t="shared" si="469"/>
        <v>-1.8591950792157252E-3</v>
      </c>
      <c r="AP512" s="175">
        <f t="shared" si="470"/>
        <v>-1.6131858019896583E-3</v>
      </c>
      <c r="AQ512" s="175" t="e">
        <f t="shared" si="471"/>
        <v>#DIV/0!</v>
      </c>
      <c r="AR512" s="175">
        <f t="shared" si="472"/>
        <v>-1.4450472117207847E-3</v>
      </c>
      <c r="AS512" s="175"/>
      <c r="AT512" s="175">
        <f t="shared" si="473"/>
        <v>0</v>
      </c>
      <c r="AU512" s="175">
        <f t="shared" si="474"/>
        <v>0</v>
      </c>
      <c r="AV512" s="175">
        <f t="shared" si="475"/>
        <v>0</v>
      </c>
      <c r="AW512" s="175">
        <f t="shared" si="476"/>
        <v>0</v>
      </c>
      <c r="AX512" s="175" t="e">
        <f t="shared" si="477"/>
        <v>#DIV/0!</v>
      </c>
      <c r="AY512" s="175">
        <f t="shared" si="478"/>
        <v>0</v>
      </c>
      <c r="AZ512" s="1"/>
      <c r="BA512" s="1">
        <f t="shared" si="503"/>
        <v>4.0750831101564404E-2</v>
      </c>
      <c r="BB512" s="1">
        <f t="shared" si="504"/>
        <v>4.4084865338848186E-2</v>
      </c>
      <c r="BC512" s="1">
        <f t="shared" si="505"/>
        <v>3.1784231892584884E-2</v>
      </c>
      <c r="BD512" s="1">
        <f t="shared" si="506"/>
        <v>5.8414067480893603E-2</v>
      </c>
      <c r="BE512" s="1">
        <f t="shared" si="507"/>
        <v>0</v>
      </c>
      <c r="BF512" s="1">
        <f t="shared" si="508"/>
        <v>4.4084865338848186E-2</v>
      </c>
      <c r="BG512" s="1"/>
      <c r="BH512" s="1">
        <f t="shared" si="479"/>
        <v>4.0823544857372503E-2</v>
      </c>
      <c r="BI512" s="1">
        <f t="shared" si="480"/>
        <v>4.414875469686249E-2</v>
      </c>
      <c r="BJ512" s="1">
        <f t="shared" si="481"/>
        <v>3.1843545531366937E-2</v>
      </c>
      <c r="BK512" s="1">
        <f t="shared" si="482"/>
        <v>5.8508605239128923E-2</v>
      </c>
      <c r="BL512" s="1">
        <f t="shared" si="483"/>
        <v>0</v>
      </c>
      <c r="BM512" s="1">
        <f t="shared" si="484"/>
        <v>4.414875469686249E-2</v>
      </c>
      <c r="BN512" s="1"/>
      <c r="BO512" s="1">
        <f t="shared" si="491"/>
        <v>3.8995192807217633E-3</v>
      </c>
      <c r="BP512" s="1">
        <f t="shared" si="492"/>
        <v>6.3324998541467014E-3</v>
      </c>
      <c r="BQ512" s="1">
        <f t="shared" si="493"/>
        <v>-2.3042098854985447E-2</v>
      </c>
      <c r="BR512" s="1">
        <f t="shared" si="494"/>
        <v>1.3831280623899083E-2</v>
      </c>
      <c r="BS512" s="1" t="e">
        <f t="shared" si="495"/>
        <v>#DIV/0!</v>
      </c>
      <c r="BT512" s="1">
        <f t="shared" si="496"/>
        <v>6.3324998541467014E-3</v>
      </c>
      <c r="BU512" s="1"/>
      <c r="BV512" s="1">
        <f t="shared" si="509"/>
        <v>0.10024931871168685</v>
      </c>
      <c r="BW512" s="1">
        <f t="shared" si="510"/>
        <v>9.8956392207069116E-2</v>
      </c>
      <c r="BX512" s="1">
        <f t="shared" si="511"/>
        <v>9.6835605238273531E-2</v>
      </c>
      <c r="BY512" s="1">
        <f t="shared" si="512"/>
        <v>0.1228571289151231</v>
      </c>
      <c r="BZ512" s="1" t="e">
        <f t="shared" si="513"/>
        <v>#DIV/0!</v>
      </c>
      <c r="CA512" s="1">
        <f t="shared" si="514"/>
        <v>9.8956392207069116E-2</v>
      </c>
      <c r="CB512" s="1"/>
      <c r="CC512" s="1"/>
    </row>
    <row r="513" spans="1:81" x14ac:dyDescent="0.2">
      <c r="A513">
        <f t="shared" si="515"/>
        <v>2032</v>
      </c>
      <c r="B513">
        <f t="shared" si="516"/>
        <v>8</v>
      </c>
      <c r="C513" s="1">
        <f>AVERAGE(RealPrice!C501:C512)</f>
        <v>4.0751250278040975E-2</v>
      </c>
      <c r="D513" s="1">
        <f>AVERAGE(RealPrice!D501:D512)</f>
        <v>4.4085667520882658E-2</v>
      </c>
      <c r="E513" s="1">
        <f>AVERAGE(RealPrice!E501:E512)</f>
        <v>3.1783382827922646E-2</v>
      </c>
      <c r="F513" s="1">
        <f>AVERAGE(RealPrice!F501:F512)</f>
        <v>5.841450197393875E-2</v>
      </c>
      <c r="G513" s="1">
        <f>AVERAGE(RealPrice!G501:G512)</f>
        <v>0</v>
      </c>
      <c r="H513" s="1">
        <f>AVERAGE(RealPrice!H501:H512)</f>
        <v>4.4085667520882658E-2</v>
      </c>
      <c r="I513" s="1"/>
      <c r="J513" s="1">
        <f t="shared" si="485"/>
        <v>-7.229457933152772E-5</v>
      </c>
      <c r="K513" s="1">
        <f t="shared" si="486"/>
        <v>-6.3087175979831267E-5</v>
      </c>
      <c r="L513" s="1">
        <f t="shared" si="487"/>
        <v>-6.0162703444291421E-5</v>
      </c>
      <c r="M513" s="1">
        <f t="shared" si="488"/>
        <v>-9.4103265190173535E-5</v>
      </c>
      <c r="N513" s="1">
        <f t="shared" si="489"/>
        <v>0</v>
      </c>
      <c r="O513" s="1">
        <f t="shared" si="490"/>
        <v>-6.3087175979831267E-5</v>
      </c>
      <c r="P513" s="1"/>
      <c r="Q513" s="99">
        <f t="shared" si="455"/>
        <v>-7.229457933152772E-5</v>
      </c>
      <c r="R513" s="99">
        <f t="shared" si="456"/>
        <v>-6.3087175979831267E-5</v>
      </c>
      <c r="S513" s="99">
        <f t="shared" si="457"/>
        <v>-6.0162703444291421E-5</v>
      </c>
      <c r="T513" s="99">
        <f t="shared" si="458"/>
        <v>-9.4103265190173535E-5</v>
      </c>
      <c r="U513" s="99">
        <f t="shared" si="459"/>
        <v>0</v>
      </c>
      <c r="V513" s="99">
        <f t="shared" si="460"/>
        <v>-6.3087175979831267E-5</v>
      </c>
      <c r="W513" s="99"/>
      <c r="X513" s="99">
        <f t="shared" si="461"/>
        <v>0</v>
      </c>
      <c r="Y513" s="99">
        <f t="shared" si="462"/>
        <v>0</v>
      </c>
      <c r="Z513" s="99">
        <f t="shared" si="463"/>
        <v>0</v>
      </c>
      <c r="AA513" s="99">
        <f t="shared" si="464"/>
        <v>0</v>
      </c>
      <c r="AB513" s="99">
        <f t="shared" si="465"/>
        <v>0</v>
      </c>
      <c r="AC513" s="99">
        <f t="shared" si="466"/>
        <v>0</v>
      </c>
      <c r="AD513" s="1"/>
      <c r="AE513" s="1"/>
      <c r="AF513" s="5">
        <f t="shared" si="497"/>
        <v>-1.7709040110089891E-3</v>
      </c>
      <c r="AG513" s="5">
        <f t="shared" si="498"/>
        <v>-1.4289684140131875E-3</v>
      </c>
      <c r="AH513" s="5">
        <f t="shared" si="499"/>
        <v>-1.8893217586285482E-3</v>
      </c>
      <c r="AI513" s="5">
        <f t="shared" si="500"/>
        <v>-1.6083662361385809E-3</v>
      </c>
      <c r="AJ513" s="5" t="e">
        <f t="shared" si="501"/>
        <v>#DIV/0!</v>
      </c>
      <c r="AK513" s="5">
        <f t="shared" si="502"/>
        <v>-1.4289684140131875E-3</v>
      </c>
      <c r="AL513" s="1"/>
      <c r="AM513" s="175">
        <f t="shared" si="467"/>
        <v>-1.7709040110089891E-3</v>
      </c>
      <c r="AN513" s="175">
        <f t="shared" si="468"/>
        <v>-1.4289684140131875E-3</v>
      </c>
      <c r="AO513" s="175">
        <f t="shared" si="469"/>
        <v>-1.8893217586285482E-3</v>
      </c>
      <c r="AP513" s="175">
        <f t="shared" si="470"/>
        <v>-1.6083662361385809E-3</v>
      </c>
      <c r="AQ513" s="175" t="e">
        <f t="shared" si="471"/>
        <v>#DIV/0!</v>
      </c>
      <c r="AR513" s="175">
        <f t="shared" si="472"/>
        <v>-1.4289684140131875E-3</v>
      </c>
      <c r="AS513" s="175"/>
      <c r="AT513" s="175">
        <f t="shared" si="473"/>
        <v>0</v>
      </c>
      <c r="AU513" s="175">
        <f t="shared" si="474"/>
        <v>0</v>
      </c>
      <c r="AV513" s="175">
        <f t="shared" si="475"/>
        <v>0</v>
      </c>
      <c r="AW513" s="175">
        <f t="shared" si="476"/>
        <v>0</v>
      </c>
      <c r="AX513" s="175" t="e">
        <f t="shared" si="477"/>
        <v>#DIV/0!</v>
      </c>
      <c r="AY513" s="175">
        <f t="shared" si="478"/>
        <v>0</v>
      </c>
      <c r="AZ513" s="1"/>
      <c r="BA513" s="1">
        <f t="shared" si="503"/>
        <v>4.0678955698709447E-2</v>
      </c>
      <c r="BB513" s="1">
        <f t="shared" si="504"/>
        <v>4.4022580344902827E-2</v>
      </c>
      <c r="BC513" s="1">
        <f t="shared" si="505"/>
        <v>3.1723220124478355E-2</v>
      </c>
      <c r="BD513" s="1">
        <f t="shared" si="506"/>
        <v>5.8320398708748576E-2</v>
      </c>
      <c r="BE513" s="1">
        <f t="shared" si="507"/>
        <v>0</v>
      </c>
      <c r="BF513" s="1">
        <f t="shared" si="508"/>
        <v>4.4022580344902827E-2</v>
      </c>
      <c r="BG513" s="1"/>
      <c r="BH513" s="1">
        <f t="shared" si="479"/>
        <v>4.0751250278040975E-2</v>
      </c>
      <c r="BI513" s="1">
        <f t="shared" si="480"/>
        <v>4.4085667520882658E-2</v>
      </c>
      <c r="BJ513" s="1">
        <f t="shared" si="481"/>
        <v>3.1783382827922646E-2</v>
      </c>
      <c r="BK513" s="1">
        <f t="shared" si="482"/>
        <v>5.841450197393875E-2</v>
      </c>
      <c r="BL513" s="1">
        <f t="shared" si="483"/>
        <v>0</v>
      </c>
      <c r="BM513" s="1">
        <f t="shared" si="484"/>
        <v>4.4085667520882658E-2</v>
      </c>
      <c r="BN513" s="1"/>
      <c r="BO513" s="1">
        <f t="shared" si="491"/>
        <v>3.8273527281507493E-3</v>
      </c>
      <c r="BP513" s="1">
        <f t="shared" si="492"/>
        <v>6.2695028277486731E-3</v>
      </c>
      <c r="BQ513" s="1">
        <f t="shared" si="493"/>
        <v>-2.3102147891725062E-2</v>
      </c>
      <c r="BR513" s="1">
        <f t="shared" si="494"/>
        <v>1.3737328711223349E-2</v>
      </c>
      <c r="BS513" s="1" t="e">
        <f t="shared" si="495"/>
        <v>#DIV/0!</v>
      </c>
      <c r="BT513" s="1">
        <f t="shared" si="496"/>
        <v>6.2695028277486731E-3</v>
      </c>
      <c r="BU513" s="1"/>
      <c r="BV513" s="1">
        <f t="shared" si="509"/>
        <v>0.10024931871168685</v>
      </c>
      <c r="BW513" s="1">
        <f t="shared" si="510"/>
        <v>9.8956392207069116E-2</v>
      </c>
      <c r="BX513" s="1">
        <f t="shared" si="511"/>
        <v>9.6835605238273531E-2</v>
      </c>
      <c r="BY513" s="1">
        <f t="shared" si="512"/>
        <v>0.1228571289151231</v>
      </c>
      <c r="BZ513" s="1" t="e">
        <f t="shared" si="513"/>
        <v>#DIV/0!</v>
      </c>
      <c r="CA513" s="1">
        <f t="shared" si="514"/>
        <v>9.8956392207069116E-2</v>
      </c>
      <c r="CB513" s="1"/>
      <c r="CC513" s="1"/>
    </row>
    <row r="514" spans="1:81" x14ac:dyDescent="0.2">
      <c r="A514">
        <f t="shared" si="515"/>
        <v>2032</v>
      </c>
      <c r="B514">
        <f t="shared" si="516"/>
        <v>9</v>
      </c>
      <c r="C514" s="1">
        <f>AVERAGE(RealPrice!C502:C513)</f>
        <v>4.0678804131578983E-2</v>
      </c>
      <c r="D514" s="1">
        <f>AVERAGE(RealPrice!D502:D513)</f>
        <v>4.402213870341834E-2</v>
      </c>
      <c r="E514" s="1">
        <f>AVERAGE(RealPrice!E502:E513)</f>
        <v>3.1722943848210866E-2</v>
      </c>
      <c r="F514" s="1">
        <f>AVERAGE(RealPrice!F502:F513)</f>
        <v>5.8320486530404447E-2</v>
      </c>
      <c r="G514" s="1">
        <f>AVERAGE(RealPrice!G502:G513)</f>
        <v>0</v>
      </c>
      <c r="H514" s="1">
        <f>AVERAGE(RealPrice!H502:H513)</f>
        <v>4.402213870341834E-2</v>
      </c>
      <c r="I514" s="1"/>
      <c r="J514" s="1">
        <f t="shared" si="485"/>
        <v>-7.2446146461992156E-5</v>
      </c>
      <c r="K514" s="1">
        <f t="shared" si="486"/>
        <v>-6.3528817464318654E-5</v>
      </c>
      <c r="L514" s="1">
        <f t="shared" si="487"/>
        <v>-6.0438979711779917E-5</v>
      </c>
      <c r="M514" s="1">
        <f t="shared" si="488"/>
        <v>-9.4015443534302412E-5</v>
      </c>
      <c r="N514" s="1">
        <f t="shared" si="489"/>
        <v>0</v>
      </c>
      <c r="O514" s="1">
        <f t="shared" si="490"/>
        <v>-6.3528817464318654E-5</v>
      </c>
      <c r="P514" s="1"/>
      <c r="Q514" s="99">
        <f t="shared" ref="Q514:Q577" si="517">IF(J514&lt;=0,J514,0)</f>
        <v>-7.2446146461992156E-5</v>
      </c>
      <c r="R514" s="99">
        <f t="shared" ref="R514:R577" si="518">IF(K514&lt;=0,K514,0)</f>
        <v>-6.3528817464318654E-5</v>
      </c>
      <c r="S514" s="99">
        <f t="shared" ref="S514:S577" si="519">IF(L514&lt;=0,L514,0)</f>
        <v>-6.0438979711779917E-5</v>
      </c>
      <c r="T514" s="99">
        <f t="shared" ref="T514:T577" si="520">IF(M514&lt;=0,M514,0)</f>
        <v>-9.4015443534302412E-5</v>
      </c>
      <c r="U514" s="99">
        <f t="shared" ref="U514:U577" si="521">IF(N514&lt;=0,N514,0)</f>
        <v>0</v>
      </c>
      <c r="V514" s="99">
        <f t="shared" ref="V514:V577" si="522">IF(O514&lt;=0,O514,0)</f>
        <v>-6.3528817464318654E-5</v>
      </c>
      <c r="W514" s="99"/>
      <c r="X514" s="99">
        <f t="shared" ref="X514:X577" si="523">IF(J514&gt;=0,J514,0)</f>
        <v>0</v>
      </c>
      <c r="Y514" s="99">
        <f t="shared" ref="Y514:Y577" si="524">IF(K514&gt;=0,K514,0)</f>
        <v>0</v>
      </c>
      <c r="Z514" s="99">
        <f t="shared" ref="Z514:Z577" si="525">IF(L514&gt;=0,L514,0)</f>
        <v>0</v>
      </c>
      <c r="AA514" s="99">
        <f t="shared" ref="AA514:AA577" si="526">IF(M514&gt;=0,M514,0)</f>
        <v>0</v>
      </c>
      <c r="AB514" s="99">
        <f t="shared" ref="AB514:AB577" si="527">IF(N514&gt;=0,N514,0)</f>
        <v>0</v>
      </c>
      <c r="AC514" s="99">
        <f t="shared" ref="AC514:AC577" si="528">IF(O514&gt;=0,O514,0)</f>
        <v>0</v>
      </c>
      <c r="AD514" s="1"/>
      <c r="AE514" s="1"/>
      <c r="AF514" s="5">
        <f t="shared" si="497"/>
        <v>-1.7777650002810397E-3</v>
      </c>
      <c r="AG514" s="5">
        <f t="shared" si="498"/>
        <v>-1.4410310887144062E-3</v>
      </c>
      <c r="AH514" s="5">
        <f t="shared" si="499"/>
        <v>-1.9015905273205291E-3</v>
      </c>
      <c r="AI514" s="5">
        <f t="shared" si="500"/>
        <v>-1.60945382323463E-3</v>
      </c>
      <c r="AJ514" s="5" t="e">
        <f t="shared" si="501"/>
        <v>#DIV/0!</v>
      </c>
      <c r="AK514" s="5">
        <f t="shared" si="502"/>
        <v>-1.4410310887144062E-3</v>
      </c>
      <c r="AL514" s="1"/>
      <c r="AM514" s="175">
        <f t="shared" ref="AM514:AM577" si="529">IF(AF514&lt;=0,AF514,0)</f>
        <v>-1.7777650002810397E-3</v>
      </c>
      <c r="AN514" s="175">
        <f t="shared" ref="AN514:AN577" si="530">IF(AG514&lt;=0,AG514,0)</f>
        <v>-1.4410310887144062E-3</v>
      </c>
      <c r="AO514" s="175">
        <f t="shared" ref="AO514:AO577" si="531">IF(AH514&lt;=0,AH514,0)</f>
        <v>-1.9015905273205291E-3</v>
      </c>
      <c r="AP514" s="175">
        <f t="shared" ref="AP514:AP577" si="532">IF(AI514&lt;=0,AI514,0)</f>
        <v>-1.60945382323463E-3</v>
      </c>
      <c r="AQ514" s="175" t="e">
        <f t="shared" ref="AQ514:AQ577" si="533">IF(AJ514&lt;=0,AJ514,0)</f>
        <v>#DIV/0!</v>
      </c>
      <c r="AR514" s="175">
        <f t="shared" ref="AR514:AR577" si="534">IF(AK514&lt;=0,AK514,0)</f>
        <v>-1.4410310887144062E-3</v>
      </c>
      <c r="AS514" s="175"/>
      <c r="AT514" s="175">
        <f t="shared" ref="AT514:AT577" si="535">IF(AF514&gt;=0,AF514,0)</f>
        <v>0</v>
      </c>
      <c r="AU514" s="175">
        <f t="shared" ref="AU514:AU577" si="536">IF(AG514&gt;=0,AG514,0)</f>
        <v>0</v>
      </c>
      <c r="AV514" s="175">
        <f t="shared" ref="AV514:AV577" si="537">IF(AH514&gt;=0,AH514,0)</f>
        <v>0</v>
      </c>
      <c r="AW514" s="175">
        <f t="shared" ref="AW514:AW577" si="538">IF(AI514&gt;=0,AI514,0)</f>
        <v>0</v>
      </c>
      <c r="AX514" s="175" t="e">
        <f t="shared" ref="AX514:AX577" si="539">IF(AJ514&gt;=0,AJ514,0)</f>
        <v>#DIV/0!</v>
      </c>
      <c r="AY514" s="175">
        <f t="shared" ref="AY514:AY577" si="540">IF(AK514&gt;=0,AK514,0)</f>
        <v>0</v>
      </c>
      <c r="AZ514" s="1"/>
      <c r="BA514" s="1">
        <f t="shared" si="503"/>
        <v>4.0606357985116991E-2</v>
      </c>
      <c r="BB514" s="1">
        <f t="shared" si="504"/>
        <v>4.3958609885954021E-2</v>
      </c>
      <c r="BC514" s="1">
        <f t="shared" si="505"/>
        <v>3.1662504868499086E-2</v>
      </c>
      <c r="BD514" s="1">
        <f t="shared" si="506"/>
        <v>5.8226471086870145E-2</v>
      </c>
      <c r="BE514" s="1">
        <f t="shared" si="507"/>
        <v>0</v>
      </c>
      <c r="BF514" s="1">
        <f t="shared" si="508"/>
        <v>4.3958609885954021E-2</v>
      </c>
      <c r="BG514" s="1"/>
      <c r="BH514" s="1">
        <f t="shared" si="479"/>
        <v>4.0678804131578983E-2</v>
      </c>
      <c r="BI514" s="1">
        <f t="shared" si="480"/>
        <v>4.402213870341834E-2</v>
      </c>
      <c r="BJ514" s="1">
        <f t="shared" si="481"/>
        <v>3.1722943848210866E-2</v>
      </c>
      <c r="BK514" s="1">
        <f t="shared" si="482"/>
        <v>5.8320486530404447E-2</v>
      </c>
      <c r="BL514" s="1">
        <f t="shared" si="483"/>
        <v>0</v>
      </c>
      <c r="BM514" s="1">
        <f t="shared" si="484"/>
        <v>4.402213870341834E-2</v>
      </c>
      <c r="BN514" s="1"/>
      <c r="BO514" s="1">
        <f t="shared" si="491"/>
        <v>3.7550353739123406E-3</v>
      </c>
      <c r="BP514" s="1">
        <f t="shared" si="492"/>
        <v>6.20606555728535E-3</v>
      </c>
      <c r="BQ514" s="1">
        <f t="shared" si="493"/>
        <v>-2.316247194124554E-2</v>
      </c>
      <c r="BR514" s="1">
        <f t="shared" si="494"/>
        <v>1.3643464581204086E-2</v>
      </c>
      <c r="BS514" s="1" t="e">
        <f t="shared" si="495"/>
        <v>#DIV/0!</v>
      </c>
      <c r="BT514" s="1">
        <f t="shared" si="496"/>
        <v>6.20606555728535E-3</v>
      </c>
      <c r="BU514" s="1"/>
      <c r="BV514" s="1">
        <f t="shared" si="509"/>
        <v>0.10024931871168685</v>
      </c>
      <c r="BW514" s="1">
        <f t="shared" si="510"/>
        <v>9.8956392207069116E-2</v>
      </c>
      <c r="BX514" s="1">
        <f t="shared" si="511"/>
        <v>9.6835605238273531E-2</v>
      </c>
      <c r="BY514" s="1">
        <f t="shared" si="512"/>
        <v>0.1228571289151231</v>
      </c>
      <c r="BZ514" s="1" t="e">
        <f t="shared" si="513"/>
        <v>#DIV/0!</v>
      </c>
      <c r="CA514" s="1">
        <f t="shared" si="514"/>
        <v>9.8956392207069116E-2</v>
      </c>
      <c r="CB514" s="1"/>
      <c r="CC514" s="1"/>
    </row>
    <row r="515" spans="1:81" x14ac:dyDescent="0.2">
      <c r="A515">
        <f t="shared" si="515"/>
        <v>2032</v>
      </c>
      <c r="B515">
        <f t="shared" si="516"/>
        <v>10</v>
      </c>
      <c r="C515" s="1">
        <f>AVERAGE(RealPrice!C503:C514)</f>
        <v>4.060654827881615E-2</v>
      </c>
      <c r="D515" s="1">
        <f>AVERAGE(RealPrice!D503:D514)</f>
        <v>4.3958928705844967E-2</v>
      </c>
      <c r="E515" s="1">
        <f>AVERAGE(RealPrice!E503:E514)</f>
        <v>3.1661481156197581E-2</v>
      </c>
      <c r="F515" s="1">
        <f>AVERAGE(RealPrice!F503:F514)</f>
        <v>5.822618816415679E-2</v>
      </c>
      <c r="G515" s="1">
        <f>AVERAGE(RealPrice!G503:G514)</f>
        <v>0</v>
      </c>
      <c r="H515" s="1">
        <f>AVERAGE(RealPrice!H503:H514)</f>
        <v>4.3958928705844967E-2</v>
      </c>
      <c r="I515" s="1"/>
      <c r="J515" s="1">
        <f t="shared" si="485"/>
        <v>-7.2255852762832806E-5</v>
      </c>
      <c r="K515" s="1">
        <f t="shared" si="486"/>
        <v>-6.32099975733727E-5</v>
      </c>
      <c r="L515" s="1">
        <f t="shared" si="487"/>
        <v>-6.1462692013285192E-5</v>
      </c>
      <c r="M515" s="1">
        <f t="shared" si="488"/>
        <v>-9.4298366247656806E-5</v>
      </c>
      <c r="N515" s="1">
        <f t="shared" si="489"/>
        <v>0</v>
      </c>
      <c r="O515" s="1">
        <f t="shared" si="490"/>
        <v>-6.32099975733727E-5</v>
      </c>
      <c r="P515" s="1"/>
      <c r="Q515" s="99">
        <f t="shared" si="517"/>
        <v>-7.2255852762832806E-5</v>
      </c>
      <c r="R515" s="99">
        <f t="shared" si="518"/>
        <v>-6.32099975733727E-5</v>
      </c>
      <c r="S515" s="99">
        <f t="shared" si="519"/>
        <v>-6.1462692013285192E-5</v>
      </c>
      <c r="T515" s="99">
        <f t="shared" si="520"/>
        <v>-9.4298366247656806E-5</v>
      </c>
      <c r="U515" s="99">
        <f t="shared" si="521"/>
        <v>0</v>
      </c>
      <c r="V515" s="99">
        <f t="shared" si="522"/>
        <v>-6.32099975733727E-5</v>
      </c>
      <c r="W515" s="99"/>
      <c r="X515" s="99">
        <f t="shared" si="523"/>
        <v>0</v>
      </c>
      <c r="Y515" s="99">
        <f t="shared" si="524"/>
        <v>0</v>
      </c>
      <c r="Z515" s="99">
        <f t="shared" si="525"/>
        <v>0</v>
      </c>
      <c r="AA515" s="99">
        <f t="shared" si="526"/>
        <v>0</v>
      </c>
      <c r="AB515" s="99">
        <f t="shared" si="527"/>
        <v>0</v>
      </c>
      <c r="AC515" s="99">
        <f t="shared" si="528"/>
        <v>0</v>
      </c>
      <c r="AD515" s="1"/>
      <c r="AE515" s="1"/>
      <c r="AF515" s="5">
        <f t="shared" si="497"/>
        <v>-1.7762531201536147E-3</v>
      </c>
      <c r="AG515" s="5">
        <f t="shared" si="498"/>
        <v>-1.4358683933832772E-3</v>
      </c>
      <c r="AH515" s="5">
        <f t="shared" si="499"/>
        <v>-1.9374838699515173E-3</v>
      </c>
      <c r="AI515" s="5">
        <f t="shared" si="500"/>
        <v>-1.616899512635217E-3</v>
      </c>
      <c r="AJ515" s="5" t="e">
        <f t="shared" si="501"/>
        <v>#DIV/0!</v>
      </c>
      <c r="AK515" s="5">
        <f t="shared" si="502"/>
        <v>-1.4358683933832772E-3</v>
      </c>
      <c r="AL515" s="1"/>
      <c r="AM515" s="175">
        <f t="shared" si="529"/>
        <v>-1.7762531201536147E-3</v>
      </c>
      <c r="AN515" s="175">
        <f t="shared" si="530"/>
        <v>-1.4358683933832772E-3</v>
      </c>
      <c r="AO515" s="175">
        <f t="shared" si="531"/>
        <v>-1.9374838699515173E-3</v>
      </c>
      <c r="AP515" s="175">
        <f t="shared" si="532"/>
        <v>-1.616899512635217E-3</v>
      </c>
      <c r="AQ515" s="175" t="e">
        <f t="shared" si="533"/>
        <v>#DIV/0!</v>
      </c>
      <c r="AR515" s="175">
        <f t="shared" si="534"/>
        <v>-1.4358683933832772E-3</v>
      </c>
      <c r="AS515" s="175"/>
      <c r="AT515" s="175">
        <f t="shared" si="535"/>
        <v>0</v>
      </c>
      <c r="AU515" s="175">
        <f t="shared" si="536"/>
        <v>0</v>
      </c>
      <c r="AV515" s="175">
        <f t="shared" si="537"/>
        <v>0</v>
      </c>
      <c r="AW515" s="175">
        <f t="shared" si="538"/>
        <v>0</v>
      </c>
      <c r="AX515" s="175" t="e">
        <f t="shared" si="539"/>
        <v>#DIV/0!</v>
      </c>
      <c r="AY515" s="175">
        <f t="shared" si="540"/>
        <v>0</v>
      </c>
      <c r="AZ515" s="1"/>
      <c r="BA515" s="1">
        <f t="shared" si="503"/>
        <v>4.0534292426053317E-2</v>
      </c>
      <c r="BB515" s="1">
        <f t="shared" si="504"/>
        <v>4.3895718708271594E-2</v>
      </c>
      <c r="BC515" s="1">
        <f t="shared" si="505"/>
        <v>3.1600018464184296E-2</v>
      </c>
      <c r="BD515" s="1">
        <f t="shared" si="506"/>
        <v>5.8131889797909134E-2</v>
      </c>
      <c r="BE515" s="1">
        <f t="shared" si="507"/>
        <v>0</v>
      </c>
      <c r="BF515" s="1">
        <f t="shared" si="508"/>
        <v>4.3895718708271594E-2</v>
      </c>
      <c r="BG515" s="1"/>
      <c r="BH515" s="1">
        <f t="shared" ref="BH515:BH578" si="541">C515+X515</f>
        <v>4.060654827881615E-2</v>
      </c>
      <c r="BI515" s="1">
        <f t="shared" ref="BI515:BI578" si="542">D515+Y515</f>
        <v>4.3958928705844967E-2</v>
      </c>
      <c r="BJ515" s="1">
        <f t="shared" ref="BJ515:BJ578" si="543">E515+Z515</f>
        <v>3.1661481156197581E-2</v>
      </c>
      <c r="BK515" s="1">
        <f t="shared" ref="BK515:BK578" si="544">F515+AA515</f>
        <v>5.822618816415679E-2</v>
      </c>
      <c r="BL515" s="1">
        <f t="shared" ref="BL515:BL578" si="545">G515+AB515</f>
        <v>0</v>
      </c>
      <c r="BM515" s="1">
        <f t="shared" ref="BM515:BM578" si="546">H515+AC515</f>
        <v>4.3958928705844967E-2</v>
      </c>
      <c r="BN515" s="1"/>
      <c r="BO515" s="1">
        <f t="shared" si="491"/>
        <v>3.6829078658334249E-3</v>
      </c>
      <c r="BP515" s="1">
        <f t="shared" si="492"/>
        <v>6.1429463209496382E-3</v>
      </c>
      <c r="BQ515" s="1">
        <f t="shared" si="493"/>
        <v>-2.3223815550284448E-2</v>
      </c>
      <c r="BR515" s="1">
        <f t="shared" si="494"/>
        <v>1.3549318685938854E-2</v>
      </c>
      <c r="BS515" s="1" t="e">
        <f t="shared" si="495"/>
        <v>#DIV/0!</v>
      </c>
      <c r="BT515" s="1">
        <f t="shared" si="496"/>
        <v>6.1429463209496382E-3</v>
      </c>
      <c r="BU515" s="1"/>
      <c r="BV515" s="1">
        <f t="shared" si="509"/>
        <v>0.10024931871168685</v>
      </c>
      <c r="BW515" s="1">
        <f t="shared" si="510"/>
        <v>9.8956392207069116E-2</v>
      </c>
      <c r="BX515" s="1">
        <f t="shared" si="511"/>
        <v>9.6835605238273531E-2</v>
      </c>
      <c r="BY515" s="1">
        <f t="shared" si="512"/>
        <v>0.1228571289151231</v>
      </c>
      <c r="BZ515" s="1" t="e">
        <f t="shared" si="513"/>
        <v>#DIV/0!</v>
      </c>
      <c r="CA515" s="1">
        <f t="shared" si="514"/>
        <v>9.8956392207069116E-2</v>
      </c>
      <c r="CB515" s="1"/>
      <c r="CC515" s="1"/>
    </row>
    <row r="516" spans="1:81" x14ac:dyDescent="0.2">
      <c r="A516">
        <f t="shared" si="515"/>
        <v>2032</v>
      </c>
      <c r="B516">
        <f t="shared" si="516"/>
        <v>11</v>
      </c>
      <c r="C516" s="1">
        <f>AVERAGE(RealPrice!C504:C515)</f>
        <v>4.0533200789314321E-2</v>
      </c>
      <c r="D516" s="1">
        <f>AVERAGE(RealPrice!D504:D515)</f>
        <v>4.3894695511134674E-2</v>
      </c>
      <c r="E516" s="1">
        <f>AVERAGE(RealPrice!E504:E515)</f>
        <v>3.1601464708855491E-2</v>
      </c>
      <c r="F516" s="1">
        <f>AVERAGE(RealPrice!F504:F515)</f>
        <v>5.8131210021622255E-2</v>
      </c>
      <c r="G516" s="1">
        <f>AVERAGE(RealPrice!G504:G515)</f>
        <v>0</v>
      </c>
      <c r="H516" s="1">
        <f>AVERAGE(RealPrice!H504:H515)</f>
        <v>4.3894695511134674E-2</v>
      </c>
      <c r="I516" s="1"/>
      <c r="J516" s="1">
        <f t="shared" si="485"/>
        <v>-7.3347489501829344E-5</v>
      </c>
      <c r="K516" s="1">
        <f t="shared" si="486"/>
        <v>-6.4233194710293373E-5</v>
      </c>
      <c r="L516" s="1">
        <f t="shared" si="487"/>
        <v>-6.0016447342089996E-5</v>
      </c>
      <c r="M516" s="1">
        <f t="shared" si="488"/>
        <v>-9.4978142534535293E-5</v>
      </c>
      <c r="N516" s="1">
        <f t="shared" si="489"/>
        <v>0</v>
      </c>
      <c r="O516" s="1">
        <f t="shared" si="490"/>
        <v>-6.4233194710293373E-5</v>
      </c>
      <c r="P516" s="1"/>
      <c r="Q516" s="99">
        <f t="shared" si="517"/>
        <v>-7.3347489501829344E-5</v>
      </c>
      <c r="R516" s="99">
        <f t="shared" si="518"/>
        <v>-6.4233194710293373E-5</v>
      </c>
      <c r="S516" s="99">
        <f t="shared" si="519"/>
        <v>-6.0016447342089996E-5</v>
      </c>
      <c r="T516" s="99">
        <f t="shared" si="520"/>
        <v>-9.4978142534535293E-5</v>
      </c>
      <c r="U516" s="99">
        <f t="shared" si="521"/>
        <v>0</v>
      </c>
      <c r="V516" s="99">
        <f t="shared" si="522"/>
        <v>-6.4233194710293373E-5</v>
      </c>
      <c r="W516" s="99"/>
      <c r="X516" s="99">
        <f t="shared" si="523"/>
        <v>0</v>
      </c>
      <c r="Y516" s="99">
        <f t="shared" si="524"/>
        <v>0</v>
      </c>
      <c r="Z516" s="99">
        <f t="shared" si="525"/>
        <v>0</v>
      </c>
      <c r="AA516" s="99">
        <f t="shared" si="526"/>
        <v>0</v>
      </c>
      <c r="AB516" s="99">
        <f t="shared" si="527"/>
        <v>0</v>
      </c>
      <c r="AC516" s="99">
        <f t="shared" si="528"/>
        <v>0</v>
      </c>
      <c r="AD516" s="1"/>
      <c r="AE516" s="1"/>
      <c r="AF516" s="5">
        <f t="shared" si="497"/>
        <v>-1.8062970779540999E-3</v>
      </c>
      <c r="AG516" s="5">
        <f t="shared" si="498"/>
        <v>-1.4612092833315993E-3</v>
      </c>
      <c r="AH516" s="5">
        <f t="shared" si="499"/>
        <v>-1.895566636507251E-3</v>
      </c>
      <c r="AI516" s="5">
        <f t="shared" si="500"/>
        <v>-1.6311928623382599E-3</v>
      </c>
      <c r="AJ516" s="5" t="e">
        <f t="shared" si="501"/>
        <v>#DIV/0!</v>
      </c>
      <c r="AK516" s="5">
        <f t="shared" si="502"/>
        <v>-1.4612092833315993E-3</v>
      </c>
      <c r="AL516" s="1"/>
      <c r="AM516" s="175">
        <f t="shared" si="529"/>
        <v>-1.8062970779540999E-3</v>
      </c>
      <c r="AN516" s="175">
        <f t="shared" si="530"/>
        <v>-1.4612092833315993E-3</v>
      </c>
      <c r="AO516" s="175">
        <f t="shared" si="531"/>
        <v>-1.895566636507251E-3</v>
      </c>
      <c r="AP516" s="175">
        <f t="shared" si="532"/>
        <v>-1.6311928623382599E-3</v>
      </c>
      <c r="AQ516" s="175" t="e">
        <f t="shared" si="533"/>
        <v>#DIV/0!</v>
      </c>
      <c r="AR516" s="175">
        <f t="shared" si="534"/>
        <v>-1.4612092833315993E-3</v>
      </c>
      <c r="AS516" s="175"/>
      <c r="AT516" s="175">
        <f t="shared" si="535"/>
        <v>0</v>
      </c>
      <c r="AU516" s="175">
        <f t="shared" si="536"/>
        <v>0</v>
      </c>
      <c r="AV516" s="175">
        <f t="shared" si="537"/>
        <v>0</v>
      </c>
      <c r="AW516" s="175">
        <f t="shared" si="538"/>
        <v>0</v>
      </c>
      <c r="AX516" s="175" t="e">
        <f t="shared" si="539"/>
        <v>#DIV/0!</v>
      </c>
      <c r="AY516" s="175">
        <f t="shared" si="540"/>
        <v>0</v>
      </c>
      <c r="AZ516" s="1"/>
      <c r="BA516" s="1">
        <f t="shared" si="503"/>
        <v>4.0459853299812491E-2</v>
      </c>
      <c r="BB516" s="1">
        <f t="shared" si="504"/>
        <v>4.383046231642438E-2</v>
      </c>
      <c r="BC516" s="1">
        <f t="shared" si="505"/>
        <v>3.1541448261513401E-2</v>
      </c>
      <c r="BD516" s="1">
        <f t="shared" si="506"/>
        <v>5.803623187908772E-2</v>
      </c>
      <c r="BE516" s="1">
        <f t="shared" si="507"/>
        <v>0</v>
      </c>
      <c r="BF516" s="1">
        <f t="shared" si="508"/>
        <v>4.383046231642438E-2</v>
      </c>
      <c r="BG516" s="1"/>
      <c r="BH516" s="1">
        <f t="shared" si="541"/>
        <v>4.0533200789314321E-2</v>
      </c>
      <c r="BI516" s="1">
        <f t="shared" si="542"/>
        <v>4.3894695511134674E-2</v>
      </c>
      <c r="BJ516" s="1">
        <f t="shared" si="543"/>
        <v>3.1601464708855491E-2</v>
      </c>
      <c r="BK516" s="1">
        <f t="shared" si="544"/>
        <v>5.8131210021622255E-2</v>
      </c>
      <c r="BL516" s="1">
        <f t="shared" si="545"/>
        <v>0</v>
      </c>
      <c r="BM516" s="1">
        <f t="shared" si="546"/>
        <v>4.3894695511134674E-2</v>
      </c>
      <c r="BN516" s="1"/>
      <c r="BO516" s="1">
        <f t="shared" si="491"/>
        <v>3.6096928636875597E-3</v>
      </c>
      <c r="BP516" s="1">
        <f t="shared" si="492"/>
        <v>6.0788069843797548E-3</v>
      </c>
      <c r="BQ516" s="1">
        <f t="shared" si="493"/>
        <v>-2.3283718232451317E-2</v>
      </c>
      <c r="BR516" s="1">
        <f t="shared" si="494"/>
        <v>1.3454495471072497E-2</v>
      </c>
      <c r="BS516" s="1" t="e">
        <f t="shared" si="495"/>
        <v>#DIV/0!</v>
      </c>
      <c r="BT516" s="1">
        <f t="shared" si="496"/>
        <v>6.0788069843797548E-3</v>
      </c>
      <c r="BU516" s="1"/>
      <c r="BV516" s="1">
        <f t="shared" si="509"/>
        <v>0.10024931871168685</v>
      </c>
      <c r="BW516" s="1">
        <f t="shared" si="510"/>
        <v>9.8956392207069116E-2</v>
      </c>
      <c r="BX516" s="1">
        <f t="shared" si="511"/>
        <v>9.6835605238273531E-2</v>
      </c>
      <c r="BY516" s="1">
        <f t="shared" si="512"/>
        <v>0.1228571289151231</v>
      </c>
      <c r="BZ516" s="1" t="e">
        <f t="shared" si="513"/>
        <v>#DIV/0!</v>
      </c>
      <c r="CA516" s="1">
        <f t="shared" si="514"/>
        <v>9.8956392207069116E-2</v>
      </c>
      <c r="CB516" s="1"/>
      <c r="CC516" s="1"/>
    </row>
    <row r="517" spans="1:81" x14ac:dyDescent="0.2">
      <c r="A517">
        <f t="shared" si="515"/>
        <v>2032</v>
      </c>
      <c r="B517">
        <f t="shared" si="516"/>
        <v>12</v>
      </c>
      <c r="C517" s="1">
        <f>AVERAGE(RealPrice!C505:C516)</f>
        <v>4.0458900064419635E-2</v>
      </c>
      <c r="D517" s="1">
        <f>AVERAGE(RealPrice!D505:D516)</f>
        <v>4.3829581719489509E-2</v>
      </c>
      <c r="E517" s="1">
        <f>AVERAGE(RealPrice!E505:E516)</f>
        <v>3.1543215961148063E-2</v>
      </c>
      <c r="F517" s="1">
        <f>AVERAGE(RealPrice!F505:F516)</f>
        <v>5.8034299108865268E-2</v>
      </c>
      <c r="G517" s="1">
        <f>AVERAGE(RealPrice!G505:G516)</f>
        <v>0</v>
      </c>
      <c r="H517" s="1">
        <f>AVERAGE(RealPrice!H505:H516)</f>
        <v>4.3829581719489509E-2</v>
      </c>
      <c r="I517" s="1"/>
      <c r="J517" s="1">
        <f t="shared" si="485"/>
        <v>-7.430072489468531E-5</v>
      </c>
      <c r="K517" s="1">
        <f t="shared" si="486"/>
        <v>-6.5113791645164676E-5</v>
      </c>
      <c r="L517" s="1">
        <f t="shared" si="487"/>
        <v>-5.8248747707427551E-5</v>
      </c>
      <c r="M517" s="1">
        <f t="shared" si="488"/>
        <v>-9.6910912756986711E-5</v>
      </c>
      <c r="N517" s="1">
        <f t="shared" si="489"/>
        <v>0</v>
      </c>
      <c r="O517" s="1">
        <f t="shared" si="490"/>
        <v>-6.5113791645164676E-5</v>
      </c>
      <c r="P517" s="1"/>
      <c r="Q517" s="99">
        <f t="shared" si="517"/>
        <v>-7.430072489468531E-5</v>
      </c>
      <c r="R517" s="99">
        <f t="shared" si="518"/>
        <v>-6.5113791645164676E-5</v>
      </c>
      <c r="S517" s="99">
        <f t="shared" si="519"/>
        <v>-5.8248747707427551E-5</v>
      </c>
      <c r="T517" s="99">
        <f t="shared" si="520"/>
        <v>-9.6910912756986711E-5</v>
      </c>
      <c r="U517" s="99">
        <f t="shared" si="521"/>
        <v>0</v>
      </c>
      <c r="V517" s="99">
        <f t="shared" si="522"/>
        <v>-6.5113791645164676E-5</v>
      </c>
      <c r="W517" s="99"/>
      <c r="X517" s="99">
        <f t="shared" si="523"/>
        <v>0</v>
      </c>
      <c r="Y517" s="99">
        <f t="shared" si="524"/>
        <v>0</v>
      </c>
      <c r="Z517" s="99">
        <f t="shared" si="525"/>
        <v>0</v>
      </c>
      <c r="AA517" s="99">
        <f t="shared" si="526"/>
        <v>0</v>
      </c>
      <c r="AB517" s="99">
        <f t="shared" si="527"/>
        <v>0</v>
      </c>
      <c r="AC517" s="99">
        <f t="shared" si="528"/>
        <v>0</v>
      </c>
      <c r="AD517" s="1"/>
      <c r="AE517" s="1"/>
      <c r="AF517" s="5">
        <f t="shared" si="497"/>
        <v>-1.8330830886238436E-3</v>
      </c>
      <c r="AG517" s="5">
        <f t="shared" si="498"/>
        <v>-1.4834091200984778E-3</v>
      </c>
      <c r="AH517" s="5">
        <f t="shared" si="499"/>
        <v>-1.8432293643372288E-3</v>
      </c>
      <c r="AI517" s="5">
        <f t="shared" si="500"/>
        <v>-1.6671064084325948E-3</v>
      </c>
      <c r="AJ517" s="5" t="e">
        <f t="shared" si="501"/>
        <v>#DIV/0!</v>
      </c>
      <c r="AK517" s="5">
        <f t="shared" si="502"/>
        <v>-1.4834091200984778E-3</v>
      </c>
      <c r="AL517" s="1"/>
      <c r="AM517" s="175">
        <f t="shared" si="529"/>
        <v>-1.8330830886238436E-3</v>
      </c>
      <c r="AN517" s="175">
        <f t="shared" si="530"/>
        <v>-1.4834091200984778E-3</v>
      </c>
      <c r="AO517" s="175">
        <f t="shared" si="531"/>
        <v>-1.8432293643372288E-3</v>
      </c>
      <c r="AP517" s="175">
        <f t="shared" si="532"/>
        <v>-1.6671064084325948E-3</v>
      </c>
      <c r="AQ517" s="175" t="e">
        <f t="shared" si="533"/>
        <v>#DIV/0!</v>
      </c>
      <c r="AR517" s="175">
        <f t="shared" si="534"/>
        <v>-1.4834091200984778E-3</v>
      </c>
      <c r="AS517" s="175"/>
      <c r="AT517" s="175">
        <f t="shared" si="535"/>
        <v>0</v>
      </c>
      <c r="AU517" s="175">
        <f t="shared" si="536"/>
        <v>0</v>
      </c>
      <c r="AV517" s="175">
        <f t="shared" si="537"/>
        <v>0</v>
      </c>
      <c r="AW517" s="175">
        <f t="shared" si="538"/>
        <v>0</v>
      </c>
      <c r="AX517" s="175" t="e">
        <f t="shared" si="539"/>
        <v>#DIV/0!</v>
      </c>
      <c r="AY517" s="175">
        <f t="shared" si="540"/>
        <v>0</v>
      </c>
      <c r="AZ517" s="1"/>
      <c r="BA517" s="1">
        <f t="shared" si="503"/>
        <v>4.038459933952495E-2</v>
      </c>
      <c r="BB517" s="1">
        <f t="shared" si="504"/>
        <v>4.3764467927844344E-2</v>
      </c>
      <c r="BC517" s="1">
        <f t="shared" si="505"/>
        <v>3.1484967213440636E-2</v>
      </c>
      <c r="BD517" s="1">
        <f t="shared" si="506"/>
        <v>5.7937388196108282E-2</v>
      </c>
      <c r="BE517" s="1">
        <f t="shared" si="507"/>
        <v>0</v>
      </c>
      <c r="BF517" s="1">
        <f t="shared" si="508"/>
        <v>4.3764467927844344E-2</v>
      </c>
      <c r="BG517" s="1"/>
      <c r="BH517" s="1">
        <f t="shared" si="541"/>
        <v>4.0458900064419635E-2</v>
      </c>
      <c r="BI517" s="1">
        <f t="shared" si="542"/>
        <v>4.3829581719489509E-2</v>
      </c>
      <c r="BJ517" s="1">
        <f t="shared" si="543"/>
        <v>3.1543215961148063E-2</v>
      </c>
      <c r="BK517" s="1">
        <f t="shared" si="544"/>
        <v>5.8034299108865268E-2</v>
      </c>
      <c r="BL517" s="1">
        <f t="shared" si="545"/>
        <v>0</v>
      </c>
      <c r="BM517" s="1">
        <f t="shared" si="546"/>
        <v>4.3829581719489509E-2</v>
      </c>
      <c r="BN517" s="1"/>
      <c r="BO517" s="1">
        <f t="shared" si="491"/>
        <v>3.5355283381951499E-3</v>
      </c>
      <c r="BP517" s="1">
        <f t="shared" si="492"/>
        <v>6.0137897831269629E-3</v>
      </c>
      <c r="BQ517" s="1">
        <f t="shared" si="493"/>
        <v>-2.3341859614356537E-2</v>
      </c>
      <c r="BR517" s="1">
        <f t="shared" si="494"/>
        <v>1.3357746119119215E-2</v>
      </c>
      <c r="BS517" s="1" t="e">
        <f t="shared" si="495"/>
        <v>#DIV/0!</v>
      </c>
      <c r="BT517" s="1">
        <f t="shared" si="496"/>
        <v>6.0137897831269629E-3</v>
      </c>
      <c r="BU517" s="1"/>
      <c r="BV517" s="1">
        <f t="shared" si="509"/>
        <v>0.10024931871168685</v>
      </c>
      <c r="BW517" s="1">
        <f t="shared" si="510"/>
        <v>9.8956392207069116E-2</v>
      </c>
      <c r="BX517" s="1">
        <f t="shared" si="511"/>
        <v>9.6835605238273531E-2</v>
      </c>
      <c r="BY517" s="1">
        <f t="shared" si="512"/>
        <v>0.1228571289151231</v>
      </c>
      <c r="BZ517" s="1" t="e">
        <f t="shared" si="513"/>
        <v>#DIV/0!</v>
      </c>
      <c r="CA517" s="1">
        <f t="shared" si="514"/>
        <v>9.8956392207069116E-2</v>
      </c>
      <c r="CB517" s="1"/>
      <c r="CC517" s="1"/>
    </row>
    <row r="518" spans="1:81" x14ac:dyDescent="0.2">
      <c r="A518">
        <f t="shared" si="515"/>
        <v>2033</v>
      </c>
      <c r="B518">
        <f t="shared" si="516"/>
        <v>1</v>
      </c>
      <c r="C518" s="1">
        <f>AVERAGE(RealPrice!C506:C517)</f>
        <v>4.0384527430605784E-2</v>
      </c>
      <c r="D518" s="1">
        <f>AVERAGE(RealPrice!D506:D517)</f>
        <v>4.376449641343564E-2</v>
      </c>
      <c r="E518" s="1">
        <f>AVERAGE(RealPrice!E506:E517)</f>
        <v>3.1484614086730603E-2</v>
      </c>
      <c r="F518" s="1">
        <f>AVERAGE(RealPrice!F506:F517)</f>
        <v>5.7936932886206056E-2</v>
      </c>
      <c r="G518" s="1">
        <f>AVERAGE(RealPrice!G506:G517)</f>
        <v>0</v>
      </c>
      <c r="H518" s="1">
        <f>AVERAGE(RealPrice!H506:H517)</f>
        <v>4.376449641343564E-2</v>
      </c>
      <c r="I518" s="1"/>
      <c r="J518" s="1">
        <f t="shared" si="485"/>
        <v>-7.437263381385173E-5</v>
      </c>
      <c r="K518" s="1">
        <f t="shared" si="486"/>
        <v>-6.5085306053869196E-5</v>
      </c>
      <c r="L518" s="1">
        <f t="shared" si="487"/>
        <v>-5.8601874417460453E-5</v>
      </c>
      <c r="M518" s="1">
        <f t="shared" si="488"/>
        <v>-9.7366222659212021E-5</v>
      </c>
      <c r="N518" s="1">
        <f t="shared" si="489"/>
        <v>0</v>
      </c>
      <c r="O518" s="1">
        <f t="shared" si="490"/>
        <v>-6.5085306053869196E-5</v>
      </c>
      <c r="P518" s="1"/>
      <c r="Q518" s="99">
        <f t="shared" si="517"/>
        <v>-7.437263381385173E-5</v>
      </c>
      <c r="R518" s="99">
        <f t="shared" si="518"/>
        <v>-6.5085306053869196E-5</v>
      </c>
      <c r="S518" s="99">
        <f t="shared" si="519"/>
        <v>-5.8601874417460453E-5</v>
      </c>
      <c r="T518" s="99">
        <f t="shared" si="520"/>
        <v>-9.7366222659212021E-5</v>
      </c>
      <c r="U518" s="99">
        <f t="shared" si="521"/>
        <v>0</v>
      </c>
      <c r="V518" s="99">
        <f t="shared" si="522"/>
        <v>-6.5085306053869196E-5</v>
      </c>
      <c r="W518" s="99"/>
      <c r="X518" s="99">
        <f t="shared" si="523"/>
        <v>0</v>
      </c>
      <c r="Y518" s="99">
        <f t="shared" si="524"/>
        <v>0</v>
      </c>
      <c r="Z518" s="99">
        <f t="shared" si="525"/>
        <v>0</v>
      </c>
      <c r="AA518" s="99">
        <f t="shared" si="526"/>
        <v>0</v>
      </c>
      <c r="AB518" s="99">
        <f t="shared" si="527"/>
        <v>0</v>
      </c>
      <c r="AC518" s="99">
        <f t="shared" si="528"/>
        <v>0</v>
      </c>
      <c r="AD518" s="1"/>
      <c r="AE518" s="1"/>
      <c r="AF518" s="5">
        <f t="shared" si="497"/>
        <v>-1.838226785588204E-3</v>
      </c>
      <c r="AG518" s="5">
        <f t="shared" si="498"/>
        <v>-1.4849629747876181E-3</v>
      </c>
      <c r="AH518" s="5">
        <f t="shared" si="499"/>
        <v>-1.8578281456665957E-3</v>
      </c>
      <c r="AI518" s="5">
        <f t="shared" si="500"/>
        <v>-1.6777358244055574E-3</v>
      </c>
      <c r="AJ518" s="5" t="e">
        <f t="shared" si="501"/>
        <v>#DIV/0!</v>
      </c>
      <c r="AK518" s="5">
        <f t="shared" si="502"/>
        <v>-1.4849629747876181E-3</v>
      </c>
      <c r="AL518" s="1"/>
      <c r="AM518" s="175">
        <f t="shared" si="529"/>
        <v>-1.838226785588204E-3</v>
      </c>
      <c r="AN518" s="175">
        <f t="shared" si="530"/>
        <v>-1.4849629747876181E-3</v>
      </c>
      <c r="AO518" s="175">
        <f t="shared" si="531"/>
        <v>-1.8578281456665957E-3</v>
      </c>
      <c r="AP518" s="175">
        <f t="shared" si="532"/>
        <v>-1.6777358244055574E-3</v>
      </c>
      <c r="AQ518" s="175" t="e">
        <f t="shared" si="533"/>
        <v>#DIV/0!</v>
      </c>
      <c r="AR518" s="175">
        <f t="shared" si="534"/>
        <v>-1.4849629747876181E-3</v>
      </c>
      <c r="AS518" s="175"/>
      <c r="AT518" s="175">
        <f t="shared" si="535"/>
        <v>0</v>
      </c>
      <c r="AU518" s="175">
        <f t="shared" si="536"/>
        <v>0</v>
      </c>
      <c r="AV518" s="175">
        <f t="shared" si="537"/>
        <v>0</v>
      </c>
      <c r="AW518" s="175">
        <f t="shared" si="538"/>
        <v>0</v>
      </c>
      <c r="AX518" s="175" t="e">
        <f t="shared" si="539"/>
        <v>#DIV/0!</v>
      </c>
      <c r="AY518" s="175">
        <f t="shared" si="540"/>
        <v>0</v>
      </c>
      <c r="AZ518" s="1"/>
      <c r="BA518" s="1">
        <f t="shared" si="503"/>
        <v>4.0310154796791932E-2</v>
      </c>
      <c r="BB518" s="1">
        <f t="shared" si="504"/>
        <v>4.3699411107381771E-2</v>
      </c>
      <c r="BC518" s="1">
        <f t="shared" si="505"/>
        <v>3.1426012212313142E-2</v>
      </c>
      <c r="BD518" s="1">
        <f t="shared" si="506"/>
        <v>5.7839566663546844E-2</v>
      </c>
      <c r="BE518" s="1">
        <f t="shared" si="507"/>
        <v>0</v>
      </c>
      <c r="BF518" s="1">
        <f t="shared" si="508"/>
        <v>4.3699411107381771E-2</v>
      </c>
      <c r="BG518" s="1"/>
      <c r="BH518" s="1">
        <f t="shared" si="541"/>
        <v>4.0384527430605784E-2</v>
      </c>
      <c r="BI518" s="1">
        <f t="shared" si="542"/>
        <v>4.376449641343564E-2</v>
      </c>
      <c r="BJ518" s="1">
        <f t="shared" si="543"/>
        <v>3.1484614086730603E-2</v>
      </c>
      <c r="BK518" s="1">
        <f t="shared" si="544"/>
        <v>5.7936932886206056E-2</v>
      </c>
      <c r="BL518" s="1">
        <f t="shared" si="545"/>
        <v>0</v>
      </c>
      <c r="BM518" s="1">
        <f t="shared" si="546"/>
        <v>4.376449641343564E-2</v>
      </c>
      <c r="BN518" s="1"/>
      <c r="BO518" s="1">
        <f t="shared" si="491"/>
        <v>3.4612924181488887E-3</v>
      </c>
      <c r="BP518" s="1">
        <f t="shared" si="492"/>
        <v>5.9488011263427853E-3</v>
      </c>
      <c r="BQ518" s="1">
        <f t="shared" si="493"/>
        <v>-2.3400352616562318E-2</v>
      </c>
      <c r="BR518" s="1">
        <f t="shared" si="494"/>
        <v>1.3260543251259846E-2</v>
      </c>
      <c r="BS518" s="1" t="e">
        <f t="shared" si="495"/>
        <v>#DIV/0!</v>
      </c>
      <c r="BT518" s="1">
        <f t="shared" si="496"/>
        <v>5.9488011263427853E-3</v>
      </c>
      <c r="BU518" s="1"/>
      <c r="BV518" s="1">
        <f t="shared" si="509"/>
        <v>0.10024931871168685</v>
      </c>
      <c r="BW518" s="1">
        <f t="shared" si="510"/>
        <v>9.8956392207069116E-2</v>
      </c>
      <c r="BX518" s="1">
        <f t="shared" si="511"/>
        <v>9.6835605238273531E-2</v>
      </c>
      <c r="BY518" s="1">
        <f t="shared" si="512"/>
        <v>0.1228571289151231</v>
      </c>
      <c r="BZ518" s="1" t="e">
        <f t="shared" si="513"/>
        <v>#DIV/0!</v>
      </c>
      <c r="CA518" s="1">
        <f t="shared" si="514"/>
        <v>9.8956392207069116E-2</v>
      </c>
      <c r="CB518" s="1"/>
      <c r="CC518" s="1"/>
    </row>
    <row r="519" spans="1:81" x14ac:dyDescent="0.2">
      <c r="A519">
        <f t="shared" si="515"/>
        <v>2033</v>
      </c>
      <c r="B519">
        <f t="shared" si="516"/>
        <v>2</v>
      </c>
      <c r="C519" s="1">
        <f>AVERAGE(RealPrice!C507:C518)</f>
        <v>4.0311267388511152E-2</v>
      </c>
      <c r="D519" s="1">
        <f>AVERAGE(RealPrice!D507:D518)</f>
        <v>4.3699926467248247E-2</v>
      </c>
      <c r="E519" s="1">
        <f>AVERAGE(RealPrice!E507:E518)</f>
        <v>3.1426450802735879E-2</v>
      </c>
      <c r="F519" s="1">
        <f>AVERAGE(RealPrice!F507:F518)</f>
        <v>5.7841488159746358E-2</v>
      </c>
      <c r="G519" s="1">
        <f>AVERAGE(RealPrice!G507:G518)</f>
        <v>0</v>
      </c>
      <c r="H519" s="1">
        <f>AVERAGE(RealPrice!H507:H518)</f>
        <v>4.3699926467248247E-2</v>
      </c>
      <c r="I519" s="1"/>
      <c r="J519" s="1">
        <f t="shared" si="485"/>
        <v>-7.3260042094631939E-5</v>
      </c>
      <c r="K519" s="1">
        <f t="shared" si="486"/>
        <v>-6.4569946187392757E-5</v>
      </c>
      <c r="L519" s="1">
        <f t="shared" si="487"/>
        <v>-5.8163283994723536E-5</v>
      </c>
      <c r="M519" s="1">
        <f t="shared" si="488"/>
        <v>-9.5444726459698037E-5</v>
      </c>
      <c r="N519" s="1">
        <f t="shared" si="489"/>
        <v>0</v>
      </c>
      <c r="O519" s="1">
        <f t="shared" si="490"/>
        <v>-6.4569946187392757E-5</v>
      </c>
      <c r="P519" s="1"/>
      <c r="Q519" s="99">
        <f t="shared" si="517"/>
        <v>-7.3260042094631939E-5</v>
      </c>
      <c r="R519" s="99">
        <f t="shared" si="518"/>
        <v>-6.4569946187392757E-5</v>
      </c>
      <c r="S519" s="99">
        <f t="shared" si="519"/>
        <v>-5.8163283994723536E-5</v>
      </c>
      <c r="T519" s="99">
        <f t="shared" si="520"/>
        <v>-9.5444726459698037E-5</v>
      </c>
      <c r="U519" s="99">
        <f t="shared" si="521"/>
        <v>0</v>
      </c>
      <c r="V519" s="99">
        <f t="shared" si="522"/>
        <v>-6.4569946187392757E-5</v>
      </c>
      <c r="W519" s="99"/>
      <c r="X519" s="99">
        <f t="shared" si="523"/>
        <v>0</v>
      </c>
      <c r="Y519" s="99">
        <f t="shared" si="524"/>
        <v>0</v>
      </c>
      <c r="Z519" s="99">
        <f t="shared" si="525"/>
        <v>0</v>
      </c>
      <c r="AA519" s="99">
        <f t="shared" si="526"/>
        <v>0</v>
      </c>
      <c r="AB519" s="99">
        <f t="shared" si="527"/>
        <v>0</v>
      </c>
      <c r="AC519" s="99">
        <f t="shared" si="528"/>
        <v>0</v>
      </c>
      <c r="AD519" s="1"/>
      <c r="AE519" s="1"/>
      <c r="AF519" s="5">
        <f t="shared" si="497"/>
        <v>-1.8140621360622777E-3</v>
      </c>
      <c r="AG519" s="5">
        <f t="shared" si="498"/>
        <v>-1.4753956169725191E-3</v>
      </c>
      <c r="AH519" s="5">
        <f t="shared" si="499"/>
        <v>-1.8473557857340284E-3</v>
      </c>
      <c r="AI519" s="5">
        <f t="shared" si="500"/>
        <v>-1.6473900447433465E-3</v>
      </c>
      <c r="AJ519" s="5" t="e">
        <f t="shared" si="501"/>
        <v>#DIV/0!</v>
      </c>
      <c r="AK519" s="5">
        <f t="shared" si="502"/>
        <v>-1.4753956169725191E-3</v>
      </c>
      <c r="AL519" s="1"/>
      <c r="AM519" s="175">
        <f t="shared" si="529"/>
        <v>-1.8140621360622777E-3</v>
      </c>
      <c r="AN519" s="175">
        <f t="shared" si="530"/>
        <v>-1.4753956169725191E-3</v>
      </c>
      <c r="AO519" s="175">
        <f t="shared" si="531"/>
        <v>-1.8473557857340284E-3</v>
      </c>
      <c r="AP519" s="175">
        <f t="shared" si="532"/>
        <v>-1.6473900447433465E-3</v>
      </c>
      <c r="AQ519" s="175" t="e">
        <f t="shared" si="533"/>
        <v>#DIV/0!</v>
      </c>
      <c r="AR519" s="175">
        <f t="shared" si="534"/>
        <v>-1.4753956169725191E-3</v>
      </c>
      <c r="AS519" s="175"/>
      <c r="AT519" s="175">
        <f t="shared" si="535"/>
        <v>0</v>
      </c>
      <c r="AU519" s="175">
        <f t="shared" si="536"/>
        <v>0</v>
      </c>
      <c r="AV519" s="175">
        <f t="shared" si="537"/>
        <v>0</v>
      </c>
      <c r="AW519" s="175">
        <f t="shared" si="538"/>
        <v>0</v>
      </c>
      <c r="AX519" s="175" t="e">
        <f t="shared" si="539"/>
        <v>#DIV/0!</v>
      </c>
      <c r="AY519" s="175">
        <f t="shared" si="540"/>
        <v>0</v>
      </c>
      <c r="AZ519" s="1"/>
      <c r="BA519" s="1">
        <f t="shared" si="503"/>
        <v>4.023800734641652E-2</v>
      </c>
      <c r="BB519" s="1">
        <f t="shared" si="504"/>
        <v>4.3635356521060854E-2</v>
      </c>
      <c r="BC519" s="1">
        <f t="shared" si="505"/>
        <v>3.1368287518741156E-2</v>
      </c>
      <c r="BD519" s="1">
        <f t="shared" si="506"/>
        <v>5.774604343328666E-2</v>
      </c>
      <c r="BE519" s="1">
        <f t="shared" si="507"/>
        <v>0</v>
      </c>
      <c r="BF519" s="1">
        <f t="shared" si="508"/>
        <v>4.3635356521060854E-2</v>
      </c>
      <c r="BG519" s="1"/>
      <c r="BH519" s="1">
        <f t="shared" si="541"/>
        <v>4.0311267388511152E-2</v>
      </c>
      <c r="BI519" s="1">
        <f t="shared" si="542"/>
        <v>4.3699926467248247E-2</v>
      </c>
      <c r="BJ519" s="1">
        <f t="shared" si="543"/>
        <v>3.1426450802735879E-2</v>
      </c>
      <c r="BK519" s="1">
        <f t="shared" si="544"/>
        <v>5.7841488159746358E-2</v>
      </c>
      <c r="BL519" s="1">
        <f t="shared" si="545"/>
        <v>0</v>
      </c>
      <c r="BM519" s="1">
        <f t="shared" si="546"/>
        <v>4.3699926467248247E-2</v>
      </c>
      <c r="BN519" s="1"/>
      <c r="BO519" s="1">
        <f t="shared" si="491"/>
        <v>3.3881652743227085E-3</v>
      </c>
      <c r="BP519" s="1">
        <f t="shared" si="492"/>
        <v>5.8843264463709858E-3</v>
      </c>
      <c r="BQ519" s="1">
        <f t="shared" si="493"/>
        <v>-2.3458408452277837E-2</v>
      </c>
      <c r="BR519" s="1">
        <f t="shared" si="494"/>
        <v>1.316525575949234E-2</v>
      </c>
      <c r="BS519" s="1" t="e">
        <f t="shared" si="495"/>
        <v>#DIV/0!</v>
      </c>
      <c r="BT519" s="1">
        <f t="shared" si="496"/>
        <v>5.8843264463709858E-3</v>
      </c>
      <c r="BU519" s="1"/>
      <c r="BV519" s="1">
        <f t="shared" si="509"/>
        <v>0.10024931871168685</v>
      </c>
      <c r="BW519" s="1">
        <f t="shared" si="510"/>
        <v>9.8956392207069116E-2</v>
      </c>
      <c r="BX519" s="1">
        <f t="shared" si="511"/>
        <v>9.6835605238273531E-2</v>
      </c>
      <c r="BY519" s="1">
        <f t="shared" si="512"/>
        <v>0.1228571289151231</v>
      </c>
      <c r="BZ519" s="1" t="e">
        <f t="shared" si="513"/>
        <v>#DIV/0!</v>
      </c>
      <c r="CA519" s="1">
        <f t="shared" si="514"/>
        <v>9.8956392207069116E-2</v>
      </c>
      <c r="CB519" s="1"/>
      <c r="CC519" s="1"/>
    </row>
    <row r="520" spans="1:81" x14ac:dyDescent="0.2">
      <c r="A520">
        <f t="shared" si="515"/>
        <v>2033</v>
      </c>
      <c r="B520">
        <f t="shared" si="516"/>
        <v>3</v>
      </c>
      <c r="C520" s="1">
        <f>AVERAGE(RealPrice!C508:C519)</f>
        <v>4.0236288954654587E-2</v>
      </c>
      <c r="D520" s="1">
        <f>AVERAGE(RealPrice!D508:D519)</f>
        <v>4.3634047527321966E-2</v>
      </c>
      <c r="E520" s="1">
        <f>AVERAGE(RealPrice!E508:E519)</f>
        <v>3.1368855207539272E-2</v>
      </c>
      <c r="F520" s="1">
        <f>AVERAGE(RealPrice!F508:F519)</f>
        <v>5.7744999951236921E-2</v>
      </c>
      <c r="G520" s="1">
        <f>AVERAGE(RealPrice!G508:G519)</f>
        <v>0</v>
      </c>
      <c r="H520" s="1">
        <f>AVERAGE(RealPrice!H508:H519)</f>
        <v>4.3634047527321966E-2</v>
      </c>
      <c r="I520" s="1"/>
      <c r="J520" s="1">
        <f t="shared" si="485"/>
        <v>-7.4978433856565108E-5</v>
      </c>
      <c r="K520" s="1">
        <f t="shared" si="486"/>
        <v>-6.5878939926281022E-5</v>
      </c>
      <c r="L520" s="1">
        <f t="shared" si="487"/>
        <v>-5.7595595196607841E-5</v>
      </c>
      <c r="M520" s="1">
        <f t="shared" si="488"/>
        <v>-9.6488208509437623E-5</v>
      </c>
      <c r="N520" s="1">
        <f t="shared" si="489"/>
        <v>0</v>
      </c>
      <c r="O520" s="1">
        <f t="shared" si="490"/>
        <v>-6.5878939926281022E-5</v>
      </c>
      <c r="P520" s="1"/>
      <c r="Q520" s="99">
        <f t="shared" si="517"/>
        <v>-7.4978433856565108E-5</v>
      </c>
      <c r="R520" s="99">
        <f t="shared" si="518"/>
        <v>-6.5878939926281022E-5</v>
      </c>
      <c r="S520" s="99">
        <f t="shared" si="519"/>
        <v>-5.7595595196607841E-5</v>
      </c>
      <c r="T520" s="99">
        <f t="shared" si="520"/>
        <v>-9.6488208509437623E-5</v>
      </c>
      <c r="U520" s="99">
        <f t="shared" si="521"/>
        <v>0</v>
      </c>
      <c r="V520" s="99">
        <f t="shared" si="522"/>
        <v>-6.5878939926281022E-5</v>
      </c>
      <c r="W520" s="99"/>
      <c r="X520" s="99">
        <f t="shared" si="523"/>
        <v>0</v>
      </c>
      <c r="Y520" s="99">
        <f t="shared" si="524"/>
        <v>0</v>
      </c>
      <c r="Z520" s="99">
        <f t="shared" si="525"/>
        <v>0</v>
      </c>
      <c r="AA520" s="99">
        <f t="shared" si="526"/>
        <v>0</v>
      </c>
      <c r="AB520" s="99">
        <f t="shared" si="527"/>
        <v>0</v>
      </c>
      <c r="AC520" s="99">
        <f t="shared" si="528"/>
        <v>0</v>
      </c>
      <c r="AD520" s="1"/>
      <c r="AE520" s="1"/>
      <c r="AF520" s="5">
        <f t="shared" si="497"/>
        <v>-1.8599870139021091E-3</v>
      </c>
      <c r="AG520" s="5">
        <f t="shared" si="498"/>
        <v>-1.5075297661120146E-3</v>
      </c>
      <c r="AH520" s="5">
        <f t="shared" si="499"/>
        <v>-1.832710781059399E-3</v>
      </c>
      <c r="AI520" s="5">
        <f t="shared" si="500"/>
        <v>-1.6681487904142145E-3</v>
      </c>
      <c r="AJ520" s="5" t="e">
        <f t="shared" si="501"/>
        <v>#DIV/0!</v>
      </c>
      <c r="AK520" s="5">
        <f t="shared" si="502"/>
        <v>-1.5075297661120146E-3</v>
      </c>
      <c r="AL520" s="1"/>
      <c r="AM520" s="175">
        <f t="shared" si="529"/>
        <v>-1.8599870139021091E-3</v>
      </c>
      <c r="AN520" s="175">
        <f t="shared" si="530"/>
        <v>-1.5075297661120146E-3</v>
      </c>
      <c r="AO520" s="175">
        <f t="shared" si="531"/>
        <v>-1.832710781059399E-3</v>
      </c>
      <c r="AP520" s="175">
        <f t="shared" si="532"/>
        <v>-1.6681487904142145E-3</v>
      </c>
      <c r="AQ520" s="175" t="e">
        <f t="shared" si="533"/>
        <v>#DIV/0!</v>
      </c>
      <c r="AR520" s="175">
        <f t="shared" si="534"/>
        <v>-1.5075297661120146E-3</v>
      </c>
      <c r="AS520" s="175"/>
      <c r="AT520" s="175">
        <f t="shared" si="535"/>
        <v>0</v>
      </c>
      <c r="AU520" s="175">
        <f t="shared" si="536"/>
        <v>0</v>
      </c>
      <c r="AV520" s="175">
        <f t="shared" si="537"/>
        <v>0</v>
      </c>
      <c r="AW520" s="175">
        <f t="shared" si="538"/>
        <v>0</v>
      </c>
      <c r="AX520" s="175" t="e">
        <f t="shared" si="539"/>
        <v>#DIV/0!</v>
      </c>
      <c r="AY520" s="175">
        <f t="shared" si="540"/>
        <v>0</v>
      </c>
      <c r="AZ520" s="1"/>
      <c r="BA520" s="1">
        <f t="shared" si="503"/>
        <v>4.0161310520798021E-2</v>
      </c>
      <c r="BB520" s="1">
        <f t="shared" si="504"/>
        <v>4.3568168587395685E-2</v>
      </c>
      <c r="BC520" s="1">
        <f t="shared" si="505"/>
        <v>3.1311259612342664E-2</v>
      </c>
      <c r="BD520" s="1">
        <f t="shared" si="506"/>
        <v>5.7648511742727483E-2</v>
      </c>
      <c r="BE520" s="1">
        <f t="shared" si="507"/>
        <v>0</v>
      </c>
      <c r="BF520" s="1">
        <f t="shared" si="508"/>
        <v>4.3568168587395685E-2</v>
      </c>
      <c r="BG520" s="1"/>
      <c r="BH520" s="1">
        <f t="shared" si="541"/>
        <v>4.0236288954654587E-2</v>
      </c>
      <c r="BI520" s="1">
        <f t="shared" si="542"/>
        <v>4.3634047527321966E-2</v>
      </c>
      <c r="BJ520" s="1">
        <f t="shared" si="543"/>
        <v>3.1368855207539272E-2</v>
      </c>
      <c r="BK520" s="1">
        <f t="shared" si="544"/>
        <v>5.7744999951236921E-2</v>
      </c>
      <c r="BL520" s="1">
        <f t="shared" si="545"/>
        <v>0</v>
      </c>
      <c r="BM520" s="1">
        <f t="shared" si="546"/>
        <v>4.3634047527321966E-2</v>
      </c>
      <c r="BN520" s="1"/>
      <c r="BO520" s="1">
        <f t="shared" si="491"/>
        <v>3.313326299379438E-3</v>
      </c>
      <c r="BP520" s="1">
        <f t="shared" si="492"/>
        <v>5.8185468209076014E-3</v>
      </c>
      <c r="BQ520" s="1">
        <f t="shared" si="493"/>
        <v>-2.3515898491406187E-2</v>
      </c>
      <c r="BR520" s="1">
        <f t="shared" si="494"/>
        <v>1.3068928507671215E-2</v>
      </c>
      <c r="BS520" s="1" t="e">
        <f t="shared" si="495"/>
        <v>#DIV/0!</v>
      </c>
      <c r="BT520" s="1">
        <f t="shared" si="496"/>
        <v>5.8185468209076014E-3</v>
      </c>
      <c r="BU520" s="1"/>
      <c r="BV520" s="1">
        <f t="shared" si="509"/>
        <v>0.10024931871168685</v>
      </c>
      <c r="BW520" s="1">
        <f t="shared" si="510"/>
        <v>9.8956392207069116E-2</v>
      </c>
      <c r="BX520" s="1">
        <f t="shared" si="511"/>
        <v>9.6835605238273531E-2</v>
      </c>
      <c r="BY520" s="1">
        <f t="shared" si="512"/>
        <v>0.1228571289151231</v>
      </c>
      <c r="BZ520" s="1" t="e">
        <f t="shared" si="513"/>
        <v>#DIV/0!</v>
      </c>
      <c r="CA520" s="1">
        <f t="shared" si="514"/>
        <v>9.8956392207069116E-2</v>
      </c>
      <c r="CB520" s="1"/>
      <c r="CC520" s="1"/>
    </row>
    <row r="521" spans="1:81" x14ac:dyDescent="0.2">
      <c r="A521">
        <f t="shared" si="515"/>
        <v>2033</v>
      </c>
      <c r="B521">
        <f t="shared" si="516"/>
        <v>4</v>
      </c>
      <c r="C521" s="1">
        <f>AVERAGE(RealPrice!C509:C520)</f>
        <v>4.0161924854763296E-2</v>
      </c>
      <c r="D521" s="1">
        <f>AVERAGE(RealPrice!D509:D520)</f>
        <v>4.3568574787052478E-2</v>
      </c>
      <c r="E521" s="1">
        <f>AVERAGE(RealPrice!E509:E520)</f>
        <v>3.1311411504487428E-2</v>
      </c>
      <c r="F521" s="1">
        <f>AVERAGE(RealPrice!F509:F520)</f>
        <v>5.7648117037654191E-2</v>
      </c>
      <c r="G521" s="1">
        <f>AVERAGE(RealPrice!G509:G520)</f>
        <v>0</v>
      </c>
      <c r="H521" s="1">
        <f>AVERAGE(RealPrice!H509:H520)</f>
        <v>4.3568574787052478E-2</v>
      </c>
      <c r="I521" s="1"/>
      <c r="J521" s="1">
        <f t="shared" si="485"/>
        <v>-7.4364099891290059E-5</v>
      </c>
      <c r="K521" s="1">
        <f t="shared" si="486"/>
        <v>-6.5472740269488516E-5</v>
      </c>
      <c r="L521" s="1">
        <f t="shared" si="487"/>
        <v>-5.7443703051843209E-5</v>
      </c>
      <c r="M521" s="1">
        <f t="shared" si="488"/>
        <v>-9.6882913582729824E-5</v>
      </c>
      <c r="N521" s="1">
        <f t="shared" si="489"/>
        <v>0</v>
      </c>
      <c r="O521" s="1">
        <f t="shared" si="490"/>
        <v>-6.5472740269488516E-5</v>
      </c>
      <c r="P521" s="1"/>
      <c r="Q521" s="99">
        <f t="shared" si="517"/>
        <v>-7.4364099891290059E-5</v>
      </c>
      <c r="R521" s="99">
        <f t="shared" si="518"/>
        <v>-6.5472740269488516E-5</v>
      </c>
      <c r="S521" s="99">
        <f t="shared" si="519"/>
        <v>-5.7443703051843209E-5</v>
      </c>
      <c r="T521" s="99">
        <f t="shared" si="520"/>
        <v>-9.6882913582729824E-5</v>
      </c>
      <c r="U521" s="99">
        <f t="shared" si="521"/>
        <v>0</v>
      </c>
      <c r="V521" s="99">
        <f t="shared" si="522"/>
        <v>-6.5472740269488516E-5</v>
      </c>
      <c r="W521" s="99"/>
      <c r="X521" s="99">
        <f t="shared" si="523"/>
        <v>0</v>
      </c>
      <c r="Y521" s="99">
        <f t="shared" si="524"/>
        <v>0</v>
      </c>
      <c r="Z521" s="99">
        <f t="shared" si="525"/>
        <v>0</v>
      </c>
      <c r="AA521" s="99">
        <f t="shared" si="526"/>
        <v>0</v>
      </c>
      <c r="AB521" s="99">
        <f t="shared" si="527"/>
        <v>0</v>
      </c>
      <c r="AC521" s="99">
        <f t="shared" si="528"/>
        <v>0</v>
      </c>
      <c r="AD521" s="1"/>
      <c r="AE521" s="1"/>
      <c r="AF521" s="5">
        <f t="shared" si="497"/>
        <v>-1.848184855593793E-3</v>
      </c>
      <c r="AG521" s="5">
        <f t="shared" si="498"/>
        <v>-1.5004966071160419E-3</v>
      </c>
      <c r="AH521" s="5">
        <f t="shared" si="499"/>
        <v>-1.8312336447023903E-3</v>
      </c>
      <c r="AI521" s="5">
        <f t="shared" si="500"/>
        <v>-1.6777714722407966E-3</v>
      </c>
      <c r="AJ521" s="5" t="e">
        <f t="shared" si="501"/>
        <v>#DIV/0!</v>
      </c>
      <c r="AK521" s="5">
        <f t="shared" si="502"/>
        <v>-1.5004966071160419E-3</v>
      </c>
      <c r="AL521" s="1"/>
      <c r="AM521" s="175">
        <f t="shared" si="529"/>
        <v>-1.848184855593793E-3</v>
      </c>
      <c r="AN521" s="175">
        <f t="shared" si="530"/>
        <v>-1.5004966071160419E-3</v>
      </c>
      <c r="AO521" s="175">
        <f t="shared" si="531"/>
        <v>-1.8312336447023903E-3</v>
      </c>
      <c r="AP521" s="175">
        <f t="shared" si="532"/>
        <v>-1.6777714722407966E-3</v>
      </c>
      <c r="AQ521" s="175" t="e">
        <f t="shared" si="533"/>
        <v>#DIV/0!</v>
      </c>
      <c r="AR521" s="175">
        <f t="shared" si="534"/>
        <v>-1.5004966071160419E-3</v>
      </c>
      <c r="AS521" s="175"/>
      <c r="AT521" s="175">
        <f t="shared" si="535"/>
        <v>0</v>
      </c>
      <c r="AU521" s="175">
        <f t="shared" si="536"/>
        <v>0</v>
      </c>
      <c r="AV521" s="175">
        <f t="shared" si="537"/>
        <v>0</v>
      </c>
      <c r="AW521" s="175">
        <f t="shared" si="538"/>
        <v>0</v>
      </c>
      <c r="AX521" s="175" t="e">
        <f t="shared" si="539"/>
        <v>#DIV/0!</v>
      </c>
      <c r="AY521" s="175">
        <f t="shared" si="540"/>
        <v>0</v>
      </c>
      <c r="AZ521" s="1"/>
      <c r="BA521" s="1">
        <f t="shared" si="503"/>
        <v>4.0087560754872006E-2</v>
      </c>
      <c r="BB521" s="1">
        <f t="shared" si="504"/>
        <v>4.3503102046782989E-2</v>
      </c>
      <c r="BC521" s="1">
        <f t="shared" si="505"/>
        <v>3.1253967801435585E-2</v>
      </c>
      <c r="BD521" s="1">
        <f t="shared" si="506"/>
        <v>5.7551234124071461E-2</v>
      </c>
      <c r="BE521" s="1">
        <f t="shared" si="507"/>
        <v>0</v>
      </c>
      <c r="BF521" s="1">
        <f t="shared" si="508"/>
        <v>4.3503102046782989E-2</v>
      </c>
      <c r="BG521" s="1"/>
      <c r="BH521" s="1">
        <f t="shared" si="541"/>
        <v>4.0161924854763296E-2</v>
      </c>
      <c r="BI521" s="1">
        <f t="shared" si="542"/>
        <v>4.3568574787052478E-2</v>
      </c>
      <c r="BJ521" s="1">
        <f t="shared" si="543"/>
        <v>3.1311411504487428E-2</v>
      </c>
      <c r="BK521" s="1">
        <f t="shared" si="544"/>
        <v>5.7648117037654191E-2</v>
      </c>
      <c r="BL521" s="1">
        <f t="shared" si="545"/>
        <v>0</v>
      </c>
      <c r="BM521" s="1">
        <f t="shared" si="546"/>
        <v>4.3568574787052478E-2</v>
      </c>
      <c r="BN521" s="1"/>
      <c r="BO521" s="1">
        <f t="shared" si="491"/>
        <v>3.2390996380913684E-3</v>
      </c>
      <c r="BP521" s="1">
        <f t="shared" si="492"/>
        <v>5.7531723222627477E-3</v>
      </c>
      <c r="BQ521" s="1">
        <f t="shared" si="493"/>
        <v>-2.3573237001616325E-2</v>
      </c>
      <c r="BR521" s="1">
        <f t="shared" si="494"/>
        <v>1.2972208141477039E-2</v>
      </c>
      <c r="BS521" s="1" t="e">
        <f t="shared" si="495"/>
        <v>#DIV/0!</v>
      </c>
      <c r="BT521" s="1">
        <f t="shared" si="496"/>
        <v>5.7531723222627477E-3</v>
      </c>
      <c r="BU521" s="1"/>
      <c r="BV521" s="1">
        <f t="shared" si="509"/>
        <v>0.10024931871168685</v>
      </c>
      <c r="BW521" s="1">
        <f t="shared" si="510"/>
        <v>9.8956392207069116E-2</v>
      </c>
      <c r="BX521" s="1">
        <f t="shared" si="511"/>
        <v>9.6835605238273531E-2</v>
      </c>
      <c r="BY521" s="1">
        <f t="shared" si="512"/>
        <v>0.1228571289151231</v>
      </c>
      <c r="BZ521" s="1" t="e">
        <f t="shared" si="513"/>
        <v>#DIV/0!</v>
      </c>
      <c r="CA521" s="1">
        <f t="shared" si="514"/>
        <v>9.8956392207069116E-2</v>
      </c>
      <c r="CB521" s="1"/>
      <c r="CC521" s="1"/>
    </row>
    <row r="522" spans="1:81" x14ac:dyDescent="0.2">
      <c r="A522">
        <f t="shared" si="515"/>
        <v>2033</v>
      </c>
      <c r="B522">
        <f t="shared" si="516"/>
        <v>5</v>
      </c>
      <c r="C522" s="1">
        <f>AVERAGE(RealPrice!C510:C521)</f>
        <v>4.0087949013118809E-2</v>
      </c>
      <c r="D522" s="1">
        <f>AVERAGE(RealPrice!D510:D521)</f>
        <v>4.3503344717246754E-2</v>
      </c>
      <c r="E522" s="1">
        <f>AVERAGE(RealPrice!E510:E521)</f>
        <v>3.1252596769855416E-2</v>
      </c>
      <c r="F522" s="1">
        <f>AVERAGE(RealPrice!F510:F521)</f>
        <v>5.7551182603615504E-2</v>
      </c>
      <c r="G522" s="1">
        <f>AVERAGE(RealPrice!G510:G521)</f>
        <v>0</v>
      </c>
      <c r="H522" s="1">
        <f>AVERAGE(RealPrice!H510:H521)</f>
        <v>4.3503344717246754E-2</v>
      </c>
      <c r="I522" s="1"/>
      <c r="J522" s="1">
        <f t="shared" si="485"/>
        <v>-7.3975841644487172E-5</v>
      </c>
      <c r="K522" s="1">
        <f t="shared" si="486"/>
        <v>-6.5230069805723156E-5</v>
      </c>
      <c r="L522" s="1">
        <f t="shared" si="487"/>
        <v>-5.8814734632012255E-5</v>
      </c>
      <c r="M522" s="1">
        <f t="shared" si="488"/>
        <v>-9.6934434038686845E-5</v>
      </c>
      <c r="N522" s="1">
        <f t="shared" si="489"/>
        <v>0</v>
      </c>
      <c r="O522" s="1">
        <f t="shared" si="490"/>
        <v>-6.5230069805723156E-5</v>
      </c>
      <c r="P522" s="1"/>
      <c r="Q522" s="99">
        <f t="shared" si="517"/>
        <v>-7.3975841644487172E-5</v>
      </c>
      <c r="R522" s="99">
        <f t="shared" si="518"/>
        <v>-6.5230069805723156E-5</v>
      </c>
      <c r="S522" s="99">
        <f t="shared" si="519"/>
        <v>-5.8814734632012255E-5</v>
      </c>
      <c r="T522" s="99">
        <f t="shared" si="520"/>
        <v>-9.6934434038686845E-5</v>
      </c>
      <c r="U522" s="99">
        <f t="shared" si="521"/>
        <v>0</v>
      </c>
      <c r="V522" s="99">
        <f t="shared" si="522"/>
        <v>-6.5230069805723156E-5</v>
      </c>
      <c r="W522" s="99"/>
      <c r="X522" s="99">
        <f t="shared" si="523"/>
        <v>0</v>
      </c>
      <c r="Y522" s="99">
        <f t="shared" si="524"/>
        <v>0</v>
      </c>
      <c r="Z522" s="99">
        <f t="shared" si="525"/>
        <v>0</v>
      </c>
      <c r="AA522" s="99">
        <f t="shared" si="526"/>
        <v>0</v>
      </c>
      <c r="AB522" s="99">
        <f t="shared" si="527"/>
        <v>0</v>
      </c>
      <c r="AC522" s="99">
        <f t="shared" si="528"/>
        <v>0</v>
      </c>
      <c r="AD522" s="1"/>
      <c r="AE522" s="1"/>
      <c r="AF522" s="5">
        <f t="shared" si="497"/>
        <v>-1.8419396458712045E-3</v>
      </c>
      <c r="AG522" s="5">
        <f t="shared" si="498"/>
        <v>-1.4971816297536522E-3</v>
      </c>
      <c r="AH522" s="5">
        <f t="shared" si="499"/>
        <v>-1.8783801753422535E-3</v>
      </c>
      <c r="AI522" s="5">
        <f t="shared" si="500"/>
        <v>-1.6814848258681625E-3</v>
      </c>
      <c r="AJ522" s="5" t="e">
        <f t="shared" si="501"/>
        <v>#DIV/0!</v>
      </c>
      <c r="AK522" s="5">
        <f t="shared" si="502"/>
        <v>-1.4971816297536522E-3</v>
      </c>
      <c r="AL522" s="1"/>
      <c r="AM522" s="175">
        <f t="shared" si="529"/>
        <v>-1.8419396458712045E-3</v>
      </c>
      <c r="AN522" s="175">
        <f t="shared" si="530"/>
        <v>-1.4971816297536522E-3</v>
      </c>
      <c r="AO522" s="175">
        <f t="shared" si="531"/>
        <v>-1.8783801753422535E-3</v>
      </c>
      <c r="AP522" s="175">
        <f t="shared" si="532"/>
        <v>-1.6814848258681625E-3</v>
      </c>
      <c r="AQ522" s="175" t="e">
        <f t="shared" si="533"/>
        <v>#DIV/0!</v>
      </c>
      <c r="AR522" s="175">
        <f t="shared" si="534"/>
        <v>-1.4971816297536522E-3</v>
      </c>
      <c r="AS522" s="175"/>
      <c r="AT522" s="175">
        <f t="shared" si="535"/>
        <v>0</v>
      </c>
      <c r="AU522" s="175">
        <f t="shared" si="536"/>
        <v>0</v>
      </c>
      <c r="AV522" s="175">
        <f t="shared" si="537"/>
        <v>0</v>
      </c>
      <c r="AW522" s="175">
        <f t="shared" si="538"/>
        <v>0</v>
      </c>
      <c r="AX522" s="175" t="e">
        <f t="shared" si="539"/>
        <v>#DIV/0!</v>
      </c>
      <c r="AY522" s="175">
        <f t="shared" si="540"/>
        <v>0</v>
      </c>
      <c r="AZ522" s="1"/>
      <c r="BA522" s="1">
        <f t="shared" si="503"/>
        <v>4.0013973171474322E-2</v>
      </c>
      <c r="BB522" s="1">
        <f t="shared" si="504"/>
        <v>4.3438114647441031E-2</v>
      </c>
      <c r="BC522" s="1">
        <f t="shared" si="505"/>
        <v>3.1193782035223404E-2</v>
      </c>
      <c r="BD522" s="1">
        <f t="shared" si="506"/>
        <v>5.7454248169576817E-2</v>
      </c>
      <c r="BE522" s="1">
        <f t="shared" si="507"/>
        <v>0</v>
      </c>
      <c r="BF522" s="1">
        <f t="shared" si="508"/>
        <v>4.3438114647441031E-2</v>
      </c>
      <c r="BG522" s="1"/>
      <c r="BH522" s="1">
        <f t="shared" si="541"/>
        <v>4.0087949013118809E-2</v>
      </c>
      <c r="BI522" s="1">
        <f t="shared" si="542"/>
        <v>4.3503344717246754E-2</v>
      </c>
      <c r="BJ522" s="1">
        <f t="shared" si="543"/>
        <v>3.1252596769855416E-2</v>
      </c>
      <c r="BK522" s="1">
        <f t="shared" si="544"/>
        <v>5.7551182603615504E-2</v>
      </c>
      <c r="BL522" s="1">
        <f t="shared" si="545"/>
        <v>0</v>
      </c>
      <c r="BM522" s="1">
        <f t="shared" si="546"/>
        <v>4.3503344717246754E-2</v>
      </c>
      <c r="BN522" s="1"/>
      <c r="BO522" s="1">
        <f t="shared" si="491"/>
        <v>3.1652600554824416E-3</v>
      </c>
      <c r="BP522" s="1">
        <f t="shared" si="492"/>
        <v>5.688039913719245E-3</v>
      </c>
      <c r="BQ522" s="1">
        <f t="shared" si="493"/>
        <v>-2.3631941259816786E-2</v>
      </c>
      <c r="BR522" s="1">
        <f t="shared" si="494"/>
        <v>1.2875436701218292E-2</v>
      </c>
      <c r="BS522" s="1" t="e">
        <f t="shared" si="495"/>
        <v>#DIV/0!</v>
      </c>
      <c r="BT522" s="1">
        <f t="shared" si="496"/>
        <v>5.688039913719245E-3</v>
      </c>
      <c r="BU522" s="1"/>
      <c r="BV522" s="1">
        <f t="shared" si="509"/>
        <v>0.10024931871168685</v>
      </c>
      <c r="BW522" s="1">
        <f t="shared" si="510"/>
        <v>9.8956392207069116E-2</v>
      </c>
      <c r="BX522" s="1">
        <f t="shared" si="511"/>
        <v>9.6835605238273531E-2</v>
      </c>
      <c r="BY522" s="1">
        <f t="shared" si="512"/>
        <v>0.1228571289151231</v>
      </c>
      <c r="BZ522" s="1" t="e">
        <f t="shared" si="513"/>
        <v>#DIV/0!</v>
      </c>
      <c r="CA522" s="1">
        <f t="shared" si="514"/>
        <v>9.8956392207069116E-2</v>
      </c>
      <c r="CB522" s="1"/>
      <c r="CC522" s="1"/>
    </row>
    <row r="523" spans="1:81" x14ac:dyDescent="0.2">
      <c r="A523">
        <f t="shared" si="515"/>
        <v>2033</v>
      </c>
      <c r="B523">
        <f t="shared" si="516"/>
        <v>6</v>
      </c>
      <c r="C523" s="1">
        <f>AVERAGE(RealPrice!C511:C522)</f>
        <v>4.0014129866346088E-2</v>
      </c>
      <c r="D523" s="1">
        <f>AVERAGE(RealPrice!D511:D522)</f>
        <v>4.3438289301476994E-2</v>
      </c>
      <c r="E523" s="1">
        <f>AVERAGE(RealPrice!E511:E522)</f>
        <v>3.1194317626933865E-2</v>
      </c>
      <c r="F523" s="1">
        <f>AVERAGE(RealPrice!F511:F522)</f>
        <v>5.7455277538684853E-2</v>
      </c>
      <c r="G523" s="1">
        <f>AVERAGE(RealPrice!G511:G522)</f>
        <v>0</v>
      </c>
      <c r="H523" s="1">
        <f>AVERAGE(RealPrice!H511:H522)</f>
        <v>4.3438289301476994E-2</v>
      </c>
      <c r="I523" s="1"/>
      <c r="J523" s="1">
        <f t="shared" si="485"/>
        <v>-7.3819146772721722E-5</v>
      </c>
      <c r="K523" s="1">
        <f t="shared" si="486"/>
        <v>-6.5055415769760261E-5</v>
      </c>
      <c r="L523" s="1">
        <f t="shared" si="487"/>
        <v>-5.8279142921550953E-5</v>
      </c>
      <c r="M523" s="1">
        <f t="shared" si="488"/>
        <v>-9.5905064930651429E-5</v>
      </c>
      <c r="N523" s="1">
        <f t="shared" si="489"/>
        <v>0</v>
      </c>
      <c r="O523" s="1">
        <f t="shared" si="490"/>
        <v>-6.5055415769760261E-5</v>
      </c>
      <c r="P523" s="1"/>
      <c r="Q523" s="99">
        <f t="shared" si="517"/>
        <v>-7.3819146772721722E-5</v>
      </c>
      <c r="R523" s="99">
        <f t="shared" si="518"/>
        <v>-6.5055415769760261E-5</v>
      </c>
      <c r="S523" s="99">
        <f t="shared" si="519"/>
        <v>-5.8279142921550953E-5</v>
      </c>
      <c r="T523" s="99">
        <f t="shared" si="520"/>
        <v>-9.5905064930651429E-5</v>
      </c>
      <c r="U523" s="99">
        <f t="shared" si="521"/>
        <v>0</v>
      </c>
      <c r="V523" s="99">
        <f t="shared" si="522"/>
        <v>-6.5055415769760261E-5</v>
      </c>
      <c r="W523" s="99"/>
      <c r="X523" s="99">
        <f t="shared" si="523"/>
        <v>0</v>
      </c>
      <c r="Y523" s="99">
        <f t="shared" si="524"/>
        <v>0</v>
      </c>
      <c r="Z523" s="99">
        <f t="shared" si="525"/>
        <v>0</v>
      </c>
      <c r="AA523" s="99">
        <f t="shared" si="526"/>
        <v>0</v>
      </c>
      <c r="AB523" s="99">
        <f t="shared" si="527"/>
        <v>0</v>
      </c>
      <c r="AC523" s="99">
        <f t="shared" si="528"/>
        <v>0</v>
      </c>
      <c r="AD523" s="1"/>
      <c r="AE523" s="1"/>
      <c r="AF523" s="5">
        <f t="shared" si="497"/>
        <v>-1.841429870821365E-3</v>
      </c>
      <c r="AG523" s="5">
        <f t="shared" si="498"/>
        <v>-1.4954118170129593E-3</v>
      </c>
      <c r="AH523" s="5">
        <f t="shared" si="499"/>
        <v>-1.8647776167439734E-3</v>
      </c>
      <c r="AI523" s="5">
        <f t="shared" si="500"/>
        <v>-1.6664308289058294E-3</v>
      </c>
      <c r="AJ523" s="5" t="e">
        <f t="shared" si="501"/>
        <v>#DIV/0!</v>
      </c>
      <c r="AK523" s="5">
        <f t="shared" si="502"/>
        <v>-1.4954118170129593E-3</v>
      </c>
      <c r="AL523" s="1"/>
      <c r="AM523" s="175">
        <f t="shared" si="529"/>
        <v>-1.841429870821365E-3</v>
      </c>
      <c r="AN523" s="175">
        <f t="shared" si="530"/>
        <v>-1.4954118170129593E-3</v>
      </c>
      <c r="AO523" s="175">
        <f t="shared" si="531"/>
        <v>-1.8647776167439734E-3</v>
      </c>
      <c r="AP523" s="175">
        <f t="shared" si="532"/>
        <v>-1.6664308289058294E-3</v>
      </c>
      <c r="AQ523" s="175" t="e">
        <f t="shared" si="533"/>
        <v>#DIV/0!</v>
      </c>
      <c r="AR523" s="175">
        <f t="shared" si="534"/>
        <v>-1.4954118170129593E-3</v>
      </c>
      <c r="AS523" s="175"/>
      <c r="AT523" s="175">
        <f t="shared" si="535"/>
        <v>0</v>
      </c>
      <c r="AU523" s="175">
        <f t="shared" si="536"/>
        <v>0</v>
      </c>
      <c r="AV523" s="175">
        <f t="shared" si="537"/>
        <v>0</v>
      </c>
      <c r="AW523" s="175">
        <f t="shared" si="538"/>
        <v>0</v>
      </c>
      <c r="AX523" s="175" t="e">
        <f t="shared" si="539"/>
        <v>#DIV/0!</v>
      </c>
      <c r="AY523" s="175">
        <f t="shared" si="540"/>
        <v>0</v>
      </c>
      <c r="AZ523" s="1"/>
      <c r="BA523" s="1">
        <f t="shared" si="503"/>
        <v>3.9940310719573366E-2</v>
      </c>
      <c r="BB523" s="1">
        <f t="shared" si="504"/>
        <v>4.3373233885707234E-2</v>
      </c>
      <c r="BC523" s="1">
        <f t="shared" si="505"/>
        <v>3.1136038484012314E-2</v>
      </c>
      <c r="BD523" s="1">
        <f t="shared" si="506"/>
        <v>5.7359372473754201E-2</v>
      </c>
      <c r="BE523" s="1">
        <f t="shared" si="507"/>
        <v>0</v>
      </c>
      <c r="BF523" s="1">
        <f t="shared" si="508"/>
        <v>4.3373233885707234E-2</v>
      </c>
      <c r="BG523" s="1"/>
      <c r="BH523" s="1">
        <f t="shared" si="541"/>
        <v>4.0014129866346088E-2</v>
      </c>
      <c r="BI523" s="1">
        <f t="shared" si="542"/>
        <v>4.3438289301476994E-2</v>
      </c>
      <c r="BJ523" s="1">
        <f t="shared" si="543"/>
        <v>3.1194317626933865E-2</v>
      </c>
      <c r="BK523" s="1">
        <f t="shared" si="544"/>
        <v>5.7455277538684853E-2</v>
      </c>
      <c r="BL523" s="1">
        <f t="shared" si="545"/>
        <v>0</v>
      </c>
      <c r="BM523" s="1">
        <f t="shared" si="546"/>
        <v>4.3438289301476994E-2</v>
      </c>
      <c r="BN523" s="1"/>
      <c r="BO523" s="1">
        <f t="shared" si="491"/>
        <v>3.0915768414916268E-3</v>
      </c>
      <c r="BP523" s="1">
        <f t="shared" si="492"/>
        <v>5.6230817825869885E-3</v>
      </c>
      <c r="BQ523" s="1">
        <f t="shared" si="493"/>
        <v>-2.3690111725097093E-2</v>
      </c>
      <c r="BR523" s="1">
        <f t="shared" si="494"/>
        <v>1.2779691455444487E-2</v>
      </c>
      <c r="BS523" s="1" t="e">
        <f t="shared" si="495"/>
        <v>#DIV/0!</v>
      </c>
      <c r="BT523" s="1">
        <f t="shared" si="496"/>
        <v>5.6230817825869885E-3</v>
      </c>
      <c r="BU523" s="1"/>
      <c r="BV523" s="1">
        <f t="shared" si="509"/>
        <v>0.10024931871168685</v>
      </c>
      <c r="BW523" s="1">
        <f t="shared" si="510"/>
        <v>9.8956392207069116E-2</v>
      </c>
      <c r="BX523" s="1">
        <f t="shared" si="511"/>
        <v>9.6835605238273531E-2</v>
      </c>
      <c r="BY523" s="1">
        <f t="shared" si="512"/>
        <v>0.1228571289151231</v>
      </c>
      <c r="BZ523" s="1" t="e">
        <f t="shared" si="513"/>
        <v>#DIV/0!</v>
      </c>
      <c r="CA523" s="1">
        <f t="shared" si="514"/>
        <v>9.8956392207069116E-2</v>
      </c>
      <c r="CB523" s="1"/>
      <c r="CC523" s="1"/>
    </row>
    <row r="524" spans="1:81" x14ac:dyDescent="0.2">
      <c r="A524">
        <f t="shared" si="515"/>
        <v>2033</v>
      </c>
      <c r="B524">
        <f t="shared" si="516"/>
        <v>7</v>
      </c>
      <c r="C524" s="1">
        <f>AVERAGE(RealPrice!C512:C523)</f>
        <v>3.9942027602596145E-2</v>
      </c>
      <c r="D524" s="1">
        <f>AVERAGE(RealPrice!D512:D523)</f>
        <v>4.3374475203957673E-2</v>
      </c>
      <c r="E524" s="1">
        <f>AVERAGE(RealPrice!E512:E523)</f>
        <v>3.1135564289422085E-2</v>
      </c>
      <c r="F524" s="1">
        <f>AVERAGE(RealPrice!F512:F523)</f>
        <v>5.736121619296345E-2</v>
      </c>
      <c r="G524" s="1">
        <f>AVERAGE(RealPrice!G512:G523)</f>
        <v>0</v>
      </c>
      <c r="H524" s="1">
        <f>AVERAGE(RealPrice!H512:H523)</f>
        <v>4.3374475203957673E-2</v>
      </c>
      <c r="I524" s="1"/>
      <c r="J524" s="1">
        <f t="shared" si="485"/>
        <v>-7.2102263749942996E-5</v>
      </c>
      <c r="K524" s="1">
        <f t="shared" si="486"/>
        <v>-6.3814097519321322E-5</v>
      </c>
      <c r="L524" s="1">
        <f t="shared" si="487"/>
        <v>-5.8753337511780607E-5</v>
      </c>
      <c r="M524" s="1">
        <f t="shared" si="488"/>
        <v>-9.4061345721402345E-5</v>
      </c>
      <c r="N524" s="1">
        <f t="shared" si="489"/>
        <v>0</v>
      </c>
      <c r="O524" s="1">
        <f t="shared" si="490"/>
        <v>-6.3814097519321322E-5</v>
      </c>
      <c r="P524" s="1"/>
      <c r="Q524" s="99">
        <f t="shared" si="517"/>
        <v>-7.2102263749942996E-5</v>
      </c>
      <c r="R524" s="99">
        <f t="shared" si="518"/>
        <v>-6.3814097519321322E-5</v>
      </c>
      <c r="S524" s="99">
        <f t="shared" si="519"/>
        <v>-5.8753337511780607E-5</v>
      </c>
      <c r="T524" s="99">
        <f t="shared" si="520"/>
        <v>-9.4061345721402345E-5</v>
      </c>
      <c r="U524" s="99">
        <f t="shared" si="521"/>
        <v>0</v>
      </c>
      <c r="V524" s="99">
        <f t="shared" si="522"/>
        <v>-6.3814097519321322E-5</v>
      </c>
      <c r="W524" s="99"/>
      <c r="X524" s="99">
        <f t="shared" si="523"/>
        <v>0</v>
      </c>
      <c r="Y524" s="99">
        <f t="shared" si="524"/>
        <v>0</v>
      </c>
      <c r="Z524" s="99">
        <f t="shared" si="525"/>
        <v>0</v>
      </c>
      <c r="AA524" s="99">
        <f t="shared" si="526"/>
        <v>0</v>
      </c>
      <c r="AB524" s="99">
        <f t="shared" si="527"/>
        <v>0</v>
      </c>
      <c r="AC524" s="99">
        <f t="shared" si="528"/>
        <v>0</v>
      </c>
      <c r="AD524" s="1"/>
      <c r="AE524" s="1"/>
      <c r="AF524" s="5">
        <f t="shared" si="497"/>
        <v>-1.8019200715041483E-3</v>
      </c>
      <c r="AG524" s="5">
        <f t="shared" si="498"/>
        <v>-1.469074831111028E-3</v>
      </c>
      <c r="AH524" s="5">
        <f t="shared" si="499"/>
        <v>-1.8834628221215954E-3</v>
      </c>
      <c r="AI524" s="5">
        <f t="shared" si="500"/>
        <v>-1.6371228153596595E-3</v>
      </c>
      <c r="AJ524" s="5" t="e">
        <f t="shared" si="501"/>
        <v>#DIV/0!</v>
      </c>
      <c r="AK524" s="5">
        <f t="shared" si="502"/>
        <v>-1.469074831111028E-3</v>
      </c>
      <c r="AL524" s="1"/>
      <c r="AM524" s="175">
        <f t="shared" si="529"/>
        <v>-1.8019200715041483E-3</v>
      </c>
      <c r="AN524" s="175">
        <f t="shared" si="530"/>
        <v>-1.469074831111028E-3</v>
      </c>
      <c r="AO524" s="175">
        <f t="shared" si="531"/>
        <v>-1.8834628221215954E-3</v>
      </c>
      <c r="AP524" s="175">
        <f t="shared" si="532"/>
        <v>-1.6371228153596595E-3</v>
      </c>
      <c r="AQ524" s="175" t="e">
        <f t="shared" si="533"/>
        <v>#DIV/0!</v>
      </c>
      <c r="AR524" s="175">
        <f t="shared" si="534"/>
        <v>-1.469074831111028E-3</v>
      </c>
      <c r="AS524" s="175"/>
      <c r="AT524" s="175">
        <f t="shared" si="535"/>
        <v>0</v>
      </c>
      <c r="AU524" s="175">
        <f t="shared" si="536"/>
        <v>0</v>
      </c>
      <c r="AV524" s="175">
        <f t="shared" si="537"/>
        <v>0</v>
      </c>
      <c r="AW524" s="175">
        <f t="shared" si="538"/>
        <v>0</v>
      </c>
      <c r="AX524" s="175" t="e">
        <f t="shared" si="539"/>
        <v>#DIV/0!</v>
      </c>
      <c r="AY524" s="175">
        <f t="shared" si="540"/>
        <v>0</v>
      </c>
      <c r="AZ524" s="1"/>
      <c r="BA524" s="1">
        <f t="shared" si="503"/>
        <v>3.9869925338846202E-2</v>
      </c>
      <c r="BB524" s="1">
        <f t="shared" si="504"/>
        <v>4.3310661106438351E-2</v>
      </c>
      <c r="BC524" s="1">
        <f t="shared" si="505"/>
        <v>3.1076810951910304E-2</v>
      </c>
      <c r="BD524" s="1">
        <f t="shared" si="506"/>
        <v>5.7267154847242048E-2</v>
      </c>
      <c r="BE524" s="1">
        <f t="shared" si="507"/>
        <v>0</v>
      </c>
      <c r="BF524" s="1">
        <f t="shared" si="508"/>
        <v>4.3310661106438351E-2</v>
      </c>
      <c r="BG524" s="1"/>
      <c r="BH524" s="1">
        <f t="shared" si="541"/>
        <v>3.9942027602596145E-2</v>
      </c>
      <c r="BI524" s="1">
        <f t="shared" si="542"/>
        <v>4.3374475203957673E-2</v>
      </c>
      <c r="BJ524" s="1">
        <f t="shared" si="543"/>
        <v>3.1135564289422085E-2</v>
      </c>
      <c r="BK524" s="1">
        <f t="shared" si="544"/>
        <v>5.736121619296345E-2</v>
      </c>
      <c r="BL524" s="1">
        <f t="shared" si="545"/>
        <v>0</v>
      </c>
      <c r="BM524" s="1">
        <f t="shared" si="546"/>
        <v>4.3374475203957673E-2</v>
      </c>
      <c r="BN524" s="1"/>
      <c r="BO524" s="1">
        <f t="shared" si="491"/>
        <v>3.0196045002579362E-3</v>
      </c>
      <c r="BP524" s="1">
        <f t="shared" si="492"/>
        <v>5.5593614327522052E-3</v>
      </c>
      <c r="BQ524" s="1">
        <f t="shared" si="493"/>
        <v>-2.3748754402881996E-2</v>
      </c>
      <c r="BR524" s="1">
        <f t="shared" si="494"/>
        <v>1.2685784099698208E-2</v>
      </c>
      <c r="BS524" s="1" t="e">
        <f t="shared" si="495"/>
        <v>#DIV/0!</v>
      </c>
      <c r="BT524" s="1">
        <f t="shared" si="496"/>
        <v>5.5593614327522052E-3</v>
      </c>
      <c r="BU524" s="1"/>
      <c r="BV524" s="1">
        <f t="shared" si="509"/>
        <v>0.10024931871168685</v>
      </c>
      <c r="BW524" s="1">
        <f t="shared" si="510"/>
        <v>9.8956392207069116E-2</v>
      </c>
      <c r="BX524" s="1">
        <f t="shared" si="511"/>
        <v>9.6835605238273531E-2</v>
      </c>
      <c r="BY524" s="1">
        <f t="shared" si="512"/>
        <v>0.1228571289151231</v>
      </c>
      <c r="BZ524" s="1" t="e">
        <f t="shared" si="513"/>
        <v>#DIV/0!</v>
      </c>
      <c r="CA524" s="1">
        <f t="shared" si="514"/>
        <v>9.8956392207069116E-2</v>
      </c>
      <c r="CB524" s="1"/>
      <c r="CC524" s="1"/>
    </row>
    <row r="525" spans="1:81" x14ac:dyDescent="0.2">
      <c r="A525">
        <f t="shared" si="515"/>
        <v>2033</v>
      </c>
      <c r="B525">
        <f t="shared" si="516"/>
        <v>8</v>
      </c>
      <c r="C525" s="1">
        <f>AVERAGE(RealPrice!C513:C524)</f>
        <v>3.9870248956188688E-2</v>
      </c>
      <c r="D525" s="1">
        <f>AVERAGE(RealPrice!D513:D524)</f>
        <v>4.3311362485151855E-2</v>
      </c>
      <c r="E525" s="1">
        <f>AVERAGE(RealPrice!E513:E524)</f>
        <v>3.1075895640233341E-2</v>
      </c>
      <c r="F525" s="1">
        <f>AVERAGE(RealPrice!F513:F524)</f>
        <v>5.7267454614236844E-2</v>
      </c>
      <c r="G525" s="1">
        <f>AVERAGE(RealPrice!G513:G524)</f>
        <v>0</v>
      </c>
      <c r="H525" s="1">
        <f>AVERAGE(RealPrice!H513:H524)</f>
        <v>4.3311362485151855E-2</v>
      </c>
      <c r="I525" s="1"/>
      <c r="J525" s="1">
        <f t="shared" si="485"/>
        <v>-7.1778646407456848E-5</v>
      </c>
      <c r="K525" s="1">
        <f t="shared" si="486"/>
        <v>-6.3112718805817536E-5</v>
      </c>
      <c r="L525" s="1">
        <f t="shared" si="487"/>
        <v>-5.9668649188743261E-5</v>
      </c>
      <c r="M525" s="1">
        <f t="shared" si="488"/>
        <v>-9.3761578726606065E-5</v>
      </c>
      <c r="N525" s="1">
        <f t="shared" si="489"/>
        <v>0</v>
      </c>
      <c r="O525" s="1">
        <f t="shared" si="490"/>
        <v>-6.3112718805817536E-5</v>
      </c>
      <c r="P525" s="1"/>
      <c r="Q525" s="99">
        <f t="shared" si="517"/>
        <v>-7.1778646407456848E-5</v>
      </c>
      <c r="R525" s="99">
        <f t="shared" si="518"/>
        <v>-6.3112718805817536E-5</v>
      </c>
      <c r="S525" s="99">
        <f t="shared" si="519"/>
        <v>-5.9668649188743261E-5</v>
      </c>
      <c r="T525" s="99">
        <f t="shared" si="520"/>
        <v>-9.3761578726606065E-5</v>
      </c>
      <c r="U525" s="99">
        <f t="shared" si="521"/>
        <v>0</v>
      </c>
      <c r="V525" s="99">
        <f t="shared" si="522"/>
        <v>-6.3112718805817536E-5</v>
      </c>
      <c r="W525" s="99"/>
      <c r="X525" s="99">
        <f t="shared" si="523"/>
        <v>0</v>
      </c>
      <c r="Y525" s="99">
        <f t="shared" si="524"/>
        <v>0</v>
      </c>
      <c r="Z525" s="99">
        <f t="shared" si="525"/>
        <v>0</v>
      </c>
      <c r="AA525" s="99">
        <f t="shared" si="526"/>
        <v>0</v>
      </c>
      <c r="AB525" s="99">
        <f t="shared" si="527"/>
        <v>0</v>
      </c>
      <c r="AC525" s="99">
        <f t="shared" si="528"/>
        <v>0</v>
      </c>
      <c r="AD525" s="1"/>
      <c r="AE525" s="1"/>
      <c r="AF525" s="5">
        <f t="shared" si="497"/>
        <v>-1.7970706725662922E-3</v>
      </c>
      <c r="AG525" s="5">
        <f t="shared" si="498"/>
        <v>-1.4550658770865477E-3</v>
      </c>
      <c r="AH525" s="5">
        <f t="shared" si="499"/>
        <v>-1.9164145744747785E-3</v>
      </c>
      <c r="AI525" s="5">
        <f t="shared" si="500"/>
        <v>-1.6345814288732941E-3</v>
      </c>
      <c r="AJ525" s="5" t="e">
        <f t="shared" si="501"/>
        <v>#DIV/0!</v>
      </c>
      <c r="AK525" s="5">
        <f t="shared" si="502"/>
        <v>-1.4550658770865477E-3</v>
      </c>
      <c r="AL525" s="1"/>
      <c r="AM525" s="175">
        <f t="shared" si="529"/>
        <v>-1.7970706725662922E-3</v>
      </c>
      <c r="AN525" s="175">
        <f t="shared" si="530"/>
        <v>-1.4550658770865477E-3</v>
      </c>
      <c r="AO525" s="175">
        <f t="shared" si="531"/>
        <v>-1.9164145744747785E-3</v>
      </c>
      <c r="AP525" s="175">
        <f t="shared" si="532"/>
        <v>-1.6345814288732941E-3</v>
      </c>
      <c r="AQ525" s="175" t="e">
        <f t="shared" si="533"/>
        <v>#DIV/0!</v>
      </c>
      <c r="AR525" s="175">
        <f t="shared" si="534"/>
        <v>-1.4550658770865477E-3</v>
      </c>
      <c r="AS525" s="175"/>
      <c r="AT525" s="175">
        <f t="shared" si="535"/>
        <v>0</v>
      </c>
      <c r="AU525" s="175">
        <f t="shared" si="536"/>
        <v>0</v>
      </c>
      <c r="AV525" s="175">
        <f t="shared" si="537"/>
        <v>0</v>
      </c>
      <c r="AW525" s="175">
        <f t="shared" si="538"/>
        <v>0</v>
      </c>
      <c r="AX525" s="175" t="e">
        <f t="shared" si="539"/>
        <v>#DIV/0!</v>
      </c>
      <c r="AY525" s="175">
        <f t="shared" si="540"/>
        <v>0</v>
      </c>
      <c r="AZ525" s="1"/>
      <c r="BA525" s="1">
        <f t="shared" si="503"/>
        <v>3.9798470309781231E-2</v>
      </c>
      <c r="BB525" s="1">
        <f t="shared" si="504"/>
        <v>4.3248249766346038E-2</v>
      </c>
      <c r="BC525" s="1">
        <f t="shared" si="505"/>
        <v>3.1016226991044598E-2</v>
      </c>
      <c r="BD525" s="1">
        <f t="shared" si="506"/>
        <v>5.7173693035510238E-2</v>
      </c>
      <c r="BE525" s="1">
        <f t="shared" si="507"/>
        <v>0</v>
      </c>
      <c r="BF525" s="1">
        <f t="shared" si="508"/>
        <v>4.3248249766346038E-2</v>
      </c>
      <c r="BG525" s="1"/>
      <c r="BH525" s="1">
        <f t="shared" si="541"/>
        <v>3.9870248956188688E-2</v>
      </c>
      <c r="BI525" s="1">
        <f t="shared" si="542"/>
        <v>4.3311362485151855E-2</v>
      </c>
      <c r="BJ525" s="1">
        <f t="shared" si="543"/>
        <v>3.1075895640233341E-2</v>
      </c>
      <c r="BK525" s="1">
        <f t="shared" si="544"/>
        <v>5.7267454614236844E-2</v>
      </c>
      <c r="BL525" s="1">
        <f t="shared" si="545"/>
        <v>0</v>
      </c>
      <c r="BM525" s="1">
        <f t="shared" si="546"/>
        <v>4.3311362485151855E-2</v>
      </c>
      <c r="BN525" s="1"/>
      <c r="BO525" s="1">
        <f t="shared" si="491"/>
        <v>2.9479548451508525E-3</v>
      </c>
      <c r="BP525" s="1">
        <f t="shared" si="492"/>
        <v>5.4963405471099343E-3</v>
      </c>
      <c r="BQ525" s="1">
        <f t="shared" si="493"/>
        <v>-2.3808308702201797E-2</v>
      </c>
      <c r="BR525" s="1">
        <f t="shared" si="494"/>
        <v>1.2592175781906932E-2</v>
      </c>
      <c r="BS525" s="1" t="e">
        <f t="shared" si="495"/>
        <v>#DIV/0!</v>
      </c>
      <c r="BT525" s="1">
        <f t="shared" si="496"/>
        <v>5.4963405471099343E-3</v>
      </c>
      <c r="BU525" s="1"/>
      <c r="BV525" s="1">
        <f t="shared" si="509"/>
        <v>0.10024931871168685</v>
      </c>
      <c r="BW525" s="1">
        <f t="shared" si="510"/>
        <v>9.8956392207069116E-2</v>
      </c>
      <c r="BX525" s="1">
        <f t="shared" si="511"/>
        <v>9.6835605238273531E-2</v>
      </c>
      <c r="BY525" s="1">
        <f t="shared" si="512"/>
        <v>0.1228571289151231</v>
      </c>
      <c r="BZ525" s="1" t="e">
        <f t="shared" si="513"/>
        <v>#DIV/0!</v>
      </c>
      <c r="CA525" s="1">
        <f t="shared" si="514"/>
        <v>9.8956392207069116E-2</v>
      </c>
      <c r="CB525" s="1"/>
      <c r="CC525" s="1"/>
    </row>
    <row r="526" spans="1:81" x14ac:dyDescent="0.2">
      <c r="A526">
        <f t="shared" si="515"/>
        <v>2033</v>
      </c>
      <c r="B526">
        <f t="shared" si="516"/>
        <v>9</v>
      </c>
      <c r="C526" s="1">
        <f>AVERAGE(RealPrice!C514:C525)</f>
        <v>3.9798276500419054E-2</v>
      </c>
      <c r="D526" s="1">
        <f>AVERAGE(RealPrice!D514:D525)</f>
        <v>4.3247760683794385E-2</v>
      </c>
      <c r="E526" s="1">
        <f>AVERAGE(RealPrice!E514:E525)</f>
        <v>3.1015917943290908E-2</v>
      </c>
      <c r="F526" s="1">
        <f>AVERAGE(RealPrice!F514:F525)</f>
        <v>5.7173718308672468E-2</v>
      </c>
      <c r="G526" s="1">
        <f>AVERAGE(RealPrice!G514:G525)</f>
        <v>0</v>
      </c>
      <c r="H526" s="1">
        <f>AVERAGE(RealPrice!H514:H525)</f>
        <v>4.3247760683794385E-2</v>
      </c>
      <c r="I526" s="1"/>
      <c r="J526" s="1">
        <f t="shared" si="485"/>
        <v>-7.1972455769633847E-5</v>
      </c>
      <c r="K526" s="1">
        <f t="shared" si="486"/>
        <v>-6.36018013574699E-5</v>
      </c>
      <c r="L526" s="1">
        <f t="shared" si="487"/>
        <v>-5.9977696942433573E-5</v>
      </c>
      <c r="M526" s="1">
        <f t="shared" si="488"/>
        <v>-9.3736305564376399E-5</v>
      </c>
      <c r="N526" s="1">
        <f t="shared" si="489"/>
        <v>0</v>
      </c>
      <c r="O526" s="1">
        <f t="shared" si="490"/>
        <v>-6.36018013574699E-5</v>
      </c>
      <c r="P526" s="1"/>
      <c r="Q526" s="99">
        <f t="shared" si="517"/>
        <v>-7.1972455769633847E-5</v>
      </c>
      <c r="R526" s="99">
        <f t="shared" si="518"/>
        <v>-6.36018013574699E-5</v>
      </c>
      <c r="S526" s="99">
        <f t="shared" si="519"/>
        <v>-5.9977696942433573E-5</v>
      </c>
      <c r="T526" s="99">
        <f t="shared" si="520"/>
        <v>-9.3736305564376399E-5</v>
      </c>
      <c r="U526" s="99">
        <f t="shared" si="521"/>
        <v>0</v>
      </c>
      <c r="V526" s="99">
        <f t="shared" si="522"/>
        <v>-6.36018013574699E-5</v>
      </c>
      <c r="W526" s="99"/>
      <c r="X526" s="99">
        <f t="shared" si="523"/>
        <v>0</v>
      </c>
      <c r="Y526" s="99">
        <f t="shared" si="524"/>
        <v>0</v>
      </c>
      <c r="Z526" s="99">
        <f t="shared" si="525"/>
        <v>0</v>
      </c>
      <c r="AA526" s="99">
        <f t="shared" si="526"/>
        <v>0</v>
      </c>
      <c r="AB526" s="99">
        <f t="shared" si="527"/>
        <v>0</v>
      </c>
      <c r="AC526" s="99">
        <f t="shared" si="528"/>
        <v>0</v>
      </c>
      <c r="AD526" s="1"/>
      <c r="AE526" s="1"/>
      <c r="AF526" s="5">
        <f t="shared" si="497"/>
        <v>-1.805166951646564E-3</v>
      </c>
      <c r="AG526" s="5">
        <f t="shared" si="498"/>
        <v>-1.4684784247845917E-3</v>
      </c>
      <c r="AH526" s="5">
        <f t="shared" si="499"/>
        <v>-1.9300392058461124E-3</v>
      </c>
      <c r="AI526" s="5">
        <f t="shared" si="500"/>
        <v>-1.6368163417738169E-3</v>
      </c>
      <c r="AJ526" s="5" t="e">
        <f t="shared" si="501"/>
        <v>#DIV/0!</v>
      </c>
      <c r="AK526" s="5">
        <f t="shared" si="502"/>
        <v>-1.4684784247845917E-3</v>
      </c>
      <c r="AL526" s="1"/>
      <c r="AM526" s="175">
        <f t="shared" si="529"/>
        <v>-1.805166951646564E-3</v>
      </c>
      <c r="AN526" s="175">
        <f t="shared" si="530"/>
        <v>-1.4684784247845917E-3</v>
      </c>
      <c r="AO526" s="175">
        <f t="shared" si="531"/>
        <v>-1.9300392058461124E-3</v>
      </c>
      <c r="AP526" s="175">
        <f t="shared" si="532"/>
        <v>-1.6368163417738169E-3</v>
      </c>
      <c r="AQ526" s="175" t="e">
        <f t="shared" si="533"/>
        <v>#DIV/0!</v>
      </c>
      <c r="AR526" s="175">
        <f t="shared" si="534"/>
        <v>-1.4684784247845917E-3</v>
      </c>
      <c r="AS526" s="175"/>
      <c r="AT526" s="175">
        <f t="shared" si="535"/>
        <v>0</v>
      </c>
      <c r="AU526" s="175">
        <f t="shared" si="536"/>
        <v>0</v>
      </c>
      <c r="AV526" s="175">
        <f t="shared" si="537"/>
        <v>0</v>
      </c>
      <c r="AW526" s="175">
        <f t="shared" si="538"/>
        <v>0</v>
      </c>
      <c r="AX526" s="175" t="e">
        <f t="shared" si="539"/>
        <v>#DIV/0!</v>
      </c>
      <c r="AY526" s="175">
        <f t="shared" si="540"/>
        <v>0</v>
      </c>
      <c r="AZ526" s="1"/>
      <c r="BA526" s="1">
        <f t="shared" si="503"/>
        <v>3.972630404464942E-2</v>
      </c>
      <c r="BB526" s="1">
        <f t="shared" si="504"/>
        <v>4.3184158882436915E-2</v>
      </c>
      <c r="BC526" s="1">
        <f t="shared" si="505"/>
        <v>3.0955940246348474E-2</v>
      </c>
      <c r="BD526" s="1">
        <f t="shared" si="506"/>
        <v>5.7079982003108092E-2</v>
      </c>
      <c r="BE526" s="1">
        <f t="shared" si="507"/>
        <v>0</v>
      </c>
      <c r="BF526" s="1">
        <f t="shared" si="508"/>
        <v>4.3184158882436915E-2</v>
      </c>
      <c r="BG526" s="1"/>
      <c r="BH526" s="1">
        <f t="shared" si="541"/>
        <v>3.9798276500419054E-2</v>
      </c>
      <c r="BI526" s="1">
        <f t="shared" si="542"/>
        <v>4.3247760683794385E-2</v>
      </c>
      <c r="BJ526" s="1">
        <f t="shared" si="543"/>
        <v>3.1015917943290908E-2</v>
      </c>
      <c r="BK526" s="1">
        <f t="shared" si="544"/>
        <v>5.7173718308672468E-2</v>
      </c>
      <c r="BL526" s="1">
        <f t="shared" si="545"/>
        <v>0</v>
      </c>
      <c r="BM526" s="1">
        <f t="shared" si="546"/>
        <v>4.3247760683794385E-2</v>
      </c>
      <c r="BN526" s="1"/>
      <c r="BO526" s="1">
        <f t="shared" si="491"/>
        <v>2.876112311679804E-3</v>
      </c>
      <c r="BP526" s="1">
        <f t="shared" si="492"/>
        <v>5.4328321436255354E-3</v>
      </c>
      <c r="BQ526" s="1">
        <f t="shared" si="493"/>
        <v>-2.3868170639837653E-2</v>
      </c>
      <c r="BR526" s="1">
        <f t="shared" si="494"/>
        <v>1.2498592905459325E-2</v>
      </c>
      <c r="BS526" s="1" t="e">
        <f t="shared" si="495"/>
        <v>#DIV/0!</v>
      </c>
      <c r="BT526" s="1">
        <f t="shared" si="496"/>
        <v>5.4328321436255354E-3</v>
      </c>
      <c r="BU526" s="1"/>
      <c r="BV526" s="1">
        <f t="shared" si="509"/>
        <v>0.10024931871168685</v>
      </c>
      <c r="BW526" s="1">
        <f t="shared" si="510"/>
        <v>9.8956392207069116E-2</v>
      </c>
      <c r="BX526" s="1">
        <f t="shared" si="511"/>
        <v>9.6835605238273531E-2</v>
      </c>
      <c r="BY526" s="1">
        <f t="shared" si="512"/>
        <v>0.1228571289151231</v>
      </c>
      <c r="BZ526" s="1" t="e">
        <f t="shared" si="513"/>
        <v>#DIV/0!</v>
      </c>
      <c r="CA526" s="1">
        <f t="shared" si="514"/>
        <v>9.8956392207069116E-2</v>
      </c>
      <c r="CB526" s="1"/>
      <c r="CC526" s="1"/>
    </row>
    <row r="527" spans="1:81" x14ac:dyDescent="0.2">
      <c r="A527">
        <f t="shared" si="515"/>
        <v>2033</v>
      </c>
      <c r="B527">
        <f t="shared" si="516"/>
        <v>10</v>
      </c>
      <c r="C527" s="1">
        <f>AVERAGE(RealPrice!C515:C526)</f>
        <v>3.972642582850807E-2</v>
      </c>
      <c r="D527" s="1">
        <f>AVERAGE(RealPrice!D515:D526)</f>
        <v>4.3184404905219735E-2</v>
      </c>
      <c r="E527" s="1">
        <f>AVERAGE(RealPrice!E515:E526)</f>
        <v>3.0954868868626164E-2</v>
      </c>
      <c r="F527" s="1">
        <f>AVERAGE(RealPrice!F515:F526)</f>
        <v>5.7079602788059763E-2</v>
      </c>
      <c r="G527" s="1">
        <f>AVERAGE(RealPrice!G515:G526)</f>
        <v>0</v>
      </c>
      <c r="H527" s="1">
        <f>AVERAGE(RealPrice!H515:H526)</f>
        <v>4.3184404905219735E-2</v>
      </c>
      <c r="I527" s="1"/>
      <c r="J527" s="1">
        <f t="shared" ref="J527:J590" si="547">C527-C526</f>
        <v>-7.1850671910983488E-5</v>
      </c>
      <c r="K527" s="1">
        <f t="shared" ref="K527:K590" si="548">D527-D526</f>
        <v>-6.3355778574650246E-5</v>
      </c>
      <c r="L527" s="1">
        <f t="shared" ref="L527:L590" si="549">E527-E526</f>
        <v>-6.1049074664743658E-5</v>
      </c>
      <c r="M527" s="1">
        <f t="shared" ref="M527:M590" si="550">F527-F526</f>
        <v>-9.4115520612704506E-5</v>
      </c>
      <c r="N527" s="1">
        <f t="shared" ref="N527:N590" si="551">G527-G526</f>
        <v>0</v>
      </c>
      <c r="O527" s="1">
        <f t="shared" ref="O527:O590" si="552">H527-H526</f>
        <v>-6.3355778574650246E-5</v>
      </c>
      <c r="P527" s="1"/>
      <c r="Q527" s="99">
        <f t="shared" si="517"/>
        <v>-7.1850671910983488E-5</v>
      </c>
      <c r="R527" s="99">
        <f t="shared" si="518"/>
        <v>-6.3355778574650246E-5</v>
      </c>
      <c r="S527" s="99">
        <f t="shared" si="519"/>
        <v>-6.1049074664743658E-5</v>
      </c>
      <c r="T527" s="99">
        <f t="shared" si="520"/>
        <v>-9.4115520612704506E-5</v>
      </c>
      <c r="U527" s="99">
        <f t="shared" si="521"/>
        <v>0</v>
      </c>
      <c r="V527" s="99">
        <f t="shared" si="522"/>
        <v>-6.3355778574650246E-5</v>
      </c>
      <c r="W527" s="99"/>
      <c r="X527" s="99">
        <f t="shared" si="523"/>
        <v>0</v>
      </c>
      <c r="Y527" s="99">
        <f t="shared" si="524"/>
        <v>0</v>
      </c>
      <c r="Z527" s="99">
        <f t="shared" si="525"/>
        <v>0</v>
      </c>
      <c r="AA527" s="99">
        <f t="shared" si="526"/>
        <v>0</v>
      </c>
      <c r="AB527" s="99">
        <f t="shared" si="527"/>
        <v>0</v>
      </c>
      <c r="AC527" s="99">
        <f t="shared" si="528"/>
        <v>0</v>
      </c>
      <c r="AD527" s="1"/>
      <c r="AE527" s="1"/>
      <c r="AF527" s="5">
        <f t="shared" si="497"/>
        <v>-1.8053714439173474E-3</v>
      </c>
      <c r="AG527" s="5">
        <f t="shared" si="498"/>
        <v>-1.464949342415145E-3</v>
      </c>
      <c r="AH527" s="5">
        <f t="shared" si="499"/>
        <v>-1.9683142951424371E-3</v>
      </c>
      <c r="AI527" s="5">
        <f t="shared" si="500"/>
        <v>-1.646132583236759E-3</v>
      </c>
      <c r="AJ527" s="5" t="e">
        <f t="shared" si="501"/>
        <v>#DIV/0!</v>
      </c>
      <c r="AK527" s="5">
        <f t="shared" si="502"/>
        <v>-1.464949342415145E-3</v>
      </c>
      <c r="AL527" s="1"/>
      <c r="AM527" s="175">
        <f t="shared" si="529"/>
        <v>-1.8053714439173474E-3</v>
      </c>
      <c r="AN527" s="175">
        <f t="shared" si="530"/>
        <v>-1.464949342415145E-3</v>
      </c>
      <c r="AO527" s="175">
        <f t="shared" si="531"/>
        <v>-1.9683142951424371E-3</v>
      </c>
      <c r="AP527" s="175">
        <f t="shared" si="532"/>
        <v>-1.646132583236759E-3</v>
      </c>
      <c r="AQ527" s="175" t="e">
        <f t="shared" si="533"/>
        <v>#DIV/0!</v>
      </c>
      <c r="AR527" s="175">
        <f t="shared" si="534"/>
        <v>-1.464949342415145E-3</v>
      </c>
      <c r="AS527" s="175"/>
      <c r="AT527" s="175">
        <f t="shared" si="535"/>
        <v>0</v>
      </c>
      <c r="AU527" s="175">
        <f t="shared" si="536"/>
        <v>0</v>
      </c>
      <c r="AV527" s="175">
        <f t="shared" si="537"/>
        <v>0</v>
      </c>
      <c r="AW527" s="175">
        <f t="shared" si="538"/>
        <v>0</v>
      </c>
      <c r="AX527" s="175" t="e">
        <f t="shared" si="539"/>
        <v>#DIV/0!</v>
      </c>
      <c r="AY527" s="175">
        <f t="shared" si="540"/>
        <v>0</v>
      </c>
      <c r="AZ527" s="1"/>
      <c r="BA527" s="1">
        <f t="shared" si="503"/>
        <v>3.9654575156597087E-2</v>
      </c>
      <c r="BB527" s="1">
        <f t="shared" si="504"/>
        <v>4.3121049126645085E-2</v>
      </c>
      <c r="BC527" s="1">
        <f t="shared" si="505"/>
        <v>3.089381979396142E-2</v>
      </c>
      <c r="BD527" s="1">
        <f t="shared" si="506"/>
        <v>5.6985487267447059E-2</v>
      </c>
      <c r="BE527" s="1">
        <f t="shared" si="507"/>
        <v>0</v>
      </c>
      <c r="BF527" s="1">
        <f t="shared" si="508"/>
        <v>4.3121049126645085E-2</v>
      </c>
      <c r="BG527" s="1"/>
      <c r="BH527" s="1">
        <f t="shared" si="541"/>
        <v>3.972642582850807E-2</v>
      </c>
      <c r="BI527" s="1">
        <f t="shared" si="542"/>
        <v>4.3184404905219735E-2</v>
      </c>
      <c r="BJ527" s="1">
        <f t="shared" si="543"/>
        <v>3.0954868868626164E-2</v>
      </c>
      <c r="BK527" s="1">
        <f t="shared" si="544"/>
        <v>5.7079602788059763E-2</v>
      </c>
      <c r="BL527" s="1">
        <f t="shared" si="545"/>
        <v>0</v>
      </c>
      <c r="BM527" s="1">
        <f t="shared" si="546"/>
        <v>4.3184404905219735E-2</v>
      </c>
      <c r="BN527" s="1"/>
      <c r="BO527" s="1">
        <f t="shared" ref="BO527:BO590" si="553">(C527*AM527)+BO526</f>
        <v>2.8043913569201148E-3</v>
      </c>
      <c r="BP527" s="1">
        <f t="shared" ref="BP527:BP590" si="554">(D527*AN527)+BP526</f>
        <v>5.3695691780570442E-3</v>
      </c>
      <c r="BQ527" s="1">
        <f t="shared" ref="BQ527:BQ590" si="555">(E527*AO527)+BQ526</f>
        <v>-2.3929099550736029E-2</v>
      </c>
      <c r="BR527" s="1">
        <f t="shared" ref="BR527:BR590" si="556">(F527*AP527)+BR526</f>
        <v>1.2404632311471687E-2</v>
      </c>
      <c r="BS527" s="1" t="e">
        <f t="shared" ref="BS527:BS590" si="557">(G527*AQ527)+BS526</f>
        <v>#DIV/0!</v>
      </c>
      <c r="BT527" s="1">
        <f t="shared" ref="BT527:BT590" si="558">(H527*AR527)+BT526</f>
        <v>5.3695691780570442E-3</v>
      </c>
      <c r="BU527" s="1"/>
      <c r="BV527" s="1">
        <f t="shared" si="509"/>
        <v>0.10024931871168685</v>
      </c>
      <c r="BW527" s="1">
        <f t="shared" si="510"/>
        <v>9.8956392207069116E-2</v>
      </c>
      <c r="BX527" s="1">
        <f t="shared" si="511"/>
        <v>9.6835605238273531E-2</v>
      </c>
      <c r="BY527" s="1">
        <f t="shared" si="512"/>
        <v>0.1228571289151231</v>
      </c>
      <c r="BZ527" s="1" t="e">
        <f t="shared" si="513"/>
        <v>#DIV/0!</v>
      </c>
      <c r="CA527" s="1">
        <f t="shared" si="514"/>
        <v>9.8956392207069116E-2</v>
      </c>
      <c r="CB527" s="1"/>
      <c r="CC527" s="1"/>
    </row>
    <row r="528" spans="1:81" x14ac:dyDescent="0.2">
      <c r="A528">
        <f t="shared" si="515"/>
        <v>2033</v>
      </c>
      <c r="B528">
        <f t="shared" si="516"/>
        <v>11</v>
      </c>
      <c r="C528" s="1">
        <f>AVERAGE(RealPrice!C516:C527)</f>
        <v>3.9653437963413161E-2</v>
      </c>
      <c r="D528" s="1">
        <f>AVERAGE(RealPrice!D516:D527)</f>
        <v>4.3119967309777706E-2</v>
      </c>
      <c r="E528" s="1">
        <f>AVERAGE(RealPrice!E516:E527)</f>
        <v>3.0895215309174644E-2</v>
      </c>
      <c r="F528" s="1">
        <f>AVERAGE(RealPrice!F516:F527)</f>
        <v>5.6984734760533874E-2</v>
      </c>
      <c r="G528" s="1">
        <f>AVERAGE(RealPrice!G516:G527)</f>
        <v>0</v>
      </c>
      <c r="H528" s="1">
        <f>AVERAGE(RealPrice!H516:H527)</f>
        <v>4.3119967309777706E-2</v>
      </c>
      <c r="I528" s="1"/>
      <c r="J528" s="1">
        <f t="shared" si="547"/>
        <v>-7.2987865094908955E-5</v>
      </c>
      <c r="K528" s="1">
        <f t="shared" si="548"/>
        <v>-6.4437595442029538E-5</v>
      </c>
      <c r="L528" s="1">
        <f t="shared" si="549"/>
        <v>-5.9653559451519622E-5</v>
      </c>
      <c r="M528" s="1">
        <f t="shared" si="550"/>
        <v>-9.4868027525889242E-5</v>
      </c>
      <c r="N528" s="1">
        <f t="shared" si="551"/>
        <v>0</v>
      </c>
      <c r="O528" s="1">
        <f t="shared" si="552"/>
        <v>-6.4437595442029538E-5</v>
      </c>
      <c r="P528" s="1"/>
      <c r="Q528" s="99">
        <f t="shared" si="517"/>
        <v>-7.2987865094908955E-5</v>
      </c>
      <c r="R528" s="99">
        <f t="shared" si="518"/>
        <v>-6.4437595442029538E-5</v>
      </c>
      <c r="S528" s="99">
        <f t="shared" si="519"/>
        <v>-5.9653559451519622E-5</v>
      </c>
      <c r="T528" s="99">
        <f t="shared" si="520"/>
        <v>-9.4868027525889242E-5</v>
      </c>
      <c r="U528" s="99">
        <f t="shared" si="521"/>
        <v>0</v>
      </c>
      <c r="V528" s="99">
        <f t="shared" si="522"/>
        <v>-6.4437595442029538E-5</v>
      </c>
      <c r="W528" s="99"/>
      <c r="X528" s="99">
        <f t="shared" si="523"/>
        <v>0</v>
      </c>
      <c r="Y528" s="99">
        <f t="shared" si="524"/>
        <v>0</v>
      </c>
      <c r="Z528" s="99">
        <f t="shared" si="525"/>
        <v>0</v>
      </c>
      <c r="AA528" s="99">
        <f t="shared" si="526"/>
        <v>0</v>
      </c>
      <c r="AB528" s="99">
        <f t="shared" si="527"/>
        <v>0</v>
      </c>
      <c r="AC528" s="99">
        <f t="shared" si="528"/>
        <v>0</v>
      </c>
      <c r="AD528" s="1"/>
      <c r="AE528" s="1"/>
      <c r="AF528" s="5">
        <f t="shared" ref="AF528:AF591" si="559">C528/C527-1</f>
        <v>-1.8372623152654866E-3</v>
      </c>
      <c r="AG528" s="5">
        <f t="shared" ref="AG528:AG591" si="560">D528/D527-1</f>
        <v>-1.492149667998377E-3</v>
      </c>
      <c r="AH528" s="5">
        <f t="shared" ref="AH528:AH591" si="561">E528/E527-1</f>
        <v>-1.9271139446492835E-3</v>
      </c>
      <c r="AI528" s="5">
        <f t="shared" ref="AI528:AI591" si="562">F528/F527-1</f>
        <v>-1.6620302681176202E-3</v>
      </c>
      <c r="AJ528" s="5" t="e">
        <f t="shared" ref="AJ528:AJ591" si="563">G528/G527-1</f>
        <v>#DIV/0!</v>
      </c>
      <c r="AK528" s="5">
        <f t="shared" ref="AK528:AK591" si="564">H528/H527-1</f>
        <v>-1.492149667998377E-3</v>
      </c>
      <c r="AL528" s="1"/>
      <c r="AM528" s="175">
        <f t="shared" si="529"/>
        <v>-1.8372623152654866E-3</v>
      </c>
      <c r="AN528" s="175">
        <f t="shared" si="530"/>
        <v>-1.492149667998377E-3</v>
      </c>
      <c r="AO528" s="175">
        <f t="shared" si="531"/>
        <v>-1.9271139446492835E-3</v>
      </c>
      <c r="AP528" s="175">
        <f t="shared" si="532"/>
        <v>-1.6620302681176202E-3</v>
      </c>
      <c r="AQ528" s="175" t="e">
        <f t="shared" si="533"/>
        <v>#DIV/0!</v>
      </c>
      <c r="AR528" s="175">
        <f t="shared" si="534"/>
        <v>-1.492149667998377E-3</v>
      </c>
      <c r="AS528" s="175"/>
      <c r="AT528" s="175">
        <f t="shared" si="535"/>
        <v>0</v>
      </c>
      <c r="AU528" s="175">
        <f t="shared" si="536"/>
        <v>0</v>
      </c>
      <c r="AV528" s="175">
        <f t="shared" si="537"/>
        <v>0</v>
      </c>
      <c r="AW528" s="175">
        <f t="shared" si="538"/>
        <v>0</v>
      </c>
      <c r="AX528" s="175" t="e">
        <f t="shared" si="539"/>
        <v>#DIV/0!</v>
      </c>
      <c r="AY528" s="175">
        <f t="shared" si="540"/>
        <v>0</v>
      </c>
      <c r="AZ528" s="1"/>
      <c r="BA528" s="1">
        <f t="shared" ref="BA528:BA591" si="565">C528+Q528</f>
        <v>3.9580450098318253E-2</v>
      </c>
      <c r="BB528" s="1">
        <f t="shared" ref="BB528:BB591" si="566">D528+R528</f>
        <v>4.3055529714335676E-2</v>
      </c>
      <c r="BC528" s="1">
        <f t="shared" ref="BC528:BC591" si="567">E528+S528</f>
        <v>3.0835561749723125E-2</v>
      </c>
      <c r="BD528" s="1">
        <f t="shared" ref="BD528:BD591" si="568">F528+T528</f>
        <v>5.6889866733007985E-2</v>
      </c>
      <c r="BE528" s="1">
        <f t="shared" ref="BE528:BE591" si="569">G528+U528</f>
        <v>0</v>
      </c>
      <c r="BF528" s="1">
        <f t="shared" ref="BF528:BF591" si="570">H528+V528</f>
        <v>4.3055529714335676E-2</v>
      </c>
      <c r="BG528" s="1"/>
      <c r="BH528" s="1">
        <f t="shared" si="541"/>
        <v>3.9653437963413161E-2</v>
      </c>
      <c r="BI528" s="1">
        <f t="shared" si="542"/>
        <v>4.3119967309777706E-2</v>
      </c>
      <c r="BJ528" s="1">
        <f t="shared" si="543"/>
        <v>3.0895215309174644E-2</v>
      </c>
      <c r="BK528" s="1">
        <f t="shared" si="544"/>
        <v>5.6984734760533874E-2</v>
      </c>
      <c r="BL528" s="1">
        <f t="shared" si="545"/>
        <v>0</v>
      </c>
      <c r="BM528" s="1">
        <f t="shared" si="546"/>
        <v>4.3119967309777706E-2</v>
      </c>
      <c r="BN528" s="1"/>
      <c r="BO528" s="1">
        <f t="shared" si="553"/>
        <v>2.7315375896792178E-3</v>
      </c>
      <c r="BP528" s="1">
        <f t="shared" si="554"/>
        <v>5.3052277331516583E-3</v>
      </c>
      <c r="BQ528" s="1">
        <f t="shared" si="555"/>
        <v>-2.3988638150981283E-2</v>
      </c>
      <c r="BR528" s="1">
        <f t="shared" si="556"/>
        <v>1.2309921957479026E-2</v>
      </c>
      <c r="BS528" s="1" t="e">
        <f t="shared" si="557"/>
        <v>#DIV/0!</v>
      </c>
      <c r="BT528" s="1">
        <f t="shared" si="558"/>
        <v>5.3052277331516583E-3</v>
      </c>
      <c r="BU528" s="1"/>
      <c r="BV528" s="1">
        <f t="shared" ref="BV528:BV591" si="571">(C528*AT528)+BV527</f>
        <v>0.10024931871168685</v>
      </c>
      <c r="BW528" s="1">
        <f t="shared" ref="BW528:BW591" si="572">(D528*AU528)+BW527</f>
        <v>9.8956392207069116E-2</v>
      </c>
      <c r="BX528" s="1">
        <f t="shared" ref="BX528:BX591" si="573">(E528*AV528)+BX527</f>
        <v>9.6835605238273531E-2</v>
      </c>
      <c r="BY528" s="1">
        <f t="shared" ref="BY528:BY591" si="574">(F528*AW528)+BY527</f>
        <v>0.1228571289151231</v>
      </c>
      <c r="BZ528" s="1" t="e">
        <f t="shared" ref="BZ528:BZ591" si="575">(G528*AX528)+BZ527</f>
        <v>#DIV/0!</v>
      </c>
      <c r="CA528" s="1">
        <f t="shared" ref="CA528:CA591" si="576">(H528*AY528)+CA527</f>
        <v>9.8956392207069116E-2</v>
      </c>
      <c r="CB528" s="1"/>
      <c r="CC528" s="1"/>
    </row>
    <row r="529" spans="1:81" x14ac:dyDescent="0.2">
      <c r="A529">
        <f t="shared" si="515"/>
        <v>2033</v>
      </c>
      <c r="B529">
        <f t="shared" si="516"/>
        <v>12</v>
      </c>
      <c r="C529" s="1">
        <f>AVERAGE(RealPrice!C517:C528)</f>
        <v>3.9579458358646909E-2</v>
      </c>
      <c r="D529" s="1">
        <f>AVERAGE(RealPrice!D517:D528)</f>
        <v>4.3054599294090133E-2</v>
      </c>
      <c r="E529" s="1">
        <f>AVERAGE(RealPrice!E517:E528)</f>
        <v>3.0837285944693728E-2</v>
      </c>
      <c r="F529" s="1">
        <f>AVERAGE(RealPrice!F517:F528)</f>
        <v>5.688787388509977E-2</v>
      </c>
      <c r="G529" s="1">
        <f>AVERAGE(RealPrice!G517:G528)</f>
        <v>0</v>
      </c>
      <c r="H529" s="1">
        <f>AVERAGE(RealPrice!H517:H528)</f>
        <v>4.3054599294090133E-2</v>
      </c>
      <c r="I529" s="1"/>
      <c r="J529" s="1">
        <f t="shared" si="547"/>
        <v>-7.397960476625276E-5</v>
      </c>
      <c r="K529" s="1">
        <f t="shared" si="548"/>
        <v>-6.5368015687572445E-5</v>
      </c>
      <c r="L529" s="1">
        <f t="shared" si="549"/>
        <v>-5.7929364480915901E-5</v>
      </c>
      <c r="M529" s="1">
        <f t="shared" si="550"/>
        <v>-9.6860875434104377E-5</v>
      </c>
      <c r="N529" s="1">
        <f t="shared" si="551"/>
        <v>0</v>
      </c>
      <c r="O529" s="1">
        <f t="shared" si="552"/>
        <v>-6.5368015687572445E-5</v>
      </c>
      <c r="P529" s="1"/>
      <c r="Q529" s="99">
        <f t="shared" si="517"/>
        <v>-7.397960476625276E-5</v>
      </c>
      <c r="R529" s="99">
        <f t="shared" si="518"/>
        <v>-6.5368015687572445E-5</v>
      </c>
      <c r="S529" s="99">
        <f t="shared" si="519"/>
        <v>-5.7929364480915901E-5</v>
      </c>
      <c r="T529" s="99">
        <f t="shared" si="520"/>
        <v>-9.6860875434104377E-5</v>
      </c>
      <c r="U529" s="99">
        <f t="shared" si="521"/>
        <v>0</v>
      </c>
      <c r="V529" s="99">
        <f t="shared" si="522"/>
        <v>-6.5368015687572445E-5</v>
      </c>
      <c r="W529" s="99"/>
      <c r="X529" s="99">
        <f t="shared" si="523"/>
        <v>0</v>
      </c>
      <c r="Y529" s="99">
        <f t="shared" si="524"/>
        <v>0</v>
      </c>
      <c r="Z529" s="99">
        <f t="shared" si="525"/>
        <v>0</v>
      </c>
      <c r="AA529" s="99">
        <f t="shared" si="526"/>
        <v>0</v>
      </c>
      <c r="AB529" s="99">
        <f t="shared" si="527"/>
        <v>0</v>
      </c>
      <c r="AC529" s="99">
        <f t="shared" si="528"/>
        <v>0</v>
      </c>
      <c r="AD529" s="1"/>
      <c r="AE529" s="1"/>
      <c r="AF529" s="5">
        <f t="shared" si="559"/>
        <v>-1.8656542425025124E-3</v>
      </c>
      <c r="AG529" s="5">
        <f t="shared" si="560"/>
        <v>-1.5159569861906697E-3</v>
      </c>
      <c r="AH529" s="5">
        <f t="shared" si="561"/>
        <v>-1.875027051962741E-3</v>
      </c>
      <c r="AI529" s="5">
        <f t="shared" si="562"/>
        <v>-1.6997688212666562E-3</v>
      </c>
      <c r="AJ529" s="5" t="e">
        <f t="shared" si="563"/>
        <v>#DIV/0!</v>
      </c>
      <c r="AK529" s="5">
        <f t="shared" si="564"/>
        <v>-1.5159569861906697E-3</v>
      </c>
      <c r="AL529" s="1"/>
      <c r="AM529" s="175">
        <f t="shared" si="529"/>
        <v>-1.8656542425025124E-3</v>
      </c>
      <c r="AN529" s="175">
        <f t="shared" si="530"/>
        <v>-1.5159569861906697E-3</v>
      </c>
      <c r="AO529" s="175">
        <f t="shared" si="531"/>
        <v>-1.875027051962741E-3</v>
      </c>
      <c r="AP529" s="175">
        <f t="shared" si="532"/>
        <v>-1.6997688212666562E-3</v>
      </c>
      <c r="AQ529" s="175" t="e">
        <f t="shared" si="533"/>
        <v>#DIV/0!</v>
      </c>
      <c r="AR529" s="175">
        <f t="shared" si="534"/>
        <v>-1.5159569861906697E-3</v>
      </c>
      <c r="AS529" s="175"/>
      <c r="AT529" s="175">
        <f t="shared" si="535"/>
        <v>0</v>
      </c>
      <c r="AU529" s="175">
        <f t="shared" si="536"/>
        <v>0</v>
      </c>
      <c r="AV529" s="175">
        <f t="shared" si="537"/>
        <v>0</v>
      </c>
      <c r="AW529" s="175">
        <f t="shared" si="538"/>
        <v>0</v>
      </c>
      <c r="AX529" s="175" t="e">
        <f t="shared" si="539"/>
        <v>#DIV/0!</v>
      </c>
      <c r="AY529" s="175">
        <f t="shared" si="540"/>
        <v>0</v>
      </c>
      <c r="AZ529" s="1"/>
      <c r="BA529" s="1">
        <f t="shared" si="565"/>
        <v>3.9505478753880656E-2</v>
      </c>
      <c r="BB529" s="1">
        <f t="shared" si="566"/>
        <v>4.2989231278402561E-2</v>
      </c>
      <c r="BC529" s="1">
        <f t="shared" si="567"/>
        <v>3.0779356580212813E-2</v>
      </c>
      <c r="BD529" s="1">
        <f t="shared" si="568"/>
        <v>5.6791013009665665E-2</v>
      </c>
      <c r="BE529" s="1">
        <f t="shared" si="569"/>
        <v>0</v>
      </c>
      <c r="BF529" s="1">
        <f t="shared" si="570"/>
        <v>4.2989231278402561E-2</v>
      </c>
      <c r="BG529" s="1"/>
      <c r="BH529" s="1">
        <f t="shared" si="541"/>
        <v>3.9579458358646909E-2</v>
      </c>
      <c r="BI529" s="1">
        <f t="shared" si="542"/>
        <v>4.3054599294090133E-2</v>
      </c>
      <c r="BJ529" s="1">
        <f t="shared" si="543"/>
        <v>3.0837285944693728E-2</v>
      </c>
      <c r="BK529" s="1">
        <f t="shared" si="544"/>
        <v>5.688787388509977E-2</v>
      </c>
      <c r="BL529" s="1">
        <f t="shared" si="545"/>
        <v>0</v>
      </c>
      <c r="BM529" s="1">
        <f t="shared" si="546"/>
        <v>4.3054599294090133E-2</v>
      </c>
      <c r="BN529" s="1"/>
      <c r="BO529" s="1">
        <f t="shared" si="553"/>
        <v>2.6576960052764565E-3</v>
      </c>
      <c r="BP529" s="1">
        <f t="shared" si="554"/>
        <v>5.2399588125641421E-3</v>
      </c>
      <c r="BQ529" s="1">
        <f t="shared" si="555"/>
        <v>-2.4046458896336692E-2</v>
      </c>
      <c r="BR529" s="1">
        <f t="shared" si="556"/>
        <v>1.2213225723140984E-2</v>
      </c>
      <c r="BS529" s="1" t="e">
        <f t="shared" si="557"/>
        <v>#DIV/0!</v>
      </c>
      <c r="BT529" s="1">
        <f t="shared" si="558"/>
        <v>5.2399588125641421E-3</v>
      </c>
      <c r="BU529" s="1"/>
      <c r="BV529" s="1">
        <f t="shared" si="571"/>
        <v>0.10024931871168685</v>
      </c>
      <c r="BW529" s="1">
        <f t="shared" si="572"/>
        <v>9.8956392207069116E-2</v>
      </c>
      <c r="BX529" s="1">
        <f t="shared" si="573"/>
        <v>9.6835605238273531E-2</v>
      </c>
      <c r="BY529" s="1">
        <f t="shared" si="574"/>
        <v>0.1228571289151231</v>
      </c>
      <c r="BZ529" s="1" t="e">
        <f t="shared" si="575"/>
        <v>#DIV/0!</v>
      </c>
      <c r="CA529" s="1">
        <f t="shared" si="576"/>
        <v>9.8956392207069116E-2</v>
      </c>
      <c r="CB529" s="1"/>
      <c r="CC529" s="1"/>
    </row>
    <row r="530" spans="1:81" x14ac:dyDescent="0.2">
      <c r="A530">
        <f t="shared" ref="A530:A593" si="577">A518+1</f>
        <v>2034</v>
      </c>
      <c r="B530">
        <f t="shared" ref="B530:B593" si="578">B518</f>
        <v>1</v>
      </c>
      <c r="C530" s="1">
        <f>AVERAGE(RealPrice!C518:C529)</f>
        <v>3.9505350960258249E-2</v>
      </c>
      <c r="D530" s="1">
        <f>AVERAGE(RealPrice!D518:D529)</f>
        <v>4.2989198805333396E-2</v>
      </c>
      <c r="E530" s="1">
        <f>AVERAGE(RealPrice!E518:E529)</f>
        <v>3.0778962458107198E-2</v>
      </c>
      <c r="F530" s="1">
        <f>AVERAGE(RealPrice!F518:F529)</f>
        <v>5.6790476552281782E-2</v>
      </c>
      <c r="G530" s="1">
        <f>AVERAGE(RealPrice!G518:G529)</f>
        <v>0</v>
      </c>
      <c r="H530" s="1">
        <f>AVERAGE(RealPrice!H518:H529)</f>
        <v>4.2989198805333396E-2</v>
      </c>
      <c r="I530" s="1"/>
      <c r="J530" s="1">
        <f t="shared" si="547"/>
        <v>-7.4107398388659207E-5</v>
      </c>
      <c r="K530" s="1">
        <f t="shared" si="548"/>
        <v>-6.5400488756736652E-5</v>
      </c>
      <c r="L530" s="1">
        <f t="shared" si="549"/>
        <v>-5.8323486586530499E-5</v>
      </c>
      <c r="M530" s="1">
        <f t="shared" si="550"/>
        <v>-9.7397332817987514E-5</v>
      </c>
      <c r="N530" s="1">
        <f t="shared" si="551"/>
        <v>0</v>
      </c>
      <c r="O530" s="1">
        <f t="shared" si="552"/>
        <v>-6.5400488756736652E-5</v>
      </c>
      <c r="P530" s="1"/>
      <c r="Q530" s="99">
        <f t="shared" si="517"/>
        <v>-7.4107398388659207E-5</v>
      </c>
      <c r="R530" s="99">
        <f t="shared" si="518"/>
        <v>-6.5400488756736652E-5</v>
      </c>
      <c r="S530" s="99">
        <f t="shared" si="519"/>
        <v>-5.8323486586530499E-5</v>
      </c>
      <c r="T530" s="99">
        <f t="shared" si="520"/>
        <v>-9.7397332817987514E-5</v>
      </c>
      <c r="U530" s="99">
        <f t="shared" si="521"/>
        <v>0</v>
      </c>
      <c r="V530" s="99">
        <f t="shared" si="522"/>
        <v>-6.5400488756736652E-5</v>
      </c>
      <c r="W530" s="99"/>
      <c r="X530" s="99">
        <f t="shared" si="523"/>
        <v>0</v>
      </c>
      <c r="Y530" s="99">
        <f t="shared" si="524"/>
        <v>0</v>
      </c>
      <c r="Z530" s="99">
        <f t="shared" si="525"/>
        <v>0</v>
      </c>
      <c r="AA530" s="99">
        <f t="shared" si="526"/>
        <v>0</v>
      </c>
      <c r="AB530" s="99">
        <f t="shared" si="527"/>
        <v>0</v>
      </c>
      <c r="AC530" s="99">
        <f t="shared" si="528"/>
        <v>0</v>
      </c>
      <c r="AD530" s="1"/>
      <c r="AE530" s="1"/>
      <c r="AF530" s="5">
        <f t="shared" si="559"/>
        <v>-1.872370200651563E-3</v>
      </c>
      <c r="AG530" s="5">
        <f t="shared" si="560"/>
        <v>-1.5190128308942841E-3</v>
      </c>
      <c r="AH530" s="5">
        <f t="shared" si="561"/>
        <v>-1.8913300830407653E-3</v>
      </c>
      <c r="AI530" s="5">
        <f t="shared" si="562"/>
        <v>-1.7120930378714538E-3</v>
      </c>
      <c r="AJ530" s="5" t="e">
        <f t="shared" si="563"/>
        <v>#DIV/0!</v>
      </c>
      <c r="AK530" s="5">
        <f t="shared" si="564"/>
        <v>-1.5190128308942841E-3</v>
      </c>
      <c r="AL530" s="1"/>
      <c r="AM530" s="175">
        <f t="shared" si="529"/>
        <v>-1.872370200651563E-3</v>
      </c>
      <c r="AN530" s="175">
        <f t="shared" si="530"/>
        <v>-1.5190128308942841E-3</v>
      </c>
      <c r="AO530" s="175">
        <f t="shared" si="531"/>
        <v>-1.8913300830407653E-3</v>
      </c>
      <c r="AP530" s="175">
        <f t="shared" si="532"/>
        <v>-1.7120930378714538E-3</v>
      </c>
      <c r="AQ530" s="175" t="e">
        <f t="shared" si="533"/>
        <v>#DIV/0!</v>
      </c>
      <c r="AR530" s="175">
        <f t="shared" si="534"/>
        <v>-1.5190128308942841E-3</v>
      </c>
      <c r="AS530" s="175"/>
      <c r="AT530" s="175">
        <f t="shared" si="535"/>
        <v>0</v>
      </c>
      <c r="AU530" s="175">
        <f t="shared" si="536"/>
        <v>0</v>
      </c>
      <c r="AV530" s="175">
        <f t="shared" si="537"/>
        <v>0</v>
      </c>
      <c r="AW530" s="175">
        <f t="shared" si="538"/>
        <v>0</v>
      </c>
      <c r="AX530" s="175" t="e">
        <f t="shared" si="539"/>
        <v>#DIV/0!</v>
      </c>
      <c r="AY530" s="175">
        <f t="shared" si="540"/>
        <v>0</v>
      </c>
      <c r="AZ530" s="1"/>
      <c r="BA530" s="1">
        <f t="shared" si="565"/>
        <v>3.943124356186959E-2</v>
      </c>
      <c r="BB530" s="1">
        <f t="shared" si="566"/>
        <v>4.292379831657666E-2</v>
      </c>
      <c r="BC530" s="1">
        <f t="shared" si="567"/>
        <v>3.0720638971520667E-2</v>
      </c>
      <c r="BD530" s="1">
        <f t="shared" si="568"/>
        <v>5.6693079219463795E-2</v>
      </c>
      <c r="BE530" s="1">
        <f t="shared" si="569"/>
        <v>0</v>
      </c>
      <c r="BF530" s="1">
        <f t="shared" si="570"/>
        <v>4.292379831657666E-2</v>
      </c>
      <c r="BG530" s="1"/>
      <c r="BH530" s="1">
        <f t="shared" si="541"/>
        <v>3.9505350960258249E-2</v>
      </c>
      <c r="BI530" s="1">
        <f t="shared" si="542"/>
        <v>4.2989198805333396E-2</v>
      </c>
      <c r="BJ530" s="1">
        <f t="shared" si="543"/>
        <v>3.0778962458107198E-2</v>
      </c>
      <c r="BK530" s="1">
        <f t="shared" si="544"/>
        <v>5.6790476552281782E-2</v>
      </c>
      <c r="BL530" s="1">
        <f t="shared" si="545"/>
        <v>0</v>
      </c>
      <c r="BM530" s="1">
        <f t="shared" si="546"/>
        <v>4.2989198805333396E-2</v>
      </c>
      <c r="BN530" s="1"/>
      <c r="BO530" s="1">
        <f t="shared" si="553"/>
        <v>2.5837273633721874E-3</v>
      </c>
      <c r="BP530" s="1">
        <f t="shared" si="554"/>
        <v>5.1746576679889758E-3</v>
      </c>
      <c r="BQ530" s="1">
        <f t="shared" si="555"/>
        <v>-2.4104672073958493E-2</v>
      </c>
      <c r="BR530" s="1">
        <f t="shared" si="556"/>
        <v>1.211599514361842E-2</v>
      </c>
      <c r="BS530" s="1" t="e">
        <f t="shared" si="557"/>
        <v>#DIV/0!</v>
      </c>
      <c r="BT530" s="1">
        <f t="shared" si="558"/>
        <v>5.1746576679889758E-3</v>
      </c>
      <c r="BU530" s="1"/>
      <c r="BV530" s="1">
        <f t="shared" si="571"/>
        <v>0.10024931871168685</v>
      </c>
      <c r="BW530" s="1">
        <f t="shared" si="572"/>
        <v>9.8956392207069116E-2</v>
      </c>
      <c r="BX530" s="1">
        <f t="shared" si="573"/>
        <v>9.6835605238273531E-2</v>
      </c>
      <c r="BY530" s="1">
        <f t="shared" si="574"/>
        <v>0.1228571289151231</v>
      </c>
      <c r="BZ530" s="1" t="e">
        <f t="shared" si="575"/>
        <v>#DIV/0!</v>
      </c>
      <c r="CA530" s="1">
        <f t="shared" si="576"/>
        <v>9.8956392207069116E-2</v>
      </c>
      <c r="CB530" s="1"/>
      <c r="CC530" s="1"/>
    </row>
    <row r="531" spans="1:81" x14ac:dyDescent="0.2">
      <c r="A531">
        <f t="shared" si="577"/>
        <v>2034</v>
      </c>
      <c r="B531">
        <f t="shared" si="578"/>
        <v>2</v>
      </c>
      <c r="C531" s="1">
        <f>AVERAGE(RealPrice!C519:C530)</f>
        <v>3.943230101700608E-2</v>
      </c>
      <c r="D531" s="1">
        <f>AVERAGE(RealPrice!D519:D530)</f>
        <v>4.2924260216648392E-2</v>
      </c>
      <c r="E531" s="1">
        <f>AVERAGE(RealPrice!E519:E530)</f>
        <v>3.0721036089162438E-2</v>
      </c>
      <c r="F531" s="1">
        <f>AVERAGE(RealPrice!F519:F530)</f>
        <v>5.6694927605478618E-2</v>
      </c>
      <c r="G531" s="1">
        <f>AVERAGE(RealPrice!G519:G530)</f>
        <v>0</v>
      </c>
      <c r="H531" s="1">
        <f>AVERAGE(RealPrice!H519:H530)</f>
        <v>4.2924260216648392E-2</v>
      </c>
      <c r="I531" s="1"/>
      <c r="J531" s="1">
        <f t="shared" si="547"/>
        <v>-7.3049943252169458E-5</v>
      </c>
      <c r="K531" s="1">
        <f t="shared" si="548"/>
        <v>-6.4938588685004017E-5</v>
      </c>
      <c r="L531" s="1">
        <f t="shared" si="549"/>
        <v>-5.7926368944759971E-5</v>
      </c>
      <c r="M531" s="1">
        <f t="shared" si="550"/>
        <v>-9.5548946803164503E-5</v>
      </c>
      <c r="N531" s="1">
        <f t="shared" si="551"/>
        <v>0</v>
      </c>
      <c r="O531" s="1">
        <f t="shared" si="552"/>
        <v>-6.4938588685004017E-5</v>
      </c>
      <c r="P531" s="1"/>
      <c r="Q531" s="99">
        <f t="shared" si="517"/>
        <v>-7.3049943252169458E-5</v>
      </c>
      <c r="R531" s="99">
        <f t="shared" si="518"/>
        <v>-6.4938588685004017E-5</v>
      </c>
      <c r="S531" s="99">
        <f t="shared" si="519"/>
        <v>-5.7926368944759971E-5</v>
      </c>
      <c r="T531" s="99">
        <f t="shared" si="520"/>
        <v>-9.5548946803164503E-5</v>
      </c>
      <c r="U531" s="99">
        <f t="shared" si="521"/>
        <v>0</v>
      </c>
      <c r="V531" s="99">
        <f t="shared" si="522"/>
        <v>-6.4938588685004017E-5</v>
      </c>
      <c r="W531" s="99"/>
      <c r="X531" s="99">
        <f t="shared" si="523"/>
        <v>0</v>
      </c>
      <c r="Y531" s="99">
        <f t="shared" si="524"/>
        <v>0</v>
      </c>
      <c r="Z531" s="99">
        <f t="shared" si="525"/>
        <v>0</v>
      </c>
      <c r="AA531" s="99">
        <f t="shared" si="526"/>
        <v>0</v>
      </c>
      <c r="AB531" s="99">
        <f t="shared" si="527"/>
        <v>0</v>
      </c>
      <c r="AC531" s="99">
        <f t="shared" si="528"/>
        <v>0</v>
      </c>
      <c r="AD531" s="1"/>
      <c r="AE531" s="1"/>
      <c r="AF531" s="5">
        <f t="shared" si="559"/>
        <v>-1.8491151572266329E-3</v>
      </c>
      <c r="AG531" s="5">
        <f t="shared" si="560"/>
        <v>-1.5105791801113266E-3</v>
      </c>
      <c r="AH531" s="5">
        <f t="shared" si="561"/>
        <v>-1.8820117482388765E-3</v>
      </c>
      <c r="AI531" s="5">
        <f t="shared" si="562"/>
        <v>-1.6824818632258376E-3</v>
      </c>
      <c r="AJ531" s="5" t="e">
        <f t="shared" si="563"/>
        <v>#DIV/0!</v>
      </c>
      <c r="AK531" s="5">
        <f t="shared" si="564"/>
        <v>-1.5105791801113266E-3</v>
      </c>
      <c r="AL531" s="1"/>
      <c r="AM531" s="175">
        <f t="shared" si="529"/>
        <v>-1.8491151572266329E-3</v>
      </c>
      <c r="AN531" s="175">
        <f t="shared" si="530"/>
        <v>-1.5105791801113266E-3</v>
      </c>
      <c r="AO531" s="175">
        <f t="shared" si="531"/>
        <v>-1.8820117482388765E-3</v>
      </c>
      <c r="AP531" s="175">
        <f t="shared" si="532"/>
        <v>-1.6824818632258376E-3</v>
      </c>
      <c r="AQ531" s="175" t="e">
        <f t="shared" si="533"/>
        <v>#DIV/0!</v>
      </c>
      <c r="AR531" s="175">
        <f t="shared" si="534"/>
        <v>-1.5105791801113266E-3</v>
      </c>
      <c r="AS531" s="175"/>
      <c r="AT531" s="175">
        <f t="shared" si="535"/>
        <v>0</v>
      </c>
      <c r="AU531" s="175">
        <f t="shared" si="536"/>
        <v>0</v>
      </c>
      <c r="AV531" s="175">
        <f t="shared" si="537"/>
        <v>0</v>
      </c>
      <c r="AW531" s="175">
        <f t="shared" si="538"/>
        <v>0</v>
      </c>
      <c r="AX531" s="175" t="e">
        <f t="shared" si="539"/>
        <v>#DIV/0!</v>
      </c>
      <c r="AY531" s="175">
        <f t="shared" si="540"/>
        <v>0</v>
      </c>
      <c r="AZ531" s="1"/>
      <c r="BA531" s="1">
        <f t="shared" si="565"/>
        <v>3.9359251073753911E-2</v>
      </c>
      <c r="BB531" s="1">
        <f t="shared" si="566"/>
        <v>4.2859321627963388E-2</v>
      </c>
      <c r="BC531" s="1">
        <f t="shared" si="567"/>
        <v>3.0663109720217678E-2</v>
      </c>
      <c r="BD531" s="1">
        <f t="shared" si="568"/>
        <v>5.6599378658675453E-2</v>
      </c>
      <c r="BE531" s="1">
        <f t="shared" si="569"/>
        <v>0</v>
      </c>
      <c r="BF531" s="1">
        <f t="shared" si="570"/>
        <v>4.2859321627963388E-2</v>
      </c>
      <c r="BG531" s="1"/>
      <c r="BH531" s="1">
        <f t="shared" si="541"/>
        <v>3.943230101700608E-2</v>
      </c>
      <c r="BI531" s="1">
        <f t="shared" si="542"/>
        <v>4.2924260216648392E-2</v>
      </c>
      <c r="BJ531" s="1">
        <f t="shared" si="543"/>
        <v>3.0721036089162438E-2</v>
      </c>
      <c r="BK531" s="1">
        <f t="shared" si="544"/>
        <v>5.6694927605478618E-2</v>
      </c>
      <c r="BL531" s="1">
        <f t="shared" si="545"/>
        <v>0</v>
      </c>
      <c r="BM531" s="1">
        <f t="shared" si="546"/>
        <v>4.2924260216648392E-2</v>
      </c>
      <c r="BN531" s="1"/>
      <c r="BO531" s="1">
        <f t="shared" si="553"/>
        <v>2.5108124978773182E-3</v>
      </c>
      <c r="BP531" s="1">
        <f t="shared" si="554"/>
        <v>5.1098171741840257E-3</v>
      </c>
      <c r="BQ531" s="1">
        <f t="shared" si="555"/>
        <v>-2.4162489424796367E-2</v>
      </c>
      <c r="BR531" s="1">
        <f t="shared" si="556"/>
        <v>1.2020606956185301E-2</v>
      </c>
      <c r="BS531" s="1" t="e">
        <f t="shared" si="557"/>
        <v>#DIV/0!</v>
      </c>
      <c r="BT531" s="1">
        <f t="shared" si="558"/>
        <v>5.1098171741840257E-3</v>
      </c>
      <c r="BU531" s="1"/>
      <c r="BV531" s="1">
        <f t="shared" si="571"/>
        <v>0.10024931871168685</v>
      </c>
      <c r="BW531" s="1">
        <f t="shared" si="572"/>
        <v>9.8956392207069116E-2</v>
      </c>
      <c r="BX531" s="1">
        <f t="shared" si="573"/>
        <v>9.6835605238273531E-2</v>
      </c>
      <c r="BY531" s="1">
        <f t="shared" si="574"/>
        <v>0.1228571289151231</v>
      </c>
      <c r="BZ531" s="1" t="e">
        <f t="shared" si="575"/>
        <v>#DIV/0!</v>
      </c>
      <c r="CA531" s="1">
        <f t="shared" si="576"/>
        <v>9.8956392207069116E-2</v>
      </c>
      <c r="CB531" s="1"/>
      <c r="CC531" s="1"/>
    </row>
    <row r="532" spans="1:81" x14ac:dyDescent="0.2">
      <c r="A532">
        <f t="shared" si="577"/>
        <v>2034</v>
      </c>
      <c r="B532">
        <f t="shared" si="578"/>
        <v>3</v>
      </c>
      <c r="C532" s="1">
        <f>AVERAGE(RealPrice!C520:C531)</f>
        <v>3.9357387111172731E-2</v>
      </c>
      <c r="D532" s="1">
        <f>AVERAGE(RealPrice!D520:D531)</f>
        <v>4.2857841078738863E-2</v>
      </c>
      <c r="E532" s="1">
        <f>AVERAGE(RealPrice!E520:E531)</f>
        <v>3.0663562968853059E-2</v>
      </c>
      <c r="F532" s="1">
        <f>AVERAGE(RealPrice!F520:F531)</f>
        <v>5.659811994908006E-2</v>
      </c>
      <c r="G532" s="1">
        <f>AVERAGE(RealPrice!G520:G531)</f>
        <v>0</v>
      </c>
      <c r="H532" s="1">
        <f>AVERAGE(RealPrice!H520:H531)</f>
        <v>4.2857841078738863E-2</v>
      </c>
      <c r="I532" s="1"/>
      <c r="J532" s="1">
        <f t="shared" si="547"/>
        <v>-7.4913905833348671E-5</v>
      </c>
      <c r="K532" s="1">
        <f t="shared" si="548"/>
        <v>-6.6419137909529136E-5</v>
      </c>
      <c r="L532" s="1">
        <f t="shared" si="549"/>
        <v>-5.7473120309379372E-5</v>
      </c>
      <c r="M532" s="1">
        <f t="shared" si="550"/>
        <v>-9.6807656398557873E-5</v>
      </c>
      <c r="N532" s="1">
        <f t="shared" si="551"/>
        <v>0</v>
      </c>
      <c r="O532" s="1">
        <f t="shared" si="552"/>
        <v>-6.6419137909529136E-5</v>
      </c>
      <c r="P532" s="1"/>
      <c r="Q532" s="99">
        <f t="shared" si="517"/>
        <v>-7.4913905833348671E-5</v>
      </c>
      <c r="R532" s="99">
        <f t="shared" si="518"/>
        <v>-6.6419137909529136E-5</v>
      </c>
      <c r="S532" s="99">
        <f t="shared" si="519"/>
        <v>-5.7473120309379372E-5</v>
      </c>
      <c r="T532" s="99">
        <f t="shared" si="520"/>
        <v>-9.6807656398557873E-5</v>
      </c>
      <c r="U532" s="99">
        <f t="shared" si="521"/>
        <v>0</v>
      </c>
      <c r="V532" s="99">
        <f t="shared" si="522"/>
        <v>-6.6419137909529136E-5</v>
      </c>
      <c r="W532" s="99"/>
      <c r="X532" s="99">
        <f t="shared" si="523"/>
        <v>0</v>
      </c>
      <c r="Y532" s="99">
        <f t="shared" si="524"/>
        <v>0</v>
      </c>
      <c r="Z532" s="99">
        <f t="shared" si="525"/>
        <v>0</v>
      </c>
      <c r="AA532" s="99">
        <f t="shared" si="526"/>
        <v>0</v>
      </c>
      <c r="AB532" s="99">
        <f t="shared" si="527"/>
        <v>0</v>
      </c>
      <c r="AC532" s="99">
        <f t="shared" si="528"/>
        <v>0</v>
      </c>
      <c r="AD532" s="1"/>
      <c r="AE532" s="1"/>
      <c r="AF532" s="5">
        <f t="shared" si="559"/>
        <v>-1.8998106603274056E-3</v>
      </c>
      <c r="AG532" s="5">
        <f t="shared" si="560"/>
        <v>-1.547356613120332E-3</v>
      </c>
      <c r="AH532" s="5">
        <f t="shared" si="561"/>
        <v>-1.8708067053003763E-3</v>
      </c>
      <c r="AI532" s="5">
        <f t="shared" si="562"/>
        <v>-1.7075188290601728E-3</v>
      </c>
      <c r="AJ532" s="5" t="e">
        <f t="shared" si="563"/>
        <v>#DIV/0!</v>
      </c>
      <c r="AK532" s="5">
        <f t="shared" si="564"/>
        <v>-1.547356613120332E-3</v>
      </c>
      <c r="AL532" s="1"/>
      <c r="AM532" s="175">
        <f t="shared" si="529"/>
        <v>-1.8998106603274056E-3</v>
      </c>
      <c r="AN532" s="175">
        <f t="shared" si="530"/>
        <v>-1.547356613120332E-3</v>
      </c>
      <c r="AO532" s="175">
        <f t="shared" si="531"/>
        <v>-1.8708067053003763E-3</v>
      </c>
      <c r="AP532" s="175">
        <f t="shared" si="532"/>
        <v>-1.7075188290601728E-3</v>
      </c>
      <c r="AQ532" s="175" t="e">
        <f t="shared" si="533"/>
        <v>#DIV/0!</v>
      </c>
      <c r="AR532" s="175">
        <f t="shared" si="534"/>
        <v>-1.547356613120332E-3</v>
      </c>
      <c r="AS532" s="175"/>
      <c r="AT532" s="175">
        <f t="shared" si="535"/>
        <v>0</v>
      </c>
      <c r="AU532" s="175">
        <f t="shared" si="536"/>
        <v>0</v>
      </c>
      <c r="AV532" s="175">
        <f t="shared" si="537"/>
        <v>0</v>
      </c>
      <c r="AW532" s="175">
        <f t="shared" si="538"/>
        <v>0</v>
      </c>
      <c r="AX532" s="175" t="e">
        <f t="shared" si="539"/>
        <v>#DIV/0!</v>
      </c>
      <c r="AY532" s="175">
        <f t="shared" si="540"/>
        <v>0</v>
      </c>
      <c r="AZ532" s="1"/>
      <c r="BA532" s="1">
        <f t="shared" si="565"/>
        <v>3.9282473205339383E-2</v>
      </c>
      <c r="BB532" s="1">
        <f t="shared" si="566"/>
        <v>4.2791421940829334E-2</v>
      </c>
      <c r="BC532" s="1">
        <f t="shared" si="567"/>
        <v>3.0606089848543679E-2</v>
      </c>
      <c r="BD532" s="1">
        <f t="shared" si="568"/>
        <v>5.6501312292681502E-2</v>
      </c>
      <c r="BE532" s="1">
        <f t="shared" si="569"/>
        <v>0</v>
      </c>
      <c r="BF532" s="1">
        <f t="shared" si="570"/>
        <v>4.2791421940829334E-2</v>
      </c>
      <c r="BG532" s="1"/>
      <c r="BH532" s="1">
        <f t="shared" si="541"/>
        <v>3.9357387111172731E-2</v>
      </c>
      <c r="BI532" s="1">
        <f t="shared" si="542"/>
        <v>4.2857841078738863E-2</v>
      </c>
      <c r="BJ532" s="1">
        <f t="shared" si="543"/>
        <v>3.0663562968853059E-2</v>
      </c>
      <c r="BK532" s="1">
        <f t="shared" si="544"/>
        <v>5.659811994908006E-2</v>
      </c>
      <c r="BL532" s="1">
        <f t="shared" si="545"/>
        <v>0</v>
      </c>
      <c r="BM532" s="1">
        <f t="shared" si="546"/>
        <v>4.2857841078738863E-2</v>
      </c>
      <c r="BN532" s="1"/>
      <c r="BO532" s="1">
        <f t="shared" si="553"/>
        <v>2.4360409142808797E-3</v>
      </c>
      <c r="BP532" s="1">
        <f t="shared" si="554"/>
        <v>5.0435008103667791E-3</v>
      </c>
      <c r="BQ532" s="1">
        <f t="shared" si="555"/>
        <v>-2.4219855024006899E-2</v>
      </c>
      <c r="BR532" s="1">
        <f t="shared" si="556"/>
        <v>1.1923964600682841E-2</v>
      </c>
      <c r="BS532" s="1" t="e">
        <f t="shared" si="557"/>
        <v>#DIV/0!</v>
      </c>
      <c r="BT532" s="1">
        <f t="shared" si="558"/>
        <v>5.0435008103667791E-3</v>
      </c>
      <c r="BU532" s="1"/>
      <c r="BV532" s="1">
        <f t="shared" si="571"/>
        <v>0.10024931871168685</v>
      </c>
      <c r="BW532" s="1">
        <f t="shared" si="572"/>
        <v>9.8956392207069116E-2</v>
      </c>
      <c r="BX532" s="1">
        <f t="shared" si="573"/>
        <v>9.6835605238273531E-2</v>
      </c>
      <c r="BY532" s="1">
        <f t="shared" si="574"/>
        <v>0.1228571289151231</v>
      </c>
      <c r="BZ532" s="1" t="e">
        <f t="shared" si="575"/>
        <v>#DIV/0!</v>
      </c>
      <c r="CA532" s="1">
        <f t="shared" si="576"/>
        <v>9.8956392207069116E-2</v>
      </c>
      <c r="CB532" s="1"/>
      <c r="CC532" s="1"/>
    </row>
    <row r="533" spans="1:81" x14ac:dyDescent="0.2">
      <c r="A533">
        <f t="shared" si="577"/>
        <v>2034</v>
      </c>
      <c r="B533">
        <f t="shared" si="578"/>
        <v>4</v>
      </c>
      <c r="C533" s="1">
        <f>AVERAGE(RealPrice!C521:C532)</f>
        <v>3.9282919523258748E-2</v>
      </c>
      <c r="D533" s="1">
        <f>AVERAGE(RealPrice!D521:D532)</f>
        <v>4.2791648531860127E-2</v>
      </c>
      <c r="E533" s="1">
        <f>AVERAGE(RealPrice!E521:E532)</f>
        <v>3.0606115928907527E-2</v>
      </c>
      <c r="F533" s="1">
        <f>AVERAGE(RealPrice!F521:F532)</f>
        <v>5.6500675101916399E-2</v>
      </c>
      <c r="G533" s="1">
        <f>AVERAGE(RealPrice!G521:G532)</f>
        <v>0</v>
      </c>
      <c r="H533" s="1">
        <f>AVERAGE(RealPrice!H521:H532)</f>
        <v>4.2791648531860127E-2</v>
      </c>
      <c r="I533" s="1"/>
      <c r="J533" s="1">
        <f t="shared" si="547"/>
        <v>-7.4467587913983058E-5</v>
      </c>
      <c r="K533" s="1">
        <f t="shared" si="548"/>
        <v>-6.619254687873638E-5</v>
      </c>
      <c r="L533" s="1">
        <f t="shared" si="549"/>
        <v>-5.7447039945531658E-5</v>
      </c>
      <c r="M533" s="1">
        <f t="shared" si="550"/>
        <v>-9.7444847163660753E-5</v>
      </c>
      <c r="N533" s="1">
        <f t="shared" si="551"/>
        <v>0</v>
      </c>
      <c r="O533" s="1">
        <f t="shared" si="552"/>
        <v>-6.619254687873638E-5</v>
      </c>
      <c r="P533" s="1"/>
      <c r="Q533" s="99">
        <f t="shared" si="517"/>
        <v>-7.4467587913983058E-5</v>
      </c>
      <c r="R533" s="99">
        <f t="shared" si="518"/>
        <v>-6.619254687873638E-5</v>
      </c>
      <c r="S533" s="99">
        <f t="shared" si="519"/>
        <v>-5.7447039945531658E-5</v>
      </c>
      <c r="T533" s="99">
        <f t="shared" si="520"/>
        <v>-9.7444847163660753E-5</v>
      </c>
      <c r="U533" s="99">
        <f t="shared" si="521"/>
        <v>0</v>
      </c>
      <c r="V533" s="99">
        <f t="shared" si="522"/>
        <v>-6.619254687873638E-5</v>
      </c>
      <c r="W533" s="99"/>
      <c r="X533" s="99">
        <f t="shared" si="523"/>
        <v>0</v>
      </c>
      <c r="Y533" s="99">
        <f t="shared" si="524"/>
        <v>0</v>
      </c>
      <c r="Z533" s="99">
        <f t="shared" si="525"/>
        <v>0</v>
      </c>
      <c r="AA533" s="99">
        <f t="shared" si="526"/>
        <v>0</v>
      </c>
      <c r="AB533" s="99">
        <f t="shared" si="527"/>
        <v>0</v>
      </c>
      <c r="AC533" s="99">
        <f t="shared" si="528"/>
        <v>0</v>
      </c>
      <c r="AD533" s="1"/>
      <c r="AE533" s="1"/>
      <c r="AF533" s="5">
        <f t="shared" si="559"/>
        <v>-1.8920866800338221E-3</v>
      </c>
      <c r="AG533" s="5">
        <f t="shared" si="560"/>
        <v>-1.5444675982890788E-3</v>
      </c>
      <c r="AH533" s="5">
        <f t="shared" si="561"/>
        <v>-1.8734626502433516E-3</v>
      </c>
      <c r="AI533" s="5">
        <f t="shared" si="562"/>
        <v>-1.7216975979296167E-3</v>
      </c>
      <c r="AJ533" s="5" t="e">
        <f t="shared" si="563"/>
        <v>#DIV/0!</v>
      </c>
      <c r="AK533" s="5">
        <f t="shared" si="564"/>
        <v>-1.5444675982890788E-3</v>
      </c>
      <c r="AL533" s="1"/>
      <c r="AM533" s="175">
        <f t="shared" si="529"/>
        <v>-1.8920866800338221E-3</v>
      </c>
      <c r="AN533" s="175">
        <f t="shared" si="530"/>
        <v>-1.5444675982890788E-3</v>
      </c>
      <c r="AO533" s="175">
        <f t="shared" si="531"/>
        <v>-1.8734626502433516E-3</v>
      </c>
      <c r="AP533" s="175">
        <f t="shared" si="532"/>
        <v>-1.7216975979296167E-3</v>
      </c>
      <c r="AQ533" s="175" t="e">
        <f t="shared" si="533"/>
        <v>#DIV/0!</v>
      </c>
      <c r="AR533" s="175">
        <f t="shared" si="534"/>
        <v>-1.5444675982890788E-3</v>
      </c>
      <c r="AS533" s="175"/>
      <c r="AT533" s="175">
        <f t="shared" si="535"/>
        <v>0</v>
      </c>
      <c r="AU533" s="175">
        <f t="shared" si="536"/>
        <v>0</v>
      </c>
      <c r="AV533" s="175">
        <f t="shared" si="537"/>
        <v>0</v>
      </c>
      <c r="AW533" s="175">
        <f t="shared" si="538"/>
        <v>0</v>
      </c>
      <c r="AX533" s="175" t="e">
        <f t="shared" si="539"/>
        <v>#DIV/0!</v>
      </c>
      <c r="AY533" s="175">
        <f t="shared" si="540"/>
        <v>0</v>
      </c>
      <c r="AZ533" s="1"/>
      <c r="BA533" s="1">
        <f t="shared" si="565"/>
        <v>3.9208451935344765E-2</v>
      </c>
      <c r="BB533" s="1">
        <f t="shared" si="566"/>
        <v>4.2725455984981391E-2</v>
      </c>
      <c r="BC533" s="1">
        <f t="shared" si="567"/>
        <v>3.0548668888961995E-2</v>
      </c>
      <c r="BD533" s="1">
        <f t="shared" si="568"/>
        <v>5.6403230254752738E-2</v>
      </c>
      <c r="BE533" s="1">
        <f t="shared" si="569"/>
        <v>0</v>
      </c>
      <c r="BF533" s="1">
        <f t="shared" si="570"/>
        <v>4.2725455984981391E-2</v>
      </c>
      <c r="BG533" s="1"/>
      <c r="BH533" s="1">
        <f t="shared" si="541"/>
        <v>3.9282919523258748E-2</v>
      </c>
      <c r="BI533" s="1">
        <f t="shared" si="542"/>
        <v>4.2791648531860127E-2</v>
      </c>
      <c r="BJ533" s="1">
        <f t="shared" si="543"/>
        <v>3.0606115928907527E-2</v>
      </c>
      <c r="BK533" s="1">
        <f t="shared" si="544"/>
        <v>5.6500675101916399E-2</v>
      </c>
      <c r="BL533" s="1">
        <f t="shared" si="545"/>
        <v>0</v>
      </c>
      <c r="BM533" s="1">
        <f t="shared" si="546"/>
        <v>4.2791648531860127E-2</v>
      </c>
      <c r="BN533" s="1"/>
      <c r="BO533" s="1">
        <f t="shared" si="553"/>
        <v>2.3617142254980811E-3</v>
      </c>
      <c r="BP533" s="1">
        <f t="shared" si="554"/>
        <v>4.9774104957319466E-3</v>
      </c>
      <c r="BQ533" s="1">
        <f t="shared" si="555"/>
        <v>-2.4277194439068724E-2</v>
      </c>
      <c r="BR533" s="1">
        <f t="shared" si="556"/>
        <v>1.1826687524078469E-2</v>
      </c>
      <c r="BS533" s="1" t="e">
        <f t="shared" si="557"/>
        <v>#DIV/0!</v>
      </c>
      <c r="BT533" s="1">
        <f t="shared" si="558"/>
        <v>4.9774104957319466E-3</v>
      </c>
      <c r="BU533" s="1"/>
      <c r="BV533" s="1">
        <f t="shared" si="571"/>
        <v>0.10024931871168685</v>
      </c>
      <c r="BW533" s="1">
        <f t="shared" si="572"/>
        <v>9.8956392207069116E-2</v>
      </c>
      <c r="BX533" s="1">
        <f t="shared" si="573"/>
        <v>9.6835605238273531E-2</v>
      </c>
      <c r="BY533" s="1">
        <f t="shared" si="574"/>
        <v>0.1228571289151231</v>
      </c>
      <c r="BZ533" s="1" t="e">
        <f t="shared" si="575"/>
        <v>#DIV/0!</v>
      </c>
      <c r="CA533" s="1">
        <f t="shared" si="576"/>
        <v>9.8956392207069116E-2</v>
      </c>
      <c r="CB533" s="1"/>
      <c r="CC533" s="1"/>
    </row>
    <row r="534" spans="1:81" x14ac:dyDescent="0.2">
      <c r="A534">
        <f t="shared" si="577"/>
        <v>2034</v>
      </c>
      <c r="B534">
        <f t="shared" si="578"/>
        <v>5</v>
      </c>
      <c r="C534" s="1">
        <f>AVERAGE(RealPrice!C522:C533)</f>
        <v>3.9208745337880997E-2</v>
      </c>
      <c r="D534" s="1">
        <f>AVERAGE(RealPrice!D522:D533)</f>
        <v>4.2725597176778318E-2</v>
      </c>
      <c r="E534" s="1">
        <f>AVERAGE(RealPrice!E522:E533)</f>
        <v>3.0547224206160462E-2</v>
      </c>
      <c r="F534" s="1">
        <f>AVERAGE(RealPrice!F522:F533)</f>
        <v>5.6403040359701499E-2</v>
      </c>
      <c r="G534" s="1">
        <f>AVERAGE(RealPrice!G522:G533)</f>
        <v>0</v>
      </c>
      <c r="H534" s="1">
        <f>AVERAGE(RealPrice!H522:H533)</f>
        <v>4.2725597176778318E-2</v>
      </c>
      <c r="I534" s="1"/>
      <c r="J534" s="1">
        <f t="shared" si="547"/>
        <v>-7.4174185377751112E-5</v>
      </c>
      <c r="K534" s="1">
        <f t="shared" si="548"/>
        <v>-6.6051355081808705E-5</v>
      </c>
      <c r="L534" s="1">
        <f t="shared" si="549"/>
        <v>-5.8891722747065472E-5</v>
      </c>
      <c r="M534" s="1">
        <f t="shared" si="550"/>
        <v>-9.7634742214899872E-5</v>
      </c>
      <c r="N534" s="1">
        <f t="shared" si="551"/>
        <v>0</v>
      </c>
      <c r="O534" s="1">
        <f t="shared" si="552"/>
        <v>-6.6051355081808705E-5</v>
      </c>
      <c r="P534" s="1"/>
      <c r="Q534" s="99">
        <f t="shared" si="517"/>
        <v>-7.4174185377751112E-5</v>
      </c>
      <c r="R534" s="99">
        <f t="shared" si="518"/>
        <v>-6.6051355081808705E-5</v>
      </c>
      <c r="S534" s="99">
        <f t="shared" si="519"/>
        <v>-5.8891722747065472E-5</v>
      </c>
      <c r="T534" s="99">
        <f t="shared" si="520"/>
        <v>-9.7634742214899872E-5</v>
      </c>
      <c r="U534" s="99">
        <f t="shared" si="521"/>
        <v>0</v>
      </c>
      <c r="V534" s="99">
        <f t="shared" si="522"/>
        <v>-6.6051355081808705E-5</v>
      </c>
      <c r="W534" s="99"/>
      <c r="X534" s="99">
        <f t="shared" si="523"/>
        <v>0</v>
      </c>
      <c r="Y534" s="99">
        <f t="shared" si="524"/>
        <v>0</v>
      </c>
      <c r="Z534" s="99">
        <f t="shared" si="525"/>
        <v>0</v>
      </c>
      <c r="AA534" s="99">
        <f t="shared" si="526"/>
        <v>0</v>
      </c>
      <c r="AB534" s="99">
        <f t="shared" si="527"/>
        <v>0</v>
      </c>
      <c r="AC534" s="99">
        <f t="shared" si="528"/>
        <v>0</v>
      </c>
      <c r="AD534" s="1"/>
      <c r="AE534" s="1"/>
      <c r="AF534" s="5">
        <f t="shared" si="559"/>
        <v>-1.8882044990020663E-3</v>
      </c>
      <c r="AG534" s="5">
        <f t="shared" si="560"/>
        <v>-1.5435571507049772E-3</v>
      </c>
      <c r="AH534" s="5">
        <f t="shared" si="561"/>
        <v>-1.9241815225381487E-3</v>
      </c>
      <c r="AI534" s="5">
        <f t="shared" si="562"/>
        <v>-1.7280278870789312E-3</v>
      </c>
      <c r="AJ534" s="5" t="e">
        <f t="shared" si="563"/>
        <v>#DIV/0!</v>
      </c>
      <c r="AK534" s="5">
        <f t="shared" si="564"/>
        <v>-1.5435571507049772E-3</v>
      </c>
      <c r="AL534" s="1"/>
      <c r="AM534" s="175">
        <f t="shared" si="529"/>
        <v>-1.8882044990020663E-3</v>
      </c>
      <c r="AN534" s="175">
        <f t="shared" si="530"/>
        <v>-1.5435571507049772E-3</v>
      </c>
      <c r="AO534" s="175">
        <f t="shared" si="531"/>
        <v>-1.9241815225381487E-3</v>
      </c>
      <c r="AP534" s="175">
        <f t="shared" si="532"/>
        <v>-1.7280278870789312E-3</v>
      </c>
      <c r="AQ534" s="175" t="e">
        <f t="shared" si="533"/>
        <v>#DIV/0!</v>
      </c>
      <c r="AR534" s="175">
        <f t="shared" si="534"/>
        <v>-1.5435571507049772E-3</v>
      </c>
      <c r="AS534" s="175"/>
      <c r="AT534" s="175">
        <f t="shared" si="535"/>
        <v>0</v>
      </c>
      <c r="AU534" s="175">
        <f t="shared" si="536"/>
        <v>0</v>
      </c>
      <c r="AV534" s="175">
        <f t="shared" si="537"/>
        <v>0</v>
      </c>
      <c r="AW534" s="175">
        <f t="shared" si="538"/>
        <v>0</v>
      </c>
      <c r="AX534" s="175" t="e">
        <f t="shared" si="539"/>
        <v>#DIV/0!</v>
      </c>
      <c r="AY534" s="175">
        <f t="shared" si="540"/>
        <v>0</v>
      </c>
      <c r="AZ534" s="1"/>
      <c r="BA534" s="1">
        <f t="shared" si="565"/>
        <v>3.9134571152503246E-2</v>
      </c>
      <c r="BB534" s="1">
        <f t="shared" si="566"/>
        <v>4.265954582169651E-2</v>
      </c>
      <c r="BC534" s="1">
        <f t="shared" si="567"/>
        <v>3.0488332483413396E-2</v>
      </c>
      <c r="BD534" s="1">
        <f t="shared" si="568"/>
        <v>5.6305405617486599E-2</v>
      </c>
      <c r="BE534" s="1">
        <f t="shared" si="569"/>
        <v>0</v>
      </c>
      <c r="BF534" s="1">
        <f t="shared" si="570"/>
        <v>4.265954582169651E-2</v>
      </c>
      <c r="BG534" s="1"/>
      <c r="BH534" s="1">
        <f t="shared" si="541"/>
        <v>3.9208745337880997E-2</v>
      </c>
      <c r="BI534" s="1">
        <f t="shared" si="542"/>
        <v>4.2725597176778318E-2</v>
      </c>
      <c r="BJ534" s="1">
        <f t="shared" si="543"/>
        <v>3.0547224206160462E-2</v>
      </c>
      <c r="BK534" s="1">
        <f t="shared" si="544"/>
        <v>5.6403040359701499E-2</v>
      </c>
      <c r="BL534" s="1">
        <f t="shared" si="545"/>
        <v>0</v>
      </c>
      <c r="BM534" s="1">
        <f t="shared" si="546"/>
        <v>4.2725597176778318E-2</v>
      </c>
      <c r="BN534" s="1"/>
      <c r="BO534" s="1">
        <f t="shared" si="553"/>
        <v>2.2876800961508679E-3</v>
      </c>
      <c r="BP534" s="1">
        <f t="shared" si="554"/>
        <v>4.9114610946915903E-3</v>
      </c>
      <c r="BQ534" s="1">
        <f t="shared" si="555"/>
        <v>-2.4335972843451049E-2</v>
      </c>
      <c r="BR534" s="1">
        <f t="shared" si="556"/>
        <v>1.1729221497420866E-2</v>
      </c>
      <c r="BS534" s="1" t="e">
        <f t="shared" si="557"/>
        <v>#DIV/0!</v>
      </c>
      <c r="BT534" s="1">
        <f t="shared" si="558"/>
        <v>4.9114610946915903E-3</v>
      </c>
      <c r="BU534" s="1"/>
      <c r="BV534" s="1">
        <f t="shared" si="571"/>
        <v>0.10024931871168685</v>
      </c>
      <c r="BW534" s="1">
        <f t="shared" si="572"/>
        <v>9.8956392207069116E-2</v>
      </c>
      <c r="BX534" s="1">
        <f t="shared" si="573"/>
        <v>9.6835605238273531E-2</v>
      </c>
      <c r="BY534" s="1">
        <f t="shared" si="574"/>
        <v>0.1228571289151231</v>
      </c>
      <c r="BZ534" s="1" t="e">
        <f t="shared" si="575"/>
        <v>#DIV/0!</v>
      </c>
      <c r="CA534" s="1">
        <f t="shared" si="576"/>
        <v>9.8956392207069116E-2</v>
      </c>
      <c r="CB534" s="1"/>
      <c r="CC534" s="1"/>
    </row>
    <row r="535" spans="1:81" x14ac:dyDescent="0.2">
      <c r="A535">
        <f t="shared" si="577"/>
        <v>2034</v>
      </c>
      <c r="B535">
        <f t="shared" si="578"/>
        <v>6</v>
      </c>
      <c r="C535" s="1">
        <f>AVERAGE(RealPrice!C523:C534)</f>
        <v>3.9134633501512597E-2</v>
      </c>
      <c r="D535" s="1">
        <f>AVERAGE(RealPrice!D523:D534)</f>
        <v>4.2659619361896384E-2</v>
      </c>
      <c r="E535" s="1">
        <f>AVERAGE(RealPrice!E523:E534)</f>
        <v>3.0488796194779844E-2</v>
      </c>
      <c r="F535" s="1">
        <f>AVERAGE(RealPrice!F523:F534)</f>
        <v>5.6306306478182272E-2</v>
      </c>
      <c r="G535" s="1">
        <f>AVERAGE(RealPrice!G523:G534)</f>
        <v>0</v>
      </c>
      <c r="H535" s="1">
        <f>AVERAGE(RealPrice!H523:H534)</f>
        <v>4.2659619361896384E-2</v>
      </c>
      <c r="I535" s="1"/>
      <c r="J535" s="1">
        <f t="shared" si="547"/>
        <v>-7.4111836368399853E-5</v>
      </c>
      <c r="K535" s="1">
        <f t="shared" si="548"/>
        <v>-6.5977814881934549E-5</v>
      </c>
      <c r="L535" s="1">
        <f t="shared" si="549"/>
        <v>-5.8428011380617928E-5</v>
      </c>
      <c r="M535" s="1">
        <f t="shared" si="550"/>
        <v>-9.6733881519227294E-5</v>
      </c>
      <c r="N535" s="1">
        <f t="shared" si="551"/>
        <v>0</v>
      </c>
      <c r="O535" s="1">
        <f t="shared" si="552"/>
        <v>-6.5977814881934549E-5</v>
      </c>
      <c r="P535" s="1"/>
      <c r="Q535" s="99">
        <f t="shared" si="517"/>
        <v>-7.4111836368399853E-5</v>
      </c>
      <c r="R535" s="99">
        <f t="shared" si="518"/>
        <v>-6.5977814881934549E-5</v>
      </c>
      <c r="S535" s="99">
        <f t="shared" si="519"/>
        <v>-5.8428011380617928E-5</v>
      </c>
      <c r="T535" s="99">
        <f t="shared" si="520"/>
        <v>-9.6733881519227294E-5</v>
      </c>
      <c r="U535" s="99">
        <f t="shared" si="521"/>
        <v>0</v>
      </c>
      <c r="V535" s="99">
        <f t="shared" si="522"/>
        <v>-6.5977814881934549E-5</v>
      </c>
      <c r="W535" s="99"/>
      <c r="X535" s="99">
        <f t="shared" si="523"/>
        <v>0</v>
      </c>
      <c r="Y535" s="99">
        <f t="shared" si="524"/>
        <v>0</v>
      </c>
      <c r="Z535" s="99">
        <f t="shared" si="525"/>
        <v>0</v>
      </c>
      <c r="AA535" s="99">
        <f t="shared" si="526"/>
        <v>0</v>
      </c>
      <c r="AB535" s="99">
        <f t="shared" si="527"/>
        <v>0</v>
      </c>
      <c r="AC535" s="99">
        <f t="shared" si="528"/>
        <v>0</v>
      </c>
      <c r="AD535" s="1"/>
      <c r="AE535" s="1"/>
      <c r="AF535" s="5">
        <f t="shared" si="559"/>
        <v>-1.8901863788228779E-3</v>
      </c>
      <c r="AG535" s="5">
        <f t="shared" si="560"/>
        <v>-1.5442221815870072E-3</v>
      </c>
      <c r="AH535" s="5">
        <f t="shared" si="561"/>
        <v>-1.9127109876266868E-3</v>
      </c>
      <c r="AI535" s="5">
        <f t="shared" si="562"/>
        <v>-1.7150472900453462E-3</v>
      </c>
      <c r="AJ535" s="5" t="e">
        <f t="shared" si="563"/>
        <v>#DIV/0!</v>
      </c>
      <c r="AK535" s="5">
        <f t="shared" si="564"/>
        <v>-1.5442221815870072E-3</v>
      </c>
      <c r="AL535" s="1"/>
      <c r="AM535" s="175">
        <f t="shared" si="529"/>
        <v>-1.8901863788228779E-3</v>
      </c>
      <c r="AN535" s="175">
        <f t="shared" si="530"/>
        <v>-1.5442221815870072E-3</v>
      </c>
      <c r="AO535" s="175">
        <f t="shared" si="531"/>
        <v>-1.9127109876266868E-3</v>
      </c>
      <c r="AP535" s="175">
        <f t="shared" si="532"/>
        <v>-1.7150472900453462E-3</v>
      </c>
      <c r="AQ535" s="175" t="e">
        <f t="shared" si="533"/>
        <v>#DIV/0!</v>
      </c>
      <c r="AR535" s="175">
        <f t="shared" si="534"/>
        <v>-1.5442221815870072E-3</v>
      </c>
      <c r="AS535" s="175"/>
      <c r="AT535" s="175">
        <f t="shared" si="535"/>
        <v>0</v>
      </c>
      <c r="AU535" s="175">
        <f t="shared" si="536"/>
        <v>0</v>
      </c>
      <c r="AV535" s="175">
        <f t="shared" si="537"/>
        <v>0</v>
      </c>
      <c r="AW535" s="175">
        <f t="shared" si="538"/>
        <v>0</v>
      </c>
      <c r="AX535" s="175" t="e">
        <f t="shared" si="539"/>
        <v>#DIV/0!</v>
      </c>
      <c r="AY535" s="175">
        <f t="shared" si="540"/>
        <v>0</v>
      </c>
      <c r="AZ535" s="1"/>
      <c r="BA535" s="1">
        <f t="shared" si="565"/>
        <v>3.9060521665144197E-2</v>
      </c>
      <c r="BB535" s="1">
        <f t="shared" si="566"/>
        <v>4.2593641547014449E-2</v>
      </c>
      <c r="BC535" s="1">
        <f t="shared" si="567"/>
        <v>3.0430368183399226E-2</v>
      </c>
      <c r="BD535" s="1">
        <f t="shared" si="568"/>
        <v>5.6209572596663045E-2</v>
      </c>
      <c r="BE535" s="1">
        <f t="shared" si="569"/>
        <v>0</v>
      </c>
      <c r="BF535" s="1">
        <f t="shared" si="570"/>
        <v>4.2593641547014449E-2</v>
      </c>
      <c r="BG535" s="1"/>
      <c r="BH535" s="1">
        <f t="shared" si="541"/>
        <v>3.9134633501512597E-2</v>
      </c>
      <c r="BI535" s="1">
        <f t="shared" si="542"/>
        <v>4.2659619361896384E-2</v>
      </c>
      <c r="BJ535" s="1">
        <f t="shared" si="543"/>
        <v>3.0488796194779844E-2</v>
      </c>
      <c r="BK535" s="1">
        <f t="shared" si="544"/>
        <v>5.6306306478182272E-2</v>
      </c>
      <c r="BL535" s="1">
        <f t="shared" si="545"/>
        <v>0</v>
      </c>
      <c r="BM535" s="1">
        <f t="shared" si="546"/>
        <v>4.2659619361896384E-2</v>
      </c>
      <c r="BN535" s="1"/>
      <c r="BO535" s="1">
        <f t="shared" si="553"/>
        <v>2.2137083449660835E-3</v>
      </c>
      <c r="BP535" s="1">
        <f t="shared" si="554"/>
        <v>4.8455851642148912E-3</v>
      </c>
      <c r="BQ535" s="1">
        <f t="shared" si="555"/>
        <v>-2.4394289098932317E-2</v>
      </c>
      <c r="BR535" s="1">
        <f t="shared" si="556"/>
        <v>1.1632653519082997E-2</v>
      </c>
      <c r="BS535" s="1" t="e">
        <f t="shared" si="557"/>
        <v>#DIV/0!</v>
      </c>
      <c r="BT535" s="1">
        <f t="shared" si="558"/>
        <v>4.8455851642148912E-3</v>
      </c>
      <c r="BU535" s="1"/>
      <c r="BV535" s="1">
        <f t="shared" si="571"/>
        <v>0.10024931871168685</v>
      </c>
      <c r="BW535" s="1">
        <f t="shared" si="572"/>
        <v>9.8956392207069116E-2</v>
      </c>
      <c r="BX535" s="1">
        <f t="shared" si="573"/>
        <v>9.6835605238273531E-2</v>
      </c>
      <c r="BY535" s="1">
        <f t="shared" si="574"/>
        <v>0.1228571289151231</v>
      </c>
      <c r="BZ535" s="1" t="e">
        <f t="shared" si="575"/>
        <v>#DIV/0!</v>
      </c>
      <c r="CA535" s="1">
        <f t="shared" si="576"/>
        <v>9.8956392207069116E-2</v>
      </c>
      <c r="CB535" s="1"/>
      <c r="CC535" s="1"/>
    </row>
    <row r="536" spans="1:81" x14ac:dyDescent="0.2">
      <c r="A536">
        <f t="shared" si="577"/>
        <v>2034</v>
      </c>
      <c r="B536">
        <f t="shared" si="578"/>
        <v>7</v>
      </c>
      <c r="C536" s="1">
        <f>AVERAGE(RealPrice!C524:C535)</f>
        <v>3.9062109683828318E-2</v>
      </c>
      <c r="D536" s="1">
        <f>AVERAGE(RealPrice!D524:D535)</f>
        <v>4.2594751854059511E-2</v>
      </c>
      <c r="E536" s="1">
        <f>AVERAGE(RealPrice!E524:E535)</f>
        <v>3.0429785523153171E-2</v>
      </c>
      <c r="F536" s="1">
        <f>AVERAGE(RealPrice!F524:F535)</f>
        <v>5.6211236806149256E-2</v>
      </c>
      <c r="G536" s="1">
        <f>AVERAGE(RealPrice!G524:G535)</f>
        <v>0</v>
      </c>
      <c r="H536" s="1">
        <f>AVERAGE(RealPrice!H524:H535)</f>
        <v>4.2594751854059511E-2</v>
      </c>
      <c r="I536" s="1"/>
      <c r="J536" s="1">
        <f t="shared" si="547"/>
        <v>-7.2523817684279346E-5</v>
      </c>
      <c r="K536" s="1">
        <f t="shared" si="548"/>
        <v>-6.4867507836872951E-5</v>
      </c>
      <c r="L536" s="1">
        <f t="shared" si="549"/>
        <v>-5.9010671626672645E-5</v>
      </c>
      <c r="M536" s="1">
        <f t="shared" si="550"/>
        <v>-9.5069672033015751E-5</v>
      </c>
      <c r="N536" s="1">
        <f t="shared" si="551"/>
        <v>0</v>
      </c>
      <c r="O536" s="1">
        <f t="shared" si="552"/>
        <v>-6.4867507836872951E-5</v>
      </c>
      <c r="P536" s="1"/>
      <c r="Q536" s="99">
        <f t="shared" si="517"/>
        <v>-7.2523817684279346E-5</v>
      </c>
      <c r="R536" s="99">
        <f t="shared" si="518"/>
        <v>-6.4867507836872951E-5</v>
      </c>
      <c r="S536" s="99">
        <f t="shared" si="519"/>
        <v>-5.9010671626672645E-5</v>
      </c>
      <c r="T536" s="99">
        <f t="shared" si="520"/>
        <v>-9.5069672033015751E-5</v>
      </c>
      <c r="U536" s="99">
        <f t="shared" si="521"/>
        <v>0</v>
      </c>
      <c r="V536" s="99">
        <f t="shared" si="522"/>
        <v>-6.4867507836872951E-5</v>
      </c>
      <c r="W536" s="99"/>
      <c r="X536" s="99">
        <f t="shared" si="523"/>
        <v>0</v>
      </c>
      <c r="Y536" s="99">
        <f t="shared" si="524"/>
        <v>0</v>
      </c>
      <c r="Z536" s="99">
        <f t="shared" si="525"/>
        <v>0</v>
      </c>
      <c r="AA536" s="99">
        <f t="shared" si="526"/>
        <v>0</v>
      </c>
      <c r="AB536" s="99">
        <f t="shared" si="527"/>
        <v>0</v>
      </c>
      <c r="AC536" s="99">
        <f t="shared" si="528"/>
        <v>0</v>
      </c>
      <c r="AD536" s="1"/>
      <c r="AE536" s="1"/>
      <c r="AF536" s="5">
        <f t="shared" si="559"/>
        <v>-1.853187603800488E-3</v>
      </c>
      <c r="AG536" s="5">
        <f t="shared" si="560"/>
        <v>-1.5205833715152828E-3</v>
      </c>
      <c r="AH536" s="5">
        <f t="shared" si="561"/>
        <v>-1.9354870966264981E-3</v>
      </c>
      <c r="AI536" s="5">
        <f t="shared" si="562"/>
        <v>-1.6884373701523403E-3</v>
      </c>
      <c r="AJ536" s="5" t="e">
        <f t="shared" si="563"/>
        <v>#DIV/0!</v>
      </c>
      <c r="AK536" s="5">
        <f t="shared" si="564"/>
        <v>-1.5205833715152828E-3</v>
      </c>
      <c r="AL536" s="1"/>
      <c r="AM536" s="175">
        <f t="shared" si="529"/>
        <v>-1.853187603800488E-3</v>
      </c>
      <c r="AN536" s="175">
        <f t="shared" si="530"/>
        <v>-1.5205833715152828E-3</v>
      </c>
      <c r="AO536" s="175">
        <f t="shared" si="531"/>
        <v>-1.9354870966264981E-3</v>
      </c>
      <c r="AP536" s="175">
        <f t="shared" si="532"/>
        <v>-1.6884373701523403E-3</v>
      </c>
      <c r="AQ536" s="175" t="e">
        <f t="shared" si="533"/>
        <v>#DIV/0!</v>
      </c>
      <c r="AR536" s="175">
        <f t="shared" si="534"/>
        <v>-1.5205833715152828E-3</v>
      </c>
      <c r="AS536" s="175"/>
      <c r="AT536" s="175">
        <f t="shared" si="535"/>
        <v>0</v>
      </c>
      <c r="AU536" s="175">
        <f t="shared" si="536"/>
        <v>0</v>
      </c>
      <c r="AV536" s="175">
        <f t="shared" si="537"/>
        <v>0</v>
      </c>
      <c r="AW536" s="175">
        <f t="shared" si="538"/>
        <v>0</v>
      </c>
      <c r="AX536" s="175" t="e">
        <f t="shared" si="539"/>
        <v>#DIV/0!</v>
      </c>
      <c r="AY536" s="175">
        <f t="shared" si="540"/>
        <v>0</v>
      </c>
      <c r="AZ536" s="1"/>
      <c r="BA536" s="1">
        <f t="shared" si="565"/>
        <v>3.8989585866144039E-2</v>
      </c>
      <c r="BB536" s="1">
        <f t="shared" si="566"/>
        <v>4.2529884346222638E-2</v>
      </c>
      <c r="BC536" s="1">
        <f t="shared" si="567"/>
        <v>3.0370774851526498E-2</v>
      </c>
      <c r="BD536" s="1">
        <f t="shared" si="568"/>
        <v>5.611616713411624E-2</v>
      </c>
      <c r="BE536" s="1">
        <f t="shared" si="569"/>
        <v>0</v>
      </c>
      <c r="BF536" s="1">
        <f t="shared" si="570"/>
        <v>4.2529884346222638E-2</v>
      </c>
      <c r="BG536" s="1"/>
      <c r="BH536" s="1">
        <f t="shared" si="541"/>
        <v>3.9062109683828318E-2</v>
      </c>
      <c r="BI536" s="1">
        <f t="shared" si="542"/>
        <v>4.2594751854059511E-2</v>
      </c>
      <c r="BJ536" s="1">
        <f t="shared" si="543"/>
        <v>3.0429785523153171E-2</v>
      </c>
      <c r="BK536" s="1">
        <f t="shared" si="544"/>
        <v>5.6211236806149256E-2</v>
      </c>
      <c r="BL536" s="1">
        <f t="shared" si="545"/>
        <v>0</v>
      </c>
      <c r="BM536" s="1">
        <f t="shared" si="546"/>
        <v>4.2594751854059511E-2</v>
      </c>
      <c r="BN536" s="1"/>
      <c r="BO536" s="1">
        <f t="shared" si="553"/>
        <v>2.141318927521718E-3</v>
      </c>
      <c r="BP536" s="1">
        <f t="shared" si="554"/>
        <v>4.7808162928317886E-3</v>
      </c>
      <c r="BQ536" s="1">
        <f t="shared" si="555"/>
        <v>-2.4453185556165491E-2</v>
      </c>
      <c r="BR536" s="1">
        <f t="shared" si="556"/>
        <v>1.1537744366237012E-2</v>
      </c>
      <c r="BS536" s="1" t="e">
        <f t="shared" si="557"/>
        <v>#DIV/0!</v>
      </c>
      <c r="BT536" s="1">
        <f t="shared" si="558"/>
        <v>4.7808162928317886E-3</v>
      </c>
      <c r="BU536" s="1"/>
      <c r="BV536" s="1">
        <f t="shared" si="571"/>
        <v>0.10024931871168685</v>
      </c>
      <c r="BW536" s="1">
        <f t="shared" si="572"/>
        <v>9.8956392207069116E-2</v>
      </c>
      <c r="BX536" s="1">
        <f t="shared" si="573"/>
        <v>9.6835605238273531E-2</v>
      </c>
      <c r="BY536" s="1">
        <f t="shared" si="574"/>
        <v>0.1228571289151231</v>
      </c>
      <c r="BZ536" s="1" t="e">
        <f t="shared" si="575"/>
        <v>#DIV/0!</v>
      </c>
      <c r="CA536" s="1">
        <f t="shared" si="576"/>
        <v>9.8956392207069116E-2</v>
      </c>
      <c r="CB536" s="1"/>
      <c r="CC536" s="1"/>
    </row>
    <row r="537" spans="1:81" x14ac:dyDescent="0.2">
      <c r="A537">
        <f t="shared" si="577"/>
        <v>2034</v>
      </c>
      <c r="B537">
        <f t="shared" si="578"/>
        <v>8</v>
      </c>
      <c r="C537" s="1">
        <f>AVERAGE(RealPrice!C525:C536)</f>
        <v>3.8989783657100423E-2</v>
      </c>
      <c r="D537" s="1">
        <f>AVERAGE(RealPrice!D525:D536)</f>
        <v>4.2530458431333899E-2</v>
      </c>
      <c r="E537" s="1">
        <f>AVERAGE(RealPrice!E525:E536)</f>
        <v>3.0369752519035381E-2</v>
      </c>
      <c r="F537" s="1">
        <f>AVERAGE(RealPrice!F525:F536)</f>
        <v>5.6116285951501393E-2</v>
      </c>
      <c r="G537" s="1">
        <f>AVERAGE(RealPrice!G525:G536)</f>
        <v>0</v>
      </c>
      <c r="H537" s="1">
        <f>AVERAGE(RealPrice!H525:H536)</f>
        <v>4.2530458431333899E-2</v>
      </c>
      <c r="I537" s="1"/>
      <c r="J537" s="1">
        <f t="shared" si="547"/>
        <v>-7.2326026727895232E-5</v>
      </c>
      <c r="K537" s="1">
        <f t="shared" si="548"/>
        <v>-6.4293422725611449E-5</v>
      </c>
      <c r="L537" s="1">
        <f t="shared" si="549"/>
        <v>-6.0033004117790445E-5</v>
      </c>
      <c r="M537" s="1">
        <f t="shared" si="550"/>
        <v>-9.4950854647862792E-5</v>
      </c>
      <c r="N537" s="1">
        <f t="shared" si="551"/>
        <v>0</v>
      </c>
      <c r="O537" s="1">
        <f t="shared" si="552"/>
        <v>-6.4293422725611449E-5</v>
      </c>
      <c r="P537" s="1"/>
      <c r="Q537" s="99">
        <f t="shared" si="517"/>
        <v>-7.2326026727895232E-5</v>
      </c>
      <c r="R537" s="99">
        <f t="shared" si="518"/>
        <v>-6.4293422725611449E-5</v>
      </c>
      <c r="S537" s="99">
        <f t="shared" si="519"/>
        <v>-6.0033004117790445E-5</v>
      </c>
      <c r="T537" s="99">
        <f t="shared" si="520"/>
        <v>-9.4950854647862792E-5</v>
      </c>
      <c r="U537" s="99">
        <f t="shared" si="521"/>
        <v>0</v>
      </c>
      <c r="V537" s="99">
        <f t="shared" si="522"/>
        <v>-6.4293422725611449E-5</v>
      </c>
      <c r="W537" s="99"/>
      <c r="X537" s="99">
        <f t="shared" si="523"/>
        <v>0</v>
      </c>
      <c r="Y537" s="99">
        <f t="shared" si="524"/>
        <v>0</v>
      </c>
      <c r="Z537" s="99">
        <f t="shared" si="525"/>
        <v>0</v>
      </c>
      <c r="AA537" s="99">
        <f t="shared" si="526"/>
        <v>0</v>
      </c>
      <c r="AB537" s="99">
        <f t="shared" si="527"/>
        <v>0</v>
      </c>
      <c r="AC537" s="99">
        <f t="shared" si="528"/>
        <v>0</v>
      </c>
      <c r="AD537" s="1"/>
      <c r="AE537" s="1"/>
      <c r="AF537" s="5">
        <f t="shared" si="559"/>
        <v>-1.8515647852435091E-3</v>
      </c>
      <c r="AG537" s="5">
        <f t="shared" si="560"/>
        <v>-1.5094212297772636E-3</v>
      </c>
      <c r="AH537" s="5">
        <f t="shared" si="561"/>
        <v>-1.9728369124426548E-3</v>
      </c>
      <c r="AI537" s="5">
        <f t="shared" si="562"/>
        <v>-1.6891792467635947E-3</v>
      </c>
      <c r="AJ537" s="5" t="e">
        <f t="shared" si="563"/>
        <v>#DIV/0!</v>
      </c>
      <c r="AK537" s="5">
        <f t="shared" si="564"/>
        <v>-1.5094212297772636E-3</v>
      </c>
      <c r="AL537" s="1"/>
      <c r="AM537" s="175">
        <f t="shared" si="529"/>
        <v>-1.8515647852435091E-3</v>
      </c>
      <c r="AN537" s="175">
        <f t="shared" si="530"/>
        <v>-1.5094212297772636E-3</v>
      </c>
      <c r="AO537" s="175">
        <f t="shared" si="531"/>
        <v>-1.9728369124426548E-3</v>
      </c>
      <c r="AP537" s="175">
        <f t="shared" si="532"/>
        <v>-1.6891792467635947E-3</v>
      </c>
      <c r="AQ537" s="175" t="e">
        <f t="shared" si="533"/>
        <v>#DIV/0!</v>
      </c>
      <c r="AR537" s="175">
        <f t="shared" si="534"/>
        <v>-1.5094212297772636E-3</v>
      </c>
      <c r="AS537" s="175"/>
      <c r="AT537" s="175">
        <f t="shared" si="535"/>
        <v>0</v>
      </c>
      <c r="AU537" s="175">
        <f t="shared" si="536"/>
        <v>0</v>
      </c>
      <c r="AV537" s="175">
        <f t="shared" si="537"/>
        <v>0</v>
      </c>
      <c r="AW537" s="175">
        <f t="shared" si="538"/>
        <v>0</v>
      </c>
      <c r="AX537" s="175" t="e">
        <f t="shared" si="539"/>
        <v>#DIV/0!</v>
      </c>
      <c r="AY537" s="175">
        <f t="shared" si="540"/>
        <v>0</v>
      </c>
      <c r="AZ537" s="1"/>
      <c r="BA537" s="1">
        <f t="shared" si="565"/>
        <v>3.8917457630372528E-2</v>
      </c>
      <c r="BB537" s="1">
        <f t="shared" si="566"/>
        <v>4.2466165008608288E-2</v>
      </c>
      <c r="BC537" s="1">
        <f t="shared" si="567"/>
        <v>3.030971951491759E-2</v>
      </c>
      <c r="BD537" s="1">
        <f t="shared" si="568"/>
        <v>5.6021335096853531E-2</v>
      </c>
      <c r="BE537" s="1">
        <f t="shared" si="569"/>
        <v>0</v>
      </c>
      <c r="BF537" s="1">
        <f t="shared" si="570"/>
        <v>4.2466165008608288E-2</v>
      </c>
      <c r="BG537" s="1"/>
      <c r="BH537" s="1">
        <f t="shared" si="541"/>
        <v>3.8989783657100423E-2</v>
      </c>
      <c r="BI537" s="1">
        <f t="shared" si="542"/>
        <v>4.2530458431333899E-2</v>
      </c>
      <c r="BJ537" s="1">
        <f t="shared" si="543"/>
        <v>3.0369752519035381E-2</v>
      </c>
      <c r="BK537" s="1">
        <f t="shared" si="544"/>
        <v>5.6116285951501393E-2</v>
      </c>
      <c r="BL537" s="1">
        <f t="shared" si="545"/>
        <v>0</v>
      </c>
      <c r="BM537" s="1">
        <f t="shared" si="546"/>
        <v>4.2530458431333899E-2</v>
      </c>
      <c r="BN537" s="1"/>
      <c r="BO537" s="1">
        <f t="shared" si="553"/>
        <v>2.069126817117968E-3</v>
      </c>
      <c r="BP537" s="1">
        <f t="shared" si="554"/>
        <v>4.7166199159633737E-3</v>
      </c>
      <c r="BQ537" s="1">
        <f t="shared" si="555"/>
        <v>-2.4513100124956791E-2</v>
      </c>
      <c r="BR537" s="1">
        <f t="shared" si="556"/>
        <v>1.1442953900602284E-2</v>
      </c>
      <c r="BS537" s="1" t="e">
        <f t="shared" si="557"/>
        <v>#DIV/0!</v>
      </c>
      <c r="BT537" s="1">
        <f t="shared" si="558"/>
        <v>4.7166199159633737E-3</v>
      </c>
      <c r="BU537" s="1"/>
      <c r="BV537" s="1">
        <f t="shared" si="571"/>
        <v>0.10024931871168685</v>
      </c>
      <c r="BW537" s="1">
        <f t="shared" si="572"/>
        <v>9.8956392207069116E-2</v>
      </c>
      <c r="BX537" s="1">
        <f t="shared" si="573"/>
        <v>9.6835605238273531E-2</v>
      </c>
      <c r="BY537" s="1">
        <f t="shared" si="574"/>
        <v>0.1228571289151231</v>
      </c>
      <c r="BZ537" s="1" t="e">
        <f t="shared" si="575"/>
        <v>#DIV/0!</v>
      </c>
      <c r="CA537" s="1">
        <f t="shared" si="576"/>
        <v>9.8956392207069116E-2</v>
      </c>
      <c r="CB537" s="1"/>
      <c r="CC537" s="1"/>
    </row>
    <row r="538" spans="1:81" x14ac:dyDescent="0.2">
      <c r="A538">
        <f t="shared" si="577"/>
        <v>2034</v>
      </c>
      <c r="B538">
        <f t="shared" si="578"/>
        <v>9</v>
      </c>
      <c r="C538" s="1">
        <f>AVERAGE(RealPrice!C526:C537)</f>
        <v>3.8917129920266628E-2</v>
      </c>
      <c r="D538" s="1">
        <f>AVERAGE(RealPrice!D526:D537)</f>
        <v>4.2465522115806169E-2</v>
      </c>
      <c r="E538" s="1">
        <f>AVERAGE(RealPrice!E526:E537)</f>
        <v>3.0309301503515369E-2</v>
      </c>
      <c r="F538" s="1">
        <f>AVERAGE(RealPrice!F526:F537)</f>
        <v>5.6021170343450132E-2</v>
      </c>
      <c r="G538" s="1">
        <f>AVERAGE(RealPrice!G526:G537)</f>
        <v>0</v>
      </c>
      <c r="H538" s="1">
        <f>AVERAGE(RealPrice!H526:H537)</f>
        <v>4.2465522115806169E-2</v>
      </c>
      <c r="I538" s="1"/>
      <c r="J538" s="1">
        <f t="shared" si="547"/>
        <v>-7.265373683379428E-5</v>
      </c>
      <c r="K538" s="1">
        <f t="shared" si="548"/>
        <v>-6.4936315527730493E-5</v>
      </c>
      <c r="L538" s="1">
        <f t="shared" si="549"/>
        <v>-6.0451015520011919E-5</v>
      </c>
      <c r="M538" s="1">
        <f t="shared" si="550"/>
        <v>-9.5115608051261902E-5</v>
      </c>
      <c r="N538" s="1">
        <f t="shared" si="551"/>
        <v>0</v>
      </c>
      <c r="O538" s="1">
        <f t="shared" si="552"/>
        <v>-6.4936315527730493E-5</v>
      </c>
      <c r="P538" s="1"/>
      <c r="Q538" s="99">
        <f t="shared" si="517"/>
        <v>-7.265373683379428E-5</v>
      </c>
      <c r="R538" s="99">
        <f t="shared" si="518"/>
        <v>-6.4936315527730493E-5</v>
      </c>
      <c r="S538" s="99">
        <f t="shared" si="519"/>
        <v>-6.0451015520011919E-5</v>
      </c>
      <c r="T538" s="99">
        <f t="shared" si="520"/>
        <v>-9.5115608051261902E-5</v>
      </c>
      <c r="U538" s="99">
        <f t="shared" si="521"/>
        <v>0</v>
      </c>
      <c r="V538" s="99">
        <f t="shared" si="522"/>
        <v>-6.4936315527730493E-5</v>
      </c>
      <c r="W538" s="99"/>
      <c r="X538" s="99">
        <f t="shared" si="523"/>
        <v>0</v>
      </c>
      <c r="Y538" s="99">
        <f t="shared" si="524"/>
        <v>0</v>
      </c>
      <c r="Z538" s="99">
        <f t="shared" si="525"/>
        <v>0</v>
      </c>
      <c r="AA538" s="99">
        <f t="shared" si="526"/>
        <v>0</v>
      </c>
      <c r="AB538" s="99">
        <f t="shared" si="527"/>
        <v>0</v>
      </c>
      <c r="AC538" s="99">
        <f t="shared" si="528"/>
        <v>0</v>
      </c>
      <c r="AD538" s="1"/>
      <c r="AE538" s="1"/>
      <c r="AF538" s="5">
        <f t="shared" si="559"/>
        <v>-1.8634044618650591E-3</v>
      </c>
      <c r="AG538" s="5">
        <f t="shared" si="560"/>
        <v>-1.5268190826716044E-3</v>
      </c>
      <c r="AH538" s="5">
        <f t="shared" si="561"/>
        <v>-1.9905007616417558E-3</v>
      </c>
      <c r="AI538" s="5">
        <f t="shared" si="562"/>
        <v>-1.6949733297293434E-3</v>
      </c>
      <c r="AJ538" s="5" t="e">
        <f t="shared" si="563"/>
        <v>#DIV/0!</v>
      </c>
      <c r="AK538" s="5">
        <f t="shared" si="564"/>
        <v>-1.5268190826716044E-3</v>
      </c>
      <c r="AL538" s="1"/>
      <c r="AM538" s="175">
        <f t="shared" si="529"/>
        <v>-1.8634044618650591E-3</v>
      </c>
      <c r="AN538" s="175">
        <f t="shared" si="530"/>
        <v>-1.5268190826716044E-3</v>
      </c>
      <c r="AO538" s="175">
        <f t="shared" si="531"/>
        <v>-1.9905007616417558E-3</v>
      </c>
      <c r="AP538" s="175">
        <f t="shared" si="532"/>
        <v>-1.6949733297293434E-3</v>
      </c>
      <c r="AQ538" s="175" t="e">
        <f t="shared" si="533"/>
        <v>#DIV/0!</v>
      </c>
      <c r="AR538" s="175">
        <f t="shared" si="534"/>
        <v>-1.5268190826716044E-3</v>
      </c>
      <c r="AS538" s="175"/>
      <c r="AT538" s="175">
        <f t="shared" si="535"/>
        <v>0</v>
      </c>
      <c r="AU538" s="175">
        <f t="shared" si="536"/>
        <v>0</v>
      </c>
      <c r="AV538" s="175">
        <f t="shared" si="537"/>
        <v>0</v>
      </c>
      <c r="AW538" s="175">
        <f t="shared" si="538"/>
        <v>0</v>
      </c>
      <c r="AX538" s="175" t="e">
        <f t="shared" si="539"/>
        <v>#DIV/0!</v>
      </c>
      <c r="AY538" s="175">
        <f t="shared" si="540"/>
        <v>0</v>
      </c>
      <c r="AZ538" s="1"/>
      <c r="BA538" s="1">
        <f t="shared" si="565"/>
        <v>3.8844476183432834E-2</v>
      </c>
      <c r="BB538" s="1">
        <f t="shared" si="566"/>
        <v>4.2400585800278438E-2</v>
      </c>
      <c r="BC538" s="1">
        <f t="shared" si="567"/>
        <v>3.0248850487995357E-2</v>
      </c>
      <c r="BD538" s="1">
        <f t="shared" si="568"/>
        <v>5.592605473539887E-2</v>
      </c>
      <c r="BE538" s="1">
        <f t="shared" si="569"/>
        <v>0</v>
      </c>
      <c r="BF538" s="1">
        <f t="shared" si="570"/>
        <v>4.2400585800278438E-2</v>
      </c>
      <c r="BG538" s="1"/>
      <c r="BH538" s="1">
        <f t="shared" si="541"/>
        <v>3.8917129920266628E-2</v>
      </c>
      <c r="BI538" s="1">
        <f t="shared" si="542"/>
        <v>4.2465522115806169E-2</v>
      </c>
      <c r="BJ538" s="1">
        <f t="shared" si="543"/>
        <v>3.0309301503515369E-2</v>
      </c>
      <c r="BK538" s="1">
        <f t="shared" si="544"/>
        <v>5.6021170343450132E-2</v>
      </c>
      <c r="BL538" s="1">
        <f t="shared" si="545"/>
        <v>0</v>
      </c>
      <c r="BM538" s="1">
        <f t="shared" si="546"/>
        <v>4.2465522115806169E-2</v>
      </c>
      <c r="BN538" s="1"/>
      <c r="BO538" s="1">
        <f t="shared" si="553"/>
        <v>1.9966084635815611E-3</v>
      </c>
      <c r="BP538" s="1">
        <f t="shared" si="554"/>
        <v>4.6517827464413481E-3</v>
      </c>
      <c r="BQ538" s="1">
        <f t="shared" si="555"/>
        <v>-2.4573430812684368E-2</v>
      </c>
      <c r="BR538" s="1">
        <f t="shared" si="556"/>
        <v>1.1347999510969911E-2</v>
      </c>
      <c r="BS538" s="1" t="e">
        <f t="shared" si="557"/>
        <v>#DIV/0!</v>
      </c>
      <c r="BT538" s="1">
        <f t="shared" si="558"/>
        <v>4.6517827464413481E-3</v>
      </c>
      <c r="BU538" s="1"/>
      <c r="BV538" s="1">
        <f t="shared" si="571"/>
        <v>0.10024931871168685</v>
      </c>
      <c r="BW538" s="1">
        <f t="shared" si="572"/>
        <v>9.8956392207069116E-2</v>
      </c>
      <c r="BX538" s="1">
        <f t="shared" si="573"/>
        <v>9.6835605238273531E-2</v>
      </c>
      <c r="BY538" s="1">
        <f t="shared" si="574"/>
        <v>0.1228571289151231</v>
      </c>
      <c r="BZ538" s="1" t="e">
        <f t="shared" si="575"/>
        <v>#DIV/0!</v>
      </c>
      <c r="CA538" s="1">
        <f t="shared" si="576"/>
        <v>9.8956392207069116E-2</v>
      </c>
      <c r="CB538" s="1"/>
      <c r="CC538" s="1"/>
    </row>
    <row r="539" spans="1:81" x14ac:dyDescent="0.2">
      <c r="A539">
        <f t="shared" si="577"/>
        <v>2034</v>
      </c>
      <c r="B539">
        <f t="shared" si="578"/>
        <v>10</v>
      </c>
      <c r="C539" s="1">
        <f>AVERAGE(RealPrice!C527:C538)</f>
        <v>3.8844504735100205E-2</v>
      </c>
      <c r="D539" s="1">
        <f>AVERAGE(RealPrice!D527:D538)</f>
        <v>4.2400734345591114E-2</v>
      </c>
      <c r="E539" s="1">
        <f>AVERAGE(RealPrice!E527:E538)</f>
        <v>3.024769282391988E-2</v>
      </c>
      <c r="F539" s="1">
        <f>AVERAGE(RealPrice!F527:F538)</f>
        <v>5.5925533615255513E-2</v>
      </c>
      <c r="G539" s="1">
        <f>AVERAGE(RealPrice!G527:G538)</f>
        <v>0</v>
      </c>
      <c r="H539" s="1">
        <f>AVERAGE(RealPrice!H527:H538)</f>
        <v>4.2400734345591114E-2</v>
      </c>
      <c r="I539" s="1"/>
      <c r="J539" s="1">
        <f t="shared" si="547"/>
        <v>-7.2625185166423634E-5</v>
      </c>
      <c r="K539" s="1">
        <f t="shared" si="548"/>
        <v>-6.4787770215055107E-5</v>
      </c>
      <c r="L539" s="1">
        <f t="shared" si="549"/>
        <v>-6.1608679595488713E-5</v>
      </c>
      <c r="M539" s="1">
        <f t="shared" si="550"/>
        <v>-9.5636728194618825E-5</v>
      </c>
      <c r="N539" s="1">
        <f t="shared" si="551"/>
        <v>0</v>
      </c>
      <c r="O539" s="1">
        <f t="shared" si="552"/>
        <v>-6.4787770215055107E-5</v>
      </c>
      <c r="P539" s="1"/>
      <c r="Q539" s="99">
        <f t="shared" si="517"/>
        <v>-7.2625185166423634E-5</v>
      </c>
      <c r="R539" s="99">
        <f t="shared" si="518"/>
        <v>-6.4787770215055107E-5</v>
      </c>
      <c r="S539" s="99">
        <f t="shared" si="519"/>
        <v>-6.1608679595488713E-5</v>
      </c>
      <c r="T539" s="99">
        <f t="shared" si="520"/>
        <v>-9.5636728194618825E-5</v>
      </c>
      <c r="U539" s="99">
        <f t="shared" si="521"/>
        <v>0</v>
      </c>
      <c r="V539" s="99">
        <f t="shared" si="522"/>
        <v>-6.4787770215055107E-5</v>
      </c>
      <c r="W539" s="99"/>
      <c r="X539" s="99">
        <f t="shared" si="523"/>
        <v>0</v>
      </c>
      <c r="Y539" s="99">
        <f t="shared" si="524"/>
        <v>0</v>
      </c>
      <c r="Z539" s="99">
        <f t="shared" si="525"/>
        <v>0</v>
      </c>
      <c r="AA539" s="99">
        <f t="shared" si="526"/>
        <v>0</v>
      </c>
      <c r="AB539" s="99">
        <f t="shared" si="527"/>
        <v>0</v>
      </c>
      <c r="AC539" s="99">
        <f t="shared" si="528"/>
        <v>0</v>
      </c>
      <c r="AD539" s="1"/>
      <c r="AE539" s="1"/>
      <c r="AF539" s="5">
        <f t="shared" si="559"/>
        <v>-1.8661495674325845E-3</v>
      </c>
      <c r="AG539" s="5">
        <f t="shared" si="560"/>
        <v>-1.5256558023324374E-3</v>
      </c>
      <c r="AH539" s="5">
        <f t="shared" si="561"/>
        <v>-2.0326657672511406E-3</v>
      </c>
      <c r="AI539" s="5">
        <f t="shared" si="562"/>
        <v>-1.7071533423578256E-3</v>
      </c>
      <c r="AJ539" s="5" t="e">
        <f t="shared" si="563"/>
        <v>#DIV/0!</v>
      </c>
      <c r="AK539" s="5">
        <f t="shared" si="564"/>
        <v>-1.5256558023324374E-3</v>
      </c>
      <c r="AL539" s="1"/>
      <c r="AM539" s="175">
        <f t="shared" si="529"/>
        <v>-1.8661495674325845E-3</v>
      </c>
      <c r="AN539" s="175">
        <f t="shared" si="530"/>
        <v>-1.5256558023324374E-3</v>
      </c>
      <c r="AO539" s="175">
        <f t="shared" si="531"/>
        <v>-2.0326657672511406E-3</v>
      </c>
      <c r="AP539" s="175">
        <f t="shared" si="532"/>
        <v>-1.7071533423578256E-3</v>
      </c>
      <c r="AQ539" s="175" t="e">
        <f t="shared" si="533"/>
        <v>#DIV/0!</v>
      </c>
      <c r="AR539" s="175">
        <f t="shared" si="534"/>
        <v>-1.5256558023324374E-3</v>
      </c>
      <c r="AS539" s="175"/>
      <c r="AT539" s="175">
        <f t="shared" si="535"/>
        <v>0</v>
      </c>
      <c r="AU539" s="175">
        <f t="shared" si="536"/>
        <v>0</v>
      </c>
      <c r="AV539" s="175">
        <f t="shared" si="537"/>
        <v>0</v>
      </c>
      <c r="AW539" s="175">
        <f t="shared" si="538"/>
        <v>0</v>
      </c>
      <c r="AX539" s="175" t="e">
        <f t="shared" si="539"/>
        <v>#DIV/0!</v>
      </c>
      <c r="AY539" s="175">
        <f t="shared" si="540"/>
        <v>0</v>
      </c>
      <c r="AZ539" s="1"/>
      <c r="BA539" s="1">
        <f t="shared" si="565"/>
        <v>3.8771879549933781E-2</v>
      </c>
      <c r="BB539" s="1">
        <f t="shared" si="566"/>
        <v>4.2335946575376059E-2</v>
      </c>
      <c r="BC539" s="1">
        <f t="shared" si="567"/>
        <v>3.0186084144324391E-2</v>
      </c>
      <c r="BD539" s="1">
        <f t="shared" si="568"/>
        <v>5.5829896887060894E-2</v>
      </c>
      <c r="BE539" s="1">
        <f t="shared" si="569"/>
        <v>0</v>
      </c>
      <c r="BF539" s="1">
        <f t="shared" si="570"/>
        <v>4.2335946575376059E-2</v>
      </c>
      <c r="BG539" s="1"/>
      <c r="BH539" s="1">
        <f t="shared" si="541"/>
        <v>3.8844504735100205E-2</v>
      </c>
      <c r="BI539" s="1">
        <f t="shared" si="542"/>
        <v>4.2400734345591114E-2</v>
      </c>
      <c r="BJ539" s="1">
        <f t="shared" si="543"/>
        <v>3.024769282391988E-2</v>
      </c>
      <c r="BK539" s="1">
        <f t="shared" si="544"/>
        <v>5.5925533615255513E-2</v>
      </c>
      <c r="BL539" s="1">
        <f t="shared" si="545"/>
        <v>0</v>
      </c>
      <c r="BM539" s="1">
        <f t="shared" si="546"/>
        <v>4.2400734345591114E-2</v>
      </c>
      <c r="BN539" s="1"/>
      <c r="BO539" s="1">
        <f t="shared" si="553"/>
        <v>1.9241188078730209E-3</v>
      </c>
      <c r="BP539" s="1">
        <f t="shared" si="554"/>
        <v>4.587093820063841E-3</v>
      </c>
      <c r="BQ539" s="1">
        <f t="shared" si="555"/>
        <v>-2.4634914262425877E-2</v>
      </c>
      <c r="BR539" s="1">
        <f t="shared" si="556"/>
        <v>1.1252526049335482E-2</v>
      </c>
      <c r="BS539" s="1" t="e">
        <f t="shared" si="557"/>
        <v>#DIV/0!</v>
      </c>
      <c r="BT539" s="1">
        <f t="shared" si="558"/>
        <v>4.587093820063841E-3</v>
      </c>
      <c r="BU539" s="1"/>
      <c r="BV539" s="1">
        <f t="shared" si="571"/>
        <v>0.10024931871168685</v>
      </c>
      <c r="BW539" s="1">
        <f t="shared" si="572"/>
        <v>9.8956392207069116E-2</v>
      </c>
      <c r="BX539" s="1">
        <f t="shared" si="573"/>
        <v>9.6835605238273531E-2</v>
      </c>
      <c r="BY539" s="1">
        <f t="shared" si="574"/>
        <v>0.1228571289151231</v>
      </c>
      <c r="BZ539" s="1" t="e">
        <f t="shared" si="575"/>
        <v>#DIV/0!</v>
      </c>
      <c r="CA539" s="1">
        <f t="shared" si="576"/>
        <v>9.8956392207069116E-2</v>
      </c>
      <c r="CB539" s="1"/>
      <c r="CC539" s="1"/>
    </row>
    <row r="540" spans="1:81" x14ac:dyDescent="0.2">
      <c r="A540">
        <f t="shared" si="577"/>
        <v>2034</v>
      </c>
      <c r="B540">
        <f t="shared" si="578"/>
        <v>11</v>
      </c>
      <c r="C540" s="1">
        <f>AVERAGE(RealPrice!C528:C539)</f>
        <v>3.8770656196412595E-2</v>
      </c>
      <c r="D540" s="1">
        <f>AVERAGE(RealPrice!D528:D539)</f>
        <v>4.2334760033557628E-2</v>
      </c>
      <c r="E540" s="1">
        <f>AVERAGE(RealPrice!E528:E539)</f>
        <v>3.0187433817865761E-2</v>
      </c>
      <c r="F540" s="1">
        <f>AVERAGE(RealPrice!F528:F539)</f>
        <v>5.5829026399075395E-2</v>
      </c>
      <c r="G540" s="1">
        <f>AVERAGE(RealPrice!G528:G539)</f>
        <v>0</v>
      </c>
      <c r="H540" s="1">
        <f>AVERAGE(RealPrice!H528:H539)</f>
        <v>4.2334760033557628E-2</v>
      </c>
      <c r="I540" s="1"/>
      <c r="J540" s="1">
        <f t="shared" si="547"/>
        <v>-7.3848538687609766E-5</v>
      </c>
      <c r="K540" s="1">
        <f t="shared" si="548"/>
        <v>-6.5974312033485749E-5</v>
      </c>
      <c r="L540" s="1">
        <f t="shared" si="549"/>
        <v>-6.0259006054119019E-5</v>
      </c>
      <c r="M540" s="1">
        <f t="shared" si="550"/>
        <v>-9.6507216180118094E-5</v>
      </c>
      <c r="N540" s="1">
        <f t="shared" si="551"/>
        <v>0</v>
      </c>
      <c r="O540" s="1">
        <f t="shared" si="552"/>
        <v>-6.5974312033485749E-5</v>
      </c>
      <c r="P540" s="1"/>
      <c r="Q540" s="99">
        <f t="shared" si="517"/>
        <v>-7.3848538687609766E-5</v>
      </c>
      <c r="R540" s="99">
        <f t="shared" si="518"/>
        <v>-6.5974312033485749E-5</v>
      </c>
      <c r="S540" s="99">
        <f t="shared" si="519"/>
        <v>-6.0259006054119019E-5</v>
      </c>
      <c r="T540" s="99">
        <f t="shared" si="520"/>
        <v>-9.6507216180118094E-5</v>
      </c>
      <c r="U540" s="99">
        <f t="shared" si="521"/>
        <v>0</v>
      </c>
      <c r="V540" s="99">
        <f t="shared" si="522"/>
        <v>-6.5974312033485749E-5</v>
      </c>
      <c r="W540" s="99"/>
      <c r="X540" s="99">
        <f t="shared" si="523"/>
        <v>0</v>
      </c>
      <c r="Y540" s="99">
        <f t="shared" si="524"/>
        <v>0</v>
      </c>
      <c r="Z540" s="99">
        <f t="shared" si="525"/>
        <v>0</v>
      </c>
      <c r="AA540" s="99">
        <f t="shared" si="526"/>
        <v>0</v>
      </c>
      <c r="AB540" s="99">
        <f t="shared" si="527"/>
        <v>0</v>
      </c>
      <c r="AC540" s="99">
        <f t="shared" si="528"/>
        <v>0</v>
      </c>
      <c r="AD540" s="1"/>
      <c r="AE540" s="1"/>
      <c r="AF540" s="5">
        <f t="shared" si="559"/>
        <v>-1.9011321985238361E-3</v>
      </c>
      <c r="AG540" s="5">
        <f t="shared" si="560"/>
        <v>-1.5559709767231089E-3</v>
      </c>
      <c r="AH540" s="5">
        <f t="shared" si="561"/>
        <v>-1.992185202517871E-3</v>
      </c>
      <c r="AI540" s="5">
        <f t="shared" si="562"/>
        <v>-1.7256378248270421E-3</v>
      </c>
      <c r="AJ540" s="5" t="e">
        <f t="shared" si="563"/>
        <v>#DIV/0!</v>
      </c>
      <c r="AK540" s="5">
        <f t="shared" si="564"/>
        <v>-1.5559709767231089E-3</v>
      </c>
      <c r="AL540" s="1"/>
      <c r="AM540" s="175">
        <f t="shared" si="529"/>
        <v>-1.9011321985238361E-3</v>
      </c>
      <c r="AN540" s="175">
        <f t="shared" si="530"/>
        <v>-1.5559709767231089E-3</v>
      </c>
      <c r="AO540" s="175">
        <f t="shared" si="531"/>
        <v>-1.992185202517871E-3</v>
      </c>
      <c r="AP540" s="175">
        <f t="shared" si="532"/>
        <v>-1.7256378248270421E-3</v>
      </c>
      <c r="AQ540" s="175" t="e">
        <f t="shared" si="533"/>
        <v>#DIV/0!</v>
      </c>
      <c r="AR540" s="175">
        <f t="shared" si="534"/>
        <v>-1.5559709767231089E-3</v>
      </c>
      <c r="AS540" s="175"/>
      <c r="AT540" s="175">
        <f t="shared" si="535"/>
        <v>0</v>
      </c>
      <c r="AU540" s="175">
        <f t="shared" si="536"/>
        <v>0</v>
      </c>
      <c r="AV540" s="175">
        <f t="shared" si="537"/>
        <v>0</v>
      </c>
      <c r="AW540" s="175">
        <f t="shared" si="538"/>
        <v>0</v>
      </c>
      <c r="AX540" s="175" t="e">
        <f t="shared" si="539"/>
        <v>#DIV/0!</v>
      </c>
      <c r="AY540" s="175">
        <f t="shared" si="540"/>
        <v>0</v>
      </c>
      <c r="AZ540" s="1"/>
      <c r="BA540" s="1">
        <f t="shared" si="565"/>
        <v>3.8696807657724985E-2</v>
      </c>
      <c r="BB540" s="1">
        <f t="shared" si="566"/>
        <v>4.2268785721524142E-2</v>
      </c>
      <c r="BC540" s="1">
        <f t="shared" si="567"/>
        <v>3.0127174811811642E-2</v>
      </c>
      <c r="BD540" s="1">
        <f t="shared" si="568"/>
        <v>5.5732519182895277E-2</v>
      </c>
      <c r="BE540" s="1">
        <f t="shared" si="569"/>
        <v>0</v>
      </c>
      <c r="BF540" s="1">
        <f t="shared" si="570"/>
        <v>4.2268785721524142E-2</v>
      </c>
      <c r="BG540" s="1"/>
      <c r="BH540" s="1">
        <f t="shared" si="541"/>
        <v>3.8770656196412595E-2</v>
      </c>
      <c r="BI540" s="1">
        <f t="shared" si="542"/>
        <v>4.2334760033557628E-2</v>
      </c>
      <c r="BJ540" s="1">
        <f t="shared" si="543"/>
        <v>3.0187433817865761E-2</v>
      </c>
      <c r="BK540" s="1">
        <f t="shared" si="544"/>
        <v>5.5829026399075395E-2</v>
      </c>
      <c r="BL540" s="1">
        <f t="shared" si="545"/>
        <v>0</v>
      </c>
      <c r="BM540" s="1">
        <f t="shared" si="546"/>
        <v>4.2334760033557628E-2</v>
      </c>
      <c r="BN540" s="1"/>
      <c r="BO540" s="1">
        <f t="shared" si="553"/>
        <v>1.8504106650201232E-3</v>
      </c>
      <c r="BP540" s="1">
        <f t="shared" si="554"/>
        <v>4.5212221621450882E-3</v>
      </c>
      <c r="BQ540" s="1">
        <f t="shared" si="555"/>
        <v>-2.4695053221379815E-2</v>
      </c>
      <c r="BR540" s="1">
        <f t="shared" si="556"/>
        <v>1.115618536965797E-2</v>
      </c>
      <c r="BS540" s="1" t="e">
        <f t="shared" si="557"/>
        <v>#DIV/0!</v>
      </c>
      <c r="BT540" s="1">
        <f t="shared" si="558"/>
        <v>4.5212221621450882E-3</v>
      </c>
      <c r="BU540" s="1"/>
      <c r="BV540" s="1">
        <f t="shared" si="571"/>
        <v>0.10024931871168685</v>
      </c>
      <c r="BW540" s="1">
        <f t="shared" si="572"/>
        <v>9.8956392207069116E-2</v>
      </c>
      <c r="BX540" s="1">
        <f t="shared" si="573"/>
        <v>9.6835605238273531E-2</v>
      </c>
      <c r="BY540" s="1">
        <f t="shared" si="574"/>
        <v>0.1228571289151231</v>
      </c>
      <c r="BZ540" s="1" t="e">
        <f t="shared" si="575"/>
        <v>#DIV/0!</v>
      </c>
      <c r="CA540" s="1">
        <f t="shared" si="576"/>
        <v>9.8956392207069116E-2</v>
      </c>
      <c r="CB540" s="1"/>
      <c r="CC540" s="1"/>
    </row>
    <row r="541" spans="1:81" x14ac:dyDescent="0.2">
      <c r="A541">
        <f t="shared" si="577"/>
        <v>2034</v>
      </c>
      <c r="B541">
        <f t="shared" si="578"/>
        <v>12</v>
      </c>
      <c r="C541" s="1">
        <f>AVERAGE(RealPrice!C529:C540)</f>
        <v>3.8695745540170114E-2</v>
      </c>
      <c r="D541" s="1">
        <f>AVERAGE(RealPrice!D529:D540)</f>
        <v>4.2267769530107135E-2</v>
      </c>
      <c r="E541" s="1">
        <f>AVERAGE(RealPrice!E529:E540)</f>
        <v>3.0128871884538402E-2</v>
      </c>
      <c r="F541" s="1">
        <f>AVERAGE(RealPrice!F529:F540)</f>
        <v>5.5730407370967426E-2</v>
      </c>
      <c r="G541" s="1">
        <f>AVERAGE(RealPrice!G529:G540)</f>
        <v>0</v>
      </c>
      <c r="H541" s="1">
        <f>AVERAGE(RealPrice!H529:H540)</f>
        <v>4.2267769530107135E-2</v>
      </c>
      <c r="I541" s="1"/>
      <c r="J541" s="1">
        <f t="shared" si="547"/>
        <v>-7.4910656242481444E-5</v>
      </c>
      <c r="K541" s="1">
        <f t="shared" si="548"/>
        <v>-6.6990503450492511E-5</v>
      </c>
      <c r="L541" s="1">
        <f t="shared" si="549"/>
        <v>-5.8561933327358484E-5</v>
      </c>
      <c r="M541" s="1">
        <f t="shared" si="550"/>
        <v>-9.861902810796852E-5</v>
      </c>
      <c r="N541" s="1">
        <f t="shared" si="551"/>
        <v>0</v>
      </c>
      <c r="O541" s="1">
        <f t="shared" si="552"/>
        <v>-6.6990503450492511E-5</v>
      </c>
      <c r="P541" s="1"/>
      <c r="Q541" s="99">
        <f t="shared" si="517"/>
        <v>-7.4910656242481444E-5</v>
      </c>
      <c r="R541" s="99">
        <f t="shared" si="518"/>
        <v>-6.6990503450492511E-5</v>
      </c>
      <c r="S541" s="99">
        <f t="shared" si="519"/>
        <v>-5.8561933327358484E-5</v>
      </c>
      <c r="T541" s="99">
        <f t="shared" si="520"/>
        <v>-9.861902810796852E-5</v>
      </c>
      <c r="U541" s="99">
        <f t="shared" si="521"/>
        <v>0</v>
      </c>
      <c r="V541" s="99">
        <f t="shared" si="522"/>
        <v>-6.6990503450492511E-5</v>
      </c>
      <c r="W541" s="99"/>
      <c r="X541" s="99">
        <f t="shared" si="523"/>
        <v>0</v>
      </c>
      <c r="Y541" s="99">
        <f t="shared" si="524"/>
        <v>0</v>
      </c>
      <c r="Z541" s="99">
        <f t="shared" si="525"/>
        <v>0</v>
      </c>
      <c r="AA541" s="99">
        <f t="shared" si="526"/>
        <v>0</v>
      </c>
      <c r="AB541" s="99">
        <f t="shared" si="527"/>
        <v>0</v>
      </c>
      <c r="AC541" s="99">
        <f t="shared" si="528"/>
        <v>0</v>
      </c>
      <c r="AD541" s="1"/>
      <c r="AE541" s="1"/>
      <c r="AF541" s="5">
        <f t="shared" si="559"/>
        <v>-1.9321482686025515E-3</v>
      </c>
      <c r="AG541" s="5">
        <f t="shared" si="560"/>
        <v>-1.5823995080493924E-3</v>
      </c>
      <c r="AH541" s="5">
        <f t="shared" si="561"/>
        <v>-1.9399440734408913E-3</v>
      </c>
      <c r="AI541" s="5">
        <f t="shared" si="562"/>
        <v>-1.7664472133729348E-3</v>
      </c>
      <c r="AJ541" s="5" t="e">
        <f t="shared" si="563"/>
        <v>#DIV/0!</v>
      </c>
      <c r="AK541" s="5">
        <f t="shared" si="564"/>
        <v>-1.5823995080493924E-3</v>
      </c>
      <c r="AL541" s="1"/>
      <c r="AM541" s="175">
        <f t="shared" si="529"/>
        <v>-1.9321482686025515E-3</v>
      </c>
      <c r="AN541" s="175">
        <f t="shared" si="530"/>
        <v>-1.5823995080493924E-3</v>
      </c>
      <c r="AO541" s="175">
        <f t="shared" si="531"/>
        <v>-1.9399440734408913E-3</v>
      </c>
      <c r="AP541" s="175">
        <f t="shared" si="532"/>
        <v>-1.7664472133729348E-3</v>
      </c>
      <c r="AQ541" s="175" t="e">
        <f t="shared" si="533"/>
        <v>#DIV/0!</v>
      </c>
      <c r="AR541" s="175">
        <f t="shared" si="534"/>
        <v>-1.5823995080493924E-3</v>
      </c>
      <c r="AS541" s="175"/>
      <c r="AT541" s="175">
        <f t="shared" si="535"/>
        <v>0</v>
      </c>
      <c r="AU541" s="175">
        <f t="shared" si="536"/>
        <v>0</v>
      </c>
      <c r="AV541" s="175">
        <f t="shared" si="537"/>
        <v>0</v>
      </c>
      <c r="AW541" s="175">
        <f t="shared" si="538"/>
        <v>0</v>
      </c>
      <c r="AX541" s="175" t="e">
        <f t="shared" si="539"/>
        <v>#DIV/0!</v>
      </c>
      <c r="AY541" s="175">
        <f t="shared" si="540"/>
        <v>0</v>
      </c>
      <c r="AZ541" s="1"/>
      <c r="BA541" s="1">
        <f t="shared" si="565"/>
        <v>3.8620834883927632E-2</v>
      </c>
      <c r="BB541" s="1">
        <f t="shared" si="566"/>
        <v>4.2200779026656643E-2</v>
      </c>
      <c r="BC541" s="1">
        <f t="shared" si="567"/>
        <v>3.0070309951211044E-2</v>
      </c>
      <c r="BD541" s="1">
        <f t="shared" si="568"/>
        <v>5.5631788342859458E-2</v>
      </c>
      <c r="BE541" s="1">
        <f t="shared" si="569"/>
        <v>0</v>
      </c>
      <c r="BF541" s="1">
        <f t="shared" si="570"/>
        <v>4.2200779026656643E-2</v>
      </c>
      <c r="BG541" s="1"/>
      <c r="BH541" s="1">
        <f t="shared" si="541"/>
        <v>3.8695745540170114E-2</v>
      </c>
      <c r="BI541" s="1">
        <f t="shared" si="542"/>
        <v>4.2267769530107135E-2</v>
      </c>
      <c r="BJ541" s="1">
        <f t="shared" si="543"/>
        <v>3.0128871884538402E-2</v>
      </c>
      <c r="BK541" s="1">
        <f t="shared" si="544"/>
        <v>5.5730407370967426E-2</v>
      </c>
      <c r="BL541" s="1">
        <f t="shared" si="545"/>
        <v>0</v>
      </c>
      <c r="BM541" s="1">
        <f t="shared" si="546"/>
        <v>4.2267769530107135E-2</v>
      </c>
      <c r="BN541" s="1"/>
      <c r="BO541" s="1">
        <f t="shared" si="553"/>
        <v>1.7756447472723985E-3</v>
      </c>
      <c r="BP541" s="1">
        <f t="shared" si="554"/>
        <v>4.4543376644343019E-3</v>
      </c>
      <c r="BQ541" s="1">
        <f t="shared" si="555"/>
        <v>-2.4753501547831687E-2</v>
      </c>
      <c r="BR541" s="1">
        <f t="shared" si="556"/>
        <v>1.1057740546857386E-2</v>
      </c>
      <c r="BS541" s="1" t="e">
        <f t="shared" si="557"/>
        <v>#DIV/0!</v>
      </c>
      <c r="BT541" s="1">
        <f t="shared" si="558"/>
        <v>4.4543376644343019E-3</v>
      </c>
      <c r="BU541" s="1"/>
      <c r="BV541" s="1">
        <f t="shared" si="571"/>
        <v>0.10024931871168685</v>
      </c>
      <c r="BW541" s="1">
        <f t="shared" si="572"/>
        <v>9.8956392207069116E-2</v>
      </c>
      <c r="BX541" s="1">
        <f t="shared" si="573"/>
        <v>9.6835605238273531E-2</v>
      </c>
      <c r="BY541" s="1">
        <f t="shared" si="574"/>
        <v>0.1228571289151231</v>
      </c>
      <c r="BZ541" s="1" t="e">
        <f t="shared" si="575"/>
        <v>#DIV/0!</v>
      </c>
      <c r="CA541" s="1">
        <f t="shared" si="576"/>
        <v>9.8956392207069116E-2</v>
      </c>
      <c r="CB541" s="1"/>
      <c r="CC541" s="1"/>
    </row>
    <row r="542" spans="1:81" x14ac:dyDescent="0.2">
      <c r="A542">
        <f t="shared" si="577"/>
        <v>2035</v>
      </c>
      <c r="B542">
        <f t="shared" si="578"/>
        <v>1</v>
      </c>
      <c r="C542" s="1">
        <f>AVERAGE(RealPrice!C530:C541)</f>
        <v>3.8620708278934941E-2</v>
      </c>
      <c r="D542" s="1">
        <f>AVERAGE(RealPrice!D530:D541)</f>
        <v>4.2200749538327385E-2</v>
      </c>
      <c r="E542" s="1">
        <f>AVERAGE(RealPrice!E530:E541)</f>
        <v>3.0069913615229666E-2</v>
      </c>
      <c r="F542" s="1">
        <f>AVERAGE(RealPrice!F530:F541)</f>
        <v>5.5631246580895466E-2</v>
      </c>
      <c r="G542" s="1">
        <f>AVERAGE(RealPrice!G530:G541)</f>
        <v>0</v>
      </c>
      <c r="H542" s="1">
        <f>AVERAGE(RealPrice!H530:H541)</f>
        <v>4.2200749538327385E-2</v>
      </c>
      <c r="I542" s="1"/>
      <c r="J542" s="1">
        <f t="shared" si="547"/>
        <v>-7.5037261235172403E-5</v>
      </c>
      <c r="K542" s="1">
        <f t="shared" si="548"/>
        <v>-6.7019991779750099E-5</v>
      </c>
      <c r="L542" s="1">
        <f t="shared" si="549"/>
        <v>-5.895826930873635E-5</v>
      </c>
      <c r="M542" s="1">
        <f t="shared" si="550"/>
        <v>-9.9160790071960159E-5</v>
      </c>
      <c r="N542" s="1">
        <f t="shared" si="551"/>
        <v>0</v>
      </c>
      <c r="O542" s="1">
        <f t="shared" si="552"/>
        <v>-6.7019991779750099E-5</v>
      </c>
      <c r="P542" s="1"/>
      <c r="Q542" s="99">
        <f t="shared" si="517"/>
        <v>-7.5037261235172403E-5</v>
      </c>
      <c r="R542" s="99">
        <f t="shared" si="518"/>
        <v>-6.7019991779750099E-5</v>
      </c>
      <c r="S542" s="99">
        <f t="shared" si="519"/>
        <v>-5.895826930873635E-5</v>
      </c>
      <c r="T542" s="99">
        <f t="shared" si="520"/>
        <v>-9.9160790071960159E-5</v>
      </c>
      <c r="U542" s="99">
        <f t="shared" si="521"/>
        <v>0</v>
      </c>
      <c r="V542" s="99">
        <f t="shared" si="522"/>
        <v>-6.7019991779750099E-5</v>
      </c>
      <c r="W542" s="99"/>
      <c r="X542" s="99">
        <f t="shared" si="523"/>
        <v>0</v>
      </c>
      <c r="Y542" s="99">
        <f t="shared" si="524"/>
        <v>0</v>
      </c>
      <c r="Z542" s="99">
        <f t="shared" si="525"/>
        <v>0</v>
      </c>
      <c r="AA542" s="99">
        <f t="shared" si="526"/>
        <v>0</v>
      </c>
      <c r="AB542" s="99">
        <f t="shared" si="527"/>
        <v>0</v>
      </c>
      <c r="AC542" s="99">
        <f t="shared" si="528"/>
        <v>0</v>
      </c>
      <c r="AD542" s="1"/>
      <c r="AE542" s="1"/>
      <c r="AF542" s="5">
        <f t="shared" si="559"/>
        <v>-1.9391604991115807E-3</v>
      </c>
      <c r="AG542" s="5">
        <f t="shared" si="560"/>
        <v>-1.5856051200433541E-3</v>
      </c>
      <c r="AH542" s="5">
        <f t="shared" si="561"/>
        <v>-1.9568694617800864E-3</v>
      </c>
      <c r="AI542" s="5">
        <f t="shared" si="562"/>
        <v>-1.7792941905466764E-3</v>
      </c>
      <c r="AJ542" s="5" t="e">
        <f t="shared" si="563"/>
        <v>#DIV/0!</v>
      </c>
      <c r="AK542" s="5">
        <f t="shared" si="564"/>
        <v>-1.5856051200433541E-3</v>
      </c>
      <c r="AL542" s="1"/>
      <c r="AM542" s="175">
        <f t="shared" si="529"/>
        <v>-1.9391604991115807E-3</v>
      </c>
      <c r="AN542" s="175">
        <f t="shared" si="530"/>
        <v>-1.5856051200433541E-3</v>
      </c>
      <c r="AO542" s="175">
        <f t="shared" si="531"/>
        <v>-1.9568694617800864E-3</v>
      </c>
      <c r="AP542" s="175">
        <f t="shared" si="532"/>
        <v>-1.7792941905466764E-3</v>
      </c>
      <c r="AQ542" s="175" t="e">
        <f t="shared" si="533"/>
        <v>#DIV/0!</v>
      </c>
      <c r="AR542" s="175">
        <f t="shared" si="534"/>
        <v>-1.5856051200433541E-3</v>
      </c>
      <c r="AS542" s="175"/>
      <c r="AT542" s="175">
        <f t="shared" si="535"/>
        <v>0</v>
      </c>
      <c r="AU542" s="175">
        <f t="shared" si="536"/>
        <v>0</v>
      </c>
      <c r="AV542" s="175">
        <f t="shared" si="537"/>
        <v>0</v>
      </c>
      <c r="AW542" s="175">
        <f t="shared" si="538"/>
        <v>0</v>
      </c>
      <c r="AX542" s="175" t="e">
        <f t="shared" si="539"/>
        <v>#DIV/0!</v>
      </c>
      <c r="AY542" s="175">
        <f t="shared" si="540"/>
        <v>0</v>
      </c>
      <c r="AZ542" s="1"/>
      <c r="BA542" s="1">
        <f t="shared" si="565"/>
        <v>3.8545671017699769E-2</v>
      </c>
      <c r="BB542" s="1">
        <f t="shared" si="566"/>
        <v>4.2133729546547635E-2</v>
      </c>
      <c r="BC542" s="1">
        <f t="shared" si="567"/>
        <v>3.001095534592093E-2</v>
      </c>
      <c r="BD542" s="1">
        <f t="shared" si="568"/>
        <v>5.5532085790823506E-2</v>
      </c>
      <c r="BE542" s="1">
        <f t="shared" si="569"/>
        <v>0</v>
      </c>
      <c r="BF542" s="1">
        <f t="shared" si="570"/>
        <v>4.2133729546547635E-2</v>
      </c>
      <c r="BG542" s="1"/>
      <c r="BH542" s="1">
        <f t="shared" si="541"/>
        <v>3.8620708278934941E-2</v>
      </c>
      <c r="BI542" s="1">
        <f t="shared" si="542"/>
        <v>4.2200749538327385E-2</v>
      </c>
      <c r="BJ542" s="1">
        <f t="shared" si="543"/>
        <v>3.0069913615229666E-2</v>
      </c>
      <c r="BK542" s="1">
        <f t="shared" si="544"/>
        <v>5.5631246580895466E-2</v>
      </c>
      <c r="BL542" s="1">
        <f t="shared" si="545"/>
        <v>0</v>
      </c>
      <c r="BM542" s="1">
        <f t="shared" si="546"/>
        <v>4.2200749538327385E-2</v>
      </c>
      <c r="BN542" s="1"/>
      <c r="BO542" s="1">
        <f t="shared" si="553"/>
        <v>1.7007529953301762E-3</v>
      </c>
      <c r="BP542" s="1">
        <f t="shared" si="554"/>
        <v>4.3874239398966628E-3</v>
      </c>
      <c r="BQ542" s="1">
        <f t="shared" si="555"/>
        <v>-2.4812344443503696E-2</v>
      </c>
      <c r="BR542" s="1">
        <f t="shared" si="556"/>
        <v>1.0958756193003129E-2</v>
      </c>
      <c r="BS542" s="1" t="e">
        <f t="shared" si="557"/>
        <v>#DIV/0!</v>
      </c>
      <c r="BT542" s="1">
        <f t="shared" si="558"/>
        <v>4.3874239398966628E-3</v>
      </c>
      <c r="BU542" s="1"/>
      <c r="BV542" s="1">
        <f t="shared" si="571"/>
        <v>0.10024931871168685</v>
      </c>
      <c r="BW542" s="1">
        <f t="shared" si="572"/>
        <v>9.8956392207069116E-2</v>
      </c>
      <c r="BX542" s="1">
        <f t="shared" si="573"/>
        <v>9.6835605238273531E-2</v>
      </c>
      <c r="BY542" s="1">
        <f t="shared" si="574"/>
        <v>0.1228571289151231</v>
      </c>
      <c r="BZ542" s="1" t="e">
        <f t="shared" si="575"/>
        <v>#DIV/0!</v>
      </c>
      <c r="CA542" s="1">
        <f t="shared" si="576"/>
        <v>9.8956392207069116E-2</v>
      </c>
      <c r="CB542" s="1"/>
      <c r="CC542" s="1"/>
    </row>
    <row r="543" spans="1:81" x14ac:dyDescent="0.2">
      <c r="A543">
        <f t="shared" si="577"/>
        <v>2035</v>
      </c>
      <c r="B543">
        <f t="shared" si="578"/>
        <v>2</v>
      </c>
      <c r="C543" s="1">
        <f>AVERAGE(RealPrice!C531:C542)</f>
        <v>3.85467537251706E-2</v>
      </c>
      <c r="D543" s="1">
        <f>AVERAGE(RealPrice!D531:D542)</f>
        <v>4.213421684484947E-2</v>
      </c>
      <c r="E543" s="1">
        <f>AVERAGE(RealPrice!E531:E542)</f>
        <v>3.0011365957950037E-2</v>
      </c>
      <c r="F543" s="1">
        <f>AVERAGE(RealPrice!F531:F542)</f>
        <v>5.5533985338162194E-2</v>
      </c>
      <c r="G543" s="1">
        <f>AVERAGE(RealPrice!G531:G542)</f>
        <v>0</v>
      </c>
      <c r="H543" s="1">
        <f>AVERAGE(RealPrice!H531:H542)</f>
        <v>4.213421684484947E-2</v>
      </c>
      <c r="I543" s="1"/>
      <c r="J543" s="1">
        <f t="shared" si="547"/>
        <v>-7.3954553764341013E-5</v>
      </c>
      <c r="K543" s="1">
        <f t="shared" si="548"/>
        <v>-6.6532693477915072E-5</v>
      </c>
      <c r="L543" s="1">
        <f t="shared" si="549"/>
        <v>-5.8547657279629101E-5</v>
      </c>
      <c r="M543" s="1">
        <f t="shared" si="550"/>
        <v>-9.7261242733272246E-5</v>
      </c>
      <c r="N543" s="1">
        <f t="shared" si="551"/>
        <v>0</v>
      </c>
      <c r="O543" s="1">
        <f t="shared" si="552"/>
        <v>-6.6532693477915072E-5</v>
      </c>
      <c r="P543" s="1"/>
      <c r="Q543" s="99">
        <f t="shared" si="517"/>
        <v>-7.3954553764341013E-5</v>
      </c>
      <c r="R543" s="99">
        <f t="shared" si="518"/>
        <v>-6.6532693477915072E-5</v>
      </c>
      <c r="S543" s="99">
        <f t="shared" si="519"/>
        <v>-5.8547657279629101E-5</v>
      </c>
      <c r="T543" s="99">
        <f t="shared" si="520"/>
        <v>-9.7261242733272246E-5</v>
      </c>
      <c r="U543" s="99">
        <f t="shared" si="521"/>
        <v>0</v>
      </c>
      <c r="V543" s="99">
        <f t="shared" si="522"/>
        <v>-6.6532693477915072E-5</v>
      </c>
      <c r="W543" s="99"/>
      <c r="X543" s="99">
        <f t="shared" si="523"/>
        <v>0</v>
      </c>
      <c r="Y543" s="99">
        <f t="shared" si="524"/>
        <v>0</v>
      </c>
      <c r="Z543" s="99">
        <f t="shared" si="525"/>
        <v>0</v>
      </c>
      <c r="AA543" s="99">
        <f t="shared" si="526"/>
        <v>0</v>
      </c>
      <c r="AB543" s="99">
        <f t="shared" si="527"/>
        <v>0</v>
      </c>
      <c r="AC543" s="99">
        <f t="shared" si="528"/>
        <v>0</v>
      </c>
      <c r="AD543" s="1"/>
      <c r="AE543" s="1"/>
      <c r="AF543" s="5">
        <f t="shared" si="559"/>
        <v>-1.9148937722791581E-3</v>
      </c>
      <c r="AG543" s="5">
        <f t="shared" si="560"/>
        <v>-1.5765761083814667E-3</v>
      </c>
      <c r="AH543" s="5">
        <f t="shared" si="561"/>
        <v>-1.9470510633584626E-3</v>
      </c>
      <c r="AI543" s="5">
        <f t="shared" si="562"/>
        <v>-1.748320390265623E-3</v>
      </c>
      <c r="AJ543" s="5" t="e">
        <f t="shared" si="563"/>
        <v>#DIV/0!</v>
      </c>
      <c r="AK543" s="5">
        <f t="shared" si="564"/>
        <v>-1.5765761083814667E-3</v>
      </c>
      <c r="AL543" s="1"/>
      <c r="AM543" s="175">
        <f t="shared" si="529"/>
        <v>-1.9148937722791581E-3</v>
      </c>
      <c r="AN543" s="175">
        <f t="shared" si="530"/>
        <v>-1.5765761083814667E-3</v>
      </c>
      <c r="AO543" s="175">
        <f t="shared" si="531"/>
        <v>-1.9470510633584626E-3</v>
      </c>
      <c r="AP543" s="175">
        <f t="shared" si="532"/>
        <v>-1.748320390265623E-3</v>
      </c>
      <c r="AQ543" s="175" t="e">
        <f t="shared" si="533"/>
        <v>#DIV/0!</v>
      </c>
      <c r="AR543" s="175">
        <f t="shared" si="534"/>
        <v>-1.5765761083814667E-3</v>
      </c>
      <c r="AS543" s="175"/>
      <c r="AT543" s="175">
        <f t="shared" si="535"/>
        <v>0</v>
      </c>
      <c r="AU543" s="175">
        <f t="shared" si="536"/>
        <v>0</v>
      </c>
      <c r="AV543" s="175">
        <f t="shared" si="537"/>
        <v>0</v>
      </c>
      <c r="AW543" s="175">
        <f t="shared" si="538"/>
        <v>0</v>
      </c>
      <c r="AX543" s="175" t="e">
        <f t="shared" si="539"/>
        <v>#DIV/0!</v>
      </c>
      <c r="AY543" s="175">
        <f t="shared" si="540"/>
        <v>0</v>
      </c>
      <c r="AZ543" s="1"/>
      <c r="BA543" s="1">
        <f t="shared" si="565"/>
        <v>3.8472799171406259E-2</v>
      </c>
      <c r="BB543" s="1">
        <f t="shared" si="566"/>
        <v>4.2067684151371555E-2</v>
      </c>
      <c r="BC543" s="1">
        <f t="shared" si="567"/>
        <v>2.9952818300670408E-2</v>
      </c>
      <c r="BD543" s="1">
        <f t="shared" si="568"/>
        <v>5.5436724095428921E-2</v>
      </c>
      <c r="BE543" s="1">
        <f t="shared" si="569"/>
        <v>0</v>
      </c>
      <c r="BF543" s="1">
        <f t="shared" si="570"/>
        <v>4.2067684151371555E-2</v>
      </c>
      <c r="BG543" s="1"/>
      <c r="BH543" s="1">
        <f t="shared" si="541"/>
        <v>3.85467537251706E-2</v>
      </c>
      <c r="BI543" s="1">
        <f t="shared" si="542"/>
        <v>4.213421684484947E-2</v>
      </c>
      <c r="BJ543" s="1">
        <f t="shared" si="543"/>
        <v>3.0011365957950037E-2</v>
      </c>
      <c r="BK543" s="1">
        <f t="shared" si="544"/>
        <v>5.5533985338162194E-2</v>
      </c>
      <c r="BL543" s="1">
        <f t="shared" si="545"/>
        <v>0</v>
      </c>
      <c r="BM543" s="1">
        <f t="shared" si="546"/>
        <v>4.213421684484947E-2</v>
      </c>
      <c r="BN543" s="1"/>
      <c r="BO543" s="1">
        <f t="shared" si="553"/>
        <v>1.6269400566802684E-3</v>
      </c>
      <c r="BP543" s="1">
        <f t="shared" si="554"/>
        <v>4.320996140273709E-3</v>
      </c>
      <c r="BQ543" s="1">
        <f t="shared" si="555"/>
        <v>-2.4870778105504962E-2</v>
      </c>
      <c r="BR543" s="1">
        <f t="shared" si="556"/>
        <v>1.0861664994083708E-2</v>
      </c>
      <c r="BS543" s="1" t="e">
        <f t="shared" si="557"/>
        <v>#DIV/0!</v>
      </c>
      <c r="BT543" s="1">
        <f t="shared" si="558"/>
        <v>4.320996140273709E-3</v>
      </c>
      <c r="BU543" s="1"/>
      <c r="BV543" s="1">
        <f t="shared" si="571"/>
        <v>0.10024931871168685</v>
      </c>
      <c r="BW543" s="1">
        <f t="shared" si="572"/>
        <v>9.8956392207069116E-2</v>
      </c>
      <c r="BX543" s="1">
        <f t="shared" si="573"/>
        <v>9.6835605238273531E-2</v>
      </c>
      <c r="BY543" s="1">
        <f t="shared" si="574"/>
        <v>0.1228571289151231</v>
      </c>
      <c r="BZ543" s="1" t="e">
        <f t="shared" si="575"/>
        <v>#DIV/0!</v>
      </c>
      <c r="CA543" s="1">
        <f t="shared" si="576"/>
        <v>9.8956392207069116E-2</v>
      </c>
      <c r="CB543" s="1"/>
      <c r="CC543" s="1"/>
    </row>
    <row r="544" spans="1:81" x14ac:dyDescent="0.2">
      <c r="A544">
        <f t="shared" si="577"/>
        <v>2035</v>
      </c>
      <c r="B544">
        <f t="shared" si="578"/>
        <v>3</v>
      </c>
      <c r="C544" s="1">
        <f>AVERAGE(RealPrice!C532:C543)</f>
        <v>3.847096504923609E-2</v>
      </c>
      <c r="D544" s="1">
        <f>AVERAGE(RealPrice!D532:D543)</f>
        <v>4.2066226035868397E-2</v>
      </c>
      <c r="E544" s="1">
        <f>AVERAGE(RealPrice!E532:E543)</f>
        <v>2.9953315765141954E-2</v>
      </c>
      <c r="F544" s="1">
        <f>AVERAGE(RealPrice!F532:F543)</f>
        <v>5.5435518678469138E-2</v>
      </c>
      <c r="G544" s="1">
        <f>AVERAGE(RealPrice!G532:G543)</f>
        <v>0</v>
      </c>
      <c r="H544" s="1">
        <f>AVERAGE(RealPrice!H532:H543)</f>
        <v>4.2066226035868397E-2</v>
      </c>
      <c r="I544" s="1"/>
      <c r="J544" s="1">
        <f t="shared" si="547"/>
        <v>-7.5788675934509997E-5</v>
      </c>
      <c r="K544" s="1">
        <f t="shared" si="548"/>
        <v>-6.7990808981073514E-5</v>
      </c>
      <c r="L544" s="1">
        <f t="shared" si="549"/>
        <v>-5.8050192808082463E-5</v>
      </c>
      <c r="M544" s="1">
        <f t="shared" si="550"/>
        <v>-9.8466659693055569E-5</v>
      </c>
      <c r="N544" s="1">
        <f t="shared" si="551"/>
        <v>0</v>
      </c>
      <c r="O544" s="1">
        <f t="shared" si="552"/>
        <v>-6.7990808981073514E-5</v>
      </c>
      <c r="P544" s="1"/>
      <c r="Q544" s="99">
        <f t="shared" si="517"/>
        <v>-7.5788675934509997E-5</v>
      </c>
      <c r="R544" s="99">
        <f t="shared" si="518"/>
        <v>-6.7990808981073514E-5</v>
      </c>
      <c r="S544" s="99">
        <f t="shared" si="519"/>
        <v>-5.8050192808082463E-5</v>
      </c>
      <c r="T544" s="99">
        <f t="shared" si="520"/>
        <v>-9.8466659693055569E-5</v>
      </c>
      <c r="U544" s="99">
        <f t="shared" si="521"/>
        <v>0</v>
      </c>
      <c r="V544" s="99">
        <f t="shared" si="522"/>
        <v>-6.7990808981073514E-5</v>
      </c>
      <c r="W544" s="99"/>
      <c r="X544" s="99">
        <f t="shared" si="523"/>
        <v>0</v>
      </c>
      <c r="Y544" s="99">
        <f t="shared" si="524"/>
        <v>0</v>
      </c>
      <c r="Z544" s="99">
        <f t="shared" si="525"/>
        <v>0</v>
      </c>
      <c r="AA544" s="99">
        <f t="shared" si="526"/>
        <v>0</v>
      </c>
      <c r="AB544" s="99">
        <f t="shared" si="527"/>
        <v>0</v>
      </c>
      <c r="AC544" s="99">
        <f t="shared" si="528"/>
        <v>0</v>
      </c>
      <c r="AD544" s="1"/>
      <c r="AE544" s="1"/>
      <c r="AF544" s="5">
        <f t="shared" si="559"/>
        <v>-1.9661493799157936E-3</v>
      </c>
      <c r="AG544" s="5">
        <f t="shared" si="560"/>
        <v>-1.6136720715952402E-3</v>
      </c>
      <c r="AH544" s="5">
        <f t="shared" si="561"/>
        <v>-1.934273597856806E-3</v>
      </c>
      <c r="AI544" s="5">
        <f t="shared" si="562"/>
        <v>-1.773088300676906E-3</v>
      </c>
      <c r="AJ544" s="5" t="e">
        <f t="shared" si="563"/>
        <v>#DIV/0!</v>
      </c>
      <c r="AK544" s="5">
        <f t="shared" si="564"/>
        <v>-1.6136720715952402E-3</v>
      </c>
      <c r="AL544" s="1"/>
      <c r="AM544" s="175">
        <f t="shared" si="529"/>
        <v>-1.9661493799157936E-3</v>
      </c>
      <c r="AN544" s="175">
        <f t="shared" si="530"/>
        <v>-1.6136720715952402E-3</v>
      </c>
      <c r="AO544" s="175">
        <f t="shared" si="531"/>
        <v>-1.934273597856806E-3</v>
      </c>
      <c r="AP544" s="175">
        <f t="shared" si="532"/>
        <v>-1.773088300676906E-3</v>
      </c>
      <c r="AQ544" s="175" t="e">
        <f t="shared" si="533"/>
        <v>#DIV/0!</v>
      </c>
      <c r="AR544" s="175">
        <f t="shared" si="534"/>
        <v>-1.6136720715952402E-3</v>
      </c>
      <c r="AS544" s="175"/>
      <c r="AT544" s="175">
        <f t="shared" si="535"/>
        <v>0</v>
      </c>
      <c r="AU544" s="175">
        <f t="shared" si="536"/>
        <v>0</v>
      </c>
      <c r="AV544" s="175">
        <f t="shared" si="537"/>
        <v>0</v>
      </c>
      <c r="AW544" s="175">
        <f t="shared" si="538"/>
        <v>0</v>
      </c>
      <c r="AX544" s="175" t="e">
        <f t="shared" si="539"/>
        <v>#DIV/0!</v>
      </c>
      <c r="AY544" s="175">
        <f t="shared" si="540"/>
        <v>0</v>
      </c>
      <c r="AZ544" s="1"/>
      <c r="BA544" s="1">
        <f t="shared" si="565"/>
        <v>3.839517637330158E-2</v>
      </c>
      <c r="BB544" s="1">
        <f t="shared" si="566"/>
        <v>4.1998235226887323E-2</v>
      </c>
      <c r="BC544" s="1">
        <f t="shared" si="567"/>
        <v>2.9895265572333872E-2</v>
      </c>
      <c r="BD544" s="1">
        <f t="shared" si="568"/>
        <v>5.5337052018776083E-2</v>
      </c>
      <c r="BE544" s="1">
        <f t="shared" si="569"/>
        <v>0</v>
      </c>
      <c r="BF544" s="1">
        <f t="shared" si="570"/>
        <v>4.1998235226887323E-2</v>
      </c>
      <c r="BG544" s="1"/>
      <c r="BH544" s="1">
        <f t="shared" si="541"/>
        <v>3.847096504923609E-2</v>
      </c>
      <c r="BI544" s="1">
        <f t="shared" si="542"/>
        <v>4.2066226035868397E-2</v>
      </c>
      <c r="BJ544" s="1">
        <f t="shared" si="543"/>
        <v>2.9953315765141954E-2</v>
      </c>
      <c r="BK544" s="1">
        <f t="shared" si="544"/>
        <v>5.5435518678469138E-2</v>
      </c>
      <c r="BL544" s="1">
        <f t="shared" si="545"/>
        <v>0</v>
      </c>
      <c r="BM544" s="1">
        <f t="shared" si="546"/>
        <v>4.2066226035868397E-2</v>
      </c>
      <c r="BN544" s="1"/>
      <c r="BO544" s="1">
        <f t="shared" si="553"/>
        <v>1.5513003926039507E-3</v>
      </c>
      <c r="BP544" s="1">
        <f t="shared" si="554"/>
        <v>4.2531150461622156E-3</v>
      </c>
      <c r="BQ544" s="1">
        <f t="shared" si="555"/>
        <v>-2.4928716013357746E-2</v>
      </c>
      <c r="BR544" s="1">
        <f t="shared" si="556"/>
        <v>1.0763372924472958E-2</v>
      </c>
      <c r="BS544" s="1" t="e">
        <f t="shared" si="557"/>
        <v>#DIV/0!</v>
      </c>
      <c r="BT544" s="1">
        <f t="shared" si="558"/>
        <v>4.2531150461622156E-3</v>
      </c>
      <c r="BU544" s="1"/>
      <c r="BV544" s="1">
        <f t="shared" si="571"/>
        <v>0.10024931871168685</v>
      </c>
      <c r="BW544" s="1">
        <f t="shared" si="572"/>
        <v>9.8956392207069116E-2</v>
      </c>
      <c r="BX544" s="1">
        <f t="shared" si="573"/>
        <v>9.6835605238273531E-2</v>
      </c>
      <c r="BY544" s="1">
        <f t="shared" si="574"/>
        <v>0.1228571289151231</v>
      </c>
      <c r="BZ544" s="1" t="e">
        <f t="shared" si="575"/>
        <v>#DIV/0!</v>
      </c>
      <c r="CA544" s="1">
        <f t="shared" si="576"/>
        <v>9.8956392207069116E-2</v>
      </c>
      <c r="CB544" s="1"/>
      <c r="CC544" s="1"/>
    </row>
    <row r="545" spans="1:81" x14ac:dyDescent="0.2">
      <c r="A545">
        <f t="shared" si="577"/>
        <v>2035</v>
      </c>
      <c r="B545">
        <f t="shared" si="578"/>
        <v>4</v>
      </c>
      <c r="C545" s="1">
        <f>AVERAGE(RealPrice!C533:C544)</f>
        <v>3.8395687095783913E-2</v>
      </c>
      <c r="D545" s="1">
        <f>AVERAGE(RealPrice!D533:D544)</f>
        <v>4.1998532939181203E-2</v>
      </c>
      <c r="E545" s="1">
        <f>AVERAGE(RealPrice!E533:E544)</f>
        <v>2.9895336186524183E-2</v>
      </c>
      <c r="F545" s="1">
        <f>AVERAGE(RealPrice!F533:F544)</f>
        <v>5.5336489733219786E-2</v>
      </c>
      <c r="G545" s="1">
        <f>AVERAGE(RealPrice!G533:G544)</f>
        <v>0</v>
      </c>
      <c r="H545" s="1">
        <f>AVERAGE(RealPrice!H533:H544)</f>
        <v>4.1998532939181203E-2</v>
      </c>
      <c r="I545" s="1"/>
      <c r="J545" s="1">
        <f t="shared" si="547"/>
        <v>-7.5277953452176916E-5</v>
      </c>
      <c r="K545" s="1">
        <f t="shared" si="548"/>
        <v>-6.7693096687193588E-5</v>
      </c>
      <c r="L545" s="1">
        <f t="shared" si="549"/>
        <v>-5.7979578617771421E-5</v>
      </c>
      <c r="M545" s="1">
        <f t="shared" si="550"/>
        <v>-9.9028945249352018E-5</v>
      </c>
      <c r="N545" s="1">
        <f t="shared" si="551"/>
        <v>0</v>
      </c>
      <c r="O545" s="1">
        <f t="shared" si="552"/>
        <v>-6.7693096687193588E-5</v>
      </c>
      <c r="P545" s="1"/>
      <c r="Q545" s="99">
        <f t="shared" si="517"/>
        <v>-7.5277953452176916E-5</v>
      </c>
      <c r="R545" s="99">
        <f t="shared" si="518"/>
        <v>-6.7693096687193588E-5</v>
      </c>
      <c r="S545" s="99">
        <f t="shared" si="519"/>
        <v>-5.7979578617771421E-5</v>
      </c>
      <c r="T545" s="99">
        <f t="shared" si="520"/>
        <v>-9.9028945249352018E-5</v>
      </c>
      <c r="U545" s="99">
        <f t="shared" si="521"/>
        <v>0</v>
      </c>
      <c r="V545" s="99">
        <f t="shared" si="522"/>
        <v>-6.7693096687193588E-5</v>
      </c>
      <c r="W545" s="99"/>
      <c r="X545" s="99">
        <f t="shared" si="523"/>
        <v>0</v>
      </c>
      <c r="Y545" s="99">
        <f t="shared" si="524"/>
        <v>0</v>
      </c>
      <c r="Z545" s="99">
        <f t="shared" si="525"/>
        <v>0</v>
      </c>
      <c r="AA545" s="99">
        <f t="shared" si="526"/>
        <v>0</v>
      </c>
      <c r="AB545" s="99">
        <f t="shared" si="527"/>
        <v>0</v>
      </c>
      <c r="AC545" s="99">
        <f t="shared" si="528"/>
        <v>0</v>
      </c>
      <c r="AD545" s="1"/>
      <c r="AE545" s="1"/>
      <c r="AF545" s="5">
        <f t="shared" si="559"/>
        <v>-1.9567472080784798E-3</v>
      </c>
      <c r="AG545" s="5">
        <f t="shared" si="560"/>
        <v>-1.6092029893405302E-3</v>
      </c>
      <c r="AH545" s="5">
        <f t="shared" si="561"/>
        <v>-1.9356647882450284E-3</v>
      </c>
      <c r="AI545" s="5">
        <f t="shared" si="562"/>
        <v>-1.7863807827563916E-3</v>
      </c>
      <c r="AJ545" s="5" t="e">
        <f t="shared" si="563"/>
        <v>#DIV/0!</v>
      </c>
      <c r="AK545" s="5">
        <f t="shared" si="564"/>
        <v>-1.6092029893405302E-3</v>
      </c>
      <c r="AL545" s="1"/>
      <c r="AM545" s="175">
        <f t="shared" si="529"/>
        <v>-1.9567472080784798E-3</v>
      </c>
      <c r="AN545" s="175">
        <f t="shared" si="530"/>
        <v>-1.6092029893405302E-3</v>
      </c>
      <c r="AO545" s="175">
        <f t="shared" si="531"/>
        <v>-1.9356647882450284E-3</v>
      </c>
      <c r="AP545" s="175">
        <f t="shared" si="532"/>
        <v>-1.7863807827563916E-3</v>
      </c>
      <c r="AQ545" s="175" t="e">
        <f t="shared" si="533"/>
        <v>#DIV/0!</v>
      </c>
      <c r="AR545" s="175">
        <f t="shared" si="534"/>
        <v>-1.6092029893405302E-3</v>
      </c>
      <c r="AS545" s="175"/>
      <c r="AT545" s="175">
        <f t="shared" si="535"/>
        <v>0</v>
      </c>
      <c r="AU545" s="175">
        <f t="shared" si="536"/>
        <v>0</v>
      </c>
      <c r="AV545" s="175">
        <f t="shared" si="537"/>
        <v>0</v>
      </c>
      <c r="AW545" s="175">
        <f t="shared" si="538"/>
        <v>0</v>
      </c>
      <c r="AX545" s="175" t="e">
        <f t="shared" si="539"/>
        <v>#DIV/0!</v>
      </c>
      <c r="AY545" s="175">
        <f t="shared" si="540"/>
        <v>0</v>
      </c>
      <c r="AZ545" s="1"/>
      <c r="BA545" s="1">
        <f t="shared" si="565"/>
        <v>3.8320409142331736E-2</v>
      </c>
      <c r="BB545" s="1">
        <f t="shared" si="566"/>
        <v>4.193083984249401E-2</v>
      </c>
      <c r="BC545" s="1">
        <f t="shared" si="567"/>
        <v>2.9837356607906412E-2</v>
      </c>
      <c r="BD545" s="1">
        <f t="shared" si="568"/>
        <v>5.5237460787970434E-2</v>
      </c>
      <c r="BE545" s="1">
        <f t="shared" si="569"/>
        <v>0</v>
      </c>
      <c r="BF545" s="1">
        <f t="shared" si="570"/>
        <v>4.193083984249401E-2</v>
      </c>
      <c r="BG545" s="1"/>
      <c r="BH545" s="1">
        <f t="shared" si="541"/>
        <v>3.8395687095783913E-2</v>
      </c>
      <c r="BI545" s="1">
        <f t="shared" si="542"/>
        <v>4.1998532939181203E-2</v>
      </c>
      <c r="BJ545" s="1">
        <f t="shared" si="543"/>
        <v>2.9895336186524183E-2</v>
      </c>
      <c r="BK545" s="1">
        <f t="shared" si="544"/>
        <v>5.5336489733219786E-2</v>
      </c>
      <c r="BL545" s="1">
        <f t="shared" si="545"/>
        <v>0</v>
      </c>
      <c r="BM545" s="1">
        <f t="shared" si="546"/>
        <v>4.1998532939181203E-2</v>
      </c>
      <c r="BN545" s="1"/>
      <c r="BO545" s="1">
        <f t="shared" si="553"/>
        <v>1.4761697390770206E-3</v>
      </c>
      <c r="BP545" s="1">
        <f t="shared" si="554"/>
        <v>4.1855308814085683E-3</v>
      </c>
      <c r="BQ545" s="1">
        <f t="shared" si="555"/>
        <v>-2.4986583362946749E-2</v>
      </c>
      <c r="BR545" s="1">
        <f t="shared" si="556"/>
        <v>1.0664520882628339E-2</v>
      </c>
      <c r="BS545" s="1" t="e">
        <f t="shared" si="557"/>
        <v>#DIV/0!</v>
      </c>
      <c r="BT545" s="1">
        <f t="shared" si="558"/>
        <v>4.1855308814085683E-3</v>
      </c>
      <c r="BU545" s="1"/>
      <c r="BV545" s="1">
        <f t="shared" si="571"/>
        <v>0.10024931871168685</v>
      </c>
      <c r="BW545" s="1">
        <f t="shared" si="572"/>
        <v>9.8956392207069116E-2</v>
      </c>
      <c r="BX545" s="1">
        <f t="shared" si="573"/>
        <v>9.6835605238273531E-2</v>
      </c>
      <c r="BY545" s="1">
        <f t="shared" si="574"/>
        <v>0.1228571289151231</v>
      </c>
      <c r="BZ545" s="1" t="e">
        <f t="shared" si="575"/>
        <v>#DIV/0!</v>
      </c>
      <c r="CA545" s="1">
        <f t="shared" si="576"/>
        <v>9.8956392207069116E-2</v>
      </c>
      <c r="CB545" s="1"/>
      <c r="CC545" s="1"/>
    </row>
    <row r="546" spans="1:81" x14ac:dyDescent="0.2">
      <c r="A546">
        <f t="shared" si="577"/>
        <v>2035</v>
      </c>
      <c r="B546">
        <f t="shared" si="578"/>
        <v>5</v>
      </c>
      <c r="C546" s="1">
        <f>AVERAGE(RealPrice!C534:C545)</f>
        <v>3.8320801376668885E-2</v>
      </c>
      <c r="D546" s="1">
        <f>AVERAGE(RealPrice!D534:D545)</f>
        <v>4.1931090127375475E-2</v>
      </c>
      <c r="E546" s="1">
        <f>AVERAGE(RealPrice!E534:E545)</f>
        <v>2.9835972189452904E-2</v>
      </c>
      <c r="F546" s="1">
        <f>AVERAGE(RealPrice!F534:F545)</f>
        <v>5.5237407009733792E-2</v>
      </c>
      <c r="G546" s="1">
        <f>AVERAGE(RealPrice!G534:G545)</f>
        <v>0</v>
      </c>
      <c r="H546" s="1">
        <f>AVERAGE(RealPrice!H534:H545)</f>
        <v>4.1931090127375475E-2</v>
      </c>
      <c r="I546" s="1"/>
      <c r="J546" s="1">
        <f t="shared" si="547"/>
        <v>-7.4885719115028171E-5</v>
      </c>
      <c r="K546" s="1">
        <f t="shared" si="548"/>
        <v>-6.7442811805727698E-5</v>
      </c>
      <c r="L546" s="1">
        <f t="shared" si="549"/>
        <v>-5.9363997071279484E-5</v>
      </c>
      <c r="M546" s="1">
        <f t="shared" si="550"/>
        <v>-9.9082723485993673E-5</v>
      </c>
      <c r="N546" s="1">
        <f t="shared" si="551"/>
        <v>0</v>
      </c>
      <c r="O546" s="1">
        <f t="shared" si="552"/>
        <v>-6.7442811805727698E-5</v>
      </c>
      <c r="P546" s="1"/>
      <c r="Q546" s="99">
        <f t="shared" si="517"/>
        <v>-7.4885719115028171E-5</v>
      </c>
      <c r="R546" s="99">
        <f t="shared" si="518"/>
        <v>-6.7442811805727698E-5</v>
      </c>
      <c r="S546" s="99">
        <f t="shared" si="519"/>
        <v>-5.9363997071279484E-5</v>
      </c>
      <c r="T546" s="99">
        <f t="shared" si="520"/>
        <v>-9.9082723485993673E-5</v>
      </c>
      <c r="U546" s="99">
        <f t="shared" si="521"/>
        <v>0</v>
      </c>
      <c r="V546" s="99">
        <f t="shared" si="522"/>
        <v>-6.7442811805727698E-5</v>
      </c>
      <c r="W546" s="99"/>
      <c r="X546" s="99">
        <f t="shared" si="523"/>
        <v>0</v>
      </c>
      <c r="Y546" s="99">
        <f t="shared" si="524"/>
        <v>0</v>
      </c>
      <c r="Z546" s="99">
        <f t="shared" si="525"/>
        <v>0</v>
      </c>
      <c r="AA546" s="99">
        <f t="shared" si="526"/>
        <v>0</v>
      </c>
      <c r="AB546" s="99">
        <f t="shared" si="527"/>
        <v>0</v>
      </c>
      <c r="AC546" s="99">
        <f t="shared" si="528"/>
        <v>0</v>
      </c>
      <c r="AD546" s="1"/>
      <c r="AE546" s="1"/>
      <c r="AF546" s="5">
        <f t="shared" si="559"/>
        <v>-1.950367991285451E-3</v>
      </c>
      <c r="AG546" s="5">
        <f t="shared" si="560"/>
        <v>-1.6058373253987623E-3</v>
      </c>
      <c r="AH546" s="5">
        <f t="shared" si="561"/>
        <v>-1.9857276968184845E-3</v>
      </c>
      <c r="AI546" s="5">
        <f t="shared" si="562"/>
        <v>-1.7905494902852315E-3</v>
      </c>
      <c r="AJ546" s="5" t="e">
        <f t="shared" si="563"/>
        <v>#DIV/0!</v>
      </c>
      <c r="AK546" s="5">
        <f t="shared" si="564"/>
        <v>-1.6058373253987623E-3</v>
      </c>
      <c r="AL546" s="1"/>
      <c r="AM546" s="175">
        <f t="shared" si="529"/>
        <v>-1.950367991285451E-3</v>
      </c>
      <c r="AN546" s="175">
        <f t="shared" si="530"/>
        <v>-1.6058373253987623E-3</v>
      </c>
      <c r="AO546" s="175">
        <f t="shared" si="531"/>
        <v>-1.9857276968184845E-3</v>
      </c>
      <c r="AP546" s="175">
        <f t="shared" si="532"/>
        <v>-1.7905494902852315E-3</v>
      </c>
      <c r="AQ546" s="175" t="e">
        <f t="shared" si="533"/>
        <v>#DIV/0!</v>
      </c>
      <c r="AR546" s="175">
        <f t="shared" si="534"/>
        <v>-1.6058373253987623E-3</v>
      </c>
      <c r="AS546" s="175"/>
      <c r="AT546" s="175">
        <f t="shared" si="535"/>
        <v>0</v>
      </c>
      <c r="AU546" s="175">
        <f t="shared" si="536"/>
        <v>0</v>
      </c>
      <c r="AV546" s="175">
        <f t="shared" si="537"/>
        <v>0</v>
      </c>
      <c r="AW546" s="175">
        <f t="shared" si="538"/>
        <v>0</v>
      </c>
      <c r="AX546" s="175" t="e">
        <f t="shared" si="539"/>
        <v>#DIV/0!</v>
      </c>
      <c r="AY546" s="175">
        <f t="shared" si="540"/>
        <v>0</v>
      </c>
      <c r="AZ546" s="1"/>
      <c r="BA546" s="1">
        <f t="shared" si="565"/>
        <v>3.8245915657553857E-2</v>
      </c>
      <c r="BB546" s="1">
        <f t="shared" si="566"/>
        <v>4.1863647315569748E-2</v>
      </c>
      <c r="BC546" s="1">
        <f t="shared" si="567"/>
        <v>2.9776608192381624E-2</v>
      </c>
      <c r="BD546" s="1">
        <f t="shared" si="568"/>
        <v>5.5138324286247799E-2</v>
      </c>
      <c r="BE546" s="1">
        <f t="shared" si="569"/>
        <v>0</v>
      </c>
      <c r="BF546" s="1">
        <f t="shared" si="570"/>
        <v>4.1863647315569748E-2</v>
      </c>
      <c r="BG546" s="1"/>
      <c r="BH546" s="1">
        <f t="shared" si="541"/>
        <v>3.8320801376668885E-2</v>
      </c>
      <c r="BI546" s="1">
        <f t="shared" si="542"/>
        <v>4.1931090127375475E-2</v>
      </c>
      <c r="BJ546" s="1">
        <f t="shared" si="543"/>
        <v>2.9835972189452904E-2</v>
      </c>
      <c r="BK546" s="1">
        <f t="shared" si="544"/>
        <v>5.5237407009733792E-2</v>
      </c>
      <c r="BL546" s="1">
        <f t="shared" si="545"/>
        <v>0</v>
      </c>
      <c r="BM546" s="1">
        <f t="shared" si="546"/>
        <v>4.1931090127375475E-2</v>
      </c>
      <c r="BN546" s="1"/>
      <c r="BO546" s="1">
        <f t="shared" si="553"/>
        <v>1.4014300746715582E-3</v>
      </c>
      <c r="BP546" s="1">
        <f t="shared" si="554"/>
        <v>4.1181963717873693E-3</v>
      </c>
      <c r="BQ546" s="1">
        <f t="shared" si="555"/>
        <v>-2.504582947928485E-2</v>
      </c>
      <c r="BR546" s="1">
        <f t="shared" si="556"/>
        <v>1.0565615571662383E-2</v>
      </c>
      <c r="BS546" s="1" t="e">
        <f t="shared" si="557"/>
        <v>#DIV/0!</v>
      </c>
      <c r="BT546" s="1">
        <f t="shared" si="558"/>
        <v>4.1181963717873693E-3</v>
      </c>
      <c r="BU546" s="1"/>
      <c r="BV546" s="1">
        <f t="shared" si="571"/>
        <v>0.10024931871168685</v>
      </c>
      <c r="BW546" s="1">
        <f t="shared" si="572"/>
        <v>9.8956392207069116E-2</v>
      </c>
      <c r="BX546" s="1">
        <f t="shared" si="573"/>
        <v>9.6835605238273531E-2</v>
      </c>
      <c r="BY546" s="1">
        <f t="shared" si="574"/>
        <v>0.1228571289151231</v>
      </c>
      <c r="BZ546" s="1" t="e">
        <f t="shared" si="575"/>
        <v>#DIV/0!</v>
      </c>
      <c r="CA546" s="1">
        <f t="shared" si="576"/>
        <v>9.8956392207069116E-2</v>
      </c>
      <c r="CB546" s="1"/>
      <c r="CC546" s="1"/>
    </row>
    <row r="547" spans="1:81" x14ac:dyDescent="0.2">
      <c r="A547">
        <f t="shared" si="577"/>
        <v>2035</v>
      </c>
      <c r="B547">
        <f t="shared" si="578"/>
        <v>6</v>
      </c>
      <c r="C547" s="1">
        <f>AVERAGE(RealPrice!C535:C546)</f>
        <v>3.8246086843797218E-2</v>
      </c>
      <c r="D547" s="1">
        <f>AVERAGE(RealPrice!D535:D546)</f>
        <v>4.1863841941792962E-2</v>
      </c>
      <c r="E547" s="1">
        <f>AVERAGE(RealPrice!E535:E546)</f>
        <v>2.9777158417019677E-2</v>
      </c>
      <c r="F547" s="1">
        <f>AVERAGE(RealPrice!F535:F546)</f>
        <v>5.5139394580703542E-2</v>
      </c>
      <c r="G547" s="1">
        <f>AVERAGE(RealPrice!G535:G546)</f>
        <v>0</v>
      </c>
      <c r="H547" s="1">
        <f>AVERAGE(RealPrice!H535:H546)</f>
        <v>4.1863841941792962E-2</v>
      </c>
      <c r="I547" s="1"/>
      <c r="J547" s="1">
        <f t="shared" si="547"/>
        <v>-7.4714532871666961E-5</v>
      </c>
      <c r="K547" s="1">
        <f t="shared" si="548"/>
        <v>-6.7248185582513553E-5</v>
      </c>
      <c r="L547" s="1">
        <f t="shared" si="549"/>
        <v>-5.881377243322633E-5</v>
      </c>
      <c r="M547" s="1">
        <f t="shared" si="550"/>
        <v>-9.8012429030250314E-5</v>
      </c>
      <c r="N547" s="1">
        <f t="shared" si="551"/>
        <v>0</v>
      </c>
      <c r="O547" s="1">
        <f t="shared" si="552"/>
        <v>-6.7248185582513553E-5</v>
      </c>
      <c r="P547" s="1"/>
      <c r="Q547" s="99">
        <f t="shared" si="517"/>
        <v>-7.4714532871666961E-5</v>
      </c>
      <c r="R547" s="99">
        <f t="shared" si="518"/>
        <v>-6.7248185582513553E-5</v>
      </c>
      <c r="S547" s="99">
        <f t="shared" si="519"/>
        <v>-5.881377243322633E-5</v>
      </c>
      <c r="T547" s="99">
        <f t="shared" si="520"/>
        <v>-9.8012429030250314E-5</v>
      </c>
      <c r="U547" s="99">
        <f t="shared" si="521"/>
        <v>0</v>
      </c>
      <c r="V547" s="99">
        <f t="shared" si="522"/>
        <v>-6.7248185582513553E-5</v>
      </c>
      <c r="W547" s="99"/>
      <c r="X547" s="99">
        <f t="shared" si="523"/>
        <v>0</v>
      </c>
      <c r="Y547" s="99">
        <f t="shared" si="524"/>
        <v>0</v>
      </c>
      <c r="Z547" s="99">
        <f t="shared" si="525"/>
        <v>0</v>
      </c>
      <c r="AA547" s="99">
        <f t="shared" si="526"/>
        <v>0</v>
      </c>
      <c r="AB547" s="99">
        <f t="shared" si="527"/>
        <v>0</v>
      </c>
      <c r="AC547" s="99">
        <f t="shared" si="528"/>
        <v>0</v>
      </c>
      <c r="AD547" s="1"/>
      <c r="AE547" s="1"/>
      <c r="AF547" s="5">
        <f t="shared" si="559"/>
        <v>-1.9497121716550714E-3</v>
      </c>
      <c r="AG547" s="5">
        <f t="shared" si="560"/>
        <v>-1.6037786133923371E-3</v>
      </c>
      <c r="AH547" s="5">
        <f t="shared" si="561"/>
        <v>-1.9712370041026217E-3</v>
      </c>
      <c r="AI547" s="5">
        <f t="shared" si="562"/>
        <v>-1.774385046947935E-3</v>
      </c>
      <c r="AJ547" s="5" t="e">
        <f t="shared" si="563"/>
        <v>#DIV/0!</v>
      </c>
      <c r="AK547" s="5">
        <f t="shared" si="564"/>
        <v>-1.6037786133923371E-3</v>
      </c>
      <c r="AL547" s="1"/>
      <c r="AM547" s="175">
        <f t="shared" si="529"/>
        <v>-1.9497121716550714E-3</v>
      </c>
      <c r="AN547" s="175">
        <f t="shared" si="530"/>
        <v>-1.6037786133923371E-3</v>
      </c>
      <c r="AO547" s="175">
        <f t="shared" si="531"/>
        <v>-1.9712370041026217E-3</v>
      </c>
      <c r="AP547" s="175">
        <f t="shared" si="532"/>
        <v>-1.774385046947935E-3</v>
      </c>
      <c r="AQ547" s="175" t="e">
        <f t="shared" si="533"/>
        <v>#DIV/0!</v>
      </c>
      <c r="AR547" s="175">
        <f t="shared" si="534"/>
        <v>-1.6037786133923371E-3</v>
      </c>
      <c r="AS547" s="175"/>
      <c r="AT547" s="175">
        <f t="shared" si="535"/>
        <v>0</v>
      </c>
      <c r="AU547" s="175">
        <f t="shared" si="536"/>
        <v>0</v>
      </c>
      <c r="AV547" s="175">
        <f t="shared" si="537"/>
        <v>0</v>
      </c>
      <c r="AW547" s="175">
        <f t="shared" si="538"/>
        <v>0</v>
      </c>
      <c r="AX547" s="175" t="e">
        <f t="shared" si="539"/>
        <v>#DIV/0!</v>
      </c>
      <c r="AY547" s="175">
        <f t="shared" si="540"/>
        <v>0</v>
      </c>
      <c r="AZ547" s="1"/>
      <c r="BA547" s="1">
        <f t="shared" si="565"/>
        <v>3.8171372310925551E-2</v>
      </c>
      <c r="BB547" s="1">
        <f t="shared" si="566"/>
        <v>4.1796593756210448E-2</v>
      </c>
      <c r="BC547" s="1">
        <f t="shared" si="567"/>
        <v>2.9718344644586451E-2</v>
      </c>
      <c r="BD547" s="1">
        <f t="shared" si="568"/>
        <v>5.5041382151673292E-2</v>
      </c>
      <c r="BE547" s="1">
        <f t="shared" si="569"/>
        <v>0</v>
      </c>
      <c r="BF547" s="1">
        <f t="shared" si="570"/>
        <v>4.1796593756210448E-2</v>
      </c>
      <c r="BG547" s="1"/>
      <c r="BH547" s="1">
        <f t="shared" si="541"/>
        <v>3.8246086843797218E-2</v>
      </c>
      <c r="BI547" s="1">
        <f t="shared" si="542"/>
        <v>4.1863841941792962E-2</v>
      </c>
      <c r="BJ547" s="1">
        <f t="shared" si="543"/>
        <v>2.9777158417019677E-2</v>
      </c>
      <c r="BK547" s="1">
        <f t="shared" si="544"/>
        <v>5.5139394580703542E-2</v>
      </c>
      <c r="BL547" s="1">
        <f t="shared" si="545"/>
        <v>0</v>
      </c>
      <c r="BM547" s="1">
        <f t="shared" si="546"/>
        <v>4.1863841941792962E-2</v>
      </c>
      <c r="BN547" s="1"/>
      <c r="BO547" s="1">
        <f t="shared" si="553"/>
        <v>1.3268612136340299E-3</v>
      </c>
      <c r="BP547" s="1">
        <f t="shared" si="554"/>
        <v>4.0510560374066844E-3</v>
      </c>
      <c r="BQ547" s="1">
        <f t="shared" si="555"/>
        <v>-2.5104527315833507E-2</v>
      </c>
      <c r="BR547" s="1">
        <f t="shared" si="556"/>
        <v>1.046777705442062E-2</v>
      </c>
      <c r="BS547" s="1" t="e">
        <f t="shared" si="557"/>
        <v>#DIV/0!</v>
      </c>
      <c r="BT547" s="1">
        <f t="shared" si="558"/>
        <v>4.0510560374066844E-3</v>
      </c>
      <c r="BU547" s="1"/>
      <c r="BV547" s="1">
        <f t="shared" si="571"/>
        <v>0.10024931871168685</v>
      </c>
      <c r="BW547" s="1">
        <f t="shared" si="572"/>
        <v>9.8956392207069116E-2</v>
      </c>
      <c r="BX547" s="1">
        <f t="shared" si="573"/>
        <v>9.6835605238273531E-2</v>
      </c>
      <c r="BY547" s="1">
        <f t="shared" si="574"/>
        <v>0.1228571289151231</v>
      </c>
      <c r="BZ547" s="1" t="e">
        <f t="shared" si="575"/>
        <v>#DIV/0!</v>
      </c>
      <c r="CA547" s="1">
        <f t="shared" si="576"/>
        <v>9.8956392207069116E-2</v>
      </c>
      <c r="CB547" s="1"/>
      <c r="CC547" s="1"/>
    </row>
    <row r="548" spans="1:81" x14ac:dyDescent="0.2">
      <c r="A548">
        <f t="shared" si="577"/>
        <v>2035</v>
      </c>
      <c r="B548">
        <f t="shared" si="578"/>
        <v>7</v>
      </c>
      <c r="C548" s="1">
        <f>AVERAGE(RealPrice!C536:C547)</f>
        <v>3.8173111389335559E-2</v>
      </c>
      <c r="D548" s="1">
        <f>AVERAGE(RealPrice!D536:D547)</f>
        <v>4.179787833527332E-2</v>
      </c>
      <c r="E548" s="1">
        <f>AVERAGE(RealPrice!E536:E547)</f>
        <v>2.9717867227824001E-2</v>
      </c>
      <c r="F548" s="1">
        <f>AVERAGE(RealPrice!F536:F547)</f>
        <v>5.5043268206972883E-2</v>
      </c>
      <c r="G548" s="1">
        <f>AVERAGE(RealPrice!G536:G547)</f>
        <v>0</v>
      </c>
      <c r="H548" s="1">
        <f>AVERAGE(RealPrice!H536:H547)</f>
        <v>4.179787833527332E-2</v>
      </c>
      <c r="I548" s="1"/>
      <c r="J548" s="1">
        <f t="shared" si="547"/>
        <v>-7.2975454461658706E-5</v>
      </c>
      <c r="K548" s="1">
        <f t="shared" si="548"/>
        <v>-6.5963606519642282E-5</v>
      </c>
      <c r="L548" s="1">
        <f t="shared" si="549"/>
        <v>-5.9291189195675997E-5</v>
      </c>
      <c r="M548" s="1">
        <f t="shared" si="550"/>
        <v>-9.6126373730659465E-5</v>
      </c>
      <c r="N548" s="1">
        <f t="shared" si="551"/>
        <v>0</v>
      </c>
      <c r="O548" s="1">
        <f t="shared" si="552"/>
        <v>-6.5963606519642282E-5</v>
      </c>
      <c r="P548" s="1"/>
      <c r="Q548" s="99">
        <f t="shared" si="517"/>
        <v>-7.2975454461658706E-5</v>
      </c>
      <c r="R548" s="99">
        <f t="shared" si="518"/>
        <v>-6.5963606519642282E-5</v>
      </c>
      <c r="S548" s="99">
        <f t="shared" si="519"/>
        <v>-5.9291189195675997E-5</v>
      </c>
      <c r="T548" s="99">
        <f t="shared" si="520"/>
        <v>-9.6126373730659465E-5</v>
      </c>
      <c r="U548" s="99">
        <f t="shared" si="521"/>
        <v>0</v>
      </c>
      <c r="V548" s="99">
        <f t="shared" si="522"/>
        <v>-6.5963606519642282E-5</v>
      </c>
      <c r="W548" s="99"/>
      <c r="X548" s="99">
        <f t="shared" si="523"/>
        <v>0</v>
      </c>
      <c r="Y548" s="99">
        <f t="shared" si="524"/>
        <v>0</v>
      </c>
      <c r="Z548" s="99">
        <f t="shared" si="525"/>
        <v>0</v>
      </c>
      <c r="AA548" s="99">
        <f t="shared" si="526"/>
        <v>0</v>
      </c>
      <c r="AB548" s="99">
        <f t="shared" si="527"/>
        <v>0</v>
      </c>
      <c r="AC548" s="99">
        <f t="shared" si="528"/>
        <v>0</v>
      </c>
      <c r="AD548" s="1"/>
      <c r="AE548" s="1"/>
      <c r="AF548" s="5">
        <f t="shared" si="559"/>
        <v>-1.9080502211821226E-3</v>
      </c>
      <c r="AG548" s="5">
        <f t="shared" si="560"/>
        <v>-1.5756701597372524E-3</v>
      </c>
      <c r="AH548" s="5">
        <f t="shared" si="561"/>
        <v>-1.9911634402893785E-3</v>
      </c>
      <c r="AI548" s="5">
        <f t="shared" si="562"/>
        <v>-1.7433338625066908E-3</v>
      </c>
      <c r="AJ548" s="5" t="e">
        <f t="shared" si="563"/>
        <v>#DIV/0!</v>
      </c>
      <c r="AK548" s="5">
        <f t="shared" si="564"/>
        <v>-1.5756701597372524E-3</v>
      </c>
      <c r="AL548" s="1"/>
      <c r="AM548" s="175">
        <f t="shared" si="529"/>
        <v>-1.9080502211821226E-3</v>
      </c>
      <c r="AN548" s="175">
        <f t="shared" si="530"/>
        <v>-1.5756701597372524E-3</v>
      </c>
      <c r="AO548" s="175">
        <f t="shared" si="531"/>
        <v>-1.9911634402893785E-3</v>
      </c>
      <c r="AP548" s="175">
        <f t="shared" si="532"/>
        <v>-1.7433338625066908E-3</v>
      </c>
      <c r="AQ548" s="175" t="e">
        <f t="shared" si="533"/>
        <v>#DIV/0!</v>
      </c>
      <c r="AR548" s="175">
        <f t="shared" si="534"/>
        <v>-1.5756701597372524E-3</v>
      </c>
      <c r="AS548" s="175"/>
      <c r="AT548" s="175">
        <f t="shared" si="535"/>
        <v>0</v>
      </c>
      <c r="AU548" s="175">
        <f t="shared" si="536"/>
        <v>0</v>
      </c>
      <c r="AV548" s="175">
        <f t="shared" si="537"/>
        <v>0</v>
      </c>
      <c r="AW548" s="175">
        <f t="shared" si="538"/>
        <v>0</v>
      </c>
      <c r="AX548" s="175" t="e">
        <f t="shared" si="539"/>
        <v>#DIV/0!</v>
      </c>
      <c r="AY548" s="175">
        <f t="shared" si="540"/>
        <v>0</v>
      </c>
      <c r="AZ548" s="1"/>
      <c r="BA548" s="1">
        <f t="shared" si="565"/>
        <v>3.8100135934873901E-2</v>
      </c>
      <c r="BB548" s="1">
        <f t="shared" si="566"/>
        <v>4.1731914728753677E-2</v>
      </c>
      <c r="BC548" s="1">
        <f t="shared" si="567"/>
        <v>2.9658576038628325E-2</v>
      </c>
      <c r="BD548" s="1">
        <f t="shared" si="568"/>
        <v>5.4947141833242223E-2</v>
      </c>
      <c r="BE548" s="1">
        <f t="shared" si="569"/>
        <v>0</v>
      </c>
      <c r="BF548" s="1">
        <f t="shared" si="570"/>
        <v>4.1731914728753677E-2</v>
      </c>
      <c r="BG548" s="1"/>
      <c r="BH548" s="1">
        <f t="shared" si="541"/>
        <v>3.8173111389335559E-2</v>
      </c>
      <c r="BI548" s="1">
        <f t="shared" si="542"/>
        <v>4.179787833527332E-2</v>
      </c>
      <c r="BJ548" s="1">
        <f t="shared" si="543"/>
        <v>2.9717867227824001E-2</v>
      </c>
      <c r="BK548" s="1">
        <f t="shared" si="544"/>
        <v>5.5043268206972883E-2</v>
      </c>
      <c r="BL548" s="1">
        <f t="shared" si="545"/>
        <v>0</v>
      </c>
      <c r="BM548" s="1">
        <f t="shared" si="546"/>
        <v>4.179787833527332E-2</v>
      </c>
      <c r="BN548" s="1"/>
      <c r="BO548" s="1">
        <f t="shared" si="553"/>
        <v>1.2540250000043984E-3</v>
      </c>
      <c r="BP548" s="1">
        <f t="shared" si="554"/>
        <v>3.9851963677734661E-3</v>
      </c>
      <c r="BQ548" s="1">
        <f t="shared" si="555"/>
        <v>-2.5163700446580922E-2</v>
      </c>
      <c r="BR548" s="1">
        <f t="shared" si="556"/>
        <v>1.0371818261052367E-2</v>
      </c>
      <c r="BS548" s="1" t="e">
        <f t="shared" si="557"/>
        <v>#DIV/0!</v>
      </c>
      <c r="BT548" s="1">
        <f t="shared" si="558"/>
        <v>3.9851963677734661E-3</v>
      </c>
      <c r="BU548" s="1"/>
      <c r="BV548" s="1">
        <f t="shared" si="571"/>
        <v>0.10024931871168685</v>
      </c>
      <c r="BW548" s="1">
        <f t="shared" si="572"/>
        <v>9.8956392207069116E-2</v>
      </c>
      <c r="BX548" s="1">
        <f t="shared" si="573"/>
        <v>9.6835605238273531E-2</v>
      </c>
      <c r="BY548" s="1">
        <f t="shared" si="574"/>
        <v>0.1228571289151231</v>
      </c>
      <c r="BZ548" s="1" t="e">
        <f t="shared" si="575"/>
        <v>#DIV/0!</v>
      </c>
      <c r="CA548" s="1">
        <f t="shared" si="576"/>
        <v>9.8956392207069116E-2</v>
      </c>
      <c r="CB548" s="1"/>
      <c r="CC548" s="1"/>
    </row>
    <row r="549" spans="1:81" x14ac:dyDescent="0.2">
      <c r="A549">
        <f t="shared" si="577"/>
        <v>2035</v>
      </c>
      <c r="B549">
        <f t="shared" si="578"/>
        <v>8</v>
      </c>
      <c r="C549" s="1">
        <f>AVERAGE(RealPrice!C537:C548)</f>
        <v>3.8100461512363265E-2</v>
      </c>
      <c r="D549" s="1">
        <f>AVERAGE(RealPrice!D537:D548)</f>
        <v>4.1732637551767378E-2</v>
      </c>
      <c r="E549" s="1">
        <f>AVERAGE(RealPrice!E537:E548)</f>
        <v>2.9657650810261213E-2</v>
      </c>
      <c r="F549" s="1">
        <f>AVERAGE(RealPrice!F537:F548)</f>
        <v>5.4947445222634929E-2</v>
      </c>
      <c r="G549" s="1">
        <f>AVERAGE(RealPrice!G537:G548)</f>
        <v>0</v>
      </c>
      <c r="H549" s="1">
        <f>AVERAGE(RealPrice!H537:H548)</f>
        <v>4.1732637551767378E-2</v>
      </c>
      <c r="I549" s="1"/>
      <c r="J549" s="1">
        <f t="shared" si="547"/>
        <v>-7.2649876972294414E-5</v>
      </c>
      <c r="K549" s="1">
        <f t="shared" si="548"/>
        <v>-6.5240783505941813E-5</v>
      </c>
      <c r="L549" s="1">
        <f t="shared" si="549"/>
        <v>-6.0216417562788255E-5</v>
      </c>
      <c r="M549" s="1">
        <f t="shared" si="550"/>
        <v>-9.5822984337953776E-5</v>
      </c>
      <c r="N549" s="1">
        <f t="shared" si="551"/>
        <v>0</v>
      </c>
      <c r="O549" s="1">
        <f t="shared" si="552"/>
        <v>-6.5240783505941813E-5</v>
      </c>
      <c r="P549" s="1"/>
      <c r="Q549" s="99">
        <f t="shared" si="517"/>
        <v>-7.2649876972294414E-5</v>
      </c>
      <c r="R549" s="99">
        <f t="shared" si="518"/>
        <v>-6.5240783505941813E-5</v>
      </c>
      <c r="S549" s="99">
        <f t="shared" si="519"/>
        <v>-6.0216417562788255E-5</v>
      </c>
      <c r="T549" s="99">
        <f t="shared" si="520"/>
        <v>-9.5822984337953776E-5</v>
      </c>
      <c r="U549" s="99">
        <f t="shared" si="521"/>
        <v>0</v>
      </c>
      <c r="V549" s="99">
        <f t="shared" si="522"/>
        <v>-6.5240783505941813E-5</v>
      </c>
      <c r="W549" s="99"/>
      <c r="X549" s="99">
        <f t="shared" si="523"/>
        <v>0</v>
      </c>
      <c r="Y549" s="99">
        <f t="shared" si="524"/>
        <v>0</v>
      </c>
      <c r="Z549" s="99">
        <f t="shared" si="525"/>
        <v>0</v>
      </c>
      <c r="AA549" s="99">
        <f t="shared" si="526"/>
        <v>0</v>
      </c>
      <c r="AB549" s="99">
        <f t="shared" si="527"/>
        <v>0</v>
      </c>
      <c r="AC549" s="99">
        <f t="shared" si="528"/>
        <v>0</v>
      </c>
      <c r="AD549" s="1"/>
      <c r="AE549" s="1"/>
      <c r="AF549" s="5">
        <f t="shared" si="559"/>
        <v>-1.9031688622738185E-3</v>
      </c>
      <c r="AG549" s="5">
        <f t="shared" si="560"/>
        <v>-1.5608635199764187E-3</v>
      </c>
      <c r="AH549" s="5">
        <f t="shared" si="561"/>
        <v>-2.0262698228360465E-3</v>
      </c>
      <c r="AI549" s="5">
        <f t="shared" si="562"/>
        <v>-1.7408665484331953E-3</v>
      </c>
      <c r="AJ549" s="5" t="e">
        <f t="shared" si="563"/>
        <v>#DIV/0!</v>
      </c>
      <c r="AK549" s="5">
        <f t="shared" si="564"/>
        <v>-1.5608635199764187E-3</v>
      </c>
      <c r="AL549" s="1"/>
      <c r="AM549" s="175">
        <f t="shared" si="529"/>
        <v>-1.9031688622738185E-3</v>
      </c>
      <c r="AN549" s="175">
        <f t="shared" si="530"/>
        <v>-1.5608635199764187E-3</v>
      </c>
      <c r="AO549" s="175">
        <f t="shared" si="531"/>
        <v>-2.0262698228360465E-3</v>
      </c>
      <c r="AP549" s="175">
        <f t="shared" si="532"/>
        <v>-1.7408665484331953E-3</v>
      </c>
      <c r="AQ549" s="175" t="e">
        <f t="shared" si="533"/>
        <v>#DIV/0!</v>
      </c>
      <c r="AR549" s="175">
        <f t="shared" si="534"/>
        <v>-1.5608635199764187E-3</v>
      </c>
      <c r="AS549" s="175"/>
      <c r="AT549" s="175">
        <f t="shared" si="535"/>
        <v>0</v>
      </c>
      <c r="AU549" s="175">
        <f t="shared" si="536"/>
        <v>0</v>
      </c>
      <c r="AV549" s="175">
        <f t="shared" si="537"/>
        <v>0</v>
      </c>
      <c r="AW549" s="175">
        <f t="shared" si="538"/>
        <v>0</v>
      </c>
      <c r="AX549" s="175" t="e">
        <f t="shared" si="539"/>
        <v>#DIV/0!</v>
      </c>
      <c r="AY549" s="175">
        <f t="shared" si="540"/>
        <v>0</v>
      </c>
      <c r="AZ549" s="1"/>
      <c r="BA549" s="1">
        <f t="shared" si="565"/>
        <v>3.8027811635390971E-2</v>
      </c>
      <c r="BB549" s="1">
        <f t="shared" si="566"/>
        <v>4.1667396768261436E-2</v>
      </c>
      <c r="BC549" s="1">
        <f t="shared" si="567"/>
        <v>2.9597434392698425E-2</v>
      </c>
      <c r="BD549" s="1">
        <f t="shared" si="568"/>
        <v>5.4851622238296975E-2</v>
      </c>
      <c r="BE549" s="1">
        <f t="shared" si="569"/>
        <v>0</v>
      </c>
      <c r="BF549" s="1">
        <f t="shared" si="570"/>
        <v>4.1667396768261436E-2</v>
      </c>
      <c r="BG549" s="1"/>
      <c r="BH549" s="1">
        <f t="shared" si="541"/>
        <v>3.8100461512363265E-2</v>
      </c>
      <c r="BI549" s="1">
        <f t="shared" si="542"/>
        <v>4.1732637551767378E-2</v>
      </c>
      <c r="BJ549" s="1">
        <f t="shared" si="543"/>
        <v>2.9657650810261213E-2</v>
      </c>
      <c r="BK549" s="1">
        <f t="shared" si="544"/>
        <v>5.4947445222634929E-2</v>
      </c>
      <c r="BL549" s="1">
        <f t="shared" si="545"/>
        <v>0</v>
      </c>
      <c r="BM549" s="1">
        <f t="shared" si="546"/>
        <v>4.1732637551767378E-2</v>
      </c>
      <c r="BN549" s="1"/>
      <c r="BO549" s="1">
        <f t="shared" si="553"/>
        <v>1.1815133880158065E-3</v>
      </c>
      <c r="BP549" s="1">
        <f t="shared" si="554"/>
        <v>3.9200574162265144E-3</v>
      </c>
      <c r="BQ549" s="1">
        <f t="shared" si="555"/>
        <v>-2.5223794849433965E-2</v>
      </c>
      <c r="BR549" s="1">
        <f t="shared" si="556"/>
        <v>1.0276162091742416E-2</v>
      </c>
      <c r="BS549" s="1" t="e">
        <f t="shared" si="557"/>
        <v>#DIV/0!</v>
      </c>
      <c r="BT549" s="1">
        <f t="shared" si="558"/>
        <v>3.9200574162265144E-3</v>
      </c>
      <c r="BU549" s="1"/>
      <c r="BV549" s="1">
        <f t="shared" si="571"/>
        <v>0.10024931871168685</v>
      </c>
      <c r="BW549" s="1">
        <f t="shared" si="572"/>
        <v>9.8956392207069116E-2</v>
      </c>
      <c r="BX549" s="1">
        <f t="shared" si="573"/>
        <v>9.6835605238273531E-2</v>
      </c>
      <c r="BY549" s="1">
        <f t="shared" si="574"/>
        <v>0.1228571289151231</v>
      </c>
      <c r="BZ549" s="1" t="e">
        <f t="shared" si="575"/>
        <v>#DIV/0!</v>
      </c>
      <c r="CA549" s="1">
        <f t="shared" si="576"/>
        <v>9.8956392207069116E-2</v>
      </c>
      <c r="CB549" s="1"/>
      <c r="CC549" s="1"/>
    </row>
    <row r="550" spans="1:81" x14ac:dyDescent="0.2">
      <c r="A550">
        <f t="shared" si="577"/>
        <v>2035</v>
      </c>
      <c r="B550">
        <f t="shared" si="578"/>
        <v>9</v>
      </c>
      <c r="C550" s="1">
        <f>AVERAGE(RealPrice!C538:C549)</f>
        <v>3.8027596258546785E-2</v>
      </c>
      <c r="D550" s="1">
        <f>AVERAGE(RealPrice!D538:D549)</f>
        <v>4.1666869965000769E-2</v>
      </c>
      <c r="E550" s="1">
        <f>AVERAGE(RealPrice!E538:E549)</f>
        <v>2.9597107029340763E-2</v>
      </c>
      <c r="F550" s="1">
        <f>AVERAGE(RealPrice!F538:F549)</f>
        <v>5.4851620208752429E-2</v>
      </c>
      <c r="G550" s="1">
        <f>AVERAGE(RealPrice!G538:G549)</f>
        <v>0</v>
      </c>
      <c r="H550" s="1">
        <f>AVERAGE(RealPrice!H538:H549)</f>
        <v>4.1666869965000769E-2</v>
      </c>
      <c r="I550" s="1"/>
      <c r="J550" s="1">
        <f t="shared" si="547"/>
        <v>-7.2865253816480069E-5</v>
      </c>
      <c r="K550" s="1">
        <f t="shared" si="548"/>
        <v>-6.5767586766608821E-5</v>
      </c>
      <c r="L550" s="1">
        <f t="shared" si="549"/>
        <v>-6.0543780920449541E-5</v>
      </c>
      <c r="M550" s="1">
        <f t="shared" si="550"/>
        <v>-9.5825013882500087E-5</v>
      </c>
      <c r="N550" s="1">
        <f t="shared" si="551"/>
        <v>0</v>
      </c>
      <c r="O550" s="1">
        <f t="shared" si="552"/>
        <v>-6.5767586766608821E-5</v>
      </c>
      <c r="P550" s="1"/>
      <c r="Q550" s="99">
        <f t="shared" si="517"/>
        <v>-7.2865253816480069E-5</v>
      </c>
      <c r="R550" s="99">
        <f t="shared" si="518"/>
        <v>-6.5767586766608821E-5</v>
      </c>
      <c r="S550" s="99">
        <f t="shared" si="519"/>
        <v>-6.0543780920449541E-5</v>
      </c>
      <c r="T550" s="99">
        <f t="shared" si="520"/>
        <v>-9.5825013882500087E-5</v>
      </c>
      <c r="U550" s="99">
        <f t="shared" si="521"/>
        <v>0</v>
      </c>
      <c r="V550" s="99">
        <f t="shared" si="522"/>
        <v>-6.5767586766608821E-5</v>
      </c>
      <c r="W550" s="99"/>
      <c r="X550" s="99">
        <f t="shared" si="523"/>
        <v>0</v>
      </c>
      <c r="Y550" s="99">
        <f t="shared" si="524"/>
        <v>0</v>
      </c>
      <c r="Z550" s="99">
        <f t="shared" si="525"/>
        <v>0</v>
      </c>
      <c r="AA550" s="99">
        <f t="shared" si="526"/>
        <v>0</v>
      </c>
      <c r="AB550" s="99">
        <f t="shared" si="527"/>
        <v>0</v>
      </c>
      <c r="AC550" s="99">
        <f t="shared" si="528"/>
        <v>0</v>
      </c>
      <c r="AD550" s="1"/>
      <c r="AE550" s="1"/>
      <c r="AF550" s="5">
        <f t="shared" si="559"/>
        <v>-1.9124506875811687E-3</v>
      </c>
      <c r="AG550" s="5">
        <f t="shared" si="560"/>
        <v>-1.5759269153555744E-3</v>
      </c>
      <c r="AH550" s="5">
        <f t="shared" si="561"/>
        <v>-2.0414220029694174E-3</v>
      </c>
      <c r="AI550" s="5">
        <f t="shared" si="562"/>
        <v>-1.7439393859758345E-3</v>
      </c>
      <c r="AJ550" s="5" t="e">
        <f t="shared" si="563"/>
        <v>#DIV/0!</v>
      </c>
      <c r="AK550" s="5">
        <f t="shared" si="564"/>
        <v>-1.5759269153555744E-3</v>
      </c>
      <c r="AL550" s="1"/>
      <c r="AM550" s="175">
        <f t="shared" si="529"/>
        <v>-1.9124506875811687E-3</v>
      </c>
      <c r="AN550" s="175">
        <f t="shared" si="530"/>
        <v>-1.5759269153555744E-3</v>
      </c>
      <c r="AO550" s="175">
        <f t="shared" si="531"/>
        <v>-2.0414220029694174E-3</v>
      </c>
      <c r="AP550" s="175">
        <f t="shared" si="532"/>
        <v>-1.7439393859758345E-3</v>
      </c>
      <c r="AQ550" s="175" t="e">
        <f t="shared" si="533"/>
        <v>#DIV/0!</v>
      </c>
      <c r="AR550" s="175">
        <f t="shared" si="534"/>
        <v>-1.5759269153555744E-3</v>
      </c>
      <c r="AS550" s="175"/>
      <c r="AT550" s="175">
        <f t="shared" si="535"/>
        <v>0</v>
      </c>
      <c r="AU550" s="175">
        <f t="shared" si="536"/>
        <v>0</v>
      </c>
      <c r="AV550" s="175">
        <f t="shared" si="537"/>
        <v>0</v>
      </c>
      <c r="AW550" s="175">
        <f t="shared" si="538"/>
        <v>0</v>
      </c>
      <c r="AX550" s="175" t="e">
        <f t="shared" si="539"/>
        <v>#DIV/0!</v>
      </c>
      <c r="AY550" s="175">
        <f t="shared" si="540"/>
        <v>0</v>
      </c>
      <c r="AZ550" s="1"/>
      <c r="BA550" s="1">
        <f t="shared" si="565"/>
        <v>3.7954731004730305E-2</v>
      </c>
      <c r="BB550" s="1">
        <f t="shared" si="566"/>
        <v>4.160110237823416E-2</v>
      </c>
      <c r="BC550" s="1">
        <f t="shared" si="567"/>
        <v>2.9536563248420314E-2</v>
      </c>
      <c r="BD550" s="1">
        <f t="shared" si="568"/>
        <v>5.4755795194869929E-2</v>
      </c>
      <c r="BE550" s="1">
        <f t="shared" si="569"/>
        <v>0</v>
      </c>
      <c r="BF550" s="1">
        <f t="shared" si="570"/>
        <v>4.160110237823416E-2</v>
      </c>
      <c r="BG550" s="1"/>
      <c r="BH550" s="1">
        <f t="shared" si="541"/>
        <v>3.8027596258546785E-2</v>
      </c>
      <c r="BI550" s="1">
        <f t="shared" si="542"/>
        <v>4.1666869965000769E-2</v>
      </c>
      <c r="BJ550" s="1">
        <f t="shared" si="543"/>
        <v>2.9597107029340763E-2</v>
      </c>
      <c r="BK550" s="1">
        <f t="shared" si="544"/>
        <v>5.4851620208752429E-2</v>
      </c>
      <c r="BL550" s="1">
        <f t="shared" si="545"/>
        <v>0</v>
      </c>
      <c r="BM550" s="1">
        <f t="shared" si="546"/>
        <v>4.1666869965000769E-2</v>
      </c>
      <c r="BN550" s="1"/>
      <c r="BO550" s="1">
        <f t="shared" si="553"/>
        <v>1.1087874854040895E-3</v>
      </c>
      <c r="BP550" s="1">
        <f t="shared" si="554"/>
        <v>3.8543934743700491E-3</v>
      </c>
      <c r="BQ550" s="1">
        <f t="shared" si="555"/>
        <v>-2.5284215034947901E-2</v>
      </c>
      <c r="BR550" s="1">
        <f t="shared" si="556"/>
        <v>1.0180504190875784E-2</v>
      </c>
      <c r="BS550" s="1" t="e">
        <f t="shared" si="557"/>
        <v>#DIV/0!</v>
      </c>
      <c r="BT550" s="1">
        <f t="shared" si="558"/>
        <v>3.8543934743700491E-3</v>
      </c>
      <c r="BU550" s="1"/>
      <c r="BV550" s="1">
        <f t="shared" si="571"/>
        <v>0.10024931871168685</v>
      </c>
      <c r="BW550" s="1">
        <f t="shared" si="572"/>
        <v>9.8956392207069116E-2</v>
      </c>
      <c r="BX550" s="1">
        <f t="shared" si="573"/>
        <v>9.6835605238273531E-2</v>
      </c>
      <c r="BY550" s="1">
        <f t="shared" si="574"/>
        <v>0.1228571289151231</v>
      </c>
      <c r="BZ550" s="1" t="e">
        <f t="shared" si="575"/>
        <v>#DIV/0!</v>
      </c>
      <c r="CA550" s="1">
        <f t="shared" si="576"/>
        <v>9.8956392207069116E-2</v>
      </c>
      <c r="CB550" s="1"/>
      <c r="CC550" s="1"/>
    </row>
    <row r="551" spans="1:81" x14ac:dyDescent="0.2">
      <c r="A551">
        <f t="shared" si="577"/>
        <v>2035</v>
      </c>
      <c r="B551">
        <f t="shared" si="578"/>
        <v>10</v>
      </c>
      <c r="C551" s="1">
        <f>AVERAGE(RealPrice!C539:C550)</f>
        <v>3.7954865094589223E-2</v>
      </c>
      <c r="D551" s="1">
        <f>AVERAGE(RealPrice!D539:D550)</f>
        <v>4.1601368803501938E-2</v>
      </c>
      <c r="E551" s="1">
        <f>AVERAGE(RealPrice!E539:E550)</f>
        <v>2.9535490672033569E-2</v>
      </c>
      <c r="F551" s="1">
        <f>AVERAGE(RealPrice!F539:F550)</f>
        <v>5.4755423184035867E-2</v>
      </c>
      <c r="G551" s="1">
        <f>AVERAGE(RealPrice!G539:G550)</f>
        <v>0</v>
      </c>
      <c r="H551" s="1">
        <f>AVERAGE(RealPrice!H539:H550)</f>
        <v>4.1601368803501938E-2</v>
      </c>
      <c r="I551" s="1"/>
      <c r="J551" s="1">
        <f t="shared" si="547"/>
        <v>-7.2731163957562295E-5</v>
      </c>
      <c r="K551" s="1">
        <f t="shared" si="548"/>
        <v>-6.5501161498830729E-5</v>
      </c>
      <c r="L551" s="1">
        <f t="shared" si="549"/>
        <v>-6.1616357307194697E-5</v>
      </c>
      <c r="M551" s="1">
        <f t="shared" si="550"/>
        <v>-9.6197024716561386E-5</v>
      </c>
      <c r="N551" s="1">
        <f t="shared" si="551"/>
        <v>0</v>
      </c>
      <c r="O551" s="1">
        <f t="shared" si="552"/>
        <v>-6.5501161498830729E-5</v>
      </c>
      <c r="P551" s="1"/>
      <c r="Q551" s="99">
        <f t="shared" si="517"/>
        <v>-7.2731163957562295E-5</v>
      </c>
      <c r="R551" s="99">
        <f t="shared" si="518"/>
        <v>-6.5501161498830729E-5</v>
      </c>
      <c r="S551" s="99">
        <f t="shared" si="519"/>
        <v>-6.1616357307194697E-5</v>
      </c>
      <c r="T551" s="99">
        <f t="shared" si="520"/>
        <v>-9.6197024716561386E-5</v>
      </c>
      <c r="U551" s="99">
        <f t="shared" si="521"/>
        <v>0</v>
      </c>
      <c r="V551" s="99">
        <f t="shared" si="522"/>
        <v>-6.5501161498830729E-5</v>
      </c>
      <c r="W551" s="99"/>
      <c r="X551" s="99">
        <f t="shared" si="523"/>
        <v>0</v>
      </c>
      <c r="Y551" s="99">
        <f t="shared" si="524"/>
        <v>0</v>
      </c>
      <c r="Z551" s="99">
        <f t="shared" si="525"/>
        <v>0</v>
      </c>
      <c r="AA551" s="99">
        <f t="shared" si="526"/>
        <v>0</v>
      </c>
      <c r="AB551" s="99">
        <f t="shared" si="527"/>
        <v>0</v>
      </c>
      <c r="AC551" s="99">
        <f t="shared" si="528"/>
        <v>0</v>
      </c>
      <c r="AD551" s="1"/>
      <c r="AE551" s="1"/>
      <c r="AF551" s="5">
        <f t="shared" si="559"/>
        <v>-1.9125890435742754E-3</v>
      </c>
      <c r="AG551" s="5">
        <f t="shared" si="560"/>
        <v>-1.5720202058338018E-3</v>
      </c>
      <c r="AH551" s="5">
        <f t="shared" si="561"/>
        <v>-2.0818371621966758E-3</v>
      </c>
      <c r="AI551" s="5">
        <f t="shared" si="562"/>
        <v>-1.7537681539844252E-3</v>
      </c>
      <c r="AJ551" s="5" t="e">
        <f t="shared" si="563"/>
        <v>#DIV/0!</v>
      </c>
      <c r="AK551" s="5">
        <f t="shared" si="564"/>
        <v>-1.5720202058338018E-3</v>
      </c>
      <c r="AL551" s="1"/>
      <c r="AM551" s="175">
        <f t="shared" si="529"/>
        <v>-1.9125890435742754E-3</v>
      </c>
      <c r="AN551" s="175">
        <f t="shared" si="530"/>
        <v>-1.5720202058338018E-3</v>
      </c>
      <c r="AO551" s="175">
        <f t="shared" si="531"/>
        <v>-2.0818371621966758E-3</v>
      </c>
      <c r="AP551" s="175">
        <f t="shared" si="532"/>
        <v>-1.7537681539844252E-3</v>
      </c>
      <c r="AQ551" s="175" t="e">
        <f t="shared" si="533"/>
        <v>#DIV/0!</v>
      </c>
      <c r="AR551" s="175">
        <f t="shared" si="534"/>
        <v>-1.5720202058338018E-3</v>
      </c>
      <c r="AS551" s="175"/>
      <c r="AT551" s="175">
        <f t="shared" si="535"/>
        <v>0</v>
      </c>
      <c r="AU551" s="175">
        <f t="shared" si="536"/>
        <v>0</v>
      </c>
      <c r="AV551" s="175">
        <f t="shared" si="537"/>
        <v>0</v>
      </c>
      <c r="AW551" s="175">
        <f t="shared" si="538"/>
        <v>0</v>
      </c>
      <c r="AX551" s="175" t="e">
        <f t="shared" si="539"/>
        <v>#DIV/0!</v>
      </c>
      <c r="AY551" s="175">
        <f t="shared" si="540"/>
        <v>0</v>
      </c>
      <c r="AZ551" s="1"/>
      <c r="BA551" s="1">
        <f t="shared" si="565"/>
        <v>3.788213393063166E-2</v>
      </c>
      <c r="BB551" s="1">
        <f t="shared" si="566"/>
        <v>4.1535867642003108E-2</v>
      </c>
      <c r="BC551" s="1">
        <f t="shared" si="567"/>
        <v>2.9473874314726374E-2</v>
      </c>
      <c r="BD551" s="1">
        <f t="shared" si="568"/>
        <v>5.4659226159319306E-2</v>
      </c>
      <c r="BE551" s="1">
        <f t="shared" si="569"/>
        <v>0</v>
      </c>
      <c r="BF551" s="1">
        <f t="shared" si="570"/>
        <v>4.1535867642003108E-2</v>
      </c>
      <c r="BG551" s="1"/>
      <c r="BH551" s="1">
        <f t="shared" si="541"/>
        <v>3.7954865094589223E-2</v>
      </c>
      <c r="BI551" s="1">
        <f t="shared" si="542"/>
        <v>4.1601368803501938E-2</v>
      </c>
      <c r="BJ551" s="1">
        <f t="shared" si="543"/>
        <v>2.9535490672033569E-2</v>
      </c>
      <c r="BK551" s="1">
        <f t="shared" si="544"/>
        <v>5.4755423184035867E-2</v>
      </c>
      <c r="BL551" s="1">
        <f t="shared" si="545"/>
        <v>0</v>
      </c>
      <c r="BM551" s="1">
        <f t="shared" si="546"/>
        <v>4.1601368803501938E-2</v>
      </c>
      <c r="BN551" s="1"/>
      <c r="BO551" s="1">
        <f t="shared" si="553"/>
        <v>1.0361954262738384E-3</v>
      </c>
      <c r="BP551" s="1">
        <f t="shared" si="554"/>
        <v>3.7889952820206003E-3</v>
      </c>
      <c r="BQ551" s="1">
        <f t="shared" si="555"/>
        <v>-2.5345703117032655E-2</v>
      </c>
      <c r="BR551" s="1">
        <f t="shared" si="556"/>
        <v>1.0084475873437681E-2</v>
      </c>
      <c r="BS551" s="1" t="e">
        <f t="shared" si="557"/>
        <v>#DIV/0!</v>
      </c>
      <c r="BT551" s="1">
        <f t="shared" si="558"/>
        <v>3.7889952820206003E-3</v>
      </c>
      <c r="BU551" s="1"/>
      <c r="BV551" s="1">
        <f t="shared" si="571"/>
        <v>0.10024931871168685</v>
      </c>
      <c r="BW551" s="1">
        <f t="shared" si="572"/>
        <v>9.8956392207069116E-2</v>
      </c>
      <c r="BX551" s="1">
        <f t="shared" si="573"/>
        <v>9.6835605238273531E-2</v>
      </c>
      <c r="BY551" s="1">
        <f t="shared" si="574"/>
        <v>0.1228571289151231</v>
      </c>
      <c r="BZ551" s="1" t="e">
        <f t="shared" si="575"/>
        <v>#DIV/0!</v>
      </c>
      <c r="CA551" s="1">
        <f t="shared" si="576"/>
        <v>9.8956392207069116E-2</v>
      </c>
      <c r="CB551" s="1"/>
      <c r="CC551" s="1"/>
    </row>
    <row r="552" spans="1:81" x14ac:dyDescent="0.2">
      <c r="A552">
        <f t="shared" si="577"/>
        <v>2035</v>
      </c>
      <c r="B552">
        <f t="shared" si="578"/>
        <v>11</v>
      </c>
      <c r="C552" s="1">
        <f>AVERAGE(RealPrice!C540:C551)</f>
        <v>3.7880986550325013E-2</v>
      </c>
      <c r="D552" s="1">
        <f>AVERAGE(RealPrice!D540:D551)</f>
        <v>4.1534753627908962E-2</v>
      </c>
      <c r="E552" s="1">
        <f>AVERAGE(RealPrice!E540:E551)</f>
        <v>2.9475285774877496E-2</v>
      </c>
      <c r="F552" s="1">
        <f>AVERAGE(RealPrice!F540:F551)</f>
        <v>5.4658462484645211E-2</v>
      </c>
      <c r="G552" s="1">
        <f>AVERAGE(RealPrice!G540:G551)</f>
        <v>0</v>
      </c>
      <c r="H552" s="1">
        <f>AVERAGE(RealPrice!H540:H551)</f>
        <v>4.1534753627908962E-2</v>
      </c>
      <c r="I552" s="1"/>
      <c r="J552" s="1">
        <f t="shared" si="547"/>
        <v>-7.3878544264209534E-5</v>
      </c>
      <c r="K552" s="1">
        <f t="shared" si="548"/>
        <v>-6.6615175592976694E-5</v>
      </c>
      <c r="L552" s="1">
        <f t="shared" si="549"/>
        <v>-6.0204897156072856E-5</v>
      </c>
      <c r="M552" s="1">
        <f t="shared" si="550"/>
        <v>-9.6960699390656602E-5</v>
      </c>
      <c r="N552" s="1">
        <f t="shared" si="551"/>
        <v>0</v>
      </c>
      <c r="O552" s="1">
        <f t="shared" si="552"/>
        <v>-6.6615175592976694E-5</v>
      </c>
      <c r="P552" s="1"/>
      <c r="Q552" s="99">
        <f t="shared" si="517"/>
        <v>-7.3878544264209534E-5</v>
      </c>
      <c r="R552" s="99">
        <f t="shared" si="518"/>
        <v>-6.6615175592976694E-5</v>
      </c>
      <c r="S552" s="99">
        <f t="shared" si="519"/>
        <v>-6.0204897156072856E-5</v>
      </c>
      <c r="T552" s="99">
        <f t="shared" si="520"/>
        <v>-9.6960699390656602E-5</v>
      </c>
      <c r="U552" s="99">
        <f t="shared" si="521"/>
        <v>0</v>
      </c>
      <c r="V552" s="99">
        <f t="shared" si="522"/>
        <v>-6.6615175592976694E-5</v>
      </c>
      <c r="W552" s="99"/>
      <c r="X552" s="99">
        <f t="shared" si="523"/>
        <v>0</v>
      </c>
      <c r="Y552" s="99">
        <f t="shared" si="524"/>
        <v>0</v>
      </c>
      <c r="Z552" s="99">
        <f t="shared" si="525"/>
        <v>0</v>
      </c>
      <c r="AA552" s="99">
        <f t="shared" si="526"/>
        <v>0</v>
      </c>
      <c r="AB552" s="99">
        <f t="shared" si="527"/>
        <v>0</v>
      </c>
      <c r="AC552" s="99">
        <f t="shared" si="528"/>
        <v>0</v>
      </c>
      <c r="AD552" s="1"/>
      <c r="AE552" s="1"/>
      <c r="AF552" s="5">
        <f t="shared" si="559"/>
        <v>-1.9464841748243478E-3</v>
      </c>
      <c r="AG552" s="5">
        <f t="shared" si="560"/>
        <v>-1.6012736481730849E-3</v>
      </c>
      <c r="AH552" s="5">
        <f t="shared" si="561"/>
        <v>-2.038391636170811E-3</v>
      </c>
      <c r="AI552" s="5">
        <f t="shared" si="562"/>
        <v>-1.7707962746404959E-3</v>
      </c>
      <c r="AJ552" s="5" t="e">
        <f t="shared" si="563"/>
        <v>#DIV/0!</v>
      </c>
      <c r="AK552" s="5">
        <f t="shared" si="564"/>
        <v>-1.6012736481730849E-3</v>
      </c>
      <c r="AL552" s="1"/>
      <c r="AM552" s="175">
        <f t="shared" si="529"/>
        <v>-1.9464841748243478E-3</v>
      </c>
      <c r="AN552" s="175">
        <f t="shared" si="530"/>
        <v>-1.6012736481730849E-3</v>
      </c>
      <c r="AO552" s="175">
        <f t="shared" si="531"/>
        <v>-2.038391636170811E-3</v>
      </c>
      <c r="AP552" s="175">
        <f t="shared" si="532"/>
        <v>-1.7707962746404959E-3</v>
      </c>
      <c r="AQ552" s="175" t="e">
        <f t="shared" si="533"/>
        <v>#DIV/0!</v>
      </c>
      <c r="AR552" s="175">
        <f t="shared" si="534"/>
        <v>-1.6012736481730849E-3</v>
      </c>
      <c r="AS552" s="175"/>
      <c r="AT552" s="175">
        <f t="shared" si="535"/>
        <v>0</v>
      </c>
      <c r="AU552" s="175">
        <f t="shared" si="536"/>
        <v>0</v>
      </c>
      <c r="AV552" s="175">
        <f t="shared" si="537"/>
        <v>0</v>
      </c>
      <c r="AW552" s="175">
        <f t="shared" si="538"/>
        <v>0</v>
      </c>
      <c r="AX552" s="175" t="e">
        <f t="shared" si="539"/>
        <v>#DIV/0!</v>
      </c>
      <c r="AY552" s="175">
        <f t="shared" si="540"/>
        <v>0</v>
      </c>
      <c r="AZ552" s="1"/>
      <c r="BA552" s="1">
        <f t="shared" si="565"/>
        <v>3.7807108006060804E-2</v>
      </c>
      <c r="BB552" s="1">
        <f t="shared" si="566"/>
        <v>4.1468138452315985E-2</v>
      </c>
      <c r="BC552" s="1">
        <f t="shared" si="567"/>
        <v>2.9415080877721423E-2</v>
      </c>
      <c r="BD552" s="1">
        <f t="shared" si="568"/>
        <v>5.4561501785254554E-2</v>
      </c>
      <c r="BE552" s="1">
        <f t="shared" si="569"/>
        <v>0</v>
      </c>
      <c r="BF552" s="1">
        <f t="shared" si="570"/>
        <v>4.1468138452315985E-2</v>
      </c>
      <c r="BG552" s="1"/>
      <c r="BH552" s="1">
        <f t="shared" si="541"/>
        <v>3.7880986550325013E-2</v>
      </c>
      <c r="BI552" s="1">
        <f t="shared" si="542"/>
        <v>4.1534753627908962E-2</v>
      </c>
      <c r="BJ552" s="1">
        <f t="shared" si="543"/>
        <v>2.9475285774877496E-2</v>
      </c>
      <c r="BK552" s="1">
        <f t="shared" si="544"/>
        <v>5.4658462484645211E-2</v>
      </c>
      <c r="BL552" s="1">
        <f t="shared" si="545"/>
        <v>0</v>
      </c>
      <c r="BM552" s="1">
        <f t="shared" si="546"/>
        <v>4.1534753627908962E-2</v>
      </c>
      <c r="BN552" s="1"/>
      <c r="BO552" s="1">
        <f t="shared" si="553"/>
        <v>9.6246068542689682E-4</v>
      </c>
      <c r="BP552" s="1">
        <f t="shared" si="554"/>
        <v>3.7224867755528681E-3</v>
      </c>
      <c r="BQ552" s="1">
        <f t="shared" si="555"/>
        <v>-2.540578529302991E-2</v>
      </c>
      <c r="BR552" s="1">
        <f t="shared" si="556"/>
        <v>9.9876868716922938E-3</v>
      </c>
      <c r="BS552" s="1" t="e">
        <f t="shared" si="557"/>
        <v>#DIV/0!</v>
      </c>
      <c r="BT552" s="1">
        <f t="shared" si="558"/>
        <v>3.7224867755528681E-3</v>
      </c>
      <c r="BU552" s="1"/>
      <c r="BV552" s="1">
        <f t="shared" si="571"/>
        <v>0.10024931871168685</v>
      </c>
      <c r="BW552" s="1">
        <f t="shared" si="572"/>
        <v>9.8956392207069116E-2</v>
      </c>
      <c r="BX552" s="1">
        <f t="shared" si="573"/>
        <v>9.6835605238273531E-2</v>
      </c>
      <c r="BY552" s="1">
        <f t="shared" si="574"/>
        <v>0.1228571289151231</v>
      </c>
      <c r="BZ552" s="1" t="e">
        <f t="shared" si="575"/>
        <v>#DIV/0!</v>
      </c>
      <c r="CA552" s="1">
        <f t="shared" si="576"/>
        <v>9.8956392207069116E-2</v>
      </c>
      <c r="CB552" s="1"/>
      <c r="CC552" s="1"/>
    </row>
    <row r="553" spans="1:81" x14ac:dyDescent="0.2">
      <c r="A553">
        <f t="shared" si="577"/>
        <v>2035</v>
      </c>
      <c r="B553">
        <f t="shared" si="578"/>
        <v>12</v>
      </c>
      <c r="C553" s="1">
        <f>AVERAGE(RealPrice!C541:C552)</f>
        <v>3.7806137680267561E-2</v>
      </c>
      <c r="D553" s="1">
        <f>AVERAGE(RealPrice!D541:D552)</f>
        <v>4.1467213840082666E-2</v>
      </c>
      <c r="E553" s="1">
        <f>AVERAGE(RealPrice!E541:E552)</f>
        <v>2.9416846452883252E-2</v>
      </c>
      <c r="F553" s="1">
        <f>AVERAGE(RealPrice!F541:F552)</f>
        <v>5.4559513677895903E-2</v>
      </c>
      <c r="G553" s="1">
        <f>AVERAGE(RealPrice!G541:G552)</f>
        <v>0</v>
      </c>
      <c r="H553" s="1">
        <f>AVERAGE(RealPrice!H541:H552)</f>
        <v>4.1467213840082666E-2</v>
      </c>
      <c r="I553" s="1"/>
      <c r="J553" s="1">
        <f t="shared" si="547"/>
        <v>-7.4848870057452055E-5</v>
      </c>
      <c r="K553" s="1">
        <f t="shared" si="548"/>
        <v>-6.7539787826295661E-5</v>
      </c>
      <c r="L553" s="1">
        <f t="shared" si="549"/>
        <v>-5.8439321994244176E-5</v>
      </c>
      <c r="M553" s="1">
        <f t="shared" si="550"/>
        <v>-9.8948806749307727E-5</v>
      </c>
      <c r="N553" s="1">
        <f t="shared" si="551"/>
        <v>0</v>
      </c>
      <c r="O553" s="1">
        <f t="shared" si="552"/>
        <v>-6.7539787826295661E-5</v>
      </c>
      <c r="P553" s="1"/>
      <c r="Q553" s="99">
        <f t="shared" si="517"/>
        <v>-7.4848870057452055E-5</v>
      </c>
      <c r="R553" s="99">
        <f t="shared" si="518"/>
        <v>-6.7539787826295661E-5</v>
      </c>
      <c r="S553" s="99">
        <f t="shared" si="519"/>
        <v>-5.8439321994244176E-5</v>
      </c>
      <c r="T553" s="99">
        <f t="shared" si="520"/>
        <v>-9.8948806749307727E-5</v>
      </c>
      <c r="U553" s="99">
        <f t="shared" si="521"/>
        <v>0</v>
      </c>
      <c r="V553" s="99">
        <f t="shared" si="522"/>
        <v>-6.7539787826295661E-5</v>
      </c>
      <c r="W553" s="99"/>
      <c r="X553" s="99">
        <f t="shared" si="523"/>
        <v>0</v>
      </c>
      <c r="Y553" s="99">
        <f t="shared" si="524"/>
        <v>0</v>
      </c>
      <c r="Z553" s="99">
        <f t="shared" si="525"/>
        <v>0</v>
      </c>
      <c r="AA553" s="99">
        <f t="shared" si="526"/>
        <v>0</v>
      </c>
      <c r="AB553" s="99">
        <f t="shared" si="527"/>
        <v>0</v>
      </c>
      <c r="AC553" s="99">
        <f t="shared" si="528"/>
        <v>0</v>
      </c>
      <c r="AD553" s="1"/>
      <c r="AE553" s="1"/>
      <c r="AF553" s="5">
        <f t="shared" si="559"/>
        <v>-1.9758954788048344E-3</v>
      </c>
      <c r="AG553" s="5">
        <f t="shared" si="560"/>
        <v>-1.6261030083710715E-3</v>
      </c>
      <c r="AH553" s="5">
        <f t="shared" si="561"/>
        <v>-1.9826549754456968E-3</v>
      </c>
      <c r="AI553" s="5">
        <f t="shared" si="562"/>
        <v>-1.8103108329676765E-3</v>
      </c>
      <c r="AJ553" s="5" t="e">
        <f t="shared" si="563"/>
        <v>#DIV/0!</v>
      </c>
      <c r="AK553" s="5">
        <f t="shared" si="564"/>
        <v>-1.6261030083710715E-3</v>
      </c>
      <c r="AL553" s="1"/>
      <c r="AM553" s="175">
        <f t="shared" si="529"/>
        <v>-1.9758954788048344E-3</v>
      </c>
      <c r="AN553" s="175">
        <f t="shared" si="530"/>
        <v>-1.6261030083710715E-3</v>
      </c>
      <c r="AO553" s="175">
        <f t="shared" si="531"/>
        <v>-1.9826549754456968E-3</v>
      </c>
      <c r="AP553" s="175">
        <f t="shared" si="532"/>
        <v>-1.8103108329676765E-3</v>
      </c>
      <c r="AQ553" s="175" t="e">
        <f t="shared" si="533"/>
        <v>#DIV/0!</v>
      </c>
      <c r="AR553" s="175">
        <f t="shared" si="534"/>
        <v>-1.6261030083710715E-3</v>
      </c>
      <c r="AS553" s="175"/>
      <c r="AT553" s="175">
        <f t="shared" si="535"/>
        <v>0</v>
      </c>
      <c r="AU553" s="175">
        <f t="shared" si="536"/>
        <v>0</v>
      </c>
      <c r="AV553" s="175">
        <f t="shared" si="537"/>
        <v>0</v>
      </c>
      <c r="AW553" s="175">
        <f t="shared" si="538"/>
        <v>0</v>
      </c>
      <c r="AX553" s="175" t="e">
        <f t="shared" si="539"/>
        <v>#DIV/0!</v>
      </c>
      <c r="AY553" s="175">
        <f t="shared" si="540"/>
        <v>0</v>
      </c>
      <c r="AZ553" s="1"/>
      <c r="BA553" s="1">
        <f t="shared" si="565"/>
        <v>3.7731288810210109E-2</v>
      </c>
      <c r="BB553" s="1">
        <f t="shared" si="566"/>
        <v>4.139967405225637E-2</v>
      </c>
      <c r="BC553" s="1">
        <f t="shared" si="567"/>
        <v>2.9358407130889008E-2</v>
      </c>
      <c r="BD553" s="1">
        <f t="shared" si="568"/>
        <v>5.4460564871146595E-2</v>
      </c>
      <c r="BE553" s="1">
        <f t="shared" si="569"/>
        <v>0</v>
      </c>
      <c r="BF553" s="1">
        <f t="shared" si="570"/>
        <v>4.139967405225637E-2</v>
      </c>
      <c r="BG553" s="1"/>
      <c r="BH553" s="1">
        <f t="shared" si="541"/>
        <v>3.7806137680267561E-2</v>
      </c>
      <c r="BI553" s="1">
        <f t="shared" si="542"/>
        <v>4.1467213840082666E-2</v>
      </c>
      <c r="BJ553" s="1">
        <f t="shared" si="543"/>
        <v>2.9416846452883252E-2</v>
      </c>
      <c r="BK553" s="1">
        <f t="shared" si="544"/>
        <v>5.4559513677895903E-2</v>
      </c>
      <c r="BL553" s="1">
        <f t="shared" si="545"/>
        <v>0</v>
      </c>
      <c r="BM553" s="1">
        <f t="shared" si="546"/>
        <v>4.1467213840082666E-2</v>
      </c>
      <c r="BN553" s="1"/>
      <c r="BO553" s="1">
        <f t="shared" si="553"/>
        <v>8.8775970891338308E-4</v>
      </c>
      <c r="BP553" s="1">
        <f t="shared" si="554"/>
        <v>3.6550568143787431E-3</v>
      </c>
      <c r="BQ553" s="1">
        <f t="shared" si="555"/>
        <v>-2.5464108750011642E-2</v>
      </c>
      <c r="BR553" s="1">
        <f t="shared" si="556"/>
        <v>9.8889171930397514E-3</v>
      </c>
      <c r="BS553" s="1" t="e">
        <f t="shared" si="557"/>
        <v>#DIV/0!</v>
      </c>
      <c r="BT553" s="1">
        <f t="shared" si="558"/>
        <v>3.6550568143787431E-3</v>
      </c>
      <c r="BU553" s="1"/>
      <c r="BV553" s="1">
        <f t="shared" si="571"/>
        <v>0.10024931871168685</v>
      </c>
      <c r="BW553" s="1">
        <f t="shared" si="572"/>
        <v>9.8956392207069116E-2</v>
      </c>
      <c r="BX553" s="1">
        <f t="shared" si="573"/>
        <v>9.6835605238273531E-2</v>
      </c>
      <c r="BY553" s="1">
        <f t="shared" si="574"/>
        <v>0.1228571289151231</v>
      </c>
      <c r="BZ553" s="1" t="e">
        <f t="shared" si="575"/>
        <v>#DIV/0!</v>
      </c>
      <c r="CA553" s="1">
        <f t="shared" si="576"/>
        <v>9.8956392207069116E-2</v>
      </c>
      <c r="CB553" s="1"/>
      <c r="CC553" s="1"/>
    </row>
    <row r="554" spans="1:81" x14ac:dyDescent="0.2">
      <c r="A554">
        <f t="shared" si="577"/>
        <v>2036</v>
      </c>
      <c r="B554">
        <f t="shared" si="578"/>
        <v>1</v>
      </c>
      <c r="C554" s="1">
        <f>AVERAGE(RealPrice!C542:C553)</f>
        <v>3.773124502259409E-2</v>
      </c>
      <c r="D554" s="1">
        <f>AVERAGE(RealPrice!D542:D553)</f>
        <v>4.1399735090952204E-2</v>
      </c>
      <c r="E554" s="1">
        <f>AVERAGE(RealPrice!E542:E553)</f>
        <v>2.935807475693733E-2</v>
      </c>
      <c r="F554" s="1">
        <f>AVERAGE(RealPrice!F542:F553)</f>
        <v>5.4460141539811498E-2</v>
      </c>
      <c r="G554" s="1">
        <f>AVERAGE(RealPrice!G542:G553)</f>
        <v>0</v>
      </c>
      <c r="H554" s="1">
        <f>AVERAGE(RealPrice!H542:H553)</f>
        <v>4.1399735090952204E-2</v>
      </c>
      <c r="I554" s="1"/>
      <c r="J554" s="1">
        <f t="shared" si="547"/>
        <v>-7.4892657673471252E-5</v>
      </c>
      <c r="K554" s="1">
        <f t="shared" si="548"/>
        <v>-6.7478749130461813E-5</v>
      </c>
      <c r="L554" s="1">
        <f t="shared" si="549"/>
        <v>-5.8771695945921548E-5</v>
      </c>
      <c r="M554" s="1">
        <f t="shared" si="550"/>
        <v>-9.937213808440537E-5</v>
      </c>
      <c r="N554" s="1">
        <f t="shared" si="551"/>
        <v>0</v>
      </c>
      <c r="O554" s="1">
        <f t="shared" si="552"/>
        <v>-6.7478749130461813E-5</v>
      </c>
      <c r="P554" s="1"/>
      <c r="Q554" s="99">
        <f t="shared" si="517"/>
        <v>-7.4892657673471252E-5</v>
      </c>
      <c r="R554" s="99">
        <f t="shared" si="518"/>
        <v>-6.7478749130461813E-5</v>
      </c>
      <c r="S554" s="99">
        <f t="shared" si="519"/>
        <v>-5.8771695945921548E-5</v>
      </c>
      <c r="T554" s="99">
        <f t="shared" si="520"/>
        <v>-9.937213808440537E-5</v>
      </c>
      <c r="U554" s="99">
        <f t="shared" si="521"/>
        <v>0</v>
      </c>
      <c r="V554" s="99">
        <f t="shared" si="522"/>
        <v>-6.7478749130461813E-5</v>
      </c>
      <c r="W554" s="99"/>
      <c r="X554" s="99">
        <f t="shared" si="523"/>
        <v>0</v>
      </c>
      <c r="Y554" s="99">
        <f t="shared" si="524"/>
        <v>0</v>
      </c>
      <c r="Z554" s="99">
        <f t="shared" si="525"/>
        <v>0</v>
      </c>
      <c r="AA554" s="99">
        <f t="shared" si="526"/>
        <v>0</v>
      </c>
      <c r="AB554" s="99">
        <f t="shared" si="527"/>
        <v>0</v>
      </c>
      <c r="AC554" s="99">
        <f t="shared" si="528"/>
        <v>0</v>
      </c>
      <c r="AD554" s="1"/>
      <c r="AE554" s="1"/>
      <c r="AF554" s="5">
        <f t="shared" si="559"/>
        <v>-1.9809655857165875E-3</v>
      </c>
      <c r="AG554" s="5">
        <f t="shared" si="560"/>
        <v>-1.6272795512786153E-3</v>
      </c>
      <c r="AH554" s="5">
        <f t="shared" si="561"/>
        <v>-1.9978924675034815E-3</v>
      </c>
      <c r="AI554" s="5">
        <f t="shared" si="562"/>
        <v>-1.8213530764051855E-3</v>
      </c>
      <c r="AJ554" s="5" t="e">
        <f t="shared" si="563"/>
        <v>#DIV/0!</v>
      </c>
      <c r="AK554" s="5">
        <f t="shared" si="564"/>
        <v>-1.6272795512786153E-3</v>
      </c>
      <c r="AL554" s="1"/>
      <c r="AM554" s="175">
        <f t="shared" si="529"/>
        <v>-1.9809655857165875E-3</v>
      </c>
      <c r="AN554" s="175">
        <f t="shared" si="530"/>
        <v>-1.6272795512786153E-3</v>
      </c>
      <c r="AO554" s="175">
        <f t="shared" si="531"/>
        <v>-1.9978924675034815E-3</v>
      </c>
      <c r="AP554" s="175">
        <f t="shared" si="532"/>
        <v>-1.8213530764051855E-3</v>
      </c>
      <c r="AQ554" s="175" t="e">
        <f t="shared" si="533"/>
        <v>#DIV/0!</v>
      </c>
      <c r="AR554" s="175">
        <f t="shared" si="534"/>
        <v>-1.6272795512786153E-3</v>
      </c>
      <c r="AS554" s="175"/>
      <c r="AT554" s="175">
        <f t="shared" si="535"/>
        <v>0</v>
      </c>
      <c r="AU554" s="175">
        <f t="shared" si="536"/>
        <v>0</v>
      </c>
      <c r="AV554" s="175">
        <f t="shared" si="537"/>
        <v>0</v>
      </c>
      <c r="AW554" s="175">
        <f t="shared" si="538"/>
        <v>0</v>
      </c>
      <c r="AX554" s="175" t="e">
        <f t="shared" si="539"/>
        <v>#DIV/0!</v>
      </c>
      <c r="AY554" s="175">
        <f t="shared" si="540"/>
        <v>0</v>
      </c>
      <c r="AZ554" s="1"/>
      <c r="BA554" s="1">
        <f t="shared" si="565"/>
        <v>3.7656352364920619E-2</v>
      </c>
      <c r="BB554" s="1">
        <f t="shared" si="566"/>
        <v>4.1332256341821742E-2</v>
      </c>
      <c r="BC554" s="1">
        <f t="shared" si="567"/>
        <v>2.9299303060991409E-2</v>
      </c>
      <c r="BD554" s="1">
        <f t="shared" si="568"/>
        <v>5.4360769401727092E-2</v>
      </c>
      <c r="BE554" s="1">
        <f t="shared" si="569"/>
        <v>0</v>
      </c>
      <c r="BF554" s="1">
        <f t="shared" si="570"/>
        <v>4.1332256341821742E-2</v>
      </c>
      <c r="BG554" s="1"/>
      <c r="BH554" s="1">
        <f t="shared" si="541"/>
        <v>3.773124502259409E-2</v>
      </c>
      <c r="BI554" s="1">
        <f t="shared" si="542"/>
        <v>4.1399735090952204E-2</v>
      </c>
      <c r="BJ554" s="1">
        <f t="shared" si="543"/>
        <v>2.935807475693733E-2</v>
      </c>
      <c r="BK554" s="1">
        <f t="shared" si="544"/>
        <v>5.4460141539811498E-2</v>
      </c>
      <c r="BL554" s="1">
        <f t="shared" si="545"/>
        <v>0</v>
      </c>
      <c r="BM554" s="1">
        <f t="shared" si="546"/>
        <v>4.1399735090952204E-2</v>
      </c>
      <c r="BN554" s="1"/>
      <c r="BO554" s="1">
        <f t="shared" si="553"/>
        <v>8.1301541101738391E-4</v>
      </c>
      <c r="BP554" s="1">
        <f t="shared" si="554"/>
        <v>3.587687872036885E-3</v>
      </c>
      <c r="BQ554" s="1">
        <f t="shared" si="555"/>
        <v>-2.5522763026428932E-2</v>
      </c>
      <c r="BR554" s="1">
        <f t="shared" si="556"/>
        <v>9.7897260467047532E-3</v>
      </c>
      <c r="BS554" s="1" t="e">
        <f t="shared" si="557"/>
        <v>#DIV/0!</v>
      </c>
      <c r="BT554" s="1">
        <f t="shared" si="558"/>
        <v>3.587687872036885E-3</v>
      </c>
      <c r="BU554" s="1"/>
      <c r="BV554" s="1">
        <f t="shared" si="571"/>
        <v>0.10024931871168685</v>
      </c>
      <c r="BW554" s="1">
        <f t="shared" si="572"/>
        <v>9.8956392207069116E-2</v>
      </c>
      <c r="BX554" s="1">
        <f t="shared" si="573"/>
        <v>9.6835605238273531E-2</v>
      </c>
      <c r="BY554" s="1">
        <f t="shared" si="574"/>
        <v>0.1228571289151231</v>
      </c>
      <c r="BZ554" s="1" t="e">
        <f t="shared" si="575"/>
        <v>#DIV/0!</v>
      </c>
      <c r="CA554" s="1">
        <f t="shared" si="576"/>
        <v>9.8956392207069116E-2</v>
      </c>
      <c r="CB554" s="1"/>
      <c r="CC554" s="1"/>
    </row>
    <row r="555" spans="1:81" x14ac:dyDescent="0.2">
      <c r="A555">
        <f t="shared" si="577"/>
        <v>2036</v>
      </c>
      <c r="B555">
        <f t="shared" si="578"/>
        <v>2</v>
      </c>
      <c r="C555" s="1">
        <f>AVERAGE(RealPrice!C543:C554)</f>
        <v>3.7657550307000486E-2</v>
      </c>
      <c r="D555" s="1">
        <f>AVERAGE(RealPrice!D543:D554)</f>
        <v>4.1332876481193069E-2</v>
      </c>
      <c r="E555" s="1">
        <f>AVERAGE(RealPrice!E543:E554)</f>
        <v>2.9299802607710753E-2</v>
      </c>
      <c r="F555" s="1">
        <f>AVERAGE(RealPrice!F543:F554)</f>
        <v>5.4362842651555832E-2</v>
      </c>
      <c r="G555" s="1">
        <f>AVERAGE(RealPrice!G543:G554)</f>
        <v>0</v>
      </c>
      <c r="H555" s="1">
        <f>AVERAGE(RealPrice!H543:H554)</f>
        <v>4.1332876481193069E-2</v>
      </c>
      <c r="I555" s="1"/>
      <c r="J555" s="1">
        <f t="shared" si="547"/>
        <v>-7.3694715593604354E-5</v>
      </c>
      <c r="K555" s="1">
        <f t="shared" si="548"/>
        <v>-6.6858609759135046E-5</v>
      </c>
      <c r="L555" s="1">
        <f t="shared" si="549"/>
        <v>-5.8272149226577113E-5</v>
      </c>
      <c r="M555" s="1">
        <f t="shared" si="550"/>
        <v>-9.7298888255666072E-5</v>
      </c>
      <c r="N555" s="1">
        <f t="shared" si="551"/>
        <v>0</v>
      </c>
      <c r="O555" s="1">
        <f t="shared" si="552"/>
        <v>-6.6858609759135046E-5</v>
      </c>
      <c r="P555" s="1"/>
      <c r="Q555" s="99">
        <f t="shared" si="517"/>
        <v>-7.3694715593604354E-5</v>
      </c>
      <c r="R555" s="99">
        <f t="shared" si="518"/>
        <v>-6.6858609759135046E-5</v>
      </c>
      <c r="S555" s="99">
        <f t="shared" si="519"/>
        <v>-5.8272149226577113E-5</v>
      </c>
      <c r="T555" s="99">
        <f t="shared" si="520"/>
        <v>-9.7298888255666072E-5</v>
      </c>
      <c r="U555" s="99">
        <f t="shared" si="521"/>
        <v>0</v>
      </c>
      <c r="V555" s="99">
        <f t="shared" si="522"/>
        <v>-6.6858609759135046E-5</v>
      </c>
      <c r="W555" s="99"/>
      <c r="X555" s="99">
        <f t="shared" si="523"/>
        <v>0</v>
      </c>
      <c r="Y555" s="99">
        <f t="shared" si="524"/>
        <v>0</v>
      </c>
      <c r="Z555" s="99">
        <f t="shared" si="525"/>
        <v>0</v>
      </c>
      <c r="AA555" s="99">
        <f t="shared" si="526"/>
        <v>0</v>
      </c>
      <c r="AB555" s="99">
        <f t="shared" si="527"/>
        <v>0</v>
      </c>
      <c r="AC555" s="99">
        <f t="shared" si="528"/>
        <v>0</v>
      </c>
      <c r="AD555" s="1"/>
      <c r="AE555" s="1"/>
      <c r="AF555" s="5">
        <f t="shared" si="559"/>
        <v>-1.9531482607975104E-3</v>
      </c>
      <c r="AG555" s="5">
        <f t="shared" si="560"/>
        <v>-1.6149525984224811E-3</v>
      </c>
      <c r="AH555" s="5">
        <f t="shared" si="561"/>
        <v>-1.9848763826997295E-3</v>
      </c>
      <c r="AI555" s="5">
        <f t="shared" si="562"/>
        <v>-1.7866073334483756E-3</v>
      </c>
      <c r="AJ555" s="5" t="e">
        <f t="shared" si="563"/>
        <v>#DIV/0!</v>
      </c>
      <c r="AK555" s="5">
        <f t="shared" si="564"/>
        <v>-1.6149525984224811E-3</v>
      </c>
      <c r="AL555" s="1"/>
      <c r="AM555" s="175">
        <f t="shared" si="529"/>
        <v>-1.9531482607975104E-3</v>
      </c>
      <c r="AN555" s="175">
        <f t="shared" si="530"/>
        <v>-1.6149525984224811E-3</v>
      </c>
      <c r="AO555" s="175">
        <f t="shared" si="531"/>
        <v>-1.9848763826997295E-3</v>
      </c>
      <c r="AP555" s="175">
        <f t="shared" si="532"/>
        <v>-1.7866073334483756E-3</v>
      </c>
      <c r="AQ555" s="175" t="e">
        <f t="shared" si="533"/>
        <v>#DIV/0!</v>
      </c>
      <c r="AR555" s="175">
        <f t="shared" si="534"/>
        <v>-1.6149525984224811E-3</v>
      </c>
      <c r="AS555" s="175"/>
      <c r="AT555" s="175">
        <f t="shared" si="535"/>
        <v>0</v>
      </c>
      <c r="AU555" s="175">
        <f t="shared" si="536"/>
        <v>0</v>
      </c>
      <c r="AV555" s="175">
        <f t="shared" si="537"/>
        <v>0</v>
      </c>
      <c r="AW555" s="175">
        <f t="shared" si="538"/>
        <v>0</v>
      </c>
      <c r="AX555" s="175" t="e">
        <f t="shared" si="539"/>
        <v>#DIV/0!</v>
      </c>
      <c r="AY555" s="175">
        <f t="shared" si="540"/>
        <v>0</v>
      </c>
      <c r="AZ555" s="1"/>
      <c r="BA555" s="1">
        <f t="shared" si="565"/>
        <v>3.7583855591406881E-2</v>
      </c>
      <c r="BB555" s="1">
        <f t="shared" si="566"/>
        <v>4.1266017871433934E-2</v>
      </c>
      <c r="BC555" s="1">
        <f t="shared" si="567"/>
        <v>2.9241530458484176E-2</v>
      </c>
      <c r="BD555" s="1">
        <f t="shared" si="568"/>
        <v>5.4265543763300166E-2</v>
      </c>
      <c r="BE555" s="1">
        <f t="shared" si="569"/>
        <v>0</v>
      </c>
      <c r="BF555" s="1">
        <f t="shared" si="570"/>
        <v>4.1266017871433934E-2</v>
      </c>
      <c r="BG555" s="1"/>
      <c r="BH555" s="1">
        <f t="shared" si="541"/>
        <v>3.7657550307000486E-2</v>
      </c>
      <c r="BI555" s="1">
        <f t="shared" si="542"/>
        <v>4.1332876481193069E-2</v>
      </c>
      <c r="BJ555" s="1">
        <f t="shared" si="543"/>
        <v>2.9299802607710753E-2</v>
      </c>
      <c r="BK555" s="1">
        <f t="shared" si="544"/>
        <v>5.4362842651555832E-2</v>
      </c>
      <c r="BL555" s="1">
        <f t="shared" si="545"/>
        <v>0</v>
      </c>
      <c r="BM555" s="1">
        <f t="shared" si="546"/>
        <v>4.1332876481193069E-2</v>
      </c>
      <c r="BN555" s="1"/>
      <c r="BO555" s="1">
        <f t="shared" si="553"/>
        <v>7.3946463212937121E-4</v>
      </c>
      <c r="BP555" s="1">
        <f t="shared" si="554"/>
        <v>3.5209372357633069E-3</v>
      </c>
      <c r="BQ555" s="1">
        <f t="shared" si="555"/>
        <v>-2.5580919512642741E-2</v>
      </c>
      <c r="BR555" s="1">
        <f t="shared" si="556"/>
        <v>9.6926009933563841E-3</v>
      </c>
      <c r="BS555" s="1" t="e">
        <f t="shared" si="557"/>
        <v>#DIV/0!</v>
      </c>
      <c r="BT555" s="1">
        <f t="shared" si="558"/>
        <v>3.5209372357633069E-3</v>
      </c>
      <c r="BU555" s="1"/>
      <c r="BV555" s="1">
        <f t="shared" si="571"/>
        <v>0.10024931871168685</v>
      </c>
      <c r="BW555" s="1">
        <f t="shared" si="572"/>
        <v>9.8956392207069116E-2</v>
      </c>
      <c r="BX555" s="1">
        <f t="shared" si="573"/>
        <v>9.6835605238273531E-2</v>
      </c>
      <c r="BY555" s="1">
        <f t="shared" si="574"/>
        <v>0.1228571289151231</v>
      </c>
      <c r="BZ555" s="1" t="e">
        <f t="shared" si="575"/>
        <v>#DIV/0!</v>
      </c>
      <c r="CA555" s="1">
        <f t="shared" si="576"/>
        <v>9.8956392207069116E-2</v>
      </c>
      <c r="CB555" s="1"/>
      <c r="CC555" s="1"/>
    </row>
    <row r="556" spans="1:81" x14ac:dyDescent="0.2">
      <c r="A556">
        <f t="shared" si="577"/>
        <v>2036</v>
      </c>
      <c r="B556">
        <f t="shared" si="578"/>
        <v>3</v>
      </c>
      <c r="C556" s="1">
        <f>AVERAGE(RealPrice!C544:C555)</f>
        <v>3.7582021564421197E-2</v>
      </c>
      <c r="D556" s="1">
        <f>AVERAGE(RealPrice!D544:D555)</f>
        <v>4.1264545656073466E-2</v>
      </c>
      <c r="E556" s="1">
        <f>AVERAGE(RealPrice!E544:E555)</f>
        <v>2.9242020871206406E-2</v>
      </c>
      <c r="F556" s="1">
        <f>AVERAGE(RealPrice!F544:F555)</f>
        <v>5.4264328779870669E-2</v>
      </c>
      <c r="G556" s="1">
        <f>AVERAGE(RealPrice!G544:G555)</f>
        <v>0</v>
      </c>
      <c r="H556" s="1">
        <f>AVERAGE(RealPrice!H544:H555)</f>
        <v>4.1264545656073466E-2</v>
      </c>
      <c r="I556" s="1"/>
      <c r="J556" s="1">
        <f t="shared" si="547"/>
        <v>-7.5528742579288044E-5</v>
      </c>
      <c r="K556" s="1">
        <f t="shared" si="548"/>
        <v>-6.8330825119602978E-5</v>
      </c>
      <c r="L556" s="1">
        <f t="shared" si="549"/>
        <v>-5.7781736504346898E-5</v>
      </c>
      <c r="M556" s="1">
        <f t="shared" si="550"/>
        <v>-9.8513871685163013E-5</v>
      </c>
      <c r="N556" s="1">
        <f t="shared" si="551"/>
        <v>0</v>
      </c>
      <c r="O556" s="1">
        <f t="shared" si="552"/>
        <v>-6.8330825119602978E-5</v>
      </c>
      <c r="P556" s="1"/>
      <c r="Q556" s="99">
        <f t="shared" si="517"/>
        <v>-7.5528742579288044E-5</v>
      </c>
      <c r="R556" s="99">
        <f t="shared" si="518"/>
        <v>-6.8330825119602978E-5</v>
      </c>
      <c r="S556" s="99">
        <f t="shared" si="519"/>
        <v>-5.7781736504346898E-5</v>
      </c>
      <c r="T556" s="99">
        <f t="shared" si="520"/>
        <v>-9.8513871685163013E-5</v>
      </c>
      <c r="U556" s="99">
        <f t="shared" si="521"/>
        <v>0</v>
      </c>
      <c r="V556" s="99">
        <f t="shared" si="522"/>
        <v>-6.8330825119602978E-5</v>
      </c>
      <c r="W556" s="99"/>
      <c r="X556" s="99">
        <f t="shared" si="523"/>
        <v>0</v>
      </c>
      <c r="Y556" s="99">
        <f t="shared" si="524"/>
        <v>0</v>
      </c>
      <c r="Z556" s="99">
        <f t="shared" si="525"/>
        <v>0</v>
      </c>
      <c r="AA556" s="99">
        <f t="shared" si="526"/>
        <v>0</v>
      </c>
      <c r="AB556" s="99">
        <f t="shared" si="527"/>
        <v>0</v>
      </c>
      <c r="AC556" s="99">
        <f t="shared" si="528"/>
        <v>0</v>
      </c>
      <c r="AD556" s="1"/>
      <c r="AE556" s="1"/>
      <c r="AF556" s="5">
        <f t="shared" si="559"/>
        <v>-2.0056732836720714E-3</v>
      </c>
      <c r="AG556" s="5">
        <f t="shared" si="560"/>
        <v>-1.6531833962897258E-3</v>
      </c>
      <c r="AH556" s="5">
        <f t="shared" si="561"/>
        <v>-1.9720862040599751E-3</v>
      </c>
      <c r="AI556" s="5">
        <f t="shared" si="562"/>
        <v>-1.8121545320320953E-3</v>
      </c>
      <c r="AJ556" s="5" t="e">
        <f t="shared" si="563"/>
        <v>#DIV/0!</v>
      </c>
      <c r="AK556" s="5">
        <f t="shared" si="564"/>
        <v>-1.6531833962897258E-3</v>
      </c>
      <c r="AL556" s="1"/>
      <c r="AM556" s="175">
        <f t="shared" si="529"/>
        <v>-2.0056732836720714E-3</v>
      </c>
      <c r="AN556" s="175">
        <f t="shared" si="530"/>
        <v>-1.6531833962897258E-3</v>
      </c>
      <c r="AO556" s="175">
        <f t="shared" si="531"/>
        <v>-1.9720862040599751E-3</v>
      </c>
      <c r="AP556" s="175">
        <f t="shared" si="532"/>
        <v>-1.8121545320320953E-3</v>
      </c>
      <c r="AQ556" s="175" t="e">
        <f t="shared" si="533"/>
        <v>#DIV/0!</v>
      </c>
      <c r="AR556" s="175">
        <f t="shared" si="534"/>
        <v>-1.6531833962897258E-3</v>
      </c>
      <c r="AS556" s="175"/>
      <c r="AT556" s="175">
        <f t="shared" si="535"/>
        <v>0</v>
      </c>
      <c r="AU556" s="175">
        <f t="shared" si="536"/>
        <v>0</v>
      </c>
      <c r="AV556" s="175">
        <f t="shared" si="537"/>
        <v>0</v>
      </c>
      <c r="AW556" s="175">
        <f t="shared" si="538"/>
        <v>0</v>
      </c>
      <c r="AX556" s="175" t="e">
        <f t="shared" si="539"/>
        <v>#DIV/0!</v>
      </c>
      <c r="AY556" s="175">
        <f t="shared" si="540"/>
        <v>0</v>
      </c>
      <c r="AZ556" s="1"/>
      <c r="BA556" s="1">
        <f t="shared" si="565"/>
        <v>3.7506492821841909E-2</v>
      </c>
      <c r="BB556" s="1">
        <f t="shared" si="566"/>
        <v>4.1196214830953863E-2</v>
      </c>
      <c r="BC556" s="1">
        <f t="shared" si="567"/>
        <v>2.9184239134702059E-2</v>
      </c>
      <c r="BD556" s="1">
        <f t="shared" si="568"/>
        <v>5.4165814908185506E-2</v>
      </c>
      <c r="BE556" s="1">
        <f t="shared" si="569"/>
        <v>0</v>
      </c>
      <c r="BF556" s="1">
        <f t="shared" si="570"/>
        <v>4.1196214830953863E-2</v>
      </c>
      <c r="BG556" s="1"/>
      <c r="BH556" s="1">
        <f t="shared" si="541"/>
        <v>3.7582021564421197E-2</v>
      </c>
      <c r="BI556" s="1">
        <f t="shared" si="542"/>
        <v>4.1264545656073466E-2</v>
      </c>
      <c r="BJ556" s="1">
        <f t="shared" si="543"/>
        <v>2.9242020871206406E-2</v>
      </c>
      <c r="BK556" s="1">
        <f t="shared" si="544"/>
        <v>5.4264328779870669E-2</v>
      </c>
      <c r="BL556" s="1">
        <f t="shared" si="545"/>
        <v>0</v>
      </c>
      <c r="BM556" s="1">
        <f t="shared" si="546"/>
        <v>4.1264545656073466E-2</v>
      </c>
      <c r="BN556" s="1"/>
      <c r="BO556" s="1">
        <f t="shared" si="553"/>
        <v>6.640873755312239E-4</v>
      </c>
      <c r="BP556" s="1">
        <f t="shared" si="554"/>
        <v>3.4527193740292467E-3</v>
      </c>
      <c r="BQ556" s="1">
        <f t="shared" si="555"/>
        <v>-2.5638587298581681E-2</v>
      </c>
      <c r="BR556" s="1">
        <f t="shared" si="556"/>
        <v>9.5942656440302625E-3</v>
      </c>
      <c r="BS556" s="1" t="e">
        <f t="shared" si="557"/>
        <v>#DIV/0!</v>
      </c>
      <c r="BT556" s="1">
        <f t="shared" si="558"/>
        <v>3.4527193740292467E-3</v>
      </c>
      <c r="BU556" s="1"/>
      <c r="BV556" s="1">
        <f t="shared" si="571"/>
        <v>0.10024931871168685</v>
      </c>
      <c r="BW556" s="1">
        <f t="shared" si="572"/>
        <v>9.8956392207069116E-2</v>
      </c>
      <c r="BX556" s="1">
        <f t="shared" si="573"/>
        <v>9.6835605238273531E-2</v>
      </c>
      <c r="BY556" s="1">
        <f t="shared" si="574"/>
        <v>0.1228571289151231</v>
      </c>
      <c r="BZ556" s="1" t="e">
        <f t="shared" si="575"/>
        <v>#DIV/0!</v>
      </c>
      <c r="CA556" s="1">
        <f t="shared" si="576"/>
        <v>9.8956392207069116E-2</v>
      </c>
      <c r="CB556" s="1"/>
      <c r="CC556" s="1"/>
    </row>
    <row r="557" spans="1:81" x14ac:dyDescent="0.2">
      <c r="A557">
        <f t="shared" si="577"/>
        <v>2036</v>
      </c>
      <c r="B557">
        <f t="shared" si="578"/>
        <v>4</v>
      </c>
      <c r="C557" s="1">
        <f>AVERAGE(RealPrice!C545:C556)</f>
        <v>3.750700222493316E-2</v>
      </c>
      <c r="D557" s="1">
        <f>AVERAGE(RealPrice!D545:D556)</f>
        <v>4.1196514534530902E-2</v>
      </c>
      <c r="E557" s="1">
        <f>AVERAGE(RealPrice!E545:E556)</f>
        <v>2.918430975900695E-2</v>
      </c>
      <c r="F557" s="1">
        <f>AVERAGE(RealPrice!F545:F556)</f>
        <v>5.4165252947322468E-2</v>
      </c>
      <c r="G557" s="1">
        <f>AVERAGE(RealPrice!G545:G556)</f>
        <v>0</v>
      </c>
      <c r="H557" s="1">
        <f>AVERAGE(RealPrice!H545:H556)</f>
        <v>4.1196514534530902E-2</v>
      </c>
      <c r="I557" s="1"/>
      <c r="J557" s="1">
        <f t="shared" si="547"/>
        <v>-7.5019339488037462E-5</v>
      </c>
      <c r="K557" s="1">
        <f t="shared" si="548"/>
        <v>-6.8031121542563855E-5</v>
      </c>
      <c r="L557" s="1">
        <f t="shared" si="549"/>
        <v>-5.7711112199456543E-5</v>
      </c>
      <c r="M557" s="1">
        <f t="shared" si="550"/>
        <v>-9.907583254820107E-5</v>
      </c>
      <c r="N557" s="1">
        <f t="shared" si="551"/>
        <v>0</v>
      </c>
      <c r="O557" s="1">
        <f t="shared" si="552"/>
        <v>-6.8031121542563855E-5</v>
      </c>
      <c r="P557" s="1"/>
      <c r="Q557" s="99">
        <f t="shared" si="517"/>
        <v>-7.5019339488037462E-5</v>
      </c>
      <c r="R557" s="99">
        <f t="shared" si="518"/>
        <v>-6.8031121542563855E-5</v>
      </c>
      <c r="S557" s="99">
        <f t="shared" si="519"/>
        <v>-5.7711112199456543E-5</v>
      </c>
      <c r="T557" s="99">
        <f t="shared" si="520"/>
        <v>-9.907583254820107E-5</v>
      </c>
      <c r="U557" s="99">
        <f t="shared" si="521"/>
        <v>0</v>
      </c>
      <c r="V557" s="99">
        <f t="shared" si="522"/>
        <v>-6.8031121542563855E-5</v>
      </c>
      <c r="W557" s="99"/>
      <c r="X557" s="99">
        <f t="shared" si="523"/>
        <v>0</v>
      </c>
      <c r="Y557" s="99">
        <f t="shared" si="524"/>
        <v>0</v>
      </c>
      <c r="Z557" s="99">
        <f t="shared" si="525"/>
        <v>0</v>
      </c>
      <c r="AA557" s="99">
        <f t="shared" si="526"/>
        <v>0</v>
      </c>
      <c r="AB557" s="99">
        <f t="shared" si="527"/>
        <v>0</v>
      </c>
      <c r="AC557" s="99">
        <f t="shared" si="528"/>
        <v>0</v>
      </c>
      <c r="AD557" s="1"/>
      <c r="AE557" s="1"/>
      <c r="AF557" s="5">
        <f t="shared" si="559"/>
        <v>-1.9961496578740912E-3</v>
      </c>
      <c r="AG557" s="5">
        <f t="shared" si="560"/>
        <v>-1.6486579571136639E-3</v>
      </c>
      <c r="AH557" s="5">
        <f t="shared" si="561"/>
        <v>-1.9735678479144703E-3</v>
      </c>
      <c r="AI557" s="5">
        <f t="shared" si="562"/>
        <v>-1.8258003881355123E-3</v>
      </c>
      <c r="AJ557" s="5" t="e">
        <f t="shared" si="563"/>
        <v>#DIV/0!</v>
      </c>
      <c r="AK557" s="5">
        <f t="shared" si="564"/>
        <v>-1.6486579571136639E-3</v>
      </c>
      <c r="AL557" s="1"/>
      <c r="AM557" s="175">
        <f t="shared" si="529"/>
        <v>-1.9961496578740912E-3</v>
      </c>
      <c r="AN557" s="175">
        <f t="shared" si="530"/>
        <v>-1.6486579571136639E-3</v>
      </c>
      <c r="AO557" s="175">
        <f t="shared" si="531"/>
        <v>-1.9735678479144703E-3</v>
      </c>
      <c r="AP557" s="175">
        <f t="shared" si="532"/>
        <v>-1.8258003881355123E-3</v>
      </c>
      <c r="AQ557" s="175" t="e">
        <f t="shared" si="533"/>
        <v>#DIV/0!</v>
      </c>
      <c r="AR557" s="175">
        <f t="shared" si="534"/>
        <v>-1.6486579571136639E-3</v>
      </c>
      <c r="AS557" s="175"/>
      <c r="AT557" s="175">
        <f t="shared" si="535"/>
        <v>0</v>
      </c>
      <c r="AU557" s="175">
        <f t="shared" si="536"/>
        <v>0</v>
      </c>
      <c r="AV557" s="175">
        <f t="shared" si="537"/>
        <v>0</v>
      </c>
      <c r="AW557" s="175">
        <f t="shared" si="538"/>
        <v>0</v>
      </c>
      <c r="AX557" s="175" t="e">
        <f t="shared" si="539"/>
        <v>#DIV/0!</v>
      </c>
      <c r="AY557" s="175">
        <f t="shared" si="540"/>
        <v>0</v>
      </c>
      <c r="AZ557" s="1"/>
      <c r="BA557" s="1">
        <f t="shared" si="565"/>
        <v>3.7431982885445123E-2</v>
      </c>
      <c r="BB557" s="1">
        <f t="shared" si="566"/>
        <v>4.1128483412988338E-2</v>
      </c>
      <c r="BC557" s="1">
        <f t="shared" si="567"/>
        <v>2.9126598646807493E-2</v>
      </c>
      <c r="BD557" s="1">
        <f t="shared" si="568"/>
        <v>5.4066177114774266E-2</v>
      </c>
      <c r="BE557" s="1">
        <f t="shared" si="569"/>
        <v>0</v>
      </c>
      <c r="BF557" s="1">
        <f t="shared" si="570"/>
        <v>4.1128483412988338E-2</v>
      </c>
      <c r="BG557" s="1"/>
      <c r="BH557" s="1">
        <f t="shared" si="541"/>
        <v>3.750700222493316E-2</v>
      </c>
      <c r="BI557" s="1">
        <f t="shared" si="542"/>
        <v>4.1196514534530902E-2</v>
      </c>
      <c r="BJ557" s="1">
        <f t="shared" si="543"/>
        <v>2.918430975900695E-2</v>
      </c>
      <c r="BK557" s="1">
        <f t="shared" si="544"/>
        <v>5.4165252947322468E-2</v>
      </c>
      <c r="BL557" s="1">
        <f t="shared" si="545"/>
        <v>0</v>
      </c>
      <c r="BM557" s="1">
        <f t="shared" si="546"/>
        <v>4.1196514534530902E-2</v>
      </c>
      <c r="BN557" s="1"/>
      <c r="BO557" s="1">
        <f t="shared" si="553"/>
        <v>5.8921778587204079E-4</v>
      </c>
      <c r="BP557" s="1">
        <f t="shared" si="554"/>
        <v>3.3848004125365439E-3</v>
      </c>
      <c r="BQ557" s="1">
        <f t="shared" si="555"/>
        <v>-2.5696184513985632E-2</v>
      </c>
      <c r="BR557" s="1">
        <f t="shared" si="556"/>
        <v>9.4953707041755837E-3</v>
      </c>
      <c r="BS557" s="1" t="e">
        <f t="shared" si="557"/>
        <v>#DIV/0!</v>
      </c>
      <c r="BT557" s="1">
        <f t="shared" si="558"/>
        <v>3.3848004125365439E-3</v>
      </c>
      <c r="BU557" s="1"/>
      <c r="BV557" s="1">
        <f t="shared" si="571"/>
        <v>0.10024931871168685</v>
      </c>
      <c r="BW557" s="1">
        <f t="shared" si="572"/>
        <v>9.8956392207069116E-2</v>
      </c>
      <c r="BX557" s="1">
        <f t="shared" si="573"/>
        <v>9.6835605238273531E-2</v>
      </c>
      <c r="BY557" s="1">
        <f t="shared" si="574"/>
        <v>0.1228571289151231</v>
      </c>
      <c r="BZ557" s="1" t="e">
        <f t="shared" si="575"/>
        <v>#DIV/0!</v>
      </c>
      <c r="CA557" s="1">
        <f t="shared" si="576"/>
        <v>9.8956392207069116E-2</v>
      </c>
      <c r="CB557" s="1"/>
      <c r="CC557" s="1"/>
    </row>
    <row r="558" spans="1:81" x14ac:dyDescent="0.2">
      <c r="A558">
        <f t="shared" si="577"/>
        <v>2036</v>
      </c>
      <c r="B558">
        <f t="shared" si="578"/>
        <v>5</v>
      </c>
      <c r="C558" s="1">
        <f>AVERAGE(RealPrice!C546:C557)</f>
        <v>3.7432452739260193E-2</v>
      </c>
      <c r="D558" s="1">
        <f>AVERAGE(RealPrice!D546:D557)</f>
        <v>4.112882205211222E-2</v>
      </c>
      <c r="E558" s="1">
        <f>AVERAGE(RealPrice!E546:E557)</f>
        <v>2.9125281470545928E-2</v>
      </c>
      <c r="F558" s="1">
        <f>AVERAGE(RealPrice!F546:F557)</f>
        <v>5.4066238098293383E-2</v>
      </c>
      <c r="G558" s="1">
        <f>AVERAGE(RealPrice!G546:G557)</f>
        <v>0</v>
      </c>
      <c r="H558" s="1">
        <f>AVERAGE(RealPrice!H546:H557)</f>
        <v>4.112882205211222E-2</v>
      </c>
      <c r="I558" s="1"/>
      <c r="J558" s="1">
        <f t="shared" si="547"/>
        <v>-7.4549485672967264E-5</v>
      </c>
      <c r="K558" s="1">
        <f t="shared" si="548"/>
        <v>-6.7692482418682531E-5</v>
      </c>
      <c r="L558" s="1">
        <f t="shared" si="549"/>
        <v>-5.9028288461021594E-5</v>
      </c>
      <c r="M558" s="1">
        <f t="shared" si="550"/>
        <v>-9.9014849029084584E-5</v>
      </c>
      <c r="N558" s="1">
        <f t="shared" si="551"/>
        <v>0</v>
      </c>
      <c r="O558" s="1">
        <f t="shared" si="552"/>
        <v>-6.7692482418682531E-5</v>
      </c>
      <c r="P558" s="1"/>
      <c r="Q558" s="99">
        <f t="shared" si="517"/>
        <v>-7.4549485672967264E-5</v>
      </c>
      <c r="R558" s="99">
        <f t="shared" si="518"/>
        <v>-6.7692482418682531E-5</v>
      </c>
      <c r="S558" s="99">
        <f t="shared" si="519"/>
        <v>-5.9028288461021594E-5</v>
      </c>
      <c r="T558" s="99">
        <f t="shared" si="520"/>
        <v>-9.9014849029084584E-5</v>
      </c>
      <c r="U558" s="99">
        <f t="shared" si="521"/>
        <v>0</v>
      </c>
      <c r="V558" s="99">
        <f t="shared" si="522"/>
        <v>-6.7692482418682531E-5</v>
      </c>
      <c r="W558" s="99"/>
      <c r="X558" s="99">
        <f t="shared" si="523"/>
        <v>0</v>
      </c>
      <c r="Y558" s="99">
        <f t="shared" si="524"/>
        <v>0</v>
      </c>
      <c r="Z558" s="99">
        <f t="shared" si="525"/>
        <v>0</v>
      </c>
      <c r="AA558" s="99">
        <f t="shared" si="526"/>
        <v>0</v>
      </c>
      <c r="AB558" s="99">
        <f t="shared" si="527"/>
        <v>0</v>
      </c>
      <c r="AC558" s="99">
        <f t="shared" si="528"/>
        <v>0</v>
      </c>
      <c r="AD558" s="1"/>
      <c r="AE558" s="1"/>
      <c r="AF558" s="5">
        <f t="shared" si="559"/>
        <v>-1.9876151451904134E-3</v>
      </c>
      <c r="AG558" s="5">
        <f t="shared" si="560"/>
        <v>-1.6431604271265332E-3</v>
      </c>
      <c r="AH558" s="5">
        <f t="shared" si="561"/>
        <v>-2.0226035478808635E-3</v>
      </c>
      <c r="AI558" s="5">
        <f t="shared" si="562"/>
        <v>-1.8280141537486694E-3</v>
      </c>
      <c r="AJ558" s="5" t="e">
        <f t="shared" si="563"/>
        <v>#DIV/0!</v>
      </c>
      <c r="AK558" s="5">
        <f t="shared" si="564"/>
        <v>-1.6431604271265332E-3</v>
      </c>
      <c r="AL558" s="1"/>
      <c r="AM558" s="175">
        <f t="shared" si="529"/>
        <v>-1.9876151451904134E-3</v>
      </c>
      <c r="AN558" s="175">
        <f t="shared" si="530"/>
        <v>-1.6431604271265332E-3</v>
      </c>
      <c r="AO558" s="175">
        <f t="shared" si="531"/>
        <v>-2.0226035478808635E-3</v>
      </c>
      <c r="AP558" s="175">
        <f t="shared" si="532"/>
        <v>-1.8280141537486694E-3</v>
      </c>
      <c r="AQ558" s="175" t="e">
        <f t="shared" si="533"/>
        <v>#DIV/0!</v>
      </c>
      <c r="AR558" s="175">
        <f t="shared" si="534"/>
        <v>-1.6431604271265332E-3</v>
      </c>
      <c r="AS558" s="175"/>
      <c r="AT558" s="175">
        <f t="shared" si="535"/>
        <v>0</v>
      </c>
      <c r="AU558" s="175">
        <f t="shared" si="536"/>
        <v>0</v>
      </c>
      <c r="AV558" s="175">
        <f t="shared" si="537"/>
        <v>0</v>
      </c>
      <c r="AW558" s="175">
        <f t="shared" si="538"/>
        <v>0</v>
      </c>
      <c r="AX558" s="175" t="e">
        <f t="shared" si="539"/>
        <v>#DIV/0!</v>
      </c>
      <c r="AY558" s="175">
        <f t="shared" si="540"/>
        <v>0</v>
      </c>
      <c r="AZ558" s="1"/>
      <c r="BA558" s="1">
        <f t="shared" si="565"/>
        <v>3.7357903253587225E-2</v>
      </c>
      <c r="BB558" s="1">
        <f t="shared" si="566"/>
        <v>4.1061129569693537E-2</v>
      </c>
      <c r="BC558" s="1">
        <f t="shared" si="567"/>
        <v>2.9066253182084906E-2</v>
      </c>
      <c r="BD558" s="1">
        <f t="shared" si="568"/>
        <v>5.3967223249264298E-2</v>
      </c>
      <c r="BE558" s="1">
        <f t="shared" si="569"/>
        <v>0</v>
      </c>
      <c r="BF558" s="1">
        <f t="shared" si="570"/>
        <v>4.1061129569693537E-2</v>
      </c>
      <c r="BG558" s="1"/>
      <c r="BH558" s="1">
        <f t="shared" si="541"/>
        <v>3.7432452739260193E-2</v>
      </c>
      <c r="BI558" s="1">
        <f t="shared" si="542"/>
        <v>4.112882205211222E-2</v>
      </c>
      <c r="BJ558" s="1">
        <f t="shared" si="543"/>
        <v>2.9125281470545928E-2</v>
      </c>
      <c r="BK558" s="1">
        <f t="shared" si="544"/>
        <v>5.4066238098293383E-2</v>
      </c>
      <c r="BL558" s="1">
        <f t="shared" si="545"/>
        <v>0</v>
      </c>
      <c r="BM558" s="1">
        <f t="shared" si="546"/>
        <v>4.112882205211222E-2</v>
      </c>
      <c r="BN558" s="1"/>
      <c r="BO558" s="1">
        <f t="shared" si="553"/>
        <v>5.1481647588586281E-4</v>
      </c>
      <c r="BP558" s="1">
        <f t="shared" si="554"/>
        <v>3.3172191597261838E-3</v>
      </c>
      <c r="BQ558" s="1">
        <f t="shared" si="555"/>
        <v>-2.5755093411620987E-2</v>
      </c>
      <c r="BR558" s="1">
        <f t="shared" si="556"/>
        <v>9.396536855691957E-3</v>
      </c>
      <c r="BS558" s="1" t="e">
        <f t="shared" si="557"/>
        <v>#DIV/0!</v>
      </c>
      <c r="BT558" s="1">
        <f t="shared" si="558"/>
        <v>3.3172191597261838E-3</v>
      </c>
      <c r="BU558" s="1"/>
      <c r="BV558" s="1">
        <f t="shared" si="571"/>
        <v>0.10024931871168685</v>
      </c>
      <c r="BW558" s="1">
        <f t="shared" si="572"/>
        <v>9.8956392207069116E-2</v>
      </c>
      <c r="BX558" s="1">
        <f t="shared" si="573"/>
        <v>9.6835605238273531E-2</v>
      </c>
      <c r="BY558" s="1">
        <f t="shared" si="574"/>
        <v>0.1228571289151231</v>
      </c>
      <c r="BZ558" s="1" t="e">
        <f t="shared" si="575"/>
        <v>#DIV/0!</v>
      </c>
      <c r="CA558" s="1">
        <f t="shared" si="576"/>
        <v>9.8956392207069116E-2</v>
      </c>
      <c r="CB558" s="1"/>
      <c r="CC558" s="1"/>
    </row>
    <row r="559" spans="1:81" x14ac:dyDescent="0.2">
      <c r="A559">
        <f t="shared" si="577"/>
        <v>2036</v>
      </c>
      <c r="B559">
        <f t="shared" si="578"/>
        <v>6</v>
      </c>
      <c r="C559" s="1">
        <f>AVERAGE(RealPrice!C547:C558)</f>
        <v>3.7358127109903147E-2</v>
      </c>
      <c r="D559" s="1">
        <f>AVERAGE(RealPrice!D547:D558)</f>
        <v>4.1061383777287692E-2</v>
      </c>
      <c r="E559" s="1">
        <f>AVERAGE(RealPrice!E547:E558)</f>
        <v>2.9066841180916264E-2</v>
      </c>
      <c r="F559" s="1">
        <f>AVERAGE(RealPrice!F547:F558)</f>
        <v>5.3968369788655157E-2</v>
      </c>
      <c r="G559" s="1">
        <f>AVERAGE(RealPrice!G547:G558)</f>
        <v>0</v>
      </c>
      <c r="H559" s="1">
        <f>AVERAGE(RealPrice!H547:H558)</f>
        <v>4.1061383777287692E-2</v>
      </c>
      <c r="I559" s="1"/>
      <c r="J559" s="1">
        <f t="shared" si="547"/>
        <v>-7.432562935704573E-5</v>
      </c>
      <c r="K559" s="1">
        <f t="shared" si="548"/>
        <v>-6.7438274824527245E-5</v>
      </c>
      <c r="L559" s="1">
        <f t="shared" si="549"/>
        <v>-5.8440289629663883E-5</v>
      </c>
      <c r="M559" s="1">
        <f t="shared" si="550"/>
        <v>-9.7868309638225737E-5</v>
      </c>
      <c r="N559" s="1">
        <f t="shared" si="551"/>
        <v>0</v>
      </c>
      <c r="O559" s="1">
        <f t="shared" si="552"/>
        <v>-6.7438274824527245E-5</v>
      </c>
      <c r="P559" s="1"/>
      <c r="Q559" s="99">
        <f t="shared" si="517"/>
        <v>-7.432562935704573E-5</v>
      </c>
      <c r="R559" s="99">
        <f t="shared" si="518"/>
        <v>-6.7438274824527245E-5</v>
      </c>
      <c r="S559" s="99">
        <f t="shared" si="519"/>
        <v>-5.8440289629663883E-5</v>
      </c>
      <c r="T559" s="99">
        <f t="shared" si="520"/>
        <v>-9.7868309638225737E-5</v>
      </c>
      <c r="U559" s="99">
        <f t="shared" si="521"/>
        <v>0</v>
      </c>
      <c r="V559" s="99">
        <f t="shared" si="522"/>
        <v>-6.7438274824527245E-5</v>
      </c>
      <c r="W559" s="99"/>
      <c r="X559" s="99">
        <f t="shared" si="523"/>
        <v>0</v>
      </c>
      <c r="Y559" s="99">
        <f t="shared" si="524"/>
        <v>0</v>
      </c>
      <c r="Z559" s="99">
        <f t="shared" si="525"/>
        <v>0</v>
      </c>
      <c r="AA559" s="99">
        <f t="shared" si="526"/>
        <v>0</v>
      </c>
      <c r="AB559" s="99">
        <f t="shared" si="527"/>
        <v>0</v>
      </c>
      <c r="AC559" s="99">
        <f t="shared" si="528"/>
        <v>0</v>
      </c>
      <c r="AD559" s="1"/>
      <c r="AE559" s="1"/>
      <c r="AF559" s="5">
        <f t="shared" si="559"/>
        <v>-1.985593353306836E-3</v>
      </c>
      <c r="AG559" s="5">
        <f t="shared" si="560"/>
        <v>-1.6396840818606595E-3</v>
      </c>
      <c r="AH559" s="5">
        <f t="shared" si="561"/>
        <v>-2.0065141581125934E-3</v>
      </c>
      <c r="AI559" s="5">
        <f t="shared" si="562"/>
        <v>-1.8101557104879262E-3</v>
      </c>
      <c r="AJ559" s="5" t="e">
        <f t="shared" si="563"/>
        <v>#DIV/0!</v>
      </c>
      <c r="AK559" s="5">
        <f t="shared" si="564"/>
        <v>-1.6396840818606595E-3</v>
      </c>
      <c r="AL559" s="1"/>
      <c r="AM559" s="175">
        <f t="shared" si="529"/>
        <v>-1.985593353306836E-3</v>
      </c>
      <c r="AN559" s="175">
        <f t="shared" si="530"/>
        <v>-1.6396840818606595E-3</v>
      </c>
      <c r="AO559" s="175">
        <f t="shared" si="531"/>
        <v>-2.0065141581125934E-3</v>
      </c>
      <c r="AP559" s="175">
        <f t="shared" si="532"/>
        <v>-1.8101557104879262E-3</v>
      </c>
      <c r="AQ559" s="175" t="e">
        <f t="shared" si="533"/>
        <v>#DIV/0!</v>
      </c>
      <c r="AR559" s="175">
        <f t="shared" si="534"/>
        <v>-1.6396840818606595E-3</v>
      </c>
      <c r="AS559" s="175"/>
      <c r="AT559" s="175">
        <f t="shared" si="535"/>
        <v>0</v>
      </c>
      <c r="AU559" s="175">
        <f t="shared" si="536"/>
        <v>0</v>
      </c>
      <c r="AV559" s="175">
        <f t="shared" si="537"/>
        <v>0</v>
      </c>
      <c r="AW559" s="175">
        <f t="shared" si="538"/>
        <v>0</v>
      </c>
      <c r="AX559" s="175" t="e">
        <f t="shared" si="539"/>
        <v>#DIV/0!</v>
      </c>
      <c r="AY559" s="175">
        <f t="shared" si="540"/>
        <v>0</v>
      </c>
      <c r="AZ559" s="1"/>
      <c r="BA559" s="1">
        <f t="shared" si="565"/>
        <v>3.7283801480546101E-2</v>
      </c>
      <c r="BB559" s="1">
        <f t="shared" si="566"/>
        <v>4.0993945502463165E-2</v>
      </c>
      <c r="BC559" s="1">
        <f t="shared" si="567"/>
        <v>2.90084008912866E-2</v>
      </c>
      <c r="BD559" s="1">
        <f t="shared" si="568"/>
        <v>5.3870501479016931E-2</v>
      </c>
      <c r="BE559" s="1">
        <f t="shared" si="569"/>
        <v>0</v>
      </c>
      <c r="BF559" s="1">
        <f t="shared" si="570"/>
        <v>4.0993945502463165E-2</v>
      </c>
      <c r="BG559" s="1"/>
      <c r="BH559" s="1">
        <f t="shared" si="541"/>
        <v>3.7358127109903147E-2</v>
      </c>
      <c r="BI559" s="1">
        <f t="shared" si="542"/>
        <v>4.1061383777287692E-2</v>
      </c>
      <c r="BJ559" s="1">
        <f t="shared" si="543"/>
        <v>2.9066841180916264E-2</v>
      </c>
      <c r="BK559" s="1">
        <f t="shared" si="544"/>
        <v>5.3968369788655157E-2</v>
      </c>
      <c r="BL559" s="1">
        <f t="shared" si="545"/>
        <v>0</v>
      </c>
      <c r="BM559" s="1">
        <f t="shared" si="546"/>
        <v>4.1061383777287692E-2</v>
      </c>
      <c r="BN559" s="1"/>
      <c r="BO559" s="1">
        <f t="shared" si="553"/>
        <v>4.4063842700444719E-4</v>
      </c>
      <c r="BP559" s="1">
        <f t="shared" si="554"/>
        <v>3.2498914623673935E-3</v>
      </c>
      <c r="BQ559" s="1">
        <f t="shared" si="555"/>
        <v>-2.5813416439982105E-2</v>
      </c>
      <c r="BR559" s="1">
        <f t="shared" si="556"/>
        <v>9.2988457029332984E-3</v>
      </c>
      <c r="BS559" s="1" t="e">
        <f t="shared" si="557"/>
        <v>#DIV/0!</v>
      </c>
      <c r="BT559" s="1">
        <f t="shared" si="558"/>
        <v>3.2498914623673935E-3</v>
      </c>
      <c r="BU559" s="1"/>
      <c r="BV559" s="1">
        <f t="shared" si="571"/>
        <v>0.10024931871168685</v>
      </c>
      <c r="BW559" s="1">
        <f t="shared" si="572"/>
        <v>9.8956392207069116E-2</v>
      </c>
      <c r="BX559" s="1">
        <f t="shared" si="573"/>
        <v>9.6835605238273531E-2</v>
      </c>
      <c r="BY559" s="1">
        <f t="shared" si="574"/>
        <v>0.1228571289151231</v>
      </c>
      <c r="BZ559" s="1" t="e">
        <f t="shared" si="575"/>
        <v>#DIV/0!</v>
      </c>
      <c r="CA559" s="1">
        <f t="shared" si="576"/>
        <v>9.8956392207069116E-2</v>
      </c>
      <c r="CB559" s="1"/>
      <c r="CC559" s="1"/>
    </row>
    <row r="560" spans="1:81" x14ac:dyDescent="0.2">
      <c r="A560">
        <f t="shared" si="577"/>
        <v>2036</v>
      </c>
      <c r="B560">
        <f t="shared" si="578"/>
        <v>7</v>
      </c>
      <c r="C560" s="1">
        <f>AVERAGE(RealPrice!C548:C559)</f>
        <v>3.7285544381560745E-2</v>
      </c>
      <c r="D560" s="1">
        <f>AVERAGE(RealPrice!D548:D559)</f>
        <v>4.0995247924432238E-2</v>
      </c>
      <c r="E560" s="1">
        <f>AVERAGE(RealPrice!E548:E559)</f>
        <v>2.900793668412811E-2</v>
      </c>
      <c r="F560" s="1">
        <f>AVERAGE(RealPrice!F548:F559)</f>
        <v>5.3872403343847707E-2</v>
      </c>
      <c r="G560" s="1">
        <f>AVERAGE(RealPrice!G548:G559)</f>
        <v>0</v>
      </c>
      <c r="H560" s="1">
        <f>AVERAGE(RealPrice!H548:H559)</f>
        <v>4.0995247924432238E-2</v>
      </c>
      <c r="I560" s="1"/>
      <c r="J560" s="1">
        <f t="shared" si="547"/>
        <v>-7.258272834240187E-5</v>
      </c>
      <c r="K560" s="1">
        <f t="shared" si="548"/>
        <v>-6.6135852855454813E-5</v>
      </c>
      <c r="L560" s="1">
        <f t="shared" si="549"/>
        <v>-5.8904496788154265E-5</v>
      </c>
      <c r="M560" s="1">
        <f t="shared" si="550"/>
        <v>-9.5966444807450701E-5</v>
      </c>
      <c r="N560" s="1">
        <f t="shared" si="551"/>
        <v>0</v>
      </c>
      <c r="O560" s="1">
        <f t="shared" si="552"/>
        <v>-6.6135852855454813E-5</v>
      </c>
      <c r="P560" s="1"/>
      <c r="Q560" s="99">
        <f t="shared" si="517"/>
        <v>-7.258272834240187E-5</v>
      </c>
      <c r="R560" s="99">
        <f t="shared" si="518"/>
        <v>-6.6135852855454813E-5</v>
      </c>
      <c r="S560" s="99">
        <f t="shared" si="519"/>
        <v>-5.8904496788154265E-5</v>
      </c>
      <c r="T560" s="99">
        <f t="shared" si="520"/>
        <v>-9.5966444807450701E-5</v>
      </c>
      <c r="U560" s="99">
        <f t="shared" si="521"/>
        <v>0</v>
      </c>
      <c r="V560" s="99">
        <f t="shared" si="522"/>
        <v>-6.6135852855454813E-5</v>
      </c>
      <c r="W560" s="99"/>
      <c r="X560" s="99">
        <f t="shared" si="523"/>
        <v>0</v>
      </c>
      <c r="Y560" s="99">
        <f t="shared" si="524"/>
        <v>0</v>
      </c>
      <c r="Z560" s="99">
        <f t="shared" si="525"/>
        <v>0</v>
      </c>
      <c r="AA560" s="99">
        <f t="shared" si="526"/>
        <v>0</v>
      </c>
      <c r="AB560" s="99">
        <f t="shared" si="527"/>
        <v>0</v>
      </c>
      <c r="AC560" s="99">
        <f t="shared" si="528"/>
        <v>0</v>
      </c>
      <c r="AD560" s="1"/>
      <c r="AE560" s="1"/>
      <c r="AF560" s="5">
        <f t="shared" si="559"/>
        <v>-1.9428899133211441E-3</v>
      </c>
      <c r="AG560" s="5">
        <f t="shared" si="560"/>
        <v>-1.6106581603330117E-3</v>
      </c>
      <c r="AH560" s="5">
        <f t="shared" si="561"/>
        <v>-2.0265186857258977E-3</v>
      </c>
      <c r="AI560" s="5">
        <f t="shared" si="562"/>
        <v>-1.7781979552701221E-3</v>
      </c>
      <c r="AJ560" s="5" t="e">
        <f t="shared" si="563"/>
        <v>#DIV/0!</v>
      </c>
      <c r="AK560" s="5">
        <f t="shared" si="564"/>
        <v>-1.6106581603330117E-3</v>
      </c>
      <c r="AL560" s="1"/>
      <c r="AM560" s="175">
        <f t="shared" si="529"/>
        <v>-1.9428899133211441E-3</v>
      </c>
      <c r="AN560" s="175">
        <f t="shared" si="530"/>
        <v>-1.6106581603330117E-3</v>
      </c>
      <c r="AO560" s="175">
        <f t="shared" si="531"/>
        <v>-2.0265186857258977E-3</v>
      </c>
      <c r="AP560" s="175">
        <f t="shared" si="532"/>
        <v>-1.7781979552701221E-3</v>
      </c>
      <c r="AQ560" s="175" t="e">
        <f t="shared" si="533"/>
        <v>#DIV/0!</v>
      </c>
      <c r="AR560" s="175">
        <f t="shared" si="534"/>
        <v>-1.6106581603330117E-3</v>
      </c>
      <c r="AS560" s="175"/>
      <c r="AT560" s="175">
        <f t="shared" si="535"/>
        <v>0</v>
      </c>
      <c r="AU560" s="175">
        <f t="shared" si="536"/>
        <v>0</v>
      </c>
      <c r="AV560" s="175">
        <f t="shared" si="537"/>
        <v>0</v>
      </c>
      <c r="AW560" s="175">
        <f t="shared" si="538"/>
        <v>0</v>
      </c>
      <c r="AX560" s="175" t="e">
        <f t="shared" si="539"/>
        <v>#DIV/0!</v>
      </c>
      <c r="AY560" s="175">
        <f t="shared" si="540"/>
        <v>0</v>
      </c>
      <c r="AZ560" s="1"/>
      <c r="BA560" s="1">
        <f t="shared" si="565"/>
        <v>3.7212961653218343E-2</v>
      </c>
      <c r="BB560" s="1">
        <f t="shared" si="566"/>
        <v>4.0929112071576783E-2</v>
      </c>
      <c r="BC560" s="1">
        <f t="shared" si="567"/>
        <v>2.8949032187339956E-2</v>
      </c>
      <c r="BD560" s="1">
        <f t="shared" si="568"/>
        <v>5.3776436899040256E-2</v>
      </c>
      <c r="BE560" s="1">
        <f t="shared" si="569"/>
        <v>0</v>
      </c>
      <c r="BF560" s="1">
        <f t="shared" si="570"/>
        <v>4.0929112071576783E-2</v>
      </c>
      <c r="BG560" s="1"/>
      <c r="BH560" s="1">
        <f t="shared" si="541"/>
        <v>3.7285544381560745E-2</v>
      </c>
      <c r="BI560" s="1">
        <f t="shared" si="542"/>
        <v>4.0995247924432238E-2</v>
      </c>
      <c r="BJ560" s="1">
        <f t="shared" si="543"/>
        <v>2.900793668412811E-2</v>
      </c>
      <c r="BK560" s="1">
        <f t="shared" si="544"/>
        <v>5.3872403343847707E-2</v>
      </c>
      <c r="BL560" s="1">
        <f t="shared" si="545"/>
        <v>0</v>
      </c>
      <c r="BM560" s="1">
        <f t="shared" si="546"/>
        <v>4.0995247924432238E-2</v>
      </c>
      <c r="BN560" s="1"/>
      <c r="BO560" s="1">
        <f t="shared" si="553"/>
        <v>3.6819671891282499E-4</v>
      </c>
      <c r="BP560" s="1">
        <f t="shared" si="554"/>
        <v>3.1838621317630319E-3</v>
      </c>
      <c r="BQ560" s="1">
        <f t="shared" si="555"/>
        <v>-2.5872201565706843E-2</v>
      </c>
      <c r="BR560" s="1">
        <f t="shared" si="556"/>
        <v>9.2030499054617815E-3</v>
      </c>
      <c r="BS560" s="1" t="e">
        <f t="shared" si="557"/>
        <v>#DIV/0!</v>
      </c>
      <c r="BT560" s="1">
        <f t="shared" si="558"/>
        <v>3.1838621317630319E-3</v>
      </c>
      <c r="BU560" s="1"/>
      <c r="BV560" s="1">
        <f t="shared" si="571"/>
        <v>0.10024931871168685</v>
      </c>
      <c r="BW560" s="1">
        <f t="shared" si="572"/>
        <v>9.8956392207069116E-2</v>
      </c>
      <c r="BX560" s="1">
        <f t="shared" si="573"/>
        <v>9.6835605238273531E-2</v>
      </c>
      <c r="BY560" s="1">
        <f t="shared" si="574"/>
        <v>0.1228571289151231</v>
      </c>
      <c r="BZ560" s="1" t="e">
        <f t="shared" si="575"/>
        <v>#DIV/0!</v>
      </c>
      <c r="CA560" s="1">
        <f t="shared" si="576"/>
        <v>9.8956392207069116E-2</v>
      </c>
      <c r="CB560" s="1"/>
      <c r="CC560" s="1"/>
    </row>
    <row r="561" spans="1:81" x14ac:dyDescent="0.2">
      <c r="A561">
        <f t="shared" si="577"/>
        <v>2036</v>
      </c>
      <c r="B561">
        <f t="shared" si="578"/>
        <v>8</v>
      </c>
      <c r="C561" s="1">
        <f>AVERAGE(RealPrice!C549:C560)</f>
        <v>3.7213297305079045E-2</v>
      </c>
      <c r="D561" s="1">
        <f>AVERAGE(RealPrice!D549:D560)</f>
        <v>4.0929849738339456E-2</v>
      </c>
      <c r="E561" s="1">
        <f>AVERAGE(RealPrice!E549:E560)</f>
        <v>2.8948122533647216E-2</v>
      </c>
      <c r="F561" s="1">
        <f>AVERAGE(RealPrice!F549:F560)</f>
        <v>5.3776756863745306E-2</v>
      </c>
      <c r="G561" s="1">
        <f>AVERAGE(RealPrice!G549:G560)</f>
        <v>0</v>
      </c>
      <c r="H561" s="1">
        <f>AVERAGE(RealPrice!H549:H560)</f>
        <v>4.0929849738339456E-2</v>
      </c>
      <c r="I561" s="1"/>
      <c r="J561" s="1">
        <f t="shared" si="547"/>
        <v>-7.2247076481700423E-5</v>
      </c>
      <c r="K561" s="1">
        <f t="shared" si="548"/>
        <v>-6.5398186092781307E-5</v>
      </c>
      <c r="L561" s="1">
        <f t="shared" si="549"/>
        <v>-5.9814150480893419E-5</v>
      </c>
      <c r="M561" s="1">
        <f t="shared" si="550"/>
        <v>-9.5646480102400122E-5</v>
      </c>
      <c r="N561" s="1">
        <f t="shared" si="551"/>
        <v>0</v>
      </c>
      <c r="O561" s="1">
        <f t="shared" si="552"/>
        <v>-6.5398186092781307E-5</v>
      </c>
      <c r="P561" s="1"/>
      <c r="Q561" s="99">
        <f t="shared" si="517"/>
        <v>-7.2247076481700423E-5</v>
      </c>
      <c r="R561" s="99">
        <f t="shared" si="518"/>
        <v>-6.5398186092781307E-5</v>
      </c>
      <c r="S561" s="99">
        <f t="shared" si="519"/>
        <v>-5.9814150480893419E-5</v>
      </c>
      <c r="T561" s="99">
        <f t="shared" si="520"/>
        <v>-9.5646480102400122E-5</v>
      </c>
      <c r="U561" s="99">
        <f t="shared" si="521"/>
        <v>0</v>
      </c>
      <c r="V561" s="99">
        <f t="shared" si="522"/>
        <v>-6.5398186092781307E-5</v>
      </c>
      <c r="W561" s="99"/>
      <c r="X561" s="99">
        <f t="shared" si="523"/>
        <v>0</v>
      </c>
      <c r="Y561" s="99">
        <f t="shared" si="524"/>
        <v>0</v>
      </c>
      <c r="Z561" s="99">
        <f t="shared" si="525"/>
        <v>0</v>
      </c>
      <c r="AA561" s="99">
        <f t="shared" si="526"/>
        <v>0</v>
      </c>
      <c r="AB561" s="99">
        <f t="shared" si="527"/>
        <v>0</v>
      </c>
      <c r="AC561" s="99">
        <f t="shared" si="528"/>
        <v>0</v>
      </c>
      <c r="AD561" s="1"/>
      <c r="AE561" s="1"/>
      <c r="AF561" s="5">
        <f t="shared" si="559"/>
        <v>-1.9376698846705898E-3</v>
      </c>
      <c r="AG561" s="5">
        <f t="shared" si="560"/>
        <v>-1.5952626073473253E-3</v>
      </c>
      <c r="AH561" s="5">
        <f t="shared" si="561"/>
        <v>-2.0619925895529745E-3</v>
      </c>
      <c r="AI561" s="5">
        <f t="shared" si="562"/>
        <v>-1.7754262695860445E-3</v>
      </c>
      <c r="AJ561" s="5" t="e">
        <f t="shared" si="563"/>
        <v>#DIV/0!</v>
      </c>
      <c r="AK561" s="5">
        <f t="shared" si="564"/>
        <v>-1.5952626073473253E-3</v>
      </c>
      <c r="AL561" s="1"/>
      <c r="AM561" s="175">
        <f t="shared" si="529"/>
        <v>-1.9376698846705898E-3</v>
      </c>
      <c r="AN561" s="175">
        <f t="shared" si="530"/>
        <v>-1.5952626073473253E-3</v>
      </c>
      <c r="AO561" s="175">
        <f t="shared" si="531"/>
        <v>-2.0619925895529745E-3</v>
      </c>
      <c r="AP561" s="175">
        <f t="shared" si="532"/>
        <v>-1.7754262695860445E-3</v>
      </c>
      <c r="AQ561" s="175" t="e">
        <f t="shared" si="533"/>
        <v>#DIV/0!</v>
      </c>
      <c r="AR561" s="175">
        <f t="shared" si="534"/>
        <v>-1.5952626073473253E-3</v>
      </c>
      <c r="AS561" s="175"/>
      <c r="AT561" s="175">
        <f t="shared" si="535"/>
        <v>0</v>
      </c>
      <c r="AU561" s="175">
        <f t="shared" si="536"/>
        <v>0</v>
      </c>
      <c r="AV561" s="175">
        <f t="shared" si="537"/>
        <v>0</v>
      </c>
      <c r="AW561" s="175">
        <f t="shared" si="538"/>
        <v>0</v>
      </c>
      <c r="AX561" s="175" t="e">
        <f t="shared" si="539"/>
        <v>#DIV/0!</v>
      </c>
      <c r="AY561" s="175">
        <f t="shared" si="540"/>
        <v>0</v>
      </c>
      <c r="AZ561" s="1"/>
      <c r="BA561" s="1">
        <f t="shared" si="565"/>
        <v>3.7141050228597344E-2</v>
      </c>
      <c r="BB561" s="1">
        <f t="shared" si="566"/>
        <v>4.0864451552246675E-2</v>
      </c>
      <c r="BC561" s="1">
        <f t="shared" si="567"/>
        <v>2.8888308383166323E-2</v>
      </c>
      <c r="BD561" s="1">
        <f t="shared" si="568"/>
        <v>5.3681110383642906E-2</v>
      </c>
      <c r="BE561" s="1">
        <f t="shared" si="569"/>
        <v>0</v>
      </c>
      <c r="BF561" s="1">
        <f t="shared" si="570"/>
        <v>4.0864451552246675E-2</v>
      </c>
      <c r="BG561" s="1"/>
      <c r="BH561" s="1">
        <f t="shared" si="541"/>
        <v>3.7213297305079045E-2</v>
      </c>
      <c r="BI561" s="1">
        <f t="shared" si="542"/>
        <v>4.0929849738339456E-2</v>
      </c>
      <c r="BJ561" s="1">
        <f t="shared" si="543"/>
        <v>2.8948122533647216E-2</v>
      </c>
      <c r="BK561" s="1">
        <f t="shared" si="544"/>
        <v>5.3776756863745306E-2</v>
      </c>
      <c r="BL561" s="1">
        <f t="shared" si="545"/>
        <v>0</v>
      </c>
      <c r="BM561" s="1">
        <f t="shared" si="546"/>
        <v>4.0929849738339456E-2</v>
      </c>
      <c r="BN561" s="1"/>
      <c r="BO561" s="1">
        <f t="shared" si="553"/>
        <v>2.9608963341548009E-4</v>
      </c>
      <c r="BP561" s="1">
        <f t="shared" si="554"/>
        <v>3.1185682729511143E-3</v>
      </c>
      <c r="BQ561" s="1">
        <f t="shared" si="555"/>
        <v>-2.5931892379852696E-2</v>
      </c>
      <c r="BR561" s="1">
        <f t="shared" si="556"/>
        <v>9.1075732386327463E-3</v>
      </c>
      <c r="BS561" s="1" t="e">
        <f t="shared" si="557"/>
        <v>#DIV/0!</v>
      </c>
      <c r="BT561" s="1">
        <f t="shared" si="558"/>
        <v>3.1185682729511143E-3</v>
      </c>
      <c r="BU561" s="1"/>
      <c r="BV561" s="1">
        <f t="shared" si="571"/>
        <v>0.10024931871168685</v>
      </c>
      <c r="BW561" s="1">
        <f t="shared" si="572"/>
        <v>9.8956392207069116E-2</v>
      </c>
      <c r="BX561" s="1">
        <f t="shared" si="573"/>
        <v>9.6835605238273531E-2</v>
      </c>
      <c r="BY561" s="1">
        <f t="shared" si="574"/>
        <v>0.1228571289151231</v>
      </c>
      <c r="BZ561" s="1" t="e">
        <f t="shared" si="575"/>
        <v>#DIV/0!</v>
      </c>
      <c r="CA561" s="1">
        <f t="shared" si="576"/>
        <v>9.8956392207069116E-2</v>
      </c>
      <c r="CB561" s="1"/>
      <c r="CC561" s="1"/>
    </row>
    <row r="562" spans="1:81" x14ac:dyDescent="0.2">
      <c r="A562">
        <f t="shared" si="577"/>
        <v>2036</v>
      </c>
      <c r="B562">
        <f t="shared" si="578"/>
        <v>9</v>
      </c>
      <c r="C562" s="1">
        <f>AVERAGE(RealPrice!C550:C561)</f>
        <v>3.7140866588602585E-2</v>
      </c>
      <c r="D562" s="1">
        <f>AVERAGE(RealPrice!D550:D561)</f>
        <v>4.0863957144510944E-2</v>
      </c>
      <c r="E562" s="1">
        <f>AVERAGE(RealPrice!E550:E561)</f>
        <v>2.8888007884283265E-2</v>
      </c>
      <c r="F562" s="1">
        <f>AVERAGE(RealPrice!F550:F561)</f>
        <v>5.3681152410153109E-2</v>
      </c>
      <c r="G562" s="1">
        <f>AVERAGE(RealPrice!G550:G561)</f>
        <v>0</v>
      </c>
      <c r="H562" s="1">
        <f>AVERAGE(RealPrice!H550:H561)</f>
        <v>4.0863957144510944E-2</v>
      </c>
      <c r="I562" s="1"/>
      <c r="J562" s="1">
        <f t="shared" si="547"/>
        <v>-7.2430716476459822E-5</v>
      </c>
      <c r="K562" s="1">
        <f t="shared" si="548"/>
        <v>-6.5892593828512092E-5</v>
      </c>
      <c r="L562" s="1">
        <f t="shared" si="549"/>
        <v>-6.01146493639515E-5</v>
      </c>
      <c r="M562" s="1">
        <f t="shared" si="550"/>
        <v>-9.5604453592197658E-5</v>
      </c>
      <c r="N562" s="1">
        <f t="shared" si="551"/>
        <v>0</v>
      </c>
      <c r="O562" s="1">
        <f t="shared" si="552"/>
        <v>-6.5892593828512092E-5</v>
      </c>
      <c r="P562" s="1"/>
      <c r="Q562" s="99">
        <f t="shared" si="517"/>
        <v>-7.2430716476459822E-5</v>
      </c>
      <c r="R562" s="99">
        <f t="shared" si="518"/>
        <v>-6.5892593828512092E-5</v>
      </c>
      <c r="S562" s="99">
        <f t="shared" si="519"/>
        <v>-6.01146493639515E-5</v>
      </c>
      <c r="T562" s="99">
        <f t="shared" si="520"/>
        <v>-9.5604453592197658E-5</v>
      </c>
      <c r="U562" s="99">
        <f t="shared" si="521"/>
        <v>0</v>
      </c>
      <c r="V562" s="99">
        <f t="shared" si="522"/>
        <v>-6.5892593828512092E-5</v>
      </c>
      <c r="W562" s="99"/>
      <c r="X562" s="99">
        <f t="shared" si="523"/>
        <v>0</v>
      </c>
      <c r="Y562" s="99">
        <f t="shared" si="524"/>
        <v>0</v>
      </c>
      <c r="Z562" s="99">
        <f t="shared" si="525"/>
        <v>0</v>
      </c>
      <c r="AA562" s="99">
        <f t="shared" si="526"/>
        <v>0</v>
      </c>
      <c r="AB562" s="99">
        <f t="shared" si="527"/>
        <v>0</v>
      </c>
      <c r="AC562" s="99">
        <f t="shared" si="528"/>
        <v>0</v>
      </c>
      <c r="AD562" s="1"/>
      <c r="AE562" s="1"/>
      <c r="AF562" s="5">
        <f t="shared" si="559"/>
        <v>-1.9463665335179847E-3</v>
      </c>
      <c r="AG562" s="5">
        <f t="shared" si="560"/>
        <v>-1.609890929230251E-3</v>
      </c>
      <c r="AH562" s="5">
        <f t="shared" si="561"/>
        <v>-2.0766337883942887E-3</v>
      </c>
      <c r="AI562" s="5">
        <f t="shared" si="562"/>
        <v>-1.777802514837945E-3</v>
      </c>
      <c r="AJ562" s="5" t="e">
        <f t="shared" si="563"/>
        <v>#DIV/0!</v>
      </c>
      <c r="AK562" s="5">
        <f t="shared" si="564"/>
        <v>-1.609890929230251E-3</v>
      </c>
      <c r="AL562" s="1"/>
      <c r="AM562" s="175">
        <f t="shared" si="529"/>
        <v>-1.9463665335179847E-3</v>
      </c>
      <c r="AN562" s="175">
        <f t="shared" si="530"/>
        <v>-1.609890929230251E-3</v>
      </c>
      <c r="AO562" s="175">
        <f t="shared" si="531"/>
        <v>-2.0766337883942887E-3</v>
      </c>
      <c r="AP562" s="175">
        <f t="shared" si="532"/>
        <v>-1.777802514837945E-3</v>
      </c>
      <c r="AQ562" s="175" t="e">
        <f t="shared" si="533"/>
        <v>#DIV/0!</v>
      </c>
      <c r="AR562" s="175">
        <f t="shared" si="534"/>
        <v>-1.609890929230251E-3</v>
      </c>
      <c r="AS562" s="175"/>
      <c r="AT562" s="175">
        <f t="shared" si="535"/>
        <v>0</v>
      </c>
      <c r="AU562" s="175">
        <f t="shared" si="536"/>
        <v>0</v>
      </c>
      <c r="AV562" s="175">
        <f t="shared" si="537"/>
        <v>0</v>
      </c>
      <c r="AW562" s="175">
        <f t="shared" si="538"/>
        <v>0</v>
      </c>
      <c r="AX562" s="175" t="e">
        <f t="shared" si="539"/>
        <v>#DIV/0!</v>
      </c>
      <c r="AY562" s="175">
        <f t="shared" si="540"/>
        <v>0</v>
      </c>
      <c r="AZ562" s="1"/>
      <c r="BA562" s="1">
        <f t="shared" si="565"/>
        <v>3.7068435872126125E-2</v>
      </c>
      <c r="BB562" s="1">
        <f t="shared" si="566"/>
        <v>4.0798064550682432E-2</v>
      </c>
      <c r="BC562" s="1">
        <f t="shared" si="567"/>
        <v>2.8827893234919313E-2</v>
      </c>
      <c r="BD562" s="1">
        <f t="shared" si="568"/>
        <v>5.3585547956560911E-2</v>
      </c>
      <c r="BE562" s="1">
        <f t="shared" si="569"/>
        <v>0</v>
      </c>
      <c r="BF562" s="1">
        <f t="shared" si="570"/>
        <v>4.0798064550682432E-2</v>
      </c>
      <c r="BG562" s="1"/>
      <c r="BH562" s="1">
        <f t="shared" si="541"/>
        <v>3.7140866588602585E-2</v>
      </c>
      <c r="BI562" s="1">
        <f t="shared" si="542"/>
        <v>4.0863957144510944E-2</v>
      </c>
      <c r="BJ562" s="1">
        <f t="shared" si="543"/>
        <v>2.8888007884283265E-2</v>
      </c>
      <c r="BK562" s="1">
        <f t="shared" si="544"/>
        <v>5.3681152410153109E-2</v>
      </c>
      <c r="BL562" s="1">
        <f t="shared" si="545"/>
        <v>0</v>
      </c>
      <c r="BM562" s="1">
        <f t="shared" si="546"/>
        <v>4.0863957144510944E-2</v>
      </c>
      <c r="BN562" s="1"/>
      <c r="BO562" s="1">
        <f t="shared" si="553"/>
        <v>2.2379989366156774E-4</v>
      </c>
      <c r="BP562" s="1">
        <f t="shared" si="554"/>
        <v>3.0527817590117125E-3</v>
      </c>
      <c r="BQ562" s="1">
        <f t="shared" si="555"/>
        <v>-2.5991882193104599E-2</v>
      </c>
      <c r="BR562" s="1">
        <f t="shared" si="556"/>
        <v>9.0121387508785775E-3</v>
      </c>
      <c r="BS562" s="1" t="e">
        <f t="shared" si="557"/>
        <v>#DIV/0!</v>
      </c>
      <c r="BT562" s="1">
        <f t="shared" si="558"/>
        <v>3.0527817590117125E-3</v>
      </c>
      <c r="BU562" s="1"/>
      <c r="BV562" s="1">
        <f t="shared" si="571"/>
        <v>0.10024931871168685</v>
      </c>
      <c r="BW562" s="1">
        <f t="shared" si="572"/>
        <v>9.8956392207069116E-2</v>
      </c>
      <c r="BX562" s="1">
        <f t="shared" si="573"/>
        <v>9.6835605238273531E-2</v>
      </c>
      <c r="BY562" s="1">
        <f t="shared" si="574"/>
        <v>0.1228571289151231</v>
      </c>
      <c r="BZ562" s="1" t="e">
        <f t="shared" si="575"/>
        <v>#DIV/0!</v>
      </c>
      <c r="CA562" s="1">
        <f t="shared" si="576"/>
        <v>9.8956392207069116E-2</v>
      </c>
      <c r="CB562" s="1"/>
      <c r="CC562" s="1"/>
    </row>
    <row r="563" spans="1:81" x14ac:dyDescent="0.2">
      <c r="A563">
        <f t="shared" si="577"/>
        <v>2036</v>
      </c>
      <c r="B563">
        <f t="shared" si="578"/>
        <v>10</v>
      </c>
      <c r="C563" s="1">
        <f>AVERAGE(RealPrice!C551:C562)</f>
        <v>3.7068607855455245E-2</v>
      </c>
      <c r="D563" s="1">
        <f>AVERAGE(RealPrice!D551:D562)</f>
        <v>4.0798374025459584E-2</v>
      </c>
      <c r="E563" s="1">
        <f>AVERAGE(RealPrice!E551:E562)</f>
        <v>2.8826860133271792E-2</v>
      </c>
      <c r="F563" s="1">
        <f>AVERAGE(RealPrice!F551:F562)</f>
        <v>5.3585232933597994E-2</v>
      </c>
      <c r="G563" s="1">
        <f>AVERAGE(RealPrice!G551:G562)</f>
        <v>0</v>
      </c>
      <c r="H563" s="1">
        <f>AVERAGE(RealPrice!H551:H562)</f>
        <v>4.0798374025459584E-2</v>
      </c>
      <c r="I563" s="1"/>
      <c r="J563" s="1">
        <f t="shared" si="547"/>
        <v>-7.2258733147340104E-5</v>
      </c>
      <c r="K563" s="1">
        <f t="shared" si="548"/>
        <v>-6.558311905136005E-5</v>
      </c>
      <c r="L563" s="1">
        <f t="shared" si="549"/>
        <v>-6.114775101147274E-5</v>
      </c>
      <c r="M563" s="1">
        <f t="shared" si="550"/>
        <v>-9.591947655511468E-5</v>
      </c>
      <c r="N563" s="1">
        <f t="shared" si="551"/>
        <v>0</v>
      </c>
      <c r="O563" s="1">
        <f t="shared" si="552"/>
        <v>-6.558311905136005E-5</v>
      </c>
      <c r="P563" s="1"/>
      <c r="Q563" s="99">
        <f t="shared" si="517"/>
        <v>-7.2258733147340104E-5</v>
      </c>
      <c r="R563" s="99">
        <f t="shared" si="518"/>
        <v>-6.558311905136005E-5</v>
      </c>
      <c r="S563" s="99">
        <f t="shared" si="519"/>
        <v>-6.114775101147274E-5</v>
      </c>
      <c r="T563" s="99">
        <f t="shared" si="520"/>
        <v>-9.591947655511468E-5</v>
      </c>
      <c r="U563" s="99">
        <f t="shared" si="521"/>
        <v>0</v>
      </c>
      <c r="V563" s="99">
        <f t="shared" si="522"/>
        <v>-6.558311905136005E-5</v>
      </c>
      <c r="W563" s="99"/>
      <c r="X563" s="99">
        <f t="shared" si="523"/>
        <v>0</v>
      </c>
      <c r="Y563" s="99">
        <f t="shared" si="524"/>
        <v>0</v>
      </c>
      <c r="Z563" s="99">
        <f t="shared" si="525"/>
        <v>0</v>
      </c>
      <c r="AA563" s="99">
        <f t="shared" si="526"/>
        <v>0</v>
      </c>
      <c r="AB563" s="99">
        <f t="shared" si="527"/>
        <v>0</v>
      </c>
      <c r="AC563" s="99">
        <f t="shared" si="528"/>
        <v>0</v>
      </c>
      <c r="AD563" s="1"/>
      <c r="AE563" s="1"/>
      <c r="AF563" s="5">
        <f t="shared" si="559"/>
        <v>-1.9455316955235835E-3</v>
      </c>
      <c r="AG563" s="5">
        <f t="shared" si="560"/>
        <v>-1.6049135628111166E-3</v>
      </c>
      <c r="AH563" s="5">
        <f t="shared" si="561"/>
        <v>-2.1167174717070525E-3</v>
      </c>
      <c r="AI563" s="5">
        <f t="shared" si="562"/>
        <v>-1.7868371346099199E-3</v>
      </c>
      <c r="AJ563" s="5" t="e">
        <f t="shared" si="563"/>
        <v>#DIV/0!</v>
      </c>
      <c r="AK563" s="5">
        <f t="shared" si="564"/>
        <v>-1.6049135628111166E-3</v>
      </c>
      <c r="AL563" s="1"/>
      <c r="AM563" s="175">
        <f t="shared" si="529"/>
        <v>-1.9455316955235835E-3</v>
      </c>
      <c r="AN563" s="175">
        <f t="shared" si="530"/>
        <v>-1.6049135628111166E-3</v>
      </c>
      <c r="AO563" s="175">
        <f t="shared" si="531"/>
        <v>-2.1167174717070525E-3</v>
      </c>
      <c r="AP563" s="175">
        <f t="shared" si="532"/>
        <v>-1.7868371346099199E-3</v>
      </c>
      <c r="AQ563" s="175" t="e">
        <f t="shared" si="533"/>
        <v>#DIV/0!</v>
      </c>
      <c r="AR563" s="175">
        <f t="shared" si="534"/>
        <v>-1.6049135628111166E-3</v>
      </c>
      <c r="AS563" s="175"/>
      <c r="AT563" s="175">
        <f t="shared" si="535"/>
        <v>0</v>
      </c>
      <c r="AU563" s="175">
        <f t="shared" si="536"/>
        <v>0</v>
      </c>
      <c r="AV563" s="175">
        <f t="shared" si="537"/>
        <v>0</v>
      </c>
      <c r="AW563" s="175">
        <f t="shared" si="538"/>
        <v>0</v>
      </c>
      <c r="AX563" s="175" t="e">
        <f t="shared" si="539"/>
        <v>#DIV/0!</v>
      </c>
      <c r="AY563" s="175">
        <f t="shared" si="540"/>
        <v>0</v>
      </c>
      <c r="AZ563" s="1"/>
      <c r="BA563" s="1">
        <f t="shared" si="565"/>
        <v>3.6996349122307905E-2</v>
      </c>
      <c r="BB563" s="1">
        <f t="shared" si="566"/>
        <v>4.0732790906408224E-2</v>
      </c>
      <c r="BC563" s="1">
        <f t="shared" si="567"/>
        <v>2.8765712382260319E-2</v>
      </c>
      <c r="BD563" s="1">
        <f t="shared" si="568"/>
        <v>5.3489313457042879E-2</v>
      </c>
      <c r="BE563" s="1">
        <f t="shared" si="569"/>
        <v>0</v>
      </c>
      <c r="BF563" s="1">
        <f t="shared" si="570"/>
        <v>4.0732790906408224E-2</v>
      </c>
      <c r="BG563" s="1"/>
      <c r="BH563" s="1">
        <f t="shared" si="541"/>
        <v>3.7068607855455245E-2</v>
      </c>
      <c r="BI563" s="1">
        <f t="shared" si="542"/>
        <v>4.0798374025459584E-2</v>
      </c>
      <c r="BJ563" s="1">
        <f t="shared" si="543"/>
        <v>2.8826860133271792E-2</v>
      </c>
      <c r="BK563" s="1">
        <f t="shared" si="544"/>
        <v>5.3585232933597994E-2</v>
      </c>
      <c r="BL563" s="1">
        <f t="shared" si="545"/>
        <v>0</v>
      </c>
      <c r="BM563" s="1">
        <f t="shared" si="546"/>
        <v>4.0798374025459584E-2</v>
      </c>
      <c r="BN563" s="1"/>
      <c r="BO563" s="1">
        <f t="shared" si="553"/>
        <v>1.5168174216984508E-4</v>
      </c>
      <c r="BP563" s="1">
        <f t="shared" si="554"/>
        <v>2.9873038951976115E-3</v>
      </c>
      <c r="BQ563" s="1">
        <f t="shared" si="555"/>
        <v>-2.6052900511603153E-2</v>
      </c>
      <c r="BR563" s="1">
        <f t="shared" si="556"/>
        <v>8.9163906668061014E-3</v>
      </c>
      <c r="BS563" s="1" t="e">
        <f t="shared" si="557"/>
        <v>#DIV/0!</v>
      </c>
      <c r="BT563" s="1">
        <f t="shared" si="558"/>
        <v>2.9873038951976115E-3</v>
      </c>
      <c r="BU563" s="1"/>
      <c r="BV563" s="1">
        <f t="shared" si="571"/>
        <v>0.10024931871168685</v>
      </c>
      <c r="BW563" s="1">
        <f t="shared" si="572"/>
        <v>9.8956392207069116E-2</v>
      </c>
      <c r="BX563" s="1">
        <f t="shared" si="573"/>
        <v>9.6835605238273531E-2</v>
      </c>
      <c r="BY563" s="1">
        <f t="shared" si="574"/>
        <v>0.1228571289151231</v>
      </c>
      <c r="BZ563" s="1" t="e">
        <f t="shared" si="575"/>
        <v>#DIV/0!</v>
      </c>
      <c r="CA563" s="1">
        <f t="shared" si="576"/>
        <v>9.8956392207069116E-2</v>
      </c>
      <c r="CB563" s="1"/>
      <c r="CC563" s="1"/>
    </row>
    <row r="564" spans="1:81" x14ac:dyDescent="0.2">
      <c r="A564">
        <f t="shared" si="577"/>
        <v>2036</v>
      </c>
      <c r="B564">
        <f t="shared" si="578"/>
        <v>11</v>
      </c>
      <c r="C564" s="1">
        <f>AVERAGE(RealPrice!C552:C563)</f>
        <v>3.6995268962383414E-2</v>
      </c>
      <c r="D564" s="1">
        <f>AVERAGE(RealPrice!D552:D563)</f>
        <v>4.0731741271371323E-2</v>
      </c>
      <c r="E564" s="1">
        <f>AVERAGE(RealPrice!E552:E563)</f>
        <v>2.8767160461874441E-2</v>
      </c>
      <c r="F564" s="1">
        <f>AVERAGE(RealPrice!F552:F563)</f>
        <v>5.3488638022219509E-2</v>
      </c>
      <c r="G564" s="1">
        <f>AVERAGE(RealPrice!G552:G563)</f>
        <v>0</v>
      </c>
      <c r="H564" s="1">
        <f>AVERAGE(RealPrice!H552:H563)</f>
        <v>4.0731741271371323E-2</v>
      </c>
      <c r="I564" s="1"/>
      <c r="J564" s="1">
        <f t="shared" si="547"/>
        <v>-7.3338893071830946E-5</v>
      </c>
      <c r="K564" s="1">
        <f t="shared" si="548"/>
        <v>-6.6632754088261081E-5</v>
      </c>
      <c r="L564" s="1">
        <f t="shared" si="549"/>
        <v>-5.9699671397350773E-5</v>
      </c>
      <c r="M564" s="1">
        <f t="shared" si="550"/>
        <v>-9.6594911378485027E-5</v>
      </c>
      <c r="N564" s="1">
        <f t="shared" si="551"/>
        <v>0</v>
      </c>
      <c r="O564" s="1">
        <f t="shared" si="552"/>
        <v>-6.6632754088261081E-5</v>
      </c>
      <c r="P564" s="1"/>
      <c r="Q564" s="99">
        <f t="shared" si="517"/>
        <v>-7.3338893071830946E-5</v>
      </c>
      <c r="R564" s="99">
        <f t="shared" si="518"/>
        <v>-6.6632754088261081E-5</v>
      </c>
      <c r="S564" s="99">
        <f t="shared" si="519"/>
        <v>-5.9699671397350773E-5</v>
      </c>
      <c r="T564" s="99">
        <f t="shared" si="520"/>
        <v>-9.6594911378485027E-5</v>
      </c>
      <c r="U564" s="99">
        <f t="shared" si="521"/>
        <v>0</v>
      </c>
      <c r="V564" s="99">
        <f t="shared" si="522"/>
        <v>-6.6632754088261081E-5</v>
      </c>
      <c r="W564" s="99"/>
      <c r="X564" s="99">
        <f t="shared" si="523"/>
        <v>0</v>
      </c>
      <c r="Y564" s="99">
        <f t="shared" si="524"/>
        <v>0</v>
      </c>
      <c r="Z564" s="99">
        <f t="shared" si="525"/>
        <v>0</v>
      </c>
      <c r="AA564" s="99">
        <f t="shared" si="526"/>
        <v>0</v>
      </c>
      <c r="AB564" s="99">
        <f t="shared" si="527"/>
        <v>0</v>
      </c>
      <c r="AC564" s="99">
        <f t="shared" si="528"/>
        <v>0</v>
      </c>
      <c r="AD564" s="1"/>
      <c r="AE564" s="1"/>
      <c r="AF564" s="5">
        <f t="shared" si="559"/>
        <v>-1.9784636465930427E-3</v>
      </c>
      <c r="AG564" s="5">
        <f t="shared" si="560"/>
        <v>-1.6332208250916525E-3</v>
      </c>
      <c r="AH564" s="5">
        <f t="shared" si="561"/>
        <v>-2.0709737765871594E-3</v>
      </c>
      <c r="AI564" s="5">
        <f t="shared" si="562"/>
        <v>-1.8026405054203387E-3</v>
      </c>
      <c r="AJ564" s="5" t="e">
        <f t="shared" si="563"/>
        <v>#DIV/0!</v>
      </c>
      <c r="AK564" s="5">
        <f t="shared" si="564"/>
        <v>-1.6332208250916525E-3</v>
      </c>
      <c r="AL564" s="1"/>
      <c r="AM564" s="175">
        <f t="shared" si="529"/>
        <v>-1.9784636465930427E-3</v>
      </c>
      <c r="AN564" s="175">
        <f t="shared" si="530"/>
        <v>-1.6332208250916525E-3</v>
      </c>
      <c r="AO564" s="175">
        <f t="shared" si="531"/>
        <v>-2.0709737765871594E-3</v>
      </c>
      <c r="AP564" s="175">
        <f t="shared" si="532"/>
        <v>-1.8026405054203387E-3</v>
      </c>
      <c r="AQ564" s="175" t="e">
        <f t="shared" si="533"/>
        <v>#DIV/0!</v>
      </c>
      <c r="AR564" s="175">
        <f t="shared" si="534"/>
        <v>-1.6332208250916525E-3</v>
      </c>
      <c r="AS564" s="175"/>
      <c r="AT564" s="175">
        <f t="shared" si="535"/>
        <v>0</v>
      </c>
      <c r="AU564" s="175">
        <f t="shared" si="536"/>
        <v>0</v>
      </c>
      <c r="AV564" s="175">
        <f t="shared" si="537"/>
        <v>0</v>
      </c>
      <c r="AW564" s="175">
        <f t="shared" si="538"/>
        <v>0</v>
      </c>
      <c r="AX564" s="175" t="e">
        <f t="shared" si="539"/>
        <v>#DIV/0!</v>
      </c>
      <c r="AY564" s="175">
        <f t="shared" si="540"/>
        <v>0</v>
      </c>
      <c r="AZ564" s="1"/>
      <c r="BA564" s="1">
        <f t="shared" si="565"/>
        <v>3.6921930069311583E-2</v>
      </c>
      <c r="BB564" s="1">
        <f t="shared" si="566"/>
        <v>4.0665108517283062E-2</v>
      </c>
      <c r="BC564" s="1">
        <f t="shared" si="567"/>
        <v>2.8707460790477091E-2</v>
      </c>
      <c r="BD564" s="1">
        <f t="shared" si="568"/>
        <v>5.3392043110841024E-2</v>
      </c>
      <c r="BE564" s="1">
        <f t="shared" si="569"/>
        <v>0</v>
      </c>
      <c r="BF564" s="1">
        <f t="shared" si="570"/>
        <v>4.0665108517283062E-2</v>
      </c>
      <c r="BG564" s="1"/>
      <c r="BH564" s="1">
        <f t="shared" si="541"/>
        <v>3.6995268962383414E-2</v>
      </c>
      <c r="BI564" s="1">
        <f t="shared" si="542"/>
        <v>4.0731741271371323E-2</v>
      </c>
      <c r="BJ564" s="1">
        <f t="shared" si="543"/>
        <v>2.8767160461874441E-2</v>
      </c>
      <c r="BK564" s="1">
        <f t="shared" si="544"/>
        <v>5.3488638022219509E-2</v>
      </c>
      <c r="BL564" s="1">
        <f t="shared" si="545"/>
        <v>0</v>
      </c>
      <c r="BM564" s="1">
        <f t="shared" si="546"/>
        <v>4.0731741271371323E-2</v>
      </c>
      <c r="BN564" s="1"/>
      <c r="BO564" s="1">
        <f t="shared" si="553"/>
        <v>7.8487947431837583E-5</v>
      </c>
      <c r="BP564" s="1">
        <f t="shared" si="554"/>
        <v>2.9207799671109626E-3</v>
      </c>
      <c r="BQ564" s="1">
        <f t="shared" si="555"/>
        <v>-2.6112476546546571E-2</v>
      </c>
      <c r="BR564" s="1">
        <f t="shared" si="556"/>
        <v>8.8199698813274819E-3</v>
      </c>
      <c r="BS564" s="1" t="e">
        <f t="shared" si="557"/>
        <v>#DIV/0!</v>
      </c>
      <c r="BT564" s="1">
        <f t="shared" si="558"/>
        <v>2.9207799671109626E-3</v>
      </c>
      <c r="BU564" s="1"/>
      <c r="BV564" s="1">
        <f t="shared" si="571"/>
        <v>0.10024931871168685</v>
      </c>
      <c r="BW564" s="1">
        <f t="shared" si="572"/>
        <v>9.8956392207069116E-2</v>
      </c>
      <c r="BX564" s="1">
        <f t="shared" si="573"/>
        <v>9.6835605238273531E-2</v>
      </c>
      <c r="BY564" s="1">
        <f t="shared" si="574"/>
        <v>0.1228571289151231</v>
      </c>
      <c r="BZ564" s="1" t="e">
        <f t="shared" si="575"/>
        <v>#DIV/0!</v>
      </c>
      <c r="CA564" s="1">
        <f t="shared" si="576"/>
        <v>9.8956392207069116E-2</v>
      </c>
      <c r="CB564" s="1"/>
      <c r="CC564" s="1"/>
    </row>
    <row r="565" spans="1:81" x14ac:dyDescent="0.2">
      <c r="A565">
        <f t="shared" si="577"/>
        <v>2036</v>
      </c>
      <c r="B565">
        <f t="shared" si="578"/>
        <v>12</v>
      </c>
      <c r="C565" s="1">
        <f>AVERAGE(RealPrice!C553:C564)</f>
        <v>3.6921008958700978E-2</v>
      </c>
      <c r="D565" s="1">
        <f>AVERAGE(RealPrice!D553:D564)</f>
        <v>4.0664230004749904E-2</v>
      </c>
      <c r="E565" s="1">
        <f>AVERAGE(RealPrice!E553:E564)</f>
        <v>2.8709243534863843E-2</v>
      </c>
      <c r="F565" s="1">
        <f>AVERAGE(RealPrice!F553:F564)</f>
        <v>5.3390123551791957E-2</v>
      </c>
      <c r="G565" s="1">
        <f>AVERAGE(RealPrice!G553:G564)</f>
        <v>0</v>
      </c>
      <c r="H565" s="1">
        <f>AVERAGE(RealPrice!H553:H564)</f>
        <v>4.0664230004749904E-2</v>
      </c>
      <c r="I565" s="1"/>
      <c r="J565" s="1">
        <f t="shared" si="547"/>
        <v>-7.4260003682435904E-5</v>
      </c>
      <c r="K565" s="1">
        <f t="shared" si="548"/>
        <v>-6.7511266621418653E-5</v>
      </c>
      <c r="L565" s="1">
        <f t="shared" si="549"/>
        <v>-5.7916927010598362E-5</v>
      </c>
      <c r="M565" s="1">
        <f t="shared" si="550"/>
        <v>-9.8514470427552014E-5</v>
      </c>
      <c r="N565" s="1">
        <f t="shared" si="551"/>
        <v>0</v>
      </c>
      <c r="O565" s="1">
        <f t="shared" si="552"/>
        <v>-6.7511266621418653E-5</v>
      </c>
      <c r="P565" s="1"/>
      <c r="Q565" s="99">
        <f t="shared" si="517"/>
        <v>-7.4260003682435904E-5</v>
      </c>
      <c r="R565" s="99">
        <f t="shared" si="518"/>
        <v>-6.7511266621418653E-5</v>
      </c>
      <c r="S565" s="99">
        <f t="shared" si="519"/>
        <v>-5.7916927010598362E-5</v>
      </c>
      <c r="T565" s="99">
        <f t="shared" si="520"/>
        <v>-9.8514470427552014E-5</v>
      </c>
      <c r="U565" s="99">
        <f t="shared" si="521"/>
        <v>0</v>
      </c>
      <c r="V565" s="99">
        <f t="shared" si="522"/>
        <v>-6.7511266621418653E-5</v>
      </c>
      <c r="W565" s="99"/>
      <c r="X565" s="99">
        <f t="shared" si="523"/>
        <v>0</v>
      </c>
      <c r="Y565" s="99">
        <f t="shared" si="524"/>
        <v>0</v>
      </c>
      <c r="Z565" s="99">
        <f t="shared" si="525"/>
        <v>0</v>
      </c>
      <c r="AA565" s="99">
        <f t="shared" si="526"/>
        <v>0</v>
      </c>
      <c r="AB565" s="99">
        <f t="shared" si="527"/>
        <v>0</v>
      </c>
      <c r="AC565" s="99">
        <f t="shared" si="528"/>
        <v>0</v>
      </c>
      <c r="AD565" s="1"/>
      <c r="AE565" s="1"/>
      <c r="AF565" s="5">
        <f t="shared" si="559"/>
        <v>-2.0072837896635276E-3</v>
      </c>
      <c r="AG565" s="5">
        <f t="shared" si="560"/>
        <v>-1.6574608527445411E-3</v>
      </c>
      <c r="AH565" s="5">
        <f t="shared" si="561"/>
        <v>-2.0133000991653383E-3</v>
      </c>
      <c r="AI565" s="5">
        <f t="shared" si="562"/>
        <v>-1.8417831163812792E-3</v>
      </c>
      <c r="AJ565" s="5" t="e">
        <f t="shared" si="563"/>
        <v>#DIV/0!</v>
      </c>
      <c r="AK565" s="5">
        <f t="shared" si="564"/>
        <v>-1.6574608527445411E-3</v>
      </c>
      <c r="AL565" s="1"/>
      <c r="AM565" s="175">
        <f t="shared" si="529"/>
        <v>-2.0072837896635276E-3</v>
      </c>
      <c r="AN565" s="175">
        <f t="shared" si="530"/>
        <v>-1.6574608527445411E-3</v>
      </c>
      <c r="AO565" s="175">
        <f t="shared" si="531"/>
        <v>-2.0133000991653383E-3</v>
      </c>
      <c r="AP565" s="175">
        <f t="shared" si="532"/>
        <v>-1.8417831163812792E-3</v>
      </c>
      <c r="AQ565" s="175" t="e">
        <f t="shared" si="533"/>
        <v>#DIV/0!</v>
      </c>
      <c r="AR565" s="175">
        <f t="shared" si="534"/>
        <v>-1.6574608527445411E-3</v>
      </c>
      <c r="AS565" s="175"/>
      <c r="AT565" s="175">
        <f t="shared" si="535"/>
        <v>0</v>
      </c>
      <c r="AU565" s="175">
        <f t="shared" si="536"/>
        <v>0</v>
      </c>
      <c r="AV565" s="175">
        <f t="shared" si="537"/>
        <v>0</v>
      </c>
      <c r="AW565" s="175">
        <f t="shared" si="538"/>
        <v>0</v>
      </c>
      <c r="AX565" s="175" t="e">
        <f t="shared" si="539"/>
        <v>#DIV/0!</v>
      </c>
      <c r="AY565" s="175">
        <f t="shared" si="540"/>
        <v>0</v>
      </c>
      <c r="AZ565" s="1"/>
      <c r="BA565" s="1">
        <f t="shared" si="565"/>
        <v>3.6846748955018542E-2</v>
      </c>
      <c r="BB565" s="1">
        <f t="shared" si="566"/>
        <v>4.0596718738128486E-2</v>
      </c>
      <c r="BC565" s="1">
        <f t="shared" si="567"/>
        <v>2.8651326607853245E-2</v>
      </c>
      <c r="BD565" s="1">
        <f t="shared" si="568"/>
        <v>5.3291609081364405E-2</v>
      </c>
      <c r="BE565" s="1">
        <f t="shared" si="569"/>
        <v>0</v>
      </c>
      <c r="BF565" s="1">
        <f t="shared" si="570"/>
        <v>4.0596718738128486E-2</v>
      </c>
      <c r="BG565" s="1"/>
      <c r="BH565" s="1">
        <f t="shared" si="541"/>
        <v>3.6921008958700978E-2</v>
      </c>
      <c r="BI565" s="1">
        <f t="shared" si="542"/>
        <v>4.0664230004749904E-2</v>
      </c>
      <c r="BJ565" s="1">
        <f t="shared" si="543"/>
        <v>2.8709243534863843E-2</v>
      </c>
      <c r="BK565" s="1">
        <f t="shared" si="544"/>
        <v>5.3390123551791957E-2</v>
      </c>
      <c r="BL565" s="1">
        <f t="shared" si="545"/>
        <v>0</v>
      </c>
      <c r="BM565" s="1">
        <f t="shared" si="546"/>
        <v>4.0664230004749904E-2</v>
      </c>
      <c r="BN565" s="1"/>
      <c r="BO565" s="1">
        <f t="shared" si="553"/>
        <v>4.3770046510152252E-6</v>
      </c>
      <c r="BP565" s="1">
        <f t="shared" si="554"/>
        <v>2.8533805977710896E-3</v>
      </c>
      <c r="BQ565" s="1">
        <f t="shared" si="555"/>
        <v>-2.6170276869402275E-2</v>
      </c>
      <c r="BR565" s="1">
        <f t="shared" si="556"/>
        <v>8.7216368531882818E-3</v>
      </c>
      <c r="BS565" s="1" t="e">
        <f t="shared" si="557"/>
        <v>#DIV/0!</v>
      </c>
      <c r="BT565" s="1">
        <f t="shared" si="558"/>
        <v>2.8533805977710896E-3</v>
      </c>
      <c r="BU565" s="1"/>
      <c r="BV565" s="1">
        <f t="shared" si="571"/>
        <v>0.10024931871168685</v>
      </c>
      <c r="BW565" s="1">
        <f t="shared" si="572"/>
        <v>9.8956392207069116E-2</v>
      </c>
      <c r="BX565" s="1">
        <f t="shared" si="573"/>
        <v>9.6835605238273531E-2</v>
      </c>
      <c r="BY565" s="1">
        <f t="shared" si="574"/>
        <v>0.1228571289151231</v>
      </c>
      <c r="BZ565" s="1" t="e">
        <f t="shared" si="575"/>
        <v>#DIV/0!</v>
      </c>
      <c r="CA565" s="1">
        <f t="shared" si="576"/>
        <v>9.8956392207069116E-2</v>
      </c>
      <c r="CB565" s="1"/>
      <c r="CC565" s="1"/>
    </row>
    <row r="566" spans="1:81" x14ac:dyDescent="0.2">
      <c r="A566">
        <f t="shared" si="577"/>
        <v>2037</v>
      </c>
      <c r="B566">
        <f t="shared" si="578"/>
        <v>1</v>
      </c>
      <c r="C566" s="1">
        <f>AVERAGE(RealPrice!C554:C565)</f>
        <v>3.684670214690116E-2</v>
      </c>
      <c r="D566" s="1">
        <f>AVERAGE(RealPrice!D554:D565)</f>
        <v>4.0596775960461476E-2</v>
      </c>
      <c r="E566" s="1">
        <f>AVERAGE(RealPrice!E554:E565)</f>
        <v>2.8650994656287589E-2</v>
      </c>
      <c r="F566" s="1">
        <f>AVERAGE(RealPrice!F554:F565)</f>
        <v>5.3291182627071977E-2</v>
      </c>
      <c r="G566" s="1">
        <f>AVERAGE(RealPrice!G554:G565)</f>
        <v>0</v>
      </c>
      <c r="H566" s="1">
        <f>AVERAGE(RealPrice!H554:H565)</f>
        <v>4.0596775960461476E-2</v>
      </c>
      <c r="I566" s="1"/>
      <c r="J566" s="1">
        <f t="shared" si="547"/>
        <v>-7.4306811799818018E-5</v>
      </c>
      <c r="K566" s="1">
        <f t="shared" si="548"/>
        <v>-6.7454044288428605E-5</v>
      </c>
      <c r="L566" s="1">
        <f t="shared" si="549"/>
        <v>-5.8248878576253743E-5</v>
      </c>
      <c r="M566" s="1">
        <f t="shared" si="550"/>
        <v>-9.8940924719979895E-5</v>
      </c>
      <c r="N566" s="1">
        <f t="shared" si="551"/>
        <v>0</v>
      </c>
      <c r="O566" s="1">
        <f t="shared" si="552"/>
        <v>-6.7454044288428605E-5</v>
      </c>
      <c r="P566" s="1"/>
      <c r="Q566" s="99">
        <f t="shared" si="517"/>
        <v>-7.4306811799818018E-5</v>
      </c>
      <c r="R566" s="99">
        <f t="shared" si="518"/>
        <v>-6.7454044288428605E-5</v>
      </c>
      <c r="S566" s="99">
        <f t="shared" si="519"/>
        <v>-5.8248878576253743E-5</v>
      </c>
      <c r="T566" s="99">
        <f t="shared" si="520"/>
        <v>-9.8940924719979895E-5</v>
      </c>
      <c r="U566" s="99">
        <f t="shared" si="521"/>
        <v>0</v>
      </c>
      <c r="V566" s="99">
        <f t="shared" si="522"/>
        <v>-6.7454044288428605E-5</v>
      </c>
      <c r="W566" s="99"/>
      <c r="X566" s="99">
        <f t="shared" si="523"/>
        <v>0</v>
      </c>
      <c r="Y566" s="99">
        <f t="shared" si="524"/>
        <v>0</v>
      </c>
      <c r="Z566" s="99">
        <f t="shared" si="525"/>
        <v>0</v>
      </c>
      <c r="AA566" s="99">
        <f t="shared" si="526"/>
        <v>0</v>
      </c>
      <c r="AB566" s="99">
        <f t="shared" si="527"/>
        <v>0</v>
      </c>
      <c r="AC566" s="99">
        <f t="shared" si="528"/>
        <v>0</v>
      </c>
      <c r="AD566" s="1"/>
      <c r="AE566" s="1"/>
      <c r="AF566" s="5">
        <f t="shared" si="559"/>
        <v>-2.0125888727183794E-3</v>
      </c>
      <c r="AG566" s="5">
        <f t="shared" si="560"/>
        <v>-1.6588053992550034E-3</v>
      </c>
      <c r="AH566" s="5">
        <f t="shared" si="561"/>
        <v>-2.0289241862300189E-3</v>
      </c>
      <c r="AI566" s="5">
        <f t="shared" si="562"/>
        <v>-1.8531690533362122E-3</v>
      </c>
      <c r="AJ566" s="5" t="e">
        <f t="shared" si="563"/>
        <v>#DIV/0!</v>
      </c>
      <c r="AK566" s="5">
        <f t="shared" si="564"/>
        <v>-1.6588053992550034E-3</v>
      </c>
      <c r="AL566" s="1"/>
      <c r="AM566" s="175">
        <f t="shared" si="529"/>
        <v>-2.0125888727183794E-3</v>
      </c>
      <c r="AN566" s="175">
        <f t="shared" si="530"/>
        <v>-1.6588053992550034E-3</v>
      </c>
      <c r="AO566" s="175">
        <f t="shared" si="531"/>
        <v>-2.0289241862300189E-3</v>
      </c>
      <c r="AP566" s="175">
        <f t="shared" si="532"/>
        <v>-1.8531690533362122E-3</v>
      </c>
      <c r="AQ566" s="175" t="e">
        <f t="shared" si="533"/>
        <v>#DIV/0!</v>
      </c>
      <c r="AR566" s="175">
        <f t="shared" si="534"/>
        <v>-1.6588053992550034E-3</v>
      </c>
      <c r="AS566" s="175"/>
      <c r="AT566" s="175">
        <f t="shared" si="535"/>
        <v>0</v>
      </c>
      <c r="AU566" s="175">
        <f t="shared" si="536"/>
        <v>0</v>
      </c>
      <c r="AV566" s="175">
        <f t="shared" si="537"/>
        <v>0</v>
      </c>
      <c r="AW566" s="175">
        <f t="shared" si="538"/>
        <v>0</v>
      </c>
      <c r="AX566" s="175" t="e">
        <f t="shared" si="539"/>
        <v>#DIV/0!</v>
      </c>
      <c r="AY566" s="175">
        <f t="shared" si="540"/>
        <v>0</v>
      </c>
      <c r="AZ566" s="1"/>
      <c r="BA566" s="1">
        <f t="shared" si="565"/>
        <v>3.6772395335101342E-2</v>
      </c>
      <c r="BB566" s="1">
        <f t="shared" si="566"/>
        <v>4.0529321916173047E-2</v>
      </c>
      <c r="BC566" s="1">
        <f t="shared" si="567"/>
        <v>2.8592745777711336E-2</v>
      </c>
      <c r="BD566" s="1">
        <f t="shared" si="568"/>
        <v>5.3192241702351997E-2</v>
      </c>
      <c r="BE566" s="1">
        <f t="shared" si="569"/>
        <v>0</v>
      </c>
      <c r="BF566" s="1">
        <f t="shared" si="570"/>
        <v>4.0529321916173047E-2</v>
      </c>
      <c r="BG566" s="1"/>
      <c r="BH566" s="1">
        <f t="shared" si="541"/>
        <v>3.684670214690116E-2</v>
      </c>
      <c r="BI566" s="1">
        <f t="shared" si="542"/>
        <v>4.0596775960461476E-2</v>
      </c>
      <c r="BJ566" s="1">
        <f t="shared" si="543"/>
        <v>2.8650994656287589E-2</v>
      </c>
      <c r="BK566" s="1">
        <f t="shared" si="544"/>
        <v>5.3291182627071977E-2</v>
      </c>
      <c r="BL566" s="1">
        <f t="shared" si="545"/>
        <v>0</v>
      </c>
      <c r="BM566" s="1">
        <f t="shared" si="546"/>
        <v>4.0596775960461476E-2</v>
      </c>
      <c r="BN566" s="1"/>
      <c r="BO566" s="1">
        <f t="shared" si="553"/>
        <v>-6.9780258086206472E-5</v>
      </c>
      <c r="BP566" s="1">
        <f t="shared" si="554"/>
        <v>2.7860384466155304E-3</v>
      </c>
      <c r="BQ566" s="1">
        <f t="shared" si="555"/>
        <v>-2.6228407565419963E-2</v>
      </c>
      <c r="BR566" s="1">
        <f t="shared" si="556"/>
        <v>8.622879282728103E-3</v>
      </c>
      <c r="BS566" s="1" t="e">
        <f t="shared" si="557"/>
        <v>#DIV/0!</v>
      </c>
      <c r="BT566" s="1">
        <f t="shared" si="558"/>
        <v>2.7860384466155304E-3</v>
      </c>
      <c r="BU566" s="1"/>
      <c r="BV566" s="1">
        <f t="shared" si="571"/>
        <v>0.10024931871168685</v>
      </c>
      <c r="BW566" s="1">
        <f t="shared" si="572"/>
        <v>9.8956392207069116E-2</v>
      </c>
      <c r="BX566" s="1">
        <f t="shared" si="573"/>
        <v>9.6835605238273531E-2</v>
      </c>
      <c r="BY566" s="1">
        <f t="shared" si="574"/>
        <v>0.1228571289151231</v>
      </c>
      <c r="BZ566" s="1" t="e">
        <f t="shared" si="575"/>
        <v>#DIV/0!</v>
      </c>
      <c r="CA566" s="1">
        <f t="shared" si="576"/>
        <v>9.8956392207069116E-2</v>
      </c>
      <c r="CB566" s="1"/>
      <c r="CC566" s="1"/>
    </row>
    <row r="567" spans="1:81" x14ac:dyDescent="0.2">
      <c r="A567">
        <f t="shared" si="577"/>
        <v>2037</v>
      </c>
      <c r="B567">
        <f t="shared" si="578"/>
        <v>2</v>
      </c>
      <c r="C567" s="1">
        <f>AVERAGE(RealPrice!C555:C566)</f>
        <v>3.6773521780464509E-2</v>
      </c>
      <c r="D567" s="1">
        <f>AVERAGE(RealPrice!D555:D566)</f>
        <v>4.052987295740345E-2</v>
      </c>
      <c r="E567" s="1">
        <f>AVERAGE(RealPrice!E555:E566)</f>
        <v>2.8593193147400525E-2</v>
      </c>
      <c r="F567" s="1">
        <f>AVERAGE(RealPrice!F555:F566)</f>
        <v>5.3194215881395689E-2</v>
      </c>
      <c r="G567" s="1">
        <f>AVERAGE(RealPrice!G555:G566)</f>
        <v>0</v>
      </c>
      <c r="H567" s="1">
        <f>AVERAGE(RealPrice!H555:H566)</f>
        <v>4.052987295740345E-2</v>
      </c>
      <c r="I567" s="1"/>
      <c r="J567" s="1">
        <f t="shared" si="547"/>
        <v>-7.3180366436650934E-5</v>
      </c>
      <c r="K567" s="1">
        <f t="shared" si="548"/>
        <v>-6.6903003058026156E-5</v>
      </c>
      <c r="L567" s="1">
        <f t="shared" si="549"/>
        <v>-5.7801508887064118E-5</v>
      </c>
      <c r="M567" s="1">
        <f t="shared" si="550"/>
        <v>-9.6966745676288491E-5</v>
      </c>
      <c r="N567" s="1">
        <f t="shared" si="551"/>
        <v>0</v>
      </c>
      <c r="O567" s="1">
        <f t="shared" si="552"/>
        <v>-6.6903003058026156E-5</v>
      </c>
      <c r="P567" s="1"/>
      <c r="Q567" s="99">
        <f t="shared" si="517"/>
        <v>-7.3180366436650934E-5</v>
      </c>
      <c r="R567" s="99">
        <f t="shared" si="518"/>
        <v>-6.6903003058026156E-5</v>
      </c>
      <c r="S567" s="99">
        <f t="shared" si="519"/>
        <v>-5.7801508887064118E-5</v>
      </c>
      <c r="T567" s="99">
        <f t="shared" si="520"/>
        <v>-9.6966745676288491E-5</v>
      </c>
      <c r="U567" s="99">
        <f t="shared" si="521"/>
        <v>0</v>
      </c>
      <c r="V567" s="99">
        <f t="shared" si="522"/>
        <v>-6.6903003058026156E-5</v>
      </c>
      <c r="W567" s="99"/>
      <c r="X567" s="99">
        <f t="shared" si="523"/>
        <v>0</v>
      </c>
      <c r="Y567" s="99">
        <f t="shared" si="524"/>
        <v>0</v>
      </c>
      <c r="Z567" s="99">
        <f t="shared" si="525"/>
        <v>0</v>
      </c>
      <c r="AA567" s="99">
        <f t="shared" si="526"/>
        <v>0</v>
      </c>
      <c r="AB567" s="99">
        <f t="shared" si="527"/>
        <v>0</v>
      </c>
      <c r="AC567" s="99">
        <f t="shared" si="528"/>
        <v>0</v>
      </c>
      <c r="AD567" s="1"/>
      <c r="AE567" s="1"/>
      <c r="AF567" s="5">
        <f t="shared" si="559"/>
        <v>-1.9860764240147155E-3</v>
      </c>
      <c r="AG567" s="5">
        <f t="shared" si="560"/>
        <v>-1.6479880846494988E-3</v>
      </c>
      <c r="AH567" s="5">
        <f t="shared" si="561"/>
        <v>-2.0174346329152604E-3</v>
      </c>
      <c r="AI567" s="5">
        <f t="shared" si="562"/>
        <v>-1.8195645301185559E-3</v>
      </c>
      <c r="AJ567" s="5" t="e">
        <f t="shared" si="563"/>
        <v>#DIV/0!</v>
      </c>
      <c r="AK567" s="5">
        <f t="shared" si="564"/>
        <v>-1.6479880846494988E-3</v>
      </c>
      <c r="AL567" s="1"/>
      <c r="AM567" s="175">
        <f t="shared" si="529"/>
        <v>-1.9860764240147155E-3</v>
      </c>
      <c r="AN567" s="175">
        <f t="shared" si="530"/>
        <v>-1.6479880846494988E-3</v>
      </c>
      <c r="AO567" s="175">
        <f t="shared" si="531"/>
        <v>-2.0174346329152604E-3</v>
      </c>
      <c r="AP567" s="175">
        <f t="shared" si="532"/>
        <v>-1.8195645301185559E-3</v>
      </c>
      <c r="AQ567" s="175" t="e">
        <f t="shared" si="533"/>
        <v>#DIV/0!</v>
      </c>
      <c r="AR567" s="175">
        <f t="shared" si="534"/>
        <v>-1.6479880846494988E-3</v>
      </c>
      <c r="AS567" s="175"/>
      <c r="AT567" s="175">
        <f t="shared" si="535"/>
        <v>0</v>
      </c>
      <c r="AU567" s="175">
        <f t="shared" si="536"/>
        <v>0</v>
      </c>
      <c r="AV567" s="175">
        <f t="shared" si="537"/>
        <v>0</v>
      </c>
      <c r="AW567" s="175">
        <f t="shared" si="538"/>
        <v>0</v>
      </c>
      <c r="AX567" s="175" t="e">
        <f t="shared" si="539"/>
        <v>#DIV/0!</v>
      </c>
      <c r="AY567" s="175">
        <f t="shared" si="540"/>
        <v>0</v>
      </c>
      <c r="AZ567" s="1"/>
      <c r="BA567" s="1">
        <f t="shared" si="565"/>
        <v>3.6700341414027858E-2</v>
      </c>
      <c r="BB567" s="1">
        <f t="shared" si="566"/>
        <v>4.0462969954345424E-2</v>
      </c>
      <c r="BC567" s="1">
        <f t="shared" si="567"/>
        <v>2.8535391638513461E-2</v>
      </c>
      <c r="BD567" s="1">
        <f t="shared" si="568"/>
        <v>5.30972491357194E-2</v>
      </c>
      <c r="BE567" s="1">
        <f t="shared" si="569"/>
        <v>0</v>
      </c>
      <c r="BF567" s="1">
        <f t="shared" si="570"/>
        <v>4.0462969954345424E-2</v>
      </c>
      <c r="BG567" s="1"/>
      <c r="BH567" s="1">
        <f t="shared" si="541"/>
        <v>3.6773521780464509E-2</v>
      </c>
      <c r="BI567" s="1">
        <f t="shared" si="542"/>
        <v>4.052987295740345E-2</v>
      </c>
      <c r="BJ567" s="1">
        <f t="shared" si="543"/>
        <v>2.8593193147400525E-2</v>
      </c>
      <c r="BK567" s="1">
        <f t="shared" si="544"/>
        <v>5.3194215881395689E-2</v>
      </c>
      <c r="BL567" s="1">
        <f t="shared" si="545"/>
        <v>0</v>
      </c>
      <c r="BM567" s="1">
        <f t="shared" si="546"/>
        <v>4.052987295740345E-2</v>
      </c>
      <c r="BN567" s="1"/>
      <c r="BO567" s="1">
        <f t="shared" si="553"/>
        <v>-1.4281528272237868E-4</v>
      </c>
      <c r="BP567" s="1">
        <f t="shared" si="554"/>
        <v>2.7192456989093717E-3</v>
      </c>
      <c r="BQ567" s="1">
        <f t="shared" si="555"/>
        <v>-2.6286092463541164E-2</v>
      </c>
      <c r="BR567" s="1">
        <f t="shared" si="556"/>
        <v>8.5260889743028461E-3</v>
      </c>
      <c r="BS567" s="1" t="e">
        <f t="shared" si="557"/>
        <v>#DIV/0!</v>
      </c>
      <c r="BT567" s="1">
        <f t="shared" si="558"/>
        <v>2.7192456989093717E-3</v>
      </c>
      <c r="BU567" s="1"/>
      <c r="BV567" s="1">
        <f t="shared" si="571"/>
        <v>0.10024931871168685</v>
      </c>
      <c r="BW567" s="1">
        <f t="shared" si="572"/>
        <v>9.8956392207069116E-2</v>
      </c>
      <c r="BX567" s="1">
        <f t="shared" si="573"/>
        <v>9.6835605238273531E-2</v>
      </c>
      <c r="BY567" s="1">
        <f t="shared" si="574"/>
        <v>0.1228571289151231</v>
      </c>
      <c r="BZ567" s="1" t="e">
        <f t="shared" si="575"/>
        <v>#DIV/0!</v>
      </c>
      <c r="CA567" s="1">
        <f t="shared" si="576"/>
        <v>9.8956392207069116E-2</v>
      </c>
      <c r="CB567" s="1"/>
      <c r="CC567" s="1"/>
    </row>
    <row r="568" spans="1:81" x14ac:dyDescent="0.2">
      <c r="A568">
        <f t="shared" si="577"/>
        <v>2037</v>
      </c>
      <c r="B568">
        <f t="shared" si="578"/>
        <v>3</v>
      </c>
      <c r="C568" s="1">
        <f>AVERAGE(RealPrice!C556:C567)</f>
        <v>3.6698636584853436E-2</v>
      </c>
      <c r="D568" s="1">
        <f>AVERAGE(RealPrice!D556:D567)</f>
        <v>4.0461625150032751E-2</v>
      </c>
      <c r="E568" s="1">
        <f>AVERAGE(RealPrice!E556:E567)</f>
        <v>2.8535964669054462E-2</v>
      </c>
      <c r="F568" s="1">
        <f>AVERAGE(RealPrice!F556:F567)</f>
        <v>5.3096204771029214E-2</v>
      </c>
      <c r="G568" s="1">
        <f>AVERAGE(RealPrice!G556:G567)</f>
        <v>0</v>
      </c>
      <c r="H568" s="1">
        <f>AVERAGE(RealPrice!H556:H567)</f>
        <v>4.0461625150032751E-2</v>
      </c>
      <c r="I568" s="1"/>
      <c r="J568" s="1">
        <f t="shared" si="547"/>
        <v>-7.4885195611072708E-5</v>
      </c>
      <c r="K568" s="1">
        <f t="shared" si="548"/>
        <v>-6.8247807370698521E-5</v>
      </c>
      <c r="L568" s="1">
        <f t="shared" si="549"/>
        <v>-5.7228478346063594E-5</v>
      </c>
      <c r="M568" s="1">
        <f t="shared" si="550"/>
        <v>-9.8011110366474918E-5</v>
      </c>
      <c r="N568" s="1">
        <f t="shared" si="551"/>
        <v>0</v>
      </c>
      <c r="O568" s="1">
        <f t="shared" si="552"/>
        <v>-6.8247807370698521E-5</v>
      </c>
      <c r="P568" s="1"/>
      <c r="Q568" s="99">
        <f t="shared" si="517"/>
        <v>-7.4885195611072708E-5</v>
      </c>
      <c r="R568" s="99">
        <f t="shared" si="518"/>
        <v>-6.8247807370698521E-5</v>
      </c>
      <c r="S568" s="99">
        <f t="shared" si="519"/>
        <v>-5.7228478346063594E-5</v>
      </c>
      <c r="T568" s="99">
        <f t="shared" si="520"/>
        <v>-9.8011110366474918E-5</v>
      </c>
      <c r="U568" s="99">
        <f t="shared" si="521"/>
        <v>0</v>
      </c>
      <c r="V568" s="99">
        <f t="shared" si="522"/>
        <v>-6.8247807370698521E-5</v>
      </c>
      <c r="W568" s="99"/>
      <c r="X568" s="99">
        <f t="shared" si="523"/>
        <v>0</v>
      </c>
      <c r="Y568" s="99">
        <f t="shared" si="524"/>
        <v>0</v>
      </c>
      <c r="Z568" s="99">
        <f t="shared" si="525"/>
        <v>0</v>
      </c>
      <c r="AA568" s="99">
        <f t="shared" si="526"/>
        <v>0</v>
      </c>
      <c r="AB568" s="99">
        <f t="shared" si="527"/>
        <v>0</v>
      </c>
      <c r="AC568" s="99">
        <f t="shared" si="528"/>
        <v>0</v>
      </c>
      <c r="AD568" s="1"/>
      <c r="AE568" s="1"/>
      <c r="AF568" s="5">
        <f t="shared" si="559"/>
        <v>-2.0363890099548421E-3</v>
      </c>
      <c r="AG568" s="5">
        <f t="shared" si="560"/>
        <v>-1.6838890031168896E-3</v>
      </c>
      <c r="AH568" s="5">
        <f t="shared" si="561"/>
        <v>-2.0014721004067981E-3</v>
      </c>
      <c r="AI568" s="5">
        <f t="shared" si="562"/>
        <v>-1.842514430234421E-3</v>
      </c>
      <c r="AJ568" s="5" t="e">
        <f t="shared" si="563"/>
        <v>#DIV/0!</v>
      </c>
      <c r="AK568" s="5">
        <f t="shared" si="564"/>
        <v>-1.6838890031168896E-3</v>
      </c>
      <c r="AL568" s="1"/>
      <c r="AM568" s="175">
        <f t="shared" si="529"/>
        <v>-2.0363890099548421E-3</v>
      </c>
      <c r="AN568" s="175">
        <f t="shared" si="530"/>
        <v>-1.6838890031168896E-3</v>
      </c>
      <c r="AO568" s="175">
        <f t="shared" si="531"/>
        <v>-2.0014721004067981E-3</v>
      </c>
      <c r="AP568" s="175">
        <f t="shared" si="532"/>
        <v>-1.842514430234421E-3</v>
      </c>
      <c r="AQ568" s="175" t="e">
        <f t="shared" si="533"/>
        <v>#DIV/0!</v>
      </c>
      <c r="AR568" s="175">
        <f t="shared" si="534"/>
        <v>-1.6838890031168896E-3</v>
      </c>
      <c r="AS568" s="175"/>
      <c r="AT568" s="175">
        <f t="shared" si="535"/>
        <v>0</v>
      </c>
      <c r="AU568" s="175">
        <f t="shared" si="536"/>
        <v>0</v>
      </c>
      <c r="AV568" s="175">
        <f t="shared" si="537"/>
        <v>0</v>
      </c>
      <c r="AW568" s="175">
        <f t="shared" si="538"/>
        <v>0</v>
      </c>
      <c r="AX568" s="175" t="e">
        <f t="shared" si="539"/>
        <v>#DIV/0!</v>
      </c>
      <c r="AY568" s="175">
        <f t="shared" si="540"/>
        <v>0</v>
      </c>
      <c r="AZ568" s="1"/>
      <c r="BA568" s="1">
        <f t="shared" si="565"/>
        <v>3.6623751389242364E-2</v>
      </c>
      <c r="BB568" s="1">
        <f t="shared" si="566"/>
        <v>4.0393377342662053E-2</v>
      </c>
      <c r="BC568" s="1">
        <f t="shared" si="567"/>
        <v>2.8478736190708398E-2</v>
      </c>
      <c r="BD568" s="1">
        <f t="shared" si="568"/>
        <v>5.2998193660662739E-2</v>
      </c>
      <c r="BE568" s="1">
        <f t="shared" si="569"/>
        <v>0</v>
      </c>
      <c r="BF568" s="1">
        <f t="shared" si="570"/>
        <v>4.0393377342662053E-2</v>
      </c>
      <c r="BG568" s="1"/>
      <c r="BH568" s="1">
        <f t="shared" si="541"/>
        <v>3.6698636584853436E-2</v>
      </c>
      <c r="BI568" s="1">
        <f t="shared" si="542"/>
        <v>4.0461625150032751E-2</v>
      </c>
      <c r="BJ568" s="1">
        <f t="shared" si="543"/>
        <v>2.8535964669054462E-2</v>
      </c>
      <c r="BK568" s="1">
        <f t="shared" si="544"/>
        <v>5.3096204771029214E-2</v>
      </c>
      <c r="BL568" s="1">
        <f t="shared" si="545"/>
        <v>0</v>
      </c>
      <c r="BM568" s="1">
        <f t="shared" si="546"/>
        <v>4.0461625150032751E-2</v>
      </c>
      <c r="BN568" s="1"/>
      <c r="BO568" s="1">
        <f t="shared" si="553"/>
        <v>-2.1754798294410091E-4</v>
      </c>
      <c r="BP568" s="1">
        <f t="shared" si="554"/>
        <v>2.6511128132709937E-3</v>
      </c>
      <c r="BQ568" s="1">
        <f t="shared" si="555"/>
        <v>-2.6343206400684469E-2</v>
      </c>
      <c r="BR568" s="1">
        <f t="shared" si="556"/>
        <v>8.4282584508215425E-3</v>
      </c>
      <c r="BS568" s="1" t="e">
        <f t="shared" si="557"/>
        <v>#DIV/0!</v>
      </c>
      <c r="BT568" s="1">
        <f t="shared" si="558"/>
        <v>2.6511128132709937E-3</v>
      </c>
      <c r="BU568" s="1"/>
      <c r="BV568" s="1">
        <f t="shared" si="571"/>
        <v>0.10024931871168685</v>
      </c>
      <c r="BW568" s="1">
        <f t="shared" si="572"/>
        <v>9.8956392207069116E-2</v>
      </c>
      <c r="BX568" s="1">
        <f t="shared" si="573"/>
        <v>9.6835605238273531E-2</v>
      </c>
      <c r="BY568" s="1">
        <f t="shared" si="574"/>
        <v>0.1228571289151231</v>
      </c>
      <c r="BZ568" s="1" t="e">
        <f t="shared" si="575"/>
        <v>#DIV/0!</v>
      </c>
      <c r="CA568" s="1">
        <f t="shared" si="576"/>
        <v>9.8956392207069116E-2</v>
      </c>
      <c r="CB568" s="1"/>
      <c r="CC568" s="1"/>
    </row>
    <row r="569" spans="1:81" x14ac:dyDescent="0.2">
      <c r="A569">
        <f t="shared" si="577"/>
        <v>2037</v>
      </c>
      <c r="B569">
        <f t="shared" si="578"/>
        <v>4</v>
      </c>
      <c r="C569" s="1">
        <f>AVERAGE(RealPrice!C557:C568)</f>
        <v>3.6624376569727557E-2</v>
      </c>
      <c r="D569" s="1">
        <f>AVERAGE(RealPrice!D557:D568)</f>
        <v>4.0393809378748979E-2</v>
      </c>
      <c r="E569" s="1">
        <f>AVERAGE(RealPrice!E557:E568)</f>
        <v>2.8478895989979377E-2</v>
      </c>
      <c r="F569" s="1">
        <f>AVERAGE(RealPrice!F557:F568)</f>
        <v>5.2997808452636276E-2</v>
      </c>
      <c r="G569" s="1">
        <f>AVERAGE(RealPrice!G557:G568)</f>
        <v>0</v>
      </c>
      <c r="H569" s="1">
        <f>AVERAGE(RealPrice!H557:H568)</f>
        <v>4.0393809378748979E-2</v>
      </c>
      <c r="I569" s="1"/>
      <c r="J569" s="1">
        <f t="shared" si="547"/>
        <v>-7.426001512587932E-5</v>
      </c>
      <c r="K569" s="1">
        <f t="shared" si="548"/>
        <v>-6.7815771283771809E-5</v>
      </c>
      <c r="L569" s="1">
        <f t="shared" si="549"/>
        <v>-5.7068679075084755E-5</v>
      </c>
      <c r="M569" s="1">
        <f t="shared" si="550"/>
        <v>-9.839631839293761E-5</v>
      </c>
      <c r="N569" s="1">
        <f t="shared" si="551"/>
        <v>0</v>
      </c>
      <c r="O569" s="1">
        <f t="shared" si="552"/>
        <v>-6.7815771283771809E-5</v>
      </c>
      <c r="P569" s="1"/>
      <c r="Q569" s="99">
        <f t="shared" si="517"/>
        <v>-7.426001512587932E-5</v>
      </c>
      <c r="R569" s="99">
        <f t="shared" si="518"/>
        <v>-6.7815771283771809E-5</v>
      </c>
      <c r="S569" s="99">
        <f t="shared" si="519"/>
        <v>-5.7068679075084755E-5</v>
      </c>
      <c r="T569" s="99">
        <f t="shared" si="520"/>
        <v>-9.839631839293761E-5</v>
      </c>
      <c r="U569" s="99">
        <f t="shared" si="521"/>
        <v>0</v>
      </c>
      <c r="V569" s="99">
        <f t="shared" si="522"/>
        <v>-6.7815771283771809E-5</v>
      </c>
      <c r="W569" s="99"/>
      <c r="X569" s="99">
        <f t="shared" si="523"/>
        <v>0</v>
      </c>
      <c r="Y569" s="99">
        <f t="shared" si="524"/>
        <v>0</v>
      </c>
      <c r="Z569" s="99">
        <f t="shared" si="525"/>
        <v>0</v>
      </c>
      <c r="AA569" s="99">
        <f t="shared" si="526"/>
        <v>0</v>
      </c>
      <c r="AB569" s="99">
        <f t="shared" si="527"/>
        <v>0</v>
      </c>
      <c r="AC569" s="99">
        <f t="shared" si="528"/>
        <v>0</v>
      </c>
      <c r="AD569" s="1"/>
      <c r="AE569" s="1"/>
      <c r="AF569" s="5">
        <f t="shared" si="559"/>
        <v>-2.0235088285684988E-3</v>
      </c>
      <c r="AG569" s="5">
        <f t="shared" si="560"/>
        <v>-1.6760515928935238E-3</v>
      </c>
      <c r="AH569" s="5">
        <f t="shared" si="561"/>
        <v>-1.9998860994165923E-3</v>
      </c>
      <c r="AI569" s="5">
        <f t="shared" si="562"/>
        <v>-1.8531704632611667E-3</v>
      </c>
      <c r="AJ569" s="5" t="e">
        <f t="shared" si="563"/>
        <v>#DIV/0!</v>
      </c>
      <c r="AK569" s="5">
        <f t="shared" si="564"/>
        <v>-1.6760515928935238E-3</v>
      </c>
      <c r="AL569" s="1"/>
      <c r="AM569" s="175">
        <f t="shared" si="529"/>
        <v>-2.0235088285684988E-3</v>
      </c>
      <c r="AN569" s="175">
        <f t="shared" si="530"/>
        <v>-1.6760515928935238E-3</v>
      </c>
      <c r="AO569" s="175">
        <f t="shared" si="531"/>
        <v>-1.9998860994165923E-3</v>
      </c>
      <c r="AP569" s="175">
        <f t="shared" si="532"/>
        <v>-1.8531704632611667E-3</v>
      </c>
      <c r="AQ569" s="175" t="e">
        <f t="shared" si="533"/>
        <v>#DIV/0!</v>
      </c>
      <c r="AR569" s="175">
        <f t="shared" si="534"/>
        <v>-1.6760515928935238E-3</v>
      </c>
      <c r="AS569" s="175"/>
      <c r="AT569" s="175">
        <f t="shared" si="535"/>
        <v>0</v>
      </c>
      <c r="AU569" s="175">
        <f t="shared" si="536"/>
        <v>0</v>
      </c>
      <c r="AV569" s="175">
        <f t="shared" si="537"/>
        <v>0</v>
      </c>
      <c r="AW569" s="175">
        <f t="shared" si="538"/>
        <v>0</v>
      </c>
      <c r="AX569" s="175" t="e">
        <f t="shared" si="539"/>
        <v>#DIV/0!</v>
      </c>
      <c r="AY569" s="175">
        <f t="shared" si="540"/>
        <v>0</v>
      </c>
      <c r="AZ569" s="1"/>
      <c r="BA569" s="1">
        <f t="shared" si="565"/>
        <v>3.6550116554601678E-2</v>
      </c>
      <c r="BB569" s="1">
        <f t="shared" si="566"/>
        <v>4.0325993607465208E-2</v>
      </c>
      <c r="BC569" s="1">
        <f t="shared" si="567"/>
        <v>2.8421827310904292E-2</v>
      </c>
      <c r="BD569" s="1">
        <f t="shared" si="568"/>
        <v>5.2899412134243338E-2</v>
      </c>
      <c r="BE569" s="1">
        <f t="shared" si="569"/>
        <v>0</v>
      </c>
      <c r="BF569" s="1">
        <f t="shared" si="570"/>
        <v>4.0325993607465208E-2</v>
      </c>
      <c r="BG569" s="1"/>
      <c r="BH569" s="1">
        <f t="shared" si="541"/>
        <v>3.6624376569727557E-2</v>
      </c>
      <c r="BI569" s="1">
        <f t="shared" si="542"/>
        <v>4.0393809378748979E-2</v>
      </c>
      <c r="BJ569" s="1">
        <f t="shared" si="543"/>
        <v>2.8478895989979377E-2</v>
      </c>
      <c r="BK569" s="1">
        <f t="shared" si="544"/>
        <v>5.2997808452636276E-2</v>
      </c>
      <c r="BL569" s="1">
        <f t="shared" si="545"/>
        <v>0</v>
      </c>
      <c r="BM569" s="1">
        <f t="shared" si="546"/>
        <v>4.0393809378748979E-2</v>
      </c>
      <c r="BN569" s="1"/>
      <c r="BO569" s="1">
        <f t="shared" si="553"/>
        <v>-2.9165773227376188E-4</v>
      </c>
      <c r="BP569" s="1">
        <f t="shared" si="554"/>
        <v>2.5834107047187039E-3</v>
      </c>
      <c r="BQ569" s="1">
        <f t="shared" si="555"/>
        <v>-2.640016094890156E-2</v>
      </c>
      <c r="BR569" s="1">
        <f t="shared" si="556"/>
        <v>8.3300444775795436E-3</v>
      </c>
      <c r="BS569" s="1" t="e">
        <f t="shared" si="557"/>
        <v>#DIV/0!</v>
      </c>
      <c r="BT569" s="1">
        <f t="shared" si="558"/>
        <v>2.5834107047187039E-3</v>
      </c>
      <c r="BU569" s="1"/>
      <c r="BV569" s="1">
        <f t="shared" si="571"/>
        <v>0.10024931871168685</v>
      </c>
      <c r="BW569" s="1">
        <f t="shared" si="572"/>
        <v>9.8956392207069116E-2</v>
      </c>
      <c r="BX569" s="1">
        <f t="shared" si="573"/>
        <v>9.6835605238273531E-2</v>
      </c>
      <c r="BY569" s="1">
        <f t="shared" si="574"/>
        <v>0.1228571289151231</v>
      </c>
      <c r="BZ569" s="1" t="e">
        <f t="shared" si="575"/>
        <v>#DIV/0!</v>
      </c>
      <c r="CA569" s="1">
        <f t="shared" si="576"/>
        <v>9.8956392207069116E-2</v>
      </c>
      <c r="CB569" s="1"/>
      <c r="CC569" s="1"/>
    </row>
    <row r="570" spans="1:81" x14ac:dyDescent="0.2">
      <c r="A570">
        <f t="shared" si="577"/>
        <v>2037</v>
      </c>
      <c r="B570">
        <f t="shared" si="578"/>
        <v>5</v>
      </c>
      <c r="C570" s="1">
        <f>AVERAGE(RealPrice!C558:C569)</f>
        <v>3.6550501125643141E-2</v>
      </c>
      <c r="D570" s="1">
        <f>AVERAGE(RealPrice!D558:D569)</f>
        <v>4.0326241913867578E-2</v>
      </c>
      <c r="E570" s="1">
        <f>AVERAGE(RealPrice!E558:E569)</f>
        <v>2.8420462831420981E-2</v>
      </c>
      <c r="F570" s="1">
        <f>AVERAGE(RealPrice!F558:F569)</f>
        <v>5.289935530701928E-2</v>
      </c>
      <c r="G570" s="1">
        <f>AVERAGE(RealPrice!G558:G569)</f>
        <v>0</v>
      </c>
      <c r="H570" s="1">
        <f>AVERAGE(RealPrice!H558:H569)</f>
        <v>4.0326241913867578E-2</v>
      </c>
      <c r="I570" s="1"/>
      <c r="J570" s="1">
        <f t="shared" si="547"/>
        <v>-7.3875444084416098E-5</v>
      </c>
      <c r="K570" s="1">
        <f t="shared" si="548"/>
        <v>-6.7567464881401751E-5</v>
      </c>
      <c r="L570" s="1">
        <f t="shared" si="549"/>
        <v>-5.8433158558395676E-5</v>
      </c>
      <c r="M570" s="1">
        <f t="shared" si="550"/>
        <v>-9.8453145616995974E-5</v>
      </c>
      <c r="N570" s="1">
        <f t="shared" si="551"/>
        <v>0</v>
      </c>
      <c r="O570" s="1">
        <f t="shared" si="552"/>
        <v>-6.7567464881401751E-5</v>
      </c>
      <c r="P570" s="1"/>
      <c r="Q570" s="99">
        <f t="shared" si="517"/>
        <v>-7.3875444084416098E-5</v>
      </c>
      <c r="R570" s="99">
        <f t="shared" si="518"/>
        <v>-6.7567464881401751E-5</v>
      </c>
      <c r="S570" s="99">
        <f t="shared" si="519"/>
        <v>-5.8433158558395676E-5</v>
      </c>
      <c r="T570" s="99">
        <f t="shared" si="520"/>
        <v>-9.8453145616995974E-5</v>
      </c>
      <c r="U570" s="99">
        <f t="shared" si="521"/>
        <v>0</v>
      </c>
      <c r="V570" s="99">
        <f t="shared" si="522"/>
        <v>-6.7567464881401751E-5</v>
      </c>
      <c r="W570" s="99"/>
      <c r="X570" s="99">
        <f t="shared" si="523"/>
        <v>0</v>
      </c>
      <c r="Y570" s="99">
        <f t="shared" si="524"/>
        <v>0</v>
      </c>
      <c r="Z570" s="99">
        <f t="shared" si="525"/>
        <v>0</v>
      </c>
      <c r="AA570" s="99">
        <f t="shared" si="526"/>
        <v>0</v>
      </c>
      <c r="AB570" s="99">
        <f t="shared" si="527"/>
        <v>0</v>
      </c>
      <c r="AC570" s="99">
        <f t="shared" si="528"/>
        <v>0</v>
      </c>
      <c r="AD570" s="1"/>
      <c r="AE570" s="1"/>
      <c r="AF570" s="5">
        <f t="shared" si="559"/>
        <v>-2.0171113068304658E-3</v>
      </c>
      <c r="AG570" s="5">
        <f t="shared" si="560"/>
        <v>-1.672718317994315E-3</v>
      </c>
      <c r="AH570" s="5">
        <f t="shared" si="561"/>
        <v>-2.0518056099841919E-3</v>
      </c>
      <c r="AI570" s="5">
        <f t="shared" si="562"/>
        <v>-1.8576833361889644E-3</v>
      </c>
      <c r="AJ570" s="5" t="e">
        <f t="shared" si="563"/>
        <v>#DIV/0!</v>
      </c>
      <c r="AK570" s="5">
        <f t="shared" si="564"/>
        <v>-1.672718317994315E-3</v>
      </c>
      <c r="AL570" s="1"/>
      <c r="AM570" s="175">
        <f t="shared" si="529"/>
        <v>-2.0171113068304658E-3</v>
      </c>
      <c r="AN570" s="175">
        <f t="shared" si="530"/>
        <v>-1.672718317994315E-3</v>
      </c>
      <c r="AO570" s="175">
        <f t="shared" si="531"/>
        <v>-2.0518056099841919E-3</v>
      </c>
      <c r="AP570" s="175">
        <f t="shared" si="532"/>
        <v>-1.8576833361889644E-3</v>
      </c>
      <c r="AQ570" s="175" t="e">
        <f t="shared" si="533"/>
        <v>#DIV/0!</v>
      </c>
      <c r="AR570" s="175">
        <f t="shared" si="534"/>
        <v>-1.672718317994315E-3</v>
      </c>
      <c r="AS570" s="175"/>
      <c r="AT570" s="175">
        <f t="shared" si="535"/>
        <v>0</v>
      </c>
      <c r="AU570" s="175">
        <f t="shared" si="536"/>
        <v>0</v>
      </c>
      <c r="AV570" s="175">
        <f t="shared" si="537"/>
        <v>0</v>
      </c>
      <c r="AW570" s="175">
        <f t="shared" si="538"/>
        <v>0</v>
      </c>
      <c r="AX570" s="175" t="e">
        <f t="shared" si="539"/>
        <v>#DIV/0!</v>
      </c>
      <c r="AY570" s="175">
        <f t="shared" si="540"/>
        <v>0</v>
      </c>
      <c r="AZ570" s="1"/>
      <c r="BA570" s="1">
        <f t="shared" si="565"/>
        <v>3.6476625681558725E-2</v>
      </c>
      <c r="BB570" s="1">
        <f t="shared" si="566"/>
        <v>4.0258674448986176E-2</v>
      </c>
      <c r="BC570" s="1">
        <f t="shared" si="567"/>
        <v>2.8362029672862585E-2</v>
      </c>
      <c r="BD570" s="1">
        <f t="shared" si="568"/>
        <v>5.2800902161402284E-2</v>
      </c>
      <c r="BE570" s="1">
        <f t="shared" si="569"/>
        <v>0</v>
      </c>
      <c r="BF570" s="1">
        <f t="shared" si="570"/>
        <v>4.0258674448986176E-2</v>
      </c>
      <c r="BG570" s="1"/>
      <c r="BH570" s="1">
        <f t="shared" si="541"/>
        <v>3.6550501125643141E-2</v>
      </c>
      <c r="BI570" s="1">
        <f t="shared" si="542"/>
        <v>4.0326241913867578E-2</v>
      </c>
      <c r="BJ570" s="1">
        <f t="shared" si="543"/>
        <v>2.8420462831420981E-2</v>
      </c>
      <c r="BK570" s="1">
        <f t="shared" si="544"/>
        <v>5.289935530701928E-2</v>
      </c>
      <c r="BL570" s="1">
        <f t="shared" si="545"/>
        <v>0</v>
      </c>
      <c r="BM570" s="1">
        <f t="shared" si="546"/>
        <v>4.0326241913867578E-2</v>
      </c>
      <c r="BN570" s="1"/>
      <c r="BO570" s="1">
        <f t="shared" si="553"/>
        <v>-3.6538416136461634E-4</v>
      </c>
      <c r="BP570" s="1">
        <f t="shared" si="554"/>
        <v>2.5159562611735075E-3</v>
      </c>
      <c r="BQ570" s="1">
        <f t="shared" si="555"/>
        <v>-2.6458474213977418E-2</v>
      </c>
      <c r="BR570" s="1">
        <f t="shared" si="556"/>
        <v>8.2317742267305552E-3</v>
      </c>
      <c r="BS570" s="1" t="e">
        <f t="shared" si="557"/>
        <v>#DIV/0!</v>
      </c>
      <c r="BT570" s="1">
        <f t="shared" si="558"/>
        <v>2.5159562611735075E-3</v>
      </c>
      <c r="BU570" s="1"/>
      <c r="BV570" s="1">
        <f t="shared" si="571"/>
        <v>0.10024931871168685</v>
      </c>
      <c r="BW570" s="1">
        <f t="shared" si="572"/>
        <v>9.8956392207069116E-2</v>
      </c>
      <c r="BX570" s="1">
        <f t="shared" si="573"/>
        <v>9.6835605238273531E-2</v>
      </c>
      <c r="BY570" s="1">
        <f t="shared" si="574"/>
        <v>0.1228571289151231</v>
      </c>
      <c r="BZ570" s="1" t="e">
        <f t="shared" si="575"/>
        <v>#DIV/0!</v>
      </c>
      <c r="CA570" s="1">
        <f t="shared" si="576"/>
        <v>9.8956392207069116E-2</v>
      </c>
      <c r="CB570" s="1"/>
      <c r="CC570" s="1"/>
    </row>
    <row r="571" spans="1:81" x14ac:dyDescent="0.2">
      <c r="A571">
        <f t="shared" si="577"/>
        <v>2037</v>
      </c>
      <c r="B571">
        <f t="shared" si="578"/>
        <v>6</v>
      </c>
      <c r="C571" s="1">
        <f>AVERAGE(RealPrice!C559:C570)</f>
        <v>3.6476798399699445E-2</v>
      </c>
      <c r="D571" s="1">
        <f>AVERAGE(RealPrice!D559:D570)</f>
        <v>4.0258873765633876E-2</v>
      </c>
      <c r="E571" s="1">
        <f>AVERAGE(RealPrice!E559:E570)</f>
        <v>2.8362574219303858E-2</v>
      </c>
      <c r="F571" s="1">
        <f>AVERAGE(RealPrice!F559:F570)</f>
        <v>5.2801971190502874E-2</v>
      </c>
      <c r="G571" s="1">
        <f>AVERAGE(RealPrice!G559:G570)</f>
        <v>0</v>
      </c>
      <c r="H571" s="1">
        <f>AVERAGE(RealPrice!H559:H570)</f>
        <v>4.0258873765633876E-2</v>
      </c>
      <c r="I571" s="1"/>
      <c r="J571" s="1">
        <f t="shared" si="547"/>
        <v>-7.3702725943695924E-5</v>
      </c>
      <c r="K571" s="1">
        <f t="shared" si="548"/>
        <v>-6.7368148233701297E-5</v>
      </c>
      <c r="L571" s="1">
        <f t="shared" si="549"/>
        <v>-5.7888612117123345E-5</v>
      </c>
      <c r="M571" s="1">
        <f t="shared" si="550"/>
        <v>-9.7384116516406605E-5</v>
      </c>
      <c r="N571" s="1">
        <f t="shared" si="551"/>
        <v>0</v>
      </c>
      <c r="O571" s="1">
        <f t="shared" si="552"/>
        <v>-6.7368148233701297E-5</v>
      </c>
      <c r="P571" s="1"/>
      <c r="Q571" s="99">
        <f t="shared" si="517"/>
        <v>-7.3702725943695924E-5</v>
      </c>
      <c r="R571" s="99">
        <f t="shared" si="518"/>
        <v>-6.7368148233701297E-5</v>
      </c>
      <c r="S571" s="99">
        <f t="shared" si="519"/>
        <v>-5.7888612117123345E-5</v>
      </c>
      <c r="T571" s="99">
        <f t="shared" si="520"/>
        <v>-9.7384116516406605E-5</v>
      </c>
      <c r="U571" s="99">
        <f t="shared" si="521"/>
        <v>0</v>
      </c>
      <c r="V571" s="99">
        <f t="shared" si="522"/>
        <v>-6.7368148233701297E-5</v>
      </c>
      <c r="W571" s="99"/>
      <c r="X571" s="99">
        <f t="shared" si="523"/>
        <v>0</v>
      </c>
      <c r="Y571" s="99">
        <f t="shared" si="524"/>
        <v>0</v>
      </c>
      <c r="Z571" s="99">
        <f t="shared" si="525"/>
        <v>0</v>
      </c>
      <c r="AA571" s="99">
        <f t="shared" si="526"/>
        <v>0</v>
      </c>
      <c r="AB571" s="99">
        <f t="shared" si="527"/>
        <v>0</v>
      </c>
      <c r="AC571" s="99">
        <f t="shared" si="528"/>
        <v>0</v>
      </c>
      <c r="AD571" s="1"/>
      <c r="AE571" s="1"/>
      <c r="AF571" s="5">
        <f t="shared" si="559"/>
        <v>-2.0164628028037646E-3</v>
      </c>
      <c r="AG571" s="5">
        <f t="shared" si="560"/>
        <v>-1.6705783885736514E-3</v>
      </c>
      <c r="AH571" s="5">
        <f t="shared" si="561"/>
        <v>-2.0368638069160339E-3</v>
      </c>
      <c r="AI571" s="5">
        <f t="shared" si="562"/>
        <v>-1.8409320104414428E-3</v>
      </c>
      <c r="AJ571" s="5" t="e">
        <f t="shared" si="563"/>
        <v>#DIV/0!</v>
      </c>
      <c r="AK571" s="5">
        <f t="shared" si="564"/>
        <v>-1.6705783885736514E-3</v>
      </c>
      <c r="AL571" s="1"/>
      <c r="AM571" s="175">
        <f t="shared" si="529"/>
        <v>-2.0164628028037646E-3</v>
      </c>
      <c r="AN571" s="175">
        <f t="shared" si="530"/>
        <v>-1.6705783885736514E-3</v>
      </c>
      <c r="AO571" s="175">
        <f t="shared" si="531"/>
        <v>-2.0368638069160339E-3</v>
      </c>
      <c r="AP571" s="175">
        <f t="shared" si="532"/>
        <v>-1.8409320104414428E-3</v>
      </c>
      <c r="AQ571" s="175" t="e">
        <f t="shared" si="533"/>
        <v>#DIV/0!</v>
      </c>
      <c r="AR571" s="175">
        <f t="shared" si="534"/>
        <v>-1.6705783885736514E-3</v>
      </c>
      <c r="AS571" s="175"/>
      <c r="AT571" s="175">
        <f t="shared" si="535"/>
        <v>0</v>
      </c>
      <c r="AU571" s="175">
        <f t="shared" si="536"/>
        <v>0</v>
      </c>
      <c r="AV571" s="175">
        <f t="shared" si="537"/>
        <v>0</v>
      </c>
      <c r="AW571" s="175">
        <f t="shared" si="538"/>
        <v>0</v>
      </c>
      <c r="AX571" s="175" t="e">
        <f t="shared" si="539"/>
        <v>#DIV/0!</v>
      </c>
      <c r="AY571" s="175">
        <f t="shared" si="540"/>
        <v>0</v>
      </c>
      <c r="AZ571" s="1"/>
      <c r="BA571" s="1">
        <f t="shared" si="565"/>
        <v>3.6403095673755749E-2</v>
      </c>
      <c r="BB571" s="1">
        <f t="shared" si="566"/>
        <v>4.0191505617400175E-2</v>
      </c>
      <c r="BC571" s="1">
        <f t="shared" si="567"/>
        <v>2.8304685607186734E-2</v>
      </c>
      <c r="BD571" s="1">
        <f t="shared" si="568"/>
        <v>5.2704587073986467E-2</v>
      </c>
      <c r="BE571" s="1">
        <f t="shared" si="569"/>
        <v>0</v>
      </c>
      <c r="BF571" s="1">
        <f t="shared" si="570"/>
        <v>4.0191505617400175E-2</v>
      </c>
      <c r="BG571" s="1"/>
      <c r="BH571" s="1">
        <f t="shared" si="541"/>
        <v>3.6476798399699445E-2</v>
      </c>
      <c r="BI571" s="1">
        <f t="shared" si="542"/>
        <v>4.0258873765633876E-2</v>
      </c>
      <c r="BJ571" s="1">
        <f t="shared" si="543"/>
        <v>2.8362574219303858E-2</v>
      </c>
      <c r="BK571" s="1">
        <f t="shared" si="544"/>
        <v>5.2801971190502874E-2</v>
      </c>
      <c r="BL571" s="1">
        <f t="shared" si="545"/>
        <v>0</v>
      </c>
      <c r="BM571" s="1">
        <f t="shared" si="546"/>
        <v>4.0258873765633876E-2</v>
      </c>
      <c r="BN571" s="1"/>
      <c r="BO571" s="1">
        <f t="shared" si="553"/>
        <v>-4.3893826850298215E-4</v>
      </c>
      <c r="BP571" s="1">
        <f t="shared" si="554"/>
        <v>2.448700656712325E-3</v>
      </c>
      <c r="BQ571" s="1">
        <f t="shared" si="555"/>
        <v>-2.6516244914875687E-2</v>
      </c>
      <c r="BR571" s="1">
        <f t="shared" si="556"/>
        <v>8.1345693877515508E-3</v>
      </c>
      <c r="BS571" s="1" t="e">
        <f t="shared" si="557"/>
        <v>#DIV/0!</v>
      </c>
      <c r="BT571" s="1">
        <f t="shared" si="558"/>
        <v>2.448700656712325E-3</v>
      </c>
      <c r="BU571" s="1"/>
      <c r="BV571" s="1">
        <f t="shared" si="571"/>
        <v>0.10024931871168685</v>
      </c>
      <c r="BW571" s="1">
        <f t="shared" si="572"/>
        <v>9.8956392207069116E-2</v>
      </c>
      <c r="BX571" s="1">
        <f t="shared" si="573"/>
        <v>9.6835605238273531E-2</v>
      </c>
      <c r="BY571" s="1">
        <f t="shared" si="574"/>
        <v>0.1228571289151231</v>
      </c>
      <c r="BZ571" s="1" t="e">
        <f t="shared" si="575"/>
        <v>#DIV/0!</v>
      </c>
      <c r="CA571" s="1">
        <f t="shared" si="576"/>
        <v>9.8956392207069116E-2</v>
      </c>
      <c r="CB571" s="1"/>
      <c r="CC571" s="1"/>
    </row>
    <row r="572" spans="1:81" x14ac:dyDescent="0.2">
      <c r="A572">
        <f t="shared" si="577"/>
        <v>2037</v>
      </c>
      <c r="B572">
        <f t="shared" si="578"/>
        <v>7</v>
      </c>
      <c r="C572" s="1">
        <f>AVERAGE(RealPrice!C560:C571)</f>
        <v>3.6404821223793869E-2</v>
      </c>
      <c r="D572" s="1">
        <f>AVERAGE(RealPrice!D560:D571)</f>
        <v>4.0192803539398747E-2</v>
      </c>
      <c r="E572" s="1">
        <f>AVERAGE(RealPrice!E560:E571)</f>
        <v>2.830422363598822E-2</v>
      </c>
      <c r="F572" s="1">
        <f>AVERAGE(RealPrice!F560:F571)</f>
        <v>5.2706475466078102E-2</v>
      </c>
      <c r="G572" s="1">
        <f>AVERAGE(RealPrice!G560:G571)</f>
        <v>0</v>
      </c>
      <c r="H572" s="1">
        <f>AVERAGE(RealPrice!H560:H571)</f>
        <v>4.0192803539398747E-2</v>
      </c>
      <c r="I572" s="1"/>
      <c r="J572" s="1">
        <f t="shared" si="547"/>
        <v>-7.1977175905575674E-5</v>
      </c>
      <c r="K572" s="1">
        <f t="shared" si="548"/>
        <v>-6.6070226235129259E-5</v>
      </c>
      <c r="L572" s="1">
        <f t="shared" si="549"/>
        <v>-5.8350583315637528E-5</v>
      </c>
      <c r="M572" s="1">
        <f t="shared" si="550"/>
        <v>-9.5495724424771167E-5</v>
      </c>
      <c r="N572" s="1">
        <f t="shared" si="551"/>
        <v>0</v>
      </c>
      <c r="O572" s="1">
        <f t="shared" si="552"/>
        <v>-6.6070226235129259E-5</v>
      </c>
      <c r="P572" s="1"/>
      <c r="Q572" s="99">
        <f t="shared" si="517"/>
        <v>-7.1977175905575674E-5</v>
      </c>
      <c r="R572" s="99">
        <f t="shared" si="518"/>
        <v>-6.6070226235129259E-5</v>
      </c>
      <c r="S572" s="99">
        <f t="shared" si="519"/>
        <v>-5.8350583315637528E-5</v>
      </c>
      <c r="T572" s="99">
        <f t="shared" si="520"/>
        <v>-9.5495724424771167E-5</v>
      </c>
      <c r="U572" s="99">
        <f t="shared" si="521"/>
        <v>0</v>
      </c>
      <c r="V572" s="99">
        <f t="shared" si="522"/>
        <v>-6.6070226235129259E-5</v>
      </c>
      <c r="W572" s="99"/>
      <c r="X572" s="99">
        <f t="shared" si="523"/>
        <v>0</v>
      </c>
      <c r="Y572" s="99">
        <f t="shared" si="524"/>
        <v>0</v>
      </c>
      <c r="Z572" s="99">
        <f t="shared" si="525"/>
        <v>0</v>
      </c>
      <c r="AA572" s="99">
        <f t="shared" si="526"/>
        <v>0</v>
      </c>
      <c r="AB572" s="99">
        <f t="shared" si="527"/>
        <v>0</v>
      </c>
      <c r="AC572" s="99">
        <f t="shared" si="528"/>
        <v>0</v>
      </c>
      <c r="AD572" s="1"/>
      <c r="AE572" s="1"/>
      <c r="AF572" s="5">
        <f t="shared" si="559"/>
        <v>-1.973231727107061E-3</v>
      </c>
      <c r="AG572" s="5">
        <f t="shared" si="560"/>
        <v>-1.6411344892496293E-3</v>
      </c>
      <c r="AH572" s="5">
        <f t="shared" si="561"/>
        <v>-2.0573091449479497E-3</v>
      </c>
      <c r="AI572" s="5">
        <f t="shared" si="562"/>
        <v>-1.808563625025128E-3</v>
      </c>
      <c r="AJ572" s="5" t="e">
        <f t="shared" si="563"/>
        <v>#DIV/0!</v>
      </c>
      <c r="AK572" s="5">
        <f t="shared" si="564"/>
        <v>-1.6411344892496293E-3</v>
      </c>
      <c r="AL572" s="1"/>
      <c r="AM572" s="175">
        <f t="shared" si="529"/>
        <v>-1.973231727107061E-3</v>
      </c>
      <c r="AN572" s="175">
        <f t="shared" si="530"/>
        <v>-1.6411344892496293E-3</v>
      </c>
      <c r="AO572" s="175">
        <f t="shared" si="531"/>
        <v>-2.0573091449479497E-3</v>
      </c>
      <c r="AP572" s="175">
        <f t="shared" si="532"/>
        <v>-1.808563625025128E-3</v>
      </c>
      <c r="AQ572" s="175" t="e">
        <f t="shared" si="533"/>
        <v>#DIV/0!</v>
      </c>
      <c r="AR572" s="175">
        <f t="shared" si="534"/>
        <v>-1.6411344892496293E-3</v>
      </c>
      <c r="AS572" s="175"/>
      <c r="AT572" s="175">
        <f t="shared" si="535"/>
        <v>0</v>
      </c>
      <c r="AU572" s="175">
        <f t="shared" si="536"/>
        <v>0</v>
      </c>
      <c r="AV572" s="175">
        <f t="shared" si="537"/>
        <v>0</v>
      </c>
      <c r="AW572" s="175">
        <f t="shared" si="538"/>
        <v>0</v>
      </c>
      <c r="AX572" s="175" t="e">
        <f t="shared" si="539"/>
        <v>#DIV/0!</v>
      </c>
      <c r="AY572" s="175">
        <f t="shared" si="540"/>
        <v>0</v>
      </c>
      <c r="AZ572" s="1"/>
      <c r="BA572" s="1">
        <f t="shared" si="565"/>
        <v>3.6332844047888294E-2</v>
      </c>
      <c r="BB572" s="1">
        <f t="shared" si="566"/>
        <v>4.0126733313163618E-2</v>
      </c>
      <c r="BC572" s="1">
        <f t="shared" si="567"/>
        <v>2.8245873052672583E-2</v>
      </c>
      <c r="BD572" s="1">
        <f t="shared" si="568"/>
        <v>5.2610979741653331E-2</v>
      </c>
      <c r="BE572" s="1">
        <f t="shared" si="569"/>
        <v>0</v>
      </c>
      <c r="BF572" s="1">
        <f t="shared" si="570"/>
        <v>4.0126733313163618E-2</v>
      </c>
      <c r="BG572" s="1"/>
      <c r="BH572" s="1">
        <f t="shared" si="541"/>
        <v>3.6404821223793869E-2</v>
      </c>
      <c r="BI572" s="1">
        <f t="shared" si="542"/>
        <v>4.0192803539398747E-2</v>
      </c>
      <c r="BJ572" s="1">
        <f t="shared" si="543"/>
        <v>2.830422363598822E-2</v>
      </c>
      <c r="BK572" s="1">
        <f t="shared" si="544"/>
        <v>5.2706475466078102E-2</v>
      </c>
      <c r="BL572" s="1">
        <f t="shared" si="545"/>
        <v>0</v>
      </c>
      <c r="BM572" s="1">
        <f t="shared" si="546"/>
        <v>4.0192803539398747E-2</v>
      </c>
      <c r="BN572" s="1"/>
      <c r="BO572" s="1">
        <f t="shared" si="553"/>
        <v>-5.1077341676143272E-4</v>
      </c>
      <c r="BP572" s="1">
        <f t="shared" si="554"/>
        <v>2.3827388606041831E-3</v>
      </c>
      <c r="BQ572" s="1">
        <f t="shared" si="555"/>
        <v>-2.6574475453002656E-2</v>
      </c>
      <c r="BR572" s="1">
        <f t="shared" si="556"/>
        <v>8.0392463734203223E-3</v>
      </c>
      <c r="BS572" s="1" t="e">
        <f t="shared" si="557"/>
        <v>#DIV/0!</v>
      </c>
      <c r="BT572" s="1">
        <f t="shared" si="558"/>
        <v>2.3827388606041831E-3</v>
      </c>
      <c r="BU572" s="1"/>
      <c r="BV572" s="1">
        <f t="shared" si="571"/>
        <v>0.10024931871168685</v>
      </c>
      <c r="BW572" s="1">
        <f t="shared" si="572"/>
        <v>9.8956392207069116E-2</v>
      </c>
      <c r="BX572" s="1">
        <f t="shared" si="573"/>
        <v>9.6835605238273531E-2</v>
      </c>
      <c r="BY572" s="1">
        <f t="shared" si="574"/>
        <v>0.1228571289151231</v>
      </c>
      <c r="BZ572" s="1" t="e">
        <f t="shared" si="575"/>
        <v>#DIV/0!</v>
      </c>
      <c r="CA572" s="1">
        <f t="shared" si="576"/>
        <v>9.8956392207069116E-2</v>
      </c>
      <c r="CB572" s="1"/>
      <c r="CC572" s="1"/>
    </row>
    <row r="573" spans="1:81" x14ac:dyDescent="0.2">
      <c r="A573">
        <f t="shared" si="577"/>
        <v>2037</v>
      </c>
      <c r="B573">
        <f t="shared" si="578"/>
        <v>8</v>
      </c>
      <c r="C573" s="1">
        <f>AVERAGE(RealPrice!C561:C572)</f>
        <v>3.6333209082712502E-2</v>
      </c>
      <c r="D573" s="1">
        <f>AVERAGE(RealPrice!D561:D572)</f>
        <v>4.0127505641954615E-2</v>
      </c>
      <c r="E573" s="1">
        <f>AVERAGE(RealPrice!E561:E572)</f>
        <v>2.8244997876914275E-2</v>
      </c>
      <c r="F573" s="1">
        <f>AVERAGE(RealPrice!F561:F572)</f>
        <v>5.2611344766237779E-2</v>
      </c>
      <c r="G573" s="1">
        <f>AVERAGE(RealPrice!G561:G572)</f>
        <v>0</v>
      </c>
      <c r="H573" s="1">
        <f>AVERAGE(RealPrice!H561:H572)</f>
        <v>4.0127505641954615E-2</v>
      </c>
      <c r="I573" s="1"/>
      <c r="J573" s="1">
        <f t="shared" si="547"/>
        <v>-7.1612141081367486E-5</v>
      </c>
      <c r="K573" s="1">
        <f t="shared" si="548"/>
        <v>-6.5297897444131781E-5</v>
      </c>
      <c r="L573" s="1">
        <f t="shared" si="549"/>
        <v>-5.9225759073945616E-5</v>
      </c>
      <c r="M573" s="1">
        <f t="shared" si="550"/>
        <v>-9.5130699840323407E-5</v>
      </c>
      <c r="N573" s="1">
        <f t="shared" si="551"/>
        <v>0</v>
      </c>
      <c r="O573" s="1">
        <f t="shared" si="552"/>
        <v>-6.5297897444131781E-5</v>
      </c>
      <c r="P573" s="1"/>
      <c r="Q573" s="99">
        <f t="shared" si="517"/>
        <v>-7.1612141081367486E-5</v>
      </c>
      <c r="R573" s="99">
        <f t="shared" si="518"/>
        <v>-6.5297897444131781E-5</v>
      </c>
      <c r="S573" s="99">
        <f t="shared" si="519"/>
        <v>-5.9225759073945616E-5</v>
      </c>
      <c r="T573" s="99">
        <f t="shared" si="520"/>
        <v>-9.5130699840323407E-5</v>
      </c>
      <c r="U573" s="99">
        <f t="shared" si="521"/>
        <v>0</v>
      </c>
      <c r="V573" s="99">
        <f t="shared" si="522"/>
        <v>-6.5297897444131781E-5</v>
      </c>
      <c r="W573" s="99"/>
      <c r="X573" s="99">
        <f t="shared" si="523"/>
        <v>0</v>
      </c>
      <c r="Y573" s="99">
        <f t="shared" si="524"/>
        <v>0</v>
      </c>
      <c r="Z573" s="99">
        <f t="shared" si="525"/>
        <v>0</v>
      </c>
      <c r="AA573" s="99">
        <f t="shared" si="526"/>
        <v>0</v>
      </c>
      <c r="AB573" s="99">
        <f t="shared" si="527"/>
        <v>0</v>
      </c>
      <c r="AC573" s="99">
        <f t="shared" si="528"/>
        <v>0</v>
      </c>
      <c r="AD573" s="1"/>
      <c r="AE573" s="1"/>
      <c r="AF573" s="5">
        <f t="shared" si="559"/>
        <v>-1.9671059676722447E-3</v>
      </c>
      <c r="AG573" s="5">
        <f t="shared" si="560"/>
        <v>-1.6246166401436835E-3</v>
      </c>
      <c r="AH573" s="5">
        <f t="shared" si="561"/>
        <v>-2.0924707151706023E-3</v>
      </c>
      <c r="AI573" s="5">
        <f t="shared" si="562"/>
        <v>-1.8049148420397065E-3</v>
      </c>
      <c r="AJ573" s="5" t="e">
        <f t="shared" si="563"/>
        <v>#DIV/0!</v>
      </c>
      <c r="AK573" s="5">
        <f t="shared" si="564"/>
        <v>-1.6246166401436835E-3</v>
      </c>
      <c r="AL573" s="1"/>
      <c r="AM573" s="175">
        <f t="shared" si="529"/>
        <v>-1.9671059676722447E-3</v>
      </c>
      <c r="AN573" s="175">
        <f t="shared" si="530"/>
        <v>-1.6246166401436835E-3</v>
      </c>
      <c r="AO573" s="175">
        <f t="shared" si="531"/>
        <v>-2.0924707151706023E-3</v>
      </c>
      <c r="AP573" s="175">
        <f t="shared" si="532"/>
        <v>-1.8049148420397065E-3</v>
      </c>
      <c r="AQ573" s="175" t="e">
        <f t="shared" si="533"/>
        <v>#DIV/0!</v>
      </c>
      <c r="AR573" s="175">
        <f t="shared" si="534"/>
        <v>-1.6246166401436835E-3</v>
      </c>
      <c r="AS573" s="175"/>
      <c r="AT573" s="175">
        <f t="shared" si="535"/>
        <v>0</v>
      </c>
      <c r="AU573" s="175">
        <f t="shared" si="536"/>
        <v>0</v>
      </c>
      <c r="AV573" s="175">
        <f t="shared" si="537"/>
        <v>0</v>
      </c>
      <c r="AW573" s="175">
        <f t="shared" si="538"/>
        <v>0</v>
      </c>
      <c r="AX573" s="175" t="e">
        <f t="shared" si="539"/>
        <v>#DIV/0!</v>
      </c>
      <c r="AY573" s="175">
        <f t="shared" si="540"/>
        <v>0</v>
      </c>
      <c r="AZ573" s="1"/>
      <c r="BA573" s="1">
        <f t="shared" si="565"/>
        <v>3.6261596941631134E-2</v>
      </c>
      <c r="BB573" s="1">
        <f t="shared" si="566"/>
        <v>4.0062207744510483E-2</v>
      </c>
      <c r="BC573" s="1">
        <f t="shared" si="567"/>
        <v>2.8185772117840329E-2</v>
      </c>
      <c r="BD573" s="1">
        <f t="shared" si="568"/>
        <v>5.2516214066397456E-2</v>
      </c>
      <c r="BE573" s="1">
        <f t="shared" si="569"/>
        <v>0</v>
      </c>
      <c r="BF573" s="1">
        <f t="shared" si="570"/>
        <v>4.0062207744510483E-2</v>
      </c>
      <c r="BG573" s="1"/>
      <c r="BH573" s="1">
        <f t="shared" si="541"/>
        <v>3.6333209082712502E-2</v>
      </c>
      <c r="BI573" s="1">
        <f t="shared" si="542"/>
        <v>4.0127505641954615E-2</v>
      </c>
      <c r="BJ573" s="1">
        <f t="shared" si="543"/>
        <v>2.8244997876914275E-2</v>
      </c>
      <c r="BK573" s="1">
        <f t="shared" si="544"/>
        <v>5.2611344766237779E-2</v>
      </c>
      <c r="BL573" s="1">
        <f t="shared" si="545"/>
        <v>0</v>
      </c>
      <c r="BM573" s="1">
        <f t="shared" si="546"/>
        <v>4.0127505641954615E-2</v>
      </c>
      <c r="BN573" s="1"/>
      <c r="BO573" s="1">
        <f t="shared" si="553"/>
        <v>-5.8224468917271986E-4</v>
      </c>
      <c r="BP573" s="1">
        <f t="shared" si="554"/>
        <v>2.3175470472108039E-3</v>
      </c>
      <c r="BQ573" s="1">
        <f t="shared" si="555"/>
        <v>-2.6633577283910154E-2</v>
      </c>
      <c r="BR573" s="1">
        <f t="shared" si="556"/>
        <v>7.9442873763920716E-3</v>
      </c>
      <c r="BS573" s="1" t="e">
        <f t="shared" si="557"/>
        <v>#DIV/0!</v>
      </c>
      <c r="BT573" s="1">
        <f t="shared" si="558"/>
        <v>2.3175470472108039E-3</v>
      </c>
      <c r="BU573" s="1"/>
      <c r="BV573" s="1">
        <f t="shared" si="571"/>
        <v>0.10024931871168685</v>
      </c>
      <c r="BW573" s="1">
        <f t="shared" si="572"/>
        <v>9.8956392207069116E-2</v>
      </c>
      <c r="BX573" s="1">
        <f t="shared" si="573"/>
        <v>9.6835605238273531E-2</v>
      </c>
      <c r="BY573" s="1">
        <f t="shared" si="574"/>
        <v>0.1228571289151231</v>
      </c>
      <c r="BZ573" s="1" t="e">
        <f t="shared" si="575"/>
        <v>#DIV/0!</v>
      </c>
      <c r="CA573" s="1">
        <f t="shared" si="576"/>
        <v>9.8956392207069116E-2</v>
      </c>
      <c r="CB573" s="1"/>
      <c r="CC573" s="1"/>
    </row>
    <row r="574" spans="1:81" x14ac:dyDescent="0.2">
      <c r="A574">
        <f t="shared" si="577"/>
        <v>2037</v>
      </c>
      <c r="B574">
        <f t="shared" si="578"/>
        <v>9</v>
      </c>
      <c r="C574" s="1">
        <f>AVERAGE(RealPrice!C562:C573)</f>
        <v>3.6261413400781504E-2</v>
      </c>
      <c r="D574" s="1">
        <f>AVERAGE(RealPrice!D562:D573)</f>
        <v>4.0061712314121707E-2</v>
      </c>
      <c r="E574" s="1">
        <f>AVERAGE(RealPrice!E562:E573)</f>
        <v>2.8185473371926117E-2</v>
      </c>
      <c r="F574" s="1">
        <f>AVERAGE(RealPrice!F562:F573)</f>
        <v>5.2516253588560928E-2</v>
      </c>
      <c r="G574" s="1">
        <f>AVERAGE(RealPrice!G562:G573)</f>
        <v>0</v>
      </c>
      <c r="H574" s="1">
        <f>AVERAGE(RealPrice!H562:H573)</f>
        <v>4.0061712314121707E-2</v>
      </c>
      <c r="I574" s="1"/>
      <c r="J574" s="1">
        <f t="shared" si="547"/>
        <v>-7.1795681930997279E-5</v>
      </c>
      <c r="K574" s="1">
        <f t="shared" si="548"/>
        <v>-6.5793327832908144E-5</v>
      </c>
      <c r="L574" s="1">
        <f t="shared" si="549"/>
        <v>-5.9524504988157229E-5</v>
      </c>
      <c r="M574" s="1">
        <f t="shared" si="550"/>
        <v>-9.5091177676850935E-5</v>
      </c>
      <c r="N574" s="1">
        <f t="shared" si="551"/>
        <v>0</v>
      </c>
      <c r="O574" s="1">
        <f t="shared" si="552"/>
        <v>-6.5793327832908144E-5</v>
      </c>
      <c r="P574" s="1"/>
      <c r="Q574" s="99">
        <f t="shared" si="517"/>
        <v>-7.1795681930997279E-5</v>
      </c>
      <c r="R574" s="99">
        <f t="shared" si="518"/>
        <v>-6.5793327832908144E-5</v>
      </c>
      <c r="S574" s="99">
        <f t="shared" si="519"/>
        <v>-5.9524504988157229E-5</v>
      </c>
      <c r="T574" s="99">
        <f t="shared" si="520"/>
        <v>-9.5091177676850935E-5</v>
      </c>
      <c r="U574" s="99">
        <f t="shared" si="521"/>
        <v>0</v>
      </c>
      <c r="V574" s="99">
        <f t="shared" si="522"/>
        <v>-6.5793327832908144E-5</v>
      </c>
      <c r="W574" s="99"/>
      <c r="X574" s="99">
        <f t="shared" si="523"/>
        <v>0</v>
      </c>
      <c r="Y574" s="99">
        <f t="shared" si="524"/>
        <v>0</v>
      </c>
      <c r="Z574" s="99">
        <f t="shared" si="525"/>
        <v>0</v>
      </c>
      <c r="AA574" s="99">
        <f t="shared" si="526"/>
        <v>0</v>
      </c>
      <c r="AB574" s="99">
        <f t="shared" si="527"/>
        <v>0</v>
      </c>
      <c r="AC574" s="99">
        <f t="shared" si="528"/>
        <v>0</v>
      </c>
      <c r="AD574" s="1"/>
      <c r="AE574" s="1"/>
      <c r="AF574" s="5">
        <f t="shared" si="559"/>
        <v>-1.9760347005834955E-3</v>
      </c>
      <c r="AG574" s="5">
        <f t="shared" si="560"/>
        <v>-1.6396067181440044E-3</v>
      </c>
      <c r="AH574" s="5">
        <f t="shared" si="561"/>
        <v>-2.1074352792502804E-3</v>
      </c>
      <c r="AI574" s="5">
        <f t="shared" si="562"/>
        <v>-1.8074272402531788E-3</v>
      </c>
      <c r="AJ574" s="5" t="e">
        <f t="shared" si="563"/>
        <v>#DIV/0!</v>
      </c>
      <c r="AK574" s="5">
        <f t="shared" si="564"/>
        <v>-1.6396067181440044E-3</v>
      </c>
      <c r="AL574" s="1"/>
      <c r="AM574" s="175">
        <f t="shared" si="529"/>
        <v>-1.9760347005834955E-3</v>
      </c>
      <c r="AN574" s="175">
        <f t="shared" si="530"/>
        <v>-1.6396067181440044E-3</v>
      </c>
      <c r="AO574" s="175">
        <f t="shared" si="531"/>
        <v>-2.1074352792502804E-3</v>
      </c>
      <c r="AP574" s="175">
        <f t="shared" si="532"/>
        <v>-1.8074272402531788E-3</v>
      </c>
      <c r="AQ574" s="175" t="e">
        <f t="shared" si="533"/>
        <v>#DIV/0!</v>
      </c>
      <c r="AR574" s="175">
        <f t="shared" si="534"/>
        <v>-1.6396067181440044E-3</v>
      </c>
      <c r="AS574" s="175"/>
      <c r="AT574" s="175">
        <f t="shared" si="535"/>
        <v>0</v>
      </c>
      <c r="AU574" s="175">
        <f t="shared" si="536"/>
        <v>0</v>
      </c>
      <c r="AV574" s="175">
        <f t="shared" si="537"/>
        <v>0</v>
      </c>
      <c r="AW574" s="175">
        <f t="shared" si="538"/>
        <v>0</v>
      </c>
      <c r="AX574" s="175" t="e">
        <f t="shared" si="539"/>
        <v>#DIV/0!</v>
      </c>
      <c r="AY574" s="175">
        <f t="shared" si="540"/>
        <v>0</v>
      </c>
      <c r="AZ574" s="1"/>
      <c r="BA574" s="1">
        <f t="shared" si="565"/>
        <v>3.6189617718850507E-2</v>
      </c>
      <c r="BB574" s="1">
        <f t="shared" si="566"/>
        <v>3.9995918986288799E-2</v>
      </c>
      <c r="BC574" s="1">
        <f t="shared" si="567"/>
        <v>2.812594886693796E-2</v>
      </c>
      <c r="BD574" s="1">
        <f t="shared" si="568"/>
        <v>5.2421162410884077E-2</v>
      </c>
      <c r="BE574" s="1">
        <f t="shared" si="569"/>
        <v>0</v>
      </c>
      <c r="BF574" s="1">
        <f t="shared" si="570"/>
        <v>3.9995918986288799E-2</v>
      </c>
      <c r="BG574" s="1"/>
      <c r="BH574" s="1">
        <f t="shared" si="541"/>
        <v>3.6261413400781504E-2</v>
      </c>
      <c r="BI574" s="1">
        <f t="shared" si="542"/>
        <v>4.0061712314121707E-2</v>
      </c>
      <c r="BJ574" s="1">
        <f t="shared" si="543"/>
        <v>2.8185473371926117E-2</v>
      </c>
      <c r="BK574" s="1">
        <f t="shared" si="544"/>
        <v>5.2516253588560928E-2</v>
      </c>
      <c r="BL574" s="1">
        <f t="shared" si="545"/>
        <v>0</v>
      </c>
      <c r="BM574" s="1">
        <f t="shared" si="546"/>
        <v>4.0061712314121707E-2</v>
      </c>
      <c r="BN574" s="1"/>
      <c r="BO574" s="1">
        <f t="shared" si="553"/>
        <v>-6.5389850034486751E-4</v>
      </c>
      <c r="BP574" s="1">
        <f t="shared" si="554"/>
        <v>2.2518615945602174E-3</v>
      </c>
      <c r="BQ574" s="1">
        <f t="shared" si="555"/>
        <v>-2.6692976344856522E-2</v>
      </c>
      <c r="BR574" s="1">
        <f t="shared" si="556"/>
        <v>7.8493680691000631E-3</v>
      </c>
      <c r="BS574" s="1" t="e">
        <f t="shared" si="557"/>
        <v>#DIV/0!</v>
      </c>
      <c r="BT574" s="1">
        <f t="shared" si="558"/>
        <v>2.2518615945602174E-3</v>
      </c>
      <c r="BU574" s="1"/>
      <c r="BV574" s="1">
        <f t="shared" si="571"/>
        <v>0.10024931871168685</v>
      </c>
      <c r="BW574" s="1">
        <f t="shared" si="572"/>
        <v>9.8956392207069116E-2</v>
      </c>
      <c r="BX574" s="1">
        <f t="shared" si="573"/>
        <v>9.6835605238273531E-2</v>
      </c>
      <c r="BY574" s="1">
        <f t="shared" si="574"/>
        <v>0.1228571289151231</v>
      </c>
      <c r="BZ574" s="1" t="e">
        <f t="shared" si="575"/>
        <v>#DIV/0!</v>
      </c>
      <c r="CA574" s="1">
        <f t="shared" si="576"/>
        <v>9.8956392207069116E-2</v>
      </c>
      <c r="CB574" s="1"/>
      <c r="CC574" s="1"/>
    </row>
    <row r="575" spans="1:81" x14ac:dyDescent="0.2">
      <c r="A575">
        <f t="shared" si="577"/>
        <v>2037</v>
      </c>
      <c r="B575">
        <f t="shared" si="578"/>
        <v>10</v>
      </c>
      <c r="C575" s="1">
        <f>AVERAGE(RealPrice!C563:C574)</f>
        <v>3.6189765663139126E-2</v>
      </c>
      <c r="D575" s="1">
        <f>AVERAGE(RealPrice!D563:D574)</f>
        <v>3.9996203004220576E-2</v>
      </c>
      <c r="E575" s="1">
        <f>AVERAGE(RealPrice!E563:E574)</f>
        <v>2.8124907386474943E-2</v>
      </c>
      <c r="F575" s="1">
        <f>AVERAGE(RealPrice!F563:F574)</f>
        <v>5.2420816218258968E-2</v>
      </c>
      <c r="G575" s="1">
        <f>AVERAGE(RealPrice!G563:G574)</f>
        <v>0</v>
      </c>
      <c r="H575" s="1">
        <f>AVERAGE(RealPrice!H563:H574)</f>
        <v>3.9996203004220576E-2</v>
      </c>
      <c r="I575" s="1"/>
      <c r="J575" s="1">
        <f t="shared" si="547"/>
        <v>-7.1647737642378806E-5</v>
      </c>
      <c r="K575" s="1">
        <f t="shared" si="548"/>
        <v>-6.5509309901130852E-5</v>
      </c>
      <c r="L575" s="1">
        <f t="shared" si="549"/>
        <v>-6.0565985451174059E-5</v>
      </c>
      <c r="M575" s="1">
        <f t="shared" si="550"/>
        <v>-9.5437370301959534E-5</v>
      </c>
      <c r="N575" s="1">
        <f t="shared" si="551"/>
        <v>0</v>
      </c>
      <c r="O575" s="1">
        <f t="shared" si="552"/>
        <v>-6.5509309901130852E-5</v>
      </c>
      <c r="P575" s="1"/>
      <c r="Q575" s="99">
        <f t="shared" si="517"/>
        <v>-7.1647737642378806E-5</v>
      </c>
      <c r="R575" s="99">
        <f t="shared" si="518"/>
        <v>-6.5509309901130852E-5</v>
      </c>
      <c r="S575" s="99">
        <f t="shared" si="519"/>
        <v>-6.0565985451174059E-5</v>
      </c>
      <c r="T575" s="99">
        <f t="shared" si="520"/>
        <v>-9.5437370301959534E-5</v>
      </c>
      <c r="U575" s="99">
        <f t="shared" si="521"/>
        <v>0</v>
      </c>
      <c r="V575" s="99">
        <f t="shared" si="522"/>
        <v>-6.5509309901130852E-5</v>
      </c>
      <c r="W575" s="99"/>
      <c r="X575" s="99">
        <f t="shared" si="523"/>
        <v>0</v>
      </c>
      <c r="Y575" s="99">
        <f t="shared" si="524"/>
        <v>0</v>
      </c>
      <c r="Z575" s="99">
        <f t="shared" si="525"/>
        <v>0</v>
      </c>
      <c r="AA575" s="99">
        <f t="shared" si="526"/>
        <v>0</v>
      </c>
      <c r="AB575" s="99">
        <f t="shared" si="527"/>
        <v>0</v>
      </c>
      <c r="AC575" s="99">
        <f t="shared" si="528"/>
        <v>0</v>
      </c>
      <c r="AD575" s="1"/>
      <c r="AE575" s="1"/>
      <c r="AF575" s="5">
        <f t="shared" si="559"/>
        <v>-1.9758672076702899E-3</v>
      </c>
      <c r="AG575" s="5">
        <f t="shared" si="560"/>
        <v>-1.6352099328025282E-3</v>
      </c>
      <c r="AH575" s="5">
        <f t="shared" si="561"/>
        <v>-2.1488369080044922E-3</v>
      </c>
      <c r="AI575" s="5">
        <f t="shared" si="562"/>
        <v>-1.8172920530407088E-3</v>
      </c>
      <c r="AJ575" s="5" t="e">
        <f t="shared" si="563"/>
        <v>#DIV/0!</v>
      </c>
      <c r="AK575" s="5">
        <f t="shared" si="564"/>
        <v>-1.6352099328025282E-3</v>
      </c>
      <c r="AL575" s="1"/>
      <c r="AM575" s="175">
        <f t="shared" si="529"/>
        <v>-1.9758672076702899E-3</v>
      </c>
      <c r="AN575" s="175">
        <f t="shared" si="530"/>
        <v>-1.6352099328025282E-3</v>
      </c>
      <c r="AO575" s="175">
        <f t="shared" si="531"/>
        <v>-2.1488369080044922E-3</v>
      </c>
      <c r="AP575" s="175">
        <f t="shared" si="532"/>
        <v>-1.8172920530407088E-3</v>
      </c>
      <c r="AQ575" s="175" t="e">
        <f t="shared" si="533"/>
        <v>#DIV/0!</v>
      </c>
      <c r="AR575" s="175">
        <f t="shared" si="534"/>
        <v>-1.6352099328025282E-3</v>
      </c>
      <c r="AS575" s="175"/>
      <c r="AT575" s="175">
        <f t="shared" si="535"/>
        <v>0</v>
      </c>
      <c r="AU575" s="175">
        <f t="shared" si="536"/>
        <v>0</v>
      </c>
      <c r="AV575" s="175">
        <f t="shared" si="537"/>
        <v>0</v>
      </c>
      <c r="AW575" s="175">
        <f t="shared" si="538"/>
        <v>0</v>
      </c>
      <c r="AX575" s="175" t="e">
        <f t="shared" si="539"/>
        <v>#DIV/0!</v>
      </c>
      <c r="AY575" s="175">
        <f t="shared" si="540"/>
        <v>0</v>
      </c>
      <c r="AZ575" s="1"/>
      <c r="BA575" s="1">
        <f t="shared" si="565"/>
        <v>3.6118117925496747E-2</v>
      </c>
      <c r="BB575" s="1">
        <f t="shared" si="566"/>
        <v>3.9930693694319445E-2</v>
      </c>
      <c r="BC575" s="1">
        <f t="shared" si="567"/>
        <v>2.8064341401023769E-2</v>
      </c>
      <c r="BD575" s="1">
        <f t="shared" si="568"/>
        <v>5.2325378847957009E-2</v>
      </c>
      <c r="BE575" s="1">
        <f t="shared" si="569"/>
        <v>0</v>
      </c>
      <c r="BF575" s="1">
        <f t="shared" si="570"/>
        <v>3.9930693694319445E-2</v>
      </c>
      <c r="BG575" s="1"/>
      <c r="BH575" s="1">
        <f t="shared" si="541"/>
        <v>3.6189765663139126E-2</v>
      </c>
      <c r="BI575" s="1">
        <f t="shared" si="542"/>
        <v>3.9996203004220576E-2</v>
      </c>
      <c r="BJ575" s="1">
        <f t="shared" si="543"/>
        <v>2.8124907386474943E-2</v>
      </c>
      <c r="BK575" s="1">
        <f t="shared" si="544"/>
        <v>5.2420816218258968E-2</v>
      </c>
      <c r="BL575" s="1">
        <f t="shared" si="545"/>
        <v>0</v>
      </c>
      <c r="BM575" s="1">
        <f t="shared" si="546"/>
        <v>3.9996203004220576E-2</v>
      </c>
      <c r="BN575" s="1"/>
      <c r="BO575" s="1">
        <f t="shared" si="553"/>
        <v>-7.2540467157193632E-4</v>
      </c>
      <c r="BP575" s="1">
        <f t="shared" si="554"/>
        <v>2.1864594061333296E-3</v>
      </c>
      <c r="BQ575" s="1">
        <f t="shared" si="555"/>
        <v>-2.6753412183882788E-2</v>
      </c>
      <c r="BR575" s="1">
        <f t="shared" si="556"/>
        <v>7.7541041363727138E-3</v>
      </c>
      <c r="BS575" s="1" t="e">
        <f t="shared" si="557"/>
        <v>#DIV/0!</v>
      </c>
      <c r="BT575" s="1">
        <f t="shared" si="558"/>
        <v>2.1864594061333296E-3</v>
      </c>
      <c r="BU575" s="1"/>
      <c r="BV575" s="1">
        <f t="shared" si="571"/>
        <v>0.10024931871168685</v>
      </c>
      <c r="BW575" s="1">
        <f t="shared" si="572"/>
        <v>9.8956392207069116E-2</v>
      </c>
      <c r="BX575" s="1">
        <f t="shared" si="573"/>
        <v>9.6835605238273531E-2</v>
      </c>
      <c r="BY575" s="1">
        <f t="shared" si="574"/>
        <v>0.1228571289151231</v>
      </c>
      <c r="BZ575" s="1" t="e">
        <f t="shared" si="575"/>
        <v>#DIV/0!</v>
      </c>
      <c r="CA575" s="1">
        <f t="shared" si="576"/>
        <v>9.8956392207069116E-2</v>
      </c>
      <c r="CB575" s="1"/>
      <c r="CC575" s="1"/>
    </row>
    <row r="576" spans="1:81" x14ac:dyDescent="0.2">
      <c r="A576">
        <f t="shared" si="577"/>
        <v>2037</v>
      </c>
      <c r="B576">
        <f t="shared" si="578"/>
        <v>11</v>
      </c>
      <c r="C576" s="1">
        <f>AVERAGE(RealPrice!C564:C575)</f>
        <v>3.6117013576981279E-2</v>
      </c>
      <c r="D576" s="1">
        <f>AVERAGE(RealPrice!D564:D575)</f>
        <v>3.992960830259154E-2</v>
      </c>
      <c r="E576" s="1">
        <f>AVERAGE(RealPrice!E564:E575)</f>
        <v>2.8065749345240882E-2</v>
      </c>
      <c r="F576" s="1">
        <f>AVERAGE(RealPrice!F564:F575)</f>
        <v>5.2324658634268967E-2</v>
      </c>
      <c r="G576" s="1">
        <f>AVERAGE(RealPrice!G564:G575)</f>
        <v>0</v>
      </c>
      <c r="H576" s="1">
        <f>AVERAGE(RealPrice!H564:H575)</f>
        <v>3.992960830259154E-2</v>
      </c>
      <c r="I576" s="1"/>
      <c r="J576" s="1">
        <f t="shared" si="547"/>
        <v>-7.2752086157847062E-5</v>
      </c>
      <c r="K576" s="1">
        <f t="shared" si="548"/>
        <v>-6.6594701629035802E-5</v>
      </c>
      <c r="L576" s="1">
        <f t="shared" si="549"/>
        <v>-5.9158041234061431E-5</v>
      </c>
      <c r="M576" s="1">
        <f t="shared" si="550"/>
        <v>-9.6157583990001683E-5</v>
      </c>
      <c r="N576" s="1">
        <f t="shared" si="551"/>
        <v>0</v>
      </c>
      <c r="O576" s="1">
        <f t="shared" si="552"/>
        <v>-6.6594701629035802E-5</v>
      </c>
      <c r="P576" s="1"/>
      <c r="Q576" s="99">
        <f t="shared" si="517"/>
        <v>-7.2752086157847062E-5</v>
      </c>
      <c r="R576" s="99">
        <f t="shared" si="518"/>
        <v>-6.6594701629035802E-5</v>
      </c>
      <c r="S576" s="99">
        <f t="shared" si="519"/>
        <v>-5.9158041234061431E-5</v>
      </c>
      <c r="T576" s="99">
        <f t="shared" si="520"/>
        <v>-9.6157583990001683E-5</v>
      </c>
      <c r="U576" s="99">
        <f t="shared" si="521"/>
        <v>0</v>
      </c>
      <c r="V576" s="99">
        <f t="shared" si="522"/>
        <v>-6.6594701629035802E-5</v>
      </c>
      <c r="W576" s="99"/>
      <c r="X576" s="99">
        <f t="shared" si="523"/>
        <v>0</v>
      </c>
      <c r="Y576" s="99">
        <f t="shared" si="524"/>
        <v>0</v>
      </c>
      <c r="Z576" s="99">
        <f t="shared" si="525"/>
        <v>0</v>
      </c>
      <c r="AA576" s="99">
        <f t="shared" si="526"/>
        <v>0</v>
      </c>
      <c r="AB576" s="99">
        <f t="shared" si="527"/>
        <v>0</v>
      </c>
      <c r="AC576" s="99">
        <f t="shared" si="528"/>
        <v>0</v>
      </c>
      <c r="AD576" s="1"/>
      <c r="AE576" s="1"/>
      <c r="AF576" s="5">
        <f t="shared" si="559"/>
        <v>-2.0102944803521705E-3</v>
      </c>
      <c r="AG576" s="5">
        <f t="shared" si="560"/>
        <v>-1.6650255931046631E-3</v>
      </c>
      <c r="AH576" s="5">
        <f t="shared" si="561"/>
        <v>-2.103403948007676E-3</v>
      </c>
      <c r="AI576" s="5">
        <f t="shared" si="562"/>
        <v>-1.8343396941711276E-3</v>
      </c>
      <c r="AJ576" s="5" t="e">
        <f t="shared" si="563"/>
        <v>#DIV/0!</v>
      </c>
      <c r="AK576" s="5">
        <f t="shared" si="564"/>
        <v>-1.6650255931046631E-3</v>
      </c>
      <c r="AL576" s="1"/>
      <c r="AM576" s="175">
        <f t="shared" si="529"/>
        <v>-2.0102944803521705E-3</v>
      </c>
      <c r="AN576" s="175">
        <f t="shared" si="530"/>
        <v>-1.6650255931046631E-3</v>
      </c>
      <c r="AO576" s="175">
        <f t="shared" si="531"/>
        <v>-2.103403948007676E-3</v>
      </c>
      <c r="AP576" s="175">
        <f t="shared" si="532"/>
        <v>-1.8343396941711276E-3</v>
      </c>
      <c r="AQ576" s="175" t="e">
        <f t="shared" si="533"/>
        <v>#DIV/0!</v>
      </c>
      <c r="AR576" s="175">
        <f t="shared" si="534"/>
        <v>-1.6650255931046631E-3</v>
      </c>
      <c r="AS576" s="175"/>
      <c r="AT576" s="175">
        <f t="shared" si="535"/>
        <v>0</v>
      </c>
      <c r="AU576" s="175">
        <f t="shared" si="536"/>
        <v>0</v>
      </c>
      <c r="AV576" s="175">
        <f t="shared" si="537"/>
        <v>0</v>
      </c>
      <c r="AW576" s="175">
        <f t="shared" si="538"/>
        <v>0</v>
      </c>
      <c r="AX576" s="175" t="e">
        <f t="shared" si="539"/>
        <v>#DIV/0!</v>
      </c>
      <c r="AY576" s="175">
        <f t="shared" si="540"/>
        <v>0</v>
      </c>
      <c r="AZ576" s="1"/>
      <c r="BA576" s="1">
        <f t="shared" si="565"/>
        <v>3.6044261490823432E-2</v>
      </c>
      <c r="BB576" s="1">
        <f t="shared" si="566"/>
        <v>3.9863013600962505E-2</v>
      </c>
      <c r="BC576" s="1">
        <f t="shared" si="567"/>
        <v>2.8006591304006821E-2</v>
      </c>
      <c r="BD576" s="1">
        <f t="shared" si="568"/>
        <v>5.2228501050278965E-2</v>
      </c>
      <c r="BE576" s="1">
        <f t="shared" si="569"/>
        <v>0</v>
      </c>
      <c r="BF576" s="1">
        <f t="shared" si="570"/>
        <v>3.9863013600962505E-2</v>
      </c>
      <c r="BG576" s="1"/>
      <c r="BH576" s="1">
        <f t="shared" si="541"/>
        <v>3.6117013576981279E-2</v>
      </c>
      <c r="BI576" s="1">
        <f t="shared" si="542"/>
        <v>3.992960830259154E-2</v>
      </c>
      <c r="BJ576" s="1">
        <f t="shared" si="543"/>
        <v>2.8065749345240882E-2</v>
      </c>
      <c r="BK576" s="1">
        <f t="shared" si="544"/>
        <v>5.2324658634268967E-2</v>
      </c>
      <c r="BL576" s="1">
        <f t="shared" si="545"/>
        <v>0</v>
      </c>
      <c r="BM576" s="1">
        <f t="shared" si="546"/>
        <v>3.992960830259154E-2</v>
      </c>
      <c r="BN576" s="1"/>
      <c r="BO576" s="1">
        <f t="shared" si="553"/>
        <v>-7.9801050461254623E-4</v>
      </c>
      <c r="BP576" s="1">
        <f t="shared" si="554"/>
        <v>2.1199755863868701E-3</v>
      </c>
      <c r="BQ576" s="1">
        <f t="shared" si="555"/>
        <v>-2.681244579185936E-2</v>
      </c>
      <c r="BR576" s="1">
        <f t="shared" si="556"/>
        <v>7.6581229380559201E-3</v>
      </c>
      <c r="BS576" s="1" t="e">
        <f t="shared" si="557"/>
        <v>#DIV/0!</v>
      </c>
      <c r="BT576" s="1">
        <f t="shared" si="558"/>
        <v>2.1199755863868701E-3</v>
      </c>
      <c r="BU576" s="1"/>
      <c r="BV576" s="1">
        <f t="shared" si="571"/>
        <v>0.10024931871168685</v>
      </c>
      <c r="BW576" s="1">
        <f t="shared" si="572"/>
        <v>9.8956392207069116E-2</v>
      </c>
      <c r="BX576" s="1">
        <f t="shared" si="573"/>
        <v>9.6835605238273531E-2</v>
      </c>
      <c r="BY576" s="1">
        <f t="shared" si="574"/>
        <v>0.1228571289151231</v>
      </c>
      <c r="BZ576" s="1" t="e">
        <f t="shared" si="575"/>
        <v>#DIV/0!</v>
      </c>
      <c r="CA576" s="1">
        <f t="shared" si="576"/>
        <v>9.8956392207069116E-2</v>
      </c>
      <c r="CB576" s="1"/>
      <c r="CC576" s="1"/>
    </row>
    <row r="577" spans="1:81" x14ac:dyDescent="0.2">
      <c r="A577">
        <f t="shared" si="577"/>
        <v>2037</v>
      </c>
      <c r="B577">
        <f t="shared" si="578"/>
        <v>12</v>
      </c>
      <c r="C577" s="1">
        <f>AVERAGE(RealPrice!C565:C576)</f>
        <v>3.6043305511402689E-2</v>
      </c>
      <c r="D577" s="1">
        <f>AVERAGE(RealPrice!D565:D576)</f>
        <v>3.9862088774789799E-2</v>
      </c>
      <c r="E577" s="1">
        <f>AVERAGE(RealPrice!E565:E576)</f>
        <v>2.800832585764601E-2</v>
      </c>
      <c r="F577" s="1">
        <f>AVERAGE(RealPrice!F565:F576)</f>
        <v>5.222652870206735E-2</v>
      </c>
      <c r="G577" s="1">
        <f>AVERAGE(RealPrice!G565:G576)</f>
        <v>0</v>
      </c>
      <c r="H577" s="1">
        <f>AVERAGE(RealPrice!H565:H576)</f>
        <v>3.9862088774789799E-2</v>
      </c>
      <c r="I577" s="1"/>
      <c r="J577" s="1">
        <f t="shared" si="547"/>
        <v>-7.3708065578589888E-5</v>
      </c>
      <c r="K577" s="1">
        <f t="shared" si="548"/>
        <v>-6.7519527801741808E-5</v>
      </c>
      <c r="L577" s="1">
        <f t="shared" si="549"/>
        <v>-5.7423487594871619E-5</v>
      </c>
      <c r="M577" s="1">
        <f t="shared" si="550"/>
        <v>-9.8129932201616865E-5</v>
      </c>
      <c r="N577" s="1">
        <f t="shared" si="551"/>
        <v>0</v>
      </c>
      <c r="O577" s="1">
        <f t="shared" si="552"/>
        <v>-6.7519527801741808E-5</v>
      </c>
      <c r="P577" s="1"/>
      <c r="Q577" s="99">
        <f t="shared" si="517"/>
        <v>-7.3708065578589888E-5</v>
      </c>
      <c r="R577" s="99">
        <f t="shared" si="518"/>
        <v>-6.7519527801741808E-5</v>
      </c>
      <c r="S577" s="99">
        <f t="shared" si="519"/>
        <v>-5.7423487594871619E-5</v>
      </c>
      <c r="T577" s="99">
        <f t="shared" si="520"/>
        <v>-9.8129932201616865E-5</v>
      </c>
      <c r="U577" s="99">
        <f t="shared" si="521"/>
        <v>0</v>
      </c>
      <c r="V577" s="99">
        <f t="shared" si="522"/>
        <v>-6.7519527801741808E-5</v>
      </c>
      <c r="W577" s="99"/>
      <c r="X577" s="99">
        <f t="shared" si="523"/>
        <v>0</v>
      </c>
      <c r="Y577" s="99">
        <f t="shared" si="524"/>
        <v>0</v>
      </c>
      <c r="Z577" s="99">
        <f t="shared" si="525"/>
        <v>0</v>
      </c>
      <c r="AA577" s="99">
        <f t="shared" si="526"/>
        <v>0</v>
      </c>
      <c r="AB577" s="99">
        <f t="shared" si="527"/>
        <v>0</v>
      </c>
      <c r="AC577" s="99">
        <f t="shared" si="528"/>
        <v>0</v>
      </c>
      <c r="AD577" s="1"/>
      <c r="AE577" s="1"/>
      <c r="AF577" s="5">
        <f t="shared" si="559"/>
        <v>-2.04081285462554E-3</v>
      </c>
      <c r="AG577" s="5">
        <f t="shared" si="560"/>
        <v>-1.6909639405944255E-3</v>
      </c>
      <c r="AH577" s="5">
        <f t="shared" si="561"/>
        <v>-2.0460343633977862E-3</v>
      </c>
      <c r="AI577" s="5">
        <f t="shared" si="562"/>
        <v>-1.8754051103804237E-3</v>
      </c>
      <c r="AJ577" s="5" t="e">
        <f t="shared" si="563"/>
        <v>#DIV/0!</v>
      </c>
      <c r="AK577" s="5">
        <f t="shared" si="564"/>
        <v>-1.6909639405944255E-3</v>
      </c>
      <c r="AL577" s="1"/>
      <c r="AM577" s="175">
        <f t="shared" si="529"/>
        <v>-2.04081285462554E-3</v>
      </c>
      <c r="AN577" s="175">
        <f t="shared" si="530"/>
        <v>-1.6909639405944255E-3</v>
      </c>
      <c r="AO577" s="175">
        <f t="shared" si="531"/>
        <v>-2.0460343633977862E-3</v>
      </c>
      <c r="AP577" s="175">
        <f t="shared" si="532"/>
        <v>-1.8754051103804237E-3</v>
      </c>
      <c r="AQ577" s="175" t="e">
        <f t="shared" si="533"/>
        <v>#DIV/0!</v>
      </c>
      <c r="AR577" s="175">
        <f t="shared" si="534"/>
        <v>-1.6909639405944255E-3</v>
      </c>
      <c r="AS577" s="175"/>
      <c r="AT577" s="175">
        <f t="shared" si="535"/>
        <v>0</v>
      </c>
      <c r="AU577" s="175">
        <f t="shared" si="536"/>
        <v>0</v>
      </c>
      <c r="AV577" s="175">
        <f t="shared" si="537"/>
        <v>0</v>
      </c>
      <c r="AW577" s="175">
        <f t="shared" si="538"/>
        <v>0</v>
      </c>
      <c r="AX577" s="175" t="e">
        <f t="shared" si="539"/>
        <v>#DIV/0!</v>
      </c>
      <c r="AY577" s="175">
        <f t="shared" si="540"/>
        <v>0</v>
      </c>
      <c r="AZ577" s="1"/>
      <c r="BA577" s="1">
        <f t="shared" si="565"/>
        <v>3.5969597445824099E-2</v>
      </c>
      <c r="BB577" s="1">
        <f t="shared" si="566"/>
        <v>3.9794569246988057E-2</v>
      </c>
      <c r="BC577" s="1">
        <f t="shared" si="567"/>
        <v>2.7950902370051139E-2</v>
      </c>
      <c r="BD577" s="1">
        <f t="shared" si="568"/>
        <v>5.2128398769865733E-2</v>
      </c>
      <c r="BE577" s="1">
        <f t="shared" si="569"/>
        <v>0</v>
      </c>
      <c r="BF577" s="1">
        <f t="shared" si="570"/>
        <v>3.9794569246988057E-2</v>
      </c>
      <c r="BG577" s="1"/>
      <c r="BH577" s="1">
        <f t="shared" si="541"/>
        <v>3.6043305511402689E-2</v>
      </c>
      <c r="BI577" s="1">
        <f t="shared" si="542"/>
        <v>3.9862088774789799E-2</v>
      </c>
      <c r="BJ577" s="1">
        <f t="shared" si="543"/>
        <v>2.800832585764601E-2</v>
      </c>
      <c r="BK577" s="1">
        <f t="shared" si="544"/>
        <v>5.222652870206735E-2</v>
      </c>
      <c r="BL577" s="1">
        <f t="shared" si="545"/>
        <v>0</v>
      </c>
      <c r="BM577" s="1">
        <f t="shared" si="546"/>
        <v>3.9862088774789799E-2</v>
      </c>
      <c r="BN577" s="1"/>
      <c r="BO577" s="1">
        <f t="shared" si="553"/>
        <v>-8.7156814582341246E-4</v>
      </c>
      <c r="BP577" s="1">
        <f t="shared" si="554"/>
        <v>2.052570231671927E-3</v>
      </c>
      <c r="BQ577" s="1">
        <f t="shared" si="555"/>
        <v>-2.6869751789025346E-2</v>
      </c>
      <c r="BR577" s="1">
        <f t="shared" si="556"/>
        <v>7.560177039230633E-3</v>
      </c>
      <c r="BS577" s="1" t="e">
        <f t="shared" si="557"/>
        <v>#DIV/0!</v>
      </c>
      <c r="BT577" s="1">
        <f t="shared" si="558"/>
        <v>2.052570231671927E-3</v>
      </c>
      <c r="BU577" s="1"/>
      <c r="BV577" s="1">
        <f t="shared" si="571"/>
        <v>0.10024931871168685</v>
      </c>
      <c r="BW577" s="1">
        <f t="shared" si="572"/>
        <v>9.8956392207069116E-2</v>
      </c>
      <c r="BX577" s="1">
        <f t="shared" si="573"/>
        <v>9.6835605238273531E-2</v>
      </c>
      <c r="BY577" s="1">
        <f t="shared" si="574"/>
        <v>0.1228571289151231</v>
      </c>
      <c r="BZ577" s="1" t="e">
        <f t="shared" si="575"/>
        <v>#DIV/0!</v>
      </c>
      <c r="CA577" s="1">
        <f t="shared" si="576"/>
        <v>9.8956392207069116E-2</v>
      </c>
      <c r="CB577" s="1"/>
      <c r="CC577" s="1"/>
    </row>
    <row r="578" spans="1:81" x14ac:dyDescent="0.2">
      <c r="A578">
        <f t="shared" si="577"/>
        <v>2038</v>
      </c>
      <c r="B578">
        <f t="shared" si="578"/>
        <v>1</v>
      </c>
      <c r="C578" s="1">
        <f>AVERAGE(RealPrice!C566:C577)</f>
        <v>3.5969555834410312E-2</v>
      </c>
      <c r="D578" s="1">
        <f>AVERAGE(RealPrice!D566:D577)</f>
        <v>3.9794631752323666E-2</v>
      </c>
      <c r="E578" s="1">
        <f>AVERAGE(RealPrice!E566:E577)</f>
        <v>2.7950576959795238E-2</v>
      </c>
      <c r="F578" s="1">
        <f>AVERAGE(RealPrice!F566:F577)</f>
        <v>5.2127980978611266E-2</v>
      </c>
      <c r="G578" s="1">
        <f>AVERAGE(RealPrice!G566:G577)</f>
        <v>0</v>
      </c>
      <c r="H578" s="1">
        <f>AVERAGE(RealPrice!H566:H577)</f>
        <v>3.9794631752323666E-2</v>
      </c>
      <c r="I578" s="1"/>
      <c r="J578" s="1">
        <f t="shared" si="547"/>
        <v>-7.3749676992376778E-5</v>
      </c>
      <c r="K578" s="1">
        <f t="shared" si="548"/>
        <v>-6.7457022466133054E-5</v>
      </c>
      <c r="L578" s="1">
        <f t="shared" si="549"/>
        <v>-5.7748897850772724E-5</v>
      </c>
      <c r="M578" s="1">
        <f t="shared" si="550"/>
        <v>-9.8547723456084146E-5</v>
      </c>
      <c r="N578" s="1">
        <f t="shared" si="551"/>
        <v>0</v>
      </c>
      <c r="O578" s="1">
        <f t="shared" si="552"/>
        <v>-6.7457022466133054E-5</v>
      </c>
      <c r="P578" s="1"/>
      <c r="Q578" s="99">
        <f t="shared" ref="Q578:Q641" si="579">IF(J578&lt;=0,J578,0)</f>
        <v>-7.3749676992376778E-5</v>
      </c>
      <c r="R578" s="99">
        <f t="shared" ref="R578:R641" si="580">IF(K578&lt;=0,K578,0)</f>
        <v>-6.7457022466133054E-5</v>
      </c>
      <c r="S578" s="99">
        <f t="shared" ref="S578:S641" si="581">IF(L578&lt;=0,L578,0)</f>
        <v>-5.7748897850772724E-5</v>
      </c>
      <c r="T578" s="99">
        <f t="shared" ref="T578:T641" si="582">IF(M578&lt;=0,M578,0)</f>
        <v>-9.8547723456084146E-5</v>
      </c>
      <c r="U578" s="99">
        <f t="shared" ref="U578:U641" si="583">IF(N578&lt;=0,N578,0)</f>
        <v>0</v>
      </c>
      <c r="V578" s="99">
        <f t="shared" ref="V578:V641" si="584">IF(O578&lt;=0,O578,0)</f>
        <v>-6.7457022466133054E-5</v>
      </c>
      <c r="W578" s="99"/>
      <c r="X578" s="99">
        <f t="shared" ref="X578:X641" si="585">IF(J578&gt;=0,J578,0)</f>
        <v>0</v>
      </c>
      <c r="Y578" s="99">
        <f t="shared" ref="Y578:Y641" si="586">IF(K578&gt;=0,K578,0)</f>
        <v>0</v>
      </c>
      <c r="Z578" s="99">
        <f t="shared" ref="Z578:Z641" si="587">IF(L578&gt;=0,L578,0)</f>
        <v>0</v>
      </c>
      <c r="AA578" s="99">
        <f t="shared" ref="AA578:AA641" si="588">IF(M578&gt;=0,M578,0)</f>
        <v>0</v>
      </c>
      <c r="AB578" s="99">
        <f t="shared" ref="AB578:AB641" si="589">IF(N578&gt;=0,N578,0)</f>
        <v>0</v>
      </c>
      <c r="AC578" s="99">
        <f t="shared" ref="AC578:AC641" si="590">IF(O578&gt;=0,O578,0)</f>
        <v>0</v>
      </c>
      <c r="AD578" s="1"/>
      <c r="AE578" s="1"/>
      <c r="AF578" s="5">
        <f t="shared" si="559"/>
        <v>-2.0461407727725422E-3</v>
      </c>
      <c r="AG578" s="5">
        <f t="shared" si="560"/>
        <v>-1.6922601032587359E-3</v>
      </c>
      <c r="AH578" s="5">
        <f t="shared" si="561"/>
        <v>-2.0618475429158289E-3</v>
      </c>
      <c r="AI578" s="5">
        <f t="shared" si="562"/>
        <v>-1.8869284615536941E-3</v>
      </c>
      <c r="AJ578" s="5" t="e">
        <f t="shared" si="563"/>
        <v>#DIV/0!</v>
      </c>
      <c r="AK578" s="5">
        <f t="shared" si="564"/>
        <v>-1.6922601032587359E-3</v>
      </c>
      <c r="AL578" s="1"/>
      <c r="AM578" s="175">
        <f t="shared" ref="AM578:AM641" si="591">IF(AF578&lt;=0,AF578,0)</f>
        <v>-2.0461407727725422E-3</v>
      </c>
      <c r="AN578" s="175">
        <f t="shared" ref="AN578:AN641" si="592">IF(AG578&lt;=0,AG578,0)</f>
        <v>-1.6922601032587359E-3</v>
      </c>
      <c r="AO578" s="175">
        <f t="shared" ref="AO578:AO641" si="593">IF(AH578&lt;=0,AH578,0)</f>
        <v>-2.0618475429158289E-3</v>
      </c>
      <c r="AP578" s="175">
        <f t="shared" ref="AP578:AP641" si="594">IF(AI578&lt;=0,AI578,0)</f>
        <v>-1.8869284615536941E-3</v>
      </c>
      <c r="AQ578" s="175" t="e">
        <f t="shared" ref="AQ578:AQ641" si="595">IF(AJ578&lt;=0,AJ578,0)</f>
        <v>#DIV/0!</v>
      </c>
      <c r="AR578" s="175">
        <f t="shared" ref="AR578:AR641" si="596">IF(AK578&lt;=0,AK578,0)</f>
        <v>-1.6922601032587359E-3</v>
      </c>
      <c r="AS578" s="175"/>
      <c r="AT578" s="175">
        <f t="shared" ref="AT578:AT641" si="597">IF(AF578&gt;=0,AF578,0)</f>
        <v>0</v>
      </c>
      <c r="AU578" s="175">
        <f t="shared" ref="AU578:AU641" si="598">IF(AG578&gt;=0,AG578,0)</f>
        <v>0</v>
      </c>
      <c r="AV578" s="175">
        <f t="shared" ref="AV578:AV641" si="599">IF(AH578&gt;=0,AH578,0)</f>
        <v>0</v>
      </c>
      <c r="AW578" s="175">
        <f t="shared" ref="AW578:AW641" si="600">IF(AI578&gt;=0,AI578,0)</f>
        <v>0</v>
      </c>
      <c r="AX578" s="175" t="e">
        <f t="shared" ref="AX578:AX641" si="601">IF(AJ578&gt;=0,AJ578,0)</f>
        <v>#DIV/0!</v>
      </c>
      <c r="AY578" s="175">
        <f t="shared" ref="AY578:AY641" si="602">IF(AK578&gt;=0,AK578,0)</f>
        <v>0</v>
      </c>
      <c r="AZ578" s="1"/>
      <c r="BA578" s="1">
        <f t="shared" si="565"/>
        <v>3.5895806157417935E-2</v>
      </c>
      <c r="BB578" s="1">
        <f t="shared" si="566"/>
        <v>3.9727174729857533E-2</v>
      </c>
      <c r="BC578" s="1">
        <f t="shared" si="567"/>
        <v>2.7892828061944465E-2</v>
      </c>
      <c r="BD578" s="1">
        <f t="shared" si="568"/>
        <v>5.2029433255155182E-2</v>
      </c>
      <c r="BE578" s="1">
        <f t="shared" si="569"/>
        <v>0</v>
      </c>
      <c r="BF578" s="1">
        <f t="shared" si="570"/>
        <v>3.9727174729857533E-2</v>
      </c>
      <c r="BG578" s="1"/>
      <c r="BH578" s="1">
        <f t="shared" si="541"/>
        <v>3.5969555834410312E-2</v>
      </c>
      <c r="BI578" s="1">
        <f t="shared" si="542"/>
        <v>3.9794631752323666E-2</v>
      </c>
      <c r="BJ578" s="1">
        <f t="shared" si="543"/>
        <v>2.7950576959795238E-2</v>
      </c>
      <c r="BK578" s="1">
        <f t="shared" si="544"/>
        <v>5.2127980978611266E-2</v>
      </c>
      <c r="BL578" s="1">
        <f t="shared" si="545"/>
        <v>0</v>
      </c>
      <c r="BM578" s="1">
        <f t="shared" si="546"/>
        <v>3.9794631752323666E-2</v>
      </c>
      <c r="BN578" s="1"/>
      <c r="BO578" s="1">
        <f t="shared" si="553"/>
        <v>-9.4516692059471786E-4</v>
      </c>
      <c r="BP578" s="1">
        <f t="shared" si="554"/>
        <v>1.9852273640335962E-3</v>
      </c>
      <c r="BQ578" s="1">
        <f t="shared" si="555"/>
        <v>-2.6927381617452978E-2</v>
      </c>
      <c r="BR578" s="1">
        <f t="shared" si="556"/>
        <v>7.4618152682787622E-3</v>
      </c>
      <c r="BS578" s="1" t="e">
        <f t="shared" si="557"/>
        <v>#DIV/0!</v>
      </c>
      <c r="BT578" s="1">
        <f t="shared" si="558"/>
        <v>1.9852273640335962E-3</v>
      </c>
      <c r="BU578" s="1"/>
      <c r="BV578" s="1">
        <f t="shared" si="571"/>
        <v>0.10024931871168685</v>
      </c>
      <c r="BW578" s="1">
        <f t="shared" si="572"/>
        <v>9.8956392207069116E-2</v>
      </c>
      <c r="BX578" s="1">
        <f t="shared" si="573"/>
        <v>9.6835605238273531E-2</v>
      </c>
      <c r="BY578" s="1">
        <f t="shared" si="574"/>
        <v>0.1228571289151231</v>
      </c>
      <c r="BZ578" s="1" t="e">
        <f t="shared" si="575"/>
        <v>#DIV/0!</v>
      </c>
      <c r="CA578" s="1">
        <f t="shared" si="576"/>
        <v>9.8956392207069116E-2</v>
      </c>
      <c r="CB578" s="1"/>
      <c r="CC578" s="1"/>
    </row>
    <row r="579" spans="1:81" x14ac:dyDescent="0.2">
      <c r="A579">
        <f t="shared" si="577"/>
        <v>2038</v>
      </c>
      <c r="B579">
        <f t="shared" si="578"/>
        <v>2</v>
      </c>
      <c r="C579" s="1">
        <f>AVERAGE(RealPrice!C567:C578)</f>
        <v>3.5896963669091307E-2</v>
      </c>
      <c r="D579" s="1">
        <f>AVERAGE(RealPrice!D567:D578)</f>
        <v>3.9727769634862617E-2</v>
      </c>
      <c r="E579" s="1">
        <f>AVERAGE(RealPrice!E567:E578)</f>
        <v>2.7893301960392775E-2</v>
      </c>
      <c r="F579" s="1">
        <f>AVERAGE(RealPrice!F567:F578)</f>
        <v>5.2031456858040892E-2</v>
      </c>
      <c r="G579" s="1">
        <f>AVERAGE(RealPrice!G567:G578)</f>
        <v>0</v>
      </c>
      <c r="H579" s="1">
        <f>AVERAGE(RealPrice!H567:H578)</f>
        <v>3.9727769634862617E-2</v>
      </c>
      <c r="I579" s="1"/>
      <c r="J579" s="1">
        <f t="shared" si="547"/>
        <v>-7.2592165319004809E-5</v>
      </c>
      <c r="K579" s="1">
        <f t="shared" si="548"/>
        <v>-6.6862117461048698E-5</v>
      </c>
      <c r="L579" s="1">
        <f t="shared" si="549"/>
        <v>-5.7274999402463084E-5</v>
      </c>
      <c r="M579" s="1">
        <f t="shared" si="550"/>
        <v>-9.6524120570373739E-5</v>
      </c>
      <c r="N579" s="1">
        <f t="shared" si="551"/>
        <v>0</v>
      </c>
      <c r="O579" s="1">
        <f t="shared" si="552"/>
        <v>-6.6862117461048698E-5</v>
      </c>
      <c r="P579" s="1"/>
      <c r="Q579" s="99">
        <f t="shared" si="579"/>
        <v>-7.2592165319004809E-5</v>
      </c>
      <c r="R579" s="99">
        <f t="shared" si="580"/>
        <v>-6.6862117461048698E-5</v>
      </c>
      <c r="S579" s="99">
        <f t="shared" si="581"/>
        <v>-5.7274999402463084E-5</v>
      </c>
      <c r="T579" s="99">
        <f t="shared" si="582"/>
        <v>-9.6524120570373739E-5</v>
      </c>
      <c r="U579" s="99">
        <f t="shared" si="583"/>
        <v>0</v>
      </c>
      <c r="V579" s="99">
        <f t="shared" si="584"/>
        <v>-6.6862117461048698E-5</v>
      </c>
      <c r="W579" s="99"/>
      <c r="X579" s="99">
        <f t="shared" si="585"/>
        <v>0</v>
      </c>
      <c r="Y579" s="99">
        <f t="shared" si="586"/>
        <v>0</v>
      </c>
      <c r="Z579" s="99">
        <f t="shared" si="587"/>
        <v>0</v>
      </c>
      <c r="AA579" s="99">
        <f t="shared" si="588"/>
        <v>0</v>
      </c>
      <c r="AB579" s="99">
        <f t="shared" si="589"/>
        <v>0</v>
      </c>
      <c r="AC579" s="99">
        <f t="shared" si="590"/>
        <v>0</v>
      </c>
      <c r="AD579" s="1"/>
      <c r="AE579" s="1"/>
      <c r="AF579" s="5">
        <f t="shared" si="559"/>
        <v>-2.0181557329534972E-3</v>
      </c>
      <c r="AG579" s="5">
        <f t="shared" si="560"/>
        <v>-1.6801793236129736E-3</v>
      </c>
      <c r="AH579" s="5">
        <f t="shared" si="561"/>
        <v>-2.0491526699019103E-3</v>
      </c>
      <c r="AI579" s="5">
        <f t="shared" si="562"/>
        <v>-1.8516757940419959E-3</v>
      </c>
      <c r="AJ579" s="5" t="e">
        <f t="shared" si="563"/>
        <v>#DIV/0!</v>
      </c>
      <c r="AK579" s="5">
        <f t="shared" si="564"/>
        <v>-1.6801793236129736E-3</v>
      </c>
      <c r="AL579" s="1"/>
      <c r="AM579" s="175">
        <f t="shared" si="591"/>
        <v>-2.0181557329534972E-3</v>
      </c>
      <c r="AN579" s="175">
        <f t="shared" si="592"/>
        <v>-1.6801793236129736E-3</v>
      </c>
      <c r="AO579" s="175">
        <f t="shared" si="593"/>
        <v>-2.0491526699019103E-3</v>
      </c>
      <c r="AP579" s="175">
        <f t="shared" si="594"/>
        <v>-1.8516757940419959E-3</v>
      </c>
      <c r="AQ579" s="175" t="e">
        <f t="shared" si="595"/>
        <v>#DIV/0!</v>
      </c>
      <c r="AR579" s="175">
        <f t="shared" si="596"/>
        <v>-1.6801793236129736E-3</v>
      </c>
      <c r="AS579" s="175"/>
      <c r="AT579" s="175">
        <f t="shared" si="597"/>
        <v>0</v>
      </c>
      <c r="AU579" s="175">
        <f t="shared" si="598"/>
        <v>0</v>
      </c>
      <c r="AV579" s="175">
        <f t="shared" si="599"/>
        <v>0</v>
      </c>
      <c r="AW579" s="175">
        <f t="shared" si="600"/>
        <v>0</v>
      </c>
      <c r="AX579" s="175" t="e">
        <f t="shared" si="601"/>
        <v>#DIV/0!</v>
      </c>
      <c r="AY579" s="175">
        <f t="shared" si="602"/>
        <v>0</v>
      </c>
      <c r="AZ579" s="1"/>
      <c r="BA579" s="1">
        <f t="shared" si="565"/>
        <v>3.5824371503772302E-2</v>
      </c>
      <c r="BB579" s="1">
        <f t="shared" si="566"/>
        <v>3.9660907517401568E-2</v>
      </c>
      <c r="BC579" s="1">
        <f t="shared" si="567"/>
        <v>2.7836026960990311E-2</v>
      </c>
      <c r="BD579" s="1">
        <f t="shared" si="568"/>
        <v>5.1934932737470518E-2</v>
      </c>
      <c r="BE579" s="1">
        <f t="shared" si="569"/>
        <v>0</v>
      </c>
      <c r="BF579" s="1">
        <f t="shared" si="570"/>
        <v>3.9660907517401568E-2</v>
      </c>
      <c r="BG579" s="1"/>
      <c r="BH579" s="1">
        <f t="shared" ref="BH579:BH642" si="603">C579+X579</f>
        <v>3.5896963669091307E-2</v>
      </c>
      <c r="BI579" s="1">
        <f t="shared" ref="BI579:BI642" si="604">D579+Y579</f>
        <v>3.9727769634862617E-2</v>
      </c>
      <c r="BJ579" s="1">
        <f t="shared" ref="BJ579:BJ642" si="605">E579+Z579</f>
        <v>2.7893301960392775E-2</v>
      </c>
      <c r="BK579" s="1">
        <f t="shared" ref="BK579:BK642" si="606">F579+AA579</f>
        <v>5.2031456858040892E-2</v>
      </c>
      <c r="BL579" s="1">
        <f t="shared" ref="BL579:BL642" si="607">G579+AB579</f>
        <v>0</v>
      </c>
      <c r="BM579" s="1">
        <f t="shared" ref="BM579:BM642" si="608">H579+AC579</f>
        <v>3.9727769634862617E-2</v>
      </c>
      <c r="BN579" s="1"/>
      <c r="BO579" s="1">
        <f t="shared" si="553"/>
        <v>-1.0176125836191179E-3</v>
      </c>
      <c r="BP579" s="1">
        <f t="shared" si="554"/>
        <v>1.9184775869198407E-3</v>
      </c>
      <c r="BQ579" s="1">
        <f t="shared" si="555"/>
        <v>-2.6984539251637497E-2</v>
      </c>
      <c r="BR579" s="1">
        <f t="shared" si="556"/>
        <v>7.3654698790859875E-3</v>
      </c>
      <c r="BS579" s="1" t="e">
        <f t="shared" si="557"/>
        <v>#DIV/0!</v>
      </c>
      <c r="BT579" s="1">
        <f t="shared" si="558"/>
        <v>1.9184775869198407E-3</v>
      </c>
      <c r="BU579" s="1"/>
      <c r="BV579" s="1">
        <f t="shared" si="571"/>
        <v>0.10024931871168685</v>
      </c>
      <c r="BW579" s="1">
        <f t="shared" si="572"/>
        <v>9.8956392207069116E-2</v>
      </c>
      <c r="BX579" s="1">
        <f t="shared" si="573"/>
        <v>9.6835605238273531E-2</v>
      </c>
      <c r="BY579" s="1">
        <f t="shared" si="574"/>
        <v>0.1228571289151231</v>
      </c>
      <c r="BZ579" s="1" t="e">
        <f t="shared" si="575"/>
        <v>#DIV/0!</v>
      </c>
      <c r="CA579" s="1">
        <f t="shared" si="576"/>
        <v>9.8956392207069116E-2</v>
      </c>
      <c r="CB579" s="1"/>
      <c r="CC579" s="1"/>
    </row>
    <row r="580" spans="1:81" x14ac:dyDescent="0.2">
      <c r="A580">
        <f t="shared" si="577"/>
        <v>2038</v>
      </c>
      <c r="B580">
        <f t="shared" si="578"/>
        <v>3</v>
      </c>
      <c r="C580" s="1">
        <f>AVERAGE(RealPrice!C568:C579)</f>
        <v>3.5822652549896125E-2</v>
      </c>
      <c r="D580" s="1">
        <f>AVERAGE(RealPrice!D568:D579)</f>
        <v>3.9659532640825043E-2</v>
      </c>
      <c r="E580" s="1">
        <f>AVERAGE(RealPrice!E568:E579)</f>
        <v>2.7836574101476941E-2</v>
      </c>
      <c r="F580" s="1">
        <f>AVERAGE(RealPrice!F568:F579)</f>
        <v>5.1933853193591069E-2</v>
      </c>
      <c r="G580" s="1">
        <f>AVERAGE(RealPrice!G568:G579)</f>
        <v>0</v>
      </c>
      <c r="H580" s="1">
        <f>AVERAGE(RealPrice!H568:H579)</f>
        <v>3.9659532640825043E-2</v>
      </c>
      <c r="I580" s="1"/>
      <c r="J580" s="1">
        <f t="shared" si="547"/>
        <v>-7.4311119195182018E-5</v>
      </c>
      <c r="K580" s="1">
        <f t="shared" si="548"/>
        <v>-6.8236994037573773E-5</v>
      </c>
      <c r="L580" s="1">
        <f t="shared" si="549"/>
        <v>-5.6727858915833762E-5</v>
      </c>
      <c r="M580" s="1">
        <f t="shared" si="550"/>
        <v>-9.7603664449823213E-5</v>
      </c>
      <c r="N580" s="1">
        <f t="shared" si="551"/>
        <v>0</v>
      </c>
      <c r="O580" s="1">
        <f t="shared" si="552"/>
        <v>-6.8236994037573773E-5</v>
      </c>
      <c r="P580" s="1"/>
      <c r="Q580" s="99">
        <f t="shared" si="579"/>
        <v>-7.4311119195182018E-5</v>
      </c>
      <c r="R580" s="99">
        <f t="shared" si="580"/>
        <v>-6.8236994037573773E-5</v>
      </c>
      <c r="S580" s="99">
        <f t="shared" si="581"/>
        <v>-5.6727858915833762E-5</v>
      </c>
      <c r="T580" s="99">
        <f t="shared" si="582"/>
        <v>-9.7603664449823213E-5</v>
      </c>
      <c r="U580" s="99">
        <f t="shared" si="583"/>
        <v>0</v>
      </c>
      <c r="V580" s="99">
        <f t="shared" si="584"/>
        <v>-6.8236994037573773E-5</v>
      </c>
      <c r="W580" s="99"/>
      <c r="X580" s="99">
        <f t="shared" si="585"/>
        <v>0</v>
      </c>
      <c r="Y580" s="99">
        <f t="shared" si="586"/>
        <v>0</v>
      </c>
      <c r="Z580" s="99">
        <f t="shared" si="587"/>
        <v>0</v>
      </c>
      <c r="AA580" s="99">
        <f t="shared" si="588"/>
        <v>0</v>
      </c>
      <c r="AB580" s="99">
        <f t="shared" si="589"/>
        <v>0</v>
      </c>
      <c r="AC580" s="99">
        <f t="shared" si="590"/>
        <v>0</v>
      </c>
      <c r="AD580" s="1"/>
      <c r="AE580" s="1"/>
      <c r="AF580" s="5">
        <f t="shared" si="559"/>
        <v>-2.0701226956185703E-3</v>
      </c>
      <c r="AG580" s="5">
        <f t="shared" si="560"/>
        <v>-1.7176145216492023E-3</v>
      </c>
      <c r="AH580" s="5">
        <f t="shared" si="561"/>
        <v>-2.0337448394021074E-3</v>
      </c>
      <c r="AI580" s="5">
        <f t="shared" si="562"/>
        <v>-1.8758587659023496E-3</v>
      </c>
      <c r="AJ580" s="5" t="e">
        <f t="shared" si="563"/>
        <v>#DIV/0!</v>
      </c>
      <c r="AK580" s="5">
        <f t="shared" si="564"/>
        <v>-1.7176145216492023E-3</v>
      </c>
      <c r="AL580" s="1"/>
      <c r="AM580" s="175">
        <f t="shared" si="591"/>
        <v>-2.0701226956185703E-3</v>
      </c>
      <c r="AN580" s="175">
        <f t="shared" si="592"/>
        <v>-1.7176145216492023E-3</v>
      </c>
      <c r="AO580" s="175">
        <f t="shared" si="593"/>
        <v>-2.0337448394021074E-3</v>
      </c>
      <c r="AP580" s="175">
        <f t="shared" si="594"/>
        <v>-1.8758587659023496E-3</v>
      </c>
      <c r="AQ580" s="175" t="e">
        <f t="shared" si="595"/>
        <v>#DIV/0!</v>
      </c>
      <c r="AR580" s="175">
        <f t="shared" si="596"/>
        <v>-1.7176145216492023E-3</v>
      </c>
      <c r="AS580" s="175"/>
      <c r="AT580" s="175">
        <f t="shared" si="597"/>
        <v>0</v>
      </c>
      <c r="AU580" s="175">
        <f t="shared" si="598"/>
        <v>0</v>
      </c>
      <c r="AV580" s="175">
        <f t="shared" si="599"/>
        <v>0</v>
      </c>
      <c r="AW580" s="175">
        <f t="shared" si="600"/>
        <v>0</v>
      </c>
      <c r="AX580" s="175" t="e">
        <f t="shared" si="601"/>
        <v>#DIV/0!</v>
      </c>
      <c r="AY580" s="175">
        <f t="shared" si="602"/>
        <v>0</v>
      </c>
      <c r="AZ580" s="1"/>
      <c r="BA580" s="1">
        <f t="shared" si="565"/>
        <v>3.5748341430700943E-2</v>
      </c>
      <c r="BB580" s="1">
        <f t="shared" si="566"/>
        <v>3.9591295646787469E-2</v>
      </c>
      <c r="BC580" s="1">
        <f t="shared" si="567"/>
        <v>2.7779846242561107E-2</v>
      </c>
      <c r="BD580" s="1">
        <f t="shared" si="568"/>
        <v>5.1836249529141246E-2</v>
      </c>
      <c r="BE580" s="1">
        <f t="shared" si="569"/>
        <v>0</v>
      </c>
      <c r="BF580" s="1">
        <f t="shared" si="570"/>
        <v>3.9591295646787469E-2</v>
      </c>
      <c r="BG580" s="1"/>
      <c r="BH580" s="1">
        <f t="shared" si="603"/>
        <v>3.5822652549896125E-2</v>
      </c>
      <c r="BI580" s="1">
        <f t="shared" si="604"/>
        <v>3.9659532640825043E-2</v>
      </c>
      <c r="BJ580" s="1">
        <f t="shared" si="605"/>
        <v>2.7836574101476941E-2</v>
      </c>
      <c r="BK580" s="1">
        <f t="shared" si="606"/>
        <v>5.1933853193591069E-2</v>
      </c>
      <c r="BL580" s="1">
        <f t="shared" si="607"/>
        <v>0</v>
      </c>
      <c r="BM580" s="1">
        <f t="shared" si="608"/>
        <v>3.9659532640825043E-2</v>
      </c>
      <c r="BN580" s="1"/>
      <c r="BO580" s="1">
        <f t="shared" si="553"/>
        <v>-1.0917698696799162E-3</v>
      </c>
      <c r="BP580" s="1">
        <f t="shared" si="554"/>
        <v>1.8503577977341391E-3</v>
      </c>
      <c r="BQ580" s="1">
        <f t="shared" si="555"/>
        <v>-2.704115174056301E-2</v>
      </c>
      <c r="BR580" s="1">
        <f t="shared" si="556"/>
        <v>7.2680493053257043E-3</v>
      </c>
      <c r="BS580" s="1" t="e">
        <f t="shared" si="557"/>
        <v>#DIV/0!</v>
      </c>
      <c r="BT580" s="1">
        <f t="shared" si="558"/>
        <v>1.8503577977341391E-3</v>
      </c>
      <c r="BU580" s="1"/>
      <c r="BV580" s="1">
        <f t="shared" si="571"/>
        <v>0.10024931871168685</v>
      </c>
      <c r="BW580" s="1">
        <f t="shared" si="572"/>
        <v>9.8956392207069116E-2</v>
      </c>
      <c r="BX580" s="1">
        <f t="shared" si="573"/>
        <v>9.6835605238273531E-2</v>
      </c>
      <c r="BY580" s="1">
        <f t="shared" si="574"/>
        <v>0.1228571289151231</v>
      </c>
      <c r="BZ580" s="1" t="e">
        <f t="shared" si="575"/>
        <v>#DIV/0!</v>
      </c>
      <c r="CA580" s="1">
        <f t="shared" si="576"/>
        <v>9.8956392207069116E-2</v>
      </c>
      <c r="CB580" s="1"/>
      <c r="CC580" s="1"/>
    </row>
    <row r="581" spans="1:81" x14ac:dyDescent="0.2">
      <c r="A581">
        <f t="shared" si="577"/>
        <v>2038</v>
      </c>
      <c r="B581">
        <f t="shared" si="578"/>
        <v>4</v>
      </c>
      <c r="C581" s="1">
        <f>AVERAGE(RealPrice!C569:C580)</f>
        <v>3.5748917998085883E-2</v>
      </c>
      <c r="D581" s="1">
        <f>AVERAGE(RealPrice!D569:D580)</f>
        <v>3.9591678910591475E-2</v>
      </c>
      <c r="E581" s="1">
        <f>AVERAGE(RealPrice!E569:E580)</f>
        <v>2.7779971904194779E-2</v>
      </c>
      <c r="F581" s="1">
        <f>AVERAGE(RealPrice!F569:F580)</f>
        <v>5.1835802276239774E-2</v>
      </c>
      <c r="G581" s="1">
        <f>AVERAGE(RealPrice!G569:G580)</f>
        <v>0</v>
      </c>
      <c r="H581" s="1">
        <f>AVERAGE(RealPrice!H569:H580)</f>
        <v>3.9591678910591475E-2</v>
      </c>
      <c r="I581" s="1"/>
      <c r="J581" s="1">
        <f t="shared" si="547"/>
        <v>-7.3734551810242244E-5</v>
      </c>
      <c r="K581" s="1">
        <f t="shared" si="548"/>
        <v>-6.7853730233567722E-5</v>
      </c>
      <c r="L581" s="1">
        <f t="shared" si="549"/>
        <v>-5.6602197282162175E-5</v>
      </c>
      <c r="M581" s="1">
        <f t="shared" si="550"/>
        <v>-9.8050917351294453E-5</v>
      </c>
      <c r="N581" s="1">
        <f t="shared" si="551"/>
        <v>0</v>
      </c>
      <c r="O581" s="1">
        <f t="shared" si="552"/>
        <v>-6.7853730233567722E-5</v>
      </c>
      <c r="P581" s="1"/>
      <c r="Q581" s="99">
        <f t="shared" si="579"/>
        <v>-7.3734551810242244E-5</v>
      </c>
      <c r="R581" s="99">
        <f t="shared" si="580"/>
        <v>-6.7853730233567722E-5</v>
      </c>
      <c r="S581" s="99">
        <f t="shared" si="581"/>
        <v>-5.6602197282162175E-5</v>
      </c>
      <c r="T581" s="99">
        <f t="shared" si="582"/>
        <v>-9.8050917351294453E-5</v>
      </c>
      <c r="U581" s="99">
        <f t="shared" si="583"/>
        <v>0</v>
      </c>
      <c r="V581" s="99">
        <f t="shared" si="584"/>
        <v>-6.7853730233567722E-5</v>
      </c>
      <c r="W581" s="99"/>
      <c r="X581" s="99">
        <f t="shared" si="585"/>
        <v>0</v>
      </c>
      <c r="Y581" s="99">
        <f t="shared" si="586"/>
        <v>0</v>
      </c>
      <c r="Z581" s="99">
        <f t="shared" si="587"/>
        <v>0</v>
      </c>
      <c r="AA581" s="99">
        <f t="shared" si="588"/>
        <v>0</v>
      </c>
      <c r="AB581" s="99">
        <f t="shared" si="589"/>
        <v>0</v>
      </c>
      <c r="AC581" s="99">
        <f t="shared" si="590"/>
        <v>0</v>
      </c>
      <c r="AD581" s="1"/>
      <c r="AE581" s="1"/>
      <c r="AF581" s="5">
        <f t="shared" si="559"/>
        <v>-2.0583219432882549E-3</v>
      </c>
      <c r="AG581" s="5">
        <f t="shared" si="560"/>
        <v>-1.7109059465748588E-3</v>
      </c>
      <c r="AH581" s="5">
        <f t="shared" si="561"/>
        <v>-2.0333751228086561E-3</v>
      </c>
      <c r="AI581" s="5">
        <f t="shared" si="562"/>
        <v>-1.8879961975052373E-3</v>
      </c>
      <c r="AJ581" s="5" t="e">
        <f t="shared" si="563"/>
        <v>#DIV/0!</v>
      </c>
      <c r="AK581" s="5">
        <f t="shared" si="564"/>
        <v>-1.7109059465748588E-3</v>
      </c>
      <c r="AL581" s="1"/>
      <c r="AM581" s="175">
        <f t="shared" si="591"/>
        <v>-2.0583219432882549E-3</v>
      </c>
      <c r="AN581" s="175">
        <f t="shared" si="592"/>
        <v>-1.7109059465748588E-3</v>
      </c>
      <c r="AO581" s="175">
        <f t="shared" si="593"/>
        <v>-2.0333751228086561E-3</v>
      </c>
      <c r="AP581" s="175">
        <f t="shared" si="594"/>
        <v>-1.8879961975052373E-3</v>
      </c>
      <c r="AQ581" s="175" t="e">
        <f t="shared" si="595"/>
        <v>#DIV/0!</v>
      </c>
      <c r="AR581" s="175">
        <f t="shared" si="596"/>
        <v>-1.7109059465748588E-3</v>
      </c>
      <c r="AS581" s="175"/>
      <c r="AT581" s="175">
        <f t="shared" si="597"/>
        <v>0</v>
      </c>
      <c r="AU581" s="175">
        <f t="shared" si="598"/>
        <v>0</v>
      </c>
      <c r="AV581" s="175">
        <f t="shared" si="599"/>
        <v>0</v>
      </c>
      <c r="AW581" s="175">
        <f t="shared" si="600"/>
        <v>0</v>
      </c>
      <c r="AX581" s="175" t="e">
        <f t="shared" si="601"/>
        <v>#DIV/0!</v>
      </c>
      <c r="AY581" s="175">
        <f t="shared" si="602"/>
        <v>0</v>
      </c>
      <c r="AZ581" s="1"/>
      <c r="BA581" s="1">
        <f t="shared" si="565"/>
        <v>3.5675183446275641E-2</v>
      </c>
      <c r="BB581" s="1">
        <f t="shared" si="566"/>
        <v>3.9523825180357908E-2</v>
      </c>
      <c r="BC581" s="1">
        <f t="shared" si="567"/>
        <v>2.7723369706912616E-2</v>
      </c>
      <c r="BD581" s="1">
        <f t="shared" si="568"/>
        <v>5.173775135888848E-2</v>
      </c>
      <c r="BE581" s="1">
        <f t="shared" si="569"/>
        <v>0</v>
      </c>
      <c r="BF581" s="1">
        <f t="shared" si="570"/>
        <v>3.9523825180357908E-2</v>
      </c>
      <c r="BG581" s="1"/>
      <c r="BH581" s="1">
        <f t="shared" si="603"/>
        <v>3.5748917998085883E-2</v>
      </c>
      <c r="BI581" s="1">
        <f t="shared" si="604"/>
        <v>3.9591678910591475E-2</v>
      </c>
      <c r="BJ581" s="1">
        <f t="shared" si="605"/>
        <v>2.7779971904194779E-2</v>
      </c>
      <c r="BK581" s="1">
        <f t="shared" si="606"/>
        <v>5.1835802276239774E-2</v>
      </c>
      <c r="BL581" s="1">
        <f t="shared" si="607"/>
        <v>0</v>
      </c>
      <c r="BM581" s="1">
        <f t="shared" si="608"/>
        <v>3.9591678910591475E-2</v>
      </c>
      <c r="BN581" s="1"/>
      <c r="BO581" s="1">
        <f t="shared" si="553"/>
        <v>-1.1653526520441887E-3</v>
      </c>
      <c r="BP581" s="1">
        <f t="shared" si="554"/>
        <v>1.7826201588511258E-3</v>
      </c>
      <c r="BQ581" s="1">
        <f t="shared" si="555"/>
        <v>-2.7097638844345323E-2</v>
      </c>
      <c r="BR581" s="1">
        <f t="shared" si="556"/>
        <v>7.1701835077335307E-3</v>
      </c>
      <c r="BS581" s="1" t="e">
        <f t="shared" si="557"/>
        <v>#DIV/0!</v>
      </c>
      <c r="BT581" s="1">
        <f t="shared" si="558"/>
        <v>1.7826201588511258E-3</v>
      </c>
      <c r="BU581" s="1"/>
      <c r="BV581" s="1">
        <f t="shared" si="571"/>
        <v>0.10024931871168685</v>
      </c>
      <c r="BW581" s="1">
        <f t="shared" si="572"/>
        <v>9.8956392207069116E-2</v>
      </c>
      <c r="BX581" s="1">
        <f t="shared" si="573"/>
        <v>9.6835605238273531E-2</v>
      </c>
      <c r="BY581" s="1">
        <f t="shared" si="574"/>
        <v>0.1228571289151231</v>
      </c>
      <c r="BZ581" s="1" t="e">
        <f t="shared" si="575"/>
        <v>#DIV/0!</v>
      </c>
      <c r="CA581" s="1">
        <f t="shared" si="576"/>
        <v>9.8956392207069116E-2</v>
      </c>
      <c r="CB581" s="1"/>
      <c r="CC581" s="1"/>
    </row>
    <row r="582" spans="1:81" x14ac:dyDescent="0.2">
      <c r="A582">
        <f t="shared" si="577"/>
        <v>2038</v>
      </c>
      <c r="B582">
        <f t="shared" si="578"/>
        <v>5</v>
      </c>
      <c r="C582" s="1">
        <f>AVERAGE(RealPrice!C570:C581)</f>
        <v>3.5675639013313186E-2</v>
      </c>
      <c r="D582" s="1">
        <f>AVERAGE(RealPrice!D570:D581)</f>
        <v>3.9524155491992494E-2</v>
      </c>
      <c r="E582" s="1">
        <f>AVERAGE(RealPrice!E570:E581)</f>
        <v>2.7722073105881862E-2</v>
      </c>
      <c r="F582" s="1">
        <f>AVERAGE(RealPrice!F570:F581)</f>
        <v>5.173780224786298E-2</v>
      </c>
      <c r="G582" s="1">
        <f>AVERAGE(RealPrice!G570:G581)</f>
        <v>0</v>
      </c>
      <c r="H582" s="1">
        <f>AVERAGE(RealPrice!H570:H581)</f>
        <v>3.9524155491992494E-2</v>
      </c>
      <c r="I582" s="1"/>
      <c r="J582" s="1">
        <f t="shared" si="547"/>
        <v>-7.3278984772696953E-5</v>
      </c>
      <c r="K582" s="1">
        <f t="shared" si="548"/>
        <v>-6.7523418598981755E-5</v>
      </c>
      <c r="L582" s="1">
        <f t="shared" si="549"/>
        <v>-5.7898798312916444E-5</v>
      </c>
      <c r="M582" s="1">
        <f t="shared" si="550"/>
        <v>-9.8000028376794834E-5</v>
      </c>
      <c r="N582" s="1">
        <f t="shared" si="551"/>
        <v>0</v>
      </c>
      <c r="O582" s="1">
        <f t="shared" si="552"/>
        <v>-6.7523418598981755E-5</v>
      </c>
      <c r="P582" s="1"/>
      <c r="Q582" s="99">
        <f t="shared" si="579"/>
        <v>-7.3278984772696953E-5</v>
      </c>
      <c r="R582" s="99">
        <f t="shared" si="580"/>
        <v>-6.7523418598981755E-5</v>
      </c>
      <c r="S582" s="99">
        <f t="shared" si="581"/>
        <v>-5.7898798312916444E-5</v>
      </c>
      <c r="T582" s="99">
        <f t="shared" si="582"/>
        <v>-9.8000028376794834E-5</v>
      </c>
      <c r="U582" s="99">
        <f t="shared" si="583"/>
        <v>0</v>
      </c>
      <c r="V582" s="99">
        <f t="shared" si="584"/>
        <v>-6.7523418598981755E-5</v>
      </c>
      <c r="W582" s="99"/>
      <c r="X582" s="99">
        <f t="shared" si="585"/>
        <v>0</v>
      </c>
      <c r="Y582" s="99">
        <f t="shared" si="586"/>
        <v>0</v>
      </c>
      <c r="Z582" s="99">
        <f t="shared" si="587"/>
        <v>0</v>
      </c>
      <c r="AA582" s="99">
        <f t="shared" si="588"/>
        <v>0</v>
      </c>
      <c r="AB582" s="99">
        <f t="shared" si="589"/>
        <v>0</v>
      </c>
      <c r="AC582" s="99">
        <f t="shared" si="590"/>
        <v>0</v>
      </c>
      <c r="AD582" s="1"/>
      <c r="AE582" s="1"/>
      <c r="AF582" s="5">
        <f t="shared" si="559"/>
        <v>-2.0498238513574352E-3</v>
      </c>
      <c r="AG582" s="5">
        <f t="shared" si="560"/>
        <v>-1.7054952064919915E-3</v>
      </c>
      <c r="AH582" s="5">
        <f t="shared" si="561"/>
        <v>-2.0841921119499895E-3</v>
      </c>
      <c r="AI582" s="5">
        <f t="shared" si="562"/>
        <v>-1.8905857355990818E-3</v>
      </c>
      <c r="AJ582" s="5" t="e">
        <f t="shared" si="563"/>
        <v>#DIV/0!</v>
      </c>
      <c r="AK582" s="5">
        <f t="shared" si="564"/>
        <v>-1.7054952064919915E-3</v>
      </c>
      <c r="AL582" s="1"/>
      <c r="AM582" s="175">
        <f t="shared" si="591"/>
        <v>-2.0498238513574352E-3</v>
      </c>
      <c r="AN582" s="175">
        <f t="shared" si="592"/>
        <v>-1.7054952064919915E-3</v>
      </c>
      <c r="AO582" s="175">
        <f t="shared" si="593"/>
        <v>-2.0841921119499895E-3</v>
      </c>
      <c r="AP582" s="175">
        <f t="shared" si="594"/>
        <v>-1.8905857355990818E-3</v>
      </c>
      <c r="AQ582" s="175" t="e">
        <f t="shared" si="595"/>
        <v>#DIV/0!</v>
      </c>
      <c r="AR582" s="175">
        <f t="shared" si="596"/>
        <v>-1.7054952064919915E-3</v>
      </c>
      <c r="AS582" s="175"/>
      <c r="AT582" s="175">
        <f t="shared" si="597"/>
        <v>0</v>
      </c>
      <c r="AU582" s="175">
        <f t="shared" si="598"/>
        <v>0</v>
      </c>
      <c r="AV582" s="175">
        <f t="shared" si="599"/>
        <v>0</v>
      </c>
      <c r="AW582" s="175">
        <f t="shared" si="600"/>
        <v>0</v>
      </c>
      <c r="AX582" s="175" t="e">
        <f t="shared" si="601"/>
        <v>#DIV/0!</v>
      </c>
      <c r="AY582" s="175">
        <f t="shared" si="602"/>
        <v>0</v>
      </c>
      <c r="AZ582" s="1"/>
      <c r="BA582" s="1">
        <f t="shared" si="565"/>
        <v>3.5602360028540489E-2</v>
      </c>
      <c r="BB582" s="1">
        <f t="shared" si="566"/>
        <v>3.9456632073393512E-2</v>
      </c>
      <c r="BC582" s="1">
        <f t="shared" si="567"/>
        <v>2.7664174307568946E-2</v>
      </c>
      <c r="BD582" s="1">
        <f t="shared" si="568"/>
        <v>5.1639802219486185E-2</v>
      </c>
      <c r="BE582" s="1">
        <f t="shared" si="569"/>
        <v>0</v>
      </c>
      <c r="BF582" s="1">
        <f t="shared" si="570"/>
        <v>3.9456632073393512E-2</v>
      </c>
      <c r="BG582" s="1"/>
      <c r="BH582" s="1">
        <f t="shared" si="603"/>
        <v>3.5675639013313186E-2</v>
      </c>
      <c r="BI582" s="1">
        <f t="shared" si="604"/>
        <v>3.9524155491992494E-2</v>
      </c>
      <c r="BJ582" s="1">
        <f t="shared" si="605"/>
        <v>2.7722073105881862E-2</v>
      </c>
      <c r="BK582" s="1">
        <f t="shared" si="606"/>
        <v>5.173780224786298E-2</v>
      </c>
      <c r="BL582" s="1">
        <f t="shared" si="607"/>
        <v>0</v>
      </c>
      <c r="BM582" s="1">
        <f t="shared" si="608"/>
        <v>3.9524155491992494E-2</v>
      </c>
      <c r="BN582" s="1"/>
      <c r="BO582" s="1">
        <f t="shared" si="553"/>
        <v>-1.2384814278060959E-3</v>
      </c>
      <c r="BP582" s="1">
        <f t="shared" si="554"/>
        <v>1.7152119011188884E-3</v>
      </c>
      <c r="BQ582" s="1">
        <f t="shared" si="555"/>
        <v>-2.7155416970439505E-2</v>
      </c>
      <c r="BR582" s="1">
        <f t="shared" si="556"/>
        <v>7.0723687568124746E-3</v>
      </c>
      <c r="BS582" s="1" t="e">
        <f t="shared" si="557"/>
        <v>#DIV/0!</v>
      </c>
      <c r="BT582" s="1">
        <f t="shared" si="558"/>
        <v>1.7152119011188884E-3</v>
      </c>
      <c r="BU582" s="1"/>
      <c r="BV582" s="1">
        <f t="shared" si="571"/>
        <v>0.10024931871168685</v>
      </c>
      <c r="BW582" s="1">
        <f t="shared" si="572"/>
        <v>9.8956392207069116E-2</v>
      </c>
      <c r="BX582" s="1">
        <f t="shared" si="573"/>
        <v>9.6835605238273531E-2</v>
      </c>
      <c r="BY582" s="1">
        <f t="shared" si="574"/>
        <v>0.1228571289151231</v>
      </c>
      <c r="BZ582" s="1" t="e">
        <f t="shared" si="575"/>
        <v>#DIV/0!</v>
      </c>
      <c r="CA582" s="1">
        <f t="shared" si="576"/>
        <v>9.8956392207069116E-2</v>
      </c>
      <c r="CB582" s="1"/>
      <c r="CC582" s="1"/>
    </row>
    <row r="583" spans="1:81" x14ac:dyDescent="0.2">
      <c r="A583">
        <f t="shared" si="577"/>
        <v>2038</v>
      </c>
      <c r="B583">
        <f t="shared" si="578"/>
        <v>6</v>
      </c>
      <c r="C583" s="1">
        <f>AVERAGE(RealPrice!C571:C582)</f>
        <v>3.5602581036486752E-2</v>
      </c>
      <c r="D583" s="1">
        <f>AVERAGE(RealPrice!D571:D582)</f>
        <v>3.9456886333569696E-2</v>
      </c>
      <c r="E583" s="1">
        <f>AVERAGE(RealPrice!E571:E582)</f>
        <v>2.7664751847510258E-2</v>
      </c>
      <c r="F583" s="1">
        <f>AVERAGE(RealPrice!F571:F582)</f>
        <v>5.1640938126243117E-2</v>
      </c>
      <c r="G583" s="1">
        <f>AVERAGE(RealPrice!G571:G582)</f>
        <v>0</v>
      </c>
      <c r="H583" s="1">
        <f>AVERAGE(RealPrice!H571:H582)</f>
        <v>3.9456886333569696E-2</v>
      </c>
      <c r="I583" s="1"/>
      <c r="J583" s="1">
        <f t="shared" si="547"/>
        <v>-7.3057976826433613E-5</v>
      </c>
      <c r="K583" s="1">
        <f t="shared" si="548"/>
        <v>-6.7269158422797459E-5</v>
      </c>
      <c r="L583" s="1">
        <f t="shared" si="549"/>
        <v>-5.7321258371604428E-5</v>
      </c>
      <c r="M583" s="1">
        <f t="shared" si="550"/>
        <v>-9.6864121619862076E-5</v>
      </c>
      <c r="N583" s="1">
        <f t="shared" si="551"/>
        <v>0</v>
      </c>
      <c r="O583" s="1">
        <f t="shared" si="552"/>
        <v>-6.7269158422797459E-5</v>
      </c>
      <c r="P583" s="1"/>
      <c r="Q583" s="99">
        <f t="shared" si="579"/>
        <v>-7.3057976826433613E-5</v>
      </c>
      <c r="R583" s="99">
        <f t="shared" si="580"/>
        <v>-6.7269158422797459E-5</v>
      </c>
      <c r="S583" s="99">
        <f t="shared" si="581"/>
        <v>-5.7321258371604428E-5</v>
      </c>
      <c r="T583" s="99">
        <f t="shared" si="582"/>
        <v>-9.6864121619862076E-5</v>
      </c>
      <c r="U583" s="99">
        <f t="shared" si="583"/>
        <v>0</v>
      </c>
      <c r="V583" s="99">
        <f t="shared" si="584"/>
        <v>-6.7269158422797459E-5</v>
      </c>
      <c r="W583" s="99"/>
      <c r="X583" s="99">
        <f t="shared" si="585"/>
        <v>0</v>
      </c>
      <c r="Y583" s="99">
        <f t="shared" si="586"/>
        <v>0</v>
      </c>
      <c r="Z583" s="99">
        <f t="shared" si="587"/>
        <v>0</v>
      </c>
      <c r="AA583" s="99">
        <f t="shared" si="588"/>
        <v>0</v>
      </c>
      <c r="AB583" s="99">
        <f t="shared" si="589"/>
        <v>0</v>
      </c>
      <c r="AC583" s="99">
        <f t="shared" si="590"/>
        <v>0</v>
      </c>
      <c r="AD583" s="1"/>
      <c r="AE583" s="1"/>
      <c r="AF583" s="5">
        <f t="shared" si="559"/>
        <v>-2.0478393337024503E-3</v>
      </c>
      <c r="AG583" s="5">
        <f t="shared" si="560"/>
        <v>-1.7019758571799048E-3</v>
      </c>
      <c r="AH583" s="5">
        <f t="shared" si="561"/>
        <v>-2.0677118248938475E-3</v>
      </c>
      <c r="AI583" s="5">
        <f t="shared" si="562"/>
        <v>-1.8722117564214935E-3</v>
      </c>
      <c r="AJ583" s="5" t="e">
        <f t="shared" si="563"/>
        <v>#DIV/0!</v>
      </c>
      <c r="AK583" s="5">
        <f t="shared" si="564"/>
        <v>-1.7019758571799048E-3</v>
      </c>
      <c r="AL583" s="1"/>
      <c r="AM583" s="175">
        <f t="shared" si="591"/>
        <v>-2.0478393337024503E-3</v>
      </c>
      <c r="AN583" s="175">
        <f t="shared" si="592"/>
        <v>-1.7019758571799048E-3</v>
      </c>
      <c r="AO583" s="175">
        <f t="shared" si="593"/>
        <v>-2.0677118248938475E-3</v>
      </c>
      <c r="AP583" s="175">
        <f t="shared" si="594"/>
        <v>-1.8722117564214935E-3</v>
      </c>
      <c r="AQ583" s="175" t="e">
        <f t="shared" si="595"/>
        <v>#DIV/0!</v>
      </c>
      <c r="AR583" s="175">
        <f t="shared" si="596"/>
        <v>-1.7019758571799048E-3</v>
      </c>
      <c r="AS583" s="175"/>
      <c r="AT583" s="175">
        <f t="shared" si="597"/>
        <v>0</v>
      </c>
      <c r="AU583" s="175">
        <f t="shared" si="598"/>
        <v>0</v>
      </c>
      <c r="AV583" s="175">
        <f t="shared" si="599"/>
        <v>0</v>
      </c>
      <c r="AW583" s="175">
        <f t="shared" si="600"/>
        <v>0</v>
      </c>
      <c r="AX583" s="175" t="e">
        <f t="shared" si="601"/>
        <v>#DIV/0!</v>
      </c>
      <c r="AY583" s="175">
        <f t="shared" si="602"/>
        <v>0</v>
      </c>
      <c r="AZ583" s="1"/>
      <c r="BA583" s="1">
        <f t="shared" si="565"/>
        <v>3.5529523059660319E-2</v>
      </c>
      <c r="BB583" s="1">
        <f t="shared" si="566"/>
        <v>3.9389617175146899E-2</v>
      </c>
      <c r="BC583" s="1">
        <f t="shared" si="567"/>
        <v>2.7607430589138653E-2</v>
      </c>
      <c r="BD583" s="1">
        <f t="shared" si="568"/>
        <v>5.1544074004623255E-2</v>
      </c>
      <c r="BE583" s="1">
        <f t="shared" si="569"/>
        <v>0</v>
      </c>
      <c r="BF583" s="1">
        <f t="shared" si="570"/>
        <v>3.9389617175146899E-2</v>
      </c>
      <c r="BG583" s="1"/>
      <c r="BH583" s="1">
        <f t="shared" si="603"/>
        <v>3.5602581036486752E-2</v>
      </c>
      <c r="BI583" s="1">
        <f t="shared" si="604"/>
        <v>3.9456886333569696E-2</v>
      </c>
      <c r="BJ583" s="1">
        <f t="shared" si="605"/>
        <v>2.7664751847510258E-2</v>
      </c>
      <c r="BK583" s="1">
        <f t="shared" si="606"/>
        <v>5.1640938126243117E-2</v>
      </c>
      <c r="BL583" s="1">
        <f t="shared" si="607"/>
        <v>0</v>
      </c>
      <c r="BM583" s="1">
        <f t="shared" si="608"/>
        <v>3.9456886333569696E-2</v>
      </c>
      <c r="BN583" s="1"/>
      <c r="BO583" s="1">
        <f t="shared" si="553"/>
        <v>-1.3113897936339425E-3</v>
      </c>
      <c r="BP583" s="1">
        <f t="shared" si="554"/>
        <v>1.648057233179661E-3</v>
      </c>
      <c r="BQ583" s="1">
        <f t="shared" si="555"/>
        <v>-2.7212619704967356E-2</v>
      </c>
      <c r="BR583" s="1">
        <f t="shared" si="556"/>
        <v>6.9756859853398875E-3</v>
      </c>
      <c r="BS583" s="1" t="e">
        <f t="shared" si="557"/>
        <v>#DIV/0!</v>
      </c>
      <c r="BT583" s="1">
        <f t="shared" si="558"/>
        <v>1.648057233179661E-3</v>
      </c>
      <c r="BU583" s="1"/>
      <c r="BV583" s="1">
        <f t="shared" si="571"/>
        <v>0.10024931871168685</v>
      </c>
      <c r="BW583" s="1">
        <f t="shared" si="572"/>
        <v>9.8956392207069116E-2</v>
      </c>
      <c r="BX583" s="1">
        <f t="shared" si="573"/>
        <v>9.6835605238273531E-2</v>
      </c>
      <c r="BY583" s="1">
        <f t="shared" si="574"/>
        <v>0.1228571289151231</v>
      </c>
      <c r="BZ583" s="1" t="e">
        <f t="shared" si="575"/>
        <v>#DIV/0!</v>
      </c>
      <c r="CA583" s="1">
        <f t="shared" si="576"/>
        <v>9.8956392207069116E-2</v>
      </c>
      <c r="CB583" s="1"/>
      <c r="CC583" s="1"/>
    </row>
    <row r="584" spans="1:81" x14ac:dyDescent="0.2">
      <c r="A584">
        <f t="shared" si="577"/>
        <v>2038</v>
      </c>
      <c r="B584">
        <f t="shared" si="578"/>
        <v>7</v>
      </c>
      <c r="C584" s="1">
        <f>AVERAGE(RealPrice!C572:C583)</f>
        <v>3.5531279884373032E-2</v>
      </c>
      <c r="D584" s="1">
        <f>AVERAGE(RealPrice!D572:D583)</f>
        <v>3.9390964792718433E-2</v>
      </c>
      <c r="E584" s="1">
        <f>AVERAGE(RealPrice!E572:E583)</f>
        <v>2.7607009724387305E-2</v>
      </c>
      <c r="F584" s="1">
        <f>AVERAGE(RealPrice!F572:F583)</f>
        <v>5.154601959364255E-2</v>
      </c>
      <c r="G584" s="1">
        <f>AVERAGE(RealPrice!G572:G583)</f>
        <v>0</v>
      </c>
      <c r="H584" s="1">
        <f>AVERAGE(RealPrice!H572:H583)</f>
        <v>3.9390964792718433E-2</v>
      </c>
      <c r="I584" s="1"/>
      <c r="J584" s="1">
        <f t="shared" si="547"/>
        <v>-7.1301152113720234E-5</v>
      </c>
      <c r="K584" s="1">
        <f t="shared" si="548"/>
        <v>-6.5921540851263116E-5</v>
      </c>
      <c r="L584" s="1">
        <f t="shared" si="549"/>
        <v>-5.7742123122952321E-5</v>
      </c>
      <c r="M584" s="1">
        <f t="shared" si="550"/>
        <v>-9.4918532600567207E-5</v>
      </c>
      <c r="N584" s="1">
        <f t="shared" si="551"/>
        <v>0</v>
      </c>
      <c r="O584" s="1">
        <f t="shared" si="552"/>
        <v>-6.5921540851263116E-5</v>
      </c>
      <c r="P584" s="1"/>
      <c r="Q584" s="99">
        <f t="shared" si="579"/>
        <v>-7.1301152113720234E-5</v>
      </c>
      <c r="R584" s="99">
        <f t="shared" si="580"/>
        <v>-6.5921540851263116E-5</v>
      </c>
      <c r="S584" s="99">
        <f t="shared" si="581"/>
        <v>-5.7742123122952321E-5</v>
      </c>
      <c r="T584" s="99">
        <f t="shared" si="582"/>
        <v>-9.4918532600567207E-5</v>
      </c>
      <c r="U584" s="99">
        <f t="shared" si="583"/>
        <v>0</v>
      </c>
      <c r="V584" s="99">
        <f t="shared" si="584"/>
        <v>-6.5921540851263116E-5</v>
      </c>
      <c r="W584" s="99"/>
      <c r="X584" s="99">
        <f t="shared" si="585"/>
        <v>0</v>
      </c>
      <c r="Y584" s="99">
        <f t="shared" si="586"/>
        <v>0</v>
      </c>
      <c r="Z584" s="99">
        <f t="shared" si="587"/>
        <v>0</v>
      </c>
      <c r="AA584" s="99">
        <f t="shared" si="588"/>
        <v>0</v>
      </c>
      <c r="AB584" s="99">
        <f t="shared" si="589"/>
        <v>0</v>
      </c>
      <c r="AC584" s="99">
        <f t="shared" si="590"/>
        <v>0</v>
      </c>
      <c r="AD584" s="1"/>
      <c r="AE584" s="1"/>
      <c r="AF584" s="5">
        <f t="shared" si="559"/>
        <v>-2.002696153985295E-3</v>
      </c>
      <c r="AG584" s="5">
        <f t="shared" si="560"/>
        <v>-1.6707233382269315E-3</v>
      </c>
      <c r="AH584" s="5">
        <f t="shared" si="561"/>
        <v>-2.087209147626945E-3</v>
      </c>
      <c r="AI584" s="5">
        <f t="shared" si="562"/>
        <v>-1.8380481851147934E-3</v>
      </c>
      <c r="AJ584" s="5" t="e">
        <f t="shared" si="563"/>
        <v>#DIV/0!</v>
      </c>
      <c r="AK584" s="5">
        <f t="shared" si="564"/>
        <v>-1.6707233382269315E-3</v>
      </c>
      <c r="AL584" s="1"/>
      <c r="AM584" s="175">
        <f t="shared" si="591"/>
        <v>-2.002696153985295E-3</v>
      </c>
      <c r="AN584" s="175">
        <f t="shared" si="592"/>
        <v>-1.6707233382269315E-3</v>
      </c>
      <c r="AO584" s="175">
        <f t="shared" si="593"/>
        <v>-2.087209147626945E-3</v>
      </c>
      <c r="AP584" s="175">
        <f t="shared" si="594"/>
        <v>-1.8380481851147934E-3</v>
      </c>
      <c r="AQ584" s="175" t="e">
        <f t="shared" si="595"/>
        <v>#DIV/0!</v>
      </c>
      <c r="AR584" s="175">
        <f t="shared" si="596"/>
        <v>-1.6707233382269315E-3</v>
      </c>
      <c r="AS584" s="175"/>
      <c r="AT584" s="175">
        <f t="shared" si="597"/>
        <v>0</v>
      </c>
      <c r="AU584" s="175">
        <f t="shared" si="598"/>
        <v>0</v>
      </c>
      <c r="AV584" s="175">
        <f t="shared" si="599"/>
        <v>0</v>
      </c>
      <c r="AW584" s="175">
        <f t="shared" si="600"/>
        <v>0</v>
      </c>
      <c r="AX584" s="175" t="e">
        <f t="shared" si="601"/>
        <v>#DIV/0!</v>
      </c>
      <c r="AY584" s="175">
        <f t="shared" si="602"/>
        <v>0</v>
      </c>
      <c r="AZ584" s="1"/>
      <c r="BA584" s="1">
        <f t="shared" si="565"/>
        <v>3.5459978732259312E-2</v>
      </c>
      <c r="BB584" s="1">
        <f t="shared" si="566"/>
        <v>3.932504325186717E-2</v>
      </c>
      <c r="BC584" s="1">
        <f t="shared" si="567"/>
        <v>2.7549267601264353E-2</v>
      </c>
      <c r="BD584" s="1">
        <f t="shared" si="568"/>
        <v>5.1451101061041983E-2</v>
      </c>
      <c r="BE584" s="1">
        <f t="shared" si="569"/>
        <v>0</v>
      </c>
      <c r="BF584" s="1">
        <f t="shared" si="570"/>
        <v>3.932504325186717E-2</v>
      </c>
      <c r="BG584" s="1"/>
      <c r="BH584" s="1">
        <f t="shared" si="603"/>
        <v>3.5531279884373032E-2</v>
      </c>
      <c r="BI584" s="1">
        <f t="shared" si="604"/>
        <v>3.9390964792718433E-2</v>
      </c>
      <c r="BJ584" s="1">
        <f t="shared" si="605"/>
        <v>2.7607009724387305E-2</v>
      </c>
      <c r="BK584" s="1">
        <f t="shared" si="606"/>
        <v>5.154601959364255E-2</v>
      </c>
      <c r="BL584" s="1">
        <f t="shared" si="607"/>
        <v>0</v>
      </c>
      <c r="BM584" s="1">
        <f t="shared" si="608"/>
        <v>3.9390964792718433E-2</v>
      </c>
      <c r="BN584" s="1"/>
      <c r="BO584" s="1">
        <f t="shared" si="553"/>
        <v>-1.3825481512045514E-3</v>
      </c>
      <c r="BP584" s="1">
        <f t="shared" si="554"/>
        <v>1.582245828985191E-3</v>
      </c>
      <c r="BQ584" s="1">
        <f t="shared" si="555"/>
        <v>-2.7270241308202724E-2</v>
      </c>
      <c r="BR584" s="1">
        <f t="shared" si="556"/>
        <v>6.8809419175759013E-3</v>
      </c>
      <c r="BS584" s="1" t="e">
        <f t="shared" si="557"/>
        <v>#DIV/0!</v>
      </c>
      <c r="BT584" s="1">
        <f t="shared" si="558"/>
        <v>1.582245828985191E-3</v>
      </c>
      <c r="BU584" s="1"/>
      <c r="BV584" s="1">
        <f t="shared" si="571"/>
        <v>0.10024931871168685</v>
      </c>
      <c r="BW584" s="1">
        <f t="shared" si="572"/>
        <v>9.8956392207069116E-2</v>
      </c>
      <c r="BX584" s="1">
        <f t="shared" si="573"/>
        <v>9.6835605238273531E-2</v>
      </c>
      <c r="BY584" s="1">
        <f t="shared" si="574"/>
        <v>0.1228571289151231</v>
      </c>
      <c r="BZ584" s="1" t="e">
        <f t="shared" si="575"/>
        <v>#DIV/0!</v>
      </c>
      <c r="CA584" s="1">
        <f t="shared" si="576"/>
        <v>9.8956392207069116E-2</v>
      </c>
      <c r="CB584" s="1"/>
      <c r="CC584" s="1"/>
    </row>
    <row r="585" spans="1:81" x14ac:dyDescent="0.2">
      <c r="A585">
        <f t="shared" si="577"/>
        <v>2038</v>
      </c>
      <c r="B585">
        <f t="shared" si="578"/>
        <v>8</v>
      </c>
      <c r="C585" s="1">
        <f>AVERAGE(RealPrice!C573:C584)</f>
        <v>3.5460355426073613E-2</v>
      </c>
      <c r="D585" s="1">
        <f>AVERAGE(RealPrice!D573:D584)</f>
        <v>3.9325830462650285E-2</v>
      </c>
      <c r="E585" s="1">
        <f>AVERAGE(RealPrice!E573:E584)</f>
        <v>2.7548413703013631E-2</v>
      </c>
      <c r="F585" s="1">
        <f>AVERAGE(RealPrice!F573:F584)</f>
        <v>5.145148575247982E-2</v>
      </c>
      <c r="G585" s="1">
        <f>AVERAGE(RealPrice!G573:G584)</f>
        <v>0</v>
      </c>
      <c r="H585" s="1">
        <f>AVERAGE(RealPrice!H573:H584)</f>
        <v>3.9325830462650285E-2</v>
      </c>
      <c r="I585" s="1"/>
      <c r="J585" s="1">
        <f t="shared" si="547"/>
        <v>-7.0924458299419235E-5</v>
      </c>
      <c r="K585" s="1">
        <f t="shared" si="548"/>
        <v>-6.5134330068147839E-5</v>
      </c>
      <c r="L585" s="1">
        <f t="shared" si="549"/>
        <v>-5.85960213736747E-5</v>
      </c>
      <c r="M585" s="1">
        <f t="shared" si="550"/>
        <v>-9.4533841162730559E-5</v>
      </c>
      <c r="N585" s="1">
        <f t="shared" si="551"/>
        <v>0</v>
      </c>
      <c r="O585" s="1">
        <f t="shared" si="552"/>
        <v>-6.5134330068147839E-5</v>
      </c>
      <c r="P585" s="1"/>
      <c r="Q585" s="99">
        <f t="shared" si="579"/>
        <v>-7.0924458299419235E-5</v>
      </c>
      <c r="R585" s="99">
        <f t="shared" si="580"/>
        <v>-6.5134330068147839E-5</v>
      </c>
      <c r="S585" s="99">
        <f t="shared" si="581"/>
        <v>-5.85960213736747E-5</v>
      </c>
      <c r="T585" s="99">
        <f t="shared" si="582"/>
        <v>-9.4533841162730559E-5</v>
      </c>
      <c r="U585" s="99">
        <f t="shared" si="583"/>
        <v>0</v>
      </c>
      <c r="V585" s="99">
        <f t="shared" si="584"/>
        <v>-6.5134330068147839E-5</v>
      </c>
      <c r="W585" s="99"/>
      <c r="X585" s="99">
        <f t="shared" si="585"/>
        <v>0</v>
      </c>
      <c r="Y585" s="99">
        <f t="shared" si="586"/>
        <v>0</v>
      </c>
      <c r="Z585" s="99">
        <f t="shared" si="587"/>
        <v>0</v>
      </c>
      <c r="AA585" s="99">
        <f t="shared" si="588"/>
        <v>0</v>
      </c>
      <c r="AB585" s="99">
        <f t="shared" si="589"/>
        <v>0</v>
      </c>
      <c r="AC585" s="99">
        <f t="shared" si="590"/>
        <v>0</v>
      </c>
      <c r="AD585" s="1"/>
      <c r="AE585" s="1"/>
      <c r="AF585" s="5">
        <f t="shared" si="559"/>
        <v>-1.9961132424788364E-3</v>
      </c>
      <c r="AG585" s="5">
        <f t="shared" si="560"/>
        <v>-1.6535347740501694E-3</v>
      </c>
      <c r="AH585" s="5">
        <f t="shared" si="561"/>
        <v>-2.1225051883076995E-3</v>
      </c>
      <c r="AI585" s="5">
        <f t="shared" si="562"/>
        <v>-1.8339697596047033E-3</v>
      </c>
      <c r="AJ585" s="5" t="e">
        <f t="shared" si="563"/>
        <v>#DIV/0!</v>
      </c>
      <c r="AK585" s="5">
        <f t="shared" si="564"/>
        <v>-1.6535347740501694E-3</v>
      </c>
      <c r="AL585" s="1"/>
      <c r="AM585" s="175">
        <f t="shared" si="591"/>
        <v>-1.9961132424788364E-3</v>
      </c>
      <c r="AN585" s="175">
        <f t="shared" si="592"/>
        <v>-1.6535347740501694E-3</v>
      </c>
      <c r="AO585" s="175">
        <f t="shared" si="593"/>
        <v>-2.1225051883076995E-3</v>
      </c>
      <c r="AP585" s="175">
        <f t="shared" si="594"/>
        <v>-1.8339697596047033E-3</v>
      </c>
      <c r="AQ585" s="175" t="e">
        <f t="shared" si="595"/>
        <v>#DIV/0!</v>
      </c>
      <c r="AR585" s="175">
        <f t="shared" si="596"/>
        <v>-1.6535347740501694E-3</v>
      </c>
      <c r="AS585" s="175"/>
      <c r="AT585" s="175">
        <f t="shared" si="597"/>
        <v>0</v>
      </c>
      <c r="AU585" s="175">
        <f t="shared" si="598"/>
        <v>0</v>
      </c>
      <c r="AV585" s="175">
        <f t="shared" si="599"/>
        <v>0</v>
      </c>
      <c r="AW585" s="175">
        <f t="shared" si="600"/>
        <v>0</v>
      </c>
      <c r="AX585" s="175" t="e">
        <f t="shared" si="601"/>
        <v>#DIV/0!</v>
      </c>
      <c r="AY585" s="175">
        <f t="shared" si="602"/>
        <v>0</v>
      </c>
      <c r="AZ585" s="1"/>
      <c r="BA585" s="1">
        <f t="shared" si="565"/>
        <v>3.5389430967774194E-2</v>
      </c>
      <c r="BB585" s="1">
        <f t="shared" si="566"/>
        <v>3.9260696132582137E-2</v>
      </c>
      <c r="BC585" s="1">
        <f t="shared" si="567"/>
        <v>2.7489817681639956E-2</v>
      </c>
      <c r="BD585" s="1">
        <f t="shared" si="568"/>
        <v>5.1356951911317089E-2</v>
      </c>
      <c r="BE585" s="1">
        <f t="shared" si="569"/>
        <v>0</v>
      </c>
      <c r="BF585" s="1">
        <f t="shared" si="570"/>
        <v>3.9260696132582137E-2</v>
      </c>
      <c r="BG585" s="1"/>
      <c r="BH585" s="1">
        <f t="shared" si="603"/>
        <v>3.5460355426073613E-2</v>
      </c>
      <c r="BI585" s="1">
        <f t="shared" si="604"/>
        <v>3.9325830462650285E-2</v>
      </c>
      <c r="BJ585" s="1">
        <f t="shared" si="605"/>
        <v>2.7548413703013631E-2</v>
      </c>
      <c r="BK585" s="1">
        <f t="shared" si="606"/>
        <v>5.145148575247982E-2</v>
      </c>
      <c r="BL585" s="1">
        <f t="shared" si="607"/>
        <v>0</v>
      </c>
      <c r="BM585" s="1">
        <f t="shared" si="608"/>
        <v>3.9325830462650285E-2</v>
      </c>
      <c r="BN585" s="1"/>
      <c r="BO585" s="1">
        <f t="shared" si="553"/>
        <v>-1.4533310362535431E-3</v>
      </c>
      <c r="BP585" s="1">
        <f t="shared" si="554"/>
        <v>1.5172192007967974E-3</v>
      </c>
      <c r="BQ585" s="1">
        <f t="shared" si="555"/>
        <v>-2.7328712959217016E-2</v>
      </c>
      <c r="BR585" s="1">
        <f t="shared" si="556"/>
        <v>6.7865814486191209E-3</v>
      </c>
      <c r="BS585" s="1" t="e">
        <f t="shared" si="557"/>
        <v>#DIV/0!</v>
      </c>
      <c r="BT585" s="1">
        <f t="shared" si="558"/>
        <v>1.5172192007967974E-3</v>
      </c>
      <c r="BU585" s="1"/>
      <c r="BV585" s="1">
        <f t="shared" si="571"/>
        <v>0.10024931871168685</v>
      </c>
      <c r="BW585" s="1">
        <f t="shared" si="572"/>
        <v>9.8956392207069116E-2</v>
      </c>
      <c r="BX585" s="1">
        <f t="shared" si="573"/>
        <v>9.6835605238273531E-2</v>
      </c>
      <c r="BY585" s="1">
        <f t="shared" si="574"/>
        <v>0.1228571289151231</v>
      </c>
      <c r="BZ585" s="1" t="e">
        <f t="shared" si="575"/>
        <v>#DIV/0!</v>
      </c>
      <c r="CA585" s="1">
        <f t="shared" si="576"/>
        <v>9.8956392207069116E-2</v>
      </c>
      <c r="CB585" s="1"/>
      <c r="CC585" s="1"/>
    </row>
    <row r="586" spans="1:81" x14ac:dyDescent="0.2">
      <c r="A586">
        <f t="shared" si="577"/>
        <v>2038</v>
      </c>
      <c r="B586">
        <f t="shared" si="578"/>
        <v>9</v>
      </c>
      <c r="C586" s="1">
        <f>AVERAGE(RealPrice!C574:C585)</f>
        <v>3.5389302961550254E-2</v>
      </c>
      <c r="D586" s="1">
        <f>AVERAGE(RealPrice!D574:D585)</f>
        <v>3.9260261658521596E-2</v>
      </c>
      <c r="E586" s="1">
        <f>AVERAGE(RealPrice!E574:E585)</f>
        <v>2.7489565493218932E-2</v>
      </c>
      <c r="F586" s="1">
        <f>AVERAGE(RealPrice!F574:F585)</f>
        <v>5.1357069063847301E-2</v>
      </c>
      <c r="G586" s="1">
        <f>AVERAGE(RealPrice!G574:G585)</f>
        <v>0</v>
      </c>
      <c r="H586" s="1">
        <f>AVERAGE(RealPrice!H574:H585)</f>
        <v>3.9260261658521596E-2</v>
      </c>
      <c r="I586" s="1"/>
      <c r="J586" s="1">
        <f t="shared" si="547"/>
        <v>-7.1052464523359282E-5</v>
      </c>
      <c r="K586" s="1">
        <f t="shared" si="548"/>
        <v>-6.5568804128689206E-5</v>
      </c>
      <c r="L586" s="1">
        <f t="shared" si="549"/>
        <v>-5.8848209794699208E-5</v>
      </c>
      <c r="M586" s="1">
        <f t="shared" si="550"/>
        <v>-9.4416688632519008E-5</v>
      </c>
      <c r="N586" s="1">
        <f t="shared" si="551"/>
        <v>0</v>
      </c>
      <c r="O586" s="1">
        <f t="shared" si="552"/>
        <v>-6.5568804128689206E-5</v>
      </c>
      <c r="P586" s="1"/>
      <c r="Q586" s="99">
        <f t="shared" si="579"/>
        <v>-7.1052464523359282E-5</v>
      </c>
      <c r="R586" s="99">
        <f t="shared" si="580"/>
        <v>-6.5568804128689206E-5</v>
      </c>
      <c r="S586" s="99">
        <f t="shared" si="581"/>
        <v>-5.8848209794699208E-5</v>
      </c>
      <c r="T586" s="99">
        <f t="shared" si="582"/>
        <v>-9.4416688632519008E-5</v>
      </c>
      <c r="U586" s="99">
        <f t="shared" si="583"/>
        <v>0</v>
      </c>
      <c r="V586" s="99">
        <f t="shared" si="584"/>
        <v>-6.5568804128689206E-5</v>
      </c>
      <c r="W586" s="99"/>
      <c r="X586" s="99">
        <f t="shared" si="585"/>
        <v>0</v>
      </c>
      <c r="Y586" s="99">
        <f t="shared" si="586"/>
        <v>0</v>
      </c>
      <c r="Z586" s="99">
        <f t="shared" si="587"/>
        <v>0</v>
      </c>
      <c r="AA586" s="99">
        <f t="shared" si="588"/>
        <v>0</v>
      </c>
      <c r="AB586" s="99">
        <f t="shared" si="589"/>
        <v>0</v>
      </c>
      <c r="AC586" s="99">
        <f t="shared" si="590"/>
        <v>0</v>
      </c>
      <c r="AD586" s="1"/>
      <c r="AE586" s="1"/>
      <c r="AF586" s="5">
        <f t="shared" si="559"/>
        <v>-2.0037155203220802E-3</v>
      </c>
      <c r="AG586" s="5">
        <f t="shared" si="560"/>
        <v>-1.667321537963784E-3</v>
      </c>
      <c r="AH586" s="5">
        <f t="shared" si="561"/>
        <v>-2.1361741706478199E-3</v>
      </c>
      <c r="AI586" s="5">
        <f t="shared" si="562"/>
        <v>-1.835062433118706E-3</v>
      </c>
      <c r="AJ586" s="5" t="e">
        <f t="shared" si="563"/>
        <v>#DIV/0!</v>
      </c>
      <c r="AK586" s="5">
        <f t="shared" si="564"/>
        <v>-1.667321537963784E-3</v>
      </c>
      <c r="AL586" s="1"/>
      <c r="AM586" s="175">
        <f t="shared" si="591"/>
        <v>-2.0037155203220802E-3</v>
      </c>
      <c r="AN586" s="175">
        <f t="shared" si="592"/>
        <v>-1.667321537963784E-3</v>
      </c>
      <c r="AO586" s="175">
        <f t="shared" si="593"/>
        <v>-2.1361741706478199E-3</v>
      </c>
      <c r="AP586" s="175">
        <f t="shared" si="594"/>
        <v>-1.835062433118706E-3</v>
      </c>
      <c r="AQ586" s="175" t="e">
        <f t="shared" si="595"/>
        <v>#DIV/0!</v>
      </c>
      <c r="AR586" s="175">
        <f t="shared" si="596"/>
        <v>-1.667321537963784E-3</v>
      </c>
      <c r="AS586" s="175"/>
      <c r="AT586" s="175">
        <f t="shared" si="597"/>
        <v>0</v>
      </c>
      <c r="AU586" s="175">
        <f t="shared" si="598"/>
        <v>0</v>
      </c>
      <c r="AV586" s="175">
        <f t="shared" si="599"/>
        <v>0</v>
      </c>
      <c r="AW586" s="175">
        <f t="shared" si="600"/>
        <v>0</v>
      </c>
      <c r="AX586" s="175" t="e">
        <f t="shared" si="601"/>
        <v>#DIV/0!</v>
      </c>
      <c r="AY586" s="175">
        <f t="shared" si="602"/>
        <v>0</v>
      </c>
      <c r="AZ586" s="1"/>
      <c r="BA586" s="1">
        <f t="shared" si="565"/>
        <v>3.5318250497026894E-2</v>
      </c>
      <c r="BB586" s="1">
        <f t="shared" si="566"/>
        <v>3.9194692854392907E-2</v>
      </c>
      <c r="BC586" s="1">
        <f t="shared" si="567"/>
        <v>2.7430717283424232E-2</v>
      </c>
      <c r="BD586" s="1">
        <f t="shared" si="568"/>
        <v>5.1262652375214782E-2</v>
      </c>
      <c r="BE586" s="1">
        <f t="shared" si="569"/>
        <v>0</v>
      </c>
      <c r="BF586" s="1">
        <f t="shared" si="570"/>
        <v>3.9194692854392907E-2</v>
      </c>
      <c r="BG586" s="1"/>
      <c r="BH586" s="1">
        <f t="shared" si="603"/>
        <v>3.5389302961550254E-2</v>
      </c>
      <c r="BI586" s="1">
        <f t="shared" si="604"/>
        <v>3.9260261658521596E-2</v>
      </c>
      <c r="BJ586" s="1">
        <f t="shared" si="605"/>
        <v>2.7489565493218932E-2</v>
      </c>
      <c r="BK586" s="1">
        <f t="shared" si="606"/>
        <v>5.1357069063847301E-2</v>
      </c>
      <c r="BL586" s="1">
        <f t="shared" si="607"/>
        <v>0</v>
      </c>
      <c r="BM586" s="1">
        <f t="shared" si="608"/>
        <v>3.9260261658521596E-2</v>
      </c>
      <c r="BN586" s="1"/>
      <c r="BO586" s="1">
        <f t="shared" si="553"/>
        <v>-1.5242411318509815E-3</v>
      </c>
      <c r="BP586" s="1">
        <f t="shared" si="554"/>
        <v>1.4517597209474506E-3</v>
      </c>
      <c r="BQ586" s="1">
        <f t="shared" si="555"/>
        <v>-2.7387435458985962E-2</v>
      </c>
      <c r="BR586" s="1">
        <f t="shared" si="556"/>
        <v>6.6923380205049718E-3</v>
      </c>
      <c r="BS586" s="1" t="e">
        <f t="shared" si="557"/>
        <v>#DIV/0!</v>
      </c>
      <c r="BT586" s="1">
        <f t="shared" si="558"/>
        <v>1.4517597209474506E-3</v>
      </c>
      <c r="BU586" s="1"/>
      <c r="BV586" s="1">
        <f t="shared" si="571"/>
        <v>0.10024931871168685</v>
      </c>
      <c r="BW586" s="1">
        <f t="shared" si="572"/>
        <v>9.8956392207069116E-2</v>
      </c>
      <c r="BX586" s="1">
        <f t="shared" si="573"/>
        <v>9.6835605238273531E-2</v>
      </c>
      <c r="BY586" s="1">
        <f t="shared" si="574"/>
        <v>0.1228571289151231</v>
      </c>
      <c r="BZ586" s="1" t="e">
        <f t="shared" si="575"/>
        <v>#DIV/0!</v>
      </c>
      <c r="CA586" s="1">
        <f t="shared" si="576"/>
        <v>9.8956392207069116E-2</v>
      </c>
      <c r="CB586" s="1"/>
      <c r="CC586" s="1"/>
    </row>
    <row r="587" spans="1:81" x14ac:dyDescent="0.2">
      <c r="A587">
        <f t="shared" si="577"/>
        <v>2038</v>
      </c>
      <c r="B587">
        <f t="shared" si="578"/>
        <v>10</v>
      </c>
      <c r="C587" s="1">
        <f>AVERAGE(RealPrice!C575:C586)</f>
        <v>3.5318445332477105E-2</v>
      </c>
      <c r="D587" s="1">
        <f>AVERAGE(RealPrice!D575:D586)</f>
        <v>3.9195029502609738E-2</v>
      </c>
      <c r="E587" s="1">
        <f>AVERAGE(RealPrice!E575:E586)</f>
        <v>2.7429727473461309E-2</v>
      </c>
      <c r="F587" s="1">
        <f>AVERAGE(RealPrice!F575:F586)</f>
        <v>5.1262379133946136E-2</v>
      </c>
      <c r="G587" s="1">
        <f>AVERAGE(RealPrice!G575:G586)</f>
        <v>0</v>
      </c>
      <c r="H587" s="1">
        <f>AVERAGE(RealPrice!H575:H586)</f>
        <v>3.9195029502609738E-2</v>
      </c>
      <c r="I587" s="1"/>
      <c r="J587" s="1">
        <f t="shared" si="547"/>
        <v>-7.0857629073148298E-5</v>
      </c>
      <c r="K587" s="1">
        <f t="shared" si="548"/>
        <v>-6.5232155911858214E-5</v>
      </c>
      <c r="L587" s="1">
        <f t="shared" si="549"/>
        <v>-5.983801975762218E-5</v>
      </c>
      <c r="M587" s="1">
        <f t="shared" si="550"/>
        <v>-9.4689929901164982E-5</v>
      </c>
      <c r="N587" s="1">
        <f t="shared" si="551"/>
        <v>0</v>
      </c>
      <c r="O587" s="1">
        <f t="shared" si="552"/>
        <v>-6.5232155911858214E-5</v>
      </c>
      <c r="P587" s="1"/>
      <c r="Q587" s="99">
        <f t="shared" si="579"/>
        <v>-7.0857629073148298E-5</v>
      </c>
      <c r="R587" s="99">
        <f t="shared" si="580"/>
        <v>-6.5232155911858214E-5</v>
      </c>
      <c r="S587" s="99">
        <f t="shared" si="581"/>
        <v>-5.983801975762218E-5</v>
      </c>
      <c r="T587" s="99">
        <f t="shared" si="582"/>
        <v>-9.4689929901164982E-5</v>
      </c>
      <c r="U587" s="99">
        <f t="shared" si="583"/>
        <v>0</v>
      </c>
      <c r="V587" s="99">
        <f t="shared" si="584"/>
        <v>-6.5232155911858214E-5</v>
      </c>
      <c r="W587" s="99"/>
      <c r="X587" s="99">
        <f t="shared" si="585"/>
        <v>0</v>
      </c>
      <c r="Y587" s="99">
        <f t="shared" si="586"/>
        <v>0</v>
      </c>
      <c r="Z587" s="99">
        <f t="shared" si="587"/>
        <v>0</v>
      </c>
      <c r="AA587" s="99">
        <f t="shared" si="588"/>
        <v>0</v>
      </c>
      <c r="AB587" s="99">
        <f t="shared" si="589"/>
        <v>0</v>
      </c>
      <c r="AC587" s="99">
        <f t="shared" si="590"/>
        <v>0</v>
      </c>
      <c r="AD587" s="1"/>
      <c r="AE587" s="1"/>
      <c r="AF587" s="5">
        <f t="shared" si="559"/>
        <v>-2.0022329671237626E-3</v>
      </c>
      <c r="AG587" s="5">
        <f t="shared" si="560"/>
        <v>-1.6615313590937486E-3</v>
      </c>
      <c r="AH587" s="5">
        <f t="shared" si="561"/>
        <v>-2.1767539313192197E-3</v>
      </c>
      <c r="AI587" s="5">
        <f t="shared" si="562"/>
        <v>-1.8437564998782241E-3</v>
      </c>
      <c r="AJ587" s="5" t="e">
        <f t="shared" si="563"/>
        <v>#DIV/0!</v>
      </c>
      <c r="AK587" s="5">
        <f t="shared" si="564"/>
        <v>-1.6615313590937486E-3</v>
      </c>
      <c r="AL587" s="1"/>
      <c r="AM587" s="175">
        <f t="shared" si="591"/>
        <v>-2.0022329671237626E-3</v>
      </c>
      <c r="AN587" s="175">
        <f t="shared" si="592"/>
        <v>-1.6615313590937486E-3</v>
      </c>
      <c r="AO587" s="175">
        <f t="shared" si="593"/>
        <v>-2.1767539313192197E-3</v>
      </c>
      <c r="AP587" s="175">
        <f t="shared" si="594"/>
        <v>-1.8437564998782241E-3</v>
      </c>
      <c r="AQ587" s="175" t="e">
        <f t="shared" si="595"/>
        <v>#DIV/0!</v>
      </c>
      <c r="AR587" s="175">
        <f t="shared" si="596"/>
        <v>-1.6615313590937486E-3</v>
      </c>
      <c r="AS587" s="175"/>
      <c r="AT587" s="175">
        <f t="shared" si="597"/>
        <v>0</v>
      </c>
      <c r="AU587" s="175">
        <f t="shared" si="598"/>
        <v>0</v>
      </c>
      <c r="AV587" s="175">
        <f t="shared" si="599"/>
        <v>0</v>
      </c>
      <c r="AW587" s="175">
        <f t="shared" si="600"/>
        <v>0</v>
      </c>
      <c r="AX587" s="175" t="e">
        <f t="shared" si="601"/>
        <v>#DIV/0!</v>
      </c>
      <c r="AY587" s="175">
        <f t="shared" si="602"/>
        <v>0</v>
      </c>
      <c r="AZ587" s="1"/>
      <c r="BA587" s="1">
        <f t="shared" si="565"/>
        <v>3.5247587703403957E-2</v>
      </c>
      <c r="BB587" s="1">
        <f t="shared" si="566"/>
        <v>3.912979734669788E-2</v>
      </c>
      <c r="BC587" s="1">
        <f t="shared" si="567"/>
        <v>2.7369889453703687E-2</v>
      </c>
      <c r="BD587" s="1">
        <f t="shared" si="568"/>
        <v>5.1167689204044971E-2</v>
      </c>
      <c r="BE587" s="1">
        <f t="shared" si="569"/>
        <v>0</v>
      </c>
      <c r="BF587" s="1">
        <f t="shared" si="570"/>
        <v>3.912979734669788E-2</v>
      </c>
      <c r="BG587" s="1"/>
      <c r="BH587" s="1">
        <f t="shared" si="603"/>
        <v>3.5318445332477105E-2</v>
      </c>
      <c r="BI587" s="1">
        <f t="shared" si="604"/>
        <v>3.9195029502609738E-2</v>
      </c>
      <c r="BJ587" s="1">
        <f t="shared" si="605"/>
        <v>2.7429727473461309E-2</v>
      </c>
      <c r="BK587" s="1">
        <f t="shared" si="606"/>
        <v>5.1262379133946136E-2</v>
      </c>
      <c r="BL587" s="1">
        <f t="shared" si="607"/>
        <v>0</v>
      </c>
      <c r="BM587" s="1">
        <f t="shared" si="608"/>
        <v>3.9195029502609738E-2</v>
      </c>
      <c r="BN587" s="1"/>
      <c r="BO587" s="1">
        <f t="shared" si="553"/>
        <v>-1.5949568874432255E-3</v>
      </c>
      <c r="BP587" s="1">
        <f t="shared" si="554"/>
        <v>1.3866359503082598E-3</v>
      </c>
      <c r="BQ587" s="1">
        <f t="shared" si="555"/>
        <v>-2.7447143226098834E-2</v>
      </c>
      <c r="BR587" s="1">
        <f t="shared" si="556"/>
        <v>6.5978226757775369E-3</v>
      </c>
      <c r="BS587" s="1" t="e">
        <f t="shared" si="557"/>
        <v>#DIV/0!</v>
      </c>
      <c r="BT587" s="1">
        <f t="shared" si="558"/>
        <v>1.3866359503082598E-3</v>
      </c>
      <c r="BU587" s="1"/>
      <c r="BV587" s="1">
        <f t="shared" si="571"/>
        <v>0.10024931871168685</v>
      </c>
      <c r="BW587" s="1">
        <f t="shared" si="572"/>
        <v>9.8956392207069116E-2</v>
      </c>
      <c r="BX587" s="1">
        <f t="shared" si="573"/>
        <v>9.6835605238273531E-2</v>
      </c>
      <c r="BY587" s="1">
        <f t="shared" si="574"/>
        <v>0.1228571289151231</v>
      </c>
      <c r="BZ587" s="1" t="e">
        <f t="shared" si="575"/>
        <v>#DIV/0!</v>
      </c>
      <c r="CA587" s="1">
        <f t="shared" si="576"/>
        <v>9.8956392207069116E-2</v>
      </c>
      <c r="CB587" s="1"/>
      <c r="CC587" s="1"/>
    </row>
    <row r="588" spans="1:81" x14ac:dyDescent="0.2">
      <c r="A588">
        <f t="shared" si="577"/>
        <v>2038</v>
      </c>
      <c r="B588">
        <f t="shared" si="578"/>
        <v>11</v>
      </c>
      <c r="C588" s="1">
        <f>AVERAGE(RealPrice!C576:C587)</f>
        <v>3.5246548826854983E-2</v>
      </c>
      <c r="D588" s="1">
        <f>AVERAGE(RealPrice!D576:D587)</f>
        <v>3.9128775577274739E-2</v>
      </c>
      <c r="E588" s="1">
        <f>AVERAGE(RealPrice!E576:E587)</f>
        <v>2.7371322652962327E-2</v>
      </c>
      <c r="F588" s="1">
        <f>AVERAGE(RealPrice!F576:F587)</f>
        <v>5.1167051602024873E-2</v>
      </c>
      <c r="G588" s="1">
        <f>AVERAGE(RealPrice!G576:G587)</f>
        <v>0</v>
      </c>
      <c r="H588" s="1">
        <f>AVERAGE(RealPrice!H576:H587)</f>
        <v>3.9128775577274739E-2</v>
      </c>
      <c r="I588" s="1"/>
      <c r="J588" s="1">
        <f t="shared" si="547"/>
        <v>-7.1896505622122409E-5</v>
      </c>
      <c r="K588" s="1">
        <f t="shared" si="548"/>
        <v>-6.6253925334998354E-5</v>
      </c>
      <c r="L588" s="1">
        <f t="shared" si="549"/>
        <v>-5.840482049898274E-5</v>
      </c>
      <c r="M588" s="1">
        <f t="shared" si="550"/>
        <v>-9.5327531921263198E-5</v>
      </c>
      <c r="N588" s="1">
        <f t="shared" si="551"/>
        <v>0</v>
      </c>
      <c r="O588" s="1">
        <f t="shared" si="552"/>
        <v>-6.6253925334998354E-5</v>
      </c>
      <c r="P588" s="1"/>
      <c r="Q588" s="99">
        <f t="shared" si="579"/>
        <v>-7.1896505622122409E-5</v>
      </c>
      <c r="R588" s="99">
        <f t="shared" si="580"/>
        <v>-6.6253925334998354E-5</v>
      </c>
      <c r="S588" s="99">
        <f t="shared" si="581"/>
        <v>-5.840482049898274E-5</v>
      </c>
      <c r="T588" s="99">
        <f t="shared" si="582"/>
        <v>-9.5327531921263198E-5</v>
      </c>
      <c r="U588" s="99">
        <f t="shared" si="583"/>
        <v>0</v>
      </c>
      <c r="V588" s="99">
        <f t="shared" si="584"/>
        <v>-6.6253925334998354E-5</v>
      </c>
      <c r="W588" s="99"/>
      <c r="X588" s="99">
        <f t="shared" si="585"/>
        <v>0</v>
      </c>
      <c r="Y588" s="99">
        <f t="shared" si="586"/>
        <v>0</v>
      </c>
      <c r="Z588" s="99">
        <f t="shared" si="587"/>
        <v>0</v>
      </c>
      <c r="AA588" s="99">
        <f t="shared" si="588"/>
        <v>0</v>
      </c>
      <c r="AB588" s="99">
        <f t="shared" si="589"/>
        <v>0</v>
      </c>
      <c r="AC588" s="99">
        <f t="shared" si="590"/>
        <v>0</v>
      </c>
      <c r="AD588" s="1"/>
      <c r="AE588" s="1"/>
      <c r="AF588" s="5">
        <f t="shared" si="559"/>
        <v>-2.0356645074637303E-3</v>
      </c>
      <c r="AG588" s="5">
        <f t="shared" si="560"/>
        <v>-1.6903654921496258E-3</v>
      </c>
      <c r="AH588" s="5">
        <f t="shared" si="561"/>
        <v>-2.129252671412396E-3</v>
      </c>
      <c r="AI588" s="5">
        <f t="shared" si="562"/>
        <v>-1.8596002279210877E-3</v>
      </c>
      <c r="AJ588" s="5" t="e">
        <f t="shared" si="563"/>
        <v>#DIV/0!</v>
      </c>
      <c r="AK588" s="5">
        <f t="shared" si="564"/>
        <v>-1.6903654921496258E-3</v>
      </c>
      <c r="AL588" s="1"/>
      <c r="AM588" s="175">
        <f t="shared" si="591"/>
        <v>-2.0356645074637303E-3</v>
      </c>
      <c r="AN588" s="175">
        <f t="shared" si="592"/>
        <v>-1.6903654921496258E-3</v>
      </c>
      <c r="AO588" s="175">
        <f t="shared" si="593"/>
        <v>-2.129252671412396E-3</v>
      </c>
      <c r="AP588" s="175">
        <f t="shared" si="594"/>
        <v>-1.8596002279210877E-3</v>
      </c>
      <c r="AQ588" s="175" t="e">
        <f t="shared" si="595"/>
        <v>#DIV/0!</v>
      </c>
      <c r="AR588" s="175">
        <f t="shared" si="596"/>
        <v>-1.6903654921496258E-3</v>
      </c>
      <c r="AS588" s="175"/>
      <c r="AT588" s="175">
        <f t="shared" si="597"/>
        <v>0</v>
      </c>
      <c r="AU588" s="175">
        <f t="shared" si="598"/>
        <v>0</v>
      </c>
      <c r="AV588" s="175">
        <f t="shared" si="599"/>
        <v>0</v>
      </c>
      <c r="AW588" s="175">
        <f t="shared" si="600"/>
        <v>0</v>
      </c>
      <c r="AX588" s="175" t="e">
        <f t="shared" si="601"/>
        <v>#DIV/0!</v>
      </c>
      <c r="AY588" s="175">
        <f t="shared" si="602"/>
        <v>0</v>
      </c>
      <c r="AZ588" s="1"/>
      <c r="BA588" s="1">
        <f t="shared" si="565"/>
        <v>3.517465232123286E-2</v>
      </c>
      <c r="BB588" s="1">
        <f t="shared" si="566"/>
        <v>3.9062521651939741E-2</v>
      </c>
      <c r="BC588" s="1">
        <f t="shared" si="567"/>
        <v>2.7312917832463344E-2</v>
      </c>
      <c r="BD588" s="1">
        <f t="shared" si="568"/>
        <v>5.1071724070103609E-2</v>
      </c>
      <c r="BE588" s="1">
        <f t="shared" si="569"/>
        <v>0</v>
      </c>
      <c r="BF588" s="1">
        <f t="shared" si="570"/>
        <v>3.9062521651939741E-2</v>
      </c>
      <c r="BG588" s="1"/>
      <c r="BH588" s="1">
        <f t="shared" si="603"/>
        <v>3.5246548826854983E-2</v>
      </c>
      <c r="BI588" s="1">
        <f t="shared" si="604"/>
        <v>3.9128775577274739E-2</v>
      </c>
      <c r="BJ588" s="1">
        <f t="shared" si="605"/>
        <v>2.7371322652962327E-2</v>
      </c>
      <c r="BK588" s="1">
        <f t="shared" si="606"/>
        <v>5.1167051602024873E-2</v>
      </c>
      <c r="BL588" s="1">
        <f t="shared" si="607"/>
        <v>0</v>
      </c>
      <c r="BM588" s="1">
        <f t="shared" si="608"/>
        <v>3.9128775577274739E-2</v>
      </c>
      <c r="BN588" s="1"/>
      <c r="BO588" s="1">
        <f t="shared" si="553"/>
        <v>-1.6667070359006415E-3</v>
      </c>
      <c r="BP588" s="1">
        <f t="shared" si="554"/>
        <v>1.3204940183223675E-3</v>
      </c>
      <c r="BQ588" s="1">
        <f t="shared" si="555"/>
        <v>-2.7505423687977745E-2</v>
      </c>
      <c r="BR588" s="1">
        <f t="shared" si="556"/>
        <v>6.5026724149563611E-3</v>
      </c>
      <c r="BS588" s="1" t="e">
        <f t="shared" si="557"/>
        <v>#DIV/0!</v>
      </c>
      <c r="BT588" s="1">
        <f t="shared" si="558"/>
        <v>1.3204940183223675E-3</v>
      </c>
      <c r="BU588" s="1"/>
      <c r="BV588" s="1">
        <f t="shared" si="571"/>
        <v>0.10024931871168685</v>
      </c>
      <c r="BW588" s="1">
        <f t="shared" si="572"/>
        <v>9.8956392207069116E-2</v>
      </c>
      <c r="BX588" s="1">
        <f t="shared" si="573"/>
        <v>9.6835605238273531E-2</v>
      </c>
      <c r="BY588" s="1">
        <f t="shared" si="574"/>
        <v>0.1228571289151231</v>
      </c>
      <c r="BZ588" s="1" t="e">
        <f t="shared" si="575"/>
        <v>#DIV/0!</v>
      </c>
      <c r="CA588" s="1">
        <f t="shared" si="576"/>
        <v>9.8956392207069116E-2</v>
      </c>
      <c r="CB588" s="1"/>
      <c r="CC588" s="1"/>
    </row>
    <row r="589" spans="1:81" x14ac:dyDescent="0.2">
      <c r="A589">
        <f t="shared" si="577"/>
        <v>2038</v>
      </c>
      <c r="B589">
        <f t="shared" si="578"/>
        <v>12</v>
      </c>
      <c r="C589" s="1">
        <f>AVERAGE(RealPrice!C577:C588)</f>
        <v>3.5173760742726184E-2</v>
      </c>
      <c r="D589" s="1">
        <f>AVERAGE(RealPrice!D577:D588)</f>
        <v>3.9061660424645879E-2</v>
      </c>
      <c r="E589" s="1">
        <f>AVERAGE(RealPrice!E577:E588)</f>
        <v>2.7314670614766345E-2</v>
      </c>
      <c r="F589" s="1">
        <f>AVERAGE(RealPrice!F577:F588)</f>
        <v>5.1069846045512367E-2</v>
      </c>
      <c r="G589" s="1">
        <f>AVERAGE(RealPrice!G577:G588)</f>
        <v>0</v>
      </c>
      <c r="H589" s="1">
        <f>AVERAGE(RealPrice!H577:H588)</f>
        <v>3.9061660424645879E-2</v>
      </c>
      <c r="I589" s="1"/>
      <c r="J589" s="1">
        <f t="shared" si="547"/>
        <v>-7.2788084128798392E-5</v>
      </c>
      <c r="K589" s="1">
        <f t="shared" si="548"/>
        <v>-6.7115152628860475E-5</v>
      </c>
      <c r="L589" s="1">
        <f t="shared" si="549"/>
        <v>-5.6652038195981885E-5</v>
      </c>
      <c r="M589" s="1">
        <f t="shared" si="550"/>
        <v>-9.7205556512505731E-5</v>
      </c>
      <c r="N589" s="1">
        <f t="shared" si="551"/>
        <v>0</v>
      </c>
      <c r="O589" s="1">
        <f t="shared" si="552"/>
        <v>-6.7115152628860475E-5</v>
      </c>
      <c r="P589" s="1"/>
      <c r="Q589" s="99">
        <f t="shared" si="579"/>
        <v>-7.2788084128798392E-5</v>
      </c>
      <c r="R589" s="99">
        <f t="shared" si="580"/>
        <v>-6.7115152628860475E-5</v>
      </c>
      <c r="S589" s="99">
        <f t="shared" si="581"/>
        <v>-5.6652038195981885E-5</v>
      </c>
      <c r="T589" s="99">
        <f t="shared" si="582"/>
        <v>-9.7205556512505731E-5</v>
      </c>
      <c r="U589" s="99">
        <f t="shared" si="583"/>
        <v>0</v>
      </c>
      <c r="V589" s="99">
        <f t="shared" si="584"/>
        <v>-6.7115152628860475E-5</v>
      </c>
      <c r="W589" s="99"/>
      <c r="X589" s="99">
        <f t="shared" si="585"/>
        <v>0</v>
      </c>
      <c r="Y589" s="99">
        <f t="shared" si="586"/>
        <v>0</v>
      </c>
      <c r="Z589" s="99">
        <f t="shared" si="587"/>
        <v>0</v>
      </c>
      <c r="AA589" s="99">
        <f t="shared" si="588"/>
        <v>0</v>
      </c>
      <c r="AB589" s="99">
        <f t="shared" si="589"/>
        <v>0</v>
      </c>
      <c r="AC589" s="99">
        <f t="shared" si="590"/>
        <v>0</v>
      </c>
      <c r="AD589" s="1"/>
      <c r="AE589" s="1"/>
      <c r="AF589" s="5">
        <f t="shared" si="559"/>
        <v>-2.065112374160738E-3</v>
      </c>
      <c r="AG589" s="5">
        <f t="shared" si="560"/>
        <v>-1.7152377409898056E-3</v>
      </c>
      <c r="AH589" s="5">
        <f t="shared" si="561"/>
        <v>-2.0697588828375579E-3</v>
      </c>
      <c r="AI589" s="5">
        <f t="shared" si="562"/>
        <v>-1.8997685711611423E-3</v>
      </c>
      <c r="AJ589" s="5" t="e">
        <f t="shared" si="563"/>
        <v>#DIV/0!</v>
      </c>
      <c r="AK589" s="5">
        <f t="shared" si="564"/>
        <v>-1.7152377409898056E-3</v>
      </c>
      <c r="AL589" s="1"/>
      <c r="AM589" s="175">
        <f t="shared" si="591"/>
        <v>-2.065112374160738E-3</v>
      </c>
      <c r="AN589" s="175">
        <f t="shared" si="592"/>
        <v>-1.7152377409898056E-3</v>
      </c>
      <c r="AO589" s="175">
        <f t="shared" si="593"/>
        <v>-2.0697588828375579E-3</v>
      </c>
      <c r="AP589" s="175">
        <f t="shared" si="594"/>
        <v>-1.8997685711611423E-3</v>
      </c>
      <c r="AQ589" s="175" t="e">
        <f t="shared" si="595"/>
        <v>#DIV/0!</v>
      </c>
      <c r="AR589" s="175">
        <f t="shared" si="596"/>
        <v>-1.7152377409898056E-3</v>
      </c>
      <c r="AS589" s="175"/>
      <c r="AT589" s="175">
        <f t="shared" si="597"/>
        <v>0</v>
      </c>
      <c r="AU589" s="175">
        <f t="shared" si="598"/>
        <v>0</v>
      </c>
      <c r="AV589" s="175">
        <f t="shared" si="599"/>
        <v>0</v>
      </c>
      <c r="AW589" s="175">
        <f t="shared" si="600"/>
        <v>0</v>
      </c>
      <c r="AX589" s="175" t="e">
        <f t="shared" si="601"/>
        <v>#DIV/0!</v>
      </c>
      <c r="AY589" s="175">
        <f t="shared" si="602"/>
        <v>0</v>
      </c>
      <c r="AZ589" s="1"/>
      <c r="BA589" s="1">
        <f t="shared" si="565"/>
        <v>3.5100972658597386E-2</v>
      </c>
      <c r="BB589" s="1">
        <f t="shared" si="566"/>
        <v>3.8994545272017019E-2</v>
      </c>
      <c r="BC589" s="1">
        <f t="shared" si="567"/>
        <v>2.7258018576570363E-2</v>
      </c>
      <c r="BD589" s="1">
        <f t="shared" si="568"/>
        <v>5.0972640488999861E-2</v>
      </c>
      <c r="BE589" s="1">
        <f t="shared" si="569"/>
        <v>0</v>
      </c>
      <c r="BF589" s="1">
        <f t="shared" si="570"/>
        <v>3.8994545272017019E-2</v>
      </c>
      <c r="BG589" s="1"/>
      <c r="BH589" s="1">
        <f t="shared" si="603"/>
        <v>3.5173760742726184E-2</v>
      </c>
      <c r="BI589" s="1">
        <f t="shared" si="604"/>
        <v>3.9061660424645879E-2</v>
      </c>
      <c r="BJ589" s="1">
        <f t="shared" si="605"/>
        <v>2.7314670614766345E-2</v>
      </c>
      <c r="BK589" s="1">
        <f t="shared" si="606"/>
        <v>5.1069846045512367E-2</v>
      </c>
      <c r="BL589" s="1">
        <f t="shared" si="607"/>
        <v>0</v>
      </c>
      <c r="BM589" s="1">
        <f t="shared" si="608"/>
        <v>3.9061660424645879E-2</v>
      </c>
      <c r="BN589" s="1"/>
      <c r="BO589" s="1">
        <f t="shared" si="553"/>
        <v>-1.7393448044562146E-3</v>
      </c>
      <c r="BP589" s="1">
        <f t="shared" si="554"/>
        <v>1.2534939841362871E-3</v>
      </c>
      <c r="BQ589" s="1">
        <f t="shared" si="555"/>
        <v>-2.7561958470114441E-2</v>
      </c>
      <c r="BR589" s="1">
        <f t="shared" si="556"/>
        <v>6.4056515265050584E-3</v>
      </c>
      <c r="BS589" s="1" t="e">
        <f t="shared" si="557"/>
        <v>#DIV/0!</v>
      </c>
      <c r="BT589" s="1">
        <f t="shared" si="558"/>
        <v>1.2534939841362871E-3</v>
      </c>
      <c r="BU589" s="1"/>
      <c r="BV589" s="1">
        <f t="shared" si="571"/>
        <v>0.10024931871168685</v>
      </c>
      <c r="BW589" s="1">
        <f t="shared" si="572"/>
        <v>9.8956392207069116E-2</v>
      </c>
      <c r="BX589" s="1">
        <f t="shared" si="573"/>
        <v>9.6835605238273531E-2</v>
      </c>
      <c r="BY589" s="1">
        <f t="shared" si="574"/>
        <v>0.1228571289151231</v>
      </c>
      <c r="BZ589" s="1" t="e">
        <f t="shared" si="575"/>
        <v>#DIV/0!</v>
      </c>
      <c r="CA589" s="1">
        <f t="shared" si="576"/>
        <v>9.8956392207069116E-2</v>
      </c>
      <c r="CB589" s="1"/>
      <c r="CC589" s="1"/>
    </row>
    <row r="590" spans="1:81" x14ac:dyDescent="0.2">
      <c r="A590">
        <f t="shared" si="577"/>
        <v>2039</v>
      </c>
      <c r="B590">
        <f t="shared" si="578"/>
        <v>1</v>
      </c>
      <c r="C590" s="1">
        <f>AVERAGE(RealPrice!C578:C589)</f>
        <v>3.5100957051351446E-2</v>
      </c>
      <c r="D590" s="1">
        <f>AVERAGE(RealPrice!D578:D589)</f>
        <v>3.8994635479429669E-2</v>
      </c>
      <c r="E590" s="1">
        <f>AVERAGE(RealPrice!E578:E589)</f>
        <v>2.7257716976747972E-2</v>
      </c>
      <c r="F590" s="1">
        <f>AVERAGE(RealPrice!F578:F589)</f>
        <v>5.09722637550604E-2</v>
      </c>
      <c r="G590" s="1">
        <f>AVERAGE(RealPrice!G578:G589)</f>
        <v>0</v>
      </c>
      <c r="H590" s="1">
        <f>AVERAGE(RealPrice!H578:H589)</f>
        <v>3.8994635479429669E-2</v>
      </c>
      <c r="I590" s="1"/>
      <c r="J590" s="1">
        <f t="shared" si="547"/>
        <v>-7.2803691374738466E-5</v>
      </c>
      <c r="K590" s="1">
        <f t="shared" si="548"/>
        <v>-6.7024945216209719E-5</v>
      </c>
      <c r="L590" s="1">
        <f t="shared" si="549"/>
        <v>-5.6953638018372721E-5</v>
      </c>
      <c r="M590" s="1">
        <f t="shared" si="550"/>
        <v>-9.7582290451966869E-5</v>
      </c>
      <c r="N590" s="1">
        <f t="shared" si="551"/>
        <v>0</v>
      </c>
      <c r="O590" s="1">
        <f t="shared" si="552"/>
        <v>-6.7024945216209719E-5</v>
      </c>
      <c r="P590" s="1"/>
      <c r="Q590" s="99">
        <f t="shared" si="579"/>
        <v>-7.2803691374738466E-5</v>
      </c>
      <c r="R590" s="99">
        <f t="shared" si="580"/>
        <v>-6.7024945216209719E-5</v>
      </c>
      <c r="S590" s="99">
        <f t="shared" si="581"/>
        <v>-5.6953638018372721E-5</v>
      </c>
      <c r="T590" s="99">
        <f t="shared" si="582"/>
        <v>-9.7582290451966869E-5</v>
      </c>
      <c r="U590" s="99">
        <f t="shared" si="583"/>
        <v>0</v>
      </c>
      <c r="V590" s="99">
        <f t="shared" si="584"/>
        <v>-6.7024945216209719E-5</v>
      </c>
      <c r="W590" s="99"/>
      <c r="X590" s="99">
        <f t="shared" si="585"/>
        <v>0</v>
      </c>
      <c r="Y590" s="99">
        <f t="shared" si="586"/>
        <v>0</v>
      </c>
      <c r="Z590" s="99">
        <f t="shared" si="587"/>
        <v>0</v>
      </c>
      <c r="AA590" s="99">
        <f t="shared" si="588"/>
        <v>0</v>
      </c>
      <c r="AB590" s="99">
        <f t="shared" si="589"/>
        <v>0</v>
      </c>
      <c r="AC590" s="99">
        <f t="shared" si="590"/>
        <v>0</v>
      </c>
      <c r="AD590" s="1"/>
      <c r="AE590" s="1"/>
      <c r="AF590" s="5">
        <f t="shared" si="559"/>
        <v>-2.0698296069974198E-3</v>
      </c>
      <c r="AG590" s="5">
        <f t="shared" si="560"/>
        <v>-1.7158754770680851E-3</v>
      </c>
      <c r="AH590" s="5">
        <f t="shared" si="561"/>
        <v>-2.0850933486118439E-3</v>
      </c>
      <c r="AI590" s="5">
        <f t="shared" si="562"/>
        <v>-1.9107613985168692E-3</v>
      </c>
      <c r="AJ590" s="5" t="e">
        <f t="shared" si="563"/>
        <v>#DIV/0!</v>
      </c>
      <c r="AK590" s="5">
        <f t="shared" si="564"/>
        <v>-1.7158754770680851E-3</v>
      </c>
      <c r="AL590" s="1"/>
      <c r="AM590" s="175">
        <f t="shared" si="591"/>
        <v>-2.0698296069974198E-3</v>
      </c>
      <c r="AN590" s="175">
        <f t="shared" si="592"/>
        <v>-1.7158754770680851E-3</v>
      </c>
      <c r="AO590" s="175">
        <f t="shared" si="593"/>
        <v>-2.0850933486118439E-3</v>
      </c>
      <c r="AP590" s="175">
        <f t="shared" si="594"/>
        <v>-1.9107613985168692E-3</v>
      </c>
      <c r="AQ590" s="175" t="e">
        <f t="shared" si="595"/>
        <v>#DIV/0!</v>
      </c>
      <c r="AR590" s="175">
        <f t="shared" si="596"/>
        <v>-1.7158754770680851E-3</v>
      </c>
      <c r="AS590" s="175"/>
      <c r="AT590" s="175">
        <f t="shared" si="597"/>
        <v>0</v>
      </c>
      <c r="AU590" s="175">
        <f t="shared" si="598"/>
        <v>0</v>
      </c>
      <c r="AV590" s="175">
        <f t="shared" si="599"/>
        <v>0</v>
      </c>
      <c r="AW590" s="175">
        <f t="shared" si="600"/>
        <v>0</v>
      </c>
      <c r="AX590" s="175" t="e">
        <f t="shared" si="601"/>
        <v>#DIV/0!</v>
      </c>
      <c r="AY590" s="175">
        <f t="shared" si="602"/>
        <v>0</v>
      </c>
      <c r="AZ590" s="1"/>
      <c r="BA590" s="1">
        <f t="shared" si="565"/>
        <v>3.5028153359976708E-2</v>
      </c>
      <c r="BB590" s="1">
        <f t="shared" si="566"/>
        <v>3.892761053421346E-2</v>
      </c>
      <c r="BC590" s="1">
        <f t="shared" si="567"/>
        <v>2.7200763338729599E-2</v>
      </c>
      <c r="BD590" s="1">
        <f t="shared" si="568"/>
        <v>5.0874681464608433E-2</v>
      </c>
      <c r="BE590" s="1">
        <f t="shared" si="569"/>
        <v>0</v>
      </c>
      <c r="BF590" s="1">
        <f t="shared" si="570"/>
        <v>3.892761053421346E-2</v>
      </c>
      <c r="BG590" s="1"/>
      <c r="BH590" s="1">
        <f t="shared" si="603"/>
        <v>3.5100957051351446E-2</v>
      </c>
      <c r="BI590" s="1">
        <f t="shared" si="604"/>
        <v>3.8994635479429669E-2</v>
      </c>
      <c r="BJ590" s="1">
        <f t="shared" si="605"/>
        <v>2.7257716976747972E-2</v>
      </c>
      <c r="BK590" s="1">
        <f t="shared" si="606"/>
        <v>5.09722637550604E-2</v>
      </c>
      <c r="BL590" s="1">
        <f t="shared" si="607"/>
        <v>0</v>
      </c>
      <c r="BM590" s="1">
        <f t="shared" si="608"/>
        <v>3.8994635479429669E-2</v>
      </c>
      <c r="BN590" s="1"/>
      <c r="BO590" s="1">
        <f t="shared" si="553"/>
        <v>-1.8119978045950467E-3</v>
      </c>
      <c r="BP590" s="1">
        <f t="shared" si="554"/>
        <v>1.1865840453799245E-3</v>
      </c>
      <c r="BQ590" s="1">
        <f t="shared" si="555"/>
        <v>-2.7618793354481003E-2</v>
      </c>
      <c r="BR590" s="1">
        <f t="shared" si="556"/>
        <v>6.3082556925268688E-3</v>
      </c>
      <c r="BS590" s="1" t="e">
        <f t="shared" si="557"/>
        <v>#DIV/0!</v>
      </c>
      <c r="BT590" s="1">
        <f t="shared" si="558"/>
        <v>1.1865840453799245E-3</v>
      </c>
      <c r="BU590" s="1"/>
      <c r="BV590" s="1">
        <f t="shared" si="571"/>
        <v>0.10024931871168685</v>
      </c>
      <c r="BW590" s="1">
        <f t="shared" si="572"/>
        <v>9.8956392207069116E-2</v>
      </c>
      <c r="BX590" s="1">
        <f t="shared" si="573"/>
        <v>9.6835605238273531E-2</v>
      </c>
      <c r="BY590" s="1">
        <f t="shared" si="574"/>
        <v>0.1228571289151231</v>
      </c>
      <c r="BZ590" s="1" t="e">
        <f t="shared" si="575"/>
        <v>#DIV/0!</v>
      </c>
      <c r="CA590" s="1">
        <f t="shared" si="576"/>
        <v>9.8956392207069116E-2</v>
      </c>
      <c r="CB590" s="1"/>
      <c r="CC590" s="1"/>
    </row>
    <row r="591" spans="1:81" x14ac:dyDescent="0.2">
      <c r="A591">
        <f t="shared" si="577"/>
        <v>2039</v>
      </c>
      <c r="B591">
        <f t="shared" si="578"/>
        <v>2</v>
      </c>
      <c r="C591" s="1">
        <f>AVERAGE(RealPrice!C579:C590)</f>
        <v>3.5029303048165573E-2</v>
      </c>
      <c r="D591" s="1">
        <f>AVERAGE(RealPrice!D579:D590)</f>
        <v>3.8928209280995295E-2</v>
      </c>
      <c r="E591" s="1">
        <f>AVERAGE(RealPrice!E579:E590)</f>
        <v>2.7201236128305412E-2</v>
      </c>
      <c r="F591" s="1">
        <f>AVERAGE(RealPrice!F579:F590)</f>
        <v>5.0876695324216091E-2</v>
      </c>
      <c r="G591" s="1">
        <f>AVERAGE(RealPrice!G579:G590)</f>
        <v>0</v>
      </c>
      <c r="H591" s="1">
        <f>AVERAGE(RealPrice!H579:H590)</f>
        <v>3.8928209280995295E-2</v>
      </c>
      <c r="I591" s="1"/>
      <c r="J591" s="1">
        <f t="shared" ref="J591:J654" si="609">C591-C590</f>
        <v>-7.1654003185872561E-5</v>
      </c>
      <c r="K591" s="1">
        <f t="shared" ref="K591:K654" si="610">D591-D590</f>
        <v>-6.6426198434374473E-5</v>
      </c>
      <c r="L591" s="1">
        <f t="shared" ref="L591:L654" si="611">E591-E590</f>
        <v>-5.6480848442560377E-5</v>
      </c>
      <c r="M591" s="1">
        <f t="shared" ref="M591:M654" si="612">F591-F590</f>
        <v>-9.5568430844308883E-5</v>
      </c>
      <c r="N591" s="1">
        <f t="shared" ref="N591:N654" si="613">G591-G590</f>
        <v>0</v>
      </c>
      <c r="O591" s="1">
        <f t="shared" ref="O591:O654" si="614">H591-H590</f>
        <v>-6.6426198434374473E-5</v>
      </c>
      <c r="P591" s="1"/>
      <c r="Q591" s="99">
        <f t="shared" si="579"/>
        <v>-7.1654003185872561E-5</v>
      </c>
      <c r="R591" s="99">
        <f t="shared" si="580"/>
        <v>-6.6426198434374473E-5</v>
      </c>
      <c r="S591" s="99">
        <f t="shared" si="581"/>
        <v>-5.6480848442560377E-5</v>
      </c>
      <c r="T591" s="99">
        <f t="shared" si="582"/>
        <v>-9.5568430844308883E-5</v>
      </c>
      <c r="U591" s="99">
        <f t="shared" si="583"/>
        <v>0</v>
      </c>
      <c r="V591" s="99">
        <f t="shared" si="584"/>
        <v>-6.6426198434374473E-5</v>
      </c>
      <c r="W591" s="99"/>
      <c r="X591" s="99">
        <f t="shared" si="585"/>
        <v>0</v>
      </c>
      <c r="Y591" s="99">
        <f t="shared" si="586"/>
        <v>0</v>
      </c>
      <c r="Z591" s="99">
        <f t="shared" si="587"/>
        <v>0</v>
      </c>
      <c r="AA591" s="99">
        <f t="shared" si="588"/>
        <v>0</v>
      </c>
      <c r="AB591" s="99">
        <f t="shared" si="589"/>
        <v>0</v>
      </c>
      <c r="AC591" s="99">
        <f t="shared" si="590"/>
        <v>0</v>
      </c>
      <c r="AD591" s="1"/>
      <c r="AE591" s="1"/>
      <c r="AF591" s="5">
        <f t="shared" si="559"/>
        <v>-2.0413689313668604E-3</v>
      </c>
      <c r="AG591" s="5">
        <f t="shared" si="560"/>
        <v>-1.7034701726963419E-3</v>
      </c>
      <c r="AH591" s="5">
        <f t="shared" si="561"/>
        <v>-2.0721048828389321E-3</v>
      </c>
      <c r="AI591" s="5">
        <f t="shared" si="562"/>
        <v>-1.874910467064006E-3</v>
      </c>
      <c r="AJ591" s="5" t="e">
        <f t="shared" si="563"/>
        <v>#DIV/0!</v>
      </c>
      <c r="AK591" s="5">
        <f t="shared" si="564"/>
        <v>-1.7034701726963419E-3</v>
      </c>
      <c r="AL591" s="1"/>
      <c r="AM591" s="175">
        <f t="shared" si="591"/>
        <v>-2.0413689313668604E-3</v>
      </c>
      <c r="AN591" s="175">
        <f t="shared" si="592"/>
        <v>-1.7034701726963419E-3</v>
      </c>
      <c r="AO591" s="175">
        <f t="shared" si="593"/>
        <v>-2.0721048828389321E-3</v>
      </c>
      <c r="AP591" s="175">
        <f t="shared" si="594"/>
        <v>-1.874910467064006E-3</v>
      </c>
      <c r="AQ591" s="175" t="e">
        <f t="shared" si="595"/>
        <v>#DIV/0!</v>
      </c>
      <c r="AR591" s="175">
        <f t="shared" si="596"/>
        <v>-1.7034701726963419E-3</v>
      </c>
      <c r="AS591" s="175"/>
      <c r="AT591" s="175">
        <f t="shared" si="597"/>
        <v>0</v>
      </c>
      <c r="AU591" s="175">
        <f t="shared" si="598"/>
        <v>0</v>
      </c>
      <c r="AV591" s="175">
        <f t="shared" si="599"/>
        <v>0</v>
      </c>
      <c r="AW591" s="175">
        <f t="shared" si="600"/>
        <v>0</v>
      </c>
      <c r="AX591" s="175" t="e">
        <f t="shared" si="601"/>
        <v>#DIV/0!</v>
      </c>
      <c r="AY591" s="175">
        <f t="shared" si="602"/>
        <v>0</v>
      </c>
      <c r="AZ591" s="1"/>
      <c r="BA591" s="1">
        <f t="shared" si="565"/>
        <v>3.4957649044979701E-2</v>
      </c>
      <c r="BB591" s="1">
        <f t="shared" si="566"/>
        <v>3.886178308256092E-2</v>
      </c>
      <c r="BC591" s="1">
        <f t="shared" si="567"/>
        <v>2.7144755279862851E-2</v>
      </c>
      <c r="BD591" s="1">
        <f t="shared" si="568"/>
        <v>5.0781126893371782E-2</v>
      </c>
      <c r="BE591" s="1">
        <f t="shared" si="569"/>
        <v>0</v>
      </c>
      <c r="BF591" s="1">
        <f t="shared" si="570"/>
        <v>3.886178308256092E-2</v>
      </c>
      <c r="BG591" s="1"/>
      <c r="BH591" s="1">
        <f t="shared" si="603"/>
        <v>3.5029303048165573E-2</v>
      </c>
      <c r="BI591" s="1">
        <f t="shared" si="604"/>
        <v>3.8928209280995295E-2</v>
      </c>
      <c r="BJ591" s="1">
        <f t="shared" si="605"/>
        <v>2.7201236128305412E-2</v>
      </c>
      <c r="BK591" s="1">
        <f t="shared" si="606"/>
        <v>5.0876695324216091E-2</v>
      </c>
      <c r="BL591" s="1">
        <f t="shared" si="607"/>
        <v>0</v>
      </c>
      <c r="BM591" s="1">
        <f t="shared" si="608"/>
        <v>3.8928209280995295E-2</v>
      </c>
      <c r="BN591" s="1"/>
      <c r="BO591" s="1">
        <f t="shared" ref="BO591:BO654" si="615">(C591*AM591)+BO590</f>
        <v>-1.8835055355250064E-3</v>
      </c>
      <c r="BP591" s="1">
        <f t="shared" ref="BP591:BP654" si="616">(D591*AN591)+BP590</f>
        <v>1.1202710019932681E-3</v>
      </c>
      <c r="BQ591" s="1">
        <f t="shared" ref="BQ591:BQ654" si="617">(E591*AO591)+BQ590</f>
        <v>-2.767515716868172E-2</v>
      </c>
      <c r="BR591" s="1">
        <f t="shared" ref="BR591:BR654" si="618">(F591*AP591)+BR590</f>
        <v>6.2128664439338697E-3</v>
      </c>
      <c r="BS591" s="1" t="e">
        <f t="shared" ref="BS591:BS654" si="619">(G591*AQ591)+BS590</f>
        <v>#DIV/0!</v>
      </c>
      <c r="BT591" s="1">
        <f t="shared" ref="BT591:BT654" si="620">(H591*AR591)+BT590</f>
        <v>1.1202710019932681E-3</v>
      </c>
      <c r="BU591" s="1"/>
      <c r="BV591" s="1">
        <f t="shared" si="571"/>
        <v>0.10024931871168685</v>
      </c>
      <c r="BW591" s="1">
        <f t="shared" si="572"/>
        <v>9.8956392207069116E-2</v>
      </c>
      <c r="BX591" s="1">
        <f t="shared" si="573"/>
        <v>9.6835605238273531E-2</v>
      </c>
      <c r="BY591" s="1">
        <f t="shared" si="574"/>
        <v>0.1228571289151231</v>
      </c>
      <c r="BZ591" s="1" t="e">
        <f t="shared" si="575"/>
        <v>#DIV/0!</v>
      </c>
      <c r="CA591" s="1">
        <f t="shared" si="576"/>
        <v>9.8956392207069116E-2</v>
      </c>
      <c r="CB591" s="1"/>
      <c r="CC591" s="1"/>
    </row>
    <row r="592" spans="1:81" x14ac:dyDescent="0.2">
      <c r="A592">
        <f t="shared" si="577"/>
        <v>2039</v>
      </c>
      <c r="B592">
        <f t="shared" si="578"/>
        <v>3</v>
      </c>
      <c r="C592" s="1">
        <f>AVERAGE(RealPrice!C580:C591)</f>
        <v>3.4955941146640239E-2</v>
      </c>
      <c r="D592" s="1">
        <f>AVERAGE(RealPrice!D580:D591)</f>
        <v>3.8860404587644171E-2</v>
      </c>
      <c r="E592" s="1">
        <f>AVERAGE(RealPrice!E580:E591)</f>
        <v>2.7145286567443083E-2</v>
      </c>
      <c r="F592" s="1">
        <f>AVERAGE(RealPrice!F580:F591)</f>
        <v>5.0780041888874673E-2</v>
      </c>
      <c r="G592" s="1">
        <f>AVERAGE(RealPrice!G580:G591)</f>
        <v>0</v>
      </c>
      <c r="H592" s="1">
        <f>AVERAGE(RealPrice!H580:H591)</f>
        <v>3.8860404587644171E-2</v>
      </c>
      <c r="I592" s="1"/>
      <c r="J592" s="1">
        <f t="shared" si="609"/>
        <v>-7.3361901525334505E-5</v>
      </c>
      <c r="K592" s="1">
        <f t="shared" si="610"/>
        <v>-6.7804693351124212E-5</v>
      </c>
      <c r="L592" s="1">
        <f t="shared" si="611"/>
        <v>-5.5949560862328385E-5</v>
      </c>
      <c r="M592" s="1">
        <f t="shared" si="612"/>
        <v>-9.6653435341417793E-5</v>
      </c>
      <c r="N592" s="1">
        <f t="shared" si="613"/>
        <v>0</v>
      </c>
      <c r="O592" s="1">
        <f t="shared" si="614"/>
        <v>-6.7804693351124212E-5</v>
      </c>
      <c r="P592" s="1"/>
      <c r="Q592" s="99">
        <f t="shared" si="579"/>
        <v>-7.3361901525334505E-5</v>
      </c>
      <c r="R592" s="99">
        <f t="shared" si="580"/>
        <v>-6.7804693351124212E-5</v>
      </c>
      <c r="S592" s="99">
        <f t="shared" si="581"/>
        <v>-5.5949560862328385E-5</v>
      </c>
      <c r="T592" s="99">
        <f t="shared" si="582"/>
        <v>-9.6653435341417793E-5</v>
      </c>
      <c r="U592" s="99">
        <f t="shared" si="583"/>
        <v>0</v>
      </c>
      <c r="V592" s="99">
        <f t="shared" si="584"/>
        <v>-6.7804693351124212E-5</v>
      </c>
      <c r="W592" s="99"/>
      <c r="X592" s="99">
        <f t="shared" si="585"/>
        <v>0</v>
      </c>
      <c r="Y592" s="99">
        <f t="shared" si="586"/>
        <v>0</v>
      </c>
      <c r="Z592" s="99">
        <f t="shared" si="587"/>
        <v>0</v>
      </c>
      <c r="AA592" s="99">
        <f t="shared" si="588"/>
        <v>0</v>
      </c>
      <c r="AB592" s="99">
        <f t="shared" si="589"/>
        <v>0</v>
      </c>
      <c r="AC592" s="99">
        <f t="shared" si="590"/>
        <v>0</v>
      </c>
      <c r="AD592" s="1"/>
      <c r="AE592" s="1"/>
      <c r="AF592" s="5">
        <f t="shared" ref="AF592:AF655" si="621">C592/C591-1</f>
        <v>-2.0943009178475691E-3</v>
      </c>
      <c r="AG592" s="5">
        <f t="shared" ref="AG592:AG655" si="622">D592/D591-1</f>
        <v>-1.74178814292969E-3</v>
      </c>
      <c r="AH592" s="5">
        <f t="shared" ref="AH592:AH655" si="623">E592/E591-1</f>
        <v>-2.0568756727973314E-3</v>
      </c>
      <c r="AI592" s="5">
        <f t="shared" ref="AI592:AI655" si="624">F592/F591-1</f>
        <v>-1.8997585186201205E-3</v>
      </c>
      <c r="AJ592" s="5" t="e">
        <f t="shared" ref="AJ592:AJ655" si="625">G592/G591-1</f>
        <v>#DIV/0!</v>
      </c>
      <c r="AK592" s="5">
        <f t="shared" ref="AK592:AK655" si="626">H592/H591-1</f>
        <v>-1.74178814292969E-3</v>
      </c>
      <c r="AL592" s="1"/>
      <c r="AM592" s="175">
        <f t="shared" si="591"/>
        <v>-2.0943009178475691E-3</v>
      </c>
      <c r="AN592" s="175">
        <f t="shared" si="592"/>
        <v>-1.74178814292969E-3</v>
      </c>
      <c r="AO592" s="175">
        <f t="shared" si="593"/>
        <v>-2.0568756727973314E-3</v>
      </c>
      <c r="AP592" s="175">
        <f t="shared" si="594"/>
        <v>-1.8997585186201205E-3</v>
      </c>
      <c r="AQ592" s="175" t="e">
        <f t="shared" si="595"/>
        <v>#DIV/0!</v>
      </c>
      <c r="AR592" s="175">
        <f t="shared" si="596"/>
        <v>-1.74178814292969E-3</v>
      </c>
      <c r="AS592" s="175"/>
      <c r="AT592" s="175">
        <f t="shared" si="597"/>
        <v>0</v>
      </c>
      <c r="AU592" s="175">
        <f t="shared" si="598"/>
        <v>0</v>
      </c>
      <c r="AV592" s="175">
        <f t="shared" si="599"/>
        <v>0</v>
      </c>
      <c r="AW592" s="175">
        <f t="shared" si="600"/>
        <v>0</v>
      </c>
      <c r="AX592" s="175" t="e">
        <f t="shared" si="601"/>
        <v>#DIV/0!</v>
      </c>
      <c r="AY592" s="175">
        <f t="shared" si="602"/>
        <v>0</v>
      </c>
      <c r="AZ592" s="1"/>
      <c r="BA592" s="1">
        <f t="shared" ref="BA592:BA655" si="627">C592+Q592</f>
        <v>3.4882579245114904E-2</v>
      </c>
      <c r="BB592" s="1">
        <f t="shared" ref="BB592:BB655" si="628">D592+R592</f>
        <v>3.8792599894293046E-2</v>
      </c>
      <c r="BC592" s="1">
        <f t="shared" ref="BC592:BC655" si="629">E592+S592</f>
        <v>2.7089337006580755E-2</v>
      </c>
      <c r="BD592" s="1">
        <f t="shared" ref="BD592:BD655" si="630">F592+T592</f>
        <v>5.0683388453533255E-2</v>
      </c>
      <c r="BE592" s="1">
        <f t="shared" ref="BE592:BE655" si="631">G592+U592</f>
        <v>0</v>
      </c>
      <c r="BF592" s="1">
        <f t="shared" ref="BF592:BF655" si="632">H592+V592</f>
        <v>3.8792599894293046E-2</v>
      </c>
      <c r="BG592" s="1"/>
      <c r="BH592" s="1">
        <f t="shared" si="603"/>
        <v>3.4955941146640239E-2</v>
      </c>
      <c r="BI592" s="1">
        <f t="shared" si="604"/>
        <v>3.8860404587644171E-2</v>
      </c>
      <c r="BJ592" s="1">
        <f t="shared" si="605"/>
        <v>2.7145286567443083E-2</v>
      </c>
      <c r="BK592" s="1">
        <f t="shared" si="606"/>
        <v>5.0780041888874673E-2</v>
      </c>
      <c r="BL592" s="1">
        <f t="shared" si="607"/>
        <v>0</v>
      </c>
      <c r="BM592" s="1">
        <f t="shared" si="608"/>
        <v>3.8860404587644171E-2</v>
      </c>
      <c r="BN592" s="1"/>
      <c r="BO592" s="1">
        <f t="shared" si="615"/>
        <v>-1.9567137951526409E-3</v>
      </c>
      <c r="BP592" s="1">
        <f t="shared" si="616"/>
        <v>1.0525844100530591E-3</v>
      </c>
      <c r="BQ592" s="1">
        <f t="shared" si="617"/>
        <v>-2.7730991648253406E-2</v>
      </c>
      <c r="BR592" s="1">
        <f t="shared" si="618"/>
        <v>6.1163966267795931E-3</v>
      </c>
      <c r="BS592" s="1" t="e">
        <f t="shared" si="619"/>
        <v>#DIV/0!</v>
      </c>
      <c r="BT592" s="1">
        <f t="shared" si="620"/>
        <v>1.0525844100530591E-3</v>
      </c>
      <c r="BU592" s="1"/>
      <c r="BV592" s="1">
        <f t="shared" ref="BV592:BV655" si="633">(C592*AT592)+BV591</f>
        <v>0.10024931871168685</v>
      </c>
      <c r="BW592" s="1">
        <f t="shared" ref="BW592:BW655" si="634">(D592*AU592)+BW591</f>
        <v>9.8956392207069116E-2</v>
      </c>
      <c r="BX592" s="1">
        <f t="shared" ref="BX592:BX655" si="635">(E592*AV592)+BX591</f>
        <v>9.6835605238273531E-2</v>
      </c>
      <c r="BY592" s="1">
        <f t="shared" ref="BY592:BY655" si="636">(F592*AW592)+BY591</f>
        <v>0.1228571289151231</v>
      </c>
      <c r="BZ592" s="1" t="e">
        <f t="shared" ref="BZ592:BZ655" si="637">(G592*AX592)+BZ591</f>
        <v>#DIV/0!</v>
      </c>
      <c r="CA592" s="1">
        <f t="shared" ref="CA592:CA655" si="638">(H592*AY592)+CA591</f>
        <v>9.8956392207069116E-2</v>
      </c>
      <c r="CB592" s="1"/>
      <c r="CC592" s="1"/>
    </row>
    <row r="593" spans="1:81" x14ac:dyDescent="0.2">
      <c r="A593">
        <f t="shared" si="577"/>
        <v>2039</v>
      </c>
      <c r="B593">
        <f t="shared" si="578"/>
        <v>4</v>
      </c>
      <c r="C593" s="1">
        <f>AVERAGE(RealPrice!C581:C592)</f>
        <v>3.488313685416914E-2</v>
      </c>
      <c r="D593" s="1">
        <f>AVERAGE(RealPrice!D581:D592)</f>
        <v>3.8792967630816098E-2</v>
      </c>
      <c r="E593" s="1">
        <f>AVERAGE(RealPrice!E581:E592)</f>
        <v>2.7089452308675405E-2</v>
      </c>
      <c r="F593" s="1">
        <f>AVERAGE(RealPrice!F581:F592)</f>
        <v>5.0682928568572948E-2</v>
      </c>
      <c r="G593" s="1">
        <f>AVERAGE(RealPrice!G581:G592)</f>
        <v>0</v>
      </c>
      <c r="H593" s="1">
        <f>AVERAGE(RealPrice!H581:H592)</f>
        <v>3.8792967630816098E-2</v>
      </c>
      <c r="I593" s="1"/>
      <c r="J593" s="1">
        <f t="shared" si="609"/>
        <v>-7.2804292471098653E-5</v>
      </c>
      <c r="K593" s="1">
        <f t="shared" si="610"/>
        <v>-6.7436956828072214E-5</v>
      </c>
      <c r="L593" s="1">
        <f t="shared" si="611"/>
        <v>-5.5834258767678557E-5</v>
      </c>
      <c r="M593" s="1">
        <f t="shared" si="612"/>
        <v>-9.7113320301725481E-5</v>
      </c>
      <c r="N593" s="1">
        <f t="shared" si="613"/>
        <v>0</v>
      </c>
      <c r="O593" s="1">
        <f t="shared" si="614"/>
        <v>-6.7436956828072214E-5</v>
      </c>
      <c r="P593" s="1"/>
      <c r="Q593" s="99">
        <f t="shared" si="579"/>
        <v>-7.2804292471098653E-5</v>
      </c>
      <c r="R593" s="99">
        <f t="shared" si="580"/>
        <v>-6.7436956828072214E-5</v>
      </c>
      <c r="S593" s="99">
        <f t="shared" si="581"/>
        <v>-5.5834258767678557E-5</v>
      </c>
      <c r="T593" s="99">
        <f t="shared" si="582"/>
        <v>-9.7113320301725481E-5</v>
      </c>
      <c r="U593" s="99">
        <f t="shared" si="583"/>
        <v>0</v>
      </c>
      <c r="V593" s="99">
        <f t="shared" si="584"/>
        <v>-6.7436956828072214E-5</v>
      </c>
      <c r="W593" s="99"/>
      <c r="X593" s="99">
        <f t="shared" si="585"/>
        <v>0</v>
      </c>
      <c r="Y593" s="99">
        <f t="shared" si="586"/>
        <v>0</v>
      </c>
      <c r="Z593" s="99">
        <f t="shared" si="587"/>
        <v>0</v>
      </c>
      <c r="AA593" s="99">
        <f t="shared" si="588"/>
        <v>0</v>
      </c>
      <c r="AB593" s="99">
        <f t="shared" si="589"/>
        <v>0</v>
      </c>
      <c r="AC593" s="99">
        <f t="shared" si="590"/>
        <v>0</v>
      </c>
      <c r="AD593" s="1"/>
      <c r="AE593" s="1"/>
      <c r="AF593" s="5">
        <f t="shared" si="621"/>
        <v>-2.0827444515277849E-3</v>
      </c>
      <c r="AG593" s="5">
        <f t="shared" si="622"/>
        <v>-1.7353642491286791E-3</v>
      </c>
      <c r="AH593" s="5">
        <f t="shared" si="623"/>
        <v>-2.0568675386408719E-3</v>
      </c>
      <c r="AI593" s="5">
        <f t="shared" si="624"/>
        <v>-1.9124308820824831E-3</v>
      </c>
      <c r="AJ593" s="5" t="e">
        <f t="shared" si="625"/>
        <v>#DIV/0!</v>
      </c>
      <c r="AK593" s="5">
        <f t="shared" si="626"/>
        <v>-1.7353642491286791E-3</v>
      </c>
      <c r="AL593" s="1"/>
      <c r="AM593" s="175">
        <f t="shared" si="591"/>
        <v>-2.0827444515277849E-3</v>
      </c>
      <c r="AN593" s="175">
        <f t="shared" si="592"/>
        <v>-1.7353642491286791E-3</v>
      </c>
      <c r="AO593" s="175">
        <f t="shared" si="593"/>
        <v>-2.0568675386408719E-3</v>
      </c>
      <c r="AP593" s="175">
        <f t="shared" si="594"/>
        <v>-1.9124308820824831E-3</v>
      </c>
      <c r="AQ593" s="175" t="e">
        <f t="shared" si="595"/>
        <v>#DIV/0!</v>
      </c>
      <c r="AR593" s="175">
        <f t="shared" si="596"/>
        <v>-1.7353642491286791E-3</v>
      </c>
      <c r="AS593" s="175"/>
      <c r="AT593" s="175">
        <f t="shared" si="597"/>
        <v>0</v>
      </c>
      <c r="AU593" s="175">
        <f t="shared" si="598"/>
        <v>0</v>
      </c>
      <c r="AV593" s="175">
        <f t="shared" si="599"/>
        <v>0</v>
      </c>
      <c r="AW593" s="175">
        <f t="shared" si="600"/>
        <v>0</v>
      </c>
      <c r="AX593" s="175" t="e">
        <f t="shared" si="601"/>
        <v>#DIV/0!</v>
      </c>
      <c r="AY593" s="175">
        <f t="shared" si="602"/>
        <v>0</v>
      </c>
      <c r="AZ593" s="1"/>
      <c r="BA593" s="1">
        <f t="shared" si="627"/>
        <v>3.4810332561698042E-2</v>
      </c>
      <c r="BB593" s="1">
        <f t="shared" si="628"/>
        <v>3.8725530673988026E-2</v>
      </c>
      <c r="BC593" s="1">
        <f t="shared" si="629"/>
        <v>2.7033618049907726E-2</v>
      </c>
      <c r="BD593" s="1">
        <f t="shared" si="630"/>
        <v>5.0585815248271222E-2</v>
      </c>
      <c r="BE593" s="1">
        <f t="shared" si="631"/>
        <v>0</v>
      </c>
      <c r="BF593" s="1">
        <f t="shared" si="632"/>
        <v>3.8725530673988026E-2</v>
      </c>
      <c r="BG593" s="1"/>
      <c r="BH593" s="1">
        <f t="shared" si="603"/>
        <v>3.488313685416914E-2</v>
      </c>
      <c r="BI593" s="1">
        <f t="shared" si="604"/>
        <v>3.8792967630816098E-2</v>
      </c>
      <c r="BJ593" s="1">
        <f t="shared" si="605"/>
        <v>2.7089452308675405E-2</v>
      </c>
      <c r="BK593" s="1">
        <f t="shared" si="606"/>
        <v>5.0682928568572948E-2</v>
      </c>
      <c r="BL593" s="1">
        <f t="shared" si="607"/>
        <v>0</v>
      </c>
      <c r="BM593" s="1">
        <f t="shared" si="608"/>
        <v>3.8792967630816098E-2</v>
      </c>
      <c r="BN593" s="1"/>
      <c r="BO593" s="1">
        <f t="shared" si="615"/>
        <v>-2.0293664548875459E-3</v>
      </c>
      <c r="BP593" s="1">
        <f t="shared" si="616"/>
        <v>9.8526448090893465E-4</v>
      </c>
      <c r="BQ593" s="1">
        <f t="shared" si="617"/>
        <v>-2.7786711063346681E-2</v>
      </c>
      <c r="BR593" s="1">
        <f t="shared" si="618"/>
        <v>6.019469028990674E-3</v>
      </c>
      <c r="BS593" s="1" t="e">
        <f t="shared" si="619"/>
        <v>#DIV/0!</v>
      </c>
      <c r="BT593" s="1">
        <f t="shared" si="620"/>
        <v>9.8526448090893465E-4</v>
      </c>
      <c r="BU593" s="1"/>
      <c r="BV593" s="1">
        <f t="shared" si="633"/>
        <v>0.10024931871168685</v>
      </c>
      <c r="BW593" s="1">
        <f t="shared" si="634"/>
        <v>9.8956392207069116E-2</v>
      </c>
      <c r="BX593" s="1">
        <f t="shared" si="635"/>
        <v>9.6835605238273531E-2</v>
      </c>
      <c r="BY593" s="1">
        <f t="shared" si="636"/>
        <v>0.1228571289151231</v>
      </c>
      <c r="BZ593" s="1" t="e">
        <f t="shared" si="637"/>
        <v>#DIV/0!</v>
      </c>
      <c r="CA593" s="1">
        <f t="shared" si="638"/>
        <v>9.8956392207069116E-2</v>
      </c>
      <c r="CB593" s="1"/>
      <c r="CC593" s="1"/>
    </row>
    <row r="594" spans="1:81" x14ac:dyDescent="0.2">
      <c r="A594">
        <f t="shared" ref="A594:A657" si="639">A582+1</f>
        <v>2039</v>
      </c>
      <c r="B594">
        <f t="shared" ref="B594:B657" si="640">B582</f>
        <v>5</v>
      </c>
      <c r="C594" s="1">
        <f>AVERAGE(RealPrice!C582:C593)</f>
        <v>3.4810744870118288E-2</v>
      </c>
      <c r="D594" s="1">
        <f>AVERAGE(RealPrice!D582:D593)</f>
        <v>3.8725816929153646E-2</v>
      </c>
      <c r="E594" s="1">
        <f>AVERAGE(RealPrice!E582:E593)</f>
        <v>2.7032310226534823E-2</v>
      </c>
      <c r="F594" s="1">
        <f>AVERAGE(RealPrice!F582:F593)</f>
        <v>5.0585810673051033E-2</v>
      </c>
      <c r="G594" s="1">
        <f>AVERAGE(RealPrice!G582:G593)</f>
        <v>0</v>
      </c>
      <c r="H594" s="1">
        <f>AVERAGE(RealPrice!H582:H593)</f>
        <v>3.8725816929153646E-2</v>
      </c>
      <c r="I594" s="1"/>
      <c r="J594" s="1">
        <f t="shared" si="609"/>
        <v>-7.2391984050852731E-5</v>
      </c>
      <c r="K594" s="1">
        <f t="shared" si="610"/>
        <v>-6.7150701662452295E-5</v>
      </c>
      <c r="L594" s="1">
        <f t="shared" si="611"/>
        <v>-5.714208214058214E-5</v>
      </c>
      <c r="M594" s="1">
        <f t="shared" si="612"/>
        <v>-9.7117895521914299E-5</v>
      </c>
      <c r="N594" s="1">
        <f t="shared" si="613"/>
        <v>0</v>
      </c>
      <c r="O594" s="1">
        <f t="shared" si="614"/>
        <v>-6.7150701662452295E-5</v>
      </c>
      <c r="P594" s="1"/>
      <c r="Q594" s="99">
        <f t="shared" si="579"/>
        <v>-7.2391984050852731E-5</v>
      </c>
      <c r="R594" s="99">
        <f t="shared" si="580"/>
        <v>-6.7150701662452295E-5</v>
      </c>
      <c r="S594" s="99">
        <f t="shared" si="581"/>
        <v>-5.714208214058214E-5</v>
      </c>
      <c r="T594" s="99">
        <f t="shared" si="582"/>
        <v>-9.7117895521914299E-5</v>
      </c>
      <c r="U594" s="99">
        <f t="shared" si="583"/>
        <v>0</v>
      </c>
      <c r="V594" s="99">
        <f t="shared" si="584"/>
        <v>-6.7150701662452295E-5</v>
      </c>
      <c r="W594" s="99"/>
      <c r="X594" s="99">
        <f t="shared" si="585"/>
        <v>0</v>
      </c>
      <c r="Y594" s="99">
        <f t="shared" si="586"/>
        <v>0</v>
      </c>
      <c r="Z594" s="99">
        <f t="shared" si="587"/>
        <v>0</v>
      </c>
      <c r="AA594" s="99">
        <f t="shared" si="588"/>
        <v>0</v>
      </c>
      <c r="AB594" s="99">
        <f t="shared" si="589"/>
        <v>0</v>
      </c>
      <c r="AC594" s="99">
        <f t="shared" si="590"/>
        <v>0</v>
      </c>
      <c r="AD594" s="1"/>
      <c r="AE594" s="1"/>
      <c r="AF594" s="5">
        <f t="shared" si="621"/>
        <v>-2.0752716234635482E-3</v>
      </c>
      <c r="AG594" s="5">
        <f t="shared" si="622"/>
        <v>-1.7310019254394016E-3</v>
      </c>
      <c r="AH594" s="5">
        <f t="shared" si="623"/>
        <v>-2.1093849181396118E-3</v>
      </c>
      <c r="AI594" s="5">
        <f t="shared" si="624"/>
        <v>-1.9161855532976446E-3</v>
      </c>
      <c r="AJ594" s="5" t="e">
        <f t="shared" si="625"/>
        <v>#DIV/0!</v>
      </c>
      <c r="AK594" s="5">
        <f t="shared" si="626"/>
        <v>-1.7310019254394016E-3</v>
      </c>
      <c r="AL594" s="1"/>
      <c r="AM594" s="175">
        <f t="shared" si="591"/>
        <v>-2.0752716234635482E-3</v>
      </c>
      <c r="AN594" s="175">
        <f t="shared" si="592"/>
        <v>-1.7310019254394016E-3</v>
      </c>
      <c r="AO594" s="175">
        <f t="shared" si="593"/>
        <v>-2.1093849181396118E-3</v>
      </c>
      <c r="AP594" s="175">
        <f t="shared" si="594"/>
        <v>-1.9161855532976446E-3</v>
      </c>
      <c r="AQ594" s="175" t="e">
        <f t="shared" si="595"/>
        <v>#DIV/0!</v>
      </c>
      <c r="AR594" s="175">
        <f t="shared" si="596"/>
        <v>-1.7310019254394016E-3</v>
      </c>
      <c r="AS594" s="175"/>
      <c r="AT594" s="175">
        <f t="shared" si="597"/>
        <v>0</v>
      </c>
      <c r="AU594" s="175">
        <f t="shared" si="598"/>
        <v>0</v>
      </c>
      <c r="AV594" s="175">
        <f t="shared" si="599"/>
        <v>0</v>
      </c>
      <c r="AW594" s="175">
        <f t="shared" si="600"/>
        <v>0</v>
      </c>
      <c r="AX594" s="175" t="e">
        <f t="shared" si="601"/>
        <v>#DIV/0!</v>
      </c>
      <c r="AY594" s="175">
        <f t="shared" si="602"/>
        <v>0</v>
      </c>
      <c r="AZ594" s="1"/>
      <c r="BA594" s="1">
        <f t="shared" si="627"/>
        <v>3.4738352886067435E-2</v>
      </c>
      <c r="BB594" s="1">
        <f t="shared" si="628"/>
        <v>3.8658666227491194E-2</v>
      </c>
      <c r="BC594" s="1">
        <f t="shared" si="629"/>
        <v>2.697516814439424E-2</v>
      </c>
      <c r="BD594" s="1">
        <f t="shared" si="630"/>
        <v>5.0488692777529119E-2</v>
      </c>
      <c r="BE594" s="1">
        <f t="shared" si="631"/>
        <v>0</v>
      </c>
      <c r="BF594" s="1">
        <f t="shared" si="632"/>
        <v>3.8658666227491194E-2</v>
      </c>
      <c r="BG594" s="1"/>
      <c r="BH594" s="1">
        <f t="shared" si="603"/>
        <v>3.4810744870118288E-2</v>
      </c>
      <c r="BI594" s="1">
        <f t="shared" si="604"/>
        <v>3.8725816929153646E-2</v>
      </c>
      <c r="BJ594" s="1">
        <f t="shared" si="605"/>
        <v>2.7032310226534823E-2</v>
      </c>
      <c r="BK594" s="1">
        <f t="shared" si="606"/>
        <v>5.0585810673051033E-2</v>
      </c>
      <c r="BL594" s="1">
        <f t="shared" si="607"/>
        <v>0</v>
      </c>
      <c r="BM594" s="1">
        <f t="shared" si="608"/>
        <v>3.8725816929153646E-2</v>
      </c>
      <c r="BN594" s="1"/>
      <c r="BO594" s="1">
        <f t="shared" si="615"/>
        <v>-2.1016082059081317E-3</v>
      </c>
      <c r="BP594" s="1">
        <f t="shared" si="616"/>
        <v>9.1823001724035598E-4</v>
      </c>
      <c r="BQ594" s="1">
        <f t="shared" si="617"/>
        <v>-2.7843732610841006E-2</v>
      </c>
      <c r="BR594" s="1">
        <f t="shared" si="618"/>
        <v>5.9225372293771235E-3</v>
      </c>
      <c r="BS594" s="1" t="e">
        <f t="shared" si="619"/>
        <v>#DIV/0!</v>
      </c>
      <c r="BT594" s="1">
        <f t="shared" si="620"/>
        <v>9.1823001724035598E-4</v>
      </c>
      <c r="BU594" s="1"/>
      <c r="BV594" s="1">
        <f t="shared" si="633"/>
        <v>0.10024931871168685</v>
      </c>
      <c r="BW594" s="1">
        <f t="shared" si="634"/>
        <v>9.8956392207069116E-2</v>
      </c>
      <c r="BX594" s="1">
        <f t="shared" si="635"/>
        <v>9.6835605238273531E-2</v>
      </c>
      <c r="BY594" s="1">
        <f t="shared" si="636"/>
        <v>0.1228571289151231</v>
      </c>
      <c r="BZ594" s="1" t="e">
        <f t="shared" si="637"/>
        <v>#DIV/0!</v>
      </c>
      <c r="CA594" s="1">
        <f t="shared" si="638"/>
        <v>9.8956392207069116E-2</v>
      </c>
      <c r="CB594" s="1"/>
      <c r="CC594" s="1"/>
    </row>
    <row r="595" spans="1:81" x14ac:dyDescent="0.2">
      <c r="A595">
        <f t="shared" si="639"/>
        <v>2039</v>
      </c>
      <c r="B595">
        <f t="shared" si="640"/>
        <v>6</v>
      </c>
      <c r="C595" s="1">
        <f>AVERAGE(RealPrice!C583:C594)</f>
        <v>3.4738534359890327E-2</v>
      </c>
      <c r="D595" s="1">
        <f>AVERAGE(RealPrice!D583:D594)</f>
        <v>3.8658877824862971E-2</v>
      </c>
      <c r="E595" s="1">
        <f>AVERAGE(RealPrice!E583:E594)</f>
        <v>2.6975710020929366E-2</v>
      </c>
      <c r="F595" s="1">
        <f>AVERAGE(RealPrice!F583:F594)</f>
        <v>5.0489764904459618E-2</v>
      </c>
      <c r="G595" s="1">
        <f>AVERAGE(RealPrice!G583:G594)</f>
        <v>0</v>
      </c>
      <c r="H595" s="1">
        <f>AVERAGE(RealPrice!H583:H594)</f>
        <v>3.8658877824862971E-2</v>
      </c>
      <c r="I595" s="1"/>
      <c r="J595" s="1">
        <f t="shared" si="609"/>
        <v>-7.2210510227960212E-5</v>
      </c>
      <c r="K595" s="1">
        <f t="shared" si="610"/>
        <v>-6.6939104290675289E-5</v>
      </c>
      <c r="L595" s="1">
        <f t="shared" si="611"/>
        <v>-5.6600205605456672E-5</v>
      </c>
      <c r="M595" s="1">
        <f t="shared" si="612"/>
        <v>-9.604576859141567E-5</v>
      </c>
      <c r="N595" s="1">
        <f t="shared" si="613"/>
        <v>0</v>
      </c>
      <c r="O595" s="1">
        <f t="shared" si="614"/>
        <v>-6.6939104290675289E-5</v>
      </c>
      <c r="P595" s="1"/>
      <c r="Q595" s="99">
        <f t="shared" si="579"/>
        <v>-7.2210510227960212E-5</v>
      </c>
      <c r="R595" s="99">
        <f t="shared" si="580"/>
        <v>-6.6939104290675289E-5</v>
      </c>
      <c r="S595" s="99">
        <f t="shared" si="581"/>
        <v>-5.6600205605456672E-5</v>
      </c>
      <c r="T595" s="99">
        <f t="shared" si="582"/>
        <v>-9.604576859141567E-5</v>
      </c>
      <c r="U595" s="99">
        <f t="shared" si="583"/>
        <v>0</v>
      </c>
      <c r="V595" s="99">
        <f t="shared" si="584"/>
        <v>-6.6939104290675289E-5</v>
      </c>
      <c r="W595" s="99"/>
      <c r="X595" s="99">
        <f t="shared" si="585"/>
        <v>0</v>
      </c>
      <c r="Y595" s="99">
        <f t="shared" si="586"/>
        <v>0</v>
      </c>
      <c r="Z595" s="99">
        <f t="shared" si="587"/>
        <v>0</v>
      </c>
      <c r="AA595" s="99">
        <f t="shared" si="588"/>
        <v>0</v>
      </c>
      <c r="AB595" s="99">
        <f t="shared" si="589"/>
        <v>0</v>
      </c>
      <c r="AC595" s="99">
        <f t="shared" si="590"/>
        <v>0</v>
      </c>
      <c r="AD595" s="1"/>
      <c r="AE595" s="1"/>
      <c r="AF595" s="5">
        <f t="shared" si="621"/>
        <v>-2.0743741766338086E-3</v>
      </c>
      <c r="AG595" s="5">
        <f t="shared" si="622"/>
        <v>-1.7285395015200766E-3</v>
      </c>
      <c r="AH595" s="5">
        <f t="shared" si="623"/>
        <v>-2.0937983150954853E-3</v>
      </c>
      <c r="AI595" s="5">
        <f t="shared" si="624"/>
        <v>-1.8986701470928846E-3</v>
      </c>
      <c r="AJ595" s="5" t="e">
        <f t="shared" si="625"/>
        <v>#DIV/0!</v>
      </c>
      <c r="AK595" s="5">
        <f t="shared" si="626"/>
        <v>-1.7285395015200766E-3</v>
      </c>
      <c r="AL595" s="1"/>
      <c r="AM595" s="175">
        <f t="shared" si="591"/>
        <v>-2.0743741766338086E-3</v>
      </c>
      <c r="AN595" s="175">
        <f t="shared" si="592"/>
        <v>-1.7285395015200766E-3</v>
      </c>
      <c r="AO595" s="175">
        <f t="shared" si="593"/>
        <v>-2.0937983150954853E-3</v>
      </c>
      <c r="AP595" s="175">
        <f t="shared" si="594"/>
        <v>-1.8986701470928846E-3</v>
      </c>
      <c r="AQ595" s="175" t="e">
        <f t="shared" si="595"/>
        <v>#DIV/0!</v>
      </c>
      <c r="AR595" s="175">
        <f t="shared" si="596"/>
        <v>-1.7285395015200766E-3</v>
      </c>
      <c r="AS595" s="175"/>
      <c r="AT595" s="175">
        <f t="shared" si="597"/>
        <v>0</v>
      </c>
      <c r="AU595" s="175">
        <f t="shared" si="598"/>
        <v>0</v>
      </c>
      <c r="AV595" s="175">
        <f t="shared" si="599"/>
        <v>0</v>
      </c>
      <c r="AW595" s="175">
        <f t="shared" si="600"/>
        <v>0</v>
      </c>
      <c r="AX595" s="175" t="e">
        <f t="shared" si="601"/>
        <v>#DIV/0!</v>
      </c>
      <c r="AY595" s="175">
        <f t="shared" si="602"/>
        <v>0</v>
      </c>
      <c r="AZ595" s="1"/>
      <c r="BA595" s="1">
        <f t="shared" si="627"/>
        <v>3.4666323849662367E-2</v>
      </c>
      <c r="BB595" s="1">
        <f t="shared" si="628"/>
        <v>3.8591938720572296E-2</v>
      </c>
      <c r="BC595" s="1">
        <f t="shared" si="629"/>
        <v>2.6919109815323909E-2</v>
      </c>
      <c r="BD595" s="1">
        <f t="shared" si="630"/>
        <v>5.0393719135868202E-2</v>
      </c>
      <c r="BE595" s="1">
        <f t="shared" si="631"/>
        <v>0</v>
      </c>
      <c r="BF595" s="1">
        <f t="shared" si="632"/>
        <v>3.8591938720572296E-2</v>
      </c>
      <c r="BG595" s="1"/>
      <c r="BH595" s="1">
        <f t="shared" si="603"/>
        <v>3.4738534359890327E-2</v>
      </c>
      <c r="BI595" s="1">
        <f t="shared" si="604"/>
        <v>3.8658877824862971E-2</v>
      </c>
      <c r="BJ595" s="1">
        <f t="shared" si="605"/>
        <v>2.6975710020929366E-2</v>
      </c>
      <c r="BK595" s="1">
        <f t="shared" si="606"/>
        <v>5.0489764904459618E-2</v>
      </c>
      <c r="BL595" s="1">
        <f t="shared" si="607"/>
        <v>0</v>
      </c>
      <c r="BM595" s="1">
        <f t="shared" si="608"/>
        <v>3.8658877824862971E-2</v>
      </c>
      <c r="BN595" s="1"/>
      <c r="BO595" s="1">
        <f t="shared" si="615"/>
        <v>-2.1736689245183947E-3</v>
      </c>
      <c r="BP595" s="1">
        <f t="shared" si="616"/>
        <v>8.5140661983564177E-4</v>
      </c>
      <c r="BQ595" s="1">
        <f t="shared" si="617"/>
        <v>-2.790021430703133E-2</v>
      </c>
      <c r="BR595" s="1">
        <f t="shared" si="618"/>
        <v>5.8266738200192878E-3</v>
      </c>
      <c r="BS595" s="1" t="e">
        <f t="shared" si="619"/>
        <v>#DIV/0!</v>
      </c>
      <c r="BT595" s="1">
        <f t="shared" si="620"/>
        <v>8.5140661983564177E-4</v>
      </c>
      <c r="BU595" s="1"/>
      <c r="BV595" s="1">
        <f t="shared" si="633"/>
        <v>0.10024931871168685</v>
      </c>
      <c r="BW595" s="1">
        <f t="shared" si="634"/>
        <v>9.8956392207069116E-2</v>
      </c>
      <c r="BX595" s="1">
        <f t="shared" si="635"/>
        <v>9.6835605238273531E-2</v>
      </c>
      <c r="BY595" s="1">
        <f t="shared" si="636"/>
        <v>0.1228571289151231</v>
      </c>
      <c r="BZ595" s="1" t="e">
        <f t="shared" si="637"/>
        <v>#DIV/0!</v>
      </c>
      <c r="CA595" s="1">
        <f t="shared" si="638"/>
        <v>9.8956392207069116E-2</v>
      </c>
      <c r="CB595" s="1"/>
      <c r="CC595" s="1"/>
    </row>
    <row r="596" spans="1:81" x14ac:dyDescent="0.2">
      <c r="A596">
        <f t="shared" si="639"/>
        <v>2039</v>
      </c>
      <c r="B596">
        <f t="shared" si="640"/>
        <v>7</v>
      </c>
      <c r="C596" s="1">
        <f>AVERAGE(RealPrice!C584:C595)</f>
        <v>3.4667983680557603E-2</v>
      </c>
      <c r="D596" s="1">
        <f>AVERAGE(RealPrice!D584:D595)</f>
        <v>3.8593193833001638E-2</v>
      </c>
      <c r="E596" s="1">
        <f>AVERAGE(RealPrice!E584:E595)</f>
        <v>2.6918633894309943E-2</v>
      </c>
      <c r="F596" s="1">
        <f>AVERAGE(RealPrice!F584:F595)</f>
        <v>5.0395536674266279E-2</v>
      </c>
      <c r="G596" s="1">
        <f>AVERAGE(RealPrice!G584:G595)</f>
        <v>0</v>
      </c>
      <c r="H596" s="1">
        <f>AVERAGE(RealPrice!H584:H595)</f>
        <v>3.8593193833001638E-2</v>
      </c>
      <c r="I596" s="1"/>
      <c r="J596" s="1">
        <f t="shared" si="609"/>
        <v>-7.0550679332724575E-5</v>
      </c>
      <c r="K596" s="1">
        <f t="shared" si="610"/>
        <v>-6.5683991861333058E-5</v>
      </c>
      <c r="L596" s="1">
        <f t="shared" si="611"/>
        <v>-5.7076126619422934E-5</v>
      </c>
      <c r="M596" s="1">
        <f t="shared" si="612"/>
        <v>-9.4228230193338369E-5</v>
      </c>
      <c r="N596" s="1">
        <f t="shared" si="613"/>
        <v>0</v>
      </c>
      <c r="O596" s="1">
        <f t="shared" si="614"/>
        <v>-6.5683991861333058E-5</v>
      </c>
      <c r="P596" s="1"/>
      <c r="Q596" s="99">
        <f t="shared" si="579"/>
        <v>-7.0550679332724575E-5</v>
      </c>
      <c r="R596" s="99">
        <f t="shared" si="580"/>
        <v>-6.5683991861333058E-5</v>
      </c>
      <c r="S596" s="99">
        <f t="shared" si="581"/>
        <v>-5.7076126619422934E-5</v>
      </c>
      <c r="T596" s="99">
        <f t="shared" si="582"/>
        <v>-9.4228230193338369E-5</v>
      </c>
      <c r="U596" s="99">
        <f t="shared" si="583"/>
        <v>0</v>
      </c>
      <c r="V596" s="99">
        <f t="shared" si="584"/>
        <v>-6.5683991861333058E-5</v>
      </c>
      <c r="W596" s="99"/>
      <c r="X596" s="99">
        <f t="shared" si="585"/>
        <v>0</v>
      </c>
      <c r="Y596" s="99">
        <f t="shared" si="586"/>
        <v>0</v>
      </c>
      <c r="Z596" s="99">
        <f t="shared" si="587"/>
        <v>0</v>
      </c>
      <c r="AA596" s="99">
        <f t="shared" si="588"/>
        <v>0</v>
      </c>
      <c r="AB596" s="99">
        <f t="shared" si="589"/>
        <v>0</v>
      </c>
      <c r="AC596" s="99">
        <f t="shared" si="590"/>
        <v>0</v>
      </c>
      <c r="AD596" s="1"/>
      <c r="AE596" s="1"/>
      <c r="AF596" s="5">
        <f t="shared" si="621"/>
        <v>-2.0309054665871296E-3</v>
      </c>
      <c r="AG596" s="5">
        <f t="shared" si="622"/>
        <v>-1.699066179802311E-3</v>
      </c>
      <c r="AH596" s="5">
        <f t="shared" si="623"/>
        <v>-2.115834080924639E-3</v>
      </c>
      <c r="AI596" s="5">
        <f t="shared" si="624"/>
        <v>-1.8662837977487801E-3</v>
      </c>
      <c r="AJ596" s="5" t="e">
        <f t="shared" si="625"/>
        <v>#DIV/0!</v>
      </c>
      <c r="AK596" s="5">
        <f t="shared" si="626"/>
        <v>-1.699066179802311E-3</v>
      </c>
      <c r="AL596" s="1"/>
      <c r="AM596" s="175">
        <f t="shared" si="591"/>
        <v>-2.0309054665871296E-3</v>
      </c>
      <c r="AN596" s="175">
        <f t="shared" si="592"/>
        <v>-1.699066179802311E-3</v>
      </c>
      <c r="AO596" s="175">
        <f t="shared" si="593"/>
        <v>-2.115834080924639E-3</v>
      </c>
      <c r="AP596" s="175">
        <f t="shared" si="594"/>
        <v>-1.8662837977487801E-3</v>
      </c>
      <c r="AQ596" s="175" t="e">
        <f t="shared" si="595"/>
        <v>#DIV/0!</v>
      </c>
      <c r="AR596" s="175">
        <f t="shared" si="596"/>
        <v>-1.699066179802311E-3</v>
      </c>
      <c r="AS596" s="175"/>
      <c r="AT596" s="175">
        <f t="shared" si="597"/>
        <v>0</v>
      </c>
      <c r="AU596" s="175">
        <f t="shared" si="598"/>
        <v>0</v>
      </c>
      <c r="AV596" s="175">
        <f t="shared" si="599"/>
        <v>0</v>
      </c>
      <c r="AW596" s="175">
        <f t="shared" si="600"/>
        <v>0</v>
      </c>
      <c r="AX596" s="175" t="e">
        <f t="shared" si="601"/>
        <v>#DIV/0!</v>
      </c>
      <c r="AY596" s="175">
        <f t="shared" si="602"/>
        <v>0</v>
      </c>
      <c r="AZ596" s="1"/>
      <c r="BA596" s="1">
        <f t="shared" si="627"/>
        <v>3.4597433001224878E-2</v>
      </c>
      <c r="BB596" s="1">
        <f t="shared" si="628"/>
        <v>3.8527509841140305E-2</v>
      </c>
      <c r="BC596" s="1">
        <f t="shared" si="629"/>
        <v>2.686155776769052E-2</v>
      </c>
      <c r="BD596" s="1">
        <f t="shared" si="630"/>
        <v>5.0301308444072941E-2</v>
      </c>
      <c r="BE596" s="1">
        <f t="shared" si="631"/>
        <v>0</v>
      </c>
      <c r="BF596" s="1">
        <f t="shared" si="632"/>
        <v>3.8527509841140305E-2</v>
      </c>
      <c r="BG596" s="1"/>
      <c r="BH596" s="1">
        <f t="shared" si="603"/>
        <v>3.4667983680557603E-2</v>
      </c>
      <c r="BI596" s="1">
        <f t="shared" si="604"/>
        <v>3.8593193833001638E-2</v>
      </c>
      <c r="BJ596" s="1">
        <f t="shared" si="605"/>
        <v>2.6918633894309943E-2</v>
      </c>
      <c r="BK596" s="1">
        <f t="shared" si="606"/>
        <v>5.0395536674266279E-2</v>
      </c>
      <c r="BL596" s="1">
        <f t="shared" si="607"/>
        <v>0</v>
      </c>
      <c r="BM596" s="1">
        <f t="shared" si="608"/>
        <v>3.8593193833001638E-2</v>
      </c>
      <c r="BN596" s="1"/>
      <c r="BO596" s="1">
        <f t="shared" si="615"/>
        <v>-2.2440763220907926E-3</v>
      </c>
      <c r="BP596" s="1">
        <f t="shared" si="616"/>
        <v>7.858342294234336E-4</v>
      </c>
      <c r="BQ596" s="1">
        <f t="shared" si="617"/>
        <v>-2.7957169670036846E-2</v>
      </c>
      <c r="BR596" s="1">
        <f t="shared" si="618"/>
        <v>5.7326214464452499E-3</v>
      </c>
      <c r="BS596" s="1" t="e">
        <f t="shared" si="619"/>
        <v>#DIV/0!</v>
      </c>
      <c r="BT596" s="1">
        <f t="shared" si="620"/>
        <v>7.858342294234336E-4</v>
      </c>
      <c r="BU596" s="1"/>
      <c r="BV596" s="1">
        <f t="shared" si="633"/>
        <v>0.10024931871168685</v>
      </c>
      <c r="BW596" s="1">
        <f t="shared" si="634"/>
        <v>9.8956392207069116E-2</v>
      </c>
      <c r="BX596" s="1">
        <f t="shared" si="635"/>
        <v>9.6835605238273531E-2</v>
      </c>
      <c r="BY596" s="1">
        <f t="shared" si="636"/>
        <v>0.1228571289151231</v>
      </c>
      <c r="BZ596" s="1" t="e">
        <f t="shared" si="637"/>
        <v>#DIV/0!</v>
      </c>
      <c r="CA596" s="1">
        <f t="shared" si="638"/>
        <v>9.8956392207069116E-2</v>
      </c>
      <c r="CB596" s="1"/>
      <c r="CC596" s="1"/>
    </row>
    <row r="597" spans="1:81" x14ac:dyDescent="0.2">
      <c r="A597">
        <f t="shared" si="639"/>
        <v>2039</v>
      </c>
      <c r="B597">
        <f t="shared" si="640"/>
        <v>8</v>
      </c>
      <c r="C597" s="1">
        <f>AVERAGE(RealPrice!C585:C596)</f>
        <v>3.459772228962079E-2</v>
      </c>
      <c r="D597" s="1">
        <f>AVERAGE(RealPrice!D585:D596)</f>
        <v>3.8528201329437545E-2</v>
      </c>
      <c r="E597" s="1">
        <f>AVERAGE(RealPrice!E585:E596)</f>
        <v>2.6860646661658088E-2</v>
      </c>
      <c r="F597" s="1">
        <f>AVERAGE(RealPrice!F585:F596)</f>
        <v>5.0301568650140079E-2</v>
      </c>
      <c r="G597" s="1">
        <f>AVERAGE(RealPrice!G585:G596)</f>
        <v>0</v>
      </c>
      <c r="H597" s="1">
        <f>AVERAGE(RealPrice!H585:H596)</f>
        <v>3.8528201329437545E-2</v>
      </c>
      <c r="I597" s="1"/>
      <c r="J597" s="1">
        <f t="shared" si="609"/>
        <v>-7.0261390936812718E-5</v>
      </c>
      <c r="K597" s="1">
        <f t="shared" si="610"/>
        <v>-6.4992503564093029E-5</v>
      </c>
      <c r="L597" s="1">
        <f t="shared" si="611"/>
        <v>-5.7987232651855042E-5</v>
      </c>
      <c r="M597" s="1">
        <f t="shared" si="612"/>
        <v>-9.3968024126200866E-5</v>
      </c>
      <c r="N597" s="1">
        <f t="shared" si="613"/>
        <v>0</v>
      </c>
      <c r="O597" s="1">
        <f t="shared" si="614"/>
        <v>-6.4992503564093029E-5</v>
      </c>
      <c r="P597" s="1"/>
      <c r="Q597" s="99">
        <f t="shared" si="579"/>
        <v>-7.0261390936812718E-5</v>
      </c>
      <c r="R597" s="99">
        <f t="shared" si="580"/>
        <v>-6.4992503564093029E-5</v>
      </c>
      <c r="S597" s="99">
        <f t="shared" si="581"/>
        <v>-5.7987232651855042E-5</v>
      </c>
      <c r="T597" s="99">
        <f t="shared" si="582"/>
        <v>-9.3968024126200866E-5</v>
      </c>
      <c r="U597" s="99">
        <f t="shared" si="583"/>
        <v>0</v>
      </c>
      <c r="V597" s="99">
        <f t="shared" si="584"/>
        <v>-6.4992503564093029E-5</v>
      </c>
      <c r="W597" s="99"/>
      <c r="X597" s="99">
        <f t="shared" si="585"/>
        <v>0</v>
      </c>
      <c r="Y597" s="99">
        <f t="shared" si="586"/>
        <v>0</v>
      </c>
      <c r="Z597" s="99">
        <f t="shared" si="587"/>
        <v>0</v>
      </c>
      <c r="AA597" s="99">
        <f t="shared" si="588"/>
        <v>0</v>
      </c>
      <c r="AB597" s="99">
        <f t="shared" si="589"/>
        <v>0</v>
      </c>
      <c r="AC597" s="99">
        <f t="shared" si="590"/>
        <v>0</v>
      </c>
      <c r="AD597" s="1"/>
      <c r="AE597" s="1"/>
      <c r="AF597" s="5">
        <f t="shared" si="621"/>
        <v>-2.0266938967152814E-3</v>
      </c>
      <c r="AG597" s="5">
        <f t="shared" si="622"/>
        <v>-1.6840405550606619E-3</v>
      </c>
      <c r="AH597" s="5">
        <f t="shared" si="623"/>
        <v>-2.1541669937460428E-3</v>
      </c>
      <c r="AI597" s="5">
        <f t="shared" si="624"/>
        <v>-1.8646100493694417E-3</v>
      </c>
      <c r="AJ597" s="5" t="e">
        <f t="shared" si="625"/>
        <v>#DIV/0!</v>
      </c>
      <c r="AK597" s="5">
        <f t="shared" si="626"/>
        <v>-1.6840405550606619E-3</v>
      </c>
      <c r="AL597" s="1"/>
      <c r="AM597" s="175">
        <f t="shared" si="591"/>
        <v>-2.0266938967152814E-3</v>
      </c>
      <c r="AN597" s="175">
        <f t="shared" si="592"/>
        <v>-1.6840405550606619E-3</v>
      </c>
      <c r="AO597" s="175">
        <f t="shared" si="593"/>
        <v>-2.1541669937460428E-3</v>
      </c>
      <c r="AP597" s="175">
        <f t="shared" si="594"/>
        <v>-1.8646100493694417E-3</v>
      </c>
      <c r="AQ597" s="175" t="e">
        <f t="shared" si="595"/>
        <v>#DIV/0!</v>
      </c>
      <c r="AR597" s="175">
        <f t="shared" si="596"/>
        <v>-1.6840405550606619E-3</v>
      </c>
      <c r="AS597" s="175"/>
      <c r="AT597" s="175">
        <f t="shared" si="597"/>
        <v>0</v>
      </c>
      <c r="AU597" s="175">
        <f t="shared" si="598"/>
        <v>0</v>
      </c>
      <c r="AV597" s="175">
        <f t="shared" si="599"/>
        <v>0</v>
      </c>
      <c r="AW597" s="175">
        <f t="shared" si="600"/>
        <v>0</v>
      </c>
      <c r="AX597" s="175" t="e">
        <f t="shared" si="601"/>
        <v>#DIV/0!</v>
      </c>
      <c r="AY597" s="175">
        <f t="shared" si="602"/>
        <v>0</v>
      </c>
      <c r="AZ597" s="1"/>
      <c r="BA597" s="1">
        <f t="shared" si="627"/>
        <v>3.4527460898683977E-2</v>
      </c>
      <c r="BB597" s="1">
        <f t="shared" si="628"/>
        <v>3.8463208825873452E-2</v>
      </c>
      <c r="BC597" s="1">
        <f t="shared" si="629"/>
        <v>2.6802659429006233E-2</v>
      </c>
      <c r="BD597" s="1">
        <f t="shared" si="630"/>
        <v>5.0207600626013878E-2</v>
      </c>
      <c r="BE597" s="1">
        <f t="shared" si="631"/>
        <v>0</v>
      </c>
      <c r="BF597" s="1">
        <f t="shared" si="632"/>
        <v>3.8463208825873452E-2</v>
      </c>
      <c r="BG597" s="1"/>
      <c r="BH597" s="1">
        <f t="shared" si="603"/>
        <v>3.459772228962079E-2</v>
      </c>
      <c r="BI597" s="1">
        <f t="shared" si="604"/>
        <v>3.8528201329437545E-2</v>
      </c>
      <c r="BJ597" s="1">
        <f t="shared" si="605"/>
        <v>2.6860646661658088E-2</v>
      </c>
      <c r="BK597" s="1">
        <f t="shared" si="606"/>
        <v>5.0301568650140079E-2</v>
      </c>
      <c r="BL597" s="1">
        <f t="shared" si="607"/>
        <v>0</v>
      </c>
      <c r="BM597" s="1">
        <f t="shared" si="608"/>
        <v>3.8528201329437545E-2</v>
      </c>
      <c r="BN597" s="1"/>
      <c r="BO597" s="1">
        <f t="shared" si="615"/>
        <v>-2.3141953146954175E-3</v>
      </c>
      <c r="BP597" s="1">
        <f t="shared" si="616"/>
        <v>7.2095117587111872E-4</v>
      </c>
      <c r="BQ597" s="1">
        <f t="shared" si="617"/>
        <v>-2.8015031988506064E-2</v>
      </c>
      <c r="BR597" s="1">
        <f t="shared" si="618"/>
        <v>5.6388286360411523E-3</v>
      </c>
      <c r="BS597" s="1" t="e">
        <f t="shared" si="619"/>
        <v>#DIV/0!</v>
      </c>
      <c r="BT597" s="1">
        <f t="shared" si="620"/>
        <v>7.2095117587111872E-4</v>
      </c>
      <c r="BU597" s="1"/>
      <c r="BV597" s="1">
        <f t="shared" si="633"/>
        <v>0.10024931871168685</v>
      </c>
      <c r="BW597" s="1">
        <f t="shared" si="634"/>
        <v>9.8956392207069116E-2</v>
      </c>
      <c r="BX597" s="1">
        <f t="shared" si="635"/>
        <v>9.6835605238273531E-2</v>
      </c>
      <c r="BY597" s="1">
        <f t="shared" si="636"/>
        <v>0.1228571289151231</v>
      </c>
      <c r="BZ597" s="1" t="e">
        <f t="shared" si="637"/>
        <v>#DIV/0!</v>
      </c>
      <c r="CA597" s="1">
        <f t="shared" si="638"/>
        <v>9.8956392207069116E-2</v>
      </c>
      <c r="CB597" s="1"/>
      <c r="CC597" s="1"/>
    </row>
    <row r="598" spans="1:81" x14ac:dyDescent="0.2">
      <c r="A598">
        <f t="shared" si="639"/>
        <v>2039</v>
      </c>
      <c r="B598">
        <f t="shared" si="640"/>
        <v>9</v>
      </c>
      <c r="C598" s="1">
        <f>AVERAGE(RealPrice!C586:C597)</f>
        <v>3.4527233056664351E-2</v>
      </c>
      <c r="D598" s="1">
        <f>AVERAGE(RealPrice!D586:D597)</f>
        <v>3.8462662351303044E-2</v>
      </c>
      <c r="E598" s="1">
        <f>AVERAGE(RealPrice!E586:E597)</f>
        <v>2.680232845454053E-2</v>
      </c>
      <c r="F598" s="1">
        <f>AVERAGE(RealPrice!F586:F597)</f>
        <v>5.0207570229491662E-2</v>
      </c>
      <c r="G598" s="1">
        <f>AVERAGE(RealPrice!G586:G597)</f>
        <v>0</v>
      </c>
      <c r="H598" s="1">
        <f>AVERAGE(RealPrice!H586:H597)</f>
        <v>3.8462662351303044E-2</v>
      </c>
      <c r="I598" s="1"/>
      <c r="J598" s="1">
        <f t="shared" si="609"/>
        <v>-7.048923295643883E-5</v>
      </c>
      <c r="K598" s="1">
        <f t="shared" si="610"/>
        <v>-6.553897813450088E-5</v>
      </c>
      <c r="L598" s="1">
        <f t="shared" si="611"/>
        <v>-5.8318207117557391E-5</v>
      </c>
      <c r="M598" s="1">
        <f t="shared" si="612"/>
        <v>-9.3998420648416792E-5</v>
      </c>
      <c r="N598" s="1">
        <f t="shared" si="613"/>
        <v>0</v>
      </c>
      <c r="O598" s="1">
        <f t="shared" si="614"/>
        <v>-6.553897813450088E-5</v>
      </c>
      <c r="P598" s="1"/>
      <c r="Q598" s="99">
        <f t="shared" si="579"/>
        <v>-7.048923295643883E-5</v>
      </c>
      <c r="R598" s="99">
        <f t="shared" si="580"/>
        <v>-6.553897813450088E-5</v>
      </c>
      <c r="S598" s="99">
        <f t="shared" si="581"/>
        <v>-5.8318207117557391E-5</v>
      </c>
      <c r="T598" s="99">
        <f t="shared" si="582"/>
        <v>-9.3998420648416792E-5</v>
      </c>
      <c r="U598" s="99">
        <f t="shared" si="583"/>
        <v>0</v>
      </c>
      <c r="V598" s="99">
        <f t="shared" si="584"/>
        <v>-6.553897813450088E-5</v>
      </c>
      <c r="W598" s="99"/>
      <c r="X598" s="99">
        <f t="shared" si="585"/>
        <v>0</v>
      </c>
      <c r="Y598" s="99">
        <f t="shared" si="586"/>
        <v>0</v>
      </c>
      <c r="Z598" s="99">
        <f t="shared" si="587"/>
        <v>0</v>
      </c>
      <c r="AA598" s="99">
        <f t="shared" si="588"/>
        <v>0</v>
      </c>
      <c r="AB598" s="99">
        <f t="shared" si="589"/>
        <v>0</v>
      </c>
      <c r="AC598" s="99">
        <f t="shared" si="590"/>
        <v>0</v>
      </c>
      <c r="AD598" s="1"/>
      <c r="AE598" s="1"/>
      <c r="AF598" s="5">
        <f t="shared" si="621"/>
        <v>-2.0373951893817299E-3</v>
      </c>
      <c r="AG598" s="5">
        <f t="shared" si="622"/>
        <v>-1.7010650866907673E-3</v>
      </c>
      <c r="AH598" s="5">
        <f t="shared" si="623"/>
        <v>-2.1711393568496495E-3</v>
      </c>
      <c r="AI598" s="5">
        <f t="shared" si="624"/>
        <v>-1.8686976007090683E-3</v>
      </c>
      <c r="AJ598" s="5" t="e">
        <f t="shared" si="625"/>
        <v>#DIV/0!</v>
      </c>
      <c r="AK598" s="5">
        <f t="shared" si="626"/>
        <v>-1.7010650866907673E-3</v>
      </c>
      <c r="AL598" s="1"/>
      <c r="AM598" s="175">
        <f t="shared" si="591"/>
        <v>-2.0373951893817299E-3</v>
      </c>
      <c r="AN598" s="175">
        <f t="shared" si="592"/>
        <v>-1.7010650866907673E-3</v>
      </c>
      <c r="AO598" s="175">
        <f t="shared" si="593"/>
        <v>-2.1711393568496495E-3</v>
      </c>
      <c r="AP598" s="175">
        <f t="shared" si="594"/>
        <v>-1.8686976007090683E-3</v>
      </c>
      <c r="AQ598" s="175" t="e">
        <f t="shared" si="595"/>
        <v>#DIV/0!</v>
      </c>
      <c r="AR598" s="175">
        <f t="shared" si="596"/>
        <v>-1.7010650866907673E-3</v>
      </c>
      <c r="AS598" s="175"/>
      <c r="AT598" s="175">
        <f t="shared" si="597"/>
        <v>0</v>
      </c>
      <c r="AU598" s="175">
        <f t="shared" si="598"/>
        <v>0</v>
      </c>
      <c r="AV598" s="175">
        <f t="shared" si="599"/>
        <v>0</v>
      </c>
      <c r="AW598" s="175">
        <f t="shared" si="600"/>
        <v>0</v>
      </c>
      <c r="AX598" s="175" t="e">
        <f t="shared" si="601"/>
        <v>#DIV/0!</v>
      </c>
      <c r="AY598" s="175">
        <f t="shared" si="602"/>
        <v>0</v>
      </c>
      <c r="AZ598" s="1"/>
      <c r="BA598" s="1">
        <f t="shared" si="627"/>
        <v>3.4456743823707912E-2</v>
      </c>
      <c r="BB598" s="1">
        <f t="shared" si="628"/>
        <v>3.8397123373168543E-2</v>
      </c>
      <c r="BC598" s="1">
        <f t="shared" si="629"/>
        <v>2.6744010247422973E-2</v>
      </c>
      <c r="BD598" s="1">
        <f t="shared" si="630"/>
        <v>5.0113571808843245E-2</v>
      </c>
      <c r="BE598" s="1">
        <f t="shared" si="631"/>
        <v>0</v>
      </c>
      <c r="BF598" s="1">
        <f t="shared" si="632"/>
        <v>3.8397123373168543E-2</v>
      </c>
      <c r="BG598" s="1"/>
      <c r="BH598" s="1">
        <f t="shared" si="603"/>
        <v>3.4527233056664351E-2</v>
      </c>
      <c r="BI598" s="1">
        <f t="shared" si="604"/>
        <v>3.8462662351303044E-2</v>
      </c>
      <c r="BJ598" s="1">
        <f t="shared" si="605"/>
        <v>2.680232845454053E-2</v>
      </c>
      <c r="BK598" s="1">
        <f t="shared" si="606"/>
        <v>5.0207570229491662E-2</v>
      </c>
      <c r="BL598" s="1">
        <f t="shared" si="607"/>
        <v>0</v>
      </c>
      <c r="BM598" s="1">
        <f t="shared" si="608"/>
        <v>3.8462662351303044E-2</v>
      </c>
      <c r="BN598" s="1"/>
      <c r="BO598" s="1">
        <f t="shared" si="615"/>
        <v>-2.3845409332277274E-3</v>
      </c>
      <c r="BP598" s="1">
        <f t="shared" si="616"/>
        <v>6.5552368380414165E-4</v>
      </c>
      <c r="BQ598" s="1">
        <f t="shared" si="617"/>
        <v>-2.807322357866893E-2</v>
      </c>
      <c r="BR598" s="1">
        <f t="shared" si="618"/>
        <v>5.5450058700158688E-3</v>
      </c>
      <c r="BS598" s="1" t="e">
        <f t="shared" si="619"/>
        <v>#DIV/0!</v>
      </c>
      <c r="BT598" s="1">
        <f t="shared" si="620"/>
        <v>6.5552368380414165E-4</v>
      </c>
      <c r="BU598" s="1"/>
      <c r="BV598" s="1">
        <f t="shared" si="633"/>
        <v>0.10024931871168685</v>
      </c>
      <c r="BW598" s="1">
        <f t="shared" si="634"/>
        <v>9.8956392207069116E-2</v>
      </c>
      <c r="BX598" s="1">
        <f t="shared" si="635"/>
        <v>9.6835605238273531E-2</v>
      </c>
      <c r="BY598" s="1">
        <f t="shared" si="636"/>
        <v>0.1228571289151231</v>
      </c>
      <c r="BZ598" s="1" t="e">
        <f t="shared" si="637"/>
        <v>#DIV/0!</v>
      </c>
      <c r="CA598" s="1">
        <f t="shared" si="638"/>
        <v>9.8956392207069116E-2</v>
      </c>
      <c r="CB598" s="1"/>
      <c r="CC598" s="1"/>
    </row>
    <row r="599" spans="1:81" x14ac:dyDescent="0.2">
      <c r="A599">
        <f t="shared" si="639"/>
        <v>2039</v>
      </c>
      <c r="B599">
        <f t="shared" si="640"/>
        <v>10</v>
      </c>
      <c r="C599" s="1">
        <f>AVERAGE(RealPrice!C587:C598)</f>
        <v>3.4456858706087744E-2</v>
      </c>
      <c r="D599" s="1">
        <f>AVERAGE(RealPrice!D587:D598)</f>
        <v>3.839737243008063E-2</v>
      </c>
      <c r="E599" s="1">
        <f>AVERAGE(RealPrice!E587:E598)</f>
        <v>2.6742964937157845E-2</v>
      </c>
      <c r="F599" s="1">
        <f>AVERAGE(RealPrice!F587:F598)</f>
        <v>5.0113185167009834E-2</v>
      </c>
      <c r="G599" s="1">
        <f>AVERAGE(RealPrice!G587:G598)</f>
        <v>0</v>
      </c>
      <c r="H599" s="1">
        <f>AVERAGE(RealPrice!H587:H598)</f>
        <v>3.839737243008063E-2</v>
      </c>
      <c r="I599" s="1"/>
      <c r="J599" s="1">
        <f t="shared" si="609"/>
        <v>-7.0374350576607458E-5</v>
      </c>
      <c r="K599" s="1">
        <f t="shared" si="610"/>
        <v>-6.5289921222413949E-5</v>
      </c>
      <c r="L599" s="1">
        <f t="shared" si="611"/>
        <v>-5.9363517382685083E-5</v>
      </c>
      <c r="M599" s="1">
        <f t="shared" si="612"/>
        <v>-9.4385062481827653E-5</v>
      </c>
      <c r="N599" s="1">
        <f t="shared" si="613"/>
        <v>0</v>
      </c>
      <c r="O599" s="1">
        <f t="shared" si="614"/>
        <v>-6.5289921222413949E-5</v>
      </c>
      <c r="P599" s="1"/>
      <c r="Q599" s="99">
        <f t="shared" si="579"/>
        <v>-7.0374350576607458E-5</v>
      </c>
      <c r="R599" s="99">
        <f t="shared" si="580"/>
        <v>-6.5289921222413949E-5</v>
      </c>
      <c r="S599" s="99">
        <f t="shared" si="581"/>
        <v>-5.9363517382685083E-5</v>
      </c>
      <c r="T599" s="99">
        <f t="shared" si="582"/>
        <v>-9.4385062481827653E-5</v>
      </c>
      <c r="U599" s="99">
        <f t="shared" si="583"/>
        <v>0</v>
      </c>
      <c r="V599" s="99">
        <f t="shared" si="584"/>
        <v>-6.5289921222413949E-5</v>
      </c>
      <c r="W599" s="99"/>
      <c r="X599" s="99">
        <f t="shared" si="585"/>
        <v>0</v>
      </c>
      <c r="Y599" s="99">
        <f t="shared" si="586"/>
        <v>0</v>
      </c>
      <c r="Z599" s="99">
        <f t="shared" si="587"/>
        <v>0</v>
      </c>
      <c r="AA599" s="99">
        <f t="shared" si="588"/>
        <v>0</v>
      </c>
      <c r="AB599" s="99">
        <f t="shared" si="589"/>
        <v>0</v>
      </c>
      <c r="AC599" s="99">
        <f t="shared" si="590"/>
        <v>0</v>
      </c>
      <c r="AD599" s="1"/>
      <c r="AE599" s="1"/>
      <c r="AF599" s="5">
        <f t="shared" si="621"/>
        <v>-2.0382273453859456E-3</v>
      </c>
      <c r="AG599" s="5">
        <f t="shared" si="622"/>
        <v>-1.6974883492484327E-3</v>
      </c>
      <c r="AH599" s="5">
        <f t="shared" si="623"/>
        <v>-2.2148641855267437E-3</v>
      </c>
      <c r="AI599" s="5">
        <f t="shared" si="624"/>
        <v>-1.8798970364509726E-3</v>
      </c>
      <c r="AJ599" s="5" t="e">
        <f t="shared" si="625"/>
        <v>#DIV/0!</v>
      </c>
      <c r="AK599" s="5">
        <f t="shared" si="626"/>
        <v>-1.6974883492484327E-3</v>
      </c>
      <c r="AL599" s="1"/>
      <c r="AM599" s="175">
        <f t="shared" si="591"/>
        <v>-2.0382273453859456E-3</v>
      </c>
      <c r="AN599" s="175">
        <f t="shared" si="592"/>
        <v>-1.6974883492484327E-3</v>
      </c>
      <c r="AO599" s="175">
        <f t="shared" si="593"/>
        <v>-2.2148641855267437E-3</v>
      </c>
      <c r="AP599" s="175">
        <f t="shared" si="594"/>
        <v>-1.8798970364509726E-3</v>
      </c>
      <c r="AQ599" s="175" t="e">
        <f t="shared" si="595"/>
        <v>#DIV/0!</v>
      </c>
      <c r="AR599" s="175">
        <f t="shared" si="596"/>
        <v>-1.6974883492484327E-3</v>
      </c>
      <c r="AS599" s="175"/>
      <c r="AT599" s="175">
        <f t="shared" si="597"/>
        <v>0</v>
      </c>
      <c r="AU599" s="175">
        <f t="shared" si="598"/>
        <v>0</v>
      </c>
      <c r="AV599" s="175">
        <f t="shared" si="599"/>
        <v>0</v>
      </c>
      <c r="AW599" s="175">
        <f t="shared" si="600"/>
        <v>0</v>
      </c>
      <c r="AX599" s="175" t="e">
        <f t="shared" si="601"/>
        <v>#DIV/0!</v>
      </c>
      <c r="AY599" s="175">
        <f t="shared" si="602"/>
        <v>0</v>
      </c>
      <c r="AZ599" s="1"/>
      <c r="BA599" s="1">
        <f t="shared" si="627"/>
        <v>3.4386484355511136E-2</v>
      </c>
      <c r="BB599" s="1">
        <f t="shared" si="628"/>
        <v>3.8332082508858216E-2</v>
      </c>
      <c r="BC599" s="1">
        <f t="shared" si="629"/>
        <v>2.668360141977516E-2</v>
      </c>
      <c r="BD599" s="1">
        <f t="shared" si="630"/>
        <v>5.0018800104528006E-2</v>
      </c>
      <c r="BE599" s="1">
        <f t="shared" si="631"/>
        <v>0</v>
      </c>
      <c r="BF599" s="1">
        <f t="shared" si="632"/>
        <v>3.8332082508858216E-2</v>
      </c>
      <c r="BG599" s="1"/>
      <c r="BH599" s="1">
        <f t="shared" si="603"/>
        <v>3.4456858706087744E-2</v>
      </c>
      <c r="BI599" s="1">
        <f t="shared" si="604"/>
        <v>3.839737243008063E-2</v>
      </c>
      <c r="BJ599" s="1">
        <f t="shared" si="605"/>
        <v>2.6742964937157845E-2</v>
      </c>
      <c r="BK599" s="1">
        <f t="shared" si="606"/>
        <v>5.0113185167009834E-2</v>
      </c>
      <c r="BL599" s="1">
        <f t="shared" si="607"/>
        <v>0</v>
      </c>
      <c r="BM599" s="1">
        <f t="shared" si="608"/>
        <v>3.839737243008063E-2</v>
      </c>
      <c r="BN599" s="1"/>
      <c r="BO599" s="1">
        <f t="shared" si="615"/>
        <v>-2.4547718448785752E-3</v>
      </c>
      <c r="BP599" s="1">
        <f t="shared" si="616"/>
        <v>5.9034459146232684E-4</v>
      </c>
      <c r="BQ599" s="1">
        <f t="shared" si="617"/>
        <v>-2.8132455613923038E-2</v>
      </c>
      <c r="BR599" s="1">
        <f t="shared" si="618"/>
        <v>5.4507982417332885E-3</v>
      </c>
      <c r="BS599" s="1" t="e">
        <f t="shared" si="619"/>
        <v>#DIV/0!</v>
      </c>
      <c r="BT599" s="1">
        <f t="shared" si="620"/>
        <v>5.9034459146232684E-4</v>
      </c>
      <c r="BU599" s="1"/>
      <c r="BV599" s="1">
        <f t="shared" si="633"/>
        <v>0.10024931871168685</v>
      </c>
      <c r="BW599" s="1">
        <f t="shared" si="634"/>
        <v>9.8956392207069116E-2</v>
      </c>
      <c r="BX599" s="1">
        <f t="shared" si="635"/>
        <v>9.6835605238273531E-2</v>
      </c>
      <c r="BY599" s="1">
        <f t="shared" si="636"/>
        <v>0.1228571289151231</v>
      </c>
      <c r="BZ599" s="1" t="e">
        <f t="shared" si="637"/>
        <v>#DIV/0!</v>
      </c>
      <c r="CA599" s="1">
        <f t="shared" si="638"/>
        <v>9.8956392207069116E-2</v>
      </c>
      <c r="CB599" s="1"/>
      <c r="CC599" s="1"/>
    </row>
    <row r="600" spans="1:81" x14ac:dyDescent="0.2">
      <c r="A600">
        <f t="shared" si="639"/>
        <v>2039</v>
      </c>
      <c r="B600">
        <f t="shared" si="640"/>
        <v>11</v>
      </c>
      <c r="C600" s="1">
        <f>AVERAGE(RealPrice!C588:C599)</f>
        <v>3.4385383375096716E-2</v>
      </c>
      <c r="D600" s="1">
        <f>AVERAGE(RealPrice!D588:D599)</f>
        <v>3.8330982621282976E-2</v>
      </c>
      <c r="E600" s="1">
        <f>AVERAGE(RealPrice!E588:E599)</f>
        <v>2.6684968575036352E-2</v>
      </c>
      <c r="F600" s="1">
        <f>AVERAGE(RealPrice!F588:F599)</f>
        <v>5.0018064219987501E-2</v>
      </c>
      <c r="G600" s="1">
        <f>AVERAGE(RealPrice!G588:G599)</f>
        <v>0</v>
      </c>
      <c r="H600" s="1">
        <f>AVERAGE(RealPrice!H588:H599)</f>
        <v>3.8330982621282976E-2</v>
      </c>
      <c r="I600" s="1"/>
      <c r="J600" s="1">
        <f t="shared" si="609"/>
        <v>-7.1475330991027652E-5</v>
      </c>
      <c r="K600" s="1">
        <f t="shared" si="610"/>
        <v>-6.6389808797653882E-5</v>
      </c>
      <c r="L600" s="1">
        <f t="shared" si="611"/>
        <v>-5.7996362121493644E-5</v>
      </c>
      <c r="M600" s="1">
        <f t="shared" si="612"/>
        <v>-9.5120947022332702E-5</v>
      </c>
      <c r="N600" s="1">
        <f t="shared" si="613"/>
        <v>0</v>
      </c>
      <c r="O600" s="1">
        <f t="shared" si="614"/>
        <v>-6.6389808797653882E-5</v>
      </c>
      <c r="P600" s="1"/>
      <c r="Q600" s="99">
        <f t="shared" si="579"/>
        <v>-7.1475330991027652E-5</v>
      </c>
      <c r="R600" s="99">
        <f t="shared" si="580"/>
        <v>-6.6389808797653882E-5</v>
      </c>
      <c r="S600" s="99">
        <f t="shared" si="581"/>
        <v>-5.7996362121493644E-5</v>
      </c>
      <c r="T600" s="99">
        <f t="shared" si="582"/>
        <v>-9.5120947022332702E-5</v>
      </c>
      <c r="U600" s="99">
        <f t="shared" si="583"/>
        <v>0</v>
      </c>
      <c r="V600" s="99">
        <f t="shared" si="584"/>
        <v>-6.6389808797653882E-5</v>
      </c>
      <c r="W600" s="99"/>
      <c r="X600" s="99">
        <f t="shared" si="585"/>
        <v>0</v>
      </c>
      <c r="Y600" s="99">
        <f t="shared" si="586"/>
        <v>0</v>
      </c>
      <c r="Z600" s="99">
        <f t="shared" si="587"/>
        <v>0</v>
      </c>
      <c r="AA600" s="99">
        <f t="shared" si="588"/>
        <v>0</v>
      </c>
      <c r="AB600" s="99">
        <f t="shared" si="589"/>
        <v>0</v>
      </c>
      <c r="AC600" s="99">
        <f t="shared" si="590"/>
        <v>0</v>
      </c>
      <c r="AD600" s="1"/>
      <c r="AE600" s="1"/>
      <c r="AF600" s="5">
        <f t="shared" si="621"/>
        <v>-2.0743426323537317E-3</v>
      </c>
      <c r="AG600" s="5">
        <f t="shared" si="622"/>
        <v>-1.7290195811847653E-3</v>
      </c>
      <c r="AH600" s="5">
        <f t="shared" si="623"/>
        <v>-2.1686586456579615E-3</v>
      </c>
      <c r="AI600" s="5">
        <f t="shared" si="624"/>
        <v>-1.8981221549843053E-3</v>
      </c>
      <c r="AJ600" s="5" t="e">
        <f t="shared" si="625"/>
        <v>#DIV/0!</v>
      </c>
      <c r="AK600" s="5">
        <f t="shared" si="626"/>
        <v>-1.7290195811847653E-3</v>
      </c>
      <c r="AL600" s="1"/>
      <c r="AM600" s="175">
        <f t="shared" si="591"/>
        <v>-2.0743426323537317E-3</v>
      </c>
      <c r="AN600" s="175">
        <f t="shared" si="592"/>
        <v>-1.7290195811847653E-3</v>
      </c>
      <c r="AO600" s="175">
        <f t="shared" si="593"/>
        <v>-2.1686586456579615E-3</v>
      </c>
      <c r="AP600" s="175">
        <f t="shared" si="594"/>
        <v>-1.8981221549843053E-3</v>
      </c>
      <c r="AQ600" s="175" t="e">
        <f t="shared" si="595"/>
        <v>#DIV/0!</v>
      </c>
      <c r="AR600" s="175">
        <f t="shared" si="596"/>
        <v>-1.7290195811847653E-3</v>
      </c>
      <c r="AS600" s="175"/>
      <c r="AT600" s="175">
        <f t="shared" si="597"/>
        <v>0</v>
      </c>
      <c r="AU600" s="175">
        <f t="shared" si="598"/>
        <v>0</v>
      </c>
      <c r="AV600" s="175">
        <f t="shared" si="599"/>
        <v>0</v>
      </c>
      <c r="AW600" s="175">
        <f t="shared" si="600"/>
        <v>0</v>
      </c>
      <c r="AX600" s="175" t="e">
        <f t="shared" si="601"/>
        <v>#DIV/0!</v>
      </c>
      <c r="AY600" s="175">
        <f t="shared" si="602"/>
        <v>0</v>
      </c>
      <c r="AZ600" s="1"/>
      <c r="BA600" s="1">
        <f t="shared" si="627"/>
        <v>3.4313908044105688E-2</v>
      </c>
      <c r="BB600" s="1">
        <f t="shared" si="628"/>
        <v>3.8264592812485322E-2</v>
      </c>
      <c r="BC600" s="1">
        <f t="shared" si="629"/>
        <v>2.6626972212914858E-2</v>
      </c>
      <c r="BD600" s="1">
        <f t="shared" si="630"/>
        <v>4.9922943272965169E-2</v>
      </c>
      <c r="BE600" s="1">
        <f t="shared" si="631"/>
        <v>0</v>
      </c>
      <c r="BF600" s="1">
        <f t="shared" si="632"/>
        <v>3.8264592812485322E-2</v>
      </c>
      <c r="BG600" s="1"/>
      <c r="BH600" s="1">
        <f t="shared" si="603"/>
        <v>3.4385383375096716E-2</v>
      </c>
      <c r="BI600" s="1">
        <f t="shared" si="604"/>
        <v>3.8330982621282976E-2</v>
      </c>
      <c r="BJ600" s="1">
        <f t="shared" si="605"/>
        <v>2.6684968575036352E-2</v>
      </c>
      <c r="BK600" s="1">
        <f t="shared" si="606"/>
        <v>5.0018064219987501E-2</v>
      </c>
      <c r="BL600" s="1">
        <f t="shared" si="607"/>
        <v>0</v>
      </c>
      <c r="BM600" s="1">
        <f t="shared" si="608"/>
        <v>3.8330982621282976E-2</v>
      </c>
      <c r="BN600" s="1"/>
      <c r="BO600" s="1">
        <f t="shared" si="615"/>
        <v>-2.5260989115433656E-3</v>
      </c>
      <c r="BP600" s="1">
        <f t="shared" si="616"/>
        <v>5.240695719440756E-4</v>
      </c>
      <c r="BQ600" s="1">
        <f t="shared" si="617"/>
        <v>-2.8190326201732403E-2</v>
      </c>
      <c r="BR600" s="1">
        <f t="shared" si="618"/>
        <v>5.3558578458879026E-3</v>
      </c>
      <c r="BS600" s="1" t="e">
        <f t="shared" si="619"/>
        <v>#DIV/0!</v>
      </c>
      <c r="BT600" s="1">
        <f t="shared" si="620"/>
        <v>5.240695719440756E-4</v>
      </c>
      <c r="BU600" s="1"/>
      <c r="BV600" s="1">
        <f t="shared" si="633"/>
        <v>0.10024931871168685</v>
      </c>
      <c r="BW600" s="1">
        <f t="shared" si="634"/>
        <v>9.8956392207069116E-2</v>
      </c>
      <c r="BX600" s="1">
        <f t="shared" si="635"/>
        <v>9.6835605238273531E-2</v>
      </c>
      <c r="BY600" s="1">
        <f t="shared" si="636"/>
        <v>0.1228571289151231</v>
      </c>
      <c r="BZ600" s="1" t="e">
        <f t="shared" si="637"/>
        <v>#DIV/0!</v>
      </c>
      <c r="CA600" s="1">
        <f t="shared" si="638"/>
        <v>9.8956392207069116E-2</v>
      </c>
      <c r="CB600" s="1"/>
      <c r="CC600" s="1"/>
    </row>
    <row r="601" spans="1:81" x14ac:dyDescent="0.2">
      <c r="A601">
        <f t="shared" si="639"/>
        <v>2039</v>
      </c>
      <c r="B601">
        <f t="shared" si="640"/>
        <v>12</v>
      </c>
      <c r="C601" s="1">
        <f>AVERAGE(RealPrice!C589:C600)</f>
        <v>3.4312970994866902E-2</v>
      </c>
      <c r="D601" s="1">
        <f>AVERAGE(RealPrice!D589:D600)</f>
        <v>3.8263673222150206E-2</v>
      </c>
      <c r="E601" s="1">
        <f>AVERAGE(RealPrice!E589:E600)</f>
        <v>2.6628674354782406E-2</v>
      </c>
      <c r="F601" s="1">
        <f>AVERAGE(RealPrice!F589:F600)</f>
        <v>4.9920995272664727E-2</v>
      </c>
      <c r="G601" s="1">
        <f>AVERAGE(RealPrice!G589:G600)</f>
        <v>0</v>
      </c>
      <c r="H601" s="1">
        <f>AVERAGE(RealPrice!H589:H600)</f>
        <v>3.8263673222150206E-2</v>
      </c>
      <c r="I601" s="1"/>
      <c r="J601" s="1">
        <f t="shared" si="609"/>
        <v>-7.2412380229813778E-5</v>
      </c>
      <c r="K601" s="1">
        <f t="shared" si="610"/>
        <v>-6.7309399132770009E-5</v>
      </c>
      <c r="L601" s="1">
        <f t="shared" si="611"/>
        <v>-5.6294220253945426E-5</v>
      </c>
      <c r="M601" s="1">
        <f t="shared" si="612"/>
        <v>-9.7068947322774546E-5</v>
      </c>
      <c r="N601" s="1">
        <f t="shared" si="613"/>
        <v>0</v>
      </c>
      <c r="O601" s="1">
        <f t="shared" si="614"/>
        <v>-6.7309399132770009E-5</v>
      </c>
      <c r="P601" s="1"/>
      <c r="Q601" s="99">
        <f t="shared" si="579"/>
        <v>-7.2412380229813778E-5</v>
      </c>
      <c r="R601" s="99">
        <f t="shared" si="580"/>
        <v>-6.7309399132770009E-5</v>
      </c>
      <c r="S601" s="99">
        <f t="shared" si="581"/>
        <v>-5.6294220253945426E-5</v>
      </c>
      <c r="T601" s="99">
        <f t="shared" si="582"/>
        <v>-9.7068947322774546E-5</v>
      </c>
      <c r="U601" s="99">
        <f t="shared" si="583"/>
        <v>0</v>
      </c>
      <c r="V601" s="99">
        <f t="shared" si="584"/>
        <v>-6.7309399132770009E-5</v>
      </c>
      <c r="W601" s="99"/>
      <c r="X601" s="99">
        <f t="shared" si="585"/>
        <v>0</v>
      </c>
      <c r="Y601" s="99">
        <f t="shared" si="586"/>
        <v>0</v>
      </c>
      <c r="Z601" s="99">
        <f t="shared" si="587"/>
        <v>0</v>
      </c>
      <c r="AA601" s="99">
        <f t="shared" si="588"/>
        <v>0</v>
      </c>
      <c r="AB601" s="99">
        <f t="shared" si="589"/>
        <v>0</v>
      </c>
      <c r="AC601" s="99">
        <f t="shared" si="590"/>
        <v>0</v>
      </c>
      <c r="AD601" s="1"/>
      <c r="AE601" s="1"/>
      <c r="AF601" s="5">
        <f t="shared" si="621"/>
        <v>-2.1059058565640054E-3</v>
      </c>
      <c r="AG601" s="5">
        <f t="shared" si="622"/>
        <v>-1.7560050520436521E-3</v>
      </c>
      <c r="AH601" s="5">
        <f t="shared" si="623"/>
        <v>-2.1095854055682706E-3</v>
      </c>
      <c r="AI601" s="5">
        <f t="shared" si="624"/>
        <v>-1.9406778098378652E-3</v>
      </c>
      <c r="AJ601" s="5" t="e">
        <f t="shared" si="625"/>
        <v>#DIV/0!</v>
      </c>
      <c r="AK601" s="5">
        <f t="shared" si="626"/>
        <v>-1.7560050520436521E-3</v>
      </c>
      <c r="AL601" s="1"/>
      <c r="AM601" s="175">
        <f t="shared" si="591"/>
        <v>-2.1059058565640054E-3</v>
      </c>
      <c r="AN601" s="175">
        <f t="shared" si="592"/>
        <v>-1.7560050520436521E-3</v>
      </c>
      <c r="AO601" s="175">
        <f t="shared" si="593"/>
        <v>-2.1095854055682706E-3</v>
      </c>
      <c r="AP601" s="175">
        <f t="shared" si="594"/>
        <v>-1.9406778098378652E-3</v>
      </c>
      <c r="AQ601" s="175" t="e">
        <f t="shared" si="595"/>
        <v>#DIV/0!</v>
      </c>
      <c r="AR601" s="175">
        <f t="shared" si="596"/>
        <v>-1.7560050520436521E-3</v>
      </c>
      <c r="AS601" s="175"/>
      <c r="AT601" s="175">
        <f t="shared" si="597"/>
        <v>0</v>
      </c>
      <c r="AU601" s="175">
        <f t="shared" si="598"/>
        <v>0</v>
      </c>
      <c r="AV601" s="175">
        <f t="shared" si="599"/>
        <v>0</v>
      </c>
      <c r="AW601" s="175">
        <f t="shared" si="600"/>
        <v>0</v>
      </c>
      <c r="AX601" s="175" t="e">
        <f t="shared" si="601"/>
        <v>#DIV/0!</v>
      </c>
      <c r="AY601" s="175">
        <f t="shared" si="602"/>
        <v>0</v>
      </c>
      <c r="AZ601" s="1"/>
      <c r="BA601" s="1">
        <f t="shared" si="627"/>
        <v>3.4240558614637089E-2</v>
      </c>
      <c r="BB601" s="1">
        <f t="shared" si="628"/>
        <v>3.8196363823017436E-2</v>
      </c>
      <c r="BC601" s="1">
        <f t="shared" si="629"/>
        <v>2.6572380134528461E-2</v>
      </c>
      <c r="BD601" s="1">
        <f t="shared" si="630"/>
        <v>4.9823926325341952E-2</v>
      </c>
      <c r="BE601" s="1">
        <f t="shared" si="631"/>
        <v>0</v>
      </c>
      <c r="BF601" s="1">
        <f t="shared" si="632"/>
        <v>3.8196363823017436E-2</v>
      </c>
      <c r="BG601" s="1"/>
      <c r="BH601" s="1">
        <f t="shared" si="603"/>
        <v>3.4312970994866902E-2</v>
      </c>
      <c r="BI601" s="1">
        <f t="shared" si="604"/>
        <v>3.8263673222150206E-2</v>
      </c>
      <c r="BJ601" s="1">
        <f t="shared" si="605"/>
        <v>2.6628674354782406E-2</v>
      </c>
      <c r="BK601" s="1">
        <f t="shared" si="606"/>
        <v>4.9920995272664727E-2</v>
      </c>
      <c r="BL601" s="1">
        <f t="shared" si="607"/>
        <v>0</v>
      </c>
      <c r="BM601" s="1">
        <f t="shared" si="608"/>
        <v>3.8263673222150206E-2</v>
      </c>
      <c r="BN601" s="1"/>
      <c r="BO601" s="1">
        <f t="shared" si="615"/>
        <v>-2.5983587981175667E-3</v>
      </c>
      <c r="BP601" s="1">
        <f t="shared" si="616"/>
        <v>4.568783684562324E-4</v>
      </c>
      <c r="BQ601" s="1">
        <f t="shared" si="617"/>
        <v>-2.8246501664520883E-2</v>
      </c>
      <c r="BR601" s="1">
        <f t="shared" si="618"/>
        <v>5.2589772781172208E-3</v>
      </c>
      <c r="BS601" s="1" t="e">
        <f t="shared" si="619"/>
        <v>#DIV/0!</v>
      </c>
      <c r="BT601" s="1">
        <f t="shared" si="620"/>
        <v>4.568783684562324E-4</v>
      </c>
      <c r="BU601" s="1"/>
      <c r="BV601" s="1">
        <f t="shared" si="633"/>
        <v>0.10024931871168685</v>
      </c>
      <c r="BW601" s="1">
        <f t="shared" si="634"/>
        <v>9.8956392207069116E-2</v>
      </c>
      <c r="BX601" s="1">
        <f t="shared" si="635"/>
        <v>9.6835605238273531E-2</v>
      </c>
      <c r="BY601" s="1">
        <f t="shared" si="636"/>
        <v>0.1228571289151231</v>
      </c>
      <c r="BZ601" s="1" t="e">
        <f t="shared" si="637"/>
        <v>#DIV/0!</v>
      </c>
      <c r="CA601" s="1">
        <f t="shared" si="638"/>
        <v>9.8956392207069116E-2</v>
      </c>
      <c r="CB601" s="1"/>
      <c r="CC601" s="1"/>
    </row>
    <row r="602" spans="1:81" x14ac:dyDescent="0.2">
      <c r="A602">
        <f t="shared" si="639"/>
        <v>2040</v>
      </c>
      <c r="B602">
        <f t="shared" si="640"/>
        <v>1</v>
      </c>
      <c r="C602" s="1">
        <f>AVERAGE(RealPrice!C590:C601)</f>
        <v>3.4240499860967215E-2</v>
      </c>
      <c r="D602" s="1">
        <f>AVERAGE(RealPrice!D590:D601)</f>
        <v>3.8196406120943029E-2</v>
      </c>
      <c r="E602" s="1">
        <f>AVERAGE(RealPrice!E590:E601)</f>
        <v>2.6572047544152651E-2</v>
      </c>
      <c r="F602" s="1">
        <f>AVERAGE(RealPrice!F590:F601)</f>
        <v>4.9823486753386874E-2</v>
      </c>
      <c r="G602" s="1">
        <f>AVERAGE(RealPrice!G590:G601)</f>
        <v>0</v>
      </c>
      <c r="H602" s="1">
        <f>AVERAGE(RealPrice!H590:H601)</f>
        <v>3.8196406120943029E-2</v>
      </c>
      <c r="I602" s="1"/>
      <c r="J602" s="1">
        <f t="shared" si="609"/>
        <v>-7.2471133899687512E-5</v>
      </c>
      <c r="K602" s="1">
        <f t="shared" si="610"/>
        <v>-6.7267101207177382E-5</v>
      </c>
      <c r="L602" s="1">
        <f t="shared" si="611"/>
        <v>-5.6626810629754887E-5</v>
      </c>
      <c r="M602" s="1">
        <f t="shared" si="612"/>
        <v>-9.7508519277852979E-5</v>
      </c>
      <c r="N602" s="1">
        <f t="shared" si="613"/>
        <v>0</v>
      </c>
      <c r="O602" s="1">
        <f t="shared" si="614"/>
        <v>-6.7267101207177382E-5</v>
      </c>
      <c r="P602" s="1"/>
      <c r="Q602" s="99">
        <f t="shared" si="579"/>
        <v>-7.2471133899687512E-5</v>
      </c>
      <c r="R602" s="99">
        <f t="shared" si="580"/>
        <v>-6.7267101207177382E-5</v>
      </c>
      <c r="S602" s="99">
        <f t="shared" si="581"/>
        <v>-5.6626810629754887E-5</v>
      </c>
      <c r="T602" s="99">
        <f t="shared" si="582"/>
        <v>-9.7508519277852979E-5</v>
      </c>
      <c r="U602" s="99">
        <f t="shared" si="583"/>
        <v>0</v>
      </c>
      <c r="V602" s="99">
        <f t="shared" si="584"/>
        <v>-6.7267101207177382E-5</v>
      </c>
      <c r="W602" s="99"/>
      <c r="X602" s="99">
        <f t="shared" si="585"/>
        <v>0</v>
      </c>
      <c r="Y602" s="99">
        <f t="shared" si="586"/>
        <v>0</v>
      </c>
      <c r="Z602" s="99">
        <f t="shared" si="587"/>
        <v>0</v>
      </c>
      <c r="AA602" s="99">
        <f t="shared" si="588"/>
        <v>0</v>
      </c>
      <c r="AB602" s="99">
        <f t="shared" si="589"/>
        <v>0</v>
      </c>
      <c r="AC602" s="99">
        <f t="shared" si="590"/>
        <v>0</v>
      </c>
      <c r="AD602" s="1"/>
      <c r="AE602" s="1"/>
      <c r="AF602" s="5">
        <f t="shared" si="621"/>
        <v>-2.1120623425622265E-3</v>
      </c>
      <c r="AG602" s="5">
        <f t="shared" si="622"/>
        <v>-1.7579885970863129E-3</v>
      </c>
      <c r="AH602" s="5">
        <f t="shared" si="623"/>
        <v>-2.1265350980411712E-3</v>
      </c>
      <c r="AI602" s="5">
        <f t="shared" si="624"/>
        <v>-1.9532567158421221E-3</v>
      </c>
      <c r="AJ602" s="5" t="e">
        <f t="shared" si="625"/>
        <v>#DIV/0!</v>
      </c>
      <c r="AK602" s="5">
        <f t="shared" si="626"/>
        <v>-1.7579885970863129E-3</v>
      </c>
      <c r="AL602" s="1"/>
      <c r="AM602" s="175">
        <f t="shared" si="591"/>
        <v>-2.1120623425622265E-3</v>
      </c>
      <c r="AN602" s="175">
        <f t="shared" si="592"/>
        <v>-1.7579885970863129E-3</v>
      </c>
      <c r="AO602" s="175">
        <f t="shared" si="593"/>
        <v>-2.1265350980411712E-3</v>
      </c>
      <c r="AP602" s="175">
        <f t="shared" si="594"/>
        <v>-1.9532567158421221E-3</v>
      </c>
      <c r="AQ602" s="175" t="e">
        <f t="shared" si="595"/>
        <v>#DIV/0!</v>
      </c>
      <c r="AR602" s="175">
        <f t="shared" si="596"/>
        <v>-1.7579885970863129E-3</v>
      </c>
      <c r="AS602" s="175"/>
      <c r="AT602" s="175">
        <f t="shared" si="597"/>
        <v>0</v>
      </c>
      <c r="AU602" s="175">
        <f t="shared" si="598"/>
        <v>0</v>
      </c>
      <c r="AV602" s="175">
        <f t="shared" si="599"/>
        <v>0</v>
      </c>
      <c r="AW602" s="175">
        <f t="shared" si="600"/>
        <v>0</v>
      </c>
      <c r="AX602" s="175" t="e">
        <f t="shared" si="601"/>
        <v>#DIV/0!</v>
      </c>
      <c r="AY602" s="175">
        <f t="shared" si="602"/>
        <v>0</v>
      </c>
      <c r="AZ602" s="1"/>
      <c r="BA602" s="1">
        <f t="shared" si="627"/>
        <v>3.4168028727067527E-2</v>
      </c>
      <c r="BB602" s="1">
        <f t="shared" si="628"/>
        <v>3.8129139019735851E-2</v>
      </c>
      <c r="BC602" s="1">
        <f t="shared" si="629"/>
        <v>2.6515420733522897E-2</v>
      </c>
      <c r="BD602" s="1">
        <f t="shared" si="630"/>
        <v>4.9725978234109021E-2</v>
      </c>
      <c r="BE602" s="1">
        <f t="shared" si="631"/>
        <v>0</v>
      </c>
      <c r="BF602" s="1">
        <f t="shared" si="632"/>
        <v>3.8129139019735851E-2</v>
      </c>
      <c r="BG602" s="1"/>
      <c r="BH602" s="1">
        <f t="shared" si="603"/>
        <v>3.4240499860967215E-2</v>
      </c>
      <c r="BI602" s="1">
        <f t="shared" si="604"/>
        <v>3.8196406120943029E-2</v>
      </c>
      <c r="BJ602" s="1">
        <f t="shared" si="605"/>
        <v>2.6572047544152651E-2</v>
      </c>
      <c r="BK602" s="1">
        <f t="shared" si="606"/>
        <v>4.9823486753386874E-2</v>
      </c>
      <c r="BL602" s="1">
        <f t="shared" si="607"/>
        <v>0</v>
      </c>
      <c r="BM602" s="1">
        <f t="shared" si="608"/>
        <v>3.8196406120943029E-2</v>
      </c>
      <c r="BN602" s="1"/>
      <c r="BO602" s="1">
        <f t="shared" si="615"/>
        <v>-2.6706768684644226E-3</v>
      </c>
      <c r="BP602" s="1">
        <f t="shared" si="616"/>
        <v>3.8972952204593671E-4</v>
      </c>
      <c r="BQ602" s="1">
        <f t="shared" si="617"/>
        <v>-2.8303008056250342E-2</v>
      </c>
      <c r="BR602" s="1">
        <f t="shared" si="618"/>
        <v>5.1616592180094966E-3</v>
      </c>
      <c r="BS602" s="1" t="e">
        <f t="shared" si="619"/>
        <v>#DIV/0!</v>
      </c>
      <c r="BT602" s="1">
        <f t="shared" si="620"/>
        <v>3.8972952204593671E-4</v>
      </c>
      <c r="BU602" s="1"/>
      <c r="BV602" s="1">
        <f t="shared" si="633"/>
        <v>0.10024931871168685</v>
      </c>
      <c r="BW602" s="1">
        <f t="shared" si="634"/>
        <v>9.8956392207069116E-2</v>
      </c>
      <c r="BX602" s="1">
        <f t="shared" si="635"/>
        <v>9.6835605238273531E-2</v>
      </c>
      <c r="BY602" s="1">
        <f t="shared" si="636"/>
        <v>0.1228571289151231</v>
      </c>
      <c r="BZ602" s="1" t="e">
        <f t="shared" si="637"/>
        <v>#DIV/0!</v>
      </c>
      <c r="CA602" s="1">
        <f t="shared" si="638"/>
        <v>9.8956392207069116E-2</v>
      </c>
      <c r="CB602" s="1"/>
      <c r="CC602" s="1"/>
    </row>
    <row r="603" spans="1:81" x14ac:dyDescent="0.2">
      <c r="A603">
        <f t="shared" si="639"/>
        <v>2040</v>
      </c>
      <c r="B603">
        <f t="shared" si="640"/>
        <v>2</v>
      </c>
      <c r="C603" s="1">
        <f>AVERAGE(RealPrice!C591:C602)</f>
        <v>3.4169163220804717E-2</v>
      </c>
      <c r="D603" s="1">
        <f>AVERAGE(RealPrice!D591:D602)</f>
        <v>3.8129728770641545E-2</v>
      </c>
      <c r="E603" s="1">
        <f>AVERAGE(RealPrice!E591:E602)</f>
        <v>2.6515883193058597E-2</v>
      </c>
      <c r="F603" s="1">
        <f>AVERAGE(RealPrice!F591:F602)</f>
        <v>4.9727976046518491E-2</v>
      </c>
      <c r="G603" s="1">
        <f>AVERAGE(RealPrice!G591:G602)</f>
        <v>0</v>
      </c>
      <c r="H603" s="1">
        <f>AVERAGE(RealPrice!H591:H602)</f>
        <v>3.8129728770641545E-2</v>
      </c>
      <c r="I603" s="1"/>
      <c r="J603" s="1">
        <f t="shared" si="609"/>
        <v>-7.1336640162497633E-5</v>
      </c>
      <c r="K603" s="1">
        <f t="shared" si="610"/>
        <v>-6.6677350301483362E-5</v>
      </c>
      <c r="L603" s="1">
        <f t="shared" si="611"/>
        <v>-5.6164351094054044E-5</v>
      </c>
      <c r="M603" s="1">
        <f t="shared" si="612"/>
        <v>-9.551070686838331E-5</v>
      </c>
      <c r="N603" s="1">
        <f t="shared" si="613"/>
        <v>0</v>
      </c>
      <c r="O603" s="1">
        <f t="shared" si="614"/>
        <v>-6.6677350301483362E-5</v>
      </c>
      <c r="P603" s="1"/>
      <c r="Q603" s="99">
        <f t="shared" si="579"/>
        <v>-7.1336640162497633E-5</v>
      </c>
      <c r="R603" s="99">
        <f t="shared" si="580"/>
        <v>-6.6677350301483362E-5</v>
      </c>
      <c r="S603" s="99">
        <f t="shared" si="581"/>
        <v>-5.6164351094054044E-5</v>
      </c>
      <c r="T603" s="99">
        <f t="shared" si="582"/>
        <v>-9.551070686838331E-5</v>
      </c>
      <c r="U603" s="99">
        <f t="shared" si="583"/>
        <v>0</v>
      </c>
      <c r="V603" s="99">
        <f t="shared" si="584"/>
        <v>-6.6677350301483362E-5</v>
      </c>
      <c r="W603" s="99"/>
      <c r="X603" s="99">
        <f t="shared" si="585"/>
        <v>0</v>
      </c>
      <c r="Y603" s="99">
        <f t="shared" si="586"/>
        <v>0</v>
      </c>
      <c r="Z603" s="99">
        <f t="shared" si="587"/>
        <v>0</v>
      </c>
      <c r="AA603" s="99">
        <f t="shared" si="588"/>
        <v>0</v>
      </c>
      <c r="AB603" s="99">
        <f t="shared" si="589"/>
        <v>0</v>
      </c>
      <c r="AC603" s="99">
        <f t="shared" si="590"/>
        <v>0</v>
      </c>
      <c r="AD603" s="1"/>
      <c r="AE603" s="1"/>
      <c r="AF603" s="5">
        <f t="shared" si="621"/>
        <v>-2.0833994962736746E-3</v>
      </c>
      <c r="AG603" s="5">
        <f t="shared" si="622"/>
        <v>-1.7456446056824948E-3</v>
      </c>
      <c r="AH603" s="5">
        <f t="shared" si="623"/>
        <v>-2.1136629008634555E-3</v>
      </c>
      <c r="AI603" s="5">
        <f t="shared" si="624"/>
        <v>-1.9169815902515541E-3</v>
      </c>
      <c r="AJ603" s="5" t="e">
        <f t="shared" si="625"/>
        <v>#DIV/0!</v>
      </c>
      <c r="AK603" s="5">
        <f t="shared" si="626"/>
        <v>-1.7456446056824948E-3</v>
      </c>
      <c r="AL603" s="1"/>
      <c r="AM603" s="175">
        <f t="shared" si="591"/>
        <v>-2.0833994962736746E-3</v>
      </c>
      <c r="AN603" s="175">
        <f t="shared" si="592"/>
        <v>-1.7456446056824948E-3</v>
      </c>
      <c r="AO603" s="175">
        <f t="shared" si="593"/>
        <v>-2.1136629008634555E-3</v>
      </c>
      <c r="AP603" s="175">
        <f t="shared" si="594"/>
        <v>-1.9169815902515541E-3</v>
      </c>
      <c r="AQ603" s="175" t="e">
        <f t="shared" si="595"/>
        <v>#DIV/0!</v>
      </c>
      <c r="AR603" s="175">
        <f t="shared" si="596"/>
        <v>-1.7456446056824948E-3</v>
      </c>
      <c r="AS603" s="175"/>
      <c r="AT603" s="175">
        <f t="shared" si="597"/>
        <v>0</v>
      </c>
      <c r="AU603" s="175">
        <f t="shared" si="598"/>
        <v>0</v>
      </c>
      <c r="AV603" s="175">
        <f t="shared" si="599"/>
        <v>0</v>
      </c>
      <c r="AW603" s="175">
        <f t="shared" si="600"/>
        <v>0</v>
      </c>
      <c r="AX603" s="175" t="e">
        <f t="shared" si="601"/>
        <v>#DIV/0!</v>
      </c>
      <c r="AY603" s="175">
        <f t="shared" si="602"/>
        <v>0</v>
      </c>
      <c r="AZ603" s="1"/>
      <c r="BA603" s="1">
        <f t="shared" si="627"/>
        <v>3.409782658064222E-2</v>
      </c>
      <c r="BB603" s="1">
        <f t="shared" si="628"/>
        <v>3.8063051420340062E-2</v>
      </c>
      <c r="BC603" s="1">
        <f t="shared" si="629"/>
        <v>2.6459718841964543E-2</v>
      </c>
      <c r="BD603" s="1">
        <f t="shared" si="630"/>
        <v>4.9632465339650107E-2</v>
      </c>
      <c r="BE603" s="1">
        <f t="shared" si="631"/>
        <v>0</v>
      </c>
      <c r="BF603" s="1">
        <f t="shared" si="632"/>
        <v>3.8063051420340062E-2</v>
      </c>
      <c r="BG603" s="1"/>
      <c r="BH603" s="1">
        <f t="shared" si="603"/>
        <v>3.4169163220804717E-2</v>
      </c>
      <c r="BI603" s="1">
        <f t="shared" si="604"/>
        <v>3.8129728770641545E-2</v>
      </c>
      <c r="BJ603" s="1">
        <f t="shared" si="605"/>
        <v>2.6515883193058597E-2</v>
      </c>
      <c r="BK603" s="1">
        <f t="shared" si="606"/>
        <v>4.9727976046518491E-2</v>
      </c>
      <c r="BL603" s="1">
        <f t="shared" si="607"/>
        <v>0</v>
      </c>
      <c r="BM603" s="1">
        <f t="shared" si="608"/>
        <v>3.8129728770641545E-2</v>
      </c>
      <c r="BN603" s="1"/>
      <c r="BO603" s="1">
        <f t="shared" si="615"/>
        <v>-2.74186488590674E-3</v>
      </c>
      <c r="BP603" s="1">
        <f t="shared" si="616"/>
        <v>3.2316856670132967E-4</v>
      </c>
      <c r="BQ603" s="1">
        <f t="shared" si="617"/>
        <v>-2.835905369483914E-2</v>
      </c>
      <c r="BR603" s="1">
        <f t="shared" si="618"/>
        <v>5.06633160340785E-3</v>
      </c>
      <c r="BS603" s="1" t="e">
        <f t="shared" si="619"/>
        <v>#DIV/0!</v>
      </c>
      <c r="BT603" s="1">
        <f t="shared" si="620"/>
        <v>3.2316856670132967E-4</v>
      </c>
      <c r="BU603" s="1"/>
      <c r="BV603" s="1">
        <f t="shared" si="633"/>
        <v>0.10024931871168685</v>
      </c>
      <c r="BW603" s="1">
        <f t="shared" si="634"/>
        <v>9.8956392207069116E-2</v>
      </c>
      <c r="BX603" s="1">
        <f t="shared" si="635"/>
        <v>9.6835605238273531E-2</v>
      </c>
      <c r="BY603" s="1">
        <f t="shared" si="636"/>
        <v>0.1228571289151231</v>
      </c>
      <c r="BZ603" s="1" t="e">
        <f t="shared" si="637"/>
        <v>#DIV/0!</v>
      </c>
      <c r="CA603" s="1">
        <f t="shared" si="638"/>
        <v>9.8956392207069116E-2</v>
      </c>
      <c r="CB603" s="1"/>
      <c r="CC603" s="1"/>
    </row>
    <row r="604" spans="1:81" x14ac:dyDescent="0.2">
      <c r="A604">
        <f t="shared" si="639"/>
        <v>2040</v>
      </c>
      <c r="B604">
        <f t="shared" si="640"/>
        <v>3</v>
      </c>
      <c r="C604" s="1">
        <f>AVERAGE(RealPrice!C592:C603)</f>
        <v>3.4096035725042995E-2</v>
      </c>
      <c r="D604" s="1">
        <f>AVERAGE(RealPrice!D592:D603)</f>
        <v>3.8061566525602782E-2</v>
      </c>
      <c r="E604" s="1">
        <f>AVERAGE(RealPrice!E592:E603)</f>
        <v>2.6460179981601231E-2</v>
      </c>
      <c r="F604" s="1">
        <f>AVERAGE(RealPrice!F592:F603)</f>
        <v>4.9631250622787969E-2</v>
      </c>
      <c r="G604" s="1">
        <f>AVERAGE(RealPrice!G592:G603)</f>
        <v>0</v>
      </c>
      <c r="H604" s="1">
        <f>AVERAGE(RealPrice!H592:H603)</f>
        <v>3.8061566525602782E-2</v>
      </c>
      <c r="I604" s="1"/>
      <c r="J604" s="1">
        <f t="shared" si="609"/>
        <v>-7.3127495761722561E-5</v>
      </c>
      <c r="K604" s="1">
        <f t="shared" si="610"/>
        <v>-6.8162245038763669E-5</v>
      </c>
      <c r="L604" s="1">
        <f t="shared" si="611"/>
        <v>-5.5703211457366203E-5</v>
      </c>
      <c r="M604" s="1">
        <f t="shared" si="612"/>
        <v>-9.6725423730521787E-5</v>
      </c>
      <c r="N604" s="1">
        <f t="shared" si="613"/>
        <v>0</v>
      </c>
      <c r="O604" s="1">
        <f t="shared" si="614"/>
        <v>-6.8162245038763669E-5</v>
      </c>
      <c r="P604" s="1"/>
      <c r="Q604" s="99">
        <f t="shared" si="579"/>
        <v>-7.3127495761722561E-5</v>
      </c>
      <c r="R604" s="99">
        <f t="shared" si="580"/>
        <v>-6.8162245038763669E-5</v>
      </c>
      <c r="S604" s="99">
        <f t="shared" si="581"/>
        <v>-5.5703211457366203E-5</v>
      </c>
      <c r="T604" s="99">
        <f t="shared" si="582"/>
        <v>-9.6725423730521787E-5</v>
      </c>
      <c r="U604" s="99">
        <f t="shared" si="583"/>
        <v>0</v>
      </c>
      <c r="V604" s="99">
        <f t="shared" si="584"/>
        <v>-6.8162245038763669E-5</v>
      </c>
      <c r="W604" s="99"/>
      <c r="X604" s="99">
        <f t="shared" si="585"/>
        <v>0</v>
      </c>
      <c r="Y604" s="99">
        <f t="shared" si="586"/>
        <v>0</v>
      </c>
      <c r="Z604" s="99">
        <f t="shared" si="587"/>
        <v>0</v>
      </c>
      <c r="AA604" s="99">
        <f t="shared" si="588"/>
        <v>0</v>
      </c>
      <c r="AB604" s="99">
        <f t="shared" si="589"/>
        <v>0</v>
      </c>
      <c r="AC604" s="99">
        <f t="shared" si="590"/>
        <v>0</v>
      </c>
      <c r="AD604" s="1"/>
      <c r="AE604" s="1"/>
      <c r="AF604" s="5">
        <f t="shared" si="621"/>
        <v>-2.1401605678537106E-3</v>
      </c>
      <c r="AG604" s="5">
        <f t="shared" si="622"/>
        <v>-1.7876404379578714E-3</v>
      </c>
      <c r="AH604" s="5">
        <f t="shared" si="623"/>
        <v>-2.1007488625515158E-3</v>
      </c>
      <c r="AI604" s="5">
        <f t="shared" si="624"/>
        <v>-1.9450906998514927E-3</v>
      </c>
      <c r="AJ604" s="5" t="e">
        <f t="shared" si="625"/>
        <v>#DIV/0!</v>
      </c>
      <c r="AK604" s="5">
        <f t="shared" si="626"/>
        <v>-1.7876404379578714E-3</v>
      </c>
      <c r="AL604" s="1"/>
      <c r="AM604" s="175">
        <f t="shared" si="591"/>
        <v>-2.1401605678537106E-3</v>
      </c>
      <c r="AN604" s="175">
        <f t="shared" si="592"/>
        <v>-1.7876404379578714E-3</v>
      </c>
      <c r="AO604" s="175">
        <f t="shared" si="593"/>
        <v>-2.1007488625515158E-3</v>
      </c>
      <c r="AP604" s="175">
        <f t="shared" si="594"/>
        <v>-1.9450906998514927E-3</v>
      </c>
      <c r="AQ604" s="175" t="e">
        <f t="shared" si="595"/>
        <v>#DIV/0!</v>
      </c>
      <c r="AR604" s="175">
        <f t="shared" si="596"/>
        <v>-1.7876404379578714E-3</v>
      </c>
      <c r="AS604" s="175"/>
      <c r="AT604" s="175">
        <f t="shared" si="597"/>
        <v>0</v>
      </c>
      <c r="AU604" s="175">
        <f t="shared" si="598"/>
        <v>0</v>
      </c>
      <c r="AV604" s="175">
        <f t="shared" si="599"/>
        <v>0</v>
      </c>
      <c r="AW604" s="175">
        <f t="shared" si="600"/>
        <v>0</v>
      </c>
      <c r="AX604" s="175" t="e">
        <f t="shared" si="601"/>
        <v>#DIV/0!</v>
      </c>
      <c r="AY604" s="175">
        <f t="shared" si="602"/>
        <v>0</v>
      </c>
      <c r="AZ604" s="1"/>
      <c r="BA604" s="1">
        <f t="shared" si="627"/>
        <v>3.4022908229281272E-2</v>
      </c>
      <c r="BB604" s="1">
        <f t="shared" si="628"/>
        <v>3.7993404280564018E-2</v>
      </c>
      <c r="BC604" s="1">
        <f t="shared" si="629"/>
        <v>2.6404476770143865E-2</v>
      </c>
      <c r="BD604" s="1">
        <f t="shared" si="630"/>
        <v>4.9534525199057447E-2</v>
      </c>
      <c r="BE604" s="1">
        <f t="shared" si="631"/>
        <v>0</v>
      </c>
      <c r="BF604" s="1">
        <f t="shared" si="632"/>
        <v>3.7993404280564018E-2</v>
      </c>
      <c r="BG604" s="1"/>
      <c r="BH604" s="1">
        <f t="shared" si="603"/>
        <v>3.4096035725042995E-2</v>
      </c>
      <c r="BI604" s="1">
        <f t="shared" si="604"/>
        <v>3.8061566525602782E-2</v>
      </c>
      <c r="BJ604" s="1">
        <f t="shared" si="605"/>
        <v>2.6460179981601231E-2</v>
      </c>
      <c r="BK604" s="1">
        <f t="shared" si="606"/>
        <v>4.9631250622787969E-2</v>
      </c>
      <c r="BL604" s="1">
        <f t="shared" si="607"/>
        <v>0</v>
      </c>
      <c r="BM604" s="1">
        <f t="shared" si="608"/>
        <v>3.8061566525602782E-2</v>
      </c>
      <c r="BN604" s="1"/>
      <c r="BO604" s="1">
        <f t="shared" si="615"/>
        <v>-2.8148358770856085E-3</v>
      </c>
      <c r="BP604" s="1">
        <f t="shared" si="616"/>
        <v>2.5512817124813847E-4</v>
      </c>
      <c r="BQ604" s="1">
        <f t="shared" si="617"/>
        <v>-2.8414639887838399E-2</v>
      </c>
      <c r="BR604" s="1">
        <f t="shared" si="618"/>
        <v>4.9697943193994665E-3</v>
      </c>
      <c r="BS604" s="1" t="e">
        <f t="shared" si="619"/>
        <v>#DIV/0!</v>
      </c>
      <c r="BT604" s="1">
        <f t="shared" si="620"/>
        <v>2.5512817124813847E-4</v>
      </c>
      <c r="BU604" s="1"/>
      <c r="BV604" s="1">
        <f t="shared" si="633"/>
        <v>0.10024931871168685</v>
      </c>
      <c r="BW604" s="1">
        <f t="shared" si="634"/>
        <v>9.8956392207069116E-2</v>
      </c>
      <c r="BX604" s="1">
        <f t="shared" si="635"/>
        <v>9.6835605238273531E-2</v>
      </c>
      <c r="BY604" s="1">
        <f t="shared" si="636"/>
        <v>0.1228571289151231</v>
      </c>
      <c r="BZ604" s="1" t="e">
        <f t="shared" si="637"/>
        <v>#DIV/0!</v>
      </c>
      <c r="CA604" s="1">
        <f t="shared" si="638"/>
        <v>9.8956392207069116E-2</v>
      </c>
      <c r="CB604" s="1"/>
      <c r="CC604" s="1"/>
    </row>
    <row r="605" spans="1:81" x14ac:dyDescent="0.2">
      <c r="A605">
        <f t="shared" si="639"/>
        <v>2040</v>
      </c>
      <c r="B605">
        <f t="shared" si="640"/>
        <v>4</v>
      </c>
      <c r="C605" s="1">
        <f>AVERAGE(RealPrice!C593:C604)</f>
        <v>3.4023419696967379E-2</v>
      </c>
      <c r="D605" s="1">
        <f>AVERAGE(RealPrice!D593:D604)</f>
        <v>3.7993724298266314E-2</v>
      </c>
      <c r="E605" s="1">
        <f>AVERAGE(RealPrice!E593:E604)</f>
        <v>2.6404558465842078E-2</v>
      </c>
      <c r="F605" s="1">
        <f>AVERAGE(RealPrice!F593:F604)</f>
        <v>4.9534000296850726E-2</v>
      </c>
      <c r="G605" s="1">
        <f>AVERAGE(RealPrice!G593:G604)</f>
        <v>0</v>
      </c>
      <c r="H605" s="1">
        <f>AVERAGE(RealPrice!H593:H604)</f>
        <v>3.7993724298266314E-2</v>
      </c>
      <c r="I605" s="1"/>
      <c r="J605" s="1">
        <f t="shared" si="609"/>
        <v>-7.2616028075615791E-5</v>
      </c>
      <c r="K605" s="1">
        <f t="shared" si="610"/>
        <v>-6.7842227336467609E-5</v>
      </c>
      <c r="L605" s="1">
        <f t="shared" si="611"/>
        <v>-5.562151575915289E-5</v>
      </c>
      <c r="M605" s="1">
        <f t="shared" si="612"/>
        <v>-9.7250325937242588E-5</v>
      </c>
      <c r="N605" s="1">
        <f t="shared" si="613"/>
        <v>0</v>
      </c>
      <c r="O605" s="1">
        <f t="shared" si="614"/>
        <v>-6.7842227336467609E-5</v>
      </c>
      <c r="P605" s="1"/>
      <c r="Q605" s="99">
        <f t="shared" si="579"/>
        <v>-7.2616028075615791E-5</v>
      </c>
      <c r="R605" s="99">
        <f t="shared" si="580"/>
        <v>-6.7842227336467609E-5</v>
      </c>
      <c r="S605" s="99">
        <f t="shared" si="581"/>
        <v>-5.562151575915289E-5</v>
      </c>
      <c r="T605" s="99">
        <f t="shared" si="582"/>
        <v>-9.7250325937242588E-5</v>
      </c>
      <c r="U605" s="99">
        <f t="shared" si="583"/>
        <v>0</v>
      </c>
      <c r="V605" s="99">
        <f t="shared" si="584"/>
        <v>-6.7842227336467609E-5</v>
      </c>
      <c r="W605" s="99"/>
      <c r="X605" s="99">
        <f t="shared" si="585"/>
        <v>0</v>
      </c>
      <c r="Y605" s="99">
        <f t="shared" si="586"/>
        <v>0</v>
      </c>
      <c r="Z605" s="99">
        <f t="shared" si="587"/>
        <v>0</v>
      </c>
      <c r="AA605" s="99">
        <f t="shared" si="588"/>
        <v>0</v>
      </c>
      <c r="AB605" s="99">
        <f t="shared" si="589"/>
        <v>0</v>
      </c>
      <c r="AC605" s="99">
        <f t="shared" si="590"/>
        <v>0</v>
      </c>
      <c r="AD605" s="1"/>
      <c r="AE605" s="1"/>
      <c r="AF605" s="5">
        <f t="shared" si="621"/>
        <v>-2.1297498823970029E-3</v>
      </c>
      <c r="AG605" s="5">
        <f t="shared" si="622"/>
        <v>-1.7824339229661756E-3</v>
      </c>
      <c r="AH605" s="5">
        <f t="shared" si="623"/>
        <v>-2.102083802824839E-3</v>
      </c>
      <c r="AI605" s="5">
        <f t="shared" si="624"/>
        <v>-1.9594574933518016E-3</v>
      </c>
      <c r="AJ605" s="5" t="e">
        <f t="shared" si="625"/>
        <v>#DIV/0!</v>
      </c>
      <c r="AK605" s="5">
        <f t="shared" si="626"/>
        <v>-1.7824339229661756E-3</v>
      </c>
      <c r="AL605" s="1"/>
      <c r="AM605" s="175">
        <f t="shared" si="591"/>
        <v>-2.1297498823970029E-3</v>
      </c>
      <c r="AN605" s="175">
        <f t="shared" si="592"/>
        <v>-1.7824339229661756E-3</v>
      </c>
      <c r="AO605" s="175">
        <f t="shared" si="593"/>
        <v>-2.102083802824839E-3</v>
      </c>
      <c r="AP605" s="175">
        <f t="shared" si="594"/>
        <v>-1.9594574933518016E-3</v>
      </c>
      <c r="AQ605" s="175" t="e">
        <f t="shared" si="595"/>
        <v>#DIV/0!</v>
      </c>
      <c r="AR605" s="175">
        <f t="shared" si="596"/>
        <v>-1.7824339229661756E-3</v>
      </c>
      <c r="AS605" s="175"/>
      <c r="AT605" s="175">
        <f t="shared" si="597"/>
        <v>0</v>
      </c>
      <c r="AU605" s="175">
        <f t="shared" si="598"/>
        <v>0</v>
      </c>
      <c r="AV605" s="175">
        <f t="shared" si="599"/>
        <v>0</v>
      </c>
      <c r="AW605" s="175">
        <f t="shared" si="600"/>
        <v>0</v>
      </c>
      <c r="AX605" s="175" t="e">
        <f t="shared" si="601"/>
        <v>#DIV/0!</v>
      </c>
      <c r="AY605" s="175">
        <f t="shared" si="602"/>
        <v>0</v>
      </c>
      <c r="AZ605" s="1"/>
      <c r="BA605" s="1">
        <f t="shared" si="627"/>
        <v>3.3950803668891763E-2</v>
      </c>
      <c r="BB605" s="1">
        <f t="shared" si="628"/>
        <v>3.7925882070929846E-2</v>
      </c>
      <c r="BC605" s="1">
        <f t="shared" si="629"/>
        <v>2.6348936950082925E-2</v>
      </c>
      <c r="BD605" s="1">
        <f t="shared" si="630"/>
        <v>4.9436749970913484E-2</v>
      </c>
      <c r="BE605" s="1">
        <f t="shared" si="631"/>
        <v>0</v>
      </c>
      <c r="BF605" s="1">
        <f t="shared" si="632"/>
        <v>3.7925882070929846E-2</v>
      </c>
      <c r="BG605" s="1"/>
      <c r="BH605" s="1">
        <f t="shared" si="603"/>
        <v>3.4023419696967379E-2</v>
      </c>
      <c r="BI605" s="1">
        <f t="shared" si="604"/>
        <v>3.7993724298266314E-2</v>
      </c>
      <c r="BJ605" s="1">
        <f t="shared" si="605"/>
        <v>2.6404558465842078E-2</v>
      </c>
      <c r="BK605" s="1">
        <f t="shared" si="606"/>
        <v>4.9534000296850726E-2</v>
      </c>
      <c r="BL605" s="1">
        <f t="shared" si="607"/>
        <v>0</v>
      </c>
      <c r="BM605" s="1">
        <f t="shared" si="608"/>
        <v>3.7993724298266314E-2</v>
      </c>
      <c r="BN605" s="1"/>
      <c r="BO605" s="1">
        <f t="shared" si="615"/>
        <v>-2.8872972511839686E-3</v>
      </c>
      <c r="BP605" s="1">
        <f t="shared" si="616"/>
        <v>1.8740686819908434E-4</v>
      </c>
      <c r="BQ605" s="1">
        <f t="shared" si="617"/>
        <v>-2.8470144482510187E-2</v>
      </c>
      <c r="BR605" s="1">
        <f t="shared" si="618"/>
        <v>4.8727345513421118E-3</v>
      </c>
      <c r="BS605" s="1" t="e">
        <f t="shared" si="619"/>
        <v>#DIV/0!</v>
      </c>
      <c r="BT605" s="1">
        <f t="shared" si="620"/>
        <v>1.8740686819908434E-4</v>
      </c>
      <c r="BU605" s="1"/>
      <c r="BV605" s="1">
        <f t="shared" si="633"/>
        <v>0.10024931871168685</v>
      </c>
      <c r="BW605" s="1">
        <f t="shared" si="634"/>
        <v>9.8956392207069116E-2</v>
      </c>
      <c r="BX605" s="1">
        <f t="shared" si="635"/>
        <v>9.6835605238273531E-2</v>
      </c>
      <c r="BY605" s="1">
        <f t="shared" si="636"/>
        <v>0.1228571289151231</v>
      </c>
      <c r="BZ605" s="1" t="e">
        <f t="shared" si="637"/>
        <v>#DIV/0!</v>
      </c>
      <c r="CA605" s="1">
        <f t="shared" si="638"/>
        <v>9.8956392207069116E-2</v>
      </c>
      <c r="CB605" s="1"/>
      <c r="CC605" s="1"/>
    </row>
    <row r="606" spans="1:81" x14ac:dyDescent="0.2">
      <c r="A606">
        <f t="shared" si="639"/>
        <v>2040</v>
      </c>
      <c r="B606">
        <f t="shared" si="640"/>
        <v>5</v>
      </c>
      <c r="C606" s="1">
        <f>AVERAGE(RealPrice!C594:C605)</f>
        <v>3.3951296574091946E-2</v>
      </c>
      <c r="D606" s="1">
        <f>AVERAGE(RealPrice!D594:D605)</f>
        <v>3.7926261642471606E-2</v>
      </c>
      <c r="E606" s="1">
        <f>AVERAGE(RealPrice!E594:E605)</f>
        <v>2.6347696848402897E-2</v>
      </c>
      <c r="F606" s="1">
        <f>AVERAGE(RealPrice!F594:F605)</f>
        <v>4.9436865081230776E-2</v>
      </c>
      <c r="G606" s="1">
        <f>AVERAGE(RealPrice!G594:G605)</f>
        <v>0</v>
      </c>
      <c r="H606" s="1">
        <f>AVERAGE(RealPrice!H594:H605)</f>
        <v>3.7926261642471606E-2</v>
      </c>
      <c r="I606" s="1"/>
      <c r="J606" s="1">
        <f t="shared" si="609"/>
        <v>-7.2123122875432377E-5</v>
      </c>
      <c r="K606" s="1">
        <f t="shared" si="610"/>
        <v>-6.7462655794707505E-5</v>
      </c>
      <c r="L606" s="1">
        <f t="shared" si="611"/>
        <v>-5.6861617439181444E-5</v>
      </c>
      <c r="M606" s="1">
        <f t="shared" si="612"/>
        <v>-9.7135215619950643E-5</v>
      </c>
      <c r="N606" s="1">
        <f t="shared" si="613"/>
        <v>0</v>
      </c>
      <c r="O606" s="1">
        <f t="shared" si="614"/>
        <v>-6.7462655794707505E-5</v>
      </c>
      <c r="P606" s="1"/>
      <c r="Q606" s="99">
        <f t="shared" si="579"/>
        <v>-7.2123122875432377E-5</v>
      </c>
      <c r="R606" s="99">
        <f t="shared" si="580"/>
        <v>-6.7462655794707505E-5</v>
      </c>
      <c r="S606" s="99">
        <f t="shared" si="581"/>
        <v>-5.6861617439181444E-5</v>
      </c>
      <c r="T606" s="99">
        <f t="shared" si="582"/>
        <v>-9.7135215619950643E-5</v>
      </c>
      <c r="U606" s="99">
        <f t="shared" si="583"/>
        <v>0</v>
      </c>
      <c r="V606" s="99">
        <f t="shared" si="584"/>
        <v>-6.7462655794707505E-5</v>
      </c>
      <c r="W606" s="99"/>
      <c r="X606" s="99">
        <f t="shared" si="585"/>
        <v>0</v>
      </c>
      <c r="Y606" s="99">
        <f t="shared" si="586"/>
        <v>0</v>
      </c>
      <c r="Z606" s="99">
        <f t="shared" si="587"/>
        <v>0</v>
      </c>
      <c r="AA606" s="99">
        <f t="shared" si="588"/>
        <v>0</v>
      </c>
      <c r="AB606" s="99">
        <f t="shared" si="589"/>
        <v>0</v>
      </c>
      <c r="AC606" s="99">
        <f t="shared" si="590"/>
        <v>0</v>
      </c>
      <c r="AD606" s="1"/>
      <c r="AE606" s="1"/>
      <c r="AF606" s="5">
        <f t="shared" si="621"/>
        <v>-2.1198081650170009E-3</v>
      </c>
      <c r="AG606" s="5">
        <f t="shared" si="622"/>
        <v>-1.7756262919922383E-3</v>
      </c>
      <c r="AH606" s="5">
        <f t="shared" si="623"/>
        <v>-2.153477306304552E-3</v>
      </c>
      <c r="AI606" s="5">
        <f t="shared" si="624"/>
        <v>-1.9609806403244612E-3</v>
      </c>
      <c r="AJ606" s="5" t="e">
        <f t="shared" si="625"/>
        <v>#DIV/0!</v>
      </c>
      <c r="AK606" s="5">
        <f t="shared" si="626"/>
        <v>-1.7756262919922383E-3</v>
      </c>
      <c r="AL606" s="1"/>
      <c r="AM606" s="175">
        <f t="shared" si="591"/>
        <v>-2.1198081650170009E-3</v>
      </c>
      <c r="AN606" s="175">
        <f t="shared" si="592"/>
        <v>-1.7756262919922383E-3</v>
      </c>
      <c r="AO606" s="175">
        <f t="shared" si="593"/>
        <v>-2.153477306304552E-3</v>
      </c>
      <c r="AP606" s="175">
        <f t="shared" si="594"/>
        <v>-1.9609806403244612E-3</v>
      </c>
      <c r="AQ606" s="175" t="e">
        <f t="shared" si="595"/>
        <v>#DIV/0!</v>
      </c>
      <c r="AR606" s="175">
        <f t="shared" si="596"/>
        <v>-1.7756262919922383E-3</v>
      </c>
      <c r="AS606" s="175"/>
      <c r="AT606" s="175">
        <f t="shared" si="597"/>
        <v>0</v>
      </c>
      <c r="AU606" s="175">
        <f t="shared" si="598"/>
        <v>0</v>
      </c>
      <c r="AV606" s="175">
        <f t="shared" si="599"/>
        <v>0</v>
      </c>
      <c r="AW606" s="175">
        <f t="shared" si="600"/>
        <v>0</v>
      </c>
      <c r="AX606" s="175" t="e">
        <f t="shared" si="601"/>
        <v>#DIV/0!</v>
      </c>
      <c r="AY606" s="175">
        <f t="shared" si="602"/>
        <v>0</v>
      </c>
      <c r="AZ606" s="1"/>
      <c r="BA606" s="1">
        <f t="shared" si="627"/>
        <v>3.3879173451216514E-2</v>
      </c>
      <c r="BB606" s="1">
        <f t="shared" si="628"/>
        <v>3.7858798986676899E-2</v>
      </c>
      <c r="BC606" s="1">
        <f t="shared" si="629"/>
        <v>2.6290835230963715E-2</v>
      </c>
      <c r="BD606" s="1">
        <f t="shared" si="630"/>
        <v>4.9339729865610825E-2</v>
      </c>
      <c r="BE606" s="1">
        <f t="shared" si="631"/>
        <v>0</v>
      </c>
      <c r="BF606" s="1">
        <f t="shared" si="632"/>
        <v>3.7858798986676899E-2</v>
      </c>
      <c r="BG606" s="1"/>
      <c r="BH606" s="1">
        <f t="shared" si="603"/>
        <v>3.3951296574091946E-2</v>
      </c>
      <c r="BI606" s="1">
        <f t="shared" si="604"/>
        <v>3.7926261642471606E-2</v>
      </c>
      <c r="BJ606" s="1">
        <f t="shared" si="605"/>
        <v>2.6347696848402897E-2</v>
      </c>
      <c r="BK606" s="1">
        <f t="shared" si="606"/>
        <v>4.9436865081230776E-2</v>
      </c>
      <c r="BL606" s="1">
        <f t="shared" si="607"/>
        <v>0</v>
      </c>
      <c r="BM606" s="1">
        <f t="shared" si="608"/>
        <v>3.7926261642471606E-2</v>
      </c>
      <c r="BN606" s="1"/>
      <c r="BO606" s="1">
        <f t="shared" si="615"/>
        <v>-2.9592674868746424E-3</v>
      </c>
      <c r="BP606" s="1">
        <f t="shared" si="616"/>
        <v>1.2006400086973502E-4</v>
      </c>
      <c r="BQ606" s="1">
        <f t="shared" si="617"/>
        <v>-2.8526883649746614E-2</v>
      </c>
      <c r="BR606" s="1">
        <f t="shared" si="618"/>
        <v>4.7757898159994858E-3</v>
      </c>
      <c r="BS606" s="1" t="e">
        <f t="shared" si="619"/>
        <v>#DIV/0!</v>
      </c>
      <c r="BT606" s="1">
        <f t="shared" si="620"/>
        <v>1.2006400086973502E-4</v>
      </c>
      <c r="BU606" s="1"/>
      <c r="BV606" s="1">
        <f t="shared" si="633"/>
        <v>0.10024931871168685</v>
      </c>
      <c r="BW606" s="1">
        <f t="shared" si="634"/>
        <v>9.8956392207069116E-2</v>
      </c>
      <c r="BX606" s="1">
        <f t="shared" si="635"/>
        <v>9.6835605238273531E-2</v>
      </c>
      <c r="BY606" s="1">
        <f t="shared" si="636"/>
        <v>0.1228571289151231</v>
      </c>
      <c r="BZ606" s="1" t="e">
        <f t="shared" si="637"/>
        <v>#DIV/0!</v>
      </c>
      <c r="CA606" s="1">
        <f t="shared" si="638"/>
        <v>9.8956392207069116E-2</v>
      </c>
      <c r="CB606" s="1"/>
      <c r="CC606" s="1"/>
    </row>
    <row r="607" spans="1:81" x14ac:dyDescent="0.2">
      <c r="A607">
        <f t="shared" si="639"/>
        <v>2040</v>
      </c>
      <c r="B607">
        <f t="shared" si="640"/>
        <v>6</v>
      </c>
      <c r="C607" s="1">
        <f>AVERAGE(RealPrice!C595:C606)</f>
        <v>3.3879439572269146E-2</v>
      </c>
      <c r="D607" s="1">
        <f>AVERAGE(RealPrice!D595:D606)</f>
        <v>3.7859107142529998E-2</v>
      </c>
      <c r="E607" s="1">
        <f>AVERAGE(RealPrice!E595:E606)</f>
        <v>2.6291439543817626E-2</v>
      </c>
      <c r="F607" s="1">
        <f>AVERAGE(RealPrice!F595:F606)</f>
        <v>4.9340926132405483E-2</v>
      </c>
      <c r="G607" s="1">
        <f>AVERAGE(RealPrice!G595:G606)</f>
        <v>0</v>
      </c>
      <c r="H607" s="1">
        <f>AVERAGE(RealPrice!H595:H606)</f>
        <v>3.7859107142529998E-2</v>
      </c>
      <c r="I607" s="1"/>
      <c r="J607" s="1">
        <f t="shared" si="609"/>
        <v>-7.1857001822800415E-5</v>
      </c>
      <c r="K607" s="1">
        <f t="shared" si="610"/>
        <v>-6.715449994160877E-5</v>
      </c>
      <c r="L607" s="1">
        <f t="shared" si="611"/>
        <v>-5.6257304585270729E-5</v>
      </c>
      <c r="M607" s="1">
        <f t="shared" si="612"/>
        <v>-9.5938948825292913E-5</v>
      </c>
      <c r="N607" s="1">
        <f t="shared" si="613"/>
        <v>0</v>
      </c>
      <c r="O607" s="1">
        <f t="shared" si="614"/>
        <v>-6.715449994160877E-5</v>
      </c>
      <c r="P607" s="1"/>
      <c r="Q607" s="99">
        <f t="shared" si="579"/>
        <v>-7.1857001822800415E-5</v>
      </c>
      <c r="R607" s="99">
        <f t="shared" si="580"/>
        <v>-6.715449994160877E-5</v>
      </c>
      <c r="S607" s="99">
        <f t="shared" si="581"/>
        <v>-5.6257304585270729E-5</v>
      </c>
      <c r="T607" s="99">
        <f t="shared" si="582"/>
        <v>-9.5938948825292913E-5</v>
      </c>
      <c r="U607" s="99">
        <f t="shared" si="583"/>
        <v>0</v>
      </c>
      <c r="V607" s="99">
        <f t="shared" si="584"/>
        <v>-6.715449994160877E-5</v>
      </c>
      <c r="W607" s="99"/>
      <c r="X607" s="99">
        <f t="shared" si="585"/>
        <v>0</v>
      </c>
      <c r="Y607" s="99">
        <f t="shared" si="586"/>
        <v>0</v>
      </c>
      <c r="Z607" s="99">
        <f t="shared" si="587"/>
        <v>0</v>
      </c>
      <c r="AA607" s="99">
        <f t="shared" si="588"/>
        <v>0</v>
      </c>
      <c r="AB607" s="99">
        <f t="shared" si="589"/>
        <v>0</v>
      </c>
      <c r="AC607" s="99">
        <f t="shared" si="590"/>
        <v>0</v>
      </c>
      <c r="AD607" s="1"/>
      <c r="AE607" s="1"/>
      <c r="AF607" s="5">
        <f t="shared" si="621"/>
        <v>-2.1164729796396831E-3</v>
      </c>
      <c r="AG607" s="5">
        <f t="shared" si="622"/>
        <v>-1.7706596177252676E-3</v>
      </c>
      <c r="AH607" s="5">
        <f t="shared" si="623"/>
        <v>-2.1351887001341829E-3</v>
      </c>
      <c r="AI607" s="5">
        <f t="shared" si="624"/>
        <v>-1.9406357718607659E-3</v>
      </c>
      <c r="AJ607" s="5" t="e">
        <f t="shared" si="625"/>
        <v>#DIV/0!</v>
      </c>
      <c r="AK607" s="5">
        <f t="shared" si="626"/>
        <v>-1.7706596177252676E-3</v>
      </c>
      <c r="AL607" s="1"/>
      <c r="AM607" s="175">
        <f t="shared" si="591"/>
        <v>-2.1164729796396831E-3</v>
      </c>
      <c r="AN607" s="175">
        <f t="shared" si="592"/>
        <v>-1.7706596177252676E-3</v>
      </c>
      <c r="AO607" s="175">
        <f t="shared" si="593"/>
        <v>-2.1351887001341829E-3</v>
      </c>
      <c r="AP607" s="175">
        <f t="shared" si="594"/>
        <v>-1.9406357718607659E-3</v>
      </c>
      <c r="AQ607" s="175" t="e">
        <f t="shared" si="595"/>
        <v>#DIV/0!</v>
      </c>
      <c r="AR607" s="175">
        <f t="shared" si="596"/>
        <v>-1.7706596177252676E-3</v>
      </c>
      <c r="AS607" s="175"/>
      <c r="AT607" s="175">
        <f t="shared" si="597"/>
        <v>0</v>
      </c>
      <c r="AU607" s="175">
        <f t="shared" si="598"/>
        <v>0</v>
      </c>
      <c r="AV607" s="175">
        <f t="shared" si="599"/>
        <v>0</v>
      </c>
      <c r="AW607" s="175">
        <f t="shared" si="600"/>
        <v>0</v>
      </c>
      <c r="AX607" s="175" t="e">
        <f t="shared" si="601"/>
        <v>#DIV/0!</v>
      </c>
      <c r="AY607" s="175">
        <f t="shared" si="602"/>
        <v>0</v>
      </c>
      <c r="AZ607" s="1"/>
      <c r="BA607" s="1">
        <f t="shared" si="627"/>
        <v>3.3807582570446346E-2</v>
      </c>
      <c r="BB607" s="1">
        <f t="shared" si="628"/>
        <v>3.7791952642588389E-2</v>
      </c>
      <c r="BC607" s="1">
        <f t="shared" si="629"/>
        <v>2.6235182239232355E-2</v>
      </c>
      <c r="BD607" s="1">
        <f t="shared" si="630"/>
        <v>4.924498718358019E-2</v>
      </c>
      <c r="BE607" s="1">
        <f t="shared" si="631"/>
        <v>0</v>
      </c>
      <c r="BF607" s="1">
        <f t="shared" si="632"/>
        <v>3.7791952642588389E-2</v>
      </c>
      <c r="BG607" s="1"/>
      <c r="BH607" s="1">
        <f t="shared" si="603"/>
        <v>3.3879439572269146E-2</v>
      </c>
      <c r="BI607" s="1">
        <f t="shared" si="604"/>
        <v>3.7859107142529998E-2</v>
      </c>
      <c r="BJ607" s="1">
        <f t="shared" si="605"/>
        <v>2.6291439543817626E-2</v>
      </c>
      <c r="BK607" s="1">
        <f t="shared" si="606"/>
        <v>4.9340926132405483E-2</v>
      </c>
      <c r="BL607" s="1">
        <f t="shared" si="607"/>
        <v>0</v>
      </c>
      <c r="BM607" s="1">
        <f t="shared" si="608"/>
        <v>3.7859107142529998E-2</v>
      </c>
      <c r="BN607" s="1"/>
      <c r="BO607" s="1">
        <f t="shared" si="615"/>
        <v>-3.0309724052946857E-3</v>
      </c>
      <c r="BP607" s="1">
        <f t="shared" si="616"/>
        <v>5.3028408689322911E-5</v>
      </c>
      <c r="BQ607" s="1">
        <f t="shared" si="617"/>
        <v>-2.8583020834370833E-2</v>
      </c>
      <c r="BR607" s="1">
        <f t="shared" si="618"/>
        <v>4.6800370497301997E-3</v>
      </c>
      <c r="BS607" s="1" t="e">
        <f t="shared" si="619"/>
        <v>#DIV/0!</v>
      </c>
      <c r="BT607" s="1">
        <f t="shared" si="620"/>
        <v>5.3028408689322911E-5</v>
      </c>
      <c r="BU607" s="1"/>
      <c r="BV607" s="1">
        <f t="shared" si="633"/>
        <v>0.10024931871168685</v>
      </c>
      <c r="BW607" s="1">
        <f t="shared" si="634"/>
        <v>9.8956392207069116E-2</v>
      </c>
      <c r="BX607" s="1">
        <f t="shared" si="635"/>
        <v>9.6835605238273531E-2</v>
      </c>
      <c r="BY607" s="1">
        <f t="shared" si="636"/>
        <v>0.1228571289151231</v>
      </c>
      <c r="BZ607" s="1" t="e">
        <f t="shared" si="637"/>
        <v>#DIV/0!</v>
      </c>
      <c r="CA607" s="1">
        <f t="shared" si="638"/>
        <v>9.8956392207069116E-2</v>
      </c>
      <c r="CB607" s="1"/>
      <c r="CC607" s="1"/>
    </row>
    <row r="608" spans="1:81" x14ac:dyDescent="0.2">
      <c r="A608">
        <f t="shared" si="639"/>
        <v>2040</v>
      </c>
      <c r="B608">
        <f t="shared" si="640"/>
        <v>7</v>
      </c>
      <c r="C608" s="1">
        <f>AVERAGE(RealPrice!C596:C607)</f>
        <v>3.3809331311907852E-2</v>
      </c>
      <c r="D608" s="1">
        <f>AVERAGE(RealPrice!D596:D607)</f>
        <v>3.7793320885485891E-2</v>
      </c>
      <c r="E608" s="1">
        <f>AVERAGE(RealPrice!E596:E607)</f>
        <v>2.6234785621482206E-2</v>
      </c>
      <c r="F608" s="1">
        <f>AVERAGE(RealPrice!F596:F607)</f>
        <v>4.9246944209234748E-2</v>
      </c>
      <c r="G608" s="1">
        <f>AVERAGE(RealPrice!G596:G607)</f>
        <v>0</v>
      </c>
      <c r="H608" s="1">
        <f>AVERAGE(RealPrice!H596:H607)</f>
        <v>3.7793320885485891E-2</v>
      </c>
      <c r="I608" s="1"/>
      <c r="J608" s="1">
        <f t="shared" si="609"/>
        <v>-7.0108260361294306E-5</v>
      </c>
      <c r="K608" s="1">
        <f t="shared" si="610"/>
        <v>-6.5786257044106455E-5</v>
      </c>
      <c r="L608" s="1">
        <f t="shared" si="611"/>
        <v>-5.6653922335420104E-5</v>
      </c>
      <c r="M608" s="1">
        <f t="shared" si="612"/>
        <v>-9.3981923170734227E-5</v>
      </c>
      <c r="N608" s="1">
        <f t="shared" si="613"/>
        <v>0</v>
      </c>
      <c r="O608" s="1">
        <f t="shared" si="614"/>
        <v>-6.5786257044106455E-5</v>
      </c>
      <c r="P608" s="1"/>
      <c r="Q608" s="99">
        <f t="shared" si="579"/>
        <v>-7.0108260361294306E-5</v>
      </c>
      <c r="R608" s="99">
        <f t="shared" si="580"/>
        <v>-6.5786257044106455E-5</v>
      </c>
      <c r="S608" s="99">
        <f t="shared" si="581"/>
        <v>-5.6653922335420104E-5</v>
      </c>
      <c r="T608" s="99">
        <f t="shared" si="582"/>
        <v>-9.3981923170734227E-5</v>
      </c>
      <c r="U608" s="99">
        <f t="shared" si="583"/>
        <v>0</v>
      </c>
      <c r="V608" s="99">
        <f t="shared" si="584"/>
        <v>-6.5786257044106455E-5</v>
      </c>
      <c r="W608" s="99"/>
      <c r="X608" s="99">
        <f t="shared" si="585"/>
        <v>0</v>
      </c>
      <c r="Y608" s="99">
        <f t="shared" si="586"/>
        <v>0</v>
      </c>
      <c r="Z608" s="99">
        <f t="shared" si="587"/>
        <v>0</v>
      </c>
      <c r="AA608" s="99">
        <f t="shared" si="588"/>
        <v>0</v>
      </c>
      <c r="AB608" s="99">
        <f t="shared" si="589"/>
        <v>0</v>
      </c>
      <c r="AC608" s="99">
        <f t="shared" si="590"/>
        <v>0</v>
      </c>
      <c r="AD608" s="1"/>
      <c r="AE608" s="1"/>
      <c r="AF608" s="5">
        <f t="shared" si="621"/>
        <v>-2.0693453388372918E-3</v>
      </c>
      <c r="AG608" s="5">
        <f t="shared" si="622"/>
        <v>-1.737660024480725E-3</v>
      </c>
      <c r="AH608" s="5">
        <f t="shared" si="623"/>
        <v>-2.1548429191562413E-3</v>
      </c>
      <c r="AI608" s="5">
        <f t="shared" si="624"/>
        <v>-1.9047458273996343E-3</v>
      </c>
      <c r="AJ608" s="5" t="e">
        <f t="shared" si="625"/>
        <v>#DIV/0!</v>
      </c>
      <c r="AK608" s="5">
        <f t="shared" si="626"/>
        <v>-1.737660024480725E-3</v>
      </c>
      <c r="AL608" s="1"/>
      <c r="AM608" s="175">
        <f t="shared" si="591"/>
        <v>-2.0693453388372918E-3</v>
      </c>
      <c r="AN608" s="175">
        <f t="shared" si="592"/>
        <v>-1.737660024480725E-3</v>
      </c>
      <c r="AO608" s="175">
        <f t="shared" si="593"/>
        <v>-2.1548429191562413E-3</v>
      </c>
      <c r="AP608" s="175">
        <f t="shared" si="594"/>
        <v>-1.9047458273996343E-3</v>
      </c>
      <c r="AQ608" s="175" t="e">
        <f t="shared" si="595"/>
        <v>#DIV/0!</v>
      </c>
      <c r="AR608" s="175">
        <f t="shared" si="596"/>
        <v>-1.737660024480725E-3</v>
      </c>
      <c r="AS608" s="175"/>
      <c r="AT608" s="175">
        <f t="shared" si="597"/>
        <v>0</v>
      </c>
      <c r="AU608" s="175">
        <f t="shared" si="598"/>
        <v>0</v>
      </c>
      <c r="AV608" s="175">
        <f t="shared" si="599"/>
        <v>0</v>
      </c>
      <c r="AW608" s="175">
        <f t="shared" si="600"/>
        <v>0</v>
      </c>
      <c r="AX608" s="175" t="e">
        <f t="shared" si="601"/>
        <v>#DIV/0!</v>
      </c>
      <c r="AY608" s="175">
        <f t="shared" si="602"/>
        <v>0</v>
      </c>
      <c r="AZ608" s="1"/>
      <c r="BA608" s="1">
        <f t="shared" si="627"/>
        <v>3.3739223051546557E-2</v>
      </c>
      <c r="BB608" s="1">
        <f t="shared" si="628"/>
        <v>3.7727534628441785E-2</v>
      </c>
      <c r="BC608" s="1">
        <f t="shared" si="629"/>
        <v>2.6178131699146786E-2</v>
      </c>
      <c r="BD608" s="1">
        <f t="shared" si="630"/>
        <v>4.9152962286064014E-2</v>
      </c>
      <c r="BE608" s="1">
        <f t="shared" si="631"/>
        <v>0</v>
      </c>
      <c r="BF608" s="1">
        <f t="shared" si="632"/>
        <v>3.7727534628441785E-2</v>
      </c>
      <c r="BG608" s="1"/>
      <c r="BH608" s="1">
        <f t="shared" si="603"/>
        <v>3.3809331311907852E-2</v>
      </c>
      <c r="BI608" s="1">
        <f t="shared" si="604"/>
        <v>3.7793320885485891E-2</v>
      </c>
      <c r="BJ608" s="1">
        <f t="shared" si="605"/>
        <v>2.6234785621482206E-2</v>
      </c>
      <c r="BK608" s="1">
        <f t="shared" si="606"/>
        <v>4.9246944209234748E-2</v>
      </c>
      <c r="BL608" s="1">
        <f t="shared" si="607"/>
        <v>0</v>
      </c>
      <c r="BM608" s="1">
        <f t="shared" si="608"/>
        <v>3.7793320885485891E-2</v>
      </c>
      <c r="BN608" s="1"/>
      <c r="BO608" s="1">
        <f t="shared" si="615"/>
        <v>-3.1009355874541877E-3</v>
      </c>
      <c r="BP608" s="1">
        <f t="shared" si="616"/>
        <v>-1.2643534205758399E-5</v>
      </c>
      <c r="BQ608" s="1">
        <f t="shared" si="617"/>
        <v>-2.8639552676402866E-2</v>
      </c>
      <c r="BR608" s="1">
        <f t="shared" si="618"/>
        <v>4.5862341382354775E-3</v>
      </c>
      <c r="BS608" s="1" t="e">
        <f t="shared" si="619"/>
        <v>#DIV/0!</v>
      </c>
      <c r="BT608" s="1">
        <f t="shared" si="620"/>
        <v>-1.2643534205758399E-5</v>
      </c>
      <c r="BU608" s="1"/>
      <c r="BV608" s="1">
        <f t="shared" si="633"/>
        <v>0.10024931871168685</v>
      </c>
      <c r="BW608" s="1">
        <f t="shared" si="634"/>
        <v>9.8956392207069116E-2</v>
      </c>
      <c r="BX608" s="1">
        <f t="shared" si="635"/>
        <v>9.6835605238273531E-2</v>
      </c>
      <c r="BY608" s="1">
        <f t="shared" si="636"/>
        <v>0.1228571289151231</v>
      </c>
      <c r="BZ608" s="1" t="e">
        <f t="shared" si="637"/>
        <v>#DIV/0!</v>
      </c>
      <c r="CA608" s="1">
        <f t="shared" si="638"/>
        <v>9.8956392207069116E-2</v>
      </c>
      <c r="CB608" s="1"/>
      <c r="CC608" s="1"/>
    </row>
    <row r="609" spans="1:81" x14ac:dyDescent="0.2">
      <c r="A609">
        <f t="shared" si="639"/>
        <v>2040</v>
      </c>
      <c r="B609">
        <f t="shared" si="640"/>
        <v>8</v>
      </c>
      <c r="C609" s="1">
        <f>AVERAGE(RealPrice!C597:C608)</f>
        <v>3.373961833453492E-2</v>
      </c>
      <c r="D609" s="1">
        <f>AVERAGE(RealPrice!D597:D608)</f>
        <v>3.772834751962284E-2</v>
      </c>
      <c r="E609" s="1">
        <f>AVERAGE(RealPrice!E597:E608)</f>
        <v>2.617731395515065E-2</v>
      </c>
      <c r="F609" s="1">
        <f>AVERAGE(RealPrice!F597:F608)</f>
        <v>4.9153379188179212E-2</v>
      </c>
      <c r="G609" s="1">
        <f>AVERAGE(RealPrice!G597:G608)</f>
        <v>0</v>
      </c>
      <c r="H609" s="1">
        <f>AVERAGE(RealPrice!H597:H608)</f>
        <v>3.772834751962284E-2</v>
      </c>
      <c r="I609" s="1"/>
      <c r="J609" s="1">
        <f t="shared" si="609"/>
        <v>-6.9712977372932139E-5</v>
      </c>
      <c r="K609" s="1">
        <f t="shared" si="610"/>
        <v>-6.497336586305108E-5</v>
      </c>
      <c r="L609" s="1">
        <f t="shared" si="611"/>
        <v>-5.7471666331555815E-5</v>
      </c>
      <c r="M609" s="1">
        <f t="shared" si="612"/>
        <v>-9.3565021055536102E-5</v>
      </c>
      <c r="N609" s="1">
        <f t="shared" si="613"/>
        <v>0</v>
      </c>
      <c r="O609" s="1">
        <f t="shared" si="614"/>
        <v>-6.497336586305108E-5</v>
      </c>
      <c r="P609" s="1"/>
      <c r="Q609" s="99">
        <f t="shared" si="579"/>
        <v>-6.9712977372932139E-5</v>
      </c>
      <c r="R609" s="99">
        <f t="shared" si="580"/>
        <v>-6.497336586305108E-5</v>
      </c>
      <c r="S609" s="99">
        <f t="shared" si="581"/>
        <v>-5.7471666331555815E-5</v>
      </c>
      <c r="T609" s="99">
        <f t="shared" si="582"/>
        <v>-9.3565021055536102E-5</v>
      </c>
      <c r="U609" s="99">
        <f t="shared" si="583"/>
        <v>0</v>
      </c>
      <c r="V609" s="99">
        <f t="shared" si="584"/>
        <v>-6.497336586305108E-5</v>
      </c>
      <c r="W609" s="99"/>
      <c r="X609" s="99">
        <f t="shared" si="585"/>
        <v>0</v>
      </c>
      <c r="Y609" s="99">
        <f t="shared" si="586"/>
        <v>0</v>
      </c>
      <c r="Z609" s="99">
        <f t="shared" si="587"/>
        <v>0</v>
      </c>
      <c r="AA609" s="99">
        <f t="shared" si="588"/>
        <v>0</v>
      </c>
      <c r="AB609" s="99">
        <f t="shared" si="589"/>
        <v>0</v>
      </c>
      <c r="AC609" s="99">
        <f t="shared" si="590"/>
        <v>0</v>
      </c>
      <c r="AD609" s="1"/>
      <c r="AE609" s="1"/>
      <c r="AF609" s="5">
        <f t="shared" si="621"/>
        <v>-2.0619448734373602E-3</v>
      </c>
      <c r="AG609" s="5">
        <f t="shared" si="622"/>
        <v>-1.7191758845410687E-3</v>
      </c>
      <c r="AH609" s="5">
        <f t="shared" si="623"/>
        <v>-2.1906665128033076E-3</v>
      </c>
      <c r="AI609" s="5">
        <f t="shared" si="624"/>
        <v>-1.8999152649554762E-3</v>
      </c>
      <c r="AJ609" s="5" t="e">
        <f t="shared" si="625"/>
        <v>#DIV/0!</v>
      </c>
      <c r="AK609" s="5">
        <f t="shared" si="626"/>
        <v>-1.7191758845410687E-3</v>
      </c>
      <c r="AL609" s="1"/>
      <c r="AM609" s="175">
        <f t="shared" si="591"/>
        <v>-2.0619448734373602E-3</v>
      </c>
      <c r="AN609" s="175">
        <f t="shared" si="592"/>
        <v>-1.7191758845410687E-3</v>
      </c>
      <c r="AO609" s="175">
        <f t="shared" si="593"/>
        <v>-2.1906665128033076E-3</v>
      </c>
      <c r="AP609" s="175">
        <f t="shared" si="594"/>
        <v>-1.8999152649554762E-3</v>
      </c>
      <c r="AQ609" s="175" t="e">
        <f t="shared" si="595"/>
        <v>#DIV/0!</v>
      </c>
      <c r="AR609" s="175">
        <f t="shared" si="596"/>
        <v>-1.7191758845410687E-3</v>
      </c>
      <c r="AS609" s="175"/>
      <c r="AT609" s="175">
        <f t="shared" si="597"/>
        <v>0</v>
      </c>
      <c r="AU609" s="175">
        <f t="shared" si="598"/>
        <v>0</v>
      </c>
      <c r="AV609" s="175">
        <f t="shared" si="599"/>
        <v>0</v>
      </c>
      <c r="AW609" s="175">
        <f t="shared" si="600"/>
        <v>0</v>
      </c>
      <c r="AX609" s="175" t="e">
        <f t="shared" si="601"/>
        <v>#DIV/0!</v>
      </c>
      <c r="AY609" s="175">
        <f t="shared" si="602"/>
        <v>0</v>
      </c>
      <c r="AZ609" s="1"/>
      <c r="BA609" s="1">
        <f t="shared" si="627"/>
        <v>3.3669905357161987E-2</v>
      </c>
      <c r="BB609" s="1">
        <f t="shared" si="628"/>
        <v>3.7663374153759789E-2</v>
      </c>
      <c r="BC609" s="1">
        <f t="shared" si="629"/>
        <v>2.6119842288819094E-2</v>
      </c>
      <c r="BD609" s="1">
        <f t="shared" si="630"/>
        <v>4.9059814167123676E-2</v>
      </c>
      <c r="BE609" s="1">
        <f t="shared" si="631"/>
        <v>0</v>
      </c>
      <c r="BF609" s="1">
        <f t="shared" si="632"/>
        <v>3.7663374153759789E-2</v>
      </c>
      <c r="BG609" s="1"/>
      <c r="BH609" s="1">
        <f t="shared" si="603"/>
        <v>3.373961833453492E-2</v>
      </c>
      <c r="BI609" s="1">
        <f t="shared" si="604"/>
        <v>3.772834751962284E-2</v>
      </c>
      <c r="BJ609" s="1">
        <f t="shared" si="605"/>
        <v>2.617731395515065E-2</v>
      </c>
      <c r="BK609" s="1">
        <f t="shared" si="606"/>
        <v>4.9153379188179212E-2</v>
      </c>
      <c r="BL609" s="1">
        <f t="shared" si="607"/>
        <v>0</v>
      </c>
      <c r="BM609" s="1">
        <f t="shared" si="608"/>
        <v>3.772834751962284E-2</v>
      </c>
      <c r="BN609" s="1"/>
      <c r="BO609" s="1">
        <f t="shared" si="615"/>
        <v>-3.1705048205108153E-3</v>
      </c>
      <c r="BP609" s="1">
        <f t="shared" si="616"/>
        <v>-7.7505199425078838E-5</v>
      </c>
      <c r="BQ609" s="1">
        <f t="shared" si="617"/>
        <v>-2.8696898441479553E-2</v>
      </c>
      <c r="BR609" s="1">
        <f t="shared" si="618"/>
        <v>4.4928468827917113E-3</v>
      </c>
      <c r="BS609" s="1" t="e">
        <f t="shared" si="619"/>
        <v>#DIV/0!</v>
      </c>
      <c r="BT609" s="1">
        <f t="shared" si="620"/>
        <v>-7.7505199425078838E-5</v>
      </c>
      <c r="BU609" s="1"/>
      <c r="BV609" s="1">
        <f t="shared" si="633"/>
        <v>0.10024931871168685</v>
      </c>
      <c r="BW609" s="1">
        <f t="shared" si="634"/>
        <v>9.8956392207069116E-2</v>
      </c>
      <c r="BX609" s="1">
        <f t="shared" si="635"/>
        <v>9.6835605238273531E-2</v>
      </c>
      <c r="BY609" s="1">
        <f t="shared" si="636"/>
        <v>0.1228571289151231</v>
      </c>
      <c r="BZ609" s="1" t="e">
        <f t="shared" si="637"/>
        <v>#DIV/0!</v>
      </c>
      <c r="CA609" s="1">
        <f t="shared" si="638"/>
        <v>9.8956392207069116E-2</v>
      </c>
      <c r="CB609" s="1"/>
      <c r="CC609" s="1"/>
    </row>
    <row r="610" spans="1:81" x14ac:dyDescent="0.2">
      <c r="A610">
        <f t="shared" si="639"/>
        <v>2040</v>
      </c>
      <c r="B610">
        <f t="shared" si="640"/>
        <v>9</v>
      </c>
      <c r="C610" s="1">
        <f>AVERAGE(RealPrice!C598:C609)</f>
        <v>3.3669783772811782E-2</v>
      </c>
      <c r="D610" s="1">
        <f>AVERAGE(RealPrice!D598:D609)</f>
        <v>3.7662944949157971E-2</v>
      </c>
      <c r="E610" s="1">
        <f>AVERAGE(RealPrice!E598:E609)</f>
        <v>2.6119598420487153E-2</v>
      </c>
      <c r="F610" s="1">
        <f>AVERAGE(RealPrice!F598:F609)</f>
        <v>4.9059935913198953E-2</v>
      </c>
      <c r="G610" s="1">
        <f>AVERAGE(RealPrice!G598:G609)</f>
        <v>0</v>
      </c>
      <c r="H610" s="1">
        <f>AVERAGE(RealPrice!H598:H609)</f>
        <v>3.7662944949157971E-2</v>
      </c>
      <c r="I610" s="1"/>
      <c r="J610" s="1">
        <f t="shared" si="609"/>
        <v>-6.9834561723138011E-5</v>
      </c>
      <c r="K610" s="1">
        <f t="shared" si="610"/>
        <v>-6.5402570464868914E-5</v>
      </c>
      <c r="L610" s="1">
        <f t="shared" si="611"/>
        <v>-5.7715534663497353E-5</v>
      </c>
      <c r="M610" s="1">
        <f t="shared" si="612"/>
        <v>-9.3443274980259394E-5</v>
      </c>
      <c r="N610" s="1">
        <f t="shared" si="613"/>
        <v>0</v>
      </c>
      <c r="O610" s="1">
        <f t="shared" si="614"/>
        <v>-6.5402570464868914E-5</v>
      </c>
      <c r="P610" s="1"/>
      <c r="Q610" s="99">
        <f t="shared" si="579"/>
        <v>-6.9834561723138011E-5</v>
      </c>
      <c r="R610" s="99">
        <f t="shared" si="580"/>
        <v>-6.5402570464868914E-5</v>
      </c>
      <c r="S610" s="99">
        <f t="shared" si="581"/>
        <v>-5.7715534663497353E-5</v>
      </c>
      <c r="T610" s="99">
        <f t="shared" si="582"/>
        <v>-9.3443274980259394E-5</v>
      </c>
      <c r="U610" s="99">
        <f t="shared" si="583"/>
        <v>0</v>
      </c>
      <c r="V610" s="99">
        <f t="shared" si="584"/>
        <v>-6.5402570464868914E-5</v>
      </c>
      <c r="W610" s="99"/>
      <c r="X610" s="99">
        <f t="shared" si="585"/>
        <v>0</v>
      </c>
      <c r="Y610" s="99">
        <f t="shared" si="586"/>
        <v>0</v>
      </c>
      <c r="Z610" s="99">
        <f t="shared" si="587"/>
        <v>0</v>
      </c>
      <c r="AA610" s="99">
        <f t="shared" si="588"/>
        <v>0</v>
      </c>
      <c r="AB610" s="99">
        <f t="shared" si="589"/>
        <v>0</v>
      </c>
      <c r="AC610" s="99">
        <f t="shared" si="590"/>
        <v>0</v>
      </c>
      <c r="AD610" s="1"/>
      <c r="AE610" s="1"/>
      <c r="AF610" s="5">
        <f t="shared" si="621"/>
        <v>-2.0698088825639172E-3</v>
      </c>
      <c r="AG610" s="5">
        <f t="shared" si="622"/>
        <v>-1.7335127235788006E-3</v>
      </c>
      <c r="AH610" s="5">
        <f t="shared" si="623"/>
        <v>-2.2047920868574211E-3</v>
      </c>
      <c r="AI610" s="5">
        <f t="shared" si="624"/>
        <v>-1.9010549533637899E-3</v>
      </c>
      <c r="AJ610" s="5" t="e">
        <f t="shared" si="625"/>
        <v>#DIV/0!</v>
      </c>
      <c r="AK610" s="5">
        <f t="shared" si="626"/>
        <v>-1.7335127235788006E-3</v>
      </c>
      <c r="AL610" s="1"/>
      <c r="AM610" s="175">
        <f t="shared" si="591"/>
        <v>-2.0698088825639172E-3</v>
      </c>
      <c r="AN610" s="175">
        <f t="shared" si="592"/>
        <v>-1.7335127235788006E-3</v>
      </c>
      <c r="AO610" s="175">
        <f t="shared" si="593"/>
        <v>-2.2047920868574211E-3</v>
      </c>
      <c r="AP610" s="175">
        <f t="shared" si="594"/>
        <v>-1.9010549533637899E-3</v>
      </c>
      <c r="AQ610" s="175" t="e">
        <f t="shared" si="595"/>
        <v>#DIV/0!</v>
      </c>
      <c r="AR610" s="175">
        <f t="shared" si="596"/>
        <v>-1.7335127235788006E-3</v>
      </c>
      <c r="AS610" s="175"/>
      <c r="AT610" s="175">
        <f t="shared" si="597"/>
        <v>0</v>
      </c>
      <c r="AU610" s="175">
        <f t="shared" si="598"/>
        <v>0</v>
      </c>
      <c r="AV610" s="175">
        <f t="shared" si="599"/>
        <v>0</v>
      </c>
      <c r="AW610" s="175">
        <f t="shared" si="600"/>
        <v>0</v>
      </c>
      <c r="AX610" s="175" t="e">
        <f t="shared" si="601"/>
        <v>#DIV/0!</v>
      </c>
      <c r="AY610" s="175">
        <f t="shared" si="602"/>
        <v>0</v>
      </c>
      <c r="AZ610" s="1"/>
      <c r="BA610" s="1">
        <f t="shared" si="627"/>
        <v>3.3599949211088644E-2</v>
      </c>
      <c r="BB610" s="1">
        <f t="shared" si="628"/>
        <v>3.7597542378693102E-2</v>
      </c>
      <c r="BC610" s="1">
        <f t="shared" si="629"/>
        <v>2.6061882885823656E-2</v>
      </c>
      <c r="BD610" s="1">
        <f t="shared" si="630"/>
        <v>4.8966492638218694E-2</v>
      </c>
      <c r="BE610" s="1">
        <f t="shared" si="631"/>
        <v>0</v>
      </c>
      <c r="BF610" s="1">
        <f t="shared" si="632"/>
        <v>3.7597542378693102E-2</v>
      </c>
      <c r="BG610" s="1"/>
      <c r="BH610" s="1">
        <f t="shared" si="603"/>
        <v>3.3669783772811782E-2</v>
      </c>
      <c r="BI610" s="1">
        <f t="shared" si="604"/>
        <v>3.7662944949157971E-2</v>
      </c>
      <c r="BJ610" s="1">
        <f t="shared" si="605"/>
        <v>2.6119598420487153E-2</v>
      </c>
      <c r="BK610" s="1">
        <f t="shared" si="606"/>
        <v>4.9059935913198953E-2</v>
      </c>
      <c r="BL610" s="1">
        <f t="shared" si="607"/>
        <v>0</v>
      </c>
      <c r="BM610" s="1">
        <f t="shared" si="608"/>
        <v>3.7662944949157971E-2</v>
      </c>
      <c r="BN610" s="1"/>
      <c r="BO610" s="1">
        <f t="shared" si="615"/>
        <v>-3.2401948380377877E-3</v>
      </c>
      <c r="BP610" s="1">
        <f t="shared" si="616"/>
        <v>-1.4279439370189212E-4</v>
      </c>
      <c r="BQ610" s="1">
        <f t="shared" si="617"/>
        <v>-2.8754486725388936E-2</v>
      </c>
      <c r="BR610" s="1">
        <f t="shared" si="618"/>
        <v>4.3995812486122146E-3</v>
      </c>
      <c r="BS610" s="1" t="e">
        <f t="shared" si="619"/>
        <v>#DIV/0!</v>
      </c>
      <c r="BT610" s="1">
        <f t="shared" si="620"/>
        <v>-1.4279439370189212E-4</v>
      </c>
      <c r="BU610" s="1"/>
      <c r="BV610" s="1">
        <f t="shared" si="633"/>
        <v>0.10024931871168685</v>
      </c>
      <c r="BW610" s="1">
        <f t="shared" si="634"/>
        <v>9.8956392207069116E-2</v>
      </c>
      <c r="BX610" s="1">
        <f t="shared" si="635"/>
        <v>9.6835605238273531E-2</v>
      </c>
      <c r="BY610" s="1">
        <f t="shared" si="636"/>
        <v>0.1228571289151231</v>
      </c>
      <c r="BZ610" s="1" t="e">
        <f t="shared" si="637"/>
        <v>#DIV/0!</v>
      </c>
      <c r="CA610" s="1">
        <f t="shared" si="638"/>
        <v>9.8956392207069116E-2</v>
      </c>
      <c r="CB610" s="1"/>
      <c r="CC610" s="1"/>
    </row>
    <row r="611" spans="1:81" x14ac:dyDescent="0.2">
      <c r="A611">
        <f t="shared" si="639"/>
        <v>2040</v>
      </c>
      <c r="B611">
        <f t="shared" si="640"/>
        <v>10</v>
      </c>
      <c r="C611" s="1">
        <f>AVERAGE(RealPrice!C599:C610)</f>
        <v>3.3600173106425178E-2</v>
      </c>
      <c r="D611" s="1">
        <f>AVERAGE(RealPrice!D599:D610)</f>
        <v>3.7597913959201097E-2</v>
      </c>
      <c r="E611" s="1">
        <f>AVERAGE(RealPrice!E599:E610)</f>
        <v>2.6060938795151783E-2</v>
      </c>
      <c r="F611" s="1">
        <f>AVERAGE(RealPrice!F599:F610)</f>
        <v>4.8966269322789385E-2</v>
      </c>
      <c r="G611" s="1">
        <f>AVERAGE(RealPrice!G599:G610)</f>
        <v>0</v>
      </c>
      <c r="H611" s="1">
        <f>AVERAGE(RealPrice!H599:H610)</f>
        <v>3.7597913959201097E-2</v>
      </c>
      <c r="I611" s="1"/>
      <c r="J611" s="1">
        <f t="shared" si="609"/>
        <v>-6.9610666386603348E-5</v>
      </c>
      <c r="K611" s="1">
        <f t="shared" si="610"/>
        <v>-6.5030989956874063E-5</v>
      </c>
      <c r="L611" s="1">
        <f t="shared" si="611"/>
        <v>-5.8659625335369392E-5</v>
      </c>
      <c r="M611" s="1">
        <f t="shared" si="612"/>
        <v>-9.3666590409567652E-5</v>
      </c>
      <c r="N611" s="1">
        <f t="shared" si="613"/>
        <v>0</v>
      </c>
      <c r="O611" s="1">
        <f t="shared" si="614"/>
        <v>-6.5030989956874063E-5</v>
      </c>
      <c r="P611" s="1"/>
      <c r="Q611" s="99">
        <f t="shared" si="579"/>
        <v>-6.9610666386603348E-5</v>
      </c>
      <c r="R611" s="99">
        <f t="shared" si="580"/>
        <v>-6.5030989956874063E-5</v>
      </c>
      <c r="S611" s="99">
        <f t="shared" si="581"/>
        <v>-5.8659625335369392E-5</v>
      </c>
      <c r="T611" s="99">
        <f t="shared" si="582"/>
        <v>-9.3666590409567652E-5</v>
      </c>
      <c r="U611" s="99">
        <f t="shared" si="583"/>
        <v>0</v>
      </c>
      <c r="V611" s="99">
        <f t="shared" si="584"/>
        <v>-6.5030989956874063E-5</v>
      </c>
      <c r="W611" s="99"/>
      <c r="X611" s="99">
        <f t="shared" si="585"/>
        <v>0</v>
      </c>
      <c r="Y611" s="99">
        <f t="shared" si="586"/>
        <v>0</v>
      </c>
      <c r="Z611" s="99">
        <f t="shared" si="587"/>
        <v>0</v>
      </c>
      <c r="AA611" s="99">
        <f t="shared" si="588"/>
        <v>0</v>
      </c>
      <c r="AB611" s="99">
        <f t="shared" si="589"/>
        <v>0</v>
      </c>
      <c r="AC611" s="99">
        <f t="shared" si="590"/>
        <v>0</v>
      </c>
      <c r="AD611" s="1"/>
      <c r="AE611" s="1"/>
      <c r="AF611" s="5">
        <f t="shared" si="621"/>
        <v>-2.067452136203296E-3</v>
      </c>
      <c r="AG611" s="5">
        <f t="shared" si="622"/>
        <v>-1.7266570642486823E-3</v>
      </c>
      <c r="AH611" s="5">
        <f t="shared" si="623"/>
        <v>-2.2458088516920105E-3</v>
      </c>
      <c r="AI611" s="5">
        <f t="shared" si="624"/>
        <v>-1.9092277367686039E-3</v>
      </c>
      <c r="AJ611" s="5" t="e">
        <f t="shared" si="625"/>
        <v>#DIV/0!</v>
      </c>
      <c r="AK611" s="5">
        <f t="shared" si="626"/>
        <v>-1.7266570642486823E-3</v>
      </c>
      <c r="AL611" s="1"/>
      <c r="AM611" s="175">
        <f t="shared" si="591"/>
        <v>-2.067452136203296E-3</v>
      </c>
      <c r="AN611" s="175">
        <f t="shared" si="592"/>
        <v>-1.7266570642486823E-3</v>
      </c>
      <c r="AO611" s="175">
        <f t="shared" si="593"/>
        <v>-2.2458088516920105E-3</v>
      </c>
      <c r="AP611" s="175">
        <f t="shared" si="594"/>
        <v>-1.9092277367686039E-3</v>
      </c>
      <c r="AQ611" s="175" t="e">
        <f t="shared" si="595"/>
        <v>#DIV/0!</v>
      </c>
      <c r="AR611" s="175">
        <f t="shared" si="596"/>
        <v>-1.7266570642486823E-3</v>
      </c>
      <c r="AS611" s="175"/>
      <c r="AT611" s="175">
        <f t="shared" si="597"/>
        <v>0</v>
      </c>
      <c r="AU611" s="175">
        <f t="shared" si="598"/>
        <v>0</v>
      </c>
      <c r="AV611" s="175">
        <f t="shared" si="599"/>
        <v>0</v>
      </c>
      <c r="AW611" s="175">
        <f t="shared" si="600"/>
        <v>0</v>
      </c>
      <c r="AX611" s="175" t="e">
        <f t="shared" si="601"/>
        <v>#DIV/0!</v>
      </c>
      <c r="AY611" s="175">
        <f t="shared" si="602"/>
        <v>0</v>
      </c>
      <c r="AZ611" s="1"/>
      <c r="BA611" s="1">
        <f t="shared" si="627"/>
        <v>3.3530562440038575E-2</v>
      </c>
      <c r="BB611" s="1">
        <f t="shared" si="628"/>
        <v>3.7532882969244223E-2</v>
      </c>
      <c r="BC611" s="1">
        <f t="shared" si="629"/>
        <v>2.6002279169816414E-2</v>
      </c>
      <c r="BD611" s="1">
        <f t="shared" si="630"/>
        <v>4.8872602732379818E-2</v>
      </c>
      <c r="BE611" s="1">
        <f t="shared" si="631"/>
        <v>0</v>
      </c>
      <c r="BF611" s="1">
        <f t="shared" si="632"/>
        <v>3.7532882969244223E-2</v>
      </c>
      <c r="BG611" s="1"/>
      <c r="BH611" s="1">
        <f t="shared" si="603"/>
        <v>3.3600173106425178E-2</v>
      </c>
      <c r="BI611" s="1">
        <f t="shared" si="604"/>
        <v>3.7597913959201097E-2</v>
      </c>
      <c r="BJ611" s="1">
        <f t="shared" si="605"/>
        <v>2.6060938795151783E-2</v>
      </c>
      <c r="BK611" s="1">
        <f t="shared" si="606"/>
        <v>4.8966269322789385E-2</v>
      </c>
      <c r="BL611" s="1">
        <f t="shared" si="607"/>
        <v>0</v>
      </c>
      <c r="BM611" s="1">
        <f t="shared" si="608"/>
        <v>3.7597913959201097E-2</v>
      </c>
      <c r="BN611" s="1"/>
      <c r="BO611" s="1">
        <f t="shared" si="615"/>
        <v>-3.3096615877034668E-3</v>
      </c>
      <c r="BP611" s="1">
        <f t="shared" si="616"/>
        <v>-2.0771309744056082E-4</v>
      </c>
      <c r="BQ611" s="1">
        <f t="shared" si="617"/>
        <v>-2.8813014612418492E-2</v>
      </c>
      <c r="BR611" s="1">
        <f t="shared" si="618"/>
        <v>4.3060934890550634E-3</v>
      </c>
      <c r="BS611" s="1" t="e">
        <f t="shared" si="619"/>
        <v>#DIV/0!</v>
      </c>
      <c r="BT611" s="1">
        <f t="shared" si="620"/>
        <v>-2.0771309744056082E-4</v>
      </c>
      <c r="BU611" s="1"/>
      <c r="BV611" s="1">
        <f t="shared" si="633"/>
        <v>0.10024931871168685</v>
      </c>
      <c r="BW611" s="1">
        <f t="shared" si="634"/>
        <v>9.8956392207069116E-2</v>
      </c>
      <c r="BX611" s="1">
        <f t="shared" si="635"/>
        <v>9.6835605238273531E-2</v>
      </c>
      <c r="BY611" s="1">
        <f t="shared" si="636"/>
        <v>0.1228571289151231</v>
      </c>
      <c r="BZ611" s="1" t="e">
        <f t="shared" si="637"/>
        <v>#DIV/0!</v>
      </c>
      <c r="CA611" s="1">
        <f t="shared" si="638"/>
        <v>9.8956392207069116E-2</v>
      </c>
      <c r="CB611" s="1"/>
      <c r="CC611" s="1"/>
    </row>
    <row r="612" spans="1:81" x14ac:dyDescent="0.2">
      <c r="A612">
        <f t="shared" si="639"/>
        <v>2040</v>
      </c>
      <c r="B612">
        <f t="shared" si="640"/>
        <v>11</v>
      </c>
      <c r="C612" s="1">
        <f>AVERAGE(RealPrice!C600:C611)</f>
        <v>3.3529568306595085E-2</v>
      </c>
      <c r="D612" s="1">
        <f>AVERAGE(RealPrice!D600:D611)</f>
        <v>3.7531893549821768E-2</v>
      </c>
      <c r="E612" s="1">
        <f>AVERAGE(RealPrice!E600:E611)</f>
        <v>2.6003705103745806E-2</v>
      </c>
      <c r="F612" s="1">
        <f>AVERAGE(RealPrice!F600:F611)</f>
        <v>4.8872010154647989E-2</v>
      </c>
      <c r="G612" s="1">
        <f>AVERAGE(RealPrice!G600:G611)</f>
        <v>0</v>
      </c>
      <c r="H612" s="1">
        <f>AVERAGE(RealPrice!H600:H611)</f>
        <v>3.7531893549821768E-2</v>
      </c>
      <c r="I612" s="1"/>
      <c r="J612" s="1">
        <f t="shared" si="609"/>
        <v>-7.0604799830092935E-5</v>
      </c>
      <c r="K612" s="1">
        <f t="shared" si="610"/>
        <v>-6.6020409379329015E-5</v>
      </c>
      <c r="L612" s="1">
        <f t="shared" si="611"/>
        <v>-5.7233691405977893E-5</v>
      </c>
      <c r="M612" s="1">
        <f t="shared" si="612"/>
        <v>-9.4259168141395955E-5</v>
      </c>
      <c r="N612" s="1">
        <f t="shared" si="613"/>
        <v>0</v>
      </c>
      <c r="O612" s="1">
        <f t="shared" si="614"/>
        <v>-6.6020409379329015E-5</v>
      </c>
      <c r="P612" s="1"/>
      <c r="Q612" s="99">
        <f t="shared" si="579"/>
        <v>-7.0604799830092935E-5</v>
      </c>
      <c r="R612" s="99">
        <f t="shared" si="580"/>
        <v>-6.6020409379329015E-5</v>
      </c>
      <c r="S612" s="99">
        <f t="shared" si="581"/>
        <v>-5.7233691405977893E-5</v>
      </c>
      <c r="T612" s="99">
        <f t="shared" si="582"/>
        <v>-9.4259168141395955E-5</v>
      </c>
      <c r="U612" s="99">
        <f t="shared" si="583"/>
        <v>0</v>
      </c>
      <c r="V612" s="99">
        <f t="shared" si="584"/>
        <v>-6.6020409379329015E-5</v>
      </c>
      <c r="W612" s="99"/>
      <c r="X612" s="99">
        <f t="shared" si="585"/>
        <v>0</v>
      </c>
      <c r="Y612" s="99">
        <f t="shared" si="586"/>
        <v>0</v>
      </c>
      <c r="Z612" s="99">
        <f t="shared" si="587"/>
        <v>0</v>
      </c>
      <c r="AA612" s="99">
        <f t="shared" si="588"/>
        <v>0</v>
      </c>
      <c r="AB612" s="99">
        <f t="shared" si="589"/>
        <v>0</v>
      </c>
      <c r="AC612" s="99">
        <f t="shared" si="590"/>
        <v>0</v>
      </c>
      <c r="AD612" s="1"/>
      <c r="AE612" s="1"/>
      <c r="AF612" s="5">
        <f t="shared" si="621"/>
        <v>-2.1013225023115423E-3</v>
      </c>
      <c r="AG612" s="5">
        <f t="shared" si="622"/>
        <v>-1.7559593718675659E-3</v>
      </c>
      <c r="AH612" s="5">
        <f t="shared" si="623"/>
        <v>-2.1961484908834539E-3</v>
      </c>
      <c r="AI612" s="5">
        <f t="shared" si="624"/>
        <v>-1.9249816137724141E-3</v>
      </c>
      <c r="AJ612" s="5" t="e">
        <f t="shared" si="625"/>
        <v>#DIV/0!</v>
      </c>
      <c r="AK612" s="5">
        <f t="shared" si="626"/>
        <v>-1.7559593718675659E-3</v>
      </c>
      <c r="AL612" s="1"/>
      <c r="AM612" s="175">
        <f t="shared" si="591"/>
        <v>-2.1013225023115423E-3</v>
      </c>
      <c r="AN612" s="175">
        <f t="shared" si="592"/>
        <v>-1.7559593718675659E-3</v>
      </c>
      <c r="AO612" s="175">
        <f t="shared" si="593"/>
        <v>-2.1961484908834539E-3</v>
      </c>
      <c r="AP612" s="175">
        <f t="shared" si="594"/>
        <v>-1.9249816137724141E-3</v>
      </c>
      <c r="AQ612" s="175" t="e">
        <f t="shared" si="595"/>
        <v>#DIV/0!</v>
      </c>
      <c r="AR612" s="175">
        <f t="shared" si="596"/>
        <v>-1.7559593718675659E-3</v>
      </c>
      <c r="AS612" s="175"/>
      <c r="AT612" s="175">
        <f t="shared" si="597"/>
        <v>0</v>
      </c>
      <c r="AU612" s="175">
        <f t="shared" si="598"/>
        <v>0</v>
      </c>
      <c r="AV612" s="175">
        <f t="shared" si="599"/>
        <v>0</v>
      </c>
      <c r="AW612" s="175">
        <f t="shared" si="600"/>
        <v>0</v>
      </c>
      <c r="AX612" s="175" t="e">
        <f t="shared" si="601"/>
        <v>#DIV/0!</v>
      </c>
      <c r="AY612" s="175">
        <f t="shared" si="602"/>
        <v>0</v>
      </c>
      <c r="AZ612" s="1"/>
      <c r="BA612" s="1">
        <f t="shared" si="627"/>
        <v>3.3458963506764992E-2</v>
      </c>
      <c r="BB612" s="1">
        <f t="shared" si="628"/>
        <v>3.7465873140442439E-2</v>
      </c>
      <c r="BC612" s="1">
        <f t="shared" si="629"/>
        <v>2.5946471412339828E-2</v>
      </c>
      <c r="BD612" s="1">
        <f t="shared" si="630"/>
        <v>4.8777750986506593E-2</v>
      </c>
      <c r="BE612" s="1">
        <f t="shared" si="631"/>
        <v>0</v>
      </c>
      <c r="BF612" s="1">
        <f t="shared" si="632"/>
        <v>3.7465873140442439E-2</v>
      </c>
      <c r="BG612" s="1"/>
      <c r="BH612" s="1">
        <f t="shared" si="603"/>
        <v>3.3529568306595085E-2</v>
      </c>
      <c r="BI612" s="1">
        <f t="shared" si="604"/>
        <v>3.7531893549821768E-2</v>
      </c>
      <c r="BJ612" s="1">
        <f t="shared" si="605"/>
        <v>2.6003705103745806E-2</v>
      </c>
      <c r="BK612" s="1">
        <f t="shared" si="606"/>
        <v>4.8872010154647989E-2</v>
      </c>
      <c r="BL612" s="1">
        <f t="shared" si="607"/>
        <v>0</v>
      </c>
      <c r="BM612" s="1">
        <f t="shared" si="608"/>
        <v>3.7531893549821768E-2</v>
      </c>
      <c r="BN612" s="1"/>
      <c r="BO612" s="1">
        <f t="shared" si="615"/>
        <v>-3.3801180240789069E-3</v>
      </c>
      <c r="BP612" s="1">
        <f t="shared" si="616"/>
        <v>-2.7361757766330622E-4</v>
      </c>
      <c r="BQ612" s="1">
        <f t="shared" si="617"/>
        <v>-2.8870122610139461E-2</v>
      </c>
      <c r="BR612" s="1">
        <f t="shared" si="618"/>
        <v>4.2120157680792672E-3</v>
      </c>
      <c r="BS612" s="1" t="e">
        <f t="shared" si="619"/>
        <v>#DIV/0!</v>
      </c>
      <c r="BT612" s="1">
        <f t="shared" si="620"/>
        <v>-2.7361757766330622E-4</v>
      </c>
      <c r="BU612" s="1"/>
      <c r="BV612" s="1">
        <f t="shared" si="633"/>
        <v>0.10024931871168685</v>
      </c>
      <c r="BW612" s="1">
        <f t="shared" si="634"/>
        <v>9.8956392207069116E-2</v>
      </c>
      <c r="BX612" s="1">
        <f t="shared" si="635"/>
        <v>9.6835605238273531E-2</v>
      </c>
      <c r="BY612" s="1">
        <f t="shared" si="636"/>
        <v>0.1228571289151231</v>
      </c>
      <c r="BZ612" s="1" t="e">
        <f t="shared" si="637"/>
        <v>#DIV/0!</v>
      </c>
      <c r="CA612" s="1">
        <f t="shared" si="638"/>
        <v>9.8956392207069116E-2</v>
      </c>
      <c r="CB612" s="1"/>
      <c r="CC612" s="1"/>
    </row>
    <row r="613" spans="1:81" x14ac:dyDescent="0.2">
      <c r="A613">
        <f t="shared" si="639"/>
        <v>2040</v>
      </c>
      <c r="B613">
        <f t="shared" si="640"/>
        <v>12</v>
      </c>
      <c r="C613" s="1">
        <f>AVERAGE(RealPrice!C601:C612)</f>
        <v>3.3458131388746044E-2</v>
      </c>
      <c r="D613" s="1">
        <f>AVERAGE(RealPrice!D601:D612)</f>
        <v>3.7465063243758125E-2</v>
      </c>
      <c r="E613" s="1">
        <f>AVERAGE(RealPrice!E601:E612)</f>
        <v>2.5948221976545397E-2</v>
      </c>
      <c r="F613" s="1">
        <f>AVERAGE(RealPrice!F601:F612)</f>
        <v>4.8775957288782291E-2</v>
      </c>
      <c r="G613" s="1">
        <f>AVERAGE(RealPrice!G601:G612)</f>
        <v>0</v>
      </c>
      <c r="H613" s="1">
        <f>AVERAGE(RealPrice!H601:H612)</f>
        <v>3.7465063243758125E-2</v>
      </c>
      <c r="I613" s="1"/>
      <c r="J613" s="1">
        <f t="shared" si="609"/>
        <v>-7.1436917849040937E-5</v>
      </c>
      <c r="K613" s="1">
        <f t="shared" si="610"/>
        <v>-6.6830306063643541E-5</v>
      </c>
      <c r="L613" s="1">
        <f t="shared" si="611"/>
        <v>-5.5483127200408461E-5</v>
      </c>
      <c r="M613" s="1">
        <f t="shared" si="612"/>
        <v>-9.6052865865697834E-5</v>
      </c>
      <c r="N613" s="1">
        <f t="shared" si="613"/>
        <v>0</v>
      </c>
      <c r="O613" s="1">
        <f t="shared" si="614"/>
        <v>-6.6830306063643541E-5</v>
      </c>
      <c r="P613" s="1"/>
      <c r="Q613" s="99">
        <f t="shared" si="579"/>
        <v>-7.1436917849040937E-5</v>
      </c>
      <c r="R613" s="99">
        <f t="shared" si="580"/>
        <v>-6.6830306063643541E-5</v>
      </c>
      <c r="S613" s="99">
        <f t="shared" si="581"/>
        <v>-5.5483127200408461E-5</v>
      </c>
      <c r="T613" s="99">
        <f t="shared" si="582"/>
        <v>-9.6052865865697834E-5</v>
      </c>
      <c r="U613" s="99">
        <f t="shared" si="583"/>
        <v>0</v>
      </c>
      <c r="V613" s="99">
        <f t="shared" si="584"/>
        <v>-6.6830306063643541E-5</v>
      </c>
      <c r="W613" s="99"/>
      <c r="X613" s="99">
        <f t="shared" si="585"/>
        <v>0</v>
      </c>
      <c r="Y613" s="99">
        <f t="shared" si="586"/>
        <v>0</v>
      </c>
      <c r="Z613" s="99">
        <f t="shared" si="587"/>
        <v>0</v>
      </c>
      <c r="AA613" s="99">
        <f t="shared" si="588"/>
        <v>0</v>
      </c>
      <c r="AB613" s="99">
        <f t="shared" si="589"/>
        <v>0</v>
      </c>
      <c r="AC613" s="99">
        <f t="shared" si="590"/>
        <v>0</v>
      </c>
      <c r="AD613" s="1"/>
      <c r="AE613" s="1"/>
      <c r="AF613" s="5">
        <f t="shared" si="621"/>
        <v>-2.1305647956997298E-3</v>
      </c>
      <c r="AG613" s="5">
        <f t="shared" si="622"/>
        <v>-1.7806270812030789E-3</v>
      </c>
      <c r="AH613" s="5">
        <f t="shared" si="623"/>
        <v>-2.1336623753827055E-3</v>
      </c>
      <c r="AI613" s="5">
        <f t="shared" si="624"/>
        <v>-1.9653962577301787E-3</v>
      </c>
      <c r="AJ613" s="5" t="e">
        <f t="shared" si="625"/>
        <v>#DIV/0!</v>
      </c>
      <c r="AK613" s="5">
        <f t="shared" si="626"/>
        <v>-1.7806270812030789E-3</v>
      </c>
      <c r="AL613" s="1"/>
      <c r="AM613" s="175">
        <f t="shared" si="591"/>
        <v>-2.1305647956997298E-3</v>
      </c>
      <c r="AN613" s="175">
        <f t="shared" si="592"/>
        <v>-1.7806270812030789E-3</v>
      </c>
      <c r="AO613" s="175">
        <f t="shared" si="593"/>
        <v>-2.1336623753827055E-3</v>
      </c>
      <c r="AP613" s="175">
        <f t="shared" si="594"/>
        <v>-1.9653962577301787E-3</v>
      </c>
      <c r="AQ613" s="175" t="e">
        <f t="shared" si="595"/>
        <v>#DIV/0!</v>
      </c>
      <c r="AR613" s="175">
        <f t="shared" si="596"/>
        <v>-1.7806270812030789E-3</v>
      </c>
      <c r="AS613" s="175"/>
      <c r="AT613" s="175">
        <f t="shared" si="597"/>
        <v>0</v>
      </c>
      <c r="AU613" s="175">
        <f t="shared" si="598"/>
        <v>0</v>
      </c>
      <c r="AV613" s="175">
        <f t="shared" si="599"/>
        <v>0</v>
      </c>
      <c r="AW613" s="175">
        <f t="shared" si="600"/>
        <v>0</v>
      </c>
      <c r="AX613" s="175" t="e">
        <f t="shared" si="601"/>
        <v>#DIV/0!</v>
      </c>
      <c r="AY613" s="175">
        <f t="shared" si="602"/>
        <v>0</v>
      </c>
      <c r="AZ613" s="1"/>
      <c r="BA613" s="1">
        <f t="shared" si="627"/>
        <v>3.3386694470897003E-2</v>
      </c>
      <c r="BB613" s="1">
        <f t="shared" si="628"/>
        <v>3.7398232937694481E-2</v>
      </c>
      <c r="BC613" s="1">
        <f t="shared" si="629"/>
        <v>2.5892738849344989E-2</v>
      </c>
      <c r="BD613" s="1">
        <f t="shared" si="630"/>
        <v>4.8679904422916594E-2</v>
      </c>
      <c r="BE613" s="1">
        <f t="shared" si="631"/>
        <v>0</v>
      </c>
      <c r="BF613" s="1">
        <f t="shared" si="632"/>
        <v>3.7398232937694481E-2</v>
      </c>
      <c r="BG613" s="1"/>
      <c r="BH613" s="1">
        <f t="shared" si="603"/>
        <v>3.3458131388746044E-2</v>
      </c>
      <c r="BI613" s="1">
        <f t="shared" si="604"/>
        <v>3.7465063243758125E-2</v>
      </c>
      <c r="BJ613" s="1">
        <f t="shared" si="605"/>
        <v>2.5948221976545397E-2</v>
      </c>
      <c r="BK613" s="1">
        <f t="shared" si="606"/>
        <v>4.8775957288782291E-2</v>
      </c>
      <c r="BL613" s="1">
        <f t="shared" si="607"/>
        <v>0</v>
      </c>
      <c r="BM613" s="1">
        <f t="shared" si="608"/>
        <v>3.7465063243758125E-2</v>
      </c>
      <c r="BN613" s="1"/>
      <c r="BO613" s="1">
        <f t="shared" si="615"/>
        <v>-3.4514027409456652E-3</v>
      </c>
      <c r="BP613" s="1">
        <f t="shared" si="616"/>
        <v>-3.4032888387412801E-4</v>
      </c>
      <c r="BQ613" s="1">
        <f t="shared" si="617"/>
        <v>-2.8925487355078897E-2</v>
      </c>
      <c r="BR613" s="1">
        <f t="shared" si="618"/>
        <v>4.1161516841566872E-3</v>
      </c>
      <c r="BS613" s="1" t="e">
        <f t="shared" si="619"/>
        <v>#DIV/0!</v>
      </c>
      <c r="BT613" s="1">
        <f t="shared" si="620"/>
        <v>-3.4032888387412801E-4</v>
      </c>
      <c r="BU613" s="1"/>
      <c r="BV613" s="1">
        <f t="shared" si="633"/>
        <v>0.10024931871168685</v>
      </c>
      <c r="BW613" s="1">
        <f t="shared" si="634"/>
        <v>9.8956392207069116E-2</v>
      </c>
      <c r="BX613" s="1">
        <f t="shared" si="635"/>
        <v>9.6835605238273531E-2</v>
      </c>
      <c r="BY613" s="1">
        <f t="shared" si="636"/>
        <v>0.1228571289151231</v>
      </c>
      <c r="BZ613" s="1" t="e">
        <f t="shared" si="637"/>
        <v>#DIV/0!</v>
      </c>
      <c r="CA613" s="1">
        <f t="shared" si="638"/>
        <v>9.8956392207069116E-2</v>
      </c>
      <c r="CB613" s="1"/>
      <c r="CC613" s="1"/>
    </row>
    <row r="614" spans="1:81" x14ac:dyDescent="0.2">
      <c r="A614">
        <f t="shared" si="639"/>
        <v>2041</v>
      </c>
      <c r="B614">
        <f t="shared" si="640"/>
        <v>1</v>
      </c>
      <c r="C614" s="1">
        <f>AVERAGE(RealPrice!C602:C613)</f>
        <v>3.338673090533429E-2</v>
      </c>
      <c r="D614" s="1">
        <f>AVERAGE(RealPrice!D602:D613)</f>
        <v>3.7398380268279324E-2</v>
      </c>
      <c r="E614" s="1">
        <f>AVERAGE(RealPrice!E602:E613)</f>
        <v>2.5892482892481528E-2</v>
      </c>
      <c r="F614" s="1">
        <f>AVERAGE(RealPrice!F602:F613)</f>
        <v>4.8679607858535735E-2</v>
      </c>
      <c r="G614" s="1">
        <f>AVERAGE(RealPrice!G602:G613)</f>
        <v>0</v>
      </c>
      <c r="H614" s="1">
        <f>AVERAGE(RealPrice!H602:H613)</f>
        <v>3.7398380268279324E-2</v>
      </c>
      <c r="I614" s="1"/>
      <c r="J614" s="1">
        <f t="shared" si="609"/>
        <v>-7.1400483411754312E-5</v>
      </c>
      <c r="K614" s="1">
        <f t="shared" si="610"/>
        <v>-6.6682975478800366E-5</v>
      </c>
      <c r="L614" s="1">
        <f t="shared" si="611"/>
        <v>-5.5739084063869543E-5</v>
      </c>
      <c r="M614" s="1">
        <f t="shared" si="612"/>
        <v>-9.6349430246556178E-5</v>
      </c>
      <c r="N614" s="1">
        <f t="shared" si="613"/>
        <v>0</v>
      </c>
      <c r="O614" s="1">
        <f t="shared" si="614"/>
        <v>-6.6682975478800366E-5</v>
      </c>
      <c r="P614" s="1"/>
      <c r="Q614" s="99">
        <f t="shared" si="579"/>
        <v>-7.1400483411754312E-5</v>
      </c>
      <c r="R614" s="99">
        <f t="shared" si="580"/>
        <v>-6.6682975478800366E-5</v>
      </c>
      <c r="S614" s="99">
        <f t="shared" si="581"/>
        <v>-5.5739084063869543E-5</v>
      </c>
      <c r="T614" s="99">
        <f t="shared" si="582"/>
        <v>-9.6349430246556178E-5</v>
      </c>
      <c r="U614" s="99">
        <f t="shared" si="583"/>
        <v>0</v>
      </c>
      <c r="V614" s="99">
        <f t="shared" si="584"/>
        <v>-6.6682975478800366E-5</v>
      </c>
      <c r="W614" s="99"/>
      <c r="X614" s="99">
        <f t="shared" si="585"/>
        <v>0</v>
      </c>
      <c r="Y614" s="99">
        <f t="shared" si="586"/>
        <v>0</v>
      </c>
      <c r="Z614" s="99">
        <f t="shared" si="587"/>
        <v>0</v>
      </c>
      <c r="AA614" s="99">
        <f t="shared" si="588"/>
        <v>0</v>
      </c>
      <c r="AB614" s="99">
        <f t="shared" si="589"/>
        <v>0</v>
      </c>
      <c r="AC614" s="99">
        <f t="shared" si="590"/>
        <v>0</v>
      </c>
      <c r="AD614" s="1"/>
      <c r="AE614" s="1"/>
      <c r="AF614" s="5">
        <f t="shared" si="621"/>
        <v>-2.134024837853632E-3</v>
      </c>
      <c r="AG614" s="5">
        <f t="shared" si="622"/>
        <v>-1.7798708905131244E-3</v>
      </c>
      <c r="AH614" s="5">
        <f t="shared" si="623"/>
        <v>-2.1480887636251556E-3</v>
      </c>
      <c r="AI614" s="5">
        <f t="shared" si="624"/>
        <v>-1.9753467815323278E-3</v>
      </c>
      <c r="AJ614" s="5" t="e">
        <f t="shared" si="625"/>
        <v>#DIV/0!</v>
      </c>
      <c r="AK614" s="5">
        <f t="shared" si="626"/>
        <v>-1.7798708905131244E-3</v>
      </c>
      <c r="AL614" s="1"/>
      <c r="AM614" s="175">
        <f t="shared" si="591"/>
        <v>-2.134024837853632E-3</v>
      </c>
      <c r="AN614" s="175">
        <f t="shared" si="592"/>
        <v>-1.7798708905131244E-3</v>
      </c>
      <c r="AO614" s="175">
        <f t="shared" si="593"/>
        <v>-2.1480887636251556E-3</v>
      </c>
      <c r="AP614" s="175">
        <f t="shared" si="594"/>
        <v>-1.9753467815323278E-3</v>
      </c>
      <c r="AQ614" s="175" t="e">
        <f t="shared" si="595"/>
        <v>#DIV/0!</v>
      </c>
      <c r="AR614" s="175">
        <f t="shared" si="596"/>
        <v>-1.7798708905131244E-3</v>
      </c>
      <c r="AS614" s="175"/>
      <c r="AT614" s="175">
        <f t="shared" si="597"/>
        <v>0</v>
      </c>
      <c r="AU614" s="175">
        <f t="shared" si="598"/>
        <v>0</v>
      </c>
      <c r="AV614" s="175">
        <f t="shared" si="599"/>
        <v>0</v>
      </c>
      <c r="AW614" s="175">
        <f t="shared" si="600"/>
        <v>0</v>
      </c>
      <c r="AX614" s="175" t="e">
        <f t="shared" si="601"/>
        <v>#DIV/0!</v>
      </c>
      <c r="AY614" s="175">
        <f t="shared" si="602"/>
        <v>0</v>
      </c>
      <c r="AZ614" s="1"/>
      <c r="BA614" s="1">
        <f t="shared" si="627"/>
        <v>3.3315330421922536E-2</v>
      </c>
      <c r="BB614" s="1">
        <f t="shared" si="628"/>
        <v>3.7331697292800524E-2</v>
      </c>
      <c r="BC614" s="1">
        <f t="shared" si="629"/>
        <v>2.5836743808417658E-2</v>
      </c>
      <c r="BD614" s="1">
        <f t="shared" si="630"/>
        <v>4.8583258428289179E-2</v>
      </c>
      <c r="BE614" s="1">
        <f t="shared" si="631"/>
        <v>0</v>
      </c>
      <c r="BF614" s="1">
        <f t="shared" si="632"/>
        <v>3.7331697292800524E-2</v>
      </c>
      <c r="BG614" s="1"/>
      <c r="BH614" s="1">
        <f t="shared" si="603"/>
        <v>3.338673090533429E-2</v>
      </c>
      <c r="BI614" s="1">
        <f t="shared" si="604"/>
        <v>3.7398380268279324E-2</v>
      </c>
      <c r="BJ614" s="1">
        <f t="shared" si="605"/>
        <v>2.5892482892481528E-2</v>
      </c>
      <c r="BK614" s="1">
        <f t="shared" si="606"/>
        <v>4.8679607858535735E-2</v>
      </c>
      <c r="BL614" s="1">
        <f t="shared" si="607"/>
        <v>0</v>
      </c>
      <c r="BM614" s="1">
        <f t="shared" si="608"/>
        <v>3.7398380268279324E-2</v>
      </c>
      <c r="BN614" s="1"/>
      <c r="BO614" s="1">
        <f t="shared" si="615"/>
        <v>-3.5226508539523841E-3</v>
      </c>
      <c r="BP614" s="1">
        <f t="shared" si="616"/>
        <v>-4.0689317226597879E-4</v>
      </c>
      <c r="BQ614" s="1">
        <f t="shared" si="617"/>
        <v>-2.8981106706642591E-2</v>
      </c>
      <c r="BR614" s="1">
        <f t="shared" si="618"/>
        <v>4.0199925774470728E-3</v>
      </c>
      <c r="BS614" s="1" t="e">
        <f t="shared" si="619"/>
        <v>#DIV/0!</v>
      </c>
      <c r="BT614" s="1">
        <f t="shared" si="620"/>
        <v>-4.0689317226597879E-4</v>
      </c>
      <c r="BU614" s="1"/>
      <c r="BV614" s="1">
        <f t="shared" si="633"/>
        <v>0.10024931871168685</v>
      </c>
      <c r="BW614" s="1">
        <f t="shared" si="634"/>
        <v>9.8956392207069116E-2</v>
      </c>
      <c r="BX614" s="1">
        <f t="shared" si="635"/>
        <v>9.6835605238273531E-2</v>
      </c>
      <c r="BY614" s="1">
        <f t="shared" si="636"/>
        <v>0.1228571289151231</v>
      </c>
      <c r="BZ614" s="1" t="e">
        <f t="shared" si="637"/>
        <v>#DIV/0!</v>
      </c>
      <c r="CA614" s="1">
        <f t="shared" si="638"/>
        <v>9.8956392207069116E-2</v>
      </c>
      <c r="CB614" s="1"/>
      <c r="CC614" s="1"/>
    </row>
    <row r="615" spans="1:81" x14ac:dyDescent="0.2">
      <c r="A615">
        <f t="shared" si="639"/>
        <v>2041</v>
      </c>
      <c r="B615">
        <f t="shared" si="640"/>
        <v>2</v>
      </c>
      <c r="C615" s="1">
        <f>AVERAGE(RealPrice!C603:C614)</f>
        <v>3.3316511519401522E-2</v>
      </c>
      <c r="D615" s="1">
        <f>AVERAGE(RealPrice!D603:D614)</f>
        <v>3.7332353032883535E-2</v>
      </c>
      <c r="E615" s="1">
        <f>AVERAGE(RealPrice!E603:E614)</f>
        <v>2.583724761855943E-2</v>
      </c>
      <c r="F615" s="1">
        <f>AVERAGE(RealPrice!F603:F614)</f>
        <v>4.8585324884964337E-2</v>
      </c>
      <c r="G615" s="1">
        <f>AVERAGE(RealPrice!G603:G614)</f>
        <v>0</v>
      </c>
      <c r="H615" s="1">
        <f>AVERAGE(RealPrice!H603:H614)</f>
        <v>3.7332353032883535E-2</v>
      </c>
      <c r="I615" s="1"/>
      <c r="J615" s="1">
        <f t="shared" si="609"/>
        <v>-7.0219385932768219E-5</v>
      </c>
      <c r="K615" s="1">
        <f t="shared" si="610"/>
        <v>-6.6027235395789419E-5</v>
      </c>
      <c r="L615" s="1">
        <f t="shared" si="611"/>
        <v>-5.5235273922097511E-5</v>
      </c>
      <c r="M615" s="1">
        <f t="shared" si="612"/>
        <v>-9.4282973571398199E-5</v>
      </c>
      <c r="N615" s="1">
        <f t="shared" si="613"/>
        <v>0</v>
      </c>
      <c r="O615" s="1">
        <f t="shared" si="614"/>
        <v>-6.6027235395789419E-5</v>
      </c>
      <c r="P615" s="1"/>
      <c r="Q615" s="99">
        <f t="shared" si="579"/>
        <v>-7.0219385932768219E-5</v>
      </c>
      <c r="R615" s="99">
        <f t="shared" si="580"/>
        <v>-6.6027235395789419E-5</v>
      </c>
      <c r="S615" s="99">
        <f t="shared" si="581"/>
        <v>-5.5235273922097511E-5</v>
      </c>
      <c r="T615" s="99">
        <f t="shared" si="582"/>
        <v>-9.4282973571398199E-5</v>
      </c>
      <c r="U615" s="99">
        <f t="shared" si="583"/>
        <v>0</v>
      </c>
      <c r="V615" s="99">
        <f t="shared" si="584"/>
        <v>-6.6027235395789419E-5</v>
      </c>
      <c r="W615" s="99"/>
      <c r="X615" s="99">
        <f t="shared" si="585"/>
        <v>0</v>
      </c>
      <c r="Y615" s="99">
        <f t="shared" si="586"/>
        <v>0</v>
      </c>
      <c r="Z615" s="99">
        <f t="shared" si="587"/>
        <v>0</v>
      </c>
      <c r="AA615" s="99">
        <f t="shared" si="588"/>
        <v>0</v>
      </c>
      <c r="AB615" s="99">
        <f t="shared" si="589"/>
        <v>0</v>
      </c>
      <c r="AC615" s="99">
        <f t="shared" si="590"/>
        <v>0</v>
      </c>
      <c r="AD615" s="1"/>
      <c r="AE615" s="1"/>
      <c r="AF615" s="5">
        <f t="shared" si="621"/>
        <v>-2.1032123849402673E-3</v>
      </c>
      <c r="AG615" s="5">
        <f t="shared" si="622"/>
        <v>-1.7655105628141543E-3</v>
      </c>
      <c r="AH615" s="5">
        <f t="shared" si="623"/>
        <v>-2.1332552058240806E-3</v>
      </c>
      <c r="AI615" s="5">
        <f t="shared" si="624"/>
        <v>-1.9368063490853293E-3</v>
      </c>
      <c r="AJ615" s="5" t="e">
        <f t="shared" si="625"/>
        <v>#DIV/0!</v>
      </c>
      <c r="AK615" s="5">
        <f t="shared" si="626"/>
        <v>-1.7655105628141543E-3</v>
      </c>
      <c r="AL615" s="1"/>
      <c r="AM615" s="175">
        <f t="shared" si="591"/>
        <v>-2.1032123849402673E-3</v>
      </c>
      <c r="AN615" s="175">
        <f t="shared" si="592"/>
        <v>-1.7655105628141543E-3</v>
      </c>
      <c r="AO615" s="175">
        <f t="shared" si="593"/>
        <v>-2.1332552058240806E-3</v>
      </c>
      <c r="AP615" s="175">
        <f t="shared" si="594"/>
        <v>-1.9368063490853293E-3</v>
      </c>
      <c r="AQ615" s="175" t="e">
        <f t="shared" si="595"/>
        <v>#DIV/0!</v>
      </c>
      <c r="AR615" s="175">
        <f t="shared" si="596"/>
        <v>-1.7655105628141543E-3</v>
      </c>
      <c r="AS615" s="175"/>
      <c r="AT615" s="175">
        <f t="shared" si="597"/>
        <v>0</v>
      </c>
      <c r="AU615" s="175">
        <f t="shared" si="598"/>
        <v>0</v>
      </c>
      <c r="AV615" s="175">
        <f t="shared" si="599"/>
        <v>0</v>
      </c>
      <c r="AW615" s="175">
        <f t="shared" si="600"/>
        <v>0</v>
      </c>
      <c r="AX615" s="175" t="e">
        <f t="shared" si="601"/>
        <v>#DIV/0!</v>
      </c>
      <c r="AY615" s="175">
        <f t="shared" si="602"/>
        <v>0</v>
      </c>
      <c r="AZ615" s="1"/>
      <c r="BA615" s="1">
        <f t="shared" si="627"/>
        <v>3.3246292133468754E-2</v>
      </c>
      <c r="BB615" s="1">
        <f t="shared" si="628"/>
        <v>3.7266325797487745E-2</v>
      </c>
      <c r="BC615" s="1">
        <f t="shared" si="629"/>
        <v>2.5782012344637333E-2</v>
      </c>
      <c r="BD615" s="1">
        <f t="shared" si="630"/>
        <v>4.8491041911392939E-2</v>
      </c>
      <c r="BE615" s="1">
        <f t="shared" si="631"/>
        <v>0</v>
      </c>
      <c r="BF615" s="1">
        <f t="shared" si="632"/>
        <v>3.7266325797487745E-2</v>
      </c>
      <c r="BG615" s="1"/>
      <c r="BH615" s="1">
        <f t="shared" si="603"/>
        <v>3.3316511519401522E-2</v>
      </c>
      <c r="BI615" s="1">
        <f t="shared" si="604"/>
        <v>3.7332353032883535E-2</v>
      </c>
      <c r="BJ615" s="1">
        <f t="shared" si="605"/>
        <v>2.583724761855943E-2</v>
      </c>
      <c r="BK615" s="1">
        <f t="shared" si="606"/>
        <v>4.8585324884964337E-2</v>
      </c>
      <c r="BL615" s="1">
        <f t="shared" si="607"/>
        <v>0</v>
      </c>
      <c r="BM615" s="1">
        <f t="shared" si="608"/>
        <v>3.7332353032883535E-2</v>
      </c>
      <c r="BN615" s="1"/>
      <c r="BO615" s="1">
        <f t="shared" si="615"/>
        <v>-3.5927225536029946E-3</v>
      </c>
      <c r="BP615" s="1">
        <f t="shared" si="616"/>
        <v>-4.728038358802417E-4</v>
      </c>
      <c r="BQ615" s="1">
        <f t="shared" si="617"/>
        <v>-2.9036224149629048E-2</v>
      </c>
      <c r="BR615" s="1">
        <f t="shared" si="618"/>
        <v>3.9258922117375002E-3</v>
      </c>
      <c r="BS615" s="1" t="e">
        <f t="shared" si="619"/>
        <v>#DIV/0!</v>
      </c>
      <c r="BT615" s="1">
        <f t="shared" si="620"/>
        <v>-4.728038358802417E-4</v>
      </c>
      <c r="BU615" s="1"/>
      <c r="BV615" s="1">
        <f t="shared" si="633"/>
        <v>0.10024931871168685</v>
      </c>
      <c r="BW615" s="1">
        <f t="shared" si="634"/>
        <v>9.8956392207069116E-2</v>
      </c>
      <c r="BX615" s="1">
        <f t="shared" si="635"/>
        <v>9.6835605238273531E-2</v>
      </c>
      <c r="BY615" s="1">
        <f t="shared" si="636"/>
        <v>0.1228571289151231</v>
      </c>
      <c r="BZ615" s="1" t="e">
        <f t="shared" si="637"/>
        <v>#DIV/0!</v>
      </c>
      <c r="CA615" s="1">
        <f t="shared" si="638"/>
        <v>9.8956392207069116E-2</v>
      </c>
      <c r="CB615" s="1"/>
      <c r="CC615" s="1"/>
    </row>
    <row r="616" spans="1:81" x14ac:dyDescent="0.2">
      <c r="A616">
        <f t="shared" si="639"/>
        <v>2041</v>
      </c>
      <c r="B616">
        <f t="shared" si="640"/>
        <v>3</v>
      </c>
      <c r="C616" s="1">
        <f>AVERAGE(RealPrice!C604:C615)</f>
        <v>3.3244753612636825E-2</v>
      </c>
      <c r="D616" s="1">
        <f>AVERAGE(RealPrice!D604:D615)</f>
        <v>3.7265106645668102E-2</v>
      </c>
      <c r="E616" s="1">
        <f>AVERAGE(RealPrice!E604:E615)</f>
        <v>2.5782632256326165E-2</v>
      </c>
      <c r="F616" s="1">
        <f>AVERAGE(RealPrice!F604:F615)</f>
        <v>4.8490166086787002E-2</v>
      </c>
      <c r="G616" s="1">
        <f>AVERAGE(RealPrice!G604:G615)</f>
        <v>0</v>
      </c>
      <c r="H616" s="1">
        <f>AVERAGE(RealPrice!H604:H615)</f>
        <v>3.7265106645668102E-2</v>
      </c>
      <c r="I616" s="1"/>
      <c r="J616" s="1">
        <f t="shared" si="609"/>
        <v>-7.1757906764696733E-5</v>
      </c>
      <c r="K616" s="1">
        <f t="shared" si="610"/>
        <v>-6.7246387215433301E-5</v>
      </c>
      <c r="L616" s="1">
        <f t="shared" si="611"/>
        <v>-5.461536223326513E-5</v>
      </c>
      <c r="M616" s="1">
        <f t="shared" si="612"/>
        <v>-9.5158798177334691E-5</v>
      </c>
      <c r="N616" s="1">
        <f t="shared" si="613"/>
        <v>0</v>
      </c>
      <c r="O616" s="1">
        <f t="shared" si="614"/>
        <v>-6.7246387215433301E-5</v>
      </c>
      <c r="P616" s="1"/>
      <c r="Q616" s="99">
        <f t="shared" si="579"/>
        <v>-7.1757906764696733E-5</v>
      </c>
      <c r="R616" s="99">
        <f t="shared" si="580"/>
        <v>-6.7246387215433301E-5</v>
      </c>
      <c r="S616" s="99">
        <f t="shared" si="581"/>
        <v>-5.461536223326513E-5</v>
      </c>
      <c r="T616" s="99">
        <f t="shared" si="582"/>
        <v>-9.5158798177334691E-5</v>
      </c>
      <c r="U616" s="99">
        <f t="shared" si="583"/>
        <v>0</v>
      </c>
      <c r="V616" s="99">
        <f t="shared" si="584"/>
        <v>-6.7246387215433301E-5</v>
      </c>
      <c r="W616" s="99"/>
      <c r="X616" s="99">
        <f t="shared" si="585"/>
        <v>0</v>
      </c>
      <c r="Y616" s="99">
        <f t="shared" si="586"/>
        <v>0</v>
      </c>
      <c r="Z616" s="99">
        <f t="shared" si="587"/>
        <v>0</v>
      </c>
      <c r="AA616" s="99">
        <f t="shared" si="588"/>
        <v>0</v>
      </c>
      <c r="AB616" s="99">
        <f t="shared" si="589"/>
        <v>0</v>
      </c>
      <c r="AC616" s="99">
        <f t="shared" si="590"/>
        <v>0</v>
      </c>
      <c r="AD616" s="1"/>
      <c r="AE616" s="1"/>
      <c r="AF616" s="5">
        <f t="shared" si="621"/>
        <v>-2.15382413980858E-3</v>
      </c>
      <c r="AG616" s="5">
        <f t="shared" si="622"/>
        <v>-1.801289813053053E-3</v>
      </c>
      <c r="AH616" s="5">
        <f t="shared" si="623"/>
        <v>-2.1138227662467202E-3</v>
      </c>
      <c r="AI616" s="5">
        <f t="shared" si="624"/>
        <v>-1.9585913730667537E-3</v>
      </c>
      <c r="AJ616" s="5" t="e">
        <f t="shared" si="625"/>
        <v>#DIV/0!</v>
      </c>
      <c r="AK616" s="5">
        <f t="shared" si="626"/>
        <v>-1.801289813053053E-3</v>
      </c>
      <c r="AL616" s="1"/>
      <c r="AM616" s="175">
        <f t="shared" si="591"/>
        <v>-2.15382413980858E-3</v>
      </c>
      <c r="AN616" s="175">
        <f t="shared" si="592"/>
        <v>-1.801289813053053E-3</v>
      </c>
      <c r="AO616" s="175">
        <f t="shared" si="593"/>
        <v>-2.1138227662467202E-3</v>
      </c>
      <c r="AP616" s="175">
        <f t="shared" si="594"/>
        <v>-1.9585913730667537E-3</v>
      </c>
      <c r="AQ616" s="175" t="e">
        <f t="shared" si="595"/>
        <v>#DIV/0!</v>
      </c>
      <c r="AR616" s="175">
        <f t="shared" si="596"/>
        <v>-1.801289813053053E-3</v>
      </c>
      <c r="AS616" s="175"/>
      <c r="AT616" s="175">
        <f t="shared" si="597"/>
        <v>0</v>
      </c>
      <c r="AU616" s="175">
        <f t="shared" si="598"/>
        <v>0</v>
      </c>
      <c r="AV616" s="175">
        <f t="shared" si="599"/>
        <v>0</v>
      </c>
      <c r="AW616" s="175">
        <f t="shared" si="600"/>
        <v>0</v>
      </c>
      <c r="AX616" s="175" t="e">
        <f t="shared" si="601"/>
        <v>#DIV/0!</v>
      </c>
      <c r="AY616" s="175">
        <f t="shared" si="602"/>
        <v>0</v>
      </c>
      <c r="AZ616" s="1"/>
      <c r="BA616" s="1">
        <f t="shared" si="627"/>
        <v>3.3172995705872128E-2</v>
      </c>
      <c r="BB616" s="1">
        <f t="shared" si="628"/>
        <v>3.7197860258452668E-2</v>
      </c>
      <c r="BC616" s="1">
        <f t="shared" si="629"/>
        <v>2.57280168940929E-2</v>
      </c>
      <c r="BD616" s="1">
        <f t="shared" si="630"/>
        <v>4.8395007288609668E-2</v>
      </c>
      <c r="BE616" s="1">
        <f t="shared" si="631"/>
        <v>0</v>
      </c>
      <c r="BF616" s="1">
        <f t="shared" si="632"/>
        <v>3.7197860258452668E-2</v>
      </c>
      <c r="BG616" s="1"/>
      <c r="BH616" s="1">
        <f t="shared" si="603"/>
        <v>3.3244753612636825E-2</v>
      </c>
      <c r="BI616" s="1">
        <f t="shared" si="604"/>
        <v>3.7265106645668102E-2</v>
      </c>
      <c r="BJ616" s="1">
        <f t="shared" si="605"/>
        <v>2.5782632256326165E-2</v>
      </c>
      <c r="BK616" s="1">
        <f t="shared" si="606"/>
        <v>4.8490166086787002E-2</v>
      </c>
      <c r="BL616" s="1">
        <f t="shared" si="607"/>
        <v>0</v>
      </c>
      <c r="BM616" s="1">
        <f t="shared" si="608"/>
        <v>3.7265106645668102E-2</v>
      </c>
      <c r="BN616" s="1"/>
      <c r="BO616" s="1">
        <f t="shared" si="615"/>
        <v>-3.6643259064558804E-3</v>
      </c>
      <c r="BP616" s="1">
        <f t="shared" si="616"/>
        <v>-5.3992909286341929E-4</v>
      </c>
      <c r="BQ616" s="1">
        <f t="shared" si="617"/>
        <v>-2.9090724064666236E-2</v>
      </c>
      <c r="BR616" s="1">
        <f t="shared" si="618"/>
        <v>3.8309197907613452E-3</v>
      </c>
      <c r="BS616" s="1" t="e">
        <f t="shared" si="619"/>
        <v>#DIV/0!</v>
      </c>
      <c r="BT616" s="1">
        <f t="shared" si="620"/>
        <v>-5.3992909286341929E-4</v>
      </c>
      <c r="BU616" s="1"/>
      <c r="BV616" s="1">
        <f t="shared" si="633"/>
        <v>0.10024931871168685</v>
      </c>
      <c r="BW616" s="1">
        <f t="shared" si="634"/>
        <v>9.8956392207069116E-2</v>
      </c>
      <c r="BX616" s="1">
        <f t="shared" si="635"/>
        <v>9.6835605238273531E-2</v>
      </c>
      <c r="BY616" s="1">
        <f t="shared" si="636"/>
        <v>0.1228571289151231</v>
      </c>
      <c r="BZ616" s="1" t="e">
        <f t="shared" si="637"/>
        <v>#DIV/0!</v>
      </c>
      <c r="CA616" s="1">
        <f t="shared" si="638"/>
        <v>9.8956392207069116E-2</v>
      </c>
      <c r="CB616" s="1"/>
      <c r="CC616" s="1"/>
    </row>
    <row r="617" spans="1:81" x14ac:dyDescent="0.2">
      <c r="A617">
        <f t="shared" si="639"/>
        <v>2041</v>
      </c>
      <c r="B617">
        <f t="shared" si="640"/>
        <v>4</v>
      </c>
      <c r="C617" s="1">
        <f>AVERAGE(RealPrice!C605:C616)</f>
        <v>3.3173658179950015E-2</v>
      </c>
      <c r="D617" s="1">
        <f>AVERAGE(RealPrice!D605:D616)</f>
        <v>3.7198356092750941E-2</v>
      </c>
      <c r="E617" s="1">
        <f>AVERAGE(RealPrice!E605:E616)</f>
        <v>2.5728216815662567E-2</v>
      </c>
      <c r="F617" s="1">
        <f>AVERAGE(RealPrice!F605:F616)</f>
        <v>4.8394725124795535E-2</v>
      </c>
      <c r="G617" s="1">
        <f>AVERAGE(RealPrice!G605:G616)</f>
        <v>0</v>
      </c>
      <c r="H617" s="1">
        <f>AVERAGE(RealPrice!H605:H616)</f>
        <v>3.7198356092750941E-2</v>
      </c>
      <c r="I617" s="1"/>
      <c r="J617" s="1">
        <f t="shared" si="609"/>
        <v>-7.1095432686810178E-5</v>
      </c>
      <c r="K617" s="1">
        <f t="shared" si="610"/>
        <v>-6.675055291716081E-5</v>
      </c>
      <c r="L617" s="1">
        <f t="shared" si="611"/>
        <v>-5.4415440663597991E-5</v>
      </c>
      <c r="M617" s="1">
        <f t="shared" si="612"/>
        <v>-9.5440961991467843E-5</v>
      </c>
      <c r="N617" s="1">
        <f t="shared" si="613"/>
        <v>0</v>
      </c>
      <c r="O617" s="1">
        <f t="shared" si="614"/>
        <v>-6.675055291716081E-5</v>
      </c>
      <c r="P617" s="1"/>
      <c r="Q617" s="99">
        <f t="shared" si="579"/>
        <v>-7.1095432686810178E-5</v>
      </c>
      <c r="R617" s="99">
        <f t="shared" si="580"/>
        <v>-6.675055291716081E-5</v>
      </c>
      <c r="S617" s="99">
        <f t="shared" si="581"/>
        <v>-5.4415440663597991E-5</v>
      </c>
      <c r="T617" s="99">
        <f t="shared" si="582"/>
        <v>-9.5440961991467843E-5</v>
      </c>
      <c r="U617" s="99">
        <f t="shared" si="583"/>
        <v>0</v>
      </c>
      <c r="V617" s="99">
        <f t="shared" si="584"/>
        <v>-6.675055291716081E-5</v>
      </c>
      <c r="W617" s="99"/>
      <c r="X617" s="99">
        <f t="shared" si="585"/>
        <v>0</v>
      </c>
      <c r="Y617" s="99">
        <f t="shared" si="586"/>
        <v>0</v>
      </c>
      <c r="Z617" s="99">
        <f t="shared" si="587"/>
        <v>0</v>
      </c>
      <c r="AA617" s="99">
        <f t="shared" si="588"/>
        <v>0</v>
      </c>
      <c r="AB617" s="99">
        <f t="shared" si="589"/>
        <v>0</v>
      </c>
      <c r="AC617" s="99">
        <f t="shared" si="590"/>
        <v>0</v>
      </c>
      <c r="AD617" s="1"/>
      <c r="AE617" s="1"/>
      <c r="AF617" s="5">
        <f t="shared" si="621"/>
        <v>-2.1385459346519031E-3</v>
      </c>
      <c r="AG617" s="5">
        <f t="shared" si="622"/>
        <v>-1.7912347213132618E-3</v>
      </c>
      <c r="AH617" s="5">
        <f t="shared" si="623"/>
        <v>-2.1105463601469587E-3</v>
      </c>
      <c r="AI617" s="5">
        <f t="shared" si="624"/>
        <v>-1.968253971756817E-3</v>
      </c>
      <c r="AJ617" s="5" t="e">
        <f t="shared" si="625"/>
        <v>#DIV/0!</v>
      </c>
      <c r="AK617" s="5">
        <f t="shared" si="626"/>
        <v>-1.7912347213132618E-3</v>
      </c>
      <c r="AL617" s="1"/>
      <c r="AM617" s="175">
        <f t="shared" si="591"/>
        <v>-2.1385459346519031E-3</v>
      </c>
      <c r="AN617" s="175">
        <f t="shared" si="592"/>
        <v>-1.7912347213132618E-3</v>
      </c>
      <c r="AO617" s="175">
        <f t="shared" si="593"/>
        <v>-2.1105463601469587E-3</v>
      </c>
      <c r="AP617" s="175">
        <f t="shared" si="594"/>
        <v>-1.968253971756817E-3</v>
      </c>
      <c r="AQ617" s="175" t="e">
        <f t="shared" si="595"/>
        <v>#DIV/0!</v>
      </c>
      <c r="AR617" s="175">
        <f t="shared" si="596"/>
        <v>-1.7912347213132618E-3</v>
      </c>
      <c r="AS617" s="175"/>
      <c r="AT617" s="175">
        <f t="shared" si="597"/>
        <v>0</v>
      </c>
      <c r="AU617" s="175">
        <f t="shared" si="598"/>
        <v>0</v>
      </c>
      <c r="AV617" s="175">
        <f t="shared" si="599"/>
        <v>0</v>
      </c>
      <c r="AW617" s="175">
        <f t="shared" si="600"/>
        <v>0</v>
      </c>
      <c r="AX617" s="175" t="e">
        <f t="shared" si="601"/>
        <v>#DIV/0!</v>
      </c>
      <c r="AY617" s="175">
        <f t="shared" si="602"/>
        <v>0</v>
      </c>
      <c r="AZ617" s="1"/>
      <c r="BA617" s="1">
        <f t="shared" si="627"/>
        <v>3.3102562747263205E-2</v>
      </c>
      <c r="BB617" s="1">
        <f t="shared" si="628"/>
        <v>3.713160553983378E-2</v>
      </c>
      <c r="BC617" s="1">
        <f t="shared" si="629"/>
        <v>2.5673801374998969E-2</v>
      </c>
      <c r="BD617" s="1">
        <f t="shared" si="630"/>
        <v>4.8299284162804067E-2</v>
      </c>
      <c r="BE617" s="1">
        <f t="shared" si="631"/>
        <v>0</v>
      </c>
      <c r="BF617" s="1">
        <f t="shared" si="632"/>
        <v>3.713160553983378E-2</v>
      </c>
      <c r="BG617" s="1"/>
      <c r="BH617" s="1">
        <f t="shared" si="603"/>
        <v>3.3173658179950015E-2</v>
      </c>
      <c r="BI617" s="1">
        <f t="shared" si="604"/>
        <v>3.7198356092750941E-2</v>
      </c>
      <c r="BJ617" s="1">
        <f t="shared" si="605"/>
        <v>2.5728216815662567E-2</v>
      </c>
      <c r="BK617" s="1">
        <f t="shared" si="606"/>
        <v>4.8394725124795535E-2</v>
      </c>
      <c r="BL617" s="1">
        <f t="shared" si="607"/>
        <v>0</v>
      </c>
      <c r="BM617" s="1">
        <f t="shared" si="608"/>
        <v>3.7198356092750941E-2</v>
      </c>
      <c r="BN617" s="1"/>
      <c r="BO617" s="1">
        <f t="shared" si="615"/>
        <v>-3.7352692982941444E-3</v>
      </c>
      <c r="BP617" s="1">
        <f t="shared" si="616"/>
        <v>-6.0656007987252951E-4</v>
      </c>
      <c r="BQ617" s="1">
        <f t="shared" si="617"/>
        <v>-2.9145024659019605E-2</v>
      </c>
      <c r="BR617" s="1">
        <f t="shared" si="618"/>
        <v>3.7356666808223871E-3</v>
      </c>
      <c r="BS617" s="1" t="e">
        <f t="shared" si="619"/>
        <v>#DIV/0!</v>
      </c>
      <c r="BT617" s="1">
        <f t="shared" si="620"/>
        <v>-6.0656007987252951E-4</v>
      </c>
      <c r="BU617" s="1"/>
      <c r="BV617" s="1">
        <f t="shared" si="633"/>
        <v>0.10024931871168685</v>
      </c>
      <c r="BW617" s="1">
        <f t="shared" si="634"/>
        <v>9.8956392207069116E-2</v>
      </c>
      <c r="BX617" s="1">
        <f t="shared" si="635"/>
        <v>9.6835605238273531E-2</v>
      </c>
      <c r="BY617" s="1">
        <f t="shared" si="636"/>
        <v>0.1228571289151231</v>
      </c>
      <c r="BZ617" s="1" t="e">
        <f t="shared" si="637"/>
        <v>#DIV/0!</v>
      </c>
      <c r="CA617" s="1">
        <f t="shared" si="638"/>
        <v>9.8956392207069116E-2</v>
      </c>
      <c r="CB617" s="1"/>
      <c r="CC617" s="1"/>
    </row>
    <row r="618" spans="1:81" x14ac:dyDescent="0.2">
      <c r="A618">
        <f t="shared" si="639"/>
        <v>2041</v>
      </c>
      <c r="B618">
        <f t="shared" si="640"/>
        <v>5</v>
      </c>
      <c r="C618" s="1">
        <f>AVERAGE(RealPrice!C606:C617)</f>
        <v>3.3102982919933292E-2</v>
      </c>
      <c r="D618" s="1">
        <f>AVERAGE(RealPrice!D606:D617)</f>
        <v>3.7131908615272359E-2</v>
      </c>
      <c r="E618" s="1">
        <f>AVERAGE(RealPrice!E606:E617)</f>
        <v>2.5672540266544641E-2</v>
      </c>
      <c r="F618" s="1">
        <f>AVERAGE(RealPrice!F606:F617)</f>
        <v>4.8299305382499179E-2</v>
      </c>
      <c r="G618" s="1">
        <f>AVERAGE(RealPrice!G606:G617)</f>
        <v>0</v>
      </c>
      <c r="H618" s="1">
        <f>AVERAGE(RealPrice!H606:H617)</f>
        <v>3.7131908615272359E-2</v>
      </c>
      <c r="I618" s="1"/>
      <c r="J618" s="1">
        <f t="shared" si="609"/>
        <v>-7.0675260016722641E-5</v>
      </c>
      <c r="K618" s="1">
        <f t="shared" si="610"/>
        <v>-6.6447477478581707E-5</v>
      </c>
      <c r="L618" s="1">
        <f t="shared" si="611"/>
        <v>-5.5676549117925772E-5</v>
      </c>
      <c r="M618" s="1">
        <f t="shared" si="612"/>
        <v>-9.5419742296355692E-5</v>
      </c>
      <c r="N618" s="1">
        <f t="shared" si="613"/>
        <v>0</v>
      </c>
      <c r="O618" s="1">
        <f t="shared" si="614"/>
        <v>-6.6447477478581707E-5</v>
      </c>
      <c r="P618" s="1"/>
      <c r="Q618" s="99">
        <f t="shared" si="579"/>
        <v>-7.0675260016722641E-5</v>
      </c>
      <c r="R618" s="99">
        <f t="shared" si="580"/>
        <v>-6.6447477478581707E-5</v>
      </c>
      <c r="S618" s="99">
        <f t="shared" si="581"/>
        <v>-5.5676549117925772E-5</v>
      </c>
      <c r="T618" s="99">
        <f t="shared" si="582"/>
        <v>-9.5419742296355692E-5</v>
      </c>
      <c r="U618" s="99">
        <f t="shared" si="583"/>
        <v>0</v>
      </c>
      <c r="V618" s="99">
        <f t="shared" si="584"/>
        <v>-6.6447477478581707E-5</v>
      </c>
      <c r="W618" s="99"/>
      <c r="X618" s="99">
        <f t="shared" si="585"/>
        <v>0</v>
      </c>
      <c r="Y618" s="99">
        <f t="shared" si="586"/>
        <v>0</v>
      </c>
      <c r="Z618" s="99">
        <f t="shared" si="587"/>
        <v>0</v>
      </c>
      <c r="AA618" s="99">
        <f t="shared" si="588"/>
        <v>0</v>
      </c>
      <c r="AB618" s="99">
        <f t="shared" si="589"/>
        <v>0</v>
      </c>
      <c r="AC618" s="99">
        <f t="shared" si="590"/>
        <v>0</v>
      </c>
      <c r="AD618" s="1"/>
      <c r="AE618" s="1"/>
      <c r="AF618" s="5">
        <f t="shared" si="621"/>
        <v>-2.1304632619455477E-3</v>
      </c>
      <c r="AG618" s="5">
        <f t="shared" si="622"/>
        <v>-1.7863014514108988E-3</v>
      </c>
      <c r="AH618" s="5">
        <f t="shared" si="623"/>
        <v>-2.1640267383020717E-3</v>
      </c>
      <c r="AI618" s="5">
        <f t="shared" si="624"/>
        <v>-1.9716971643148895E-3</v>
      </c>
      <c r="AJ618" s="5" t="e">
        <f t="shared" si="625"/>
        <v>#DIV/0!</v>
      </c>
      <c r="AK618" s="5">
        <f t="shared" si="626"/>
        <v>-1.7863014514108988E-3</v>
      </c>
      <c r="AL618" s="1"/>
      <c r="AM618" s="175">
        <f t="shared" si="591"/>
        <v>-2.1304632619455477E-3</v>
      </c>
      <c r="AN618" s="175">
        <f t="shared" si="592"/>
        <v>-1.7863014514108988E-3</v>
      </c>
      <c r="AO618" s="175">
        <f t="shared" si="593"/>
        <v>-2.1640267383020717E-3</v>
      </c>
      <c r="AP618" s="175">
        <f t="shared" si="594"/>
        <v>-1.9716971643148895E-3</v>
      </c>
      <c r="AQ618" s="175" t="e">
        <f t="shared" si="595"/>
        <v>#DIV/0!</v>
      </c>
      <c r="AR618" s="175">
        <f t="shared" si="596"/>
        <v>-1.7863014514108988E-3</v>
      </c>
      <c r="AS618" s="175"/>
      <c r="AT618" s="175">
        <f t="shared" si="597"/>
        <v>0</v>
      </c>
      <c r="AU618" s="175">
        <f t="shared" si="598"/>
        <v>0</v>
      </c>
      <c r="AV618" s="175">
        <f t="shared" si="599"/>
        <v>0</v>
      </c>
      <c r="AW618" s="175">
        <f t="shared" si="600"/>
        <v>0</v>
      </c>
      <c r="AX618" s="175" t="e">
        <f t="shared" si="601"/>
        <v>#DIV/0!</v>
      </c>
      <c r="AY618" s="175">
        <f t="shared" si="602"/>
        <v>0</v>
      </c>
      <c r="AZ618" s="1"/>
      <c r="BA618" s="1">
        <f t="shared" si="627"/>
        <v>3.303230765991657E-2</v>
      </c>
      <c r="BB618" s="1">
        <f t="shared" si="628"/>
        <v>3.7065461137793777E-2</v>
      </c>
      <c r="BC618" s="1">
        <f t="shared" si="629"/>
        <v>2.5616863717426715E-2</v>
      </c>
      <c r="BD618" s="1">
        <f t="shared" si="630"/>
        <v>4.8203885640202823E-2</v>
      </c>
      <c r="BE618" s="1">
        <f t="shared" si="631"/>
        <v>0</v>
      </c>
      <c r="BF618" s="1">
        <f t="shared" si="632"/>
        <v>3.7065461137793777E-2</v>
      </c>
      <c r="BG618" s="1"/>
      <c r="BH618" s="1">
        <f t="shared" si="603"/>
        <v>3.3102982919933292E-2</v>
      </c>
      <c r="BI618" s="1">
        <f t="shared" si="604"/>
        <v>3.7131908615272359E-2</v>
      </c>
      <c r="BJ618" s="1">
        <f t="shared" si="605"/>
        <v>2.5672540266544641E-2</v>
      </c>
      <c r="BK618" s="1">
        <f t="shared" si="606"/>
        <v>4.8299305382499179E-2</v>
      </c>
      <c r="BL618" s="1">
        <f t="shared" si="607"/>
        <v>0</v>
      </c>
      <c r="BM618" s="1">
        <f t="shared" si="608"/>
        <v>3.7131908615272359E-2</v>
      </c>
      <c r="BN618" s="1"/>
      <c r="BO618" s="1">
        <f t="shared" si="615"/>
        <v>-3.8057939872658732E-3</v>
      </c>
      <c r="BP618" s="1">
        <f t="shared" si="616"/>
        <v>-6.7288886212564741E-4</v>
      </c>
      <c r="BQ618" s="1">
        <f t="shared" si="617"/>
        <v>-2.9200580722596545E-2</v>
      </c>
      <c r="BR618" s="1">
        <f t="shared" si="618"/>
        <v>3.6404350773613344E-3</v>
      </c>
      <c r="BS618" s="1" t="e">
        <f t="shared" si="619"/>
        <v>#DIV/0!</v>
      </c>
      <c r="BT618" s="1">
        <f t="shared" si="620"/>
        <v>-6.7288886212564741E-4</v>
      </c>
      <c r="BU618" s="1"/>
      <c r="BV618" s="1">
        <f t="shared" si="633"/>
        <v>0.10024931871168685</v>
      </c>
      <c r="BW618" s="1">
        <f t="shared" si="634"/>
        <v>9.8956392207069116E-2</v>
      </c>
      <c r="BX618" s="1">
        <f t="shared" si="635"/>
        <v>9.6835605238273531E-2</v>
      </c>
      <c r="BY618" s="1">
        <f t="shared" si="636"/>
        <v>0.1228571289151231</v>
      </c>
      <c r="BZ618" s="1" t="e">
        <f t="shared" si="637"/>
        <v>#DIV/0!</v>
      </c>
      <c r="CA618" s="1">
        <f t="shared" si="638"/>
        <v>9.8956392207069116E-2</v>
      </c>
      <c r="CB618" s="1"/>
      <c r="CC618" s="1"/>
    </row>
    <row r="619" spans="1:81" x14ac:dyDescent="0.2">
      <c r="A619">
        <f t="shared" si="639"/>
        <v>2041</v>
      </c>
      <c r="B619">
        <f t="shared" si="640"/>
        <v>6</v>
      </c>
      <c r="C619" s="1">
        <f>AVERAGE(RealPrice!C607:C618)</f>
        <v>3.3032519427490525E-2</v>
      </c>
      <c r="D619" s="1">
        <f>AVERAGE(RealPrice!D607:D618)</f>
        <v>3.7065709411878589E-2</v>
      </c>
      <c r="E619" s="1">
        <f>AVERAGE(RealPrice!E607:E618)</f>
        <v>2.5617418086769997E-2</v>
      </c>
      <c r="F619" s="1">
        <f>AVERAGE(RealPrice!F607:F618)</f>
        <v>4.8204989341439623E-2</v>
      </c>
      <c r="G619" s="1">
        <f>AVERAGE(RealPrice!G607:G618)</f>
        <v>0</v>
      </c>
      <c r="H619" s="1">
        <f>AVERAGE(RealPrice!H607:H618)</f>
        <v>3.7065709411878589E-2</v>
      </c>
      <c r="I619" s="1"/>
      <c r="J619" s="1">
        <f t="shared" si="609"/>
        <v>-7.0463492442766895E-5</v>
      </c>
      <c r="K619" s="1">
        <f t="shared" si="610"/>
        <v>-6.6199203393770001E-5</v>
      </c>
      <c r="L619" s="1">
        <f t="shared" si="611"/>
        <v>-5.5122179774644287E-5</v>
      </c>
      <c r="M619" s="1">
        <f t="shared" si="612"/>
        <v>-9.43160410595556E-5</v>
      </c>
      <c r="N619" s="1">
        <f t="shared" si="613"/>
        <v>0</v>
      </c>
      <c r="O619" s="1">
        <f t="shared" si="614"/>
        <v>-6.6199203393770001E-5</v>
      </c>
      <c r="P619" s="1"/>
      <c r="Q619" s="99">
        <f t="shared" si="579"/>
        <v>-7.0463492442766895E-5</v>
      </c>
      <c r="R619" s="99">
        <f t="shared" si="580"/>
        <v>-6.6199203393770001E-5</v>
      </c>
      <c r="S619" s="99">
        <f t="shared" si="581"/>
        <v>-5.5122179774644287E-5</v>
      </c>
      <c r="T619" s="99">
        <f t="shared" si="582"/>
        <v>-9.43160410595556E-5</v>
      </c>
      <c r="U619" s="99">
        <f t="shared" si="583"/>
        <v>0</v>
      </c>
      <c r="V619" s="99">
        <f t="shared" si="584"/>
        <v>-6.6199203393770001E-5</v>
      </c>
      <c r="W619" s="99"/>
      <c r="X619" s="99">
        <f t="shared" si="585"/>
        <v>0</v>
      </c>
      <c r="Y619" s="99">
        <f t="shared" si="586"/>
        <v>0</v>
      </c>
      <c r="Z619" s="99">
        <f t="shared" si="587"/>
        <v>0</v>
      </c>
      <c r="AA619" s="99">
        <f t="shared" si="588"/>
        <v>0</v>
      </c>
      <c r="AB619" s="99">
        <f t="shared" si="589"/>
        <v>0</v>
      </c>
      <c r="AC619" s="99">
        <f t="shared" si="590"/>
        <v>0</v>
      </c>
      <c r="AD619" s="1"/>
      <c r="AE619" s="1"/>
      <c r="AF619" s="5">
        <f t="shared" si="621"/>
        <v>-2.1286145908119281E-3</v>
      </c>
      <c r="AG619" s="5">
        <f t="shared" si="622"/>
        <v>-1.7828117611639049E-3</v>
      </c>
      <c r="AH619" s="5">
        <f t="shared" si="623"/>
        <v>-2.147126042157832E-3</v>
      </c>
      <c r="AI619" s="5">
        <f t="shared" si="624"/>
        <v>-1.9527411484002721E-3</v>
      </c>
      <c r="AJ619" s="5" t="e">
        <f t="shared" si="625"/>
        <v>#DIV/0!</v>
      </c>
      <c r="AK619" s="5">
        <f t="shared" si="626"/>
        <v>-1.7828117611639049E-3</v>
      </c>
      <c r="AL619" s="1"/>
      <c r="AM619" s="175">
        <f t="shared" si="591"/>
        <v>-2.1286145908119281E-3</v>
      </c>
      <c r="AN619" s="175">
        <f t="shared" si="592"/>
        <v>-1.7828117611639049E-3</v>
      </c>
      <c r="AO619" s="175">
        <f t="shared" si="593"/>
        <v>-2.147126042157832E-3</v>
      </c>
      <c r="AP619" s="175">
        <f t="shared" si="594"/>
        <v>-1.9527411484002721E-3</v>
      </c>
      <c r="AQ619" s="175" t="e">
        <f t="shared" si="595"/>
        <v>#DIV/0!</v>
      </c>
      <c r="AR619" s="175">
        <f t="shared" si="596"/>
        <v>-1.7828117611639049E-3</v>
      </c>
      <c r="AS619" s="175"/>
      <c r="AT619" s="175">
        <f t="shared" si="597"/>
        <v>0</v>
      </c>
      <c r="AU619" s="175">
        <f t="shared" si="598"/>
        <v>0</v>
      </c>
      <c r="AV619" s="175">
        <f t="shared" si="599"/>
        <v>0</v>
      </c>
      <c r="AW619" s="175">
        <f t="shared" si="600"/>
        <v>0</v>
      </c>
      <c r="AX619" s="175" t="e">
        <f t="shared" si="601"/>
        <v>#DIV/0!</v>
      </c>
      <c r="AY619" s="175">
        <f t="shared" si="602"/>
        <v>0</v>
      </c>
      <c r="AZ619" s="1"/>
      <c r="BA619" s="1">
        <f t="shared" si="627"/>
        <v>3.2962055935047758E-2</v>
      </c>
      <c r="BB619" s="1">
        <f t="shared" si="628"/>
        <v>3.6999510208484819E-2</v>
      </c>
      <c r="BC619" s="1">
        <f t="shared" si="629"/>
        <v>2.5562295906995353E-2</v>
      </c>
      <c r="BD619" s="1">
        <f t="shared" si="630"/>
        <v>4.8110673300380068E-2</v>
      </c>
      <c r="BE619" s="1">
        <f t="shared" si="631"/>
        <v>0</v>
      </c>
      <c r="BF619" s="1">
        <f t="shared" si="632"/>
        <v>3.6999510208484819E-2</v>
      </c>
      <c r="BG619" s="1"/>
      <c r="BH619" s="1">
        <f t="shared" si="603"/>
        <v>3.3032519427490525E-2</v>
      </c>
      <c r="BI619" s="1">
        <f t="shared" si="604"/>
        <v>3.7065709411878589E-2</v>
      </c>
      <c r="BJ619" s="1">
        <f t="shared" si="605"/>
        <v>2.5617418086769997E-2</v>
      </c>
      <c r="BK619" s="1">
        <f t="shared" si="606"/>
        <v>4.8204989341439623E-2</v>
      </c>
      <c r="BL619" s="1">
        <f t="shared" si="607"/>
        <v>0</v>
      </c>
      <c r="BM619" s="1">
        <f t="shared" si="608"/>
        <v>3.7065709411878589E-2</v>
      </c>
      <c r="BN619" s="1"/>
      <c r="BO619" s="1">
        <f t="shared" si="615"/>
        <v>-3.8761074900905083E-3</v>
      </c>
      <c r="BP619" s="1">
        <f t="shared" si="616"/>
        <v>-7.3897004480102816E-4</v>
      </c>
      <c r="BQ619" s="1">
        <f t="shared" si="617"/>
        <v>-2.9255584548103494E-2</v>
      </c>
      <c r="BR619" s="1">
        <f t="shared" si="618"/>
        <v>3.5463032111161088E-3</v>
      </c>
      <c r="BS619" s="1" t="e">
        <f t="shared" si="619"/>
        <v>#DIV/0!</v>
      </c>
      <c r="BT619" s="1">
        <f t="shared" si="620"/>
        <v>-7.3897004480102816E-4</v>
      </c>
      <c r="BU619" s="1"/>
      <c r="BV619" s="1">
        <f t="shared" si="633"/>
        <v>0.10024931871168685</v>
      </c>
      <c r="BW619" s="1">
        <f t="shared" si="634"/>
        <v>9.8956392207069116E-2</v>
      </c>
      <c r="BX619" s="1">
        <f t="shared" si="635"/>
        <v>9.6835605238273531E-2</v>
      </c>
      <c r="BY619" s="1">
        <f t="shared" si="636"/>
        <v>0.1228571289151231</v>
      </c>
      <c r="BZ619" s="1" t="e">
        <f t="shared" si="637"/>
        <v>#DIV/0!</v>
      </c>
      <c r="CA619" s="1">
        <f t="shared" si="638"/>
        <v>9.8956392207069116E-2</v>
      </c>
      <c r="CB619" s="1"/>
      <c r="CC619" s="1"/>
    </row>
    <row r="620" spans="1:81" x14ac:dyDescent="0.2">
      <c r="A620">
        <f t="shared" si="639"/>
        <v>2041</v>
      </c>
      <c r="B620">
        <f t="shared" si="640"/>
        <v>7</v>
      </c>
      <c r="C620" s="1">
        <f>AVERAGE(RealPrice!C608:C619)</f>
        <v>3.2963735406634297E-2</v>
      </c>
      <c r="D620" s="1">
        <f>AVERAGE(RealPrice!D608:D619)</f>
        <v>3.7000818930795883E-2</v>
      </c>
      <c r="E620" s="1">
        <f>AVERAGE(RealPrice!E608:E619)</f>
        <v>2.5561879486660204E-2</v>
      </c>
      <c r="F620" s="1">
        <f>AVERAGE(RealPrice!F608:F619)</f>
        <v>4.8112545448990886E-2</v>
      </c>
      <c r="G620" s="1">
        <f>AVERAGE(RealPrice!G608:G619)</f>
        <v>0</v>
      </c>
      <c r="H620" s="1">
        <f>AVERAGE(RealPrice!H608:H619)</f>
        <v>3.7000818930795883E-2</v>
      </c>
      <c r="I620" s="1"/>
      <c r="J620" s="1">
        <f t="shared" si="609"/>
        <v>-6.8784020856228756E-5</v>
      </c>
      <c r="K620" s="1">
        <f t="shared" si="610"/>
        <v>-6.4890481082706397E-5</v>
      </c>
      <c r="L620" s="1">
        <f t="shared" si="611"/>
        <v>-5.553860010979253E-5</v>
      </c>
      <c r="M620" s="1">
        <f t="shared" si="612"/>
        <v>-9.2443892448737519E-5</v>
      </c>
      <c r="N620" s="1">
        <f t="shared" si="613"/>
        <v>0</v>
      </c>
      <c r="O620" s="1">
        <f t="shared" si="614"/>
        <v>-6.4890481082706397E-5</v>
      </c>
      <c r="P620" s="1"/>
      <c r="Q620" s="99">
        <f t="shared" si="579"/>
        <v>-6.8784020856228756E-5</v>
      </c>
      <c r="R620" s="99">
        <f t="shared" si="580"/>
        <v>-6.4890481082706397E-5</v>
      </c>
      <c r="S620" s="99">
        <f t="shared" si="581"/>
        <v>-5.553860010979253E-5</v>
      </c>
      <c r="T620" s="99">
        <f t="shared" si="582"/>
        <v>-9.2443892448737519E-5</v>
      </c>
      <c r="U620" s="99">
        <f t="shared" si="583"/>
        <v>0</v>
      </c>
      <c r="V620" s="99">
        <f t="shared" si="584"/>
        <v>-6.4890481082706397E-5</v>
      </c>
      <c r="W620" s="99"/>
      <c r="X620" s="99">
        <f t="shared" si="585"/>
        <v>0</v>
      </c>
      <c r="Y620" s="99">
        <f t="shared" si="586"/>
        <v>0</v>
      </c>
      <c r="Z620" s="99">
        <f t="shared" si="587"/>
        <v>0</v>
      </c>
      <c r="AA620" s="99">
        <f t="shared" si="588"/>
        <v>0</v>
      </c>
      <c r="AB620" s="99">
        <f t="shared" si="589"/>
        <v>0</v>
      </c>
      <c r="AC620" s="99">
        <f t="shared" si="590"/>
        <v>0</v>
      </c>
      <c r="AD620" s="1"/>
      <c r="AE620" s="1"/>
      <c r="AF620" s="5">
        <f t="shared" si="621"/>
        <v>-2.0823122803943495E-3</v>
      </c>
      <c r="AG620" s="5">
        <f t="shared" si="622"/>
        <v>-1.7506876871459243E-3</v>
      </c>
      <c r="AH620" s="5">
        <f t="shared" si="623"/>
        <v>-2.1680014715641516E-3</v>
      </c>
      <c r="AI620" s="5">
        <f t="shared" si="624"/>
        <v>-1.9177245698355216E-3</v>
      </c>
      <c r="AJ620" s="5" t="e">
        <f t="shared" si="625"/>
        <v>#DIV/0!</v>
      </c>
      <c r="AK620" s="5">
        <f t="shared" si="626"/>
        <v>-1.7506876871459243E-3</v>
      </c>
      <c r="AL620" s="1"/>
      <c r="AM620" s="175">
        <f t="shared" si="591"/>
        <v>-2.0823122803943495E-3</v>
      </c>
      <c r="AN620" s="175">
        <f t="shared" si="592"/>
        <v>-1.7506876871459243E-3</v>
      </c>
      <c r="AO620" s="175">
        <f t="shared" si="593"/>
        <v>-2.1680014715641516E-3</v>
      </c>
      <c r="AP620" s="175">
        <f t="shared" si="594"/>
        <v>-1.9177245698355216E-3</v>
      </c>
      <c r="AQ620" s="175" t="e">
        <f t="shared" si="595"/>
        <v>#DIV/0!</v>
      </c>
      <c r="AR620" s="175">
        <f t="shared" si="596"/>
        <v>-1.7506876871459243E-3</v>
      </c>
      <c r="AS620" s="175"/>
      <c r="AT620" s="175">
        <f t="shared" si="597"/>
        <v>0</v>
      </c>
      <c r="AU620" s="175">
        <f t="shared" si="598"/>
        <v>0</v>
      </c>
      <c r="AV620" s="175">
        <f t="shared" si="599"/>
        <v>0</v>
      </c>
      <c r="AW620" s="175">
        <f t="shared" si="600"/>
        <v>0</v>
      </c>
      <c r="AX620" s="175" t="e">
        <f t="shared" si="601"/>
        <v>#DIV/0!</v>
      </c>
      <c r="AY620" s="175">
        <f t="shared" si="602"/>
        <v>0</v>
      </c>
      <c r="AZ620" s="1"/>
      <c r="BA620" s="1">
        <f t="shared" si="627"/>
        <v>3.2894951385778068E-2</v>
      </c>
      <c r="BB620" s="1">
        <f t="shared" si="628"/>
        <v>3.6935928449713176E-2</v>
      </c>
      <c r="BC620" s="1">
        <f t="shared" si="629"/>
        <v>2.5506340886550412E-2</v>
      </c>
      <c r="BD620" s="1">
        <f t="shared" si="630"/>
        <v>4.8020101556542148E-2</v>
      </c>
      <c r="BE620" s="1">
        <f t="shared" si="631"/>
        <v>0</v>
      </c>
      <c r="BF620" s="1">
        <f t="shared" si="632"/>
        <v>3.6935928449713176E-2</v>
      </c>
      <c r="BG620" s="1"/>
      <c r="BH620" s="1">
        <f t="shared" si="603"/>
        <v>3.2963735406634297E-2</v>
      </c>
      <c r="BI620" s="1">
        <f t="shared" si="604"/>
        <v>3.7000818930795883E-2</v>
      </c>
      <c r="BJ620" s="1">
        <f t="shared" si="605"/>
        <v>2.5561879486660204E-2</v>
      </c>
      <c r="BK620" s="1">
        <f t="shared" si="606"/>
        <v>4.8112545448990886E-2</v>
      </c>
      <c r="BL620" s="1">
        <f t="shared" si="607"/>
        <v>0</v>
      </c>
      <c r="BM620" s="1">
        <f t="shared" si="608"/>
        <v>3.7000818930795883E-2</v>
      </c>
      <c r="BN620" s="1"/>
      <c r="BO620" s="1">
        <f t="shared" si="615"/>
        <v>-3.9447482811354132E-3</v>
      </c>
      <c r="BP620" s="1">
        <f t="shared" si="616"/>
        <v>-8.0374692291748835E-4</v>
      </c>
      <c r="BQ620" s="1">
        <f t="shared" si="617"/>
        <v>-2.9311002740446519E-2</v>
      </c>
      <c r="BR620" s="1">
        <f t="shared" si="618"/>
        <v>3.4540366005912505E-3</v>
      </c>
      <c r="BS620" s="1" t="e">
        <f t="shared" si="619"/>
        <v>#DIV/0!</v>
      </c>
      <c r="BT620" s="1">
        <f t="shared" si="620"/>
        <v>-8.0374692291748835E-4</v>
      </c>
      <c r="BU620" s="1"/>
      <c r="BV620" s="1">
        <f t="shared" si="633"/>
        <v>0.10024931871168685</v>
      </c>
      <c r="BW620" s="1">
        <f t="shared" si="634"/>
        <v>9.8956392207069116E-2</v>
      </c>
      <c r="BX620" s="1">
        <f t="shared" si="635"/>
        <v>9.6835605238273531E-2</v>
      </c>
      <c r="BY620" s="1">
        <f t="shared" si="636"/>
        <v>0.1228571289151231</v>
      </c>
      <c r="BZ620" s="1" t="e">
        <f t="shared" si="637"/>
        <v>#DIV/0!</v>
      </c>
      <c r="CA620" s="1">
        <f t="shared" si="638"/>
        <v>9.8956392207069116E-2</v>
      </c>
      <c r="CB620" s="1"/>
      <c r="CC620" s="1"/>
    </row>
    <row r="621" spans="1:81" x14ac:dyDescent="0.2">
      <c r="A621">
        <f t="shared" si="639"/>
        <v>2041</v>
      </c>
      <c r="B621">
        <f t="shared" si="640"/>
        <v>8</v>
      </c>
      <c r="C621" s="1">
        <f>AVERAGE(RealPrice!C609:C620)</f>
        <v>3.2895314776502267E-2</v>
      </c>
      <c r="D621" s="1">
        <f>AVERAGE(RealPrice!D609:D620)</f>
        <v>3.6936702753761076E-2</v>
      </c>
      <c r="E621" s="1">
        <f>AVERAGE(RealPrice!E609:E620)</f>
        <v>2.550551964851976E-2</v>
      </c>
      <c r="F621" s="1">
        <f>AVERAGE(RealPrice!F609:F620)</f>
        <v>4.8020475804520131E-2</v>
      </c>
      <c r="G621" s="1">
        <f>AVERAGE(RealPrice!G609:G620)</f>
        <v>0</v>
      </c>
      <c r="H621" s="1">
        <f>AVERAGE(RealPrice!H609:H620)</f>
        <v>3.6936702753761076E-2</v>
      </c>
      <c r="I621" s="1"/>
      <c r="J621" s="1">
        <f t="shared" si="609"/>
        <v>-6.8420630132029481E-5</v>
      </c>
      <c r="K621" s="1">
        <f t="shared" si="610"/>
        <v>-6.4116177034806432E-5</v>
      </c>
      <c r="L621" s="1">
        <f t="shared" si="611"/>
        <v>-5.6359838140444818E-5</v>
      </c>
      <c r="M621" s="1">
        <f t="shared" si="612"/>
        <v>-9.2069644470754719E-5</v>
      </c>
      <c r="N621" s="1">
        <f t="shared" si="613"/>
        <v>0</v>
      </c>
      <c r="O621" s="1">
        <f t="shared" si="614"/>
        <v>-6.4116177034806432E-5</v>
      </c>
      <c r="P621" s="1"/>
      <c r="Q621" s="99">
        <f t="shared" si="579"/>
        <v>-6.8420630132029481E-5</v>
      </c>
      <c r="R621" s="99">
        <f t="shared" si="580"/>
        <v>-6.4116177034806432E-5</v>
      </c>
      <c r="S621" s="99">
        <f t="shared" si="581"/>
        <v>-5.6359838140444818E-5</v>
      </c>
      <c r="T621" s="99">
        <f t="shared" si="582"/>
        <v>-9.2069644470754719E-5</v>
      </c>
      <c r="U621" s="99">
        <f t="shared" si="583"/>
        <v>0</v>
      </c>
      <c r="V621" s="99">
        <f t="shared" si="584"/>
        <v>-6.4116177034806432E-5</v>
      </c>
      <c r="W621" s="99"/>
      <c r="X621" s="99">
        <f t="shared" si="585"/>
        <v>0</v>
      </c>
      <c r="Y621" s="99">
        <f t="shared" si="586"/>
        <v>0</v>
      </c>
      <c r="Z621" s="99">
        <f t="shared" si="587"/>
        <v>0</v>
      </c>
      <c r="AA621" s="99">
        <f t="shared" si="588"/>
        <v>0</v>
      </c>
      <c r="AB621" s="99">
        <f t="shared" si="589"/>
        <v>0</v>
      </c>
      <c r="AC621" s="99">
        <f t="shared" si="590"/>
        <v>0</v>
      </c>
      <c r="AD621" s="1"/>
      <c r="AE621" s="1"/>
      <c r="AF621" s="5">
        <f t="shared" si="621"/>
        <v>-2.0756333979752295E-3</v>
      </c>
      <c r="AG621" s="5">
        <f t="shared" si="622"/>
        <v>-1.73283129637547E-3</v>
      </c>
      <c r="AH621" s="5">
        <f t="shared" si="623"/>
        <v>-2.2048393651905585E-3</v>
      </c>
      <c r="AI621" s="5">
        <f t="shared" si="624"/>
        <v>-1.913630709237113E-3</v>
      </c>
      <c r="AJ621" s="5" t="e">
        <f t="shared" si="625"/>
        <v>#DIV/0!</v>
      </c>
      <c r="AK621" s="5">
        <f t="shared" si="626"/>
        <v>-1.73283129637547E-3</v>
      </c>
      <c r="AL621" s="1"/>
      <c r="AM621" s="175">
        <f t="shared" si="591"/>
        <v>-2.0756333979752295E-3</v>
      </c>
      <c r="AN621" s="175">
        <f t="shared" si="592"/>
        <v>-1.73283129637547E-3</v>
      </c>
      <c r="AO621" s="175">
        <f t="shared" si="593"/>
        <v>-2.2048393651905585E-3</v>
      </c>
      <c r="AP621" s="175">
        <f t="shared" si="594"/>
        <v>-1.913630709237113E-3</v>
      </c>
      <c r="AQ621" s="175" t="e">
        <f t="shared" si="595"/>
        <v>#DIV/0!</v>
      </c>
      <c r="AR621" s="175">
        <f t="shared" si="596"/>
        <v>-1.73283129637547E-3</v>
      </c>
      <c r="AS621" s="175"/>
      <c r="AT621" s="175">
        <f t="shared" si="597"/>
        <v>0</v>
      </c>
      <c r="AU621" s="175">
        <f t="shared" si="598"/>
        <v>0</v>
      </c>
      <c r="AV621" s="175">
        <f t="shared" si="599"/>
        <v>0</v>
      </c>
      <c r="AW621" s="175">
        <f t="shared" si="600"/>
        <v>0</v>
      </c>
      <c r="AX621" s="175" t="e">
        <f t="shared" si="601"/>
        <v>#DIV/0!</v>
      </c>
      <c r="AY621" s="175">
        <f t="shared" si="602"/>
        <v>0</v>
      </c>
      <c r="AZ621" s="1"/>
      <c r="BA621" s="1">
        <f t="shared" si="627"/>
        <v>3.2826894146370238E-2</v>
      </c>
      <c r="BB621" s="1">
        <f t="shared" si="628"/>
        <v>3.687258657672627E-2</v>
      </c>
      <c r="BC621" s="1">
        <f t="shared" si="629"/>
        <v>2.5449159810379315E-2</v>
      </c>
      <c r="BD621" s="1">
        <f t="shared" si="630"/>
        <v>4.7928406160049376E-2</v>
      </c>
      <c r="BE621" s="1">
        <f t="shared" si="631"/>
        <v>0</v>
      </c>
      <c r="BF621" s="1">
        <f t="shared" si="632"/>
        <v>3.687258657672627E-2</v>
      </c>
      <c r="BG621" s="1"/>
      <c r="BH621" s="1">
        <f t="shared" si="603"/>
        <v>3.2895314776502267E-2</v>
      </c>
      <c r="BI621" s="1">
        <f t="shared" si="604"/>
        <v>3.6936702753761076E-2</v>
      </c>
      <c r="BJ621" s="1">
        <f t="shared" si="605"/>
        <v>2.550551964851976E-2</v>
      </c>
      <c r="BK621" s="1">
        <f t="shared" si="606"/>
        <v>4.8020475804520131E-2</v>
      </c>
      <c r="BL621" s="1">
        <f t="shared" si="607"/>
        <v>0</v>
      </c>
      <c r="BM621" s="1">
        <f t="shared" si="608"/>
        <v>3.6936702753761076E-2</v>
      </c>
      <c r="BN621" s="1"/>
      <c r="BO621" s="1">
        <f t="shared" si="615"/>
        <v>-4.0130268951224296E-3</v>
      </c>
      <c r="BP621" s="1">
        <f t="shared" si="616"/>
        <v>-8.6775199743412352E-4</v>
      </c>
      <c r="BQ621" s="1">
        <f t="shared" si="617"/>
        <v>-2.9367238314197217E-2</v>
      </c>
      <c r="BR621" s="1">
        <f t="shared" si="618"/>
        <v>3.3621431434195429E-3</v>
      </c>
      <c r="BS621" s="1" t="e">
        <f t="shared" si="619"/>
        <v>#DIV/0!</v>
      </c>
      <c r="BT621" s="1">
        <f t="shared" si="620"/>
        <v>-8.6775199743412352E-4</v>
      </c>
      <c r="BU621" s="1"/>
      <c r="BV621" s="1">
        <f t="shared" si="633"/>
        <v>0.10024931871168685</v>
      </c>
      <c r="BW621" s="1">
        <f t="shared" si="634"/>
        <v>9.8956392207069116E-2</v>
      </c>
      <c r="BX621" s="1">
        <f t="shared" si="635"/>
        <v>9.6835605238273531E-2</v>
      </c>
      <c r="BY621" s="1">
        <f t="shared" si="636"/>
        <v>0.1228571289151231</v>
      </c>
      <c r="BZ621" s="1" t="e">
        <f t="shared" si="637"/>
        <v>#DIV/0!</v>
      </c>
      <c r="CA621" s="1">
        <f t="shared" si="638"/>
        <v>9.8956392207069116E-2</v>
      </c>
      <c r="CB621" s="1"/>
      <c r="CC621" s="1"/>
    </row>
    <row r="622" spans="1:81" x14ac:dyDescent="0.2">
      <c r="A622">
        <f t="shared" si="639"/>
        <v>2041</v>
      </c>
      <c r="B622">
        <f t="shared" si="640"/>
        <v>9</v>
      </c>
      <c r="C622" s="1">
        <f>AVERAGE(RealPrice!C610:C621)</f>
        <v>3.2826758933225397E-2</v>
      </c>
      <c r="D622" s="1">
        <f>AVERAGE(RealPrice!D610:D621)</f>
        <v>3.6872145001571849E-2</v>
      </c>
      <c r="E622" s="1">
        <f>AVERAGE(RealPrice!E610:E621)</f>
        <v>2.5448907894749271E-2</v>
      </c>
      <c r="F622" s="1">
        <f>AVERAGE(RealPrice!F610:F621)</f>
        <v>4.7928502697047883E-2</v>
      </c>
      <c r="G622" s="1">
        <f>AVERAGE(RealPrice!G610:G621)</f>
        <v>0</v>
      </c>
      <c r="H622" s="1">
        <f>AVERAGE(RealPrice!H610:H621)</f>
        <v>3.6872145001571849E-2</v>
      </c>
      <c r="I622" s="1"/>
      <c r="J622" s="1">
        <f t="shared" si="609"/>
        <v>-6.8555843276869866E-5</v>
      </c>
      <c r="K622" s="1">
        <f t="shared" si="610"/>
        <v>-6.455775218922738E-5</v>
      </c>
      <c r="L622" s="1">
        <f t="shared" si="611"/>
        <v>-5.6611753770488549E-5</v>
      </c>
      <c r="M622" s="1">
        <f t="shared" si="612"/>
        <v>-9.1973107472248516E-5</v>
      </c>
      <c r="N622" s="1">
        <f t="shared" si="613"/>
        <v>0</v>
      </c>
      <c r="O622" s="1">
        <f t="shared" si="614"/>
        <v>-6.455775218922738E-5</v>
      </c>
      <c r="P622" s="1"/>
      <c r="Q622" s="99">
        <f t="shared" si="579"/>
        <v>-6.8555843276869866E-5</v>
      </c>
      <c r="R622" s="99">
        <f t="shared" si="580"/>
        <v>-6.455775218922738E-5</v>
      </c>
      <c r="S622" s="99">
        <f t="shared" si="581"/>
        <v>-5.6611753770488549E-5</v>
      </c>
      <c r="T622" s="99">
        <f t="shared" si="582"/>
        <v>-9.1973107472248516E-5</v>
      </c>
      <c r="U622" s="99">
        <f t="shared" si="583"/>
        <v>0</v>
      </c>
      <c r="V622" s="99">
        <f t="shared" si="584"/>
        <v>-6.455775218922738E-5</v>
      </c>
      <c r="W622" s="99"/>
      <c r="X622" s="99">
        <f t="shared" si="585"/>
        <v>0</v>
      </c>
      <c r="Y622" s="99">
        <f t="shared" si="586"/>
        <v>0</v>
      </c>
      <c r="Z622" s="99">
        <f t="shared" si="587"/>
        <v>0</v>
      </c>
      <c r="AA622" s="99">
        <f t="shared" si="588"/>
        <v>0</v>
      </c>
      <c r="AB622" s="99">
        <f t="shared" si="589"/>
        <v>0</v>
      </c>
      <c r="AC622" s="99">
        <f t="shared" si="590"/>
        <v>0</v>
      </c>
      <c r="AD622" s="1"/>
      <c r="AE622" s="1"/>
      <c r="AF622" s="5">
        <f t="shared" si="621"/>
        <v>-2.0840610203201049E-3</v>
      </c>
      <c r="AG622" s="5">
        <f t="shared" si="622"/>
        <v>-1.747794128230673E-3</v>
      </c>
      <c r="AH622" s="5">
        <f t="shared" si="623"/>
        <v>-2.2195883303155473E-3</v>
      </c>
      <c r="AI622" s="5">
        <f t="shared" si="624"/>
        <v>-1.9152893829426088E-3</v>
      </c>
      <c r="AJ622" s="5" t="e">
        <f t="shared" si="625"/>
        <v>#DIV/0!</v>
      </c>
      <c r="AK622" s="5">
        <f t="shared" si="626"/>
        <v>-1.747794128230673E-3</v>
      </c>
      <c r="AL622" s="1"/>
      <c r="AM622" s="175">
        <f t="shared" si="591"/>
        <v>-2.0840610203201049E-3</v>
      </c>
      <c r="AN622" s="175">
        <f t="shared" si="592"/>
        <v>-1.747794128230673E-3</v>
      </c>
      <c r="AO622" s="175">
        <f t="shared" si="593"/>
        <v>-2.2195883303155473E-3</v>
      </c>
      <c r="AP622" s="175">
        <f t="shared" si="594"/>
        <v>-1.9152893829426088E-3</v>
      </c>
      <c r="AQ622" s="175" t="e">
        <f t="shared" si="595"/>
        <v>#DIV/0!</v>
      </c>
      <c r="AR622" s="175">
        <f t="shared" si="596"/>
        <v>-1.747794128230673E-3</v>
      </c>
      <c r="AS622" s="175"/>
      <c r="AT622" s="175">
        <f t="shared" si="597"/>
        <v>0</v>
      </c>
      <c r="AU622" s="175">
        <f t="shared" si="598"/>
        <v>0</v>
      </c>
      <c r="AV622" s="175">
        <f t="shared" si="599"/>
        <v>0</v>
      </c>
      <c r="AW622" s="175">
        <f t="shared" si="600"/>
        <v>0</v>
      </c>
      <c r="AX622" s="175" t="e">
        <f t="shared" si="601"/>
        <v>#DIV/0!</v>
      </c>
      <c r="AY622" s="175">
        <f t="shared" si="602"/>
        <v>0</v>
      </c>
      <c r="AZ622" s="1"/>
      <c r="BA622" s="1">
        <f t="shared" si="627"/>
        <v>3.2758203089948527E-2</v>
      </c>
      <c r="BB622" s="1">
        <f t="shared" si="628"/>
        <v>3.6807587249382621E-2</v>
      </c>
      <c r="BC622" s="1">
        <f t="shared" si="629"/>
        <v>2.5392296140978782E-2</v>
      </c>
      <c r="BD622" s="1">
        <f t="shared" si="630"/>
        <v>4.7836529589575634E-2</v>
      </c>
      <c r="BE622" s="1">
        <f t="shared" si="631"/>
        <v>0</v>
      </c>
      <c r="BF622" s="1">
        <f t="shared" si="632"/>
        <v>3.6807587249382621E-2</v>
      </c>
      <c r="BG622" s="1"/>
      <c r="BH622" s="1">
        <f t="shared" si="603"/>
        <v>3.2826758933225397E-2</v>
      </c>
      <c r="BI622" s="1">
        <f t="shared" si="604"/>
        <v>3.6872145001571849E-2</v>
      </c>
      <c r="BJ622" s="1">
        <f t="shared" si="605"/>
        <v>2.5448907894749271E-2</v>
      </c>
      <c r="BK622" s="1">
        <f t="shared" si="606"/>
        <v>4.7928502697047883E-2</v>
      </c>
      <c r="BL622" s="1">
        <f t="shared" si="607"/>
        <v>0</v>
      </c>
      <c r="BM622" s="1">
        <f t="shared" si="608"/>
        <v>3.6872145001571849E-2</v>
      </c>
      <c r="BN622" s="1"/>
      <c r="BO622" s="1">
        <f t="shared" si="615"/>
        <v>-4.0814398638386092E-3</v>
      </c>
      <c r="BP622" s="1">
        <f t="shared" si="616"/>
        <v>-9.3219691596314077E-4</v>
      </c>
      <c r="BQ622" s="1">
        <f t="shared" si="617"/>
        <v>-2.9423724413179676E-2</v>
      </c>
      <c r="BR622" s="1">
        <f t="shared" si="618"/>
        <v>3.2703461910635508E-3</v>
      </c>
      <c r="BS622" s="1" t="e">
        <f t="shared" si="619"/>
        <v>#DIV/0!</v>
      </c>
      <c r="BT622" s="1">
        <f t="shared" si="620"/>
        <v>-9.3219691596314077E-4</v>
      </c>
      <c r="BU622" s="1"/>
      <c r="BV622" s="1">
        <f t="shared" si="633"/>
        <v>0.10024931871168685</v>
      </c>
      <c r="BW622" s="1">
        <f t="shared" si="634"/>
        <v>9.8956392207069116E-2</v>
      </c>
      <c r="BX622" s="1">
        <f t="shared" si="635"/>
        <v>9.6835605238273531E-2</v>
      </c>
      <c r="BY622" s="1">
        <f t="shared" si="636"/>
        <v>0.1228571289151231</v>
      </c>
      <c r="BZ622" s="1" t="e">
        <f t="shared" si="637"/>
        <v>#DIV/0!</v>
      </c>
      <c r="CA622" s="1">
        <f t="shared" si="638"/>
        <v>9.8956392207069116E-2</v>
      </c>
      <c r="CB622" s="1"/>
      <c r="CC622" s="1"/>
    </row>
    <row r="623" spans="1:81" x14ac:dyDescent="0.2">
      <c r="A623">
        <f t="shared" si="639"/>
        <v>2041</v>
      </c>
      <c r="B623">
        <f t="shared" si="640"/>
        <v>10</v>
      </c>
      <c r="C623" s="1">
        <f>AVERAGE(RealPrice!C611:C622)</f>
        <v>3.2758401094099061E-2</v>
      </c>
      <c r="D623" s="1">
        <f>AVERAGE(RealPrice!D611:D622)</f>
        <v>3.6807929458035737E-2</v>
      </c>
      <c r="E623" s="1">
        <f>AVERAGE(RealPrice!E611:E622)</f>
        <v>2.5391352234304471E-2</v>
      </c>
      <c r="F623" s="1">
        <f>AVERAGE(RealPrice!F611:F622)</f>
        <v>4.7836277762389579E-2</v>
      </c>
      <c r="G623" s="1">
        <f>AVERAGE(RealPrice!G611:G622)</f>
        <v>0</v>
      </c>
      <c r="H623" s="1">
        <f>AVERAGE(RealPrice!H611:H622)</f>
        <v>3.6807929458035737E-2</v>
      </c>
      <c r="I623" s="1"/>
      <c r="J623" s="1">
        <f t="shared" si="609"/>
        <v>-6.8357839126335918E-5</v>
      </c>
      <c r="K623" s="1">
        <f t="shared" si="610"/>
        <v>-6.4215543536111364E-5</v>
      </c>
      <c r="L623" s="1">
        <f t="shared" si="611"/>
        <v>-5.7555660444800344E-5</v>
      </c>
      <c r="M623" s="1">
        <f t="shared" si="612"/>
        <v>-9.2224934658304003E-5</v>
      </c>
      <c r="N623" s="1">
        <f t="shared" si="613"/>
        <v>0</v>
      </c>
      <c r="O623" s="1">
        <f t="shared" si="614"/>
        <v>-6.4215543536111364E-5</v>
      </c>
      <c r="P623" s="1"/>
      <c r="Q623" s="99">
        <f t="shared" si="579"/>
        <v>-6.8357839126335918E-5</v>
      </c>
      <c r="R623" s="99">
        <f t="shared" si="580"/>
        <v>-6.4215543536111364E-5</v>
      </c>
      <c r="S623" s="99">
        <f t="shared" si="581"/>
        <v>-5.7555660444800344E-5</v>
      </c>
      <c r="T623" s="99">
        <f t="shared" si="582"/>
        <v>-9.2224934658304003E-5</v>
      </c>
      <c r="U623" s="99">
        <f t="shared" si="583"/>
        <v>0</v>
      </c>
      <c r="V623" s="99">
        <f t="shared" si="584"/>
        <v>-6.4215543536111364E-5</v>
      </c>
      <c r="W623" s="99"/>
      <c r="X623" s="99">
        <f t="shared" si="585"/>
        <v>0</v>
      </c>
      <c r="Y623" s="99">
        <f t="shared" si="586"/>
        <v>0</v>
      </c>
      <c r="Z623" s="99">
        <f t="shared" si="587"/>
        <v>0</v>
      </c>
      <c r="AA623" s="99">
        <f t="shared" si="588"/>
        <v>0</v>
      </c>
      <c r="AB623" s="99">
        <f t="shared" si="589"/>
        <v>0</v>
      </c>
      <c r="AC623" s="99">
        <f t="shared" si="590"/>
        <v>0</v>
      </c>
      <c r="AD623" s="1"/>
      <c r="AE623" s="1"/>
      <c r="AF623" s="5">
        <f t="shared" si="621"/>
        <v>-2.0823816102402137E-3</v>
      </c>
      <c r="AG623" s="5">
        <f t="shared" si="622"/>
        <v>-1.7415733078011142E-3</v>
      </c>
      <c r="AH623" s="5">
        <f t="shared" si="623"/>
        <v>-2.2616161244654043E-3</v>
      </c>
      <c r="AI623" s="5">
        <f t="shared" si="624"/>
        <v>-1.9242189817872957E-3</v>
      </c>
      <c r="AJ623" s="5" t="e">
        <f t="shared" si="625"/>
        <v>#DIV/0!</v>
      </c>
      <c r="AK623" s="5">
        <f t="shared" si="626"/>
        <v>-1.7415733078011142E-3</v>
      </c>
      <c r="AL623" s="1"/>
      <c r="AM623" s="175">
        <f t="shared" si="591"/>
        <v>-2.0823816102402137E-3</v>
      </c>
      <c r="AN623" s="175">
        <f t="shared" si="592"/>
        <v>-1.7415733078011142E-3</v>
      </c>
      <c r="AO623" s="175">
        <f t="shared" si="593"/>
        <v>-2.2616161244654043E-3</v>
      </c>
      <c r="AP623" s="175">
        <f t="shared" si="594"/>
        <v>-1.9242189817872957E-3</v>
      </c>
      <c r="AQ623" s="175" t="e">
        <f t="shared" si="595"/>
        <v>#DIV/0!</v>
      </c>
      <c r="AR623" s="175">
        <f t="shared" si="596"/>
        <v>-1.7415733078011142E-3</v>
      </c>
      <c r="AS623" s="175"/>
      <c r="AT623" s="175">
        <f t="shared" si="597"/>
        <v>0</v>
      </c>
      <c r="AU623" s="175">
        <f t="shared" si="598"/>
        <v>0</v>
      </c>
      <c r="AV623" s="175">
        <f t="shared" si="599"/>
        <v>0</v>
      </c>
      <c r="AW623" s="175">
        <f t="shared" si="600"/>
        <v>0</v>
      </c>
      <c r="AX623" s="175" t="e">
        <f t="shared" si="601"/>
        <v>#DIV/0!</v>
      </c>
      <c r="AY623" s="175">
        <f t="shared" si="602"/>
        <v>0</v>
      </c>
      <c r="AZ623" s="1"/>
      <c r="BA623" s="1">
        <f t="shared" si="627"/>
        <v>3.2690043254972725E-2</v>
      </c>
      <c r="BB623" s="1">
        <f t="shared" si="628"/>
        <v>3.6743713914499626E-2</v>
      </c>
      <c r="BC623" s="1">
        <f t="shared" si="629"/>
        <v>2.533379657385967E-2</v>
      </c>
      <c r="BD623" s="1">
        <f t="shared" si="630"/>
        <v>4.7744052827731275E-2</v>
      </c>
      <c r="BE623" s="1">
        <f t="shared" si="631"/>
        <v>0</v>
      </c>
      <c r="BF623" s="1">
        <f t="shared" si="632"/>
        <v>3.6743713914499626E-2</v>
      </c>
      <c r="BG623" s="1"/>
      <c r="BH623" s="1">
        <f t="shared" si="603"/>
        <v>3.2758401094099061E-2</v>
      </c>
      <c r="BI623" s="1">
        <f t="shared" si="604"/>
        <v>3.6807929458035737E-2</v>
      </c>
      <c r="BJ623" s="1">
        <f t="shared" si="605"/>
        <v>2.5391352234304471E-2</v>
      </c>
      <c r="BK623" s="1">
        <f t="shared" si="606"/>
        <v>4.7836277762389579E-2</v>
      </c>
      <c r="BL623" s="1">
        <f t="shared" si="607"/>
        <v>0</v>
      </c>
      <c r="BM623" s="1">
        <f t="shared" si="608"/>
        <v>3.6807929458035737E-2</v>
      </c>
      <c r="BN623" s="1"/>
      <c r="BO623" s="1">
        <f t="shared" si="615"/>
        <v>-4.149655355857834E-3</v>
      </c>
      <c r="BP623" s="1">
        <f t="shared" si="616"/>
        <v>-9.9630062342268206E-4</v>
      </c>
      <c r="BQ623" s="1">
        <f t="shared" si="617"/>
        <v>-2.9481149904814759E-2</v>
      </c>
      <c r="BR623" s="1">
        <f t="shared" si="618"/>
        <v>3.1782987173751111E-3</v>
      </c>
      <c r="BS623" s="1" t="e">
        <f t="shared" si="619"/>
        <v>#DIV/0!</v>
      </c>
      <c r="BT623" s="1">
        <f t="shared" si="620"/>
        <v>-9.9630062342268206E-4</v>
      </c>
      <c r="BU623" s="1"/>
      <c r="BV623" s="1">
        <f t="shared" si="633"/>
        <v>0.10024931871168685</v>
      </c>
      <c r="BW623" s="1">
        <f t="shared" si="634"/>
        <v>9.8956392207069116E-2</v>
      </c>
      <c r="BX623" s="1">
        <f t="shared" si="635"/>
        <v>9.6835605238273531E-2</v>
      </c>
      <c r="BY623" s="1">
        <f t="shared" si="636"/>
        <v>0.1228571289151231</v>
      </c>
      <c r="BZ623" s="1" t="e">
        <f t="shared" si="637"/>
        <v>#DIV/0!</v>
      </c>
      <c r="CA623" s="1">
        <f t="shared" si="638"/>
        <v>9.8956392207069116E-2</v>
      </c>
      <c r="CB623" s="1"/>
      <c r="CC623" s="1"/>
    </row>
    <row r="624" spans="1:81" x14ac:dyDescent="0.2">
      <c r="A624">
        <f t="shared" si="639"/>
        <v>2041</v>
      </c>
      <c r="B624">
        <f t="shared" si="640"/>
        <v>11</v>
      </c>
      <c r="C624" s="1">
        <f>AVERAGE(RealPrice!C612:C623)</f>
        <v>3.268905498054752E-2</v>
      </c>
      <c r="D624" s="1">
        <f>AVERAGE(RealPrice!D612:D623)</f>
        <v>3.6742723267207116E-2</v>
      </c>
      <c r="E624" s="1">
        <f>AVERAGE(RealPrice!E612:E623)</f>
        <v>2.5335186185691371E-2</v>
      </c>
      <c r="F624" s="1">
        <f>AVERAGE(RealPrice!F612:F623)</f>
        <v>4.7743451789510727E-2</v>
      </c>
      <c r="G624" s="1">
        <f>AVERAGE(RealPrice!G612:G623)</f>
        <v>0</v>
      </c>
      <c r="H624" s="1">
        <f>AVERAGE(RealPrice!H612:H623)</f>
        <v>3.6742723267207116E-2</v>
      </c>
      <c r="I624" s="1"/>
      <c r="J624" s="1">
        <f t="shared" si="609"/>
        <v>-6.9346113551541078E-5</v>
      </c>
      <c r="K624" s="1">
        <f t="shared" si="610"/>
        <v>-6.5206190828621946E-5</v>
      </c>
      <c r="L624" s="1">
        <f t="shared" si="611"/>
        <v>-5.6166048613099512E-5</v>
      </c>
      <c r="M624" s="1">
        <f t="shared" si="612"/>
        <v>-9.2825972878851637E-5</v>
      </c>
      <c r="N624" s="1">
        <f t="shared" si="613"/>
        <v>0</v>
      </c>
      <c r="O624" s="1">
        <f t="shared" si="614"/>
        <v>-6.5206190828621946E-5</v>
      </c>
      <c r="P624" s="1"/>
      <c r="Q624" s="99">
        <f t="shared" si="579"/>
        <v>-6.9346113551541078E-5</v>
      </c>
      <c r="R624" s="99">
        <f t="shared" si="580"/>
        <v>-6.5206190828621946E-5</v>
      </c>
      <c r="S624" s="99">
        <f t="shared" si="581"/>
        <v>-5.6166048613099512E-5</v>
      </c>
      <c r="T624" s="99">
        <f t="shared" si="582"/>
        <v>-9.2825972878851637E-5</v>
      </c>
      <c r="U624" s="99">
        <f t="shared" si="583"/>
        <v>0</v>
      </c>
      <c r="V624" s="99">
        <f t="shared" si="584"/>
        <v>-6.5206190828621946E-5</v>
      </c>
      <c r="W624" s="99"/>
      <c r="X624" s="99">
        <f t="shared" si="585"/>
        <v>0</v>
      </c>
      <c r="Y624" s="99">
        <f t="shared" si="586"/>
        <v>0</v>
      </c>
      <c r="Z624" s="99">
        <f t="shared" si="587"/>
        <v>0</v>
      </c>
      <c r="AA624" s="99">
        <f t="shared" si="588"/>
        <v>0</v>
      </c>
      <c r="AB624" s="99">
        <f t="shared" si="589"/>
        <v>0</v>
      </c>
      <c r="AC624" s="99">
        <f t="shared" si="590"/>
        <v>0</v>
      </c>
      <c r="AD624" s="1"/>
      <c r="AE624" s="1"/>
      <c r="AF624" s="5">
        <f t="shared" si="621"/>
        <v>-2.1168955515363796E-3</v>
      </c>
      <c r="AG624" s="5">
        <f t="shared" si="622"/>
        <v>-1.7715256410432145E-3</v>
      </c>
      <c r="AH624" s="5">
        <f t="shared" si="623"/>
        <v>-2.2120148661172179E-3</v>
      </c>
      <c r="AI624" s="5">
        <f t="shared" si="624"/>
        <v>-1.9404932244087014E-3</v>
      </c>
      <c r="AJ624" s="5" t="e">
        <f t="shared" si="625"/>
        <v>#DIV/0!</v>
      </c>
      <c r="AK624" s="5">
        <f t="shared" si="626"/>
        <v>-1.7715256410432145E-3</v>
      </c>
      <c r="AL624" s="1"/>
      <c r="AM624" s="175">
        <f t="shared" si="591"/>
        <v>-2.1168955515363796E-3</v>
      </c>
      <c r="AN624" s="175">
        <f t="shared" si="592"/>
        <v>-1.7715256410432145E-3</v>
      </c>
      <c r="AO624" s="175">
        <f t="shared" si="593"/>
        <v>-2.2120148661172179E-3</v>
      </c>
      <c r="AP624" s="175">
        <f t="shared" si="594"/>
        <v>-1.9404932244087014E-3</v>
      </c>
      <c r="AQ624" s="175" t="e">
        <f t="shared" si="595"/>
        <v>#DIV/0!</v>
      </c>
      <c r="AR624" s="175">
        <f t="shared" si="596"/>
        <v>-1.7715256410432145E-3</v>
      </c>
      <c r="AS624" s="175"/>
      <c r="AT624" s="175">
        <f t="shared" si="597"/>
        <v>0</v>
      </c>
      <c r="AU624" s="175">
        <f t="shared" si="598"/>
        <v>0</v>
      </c>
      <c r="AV624" s="175">
        <f t="shared" si="599"/>
        <v>0</v>
      </c>
      <c r="AW624" s="175">
        <f t="shared" si="600"/>
        <v>0</v>
      </c>
      <c r="AX624" s="175" t="e">
        <f t="shared" si="601"/>
        <v>#DIV/0!</v>
      </c>
      <c r="AY624" s="175">
        <f t="shared" si="602"/>
        <v>0</v>
      </c>
      <c r="AZ624" s="1"/>
      <c r="BA624" s="1">
        <f t="shared" si="627"/>
        <v>3.2619708866995979E-2</v>
      </c>
      <c r="BB624" s="1">
        <f t="shared" si="628"/>
        <v>3.6677517076378494E-2</v>
      </c>
      <c r="BC624" s="1">
        <f t="shared" si="629"/>
        <v>2.5279020137078272E-2</v>
      </c>
      <c r="BD624" s="1">
        <f t="shared" si="630"/>
        <v>4.7650625816631875E-2</v>
      </c>
      <c r="BE624" s="1">
        <f t="shared" si="631"/>
        <v>0</v>
      </c>
      <c r="BF624" s="1">
        <f t="shared" si="632"/>
        <v>3.6677517076378494E-2</v>
      </c>
      <c r="BG624" s="1"/>
      <c r="BH624" s="1">
        <f t="shared" si="603"/>
        <v>3.268905498054752E-2</v>
      </c>
      <c r="BI624" s="1">
        <f t="shared" si="604"/>
        <v>3.6742723267207116E-2</v>
      </c>
      <c r="BJ624" s="1">
        <f t="shared" si="605"/>
        <v>2.5335186185691371E-2</v>
      </c>
      <c r="BK624" s="1">
        <f t="shared" si="606"/>
        <v>4.7743451789510727E-2</v>
      </c>
      <c r="BL624" s="1">
        <f t="shared" si="607"/>
        <v>0</v>
      </c>
      <c r="BM624" s="1">
        <f t="shared" si="608"/>
        <v>3.6742723267207116E-2</v>
      </c>
      <c r="BN624" s="1"/>
      <c r="BO624" s="1">
        <f t="shared" si="615"/>
        <v>-4.2188546709300834E-3</v>
      </c>
      <c r="BP624" s="1">
        <f t="shared" si="616"/>
        <v>-1.0613912998122946E-3</v>
      </c>
      <c r="BQ624" s="1">
        <f t="shared" si="617"/>
        <v>-2.9537191713293356E-2</v>
      </c>
      <c r="BR624" s="1">
        <f t="shared" si="618"/>
        <v>3.085652872667682E-3</v>
      </c>
      <c r="BS624" s="1" t="e">
        <f t="shared" si="619"/>
        <v>#DIV/0!</v>
      </c>
      <c r="BT624" s="1">
        <f t="shared" si="620"/>
        <v>-1.0613912998122946E-3</v>
      </c>
      <c r="BU624" s="1"/>
      <c r="BV624" s="1">
        <f t="shared" si="633"/>
        <v>0.10024931871168685</v>
      </c>
      <c r="BW624" s="1">
        <f t="shared" si="634"/>
        <v>9.8956392207069116E-2</v>
      </c>
      <c r="BX624" s="1">
        <f t="shared" si="635"/>
        <v>9.6835605238273531E-2</v>
      </c>
      <c r="BY624" s="1">
        <f t="shared" si="636"/>
        <v>0.1228571289151231</v>
      </c>
      <c r="BZ624" s="1" t="e">
        <f t="shared" si="637"/>
        <v>#DIV/0!</v>
      </c>
      <c r="CA624" s="1">
        <f t="shared" si="638"/>
        <v>9.8956392207069116E-2</v>
      </c>
      <c r="CB624" s="1"/>
      <c r="CC624" s="1"/>
    </row>
    <row r="625" spans="1:81" x14ac:dyDescent="0.2">
      <c r="A625">
        <f t="shared" si="639"/>
        <v>2041</v>
      </c>
      <c r="B625">
        <f t="shared" si="640"/>
        <v>12</v>
      </c>
      <c r="C625" s="1">
        <f>AVERAGE(RealPrice!C613:C624)</f>
        <v>3.2618877782162096E-2</v>
      </c>
      <c r="D625" s="1">
        <f>AVERAGE(RealPrice!D613:D624)</f>
        <v>3.667670155775065E-2</v>
      </c>
      <c r="E625" s="1">
        <f>AVERAGE(RealPrice!E613:E624)</f>
        <v>2.5280727617541854E-2</v>
      </c>
      <c r="F625" s="1">
        <f>AVERAGE(RealPrice!F613:F624)</f>
        <v>4.7648839106308662E-2</v>
      </c>
      <c r="G625" s="1">
        <f>AVERAGE(RealPrice!G613:G624)</f>
        <v>0</v>
      </c>
      <c r="H625" s="1">
        <f>AVERAGE(RealPrice!H613:H624)</f>
        <v>3.667670155775065E-2</v>
      </c>
      <c r="I625" s="1"/>
      <c r="J625" s="1">
        <f t="shared" si="609"/>
        <v>-7.01771983854238E-5</v>
      </c>
      <c r="K625" s="1">
        <f t="shared" si="610"/>
        <v>-6.6021709456465238E-5</v>
      </c>
      <c r="L625" s="1">
        <f t="shared" si="611"/>
        <v>-5.44585681495173E-5</v>
      </c>
      <c r="M625" s="1">
        <f t="shared" si="612"/>
        <v>-9.4612683202065229E-5</v>
      </c>
      <c r="N625" s="1">
        <f t="shared" si="613"/>
        <v>0</v>
      </c>
      <c r="O625" s="1">
        <f t="shared" si="614"/>
        <v>-6.6021709456465238E-5</v>
      </c>
      <c r="P625" s="1"/>
      <c r="Q625" s="99">
        <f t="shared" si="579"/>
        <v>-7.01771983854238E-5</v>
      </c>
      <c r="R625" s="99">
        <f t="shared" si="580"/>
        <v>-6.6021709456465238E-5</v>
      </c>
      <c r="S625" s="99">
        <f t="shared" si="581"/>
        <v>-5.44585681495173E-5</v>
      </c>
      <c r="T625" s="99">
        <f t="shared" si="582"/>
        <v>-9.4612683202065229E-5</v>
      </c>
      <c r="U625" s="99">
        <f t="shared" si="583"/>
        <v>0</v>
      </c>
      <c r="V625" s="99">
        <f t="shared" si="584"/>
        <v>-6.6021709456465238E-5</v>
      </c>
      <c r="W625" s="99"/>
      <c r="X625" s="99">
        <f t="shared" si="585"/>
        <v>0</v>
      </c>
      <c r="Y625" s="99">
        <f t="shared" si="586"/>
        <v>0</v>
      </c>
      <c r="Z625" s="99">
        <f t="shared" si="587"/>
        <v>0</v>
      </c>
      <c r="AA625" s="99">
        <f t="shared" si="588"/>
        <v>0</v>
      </c>
      <c r="AB625" s="99">
        <f t="shared" si="589"/>
        <v>0</v>
      </c>
      <c r="AC625" s="99">
        <f t="shared" si="590"/>
        <v>0</v>
      </c>
      <c r="AD625" s="1"/>
      <c r="AE625" s="1"/>
      <c r="AF625" s="5">
        <f t="shared" si="621"/>
        <v>-2.1468102527645305E-3</v>
      </c>
      <c r="AG625" s="5">
        <f t="shared" si="622"/>
        <v>-1.7968648914870045E-3</v>
      </c>
      <c r="AH625" s="5">
        <f t="shared" si="623"/>
        <v>-2.1495231079167176E-3</v>
      </c>
      <c r="AI625" s="5">
        <f t="shared" si="624"/>
        <v>-1.9816892087984872E-3</v>
      </c>
      <c r="AJ625" s="5" t="e">
        <f t="shared" si="625"/>
        <v>#DIV/0!</v>
      </c>
      <c r="AK625" s="5">
        <f t="shared" si="626"/>
        <v>-1.7968648914870045E-3</v>
      </c>
      <c r="AL625" s="1"/>
      <c r="AM625" s="175">
        <f t="shared" si="591"/>
        <v>-2.1468102527645305E-3</v>
      </c>
      <c r="AN625" s="175">
        <f t="shared" si="592"/>
        <v>-1.7968648914870045E-3</v>
      </c>
      <c r="AO625" s="175">
        <f t="shared" si="593"/>
        <v>-2.1495231079167176E-3</v>
      </c>
      <c r="AP625" s="175">
        <f t="shared" si="594"/>
        <v>-1.9816892087984872E-3</v>
      </c>
      <c r="AQ625" s="175" t="e">
        <f t="shared" si="595"/>
        <v>#DIV/0!</v>
      </c>
      <c r="AR625" s="175">
        <f t="shared" si="596"/>
        <v>-1.7968648914870045E-3</v>
      </c>
      <c r="AS625" s="175"/>
      <c r="AT625" s="175">
        <f t="shared" si="597"/>
        <v>0</v>
      </c>
      <c r="AU625" s="175">
        <f t="shared" si="598"/>
        <v>0</v>
      </c>
      <c r="AV625" s="175">
        <f t="shared" si="599"/>
        <v>0</v>
      </c>
      <c r="AW625" s="175">
        <f t="shared" si="600"/>
        <v>0</v>
      </c>
      <c r="AX625" s="175" t="e">
        <f t="shared" si="601"/>
        <v>#DIV/0!</v>
      </c>
      <c r="AY625" s="175">
        <f t="shared" si="602"/>
        <v>0</v>
      </c>
      <c r="AZ625" s="1"/>
      <c r="BA625" s="1">
        <f t="shared" si="627"/>
        <v>3.2548700583776673E-2</v>
      </c>
      <c r="BB625" s="1">
        <f t="shared" si="628"/>
        <v>3.6610679848294185E-2</v>
      </c>
      <c r="BC625" s="1">
        <f t="shared" si="629"/>
        <v>2.5226269049392337E-2</v>
      </c>
      <c r="BD625" s="1">
        <f t="shared" si="630"/>
        <v>4.7554226423106596E-2</v>
      </c>
      <c r="BE625" s="1">
        <f t="shared" si="631"/>
        <v>0</v>
      </c>
      <c r="BF625" s="1">
        <f t="shared" si="632"/>
        <v>3.6610679848294185E-2</v>
      </c>
      <c r="BG625" s="1"/>
      <c r="BH625" s="1">
        <f t="shared" si="603"/>
        <v>3.2618877782162096E-2</v>
      </c>
      <c r="BI625" s="1">
        <f t="shared" si="604"/>
        <v>3.667670155775065E-2</v>
      </c>
      <c r="BJ625" s="1">
        <f t="shared" si="605"/>
        <v>2.5280727617541854E-2</v>
      </c>
      <c r="BK625" s="1">
        <f t="shared" si="606"/>
        <v>4.7648839106308662E-2</v>
      </c>
      <c r="BL625" s="1">
        <f t="shared" si="607"/>
        <v>0</v>
      </c>
      <c r="BM625" s="1">
        <f t="shared" si="608"/>
        <v>3.667670155775065E-2</v>
      </c>
      <c r="BN625" s="1"/>
      <c r="BO625" s="1">
        <f t="shared" si="615"/>
        <v>-4.2888812121865023E-3</v>
      </c>
      <c r="BP625" s="1">
        <f t="shared" si="616"/>
        <v>-1.1272943771769635E-3</v>
      </c>
      <c r="BQ625" s="1">
        <f t="shared" si="617"/>
        <v>-2.959153322149221E-2</v>
      </c>
      <c r="BR625" s="1">
        <f t="shared" si="618"/>
        <v>2.9912276823989346E-3</v>
      </c>
      <c r="BS625" s="1" t="e">
        <f t="shared" si="619"/>
        <v>#DIV/0!</v>
      </c>
      <c r="BT625" s="1">
        <f t="shared" si="620"/>
        <v>-1.1272943771769635E-3</v>
      </c>
      <c r="BU625" s="1"/>
      <c r="BV625" s="1">
        <f t="shared" si="633"/>
        <v>0.10024931871168685</v>
      </c>
      <c r="BW625" s="1">
        <f t="shared" si="634"/>
        <v>9.8956392207069116E-2</v>
      </c>
      <c r="BX625" s="1">
        <f t="shared" si="635"/>
        <v>9.6835605238273531E-2</v>
      </c>
      <c r="BY625" s="1">
        <f t="shared" si="636"/>
        <v>0.1228571289151231</v>
      </c>
      <c r="BZ625" s="1" t="e">
        <f t="shared" si="637"/>
        <v>#DIV/0!</v>
      </c>
      <c r="CA625" s="1">
        <f t="shared" si="638"/>
        <v>9.8956392207069116E-2</v>
      </c>
      <c r="CB625" s="1"/>
      <c r="CC625" s="1"/>
    </row>
    <row r="626" spans="1:81" x14ac:dyDescent="0.2">
      <c r="A626">
        <f t="shared" si="639"/>
        <v>2042</v>
      </c>
      <c r="B626">
        <f t="shared" si="640"/>
        <v>1</v>
      </c>
      <c r="C626" s="1">
        <f>AVERAGE(RealPrice!C614:C625)</f>
        <v>3.254872986066551E-2</v>
      </c>
      <c r="D626" s="1">
        <f>AVERAGE(RealPrice!D614:D625)</f>
        <v>3.6610817992979834E-2</v>
      </c>
      <c r="E626" s="1">
        <f>AVERAGE(RealPrice!E614:E625)</f>
        <v>2.5226012876430878E-2</v>
      </c>
      <c r="F626" s="1">
        <f>AVERAGE(RealPrice!F614:F625)</f>
        <v>4.7553924663160822E-2</v>
      </c>
      <c r="G626" s="1">
        <f>AVERAGE(RealPrice!G614:G625)</f>
        <v>0</v>
      </c>
      <c r="H626" s="1">
        <f>AVERAGE(RealPrice!H614:H625)</f>
        <v>3.6610817992979834E-2</v>
      </c>
      <c r="I626" s="1"/>
      <c r="J626" s="1">
        <f t="shared" si="609"/>
        <v>-7.014792149658694E-5</v>
      </c>
      <c r="K626" s="1">
        <f t="shared" si="610"/>
        <v>-6.5883564770816139E-5</v>
      </c>
      <c r="L626" s="1">
        <f t="shared" si="611"/>
        <v>-5.4714741110975518E-5</v>
      </c>
      <c r="M626" s="1">
        <f t="shared" si="612"/>
        <v>-9.4914443147839367E-5</v>
      </c>
      <c r="N626" s="1">
        <f t="shared" si="613"/>
        <v>0</v>
      </c>
      <c r="O626" s="1">
        <f t="shared" si="614"/>
        <v>-6.5883564770816139E-5</v>
      </c>
      <c r="P626" s="1"/>
      <c r="Q626" s="99">
        <f t="shared" si="579"/>
        <v>-7.014792149658694E-5</v>
      </c>
      <c r="R626" s="99">
        <f t="shared" si="580"/>
        <v>-6.5883564770816139E-5</v>
      </c>
      <c r="S626" s="99">
        <f t="shared" si="581"/>
        <v>-5.4714741110975518E-5</v>
      </c>
      <c r="T626" s="99">
        <f t="shared" si="582"/>
        <v>-9.4914443147839367E-5</v>
      </c>
      <c r="U626" s="99">
        <f t="shared" si="583"/>
        <v>0</v>
      </c>
      <c r="V626" s="99">
        <f t="shared" si="584"/>
        <v>-6.5883564770816139E-5</v>
      </c>
      <c r="W626" s="99"/>
      <c r="X626" s="99">
        <f t="shared" si="585"/>
        <v>0</v>
      </c>
      <c r="Y626" s="99">
        <f t="shared" si="586"/>
        <v>0</v>
      </c>
      <c r="Z626" s="99">
        <f t="shared" si="587"/>
        <v>0</v>
      </c>
      <c r="AA626" s="99">
        <f t="shared" si="588"/>
        <v>0</v>
      </c>
      <c r="AB626" s="99">
        <f t="shared" si="589"/>
        <v>0</v>
      </c>
      <c r="AC626" s="99">
        <f t="shared" si="590"/>
        <v>0</v>
      </c>
      <c r="AD626" s="1"/>
      <c r="AE626" s="1"/>
      <c r="AF626" s="5">
        <f t="shared" si="621"/>
        <v>-2.1505314181884394E-3</v>
      </c>
      <c r="AG626" s="5">
        <f t="shared" si="622"/>
        <v>-1.7963328754380115E-3</v>
      </c>
      <c r="AH626" s="5">
        <f t="shared" si="623"/>
        <v>-2.1642866431189622E-3</v>
      </c>
      <c r="AI626" s="5">
        <f t="shared" si="624"/>
        <v>-1.9919570954515242E-3</v>
      </c>
      <c r="AJ626" s="5" t="e">
        <f t="shared" si="625"/>
        <v>#DIV/0!</v>
      </c>
      <c r="AK626" s="5">
        <f t="shared" si="626"/>
        <v>-1.7963328754380115E-3</v>
      </c>
      <c r="AL626" s="1"/>
      <c r="AM626" s="175">
        <f t="shared" si="591"/>
        <v>-2.1505314181884394E-3</v>
      </c>
      <c r="AN626" s="175">
        <f t="shared" si="592"/>
        <v>-1.7963328754380115E-3</v>
      </c>
      <c r="AO626" s="175">
        <f t="shared" si="593"/>
        <v>-2.1642866431189622E-3</v>
      </c>
      <c r="AP626" s="175">
        <f t="shared" si="594"/>
        <v>-1.9919570954515242E-3</v>
      </c>
      <c r="AQ626" s="175" t="e">
        <f t="shared" si="595"/>
        <v>#DIV/0!</v>
      </c>
      <c r="AR626" s="175">
        <f t="shared" si="596"/>
        <v>-1.7963328754380115E-3</v>
      </c>
      <c r="AS626" s="175"/>
      <c r="AT626" s="175">
        <f t="shared" si="597"/>
        <v>0</v>
      </c>
      <c r="AU626" s="175">
        <f t="shared" si="598"/>
        <v>0</v>
      </c>
      <c r="AV626" s="175">
        <f t="shared" si="599"/>
        <v>0</v>
      </c>
      <c r="AW626" s="175">
        <f t="shared" si="600"/>
        <v>0</v>
      </c>
      <c r="AX626" s="175" t="e">
        <f t="shared" si="601"/>
        <v>#DIV/0!</v>
      </c>
      <c r="AY626" s="175">
        <f t="shared" si="602"/>
        <v>0</v>
      </c>
      <c r="AZ626" s="1"/>
      <c r="BA626" s="1">
        <f t="shared" si="627"/>
        <v>3.2478581939168923E-2</v>
      </c>
      <c r="BB626" s="1">
        <f t="shared" si="628"/>
        <v>3.6544934428209018E-2</v>
      </c>
      <c r="BC626" s="1">
        <f t="shared" si="629"/>
        <v>2.5171298135319903E-2</v>
      </c>
      <c r="BD626" s="1">
        <f t="shared" si="630"/>
        <v>4.7459010220012983E-2</v>
      </c>
      <c r="BE626" s="1">
        <f t="shared" si="631"/>
        <v>0</v>
      </c>
      <c r="BF626" s="1">
        <f t="shared" si="632"/>
        <v>3.6544934428209018E-2</v>
      </c>
      <c r="BG626" s="1"/>
      <c r="BH626" s="1">
        <f t="shared" si="603"/>
        <v>3.254872986066551E-2</v>
      </c>
      <c r="BI626" s="1">
        <f t="shared" si="604"/>
        <v>3.6610817992979834E-2</v>
      </c>
      <c r="BJ626" s="1">
        <f t="shared" si="605"/>
        <v>2.5226012876430878E-2</v>
      </c>
      <c r="BK626" s="1">
        <f t="shared" si="606"/>
        <v>4.7553924663160822E-2</v>
      </c>
      <c r="BL626" s="1">
        <f t="shared" si="607"/>
        <v>0</v>
      </c>
      <c r="BM626" s="1">
        <f t="shared" si="608"/>
        <v>3.6610817992979834E-2</v>
      </c>
      <c r="BN626" s="1"/>
      <c r="BO626" s="1">
        <f t="shared" si="615"/>
        <v>-4.3588782783739915E-3</v>
      </c>
      <c r="BP626" s="1">
        <f t="shared" si="616"/>
        <v>-1.1930595931344307E-3</v>
      </c>
      <c r="BQ626" s="1">
        <f t="shared" si="617"/>
        <v>-2.9646129544219815E-2</v>
      </c>
      <c r="BR626" s="1">
        <f t="shared" si="618"/>
        <v>2.8965023047495841E-3</v>
      </c>
      <c r="BS626" s="1" t="e">
        <f t="shared" si="619"/>
        <v>#DIV/0!</v>
      </c>
      <c r="BT626" s="1">
        <f t="shared" si="620"/>
        <v>-1.1930595931344307E-3</v>
      </c>
      <c r="BU626" s="1"/>
      <c r="BV626" s="1">
        <f t="shared" si="633"/>
        <v>0.10024931871168685</v>
      </c>
      <c r="BW626" s="1">
        <f t="shared" si="634"/>
        <v>9.8956392207069116E-2</v>
      </c>
      <c r="BX626" s="1">
        <f t="shared" si="635"/>
        <v>9.6835605238273531E-2</v>
      </c>
      <c r="BY626" s="1">
        <f t="shared" si="636"/>
        <v>0.1228571289151231</v>
      </c>
      <c r="BZ626" s="1" t="e">
        <f t="shared" si="637"/>
        <v>#DIV/0!</v>
      </c>
      <c r="CA626" s="1">
        <f t="shared" si="638"/>
        <v>9.8956392207069116E-2</v>
      </c>
      <c r="CB626" s="1"/>
      <c r="CC626" s="1"/>
    </row>
    <row r="627" spans="1:81" x14ac:dyDescent="0.2">
      <c r="A627">
        <f t="shared" si="639"/>
        <v>2042</v>
      </c>
      <c r="B627">
        <f t="shared" si="640"/>
        <v>2</v>
      </c>
      <c r="C627" s="1">
        <f>AVERAGE(RealPrice!C615:C626)</f>
        <v>3.2479750972882394E-2</v>
      </c>
      <c r="D627" s="1">
        <f>AVERAGE(RealPrice!D615:D626)</f>
        <v>3.6545591979142485E-2</v>
      </c>
      <c r="E627" s="1">
        <f>AVERAGE(RealPrice!E615:E626)</f>
        <v>2.5171799331024414E-2</v>
      </c>
      <c r="F627" s="1">
        <f>AVERAGE(RealPrice!F615:F626)</f>
        <v>4.7461058492576709E-2</v>
      </c>
      <c r="G627" s="1">
        <f>AVERAGE(RealPrice!G615:G626)</f>
        <v>0</v>
      </c>
      <c r="H627" s="1">
        <f>AVERAGE(RealPrice!H615:H626)</f>
        <v>3.6545591979142485E-2</v>
      </c>
      <c r="I627" s="1"/>
      <c r="J627" s="1">
        <f t="shared" si="609"/>
        <v>-6.8978887783115173E-5</v>
      </c>
      <c r="K627" s="1">
        <f t="shared" si="610"/>
        <v>-6.5226013837349495E-5</v>
      </c>
      <c r="L627" s="1">
        <f t="shared" si="611"/>
        <v>-5.421354540646392E-5</v>
      </c>
      <c r="M627" s="1">
        <f t="shared" si="612"/>
        <v>-9.2866170584113283E-5</v>
      </c>
      <c r="N627" s="1">
        <f t="shared" si="613"/>
        <v>0</v>
      </c>
      <c r="O627" s="1">
        <f t="shared" si="614"/>
        <v>-6.5226013837349495E-5</v>
      </c>
      <c r="P627" s="1"/>
      <c r="Q627" s="99">
        <f t="shared" si="579"/>
        <v>-6.8978887783115173E-5</v>
      </c>
      <c r="R627" s="99">
        <f t="shared" si="580"/>
        <v>-6.5226013837349495E-5</v>
      </c>
      <c r="S627" s="99">
        <f t="shared" si="581"/>
        <v>-5.421354540646392E-5</v>
      </c>
      <c r="T627" s="99">
        <f t="shared" si="582"/>
        <v>-9.2866170584113283E-5</v>
      </c>
      <c r="U627" s="99">
        <f t="shared" si="583"/>
        <v>0</v>
      </c>
      <c r="V627" s="99">
        <f t="shared" si="584"/>
        <v>-6.5226013837349495E-5</v>
      </c>
      <c r="W627" s="99"/>
      <c r="X627" s="99">
        <f t="shared" si="585"/>
        <v>0</v>
      </c>
      <c r="Y627" s="99">
        <f t="shared" si="586"/>
        <v>0</v>
      </c>
      <c r="Z627" s="99">
        <f t="shared" si="587"/>
        <v>0</v>
      </c>
      <c r="AA627" s="99">
        <f t="shared" si="588"/>
        <v>0</v>
      </c>
      <c r="AB627" s="99">
        <f t="shared" si="589"/>
        <v>0</v>
      </c>
      <c r="AC627" s="99">
        <f t="shared" si="590"/>
        <v>0</v>
      </c>
      <c r="AD627" s="1"/>
      <c r="AE627" s="1"/>
      <c r="AF627" s="5">
        <f t="shared" si="621"/>
        <v>-2.1192497550104328E-3</v>
      </c>
      <c r="AG627" s="5">
        <f t="shared" si="622"/>
        <v>-1.781604930265579E-3</v>
      </c>
      <c r="AH627" s="5">
        <f t="shared" si="623"/>
        <v>-2.1491127302609714E-3</v>
      </c>
      <c r="AI627" s="5">
        <f t="shared" si="624"/>
        <v>-1.9528602789762317E-3</v>
      </c>
      <c r="AJ627" s="5" t="e">
        <f t="shared" si="625"/>
        <v>#DIV/0!</v>
      </c>
      <c r="AK627" s="5">
        <f t="shared" si="626"/>
        <v>-1.781604930265579E-3</v>
      </c>
      <c r="AL627" s="1"/>
      <c r="AM627" s="175">
        <f t="shared" si="591"/>
        <v>-2.1192497550104328E-3</v>
      </c>
      <c r="AN627" s="175">
        <f t="shared" si="592"/>
        <v>-1.781604930265579E-3</v>
      </c>
      <c r="AO627" s="175">
        <f t="shared" si="593"/>
        <v>-2.1491127302609714E-3</v>
      </c>
      <c r="AP627" s="175">
        <f t="shared" si="594"/>
        <v>-1.9528602789762317E-3</v>
      </c>
      <c r="AQ627" s="175" t="e">
        <f t="shared" si="595"/>
        <v>#DIV/0!</v>
      </c>
      <c r="AR627" s="175">
        <f t="shared" si="596"/>
        <v>-1.781604930265579E-3</v>
      </c>
      <c r="AS627" s="175"/>
      <c r="AT627" s="175">
        <f t="shared" si="597"/>
        <v>0</v>
      </c>
      <c r="AU627" s="175">
        <f t="shared" si="598"/>
        <v>0</v>
      </c>
      <c r="AV627" s="175">
        <f t="shared" si="599"/>
        <v>0</v>
      </c>
      <c r="AW627" s="175">
        <f t="shared" si="600"/>
        <v>0</v>
      </c>
      <c r="AX627" s="175" t="e">
        <f t="shared" si="601"/>
        <v>#DIV/0!</v>
      </c>
      <c r="AY627" s="175">
        <f t="shared" si="602"/>
        <v>0</v>
      </c>
      <c r="AZ627" s="1"/>
      <c r="BA627" s="1">
        <f t="shared" si="627"/>
        <v>3.2410772085099279E-2</v>
      </c>
      <c r="BB627" s="1">
        <f t="shared" si="628"/>
        <v>3.6480365965305135E-2</v>
      </c>
      <c r="BC627" s="1">
        <f t="shared" si="629"/>
        <v>2.511758578561795E-2</v>
      </c>
      <c r="BD627" s="1">
        <f t="shared" si="630"/>
        <v>4.7368192321992596E-2</v>
      </c>
      <c r="BE627" s="1">
        <f t="shared" si="631"/>
        <v>0</v>
      </c>
      <c r="BF627" s="1">
        <f t="shared" si="632"/>
        <v>3.6480365965305135E-2</v>
      </c>
      <c r="BG627" s="1"/>
      <c r="BH627" s="1">
        <f t="shared" si="603"/>
        <v>3.2479750972882394E-2</v>
      </c>
      <c r="BI627" s="1">
        <f t="shared" si="604"/>
        <v>3.6545591979142485E-2</v>
      </c>
      <c r="BJ627" s="1">
        <f t="shared" si="605"/>
        <v>2.5171799331024414E-2</v>
      </c>
      <c r="BK627" s="1">
        <f t="shared" si="606"/>
        <v>4.7461058492576709E-2</v>
      </c>
      <c r="BL627" s="1">
        <f t="shared" si="607"/>
        <v>0</v>
      </c>
      <c r="BM627" s="1">
        <f t="shared" si="608"/>
        <v>3.6545591979142485E-2</v>
      </c>
      <c r="BN627" s="1"/>
      <c r="BO627" s="1">
        <f t="shared" si="615"/>
        <v>-4.4277109826660723E-3</v>
      </c>
      <c r="BP627" s="1">
        <f t="shared" si="616"/>
        <v>-1.2581693999839452E-3</v>
      </c>
      <c r="BQ627" s="1">
        <f t="shared" si="617"/>
        <v>-2.9700226578605694E-2</v>
      </c>
      <c r="BR627" s="1">
        <f t="shared" si="618"/>
        <v>2.8038174888212635E-3</v>
      </c>
      <c r="BS627" s="1" t="e">
        <f t="shared" si="619"/>
        <v>#DIV/0!</v>
      </c>
      <c r="BT627" s="1">
        <f t="shared" si="620"/>
        <v>-1.2581693999839452E-3</v>
      </c>
      <c r="BU627" s="1"/>
      <c r="BV627" s="1">
        <f t="shared" si="633"/>
        <v>0.10024931871168685</v>
      </c>
      <c r="BW627" s="1">
        <f t="shared" si="634"/>
        <v>9.8956392207069116E-2</v>
      </c>
      <c r="BX627" s="1">
        <f t="shared" si="635"/>
        <v>9.6835605238273531E-2</v>
      </c>
      <c r="BY627" s="1">
        <f t="shared" si="636"/>
        <v>0.1228571289151231</v>
      </c>
      <c r="BZ627" s="1" t="e">
        <f t="shared" si="637"/>
        <v>#DIV/0!</v>
      </c>
      <c r="CA627" s="1">
        <f t="shared" si="638"/>
        <v>9.8956392207069116E-2</v>
      </c>
      <c r="CB627" s="1"/>
      <c r="CC627" s="1"/>
    </row>
    <row r="628" spans="1:81" x14ac:dyDescent="0.2">
      <c r="A628">
        <f t="shared" si="639"/>
        <v>2042</v>
      </c>
      <c r="B628">
        <f t="shared" si="640"/>
        <v>3</v>
      </c>
      <c r="C628" s="1">
        <f>AVERAGE(RealPrice!C616:C627)</f>
        <v>3.2409201356057578E-2</v>
      </c>
      <c r="D628" s="1">
        <f>AVERAGE(RealPrice!D616:D627)</f>
        <v>3.647909479409283E-2</v>
      </c>
      <c r="E628" s="1">
        <f>AVERAGE(RealPrice!E616:E627)</f>
        <v>2.5118150200316273E-2</v>
      </c>
      <c r="F628" s="1">
        <f>AVERAGE(RealPrice!F616:F627)</f>
        <v>4.7367243879836575E-2</v>
      </c>
      <c r="G628" s="1">
        <f>AVERAGE(RealPrice!G616:G627)</f>
        <v>0</v>
      </c>
      <c r="H628" s="1">
        <f>AVERAGE(RealPrice!H616:H627)</f>
        <v>3.647909479409283E-2</v>
      </c>
      <c r="I628" s="1"/>
      <c r="J628" s="1">
        <f t="shared" si="609"/>
        <v>-7.054961682481653E-5</v>
      </c>
      <c r="K628" s="1">
        <f t="shared" si="610"/>
        <v>-6.649718504965485E-5</v>
      </c>
      <c r="L628" s="1">
        <f t="shared" si="611"/>
        <v>-5.364913070814159E-5</v>
      </c>
      <c r="M628" s="1">
        <f t="shared" si="612"/>
        <v>-9.3814612740134029E-5</v>
      </c>
      <c r="N628" s="1">
        <f t="shared" si="613"/>
        <v>0</v>
      </c>
      <c r="O628" s="1">
        <f t="shared" si="614"/>
        <v>-6.649718504965485E-5</v>
      </c>
      <c r="P628" s="1"/>
      <c r="Q628" s="99">
        <f t="shared" si="579"/>
        <v>-7.054961682481653E-5</v>
      </c>
      <c r="R628" s="99">
        <f t="shared" si="580"/>
        <v>-6.649718504965485E-5</v>
      </c>
      <c r="S628" s="99">
        <f t="shared" si="581"/>
        <v>-5.364913070814159E-5</v>
      </c>
      <c r="T628" s="99">
        <f t="shared" si="582"/>
        <v>-9.3814612740134029E-5</v>
      </c>
      <c r="U628" s="99">
        <f t="shared" si="583"/>
        <v>0</v>
      </c>
      <c r="V628" s="99">
        <f t="shared" si="584"/>
        <v>-6.649718504965485E-5</v>
      </c>
      <c r="W628" s="99"/>
      <c r="X628" s="99">
        <f t="shared" si="585"/>
        <v>0</v>
      </c>
      <c r="Y628" s="99">
        <f t="shared" si="586"/>
        <v>0</v>
      </c>
      <c r="Z628" s="99">
        <f t="shared" si="587"/>
        <v>0</v>
      </c>
      <c r="AA628" s="99">
        <f t="shared" si="588"/>
        <v>0</v>
      </c>
      <c r="AB628" s="99">
        <f t="shared" si="589"/>
        <v>0</v>
      </c>
      <c r="AC628" s="99">
        <f t="shared" si="590"/>
        <v>0</v>
      </c>
      <c r="AD628" s="1"/>
      <c r="AE628" s="1"/>
      <c r="AF628" s="5">
        <f t="shared" si="621"/>
        <v>-2.1721107678356333E-3</v>
      </c>
      <c r="AG628" s="5">
        <f t="shared" si="622"/>
        <v>-1.8195678725797526E-3</v>
      </c>
      <c r="AH628" s="5">
        <f t="shared" si="623"/>
        <v>-2.1313188621370216E-3</v>
      </c>
      <c r="AI628" s="5">
        <f t="shared" si="624"/>
        <v>-1.9766649906218792E-3</v>
      </c>
      <c r="AJ628" s="5" t="e">
        <f t="shared" si="625"/>
        <v>#DIV/0!</v>
      </c>
      <c r="AK628" s="5">
        <f t="shared" si="626"/>
        <v>-1.8195678725797526E-3</v>
      </c>
      <c r="AL628" s="1"/>
      <c r="AM628" s="175">
        <f t="shared" si="591"/>
        <v>-2.1721107678356333E-3</v>
      </c>
      <c r="AN628" s="175">
        <f t="shared" si="592"/>
        <v>-1.8195678725797526E-3</v>
      </c>
      <c r="AO628" s="175">
        <f t="shared" si="593"/>
        <v>-2.1313188621370216E-3</v>
      </c>
      <c r="AP628" s="175">
        <f t="shared" si="594"/>
        <v>-1.9766649906218792E-3</v>
      </c>
      <c r="AQ628" s="175" t="e">
        <f t="shared" si="595"/>
        <v>#DIV/0!</v>
      </c>
      <c r="AR628" s="175">
        <f t="shared" si="596"/>
        <v>-1.8195678725797526E-3</v>
      </c>
      <c r="AS628" s="175"/>
      <c r="AT628" s="175">
        <f t="shared" si="597"/>
        <v>0</v>
      </c>
      <c r="AU628" s="175">
        <f t="shared" si="598"/>
        <v>0</v>
      </c>
      <c r="AV628" s="175">
        <f t="shared" si="599"/>
        <v>0</v>
      </c>
      <c r="AW628" s="175">
        <f t="shared" si="600"/>
        <v>0</v>
      </c>
      <c r="AX628" s="175" t="e">
        <f t="shared" si="601"/>
        <v>#DIV/0!</v>
      </c>
      <c r="AY628" s="175">
        <f t="shared" si="602"/>
        <v>0</v>
      </c>
      <c r="AZ628" s="1"/>
      <c r="BA628" s="1">
        <f t="shared" si="627"/>
        <v>3.2338651739232761E-2</v>
      </c>
      <c r="BB628" s="1">
        <f t="shared" si="628"/>
        <v>3.6412597609043175E-2</v>
      </c>
      <c r="BC628" s="1">
        <f t="shared" si="629"/>
        <v>2.5064501069608131E-2</v>
      </c>
      <c r="BD628" s="1">
        <f t="shared" si="630"/>
        <v>4.7273429267096441E-2</v>
      </c>
      <c r="BE628" s="1">
        <f t="shared" si="631"/>
        <v>0</v>
      </c>
      <c r="BF628" s="1">
        <f t="shared" si="632"/>
        <v>3.6412597609043175E-2</v>
      </c>
      <c r="BG628" s="1"/>
      <c r="BH628" s="1">
        <f t="shared" si="603"/>
        <v>3.2409201356057578E-2</v>
      </c>
      <c r="BI628" s="1">
        <f t="shared" si="604"/>
        <v>3.647909479409283E-2</v>
      </c>
      <c r="BJ628" s="1">
        <f t="shared" si="605"/>
        <v>2.5118150200316273E-2</v>
      </c>
      <c r="BK628" s="1">
        <f t="shared" si="606"/>
        <v>4.7367243879836575E-2</v>
      </c>
      <c r="BL628" s="1">
        <f t="shared" si="607"/>
        <v>0</v>
      </c>
      <c r="BM628" s="1">
        <f t="shared" si="608"/>
        <v>3.647909479409283E-2</v>
      </c>
      <c r="BN628" s="1"/>
      <c r="BO628" s="1">
        <f t="shared" si="615"/>
        <v>-4.4981073579085182E-3</v>
      </c>
      <c r="BP628" s="1">
        <f t="shared" si="616"/>
        <v>-1.3245455888920678E-3</v>
      </c>
      <c r="BQ628" s="1">
        <f t="shared" si="617"/>
        <v>-2.9753761365909619E-2</v>
      </c>
      <c r="BR628" s="1">
        <f t="shared" si="618"/>
        <v>2.7101883161417422E-3</v>
      </c>
      <c r="BS628" s="1" t="e">
        <f t="shared" si="619"/>
        <v>#DIV/0!</v>
      </c>
      <c r="BT628" s="1">
        <f t="shared" si="620"/>
        <v>-1.3245455888920678E-3</v>
      </c>
      <c r="BU628" s="1"/>
      <c r="BV628" s="1">
        <f t="shared" si="633"/>
        <v>0.10024931871168685</v>
      </c>
      <c r="BW628" s="1">
        <f t="shared" si="634"/>
        <v>9.8956392207069116E-2</v>
      </c>
      <c r="BX628" s="1">
        <f t="shared" si="635"/>
        <v>9.6835605238273531E-2</v>
      </c>
      <c r="BY628" s="1">
        <f t="shared" si="636"/>
        <v>0.1228571289151231</v>
      </c>
      <c r="BZ628" s="1" t="e">
        <f t="shared" si="637"/>
        <v>#DIV/0!</v>
      </c>
      <c r="CA628" s="1">
        <f t="shared" si="638"/>
        <v>9.8956392207069116E-2</v>
      </c>
      <c r="CB628" s="1"/>
      <c r="CC628" s="1"/>
    </row>
    <row r="629" spans="1:81" x14ac:dyDescent="0.2">
      <c r="A629">
        <f t="shared" si="639"/>
        <v>2042</v>
      </c>
      <c r="B629">
        <f t="shared" si="640"/>
        <v>4</v>
      </c>
      <c r="C629" s="1">
        <f>AVERAGE(RealPrice!C617:C628)</f>
        <v>3.2339274669379532E-2</v>
      </c>
      <c r="D629" s="1">
        <f>AVERAGE(RealPrice!D617:D628)</f>
        <v>3.6413055907510615E-2</v>
      </c>
      <c r="E629" s="1">
        <f>AVERAGE(RealPrice!E617:E628)</f>
        <v>2.5064676289778928E-2</v>
      </c>
      <c r="F629" s="1">
        <f>AVERAGE(RealPrice!F617:F628)</f>
        <v>4.7273109571396001E-2</v>
      </c>
      <c r="G629" s="1">
        <f>AVERAGE(RealPrice!G617:G628)</f>
        <v>0</v>
      </c>
      <c r="H629" s="1">
        <f>AVERAGE(RealPrice!H617:H628)</f>
        <v>3.6413055907510615E-2</v>
      </c>
      <c r="I629" s="1"/>
      <c r="J629" s="1">
        <f t="shared" si="609"/>
        <v>-6.9926686678045691E-5</v>
      </c>
      <c r="K629" s="1">
        <f t="shared" si="610"/>
        <v>-6.6038886582214795E-5</v>
      </c>
      <c r="L629" s="1">
        <f t="shared" si="611"/>
        <v>-5.3473910537345237E-5</v>
      </c>
      <c r="M629" s="1">
        <f t="shared" si="612"/>
        <v>-9.4134308440574355E-5</v>
      </c>
      <c r="N629" s="1">
        <f t="shared" si="613"/>
        <v>0</v>
      </c>
      <c r="O629" s="1">
        <f t="shared" si="614"/>
        <v>-6.6038886582214795E-5</v>
      </c>
      <c r="P629" s="1"/>
      <c r="Q629" s="99">
        <f t="shared" si="579"/>
        <v>-6.9926686678045691E-5</v>
      </c>
      <c r="R629" s="99">
        <f t="shared" si="580"/>
        <v>-6.6038886582214795E-5</v>
      </c>
      <c r="S629" s="99">
        <f t="shared" si="581"/>
        <v>-5.3473910537345237E-5</v>
      </c>
      <c r="T629" s="99">
        <f t="shared" si="582"/>
        <v>-9.4134308440574355E-5</v>
      </c>
      <c r="U629" s="99">
        <f t="shared" si="583"/>
        <v>0</v>
      </c>
      <c r="V629" s="99">
        <f t="shared" si="584"/>
        <v>-6.6038886582214795E-5</v>
      </c>
      <c r="W629" s="99"/>
      <c r="X629" s="99">
        <f t="shared" si="585"/>
        <v>0</v>
      </c>
      <c r="Y629" s="99">
        <f t="shared" si="586"/>
        <v>0</v>
      </c>
      <c r="Z629" s="99">
        <f t="shared" si="587"/>
        <v>0</v>
      </c>
      <c r="AA629" s="99">
        <f t="shared" si="588"/>
        <v>0</v>
      </c>
      <c r="AB629" s="99">
        <f t="shared" si="589"/>
        <v>0</v>
      </c>
      <c r="AC629" s="99">
        <f t="shared" si="590"/>
        <v>0</v>
      </c>
      <c r="AD629" s="1"/>
      <c r="AE629" s="1"/>
      <c r="AF629" s="5">
        <f t="shared" si="621"/>
        <v>-2.1576183229512491E-3</v>
      </c>
      <c r="AG629" s="5">
        <f t="shared" si="622"/>
        <v>-1.8103214171012461E-3</v>
      </c>
      <c r="AH629" s="5">
        <f t="shared" si="623"/>
        <v>-2.1288952455054133E-3</v>
      </c>
      <c r="AI629" s="5">
        <f t="shared" si="624"/>
        <v>-1.9873292328212999E-3</v>
      </c>
      <c r="AJ629" s="5" t="e">
        <f t="shared" si="625"/>
        <v>#DIV/0!</v>
      </c>
      <c r="AK629" s="5">
        <f t="shared" si="626"/>
        <v>-1.8103214171012461E-3</v>
      </c>
      <c r="AL629" s="1"/>
      <c r="AM629" s="175">
        <f t="shared" si="591"/>
        <v>-2.1576183229512491E-3</v>
      </c>
      <c r="AN629" s="175">
        <f t="shared" si="592"/>
        <v>-1.8103214171012461E-3</v>
      </c>
      <c r="AO629" s="175">
        <f t="shared" si="593"/>
        <v>-2.1288952455054133E-3</v>
      </c>
      <c r="AP629" s="175">
        <f t="shared" si="594"/>
        <v>-1.9873292328212999E-3</v>
      </c>
      <c r="AQ629" s="175" t="e">
        <f t="shared" si="595"/>
        <v>#DIV/0!</v>
      </c>
      <c r="AR629" s="175">
        <f t="shared" si="596"/>
        <v>-1.8103214171012461E-3</v>
      </c>
      <c r="AS629" s="175"/>
      <c r="AT629" s="175">
        <f t="shared" si="597"/>
        <v>0</v>
      </c>
      <c r="AU629" s="175">
        <f t="shared" si="598"/>
        <v>0</v>
      </c>
      <c r="AV629" s="175">
        <f t="shared" si="599"/>
        <v>0</v>
      </c>
      <c r="AW629" s="175">
        <f t="shared" si="600"/>
        <v>0</v>
      </c>
      <c r="AX629" s="175" t="e">
        <f t="shared" si="601"/>
        <v>#DIV/0!</v>
      </c>
      <c r="AY629" s="175">
        <f t="shared" si="602"/>
        <v>0</v>
      </c>
      <c r="AZ629" s="1"/>
      <c r="BA629" s="1">
        <f t="shared" si="627"/>
        <v>3.2269347982701486E-2</v>
      </c>
      <c r="BB629" s="1">
        <f t="shared" si="628"/>
        <v>3.63470170209284E-2</v>
      </c>
      <c r="BC629" s="1">
        <f t="shared" si="629"/>
        <v>2.5011202379241582E-2</v>
      </c>
      <c r="BD629" s="1">
        <f t="shared" si="630"/>
        <v>4.7178975262955426E-2</v>
      </c>
      <c r="BE629" s="1">
        <f t="shared" si="631"/>
        <v>0</v>
      </c>
      <c r="BF629" s="1">
        <f t="shared" si="632"/>
        <v>3.63470170209284E-2</v>
      </c>
      <c r="BG629" s="1"/>
      <c r="BH629" s="1">
        <f t="shared" si="603"/>
        <v>3.2339274669379532E-2</v>
      </c>
      <c r="BI629" s="1">
        <f t="shared" si="604"/>
        <v>3.6413055907510615E-2</v>
      </c>
      <c r="BJ629" s="1">
        <f t="shared" si="605"/>
        <v>2.5064676289778928E-2</v>
      </c>
      <c r="BK629" s="1">
        <f t="shared" si="606"/>
        <v>4.7273109571396001E-2</v>
      </c>
      <c r="BL629" s="1">
        <f t="shared" si="607"/>
        <v>0</v>
      </c>
      <c r="BM629" s="1">
        <f t="shared" si="608"/>
        <v>3.6413055907510615E-2</v>
      </c>
      <c r="BN629" s="1"/>
      <c r="BO629" s="1">
        <f t="shared" si="615"/>
        <v>-4.5678831694861248E-3</v>
      </c>
      <c r="BP629" s="1">
        <f t="shared" si="616"/>
        <v>-1.3904649238635394E-3</v>
      </c>
      <c r="BQ629" s="1">
        <f t="shared" si="617"/>
        <v>-2.980712143609306E-2</v>
      </c>
      <c r="BR629" s="1">
        <f t="shared" si="618"/>
        <v>2.6162410835641426E-3</v>
      </c>
      <c r="BS629" s="1" t="e">
        <f t="shared" si="619"/>
        <v>#DIV/0!</v>
      </c>
      <c r="BT629" s="1">
        <f t="shared" si="620"/>
        <v>-1.3904649238635394E-3</v>
      </c>
      <c r="BU629" s="1"/>
      <c r="BV629" s="1">
        <f t="shared" si="633"/>
        <v>0.10024931871168685</v>
      </c>
      <c r="BW629" s="1">
        <f t="shared" si="634"/>
        <v>9.8956392207069116E-2</v>
      </c>
      <c r="BX629" s="1">
        <f t="shared" si="635"/>
        <v>9.6835605238273531E-2</v>
      </c>
      <c r="BY629" s="1">
        <f t="shared" si="636"/>
        <v>0.1228571289151231</v>
      </c>
      <c r="BZ629" s="1" t="e">
        <f t="shared" si="637"/>
        <v>#DIV/0!</v>
      </c>
      <c r="CA629" s="1">
        <f t="shared" si="638"/>
        <v>9.8956392207069116E-2</v>
      </c>
      <c r="CB629" s="1"/>
      <c r="CC629" s="1"/>
    </row>
    <row r="630" spans="1:81" x14ac:dyDescent="0.2">
      <c r="A630">
        <f t="shared" si="639"/>
        <v>2042</v>
      </c>
      <c r="B630">
        <f t="shared" si="640"/>
        <v>5</v>
      </c>
      <c r="C630" s="1">
        <f>AVERAGE(RealPrice!C618:C629)</f>
        <v>3.2269859604308247E-2</v>
      </c>
      <c r="D630" s="1">
        <f>AVERAGE(RealPrice!D618:D629)</f>
        <v>3.6347427788599361E-2</v>
      </c>
      <c r="E630" s="1">
        <f>AVERAGE(RealPrice!E618:E629)</f>
        <v>2.5010038578939253E-2</v>
      </c>
      <c r="F630" s="1">
        <f>AVERAGE(RealPrice!F618:F629)</f>
        <v>4.7179140766720036E-2</v>
      </c>
      <c r="G630" s="1">
        <f>AVERAGE(RealPrice!G618:G629)</f>
        <v>0</v>
      </c>
      <c r="H630" s="1">
        <f>AVERAGE(RealPrice!H618:H629)</f>
        <v>3.6347427788599361E-2</v>
      </c>
      <c r="I630" s="1"/>
      <c r="J630" s="1">
        <f t="shared" si="609"/>
        <v>-6.941506507128492E-5</v>
      </c>
      <c r="K630" s="1">
        <f t="shared" si="610"/>
        <v>-6.5628118911253974E-5</v>
      </c>
      <c r="L630" s="1">
        <f t="shared" si="611"/>
        <v>-5.4637710839675058E-5</v>
      </c>
      <c r="M630" s="1">
        <f t="shared" si="612"/>
        <v>-9.3968804675964579E-5</v>
      </c>
      <c r="N630" s="1">
        <f t="shared" si="613"/>
        <v>0</v>
      </c>
      <c r="O630" s="1">
        <f t="shared" si="614"/>
        <v>-6.5628118911253974E-5</v>
      </c>
      <c r="P630" s="1"/>
      <c r="Q630" s="99">
        <f t="shared" si="579"/>
        <v>-6.941506507128492E-5</v>
      </c>
      <c r="R630" s="99">
        <f t="shared" si="580"/>
        <v>-6.5628118911253974E-5</v>
      </c>
      <c r="S630" s="99">
        <f t="shared" si="581"/>
        <v>-5.4637710839675058E-5</v>
      </c>
      <c r="T630" s="99">
        <f t="shared" si="582"/>
        <v>-9.3968804675964579E-5</v>
      </c>
      <c r="U630" s="99">
        <f t="shared" si="583"/>
        <v>0</v>
      </c>
      <c r="V630" s="99">
        <f t="shared" si="584"/>
        <v>-6.5628118911253974E-5</v>
      </c>
      <c r="W630" s="99"/>
      <c r="X630" s="99">
        <f t="shared" si="585"/>
        <v>0</v>
      </c>
      <c r="Y630" s="99">
        <f t="shared" si="586"/>
        <v>0</v>
      </c>
      <c r="Z630" s="99">
        <f t="shared" si="587"/>
        <v>0</v>
      </c>
      <c r="AA630" s="99">
        <f t="shared" si="588"/>
        <v>0</v>
      </c>
      <c r="AB630" s="99">
        <f t="shared" si="589"/>
        <v>0</v>
      </c>
      <c r="AC630" s="99">
        <f t="shared" si="590"/>
        <v>0</v>
      </c>
      <c r="AD630" s="1"/>
      <c r="AE630" s="1"/>
      <c r="AF630" s="5">
        <f t="shared" si="621"/>
        <v>-2.1464632642800296E-3</v>
      </c>
      <c r="AG630" s="5">
        <f t="shared" si="622"/>
        <v>-1.8023238444461187E-3</v>
      </c>
      <c r="AH630" s="5">
        <f t="shared" si="623"/>
        <v>-2.1798690000219834E-3</v>
      </c>
      <c r="AI630" s="5">
        <f t="shared" si="624"/>
        <v>-1.9877855619809814E-3</v>
      </c>
      <c r="AJ630" s="5" t="e">
        <f t="shared" si="625"/>
        <v>#DIV/0!</v>
      </c>
      <c r="AK630" s="5">
        <f t="shared" si="626"/>
        <v>-1.8023238444461187E-3</v>
      </c>
      <c r="AL630" s="1"/>
      <c r="AM630" s="175">
        <f t="shared" si="591"/>
        <v>-2.1464632642800296E-3</v>
      </c>
      <c r="AN630" s="175">
        <f t="shared" si="592"/>
        <v>-1.8023238444461187E-3</v>
      </c>
      <c r="AO630" s="175">
        <f t="shared" si="593"/>
        <v>-2.1798690000219834E-3</v>
      </c>
      <c r="AP630" s="175">
        <f t="shared" si="594"/>
        <v>-1.9877855619809814E-3</v>
      </c>
      <c r="AQ630" s="175" t="e">
        <f t="shared" si="595"/>
        <v>#DIV/0!</v>
      </c>
      <c r="AR630" s="175">
        <f t="shared" si="596"/>
        <v>-1.8023238444461187E-3</v>
      </c>
      <c r="AS630" s="175"/>
      <c r="AT630" s="175">
        <f t="shared" si="597"/>
        <v>0</v>
      </c>
      <c r="AU630" s="175">
        <f t="shared" si="598"/>
        <v>0</v>
      </c>
      <c r="AV630" s="175">
        <f t="shared" si="599"/>
        <v>0</v>
      </c>
      <c r="AW630" s="175">
        <f t="shared" si="600"/>
        <v>0</v>
      </c>
      <c r="AX630" s="175" t="e">
        <f t="shared" si="601"/>
        <v>#DIV/0!</v>
      </c>
      <c r="AY630" s="175">
        <f t="shared" si="602"/>
        <v>0</v>
      </c>
      <c r="AZ630" s="1"/>
      <c r="BA630" s="1">
        <f t="shared" si="627"/>
        <v>3.2200444539236962E-2</v>
      </c>
      <c r="BB630" s="1">
        <f t="shared" si="628"/>
        <v>3.6281799669688107E-2</v>
      </c>
      <c r="BC630" s="1">
        <f t="shared" si="629"/>
        <v>2.4955400868099577E-2</v>
      </c>
      <c r="BD630" s="1">
        <f t="shared" si="630"/>
        <v>4.7085171962044071E-2</v>
      </c>
      <c r="BE630" s="1">
        <f t="shared" si="631"/>
        <v>0</v>
      </c>
      <c r="BF630" s="1">
        <f t="shared" si="632"/>
        <v>3.6281799669688107E-2</v>
      </c>
      <c r="BG630" s="1"/>
      <c r="BH630" s="1">
        <f t="shared" si="603"/>
        <v>3.2269859604308247E-2</v>
      </c>
      <c r="BI630" s="1">
        <f t="shared" si="604"/>
        <v>3.6347427788599361E-2</v>
      </c>
      <c r="BJ630" s="1">
        <f t="shared" si="605"/>
        <v>2.5010038578939253E-2</v>
      </c>
      <c r="BK630" s="1">
        <f t="shared" si="606"/>
        <v>4.7179140766720036E-2</v>
      </c>
      <c r="BL630" s="1">
        <f t="shared" si="607"/>
        <v>0</v>
      </c>
      <c r="BM630" s="1">
        <f t="shared" si="608"/>
        <v>3.6347427788599361E-2</v>
      </c>
      <c r="BN630" s="1"/>
      <c r="BO630" s="1">
        <f t="shared" si="615"/>
        <v>-4.6371492376702465E-3</v>
      </c>
      <c r="BP630" s="1">
        <f t="shared" si="616"/>
        <v>-1.4559747596512155E-3</v>
      </c>
      <c r="BQ630" s="1">
        <f t="shared" si="617"/>
        <v>-2.9861640043880644E-2</v>
      </c>
      <c r="BR630" s="1">
        <f t="shared" si="618"/>
        <v>2.5224590687213883E-3</v>
      </c>
      <c r="BS630" s="1" t="e">
        <f t="shared" si="619"/>
        <v>#DIV/0!</v>
      </c>
      <c r="BT630" s="1">
        <f t="shared" si="620"/>
        <v>-1.4559747596512155E-3</v>
      </c>
      <c r="BU630" s="1"/>
      <c r="BV630" s="1">
        <f t="shared" si="633"/>
        <v>0.10024931871168685</v>
      </c>
      <c r="BW630" s="1">
        <f t="shared" si="634"/>
        <v>9.8956392207069116E-2</v>
      </c>
      <c r="BX630" s="1">
        <f t="shared" si="635"/>
        <v>9.6835605238273531E-2</v>
      </c>
      <c r="BY630" s="1">
        <f t="shared" si="636"/>
        <v>0.1228571289151231</v>
      </c>
      <c r="BZ630" s="1" t="e">
        <f t="shared" si="637"/>
        <v>#DIV/0!</v>
      </c>
      <c r="CA630" s="1">
        <f t="shared" si="638"/>
        <v>9.8956392207069116E-2</v>
      </c>
      <c r="CB630" s="1"/>
      <c r="CC630" s="1"/>
    </row>
    <row r="631" spans="1:81" x14ac:dyDescent="0.2">
      <c r="A631">
        <f t="shared" si="639"/>
        <v>2042</v>
      </c>
      <c r="B631">
        <f t="shared" si="640"/>
        <v>6</v>
      </c>
      <c r="C631" s="1">
        <f>AVERAGE(RealPrice!C619:C630)</f>
        <v>3.2200719903869232E-2</v>
      </c>
      <c r="D631" s="1">
        <f>AVERAGE(RealPrice!D619:D630)</f>
        <v>3.6282120715852441E-2</v>
      </c>
      <c r="E631" s="1">
        <f>AVERAGE(RealPrice!E619:E630)</f>
        <v>2.4955996250701856E-2</v>
      </c>
      <c r="F631" s="1">
        <f>AVERAGE(RealPrice!F619:F630)</f>
        <v>4.7086357004041658E-2</v>
      </c>
      <c r="G631" s="1">
        <f>AVERAGE(RealPrice!G619:G630)</f>
        <v>0</v>
      </c>
      <c r="H631" s="1">
        <f>AVERAGE(RealPrice!H619:H630)</f>
        <v>3.6282120715852441E-2</v>
      </c>
      <c r="I631" s="1"/>
      <c r="J631" s="1">
        <f t="shared" si="609"/>
        <v>-6.9139700439015128E-5</v>
      </c>
      <c r="K631" s="1">
        <f t="shared" si="610"/>
        <v>-6.5307072746920158E-5</v>
      </c>
      <c r="L631" s="1">
        <f t="shared" si="611"/>
        <v>-5.404232823739627E-5</v>
      </c>
      <c r="M631" s="1">
        <f t="shared" si="612"/>
        <v>-9.2783762678377846E-5</v>
      </c>
      <c r="N631" s="1">
        <f t="shared" si="613"/>
        <v>0</v>
      </c>
      <c r="O631" s="1">
        <f t="shared" si="614"/>
        <v>-6.5307072746920158E-5</v>
      </c>
      <c r="P631" s="1"/>
      <c r="Q631" s="99">
        <f t="shared" si="579"/>
        <v>-6.9139700439015128E-5</v>
      </c>
      <c r="R631" s="99">
        <f t="shared" si="580"/>
        <v>-6.5307072746920158E-5</v>
      </c>
      <c r="S631" s="99">
        <f t="shared" si="581"/>
        <v>-5.404232823739627E-5</v>
      </c>
      <c r="T631" s="99">
        <f t="shared" si="582"/>
        <v>-9.2783762678377846E-5</v>
      </c>
      <c r="U631" s="99">
        <f t="shared" si="583"/>
        <v>0</v>
      </c>
      <c r="V631" s="99">
        <f t="shared" si="584"/>
        <v>-6.5307072746920158E-5</v>
      </c>
      <c r="W631" s="99"/>
      <c r="X631" s="99">
        <f t="shared" si="585"/>
        <v>0</v>
      </c>
      <c r="Y631" s="99">
        <f t="shared" si="586"/>
        <v>0</v>
      </c>
      <c r="Z631" s="99">
        <f t="shared" si="587"/>
        <v>0</v>
      </c>
      <c r="AA631" s="99">
        <f t="shared" si="588"/>
        <v>0</v>
      </c>
      <c r="AB631" s="99">
        <f t="shared" si="589"/>
        <v>0</v>
      </c>
      <c r="AC631" s="99">
        <f t="shared" si="590"/>
        <v>0</v>
      </c>
      <c r="AD631" s="1"/>
      <c r="AE631" s="1"/>
      <c r="AF631" s="5">
        <f t="shared" si="621"/>
        <v>-2.1425472960466818E-3</v>
      </c>
      <c r="AG631" s="5">
        <f t="shared" si="622"/>
        <v>-1.7967453743014117E-3</v>
      </c>
      <c r="AH631" s="5">
        <f t="shared" si="623"/>
        <v>-2.1608254648157743E-3</v>
      </c>
      <c r="AI631" s="5">
        <f t="shared" si="624"/>
        <v>-1.9666268009659316E-3</v>
      </c>
      <c r="AJ631" s="5" t="e">
        <f t="shared" si="625"/>
        <v>#DIV/0!</v>
      </c>
      <c r="AK631" s="5">
        <f t="shared" si="626"/>
        <v>-1.7967453743014117E-3</v>
      </c>
      <c r="AL631" s="1"/>
      <c r="AM631" s="175">
        <f t="shared" si="591"/>
        <v>-2.1425472960466818E-3</v>
      </c>
      <c r="AN631" s="175">
        <f t="shared" si="592"/>
        <v>-1.7967453743014117E-3</v>
      </c>
      <c r="AO631" s="175">
        <f t="shared" si="593"/>
        <v>-2.1608254648157743E-3</v>
      </c>
      <c r="AP631" s="175">
        <f t="shared" si="594"/>
        <v>-1.9666268009659316E-3</v>
      </c>
      <c r="AQ631" s="175" t="e">
        <f t="shared" si="595"/>
        <v>#DIV/0!</v>
      </c>
      <c r="AR631" s="175">
        <f t="shared" si="596"/>
        <v>-1.7967453743014117E-3</v>
      </c>
      <c r="AS631" s="175"/>
      <c r="AT631" s="175">
        <f t="shared" si="597"/>
        <v>0</v>
      </c>
      <c r="AU631" s="175">
        <f t="shared" si="598"/>
        <v>0</v>
      </c>
      <c r="AV631" s="175">
        <f t="shared" si="599"/>
        <v>0</v>
      </c>
      <c r="AW631" s="175">
        <f t="shared" si="600"/>
        <v>0</v>
      </c>
      <c r="AX631" s="175" t="e">
        <f t="shared" si="601"/>
        <v>#DIV/0!</v>
      </c>
      <c r="AY631" s="175">
        <f t="shared" si="602"/>
        <v>0</v>
      </c>
      <c r="AZ631" s="1"/>
      <c r="BA631" s="1">
        <f t="shared" si="627"/>
        <v>3.2131580203430217E-2</v>
      </c>
      <c r="BB631" s="1">
        <f t="shared" si="628"/>
        <v>3.6216813643105521E-2</v>
      </c>
      <c r="BC631" s="1">
        <f t="shared" si="629"/>
        <v>2.490195392246446E-2</v>
      </c>
      <c r="BD631" s="1">
        <f t="shared" si="630"/>
        <v>4.699357324136328E-2</v>
      </c>
      <c r="BE631" s="1">
        <f t="shared" si="631"/>
        <v>0</v>
      </c>
      <c r="BF631" s="1">
        <f t="shared" si="632"/>
        <v>3.6216813643105521E-2</v>
      </c>
      <c r="BG631" s="1"/>
      <c r="BH631" s="1">
        <f t="shared" si="603"/>
        <v>3.2200719903869232E-2</v>
      </c>
      <c r="BI631" s="1">
        <f t="shared" si="604"/>
        <v>3.6282120715852441E-2</v>
      </c>
      <c r="BJ631" s="1">
        <f t="shared" si="605"/>
        <v>2.4955996250701856E-2</v>
      </c>
      <c r="BK631" s="1">
        <f t="shared" si="606"/>
        <v>4.7086357004041658E-2</v>
      </c>
      <c r="BL631" s="1">
        <f t="shared" si="607"/>
        <v>0</v>
      </c>
      <c r="BM631" s="1">
        <f t="shared" si="608"/>
        <v>3.6282120715852441E-2</v>
      </c>
      <c r="BN631" s="1"/>
      <c r="BO631" s="1">
        <f t="shared" si="615"/>
        <v>-4.7061408030310376E-3</v>
      </c>
      <c r="BP631" s="1">
        <f t="shared" si="616"/>
        <v>-1.5211644922172689E-3</v>
      </c>
      <c r="BQ631" s="1">
        <f t="shared" si="617"/>
        <v>-2.9915565596079007E-2</v>
      </c>
      <c r="BR631" s="1">
        <f t="shared" si="618"/>
        <v>2.42985777707739E-3</v>
      </c>
      <c r="BS631" s="1" t="e">
        <f t="shared" si="619"/>
        <v>#DIV/0!</v>
      </c>
      <c r="BT631" s="1">
        <f t="shared" si="620"/>
        <v>-1.5211644922172689E-3</v>
      </c>
      <c r="BU631" s="1"/>
      <c r="BV631" s="1">
        <f t="shared" si="633"/>
        <v>0.10024931871168685</v>
      </c>
      <c r="BW631" s="1">
        <f t="shared" si="634"/>
        <v>9.8956392207069116E-2</v>
      </c>
      <c r="BX631" s="1">
        <f t="shared" si="635"/>
        <v>9.6835605238273531E-2</v>
      </c>
      <c r="BY631" s="1">
        <f t="shared" si="636"/>
        <v>0.1228571289151231</v>
      </c>
      <c r="BZ631" s="1" t="e">
        <f t="shared" si="637"/>
        <v>#DIV/0!</v>
      </c>
      <c r="CA631" s="1">
        <f t="shared" si="638"/>
        <v>9.8956392207069116E-2</v>
      </c>
      <c r="CB631" s="1"/>
      <c r="CC631" s="1"/>
    </row>
    <row r="632" spans="1:81" x14ac:dyDescent="0.2">
      <c r="A632">
        <f t="shared" si="639"/>
        <v>2042</v>
      </c>
      <c r="B632">
        <f t="shared" si="640"/>
        <v>7</v>
      </c>
      <c r="C632" s="1">
        <f>AVERAGE(RealPrice!C620:C631)</f>
        <v>3.2133293054239169E-2</v>
      </c>
      <c r="D632" s="1">
        <f>AVERAGE(RealPrice!D620:D631)</f>
        <v>3.6218178103938924E-2</v>
      </c>
      <c r="E632" s="1">
        <f>AVERAGE(RealPrice!E620:E631)</f>
        <v>2.4901596747817029E-2</v>
      </c>
      <c r="F632" s="1">
        <f>AVERAGE(RealPrice!F620:F631)</f>
        <v>4.6995509921414769E-2</v>
      </c>
      <c r="G632" s="1">
        <f>AVERAGE(RealPrice!G620:G631)</f>
        <v>0</v>
      </c>
      <c r="H632" s="1">
        <f>AVERAGE(RealPrice!H620:H631)</f>
        <v>3.6218178103938924E-2</v>
      </c>
      <c r="I632" s="1"/>
      <c r="J632" s="1">
        <f t="shared" si="609"/>
        <v>-6.7426849630063124E-5</v>
      </c>
      <c r="K632" s="1">
        <f t="shared" si="610"/>
        <v>-6.3942611913517244E-5</v>
      </c>
      <c r="L632" s="1">
        <f t="shared" si="611"/>
        <v>-5.4399502884827644E-5</v>
      </c>
      <c r="M632" s="1">
        <f t="shared" si="612"/>
        <v>-9.0847082626889508E-5</v>
      </c>
      <c r="N632" s="1">
        <f t="shared" si="613"/>
        <v>0</v>
      </c>
      <c r="O632" s="1">
        <f t="shared" si="614"/>
        <v>-6.3942611913517244E-5</v>
      </c>
      <c r="P632" s="1"/>
      <c r="Q632" s="99">
        <f t="shared" si="579"/>
        <v>-6.7426849630063124E-5</v>
      </c>
      <c r="R632" s="99">
        <f t="shared" si="580"/>
        <v>-6.3942611913517244E-5</v>
      </c>
      <c r="S632" s="99">
        <f t="shared" si="581"/>
        <v>-5.4399502884827644E-5</v>
      </c>
      <c r="T632" s="99">
        <f t="shared" si="582"/>
        <v>-9.0847082626889508E-5</v>
      </c>
      <c r="U632" s="99">
        <f t="shared" si="583"/>
        <v>0</v>
      </c>
      <c r="V632" s="99">
        <f t="shared" si="584"/>
        <v>-6.3942611913517244E-5</v>
      </c>
      <c r="W632" s="99"/>
      <c r="X632" s="99">
        <f t="shared" si="585"/>
        <v>0</v>
      </c>
      <c r="Y632" s="99">
        <f t="shared" si="586"/>
        <v>0</v>
      </c>
      <c r="Z632" s="99">
        <f t="shared" si="587"/>
        <v>0</v>
      </c>
      <c r="AA632" s="99">
        <f t="shared" si="588"/>
        <v>0</v>
      </c>
      <c r="AB632" s="99">
        <f t="shared" si="589"/>
        <v>0</v>
      </c>
      <c r="AC632" s="99">
        <f t="shared" si="590"/>
        <v>0</v>
      </c>
      <c r="AD632" s="1"/>
      <c r="AE632" s="1"/>
      <c r="AF632" s="5">
        <f t="shared" si="621"/>
        <v>-2.093954726209768E-3</v>
      </c>
      <c r="AG632" s="5">
        <f t="shared" si="622"/>
        <v>-1.7623725033685256E-3</v>
      </c>
      <c r="AH632" s="5">
        <f t="shared" si="623"/>
        <v>-2.1798169200838435E-3</v>
      </c>
      <c r="AI632" s="5">
        <f t="shared" si="624"/>
        <v>-1.9293716568281605E-3</v>
      </c>
      <c r="AJ632" s="5" t="e">
        <f t="shared" si="625"/>
        <v>#DIV/0!</v>
      </c>
      <c r="AK632" s="5">
        <f t="shared" si="626"/>
        <v>-1.7623725033685256E-3</v>
      </c>
      <c r="AL632" s="1"/>
      <c r="AM632" s="175">
        <f t="shared" si="591"/>
        <v>-2.093954726209768E-3</v>
      </c>
      <c r="AN632" s="175">
        <f t="shared" si="592"/>
        <v>-1.7623725033685256E-3</v>
      </c>
      <c r="AO632" s="175">
        <f t="shared" si="593"/>
        <v>-2.1798169200838435E-3</v>
      </c>
      <c r="AP632" s="175">
        <f t="shared" si="594"/>
        <v>-1.9293716568281605E-3</v>
      </c>
      <c r="AQ632" s="175" t="e">
        <f t="shared" si="595"/>
        <v>#DIV/0!</v>
      </c>
      <c r="AR632" s="175">
        <f t="shared" si="596"/>
        <v>-1.7623725033685256E-3</v>
      </c>
      <c r="AS632" s="175"/>
      <c r="AT632" s="175">
        <f t="shared" si="597"/>
        <v>0</v>
      </c>
      <c r="AU632" s="175">
        <f t="shared" si="598"/>
        <v>0</v>
      </c>
      <c r="AV632" s="175">
        <f t="shared" si="599"/>
        <v>0</v>
      </c>
      <c r="AW632" s="175">
        <f t="shared" si="600"/>
        <v>0</v>
      </c>
      <c r="AX632" s="175" t="e">
        <f t="shared" si="601"/>
        <v>#DIV/0!</v>
      </c>
      <c r="AY632" s="175">
        <f t="shared" si="602"/>
        <v>0</v>
      </c>
      <c r="AZ632" s="1"/>
      <c r="BA632" s="1">
        <f t="shared" si="627"/>
        <v>3.2065866204609106E-2</v>
      </c>
      <c r="BB632" s="1">
        <f t="shared" si="628"/>
        <v>3.6154235492025406E-2</v>
      </c>
      <c r="BC632" s="1">
        <f t="shared" si="629"/>
        <v>2.4847197244932201E-2</v>
      </c>
      <c r="BD632" s="1">
        <f t="shared" si="630"/>
        <v>4.6904662838787879E-2</v>
      </c>
      <c r="BE632" s="1">
        <f t="shared" si="631"/>
        <v>0</v>
      </c>
      <c r="BF632" s="1">
        <f t="shared" si="632"/>
        <v>3.6154235492025406E-2</v>
      </c>
      <c r="BG632" s="1"/>
      <c r="BH632" s="1">
        <f t="shared" si="603"/>
        <v>3.2133293054239169E-2</v>
      </c>
      <c r="BI632" s="1">
        <f t="shared" si="604"/>
        <v>3.6218178103938924E-2</v>
      </c>
      <c r="BJ632" s="1">
        <f t="shared" si="605"/>
        <v>2.4901596747817029E-2</v>
      </c>
      <c r="BK632" s="1">
        <f t="shared" si="606"/>
        <v>4.6995509921414769E-2</v>
      </c>
      <c r="BL632" s="1">
        <f t="shared" si="607"/>
        <v>0</v>
      </c>
      <c r="BM632" s="1">
        <f t="shared" si="608"/>
        <v>3.6218178103938924E-2</v>
      </c>
      <c r="BN632" s="1"/>
      <c r="BO632" s="1">
        <f t="shared" si="615"/>
        <v>-4.7734264638906454E-3</v>
      </c>
      <c r="BP632" s="1">
        <f t="shared" si="616"/>
        <v>-1.5849944134297548E-3</v>
      </c>
      <c r="BQ632" s="1">
        <f t="shared" si="617"/>
        <v>-2.9969846518007003E-2</v>
      </c>
      <c r="BR632" s="1">
        <f t="shared" si="618"/>
        <v>2.3391859722368255E-3</v>
      </c>
      <c r="BS632" s="1" t="e">
        <f t="shared" si="619"/>
        <v>#DIV/0!</v>
      </c>
      <c r="BT632" s="1">
        <f t="shared" si="620"/>
        <v>-1.5849944134297548E-3</v>
      </c>
      <c r="BU632" s="1"/>
      <c r="BV632" s="1">
        <f t="shared" si="633"/>
        <v>0.10024931871168685</v>
      </c>
      <c r="BW632" s="1">
        <f t="shared" si="634"/>
        <v>9.8956392207069116E-2</v>
      </c>
      <c r="BX632" s="1">
        <f t="shared" si="635"/>
        <v>9.6835605238273531E-2</v>
      </c>
      <c r="BY632" s="1">
        <f t="shared" si="636"/>
        <v>0.1228571289151231</v>
      </c>
      <c r="BZ632" s="1" t="e">
        <f t="shared" si="637"/>
        <v>#DIV/0!</v>
      </c>
      <c r="CA632" s="1">
        <f t="shared" si="638"/>
        <v>9.8956392207069116E-2</v>
      </c>
      <c r="CB632" s="1"/>
      <c r="CC632" s="1"/>
    </row>
    <row r="633" spans="1:81" x14ac:dyDescent="0.2">
      <c r="A633">
        <f t="shared" si="639"/>
        <v>2042</v>
      </c>
      <c r="B633">
        <f t="shared" si="640"/>
        <v>8</v>
      </c>
      <c r="C633" s="1">
        <f>AVERAGE(RealPrice!C621:C632)</f>
        <v>3.2066268126880453E-2</v>
      </c>
      <c r="D633" s="1">
        <f>AVERAGE(RealPrice!D621:D632)</f>
        <v>3.6155049727553915E-2</v>
      </c>
      <c r="E633" s="1">
        <f>AVERAGE(RealPrice!E621:E632)</f>
        <v>2.4846429540392703E-2</v>
      </c>
      <c r="F633" s="1">
        <f>AVERAGE(RealPrice!F621:F632)</f>
        <v>4.690509749655089E-2</v>
      </c>
      <c r="G633" s="1">
        <f>AVERAGE(RealPrice!G621:G632)</f>
        <v>0</v>
      </c>
      <c r="H633" s="1">
        <f>AVERAGE(RealPrice!H621:H632)</f>
        <v>3.6155049727553915E-2</v>
      </c>
      <c r="I633" s="1"/>
      <c r="J633" s="1">
        <f t="shared" si="609"/>
        <v>-6.7024927358716457E-5</v>
      </c>
      <c r="K633" s="1">
        <f t="shared" si="610"/>
        <v>-6.3128376385009066E-5</v>
      </c>
      <c r="L633" s="1">
        <f t="shared" si="611"/>
        <v>-5.5167207424326042E-5</v>
      </c>
      <c r="M633" s="1">
        <f t="shared" si="612"/>
        <v>-9.0412424863878238E-5</v>
      </c>
      <c r="N633" s="1">
        <f t="shared" si="613"/>
        <v>0</v>
      </c>
      <c r="O633" s="1">
        <f t="shared" si="614"/>
        <v>-6.3128376385009066E-5</v>
      </c>
      <c r="P633" s="1"/>
      <c r="Q633" s="99">
        <f t="shared" si="579"/>
        <v>-6.7024927358716457E-5</v>
      </c>
      <c r="R633" s="99">
        <f t="shared" si="580"/>
        <v>-6.3128376385009066E-5</v>
      </c>
      <c r="S633" s="99">
        <f t="shared" si="581"/>
        <v>-5.5167207424326042E-5</v>
      </c>
      <c r="T633" s="99">
        <f t="shared" si="582"/>
        <v>-9.0412424863878238E-5</v>
      </c>
      <c r="U633" s="99">
        <f t="shared" si="583"/>
        <v>0</v>
      </c>
      <c r="V633" s="99">
        <f t="shared" si="584"/>
        <v>-6.3128376385009066E-5</v>
      </c>
      <c r="W633" s="99"/>
      <c r="X633" s="99">
        <f t="shared" si="585"/>
        <v>0</v>
      </c>
      <c r="Y633" s="99">
        <f t="shared" si="586"/>
        <v>0</v>
      </c>
      <c r="Z633" s="99">
        <f t="shared" si="587"/>
        <v>0</v>
      </c>
      <c r="AA633" s="99">
        <f t="shared" si="588"/>
        <v>0</v>
      </c>
      <c r="AB633" s="99">
        <f t="shared" si="589"/>
        <v>0</v>
      </c>
      <c r="AC633" s="99">
        <f t="shared" si="590"/>
        <v>0</v>
      </c>
      <c r="AD633" s="1"/>
      <c r="AE633" s="1"/>
      <c r="AF633" s="5">
        <f t="shared" si="621"/>
        <v>-2.0858406029404808E-3</v>
      </c>
      <c r="AG633" s="5">
        <f t="shared" si="622"/>
        <v>-1.7430025387760173E-3</v>
      </c>
      <c r="AH633" s="5">
        <f t="shared" si="623"/>
        <v>-2.2154084327609125E-3</v>
      </c>
      <c r="AI633" s="5">
        <f t="shared" si="624"/>
        <v>-1.9238524066461649E-3</v>
      </c>
      <c r="AJ633" s="5" t="e">
        <f t="shared" si="625"/>
        <v>#DIV/0!</v>
      </c>
      <c r="AK633" s="5">
        <f t="shared" si="626"/>
        <v>-1.7430025387760173E-3</v>
      </c>
      <c r="AL633" s="1"/>
      <c r="AM633" s="175">
        <f t="shared" si="591"/>
        <v>-2.0858406029404808E-3</v>
      </c>
      <c r="AN633" s="175">
        <f t="shared" si="592"/>
        <v>-1.7430025387760173E-3</v>
      </c>
      <c r="AO633" s="175">
        <f t="shared" si="593"/>
        <v>-2.2154084327609125E-3</v>
      </c>
      <c r="AP633" s="175">
        <f t="shared" si="594"/>
        <v>-1.9238524066461649E-3</v>
      </c>
      <c r="AQ633" s="175" t="e">
        <f t="shared" si="595"/>
        <v>#DIV/0!</v>
      </c>
      <c r="AR633" s="175">
        <f t="shared" si="596"/>
        <v>-1.7430025387760173E-3</v>
      </c>
      <c r="AS633" s="175"/>
      <c r="AT633" s="175">
        <f t="shared" si="597"/>
        <v>0</v>
      </c>
      <c r="AU633" s="175">
        <f t="shared" si="598"/>
        <v>0</v>
      </c>
      <c r="AV633" s="175">
        <f t="shared" si="599"/>
        <v>0</v>
      </c>
      <c r="AW633" s="175">
        <f t="shared" si="600"/>
        <v>0</v>
      </c>
      <c r="AX633" s="175" t="e">
        <f t="shared" si="601"/>
        <v>#DIV/0!</v>
      </c>
      <c r="AY633" s="175">
        <f t="shared" si="602"/>
        <v>0</v>
      </c>
      <c r="AZ633" s="1"/>
      <c r="BA633" s="1">
        <f t="shared" si="627"/>
        <v>3.1999243199521736E-2</v>
      </c>
      <c r="BB633" s="1">
        <f t="shared" si="628"/>
        <v>3.6091921351168905E-2</v>
      </c>
      <c r="BC633" s="1">
        <f t="shared" si="629"/>
        <v>2.4791262332968377E-2</v>
      </c>
      <c r="BD633" s="1">
        <f t="shared" si="630"/>
        <v>4.6814685071687012E-2</v>
      </c>
      <c r="BE633" s="1">
        <f t="shared" si="631"/>
        <v>0</v>
      </c>
      <c r="BF633" s="1">
        <f t="shared" si="632"/>
        <v>3.6091921351168905E-2</v>
      </c>
      <c r="BG633" s="1"/>
      <c r="BH633" s="1">
        <f t="shared" si="603"/>
        <v>3.2066268126880453E-2</v>
      </c>
      <c r="BI633" s="1">
        <f t="shared" si="604"/>
        <v>3.6155049727553915E-2</v>
      </c>
      <c r="BJ633" s="1">
        <f t="shared" si="605"/>
        <v>2.4846429540392703E-2</v>
      </c>
      <c r="BK633" s="1">
        <f t="shared" si="606"/>
        <v>4.690509749655089E-2</v>
      </c>
      <c r="BL633" s="1">
        <f t="shared" si="607"/>
        <v>0</v>
      </c>
      <c r="BM633" s="1">
        <f t="shared" si="608"/>
        <v>3.6155049727553915E-2</v>
      </c>
      <c r="BN633" s="1"/>
      <c r="BO633" s="1">
        <f t="shared" si="615"/>
        <v>-4.8403115879344693E-3</v>
      </c>
      <c r="BP633" s="1">
        <f t="shared" si="616"/>
        <v>-1.6480127568944544E-3</v>
      </c>
      <c r="BQ633" s="1">
        <f t="shared" si="617"/>
        <v>-3.002489150753479E-2</v>
      </c>
      <c r="BR633" s="1">
        <f t="shared" si="618"/>
        <v>2.2489474875341132E-3</v>
      </c>
      <c r="BS633" s="1" t="e">
        <f t="shared" si="619"/>
        <v>#DIV/0!</v>
      </c>
      <c r="BT633" s="1">
        <f t="shared" si="620"/>
        <v>-1.6480127568944544E-3</v>
      </c>
      <c r="BU633" s="1"/>
      <c r="BV633" s="1">
        <f t="shared" si="633"/>
        <v>0.10024931871168685</v>
      </c>
      <c r="BW633" s="1">
        <f t="shared" si="634"/>
        <v>9.8956392207069116E-2</v>
      </c>
      <c r="BX633" s="1">
        <f t="shared" si="635"/>
        <v>9.6835605238273531E-2</v>
      </c>
      <c r="BY633" s="1">
        <f t="shared" si="636"/>
        <v>0.1228571289151231</v>
      </c>
      <c r="BZ633" s="1" t="e">
        <f t="shared" si="637"/>
        <v>#DIV/0!</v>
      </c>
      <c r="CA633" s="1">
        <f t="shared" si="638"/>
        <v>9.8956392207069116E-2</v>
      </c>
      <c r="CB633" s="1"/>
      <c r="CC633" s="1"/>
    </row>
    <row r="634" spans="1:81" x14ac:dyDescent="0.2">
      <c r="A634">
        <f t="shared" si="639"/>
        <v>2042</v>
      </c>
      <c r="B634">
        <f t="shared" si="640"/>
        <v>9</v>
      </c>
      <c r="C634" s="1">
        <f>AVERAGE(RealPrice!C622:C633)</f>
        <v>3.1999152560776796E-2</v>
      </c>
      <c r="D634" s="1">
        <f>AVERAGE(RealPrice!D622:D633)</f>
        <v>3.6091533674528185E-2</v>
      </c>
      <c r="E634" s="1">
        <f>AVERAGE(RealPrice!E622:E633)</f>
        <v>2.4791049404257675E-2</v>
      </c>
      <c r="F634" s="1">
        <f>AVERAGE(RealPrice!F622:F633)</f>
        <v>4.6814840863515818E-2</v>
      </c>
      <c r="G634" s="1">
        <f>AVERAGE(RealPrice!G622:G633)</f>
        <v>0</v>
      </c>
      <c r="H634" s="1">
        <f>AVERAGE(RealPrice!H622:H633)</f>
        <v>3.6091533674528185E-2</v>
      </c>
      <c r="I634" s="1"/>
      <c r="J634" s="1">
        <f t="shared" si="609"/>
        <v>-6.7115566103656543E-5</v>
      </c>
      <c r="K634" s="1">
        <f t="shared" si="610"/>
        <v>-6.3516053025729213E-5</v>
      </c>
      <c r="L634" s="1">
        <f t="shared" si="611"/>
        <v>-5.5380136135027569E-5</v>
      </c>
      <c r="M634" s="1">
        <f t="shared" si="612"/>
        <v>-9.0256633035072642E-5</v>
      </c>
      <c r="N634" s="1">
        <f t="shared" si="613"/>
        <v>0</v>
      </c>
      <c r="O634" s="1">
        <f t="shared" si="614"/>
        <v>-6.3516053025729213E-5</v>
      </c>
      <c r="P634" s="1"/>
      <c r="Q634" s="99">
        <f t="shared" si="579"/>
        <v>-6.7115566103656543E-5</v>
      </c>
      <c r="R634" s="99">
        <f t="shared" si="580"/>
        <v>-6.3516053025729213E-5</v>
      </c>
      <c r="S634" s="99">
        <f t="shared" si="581"/>
        <v>-5.5380136135027569E-5</v>
      </c>
      <c r="T634" s="99">
        <f t="shared" si="582"/>
        <v>-9.0256633035072642E-5</v>
      </c>
      <c r="U634" s="99">
        <f t="shared" si="583"/>
        <v>0</v>
      </c>
      <c r="V634" s="99">
        <f t="shared" si="584"/>
        <v>-6.3516053025729213E-5</v>
      </c>
      <c r="W634" s="99"/>
      <c r="X634" s="99">
        <f t="shared" si="585"/>
        <v>0</v>
      </c>
      <c r="Y634" s="99">
        <f t="shared" si="586"/>
        <v>0</v>
      </c>
      <c r="Z634" s="99">
        <f t="shared" si="587"/>
        <v>0</v>
      </c>
      <c r="AA634" s="99">
        <f t="shared" si="588"/>
        <v>0</v>
      </c>
      <c r="AB634" s="99">
        <f t="shared" si="589"/>
        <v>0</v>
      </c>
      <c r="AC634" s="99">
        <f t="shared" si="590"/>
        <v>0</v>
      </c>
      <c r="AD634" s="1"/>
      <c r="AE634" s="1"/>
      <c r="AF634" s="5">
        <f t="shared" si="621"/>
        <v>-2.0930270350790758E-3</v>
      </c>
      <c r="AG634" s="5">
        <f t="shared" si="622"/>
        <v>-1.7567685151688162E-3</v>
      </c>
      <c r="AH634" s="5">
        <f t="shared" si="623"/>
        <v>-2.2288971558266368E-3</v>
      </c>
      <c r="AI634" s="5">
        <f t="shared" si="624"/>
        <v>-1.9242393226388543E-3</v>
      </c>
      <c r="AJ634" s="5" t="e">
        <f t="shared" si="625"/>
        <v>#DIV/0!</v>
      </c>
      <c r="AK634" s="5">
        <f t="shared" si="626"/>
        <v>-1.7567685151688162E-3</v>
      </c>
      <c r="AL634" s="1"/>
      <c r="AM634" s="175">
        <f t="shared" si="591"/>
        <v>-2.0930270350790758E-3</v>
      </c>
      <c r="AN634" s="175">
        <f t="shared" si="592"/>
        <v>-1.7567685151688162E-3</v>
      </c>
      <c r="AO634" s="175">
        <f t="shared" si="593"/>
        <v>-2.2288971558266368E-3</v>
      </c>
      <c r="AP634" s="175">
        <f t="shared" si="594"/>
        <v>-1.9242393226388543E-3</v>
      </c>
      <c r="AQ634" s="175" t="e">
        <f t="shared" si="595"/>
        <v>#DIV/0!</v>
      </c>
      <c r="AR634" s="175">
        <f t="shared" si="596"/>
        <v>-1.7567685151688162E-3</v>
      </c>
      <c r="AS634" s="175"/>
      <c r="AT634" s="175">
        <f t="shared" si="597"/>
        <v>0</v>
      </c>
      <c r="AU634" s="175">
        <f t="shared" si="598"/>
        <v>0</v>
      </c>
      <c r="AV634" s="175">
        <f t="shared" si="599"/>
        <v>0</v>
      </c>
      <c r="AW634" s="175">
        <f t="shared" si="600"/>
        <v>0</v>
      </c>
      <c r="AX634" s="175" t="e">
        <f t="shared" si="601"/>
        <v>#DIV/0!</v>
      </c>
      <c r="AY634" s="175">
        <f t="shared" si="602"/>
        <v>0</v>
      </c>
      <c r="AZ634" s="1"/>
      <c r="BA634" s="1">
        <f t="shared" si="627"/>
        <v>3.1932036994673139E-2</v>
      </c>
      <c r="BB634" s="1">
        <f t="shared" si="628"/>
        <v>3.6028017621502456E-2</v>
      </c>
      <c r="BC634" s="1">
        <f t="shared" si="629"/>
        <v>2.4735669268122647E-2</v>
      </c>
      <c r="BD634" s="1">
        <f t="shared" si="630"/>
        <v>4.6724584230480745E-2</v>
      </c>
      <c r="BE634" s="1">
        <f t="shared" si="631"/>
        <v>0</v>
      </c>
      <c r="BF634" s="1">
        <f t="shared" si="632"/>
        <v>3.6028017621502456E-2</v>
      </c>
      <c r="BG634" s="1"/>
      <c r="BH634" s="1">
        <f t="shared" si="603"/>
        <v>3.1999152560776796E-2</v>
      </c>
      <c r="BI634" s="1">
        <f t="shared" si="604"/>
        <v>3.6091533674528185E-2</v>
      </c>
      <c r="BJ634" s="1">
        <f t="shared" si="605"/>
        <v>2.4791049404257675E-2</v>
      </c>
      <c r="BK634" s="1">
        <f t="shared" si="606"/>
        <v>4.6814840863515818E-2</v>
      </c>
      <c r="BL634" s="1">
        <f t="shared" si="607"/>
        <v>0</v>
      </c>
      <c r="BM634" s="1">
        <f t="shared" si="608"/>
        <v>3.6091533674528185E-2</v>
      </c>
      <c r="BN634" s="1"/>
      <c r="BO634" s="1">
        <f t="shared" si="615"/>
        <v>-4.907286679343795E-3</v>
      </c>
      <c r="BP634" s="1">
        <f t="shared" si="616"/>
        <v>-1.7114172269180206E-3</v>
      </c>
      <c r="BQ634" s="1">
        <f t="shared" si="617"/>
        <v>-3.0080148207041899E-2</v>
      </c>
      <c r="BR634" s="1">
        <f t="shared" si="618"/>
        <v>2.1588645298614558E-3</v>
      </c>
      <c r="BS634" s="1" t="e">
        <f t="shared" si="619"/>
        <v>#DIV/0!</v>
      </c>
      <c r="BT634" s="1">
        <f t="shared" si="620"/>
        <v>-1.7114172269180206E-3</v>
      </c>
      <c r="BU634" s="1"/>
      <c r="BV634" s="1">
        <f t="shared" si="633"/>
        <v>0.10024931871168685</v>
      </c>
      <c r="BW634" s="1">
        <f t="shared" si="634"/>
        <v>9.8956392207069116E-2</v>
      </c>
      <c r="BX634" s="1">
        <f t="shared" si="635"/>
        <v>9.6835605238273531E-2</v>
      </c>
      <c r="BY634" s="1">
        <f t="shared" si="636"/>
        <v>0.1228571289151231</v>
      </c>
      <c r="BZ634" s="1" t="e">
        <f t="shared" si="637"/>
        <v>#DIV/0!</v>
      </c>
      <c r="CA634" s="1">
        <f t="shared" si="638"/>
        <v>9.8956392207069116E-2</v>
      </c>
      <c r="CB634" s="1"/>
      <c r="CC634" s="1"/>
    </row>
    <row r="635" spans="1:81" x14ac:dyDescent="0.2">
      <c r="A635">
        <f t="shared" si="639"/>
        <v>2042</v>
      </c>
      <c r="B635">
        <f t="shared" si="640"/>
        <v>10</v>
      </c>
      <c r="C635" s="1">
        <f>AVERAGE(RealPrice!C623:C634)</f>
        <v>3.1932261361500347E-2</v>
      </c>
      <c r="D635" s="1">
        <f>AVERAGE(RealPrice!D623:D634)</f>
        <v>3.6028388571896733E-2</v>
      </c>
      <c r="E635" s="1">
        <f>AVERAGE(RealPrice!E623:E634)</f>
        <v>2.4734770948113338E-2</v>
      </c>
      <c r="F635" s="1">
        <f>AVERAGE(RealPrice!F623:F634)</f>
        <v>4.6724381855681459E-2</v>
      </c>
      <c r="G635" s="1">
        <f>AVERAGE(RealPrice!G623:G634)</f>
        <v>0</v>
      </c>
      <c r="H635" s="1">
        <f>AVERAGE(RealPrice!H623:H634)</f>
        <v>3.6028388571896733E-2</v>
      </c>
      <c r="I635" s="1"/>
      <c r="J635" s="1">
        <f t="shared" si="609"/>
        <v>-6.6891199276448987E-5</v>
      </c>
      <c r="K635" s="1">
        <f t="shared" si="610"/>
        <v>-6.314510263145251E-5</v>
      </c>
      <c r="L635" s="1">
        <f t="shared" si="611"/>
        <v>-5.6278456144337463E-5</v>
      </c>
      <c r="M635" s="1">
        <f t="shared" si="612"/>
        <v>-9.0459007834359229E-5</v>
      </c>
      <c r="N635" s="1">
        <f t="shared" si="613"/>
        <v>0</v>
      </c>
      <c r="O635" s="1">
        <f t="shared" si="614"/>
        <v>-6.314510263145251E-5</v>
      </c>
      <c r="P635" s="1"/>
      <c r="Q635" s="99">
        <f t="shared" si="579"/>
        <v>-6.6891199276448987E-5</v>
      </c>
      <c r="R635" s="99">
        <f t="shared" si="580"/>
        <v>-6.314510263145251E-5</v>
      </c>
      <c r="S635" s="99">
        <f t="shared" si="581"/>
        <v>-5.6278456144337463E-5</v>
      </c>
      <c r="T635" s="99">
        <f t="shared" si="582"/>
        <v>-9.0459007834359229E-5</v>
      </c>
      <c r="U635" s="99">
        <f t="shared" si="583"/>
        <v>0</v>
      </c>
      <c r="V635" s="99">
        <f t="shared" si="584"/>
        <v>-6.314510263145251E-5</v>
      </c>
      <c r="W635" s="99"/>
      <c r="X635" s="99">
        <f t="shared" si="585"/>
        <v>0</v>
      </c>
      <c r="Y635" s="99">
        <f t="shared" si="586"/>
        <v>0</v>
      </c>
      <c r="Z635" s="99">
        <f t="shared" si="587"/>
        <v>0</v>
      </c>
      <c r="AA635" s="99">
        <f t="shared" si="588"/>
        <v>0</v>
      </c>
      <c r="AB635" s="99">
        <f t="shared" si="589"/>
        <v>0</v>
      </c>
      <c r="AC635" s="99">
        <f t="shared" si="590"/>
        <v>0</v>
      </c>
      <c r="AD635" s="1"/>
      <c r="AE635" s="1"/>
      <c r="AF635" s="5">
        <f t="shared" si="621"/>
        <v>-2.0904053364976249E-3</v>
      </c>
      <c r="AG635" s="5">
        <f t="shared" si="622"/>
        <v>-1.7495821374866605E-3</v>
      </c>
      <c r="AH635" s="5">
        <f t="shared" si="623"/>
        <v>-2.2701118950887444E-3</v>
      </c>
      <c r="AI635" s="5">
        <f t="shared" si="624"/>
        <v>-1.9322720352309419E-3</v>
      </c>
      <c r="AJ635" s="5" t="e">
        <f t="shared" si="625"/>
        <v>#DIV/0!</v>
      </c>
      <c r="AK635" s="5">
        <f t="shared" si="626"/>
        <v>-1.7495821374866605E-3</v>
      </c>
      <c r="AL635" s="1"/>
      <c r="AM635" s="175">
        <f t="shared" si="591"/>
        <v>-2.0904053364976249E-3</v>
      </c>
      <c r="AN635" s="175">
        <f t="shared" si="592"/>
        <v>-1.7495821374866605E-3</v>
      </c>
      <c r="AO635" s="175">
        <f t="shared" si="593"/>
        <v>-2.2701118950887444E-3</v>
      </c>
      <c r="AP635" s="175">
        <f t="shared" si="594"/>
        <v>-1.9322720352309419E-3</v>
      </c>
      <c r="AQ635" s="175" t="e">
        <f t="shared" si="595"/>
        <v>#DIV/0!</v>
      </c>
      <c r="AR635" s="175">
        <f t="shared" si="596"/>
        <v>-1.7495821374866605E-3</v>
      </c>
      <c r="AS635" s="175"/>
      <c r="AT635" s="175">
        <f t="shared" si="597"/>
        <v>0</v>
      </c>
      <c r="AU635" s="175">
        <f t="shared" si="598"/>
        <v>0</v>
      </c>
      <c r="AV635" s="175">
        <f t="shared" si="599"/>
        <v>0</v>
      </c>
      <c r="AW635" s="175">
        <f t="shared" si="600"/>
        <v>0</v>
      </c>
      <c r="AX635" s="175" t="e">
        <f t="shared" si="601"/>
        <v>#DIV/0!</v>
      </c>
      <c r="AY635" s="175">
        <f t="shared" si="602"/>
        <v>0</v>
      </c>
      <c r="AZ635" s="1"/>
      <c r="BA635" s="1">
        <f t="shared" si="627"/>
        <v>3.1865370162223898E-2</v>
      </c>
      <c r="BB635" s="1">
        <f t="shared" si="628"/>
        <v>3.596524346926528E-2</v>
      </c>
      <c r="BC635" s="1">
        <f t="shared" si="629"/>
        <v>2.4678492491969E-2</v>
      </c>
      <c r="BD635" s="1">
        <f t="shared" si="630"/>
        <v>4.6633922847847099E-2</v>
      </c>
      <c r="BE635" s="1">
        <f t="shared" si="631"/>
        <v>0</v>
      </c>
      <c r="BF635" s="1">
        <f t="shared" si="632"/>
        <v>3.596524346926528E-2</v>
      </c>
      <c r="BG635" s="1"/>
      <c r="BH635" s="1">
        <f t="shared" si="603"/>
        <v>3.1932261361500347E-2</v>
      </c>
      <c r="BI635" s="1">
        <f t="shared" si="604"/>
        <v>3.6028388571896733E-2</v>
      </c>
      <c r="BJ635" s="1">
        <f t="shared" si="605"/>
        <v>2.4734770948113338E-2</v>
      </c>
      <c r="BK635" s="1">
        <f t="shared" si="606"/>
        <v>4.6724381855681459E-2</v>
      </c>
      <c r="BL635" s="1">
        <f t="shared" si="607"/>
        <v>0</v>
      </c>
      <c r="BM635" s="1">
        <f t="shared" si="608"/>
        <v>3.6028388571896733E-2</v>
      </c>
      <c r="BN635" s="1"/>
      <c r="BO635" s="1">
        <f t="shared" si="615"/>
        <v>-4.9740380489003127E-3</v>
      </c>
      <c r="BP635" s="1">
        <f t="shared" si="616"/>
        <v>-1.7744518520058396E-3</v>
      </c>
      <c r="BQ635" s="1">
        <f t="shared" si="617"/>
        <v>-3.0136298904793506E-2</v>
      </c>
      <c r="BR635" s="1">
        <f t="shared" si="618"/>
        <v>2.0685803134382705E-3</v>
      </c>
      <c r="BS635" s="1" t="e">
        <f t="shared" si="619"/>
        <v>#DIV/0!</v>
      </c>
      <c r="BT635" s="1">
        <f t="shared" si="620"/>
        <v>-1.7744518520058396E-3</v>
      </c>
      <c r="BU635" s="1"/>
      <c r="BV635" s="1">
        <f t="shared" si="633"/>
        <v>0.10024931871168685</v>
      </c>
      <c r="BW635" s="1">
        <f t="shared" si="634"/>
        <v>9.8956392207069116E-2</v>
      </c>
      <c r="BX635" s="1">
        <f t="shared" si="635"/>
        <v>9.6835605238273531E-2</v>
      </c>
      <c r="BY635" s="1">
        <f t="shared" si="636"/>
        <v>0.1228571289151231</v>
      </c>
      <c r="BZ635" s="1" t="e">
        <f t="shared" si="637"/>
        <v>#DIV/0!</v>
      </c>
      <c r="CA635" s="1">
        <f t="shared" si="638"/>
        <v>9.8956392207069116E-2</v>
      </c>
      <c r="CB635" s="1"/>
      <c r="CC635" s="1"/>
    </row>
    <row r="636" spans="1:81" x14ac:dyDescent="0.2">
      <c r="A636">
        <f t="shared" si="639"/>
        <v>2042</v>
      </c>
      <c r="B636">
        <f t="shared" si="640"/>
        <v>11</v>
      </c>
      <c r="C636" s="1">
        <f>AVERAGE(RealPrice!C624:C635)</f>
        <v>3.1864437178291759E-2</v>
      </c>
      <c r="D636" s="1">
        <f>AVERAGE(RealPrice!D624:D635)</f>
        <v>3.5964307661135765E-2</v>
      </c>
      <c r="E636" s="1">
        <f>AVERAGE(RealPrice!E624:E635)</f>
        <v>2.4679878176498599E-2</v>
      </c>
      <c r="F636" s="1">
        <f>AVERAGE(RealPrice!F624:F635)</f>
        <v>4.6633382922040743E-2</v>
      </c>
      <c r="G636" s="1">
        <f>AVERAGE(RealPrice!G624:G635)</f>
        <v>0</v>
      </c>
      <c r="H636" s="1">
        <f>AVERAGE(RealPrice!H624:H635)</f>
        <v>3.5964307661135765E-2</v>
      </c>
      <c r="I636" s="1"/>
      <c r="J636" s="1">
        <f t="shared" si="609"/>
        <v>-6.782418320858824E-5</v>
      </c>
      <c r="K636" s="1">
        <f t="shared" si="610"/>
        <v>-6.4080910760967724E-5</v>
      </c>
      <c r="L636" s="1">
        <f t="shared" si="611"/>
        <v>-5.4892771614738212E-5</v>
      </c>
      <c r="M636" s="1">
        <f t="shared" si="612"/>
        <v>-9.0998933640715207E-5</v>
      </c>
      <c r="N636" s="1">
        <f t="shared" si="613"/>
        <v>0</v>
      </c>
      <c r="O636" s="1">
        <f t="shared" si="614"/>
        <v>-6.4080910760967724E-5</v>
      </c>
      <c r="P636" s="1"/>
      <c r="Q636" s="99">
        <f t="shared" si="579"/>
        <v>-6.782418320858824E-5</v>
      </c>
      <c r="R636" s="99">
        <f t="shared" si="580"/>
        <v>-6.4080910760967724E-5</v>
      </c>
      <c r="S636" s="99">
        <f t="shared" si="581"/>
        <v>-5.4892771614738212E-5</v>
      </c>
      <c r="T636" s="99">
        <f t="shared" si="582"/>
        <v>-9.0998933640715207E-5</v>
      </c>
      <c r="U636" s="99">
        <f t="shared" si="583"/>
        <v>0</v>
      </c>
      <c r="V636" s="99">
        <f t="shared" si="584"/>
        <v>-6.4080910760967724E-5</v>
      </c>
      <c r="W636" s="99"/>
      <c r="X636" s="99">
        <f t="shared" si="585"/>
        <v>0</v>
      </c>
      <c r="Y636" s="99">
        <f t="shared" si="586"/>
        <v>0</v>
      </c>
      <c r="Z636" s="99">
        <f t="shared" si="587"/>
        <v>0</v>
      </c>
      <c r="AA636" s="99">
        <f t="shared" si="588"/>
        <v>0</v>
      </c>
      <c r="AB636" s="99">
        <f t="shared" si="589"/>
        <v>0</v>
      </c>
      <c r="AC636" s="99">
        <f t="shared" si="590"/>
        <v>0</v>
      </c>
      <c r="AD636" s="1"/>
      <c r="AE636" s="1"/>
      <c r="AF636" s="5">
        <f t="shared" si="621"/>
        <v>-2.1240018813813988E-3</v>
      </c>
      <c r="AG636" s="5">
        <f t="shared" si="622"/>
        <v>-1.7786227278272504E-3</v>
      </c>
      <c r="AH636" s="5">
        <f t="shared" si="623"/>
        <v>-2.2192553037942986E-3</v>
      </c>
      <c r="AI636" s="5">
        <f t="shared" si="624"/>
        <v>-1.9475684862302334E-3</v>
      </c>
      <c r="AJ636" s="5" t="e">
        <f t="shared" si="625"/>
        <v>#DIV/0!</v>
      </c>
      <c r="AK636" s="5">
        <f t="shared" si="626"/>
        <v>-1.7786227278272504E-3</v>
      </c>
      <c r="AL636" s="1"/>
      <c r="AM636" s="175">
        <f t="shared" si="591"/>
        <v>-2.1240018813813988E-3</v>
      </c>
      <c r="AN636" s="175">
        <f t="shared" si="592"/>
        <v>-1.7786227278272504E-3</v>
      </c>
      <c r="AO636" s="175">
        <f t="shared" si="593"/>
        <v>-2.2192553037942986E-3</v>
      </c>
      <c r="AP636" s="175">
        <f t="shared" si="594"/>
        <v>-1.9475684862302334E-3</v>
      </c>
      <c r="AQ636" s="175" t="e">
        <f t="shared" si="595"/>
        <v>#DIV/0!</v>
      </c>
      <c r="AR636" s="175">
        <f t="shared" si="596"/>
        <v>-1.7786227278272504E-3</v>
      </c>
      <c r="AS636" s="175"/>
      <c r="AT636" s="175">
        <f t="shared" si="597"/>
        <v>0</v>
      </c>
      <c r="AU636" s="175">
        <f t="shared" si="598"/>
        <v>0</v>
      </c>
      <c r="AV636" s="175">
        <f t="shared" si="599"/>
        <v>0</v>
      </c>
      <c r="AW636" s="175">
        <f t="shared" si="600"/>
        <v>0</v>
      </c>
      <c r="AX636" s="175" t="e">
        <f t="shared" si="601"/>
        <v>#DIV/0!</v>
      </c>
      <c r="AY636" s="175">
        <f t="shared" si="602"/>
        <v>0</v>
      </c>
      <c r="AZ636" s="1"/>
      <c r="BA636" s="1">
        <f t="shared" si="627"/>
        <v>3.1796612995083171E-2</v>
      </c>
      <c r="BB636" s="1">
        <f t="shared" si="628"/>
        <v>3.5900226750374797E-2</v>
      </c>
      <c r="BC636" s="1">
        <f t="shared" si="629"/>
        <v>2.4624985404883861E-2</v>
      </c>
      <c r="BD636" s="1">
        <f t="shared" si="630"/>
        <v>4.6542383988400028E-2</v>
      </c>
      <c r="BE636" s="1">
        <f t="shared" si="631"/>
        <v>0</v>
      </c>
      <c r="BF636" s="1">
        <f t="shared" si="632"/>
        <v>3.5900226750374797E-2</v>
      </c>
      <c r="BG636" s="1"/>
      <c r="BH636" s="1">
        <f t="shared" si="603"/>
        <v>3.1864437178291759E-2</v>
      </c>
      <c r="BI636" s="1">
        <f t="shared" si="604"/>
        <v>3.5964307661135765E-2</v>
      </c>
      <c r="BJ636" s="1">
        <f t="shared" si="605"/>
        <v>2.4679878176498599E-2</v>
      </c>
      <c r="BK636" s="1">
        <f t="shared" si="606"/>
        <v>4.6633382922040743E-2</v>
      </c>
      <c r="BL636" s="1">
        <f t="shared" si="607"/>
        <v>0</v>
      </c>
      <c r="BM636" s="1">
        <f t="shared" si="608"/>
        <v>3.5964307661135765E-2</v>
      </c>
      <c r="BN636" s="1"/>
      <c r="BO636" s="1">
        <f t="shared" si="615"/>
        <v>-5.041718173416164E-3</v>
      </c>
      <c r="BP636" s="1">
        <f t="shared" si="616"/>
        <v>-1.8384187870025073E-3</v>
      </c>
      <c r="BQ636" s="1">
        <f t="shared" si="617"/>
        <v>-3.0191069855333697E-2</v>
      </c>
      <c r="BR636" s="1">
        <f t="shared" si="618"/>
        <v>1.9777586064529968E-3</v>
      </c>
      <c r="BS636" s="1" t="e">
        <f t="shared" si="619"/>
        <v>#DIV/0!</v>
      </c>
      <c r="BT636" s="1">
        <f t="shared" si="620"/>
        <v>-1.8384187870025073E-3</v>
      </c>
      <c r="BU636" s="1"/>
      <c r="BV636" s="1">
        <f t="shared" si="633"/>
        <v>0.10024931871168685</v>
      </c>
      <c r="BW636" s="1">
        <f t="shared" si="634"/>
        <v>9.8956392207069116E-2</v>
      </c>
      <c r="BX636" s="1">
        <f t="shared" si="635"/>
        <v>9.6835605238273531E-2</v>
      </c>
      <c r="BY636" s="1">
        <f t="shared" si="636"/>
        <v>0.1228571289151231</v>
      </c>
      <c r="BZ636" s="1" t="e">
        <f t="shared" si="637"/>
        <v>#DIV/0!</v>
      </c>
      <c r="CA636" s="1">
        <f t="shared" si="638"/>
        <v>9.8956392207069116E-2</v>
      </c>
      <c r="CB636" s="1"/>
      <c r="CC636" s="1"/>
    </row>
    <row r="637" spans="1:81" x14ac:dyDescent="0.2">
      <c r="A637">
        <f t="shared" si="639"/>
        <v>2042</v>
      </c>
      <c r="B637">
        <f t="shared" si="640"/>
        <v>12</v>
      </c>
      <c r="C637" s="1">
        <f>AVERAGE(RealPrice!C625:C636)</f>
        <v>3.1795821857448656E-2</v>
      </c>
      <c r="D637" s="1">
        <f>AVERAGE(RealPrice!D625:D636)</f>
        <v>3.5899449671222224E-2</v>
      </c>
      <c r="E637" s="1">
        <f>AVERAGE(RealPrice!E625:E636)</f>
        <v>2.4626670601648706E-2</v>
      </c>
      <c r="F637" s="1">
        <f>AVERAGE(RealPrice!F625:F636)</f>
        <v>4.654066422641398E-2</v>
      </c>
      <c r="G637" s="1">
        <f>AVERAGE(RealPrice!G625:G636)</f>
        <v>0</v>
      </c>
      <c r="H637" s="1">
        <f>AVERAGE(RealPrice!H625:H636)</f>
        <v>3.5899449671222224E-2</v>
      </c>
      <c r="I637" s="1"/>
      <c r="J637" s="1">
        <f t="shared" si="609"/>
        <v>-6.8615320843103123E-5</v>
      </c>
      <c r="K637" s="1">
        <f t="shared" si="610"/>
        <v>-6.4857989913541525E-5</v>
      </c>
      <c r="L637" s="1">
        <f t="shared" si="611"/>
        <v>-5.3207574849892941E-5</v>
      </c>
      <c r="M637" s="1">
        <f t="shared" si="612"/>
        <v>-9.2718695626763104E-5</v>
      </c>
      <c r="N637" s="1">
        <f t="shared" si="613"/>
        <v>0</v>
      </c>
      <c r="O637" s="1">
        <f t="shared" si="614"/>
        <v>-6.4857989913541525E-5</v>
      </c>
      <c r="P637" s="1"/>
      <c r="Q637" s="99">
        <f t="shared" si="579"/>
        <v>-6.8615320843103123E-5</v>
      </c>
      <c r="R637" s="99">
        <f t="shared" si="580"/>
        <v>-6.4857989913541525E-5</v>
      </c>
      <c r="S637" s="99">
        <f t="shared" si="581"/>
        <v>-5.3207574849892941E-5</v>
      </c>
      <c r="T637" s="99">
        <f t="shared" si="582"/>
        <v>-9.2718695626763104E-5</v>
      </c>
      <c r="U637" s="99">
        <f t="shared" si="583"/>
        <v>0</v>
      </c>
      <c r="V637" s="99">
        <f t="shared" si="584"/>
        <v>-6.4857989913541525E-5</v>
      </c>
      <c r="W637" s="99"/>
      <c r="X637" s="99">
        <f t="shared" si="585"/>
        <v>0</v>
      </c>
      <c r="Y637" s="99">
        <f t="shared" si="586"/>
        <v>0</v>
      </c>
      <c r="Z637" s="99">
        <f t="shared" si="587"/>
        <v>0</v>
      </c>
      <c r="AA637" s="99">
        <f t="shared" si="588"/>
        <v>0</v>
      </c>
      <c r="AB637" s="99">
        <f t="shared" si="589"/>
        <v>0</v>
      </c>
      <c r="AC637" s="99">
        <f t="shared" si="590"/>
        <v>0</v>
      </c>
      <c r="AD637" s="1"/>
      <c r="AE637" s="1"/>
      <c r="AF637" s="5">
        <f t="shared" si="621"/>
        <v>-2.1533510998226202E-3</v>
      </c>
      <c r="AG637" s="5">
        <f t="shared" si="622"/>
        <v>-1.803398817645796E-3</v>
      </c>
      <c r="AH637" s="5">
        <f t="shared" si="623"/>
        <v>-2.1559091365597194E-3</v>
      </c>
      <c r="AI637" s="5">
        <f t="shared" si="624"/>
        <v>-1.9882472558717668E-3</v>
      </c>
      <c r="AJ637" s="5" t="e">
        <f t="shared" si="625"/>
        <v>#DIV/0!</v>
      </c>
      <c r="AK637" s="5">
        <f t="shared" si="626"/>
        <v>-1.803398817645796E-3</v>
      </c>
      <c r="AL637" s="1"/>
      <c r="AM637" s="175">
        <f t="shared" si="591"/>
        <v>-2.1533510998226202E-3</v>
      </c>
      <c r="AN637" s="175">
        <f t="shared" si="592"/>
        <v>-1.803398817645796E-3</v>
      </c>
      <c r="AO637" s="175">
        <f t="shared" si="593"/>
        <v>-2.1559091365597194E-3</v>
      </c>
      <c r="AP637" s="175">
        <f t="shared" si="594"/>
        <v>-1.9882472558717668E-3</v>
      </c>
      <c r="AQ637" s="175" t="e">
        <f t="shared" si="595"/>
        <v>#DIV/0!</v>
      </c>
      <c r="AR637" s="175">
        <f t="shared" si="596"/>
        <v>-1.803398817645796E-3</v>
      </c>
      <c r="AS637" s="175"/>
      <c r="AT637" s="175">
        <f t="shared" si="597"/>
        <v>0</v>
      </c>
      <c r="AU637" s="175">
        <f t="shared" si="598"/>
        <v>0</v>
      </c>
      <c r="AV637" s="175">
        <f t="shared" si="599"/>
        <v>0</v>
      </c>
      <c r="AW637" s="175">
        <f t="shared" si="600"/>
        <v>0</v>
      </c>
      <c r="AX637" s="175" t="e">
        <f t="shared" si="601"/>
        <v>#DIV/0!</v>
      </c>
      <c r="AY637" s="175">
        <f t="shared" si="602"/>
        <v>0</v>
      </c>
      <c r="AZ637" s="1"/>
      <c r="BA637" s="1">
        <f t="shared" si="627"/>
        <v>3.1727206536605553E-2</v>
      </c>
      <c r="BB637" s="1">
        <f t="shared" si="628"/>
        <v>3.5834591681308682E-2</v>
      </c>
      <c r="BC637" s="1">
        <f t="shared" si="629"/>
        <v>2.4573463026798813E-2</v>
      </c>
      <c r="BD637" s="1">
        <f t="shared" si="630"/>
        <v>4.6447945530787217E-2</v>
      </c>
      <c r="BE637" s="1">
        <f t="shared" si="631"/>
        <v>0</v>
      </c>
      <c r="BF637" s="1">
        <f t="shared" si="632"/>
        <v>3.5834591681308682E-2</v>
      </c>
      <c r="BG637" s="1"/>
      <c r="BH637" s="1">
        <f t="shared" si="603"/>
        <v>3.1795821857448656E-2</v>
      </c>
      <c r="BI637" s="1">
        <f t="shared" si="604"/>
        <v>3.5899449671222224E-2</v>
      </c>
      <c r="BJ637" s="1">
        <f t="shared" si="605"/>
        <v>2.4626670601648706E-2</v>
      </c>
      <c r="BK637" s="1">
        <f t="shared" si="606"/>
        <v>4.654066422641398E-2</v>
      </c>
      <c r="BL637" s="1">
        <f t="shared" si="607"/>
        <v>0</v>
      </c>
      <c r="BM637" s="1">
        <f t="shared" si="608"/>
        <v>3.5899449671222224E-2</v>
      </c>
      <c r="BN637" s="1"/>
      <c r="BO637" s="1">
        <f t="shared" si="615"/>
        <v>-5.1101857413826651E-3</v>
      </c>
      <c r="BP637" s="1">
        <f t="shared" si="616"/>
        <v>-1.9031598120937243E-3</v>
      </c>
      <c r="BQ637" s="1">
        <f t="shared" si="617"/>
        <v>-3.024416271948684E-2</v>
      </c>
      <c r="BR637" s="1">
        <f t="shared" si="618"/>
        <v>1.8852242585183799E-3</v>
      </c>
      <c r="BS637" s="1" t="e">
        <f t="shared" si="619"/>
        <v>#DIV/0!</v>
      </c>
      <c r="BT637" s="1">
        <f t="shared" si="620"/>
        <v>-1.9031598120937243E-3</v>
      </c>
      <c r="BU637" s="1"/>
      <c r="BV637" s="1">
        <f t="shared" si="633"/>
        <v>0.10024931871168685</v>
      </c>
      <c r="BW637" s="1">
        <f t="shared" si="634"/>
        <v>9.8956392207069116E-2</v>
      </c>
      <c r="BX637" s="1">
        <f t="shared" si="635"/>
        <v>9.6835605238273531E-2</v>
      </c>
      <c r="BY637" s="1">
        <f t="shared" si="636"/>
        <v>0.1228571289151231</v>
      </c>
      <c r="BZ637" s="1" t="e">
        <f t="shared" si="637"/>
        <v>#DIV/0!</v>
      </c>
      <c r="CA637" s="1">
        <f t="shared" si="638"/>
        <v>9.8956392207069116E-2</v>
      </c>
      <c r="CB637" s="1"/>
      <c r="CC637" s="1"/>
    </row>
    <row r="638" spans="1:81" x14ac:dyDescent="0.2">
      <c r="A638">
        <f t="shared" si="639"/>
        <v>2043</v>
      </c>
      <c r="B638">
        <f t="shared" si="640"/>
        <v>1</v>
      </c>
      <c r="C638" s="1">
        <f>AVERAGE(RealPrice!C626:C637)</f>
        <v>3.1727241109918293E-2</v>
      </c>
      <c r="D638" s="1">
        <f>AVERAGE(RealPrice!D626:D637)</f>
        <v>3.5834733958182929E-2</v>
      </c>
      <c r="E638" s="1">
        <f>AVERAGE(RealPrice!E626:E637)</f>
        <v>2.457321727282508E-2</v>
      </c>
      <c r="F638" s="1">
        <f>AVERAGE(RealPrice!F626:F637)</f>
        <v>4.6447658487753306E-2</v>
      </c>
      <c r="G638" s="1">
        <f>AVERAGE(RealPrice!G626:G637)</f>
        <v>0</v>
      </c>
      <c r="H638" s="1">
        <f>AVERAGE(RealPrice!H626:H637)</f>
        <v>3.5834733958182929E-2</v>
      </c>
      <c r="I638" s="1"/>
      <c r="J638" s="1">
        <f t="shared" si="609"/>
        <v>-6.858074753036264E-5</v>
      </c>
      <c r="K638" s="1">
        <f t="shared" si="610"/>
        <v>-6.4715713039294187E-5</v>
      </c>
      <c r="L638" s="1">
        <f t="shared" si="611"/>
        <v>-5.3453328823626495E-5</v>
      </c>
      <c r="M638" s="1">
        <f t="shared" si="612"/>
        <v>-9.3005738660674464E-5</v>
      </c>
      <c r="N638" s="1">
        <f t="shared" si="613"/>
        <v>0</v>
      </c>
      <c r="O638" s="1">
        <f t="shared" si="614"/>
        <v>-6.4715713039294187E-5</v>
      </c>
      <c r="P638" s="1"/>
      <c r="Q638" s="99">
        <f t="shared" si="579"/>
        <v>-6.858074753036264E-5</v>
      </c>
      <c r="R638" s="99">
        <f t="shared" si="580"/>
        <v>-6.4715713039294187E-5</v>
      </c>
      <c r="S638" s="99">
        <f t="shared" si="581"/>
        <v>-5.3453328823626495E-5</v>
      </c>
      <c r="T638" s="99">
        <f t="shared" si="582"/>
        <v>-9.3005738660674464E-5</v>
      </c>
      <c r="U638" s="99">
        <f t="shared" si="583"/>
        <v>0</v>
      </c>
      <c r="V638" s="99">
        <f t="shared" si="584"/>
        <v>-6.4715713039294187E-5</v>
      </c>
      <c r="W638" s="99"/>
      <c r="X638" s="99">
        <f t="shared" si="585"/>
        <v>0</v>
      </c>
      <c r="Y638" s="99">
        <f t="shared" si="586"/>
        <v>0</v>
      </c>
      <c r="Z638" s="99">
        <f t="shared" si="587"/>
        <v>0</v>
      </c>
      <c r="AA638" s="99">
        <f t="shared" si="588"/>
        <v>0</v>
      </c>
      <c r="AB638" s="99">
        <f t="shared" si="589"/>
        <v>0</v>
      </c>
      <c r="AC638" s="99">
        <f t="shared" si="590"/>
        <v>0</v>
      </c>
      <c r="AD638" s="1"/>
      <c r="AE638" s="1"/>
      <c r="AF638" s="5">
        <f t="shared" si="621"/>
        <v>-2.1569106732901577E-3</v>
      </c>
      <c r="AG638" s="5">
        <f t="shared" si="622"/>
        <v>-1.8026937357530359E-3</v>
      </c>
      <c r="AH638" s="5">
        <f t="shared" si="623"/>
        <v>-2.1705463027571481E-3</v>
      </c>
      <c r="AI638" s="5">
        <f t="shared" si="624"/>
        <v>-1.9983758334047863E-3</v>
      </c>
      <c r="AJ638" s="5" t="e">
        <f t="shared" si="625"/>
        <v>#DIV/0!</v>
      </c>
      <c r="AK638" s="5">
        <f t="shared" si="626"/>
        <v>-1.8026937357530359E-3</v>
      </c>
      <c r="AL638" s="1"/>
      <c r="AM638" s="175">
        <f t="shared" si="591"/>
        <v>-2.1569106732901577E-3</v>
      </c>
      <c r="AN638" s="175">
        <f t="shared" si="592"/>
        <v>-1.8026937357530359E-3</v>
      </c>
      <c r="AO638" s="175">
        <f t="shared" si="593"/>
        <v>-2.1705463027571481E-3</v>
      </c>
      <c r="AP638" s="175">
        <f t="shared" si="594"/>
        <v>-1.9983758334047863E-3</v>
      </c>
      <c r="AQ638" s="175" t="e">
        <f t="shared" si="595"/>
        <v>#DIV/0!</v>
      </c>
      <c r="AR638" s="175">
        <f t="shared" si="596"/>
        <v>-1.8026937357530359E-3</v>
      </c>
      <c r="AS638" s="175"/>
      <c r="AT638" s="175">
        <f t="shared" si="597"/>
        <v>0</v>
      </c>
      <c r="AU638" s="175">
        <f t="shared" si="598"/>
        <v>0</v>
      </c>
      <c r="AV638" s="175">
        <f t="shared" si="599"/>
        <v>0</v>
      </c>
      <c r="AW638" s="175">
        <f t="shared" si="600"/>
        <v>0</v>
      </c>
      <c r="AX638" s="175" t="e">
        <f t="shared" si="601"/>
        <v>#DIV/0!</v>
      </c>
      <c r="AY638" s="175">
        <f t="shared" si="602"/>
        <v>0</v>
      </c>
      <c r="AZ638" s="1"/>
      <c r="BA638" s="1">
        <f t="shared" si="627"/>
        <v>3.165866036238793E-2</v>
      </c>
      <c r="BB638" s="1">
        <f t="shared" si="628"/>
        <v>3.5770018245143635E-2</v>
      </c>
      <c r="BC638" s="1">
        <f t="shared" si="629"/>
        <v>2.4519763944001453E-2</v>
      </c>
      <c r="BD638" s="1">
        <f t="shared" si="630"/>
        <v>4.6354652749092631E-2</v>
      </c>
      <c r="BE638" s="1">
        <f t="shared" si="631"/>
        <v>0</v>
      </c>
      <c r="BF638" s="1">
        <f t="shared" si="632"/>
        <v>3.5770018245143635E-2</v>
      </c>
      <c r="BG638" s="1"/>
      <c r="BH638" s="1">
        <f t="shared" si="603"/>
        <v>3.1727241109918293E-2</v>
      </c>
      <c r="BI638" s="1">
        <f t="shared" si="604"/>
        <v>3.5834733958182929E-2</v>
      </c>
      <c r="BJ638" s="1">
        <f t="shared" si="605"/>
        <v>2.457321727282508E-2</v>
      </c>
      <c r="BK638" s="1">
        <f t="shared" si="606"/>
        <v>4.6447658487753306E-2</v>
      </c>
      <c r="BL638" s="1">
        <f t="shared" si="607"/>
        <v>0</v>
      </c>
      <c r="BM638" s="1">
        <f t="shared" si="608"/>
        <v>3.5834733958182929E-2</v>
      </c>
      <c r="BN638" s="1"/>
      <c r="BO638" s="1">
        <f t="shared" si="615"/>
        <v>-5.1786185663666977E-3</v>
      </c>
      <c r="BP638" s="1">
        <f t="shared" si="616"/>
        <v>-1.9677588625225174E-3</v>
      </c>
      <c r="BQ638" s="1">
        <f t="shared" si="617"/>
        <v>-3.029750002538522E-2</v>
      </c>
      <c r="BR638" s="1">
        <f t="shared" si="618"/>
        <v>1.792404380278215E-3</v>
      </c>
      <c r="BS638" s="1" t="e">
        <f t="shared" si="619"/>
        <v>#DIV/0!</v>
      </c>
      <c r="BT638" s="1">
        <f t="shared" si="620"/>
        <v>-1.9677588625225174E-3</v>
      </c>
      <c r="BU638" s="1"/>
      <c r="BV638" s="1">
        <f t="shared" si="633"/>
        <v>0.10024931871168685</v>
      </c>
      <c r="BW638" s="1">
        <f t="shared" si="634"/>
        <v>9.8956392207069116E-2</v>
      </c>
      <c r="BX638" s="1">
        <f t="shared" si="635"/>
        <v>9.6835605238273531E-2</v>
      </c>
      <c r="BY638" s="1">
        <f t="shared" si="636"/>
        <v>0.1228571289151231</v>
      </c>
      <c r="BZ638" s="1" t="e">
        <f t="shared" si="637"/>
        <v>#DIV/0!</v>
      </c>
      <c r="CA638" s="1">
        <f t="shared" si="638"/>
        <v>9.8956392207069116E-2</v>
      </c>
      <c r="CB638" s="1"/>
      <c r="CC638" s="1"/>
    </row>
    <row r="639" spans="1:81" x14ac:dyDescent="0.2">
      <c r="A639">
        <f t="shared" si="639"/>
        <v>2043</v>
      </c>
      <c r="B639">
        <f t="shared" si="640"/>
        <v>2</v>
      </c>
      <c r="C639" s="1">
        <f>AVERAGE(RealPrice!C627:C638)</f>
        <v>3.1659804699126409E-2</v>
      </c>
      <c r="D639" s="1">
        <f>AVERAGE(RealPrice!D627:D638)</f>
        <v>3.5770665630806449E-2</v>
      </c>
      <c r="E639" s="1">
        <f>AVERAGE(RealPrice!E627:E638)</f>
        <v>2.4520254685778869E-2</v>
      </c>
      <c r="F639" s="1">
        <f>AVERAGE(RealPrice!F627:F638)</f>
        <v>4.635666183621396E-2</v>
      </c>
      <c r="G639" s="1">
        <f>AVERAGE(RealPrice!G627:G638)</f>
        <v>0</v>
      </c>
      <c r="H639" s="1">
        <f>AVERAGE(RealPrice!H627:H638)</f>
        <v>3.5770665630806449E-2</v>
      </c>
      <c r="I639" s="1"/>
      <c r="J639" s="1">
        <f t="shared" si="609"/>
        <v>-6.7436410791883727E-5</v>
      </c>
      <c r="K639" s="1">
        <f t="shared" si="610"/>
        <v>-6.4068327376480549E-5</v>
      </c>
      <c r="L639" s="1">
        <f t="shared" si="611"/>
        <v>-5.2962587046210402E-5</v>
      </c>
      <c r="M639" s="1">
        <f t="shared" si="612"/>
        <v>-9.0996651539346218E-5</v>
      </c>
      <c r="N639" s="1">
        <f t="shared" si="613"/>
        <v>0</v>
      </c>
      <c r="O639" s="1">
        <f t="shared" si="614"/>
        <v>-6.4068327376480549E-5</v>
      </c>
      <c r="P639" s="1"/>
      <c r="Q639" s="99">
        <f t="shared" si="579"/>
        <v>-6.7436410791883727E-5</v>
      </c>
      <c r="R639" s="99">
        <f t="shared" si="580"/>
        <v>-6.4068327376480549E-5</v>
      </c>
      <c r="S639" s="99">
        <f t="shared" si="581"/>
        <v>-5.2962587046210402E-5</v>
      </c>
      <c r="T639" s="99">
        <f t="shared" si="582"/>
        <v>-9.0996651539346218E-5</v>
      </c>
      <c r="U639" s="99">
        <f t="shared" si="583"/>
        <v>0</v>
      </c>
      <c r="V639" s="99">
        <f t="shared" si="584"/>
        <v>-6.4068327376480549E-5</v>
      </c>
      <c r="W639" s="99"/>
      <c r="X639" s="99">
        <f t="shared" si="585"/>
        <v>0</v>
      </c>
      <c r="Y639" s="99">
        <f t="shared" si="586"/>
        <v>0</v>
      </c>
      <c r="Z639" s="99">
        <f t="shared" si="587"/>
        <v>0</v>
      </c>
      <c r="AA639" s="99">
        <f t="shared" si="588"/>
        <v>0</v>
      </c>
      <c r="AB639" s="99">
        <f t="shared" si="589"/>
        <v>0</v>
      </c>
      <c r="AC639" s="99">
        <f t="shared" si="590"/>
        <v>0</v>
      </c>
      <c r="AD639" s="1"/>
      <c r="AE639" s="1"/>
      <c r="AF639" s="5">
        <f t="shared" si="621"/>
        <v>-2.1255050370831974E-3</v>
      </c>
      <c r="AG639" s="5">
        <f t="shared" si="622"/>
        <v>-1.787883438767679E-3</v>
      </c>
      <c r="AH639" s="5">
        <f t="shared" si="623"/>
        <v>-2.1552972269845982E-3</v>
      </c>
      <c r="AI639" s="5">
        <f t="shared" si="624"/>
        <v>-1.9591224725211687E-3</v>
      </c>
      <c r="AJ639" s="5" t="e">
        <f t="shared" si="625"/>
        <v>#DIV/0!</v>
      </c>
      <c r="AK639" s="5">
        <f t="shared" si="626"/>
        <v>-1.787883438767679E-3</v>
      </c>
      <c r="AL639" s="1"/>
      <c r="AM639" s="175">
        <f t="shared" si="591"/>
        <v>-2.1255050370831974E-3</v>
      </c>
      <c r="AN639" s="175">
        <f t="shared" si="592"/>
        <v>-1.787883438767679E-3</v>
      </c>
      <c r="AO639" s="175">
        <f t="shared" si="593"/>
        <v>-2.1552972269845982E-3</v>
      </c>
      <c r="AP639" s="175">
        <f t="shared" si="594"/>
        <v>-1.9591224725211687E-3</v>
      </c>
      <c r="AQ639" s="175" t="e">
        <f t="shared" si="595"/>
        <v>#DIV/0!</v>
      </c>
      <c r="AR639" s="175">
        <f t="shared" si="596"/>
        <v>-1.787883438767679E-3</v>
      </c>
      <c r="AS639" s="175"/>
      <c r="AT639" s="175">
        <f t="shared" si="597"/>
        <v>0</v>
      </c>
      <c r="AU639" s="175">
        <f t="shared" si="598"/>
        <v>0</v>
      </c>
      <c r="AV639" s="175">
        <f t="shared" si="599"/>
        <v>0</v>
      </c>
      <c r="AW639" s="175">
        <f t="shared" si="600"/>
        <v>0</v>
      </c>
      <c r="AX639" s="175" t="e">
        <f t="shared" si="601"/>
        <v>#DIV/0!</v>
      </c>
      <c r="AY639" s="175">
        <f t="shared" si="602"/>
        <v>0</v>
      </c>
      <c r="AZ639" s="1"/>
      <c r="BA639" s="1">
        <f t="shared" si="627"/>
        <v>3.1592368288334526E-2</v>
      </c>
      <c r="BB639" s="1">
        <f t="shared" si="628"/>
        <v>3.5706597303429968E-2</v>
      </c>
      <c r="BC639" s="1">
        <f t="shared" si="629"/>
        <v>2.4467292098732659E-2</v>
      </c>
      <c r="BD639" s="1">
        <f t="shared" si="630"/>
        <v>4.6265665184674613E-2</v>
      </c>
      <c r="BE639" s="1">
        <f t="shared" si="631"/>
        <v>0</v>
      </c>
      <c r="BF639" s="1">
        <f t="shared" si="632"/>
        <v>3.5706597303429968E-2</v>
      </c>
      <c r="BG639" s="1"/>
      <c r="BH639" s="1">
        <f t="shared" si="603"/>
        <v>3.1659804699126409E-2</v>
      </c>
      <c r="BI639" s="1">
        <f t="shared" si="604"/>
        <v>3.5770665630806449E-2</v>
      </c>
      <c r="BJ639" s="1">
        <f t="shared" si="605"/>
        <v>2.4520254685778869E-2</v>
      </c>
      <c r="BK639" s="1">
        <f t="shared" si="606"/>
        <v>4.635666183621396E-2</v>
      </c>
      <c r="BL639" s="1">
        <f t="shared" si="607"/>
        <v>0</v>
      </c>
      <c r="BM639" s="1">
        <f t="shared" si="608"/>
        <v>3.5770665630806449E-2</v>
      </c>
      <c r="BN639" s="1"/>
      <c r="BO639" s="1">
        <f t="shared" si="615"/>
        <v>-5.2459116407277614E-3</v>
      </c>
      <c r="BP639" s="1">
        <f t="shared" si="616"/>
        <v>-2.0317126431975323E-3</v>
      </c>
      <c r="BQ639" s="1">
        <f t="shared" si="617"/>
        <v>-3.0350348462314436E-2</v>
      </c>
      <c r="BR639" s="1">
        <f t="shared" si="618"/>
        <v>1.7015860023238238E-3</v>
      </c>
      <c r="BS639" s="1" t="e">
        <f t="shared" si="619"/>
        <v>#DIV/0!</v>
      </c>
      <c r="BT639" s="1">
        <f t="shared" si="620"/>
        <v>-2.0317126431975323E-3</v>
      </c>
      <c r="BU639" s="1"/>
      <c r="BV639" s="1">
        <f t="shared" si="633"/>
        <v>0.10024931871168685</v>
      </c>
      <c r="BW639" s="1">
        <f t="shared" si="634"/>
        <v>9.8956392207069116E-2</v>
      </c>
      <c r="BX639" s="1">
        <f t="shared" si="635"/>
        <v>9.6835605238273531E-2</v>
      </c>
      <c r="BY639" s="1">
        <f t="shared" si="636"/>
        <v>0.1228571289151231</v>
      </c>
      <c r="BZ639" s="1" t="e">
        <f t="shared" si="637"/>
        <v>#DIV/0!</v>
      </c>
      <c r="CA639" s="1">
        <f t="shared" si="638"/>
        <v>9.8956392207069116E-2</v>
      </c>
      <c r="CB639" s="1"/>
      <c r="CC639" s="1"/>
    </row>
    <row r="640" spans="1:81" x14ac:dyDescent="0.2">
      <c r="A640">
        <f t="shared" si="639"/>
        <v>2043</v>
      </c>
      <c r="B640">
        <f t="shared" si="640"/>
        <v>3</v>
      </c>
      <c r="C640" s="1">
        <f>AVERAGE(RealPrice!C628:C639)</f>
        <v>3.1590830484313742E-2</v>
      </c>
      <c r="D640" s="1">
        <f>AVERAGE(RealPrice!D628:D639)</f>
        <v>3.5705346126619027E-2</v>
      </c>
      <c r="E640" s="1">
        <f>AVERAGE(RealPrice!E628:E639)</f>
        <v>2.4467841869462627E-2</v>
      </c>
      <c r="F640" s="1">
        <f>AVERAGE(RealPrice!F628:F639)</f>
        <v>4.6264732600285768E-2</v>
      </c>
      <c r="G640" s="1">
        <f>AVERAGE(RealPrice!G628:G639)</f>
        <v>0</v>
      </c>
      <c r="H640" s="1">
        <f>AVERAGE(RealPrice!H628:H639)</f>
        <v>3.5705346126619027E-2</v>
      </c>
      <c r="I640" s="1"/>
      <c r="J640" s="1">
        <f t="shared" si="609"/>
        <v>-6.8974214812667078E-5</v>
      </c>
      <c r="K640" s="1">
        <f t="shared" si="610"/>
        <v>-6.5319504187422162E-5</v>
      </c>
      <c r="L640" s="1">
        <f t="shared" si="611"/>
        <v>-5.2412816316241978E-5</v>
      </c>
      <c r="M640" s="1">
        <f t="shared" si="612"/>
        <v>-9.1929235928191189E-5</v>
      </c>
      <c r="N640" s="1">
        <f t="shared" si="613"/>
        <v>0</v>
      </c>
      <c r="O640" s="1">
        <f t="shared" si="614"/>
        <v>-6.5319504187422162E-5</v>
      </c>
      <c r="P640" s="1"/>
      <c r="Q640" s="99">
        <f t="shared" si="579"/>
        <v>-6.8974214812667078E-5</v>
      </c>
      <c r="R640" s="99">
        <f t="shared" si="580"/>
        <v>-6.5319504187422162E-5</v>
      </c>
      <c r="S640" s="99">
        <f t="shared" si="581"/>
        <v>-5.2412816316241978E-5</v>
      </c>
      <c r="T640" s="99">
        <f t="shared" si="582"/>
        <v>-9.1929235928191189E-5</v>
      </c>
      <c r="U640" s="99">
        <f t="shared" si="583"/>
        <v>0</v>
      </c>
      <c r="V640" s="99">
        <f t="shared" si="584"/>
        <v>-6.5319504187422162E-5</v>
      </c>
      <c r="W640" s="99"/>
      <c r="X640" s="99">
        <f t="shared" si="585"/>
        <v>0</v>
      </c>
      <c r="Y640" s="99">
        <f t="shared" si="586"/>
        <v>0</v>
      </c>
      <c r="Z640" s="99">
        <f t="shared" si="587"/>
        <v>0</v>
      </c>
      <c r="AA640" s="99">
        <f t="shared" si="588"/>
        <v>0</v>
      </c>
      <c r="AB640" s="99">
        <f t="shared" si="589"/>
        <v>0</v>
      </c>
      <c r="AC640" s="99">
        <f t="shared" si="590"/>
        <v>0</v>
      </c>
      <c r="AD640" s="1"/>
      <c r="AE640" s="1"/>
      <c r="AF640" s="5">
        <f t="shared" si="621"/>
        <v>-2.1786051893923908E-3</v>
      </c>
      <c r="AG640" s="5">
        <f t="shared" si="622"/>
        <v>-1.8260634247512231E-3</v>
      </c>
      <c r="AH640" s="5">
        <f t="shared" si="623"/>
        <v>-2.137531481132604E-3</v>
      </c>
      <c r="AI640" s="5">
        <f t="shared" si="624"/>
        <v>-1.9830857591297546E-3</v>
      </c>
      <c r="AJ640" s="5" t="e">
        <f t="shared" si="625"/>
        <v>#DIV/0!</v>
      </c>
      <c r="AK640" s="5">
        <f t="shared" si="626"/>
        <v>-1.8260634247512231E-3</v>
      </c>
      <c r="AL640" s="1"/>
      <c r="AM640" s="175">
        <f t="shared" si="591"/>
        <v>-2.1786051893923908E-3</v>
      </c>
      <c r="AN640" s="175">
        <f t="shared" si="592"/>
        <v>-1.8260634247512231E-3</v>
      </c>
      <c r="AO640" s="175">
        <f t="shared" si="593"/>
        <v>-2.137531481132604E-3</v>
      </c>
      <c r="AP640" s="175">
        <f t="shared" si="594"/>
        <v>-1.9830857591297546E-3</v>
      </c>
      <c r="AQ640" s="175" t="e">
        <f t="shared" si="595"/>
        <v>#DIV/0!</v>
      </c>
      <c r="AR640" s="175">
        <f t="shared" si="596"/>
        <v>-1.8260634247512231E-3</v>
      </c>
      <c r="AS640" s="175"/>
      <c r="AT640" s="175">
        <f t="shared" si="597"/>
        <v>0</v>
      </c>
      <c r="AU640" s="175">
        <f t="shared" si="598"/>
        <v>0</v>
      </c>
      <c r="AV640" s="175">
        <f t="shared" si="599"/>
        <v>0</v>
      </c>
      <c r="AW640" s="175">
        <f t="shared" si="600"/>
        <v>0</v>
      </c>
      <c r="AX640" s="175" t="e">
        <f t="shared" si="601"/>
        <v>#DIV/0!</v>
      </c>
      <c r="AY640" s="175">
        <f t="shared" si="602"/>
        <v>0</v>
      </c>
      <c r="AZ640" s="1"/>
      <c r="BA640" s="1">
        <f t="shared" si="627"/>
        <v>3.1521856269501075E-2</v>
      </c>
      <c r="BB640" s="1">
        <f t="shared" si="628"/>
        <v>3.5640026622431605E-2</v>
      </c>
      <c r="BC640" s="1">
        <f t="shared" si="629"/>
        <v>2.4415429053146386E-2</v>
      </c>
      <c r="BD640" s="1">
        <f t="shared" si="630"/>
        <v>4.6172803364357577E-2</v>
      </c>
      <c r="BE640" s="1">
        <f t="shared" si="631"/>
        <v>0</v>
      </c>
      <c r="BF640" s="1">
        <f t="shared" si="632"/>
        <v>3.5640026622431605E-2</v>
      </c>
      <c r="BG640" s="1"/>
      <c r="BH640" s="1">
        <f t="shared" si="603"/>
        <v>3.1590830484313742E-2</v>
      </c>
      <c r="BI640" s="1">
        <f t="shared" si="604"/>
        <v>3.5705346126619027E-2</v>
      </c>
      <c r="BJ640" s="1">
        <f t="shared" si="605"/>
        <v>2.4467841869462627E-2</v>
      </c>
      <c r="BK640" s="1">
        <f t="shared" si="606"/>
        <v>4.6264732600285768E-2</v>
      </c>
      <c r="BL640" s="1">
        <f t="shared" si="607"/>
        <v>0</v>
      </c>
      <c r="BM640" s="1">
        <f t="shared" si="608"/>
        <v>3.5705346126619027E-2</v>
      </c>
      <c r="BN640" s="1"/>
      <c r="BO640" s="1">
        <f t="shared" si="615"/>
        <v>-5.3147355879581025E-3</v>
      </c>
      <c r="BP640" s="1">
        <f t="shared" si="616"/>
        <v>-2.0969128698274343E-3</v>
      </c>
      <c r="BQ640" s="1">
        <f t="shared" si="617"/>
        <v>-3.0402649244585786E-2</v>
      </c>
      <c r="BR640" s="1">
        <f t="shared" si="618"/>
        <v>1.609839069954251E-3</v>
      </c>
      <c r="BS640" s="1" t="e">
        <f t="shared" si="619"/>
        <v>#DIV/0!</v>
      </c>
      <c r="BT640" s="1">
        <f t="shared" si="620"/>
        <v>-2.0969128698274343E-3</v>
      </c>
      <c r="BU640" s="1"/>
      <c r="BV640" s="1">
        <f t="shared" si="633"/>
        <v>0.10024931871168685</v>
      </c>
      <c r="BW640" s="1">
        <f t="shared" si="634"/>
        <v>9.8956392207069116E-2</v>
      </c>
      <c r="BX640" s="1">
        <f t="shared" si="635"/>
        <v>9.6835605238273531E-2</v>
      </c>
      <c r="BY640" s="1">
        <f t="shared" si="636"/>
        <v>0.1228571289151231</v>
      </c>
      <c r="BZ640" s="1" t="e">
        <f t="shared" si="637"/>
        <v>#DIV/0!</v>
      </c>
      <c r="CA640" s="1">
        <f t="shared" si="638"/>
        <v>9.8956392207069116E-2</v>
      </c>
      <c r="CB640" s="1"/>
      <c r="CC640" s="1"/>
    </row>
    <row r="641" spans="1:81" x14ac:dyDescent="0.2">
      <c r="A641">
        <f t="shared" si="639"/>
        <v>2043</v>
      </c>
      <c r="B641">
        <f t="shared" si="640"/>
        <v>4</v>
      </c>
      <c r="C641" s="1">
        <f>AVERAGE(RealPrice!C629:C640)</f>
        <v>3.1522444968137352E-2</v>
      </c>
      <c r="D641" s="1">
        <f>AVERAGE(RealPrice!D629:D640)</f>
        <v>3.5640453712758001E-2</v>
      </c>
      <c r="E641" s="1">
        <f>AVERAGE(RealPrice!E629:E640)</f>
        <v>2.4415585104672431E-2</v>
      </c>
      <c r="F641" s="1">
        <f>AVERAGE(RealPrice!F629:F640)</f>
        <v>4.6172460260611108E-2</v>
      </c>
      <c r="G641" s="1">
        <f>AVERAGE(RealPrice!G629:G640)</f>
        <v>0</v>
      </c>
      <c r="H641" s="1">
        <f>AVERAGE(RealPrice!H629:H640)</f>
        <v>3.5640453712758001E-2</v>
      </c>
      <c r="I641" s="1"/>
      <c r="J641" s="1">
        <f t="shared" si="609"/>
        <v>-6.8385516176390493E-5</v>
      </c>
      <c r="K641" s="1">
        <f t="shared" si="610"/>
        <v>-6.4892413861025733E-5</v>
      </c>
      <c r="L641" s="1">
        <f t="shared" si="611"/>
        <v>-5.2256764790196975E-5</v>
      </c>
      <c r="M641" s="1">
        <f t="shared" si="612"/>
        <v>-9.2272339674660808E-5</v>
      </c>
      <c r="N641" s="1">
        <f t="shared" si="613"/>
        <v>0</v>
      </c>
      <c r="O641" s="1">
        <f t="shared" si="614"/>
        <v>-6.4892413861025733E-5</v>
      </c>
      <c r="P641" s="1"/>
      <c r="Q641" s="99">
        <f t="shared" si="579"/>
        <v>-6.8385516176390493E-5</v>
      </c>
      <c r="R641" s="99">
        <f t="shared" si="580"/>
        <v>-6.4892413861025733E-5</v>
      </c>
      <c r="S641" s="99">
        <f t="shared" si="581"/>
        <v>-5.2256764790196975E-5</v>
      </c>
      <c r="T641" s="99">
        <f t="shared" si="582"/>
        <v>-9.2272339674660808E-5</v>
      </c>
      <c r="U641" s="99">
        <f t="shared" si="583"/>
        <v>0</v>
      </c>
      <c r="V641" s="99">
        <f t="shared" si="584"/>
        <v>-6.4892413861025733E-5</v>
      </c>
      <c r="W641" s="99"/>
      <c r="X641" s="99">
        <f t="shared" si="585"/>
        <v>0</v>
      </c>
      <c r="Y641" s="99">
        <f t="shared" si="586"/>
        <v>0</v>
      </c>
      <c r="Z641" s="99">
        <f t="shared" si="587"/>
        <v>0</v>
      </c>
      <c r="AA641" s="99">
        <f t="shared" si="588"/>
        <v>0</v>
      </c>
      <c r="AB641" s="99">
        <f t="shared" si="589"/>
        <v>0</v>
      </c>
      <c r="AC641" s="99">
        <f t="shared" si="590"/>
        <v>0</v>
      </c>
      <c r="AD641" s="1"/>
      <c r="AE641" s="1"/>
      <c r="AF641" s="5">
        <f t="shared" si="621"/>
        <v>-2.1647267617844745E-3</v>
      </c>
      <c r="AG641" s="5">
        <f t="shared" si="622"/>
        <v>-1.817442509334688E-3</v>
      </c>
      <c r="AH641" s="5">
        <f t="shared" si="623"/>
        <v>-2.1357324879320849E-3</v>
      </c>
      <c r="AI641" s="5">
        <f t="shared" si="624"/>
        <v>-1.9944422995344935E-3</v>
      </c>
      <c r="AJ641" s="5" t="e">
        <f t="shared" si="625"/>
        <v>#DIV/0!</v>
      </c>
      <c r="AK641" s="5">
        <f t="shared" si="626"/>
        <v>-1.817442509334688E-3</v>
      </c>
      <c r="AL641" s="1"/>
      <c r="AM641" s="175">
        <f t="shared" si="591"/>
        <v>-2.1647267617844745E-3</v>
      </c>
      <c r="AN641" s="175">
        <f t="shared" si="592"/>
        <v>-1.817442509334688E-3</v>
      </c>
      <c r="AO641" s="175">
        <f t="shared" si="593"/>
        <v>-2.1357324879320849E-3</v>
      </c>
      <c r="AP641" s="175">
        <f t="shared" si="594"/>
        <v>-1.9944422995344935E-3</v>
      </c>
      <c r="AQ641" s="175" t="e">
        <f t="shared" si="595"/>
        <v>#DIV/0!</v>
      </c>
      <c r="AR641" s="175">
        <f t="shared" si="596"/>
        <v>-1.817442509334688E-3</v>
      </c>
      <c r="AS641" s="175"/>
      <c r="AT641" s="175">
        <f t="shared" si="597"/>
        <v>0</v>
      </c>
      <c r="AU641" s="175">
        <f t="shared" si="598"/>
        <v>0</v>
      </c>
      <c r="AV641" s="175">
        <f t="shared" si="599"/>
        <v>0</v>
      </c>
      <c r="AW641" s="175">
        <f t="shared" si="600"/>
        <v>0</v>
      </c>
      <c r="AX641" s="175" t="e">
        <f t="shared" si="601"/>
        <v>#DIV/0!</v>
      </c>
      <c r="AY641" s="175">
        <f t="shared" si="602"/>
        <v>0</v>
      </c>
      <c r="AZ641" s="1"/>
      <c r="BA641" s="1">
        <f t="shared" si="627"/>
        <v>3.1454059451960961E-2</v>
      </c>
      <c r="BB641" s="1">
        <f t="shared" si="628"/>
        <v>3.5575561298896975E-2</v>
      </c>
      <c r="BC641" s="1">
        <f t="shared" si="629"/>
        <v>2.4363328339882234E-2</v>
      </c>
      <c r="BD641" s="1">
        <f t="shared" si="630"/>
        <v>4.6080187920936447E-2</v>
      </c>
      <c r="BE641" s="1">
        <f t="shared" si="631"/>
        <v>0</v>
      </c>
      <c r="BF641" s="1">
        <f t="shared" si="632"/>
        <v>3.5575561298896975E-2</v>
      </c>
      <c r="BG641" s="1"/>
      <c r="BH641" s="1">
        <f t="shared" si="603"/>
        <v>3.1522444968137352E-2</v>
      </c>
      <c r="BI641" s="1">
        <f t="shared" si="604"/>
        <v>3.5640453712758001E-2</v>
      </c>
      <c r="BJ641" s="1">
        <f t="shared" si="605"/>
        <v>2.4415585104672431E-2</v>
      </c>
      <c r="BK641" s="1">
        <f t="shared" si="606"/>
        <v>4.6172460260611108E-2</v>
      </c>
      <c r="BL641" s="1">
        <f t="shared" si="607"/>
        <v>0</v>
      </c>
      <c r="BM641" s="1">
        <f t="shared" si="608"/>
        <v>3.5640453712758001E-2</v>
      </c>
      <c r="BN641" s="1"/>
      <c r="BO641" s="1">
        <f t="shared" si="615"/>
        <v>-5.382973068177508E-3</v>
      </c>
      <c r="BP641" s="1">
        <f t="shared" si="616"/>
        <v>-2.1616873454569762E-3</v>
      </c>
      <c r="BQ641" s="1">
        <f t="shared" si="617"/>
        <v>-3.0454794402905706E-2</v>
      </c>
      <c r="BR641" s="1">
        <f t="shared" si="618"/>
        <v>1.5177507621369128E-3</v>
      </c>
      <c r="BS641" s="1" t="e">
        <f t="shared" si="619"/>
        <v>#DIV/0!</v>
      </c>
      <c r="BT641" s="1">
        <f t="shared" si="620"/>
        <v>-2.1616873454569762E-3</v>
      </c>
      <c r="BU641" s="1"/>
      <c r="BV641" s="1">
        <f t="shared" si="633"/>
        <v>0.10024931871168685</v>
      </c>
      <c r="BW641" s="1">
        <f t="shared" si="634"/>
        <v>9.8956392207069116E-2</v>
      </c>
      <c r="BX641" s="1">
        <f t="shared" si="635"/>
        <v>9.6835605238273531E-2</v>
      </c>
      <c r="BY641" s="1">
        <f t="shared" si="636"/>
        <v>0.1228571289151231</v>
      </c>
      <c r="BZ641" s="1" t="e">
        <f t="shared" si="637"/>
        <v>#DIV/0!</v>
      </c>
      <c r="CA641" s="1">
        <f t="shared" si="638"/>
        <v>9.8956392207069116E-2</v>
      </c>
      <c r="CB641" s="1"/>
      <c r="CC641" s="1"/>
    </row>
    <row r="642" spans="1:81" x14ac:dyDescent="0.2">
      <c r="A642">
        <f t="shared" si="639"/>
        <v>2043</v>
      </c>
      <c r="B642">
        <f t="shared" si="640"/>
        <v>5</v>
      </c>
      <c r="C642" s="1">
        <f>AVERAGE(RealPrice!C630:C641)</f>
        <v>3.1454534409202747E-2</v>
      </c>
      <c r="D642" s="1">
        <f>AVERAGE(RealPrice!D630:D641)</f>
        <v>3.5575936121459595E-2</v>
      </c>
      <c r="E642" s="1">
        <f>AVERAGE(RealPrice!E630:E641)</f>
        <v>2.436217156452097E-2</v>
      </c>
      <c r="F642" s="1">
        <f>AVERAGE(RealPrice!F630:F641)</f>
        <v>4.6080312714103365E-2</v>
      </c>
      <c r="G642" s="1">
        <f>AVERAGE(RealPrice!G630:G641)</f>
        <v>0</v>
      </c>
      <c r="H642" s="1">
        <f>AVERAGE(RealPrice!H630:H641)</f>
        <v>3.5575936121459595E-2</v>
      </c>
      <c r="I642" s="1"/>
      <c r="J642" s="1">
        <f t="shared" si="609"/>
        <v>-6.7910558934604348E-5</v>
      </c>
      <c r="K642" s="1">
        <f t="shared" si="610"/>
        <v>-6.4517591298406118E-5</v>
      </c>
      <c r="L642" s="1">
        <f t="shared" si="611"/>
        <v>-5.3413540151460437E-5</v>
      </c>
      <c r="M642" s="1">
        <f t="shared" si="612"/>
        <v>-9.2147546507742595E-5</v>
      </c>
      <c r="N642" s="1">
        <f t="shared" si="613"/>
        <v>0</v>
      </c>
      <c r="O642" s="1">
        <f t="shared" si="614"/>
        <v>-6.4517591298406118E-5</v>
      </c>
      <c r="P642" s="1"/>
      <c r="Q642" s="99">
        <f t="shared" ref="Q642:Q705" si="641">IF(J642&lt;=0,J642,0)</f>
        <v>-6.7910558934604348E-5</v>
      </c>
      <c r="R642" s="99">
        <f t="shared" ref="R642:R705" si="642">IF(K642&lt;=0,K642,0)</f>
        <v>-6.4517591298406118E-5</v>
      </c>
      <c r="S642" s="99">
        <f t="shared" ref="S642:S705" si="643">IF(L642&lt;=0,L642,0)</f>
        <v>-5.3413540151460437E-5</v>
      </c>
      <c r="T642" s="99">
        <f t="shared" ref="T642:T705" si="644">IF(M642&lt;=0,M642,0)</f>
        <v>-9.2147546507742595E-5</v>
      </c>
      <c r="U642" s="99">
        <f t="shared" ref="U642:U705" si="645">IF(N642&lt;=0,N642,0)</f>
        <v>0</v>
      </c>
      <c r="V642" s="99">
        <f t="shared" ref="V642:V705" si="646">IF(O642&lt;=0,O642,0)</f>
        <v>-6.4517591298406118E-5</v>
      </c>
      <c r="W642" s="99"/>
      <c r="X642" s="99">
        <f t="shared" ref="X642:X705" si="647">IF(J642&gt;=0,J642,0)</f>
        <v>0</v>
      </c>
      <c r="Y642" s="99">
        <f t="shared" ref="Y642:Y705" si="648">IF(K642&gt;=0,K642,0)</f>
        <v>0</v>
      </c>
      <c r="Z642" s="99">
        <f t="shared" ref="Z642:Z705" si="649">IF(L642&gt;=0,L642,0)</f>
        <v>0</v>
      </c>
      <c r="AA642" s="99">
        <f t="shared" ref="AA642:AA705" si="650">IF(M642&gt;=0,M642,0)</f>
        <v>0</v>
      </c>
      <c r="AB642" s="99">
        <f t="shared" ref="AB642:AB705" si="651">IF(N642&gt;=0,N642,0)</f>
        <v>0</v>
      </c>
      <c r="AC642" s="99">
        <f t="shared" ref="AC642:AC705" si="652">IF(O642&gt;=0,O642,0)</f>
        <v>0</v>
      </c>
      <c r="AD642" s="1"/>
      <c r="AE642" s="1"/>
      <c r="AF642" s="5">
        <f t="shared" si="621"/>
        <v>-2.1543556980826439E-3</v>
      </c>
      <c r="AG642" s="5">
        <f t="shared" si="622"/>
        <v>-1.8102348476924934E-3</v>
      </c>
      <c r="AH642" s="5">
        <f t="shared" si="623"/>
        <v>-2.1876821678641356E-3</v>
      </c>
      <c r="AI642" s="5">
        <f t="shared" si="624"/>
        <v>-1.9957252870571596E-3</v>
      </c>
      <c r="AJ642" s="5" t="e">
        <f t="shared" si="625"/>
        <v>#DIV/0!</v>
      </c>
      <c r="AK642" s="5">
        <f t="shared" si="626"/>
        <v>-1.8102348476924934E-3</v>
      </c>
      <c r="AL642" s="1"/>
      <c r="AM642" s="175">
        <f t="shared" ref="AM642:AM705" si="653">IF(AF642&lt;=0,AF642,0)</f>
        <v>-2.1543556980826439E-3</v>
      </c>
      <c r="AN642" s="175">
        <f t="shared" ref="AN642:AN705" si="654">IF(AG642&lt;=0,AG642,0)</f>
        <v>-1.8102348476924934E-3</v>
      </c>
      <c r="AO642" s="175">
        <f t="shared" ref="AO642:AO705" si="655">IF(AH642&lt;=0,AH642,0)</f>
        <v>-2.1876821678641356E-3</v>
      </c>
      <c r="AP642" s="175">
        <f t="shared" ref="AP642:AP705" si="656">IF(AI642&lt;=0,AI642,0)</f>
        <v>-1.9957252870571596E-3</v>
      </c>
      <c r="AQ642" s="175" t="e">
        <f t="shared" ref="AQ642:AQ705" si="657">IF(AJ642&lt;=0,AJ642,0)</f>
        <v>#DIV/0!</v>
      </c>
      <c r="AR642" s="175">
        <f t="shared" ref="AR642:AR705" si="658">IF(AK642&lt;=0,AK642,0)</f>
        <v>-1.8102348476924934E-3</v>
      </c>
      <c r="AS642" s="175"/>
      <c r="AT642" s="175">
        <f t="shared" ref="AT642:AT705" si="659">IF(AF642&gt;=0,AF642,0)</f>
        <v>0</v>
      </c>
      <c r="AU642" s="175">
        <f t="shared" ref="AU642:AU705" si="660">IF(AG642&gt;=0,AG642,0)</f>
        <v>0</v>
      </c>
      <c r="AV642" s="175">
        <f t="shared" ref="AV642:AV705" si="661">IF(AH642&gt;=0,AH642,0)</f>
        <v>0</v>
      </c>
      <c r="AW642" s="175">
        <f t="shared" ref="AW642:AW705" si="662">IF(AI642&gt;=0,AI642,0)</f>
        <v>0</v>
      </c>
      <c r="AX642" s="175" t="e">
        <f t="shared" ref="AX642:AX705" si="663">IF(AJ642&gt;=0,AJ642,0)</f>
        <v>#DIV/0!</v>
      </c>
      <c r="AY642" s="175">
        <f t="shared" ref="AY642:AY705" si="664">IF(AK642&gt;=0,AK642,0)</f>
        <v>0</v>
      </c>
      <c r="AZ642" s="1"/>
      <c r="BA642" s="1">
        <f t="shared" si="627"/>
        <v>3.1386623850268143E-2</v>
      </c>
      <c r="BB642" s="1">
        <f t="shared" si="628"/>
        <v>3.5511418530161189E-2</v>
      </c>
      <c r="BC642" s="1">
        <f t="shared" si="629"/>
        <v>2.430875802436951E-2</v>
      </c>
      <c r="BD642" s="1">
        <f t="shared" si="630"/>
        <v>4.5988165167595622E-2</v>
      </c>
      <c r="BE642" s="1">
        <f t="shared" si="631"/>
        <v>0</v>
      </c>
      <c r="BF642" s="1">
        <f t="shared" si="632"/>
        <v>3.5511418530161189E-2</v>
      </c>
      <c r="BG642" s="1"/>
      <c r="BH642" s="1">
        <f t="shared" si="603"/>
        <v>3.1454534409202747E-2</v>
      </c>
      <c r="BI642" s="1">
        <f t="shared" si="604"/>
        <v>3.5575936121459595E-2</v>
      </c>
      <c r="BJ642" s="1">
        <f t="shared" si="605"/>
        <v>2.436217156452097E-2</v>
      </c>
      <c r="BK642" s="1">
        <f t="shared" si="606"/>
        <v>4.6080312714103365E-2</v>
      </c>
      <c r="BL642" s="1">
        <f t="shared" si="607"/>
        <v>0</v>
      </c>
      <c r="BM642" s="1">
        <f t="shared" si="608"/>
        <v>3.5575936121459595E-2</v>
      </c>
      <c r="BN642" s="1"/>
      <c r="BO642" s="1">
        <f t="shared" si="615"/>
        <v>-5.4507373236125107E-3</v>
      </c>
      <c r="BP642" s="1">
        <f t="shared" si="616"/>
        <v>-2.2260881447633244E-3</v>
      </c>
      <c r="BQ642" s="1">
        <f t="shared" si="617"/>
        <v>-3.0508091091207855E-2</v>
      </c>
      <c r="BR642" s="1">
        <f t="shared" si="618"/>
        <v>1.4257871168178752E-3</v>
      </c>
      <c r="BS642" s="1" t="e">
        <f t="shared" si="619"/>
        <v>#DIV/0!</v>
      </c>
      <c r="BT642" s="1">
        <f t="shared" si="620"/>
        <v>-2.2260881447633244E-3</v>
      </c>
      <c r="BU642" s="1"/>
      <c r="BV642" s="1">
        <f t="shared" si="633"/>
        <v>0.10024931871168685</v>
      </c>
      <c r="BW642" s="1">
        <f t="shared" si="634"/>
        <v>9.8956392207069116E-2</v>
      </c>
      <c r="BX642" s="1">
        <f t="shared" si="635"/>
        <v>9.6835605238273531E-2</v>
      </c>
      <c r="BY642" s="1">
        <f t="shared" si="636"/>
        <v>0.1228571289151231</v>
      </c>
      <c r="BZ642" s="1" t="e">
        <f t="shared" si="637"/>
        <v>#DIV/0!</v>
      </c>
      <c r="CA642" s="1">
        <f t="shared" si="638"/>
        <v>9.8956392207069116E-2</v>
      </c>
      <c r="CB642" s="1"/>
      <c r="CC642" s="1"/>
    </row>
    <row r="643" spans="1:81" x14ac:dyDescent="0.2">
      <c r="A643">
        <f t="shared" si="639"/>
        <v>2043</v>
      </c>
      <c r="B643">
        <f t="shared" si="640"/>
        <v>6</v>
      </c>
      <c r="C643" s="1">
        <f>AVERAGE(RealPrice!C631:C642)</f>
        <v>3.1386891770553836E-2</v>
      </c>
      <c r="D643" s="1">
        <f>AVERAGE(RealPrice!D631:D642)</f>
        <v>3.5511732404935027E-2</v>
      </c>
      <c r="E643" s="1">
        <f>AVERAGE(RealPrice!E631:E642)</f>
        <v>2.4309338950677831E-2</v>
      </c>
      <c r="F643" s="1">
        <f>AVERAGE(RealPrice!F631:F642)</f>
        <v>4.5989325042101313E-2</v>
      </c>
      <c r="G643" s="1">
        <f>AVERAGE(RealPrice!G631:G642)</f>
        <v>0</v>
      </c>
      <c r="H643" s="1">
        <f>AVERAGE(RealPrice!H631:H642)</f>
        <v>3.5511732404935027E-2</v>
      </c>
      <c r="I643" s="1"/>
      <c r="J643" s="1">
        <f t="shared" si="609"/>
        <v>-6.7642638648911235E-5</v>
      </c>
      <c r="K643" s="1">
        <f t="shared" si="610"/>
        <v>-6.4203716524567633E-5</v>
      </c>
      <c r="L643" s="1">
        <f t="shared" si="611"/>
        <v>-5.2832613843138698E-5</v>
      </c>
      <c r="M643" s="1">
        <f t="shared" si="612"/>
        <v>-9.0987672002051934E-5</v>
      </c>
      <c r="N643" s="1">
        <f t="shared" si="613"/>
        <v>0</v>
      </c>
      <c r="O643" s="1">
        <f t="shared" si="614"/>
        <v>-6.4203716524567633E-5</v>
      </c>
      <c r="P643" s="1"/>
      <c r="Q643" s="99">
        <f t="shared" si="641"/>
        <v>-6.7642638648911235E-5</v>
      </c>
      <c r="R643" s="99">
        <f t="shared" si="642"/>
        <v>-6.4203716524567633E-5</v>
      </c>
      <c r="S643" s="99">
        <f t="shared" si="643"/>
        <v>-5.2832613843138698E-5</v>
      </c>
      <c r="T643" s="99">
        <f t="shared" si="644"/>
        <v>-9.0987672002051934E-5</v>
      </c>
      <c r="U643" s="99">
        <f t="shared" si="645"/>
        <v>0</v>
      </c>
      <c r="V643" s="99">
        <f t="shared" si="646"/>
        <v>-6.4203716524567633E-5</v>
      </c>
      <c r="W643" s="99"/>
      <c r="X643" s="99">
        <f t="shared" si="647"/>
        <v>0</v>
      </c>
      <c r="Y643" s="99">
        <f t="shared" si="648"/>
        <v>0</v>
      </c>
      <c r="Z643" s="99">
        <f t="shared" si="649"/>
        <v>0</v>
      </c>
      <c r="AA643" s="99">
        <f t="shared" si="650"/>
        <v>0</v>
      </c>
      <c r="AB643" s="99">
        <f t="shared" si="651"/>
        <v>0</v>
      </c>
      <c r="AC643" s="99">
        <f t="shared" si="652"/>
        <v>0</v>
      </c>
      <c r="AD643" s="1"/>
      <c r="AE643" s="1"/>
      <c r="AF643" s="5">
        <f t="shared" si="621"/>
        <v>-2.1504892671093678E-3</v>
      </c>
      <c r="AG643" s="5">
        <f t="shared" si="622"/>
        <v>-1.8046950698744624E-3</v>
      </c>
      <c r="AH643" s="5">
        <f t="shared" si="623"/>
        <v>-2.1686331903220113E-3</v>
      </c>
      <c r="AI643" s="5">
        <f t="shared" si="624"/>
        <v>-1.9745454542934304E-3</v>
      </c>
      <c r="AJ643" s="5" t="e">
        <f t="shared" si="625"/>
        <v>#DIV/0!</v>
      </c>
      <c r="AK643" s="5">
        <f t="shared" si="626"/>
        <v>-1.8046950698744624E-3</v>
      </c>
      <c r="AL643" s="1"/>
      <c r="AM643" s="175">
        <f t="shared" si="653"/>
        <v>-2.1504892671093678E-3</v>
      </c>
      <c r="AN643" s="175">
        <f t="shared" si="654"/>
        <v>-1.8046950698744624E-3</v>
      </c>
      <c r="AO643" s="175">
        <f t="shared" si="655"/>
        <v>-2.1686331903220113E-3</v>
      </c>
      <c r="AP643" s="175">
        <f t="shared" si="656"/>
        <v>-1.9745454542934304E-3</v>
      </c>
      <c r="AQ643" s="175" t="e">
        <f t="shared" si="657"/>
        <v>#DIV/0!</v>
      </c>
      <c r="AR643" s="175">
        <f t="shared" si="658"/>
        <v>-1.8046950698744624E-3</v>
      </c>
      <c r="AS643" s="175"/>
      <c r="AT643" s="175">
        <f t="shared" si="659"/>
        <v>0</v>
      </c>
      <c r="AU643" s="175">
        <f t="shared" si="660"/>
        <v>0</v>
      </c>
      <c r="AV643" s="175">
        <f t="shared" si="661"/>
        <v>0</v>
      </c>
      <c r="AW643" s="175">
        <f t="shared" si="662"/>
        <v>0</v>
      </c>
      <c r="AX643" s="175" t="e">
        <f t="shared" si="663"/>
        <v>#DIV/0!</v>
      </c>
      <c r="AY643" s="175">
        <f t="shared" si="664"/>
        <v>0</v>
      </c>
      <c r="AZ643" s="1"/>
      <c r="BA643" s="1">
        <f t="shared" si="627"/>
        <v>3.1319249131904925E-2</v>
      </c>
      <c r="BB643" s="1">
        <f t="shared" si="628"/>
        <v>3.544752868841046E-2</v>
      </c>
      <c r="BC643" s="1">
        <f t="shared" si="629"/>
        <v>2.4256506336834693E-2</v>
      </c>
      <c r="BD643" s="1">
        <f t="shared" si="630"/>
        <v>4.5898337370099261E-2</v>
      </c>
      <c r="BE643" s="1">
        <f t="shared" si="631"/>
        <v>0</v>
      </c>
      <c r="BF643" s="1">
        <f t="shared" si="632"/>
        <v>3.544752868841046E-2</v>
      </c>
      <c r="BG643" s="1"/>
      <c r="BH643" s="1">
        <f t="shared" ref="BH643:BH706" si="665">C643+X643</f>
        <v>3.1386891770553836E-2</v>
      </c>
      <c r="BI643" s="1">
        <f t="shared" ref="BI643:BI706" si="666">D643+Y643</f>
        <v>3.5511732404935027E-2</v>
      </c>
      <c r="BJ643" s="1">
        <f t="shared" ref="BJ643:BJ706" si="667">E643+Z643</f>
        <v>2.4309338950677831E-2</v>
      </c>
      <c r="BK643" s="1">
        <f t="shared" ref="BK643:BK706" si="668">F643+AA643</f>
        <v>4.5989325042101313E-2</v>
      </c>
      <c r="BL643" s="1">
        <f t="shared" ref="BL643:BL706" si="669">G643+AB643</f>
        <v>0</v>
      </c>
      <c r="BM643" s="1">
        <f t="shared" ref="BM643:BM706" si="670">H643+AC643</f>
        <v>3.5511732404935027E-2</v>
      </c>
      <c r="BN643" s="1"/>
      <c r="BO643" s="1">
        <f t="shared" si="615"/>
        <v>-5.5182344974930098E-3</v>
      </c>
      <c r="BP643" s="1">
        <f t="shared" si="616"/>
        <v>-2.2901759931572116E-3</v>
      </c>
      <c r="BQ643" s="1">
        <f t="shared" si="617"/>
        <v>-3.0560809130491081E-2</v>
      </c>
      <c r="BR643" s="1">
        <f t="shared" si="618"/>
        <v>1.3349791041099711E-3</v>
      </c>
      <c r="BS643" s="1" t="e">
        <f t="shared" si="619"/>
        <v>#DIV/0!</v>
      </c>
      <c r="BT643" s="1">
        <f t="shared" si="620"/>
        <v>-2.2901759931572116E-3</v>
      </c>
      <c r="BU643" s="1"/>
      <c r="BV643" s="1">
        <f t="shared" si="633"/>
        <v>0.10024931871168685</v>
      </c>
      <c r="BW643" s="1">
        <f t="shared" si="634"/>
        <v>9.8956392207069116E-2</v>
      </c>
      <c r="BX643" s="1">
        <f t="shared" si="635"/>
        <v>9.6835605238273531E-2</v>
      </c>
      <c r="BY643" s="1">
        <f t="shared" si="636"/>
        <v>0.1228571289151231</v>
      </c>
      <c r="BZ643" s="1" t="e">
        <f t="shared" si="637"/>
        <v>#DIV/0!</v>
      </c>
      <c r="CA643" s="1">
        <f t="shared" si="638"/>
        <v>9.8956392207069116E-2</v>
      </c>
      <c r="CB643" s="1"/>
      <c r="CC643" s="1"/>
    </row>
    <row r="644" spans="1:81" x14ac:dyDescent="0.2">
      <c r="A644">
        <f t="shared" si="639"/>
        <v>2043</v>
      </c>
      <c r="B644">
        <f t="shared" si="640"/>
        <v>7</v>
      </c>
      <c r="C644" s="1">
        <f>AVERAGE(RealPrice!C632:C643)</f>
        <v>3.1320917684555527E-2</v>
      </c>
      <c r="D644" s="1">
        <f>AVERAGE(RealPrice!D632:D643)</f>
        <v>3.5448861847525388E-2</v>
      </c>
      <c r="E644" s="1">
        <f>AVERAGE(RealPrice!E632:E643)</f>
        <v>2.4256151495858431E-2</v>
      </c>
      <c r="F644" s="1">
        <f>AVERAGE(RealPrice!F632:F643)</f>
        <v>4.5900225951727762E-2</v>
      </c>
      <c r="G644" s="1">
        <f>AVERAGE(RealPrice!G632:G643)</f>
        <v>0</v>
      </c>
      <c r="H644" s="1">
        <f>AVERAGE(RealPrice!H632:H643)</f>
        <v>3.5448861847525388E-2</v>
      </c>
      <c r="I644" s="1"/>
      <c r="J644" s="1">
        <f t="shared" si="609"/>
        <v>-6.5974085998309062E-5</v>
      </c>
      <c r="K644" s="1">
        <f t="shared" si="610"/>
        <v>-6.2870557409638872E-5</v>
      </c>
      <c r="L644" s="1">
        <f t="shared" si="611"/>
        <v>-5.318745481940057E-5</v>
      </c>
      <c r="M644" s="1">
        <f t="shared" si="612"/>
        <v>-8.9099090373551126E-5</v>
      </c>
      <c r="N644" s="1">
        <f t="shared" si="613"/>
        <v>0</v>
      </c>
      <c r="O644" s="1">
        <f t="shared" si="614"/>
        <v>-6.2870557409638872E-5</v>
      </c>
      <c r="P644" s="1"/>
      <c r="Q644" s="99">
        <f t="shared" si="641"/>
        <v>-6.5974085998309062E-5</v>
      </c>
      <c r="R644" s="99">
        <f t="shared" si="642"/>
        <v>-6.2870557409638872E-5</v>
      </c>
      <c r="S644" s="99">
        <f t="shared" si="643"/>
        <v>-5.318745481940057E-5</v>
      </c>
      <c r="T644" s="99">
        <f t="shared" si="644"/>
        <v>-8.9099090373551126E-5</v>
      </c>
      <c r="U644" s="99">
        <f t="shared" si="645"/>
        <v>0</v>
      </c>
      <c r="V644" s="99">
        <f t="shared" si="646"/>
        <v>-6.2870557409638872E-5</v>
      </c>
      <c r="W644" s="99"/>
      <c r="X644" s="99">
        <f t="shared" si="647"/>
        <v>0</v>
      </c>
      <c r="Y644" s="99">
        <f t="shared" si="648"/>
        <v>0</v>
      </c>
      <c r="Z644" s="99">
        <f t="shared" si="649"/>
        <v>0</v>
      </c>
      <c r="AA644" s="99">
        <f t="shared" si="650"/>
        <v>0</v>
      </c>
      <c r="AB644" s="99">
        <f t="shared" si="651"/>
        <v>0</v>
      </c>
      <c r="AC644" s="99">
        <f t="shared" si="652"/>
        <v>0</v>
      </c>
      <c r="AD644" s="1"/>
      <c r="AE644" s="1"/>
      <c r="AF644" s="5">
        <f t="shared" si="621"/>
        <v>-2.1019630258579669E-3</v>
      </c>
      <c r="AG644" s="5">
        <f t="shared" si="622"/>
        <v>-1.770416511724493E-3</v>
      </c>
      <c r="AH644" s="5">
        <f t="shared" si="623"/>
        <v>-2.1879432808648014E-3</v>
      </c>
      <c r="AI644" s="5">
        <f t="shared" si="624"/>
        <v>-1.9373863454613671E-3</v>
      </c>
      <c r="AJ644" s="5" t="e">
        <f t="shared" si="625"/>
        <v>#DIV/0!</v>
      </c>
      <c r="AK644" s="5">
        <f t="shared" si="626"/>
        <v>-1.770416511724493E-3</v>
      </c>
      <c r="AL644" s="1"/>
      <c r="AM644" s="175">
        <f t="shared" si="653"/>
        <v>-2.1019630258579669E-3</v>
      </c>
      <c r="AN644" s="175">
        <f t="shared" si="654"/>
        <v>-1.770416511724493E-3</v>
      </c>
      <c r="AO644" s="175">
        <f t="shared" si="655"/>
        <v>-2.1879432808648014E-3</v>
      </c>
      <c r="AP644" s="175">
        <f t="shared" si="656"/>
        <v>-1.9373863454613671E-3</v>
      </c>
      <c r="AQ644" s="175" t="e">
        <f t="shared" si="657"/>
        <v>#DIV/0!</v>
      </c>
      <c r="AR644" s="175">
        <f t="shared" si="658"/>
        <v>-1.770416511724493E-3</v>
      </c>
      <c r="AS644" s="175"/>
      <c r="AT644" s="175">
        <f t="shared" si="659"/>
        <v>0</v>
      </c>
      <c r="AU644" s="175">
        <f t="shared" si="660"/>
        <v>0</v>
      </c>
      <c r="AV644" s="175">
        <f t="shared" si="661"/>
        <v>0</v>
      </c>
      <c r="AW644" s="175">
        <f t="shared" si="662"/>
        <v>0</v>
      </c>
      <c r="AX644" s="175" t="e">
        <f t="shared" si="663"/>
        <v>#DIV/0!</v>
      </c>
      <c r="AY644" s="175">
        <f t="shared" si="664"/>
        <v>0</v>
      </c>
      <c r="AZ644" s="1"/>
      <c r="BA644" s="1">
        <f t="shared" si="627"/>
        <v>3.1254943598557218E-2</v>
      </c>
      <c r="BB644" s="1">
        <f t="shared" si="628"/>
        <v>3.5385991290115749E-2</v>
      </c>
      <c r="BC644" s="1">
        <f t="shared" si="629"/>
        <v>2.420296404103903E-2</v>
      </c>
      <c r="BD644" s="1">
        <f t="shared" si="630"/>
        <v>4.5811126861354211E-2</v>
      </c>
      <c r="BE644" s="1">
        <f t="shared" si="631"/>
        <v>0</v>
      </c>
      <c r="BF644" s="1">
        <f t="shared" si="632"/>
        <v>3.5385991290115749E-2</v>
      </c>
      <c r="BG644" s="1"/>
      <c r="BH644" s="1">
        <f t="shared" si="665"/>
        <v>3.1320917684555527E-2</v>
      </c>
      <c r="BI644" s="1">
        <f t="shared" si="666"/>
        <v>3.5448861847525388E-2</v>
      </c>
      <c r="BJ644" s="1">
        <f t="shared" si="667"/>
        <v>2.4256151495858431E-2</v>
      </c>
      <c r="BK644" s="1">
        <f t="shared" si="668"/>
        <v>4.5900225951727762E-2</v>
      </c>
      <c r="BL644" s="1">
        <f t="shared" si="669"/>
        <v>0</v>
      </c>
      <c r="BM644" s="1">
        <f t="shared" si="670"/>
        <v>3.5448861847525388E-2</v>
      </c>
      <c r="BN644" s="1"/>
      <c r="BO644" s="1">
        <f t="shared" si="615"/>
        <v>-5.5840699084018864E-3</v>
      </c>
      <c r="BP644" s="1">
        <f t="shared" si="616"/>
        <v>-2.3529352434939108E-3</v>
      </c>
      <c r="BQ644" s="1">
        <f t="shared" si="617"/>
        <v>-3.0613880214176083E-2</v>
      </c>
      <c r="BR644" s="1">
        <f t="shared" si="618"/>
        <v>1.2460526330975023E-3</v>
      </c>
      <c r="BS644" s="1" t="e">
        <f t="shared" si="619"/>
        <v>#DIV/0!</v>
      </c>
      <c r="BT644" s="1">
        <f t="shared" si="620"/>
        <v>-2.3529352434939108E-3</v>
      </c>
      <c r="BU644" s="1"/>
      <c r="BV644" s="1">
        <f t="shared" si="633"/>
        <v>0.10024931871168685</v>
      </c>
      <c r="BW644" s="1">
        <f t="shared" si="634"/>
        <v>9.8956392207069116E-2</v>
      </c>
      <c r="BX644" s="1">
        <f t="shared" si="635"/>
        <v>9.6835605238273531E-2</v>
      </c>
      <c r="BY644" s="1">
        <f t="shared" si="636"/>
        <v>0.1228571289151231</v>
      </c>
      <c r="BZ644" s="1" t="e">
        <f t="shared" si="637"/>
        <v>#DIV/0!</v>
      </c>
      <c r="CA644" s="1">
        <f t="shared" si="638"/>
        <v>9.8956392207069116E-2</v>
      </c>
      <c r="CB644" s="1"/>
      <c r="CC644" s="1"/>
    </row>
    <row r="645" spans="1:81" x14ac:dyDescent="0.2">
      <c r="A645">
        <f t="shared" si="639"/>
        <v>2043</v>
      </c>
      <c r="B645">
        <f t="shared" si="640"/>
        <v>8</v>
      </c>
      <c r="C645" s="1">
        <f>AVERAGE(RealPrice!C633:C644)</f>
        <v>3.1255339918468253E-2</v>
      </c>
      <c r="D645" s="1">
        <f>AVERAGE(RealPrice!D633:D644)</f>
        <v>3.5386795261333696E-2</v>
      </c>
      <c r="E645" s="1">
        <f>AVERAGE(RealPrice!E633:E644)</f>
        <v>2.4202215900643545E-2</v>
      </c>
      <c r="F645" s="1">
        <f>AVERAGE(RealPrice!F633:F644)</f>
        <v>4.5811557603033244E-2</v>
      </c>
      <c r="G645" s="1">
        <f>AVERAGE(RealPrice!G633:G644)</f>
        <v>0</v>
      </c>
      <c r="H645" s="1">
        <f>AVERAGE(RealPrice!H633:H644)</f>
        <v>3.5386795261333696E-2</v>
      </c>
      <c r="I645" s="1"/>
      <c r="J645" s="1">
        <f t="shared" si="609"/>
        <v>-6.557776608727417E-5</v>
      </c>
      <c r="K645" s="1">
        <f t="shared" si="610"/>
        <v>-6.2066586191691919E-5</v>
      </c>
      <c r="L645" s="1">
        <f t="shared" si="611"/>
        <v>-5.3935595214885806E-5</v>
      </c>
      <c r="M645" s="1">
        <f t="shared" si="612"/>
        <v>-8.8668348694517785E-5</v>
      </c>
      <c r="N645" s="1">
        <f t="shared" si="613"/>
        <v>0</v>
      </c>
      <c r="O645" s="1">
        <f t="shared" si="614"/>
        <v>-6.2066586191691919E-5</v>
      </c>
      <c r="P645" s="1"/>
      <c r="Q645" s="99">
        <f t="shared" si="641"/>
        <v>-6.557776608727417E-5</v>
      </c>
      <c r="R645" s="99">
        <f t="shared" si="642"/>
        <v>-6.2066586191691919E-5</v>
      </c>
      <c r="S645" s="99">
        <f t="shared" si="643"/>
        <v>-5.3935595214885806E-5</v>
      </c>
      <c r="T645" s="99">
        <f t="shared" si="644"/>
        <v>-8.8668348694517785E-5</v>
      </c>
      <c r="U645" s="99">
        <f t="shared" si="645"/>
        <v>0</v>
      </c>
      <c r="V645" s="99">
        <f t="shared" si="646"/>
        <v>-6.2066586191691919E-5</v>
      </c>
      <c r="W645" s="99"/>
      <c r="X645" s="99">
        <f t="shared" si="647"/>
        <v>0</v>
      </c>
      <c r="Y645" s="99">
        <f t="shared" si="648"/>
        <v>0</v>
      </c>
      <c r="Z645" s="99">
        <f t="shared" si="649"/>
        <v>0</v>
      </c>
      <c r="AA645" s="99">
        <f t="shared" si="650"/>
        <v>0</v>
      </c>
      <c r="AB645" s="99">
        <f t="shared" si="651"/>
        <v>0</v>
      </c>
      <c r="AC645" s="99">
        <f t="shared" si="652"/>
        <v>0</v>
      </c>
      <c r="AD645" s="1"/>
      <c r="AE645" s="1"/>
      <c r="AF645" s="5">
        <f t="shared" si="621"/>
        <v>-2.0937370592947202E-3</v>
      </c>
      <c r="AG645" s="5">
        <f t="shared" si="622"/>
        <v>-1.7508766983452828E-3</v>
      </c>
      <c r="AH645" s="5">
        <f t="shared" si="623"/>
        <v>-2.2235841998304862E-3</v>
      </c>
      <c r="AI645" s="5">
        <f t="shared" si="624"/>
        <v>-1.9317627932325943E-3</v>
      </c>
      <c r="AJ645" s="5" t="e">
        <f t="shared" si="625"/>
        <v>#DIV/0!</v>
      </c>
      <c r="AK645" s="5">
        <f t="shared" si="626"/>
        <v>-1.7508766983452828E-3</v>
      </c>
      <c r="AL645" s="1"/>
      <c r="AM645" s="175">
        <f t="shared" si="653"/>
        <v>-2.0937370592947202E-3</v>
      </c>
      <c r="AN645" s="175">
        <f t="shared" si="654"/>
        <v>-1.7508766983452828E-3</v>
      </c>
      <c r="AO645" s="175">
        <f t="shared" si="655"/>
        <v>-2.2235841998304862E-3</v>
      </c>
      <c r="AP645" s="175">
        <f t="shared" si="656"/>
        <v>-1.9317627932325943E-3</v>
      </c>
      <c r="AQ645" s="175" t="e">
        <f t="shared" si="657"/>
        <v>#DIV/0!</v>
      </c>
      <c r="AR645" s="175">
        <f t="shared" si="658"/>
        <v>-1.7508766983452828E-3</v>
      </c>
      <c r="AS645" s="175"/>
      <c r="AT645" s="175">
        <f t="shared" si="659"/>
        <v>0</v>
      </c>
      <c r="AU645" s="175">
        <f t="shared" si="660"/>
        <v>0</v>
      </c>
      <c r="AV645" s="175">
        <f t="shared" si="661"/>
        <v>0</v>
      </c>
      <c r="AW645" s="175">
        <f t="shared" si="662"/>
        <v>0</v>
      </c>
      <c r="AX645" s="175" t="e">
        <f t="shared" si="663"/>
        <v>#DIV/0!</v>
      </c>
      <c r="AY645" s="175">
        <f t="shared" si="664"/>
        <v>0</v>
      </c>
      <c r="AZ645" s="1"/>
      <c r="BA645" s="1">
        <f t="shared" si="627"/>
        <v>3.1189762152380979E-2</v>
      </c>
      <c r="BB645" s="1">
        <f t="shared" si="628"/>
        <v>3.5324728675142004E-2</v>
      </c>
      <c r="BC645" s="1">
        <f t="shared" si="629"/>
        <v>2.4148280305428659E-2</v>
      </c>
      <c r="BD645" s="1">
        <f t="shared" si="630"/>
        <v>4.5722889254338726E-2</v>
      </c>
      <c r="BE645" s="1">
        <f t="shared" si="631"/>
        <v>0</v>
      </c>
      <c r="BF645" s="1">
        <f t="shared" si="632"/>
        <v>3.5324728675142004E-2</v>
      </c>
      <c r="BG645" s="1"/>
      <c r="BH645" s="1">
        <f t="shared" si="665"/>
        <v>3.1255339918468253E-2</v>
      </c>
      <c r="BI645" s="1">
        <f t="shared" si="666"/>
        <v>3.5386795261333696E-2</v>
      </c>
      <c r="BJ645" s="1">
        <f t="shared" si="667"/>
        <v>2.4202215900643545E-2</v>
      </c>
      <c r="BK645" s="1">
        <f t="shared" si="668"/>
        <v>4.5811557603033244E-2</v>
      </c>
      <c r="BL645" s="1">
        <f t="shared" si="669"/>
        <v>0</v>
      </c>
      <c r="BM645" s="1">
        <f t="shared" si="670"/>
        <v>3.5386795261333696E-2</v>
      </c>
      <c r="BN645" s="1"/>
      <c r="BO645" s="1">
        <f t="shared" si="615"/>
        <v>-5.6495103718900369E-3</v>
      </c>
      <c r="BP645" s="1">
        <f t="shared" si="616"/>
        <v>-2.4148931587460952E-3</v>
      </c>
      <c r="BQ645" s="1">
        <f t="shared" si="617"/>
        <v>-3.0667695879053641E-2</v>
      </c>
      <c r="BR645" s="1">
        <f t="shared" si="618"/>
        <v>1.1575555706199309E-3</v>
      </c>
      <c r="BS645" s="1" t="e">
        <f t="shared" si="619"/>
        <v>#DIV/0!</v>
      </c>
      <c r="BT645" s="1">
        <f t="shared" si="620"/>
        <v>-2.4148931587460952E-3</v>
      </c>
      <c r="BU645" s="1"/>
      <c r="BV645" s="1">
        <f t="shared" si="633"/>
        <v>0.10024931871168685</v>
      </c>
      <c r="BW645" s="1">
        <f t="shared" si="634"/>
        <v>9.8956392207069116E-2</v>
      </c>
      <c r="BX645" s="1">
        <f t="shared" si="635"/>
        <v>9.6835605238273531E-2</v>
      </c>
      <c r="BY645" s="1">
        <f t="shared" si="636"/>
        <v>0.1228571289151231</v>
      </c>
      <c r="BZ645" s="1" t="e">
        <f t="shared" si="637"/>
        <v>#DIV/0!</v>
      </c>
      <c r="CA645" s="1">
        <f t="shared" si="638"/>
        <v>9.8956392207069116E-2</v>
      </c>
      <c r="CB645" s="1"/>
      <c r="CC645" s="1"/>
    </row>
    <row r="646" spans="1:81" x14ac:dyDescent="0.2">
      <c r="A646">
        <f t="shared" si="639"/>
        <v>2043</v>
      </c>
      <c r="B646">
        <f t="shared" si="640"/>
        <v>9</v>
      </c>
      <c r="C646" s="1">
        <f>AVERAGE(RealPrice!C634:C645)</f>
        <v>3.1189678497499037E-2</v>
      </c>
      <c r="D646" s="1">
        <f>AVERAGE(RealPrice!D634:D645)</f>
        <v>3.5324353161772799E-2</v>
      </c>
      <c r="E646" s="1">
        <f>AVERAGE(RealPrice!E634:E645)</f>
        <v>2.4148076178501E-2</v>
      </c>
      <c r="F646" s="1">
        <f>AVERAGE(RealPrice!F634:F645)</f>
        <v>4.572304936079457E-2</v>
      </c>
      <c r="G646" s="1">
        <f>AVERAGE(RealPrice!G634:G645)</f>
        <v>0</v>
      </c>
      <c r="H646" s="1">
        <f>AVERAGE(RealPrice!H634:H645)</f>
        <v>3.5324353161772799E-2</v>
      </c>
      <c r="I646" s="1"/>
      <c r="J646" s="1">
        <f t="shared" si="609"/>
        <v>-6.5661420969215928E-5</v>
      </c>
      <c r="K646" s="1">
        <f t="shared" si="610"/>
        <v>-6.244209956089708E-5</v>
      </c>
      <c r="L646" s="1">
        <f t="shared" si="611"/>
        <v>-5.4139722142545338E-5</v>
      </c>
      <c r="M646" s="1">
        <f t="shared" si="612"/>
        <v>-8.8508242238674595E-5</v>
      </c>
      <c r="N646" s="1">
        <f t="shared" si="613"/>
        <v>0</v>
      </c>
      <c r="O646" s="1">
        <f t="shared" si="614"/>
        <v>-6.244209956089708E-5</v>
      </c>
      <c r="P646" s="1"/>
      <c r="Q646" s="99">
        <f t="shared" si="641"/>
        <v>-6.5661420969215928E-5</v>
      </c>
      <c r="R646" s="99">
        <f t="shared" si="642"/>
        <v>-6.244209956089708E-5</v>
      </c>
      <c r="S646" s="99">
        <f t="shared" si="643"/>
        <v>-5.4139722142545338E-5</v>
      </c>
      <c r="T646" s="99">
        <f t="shared" si="644"/>
        <v>-8.8508242238674595E-5</v>
      </c>
      <c r="U646" s="99">
        <f t="shared" si="645"/>
        <v>0</v>
      </c>
      <c r="V646" s="99">
        <f t="shared" si="646"/>
        <v>-6.244209956089708E-5</v>
      </c>
      <c r="W646" s="99"/>
      <c r="X646" s="99">
        <f t="shared" si="647"/>
        <v>0</v>
      </c>
      <c r="Y646" s="99">
        <f t="shared" si="648"/>
        <v>0</v>
      </c>
      <c r="Z646" s="99">
        <f t="shared" si="649"/>
        <v>0</v>
      </c>
      <c r="AA646" s="99">
        <f t="shared" si="650"/>
        <v>0</v>
      </c>
      <c r="AB646" s="99">
        <f t="shared" si="651"/>
        <v>0</v>
      </c>
      <c r="AC646" s="99">
        <f t="shared" si="652"/>
        <v>0</v>
      </c>
      <c r="AD646" s="1"/>
      <c r="AE646" s="1"/>
      <c r="AF646" s="5">
        <f t="shared" si="621"/>
        <v>-2.1008064906827828E-3</v>
      </c>
      <c r="AG646" s="5">
        <f t="shared" si="622"/>
        <v>-1.7645593250181779E-3</v>
      </c>
      <c r="AH646" s="5">
        <f t="shared" si="623"/>
        <v>-2.2369737698730852E-3</v>
      </c>
      <c r="AI646" s="5">
        <f t="shared" si="624"/>
        <v>-1.9320068312371763E-3</v>
      </c>
      <c r="AJ646" s="5" t="e">
        <f t="shared" si="625"/>
        <v>#DIV/0!</v>
      </c>
      <c r="AK646" s="5">
        <f t="shared" si="626"/>
        <v>-1.7645593250181779E-3</v>
      </c>
      <c r="AL646" s="1"/>
      <c r="AM646" s="175">
        <f t="shared" si="653"/>
        <v>-2.1008064906827828E-3</v>
      </c>
      <c r="AN646" s="175">
        <f t="shared" si="654"/>
        <v>-1.7645593250181779E-3</v>
      </c>
      <c r="AO646" s="175">
        <f t="shared" si="655"/>
        <v>-2.2369737698730852E-3</v>
      </c>
      <c r="AP646" s="175">
        <f t="shared" si="656"/>
        <v>-1.9320068312371763E-3</v>
      </c>
      <c r="AQ646" s="175" t="e">
        <f t="shared" si="657"/>
        <v>#DIV/0!</v>
      </c>
      <c r="AR646" s="175">
        <f t="shared" si="658"/>
        <v>-1.7645593250181779E-3</v>
      </c>
      <c r="AS646" s="175"/>
      <c r="AT646" s="175">
        <f t="shared" si="659"/>
        <v>0</v>
      </c>
      <c r="AU646" s="175">
        <f t="shared" si="660"/>
        <v>0</v>
      </c>
      <c r="AV646" s="175">
        <f t="shared" si="661"/>
        <v>0</v>
      </c>
      <c r="AW646" s="175">
        <f t="shared" si="662"/>
        <v>0</v>
      </c>
      <c r="AX646" s="175" t="e">
        <f t="shared" si="663"/>
        <v>#DIV/0!</v>
      </c>
      <c r="AY646" s="175">
        <f t="shared" si="664"/>
        <v>0</v>
      </c>
      <c r="AZ646" s="1"/>
      <c r="BA646" s="1">
        <f t="shared" si="627"/>
        <v>3.1124017076529821E-2</v>
      </c>
      <c r="BB646" s="1">
        <f t="shared" si="628"/>
        <v>3.5261911062211902E-2</v>
      </c>
      <c r="BC646" s="1">
        <f t="shared" si="629"/>
        <v>2.4093936456358454E-2</v>
      </c>
      <c r="BD646" s="1">
        <f t="shared" si="630"/>
        <v>4.5634541118555895E-2</v>
      </c>
      <c r="BE646" s="1">
        <f t="shared" si="631"/>
        <v>0</v>
      </c>
      <c r="BF646" s="1">
        <f t="shared" si="632"/>
        <v>3.5261911062211902E-2</v>
      </c>
      <c r="BG646" s="1"/>
      <c r="BH646" s="1">
        <f t="shared" si="665"/>
        <v>3.1189678497499037E-2</v>
      </c>
      <c r="BI646" s="1">
        <f t="shared" si="666"/>
        <v>3.5324353161772799E-2</v>
      </c>
      <c r="BJ646" s="1">
        <f t="shared" si="667"/>
        <v>2.4148076178501E-2</v>
      </c>
      <c r="BK646" s="1">
        <f t="shared" si="668"/>
        <v>4.572304936079457E-2</v>
      </c>
      <c r="BL646" s="1">
        <f t="shared" si="669"/>
        <v>0</v>
      </c>
      <c r="BM646" s="1">
        <f t="shared" si="670"/>
        <v>3.5324353161772799E-2</v>
      </c>
      <c r="BN646" s="1"/>
      <c r="BO646" s="1">
        <f t="shared" si="615"/>
        <v>-5.7150338509198923E-3</v>
      </c>
      <c r="BP646" s="1">
        <f t="shared" si="616"/>
        <v>-2.477225075517937E-3</v>
      </c>
      <c r="BQ646" s="1">
        <f t="shared" si="617"/>
        <v>-3.0721714492057843E-2</v>
      </c>
      <c r="BR646" s="1">
        <f t="shared" si="618"/>
        <v>1.0692183269098811E-3</v>
      </c>
      <c r="BS646" s="1" t="e">
        <f t="shared" si="619"/>
        <v>#DIV/0!</v>
      </c>
      <c r="BT646" s="1">
        <f t="shared" si="620"/>
        <v>-2.477225075517937E-3</v>
      </c>
      <c r="BU646" s="1"/>
      <c r="BV646" s="1">
        <f t="shared" si="633"/>
        <v>0.10024931871168685</v>
      </c>
      <c r="BW646" s="1">
        <f t="shared" si="634"/>
        <v>9.8956392207069116E-2</v>
      </c>
      <c r="BX646" s="1">
        <f t="shared" si="635"/>
        <v>9.6835605238273531E-2</v>
      </c>
      <c r="BY646" s="1">
        <f t="shared" si="636"/>
        <v>0.1228571289151231</v>
      </c>
      <c r="BZ646" s="1" t="e">
        <f t="shared" si="637"/>
        <v>#DIV/0!</v>
      </c>
      <c r="CA646" s="1">
        <f t="shared" si="638"/>
        <v>9.8956392207069116E-2</v>
      </c>
      <c r="CB646" s="1"/>
      <c r="CC646" s="1"/>
    </row>
    <row r="647" spans="1:81" x14ac:dyDescent="0.2">
      <c r="A647">
        <f t="shared" si="639"/>
        <v>2043</v>
      </c>
      <c r="B647">
        <f t="shared" si="640"/>
        <v>10</v>
      </c>
      <c r="C647" s="1">
        <f>AVERAGE(RealPrice!C635:C646)</f>
        <v>3.1124226740612174E-2</v>
      </c>
      <c r="D647" s="1">
        <f>AVERAGE(RealPrice!D635:D646)</f>
        <v>3.5262264519370576E-2</v>
      </c>
      <c r="E647" s="1">
        <f>AVERAGE(RealPrice!E635:E646)</f>
        <v>2.4093050200127003E-2</v>
      </c>
      <c r="F647" s="1">
        <f>AVERAGE(RealPrice!F635:F646)</f>
        <v>4.5634328122125589E-2</v>
      </c>
      <c r="G647" s="1">
        <f>AVERAGE(RealPrice!G635:G646)</f>
        <v>0</v>
      </c>
      <c r="H647" s="1">
        <f>AVERAGE(RealPrice!H635:H646)</f>
        <v>3.5262264519370576E-2</v>
      </c>
      <c r="I647" s="1"/>
      <c r="J647" s="1">
        <f t="shared" si="609"/>
        <v>-6.5451756886863305E-5</v>
      </c>
      <c r="K647" s="1">
        <f t="shared" si="610"/>
        <v>-6.2088642402223504E-5</v>
      </c>
      <c r="L647" s="1">
        <f t="shared" si="611"/>
        <v>-5.5025978373996615E-5</v>
      </c>
      <c r="M647" s="1">
        <f t="shared" si="612"/>
        <v>-8.8721238668980351E-5</v>
      </c>
      <c r="N647" s="1">
        <f t="shared" si="613"/>
        <v>0</v>
      </c>
      <c r="O647" s="1">
        <f t="shared" si="614"/>
        <v>-6.2088642402223504E-5</v>
      </c>
      <c r="P647" s="1"/>
      <c r="Q647" s="99">
        <f t="shared" si="641"/>
        <v>-6.5451756886863305E-5</v>
      </c>
      <c r="R647" s="99">
        <f t="shared" si="642"/>
        <v>-6.2088642402223504E-5</v>
      </c>
      <c r="S647" s="99">
        <f t="shared" si="643"/>
        <v>-5.5025978373996615E-5</v>
      </c>
      <c r="T647" s="99">
        <f t="shared" si="644"/>
        <v>-8.8721238668980351E-5</v>
      </c>
      <c r="U647" s="99">
        <f t="shared" si="645"/>
        <v>0</v>
      </c>
      <c r="V647" s="99">
        <f t="shared" si="646"/>
        <v>-6.2088642402223504E-5</v>
      </c>
      <c r="W647" s="99"/>
      <c r="X647" s="99">
        <f t="shared" si="647"/>
        <v>0</v>
      </c>
      <c r="Y647" s="99">
        <f t="shared" si="648"/>
        <v>0</v>
      </c>
      <c r="Z647" s="99">
        <f t="shared" si="649"/>
        <v>0</v>
      </c>
      <c r="AA647" s="99">
        <f t="shared" si="650"/>
        <v>0</v>
      </c>
      <c r="AB647" s="99">
        <f t="shared" si="651"/>
        <v>0</v>
      </c>
      <c r="AC647" s="99">
        <f t="shared" si="652"/>
        <v>0</v>
      </c>
      <c r="AD647" s="1"/>
      <c r="AE647" s="1"/>
      <c r="AF647" s="5">
        <f t="shared" si="621"/>
        <v>-2.0985069433181458E-3</v>
      </c>
      <c r="AG647" s="5">
        <f t="shared" si="622"/>
        <v>-1.7576724510107722E-3</v>
      </c>
      <c r="AH647" s="5">
        <f t="shared" si="623"/>
        <v>-2.2786899447909681E-3</v>
      </c>
      <c r="AI647" s="5">
        <f t="shared" si="624"/>
        <v>-1.9404051109734866E-3</v>
      </c>
      <c r="AJ647" s="5" t="e">
        <f t="shared" si="625"/>
        <v>#DIV/0!</v>
      </c>
      <c r="AK647" s="5">
        <f t="shared" si="626"/>
        <v>-1.7576724510107722E-3</v>
      </c>
      <c r="AL647" s="1"/>
      <c r="AM647" s="175">
        <f t="shared" si="653"/>
        <v>-2.0985069433181458E-3</v>
      </c>
      <c r="AN647" s="175">
        <f t="shared" si="654"/>
        <v>-1.7576724510107722E-3</v>
      </c>
      <c r="AO647" s="175">
        <f t="shared" si="655"/>
        <v>-2.2786899447909681E-3</v>
      </c>
      <c r="AP647" s="175">
        <f t="shared" si="656"/>
        <v>-1.9404051109734866E-3</v>
      </c>
      <c r="AQ647" s="175" t="e">
        <f t="shared" si="657"/>
        <v>#DIV/0!</v>
      </c>
      <c r="AR647" s="175">
        <f t="shared" si="658"/>
        <v>-1.7576724510107722E-3</v>
      </c>
      <c r="AS647" s="175"/>
      <c r="AT647" s="175">
        <f t="shared" si="659"/>
        <v>0</v>
      </c>
      <c r="AU647" s="175">
        <f t="shared" si="660"/>
        <v>0</v>
      </c>
      <c r="AV647" s="175">
        <f t="shared" si="661"/>
        <v>0</v>
      </c>
      <c r="AW647" s="175">
        <f t="shared" si="662"/>
        <v>0</v>
      </c>
      <c r="AX647" s="175" t="e">
        <f t="shared" si="663"/>
        <v>#DIV/0!</v>
      </c>
      <c r="AY647" s="175">
        <f t="shared" si="664"/>
        <v>0</v>
      </c>
      <c r="AZ647" s="1"/>
      <c r="BA647" s="1">
        <f t="shared" si="627"/>
        <v>3.105877498372531E-2</v>
      </c>
      <c r="BB647" s="1">
        <f t="shared" si="628"/>
        <v>3.5200175876968352E-2</v>
      </c>
      <c r="BC647" s="1">
        <f t="shared" si="629"/>
        <v>2.4038024221753006E-2</v>
      </c>
      <c r="BD647" s="1">
        <f t="shared" si="630"/>
        <v>4.5545606883456609E-2</v>
      </c>
      <c r="BE647" s="1">
        <f t="shared" si="631"/>
        <v>0</v>
      </c>
      <c r="BF647" s="1">
        <f t="shared" si="632"/>
        <v>3.5200175876968352E-2</v>
      </c>
      <c r="BG647" s="1"/>
      <c r="BH647" s="1">
        <f t="shared" si="665"/>
        <v>3.1124226740612174E-2</v>
      </c>
      <c r="BI647" s="1">
        <f t="shared" si="666"/>
        <v>3.5262264519370576E-2</v>
      </c>
      <c r="BJ647" s="1">
        <f t="shared" si="667"/>
        <v>2.4093050200127003E-2</v>
      </c>
      <c r="BK647" s="1">
        <f t="shared" si="668"/>
        <v>4.5634328122125589E-2</v>
      </c>
      <c r="BL647" s="1">
        <f t="shared" si="669"/>
        <v>0</v>
      </c>
      <c r="BM647" s="1">
        <f t="shared" si="670"/>
        <v>3.5262264519370576E-2</v>
      </c>
      <c r="BN647" s="1"/>
      <c r="BO647" s="1">
        <f t="shared" si="615"/>
        <v>-5.7803482568404754E-3</v>
      </c>
      <c r="BP647" s="1">
        <f t="shared" si="616"/>
        <v>-2.5392045864238892E-3</v>
      </c>
      <c r="BQ647" s="1">
        <f t="shared" si="617"/>
        <v>-3.0776615083288217E-2</v>
      </c>
      <c r="BR647" s="1">
        <f t="shared" si="618"/>
        <v>9.8066924338586743E-4</v>
      </c>
      <c r="BS647" s="1" t="e">
        <f t="shared" si="619"/>
        <v>#DIV/0!</v>
      </c>
      <c r="BT647" s="1">
        <f t="shared" si="620"/>
        <v>-2.5392045864238892E-3</v>
      </c>
      <c r="BU647" s="1"/>
      <c r="BV647" s="1">
        <f t="shared" si="633"/>
        <v>0.10024931871168685</v>
      </c>
      <c r="BW647" s="1">
        <f t="shared" si="634"/>
        <v>9.8956392207069116E-2</v>
      </c>
      <c r="BX647" s="1">
        <f t="shared" si="635"/>
        <v>9.6835605238273531E-2</v>
      </c>
      <c r="BY647" s="1">
        <f t="shared" si="636"/>
        <v>0.1228571289151231</v>
      </c>
      <c r="BZ647" s="1" t="e">
        <f t="shared" si="637"/>
        <v>#DIV/0!</v>
      </c>
      <c r="CA647" s="1">
        <f t="shared" si="638"/>
        <v>9.8956392207069116E-2</v>
      </c>
      <c r="CB647" s="1"/>
      <c r="CC647" s="1"/>
    </row>
    <row r="648" spans="1:81" x14ac:dyDescent="0.2">
      <c r="A648">
        <f t="shared" si="639"/>
        <v>2043</v>
      </c>
      <c r="B648">
        <f t="shared" si="640"/>
        <v>11</v>
      </c>
      <c r="C648" s="1">
        <f>AVERAGE(RealPrice!C636:C647)</f>
        <v>3.1057849615311897E-2</v>
      </c>
      <c r="D648" s="1">
        <f>AVERAGE(RealPrice!D636:D647)</f>
        <v>3.5199241551158819E-2</v>
      </c>
      <c r="E648" s="1">
        <f>AVERAGE(RealPrice!E636:E647)</f>
        <v>2.4039369248830895E-2</v>
      </c>
      <c r="F648" s="1">
        <f>AVERAGE(RealPrice!F636:F647)</f>
        <v>4.5545059091264543E-2</v>
      </c>
      <c r="G648" s="1">
        <f>AVERAGE(RealPrice!G636:G647)</f>
        <v>0</v>
      </c>
      <c r="H648" s="1">
        <f>AVERAGE(RealPrice!H636:H647)</f>
        <v>3.5199241551158819E-2</v>
      </c>
      <c r="I648" s="1"/>
      <c r="J648" s="1">
        <f t="shared" si="609"/>
        <v>-6.6377125300276507E-5</v>
      </c>
      <c r="K648" s="1">
        <f t="shared" si="610"/>
        <v>-6.302296821175668E-5</v>
      </c>
      <c r="L648" s="1">
        <f t="shared" si="611"/>
        <v>-5.3680951296108254E-5</v>
      </c>
      <c r="M648" s="1">
        <f t="shared" si="612"/>
        <v>-8.9269030861045817E-5</v>
      </c>
      <c r="N648" s="1">
        <f t="shared" si="613"/>
        <v>0</v>
      </c>
      <c r="O648" s="1">
        <f t="shared" si="614"/>
        <v>-6.302296821175668E-5</v>
      </c>
      <c r="P648" s="1"/>
      <c r="Q648" s="99">
        <f t="shared" si="641"/>
        <v>-6.6377125300276507E-5</v>
      </c>
      <c r="R648" s="99">
        <f t="shared" si="642"/>
        <v>-6.302296821175668E-5</v>
      </c>
      <c r="S648" s="99">
        <f t="shared" si="643"/>
        <v>-5.3680951296108254E-5</v>
      </c>
      <c r="T648" s="99">
        <f t="shared" si="644"/>
        <v>-8.9269030861045817E-5</v>
      </c>
      <c r="U648" s="99">
        <f t="shared" si="645"/>
        <v>0</v>
      </c>
      <c r="V648" s="99">
        <f t="shared" si="646"/>
        <v>-6.302296821175668E-5</v>
      </c>
      <c r="W648" s="99"/>
      <c r="X648" s="99">
        <f t="shared" si="647"/>
        <v>0</v>
      </c>
      <c r="Y648" s="99">
        <f t="shared" si="648"/>
        <v>0</v>
      </c>
      <c r="Z648" s="99">
        <f t="shared" si="649"/>
        <v>0</v>
      </c>
      <c r="AA648" s="99">
        <f t="shared" si="650"/>
        <v>0</v>
      </c>
      <c r="AB648" s="99">
        <f t="shared" si="651"/>
        <v>0</v>
      </c>
      <c r="AC648" s="99">
        <f t="shared" si="652"/>
        <v>0</v>
      </c>
      <c r="AD648" s="1"/>
      <c r="AE648" s="1"/>
      <c r="AF648" s="5">
        <f t="shared" si="621"/>
        <v>-2.1326513861198437E-3</v>
      </c>
      <c r="AG648" s="5">
        <f t="shared" si="622"/>
        <v>-1.7872637810069092E-3</v>
      </c>
      <c r="AH648" s="5">
        <f t="shared" si="623"/>
        <v>-2.2280678805801646E-3</v>
      </c>
      <c r="AI648" s="5">
        <f t="shared" si="624"/>
        <v>-1.9561815531095039E-3</v>
      </c>
      <c r="AJ648" s="5" t="e">
        <f t="shared" si="625"/>
        <v>#DIV/0!</v>
      </c>
      <c r="AK648" s="5">
        <f t="shared" si="626"/>
        <v>-1.7872637810069092E-3</v>
      </c>
      <c r="AL648" s="1"/>
      <c r="AM648" s="175">
        <f t="shared" si="653"/>
        <v>-2.1326513861198437E-3</v>
      </c>
      <c r="AN648" s="175">
        <f t="shared" si="654"/>
        <v>-1.7872637810069092E-3</v>
      </c>
      <c r="AO648" s="175">
        <f t="shared" si="655"/>
        <v>-2.2280678805801646E-3</v>
      </c>
      <c r="AP648" s="175">
        <f t="shared" si="656"/>
        <v>-1.9561815531095039E-3</v>
      </c>
      <c r="AQ648" s="175" t="e">
        <f t="shared" si="657"/>
        <v>#DIV/0!</v>
      </c>
      <c r="AR648" s="175">
        <f t="shared" si="658"/>
        <v>-1.7872637810069092E-3</v>
      </c>
      <c r="AS648" s="175"/>
      <c r="AT648" s="175">
        <f t="shared" si="659"/>
        <v>0</v>
      </c>
      <c r="AU648" s="175">
        <f t="shared" si="660"/>
        <v>0</v>
      </c>
      <c r="AV648" s="175">
        <f t="shared" si="661"/>
        <v>0</v>
      </c>
      <c r="AW648" s="175">
        <f t="shared" si="662"/>
        <v>0</v>
      </c>
      <c r="AX648" s="175" t="e">
        <f t="shared" si="663"/>
        <v>#DIV/0!</v>
      </c>
      <c r="AY648" s="175">
        <f t="shared" si="664"/>
        <v>0</v>
      </c>
      <c r="AZ648" s="1"/>
      <c r="BA648" s="1">
        <f t="shared" si="627"/>
        <v>3.0991472490011621E-2</v>
      </c>
      <c r="BB648" s="1">
        <f t="shared" si="628"/>
        <v>3.5136218582947062E-2</v>
      </c>
      <c r="BC648" s="1">
        <f t="shared" si="629"/>
        <v>2.3985688297534787E-2</v>
      </c>
      <c r="BD648" s="1">
        <f t="shared" si="630"/>
        <v>4.5455790060403498E-2</v>
      </c>
      <c r="BE648" s="1">
        <f t="shared" si="631"/>
        <v>0</v>
      </c>
      <c r="BF648" s="1">
        <f t="shared" si="632"/>
        <v>3.5136218582947062E-2</v>
      </c>
      <c r="BG648" s="1"/>
      <c r="BH648" s="1">
        <f t="shared" si="665"/>
        <v>3.1057849615311897E-2</v>
      </c>
      <c r="BI648" s="1">
        <f t="shared" si="666"/>
        <v>3.5199241551158819E-2</v>
      </c>
      <c r="BJ648" s="1">
        <f t="shared" si="667"/>
        <v>2.4039369248830895E-2</v>
      </c>
      <c r="BK648" s="1">
        <f t="shared" si="668"/>
        <v>4.5545059091264543E-2</v>
      </c>
      <c r="BL648" s="1">
        <f t="shared" si="669"/>
        <v>0</v>
      </c>
      <c r="BM648" s="1">
        <f t="shared" si="670"/>
        <v>3.5199241551158819E-2</v>
      </c>
      <c r="BN648" s="1"/>
      <c r="BO648" s="1">
        <f t="shared" si="615"/>
        <v>-5.8465838228724722E-3</v>
      </c>
      <c r="BP648" s="1">
        <f t="shared" si="616"/>
        <v>-2.6021149159671888E-3</v>
      </c>
      <c r="BQ648" s="1">
        <f t="shared" si="617"/>
        <v>-3.0830176429780944E-2</v>
      </c>
      <c r="BR648" s="1">
        <f t="shared" si="618"/>
        <v>8.9157483895625344E-4</v>
      </c>
      <c r="BS648" s="1" t="e">
        <f t="shared" si="619"/>
        <v>#DIV/0!</v>
      </c>
      <c r="BT648" s="1">
        <f t="shared" si="620"/>
        <v>-2.6021149159671888E-3</v>
      </c>
      <c r="BU648" s="1"/>
      <c r="BV648" s="1">
        <f t="shared" si="633"/>
        <v>0.10024931871168685</v>
      </c>
      <c r="BW648" s="1">
        <f t="shared" si="634"/>
        <v>9.8956392207069116E-2</v>
      </c>
      <c r="BX648" s="1">
        <f t="shared" si="635"/>
        <v>9.6835605238273531E-2</v>
      </c>
      <c r="BY648" s="1">
        <f t="shared" si="636"/>
        <v>0.1228571289151231</v>
      </c>
      <c r="BZ648" s="1" t="e">
        <f t="shared" si="637"/>
        <v>#DIV/0!</v>
      </c>
      <c r="CA648" s="1">
        <f t="shared" si="638"/>
        <v>9.8956392207069116E-2</v>
      </c>
      <c r="CB648" s="1"/>
      <c r="CC648" s="1"/>
    </row>
    <row r="649" spans="1:81" x14ac:dyDescent="0.2">
      <c r="A649">
        <f t="shared" si="639"/>
        <v>2043</v>
      </c>
      <c r="B649">
        <f t="shared" si="640"/>
        <v>12</v>
      </c>
      <c r="C649" s="1">
        <f>AVERAGE(RealPrice!C637:C648)</f>
        <v>3.0990696016612512E-2</v>
      </c>
      <c r="D649" s="1">
        <f>AVERAGE(RealPrice!D637:D648)</f>
        <v>3.5135451747176742E-2</v>
      </c>
      <c r="E649" s="1">
        <f>AVERAGE(RealPrice!E637:E648)</f>
        <v>2.3987334626616705E-2</v>
      </c>
      <c r="F649" s="1">
        <f>AVERAGE(RealPrice!F637:F648)</f>
        <v>4.5454099683966298E-2</v>
      </c>
      <c r="G649" s="1">
        <f>AVERAGE(RealPrice!G637:G648)</f>
        <v>0</v>
      </c>
      <c r="H649" s="1">
        <f>AVERAGE(RealPrice!H637:H648)</f>
        <v>3.5135451747176742E-2</v>
      </c>
      <c r="I649" s="1"/>
      <c r="J649" s="1">
        <f t="shared" si="609"/>
        <v>-6.7153598699385558E-5</v>
      </c>
      <c r="K649" s="1">
        <f t="shared" si="610"/>
        <v>-6.3789803982076954E-5</v>
      </c>
      <c r="L649" s="1">
        <f t="shared" si="611"/>
        <v>-5.2034622214189308E-5</v>
      </c>
      <c r="M649" s="1">
        <f t="shared" si="612"/>
        <v>-9.0959407298245309E-5</v>
      </c>
      <c r="N649" s="1">
        <f t="shared" si="613"/>
        <v>0</v>
      </c>
      <c r="O649" s="1">
        <f t="shared" si="614"/>
        <v>-6.3789803982076954E-5</v>
      </c>
      <c r="P649" s="1"/>
      <c r="Q649" s="99">
        <f t="shared" si="641"/>
        <v>-6.7153598699385558E-5</v>
      </c>
      <c r="R649" s="99">
        <f t="shared" si="642"/>
        <v>-6.3789803982076954E-5</v>
      </c>
      <c r="S649" s="99">
        <f t="shared" si="643"/>
        <v>-5.2034622214189308E-5</v>
      </c>
      <c r="T649" s="99">
        <f t="shared" si="644"/>
        <v>-9.0959407298245309E-5</v>
      </c>
      <c r="U649" s="99">
        <f t="shared" si="645"/>
        <v>0</v>
      </c>
      <c r="V649" s="99">
        <f t="shared" si="646"/>
        <v>-6.3789803982076954E-5</v>
      </c>
      <c r="W649" s="99"/>
      <c r="X649" s="99">
        <f t="shared" si="647"/>
        <v>0</v>
      </c>
      <c r="Y649" s="99">
        <f t="shared" si="648"/>
        <v>0</v>
      </c>
      <c r="Z649" s="99">
        <f t="shared" si="649"/>
        <v>0</v>
      </c>
      <c r="AA649" s="99">
        <f t="shared" si="650"/>
        <v>0</v>
      </c>
      <c r="AB649" s="99">
        <f t="shared" si="651"/>
        <v>0</v>
      </c>
      <c r="AC649" s="99">
        <f t="shared" si="652"/>
        <v>0</v>
      </c>
      <c r="AD649" s="1"/>
      <c r="AE649" s="1"/>
      <c r="AF649" s="5">
        <f t="shared" si="621"/>
        <v>-2.1622101829702478E-3</v>
      </c>
      <c r="AG649" s="5">
        <f t="shared" si="622"/>
        <v>-1.8122493886513213E-3</v>
      </c>
      <c r="AH649" s="5">
        <f t="shared" si="623"/>
        <v>-2.1645585487530816E-3</v>
      </c>
      <c r="AI649" s="5">
        <f t="shared" si="624"/>
        <v>-1.9971300754265675E-3</v>
      </c>
      <c r="AJ649" s="5" t="e">
        <f t="shared" si="625"/>
        <v>#DIV/0!</v>
      </c>
      <c r="AK649" s="5">
        <f t="shared" si="626"/>
        <v>-1.8122493886513213E-3</v>
      </c>
      <c r="AL649" s="1"/>
      <c r="AM649" s="175">
        <f t="shared" si="653"/>
        <v>-2.1622101829702478E-3</v>
      </c>
      <c r="AN649" s="175">
        <f t="shared" si="654"/>
        <v>-1.8122493886513213E-3</v>
      </c>
      <c r="AO649" s="175">
        <f t="shared" si="655"/>
        <v>-2.1645585487530816E-3</v>
      </c>
      <c r="AP649" s="175">
        <f t="shared" si="656"/>
        <v>-1.9971300754265675E-3</v>
      </c>
      <c r="AQ649" s="175" t="e">
        <f t="shared" si="657"/>
        <v>#DIV/0!</v>
      </c>
      <c r="AR649" s="175">
        <f t="shared" si="658"/>
        <v>-1.8122493886513213E-3</v>
      </c>
      <c r="AS649" s="175"/>
      <c r="AT649" s="175">
        <f t="shared" si="659"/>
        <v>0</v>
      </c>
      <c r="AU649" s="175">
        <f t="shared" si="660"/>
        <v>0</v>
      </c>
      <c r="AV649" s="175">
        <f t="shared" si="661"/>
        <v>0</v>
      </c>
      <c r="AW649" s="175">
        <f t="shared" si="662"/>
        <v>0</v>
      </c>
      <c r="AX649" s="175" t="e">
        <f t="shared" si="663"/>
        <v>#DIV/0!</v>
      </c>
      <c r="AY649" s="175">
        <f t="shared" si="664"/>
        <v>0</v>
      </c>
      <c r="AZ649" s="1"/>
      <c r="BA649" s="1">
        <f t="shared" si="627"/>
        <v>3.0923542417913126E-2</v>
      </c>
      <c r="BB649" s="1">
        <f t="shared" si="628"/>
        <v>3.5071661943194665E-2</v>
      </c>
      <c r="BC649" s="1">
        <f t="shared" si="629"/>
        <v>2.3935300004402516E-2</v>
      </c>
      <c r="BD649" s="1">
        <f t="shared" si="630"/>
        <v>4.5363140276668053E-2</v>
      </c>
      <c r="BE649" s="1">
        <f t="shared" si="631"/>
        <v>0</v>
      </c>
      <c r="BF649" s="1">
        <f t="shared" si="632"/>
        <v>3.5071661943194665E-2</v>
      </c>
      <c r="BG649" s="1"/>
      <c r="BH649" s="1">
        <f t="shared" si="665"/>
        <v>3.0990696016612512E-2</v>
      </c>
      <c r="BI649" s="1">
        <f t="shared" si="666"/>
        <v>3.5135451747176742E-2</v>
      </c>
      <c r="BJ649" s="1">
        <f t="shared" si="667"/>
        <v>2.3987334626616705E-2</v>
      </c>
      <c r="BK649" s="1">
        <f t="shared" si="668"/>
        <v>4.5454099683966298E-2</v>
      </c>
      <c r="BL649" s="1">
        <f t="shared" si="669"/>
        <v>0</v>
      </c>
      <c r="BM649" s="1">
        <f t="shared" si="670"/>
        <v>3.5135451747176742E-2</v>
      </c>
      <c r="BN649" s="1"/>
      <c r="BO649" s="1">
        <f t="shared" si="615"/>
        <v>-5.9135922213769277E-3</v>
      </c>
      <c r="BP649" s="1">
        <f t="shared" si="616"/>
        <v>-2.6657891169159977E-3</v>
      </c>
      <c r="BQ649" s="1">
        <f t="shared" si="617"/>
        <v>-3.0882098420008788E-2</v>
      </c>
      <c r="BR649" s="1">
        <f t="shared" si="618"/>
        <v>8.0079708942596708E-4</v>
      </c>
      <c r="BS649" s="1" t="e">
        <f t="shared" si="619"/>
        <v>#DIV/0!</v>
      </c>
      <c r="BT649" s="1">
        <f t="shared" si="620"/>
        <v>-2.6657891169159977E-3</v>
      </c>
      <c r="BU649" s="1"/>
      <c r="BV649" s="1">
        <f t="shared" si="633"/>
        <v>0.10024931871168685</v>
      </c>
      <c r="BW649" s="1">
        <f t="shared" si="634"/>
        <v>9.8956392207069116E-2</v>
      </c>
      <c r="BX649" s="1">
        <f t="shared" si="635"/>
        <v>9.6835605238273531E-2</v>
      </c>
      <c r="BY649" s="1">
        <f t="shared" si="636"/>
        <v>0.1228571289151231</v>
      </c>
      <c r="BZ649" s="1" t="e">
        <f t="shared" si="637"/>
        <v>#DIV/0!</v>
      </c>
      <c r="CA649" s="1">
        <f t="shared" si="638"/>
        <v>9.8956392207069116E-2</v>
      </c>
      <c r="CB649" s="1"/>
      <c r="CC649" s="1"/>
    </row>
    <row r="650" spans="1:81" x14ac:dyDescent="0.2">
      <c r="A650">
        <f t="shared" si="639"/>
        <v>2044</v>
      </c>
      <c r="B650">
        <f t="shared" si="640"/>
        <v>1</v>
      </c>
      <c r="C650" s="1">
        <f>AVERAGE(RealPrice!C638:C649)</f>
        <v>3.0923592247026368E-2</v>
      </c>
      <c r="D650" s="1">
        <f>AVERAGE(RealPrice!D638:D649)</f>
        <v>3.5071819876813903E-2</v>
      </c>
      <c r="E650" s="1">
        <f>AVERAGE(RealPrice!E638:E649)</f>
        <v>2.3935071821937676E-2</v>
      </c>
      <c r="F650" s="1">
        <f>AVERAGE(RealPrice!F638:F649)</f>
        <v>4.5362882229359282E-2</v>
      </c>
      <c r="G650" s="1">
        <f>AVERAGE(RealPrice!G638:G649)</f>
        <v>0</v>
      </c>
      <c r="H650" s="1">
        <f>AVERAGE(RealPrice!H638:H649)</f>
        <v>3.5071819876813903E-2</v>
      </c>
      <c r="I650" s="1"/>
      <c r="J650" s="1">
        <f t="shared" si="609"/>
        <v>-6.7103769586143724E-5</v>
      </c>
      <c r="K650" s="1">
        <f t="shared" si="610"/>
        <v>-6.3631870362838849E-5</v>
      </c>
      <c r="L650" s="1">
        <f t="shared" si="611"/>
        <v>-5.2262804679029107E-5</v>
      </c>
      <c r="M650" s="1">
        <f t="shared" si="612"/>
        <v>-9.1217454607016302E-5</v>
      </c>
      <c r="N650" s="1">
        <f t="shared" si="613"/>
        <v>0</v>
      </c>
      <c r="O650" s="1">
        <f t="shared" si="614"/>
        <v>-6.3631870362838849E-5</v>
      </c>
      <c r="P650" s="1"/>
      <c r="Q650" s="99">
        <f t="shared" si="641"/>
        <v>-6.7103769586143724E-5</v>
      </c>
      <c r="R650" s="99">
        <f t="shared" si="642"/>
        <v>-6.3631870362838849E-5</v>
      </c>
      <c r="S650" s="99">
        <f t="shared" si="643"/>
        <v>-5.2262804679029107E-5</v>
      </c>
      <c r="T650" s="99">
        <f t="shared" si="644"/>
        <v>-9.1217454607016302E-5</v>
      </c>
      <c r="U650" s="99">
        <f t="shared" si="645"/>
        <v>0</v>
      </c>
      <c r="V650" s="99">
        <f t="shared" si="646"/>
        <v>-6.3631870362838849E-5</v>
      </c>
      <c r="W650" s="99"/>
      <c r="X650" s="99">
        <f t="shared" si="647"/>
        <v>0</v>
      </c>
      <c r="Y650" s="99">
        <f t="shared" si="648"/>
        <v>0</v>
      </c>
      <c r="Z650" s="99">
        <f t="shared" si="649"/>
        <v>0</v>
      </c>
      <c r="AA650" s="99">
        <f t="shared" si="650"/>
        <v>0</v>
      </c>
      <c r="AB650" s="99">
        <f t="shared" si="651"/>
        <v>0</v>
      </c>
      <c r="AC650" s="99">
        <f t="shared" si="652"/>
        <v>0</v>
      </c>
      <c r="AD650" s="1"/>
      <c r="AE650" s="1"/>
      <c r="AF650" s="5">
        <f t="shared" si="621"/>
        <v>-2.1652875930947557E-3</v>
      </c>
      <c r="AG650" s="5">
        <f t="shared" si="622"/>
        <v>-1.8110446059071972E-3</v>
      </c>
      <c r="AH650" s="5">
        <f t="shared" si="623"/>
        <v>-2.1787666488396473E-3</v>
      </c>
      <c r="AI650" s="5">
        <f t="shared" si="624"/>
        <v>-2.0068036819832491E-3</v>
      </c>
      <c r="AJ650" s="5" t="e">
        <f t="shared" si="625"/>
        <v>#DIV/0!</v>
      </c>
      <c r="AK650" s="5">
        <f t="shared" si="626"/>
        <v>-1.8110446059071972E-3</v>
      </c>
      <c r="AL650" s="1"/>
      <c r="AM650" s="175">
        <f t="shared" si="653"/>
        <v>-2.1652875930947557E-3</v>
      </c>
      <c r="AN650" s="175">
        <f t="shared" si="654"/>
        <v>-1.8110446059071972E-3</v>
      </c>
      <c r="AO650" s="175">
        <f t="shared" si="655"/>
        <v>-2.1787666488396473E-3</v>
      </c>
      <c r="AP650" s="175">
        <f t="shared" si="656"/>
        <v>-2.0068036819832491E-3</v>
      </c>
      <c r="AQ650" s="175" t="e">
        <f t="shared" si="657"/>
        <v>#DIV/0!</v>
      </c>
      <c r="AR650" s="175">
        <f t="shared" si="658"/>
        <v>-1.8110446059071972E-3</v>
      </c>
      <c r="AS650" s="175"/>
      <c r="AT650" s="175">
        <f t="shared" si="659"/>
        <v>0</v>
      </c>
      <c r="AU650" s="175">
        <f t="shared" si="660"/>
        <v>0</v>
      </c>
      <c r="AV650" s="175">
        <f t="shared" si="661"/>
        <v>0</v>
      </c>
      <c r="AW650" s="175">
        <f t="shared" si="662"/>
        <v>0</v>
      </c>
      <c r="AX650" s="175" t="e">
        <f t="shared" si="663"/>
        <v>#DIV/0!</v>
      </c>
      <c r="AY650" s="175">
        <f t="shared" si="664"/>
        <v>0</v>
      </c>
      <c r="AZ650" s="1"/>
      <c r="BA650" s="1">
        <f t="shared" si="627"/>
        <v>3.0856488477440224E-2</v>
      </c>
      <c r="BB650" s="1">
        <f t="shared" si="628"/>
        <v>3.5008188006451064E-2</v>
      </c>
      <c r="BC650" s="1">
        <f t="shared" si="629"/>
        <v>2.3882809017258647E-2</v>
      </c>
      <c r="BD650" s="1">
        <f t="shared" si="630"/>
        <v>4.5271664774752265E-2</v>
      </c>
      <c r="BE650" s="1">
        <f t="shared" si="631"/>
        <v>0</v>
      </c>
      <c r="BF650" s="1">
        <f t="shared" si="632"/>
        <v>3.5008188006451064E-2</v>
      </c>
      <c r="BG650" s="1"/>
      <c r="BH650" s="1">
        <f t="shared" si="665"/>
        <v>3.0923592247026368E-2</v>
      </c>
      <c r="BI650" s="1">
        <f t="shared" si="666"/>
        <v>3.5071819876813903E-2</v>
      </c>
      <c r="BJ650" s="1">
        <f t="shared" si="667"/>
        <v>2.3935071821937676E-2</v>
      </c>
      <c r="BK650" s="1">
        <f t="shared" si="668"/>
        <v>4.5362882229359282E-2</v>
      </c>
      <c r="BL650" s="1">
        <f t="shared" si="669"/>
        <v>0</v>
      </c>
      <c r="BM650" s="1">
        <f t="shared" si="670"/>
        <v>3.5071819876813903E-2</v>
      </c>
      <c r="BN650" s="1"/>
      <c r="BO650" s="1">
        <f t="shared" si="615"/>
        <v>-5.9805506920033351E-3</v>
      </c>
      <c r="BP650" s="1">
        <f t="shared" si="616"/>
        <v>-2.7293057471232504E-3</v>
      </c>
      <c r="BQ650" s="1">
        <f t="shared" si="617"/>
        <v>-3.0934247356232007E-2</v>
      </c>
      <c r="BR650" s="1">
        <f t="shared" si="618"/>
        <v>7.0976269034271633E-4</v>
      </c>
      <c r="BS650" s="1" t="e">
        <f t="shared" si="619"/>
        <v>#DIV/0!</v>
      </c>
      <c r="BT650" s="1">
        <f t="shared" si="620"/>
        <v>-2.7293057471232504E-3</v>
      </c>
      <c r="BU650" s="1"/>
      <c r="BV650" s="1">
        <f t="shared" si="633"/>
        <v>0.10024931871168685</v>
      </c>
      <c r="BW650" s="1">
        <f t="shared" si="634"/>
        <v>9.8956392207069116E-2</v>
      </c>
      <c r="BX650" s="1">
        <f t="shared" si="635"/>
        <v>9.6835605238273531E-2</v>
      </c>
      <c r="BY650" s="1">
        <f t="shared" si="636"/>
        <v>0.1228571289151231</v>
      </c>
      <c r="BZ650" s="1" t="e">
        <f t="shared" si="637"/>
        <v>#DIV/0!</v>
      </c>
      <c r="CA650" s="1">
        <f t="shared" si="638"/>
        <v>9.8956392207069116E-2</v>
      </c>
      <c r="CB650" s="1"/>
      <c r="CC650" s="1"/>
    </row>
    <row r="651" spans="1:81" x14ac:dyDescent="0.2">
      <c r="A651">
        <f t="shared" si="639"/>
        <v>2044</v>
      </c>
      <c r="B651">
        <f t="shared" si="640"/>
        <v>2</v>
      </c>
      <c r="C651" s="1">
        <f>AVERAGE(RealPrice!C639:C650)</f>
        <v>3.0857636230337462E-2</v>
      </c>
      <c r="D651" s="1">
        <f>AVERAGE(RealPrice!D639:D650)</f>
        <v>3.5008856431228218E-2</v>
      </c>
      <c r="E651" s="1">
        <f>AVERAGE(RealPrice!E639:E650)</f>
        <v>2.3883310308460054E-2</v>
      </c>
      <c r="F651" s="1">
        <f>AVERAGE(RealPrice!F639:F650)</f>
        <v>4.5273676399761514E-2</v>
      </c>
      <c r="G651" s="1">
        <f>AVERAGE(RealPrice!G639:G650)</f>
        <v>0</v>
      </c>
      <c r="H651" s="1">
        <f>AVERAGE(RealPrice!H639:H650)</f>
        <v>3.5008856431228218E-2</v>
      </c>
      <c r="I651" s="1"/>
      <c r="J651" s="1">
        <f t="shared" si="609"/>
        <v>-6.5956016688906161E-5</v>
      </c>
      <c r="K651" s="1">
        <f t="shared" si="610"/>
        <v>-6.2963445585685618E-5</v>
      </c>
      <c r="L651" s="1">
        <f t="shared" si="611"/>
        <v>-5.1761513477622395E-5</v>
      </c>
      <c r="M651" s="1">
        <f t="shared" si="612"/>
        <v>-8.9205829597767405E-5</v>
      </c>
      <c r="N651" s="1">
        <f t="shared" si="613"/>
        <v>0</v>
      </c>
      <c r="O651" s="1">
        <f t="shared" si="614"/>
        <v>-6.2963445585685618E-5</v>
      </c>
      <c r="P651" s="1"/>
      <c r="Q651" s="99">
        <f t="shared" si="641"/>
        <v>-6.5956016688906161E-5</v>
      </c>
      <c r="R651" s="99">
        <f t="shared" si="642"/>
        <v>-6.2963445585685618E-5</v>
      </c>
      <c r="S651" s="99">
        <f t="shared" si="643"/>
        <v>-5.1761513477622395E-5</v>
      </c>
      <c r="T651" s="99">
        <f t="shared" si="644"/>
        <v>-8.9205829597767405E-5</v>
      </c>
      <c r="U651" s="99">
        <f t="shared" si="645"/>
        <v>0</v>
      </c>
      <c r="V651" s="99">
        <f t="shared" si="646"/>
        <v>-6.2963445585685618E-5</v>
      </c>
      <c r="W651" s="99"/>
      <c r="X651" s="99">
        <f t="shared" si="647"/>
        <v>0</v>
      </c>
      <c r="Y651" s="99">
        <f t="shared" si="648"/>
        <v>0</v>
      </c>
      <c r="Z651" s="99">
        <f t="shared" si="649"/>
        <v>0</v>
      </c>
      <c r="AA651" s="99">
        <f t="shared" si="650"/>
        <v>0</v>
      </c>
      <c r="AB651" s="99">
        <f t="shared" si="651"/>
        <v>0</v>
      </c>
      <c r="AC651" s="99">
        <f t="shared" si="652"/>
        <v>0</v>
      </c>
      <c r="AD651" s="1"/>
      <c r="AE651" s="1"/>
      <c r="AF651" s="5">
        <f t="shared" si="621"/>
        <v>-2.1328704686710553E-3</v>
      </c>
      <c r="AG651" s="5">
        <f t="shared" si="622"/>
        <v>-1.7952716969589222E-3</v>
      </c>
      <c r="AH651" s="5">
        <f t="shared" si="623"/>
        <v>-2.1625802447010622E-3</v>
      </c>
      <c r="AI651" s="5">
        <f t="shared" si="624"/>
        <v>-1.9664938648901176E-3</v>
      </c>
      <c r="AJ651" s="5" t="e">
        <f t="shared" si="625"/>
        <v>#DIV/0!</v>
      </c>
      <c r="AK651" s="5">
        <f t="shared" si="626"/>
        <v>-1.7952716969589222E-3</v>
      </c>
      <c r="AL651" s="1"/>
      <c r="AM651" s="175">
        <f t="shared" si="653"/>
        <v>-2.1328704686710553E-3</v>
      </c>
      <c r="AN651" s="175">
        <f t="shared" si="654"/>
        <v>-1.7952716969589222E-3</v>
      </c>
      <c r="AO651" s="175">
        <f t="shared" si="655"/>
        <v>-2.1625802447010622E-3</v>
      </c>
      <c r="AP651" s="175">
        <f t="shared" si="656"/>
        <v>-1.9664938648901176E-3</v>
      </c>
      <c r="AQ651" s="175" t="e">
        <f t="shared" si="657"/>
        <v>#DIV/0!</v>
      </c>
      <c r="AR651" s="175">
        <f t="shared" si="658"/>
        <v>-1.7952716969589222E-3</v>
      </c>
      <c r="AS651" s="175"/>
      <c r="AT651" s="175">
        <f t="shared" si="659"/>
        <v>0</v>
      </c>
      <c r="AU651" s="175">
        <f t="shared" si="660"/>
        <v>0</v>
      </c>
      <c r="AV651" s="175">
        <f t="shared" si="661"/>
        <v>0</v>
      </c>
      <c r="AW651" s="175">
        <f t="shared" si="662"/>
        <v>0</v>
      </c>
      <c r="AX651" s="175" t="e">
        <f t="shared" si="663"/>
        <v>#DIV/0!</v>
      </c>
      <c r="AY651" s="175">
        <f t="shared" si="664"/>
        <v>0</v>
      </c>
      <c r="AZ651" s="1"/>
      <c r="BA651" s="1">
        <f t="shared" si="627"/>
        <v>3.0791680213648556E-2</v>
      </c>
      <c r="BB651" s="1">
        <f t="shared" si="628"/>
        <v>3.4945892985642532E-2</v>
      </c>
      <c r="BC651" s="1">
        <f t="shared" si="629"/>
        <v>2.3831548794982432E-2</v>
      </c>
      <c r="BD651" s="1">
        <f t="shared" si="630"/>
        <v>4.5184470570163747E-2</v>
      </c>
      <c r="BE651" s="1">
        <f t="shared" si="631"/>
        <v>0</v>
      </c>
      <c r="BF651" s="1">
        <f t="shared" si="632"/>
        <v>3.4945892985642532E-2</v>
      </c>
      <c r="BG651" s="1"/>
      <c r="BH651" s="1">
        <f t="shared" si="665"/>
        <v>3.0857636230337462E-2</v>
      </c>
      <c r="BI651" s="1">
        <f t="shared" si="666"/>
        <v>3.5008856431228218E-2</v>
      </c>
      <c r="BJ651" s="1">
        <f t="shared" si="667"/>
        <v>2.3883310308460054E-2</v>
      </c>
      <c r="BK651" s="1">
        <f t="shared" si="668"/>
        <v>4.5273676399761514E-2</v>
      </c>
      <c r="BL651" s="1">
        <f t="shared" si="669"/>
        <v>0</v>
      </c>
      <c r="BM651" s="1">
        <f t="shared" si="670"/>
        <v>3.5008856431228218E-2</v>
      </c>
      <c r="BN651" s="1"/>
      <c r="BO651" s="1">
        <f t="shared" si="615"/>
        <v>-6.0463660330520161E-3</v>
      </c>
      <c r="BP651" s="1">
        <f t="shared" si="616"/>
        <v>-2.7921561562171326E-3</v>
      </c>
      <c r="BQ651" s="1">
        <f t="shared" si="617"/>
        <v>-3.0985896931283147E-2</v>
      </c>
      <c r="BR651" s="1">
        <f t="shared" si="618"/>
        <v>6.207322834615648E-4</v>
      </c>
      <c r="BS651" s="1" t="e">
        <f t="shared" si="619"/>
        <v>#DIV/0!</v>
      </c>
      <c r="BT651" s="1">
        <f t="shared" si="620"/>
        <v>-2.7921561562171326E-3</v>
      </c>
      <c r="BU651" s="1"/>
      <c r="BV651" s="1">
        <f t="shared" si="633"/>
        <v>0.10024931871168685</v>
      </c>
      <c r="BW651" s="1">
        <f t="shared" si="634"/>
        <v>9.8956392207069116E-2</v>
      </c>
      <c r="BX651" s="1">
        <f t="shared" si="635"/>
        <v>9.6835605238273531E-2</v>
      </c>
      <c r="BY651" s="1">
        <f t="shared" si="636"/>
        <v>0.1228571289151231</v>
      </c>
      <c r="BZ651" s="1" t="e">
        <f t="shared" si="637"/>
        <v>#DIV/0!</v>
      </c>
      <c r="CA651" s="1">
        <f t="shared" si="638"/>
        <v>9.8956392207069116E-2</v>
      </c>
      <c r="CB651" s="1"/>
      <c r="CC651" s="1"/>
    </row>
    <row r="652" spans="1:81" x14ac:dyDescent="0.2">
      <c r="A652">
        <f t="shared" si="639"/>
        <v>2044</v>
      </c>
      <c r="B652">
        <f t="shared" si="640"/>
        <v>3</v>
      </c>
      <c r="C652" s="1">
        <f>AVERAGE(RealPrice!C640:C651)</f>
        <v>3.0790110337759576E-2</v>
      </c>
      <c r="D652" s="1">
        <f>AVERAGE(RealPrice!D640:D651)</f>
        <v>3.4944588489525391E-2</v>
      </c>
      <c r="E652" s="1">
        <f>AVERAGE(RealPrice!E640:E651)</f>
        <v>2.3832037379918566E-2</v>
      </c>
      <c r="F652" s="1">
        <f>AVERAGE(RealPrice!F640:F651)</f>
        <v>4.5183460726656549E-2</v>
      </c>
      <c r="G652" s="1">
        <f>AVERAGE(RealPrice!G640:G651)</f>
        <v>0</v>
      </c>
      <c r="H652" s="1">
        <f>AVERAGE(RealPrice!H640:H651)</f>
        <v>3.4944588489525391E-2</v>
      </c>
      <c r="I652" s="1"/>
      <c r="J652" s="1">
        <f t="shared" si="609"/>
        <v>-6.7525892577885438E-5</v>
      </c>
      <c r="K652" s="1">
        <f t="shared" si="610"/>
        <v>-6.4267941702826625E-5</v>
      </c>
      <c r="L652" s="1">
        <f t="shared" si="611"/>
        <v>-5.1272928541488266E-5</v>
      </c>
      <c r="M652" s="1">
        <f t="shared" si="612"/>
        <v>-9.0215673104965255E-5</v>
      </c>
      <c r="N652" s="1">
        <f t="shared" si="613"/>
        <v>0</v>
      </c>
      <c r="O652" s="1">
        <f t="shared" si="614"/>
        <v>-6.4267941702826625E-5</v>
      </c>
      <c r="P652" s="1"/>
      <c r="Q652" s="99">
        <f t="shared" si="641"/>
        <v>-6.7525892577885438E-5</v>
      </c>
      <c r="R652" s="99">
        <f t="shared" si="642"/>
        <v>-6.4267941702826625E-5</v>
      </c>
      <c r="S652" s="99">
        <f t="shared" si="643"/>
        <v>-5.1272928541488266E-5</v>
      </c>
      <c r="T652" s="99">
        <f t="shared" si="644"/>
        <v>-9.0215673104965255E-5</v>
      </c>
      <c r="U652" s="99">
        <f t="shared" si="645"/>
        <v>0</v>
      </c>
      <c r="V652" s="99">
        <f t="shared" si="646"/>
        <v>-6.4267941702826625E-5</v>
      </c>
      <c r="W652" s="99"/>
      <c r="X652" s="99">
        <f t="shared" si="647"/>
        <v>0</v>
      </c>
      <c r="Y652" s="99">
        <f t="shared" si="648"/>
        <v>0</v>
      </c>
      <c r="Z652" s="99">
        <f t="shared" si="649"/>
        <v>0</v>
      </c>
      <c r="AA652" s="99">
        <f t="shared" si="650"/>
        <v>0</v>
      </c>
      <c r="AB652" s="99">
        <f t="shared" si="651"/>
        <v>0</v>
      </c>
      <c r="AC652" s="99">
        <f t="shared" si="652"/>
        <v>0</v>
      </c>
      <c r="AD652" s="1"/>
      <c r="AE652" s="1"/>
      <c r="AF652" s="5">
        <f t="shared" si="621"/>
        <v>-2.1883041226435918E-3</v>
      </c>
      <c r="AG652" s="5">
        <f t="shared" si="622"/>
        <v>-1.8357623828437752E-3</v>
      </c>
      <c r="AH652" s="5">
        <f t="shared" si="623"/>
        <v>-2.1468099639154747E-3</v>
      </c>
      <c r="AI652" s="5">
        <f t="shared" si="624"/>
        <v>-1.9926738952756873E-3</v>
      </c>
      <c r="AJ652" s="5" t="e">
        <f t="shared" si="625"/>
        <v>#DIV/0!</v>
      </c>
      <c r="AK652" s="5">
        <f t="shared" si="626"/>
        <v>-1.8357623828437752E-3</v>
      </c>
      <c r="AL652" s="1"/>
      <c r="AM652" s="175">
        <f t="shared" si="653"/>
        <v>-2.1883041226435918E-3</v>
      </c>
      <c r="AN652" s="175">
        <f t="shared" si="654"/>
        <v>-1.8357623828437752E-3</v>
      </c>
      <c r="AO652" s="175">
        <f t="shared" si="655"/>
        <v>-2.1468099639154747E-3</v>
      </c>
      <c r="AP652" s="175">
        <f t="shared" si="656"/>
        <v>-1.9926738952756873E-3</v>
      </c>
      <c r="AQ652" s="175" t="e">
        <f t="shared" si="657"/>
        <v>#DIV/0!</v>
      </c>
      <c r="AR652" s="175">
        <f t="shared" si="658"/>
        <v>-1.8357623828437752E-3</v>
      </c>
      <c r="AS652" s="175"/>
      <c r="AT652" s="175">
        <f t="shared" si="659"/>
        <v>0</v>
      </c>
      <c r="AU652" s="175">
        <f t="shared" si="660"/>
        <v>0</v>
      </c>
      <c r="AV652" s="175">
        <f t="shared" si="661"/>
        <v>0</v>
      </c>
      <c r="AW652" s="175">
        <f t="shared" si="662"/>
        <v>0</v>
      </c>
      <c r="AX652" s="175" t="e">
        <f t="shared" si="663"/>
        <v>#DIV/0!</v>
      </c>
      <c r="AY652" s="175">
        <f t="shared" si="664"/>
        <v>0</v>
      </c>
      <c r="AZ652" s="1"/>
      <c r="BA652" s="1">
        <f t="shared" si="627"/>
        <v>3.0722584445181691E-2</v>
      </c>
      <c r="BB652" s="1">
        <f t="shared" si="628"/>
        <v>3.4880320547822564E-2</v>
      </c>
      <c r="BC652" s="1">
        <f t="shared" si="629"/>
        <v>2.3780764451377077E-2</v>
      </c>
      <c r="BD652" s="1">
        <f t="shared" si="630"/>
        <v>4.5093245053551584E-2</v>
      </c>
      <c r="BE652" s="1">
        <f t="shared" si="631"/>
        <v>0</v>
      </c>
      <c r="BF652" s="1">
        <f t="shared" si="632"/>
        <v>3.4880320547822564E-2</v>
      </c>
      <c r="BG652" s="1"/>
      <c r="BH652" s="1">
        <f t="shared" si="665"/>
        <v>3.0790110337759576E-2</v>
      </c>
      <c r="BI652" s="1">
        <f t="shared" si="666"/>
        <v>3.4944588489525391E-2</v>
      </c>
      <c r="BJ652" s="1">
        <f t="shared" si="667"/>
        <v>2.3832037379918566E-2</v>
      </c>
      <c r="BK652" s="1">
        <f t="shared" si="668"/>
        <v>4.5183460726656549E-2</v>
      </c>
      <c r="BL652" s="1">
        <f t="shared" si="669"/>
        <v>0</v>
      </c>
      <c r="BM652" s="1">
        <f t="shared" si="670"/>
        <v>3.4944588489525391E-2</v>
      </c>
      <c r="BN652" s="1"/>
      <c r="BO652" s="1">
        <f t="shared" si="615"/>
        <v>-6.1137441584407865E-3</v>
      </c>
      <c r="BP652" s="1">
        <f t="shared" si="616"/>
        <v>-2.8563061172501591E-3</v>
      </c>
      <c r="BQ652" s="1">
        <f t="shared" si="617"/>
        <v>-3.1037059786590764E-2</v>
      </c>
      <c r="BR652" s="1">
        <f t="shared" si="618"/>
        <v>5.306963807733421E-4</v>
      </c>
      <c r="BS652" s="1" t="e">
        <f t="shared" si="619"/>
        <v>#DIV/0!</v>
      </c>
      <c r="BT652" s="1">
        <f t="shared" si="620"/>
        <v>-2.8563061172501591E-3</v>
      </c>
      <c r="BU652" s="1"/>
      <c r="BV652" s="1">
        <f t="shared" si="633"/>
        <v>0.10024931871168685</v>
      </c>
      <c r="BW652" s="1">
        <f t="shared" si="634"/>
        <v>9.8956392207069116E-2</v>
      </c>
      <c r="BX652" s="1">
        <f t="shared" si="635"/>
        <v>9.6835605238273531E-2</v>
      </c>
      <c r="BY652" s="1">
        <f t="shared" si="636"/>
        <v>0.1228571289151231</v>
      </c>
      <c r="BZ652" s="1" t="e">
        <f t="shared" si="637"/>
        <v>#DIV/0!</v>
      </c>
      <c r="CA652" s="1">
        <f t="shared" si="638"/>
        <v>9.8956392207069116E-2</v>
      </c>
      <c r="CB652" s="1"/>
      <c r="CC652" s="1"/>
    </row>
    <row r="653" spans="1:81" x14ac:dyDescent="0.2">
      <c r="A653">
        <f t="shared" si="639"/>
        <v>2044</v>
      </c>
      <c r="B653">
        <f t="shared" si="640"/>
        <v>4</v>
      </c>
      <c r="C653" s="1">
        <f>AVERAGE(RealPrice!C641:C652)</f>
        <v>3.0723133088364236E-2</v>
      </c>
      <c r="D653" s="1">
        <f>AVERAGE(RealPrice!D641:D652)</f>
        <v>3.488070910825887E-2</v>
      </c>
      <c r="E653" s="1">
        <f>AVERAGE(RealPrice!E641:E652)</f>
        <v>2.3780896508232927E-2</v>
      </c>
      <c r="F653" s="1">
        <f>AVERAGE(RealPrice!F641:F652)</f>
        <v>4.5092867570728223E-2</v>
      </c>
      <c r="G653" s="1">
        <f>AVERAGE(RealPrice!G641:G652)</f>
        <v>0</v>
      </c>
      <c r="H653" s="1">
        <f>AVERAGE(RealPrice!H641:H652)</f>
        <v>3.488070910825887E-2</v>
      </c>
      <c r="I653" s="1"/>
      <c r="J653" s="1">
        <f t="shared" si="609"/>
        <v>-6.6977249395340499E-5</v>
      </c>
      <c r="K653" s="1">
        <f t="shared" si="610"/>
        <v>-6.3879381266521151E-5</v>
      </c>
      <c r="L653" s="1">
        <f t="shared" si="611"/>
        <v>-5.1140871685638467E-5</v>
      </c>
      <c r="M653" s="1">
        <f t="shared" si="612"/>
        <v>-9.059315592832573E-5</v>
      </c>
      <c r="N653" s="1">
        <f t="shared" si="613"/>
        <v>0</v>
      </c>
      <c r="O653" s="1">
        <f t="shared" si="614"/>
        <v>-6.3879381266521151E-5</v>
      </c>
      <c r="P653" s="1"/>
      <c r="Q653" s="99">
        <f t="shared" si="641"/>
        <v>-6.6977249395340499E-5</v>
      </c>
      <c r="R653" s="99">
        <f t="shared" si="642"/>
        <v>-6.3879381266521151E-5</v>
      </c>
      <c r="S653" s="99">
        <f t="shared" si="643"/>
        <v>-5.1140871685638467E-5</v>
      </c>
      <c r="T653" s="99">
        <f t="shared" si="644"/>
        <v>-9.059315592832573E-5</v>
      </c>
      <c r="U653" s="99">
        <f t="shared" si="645"/>
        <v>0</v>
      </c>
      <c r="V653" s="99">
        <f t="shared" si="646"/>
        <v>-6.3879381266521151E-5</v>
      </c>
      <c r="W653" s="99"/>
      <c r="X653" s="99">
        <f t="shared" si="647"/>
        <v>0</v>
      </c>
      <c r="Y653" s="99">
        <f t="shared" si="648"/>
        <v>0</v>
      </c>
      <c r="Z653" s="99">
        <f t="shared" si="649"/>
        <v>0</v>
      </c>
      <c r="AA653" s="99">
        <f t="shared" si="650"/>
        <v>0</v>
      </c>
      <c r="AB653" s="99">
        <f t="shared" si="651"/>
        <v>0</v>
      </c>
      <c r="AC653" s="99">
        <f t="shared" si="652"/>
        <v>0</v>
      </c>
      <c r="AD653" s="1"/>
      <c r="AE653" s="1"/>
      <c r="AF653" s="5">
        <f t="shared" si="621"/>
        <v>-2.1752844877988009E-3</v>
      </c>
      <c r="AG653" s="5">
        <f t="shared" si="622"/>
        <v>-1.828019273589887E-3</v>
      </c>
      <c r="AH653" s="5">
        <f t="shared" si="623"/>
        <v>-2.1458875240238928E-3</v>
      </c>
      <c r="AI653" s="5">
        <f t="shared" si="624"/>
        <v>-2.0050070196344638E-3</v>
      </c>
      <c r="AJ653" s="5" t="e">
        <f t="shared" si="625"/>
        <v>#DIV/0!</v>
      </c>
      <c r="AK653" s="5">
        <f t="shared" si="626"/>
        <v>-1.828019273589887E-3</v>
      </c>
      <c r="AL653" s="1"/>
      <c r="AM653" s="175">
        <f t="shared" si="653"/>
        <v>-2.1752844877988009E-3</v>
      </c>
      <c r="AN653" s="175">
        <f t="shared" si="654"/>
        <v>-1.828019273589887E-3</v>
      </c>
      <c r="AO653" s="175">
        <f t="shared" si="655"/>
        <v>-2.1458875240238928E-3</v>
      </c>
      <c r="AP653" s="175">
        <f t="shared" si="656"/>
        <v>-2.0050070196344638E-3</v>
      </c>
      <c r="AQ653" s="175" t="e">
        <f t="shared" si="657"/>
        <v>#DIV/0!</v>
      </c>
      <c r="AR653" s="175">
        <f t="shared" si="658"/>
        <v>-1.828019273589887E-3</v>
      </c>
      <c r="AS653" s="175"/>
      <c r="AT653" s="175">
        <f t="shared" si="659"/>
        <v>0</v>
      </c>
      <c r="AU653" s="175">
        <f t="shared" si="660"/>
        <v>0</v>
      </c>
      <c r="AV653" s="175">
        <f t="shared" si="661"/>
        <v>0</v>
      </c>
      <c r="AW653" s="175">
        <f t="shared" si="662"/>
        <v>0</v>
      </c>
      <c r="AX653" s="175" t="e">
        <f t="shared" si="663"/>
        <v>#DIV/0!</v>
      </c>
      <c r="AY653" s="175">
        <f t="shared" si="664"/>
        <v>0</v>
      </c>
      <c r="AZ653" s="1"/>
      <c r="BA653" s="1">
        <f t="shared" si="627"/>
        <v>3.0656155838968895E-2</v>
      </c>
      <c r="BB653" s="1">
        <f t="shared" si="628"/>
        <v>3.4816829726992349E-2</v>
      </c>
      <c r="BC653" s="1">
        <f t="shared" si="629"/>
        <v>2.3729755636547289E-2</v>
      </c>
      <c r="BD653" s="1">
        <f t="shared" si="630"/>
        <v>4.5002274414799898E-2</v>
      </c>
      <c r="BE653" s="1">
        <f t="shared" si="631"/>
        <v>0</v>
      </c>
      <c r="BF653" s="1">
        <f t="shared" si="632"/>
        <v>3.4816829726992349E-2</v>
      </c>
      <c r="BG653" s="1"/>
      <c r="BH653" s="1">
        <f t="shared" si="665"/>
        <v>3.0723133088364236E-2</v>
      </c>
      <c r="BI653" s="1">
        <f t="shared" si="666"/>
        <v>3.488070910825887E-2</v>
      </c>
      <c r="BJ653" s="1">
        <f t="shared" si="667"/>
        <v>2.3780896508232927E-2</v>
      </c>
      <c r="BK653" s="1">
        <f t="shared" si="668"/>
        <v>4.5092867570728223E-2</v>
      </c>
      <c r="BL653" s="1">
        <f t="shared" si="669"/>
        <v>0</v>
      </c>
      <c r="BM653" s="1">
        <f t="shared" si="670"/>
        <v>3.488070910825887E-2</v>
      </c>
      <c r="BN653" s="1"/>
      <c r="BO653" s="1">
        <f t="shared" si="615"/>
        <v>-6.1805757132644829E-3</v>
      </c>
      <c r="BP653" s="1">
        <f t="shared" si="616"/>
        <v>-2.9200687257765388E-3</v>
      </c>
      <c r="BQ653" s="1">
        <f t="shared" si="617"/>
        <v>-3.1088090915717882E-2</v>
      </c>
      <c r="BR653" s="1">
        <f t="shared" si="618"/>
        <v>4.4028486475858471E-4</v>
      </c>
      <c r="BS653" s="1" t="e">
        <f t="shared" si="619"/>
        <v>#DIV/0!</v>
      </c>
      <c r="BT653" s="1">
        <f t="shared" si="620"/>
        <v>-2.9200687257765388E-3</v>
      </c>
      <c r="BU653" s="1"/>
      <c r="BV653" s="1">
        <f t="shared" si="633"/>
        <v>0.10024931871168685</v>
      </c>
      <c r="BW653" s="1">
        <f t="shared" si="634"/>
        <v>9.8956392207069116E-2</v>
      </c>
      <c r="BX653" s="1">
        <f t="shared" si="635"/>
        <v>9.6835605238273531E-2</v>
      </c>
      <c r="BY653" s="1">
        <f t="shared" si="636"/>
        <v>0.1228571289151231</v>
      </c>
      <c r="BZ653" s="1" t="e">
        <f t="shared" si="637"/>
        <v>#DIV/0!</v>
      </c>
      <c r="CA653" s="1">
        <f t="shared" si="638"/>
        <v>9.8956392207069116E-2</v>
      </c>
      <c r="CB653" s="1"/>
      <c r="CC653" s="1"/>
    </row>
    <row r="654" spans="1:81" x14ac:dyDescent="0.2">
      <c r="A654">
        <f t="shared" si="639"/>
        <v>2044</v>
      </c>
      <c r="B654">
        <f t="shared" si="640"/>
        <v>5</v>
      </c>
      <c r="C654" s="1">
        <f>AVERAGE(RealPrice!C642:C653)</f>
        <v>3.0656678071567623E-2</v>
      </c>
      <c r="D654" s="1">
        <f>AVERAGE(RealPrice!D642:D653)</f>
        <v>3.4817263646177606E-2</v>
      </c>
      <c r="E654" s="1">
        <f>AVERAGE(RealPrice!E642:E653)</f>
        <v>2.3728667287018206E-2</v>
      </c>
      <c r="F654" s="1">
        <f>AVERAGE(RealPrice!F642:F653)</f>
        <v>4.5002481191925986E-2</v>
      </c>
      <c r="G654" s="1">
        <f>AVERAGE(RealPrice!G642:G653)</f>
        <v>0</v>
      </c>
      <c r="H654" s="1">
        <f>AVERAGE(RealPrice!H642:H653)</f>
        <v>3.4817263646177606E-2</v>
      </c>
      <c r="I654" s="1"/>
      <c r="J654" s="1">
        <f t="shared" si="609"/>
        <v>-6.6455016796612698E-5</v>
      </c>
      <c r="K654" s="1">
        <f t="shared" si="610"/>
        <v>-6.3445462081264392E-5</v>
      </c>
      <c r="L654" s="1">
        <f t="shared" si="611"/>
        <v>-5.2229221214721011E-5</v>
      </c>
      <c r="M654" s="1">
        <f t="shared" si="612"/>
        <v>-9.0386378802237433E-5</v>
      </c>
      <c r="N654" s="1">
        <f t="shared" si="613"/>
        <v>0</v>
      </c>
      <c r="O654" s="1">
        <f t="shared" si="614"/>
        <v>-6.3445462081264392E-5</v>
      </c>
      <c r="P654" s="1"/>
      <c r="Q654" s="99">
        <f t="shared" si="641"/>
        <v>-6.6455016796612698E-5</v>
      </c>
      <c r="R654" s="99">
        <f t="shared" si="642"/>
        <v>-6.3445462081264392E-5</v>
      </c>
      <c r="S654" s="99">
        <f t="shared" si="643"/>
        <v>-5.2229221214721011E-5</v>
      </c>
      <c r="T654" s="99">
        <f t="shared" si="644"/>
        <v>-9.0386378802237433E-5</v>
      </c>
      <c r="U654" s="99">
        <f t="shared" si="645"/>
        <v>0</v>
      </c>
      <c r="V654" s="99">
        <f t="shared" si="646"/>
        <v>-6.3445462081264392E-5</v>
      </c>
      <c r="W654" s="99"/>
      <c r="X654" s="99">
        <f t="shared" si="647"/>
        <v>0</v>
      </c>
      <c r="Y654" s="99">
        <f t="shared" si="648"/>
        <v>0</v>
      </c>
      <c r="Z654" s="99">
        <f t="shared" si="649"/>
        <v>0</v>
      </c>
      <c r="AA654" s="99">
        <f t="shared" si="650"/>
        <v>0</v>
      </c>
      <c r="AB654" s="99">
        <f t="shared" si="651"/>
        <v>0</v>
      </c>
      <c r="AC654" s="99">
        <f t="shared" si="652"/>
        <v>0</v>
      </c>
      <c r="AD654" s="1"/>
      <c r="AE654" s="1"/>
      <c r="AF654" s="5">
        <f t="shared" si="621"/>
        <v>-2.1630286405190935E-3</v>
      </c>
      <c r="AG654" s="5">
        <f t="shared" si="622"/>
        <v>-1.8189269571426969E-3</v>
      </c>
      <c r="AH654" s="5">
        <f t="shared" si="623"/>
        <v>-2.196267966459553E-3</v>
      </c>
      <c r="AI654" s="5">
        <f t="shared" si="624"/>
        <v>-2.0044495653435135E-3</v>
      </c>
      <c r="AJ654" s="5" t="e">
        <f t="shared" si="625"/>
        <v>#DIV/0!</v>
      </c>
      <c r="AK654" s="5">
        <f t="shared" si="626"/>
        <v>-1.8189269571426969E-3</v>
      </c>
      <c r="AL654" s="1"/>
      <c r="AM654" s="175">
        <f t="shared" si="653"/>
        <v>-2.1630286405190935E-3</v>
      </c>
      <c r="AN654" s="175">
        <f t="shared" si="654"/>
        <v>-1.8189269571426969E-3</v>
      </c>
      <c r="AO654" s="175">
        <f t="shared" si="655"/>
        <v>-2.196267966459553E-3</v>
      </c>
      <c r="AP654" s="175">
        <f t="shared" si="656"/>
        <v>-2.0044495653435135E-3</v>
      </c>
      <c r="AQ654" s="175" t="e">
        <f t="shared" si="657"/>
        <v>#DIV/0!</v>
      </c>
      <c r="AR654" s="175">
        <f t="shared" si="658"/>
        <v>-1.8189269571426969E-3</v>
      </c>
      <c r="AS654" s="175"/>
      <c r="AT654" s="175">
        <f t="shared" si="659"/>
        <v>0</v>
      </c>
      <c r="AU654" s="175">
        <f t="shared" si="660"/>
        <v>0</v>
      </c>
      <c r="AV654" s="175">
        <f t="shared" si="661"/>
        <v>0</v>
      </c>
      <c r="AW654" s="175">
        <f t="shared" si="662"/>
        <v>0</v>
      </c>
      <c r="AX654" s="175" t="e">
        <f t="shared" si="663"/>
        <v>#DIV/0!</v>
      </c>
      <c r="AY654" s="175">
        <f t="shared" si="664"/>
        <v>0</v>
      </c>
      <c r="AZ654" s="1"/>
      <c r="BA654" s="1">
        <f t="shared" si="627"/>
        <v>3.059022305477101E-2</v>
      </c>
      <c r="BB654" s="1">
        <f t="shared" si="628"/>
        <v>3.4753818184096341E-2</v>
      </c>
      <c r="BC654" s="1">
        <f t="shared" si="629"/>
        <v>2.3676438065803485E-2</v>
      </c>
      <c r="BD654" s="1">
        <f t="shared" si="630"/>
        <v>4.4912094813123749E-2</v>
      </c>
      <c r="BE654" s="1">
        <f t="shared" si="631"/>
        <v>0</v>
      </c>
      <c r="BF654" s="1">
        <f t="shared" si="632"/>
        <v>3.4753818184096341E-2</v>
      </c>
      <c r="BG654" s="1"/>
      <c r="BH654" s="1">
        <f t="shared" si="665"/>
        <v>3.0656678071567623E-2</v>
      </c>
      <c r="BI654" s="1">
        <f t="shared" si="666"/>
        <v>3.4817263646177606E-2</v>
      </c>
      <c r="BJ654" s="1">
        <f t="shared" si="667"/>
        <v>2.3728667287018206E-2</v>
      </c>
      <c r="BK654" s="1">
        <f t="shared" si="668"/>
        <v>4.5002481191925986E-2</v>
      </c>
      <c r="BL654" s="1">
        <f t="shared" si="669"/>
        <v>0</v>
      </c>
      <c r="BM654" s="1">
        <f t="shared" si="670"/>
        <v>3.4817263646177606E-2</v>
      </c>
      <c r="BN654" s="1"/>
      <c r="BO654" s="1">
        <f t="shared" si="615"/>
        <v>-6.2468869859564572E-3</v>
      </c>
      <c r="BP654" s="1">
        <f t="shared" si="616"/>
        <v>-2.9833987851965158E-3</v>
      </c>
      <c r="BQ654" s="1">
        <f t="shared" si="617"/>
        <v>-3.1140205427567139E-2</v>
      </c>
      <c r="BR654" s="1">
        <f t="shared" si="618"/>
        <v>3.5007966089404901E-4</v>
      </c>
      <c r="BS654" s="1" t="e">
        <f t="shared" si="619"/>
        <v>#DIV/0!</v>
      </c>
      <c r="BT654" s="1">
        <f t="shared" si="620"/>
        <v>-2.9833987851965158E-3</v>
      </c>
      <c r="BU654" s="1"/>
      <c r="BV654" s="1">
        <f t="shared" si="633"/>
        <v>0.10024931871168685</v>
      </c>
      <c r="BW654" s="1">
        <f t="shared" si="634"/>
        <v>9.8956392207069116E-2</v>
      </c>
      <c r="BX654" s="1">
        <f t="shared" si="635"/>
        <v>9.6835605238273531E-2</v>
      </c>
      <c r="BY654" s="1">
        <f t="shared" si="636"/>
        <v>0.1228571289151231</v>
      </c>
      <c r="BZ654" s="1" t="e">
        <f t="shared" si="637"/>
        <v>#DIV/0!</v>
      </c>
      <c r="CA654" s="1">
        <f t="shared" si="638"/>
        <v>9.8956392207069116E-2</v>
      </c>
      <c r="CB654" s="1"/>
      <c r="CC654" s="1"/>
    </row>
    <row r="655" spans="1:81" x14ac:dyDescent="0.2">
      <c r="A655">
        <f t="shared" si="639"/>
        <v>2044</v>
      </c>
      <c r="B655">
        <f t="shared" si="640"/>
        <v>6</v>
      </c>
      <c r="C655" s="1">
        <f>AVERAGE(RealPrice!C643:C654)</f>
        <v>3.0590536201148138E-2</v>
      </c>
      <c r="D655" s="1">
        <f>AVERAGE(RealPrice!D643:D654)</f>
        <v>3.475418481308603E-2</v>
      </c>
      <c r="E655" s="1">
        <f>AVERAGE(RealPrice!E643:E654)</f>
        <v>2.3677044897706473E-2</v>
      </c>
      <c r="F655" s="1">
        <f>AVERAGE(RealPrice!F643:F654)</f>
        <v>4.4913307135756871E-2</v>
      </c>
      <c r="G655" s="1">
        <f>AVERAGE(RealPrice!G643:G654)</f>
        <v>0</v>
      </c>
      <c r="H655" s="1">
        <f>AVERAGE(RealPrice!H643:H654)</f>
        <v>3.475418481308603E-2</v>
      </c>
      <c r="I655" s="1"/>
      <c r="J655" s="1">
        <f t="shared" ref="J655:J718" si="671">C655-C654</f>
        <v>-6.6141870419485216E-5</v>
      </c>
      <c r="K655" s="1">
        <f t="shared" ref="K655:K718" si="672">D655-D654</f>
        <v>-6.3078833091576025E-5</v>
      </c>
      <c r="L655" s="1">
        <f t="shared" ref="L655:L718" si="673">E655-E654</f>
        <v>-5.1622389311733324E-5</v>
      </c>
      <c r="M655" s="1">
        <f t="shared" ref="M655:M718" si="674">F655-F654</f>
        <v>-8.917405616911539E-5</v>
      </c>
      <c r="N655" s="1">
        <f t="shared" ref="N655:N718" si="675">G655-G654</f>
        <v>0</v>
      </c>
      <c r="O655" s="1">
        <f t="shared" ref="O655:O718" si="676">H655-H654</f>
        <v>-6.3078833091576025E-5</v>
      </c>
      <c r="P655" s="1"/>
      <c r="Q655" s="99">
        <f t="shared" si="641"/>
        <v>-6.6141870419485216E-5</v>
      </c>
      <c r="R655" s="99">
        <f t="shared" si="642"/>
        <v>-6.3078833091576025E-5</v>
      </c>
      <c r="S655" s="99">
        <f t="shared" si="643"/>
        <v>-5.1622389311733324E-5</v>
      </c>
      <c r="T655" s="99">
        <f t="shared" si="644"/>
        <v>-8.917405616911539E-5</v>
      </c>
      <c r="U655" s="99">
        <f t="shared" si="645"/>
        <v>0</v>
      </c>
      <c r="V655" s="99">
        <f t="shared" si="646"/>
        <v>-6.3078833091576025E-5</v>
      </c>
      <c r="W655" s="99"/>
      <c r="X655" s="99">
        <f t="shared" si="647"/>
        <v>0</v>
      </c>
      <c r="Y655" s="99">
        <f t="shared" si="648"/>
        <v>0</v>
      </c>
      <c r="Z655" s="99">
        <f t="shared" si="649"/>
        <v>0</v>
      </c>
      <c r="AA655" s="99">
        <f t="shared" si="650"/>
        <v>0</v>
      </c>
      <c r="AB655" s="99">
        <f t="shared" si="651"/>
        <v>0</v>
      </c>
      <c r="AC655" s="99">
        <f t="shared" si="652"/>
        <v>0</v>
      </c>
      <c r="AD655" s="1"/>
      <c r="AE655" s="1"/>
      <c r="AF655" s="5">
        <f t="shared" si="621"/>
        <v>-2.1575028535406604E-3</v>
      </c>
      <c r="AG655" s="5">
        <f t="shared" si="622"/>
        <v>-1.8117113892865966E-3</v>
      </c>
      <c r="AH655" s="5">
        <f t="shared" si="623"/>
        <v>-2.175528388818293E-3</v>
      </c>
      <c r="AI655" s="5">
        <f t="shared" si="624"/>
        <v>-1.9815364354869303E-3</v>
      </c>
      <c r="AJ655" s="5" t="e">
        <f t="shared" si="625"/>
        <v>#DIV/0!</v>
      </c>
      <c r="AK655" s="5">
        <f t="shared" si="626"/>
        <v>-1.8117113892865966E-3</v>
      </c>
      <c r="AL655" s="1"/>
      <c r="AM655" s="175">
        <f t="shared" si="653"/>
        <v>-2.1575028535406604E-3</v>
      </c>
      <c r="AN655" s="175">
        <f t="shared" si="654"/>
        <v>-1.8117113892865966E-3</v>
      </c>
      <c r="AO655" s="175">
        <f t="shared" si="655"/>
        <v>-2.175528388818293E-3</v>
      </c>
      <c r="AP655" s="175">
        <f t="shared" si="656"/>
        <v>-1.9815364354869303E-3</v>
      </c>
      <c r="AQ655" s="175" t="e">
        <f t="shared" si="657"/>
        <v>#DIV/0!</v>
      </c>
      <c r="AR655" s="175">
        <f t="shared" si="658"/>
        <v>-1.8117113892865966E-3</v>
      </c>
      <c r="AS655" s="175"/>
      <c r="AT655" s="175">
        <f t="shared" si="659"/>
        <v>0</v>
      </c>
      <c r="AU655" s="175">
        <f t="shared" si="660"/>
        <v>0</v>
      </c>
      <c r="AV655" s="175">
        <f t="shared" si="661"/>
        <v>0</v>
      </c>
      <c r="AW655" s="175">
        <f t="shared" si="662"/>
        <v>0</v>
      </c>
      <c r="AX655" s="175" t="e">
        <f t="shared" si="663"/>
        <v>#DIV/0!</v>
      </c>
      <c r="AY655" s="175">
        <f t="shared" si="664"/>
        <v>0</v>
      </c>
      <c r="AZ655" s="1"/>
      <c r="BA655" s="1">
        <f t="shared" si="627"/>
        <v>3.0524394330728653E-2</v>
      </c>
      <c r="BB655" s="1">
        <f t="shared" si="628"/>
        <v>3.4691105979994454E-2</v>
      </c>
      <c r="BC655" s="1">
        <f t="shared" si="629"/>
        <v>2.362542250839474E-2</v>
      </c>
      <c r="BD655" s="1">
        <f t="shared" si="630"/>
        <v>4.4824133079587755E-2</v>
      </c>
      <c r="BE655" s="1">
        <f t="shared" si="631"/>
        <v>0</v>
      </c>
      <c r="BF655" s="1">
        <f t="shared" si="632"/>
        <v>3.4691105979994454E-2</v>
      </c>
      <c r="BG655" s="1"/>
      <c r="BH655" s="1">
        <f t="shared" si="665"/>
        <v>3.0590536201148138E-2</v>
      </c>
      <c r="BI655" s="1">
        <f t="shared" si="666"/>
        <v>3.475418481308603E-2</v>
      </c>
      <c r="BJ655" s="1">
        <f t="shared" si="667"/>
        <v>2.3677044897706473E-2</v>
      </c>
      <c r="BK655" s="1">
        <f t="shared" si="668"/>
        <v>4.4913307135756871E-2</v>
      </c>
      <c r="BL655" s="1">
        <f t="shared" si="669"/>
        <v>0</v>
      </c>
      <c r="BM655" s="1">
        <f t="shared" si="670"/>
        <v>3.475418481308603E-2</v>
      </c>
      <c r="BN655" s="1"/>
      <c r="BO655" s="1">
        <f t="shared" ref="BO655:BO718" si="677">(C655*AM655)+BO654</f>
        <v>-6.3128861551017728E-3</v>
      </c>
      <c r="BP655" s="1">
        <f t="shared" ref="BP655:BP718" si="678">(D655*AN655)+BP654</f>
        <v>-3.0463633376477551E-3</v>
      </c>
      <c r="BQ655" s="1">
        <f t="shared" ref="BQ655:BQ718" si="679">(E655*AO655)+BQ654</f>
        <v>-3.1191715510905424E-2</v>
      </c>
      <c r="BR655" s="1">
        <f t="shared" ref="BR655:BR718" si="680">(F655*AP655)+BR654</f>
        <v>2.6108230636633166E-4</v>
      </c>
      <c r="BS655" s="1" t="e">
        <f t="shared" ref="BS655:BS718" si="681">(G655*AQ655)+BS654</f>
        <v>#DIV/0!</v>
      </c>
      <c r="BT655" s="1">
        <f t="shared" ref="BT655:BT718" si="682">(H655*AR655)+BT654</f>
        <v>-3.0463633376477551E-3</v>
      </c>
      <c r="BU655" s="1"/>
      <c r="BV655" s="1">
        <f t="shared" si="633"/>
        <v>0.10024931871168685</v>
      </c>
      <c r="BW655" s="1">
        <f t="shared" si="634"/>
        <v>9.8956392207069116E-2</v>
      </c>
      <c r="BX655" s="1">
        <f t="shared" si="635"/>
        <v>9.6835605238273531E-2</v>
      </c>
      <c r="BY655" s="1">
        <f t="shared" si="636"/>
        <v>0.1228571289151231</v>
      </c>
      <c r="BZ655" s="1" t="e">
        <f t="shared" si="637"/>
        <v>#DIV/0!</v>
      </c>
      <c r="CA655" s="1">
        <f t="shared" si="638"/>
        <v>9.8956392207069116E-2</v>
      </c>
      <c r="CB655" s="1"/>
      <c r="CC655" s="1"/>
    </row>
    <row r="656" spans="1:81" x14ac:dyDescent="0.2">
      <c r="A656">
        <f t="shared" si="639"/>
        <v>2044</v>
      </c>
      <c r="B656">
        <f t="shared" si="640"/>
        <v>7</v>
      </c>
      <c r="C656" s="1">
        <f>AVERAGE(RealPrice!C644:C655)</f>
        <v>3.0526065255745749E-2</v>
      </c>
      <c r="D656" s="1">
        <f>AVERAGE(RealPrice!D644:D655)</f>
        <v>3.4692460745408792E-2</v>
      </c>
      <c r="E656" s="1">
        <f>AVERAGE(RealPrice!E644:E655)</f>
        <v>2.3625106739031159E-2</v>
      </c>
      <c r="F656" s="1">
        <f>AVERAGE(RealPrice!F644:F655)</f>
        <v>4.4826041905254417E-2</v>
      </c>
      <c r="G656" s="1">
        <f>AVERAGE(RealPrice!G644:G655)</f>
        <v>0</v>
      </c>
      <c r="H656" s="1">
        <f>AVERAGE(RealPrice!H644:H655)</f>
        <v>3.4692460745408792E-2</v>
      </c>
      <c r="I656" s="1"/>
      <c r="J656" s="1">
        <f t="shared" si="671"/>
        <v>-6.4470945402388818E-5</v>
      </c>
      <c r="K656" s="1">
        <f t="shared" si="672"/>
        <v>-6.1724067677237926E-5</v>
      </c>
      <c r="L656" s="1">
        <f t="shared" si="673"/>
        <v>-5.1938158675313845E-5</v>
      </c>
      <c r="M656" s="1">
        <f t="shared" si="674"/>
        <v>-8.7265230502453495E-5</v>
      </c>
      <c r="N656" s="1">
        <f t="shared" si="675"/>
        <v>0</v>
      </c>
      <c r="O656" s="1">
        <f t="shared" si="676"/>
        <v>-6.1724067677237926E-5</v>
      </c>
      <c r="P656" s="1"/>
      <c r="Q656" s="99">
        <f t="shared" si="641"/>
        <v>-6.4470945402388818E-5</v>
      </c>
      <c r="R656" s="99">
        <f t="shared" si="642"/>
        <v>-6.1724067677237926E-5</v>
      </c>
      <c r="S656" s="99">
        <f t="shared" si="643"/>
        <v>-5.1938158675313845E-5</v>
      </c>
      <c r="T656" s="99">
        <f t="shared" si="644"/>
        <v>-8.7265230502453495E-5</v>
      </c>
      <c r="U656" s="99">
        <f t="shared" si="645"/>
        <v>0</v>
      </c>
      <c r="V656" s="99">
        <f t="shared" si="646"/>
        <v>-6.1724067677237926E-5</v>
      </c>
      <c r="W656" s="99"/>
      <c r="X656" s="99">
        <f t="shared" si="647"/>
        <v>0</v>
      </c>
      <c r="Y656" s="99">
        <f t="shared" si="648"/>
        <v>0</v>
      </c>
      <c r="Z656" s="99">
        <f t="shared" si="649"/>
        <v>0</v>
      </c>
      <c r="AA656" s="99">
        <f t="shared" si="650"/>
        <v>0</v>
      </c>
      <c r="AB656" s="99">
        <f t="shared" si="651"/>
        <v>0</v>
      </c>
      <c r="AC656" s="99">
        <f t="shared" si="652"/>
        <v>0</v>
      </c>
      <c r="AD656" s="1"/>
      <c r="AE656" s="1"/>
      <c r="AF656" s="5">
        <f t="shared" ref="AF656:AF719" si="683">C656/C655-1</f>
        <v>-2.1075454506079838E-3</v>
      </c>
      <c r="AG656" s="5">
        <f t="shared" ref="AG656:AG719" si="684">D656/D655-1</f>
        <v>-1.7760182841058958E-3</v>
      </c>
      <c r="AH656" s="5">
        <f t="shared" ref="AH656:AH719" si="685">E656/E655-1</f>
        <v>-2.1936081508358019E-3</v>
      </c>
      <c r="AI656" s="5">
        <f t="shared" ref="AI656:AI719" si="686">F656/F655-1</f>
        <v>-1.9429704928805025E-3</v>
      </c>
      <c r="AJ656" s="5" t="e">
        <f t="shared" ref="AJ656:AJ719" si="687">G656/G655-1</f>
        <v>#DIV/0!</v>
      </c>
      <c r="AK656" s="5">
        <f t="shared" ref="AK656:AK719" si="688">H656/H655-1</f>
        <v>-1.7760182841058958E-3</v>
      </c>
      <c r="AL656" s="1"/>
      <c r="AM656" s="175">
        <f t="shared" si="653"/>
        <v>-2.1075454506079838E-3</v>
      </c>
      <c r="AN656" s="175">
        <f t="shared" si="654"/>
        <v>-1.7760182841058958E-3</v>
      </c>
      <c r="AO656" s="175">
        <f t="shared" si="655"/>
        <v>-2.1936081508358019E-3</v>
      </c>
      <c r="AP656" s="175">
        <f t="shared" si="656"/>
        <v>-1.9429704928805025E-3</v>
      </c>
      <c r="AQ656" s="175" t="e">
        <f t="shared" si="657"/>
        <v>#DIV/0!</v>
      </c>
      <c r="AR656" s="175">
        <f t="shared" si="658"/>
        <v>-1.7760182841058958E-3</v>
      </c>
      <c r="AS656" s="175"/>
      <c r="AT656" s="175">
        <f t="shared" si="659"/>
        <v>0</v>
      </c>
      <c r="AU656" s="175">
        <f t="shared" si="660"/>
        <v>0</v>
      </c>
      <c r="AV656" s="175">
        <f t="shared" si="661"/>
        <v>0</v>
      </c>
      <c r="AW656" s="175">
        <f t="shared" si="662"/>
        <v>0</v>
      </c>
      <c r="AX656" s="175" t="e">
        <f t="shared" si="663"/>
        <v>#DIV/0!</v>
      </c>
      <c r="AY656" s="175">
        <f t="shared" si="664"/>
        <v>0</v>
      </c>
      <c r="AZ656" s="1"/>
      <c r="BA656" s="1">
        <f t="shared" ref="BA656:BA719" si="689">C656+Q656</f>
        <v>3.046159431034336E-2</v>
      </c>
      <c r="BB656" s="1">
        <f t="shared" ref="BB656:BB719" si="690">D656+R656</f>
        <v>3.4630736677731554E-2</v>
      </c>
      <c r="BC656" s="1">
        <f t="shared" ref="BC656:BC719" si="691">E656+S656</f>
        <v>2.3573168580355845E-2</v>
      </c>
      <c r="BD656" s="1">
        <f t="shared" ref="BD656:BD719" si="692">F656+T656</f>
        <v>4.4738776674751964E-2</v>
      </c>
      <c r="BE656" s="1">
        <f t="shared" ref="BE656:BE719" si="693">G656+U656</f>
        <v>0</v>
      </c>
      <c r="BF656" s="1">
        <f t="shared" ref="BF656:BF719" si="694">H656+V656</f>
        <v>3.4630736677731554E-2</v>
      </c>
      <c r="BG656" s="1"/>
      <c r="BH656" s="1">
        <f t="shared" si="665"/>
        <v>3.0526065255745749E-2</v>
      </c>
      <c r="BI656" s="1">
        <f t="shared" si="666"/>
        <v>3.4692460745408792E-2</v>
      </c>
      <c r="BJ656" s="1">
        <f t="shared" si="667"/>
        <v>2.3625106739031159E-2</v>
      </c>
      <c r="BK656" s="1">
        <f t="shared" si="668"/>
        <v>4.4826041905254417E-2</v>
      </c>
      <c r="BL656" s="1">
        <f t="shared" si="669"/>
        <v>0</v>
      </c>
      <c r="BM656" s="1">
        <f t="shared" si="670"/>
        <v>3.4692460745408792E-2</v>
      </c>
      <c r="BN656" s="1"/>
      <c r="BO656" s="1">
        <f t="shared" si="677"/>
        <v>-6.3772212250564819E-3</v>
      </c>
      <c r="BP656" s="1">
        <f t="shared" si="678"/>
        <v>-3.107977782252227E-3</v>
      </c>
      <c r="BQ656" s="1">
        <f t="shared" si="679"/>
        <v>-3.1243539737612527E-2</v>
      </c>
      <c r="BR656" s="1">
        <f t="shared" si="680"/>
        <v>1.7398662963179743E-4</v>
      </c>
      <c r="BS656" s="1" t="e">
        <f t="shared" si="681"/>
        <v>#DIV/0!</v>
      </c>
      <c r="BT656" s="1">
        <f t="shared" si="682"/>
        <v>-3.107977782252227E-3</v>
      </c>
      <c r="BU656" s="1"/>
      <c r="BV656" s="1">
        <f t="shared" ref="BV656:BV719" si="695">(C656*AT656)+BV655</f>
        <v>0.10024931871168685</v>
      </c>
      <c r="BW656" s="1">
        <f t="shared" ref="BW656:BW719" si="696">(D656*AU656)+BW655</f>
        <v>9.8956392207069116E-2</v>
      </c>
      <c r="BX656" s="1">
        <f t="shared" ref="BX656:BX719" si="697">(E656*AV656)+BX655</f>
        <v>9.6835605238273531E-2</v>
      </c>
      <c r="BY656" s="1">
        <f t="shared" ref="BY656:BY719" si="698">(F656*AW656)+BY655</f>
        <v>0.1228571289151231</v>
      </c>
      <c r="BZ656" s="1" t="e">
        <f t="shared" ref="BZ656:BZ719" si="699">(G656*AX656)+BZ655</f>
        <v>#DIV/0!</v>
      </c>
      <c r="CA656" s="1">
        <f t="shared" ref="CA656:CA719" si="700">(H656*AY656)+CA655</f>
        <v>9.8956392207069116E-2</v>
      </c>
      <c r="CB656" s="1"/>
      <c r="CC656" s="1"/>
    </row>
    <row r="657" spans="1:81" x14ac:dyDescent="0.2">
      <c r="A657">
        <f t="shared" si="639"/>
        <v>2044</v>
      </c>
      <c r="B657">
        <f t="shared" si="640"/>
        <v>8</v>
      </c>
      <c r="C657" s="1">
        <f>AVERAGE(RealPrice!C645:C656)</f>
        <v>3.0462009479393592E-2</v>
      </c>
      <c r="D657" s="1">
        <f>AVERAGE(RealPrice!D645:D656)</f>
        <v>3.4631557578745524E-2</v>
      </c>
      <c r="E657" s="1">
        <f>AVERAGE(RealPrice!E645:E656)</f>
        <v>2.3572460355947223E-2</v>
      </c>
      <c r="F657" s="1">
        <f>AVERAGE(RealPrice!F645:F656)</f>
        <v>4.4739239559187842E-2</v>
      </c>
      <c r="G657" s="1">
        <f>AVERAGE(RealPrice!G645:G656)</f>
        <v>0</v>
      </c>
      <c r="H657" s="1">
        <f>AVERAGE(RealPrice!H645:H656)</f>
        <v>3.4631557578745524E-2</v>
      </c>
      <c r="I657" s="1"/>
      <c r="J657" s="1">
        <f t="shared" si="671"/>
        <v>-6.4055776352156535E-5</v>
      </c>
      <c r="K657" s="1">
        <f t="shared" si="672"/>
        <v>-6.0903166663267561E-5</v>
      </c>
      <c r="L657" s="1">
        <f t="shared" si="673"/>
        <v>-5.2646383083936044E-5</v>
      </c>
      <c r="M657" s="1">
        <f t="shared" si="674"/>
        <v>-8.6802346066575109E-5</v>
      </c>
      <c r="N657" s="1">
        <f t="shared" si="675"/>
        <v>0</v>
      </c>
      <c r="O657" s="1">
        <f t="shared" si="676"/>
        <v>-6.0903166663267561E-5</v>
      </c>
      <c r="P657" s="1"/>
      <c r="Q657" s="99">
        <f t="shared" si="641"/>
        <v>-6.4055776352156535E-5</v>
      </c>
      <c r="R657" s="99">
        <f t="shared" si="642"/>
        <v>-6.0903166663267561E-5</v>
      </c>
      <c r="S657" s="99">
        <f t="shared" si="643"/>
        <v>-5.2646383083936044E-5</v>
      </c>
      <c r="T657" s="99">
        <f t="shared" si="644"/>
        <v>-8.6802346066575109E-5</v>
      </c>
      <c r="U657" s="99">
        <f t="shared" si="645"/>
        <v>0</v>
      </c>
      <c r="V657" s="99">
        <f t="shared" si="646"/>
        <v>-6.0903166663267561E-5</v>
      </c>
      <c r="W657" s="99"/>
      <c r="X657" s="99">
        <f t="shared" si="647"/>
        <v>0</v>
      </c>
      <c r="Y657" s="99">
        <f t="shared" si="648"/>
        <v>0</v>
      </c>
      <c r="Z657" s="99">
        <f t="shared" si="649"/>
        <v>0</v>
      </c>
      <c r="AA657" s="99">
        <f t="shared" si="650"/>
        <v>0</v>
      </c>
      <c r="AB657" s="99">
        <f t="shared" si="651"/>
        <v>0</v>
      </c>
      <c r="AC657" s="99">
        <f t="shared" si="652"/>
        <v>0</v>
      </c>
      <c r="AD657" s="1"/>
      <c r="AE657" s="1"/>
      <c r="AF657" s="5">
        <f t="shared" si="683"/>
        <v>-2.0983961023309794E-3</v>
      </c>
      <c r="AG657" s="5">
        <f t="shared" si="684"/>
        <v>-1.7555159061850567E-3</v>
      </c>
      <c r="AH657" s="5">
        <f t="shared" si="685"/>
        <v>-2.2284082635257718E-3</v>
      </c>
      <c r="AI657" s="5">
        <f t="shared" si="686"/>
        <v>-1.9364267371640986E-3</v>
      </c>
      <c r="AJ657" s="5" t="e">
        <f t="shared" si="687"/>
        <v>#DIV/0!</v>
      </c>
      <c r="AK657" s="5">
        <f t="shared" si="688"/>
        <v>-1.7555159061850567E-3</v>
      </c>
      <c r="AL657" s="1"/>
      <c r="AM657" s="175">
        <f t="shared" si="653"/>
        <v>-2.0983961023309794E-3</v>
      </c>
      <c r="AN657" s="175">
        <f t="shared" si="654"/>
        <v>-1.7555159061850567E-3</v>
      </c>
      <c r="AO657" s="175">
        <f t="shared" si="655"/>
        <v>-2.2284082635257718E-3</v>
      </c>
      <c r="AP657" s="175">
        <f t="shared" si="656"/>
        <v>-1.9364267371640986E-3</v>
      </c>
      <c r="AQ657" s="175" t="e">
        <f t="shared" si="657"/>
        <v>#DIV/0!</v>
      </c>
      <c r="AR657" s="175">
        <f t="shared" si="658"/>
        <v>-1.7555159061850567E-3</v>
      </c>
      <c r="AS657" s="175"/>
      <c r="AT657" s="175">
        <f t="shared" si="659"/>
        <v>0</v>
      </c>
      <c r="AU657" s="175">
        <f t="shared" si="660"/>
        <v>0</v>
      </c>
      <c r="AV657" s="175">
        <f t="shared" si="661"/>
        <v>0</v>
      </c>
      <c r="AW657" s="175">
        <f t="shared" si="662"/>
        <v>0</v>
      </c>
      <c r="AX657" s="175" t="e">
        <f t="shared" si="663"/>
        <v>#DIV/0!</v>
      </c>
      <c r="AY657" s="175">
        <f t="shared" si="664"/>
        <v>0</v>
      </c>
      <c r="AZ657" s="1"/>
      <c r="BA657" s="1">
        <f t="shared" si="689"/>
        <v>3.0397953703041436E-2</v>
      </c>
      <c r="BB657" s="1">
        <f t="shared" si="690"/>
        <v>3.4570654412082256E-2</v>
      </c>
      <c r="BC657" s="1">
        <f t="shared" si="691"/>
        <v>2.3519813972863287E-2</v>
      </c>
      <c r="BD657" s="1">
        <f t="shared" si="692"/>
        <v>4.4652437213121267E-2</v>
      </c>
      <c r="BE657" s="1">
        <f t="shared" si="693"/>
        <v>0</v>
      </c>
      <c r="BF657" s="1">
        <f t="shared" si="694"/>
        <v>3.4570654412082256E-2</v>
      </c>
      <c r="BG657" s="1"/>
      <c r="BH657" s="1">
        <f t="shared" si="665"/>
        <v>3.0462009479393592E-2</v>
      </c>
      <c r="BI657" s="1">
        <f t="shared" si="666"/>
        <v>3.4631557578745524E-2</v>
      </c>
      <c r="BJ657" s="1">
        <f t="shared" si="667"/>
        <v>2.3572460355947223E-2</v>
      </c>
      <c r="BK657" s="1">
        <f t="shared" si="668"/>
        <v>4.4739239559187842E-2</v>
      </c>
      <c r="BL657" s="1">
        <f t="shared" si="669"/>
        <v>0</v>
      </c>
      <c r="BM657" s="1">
        <f t="shared" si="670"/>
        <v>3.4631557578745524E-2</v>
      </c>
      <c r="BN657" s="1"/>
      <c r="BO657" s="1">
        <f t="shared" si="677"/>
        <v>-6.4411425870172104E-3</v>
      </c>
      <c r="BP657" s="1">
        <f t="shared" si="678"/>
        <v>-3.1687740324376785E-3</v>
      </c>
      <c r="BQ657" s="1">
        <f t="shared" si="679"/>
        <v>-3.1296068803061357E-2</v>
      </c>
      <c r="BR657" s="1">
        <f t="shared" si="680"/>
        <v>8.735236994899635E-5</v>
      </c>
      <c r="BS657" s="1" t="e">
        <f t="shared" si="681"/>
        <v>#DIV/0!</v>
      </c>
      <c r="BT657" s="1">
        <f t="shared" si="682"/>
        <v>-3.1687740324376785E-3</v>
      </c>
      <c r="BU657" s="1"/>
      <c r="BV657" s="1">
        <f t="shared" si="695"/>
        <v>0.10024931871168685</v>
      </c>
      <c r="BW657" s="1">
        <f t="shared" si="696"/>
        <v>9.8956392207069116E-2</v>
      </c>
      <c r="BX657" s="1">
        <f t="shared" si="697"/>
        <v>9.6835605238273531E-2</v>
      </c>
      <c r="BY657" s="1">
        <f t="shared" si="698"/>
        <v>0.1228571289151231</v>
      </c>
      <c r="BZ657" s="1" t="e">
        <f t="shared" si="699"/>
        <v>#DIV/0!</v>
      </c>
      <c r="CA657" s="1">
        <f t="shared" si="700"/>
        <v>9.8956392207069116E-2</v>
      </c>
      <c r="CB657" s="1"/>
      <c r="CC657" s="1"/>
    </row>
    <row r="658" spans="1:81" x14ac:dyDescent="0.2">
      <c r="A658">
        <f t="shared" ref="A658:A721" si="701">A646+1</f>
        <v>2044</v>
      </c>
      <c r="B658">
        <f t="shared" ref="B658:B721" si="702">B646</f>
        <v>9</v>
      </c>
      <c r="C658" s="1">
        <f>AVERAGE(RealPrice!C646:C657)</f>
        <v>3.0397891429729377E-2</v>
      </c>
      <c r="D658" s="1">
        <f>AVERAGE(RealPrice!D646:D657)</f>
        <v>3.4570308060736722E-2</v>
      </c>
      <c r="E658" s="1">
        <f>AVERAGE(RealPrice!E646:E657)</f>
        <v>2.3519630345375866E-2</v>
      </c>
      <c r="F658" s="1">
        <f>AVERAGE(RealPrice!F646:F657)</f>
        <v>4.4652622451073688E-2</v>
      </c>
      <c r="G658" s="1">
        <f>AVERAGE(RealPrice!G646:G657)</f>
        <v>0</v>
      </c>
      <c r="H658" s="1">
        <f>AVERAGE(RealPrice!H646:H657)</f>
        <v>3.4570308060736722E-2</v>
      </c>
      <c r="I658" s="1"/>
      <c r="J658" s="1">
        <f t="shared" si="671"/>
        <v>-6.4118049664215609E-5</v>
      </c>
      <c r="K658" s="1">
        <f t="shared" si="672"/>
        <v>-6.1249518008801851E-5</v>
      </c>
      <c r="L658" s="1">
        <f t="shared" si="673"/>
        <v>-5.2830010571356528E-5</v>
      </c>
      <c r="M658" s="1">
        <f t="shared" si="674"/>
        <v>-8.6617108114153685E-5</v>
      </c>
      <c r="N658" s="1">
        <f t="shared" si="675"/>
        <v>0</v>
      </c>
      <c r="O658" s="1">
        <f t="shared" si="676"/>
        <v>-6.1249518008801851E-5</v>
      </c>
      <c r="P658" s="1"/>
      <c r="Q658" s="99">
        <f t="shared" si="641"/>
        <v>-6.4118049664215609E-5</v>
      </c>
      <c r="R658" s="99">
        <f t="shared" si="642"/>
        <v>-6.1249518008801851E-5</v>
      </c>
      <c r="S658" s="99">
        <f t="shared" si="643"/>
        <v>-5.2830010571356528E-5</v>
      </c>
      <c r="T658" s="99">
        <f t="shared" si="644"/>
        <v>-8.6617108114153685E-5</v>
      </c>
      <c r="U658" s="99">
        <f t="shared" si="645"/>
        <v>0</v>
      </c>
      <c r="V658" s="99">
        <f t="shared" si="646"/>
        <v>-6.1249518008801851E-5</v>
      </c>
      <c r="W658" s="99"/>
      <c r="X658" s="99">
        <f t="shared" si="647"/>
        <v>0</v>
      </c>
      <c r="Y658" s="99">
        <f t="shared" si="648"/>
        <v>0</v>
      </c>
      <c r="Z658" s="99">
        <f t="shared" si="649"/>
        <v>0</v>
      </c>
      <c r="AA658" s="99">
        <f t="shared" si="650"/>
        <v>0</v>
      </c>
      <c r="AB658" s="99">
        <f t="shared" si="651"/>
        <v>0</v>
      </c>
      <c r="AC658" s="99">
        <f t="shared" si="652"/>
        <v>0</v>
      </c>
      <c r="AD658" s="1"/>
      <c r="AE658" s="1"/>
      <c r="AF658" s="5">
        <f t="shared" si="683"/>
        <v>-2.1048529220499823E-3</v>
      </c>
      <c r="AG658" s="5">
        <f t="shared" si="684"/>
        <v>-1.7686041948743458E-3</v>
      </c>
      <c r="AH658" s="5">
        <f t="shared" si="685"/>
        <v>-2.2411750735229496E-3</v>
      </c>
      <c r="AI658" s="5">
        <f t="shared" si="686"/>
        <v>-1.936043369703766E-3</v>
      </c>
      <c r="AJ658" s="5" t="e">
        <f t="shared" si="687"/>
        <v>#DIV/0!</v>
      </c>
      <c r="AK658" s="5">
        <f t="shared" si="688"/>
        <v>-1.7686041948743458E-3</v>
      </c>
      <c r="AL658" s="1"/>
      <c r="AM658" s="175">
        <f t="shared" si="653"/>
        <v>-2.1048529220499823E-3</v>
      </c>
      <c r="AN658" s="175">
        <f t="shared" si="654"/>
        <v>-1.7686041948743458E-3</v>
      </c>
      <c r="AO658" s="175">
        <f t="shared" si="655"/>
        <v>-2.2411750735229496E-3</v>
      </c>
      <c r="AP658" s="175">
        <f t="shared" si="656"/>
        <v>-1.936043369703766E-3</v>
      </c>
      <c r="AQ658" s="175" t="e">
        <f t="shared" si="657"/>
        <v>#DIV/0!</v>
      </c>
      <c r="AR658" s="175">
        <f t="shared" si="658"/>
        <v>-1.7686041948743458E-3</v>
      </c>
      <c r="AS658" s="175"/>
      <c r="AT658" s="175">
        <f t="shared" si="659"/>
        <v>0</v>
      </c>
      <c r="AU658" s="175">
        <f t="shared" si="660"/>
        <v>0</v>
      </c>
      <c r="AV658" s="175">
        <f t="shared" si="661"/>
        <v>0</v>
      </c>
      <c r="AW658" s="175">
        <f t="shared" si="662"/>
        <v>0</v>
      </c>
      <c r="AX658" s="175" t="e">
        <f t="shared" si="663"/>
        <v>#DIV/0!</v>
      </c>
      <c r="AY658" s="175">
        <f t="shared" si="664"/>
        <v>0</v>
      </c>
      <c r="AZ658" s="1"/>
      <c r="BA658" s="1">
        <f t="shared" si="689"/>
        <v>3.0333773380065161E-2</v>
      </c>
      <c r="BB658" s="1">
        <f t="shared" si="690"/>
        <v>3.450905854272792E-2</v>
      </c>
      <c r="BC658" s="1">
        <f t="shared" si="691"/>
        <v>2.346680033480451E-2</v>
      </c>
      <c r="BD658" s="1">
        <f t="shared" si="692"/>
        <v>4.4566005342959535E-2</v>
      </c>
      <c r="BE658" s="1">
        <f t="shared" si="693"/>
        <v>0</v>
      </c>
      <c r="BF658" s="1">
        <f t="shared" si="694"/>
        <v>3.450905854272792E-2</v>
      </c>
      <c r="BG658" s="1"/>
      <c r="BH658" s="1">
        <f t="shared" si="665"/>
        <v>3.0397891429729377E-2</v>
      </c>
      <c r="BI658" s="1">
        <f t="shared" si="666"/>
        <v>3.4570308060736722E-2</v>
      </c>
      <c r="BJ658" s="1">
        <f t="shared" si="667"/>
        <v>2.3519630345375866E-2</v>
      </c>
      <c r="BK658" s="1">
        <f t="shared" si="668"/>
        <v>4.4652622451073688E-2</v>
      </c>
      <c r="BL658" s="1">
        <f t="shared" si="669"/>
        <v>0</v>
      </c>
      <c r="BM658" s="1">
        <f t="shared" si="670"/>
        <v>3.4570308060736722E-2</v>
      </c>
      <c r="BN658" s="1"/>
      <c r="BO658" s="1">
        <f t="shared" si="677"/>
        <v>-6.5051256776172345E-3</v>
      </c>
      <c r="BP658" s="1">
        <f t="shared" si="678"/>
        <v>-3.2299152242919959E-3</v>
      </c>
      <c r="BQ658" s="1">
        <f t="shared" si="679"/>
        <v>-3.1348780412329885E-2</v>
      </c>
      <c r="BR658" s="1">
        <f t="shared" si="680"/>
        <v>9.0295631270961667E-7</v>
      </c>
      <c r="BS658" s="1" t="e">
        <f t="shared" si="681"/>
        <v>#DIV/0!</v>
      </c>
      <c r="BT658" s="1">
        <f t="shared" si="682"/>
        <v>-3.2299152242919959E-3</v>
      </c>
      <c r="BU658" s="1"/>
      <c r="BV658" s="1">
        <f t="shared" si="695"/>
        <v>0.10024931871168685</v>
      </c>
      <c r="BW658" s="1">
        <f t="shared" si="696"/>
        <v>9.8956392207069116E-2</v>
      </c>
      <c r="BX658" s="1">
        <f t="shared" si="697"/>
        <v>9.6835605238273531E-2</v>
      </c>
      <c r="BY658" s="1">
        <f t="shared" si="698"/>
        <v>0.1228571289151231</v>
      </c>
      <c r="BZ658" s="1" t="e">
        <f t="shared" si="699"/>
        <v>#DIV/0!</v>
      </c>
      <c r="CA658" s="1">
        <f t="shared" si="700"/>
        <v>9.8956392207069116E-2</v>
      </c>
      <c r="CB658" s="1"/>
      <c r="CC658" s="1"/>
    </row>
    <row r="659" spans="1:81" x14ac:dyDescent="0.2">
      <c r="A659">
        <f t="shared" si="701"/>
        <v>2044</v>
      </c>
      <c r="B659">
        <f t="shared" si="702"/>
        <v>10</v>
      </c>
      <c r="C659" s="1">
        <f>AVERAGE(RealPrice!C647:C658)</f>
        <v>3.0334009357619273E-2</v>
      </c>
      <c r="D659" s="1">
        <f>AVERAGE(RealPrice!D647:D658)</f>
        <v>3.4509440678380292E-2</v>
      </c>
      <c r="E659" s="1">
        <f>AVERAGE(RealPrice!E647:E658)</f>
        <v>2.3465961118002115E-2</v>
      </c>
      <c r="F659" s="1">
        <f>AVERAGE(RealPrice!F647:F658)</f>
        <v>4.4565842934935894E-2</v>
      </c>
      <c r="G659" s="1">
        <f>AVERAGE(RealPrice!G647:G658)</f>
        <v>0</v>
      </c>
      <c r="H659" s="1">
        <f>AVERAGE(RealPrice!H647:H658)</f>
        <v>3.4509440678380292E-2</v>
      </c>
      <c r="I659" s="1"/>
      <c r="J659" s="1">
        <f t="shared" si="671"/>
        <v>-6.3882072110103827E-5</v>
      </c>
      <c r="K659" s="1">
        <f t="shared" si="672"/>
        <v>-6.0867382356430411E-5</v>
      </c>
      <c r="L659" s="1">
        <f t="shared" si="673"/>
        <v>-5.3669227373751016E-5</v>
      </c>
      <c r="M659" s="1">
        <f t="shared" si="674"/>
        <v>-8.6779516137794332E-5</v>
      </c>
      <c r="N659" s="1">
        <f t="shared" si="675"/>
        <v>0</v>
      </c>
      <c r="O659" s="1">
        <f t="shared" si="676"/>
        <v>-6.0867382356430411E-5</v>
      </c>
      <c r="P659" s="1"/>
      <c r="Q659" s="99">
        <f t="shared" si="641"/>
        <v>-6.3882072110103827E-5</v>
      </c>
      <c r="R659" s="99">
        <f t="shared" si="642"/>
        <v>-6.0867382356430411E-5</v>
      </c>
      <c r="S659" s="99">
        <f t="shared" si="643"/>
        <v>-5.3669227373751016E-5</v>
      </c>
      <c r="T659" s="99">
        <f t="shared" si="644"/>
        <v>-8.6779516137794332E-5</v>
      </c>
      <c r="U659" s="99">
        <f t="shared" si="645"/>
        <v>0</v>
      </c>
      <c r="V659" s="99">
        <f t="shared" si="646"/>
        <v>-6.0867382356430411E-5</v>
      </c>
      <c r="W659" s="99"/>
      <c r="X659" s="99">
        <f t="shared" si="647"/>
        <v>0</v>
      </c>
      <c r="Y659" s="99">
        <f t="shared" si="648"/>
        <v>0</v>
      </c>
      <c r="Z659" s="99">
        <f t="shared" si="649"/>
        <v>0</v>
      </c>
      <c r="AA659" s="99">
        <f t="shared" si="650"/>
        <v>0</v>
      </c>
      <c r="AB659" s="99">
        <f t="shared" si="651"/>
        <v>0</v>
      </c>
      <c r="AC659" s="99">
        <f t="shared" si="652"/>
        <v>0</v>
      </c>
      <c r="AD659" s="1"/>
      <c r="AE659" s="1"/>
      <c r="AF659" s="5">
        <f t="shared" si="683"/>
        <v>-2.1015297149074019E-3</v>
      </c>
      <c r="AG659" s="5">
        <f t="shared" si="684"/>
        <v>-1.7606838287206328E-3</v>
      </c>
      <c r="AH659" s="5">
        <f t="shared" si="685"/>
        <v>-2.2818907689297063E-3</v>
      </c>
      <c r="AI659" s="5">
        <f t="shared" si="686"/>
        <v>-1.9434360486414448E-3</v>
      </c>
      <c r="AJ659" s="5" t="e">
        <f t="shared" si="687"/>
        <v>#DIV/0!</v>
      </c>
      <c r="AK659" s="5">
        <f t="shared" si="688"/>
        <v>-1.7606838287206328E-3</v>
      </c>
      <c r="AL659" s="1"/>
      <c r="AM659" s="175">
        <f t="shared" si="653"/>
        <v>-2.1015297149074019E-3</v>
      </c>
      <c r="AN659" s="175">
        <f t="shared" si="654"/>
        <v>-1.7606838287206328E-3</v>
      </c>
      <c r="AO659" s="175">
        <f t="shared" si="655"/>
        <v>-2.2818907689297063E-3</v>
      </c>
      <c r="AP659" s="175">
        <f t="shared" si="656"/>
        <v>-1.9434360486414448E-3</v>
      </c>
      <c r="AQ659" s="175" t="e">
        <f t="shared" si="657"/>
        <v>#DIV/0!</v>
      </c>
      <c r="AR659" s="175">
        <f t="shared" si="658"/>
        <v>-1.7606838287206328E-3</v>
      </c>
      <c r="AS659" s="175"/>
      <c r="AT659" s="175">
        <f t="shared" si="659"/>
        <v>0</v>
      </c>
      <c r="AU659" s="175">
        <f t="shared" si="660"/>
        <v>0</v>
      </c>
      <c r="AV659" s="175">
        <f t="shared" si="661"/>
        <v>0</v>
      </c>
      <c r="AW659" s="175">
        <f t="shared" si="662"/>
        <v>0</v>
      </c>
      <c r="AX659" s="175" t="e">
        <f t="shared" si="663"/>
        <v>#DIV/0!</v>
      </c>
      <c r="AY659" s="175">
        <f t="shared" si="664"/>
        <v>0</v>
      </c>
      <c r="AZ659" s="1"/>
      <c r="BA659" s="1">
        <f t="shared" si="689"/>
        <v>3.0270127285509169E-2</v>
      </c>
      <c r="BB659" s="1">
        <f t="shared" si="690"/>
        <v>3.4448573296023861E-2</v>
      </c>
      <c r="BC659" s="1">
        <f t="shared" si="691"/>
        <v>2.3412291890628364E-2</v>
      </c>
      <c r="BD659" s="1">
        <f t="shared" si="692"/>
        <v>4.44790634187981E-2</v>
      </c>
      <c r="BE659" s="1">
        <f t="shared" si="693"/>
        <v>0</v>
      </c>
      <c r="BF659" s="1">
        <f t="shared" si="694"/>
        <v>3.4448573296023861E-2</v>
      </c>
      <c r="BG659" s="1"/>
      <c r="BH659" s="1">
        <f t="shared" si="665"/>
        <v>3.0334009357619273E-2</v>
      </c>
      <c r="BI659" s="1">
        <f t="shared" si="666"/>
        <v>3.4509440678380292E-2</v>
      </c>
      <c r="BJ659" s="1">
        <f t="shared" si="667"/>
        <v>2.3465961118002115E-2</v>
      </c>
      <c r="BK659" s="1">
        <f t="shared" si="668"/>
        <v>4.4565842934935894E-2</v>
      </c>
      <c r="BL659" s="1">
        <f t="shared" si="669"/>
        <v>0</v>
      </c>
      <c r="BM659" s="1">
        <f t="shared" si="670"/>
        <v>3.4509440678380292E-2</v>
      </c>
      <c r="BN659" s="1"/>
      <c r="BO659" s="1">
        <f t="shared" si="677"/>
        <v>-6.5688734996545506E-3</v>
      </c>
      <c r="BP659" s="1">
        <f t="shared" si="678"/>
        <v>-3.2906754384326138E-3</v>
      </c>
      <c r="BQ659" s="1">
        <f t="shared" si="679"/>
        <v>-3.1402327172389118E-2</v>
      </c>
      <c r="BR659" s="1">
        <f t="shared" si="680"/>
        <v>-8.5707909385137449E-5</v>
      </c>
      <c r="BS659" s="1" t="e">
        <f t="shared" si="681"/>
        <v>#DIV/0!</v>
      </c>
      <c r="BT659" s="1">
        <f t="shared" si="682"/>
        <v>-3.2906754384326138E-3</v>
      </c>
      <c r="BU659" s="1"/>
      <c r="BV659" s="1">
        <f t="shared" si="695"/>
        <v>0.10024931871168685</v>
      </c>
      <c r="BW659" s="1">
        <f t="shared" si="696"/>
        <v>9.8956392207069116E-2</v>
      </c>
      <c r="BX659" s="1">
        <f t="shared" si="697"/>
        <v>9.6835605238273531E-2</v>
      </c>
      <c r="BY659" s="1">
        <f t="shared" si="698"/>
        <v>0.1228571289151231</v>
      </c>
      <c r="BZ659" s="1" t="e">
        <f t="shared" si="699"/>
        <v>#DIV/0!</v>
      </c>
      <c r="CA659" s="1">
        <f t="shared" si="700"/>
        <v>9.8956392207069116E-2</v>
      </c>
      <c r="CB659" s="1"/>
      <c r="CC659" s="1"/>
    </row>
    <row r="660" spans="1:81" x14ac:dyDescent="0.2">
      <c r="A660">
        <f t="shared" si="701"/>
        <v>2044</v>
      </c>
      <c r="B660">
        <f t="shared" si="702"/>
        <v>11</v>
      </c>
      <c r="C660" s="1">
        <f>AVERAGE(RealPrice!C648:C659)</f>
        <v>3.0269248462983175E-2</v>
      </c>
      <c r="D660" s="1">
        <f>AVERAGE(RealPrice!D648:D659)</f>
        <v>3.4447684978492078E-2</v>
      </c>
      <c r="E660" s="1">
        <f>AVERAGE(RealPrice!E648:E659)</f>
        <v>2.341362295148235E-2</v>
      </c>
      <c r="F660" s="1">
        <f>AVERAGE(RealPrice!F648:F659)</f>
        <v>4.4478563213168183E-2</v>
      </c>
      <c r="G660" s="1">
        <f>AVERAGE(RealPrice!G648:G659)</f>
        <v>0</v>
      </c>
      <c r="H660" s="1">
        <f>AVERAGE(RealPrice!H648:H659)</f>
        <v>3.4447684978492078E-2</v>
      </c>
      <c r="I660" s="1"/>
      <c r="J660" s="1">
        <f t="shared" si="671"/>
        <v>-6.4760894636098354E-5</v>
      </c>
      <c r="K660" s="1">
        <f t="shared" si="672"/>
        <v>-6.17556998882135E-5</v>
      </c>
      <c r="L660" s="1">
        <f t="shared" si="673"/>
        <v>-5.2338166519765722E-5</v>
      </c>
      <c r="M660" s="1">
        <f t="shared" si="674"/>
        <v>-8.7279721767710705E-5</v>
      </c>
      <c r="N660" s="1">
        <f t="shared" si="675"/>
        <v>0</v>
      </c>
      <c r="O660" s="1">
        <f t="shared" si="676"/>
        <v>-6.17556998882135E-5</v>
      </c>
      <c r="P660" s="1"/>
      <c r="Q660" s="99">
        <f t="shared" si="641"/>
        <v>-6.4760894636098354E-5</v>
      </c>
      <c r="R660" s="99">
        <f t="shared" si="642"/>
        <v>-6.17556998882135E-5</v>
      </c>
      <c r="S660" s="99">
        <f t="shared" si="643"/>
        <v>-5.2338166519765722E-5</v>
      </c>
      <c r="T660" s="99">
        <f t="shared" si="644"/>
        <v>-8.7279721767710705E-5</v>
      </c>
      <c r="U660" s="99">
        <f t="shared" si="645"/>
        <v>0</v>
      </c>
      <c r="V660" s="99">
        <f t="shared" si="646"/>
        <v>-6.17556998882135E-5</v>
      </c>
      <c r="W660" s="99"/>
      <c r="X660" s="99">
        <f t="shared" si="647"/>
        <v>0</v>
      </c>
      <c r="Y660" s="99">
        <f t="shared" si="648"/>
        <v>0</v>
      </c>
      <c r="Z660" s="99">
        <f t="shared" si="649"/>
        <v>0</v>
      </c>
      <c r="AA660" s="99">
        <f t="shared" si="650"/>
        <v>0</v>
      </c>
      <c r="AB660" s="99">
        <f t="shared" si="651"/>
        <v>0</v>
      </c>
      <c r="AC660" s="99">
        <f t="shared" si="652"/>
        <v>0</v>
      </c>
      <c r="AD660" s="1"/>
      <c r="AE660" s="1"/>
      <c r="AF660" s="5">
        <f t="shared" si="683"/>
        <v>-2.1349269683610395E-3</v>
      </c>
      <c r="AG660" s="5">
        <f t="shared" si="684"/>
        <v>-1.7895305943600448E-3</v>
      </c>
      <c r="AH660" s="5">
        <f t="shared" si="685"/>
        <v>-2.2303866548050166E-3</v>
      </c>
      <c r="AI660" s="5">
        <f t="shared" si="686"/>
        <v>-1.9584443156418496E-3</v>
      </c>
      <c r="AJ660" s="5" t="e">
        <f t="shared" si="687"/>
        <v>#DIV/0!</v>
      </c>
      <c r="AK660" s="5">
        <f t="shared" si="688"/>
        <v>-1.7895305943600448E-3</v>
      </c>
      <c r="AL660" s="1"/>
      <c r="AM660" s="175">
        <f t="shared" si="653"/>
        <v>-2.1349269683610395E-3</v>
      </c>
      <c r="AN660" s="175">
        <f t="shared" si="654"/>
        <v>-1.7895305943600448E-3</v>
      </c>
      <c r="AO660" s="175">
        <f t="shared" si="655"/>
        <v>-2.2303866548050166E-3</v>
      </c>
      <c r="AP660" s="175">
        <f t="shared" si="656"/>
        <v>-1.9584443156418496E-3</v>
      </c>
      <c r="AQ660" s="175" t="e">
        <f t="shared" si="657"/>
        <v>#DIV/0!</v>
      </c>
      <c r="AR660" s="175">
        <f t="shared" si="658"/>
        <v>-1.7895305943600448E-3</v>
      </c>
      <c r="AS660" s="175"/>
      <c r="AT660" s="175">
        <f t="shared" si="659"/>
        <v>0</v>
      </c>
      <c r="AU660" s="175">
        <f t="shared" si="660"/>
        <v>0</v>
      </c>
      <c r="AV660" s="175">
        <f t="shared" si="661"/>
        <v>0</v>
      </c>
      <c r="AW660" s="175">
        <f t="shared" si="662"/>
        <v>0</v>
      </c>
      <c r="AX660" s="175" t="e">
        <f t="shared" si="663"/>
        <v>#DIV/0!</v>
      </c>
      <c r="AY660" s="175">
        <f t="shared" si="664"/>
        <v>0</v>
      </c>
      <c r="AZ660" s="1"/>
      <c r="BA660" s="1">
        <f t="shared" si="689"/>
        <v>3.0204487568347076E-2</v>
      </c>
      <c r="BB660" s="1">
        <f t="shared" si="690"/>
        <v>3.4385929278603865E-2</v>
      </c>
      <c r="BC660" s="1">
        <f t="shared" si="691"/>
        <v>2.3361284784962584E-2</v>
      </c>
      <c r="BD660" s="1">
        <f t="shared" si="692"/>
        <v>4.4391283491400473E-2</v>
      </c>
      <c r="BE660" s="1">
        <f t="shared" si="693"/>
        <v>0</v>
      </c>
      <c r="BF660" s="1">
        <f t="shared" si="694"/>
        <v>3.4385929278603865E-2</v>
      </c>
      <c r="BG660" s="1"/>
      <c r="BH660" s="1">
        <f t="shared" si="665"/>
        <v>3.0269248462983175E-2</v>
      </c>
      <c r="BI660" s="1">
        <f t="shared" si="666"/>
        <v>3.4447684978492078E-2</v>
      </c>
      <c r="BJ660" s="1">
        <f t="shared" si="667"/>
        <v>2.341362295148235E-2</v>
      </c>
      <c r="BK660" s="1">
        <f t="shared" si="668"/>
        <v>4.4478563213168183E-2</v>
      </c>
      <c r="BL660" s="1">
        <f t="shared" si="669"/>
        <v>0</v>
      </c>
      <c r="BM660" s="1">
        <f t="shared" si="670"/>
        <v>3.4447684978492078E-2</v>
      </c>
      <c r="BN660" s="1"/>
      <c r="BO660" s="1">
        <f t="shared" si="677"/>
        <v>-6.6334961345101947E-3</v>
      </c>
      <c r="BP660" s="1">
        <f t="shared" si="678"/>
        <v>-3.3523206246065026E-3</v>
      </c>
      <c r="BQ660" s="1">
        <f t="shared" si="679"/>
        <v>-3.1454548604560741E-2</v>
      </c>
      <c r="BR660" s="1">
        <f t="shared" si="680"/>
        <v>-1.7281669867788335E-4</v>
      </c>
      <c r="BS660" s="1" t="e">
        <f t="shared" si="681"/>
        <v>#DIV/0!</v>
      </c>
      <c r="BT660" s="1">
        <f t="shared" si="682"/>
        <v>-3.3523206246065026E-3</v>
      </c>
      <c r="BU660" s="1"/>
      <c r="BV660" s="1">
        <f t="shared" si="695"/>
        <v>0.10024931871168685</v>
      </c>
      <c r="BW660" s="1">
        <f t="shared" si="696"/>
        <v>9.8956392207069116E-2</v>
      </c>
      <c r="BX660" s="1">
        <f t="shared" si="697"/>
        <v>9.6835605238273531E-2</v>
      </c>
      <c r="BY660" s="1">
        <f t="shared" si="698"/>
        <v>0.1228571289151231</v>
      </c>
      <c r="BZ660" s="1" t="e">
        <f t="shared" si="699"/>
        <v>#DIV/0!</v>
      </c>
      <c r="CA660" s="1">
        <f t="shared" si="700"/>
        <v>9.8956392207069116E-2</v>
      </c>
      <c r="CB660" s="1"/>
      <c r="CC660" s="1"/>
    </row>
    <row r="661" spans="1:81" x14ac:dyDescent="0.2">
      <c r="A661">
        <f t="shared" si="701"/>
        <v>2044</v>
      </c>
      <c r="B661">
        <f t="shared" si="702"/>
        <v>12</v>
      </c>
      <c r="C661" s="1">
        <f>AVERAGE(RealPrice!C649:C660)</f>
        <v>3.0203763727842139E-2</v>
      </c>
      <c r="D661" s="1">
        <f>AVERAGE(RealPrice!D649:D660)</f>
        <v>3.4385216189276722E-2</v>
      </c>
      <c r="E661" s="1">
        <f>AVERAGE(RealPrice!E649:E660)</f>
        <v>2.3362915400425757E-2</v>
      </c>
      <c r="F661" s="1">
        <f>AVERAGE(RealPrice!F649:F660)</f>
        <v>4.438968046373238E-2</v>
      </c>
      <c r="G661" s="1">
        <f>AVERAGE(RealPrice!G649:G660)</f>
        <v>0</v>
      </c>
      <c r="H661" s="1">
        <f>AVERAGE(RealPrice!H649:H660)</f>
        <v>3.4385216189276722E-2</v>
      </c>
      <c r="I661" s="1"/>
      <c r="J661" s="1">
        <f t="shared" si="671"/>
        <v>-6.5484735141035921E-5</v>
      </c>
      <c r="K661" s="1">
        <f t="shared" si="672"/>
        <v>-6.2468789215355813E-5</v>
      </c>
      <c r="L661" s="1">
        <f t="shared" si="673"/>
        <v>-5.0707551056593247E-5</v>
      </c>
      <c r="M661" s="1">
        <f t="shared" si="674"/>
        <v>-8.8882749435803543E-5</v>
      </c>
      <c r="N661" s="1">
        <f t="shared" si="675"/>
        <v>0</v>
      </c>
      <c r="O661" s="1">
        <f t="shared" si="676"/>
        <v>-6.2468789215355813E-5</v>
      </c>
      <c r="P661" s="1"/>
      <c r="Q661" s="99">
        <f t="shared" si="641"/>
        <v>-6.5484735141035921E-5</v>
      </c>
      <c r="R661" s="99">
        <f t="shared" si="642"/>
        <v>-6.2468789215355813E-5</v>
      </c>
      <c r="S661" s="99">
        <f t="shared" si="643"/>
        <v>-5.0707551056593247E-5</v>
      </c>
      <c r="T661" s="99">
        <f t="shared" si="644"/>
        <v>-8.8882749435803543E-5</v>
      </c>
      <c r="U661" s="99">
        <f t="shared" si="645"/>
        <v>0</v>
      </c>
      <c r="V661" s="99">
        <f t="shared" si="646"/>
        <v>-6.2468789215355813E-5</v>
      </c>
      <c r="W661" s="99"/>
      <c r="X661" s="99">
        <f t="shared" si="647"/>
        <v>0</v>
      </c>
      <c r="Y661" s="99">
        <f t="shared" si="648"/>
        <v>0</v>
      </c>
      <c r="Z661" s="99">
        <f t="shared" si="649"/>
        <v>0</v>
      </c>
      <c r="AA661" s="99">
        <f t="shared" si="650"/>
        <v>0</v>
      </c>
      <c r="AB661" s="99">
        <f t="shared" si="651"/>
        <v>0</v>
      </c>
      <c r="AC661" s="99">
        <f t="shared" si="652"/>
        <v>0</v>
      </c>
      <c r="AD661" s="1"/>
      <c r="AE661" s="1"/>
      <c r="AF661" s="5">
        <f t="shared" si="683"/>
        <v>-2.1634080284853585E-3</v>
      </c>
      <c r="AG661" s="5">
        <f t="shared" si="684"/>
        <v>-1.8134394010616006E-3</v>
      </c>
      <c r="AH661" s="5">
        <f t="shared" si="685"/>
        <v>-2.1657285231623247E-3</v>
      </c>
      <c r="AI661" s="5">
        <f t="shared" si="686"/>
        <v>-1.9983278014135131E-3</v>
      </c>
      <c r="AJ661" s="5" t="e">
        <f t="shared" si="687"/>
        <v>#DIV/0!</v>
      </c>
      <c r="AK661" s="5">
        <f t="shared" si="688"/>
        <v>-1.8134394010616006E-3</v>
      </c>
      <c r="AL661" s="1"/>
      <c r="AM661" s="175">
        <f t="shared" si="653"/>
        <v>-2.1634080284853585E-3</v>
      </c>
      <c r="AN661" s="175">
        <f t="shared" si="654"/>
        <v>-1.8134394010616006E-3</v>
      </c>
      <c r="AO661" s="175">
        <f t="shared" si="655"/>
        <v>-2.1657285231623247E-3</v>
      </c>
      <c r="AP661" s="175">
        <f t="shared" si="656"/>
        <v>-1.9983278014135131E-3</v>
      </c>
      <c r="AQ661" s="175" t="e">
        <f t="shared" si="657"/>
        <v>#DIV/0!</v>
      </c>
      <c r="AR661" s="175">
        <f t="shared" si="658"/>
        <v>-1.8134394010616006E-3</v>
      </c>
      <c r="AS661" s="175"/>
      <c r="AT661" s="175">
        <f t="shared" si="659"/>
        <v>0</v>
      </c>
      <c r="AU661" s="175">
        <f t="shared" si="660"/>
        <v>0</v>
      </c>
      <c r="AV661" s="175">
        <f t="shared" si="661"/>
        <v>0</v>
      </c>
      <c r="AW661" s="175">
        <f t="shared" si="662"/>
        <v>0</v>
      </c>
      <c r="AX661" s="175" t="e">
        <f t="shared" si="663"/>
        <v>#DIV/0!</v>
      </c>
      <c r="AY661" s="175">
        <f t="shared" si="664"/>
        <v>0</v>
      </c>
      <c r="AZ661" s="1"/>
      <c r="BA661" s="1">
        <f t="shared" si="689"/>
        <v>3.0138278992701103E-2</v>
      </c>
      <c r="BB661" s="1">
        <f t="shared" si="690"/>
        <v>3.4322747400061367E-2</v>
      </c>
      <c r="BC661" s="1">
        <f t="shared" si="691"/>
        <v>2.3312207849369163E-2</v>
      </c>
      <c r="BD661" s="1">
        <f t="shared" si="692"/>
        <v>4.4300797714296576E-2</v>
      </c>
      <c r="BE661" s="1">
        <f t="shared" si="693"/>
        <v>0</v>
      </c>
      <c r="BF661" s="1">
        <f t="shared" si="694"/>
        <v>3.4322747400061367E-2</v>
      </c>
      <c r="BG661" s="1"/>
      <c r="BH661" s="1">
        <f t="shared" si="665"/>
        <v>3.0203763727842139E-2</v>
      </c>
      <c r="BI661" s="1">
        <f t="shared" si="666"/>
        <v>3.4385216189276722E-2</v>
      </c>
      <c r="BJ661" s="1">
        <f t="shared" si="667"/>
        <v>2.3362915400425757E-2</v>
      </c>
      <c r="BK661" s="1">
        <f t="shared" si="668"/>
        <v>4.438968046373238E-2</v>
      </c>
      <c r="BL661" s="1">
        <f t="shared" si="669"/>
        <v>0</v>
      </c>
      <c r="BM661" s="1">
        <f t="shared" si="670"/>
        <v>3.4385216189276722E-2</v>
      </c>
      <c r="BN661" s="1"/>
      <c r="BO661" s="1">
        <f t="shared" si="677"/>
        <v>-6.6988391994494828E-3</v>
      </c>
      <c r="BP661" s="1">
        <f t="shared" si="678"/>
        <v>-3.4146761304581583E-3</v>
      </c>
      <c r="BQ661" s="1">
        <f t="shared" si="679"/>
        <v>-3.1505146336827668E-2</v>
      </c>
      <c r="BR661" s="1">
        <f t="shared" si="680"/>
        <v>-2.6152183124442206E-4</v>
      </c>
      <c r="BS661" s="1" t="e">
        <f t="shared" si="681"/>
        <v>#DIV/0!</v>
      </c>
      <c r="BT661" s="1">
        <f t="shared" si="682"/>
        <v>-3.4146761304581583E-3</v>
      </c>
      <c r="BU661" s="1"/>
      <c r="BV661" s="1">
        <f t="shared" si="695"/>
        <v>0.10024931871168685</v>
      </c>
      <c r="BW661" s="1">
        <f t="shared" si="696"/>
        <v>9.8956392207069116E-2</v>
      </c>
      <c r="BX661" s="1">
        <f t="shared" si="697"/>
        <v>9.6835605238273531E-2</v>
      </c>
      <c r="BY661" s="1">
        <f t="shared" si="698"/>
        <v>0.1228571289151231</v>
      </c>
      <c r="BZ661" s="1" t="e">
        <f t="shared" si="699"/>
        <v>#DIV/0!</v>
      </c>
      <c r="CA661" s="1">
        <f t="shared" si="700"/>
        <v>9.8956392207069116E-2</v>
      </c>
      <c r="CB661" s="1"/>
      <c r="CC661" s="1"/>
    </row>
    <row r="662" spans="1:81" x14ac:dyDescent="0.2">
      <c r="A662">
        <f t="shared" si="701"/>
        <v>2045</v>
      </c>
      <c r="B662">
        <f t="shared" si="702"/>
        <v>1</v>
      </c>
      <c r="C662" s="1">
        <f>AVERAGE(RealPrice!C650:C661)</f>
        <v>3.0138367422373798E-2</v>
      </c>
      <c r="D662" s="1">
        <f>AVERAGE(RealPrice!D650:D661)</f>
        <v>3.4322947306692601E-2</v>
      </c>
      <c r="E662" s="1">
        <f>AVERAGE(RealPrice!E650:E661)</f>
        <v>2.3312015719142404E-2</v>
      </c>
      <c r="F662" s="1">
        <f>AVERAGE(RealPrice!F650:F661)</f>
        <v>4.4300604483695639E-2</v>
      </c>
      <c r="G662" s="1">
        <f>AVERAGE(RealPrice!G650:G661)</f>
        <v>0</v>
      </c>
      <c r="H662" s="1">
        <f>AVERAGE(RealPrice!H650:H661)</f>
        <v>3.4322947306692601E-2</v>
      </c>
      <c r="I662" s="1"/>
      <c r="J662" s="1">
        <f t="shared" si="671"/>
        <v>-6.539630546834041E-5</v>
      </c>
      <c r="K662" s="1">
        <f t="shared" si="672"/>
        <v>-6.226888258412111E-5</v>
      </c>
      <c r="L662" s="1">
        <f t="shared" si="673"/>
        <v>-5.0899681283352732E-5</v>
      </c>
      <c r="M662" s="1">
        <f t="shared" si="674"/>
        <v>-8.9075980036740221E-5</v>
      </c>
      <c r="N662" s="1">
        <f t="shared" si="675"/>
        <v>0</v>
      </c>
      <c r="O662" s="1">
        <f t="shared" si="676"/>
        <v>-6.226888258412111E-5</v>
      </c>
      <c r="P662" s="1"/>
      <c r="Q662" s="99">
        <f t="shared" si="641"/>
        <v>-6.539630546834041E-5</v>
      </c>
      <c r="R662" s="99">
        <f t="shared" si="642"/>
        <v>-6.226888258412111E-5</v>
      </c>
      <c r="S662" s="99">
        <f t="shared" si="643"/>
        <v>-5.0899681283352732E-5</v>
      </c>
      <c r="T662" s="99">
        <f t="shared" si="644"/>
        <v>-8.9075980036740221E-5</v>
      </c>
      <c r="U662" s="99">
        <f t="shared" si="645"/>
        <v>0</v>
      </c>
      <c r="V662" s="99">
        <f t="shared" si="646"/>
        <v>-6.226888258412111E-5</v>
      </c>
      <c r="W662" s="99"/>
      <c r="X662" s="99">
        <f t="shared" si="647"/>
        <v>0</v>
      </c>
      <c r="Y662" s="99">
        <f t="shared" si="648"/>
        <v>0</v>
      </c>
      <c r="Z662" s="99">
        <f t="shared" si="649"/>
        <v>0</v>
      </c>
      <c r="AA662" s="99">
        <f t="shared" si="650"/>
        <v>0</v>
      </c>
      <c r="AB662" s="99">
        <f t="shared" si="651"/>
        <v>0</v>
      </c>
      <c r="AC662" s="99">
        <f t="shared" si="652"/>
        <v>0</v>
      </c>
      <c r="AD662" s="1"/>
      <c r="AE662" s="1"/>
      <c r="AF662" s="5">
        <f t="shared" si="683"/>
        <v>-2.1651707402299269E-3</v>
      </c>
      <c r="AG662" s="5">
        <f t="shared" si="684"/>
        <v>-1.8109202001626024E-3</v>
      </c>
      <c r="AH662" s="5">
        <f t="shared" si="685"/>
        <v>-2.1786528098468594E-3</v>
      </c>
      <c r="AI662" s="5">
        <f t="shared" si="686"/>
        <v>-2.0066821636510745E-3</v>
      </c>
      <c r="AJ662" s="5" t="e">
        <f t="shared" si="687"/>
        <v>#DIV/0!</v>
      </c>
      <c r="AK662" s="5">
        <f t="shared" si="688"/>
        <v>-1.8109202001626024E-3</v>
      </c>
      <c r="AL662" s="1"/>
      <c r="AM662" s="175">
        <f t="shared" si="653"/>
        <v>-2.1651707402299269E-3</v>
      </c>
      <c r="AN662" s="175">
        <f t="shared" si="654"/>
        <v>-1.8109202001626024E-3</v>
      </c>
      <c r="AO662" s="175">
        <f t="shared" si="655"/>
        <v>-2.1786528098468594E-3</v>
      </c>
      <c r="AP662" s="175">
        <f t="shared" si="656"/>
        <v>-2.0066821636510745E-3</v>
      </c>
      <c r="AQ662" s="175" t="e">
        <f t="shared" si="657"/>
        <v>#DIV/0!</v>
      </c>
      <c r="AR662" s="175">
        <f t="shared" si="658"/>
        <v>-1.8109202001626024E-3</v>
      </c>
      <c r="AS662" s="175"/>
      <c r="AT662" s="175">
        <f t="shared" si="659"/>
        <v>0</v>
      </c>
      <c r="AU662" s="175">
        <f t="shared" si="660"/>
        <v>0</v>
      </c>
      <c r="AV662" s="175">
        <f t="shared" si="661"/>
        <v>0</v>
      </c>
      <c r="AW662" s="175">
        <f t="shared" si="662"/>
        <v>0</v>
      </c>
      <c r="AX662" s="175" t="e">
        <f t="shared" si="663"/>
        <v>#DIV/0!</v>
      </c>
      <c r="AY662" s="175">
        <f t="shared" si="664"/>
        <v>0</v>
      </c>
      <c r="AZ662" s="1"/>
      <c r="BA662" s="1">
        <f t="shared" si="689"/>
        <v>3.0072971116905458E-2</v>
      </c>
      <c r="BB662" s="1">
        <f t="shared" si="690"/>
        <v>3.426067842410848E-2</v>
      </c>
      <c r="BC662" s="1">
        <f t="shared" si="691"/>
        <v>2.3261116037859051E-2</v>
      </c>
      <c r="BD662" s="1">
        <f t="shared" si="692"/>
        <v>4.4211528503658899E-2</v>
      </c>
      <c r="BE662" s="1">
        <f t="shared" si="693"/>
        <v>0</v>
      </c>
      <c r="BF662" s="1">
        <f t="shared" si="694"/>
        <v>3.426067842410848E-2</v>
      </c>
      <c r="BG662" s="1"/>
      <c r="BH662" s="1">
        <f t="shared" si="665"/>
        <v>3.0138367422373798E-2</v>
      </c>
      <c r="BI662" s="1">
        <f t="shared" si="666"/>
        <v>3.4322947306692601E-2</v>
      </c>
      <c r="BJ662" s="1">
        <f t="shared" si="667"/>
        <v>2.3312015719142404E-2</v>
      </c>
      <c r="BK662" s="1">
        <f t="shared" si="668"/>
        <v>4.4300604483695639E-2</v>
      </c>
      <c r="BL662" s="1">
        <f t="shared" si="669"/>
        <v>0</v>
      </c>
      <c r="BM662" s="1">
        <f t="shared" si="670"/>
        <v>3.4322947306692601E-2</v>
      </c>
      <c r="BN662" s="1"/>
      <c r="BO662" s="1">
        <f t="shared" si="677"/>
        <v>-6.7640939107507054E-3</v>
      </c>
      <c r="BP662" s="1">
        <f t="shared" si="678"/>
        <v>-3.4768322490649644E-3</v>
      </c>
      <c r="BQ662" s="1">
        <f t="shared" si="679"/>
        <v>-3.1555935125377368E-2</v>
      </c>
      <c r="BR662" s="1">
        <f t="shared" si="680"/>
        <v>-3.5041906410081491E-4</v>
      </c>
      <c r="BS662" s="1" t="e">
        <f t="shared" si="681"/>
        <v>#DIV/0!</v>
      </c>
      <c r="BT662" s="1">
        <f t="shared" si="682"/>
        <v>-3.4768322490649644E-3</v>
      </c>
      <c r="BU662" s="1"/>
      <c r="BV662" s="1">
        <f t="shared" si="695"/>
        <v>0.10024931871168685</v>
      </c>
      <c r="BW662" s="1">
        <f t="shared" si="696"/>
        <v>9.8956392207069116E-2</v>
      </c>
      <c r="BX662" s="1">
        <f t="shared" si="697"/>
        <v>9.6835605238273531E-2</v>
      </c>
      <c r="BY662" s="1">
        <f t="shared" si="698"/>
        <v>0.1228571289151231</v>
      </c>
      <c r="BZ662" s="1" t="e">
        <f t="shared" si="699"/>
        <v>#DIV/0!</v>
      </c>
      <c r="CA662" s="1">
        <f t="shared" si="700"/>
        <v>9.8956392207069116E-2</v>
      </c>
      <c r="CB662" s="1"/>
      <c r="CC662" s="1"/>
    </row>
    <row r="663" spans="1:81" x14ac:dyDescent="0.2">
      <c r="A663">
        <f t="shared" si="701"/>
        <v>2045</v>
      </c>
      <c r="B663">
        <f t="shared" si="702"/>
        <v>2</v>
      </c>
      <c r="C663" s="1">
        <f>AVERAGE(RealPrice!C651:C662)</f>
        <v>3.0074113781529629E-2</v>
      </c>
      <c r="D663" s="1">
        <f>AVERAGE(RealPrice!D651:D662)</f>
        <v>3.4261360136877958E-2</v>
      </c>
      <c r="E663" s="1">
        <f>AVERAGE(RealPrice!E651:E662)</f>
        <v>2.3261622692030123E-2</v>
      </c>
      <c r="F663" s="1">
        <f>AVERAGE(RealPrice!F651:F662)</f>
        <v>4.4213528414545324E-2</v>
      </c>
      <c r="G663" s="1">
        <f>AVERAGE(RealPrice!G651:G662)</f>
        <v>0</v>
      </c>
      <c r="H663" s="1">
        <f>AVERAGE(RealPrice!H651:H662)</f>
        <v>3.4261360136877958E-2</v>
      </c>
      <c r="I663" s="1"/>
      <c r="J663" s="1">
        <f t="shared" si="671"/>
        <v>-6.4253640844169624E-5</v>
      </c>
      <c r="K663" s="1">
        <f t="shared" si="672"/>
        <v>-6.158716981464335E-5</v>
      </c>
      <c r="L663" s="1">
        <f t="shared" si="673"/>
        <v>-5.0393027112280442E-5</v>
      </c>
      <c r="M663" s="1">
        <f t="shared" si="674"/>
        <v>-8.7076069150315849E-5</v>
      </c>
      <c r="N663" s="1">
        <f t="shared" si="675"/>
        <v>0</v>
      </c>
      <c r="O663" s="1">
        <f t="shared" si="676"/>
        <v>-6.158716981464335E-5</v>
      </c>
      <c r="P663" s="1"/>
      <c r="Q663" s="99">
        <f t="shared" si="641"/>
        <v>-6.4253640844169624E-5</v>
      </c>
      <c r="R663" s="99">
        <f t="shared" si="642"/>
        <v>-6.158716981464335E-5</v>
      </c>
      <c r="S663" s="99">
        <f t="shared" si="643"/>
        <v>-5.0393027112280442E-5</v>
      </c>
      <c r="T663" s="99">
        <f t="shared" si="644"/>
        <v>-8.7076069150315849E-5</v>
      </c>
      <c r="U663" s="99">
        <f t="shared" si="645"/>
        <v>0</v>
      </c>
      <c r="V663" s="99">
        <f t="shared" si="646"/>
        <v>-6.158716981464335E-5</v>
      </c>
      <c r="W663" s="99"/>
      <c r="X663" s="99">
        <f t="shared" si="647"/>
        <v>0</v>
      </c>
      <c r="Y663" s="99">
        <f t="shared" si="648"/>
        <v>0</v>
      </c>
      <c r="Z663" s="99">
        <f t="shared" si="649"/>
        <v>0</v>
      </c>
      <c r="AA663" s="99">
        <f t="shared" si="650"/>
        <v>0</v>
      </c>
      <c r="AB663" s="99">
        <f t="shared" si="651"/>
        <v>0</v>
      </c>
      <c r="AC663" s="99">
        <f t="shared" si="652"/>
        <v>0</v>
      </c>
      <c r="AD663" s="1"/>
      <c r="AE663" s="1"/>
      <c r="AF663" s="5">
        <f t="shared" si="683"/>
        <v>-2.1319549245547575E-3</v>
      </c>
      <c r="AG663" s="5">
        <f t="shared" si="684"/>
        <v>-1.7943438616833118E-3</v>
      </c>
      <c r="AH663" s="5">
        <f t="shared" si="685"/>
        <v>-2.1616760952550829E-3</v>
      </c>
      <c r="AI663" s="5">
        <f t="shared" si="686"/>
        <v>-1.9655729343910355E-3</v>
      </c>
      <c r="AJ663" s="5" t="e">
        <f t="shared" si="687"/>
        <v>#DIV/0!</v>
      </c>
      <c r="AK663" s="5">
        <f t="shared" si="688"/>
        <v>-1.7943438616833118E-3</v>
      </c>
      <c r="AL663" s="1"/>
      <c r="AM663" s="175">
        <f t="shared" si="653"/>
        <v>-2.1319549245547575E-3</v>
      </c>
      <c r="AN663" s="175">
        <f t="shared" si="654"/>
        <v>-1.7943438616833118E-3</v>
      </c>
      <c r="AO663" s="175">
        <f t="shared" si="655"/>
        <v>-2.1616760952550829E-3</v>
      </c>
      <c r="AP663" s="175">
        <f t="shared" si="656"/>
        <v>-1.9655729343910355E-3</v>
      </c>
      <c r="AQ663" s="175" t="e">
        <f t="shared" si="657"/>
        <v>#DIV/0!</v>
      </c>
      <c r="AR663" s="175">
        <f t="shared" si="658"/>
        <v>-1.7943438616833118E-3</v>
      </c>
      <c r="AS663" s="175"/>
      <c r="AT663" s="175">
        <f t="shared" si="659"/>
        <v>0</v>
      </c>
      <c r="AU663" s="175">
        <f t="shared" si="660"/>
        <v>0</v>
      </c>
      <c r="AV663" s="175">
        <f t="shared" si="661"/>
        <v>0</v>
      </c>
      <c r="AW663" s="175">
        <f t="shared" si="662"/>
        <v>0</v>
      </c>
      <c r="AX663" s="175" t="e">
        <f t="shared" si="663"/>
        <v>#DIV/0!</v>
      </c>
      <c r="AY663" s="175">
        <f t="shared" si="664"/>
        <v>0</v>
      </c>
      <c r="AZ663" s="1"/>
      <c r="BA663" s="1">
        <f t="shared" si="689"/>
        <v>3.0009860140685459E-2</v>
      </c>
      <c r="BB663" s="1">
        <f t="shared" si="690"/>
        <v>3.4199772967063315E-2</v>
      </c>
      <c r="BC663" s="1">
        <f t="shared" si="691"/>
        <v>2.3211229664917843E-2</v>
      </c>
      <c r="BD663" s="1">
        <f t="shared" si="692"/>
        <v>4.4126452345395008E-2</v>
      </c>
      <c r="BE663" s="1">
        <f t="shared" si="693"/>
        <v>0</v>
      </c>
      <c r="BF663" s="1">
        <f t="shared" si="694"/>
        <v>3.4199772967063315E-2</v>
      </c>
      <c r="BG663" s="1"/>
      <c r="BH663" s="1">
        <f t="shared" si="665"/>
        <v>3.0074113781529629E-2</v>
      </c>
      <c r="BI663" s="1">
        <f t="shared" si="666"/>
        <v>3.4261360136877958E-2</v>
      </c>
      <c r="BJ663" s="1">
        <f t="shared" si="667"/>
        <v>2.3261622692030123E-2</v>
      </c>
      <c r="BK663" s="1">
        <f t="shared" si="668"/>
        <v>4.4213528414545324E-2</v>
      </c>
      <c r="BL663" s="1">
        <f t="shared" si="669"/>
        <v>0</v>
      </c>
      <c r="BM663" s="1">
        <f t="shared" si="670"/>
        <v>3.4261360136877958E-2</v>
      </c>
      <c r="BN663" s="1"/>
      <c r="BO663" s="1">
        <f t="shared" si="677"/>
        <v>-6.8282105657288573E-3</v>
      </c>
      <c r="BP663" s="1">
        <f t="shared" si="678"/>
        <v>-3.5383089103194925E-3</v>
      </c>
      <c r="BQ663" s="1">
        <f t="shared" si="679"/>
        <v>-3.1606219219087572E-2</v>
      </c>
      <c r="BR663" s="1">
        <f t="shared" si="680"/>
        <v>-4.3732397888637418E-4</v>
      </c>
      <c r="BS663" s="1" t="e">
        <f t="shared" si="681"/>
        <v>#DIV/0!</v>
      </c>
      <c r="BT663" s="1">
        <f t="shared" si="682"/>
        <v>-3.5383089103194925E-3</v>
      </c>
      <c r="BU663" s="1"/>
      <c r="BV663" s="1">
        <f t="shared" si="695"/>
        <v>0.10024931871168685</v>
      </c>
      <c r="BW663" s="1">
        <f t="shared" si="696"/>
        <v>9.8956392207069116E-2</v>
      </c>
      <c r="BX663" s="1">
        <f t="shared" si="697"/>
        <v>9.6835605238273531E-2</v>
      </c>
      <c r="BY663" s="1">
        <f t="shared" si="698"/>
        <v>0.1228571289151231</v>
      </c>
      <c r="BZ663" s="1" t="e">
        <f t="shared" si="699"/>
        <v>#DIV/0!</v>
      </c>
      <c r="CA663" s="1">
        <f t="shared" si="700"/>
        <v>9.8956392207069116E-2</v>
      </c>
      <c r="CB663" s="1"/>
      <c r="CC663" s="1"/>
    </row>
    <row r="664" spans="1:81" x14ac:dyDescent="0.2">
      <c r="A664">
        <f t="shared" si="701"/>
        <v>2045</v>
      </c>
      <c r="B664">
        <f t="shared" si="702"/>
        <v>3</v>
      </c>
      <c r="C664" s="1">
        <f>AVERAGE(RealPrice!C652:C663)</f>
        <v>3.000852208096241E-2</v>
      </c>
      <c r="D664" s="1">
        <f>AVERAGE(RealPrice!D652:D663)</f>
        <v>3.4198714855702778E-2</v>
      </c>
      <c r="E664" s="1">
        <f>AVERAGE(RealPrice!E652:E663)</f>
        <v>2.3211846879829964E-2</v>
      </c>
      <c r="F664" s="1">
        <f>AVERAGE(RealPrice!F652:F663)</f>
        <v>4.4125744592487144E-2</v>
      </c>
      <c r="G664" s="1">
        <f>AVERAGE(RealPrice!G652:G663)</f>
        <v>0</v>
      </c>
      <c r="H664" s="1">
        <f>AVERAGE(RealPrice!H652:H663)</f>
        <v>3.4198714855702778E-2</v>
      </c>
      <c r="I664" s="1"/>
      <c r="J664" s="1">
        <f t="shared" si="671"/>
        <v>-6.559170056721908E-5</v>
      </c>
      <c r="K664" s="1">
        <f t="shared" si="672"/>
        <v>-6.2645281175180423E-5</v>
      </c>
      <c r="L664" s="1">
        <f t="shared" si="673"/>
        <v>-4.9775812200159725E-5</v>
      </c>
      <c r="M664" s="1">
        <f t="shared" si="674"/>
        <v>-8.7783822058179473E-5</v>
      </c>
      <c r="N664" s="1">
        <f t="shared" si="675"/>
        <v>0</v>
      </c>
      <c r="O664" s="1">
        <f t="shared" si="676"/>
        <v>-6.2645281175180423E-5</v>
      </c>
      <c r="P664" s="1"/>
      <c r="Q664" s="99">
        <f t="shared" si="641"/>
        <v>-6.559170056721908E-5</v>
      </c>
      <c r="R664" s="99">
        <f t="shared" si="642"/>
        <v>-6.2645281175180423E-5</v>
      </c>
      <c r="S664" s="99">
        <f t="shared" si="643"/>
        <v>-4.9775812200159725E-5</v>
      </c>
      <c r="T664" s="99">
        <f t="shared" si="644"/>
        <v>-8.7783822058179473E-5</v>
      </c>
      <c r="U664" s="99">
        <f t="shared" si="645"/>
        <v>0</v>
      </c>
      <c r="V664" s="99">
        <f t="shared" si="646"/>
        <v>-6.2645281175180423E-5</v>
      </c>
      <c r="W664" s="99"/>
      <c r="X664" s="99">
        <f t="shared" si="647"/>
        <v>0</v>
      </c>
      <c r="Y664" s="99">
        <f t="shared" si="648"/>
        <v>0</v>
      </c>
      <c r="Z664" s="99">
        <f t="shared" si="649"/>
        <v>0</v>
      </c>
      <c r="AA664" s="99">
        <f t="shared" si="650"/>
        <v>0</v>
      </c>
      <c r="AB664" s="99">
        <f t="shared" si="651"/>
        <v>0</v>
      </c>
      <c r="AC664" s="99">
        <f t="shared" si="652"/>
        <v>0</v>
      </c>
      <c r="AD664" s="1"/>
      <c r="AE664" s="1"/>
      <c r="AF664" s="5">
        <f t="shared" si="683"/>
        <v>-2.1810019421919513E-3</v>
      </c>
      <c r="AG664" s="5">
        <f t="shared" si="684"/>
        <v>-1.8284528379756138E-3</v>
      </c>
      <c r="AH664" s="5">
        <f t="shared" si="685"/>
        <v>-2.1398254480851087E-3</v>
      </c>
      <c r="AI664" s="5">
        <f t="shared" si="686"/>
        <v>-1.9854516299879776E-3</v>
      </c>
      <c r="AJ664" s="5" t="e">
        <f t="shared" si="687"/>
        <v>#DIV/0!</v>
      </c>
      <c r="AK664" s="5">
        <f t="shared" si="688"/>
        <v>-1.8284528379756138E-3</v>
      </c>
      <c r="AL664" s="1"/>
      <c r="AM664" s="175">
        <f t="shared" si="653"/>
        <v>-2.1810019421919513E-3</v>
      </c>
      <c r="AN664" s="175">
        <f t="shared" si="654"/>
        <v>-1.8284528379756138E-3</v>
      </c>
      <c r="AO664" s="175">
        <f t="shared" si="655"/>
        <v>-2.1398254480851087E-3</v>
      </c>
      <c r="AP664" s="175">
        <f t="shared" si="656"/>
        <v>-1.9854516299879776E-3</v>
      </c>
      <c r="AQ664" s="175" t="e">
        <f t="shared" si="657"/>
        <v>#DIV/0!</v>
      </c>
      <c r="AR664" s="175">
        <f t="shared" si="658"/>
        <v>-1.8284528379756138E-3</v>
      </c>
      <c r="AS664" s="175"/>
      <c r="AT664" s="175">
        <f t="shared" si="659"/>
        <v>0</v>
      </c>
      <c r="AU664" s="175">
        <f t="shared" si="660"/>
        <v>0</v>
      </c>
      <c r="AV664" s="175">
        <f t="shared" si="661"/>
        <v>0</v>
      </c>
      <c r="AW664" s="175">
        <f t="shared" si="662"/>
        <v>0</v>
      </c>
      <c r="AX664" s="175" t="e">
        <f t="shared" si="663"/>
        <v>#DIV/0!</v>
      </c>
      <c r="AY664" s="175">
        <f t="shared" si="664"/>
        <v>0</v>
      </c>
      <c r="AZ664" s="1"/>
      <c r="BA664" s="1">
        <f t="shared" si="689"/>
        <v>2.9942930380395191E-2</v>
      </c>
      <c r="BB664" s="1">
        <f t="shared" si="690"/>
        <v>3.4136069574527597E-2</v>
      </c>
      <c r="BC664" s="1">
        <f t="shared" si="691"/>
        <v>2.3162071067629804E-2</v>
      </c>
      <c r="BD664" s="1">
        <f t="shared" si="692"/>
        <v>4.4037960770428965E-2</v>
      </c>
      <c r="BE664" s="1">
        <f t="shared" si="693"/>
        <v>0</v>
      </c>
      <c r="BF664" s="1">
        <f t="shared" si="694"/>
        <v>3.4136069574527597E-2</v>
      </c>
      <c r="BG664" s="1"/>
      <c r="BH664" s="1">
        <f t="shared" si="665"/>
        <v>3.000852208096241E-2</v>
      </c>
      <c r="BI664" s="1">
        <f t="shared" si="666"/>
        <v>3.4198714855702778E-2</v>
      </c>
      <c r="BJ664" s="1">
        <f t="shared" si="667"/>
        <v>2.3211846879829964E-2</v>
      </c>
      <c r="BK664" s="1">
        <f t="shared" si="668"/>
        <v>4.4125744592487144E-2</v>
      </c>
      <c r="BL664" s="1">
        <f t="shared" si="669"/>
        <v>0</v>
      </c>
      <c r="BM664" s="1">
        <f t="shared" si="670"/>
        <v>3.4198714855702778E-2</v>
      </c>
      <c r="BN664" s="1"/>
      <c r="BO664" s="1">
        <f t="shared" si="677"/>
        <v>-6.8936592106697463E-3</v>
      </c>
      <c r="BP664" s="1">
        <f t="shared" si="678"/>
        <v>-3.6008396475525209E-3</v>
      </c>
      <c r="BQ664" s="1">
        <f t="shared" si="679"/>
        <v>-3.1655888519738086E-2</v>
      </c>
      <c r="BR664" s="1">
        <f t="shared" si="680"/>
        <v>-5.2493351041196096E-4</v>
      </c>
      <c r="BS664" s="1" t="e">
        <f t="shared" si="681"/>
        <v>#DIV/0!</v>
      </c>
      <c r="BT664" s="1">
        <f t="shared" si="682"/>
        <v>-3.6008396475525209E-3</v>
      </c>
      <c r="BU664" s="1"/>
      <c r="BV664" s="1">
        <f t="shared" si="695"/>
        <v>0.10024931871168685</v>
      </c>
      <c r="BW664" s="1">
        <f t="shared" si="696"/>
        <v>9.8956392207069116E-2</v>
      </c>
      <c r="BX664" s="1">
        <f t="shared" si="697"/>
        <v>9.6835605238273531E-2</v>
      </c>
      <c r="BY664" s="1">
        <f t="shared" si="698"/>
        <v>0.1228571289151231</v>
      </c>
      <c r="BZ664" s="1" t="e">
        <f t="shared" si="699"/>
        <v>#DIV/0!</v>
      </c>
      <c r="CA664" s="1">
        <f t="shared" si="700"/>
        <v>9.8956392207069116E-2</v>
      </c>
      <c r="CB664" s="1"/>
      <c r="CC664" s="1"/>
    </row>
    <row r="665" spans="1:81" x14ac:dyDescent="0.2">
      <c r="A665">
        <f t="shared" si="701"/>
        <v>2045</v>
      </c>
      <c r="B665">
        <f t="shared" si="702"/>
        <v>4</v>
      </c>
      <c r="C665" s="1">
        <f>AVERAGE(RealPrice!C653:C664)</f>
        <v>2.9943598289060264E-2</v>
      </c>
      <c r="D665" s="1">
        <f>AVERAGE(RealPrice!D653:D664)</f>
        <v>3.4136602320630531E-2</v>
      </c>
      <c r="E665" s="1">
        <f>AVERAGE(RealPrice!E653:E664)</f>
        <v>2.3162299709295283E-2</v>
      </c>
      <c r="F665" s="1">
        <f>AVERAGE(RealPrice!F653:F664)</f>
        <v>4.403779201048108E-2</v>
      </c>
      <c r="G665" s="1">
        <f>AVERAGE(RealPrice!G653:G664)</f>
        <v>0</v>
      </c>
      <c r="H665" s="1">
        <f>AVERAGE(RealPrice!H653:H664)</f>
        <v>3.4136602320630531E-2</v>
      </c>
      <c r="I665" s="1"/>
      <c r="J665" s="1">
        <f t="shared" si="671"/>
        <v>-6.4923791902146005E-5</v>
      </c>
      <c r="K665" s="1">
        <f t="shared" si="672"/>
        <v>-6.2112535072246511E-5</v>
      </c>
      <c r="L665" s="1">
        <f t="shared" si="673"/>
        <v>-4.9547170534680607E-5</v>
      </c>
      <c r="M665" s="1">
        <f t="shared" si="674"/>
        <v>-8.7952582006063651E-5</v>
      </c>
      <c r="N665" s="1">
        <f t="shared" si="675"/>
        <v>0</v>
      </c>
      <c r="O665" s="1">
        <f t="shared" si="676"/>
        <v>-6.2112535072246511E-5</v>
      </c>
      <c r="P665" s="1"/>
      <c r="Q665" s="99">
        <f t="shared" si="641"/>
        <v>-6.4923791902146005E-5</v>
      </c>
      <c r="R665" s="99">
        <f t="shared" si="642"/>
        <v>-6.2112535072246511E-5</v>
      </c>
      <c r="S665" s="99">
        <f t="shared" si="643"/>
        <v>-4.9547170534680607E-5</v>
      </c>
      <c r="T665" s="99">
        <f t="shared" si="644"/>
        <v>-8.7952582006063651E-5</v>
      </c>
      <c r="U665" s="99">
        <f t="shared" si="645"/>
        <v>0</v>
      </c>
      <c r="V665" s="99">
        <f t="shared" si="646"/>
        <v>-6.2112535072246511E-5</v>
      </c>
      <c r="W665" s="99"/>
      <c r="X665" s="99">
        <f t="shared" si="647"/>
        <v>0</v>
      </c>
      <c r="Y665" s="99">
        <f t="shared" si="648"/>
        <v>0</v>
      </c>
      <c r="Z665" s="99">
        <f t="shared" si="649"/>
        <v>0</v>
      </c>
      <c r="AA665" s="99">
        <f t="shared" si="650"/>
        <v>0</v>
      </c>
      <c r="AB665" s="99">
        <f t="shared" si="651"/>
        <v>0</v>
      </c>
      <c r="AC665" s="99">
        <f t="shared" si="652"/>
        <v>0</v>
      </c>
      <c r="AD665" s="1"/>
      <c r="AE665" s="1"/>
      <c r="AF665" s="5">
        <f t="shared" si="683"/>
        <v>-2.1635118093115135E-3</v>
      </c>
      <c r="AG665" s="5">
        <f t="shared" si="684"/>
        <v>-1.8162242451016386E-3</v>
      </c>
      <c r="AH665" s="5">
        <f t="shared" si="685"/>
        <v>-2.1345639057155363E-3</v>
      </c>
      <c r="AI665" s="5">
        <f t="shared" si="686"/>
        <v>-1.9932260139364777E-3</v>
      </c>
      <c r="AJ665" s="5" t="e">
        <f t="shared" si="687"/>
        <v>#DIV/0!</v>
      </c>
      <c r="AK665" s="5">
        <f t="shared" si="688"/>
        <v>-1.8162242451016386E-3</v>
      </c>
      <c r="AL665" s="1"/>
      <c r="AM665" s="175">
        <f t="shared" si="653"/>
        <v>-2.1635118093115135E-3</v>
      </c>
      <c r="AN665" s="175">
        <f t="shared" si="654"/>
        <v>-1.8162242451016386E-3</v>
      </c>
      <c r="AO665" s="175">
        <f t="shared" si="655"/>
        <v>-2.1345639057155363E-3</v>
      </c>
      <c r="AP665" s="175">
        <f t="shared" si="656"/>
        <v>-1.9932260139364777E-3</v>
      </c>
      <c r="AQ665" s="175" t="e">
        <f t="shared" si="657"/>
        <v>#DIV/0!</v>
      </c>
      <c r="AR665" s="175">
        <f t="shared" si="658"/>
        <v>-1.8162242451016386E-3</v>
      </c>
      <c r="AS665" s="175"/>
      <c r="AT665" s="175">
        <f t="shared" si="659"/>
        <v>0</v>
      </c>
      <c r="AU665" s="175">
        <f t="shared" si="660"/>
        <v>0</v>
      </c>
      <c r="AV665" s="175">
        <f t="shared" si="661"/>
        <v>0</v>
      </c>
      <c r="AW665" s="175">
        <f t="shared" si="662"/>
        <v>0</v>
      </c>
      <c r="AX665" s="175" t="e">
        <f t="shared" si="663"/>
        <v>#DIV/0!</v>
      </c>
      <c r="AY665" s="175">
        <f t="shared" si="664"/>
        <v>0</v>
      </c>
      <c r="AZ665" s="1"/>
      <c r="BA665" s="1">
        <f t="shared" si="689"/>
        <v>2.9878674497158118E-2</v>
      </c>
      <c r="BB665" s="1">
        <f t="shared" si="690"/>
        <v>3.4074489785558285E-2</v>
      </c>
      <c r="BC665" s="1">
        <f t="shared" si="691"/>
        <v>2.3112752538760602E-2</v>
      </c>
      <c r="BD665" s="1">
        <f t="shared" si="692"/>
        <v>4.3949839428475017E-2</v>
      </c>
      <c r="BE665" s="1">
        <f t="shared" si="693"/>
        <v>0</v>
      </c>
      <c r="BF665" s="1">
        <f t="shared" si="694"/>
        <v>3.4074489785558285E-2</v>
      </c>
      <c r="BG665" s="1"/>
      <c r="BH665" s="1">
        <f t="shared" si="665"/>
        <v>2.9943598289060264E-2</v>
      </c>
      <c r="BI665" s="1">
        <f t="shared" si="666"/>
        <v>3.4136602320630531E-2</v>
      </c>
      <c r="BJ665" s="1">
        <f t="shared" si="667"/>
        <v>2.3162299709295283E-2</v>
      </c>
      <c r="BK665" s="1">
        <f t="shared" si="668"/>
        <v>4.403779201048108E-2</v>
      </c>
      <c r="BL665" s="1">
        <f t="shared" si="669"/>
        <v>0</v>
      </c>
      <c r="BM665" s="1">
        <f t="shared" si="670"/>
        <v>3.4136602320630531E-2</v>
      </c>
      <c r="BN665" s="1"/>
      <c r="BO665" s="1">
        <f t="shared" si="677"/>
        <v>-6.9584425391814083E-3</v>
      </c>
      <c r="BP665" s="1">
        <f t="shared" si="678"/>
        <v>-3.6628393723326428E-3</v>
      </c>
      <c r="BQ665" s="1">
        <f t="shared" si="679"/>
        <v>-3.1705329928670915E-2</v>
      </c>
      <c r="BR665" s="1">
        <f t="shared" si="680"/>
        <v>-6.1271078304357587E-4</v>
      </c>
      <c r="BS665" s="1" t="e">
        <f t="shared" si="681"/>
        <v>#DIV/0!</v>
      </c>
      <c r="BT665" s="1">
        <f t="shared" si="682"/>
        <v>-3.6628393723326428E-3</v>
      </c>
      <c r="BU665" s="1"/>
      <c r="BV665" s="1">
        <f t="shared" si="695"/>
        <v>0.10024931871168685</v>
      </c>
      <c r="BW665" s="1">
        <f t="shared" si="696"/>
        <v>9.8956392207069116E-2</v>
      </c>
      <c r="BX665" s="1">
        <f t="shared" si="697"/>
        <v>9.6835605238273531E-2</v>
      </c>
      <c r="BY665" s="1">
        <f t="shared" si="698"/>
        <v>0.1228571289151231</v>
      </c>
      <c r="BZ665" s="1" t="e">
        <f t="shared" si="699"/>
        <v>#DIV/0!</v>
      </c>
      <c r="CA665" s="1">
        <f t="shared" si="700"/>
        <v>9.8956392207069116E-2</v>
      </c>
      <c r="CB665" s="1"/>
      <c r="CC665" s="1"/>
    </row>
    <row r="666" spans="1:81" x14ac:dyDescent="0.2">
      <c r="A666">
        <f t="shared" si="701"/>
        <v>2045</v>
      </c>
      <c r="B666">
        <f t="shared" si="702"/>
        <v>5</v>
      </c>
      <c r="C666" s="1">
        <f>AVERAGE(RealPrice!C654:C665)</f>
        <v>2.9879118851777509E-2</v>
      </c>
      <c r="D666" s="1">
        <f>AVERAGE(RealPrice!D654:D665)</f>
        <v>3.4074841085432114E-2</v>
      </c>
      <c r="E666" s="1">
        <f>AVERAGE(RealPrice!E654:E665)</f>
        <v>2.3111650716759819E-2</v>
      </c>
      <c r="F666" s="1">
        <f>AVERAGE(RealPrice!F654:F665)</f>
        <v>4.3949948693171002E-2</v>
      </c>
      <c r="G666" s="1">
        <f>AVERAGE(RealPrice!G654:G665)</f>
        <v>0</v>
      </c>
      <c r="H666" s="1">
        <f>AVERAGE(RealPrice!H654:H665)</f>
        <v>3.4074841085432114E-2</v>
      </c>
      <c r="I666" s="1"/>
      <c r="J666" s="1">
        <f t="shared" si="671"/>
        <v>-6.4479437282754376E-5</v>
      </c>
      <c r="K666" s="1">
        <f t="shared" si="672"/>
        <v>-6.1761235198416753E-5</v>
      </c>
      <c r="L666" s="1">
        <f t="shared" si="673"/>
        <v>-5.0648992535463899E-5</v>
      </c>
      <c r="M666" s="1">
        <f t="shared" si="674"/>
        <v>-8.7843317310078162E-5</v>
      </c>
      <c r="N666" s="1">
        <f t="shared" si="675"/>
        <v>0</v>
      </c>
      <c r="O666" s="1">
        <f t="shared" si="676"/>
        <v>-6.1761235198416753E-5</v>
      </c>
      <c r="P666" s="1"/>
      <c r="Q666" s="99">
        <f t="shared" si="641"/>
        <v>-6.4479437282754376E-5</v>
      </c>
      <c r="R666" s="99">
        <f t="shared" si="642"/>
        <v>-6.1761235198416753E-5</v>
      </c>
      <c r="S666" s="99">
        <f t="shared" si="643"/>
        <v>-5.0648992535463899E-5</v>
      </c>
      <c r="T666" s="99">
        <f t="shared" si="644"/>
        <v>-8.7843317310078162E-5</v>
      </c>
      <c r="U666" s="99">
        <f t="shared" si="645"/>
        <v>0</v>
      </c>
      <c r="V666" s="99">
        <f t="shared" si="646"/>
        <v>-6.1761235198416753E-5</v>
      </c>
      <c r="W666" s="99"/>
      <c r="X666" s="99">
        <f t="shared" si="647"/>
        <v>0</v>
      </c>
      <c r="Y666" s="99">
        <f t="shared" si="648"/>
        <v>0</v>
      </c>
      <c r="Z666" s="99">
        <f t="shared" si="649"/>
        <v>0</v>
      </c>
      <c r="AA666" s="99">
        <f t="shared" si="650"/>
        <v>0</v>
      </c>
      <c r="AB666" s="99">
        <f t="shared" si="651"/>
        <v>0</v>
      </c>
      <c r="AC666" s="99">
        <f t="shared" si="652"/>
        <v>0</v>
      </c>
      <c r="AD666" s="1"/>
      <c r="AE666" s="1"/>
      <c r="AF666" s="5">
        <f t="shared" si="683"/>
        <v>-2.1533630213811383E-3</v>
      </c>
      <c r="AG666" s="5">
        <f t="shared" si="684"/>
        <v>-1.8092379147262028E-3</v>
      </c>
      <c r="AH666" s="5">
        <f t="shared" si="685"/>
        <v>-2.1866996442990727E-3</v>
      </c>
      <c r="AI666" s="5">
        <f t="shared" si="686"/>
        <v>-1.9947257412263886E-3</v>
      </c>
      <c r="AJ666" s="5" t="e">
        <f t="shared" si="687"/>
        <v>#DIV/0!</v>
      </c>
      <c r="AK666" s="5">
        <f t="shared" si="688"/>
        <v>-1.8092379147262028E-3</v>
      </c>
      <c r="AL666" s="1"/>
      <c r="AM666" s="175">
        <f t="shared" si="653"/>
        <v>-2.1533630213811383E-3</v>
      </c>
      <c r="AN666" s="175">
        <f t="shared" si="654"/>
        <v>-1.8092379147262028E-3</v>
      </c>
      <c r="AO666" s="175">
        <f t="shared" si="655"/>
        <v>-2.1866996442990727E-3</v>
      </c>
      <c r="AP666" s="175">
        <f t="shared" si="656"/>
        <v>-1.9947257412263886E-3</v>
      </c>
      <c r="AQ666" s="175" t="e">
        <f t="shared" si="657"/>
        <v>#DIV/0!</v>
      </c>
      <c r="AR666" s="175">
        <f t="shared" si="658"/>
        <v>-1.8092379147262028E-3</v>
      </c>
      <c r="AS666" s="175"/>
      <c r="AT666" s="175">
        <f t="shared" si="659"/>
        <v>0</v>
      </c>
      <c r="AU666" s="175">
        <f t="shared" si="660"/>
        <v>0</v>
      </c>
      <c r="AV666" s="175">
        <f t="shared" si="661"/>
        <v>0</v>
      </c>
      <c r="AW666" s="175">
        <f t="shared" si="662"/>
        <v>0</v>
      </c>
      <c r="AX666" s="175" t="e">
        <f t="shared" si="663"/>
        <v>#DIV/0!</v>
      </c>
      <c r="AY666" s="175">
        <f t="shared" si="664"/>
        <v>0</v>
      </c>
      <c r="AZ666" s="1"/>
      <c r="BA666" s="1">
        <f t="shared" si="689"/>
        <v>2.9814639414494755E-2</v>
      </c>
      <c r="BB666" s="1">
        <f t="shared" si="690"/>
        <v>3.4013079850233698E-2</v>
      </c>
      <c r="BC666" s="1">
        <f t="shared" si="691"/>
        <v>2.3061001724224355E-2</v>
      </c>
      <c r="BD666" s="1">
        <f t="shared" si="692"/>
        <v>4.3862105375860924E-2</v>
      </c>
      <c r="BE666" s="1">
        <f t="shared" si="693"/>
        <v>0</v>
      </c>
      <c r="BF666" s="1">
        <f t="shared" si="694"/>
        <v>3.4013079850233698E-2</v>
      </c>
      <c r="BG666" s="1"/>
      <c r="BH666" s="1">
        <f t="shared" si="665"/>
        <v>2.9879118851777509E-2</v>
      </c>
      <c r="BI666" s="1">
        <f t="shared" si="666"/>
        <v>3.4074841085432114E-2</v>
      </c>
      <c r="BJ666" s="1">
        <f t="shared" si="667"/>
        <v>2.3111650716759819E-2</v>
      </c>
      <c r="BK666" s="1">
        <f t="shared" si="668"/>
        <v>4.3949948693171002E-2</v>
      </c>
      <c r="BL666" s="1">
        <f t="shared" si="669"/>
        <v>0</v>
      </c>
      <c r="BM666" s="1">
        <f t="shared" si="670"/>
        <v>3.4074841085432114E-2</v>
      </c>
      <c r="BN666" s="1"/>
      <c r="BO666" s="1">
        <f t="shared" si="677"/>
        <v>-7.0227831288282782E-3</v>
      </c>
      <c r="BP666" s="1">
        <f t="shared" si="678"/>
        <v>-3.7244888667626766E-3</v>
      </c>
      <c r="BQ666" s="1">
        <f t="shared" si="679"/>
        <v>-3.1755868167072418E-2</v>
      </c>
      <c r="BR666" s="1">
        <f t="shared" si="680"/>
        <v>-7.0037887702742311E-4</v>
      </c>
      <c r="BS666" s="1" t="e">
        <f t="shared" si="681"/>
        <v>#DIV/0!</v>
      </c>
      <c r="BT666" s="1">
        <f t="shared" si="682"/>
        <v>-3.7244888667626766E-3</v>
      </c>
      <c r="BU666" s="1"/>
      <c r="BV666" s="1">
        <f t="shared" si="695"/>
        <v>0.10024931871168685</v>
      </c>
      <c r="BW666" s="1">
        <f t="shared" si="696"/>
        <v>9.8956392207069116E-2</v>
      </c>
      <c r="BX666" s="1">
        <f t="shared" si="697"/>
        <v>9.6835605238273531E-2</v>
      </c>
      <c r="BY666" s="1">
        <f t="shared" si="698"/>
        <v>0.1228571289151231</v>
      </c>
      <c r="BZ666" s="1" t="e">
        <f t="shared" si="699"/>
        <v>#DIV/0!</v>
      </c>
      <c r="CA666" s="1">
        <f t="shared" si="700"/>
        <v>9.8956392207069116E-2</v>
      </c>
      <c r="CB666" s="1"/>
      <c r="CC666" s="1"/>
    </row>
    <row r="667" spans="1:81" x14ac:dyDescent="0.2">
      <c r="A667">
        <f t="shared" si="701"/>
        <v>2045</v>
      </c>
      <c r="B667">
        <f t="shared" si="702"/>
        <v>6</v>
      </c>
      <c r="C667" s="1">
        <f>AVERAGE(RealPrice!C655:C666)</f>
        <v>2.9814893370258059E-2</v>
      </c>
      <c r="D667" s="1">
        <f>AVERAGE(RealPrice!D655:D666)</f>
        <v>3.4013379894848476E-2</v>
      </c>
      <c r="E667" s="1">
        <f>AVERAGE(RealPrice!E655:E666)</f>
        <v>2.3061552250480913E-2</v>
      </c>
      <c r="F667" s="1">
        <f>AVERAGE(RealPrice!F655:F666)</f>
        <v>4.3863210487474685E-2</v>
      </c>
      <c r="G667" s="1">
        <f>AVERAGE(RealPrice!G655:G666)</f>
        <v>0</v>
      </c>
      <c r="H667" s="1">
        <f>AVERAGE(RealPrice!H655:H666)</f>
        <v>3.4013379894848476E-2</v>
      </c>
      <c r="I667" s="1"/>
      <c r="J667" s="1">
        <f t="shared" si="671"/>
        <v>-6.42254815194504E-5</v>
      </c>
      <c r="K667" s="1">
        <f t="shared" si="672"/>
        <v>-6.1461190583637915E-5</v>
      </c>
      <c r="L667" s="1">
        <f t="shared" si="673"/>
        <v>-5.0098466278906267E-5</v>
      </c>
      <c r="M667" s="1">
        <f t="shared" si="674"/>
        <v>-8.6738205696317017E-5</v>
      </c>
      <c r="N667" s="1">
        <f t="shared" si="675"/>
        <v>0</v>
      </c>
      <c r="O667" s="1">
        <f t="shared" si="676"/>
        <v>-6.1461190583637915E-5</v>
      </c>
      <c r="P667" s="1"/>
      <c r="Q667" s="99">
        <f t="shared" si="641"/>
        <v>-6.42254815194504E-5</v>
      </c>
      <c r="R667" s="99">
        <f t="shared" si="642"/>
        <v>-6.1461190583637915E-5</v>
      </c>
      <c r="S667" s="99">
        <f t="shared" si="643"/>
        <v>-5.0098466278906267E-5</v>
      </c>
      <c r="T667" s="99">
        <f t="shared" si="644"/>
        <v>-8.6738205696317017E-5</v>
      </c>
      <c r="U667" s="99">
        <f t="shared" si="645"/>
        <v>0</v>
      </c>
      <c r="V667" s="99">
        <f t="shared" si="646"/>
        <v>-6.1461190583637915E-5</v>
      </c>
      <c r="W667" s="99"/>
      <c r="X667" s="99">
        <f t="shared" si="647"/>
        <v>0</v>
      </c>
      <c r="Y667" s="99">
        <f t="shared" si="648"/>
        <v>0</v>
      </c>
      <c r="Z667" s="99">
        <f t="shared" si="649"/>
        <v>0</v>
      </c>
      <c r="AA667" s="99">
        <f t="shared" si="650"/>
        <v>0</v>
      </c>
      <c r="AB667" s="99">
        <f t="shared" si="651"/>
        <v>0</v>
      </c>
      <c r="AC667" s="99">
        <f t="shared" si="652"/>
        <v>0</v>
      </c>
      <c r="AD667" s="1"/>
      <c r="AE667" s="1"/>
      <c r="AF667" s="5">
        <f t="shared" si="683"/>
        <v>-2.1495105608052567E-3</v>
      </c>
      <c r="AG667" s="5">
        <f t="shared" si="684"/>
        <v>-1.8037117305856887E-3</v>
      </c>
      <c r="AH667" s="5">
        <f t="shared" si="685"/>
        <v>-2.1676714871160518E-3</v>
      </c>
      <c r="AI667" s="5">
        <f t="shared" si="686"/>
        <v>-1.9735678487787789E-3</v>
      </c>
      <c r="AJ667" s="5" t="e">
        <f t="shared" si="687"/>
        <v>#DIV/0!</v>
      </c>
      <c r="AK667" s="5">
        <f t="shared" si="688"/>
        <v>-1.8037117305856887E-3</v>
      </c>
      <c r="AL667" s="1"/>
      <c r="AM667" s="175">
        <f t="shared" si="653"/>
        <v>-2.1495105608052567E-3</v>
      </c>
      <c r="AN667" s="175">
        <f t="shared" si="654"/>
        <v>-1.8037117305856887E-3</v>
      </c>
      <c r="AO667" s="175">
        <f t="shared" si="655"/>
        <v>-2.1676714871160518E-3</v>
      </c>
      <c r="AP667" s="175">
        <f t="shared" si="656"/>
        <v>-1.9735678487787789E-3</v>
      </c>
      <c r="AQ667" s="175" t="e">
        <f t="shared" si="657"/>
        <v>#DIV/0!</v>
      </c>
      <c r="AR667" s="175">
        <f t="shared" si="658"/>
        <v>-1.8037117305856887E-3</v>
      </c>
      <c r="AS667" s="175"/>
      <c r="AT667" s="175">
        <f t="shared" si="659"/>
        <v>0</v>
      </c>
      <c r="AU667" s="175">
        <f t="shared" si="660"/>
        <v>0</v>
      </c>
      <c r="AV667" s="175">
        <f t="shared" si="661"/>
        <v>0</v>
      </c>
      <c r="AW667" s="175">
        <f t="shared" si="662"/>
        <v>0</v>
      </c>
      <c r="AX667" s="175" t="e">
        <f t="shared" si="663"/>
        <v>#DIV/0!</v>
      </c>
      <c r="AY667" s="175">
        <f t="shared" si="664"/>
        <v>0</v>
      </c>
      <c r="AZ667" s="1"/>
      <c r="BA667" s="1">
        <f t="shared" si="689"/>
        <v>2.9750667888738608E-2</v>
      </c>
      <c r="BB667" s="1">
        <f t="shared" si="690"/>
        <v>3.3951918704264838E-2</v>
      </c>
      <c r="BC667" s="1">
        <f t="shared" si="691"/>
        <v>2.3011453784202007E-2</v>
      </c>
      <c r="BD667" s="1">
        <f t="shared" si="692"/>
        <v>4.3776472281778368E-2</v>
      </c>
      <c r="BE667" s="1">
        <f t="shared" si="693"/>
        <v>0</v>
      </c>
      <c r="BF667" s="1">
        <f t="shared" si="694"/>
        <v>3.3951918704264838E-2</v>
      </c>
      <c r="BG667" s="1"/>
      <c r="BH667" s="1">
        <f t="shared" si="665"/>
        <v>2.9814893370258059E-2</v>
      </c>
      <c r="BI667" s="1">
        <f t="shared" si="666"/>
        <v>3.4013379894848476E-2</v>
      </c>
      <c r="BJ667" s="1">
        <f t="shared" si="667"/>
        <v>2.3061552250480913E-2</v>
      </c>
      <c r="BK667" s="1">
        <f t="shared" si="668"/>
        <v>4.3863210487474685E-2</v>
      </c>
      <c r="BL667" s="1">
        <f t="shared" si="669"/>
        <v>0</v>
      </c>
      <c r="BM667" s="1">
        <f t="shared" si="670"/>
        <v>3.4013379894848476E-2</v>
      </c>
      <c r="BN667" s="1"/>
      <c r="BO667" s="1">
        <f t="shared" si="677"/>
        <v>-7.0868705569969307E-3</v>
      </c>
      <c r="BP667" s="1">
        <f t="shared" si="678"/>
        <v>-3.7858391990758821E-3</v>
      </c>
      <c r="BQ667" s="1">
        <f t="shared" si="679"/>
        <v>-3.1805858036334421E-2</v>
      </c>
      <c r="BR667" s="1">
        <f t="shared" si="680"/>
        <v>-7.869458989897193E-4</v>
      </c>
      <c r="BS667" s="1" t="e">
        <f t="shared" si="681"/>
        <v>#DIV/0!</v>
      </c>
      <c r="BT667" s="1">
        <f t="shared" si="682"/>
        <v>-3.7858391990758821E-3</v>
      </c>
      <c r="BU667" s="1"/>
      <c r="BV667" s="1">
        <f t="shared" si="695"/>
        <v>0.10024931871168685</v>
      </c>
      <c r="BW667" s="1">
        <f t="shared" si="696"/>
        <v>9.8956392207069116E-2</v>
      </c>
      <c r="BX667" s="1">
        <f t="shared" si="697"/>
        <v>9.6835605238273531E-2</v>
      </c>
      <c r="BY667" s="1">
        <f t="shared" si="698"/>
        <v>0.1228571289151231</v>
      </c>
      <c r="BZ667" s="1" t="e">
        <f t="shared" si="699"/>
        <v>#DIV/0!</v>
      </c>
      <c r="CA667" s="1">
        <f t="shared" si="700"/>
        <v>9.8956392207069116E-2</v>
      </c>
      <c r="CB667" s="1"/>
      <c r="CC667" s="1"/>
    </row>
    <row r="668" spans="1:81" x14ac:dyDescent="0.2">
      <c r="A668">
        <f t="shared" si="701"/>
        <v>2045</v>
      </c>
      <c r="B668">
        <f t="shared" si="702"/>
        <v>7</v>
      </c>
      <c r="C668" s="1">
        <f>AVERAGE(RealPrice!C656:C667)</f>
        <v>2.9752271492114301E-2</v>
      </c>
      <c r="D668" s="1">
        <f>AVERAGE(RealPrice!D656:D667)</f>
        <v>3.3953217141148295E-2</v>
      </c>
      <c r="E668" s="1">
        <f>AVERAGE(RealPrice!E656:E667)</f>
        <v>2.3011132484363789E-2</v>
      </c>
      <c r="F668" s="1">
        <f>AVERAGE(RealPrice!F656:F667)</f>
        <v>4.3778301176677248E-2</v>
      </c>
      <c r="G668" s="1">
        <f>AVERAGE(RealPrice!G656:G667)</f>
        <v>0</v>
      </c>
      <c r="H668" s="1">
        <f>AVERAGE(RealPrice!H656:H667)</f>
        <v>3.3953217141148295E-2</v>
      </c>
      <c r="I668" s="1"/>
      <c r="J668" s="1">
        <f t="shared" si="671"/>
        <v>-6.2621878143757914E-5</v>
      </c>
      <c r="K668" s="1">
        <f t="shared" si="672"/>
        <v>-6.0162753700181149E-5</v>
      </c>
      <c r="L668" s="1">
        <f t="shared" si="673"/>
        <v>-5.0419766117124065E-5</v>
      </c>
      <c r="M668" s="1">
        <f t="shared" si="674"/>
        <v>-8.4909310797437465E-5</v>
      </c>
      <c r="N668" s="1">
        <f t="shared" si="675"/>
        <v>0</v>
      </c>
      <c r="O668" s="1">
        <f t="shared" si="676"/>
        <v>-6.0162753700181149E-5</v>
      </c>
      <c r="P668" s="1"/>
      <c r="Q668" s="99">
        <f t="shared" si="641"/>
        <v>-6.2621878143757914E-5</v>
      </c>
      <c r="R668" s="99">
        <f t="shared" si="642"/>
        <v>-6.0162753700181149E-5</v>
      </c>
      <c r="S668" s="99">
        <f t="shared" si="643"/>
        <v>-5.0419766117124065E-5</v>
      </c>
      <c r="T668" s="99">
        <f t="shared" si="644"/>
        <v>-8.4909310797437465E-5</v>
      </c>
      <c r="U668" s="99">
        <f t="shared" si="645"/>
        <v>0</v>
      </c>
      <c r="V668" s="99">
        <f t="shared" si="646"/>
        <v>-6.0162753700181149E-5</v>
      </c>
      <c r="W668" s="99"/>
      <c r="X668" s="99">
        <f t="shared" si="647"/>
        <v>0</v>
      </c>
      <c r="Y668" s="99">
        <f t="shared" si="648"/>
        <v>0</v>
      </c>
      <c r="Z668" s="99">
        <f t="shared" si="649"/>
        <v>0</v>
      </c>
      <c r="AA668" s="99">
        <f t="shared" si="650"/>
        <v>0</v>
      </c>
      <c r="AB668" s="99">
        <f t="shared" si="651"/>
        <v>0</v>
      </c>
      <c r="AC668" s="99">
        <f t="shared" si="652"/>
        <v>0</v>
      </c>
      <c r="AD668" s="1"/>
      <c r="AE668" s="1"/>
      <c r="AF668" s="5">
        <f t="shared" si="683"/>
        <v>-2.1003555963150511E-3</v>
      </c>
      <c r="AG668" s="5">
        <f t="shared" si="684"/>
        <v>-1.7687966878379147E-3</v>
      </c>
      <c r="AH668" s="5">
        <f t="shared" si="685"/>
        <v>-2.1863127672193672E-3</v>
      </c>
      <c r="AI668" s="5">
        <f t="shared" si="686"/>
        <v>-1.9357751029575043E-3</v>
      </c>
      <c r="AJ668" s="5" t="e">
        <f t="shared" si="687"/>
        <v>#DIV/0!</v>
      </c>
      <c r="AK668" s="5">
        <f t="shared" si="688"/>
        <v>-1.7687966878379147E-3</v>
      </c>
      <c r="AL668" s="1"/>
      <c r="AM668" s="175">
        <f t="shared" si="653"/>
        <v>-2.1003555963150511E-3</v>
      </c>
      <c r="AN668" s="175">
        <f t="shared" si="654"/>
        <v>-1.7687966878379147E-3</v>
      </c>
      <c r="AO668" s="175">
        <f t="shared" si="655"/>
        <v>-2.1863127672193672E-3</v>
      </c>
      <c r="AP668" s="175">
        <f t="shared" si="656"/>
        <v>-1.9357751029575043E-3</v>
      </c>
      <c r="AQ668" s="175" t="e">
        <f t="shared" si="657"/>
        <v>#DIV/0!</v>
      </c>
      <c r="AR668" s="175">
        <f t="shared" si="658"/>
        <v>-1.7687966878379147E-3</v>
      </c>
      <c r="AS668" s="175"/>
      <c r="AT668" s="175">
        <f t="shared" si="659"/>
        <v>0</v>
      </c>
      <c r="AU668" s="175">
        <f t="shared" si="660"/>
        <v>0</v>
      </c>
      <c r="AV668" s="175">
        <f t="shared" si="661"/>
        <v>0</v>
      </c>
      <c r="AW668" s="175">
        <f t="shared" si="662"/>
        <v>0</v>
      </c>
      <c r="AX668" s="175" t="e">
        <f t="shared" si="663"/>
        <v>#DIV/0!</v>
      </c>
      <c r="AY668" s="175">
        <f t="shared" si="664"/>
        <v>0</v>
      </c>
      <c r="AZ668" s="1"/>
      <c r="BA668" s="1">
        <f t="shared" si="689"/>
        <v>2.9689649613970543E-2</v>
      </c>
      <c r="BB668" s="1">
        <f t="shared" si="690"/>
        <v>3.3893054387448114E-2</v>
      </c>
      <c r="BC668" s="1">
        <f t="shared" si="691"/>
        <v>2.2960712718246665E-2</v>
      </c>
      <c r="BD668" s="1">
        <f t="shared" si="692"/>
        <v>4.369339186587981E-2</v>
      </c>
      <c r="BE668" s="1">
        <f t="shared" si="693"/>
        <v>0</v>
      </c>
      <c r="BF668" s="1">
        <f t="shared" si="694"/>
        <v>3.3893054387448114E-2</v>
      </c>
      <c r="BG668" s="1"/>
      <c r="BH668" s="1">
        <f t="shared" si="665"/>
        <v>2.9752271492114301E-2</v>
      </c>
      <c r="BI668" s="1">
        <f t="shared" si="666"/>
        <v>3.3953217141148295E-2</v>
      </c>
      <c r="BJ668" s="1">
        <f t="shared" si="667"/>
        <v>2.3011132484363789E-2</v>
      </c>
      <c r="BK668" s="1">
        <f t="shared" si="668"/>
        <v>4.3778301176677248E-2</v>
      </c>
      <c r="BL668" s="1">
        <f t="shared" si="669"/>
        <v>0</v>
      </c>
      <c r="BM668" s="1">
        <f t="shared" si="670"/>
        <v>3.3953217141148295E-2</v>
      </c>
      <c r="BN668" s="1"/>
      <c r="BO668" s="1">
        <f t="shared" si="677"/>
        <v>-7.1493609069284781E-3</v>
      </c>
      <c r="BP668" s="1">
        <f t="shared" si="678"/>
        <v>-3.8458955370965866E-3</v>
      </c>
      <c r="BQ668" s="1">
        <f t="shared" si="679"/>
        <v>-3.1856167569073161E-2</v>
      </c>
      <c r="BR668" s="1">
        <f t="shared" si="680"/>
        <v>-8.7169084445730633E-4</v>
      </c>
      <c r="BS668" s="1" t="e">
        <f t="shared" si="681"/>
        <v>#DIV/0!</v>
      </c>
      <c r="BT668" s="1">
        <f t="shared" si="682"/>
        <v>-3.8458955370965866E-3</v>
      </c>
      <c r="BU668" s="1"/>
      <c r="BV668" s="1">
        <f t="shared" si="695"/>
        <v>0.10024931871168685</v>
      </c>
      <c r="BW668" s="1">
        <f t="shared" si="696"/>
        <v>9.8956392207069116E-2</v>
      </c>
      <c r="BX668" s="1">
        <f t="shared" si="697"/>
        <v>9.6835605238273531E-2</v>
      </c>
      <c r="BY668" s="1">
        <f t="shared" si="698"/>
        <v>0.1228571289151231</v>
      </c>
      <c r="BZ668" s="1" t="e">
        <f t="shared" si="699"/>
        <v>#DIV/0!</v>
      </c>
      <c r="CA668" s="1">
        <f t="shared" si="700"/>
        <v>9.8956392207069116E-2</v>
      </c>
      <c r="CB668" s="1"/>
      <c r="CC668" s="1"/>
    </row>
    <row r="669" spans="1:81" x14ac:dyDescent="0.2">
      <c r="A669">
        <f t="shared" si="701"/>
        <v>2045</v>
      </c>
      <c r="B669">
        <f t="shared" si="702"/>
        <v>8</v>
      </c>
      <c r="C669" s="1">
        <f>AVERAGE(RealPrice!C657:C668)</f>
        <v>2.9690057964964354E-2</v>
      </c>
      <c r="D669" s="1">
        <f>AVERAGE(RealPrice!D657:D668)</f>
        <v>3.3893860394868802E-2</v>
      </c>
      <c r="E669" s="1">
        <f>AVERAGE(RealPrice!E657:E668)</f>
        <v>2.2960029265768688E-2</v>
      </c>
      <c r="F669" s="1">
        <f>AVERAGE(RealPrice!F657:F668)</f>
        <v>4.3693849805451913E-2</v>
      </c>
      <c r="G669" s="1">
        <f>AVERAGE(RealPrice!G657:G668)</f>
        <v>0</v>
      </c>
      <c r="H669" s="1">
        <f>AVERAGE(RealPrice!H657:H668)</f>
        <v>3.3893860394868802E-2</v>
      </c>
      <c r="I669" s="1"/>
      <c r="J669" s="1">
        <f t="shared" si="671"/>
        <v>-6.2213527149947156E-5</v>
      </c>
      <c r="K669" s="1">
        <f t="shared" si="672"/>
        <v>-5.9356746279493056E-5</v>
      </c>
      <c r="L669" s="1">
        <f t="shared" si="673"/>
        <v>-5.1103218595100613E-5</v>
      </c>
      <c r="M669" s="1">
        <f t="shared" si="674"/>
        <v>-8.4451371225334471E-5</v>
      </c>
      <c r="N669" s="1">
        <f t="shared" si="675"/>
        <v>0</v>
      </c>
      <c r="O669" s="1">
        <f t="shared" si="676"/>
        <v>-5.9356746279493056E-5</v>
      </c>
      <c r="P669" s="1"/>
      <c r="Q669" s="99">
        <f t="shared" si="641"/>
        <v>-6.2213527149947156E-5</v>
      </c>
      <c r="R669" s="99">
        <f t="shared" si="642"/>
        <v>-5.9356746279493056E-5</v>
      </c>
      <c r="S669" s="99">
        <f t="shared" si="643"/>
        <v>-5.1103218595100613E-5</v>
      </c>
      <c r="T669" s="99">
        <f t="shared" si="644"/>
        <v>-8.4451371225334471E-5</v>
      </c>
      <c r="U669" s="99">
        <f t="shared" si="645"/>
        <v>0</v>
      </c>
      <c r="V669" s="99">
        <f t="shared" si="646"/>
        <v>-5.9356746279493056E-5</v>
      </c>
      <c r="W669" s="99"/>
      <c r="X669" s="99">
        <f t="shared" si="647"/>
        <v>0</v>
      </c>
      <c r="Y669" s="99">
        <f t="shared" si="648"/>
        <v>0</v>
      </c>
      <c r="Z669" s="99">
        <f t="shared" si="649"/>
        <v>0</v>
      </c>
      <c r="AA669" s="99">
        <f t="shared" si="650"/>
        <v>0</v>
      </c>
      <c r="AB669" s="99">
        <f t="shared" si="651"/>
        <v>0</v>
      </c>
      <c r="AC669" s="99">
        <f t="shared" si="652"/>
        <v>0</v>
      </c>
      <c r="AD669" s="1"/>
      <c r="AE669" s="1"/>
      <c r="AF669" s="5">
        <f t="shared" si="683"/>
        <v>-2.0910513392712327E-3</v>
      </c>
      <c r="AG669" s="5">
        <f t="shared" si="684"/>
        <v>-1.7481921089461672E-3</v>
      </c>
      <c r="AH669" s="5">
        <f t="shared" si="685"/>
        <v>-2.2208041533734457E-3</v>
      </c>
      <c r="AI669" s="5">
        <f t="shared" si="686"/>
        <v>-1.9290691725225573E-3</v>
      </c>
      <c r="AJ669" s="5" t="e">
        <f t="shared" si="687"/>
        <v>#DIV/0!</v>
      </c>
      <c r="AK669" s="5">
        <f t="shared" si="688"/>
        <v>-1.7481921089461672E-3</v>
      </c>
      <c r="AL669" s="1"/>
      <c r="AM669" s="175">
        <f t="shared" si="653"/>
        <v>-2.0910513392712327E-3</v>
      </c>
      <c r="AN669" s="175">
        <f t="shared" si="654"/>
        <v>-1.7481921089461672E-3</v>
      </c>
      <c r="AO669" s="175">
        <f t="shared" si="655"/>
        <v>-2.2208041533734457E-3</v>
      </c>
      <c r="AP669" s="175">
        <f t="shared" si="656"/>
        <v>-1.9290691725225573E-3</v>
      </c>
      <c r="AQ669" s="175" t="e">
        <f t="shared" si="657"/>
        <v>#DIV/0!</v>
      </c>
      <c r="AR669" s="175">
        <f t="shared" si="658"/>
        <v>-1.7481921089461672E-3</v>
      </c>
      <c r="AS669" s="175"/>
      <c r="AT669" s="175">
        <f t="shared" si="659"/>
        <v>0</v>
      </c>
      <c r="AU669" s="175">
        <f t="shared" si="660"/>
        <v>0</v>
      </c>
      <c r="AV669" s="175">
        <f t="shared" si="661"/>
        <v>0</v>
      </c>
      <c r="AW669" s="175">
        <f t="shared" si="662"/>
        <v>0</v>
      </c>
      <c r="AX669" s="175" t="e">
        <f t="shared" si="663"/>
        <v>#DIV/0!</v>
      </c>
      <c r="AY669" s="175">
        <f t="shared" si="664"/>
        <v>0</v>
      </c>
      <c r="AZ669" s="1"/>
      <c r="BA669" s="1">
        <f t="shared" si="689"/>
        <v>2.9627844437814407E-2</v>
      </c>
      <c r="BB669" s="1">
        <f t="shared" si="690"/>
        <v>3.3834503648589309E-2</v>
      </c>
      <c r="BC669" s="1">
        <f t="shared" si="691"/>
        <v>2.2908926047173588E-2</v>
      </c>
      <c r="BD669" s="1">
        <f t="shared" si="692"/>
        <v>4.3609398434226579E-2</v>
      </c>
      <c r="BE669" s="1">
        <f t="shared" si="693"/>
        <v>0</v>
      </c>
      <c r="BF669" s="1">
        <f t="shared" si="694"/>
        <v>3.3834503648589309E-2</v>
      </c>
      <c r="BG669" s="1"/>
      <c r="BH669" s="1">
        <f t="shared" si="665"/>
        <v>2.9690057964964354E-2</v>
      </c>
      <c r="BI669" s="1">
        <f t="shared" si="666"/>
        <v>3.3893860394868802E-2</v>
      </c>
      <c r="BJ669" s="1">
        <f t="shared" si="667"/>
        <v>2.2960029265768688E-2</v>
      </c>
      <c r="BK669" s="1">
        <f t="shared" si="668"/>
        <v>4.3693849805451913E-2</v>
      </c>
      <c r="BL669" s="1">
        <f t="shared" si="669"/>
        <v>0</v>
      </c>
      <c r="BM669" s="1">
        <f t="shared" si="670"/>
        <v>3.3893860394868802E-2</v>
      </c>
      <c r="BN669" s="1"/>
      <c r="BO669" s="1">
        <f t="shared" si="677"/>
        <v>-7.2114443423991577E-3</v>
      </c>
      <c r="BP669" s="1">
        <f t="shared" si="678"/>
        <v>-3.9051485163806195E-3</v>
      </c>
      <c r="BQ669" s="1">
        <f t="shared" si="679"/>
        <v>-3.1907157297428157E-2</v>
      </c>
      <c r="BR669" s="1">
        <f t="shared" si="680"/>
        <v>-9.5597930314583431E-4</v>
      </c>
      <c r="BS669" s="1" t="e">
        <f t="shared" si="681"/>
        <v>#DIV/0!</v>
      </c>
      <c r="BT669" s="1">
        <f t="shared" si="682"/>
        <v>-3.9051485163806195E-3</v>
      </c>
      <c r="BU669" s="1"/>
      <c r="BV669" s="1">
        <f t="shared" si="695"/>
        <v>0.10024931871168685</v>
      </c>
      <c r="BW669" s="1">
        <f t="shared" si="696"/>
        <v>9.8956392207069116E-2</v>
      </c>
      <c r="BX669" s="1">
        <f t="shared" si="697"/>
        <v>9.6835605238273531E-2</v>
      </c>
      <c r="BY669" s="1">
        <f t="shared" si="698"/>
        <v>0.1228571289151231</v>
      </c>
      <c r="BZ669" s="1" t="e">
        <f t="shared" si="699"/>
        <v>#DIV/0!</v>
      </c>
      <c r="CA669" s="1">
        <f t="shared" si="700"/>
        <v>9.8956392207069116E-2</v>
      </c>
      <c r="CB669" s="1"/>
      <c r="CC669" s="1"/>
    </row>
    <row r="670" spans="1:81" x14ac:dyDescent="0.2">
      <c r="A670">
        <f t="shared" si="701"/>
        <v>2045</v>
      </c>
      <c r="B670">
        <f t="shared" si="702"/>
        <v>9</v>
      </c>
      <c r="C670" s="1">
        <f>AVERAGE(RealPrice!C658:C669)</f>
        <v>2.9627790864459904E-2</v>
      </c>
      <c r="D670" s="1">
        <f>AVERAGE(RealPrice!D658:D669)</f>
        <v>3.3834174043224821E-2</v>
      </c>
      <c r="E670" s="1">
        <f>AVERAGE(RealPrice!E658:E669)</f>
        <v>2.2908753343706845E-2</v>
      </c>
      <c r="F670" s="1">
        <f>AVERAGE(RealPrice!F658:F669)</f>
        <v>4.3609588840232603E-2</v>
      </c>
      <c r="G670" s="1">
        <f>AVERAGE(RealPrice!G658:G669)</f>
        <v>0</v>
      </c>
      <c r="H670" s="1">
        <f>AVERAGE(RealPrice!H658:H669)</f>
        <v>3.3834174043224821E-2</v>
      </c>
      <c r="I670" s="1"/>
      <c r="J670" s="1">
        <f t="shared" si="671"/>
        <v>-6.2267100504449779E-5</v>
      </c>
      <c r="K670" s="1">
        <f t="shared" si="672"/>
        <v>-5.9686351643981062E-5</v>
      </c>
      <c r="L670" s="1">
        <f t="shared" si="673"/>
        <v>-5.1275922061843476E-5</v>
      </c>
      <c r="M670" s="1">
        <f t="shared" si="674"/>
        <v>-8.4260965219309925E-5</v>
      </c>
      <c r="N670" s="1">
        <f t="shared" si="675"/>
        <v>0</v>
      </c>
      <c r="O670" s="1">
        <f t="shared" si="676"/>
        <v>-5.9686351643981062E-5</v>
      </c>
      <c r="P670" s="1"/>
      <c r="Q670" s="99">
        <f t="shared" si="641"/>
        <v>-6.2267100504449779E-5</v>
      </c>
      <c r="R670" s="99">
        <f t="shared" si="642"/>
        <v>-5.9686351643981062E-5</v>
      </c>
      <c r="S670" s="99">
        <f t="shared" si="643"/>
        <v>-5.1275922061843476E-5</v>
      </c>
      <c r="T670" s="99">
        <f t="shared" si="644"/>
        <v>-8.4260965219309925E-5</v>
      </c>
      <c r="U670" s="99">
        <f t="shared" si="645"/>
        <v>0</v>
      </c>
      <c r="V670" s="99">
        <f t="shared" si="646"/>
        <v>-5.9686351643981062E-5</v>
      </c>
      <c r="W670" s="99"/>
      <c r="X670" s="99">
        <f t="shared" si="647"/>
        <v>0</v>
      </c>
      <c r="Y670" s="99">
        <f t="shared" si="648"/>
        <v>0</v>
      </c>
      <c r="Z670" s="99">
        <f t="shared" si="649"/>
        <v>0</v>
      </c>
      <c r="AA670" s="99">
        <f t="shared" si="650"/>
        <v>0</v>
      </c>
      <c r="AB670" s="99">
        <f t="shared" si="651"/>
        <v>0</v>
      </c>
      <c r="AC670" s="99">
        <f t="shared" si="652"/>
        <v>0</v>
      </c>
      <c r="AD670" s="1"/>
      <c r="AE670" s="1"/>
      <c r="AF670" s="5">
        <f t="shared" si="683"/>
        <v>-2.0972374179237807E-3</v>
      </c>
      <c r="AG670" s="5">
        <f t="shared" si="684"/>
        <v>-1.76097827006505E-3</v>
      </c>
      <c r="AH670" s="5">
        <f t="shared" si="685"/>
        <v>-2.2332690201877226E-3</v>
      </c>
      <c r="AI670" s="5">
        <f t="shared" si="686"/>
        <v>-1.9284399427947907E-3</v>
      </c>
      <c r="AJ670" s="5" t="e">
        <f t="shared" si="687"/>
        <v>#DIV/0!</v>
      </c>
      <c r="AK670" s="5">
        <f t="shared" si="688"/>
        <v>-1.76097827006505E-3</v>
      </c>
      <c r="AL670" s="1"/>
      <c r="AM670" s="175">
        <f t="shared" si="653"/>
        <v>-2.0972374179237807E-3</v>
      </c>
      <c r="AN670" s="175">
        <f t="shared" si="654"/>
        <v>-1.76097827006505E-3</v>
      </c>
      <c r="AO670" s="175">
        <f t="shared" si="655"/>
        <v>-2.2332690201877226E-3</v>
      </c>
      <c r="AP670" s="175">
        <f t="shared" si="656"/>
        <v>-1.9284399427947907E-3</v>
      </c>
      <c r="AQ670" s="175" t="e">
        <f t="shared" si="657"/>
        <v>#DIV/0!</v>
      </c>
      <c r="AR670" s="175">
        <f t="shared" si="658"/>
        <v>-1.76097827006505E-3</v>
      </c>
      <c r="AS670" s="175"/>
      <c r="AT670" s="175">
        <f t="shared" si="659"/>
        <v>0</v>
      </c>
      <c r="AU670" s="175">
        <f t="shared" si="660"/>
        <v>0</v>
      </c>
      <c r="AV670" s="175">
        <f t="shared" si="661"/>
        <v>0</v>
      </c>
      <c r="AW670" s="175">
        <f t="shared" si="662"/>
        <v>0</v>
      </c>
      <c r="AX670" s="175" t="e">
        <f t="shared" si="663"/>
        <v>#DIV/0!</v>
      </c>
      <c r="AY670" s="175">
        <f t="shared" si="664"/>
        <v>0</v>
      </c>
      <c r="AZ670" s="1"/>
      <c r="BA670" s="1">
        <f t="shared" si="689"/>
        <v>2.9565523763955454E-2</v>
      </c>
      <c r="BB670" s="1">
        <f t="shared" si="690"/>
        <v>3.377448769158084E-2</v>
      </c>
      <c r="BC670" s="1">
        <f t="shared" si="691"/>
        <v>2.2857477421645001E-2</v>
      </c>
      <c r="BD670" s="1">
        <f t="shared" si="692"/>
        <v>4.3525327875013294E-2</v>
      </c>
      <c r="BE670" s="1">
        <f t="shared" si="693"/>
        <v>0</v>
      </c>
      <c r="BF670" s="1">
        <f t="shared" si="694"/>
        <v>3.377448769158084E-2</v>
      </c>
      <c r="BG670" s="1"/>
      <c r="BH670" s="1">
        <f t="shared" si="665"/>
        <v>2.9627790864459904E-2</v>
      </c>
      <c r="BI670" s="1">
        <f t="shared" si="666"/>
        <v>3.3834174043224821E-2</v>
      </c>
      <c r="BJ670" s="1">
        <f t="shared" si="667"/>
        <v>2.2908753343706845E-2</v>
      </c>
      <c r="BK670" s="1">
        <f t="shared" si="668"/>
        <v>4.3609588840232603E-2</v>
      </c>
      <c r="BL670" s="1">
        <f t="shared" si="669"/>
        <v>0</v>
      </c>
      <c r="BM670" s="1">
        <f t="shared" si="670"/>
        <v>3.3834174043224821E-2</v>
      </c>
      <c r="BN670" s="1"/>
      <c r="BO670" s="1">
        <f t="shared" si="677"/>
        <v>-7.2735808540105237E-3</v>
      </c>
      <c r="BP670" s="1">
        <f t="shared" si="678"/>
        <v>-3.9647297616563371E-3</v>
      </c>
      <c r="BQ670" s="1">
        <f t="shared" si="679"/>
        <v>-3.1958318706561781E-2</v>
      </c>
      <c r="BR670" s="1">
        <f t="shared" si="680"/>
        <v>-1.0400777761541968E-3</v>
      </c>
      <c r="BS670" s="1" t="e">
        <f t="shared" si="681"/>
        <v>#DIV/0!</v>
      </c>
      <c r="BT670" s="1">
        <f t="shared" si="682"/>
        <v>-3.9647297616563371E-3</v>
      </c>
      <c r="BU670" s="1"/>
      <c r="BV670" s="1">
        <f t="shared" si="695"/>
        <v>0.10024931871168685</v>
      </c>
      <c r="BW670" s="1">
        <f t="shared" si="696"/>
        <v>9.8956392207069116E-2</v>
      </c>
      <c r="BX670" s="1">
        <f t="shared" si="697"/>
        <v>9.6835605238273531E-2</v>
      </c>
      <c r="BY670" s="1">
        <f t="shared" si="698"/>
        <v>0.1228571289151231</v>
      </c>
      <c r="BZ670" s="1" t="e">
        <f t="shared" si="699"/>
        <v>#DIV/0!</v>
      </c>
      <c r="CA670" s="1">
        <f t="shared" si="700"/>
        <v>9.8956392207069116E-2</v>
      </c>
      <c r="CB670" s="1"/>
      <c r="CC670" s="1"/>
    </row>
    <row r="671" spans="1:81" x14ac:dyDescent="0.2">
      <c r="A671">
        <f t="shared" si="701"/>
        <v>2045</v>
      </c>
      <c r="B671">
        <f t="shared" si="702"/>
        <v>10</v>
      </c>
      <c r="C671" s="1">
        <f>AVERAGE(RealPrice!C659:C670)</f>
        <v>2.9565765404075958E-2</v>
      </c>
      <c r="D671" s="1">
        <f>AVERAGE(RealPrice!D659:D670)</f>
        <v>3.377487434686996E-2</v>
      </c>
      <c r="E671" s="1">
        <f>AVERAGE(RealPrice!E659:E670)</f>
        <v>2.2856673099477223E-2</v>
      </c>
      <c r="F671" s="1">
        <f>AVERAGE(RealPrice!F659:F670)</f>
        <v>4.3525188347133863E-2</v>
      </c>
      <c r="G671" s="1">
        <f>AVERAGE(RealPrice!G659:G670)</f>
        <v>0</v>
      </c>
      <c r="H671" s="1">
        <f>AVERAGE(RealPrice!H659:H670)</f>
        <v>3.377487434686996E-2</v>
      </c>
      <c r="I671" s="1"/>
      <c r="J671" s="1">
        <f t="shared" si="671"/>
        <v>-6.2025460383946518E-5</v>
      </c>
      <c r="K671" s="1">
        <f t="shared" si="672"/>
        <v>-5.9299696354861431E-5</v>
      </c>
      <c r="L671" s="1">
        <f t="shared" si="673"/>
        <v>-5.2080244229622125E-5</v>
      </c>
      <c r="M671" s="1">
        <f t="shared" si="674"/>
        <v>-8.4400493098740759E-5</v>
      </c>
      <c r="N671" s="1">
        <f t="shared" si="675"/>
        <v>0</v>
      </c>
      <c r="O671" s="1">
        <f t="shared" si="676"/>
        <v>-5.9299696354861431E-5</v>
      </c>
      <c r="P671" s="1"/>
      <c r="Q671" s="99">
        <f t="shared" si="641"/>
        <v>-6.2025460383946518E-5</v>
      </c>
      <c r="R671" s="99">
        <f t="shared" si="642"/>
        <v>-5.9299696354861431E-5</v>
      </c>
      <c r="S671" s="99">
        <f t="shared" si="643"/>
        <v>-5.2080244229622125E-5</v>
      </c>
      <c r="T671" s="99">
        <f t="shared" si="644"/>
        <v>-8.4400493098740759E-5</v>
      </c>
      <c r="U671" s="99">
        <f t="shared" si="645"/>
        <v>0</v>
      </c>
      <c r="V671" s="99">
        <f t="shared" si="646"/>
        <v>-5.9299696354861431E-5</v>
      </c>
      <c r="W671" s="99"/>
      <c r="X671" s="99">
        <f t="shared" si="647"/>
        <v>0</v>
      </c>
      <c r="Y671" s="99">
        <f t="shared" si="648"/>
        <v>0</v>
      </c>
      <c r="Z671" s="99">
        <f t="shared" si="649"/>
        <v>0</v>
      </c>
      <c r="AA671" s="99">
        <f t="shared" si="650"/>
        <v>0</v>
      </c>
      <c r="AB671" s="99">
        <f t="shared" si="651"/>
        <v>0</v>
      </c>
      <c r="AC671" s="99">
        <f t="shared" si="652"/>
        <v>0</v>
      </c>
      <c r="AD671" s="1"/>
      <c r="AE671" s="1"/>
      <c r="AF671" s="5">
        <f t="shared" si="683"/>
        <v>-2.0934892063906307E-3</v>
      </c>
      <c r="AG671" s="5">
        <f t="shared" si="684"/>
        <v>-1.7526568338598336E-3</v>
      </c>
      <c r="AH671" s="5">
        <f t="shared" si="685"/>
        <v>-2.2733774923605621E-3</v>
      </c>
      <c r="AI671" s="5">
        <f t="shared" si="686"/>
        <v>-1.9353654859702862E-3</v>
      </c>
      <c r="AJ671" s="5" t="e">
        <f t="shared" si="687"/>
        <v>#DIV/0!</v>
      </c>
      <c r="AK671" s="5">
        <f t="shared" si="688"/>
        <v>-1.7526568338598336E-3</v>
      </c>
      <c r="AL671" s="1"/>
      <c r="AM671" s="175">
        <f t="shared" si="653"/>
        <v>-2.0934892063906307E-3</v>
      </c>
      <c r="AN671" s="175">
        <f t="shared" si="654"/>
        <v>-1.7526568338598336E-3</v>
      </c>
      <c r="AO671" s="175">
        <f t="shared" si="655"/>
        <v>-2.2733774923605621E-3</v>
      </c>
      <c r="AP671" s="175">
        <f t="shared" si="656"/>
        <v>-1.9353654859702862E-3</v>
      </c>
      <c r="AQ671" s="175" t="e">
        <f t="shared" si="657"/>
        <v>#DIV/0!</v>
      </c>
      <c r="AR671" s="175">
        <f t="shared" si="658"/>
        <v>-1.7526568338598336E-3</v>
      </c>
      <c r="AS671" s="175"/>
      <c r="AT671" s="175">
        <f t="shared" si="659"/>
        <v>0</v>
      </c>
      <c r="AU671" s="175">
        <f t="shared" si="660"/>
        <v>0</v>
      </c>
      <c r="AV671" s="175">
        <f t="shared" si="661"/>
        <v>0</v>
      </c>
      <c r="AW671" s="175">
        <f t="shared" si="662"/>
        <v>0</v>
      </c>
      <c r="AX671" s="175" t="e">
        <f t="shared" si="663"/>
        <v>#DIV/0!</v>
      </c>
      <c r="AY671" s="175">
        <f t="shared" si="664"/>
        <v>0</v>
      </c>
      <c r="AZ671" s="1"/>
      <c r="BA671" s="1">
        <f t="shared" si="689"/>
        <v>2.9503739943692011E-2</v>
      </c>
      <c r="BB671" s="1">
        <f t="shared" si="690"/>
        <v>3.3715574650515098E-2</v>
      </c>
      <c r="BC671" s="1">
        <f t="shared" si="691"/>
        <v>2.28045928552476E-2</v>
      </c>
      <c r="BD671" s="1">
        <f t="shared" si="692"/>
        <v>4.3440787854035122E-2</v>
      </c>
      <c r="BE671" s="1">
        <f t="shared" si="693"/>
        <v>0</v>
      </c>
      <c r="BF671" s="1">
        <f t="shared" si="694"/>
        <v>3.3715574650515098E-2</v>
      </c>
      <c r="BG671" s="1"/>
      <c r="BH671" s="1">
        <f t="shared" si="665"/>
        <v>2.9565765404075958E-2</v>
      </c>
      <c r="BI671" s="1">
        <f t="shared" si="666"/>
        <v>3.377487434686996E-2</v>
      </c>
      <c r="BJ671" s="1">
        <f t="shared" si="667"/>
        <v>2.2856673099477223E-2</v>
      </c>
      <c r="BK671" s="1">
        <f t="shared" si="668"/>
        <v>4.3525188347133863E-2</v>
      </c>
      <c r="BL671" s="1">
        <f t="shared" si="669"/>
        <v>0</v>
      </c>
      <c r="BM671" s="1">
        <f t="shared" si="670"/>
        <v>3.377487434686996E-2</v>
      </c>
      <c r="BN671" s="1"/>
      <c r="BO671" s="1">
        <f t="shared" si="677"/>
        <v>-7.3354764647626343E-3</v>
      </c>
      <c r="BP671" s="1">
        <f t="shared" si="678"/>
        <v>-4.0239255259931356E-3</v>
      </c>
      <c r="BQ671" s="1">
        <f t="shared" si="679"/>
        <v>-3.2010280552736373E-2</v>
      </c>
      <c r="BR671" s="1">
        <f t="shared" si="680"/>
        <v>-1.1243149234515957E-3</v>
      </c>
      <c r="BS671" s="1" t="e">
        <f t="shared" si="681"/>
        <v>#DIV/0!</v>
      </c>
      <c r="BT671" s="1">
        <f t="shared" si="682"/>
        <v>-4.0239255259931356E-3</v>
      </c>
      <c r="BU671" s="1"/>
      <c r="BV671" s="1">
        <f t="shared" si="695"/>
        <v>0.10024931871168685</v>
      </c>
      <c r="BW671" s="1">
        <f t="shared" si="696"/>
        <v>9.8956392207069116E-2</v>
      </c>
      <c r="BX671" s="1">
        <f t="shared" si="697"/>
        <v>9.6835605238273531E-2</v>
      </c>
      <c r="BY671" s="1">
        <f t="shared" si="698"/>
        <v>0.1228571289151231</v>
      </c>
      <c r="BZ671" s="1" t="e">
        <f t="shared" si="699"/>
        <v>#DIV/0!</v>
      </c>
      <c r="CA671" s="1">
        <f t="shared" si="700"/>
        <v>9.8956392207069116E-2</v>
      </c>
      <c r="CB671" s="1"/>
      <c r="CC671" s="1"/>
    </row>
    <row r="672" spans="1:81" x14ac:dyDescent="0.2">
      <c r="A672">
        <f t="shared" si="701"/>
        <v>2045</v>
      </c>
      <c r="B672">
        <f t="shared" si="702"/>
        <v>11</v>
      </c>
      <c r="C672" s="1">
        <f>AVERAGE(RealPrice!C660:C671)</f>
        <v>2.9502898062529311E-2</v>
      </c>
      <c r="D672" s="1">
        <f>AVERAGE(RealPrice!D660:D671)</f>
        <v>3.3714722253452449E-2</v>
      </c>
      <c r="E672" s="1">
        <f>AVERAGE(RealPrice!E660:E671)</f>
        <v>2.2805893482153033E-2</v>
      </c>
      <c r="F672" s="1">
        <f>AVERAGE(RealPrice!F660:F671)</f>
        <v>4.3440318092510366E-2</v>
      </c>
      <c r="G672" s="1">
        <f>AVERAGE(RealPrice!G660:G671)</f>
        <v>0</v>
      </c>
      <c r="H672" s="1">
        <f>AVERAGE(RealPrice!H660:H671)</f>
        <v>3.3714722253452449E-2</v>
      </c>
      <c r="I672" s="1"/>
      <c r="J672" s="1">
        <f t="shared" si="671"/>
        <v>-6.2867341546646305E-5</v>
      </c>
      <c r="K672" s="1">
        <f t="shared" si="672"/>
        <v>-6.0152093417510655E-5</v>
      </c>
      <c r="L672" s="1">
        <f t="shared" si="673"/>
        <v>-5.0779617324189091E-5</v>
      </c>
      <c r="M672" s="1">
        <f t="shared" si="674"/>
        <v>-8.4870254623496677E-5</v>
      </c>
      <c r="N672" s="1">
        <f t="shared" si="675"/>
        <v>0</v>
      </c>
      <c r="O672" s="1">
        <f t="shared" si="676"/>
        <v>-6.0152093417510655E-5</v>
      </c>
      <c r="P672" s="1"/>
      <c r="Q672" s="99">
        <f t="shared" si="641"/>
        <v>-6.2867341546646305E-5</v>
      </c>
      <c r="R672" s="99">
        <f t="shared" si="642"/>
        <v>-6.0152093417510655E-5</v>
      </c>
      <c r="S672" s="99">
        <f t="shared" si="643"/>
        <v>-5.0779617324189091E-5</v>
      </c>
      <c r="T672" s="99">
        <f t="shared" si="644"/>
        <v>-8.4870254623496677E-5</v>
      </c>
      <c r="U672" s="99">
        <f t="shared" si="645"/>
        <v>0</v>
      </c>
      <c r="V672" s="99">
        <f t="shared" si="646"/>
        <v>-6.0152093417510655E-5</v>
      </c>
      <c r="W672" s="99"/>
      <c r="X672" s="99">
        <f t="shared" si="647"/>
        <v>0</v>
      </c>
      <c r="Y672" s="99">
        <f t="shared" si="648"/>
        <v>0</v>
      </c>
      <c r="Z672" s="99">
        <f t="shared" si="649"/>
        <v>0</v>
      </c>
      <c r="AA672" s="99">
        <f t="shared" si="650"/>
        <v>0</v>
      </c>
      <c r="AB672" s="99">
        <f t="shared" si="651"/>
        <v>0</v>
      </c>
      <c r="AC672" s="99">
        <f t="shared" si="652"/>
        <v>0</v>
      </c>
      <c r="AD672" s="1"/>
      <c r="AE672" s="1"/>
      <c r="AF672" s="5">
        <f t="shared" si="683"/>
        <v>-2.1263559622907158E-3</v>
      </c>
      <c r="AG672" s="5">
        <f t="shared" si="684"/>
        <v>-1.7809716418111243E-3</v>
      </c>
      <c r="AH672" s="5">
        <f t="shared" si="685"/>
        <v>-2.2216539171376892E-3</v>
      </c>
      <c r="AI672" s="5">
        <f t="shared" si="686"/>
        <v>-1.9499112547570752E-3</v>
      </c>
      <c r="AJ672" s="5" t="e">
        <f t="shared" si="687"/>
        <v>#DIV/0!</v>
      </c>
      <c r="AK672" s="5">
        <f t="shared" si="688"/>
        <v>-1.7809716418111243E-3</v>
      </c>
      <c r="AL672" s="1"/>
      <c r="AM672" s="175">
        <f t="shared" si="653"/>
        <v>-2.1263559622907158E-3</v>
      </c>
      <c r="AN672" s="175">
        <f t="shared" si="654"/>
        <v>-1.7809716418111243E-3</v>
      </c>
      <c r="AO672" s="175">
        <f t="shared" si="655"/>
        <v>-2.2216539171376892E-3</v>
      </c>
      <c r="AP672" s="175">
        <f t="shared" si="656"/>
        <v>-1.9499112547570752E-3</v>
      </c>
      <c r="AQ672" s="175" t="e">
        <f t="shared" si="657"/>
        <v>#DIV/0!</v>
      </c>
      <c r="AR672" s="175">
        <f t="shared" si="658"/>
        <v>-1.7809716418111243E-3</v>
      </c>
      <c r="AS672" s="175"/>
      <c r="AT672" s="175">
        <f t="shared" si="659"/>
        <v>0</v>
      </c>
      <c r="AU672" s="175">
        <f t="shared" si="660"/>
        <v>0</v>
      </c>
      <c r="AV672" s="175">
        <f t="shared" si="661"/>
        <v>0</v>
      </c>
      <c r="AW672" s="175">
        <f t="shared" si="662"/>
        <v>0</v>
      </c>
      <c r="AX672" s="175" t="e">
        <f t="shared" si="663"/>
        <v>#DIV/0!</v>
      </c>
      <c r="AY672" s="175">
        <f t="shared" si="664"/>
        <v>0</v>
      </c>
      <c r="AZ672" s="1"/>
      <c r="BA672" s="1">
        <f t="shared" si="689"/>
        <v>2.9440030720982665E-2</v>
      </c>
      <c r="BB672" s="1">
        <f t="shared" si="690"/>
        <v>3.3654570160034938E-2</v>
      </c>
      <c r="BC672" s="1">
        <f t="shared" si="691"/>
        <v>2.2755113864828844E-2</v>
      </c>
      <c r="BD672" s="1">
        <f t="shared" si="692"/>
        <v>4.3355447837886869E-2</v>
      </c>
      <c r="BE672" s="1">
        <f t="shared" si="693"/>
        <v>0</v>
      </c>
      <c r="BF672" s="1">
        <f t="shared" si="694"/>
        <v>3.3654570160034938E-2</v>
      </c>
      <c r="BG672" s="1"/>
      <c r="BH672" s="1">
        <f t="shared" si="665"/>
        <v>2.9502898062529311E-2</v>
      </c>
      <c r="BI672" s="1">
        <f t="shared" si="666"/>
        <v>3.3714722253452449E-2</v>
      </c>
      <c r="BJ672" s="1">
        <f t="shared" si="667"/>
        <v>2.2805893482153033E-2</v>
      </c>
      <c r="BK672" s="1">
        <f t="shared" si="668"/>
        <v>4.3440318092510366E-2</v>
      </c>
      <c r="BL672" s="1">
        <f t="shared" si="669"/>
        <v>0</v>
      </c>
      <c r="BM672" s="1">
        <f t="shared" si="670"/>
        <v>3.3714722253452449E-2</v>
      </c>
      <c r="BN672" s="1"/>
      <c r="BO672" s="1">
        <f t="shared" si="677"/>
        <v>-7.3982101279627486E-3</v>
      </c>
      <c r="BP672" s="1">
        <f t="shared" si="678"/>
        <v>-4.0839704902380725E-3</v>
      </c>
      <c r="BQ672" s="1">
        <f t="shared" si="679"/>
        <v>-3.2060947355324824E-2</v>
      </c>
      <c r="BR672" s="1">
        <f t="shared" si="680"/>
        <v>-1.2090196886104091E-3</v>
      </c>
      <c r="BS672" s="1" t="e">
        <f t="shared" si="681"/>
        <v>#DIV/0!</v>
      </c>
      <c r="BT672" s="1">
        <f t="shared" si="682"/>
        <v>-4.0839704902380725E-3</v>
      </c>
      <c r="BU672" s="1"/>
      <c r="BV672" s="1">
        <f t="shared" si="695"/>
        <v>0.10024931871168685</v>
      </c>
      <c r="BW672" s="1">
        <f t="shared" si="696"/>
        <v>9.8956392207069116E-2</v>
      </c>
      <c r="BX672" s="1">
        <f t="shared" si="697"/>
        <v>9.6835605238273531E-2</v>
      </c>
      <c r="BY672" s="1">
        <f t="shared" si="698"/>
        <v>0.1228571289151231</v>
      </c>
      <c r="BZ672" s="1" t="e">
        <f t="shared" si="699"/>
        <v>#DIV/0!</v>
      </c>
      <c r="CA672" s="1">
        <f t="shared" si="700"/>
        <v>9.8956392207069116E-2</v>
      </c>
      <c r="CB672" s="1"/>
      <c r="CC672" s="1"/>
    </row>
    <row r="673" spans="1:81" x14ac:dyDescent="0.2">
      <c r="A673">
        <f t="shared" si="701"/>
        <v>2045</v>
      </c>
      <c r="B673">
        <f t="shared" si="702"/>
        <v>12</v>
      </c>
      <c r="C673" s="1">
        <f>AVERAGE(RealPrice!C661:C672)</f>
        <v>2.9439313782303824E-2</v>
      </c>
      <c r="D673" s="1">
        <f>AVERAGE(RealPrice!D661:D672)</f>
        <v>3.3653859340289971E-2</v>
      </c>
      <c r="E673" s="1">
        <f>AVERAGE(RealPrice!E661:E672)</f>
        <v>2.2756685157231362E-2</v>
      </c>
      <c r="F673" s="1">
        <f>AVERAGE(RealPrice!F661:F672)</f>
        <v>4.3353868029174514E-2</v>
      </c>
      <c r="G673" s="1">
        <f>AVERAGE(RealPrice!G661:G672)</f>
        <v>0</v>
      </c>
      <c r="H673" s="1">
        <f>AVERAGE(RealPrice!H661:H672)</f>
        <v>3.3653859340289971E-2</v>
      </c>
      <c r="I673" s="1"/>
      <c r="J673" s="1">
        <f t="shared" si="671"/>
        <v>-6.3584280225487122E-5</v>
      </c>
      <c r="K673" s="1">
        <f t="shared" si="672"/>
        <v>-6.0862913162477994E-5</v>
      </c>
      <c r="L673" s="1">
        <f t="shared" si="673"/>
        <v>-4.9208324921671404E-5</v>
      </c>
      <c r="M673" s="1">
        <f t="shared" si="674"/>
        <v>-8.6450063335852256E-5</v>
      </c>
      <c r="N673" s="1">
        <f t="shared" si="675"/>
        <v>0</v>
      </c>
      <c r="O673" s="1">
        <f t="shared" si="676"/>
        <v>-6.0862913162477994E-5</v>
      </c>
      <c r="P673" s="1"/>
      <c r="Q673" s="99">
        <f t="shared" si="641"/>
        <v>-6.3584280225487122E-5</v>
      </c>
      <c r="R673" s="99">
        <f t="shared" si="642"/>
        <v>-6.0862913162477994E-5</v>
      </c>
      <c r="S673" s="99">
        <f t="shared" si="643"/>
        <v>-4.9208324921671404E-5</v>
      </c>
      <c r="T673" s="99">
        <f t="shared" si="644"/>
        <v>-8.6450063335852256E-5</v>
      </c>
      <c r="U673" s="99">
        <f t="shared" si="645"/>
        <v>0</v>
      </c>
      <c r="V673" s="99">
        <f t="shared" si="646"/>
        <v>-6.0862913162477994E-5</v>
      </c>
      <c r="W673" s="99"/>
      <c r="X673" s="99">
        <f t="shared" si="647"/>
        <v>0</v>
      </c>
      <c r="Y673" s="99">
        <f t="shared" si="648"/>
        <v>0</v>
      </c>
      <c r="Z673" s="99">
        <f t="shared" si="649"/>
        <v>0</v>
      </c>
      <c r="AA673" s="99">
        <f t="shared" si="650"/>
        <v>0</v>
      </c>
      <c r="AB673" s="99">
        <f t="shared" si="651"/>
        <v>0</v>
      </c>
      <c r="AC673" s="99">
        <f t="shared" si="652"/>
        <v>0</v>
      </c>
      <c r="AD673" s="1"/>
      <c r="AE673" s="1"/>
      <c r="AF673" s="5">
        <f t="shared" si="683"/>
        <v>-2.1551876053235164E-3</v>
      </c>
      <c r="AG673" s="5">
        <f t="shared" si="684"/>
        <v>-1.805232524383138E-3</v>
      </c>
      <c r="AH673" s="5">
        <f t="shared" si="685"/>
        <v>-2.1577021290649645E-3</v>
      </c>
      <c r="AI673" s="5">
        <f t="shared" si="686"/>
        <v>-1.9900881745789079E-3</v>
      </c>
      <c r="AJ673" s="5" t="e">
        <f t="shared" si="687"/>
        <v>#DIV/0!</v>
      </c>
      <c r="AK673" s="5">
        <f t="shared" si="688"/>
        <v>-1.805232524383138E-3</v>
      </c>
      <c r="AL673" s="1"/>
      <c r="AM673" s="175">
        <f t="shared" si="653"/>
        <v>-2.1551876053235164E-3</v>
      </c>
      <c r="AN673" s="175">
        <f t="shared" si="654"/>
        <v>-1.805232524383138E-3</v>
      </c>
      <c r="AO673" s="175">
        <f t="shared" si="655"/>
        <v>-2.1577021290649645E-3</v>
      </c>
      <c r="AP673" s="175">
        <f t="shared" si="656"/>
        <v>-1.9900881745789079E-3</v>
      </c>
      <c r="AQ673" s="175" t="e">
        <f t="shared" si="657"/>
        <v>#DIV/0!</v>
      </c>
      <c r="AR673" s="175">
        <f t="shared" si="658"/>
        <v>-1.805232524383138E-3</v>
      </c>
      <c r="AS673" s="175"/>
      <c r="AT673" s="175">
        <f t="shared" si="659"/>
        <v>0</v>
      </c>
      <c r="AU673" s="175">
        <f t="shared" si="660"/>
        <v>0</v>
      </c>
      <c r="AV673" s="175">
        <f t="shared" si="661"/>
        <v>0</v>
      </c>
      <c r="AW673" s="175">
        <f t="shared" si="662"/>
        <v>0</v>
      </c>
      <c r="AX673" s="175" t="e">
        <f t="shared" si="663"/>
        <v>#DIV/0!</v>
      </c>
      <c r="AY673" s="175">
        <f t="shared" si="664"/>
        <v>0</v>
      </c>
      <c r="AZ673" s="1"/>
      <c r="BA673" s="1">
        <f t="shared" si="689"/>
        <v>2.9375729502078337E-2</v>
      </c>
      <c r="BB673" s="1">
        <f t="shared" si="690"/>
        <v>3.3592996427127493E-2</v>
      </c>
      <c r="BC673" s="1">
        <f t="shared" si="691"/>
        <v>2.2707476832309691E-2</v>
      </c>
      <c r="BD673" s="1">
        <f t="shared" si="692"/>
        <v>4.3267417965838662E-2</v>
      </c>
      <c r="BE673" s="1">
        <f t="shared" si="693"/>
        <v>0</v>
      </c>
      <c r="BF673" s="1">
        <f t="shared" si="694"/>
        <v>3.3592996427127493E-2</v>
      </c>
      <c r="BG673" s="1"/>
      <c r="BH673" s="1">
        <f t="shared" si="665"/>
        <v>2.9439313782303824E-2</v>
      </c>
      <c r="BI673" s="1">
        <f t="shared" si="666"/>
        <v>3.3653859340289971E-2</v>
      </c>
      <c r="BJ673" s="1">
        <f t="shared" si="667"/>
        <v>2.2756685157231362E-2</v>
      </c>
      <c r="BK673" s="1">
        <f t="shared" si="668"/>
        <v>4.3353868029174514E-2</v>
      </c>
      <c r="BL673" s="1">
        <f t="shared" si="669"/>
        <v>0</v>
      </c>
      <c r="BM673" s="1">
        <f t="shared" si="670"/>
        <v>3.3653859340289971E-2</v>
      </c>
      <c r="BN673" s="1"/>
      <c r="BO673" s="1">
        <f t="shared" si="677"/>
        <v>-7.4616573721355993E-3</v>
      </c>
      <c r="BP673" s="1">
        <f t="shared" si="678"/>
        <v>-4.1447235316901792E-3</v>
      </c>
      <c r="BQ673" s="1">
        <f t="shared" si="679"/>
        <v>-3.2110049503339046E-2</v>
      </c>
      <c r="BR673" s="1">
        <f t="shared" si="680"/>
        <v>-1.295297708697524E-3</v>
      </c>
      <c r="BS673" s="1" t="e">
        <f t="shared" si="681"/>
        <v>#DIV/0!</v>
      </c>
      <c r="BT673" s="1">
        <f t="shared" si="682"/>
        <v>-4.1447235316901792E-3</v>
      </c>
      <c r="BU673" s="1"/>
      <c r="BV673" s="1">
        <f t="shared" si="695"/>
        <v>0.10024931871168685</v>
      </c>
      <c r="BW673" s="1">
        <f t="shared" si="696"/>
        <v>9.8956392207069116E-2</v>
      </c>
      <c r="BX673" s="1">
        <f t="shared" si="697"/>
        <v>9.6835605238273531E-2</v>
      </c>
      <c r="BY673" s="1">
        <f t="shared" si="698"/>
        <v>0.1228571289151231</v>
      </c>
      <c r="BZ673" s="1" t="e">
        <f t="shared" si="699"/>
        <v>#DIV/0!</v>
      </c>
      <c r="CA673" s="1">
        <f t="shared" si="700"/>
        <v>9.8956392207069116E-2</v>
      </c>
      <c r="CB673" s="1"/>
      <c r="CC673" s="1"/>
    </row>
    <row r="674" spans="1:81" x14ac:dyDescent="0.2">
      <c r="A674">
        <f t="shared" si="701"/>
        <v>2046</v>
      </c>
      <c r="B674">
        <f t="shared" si="702"/>
        <v>1</v>
      </c>
      <c r="C674" s="1">
        <f>AVERAGE(RealPrice!C662:C673)</f>
        <v>2.9375782753570195E-2</v>
      </c>
      <c r="D674" s="1">
        <f>AVERAGE(RealPrice!D662:D673)</f>
        <v>3.3593154099269627E-2</v>
      </c>
      <c r="E674" s="1">
        <f>AVERAGE(RealPrice!E662:E673)</f>
        <v>2.2707265641032454E-2</v>
      </c>
      <c r="F674" s="1">
        <f>AVERAGE(RealPrice!F662:F673)</f>
        <v>4.3267181748868337E-2</v>
      </c>
      <c r="G674" s="1">
        <f>AVERAGE(RealPrice!G662:G673)</f>
        <v>0</v>
      </c>
      <c r="H674" s="1">
        <f>AVERAGE(RealPrice!H662:H673)</f>
        <v>3.3593154099269627E-2</v>
      </c>
      <c r="I674" s="1"/>
      <c r="J674" s="1">
        <f t="shared" si="671"/>
        <v>-6.3531028733628675E-5</v>
      </c>
      <c r="K674" s="1">
        <f t="shared" si="672"/>
        <v>-6.0705241020343748E-5</v>
      </c>
      <c r="L674" s="1">
        <f t="shared" si="673"/>
        <v>-4.941951619890847E-5</v>
      </c>
      <c r="M674" s="1">
        <f t="shared" si="674"/>
        <v>-8.6686280306176589E-5</v>
      </c>
      <c r="N674" s="1">
        <f t="shared" si="675"/>
        <v>0</v>
      </c>
      <c r="O674" s="1">
        <f t="shared" si="676"/>
        <v>-6.0705241020343748E-5</v>
      </c>
      <c r="P674" s="1"/>
      <c r="Q674" s="99">
        <f t="shared" si="641"/>
        <v>-6.3531028733628675E-5</v>
      </c>
      <c r="R674" s="99">
        <f t="shared" si="642"/>
        <v>-6.0705241020343748E-5</v>
      </c>
      <c r="S674" s="99">
        <f t="shared" si="643"/>
        <v>-4.941951619890847E-5</v>
      </c>
      <c r="T674" s="99">
        <f t="shared" si="644"/>
        <v>-8.6686280306176589E-5</v>
      </c>
      <c r="U674" s="99">
        <f t="shared" si="645"/>
        <v>0</v>
      </c>
      <c r="V674" s="99">
        <f t="shared" si="646"/>
        <v>-6.0705241020343748E-5</v>
      </c>
      <c r="W674" s="99"/>
      <c r="X674" s="99">
        <f t="shared" si="647"/>
        <v>0</v>
      </c>
      <c r="Y674" s="99">
        <f t="shared" si="648"/>
        <v>0</v>
      </c>
      <c r="Z674" s="99">
        <f t="shared" si="649"/>
        <v>0</v>
      </c>
      <c r="AA674" s="99">
        <f t="shared" si="650"/>
        <v>0</v>
      </c>
      <c r="AB674" s="99">
        <f t="shared" si="651"/>
        <v>0</v>
      </c>
      <c r="AC674" s="99">
        <f t="shared" si="652"/>
        <v>0</v>
      </c>
      <c r="AD674" s="1"/>
      <c r="AE674" s="1"/>
      <c r="AF674" s="5">
        <f t="shared" si="683"/>
        <v>-2.1580336146224122E-3</v>
      </c>
      <c r="AG674" s="5">
        <f t="shared" si="684"/>
        <v>-1.8038121692529607E-3</v>
      </c>
      <c r="AH674" s="5">
        <f t="shared" si="685"/>
        <v>-2.1716482808219473E-3</v>
      </c>
      <c r="AI674" s="5">
        <f t="shared" si="686"/>
        <v>-1.9995051017787091E-3</v>
      </c>
      <c r="AJ674" s="5" t="e">
        <f t="shared" si="687"/>
        <v>#DIV/0!</v>
      </c>
      <c r="AK674" s="5">
        <f t="shared" si="688"/>
        <v>-1.8038121692529607E-3</v>
      </c>
      <c r="AL674" s="1"/>
      <c r="AM674" s="175">
        <f t="shared" si="653"/>
        <v>-2.1580336146224122E-3</v>
      </c>
      <c r="AN674" s="175">
        <f t="shared" si="654"/>
        <v>-1.8038121692529607E-3</v>
      </c>
      <c r="AO674" s="175">
        <f t="shared" si="655"/>
        <v>-2.1716482808219473E-3</v>
      </c>
      <c r="AP674" s="175">
        <f t="shared" si="656"/>
        <v>-1.9995051017787091E-3</v>
      </c>
      <c r="AQ674" s="175" t="e">
        <f t="shared" si="657"/>
        <v>#DIV/0!</v>
      </c>
      <c r="AR674" s="175">
        <f t="shared" si="658"/>
        <v>-1.8038121692529607E-3</v>
      </c>
      <c r="AS674" s="175"/>
      <c r="AT674" s="175">
        <f t="shared" si="659"/>
        <v>0</v>
      </c>
      <c r="AU674" s="175">
        <f t="shared" si="660"/>
        <v>0</v>
      </c>
      <c r="AV674" s="175">
        <f t="shared" si="661"/>
        <v>0</v>
      </c>
      <c r="AW674" s="175">
        <f t="shared" si="662"/>
        <v>0</v>
      </c>
      <c r="AX674" s="175" t="e">
        <f t="shared" si="663"/>
        <v>#DIV/0!</v>
      </c>
      <c r="AY674" s="175">
        <f t="shared" si="664"/>
        <v>0</v>
      </c>
      <c r="AZ674" s="1"/>
      <c r="BA674" s="1">
        <f t="shared" si="689"/>
        <v>2.9312251724836567E-2</v>
      </c>
      <c r="BB674" s="1">
        <f t="shared" si="690"/>
        <v>3.3532448858249284E-2</v>
      </c>
      <c r="BC674" s="1">
        <f t="shared" si="691"/>
        <v>2.2657846124833545E-2</v>
      </c>
      <c r="BD674" s="1">
        <f t="shared" si="692"/>
        <v>4.3180495468562161E-2</v>
      </c>
      <c r="BE674" s="1">
        <f t="shared" si="693"/>
        <v>0</v>
      </c>
      <c r="BF674" s="1">
        <f t="shared" si="694"/>
        <v>3.3532448858249284E-2</v>
      </c>
      <c r="BG674" s="1"/>
      <c r="BH674" s="1">
        <f t="shared" si="665"/>
        <v>2.9375782753570195E-2</v>
      </c>
      <c r="BI674" s="1">
        <f t="shared" si="666"/>
        <v>3.3593154099269627E-2</v>
      </c>
      <c r="BJ674" s="1">
        <f t="shared" si="667"/>
        <v>2.2707265641032454E-2</v>
      </c>
      <c r="BK674" s="1">
        <f t="shared" si="668"/>
        <v>4.3267181748868337E-2</v>
      </c>
      <c r="BL674" s="1">
        <f t="shared" si="669"/>
        <v>0</v>
      </c>
      <c r="BM674" s="1">
        <f t="shared" si="670"/>
        <v>3.3593154099269627E-2</v>
      </c>
      <c r="BN674" s="1"/>
      <c r="BO674" s="1">
        <f t="shared" si="677"/>
        <v>-7.5250512987736487E-3</v>
      </c>
      <c r="BP674" s="1">
        <f t="shared" si="678"/>
        <v>-4.2053192718580316E-3</v>
      </c>
      <c r="BQ674" s="1">
        <f t="shared" si="679"/>
        <v>-3.2159361697730558E-2</v>
      </c>
      <c r="BR674" s="1">
        <f t="shared" si="680"/>
        <v>-1.3818106593439729E-3</v>
      </c>
      <c r="BS674" s="1" t="e">
        <f t="shared" si="681"/>
        <v>#DIV/0!</v>
      </c>
      <c r="BT674" s="1">
        <f t="shared" si="682"/>
        <v>-4.2053192718580316E-3</v>
      </c>
      <c r="BU674" s="1"/>
      <c r="BV674" s="1">
        <f t="shared" si="695"/>
        <v>0.10024931871168685</v>
      </c>
      <c r="BW674" s="1">
        <f t="shared" si="696"/>
        <v>9.8956392207069116E-2</v>
      </c>
      <c r="BX674" s="1">
        <f t="shared" si="697"/>
        <v>9.6835605238273531E-2</v>
      </c>
      <c r="BY674" s="1">
        <f t="shared" si="698"/>
        <v>0.1228571289151231</v>
      </c>
      <c r="BZ674" s="1" t="e">
        <f t="shared" si="699"/>
        <v>#DIV/0!</v>
      </c>
      <c r="CA674" s="1">
        <f t="shared" si="700"/>
        <v>9.8956392207069116E-2</v>
      </c>
      <c r="CB674" s="1"/>
      <c r="CC674" s="1"/>
    </row>
    <row r="675" spans="1:81" x14ac:dyDescent="0.2">
      <c r="A675">
        <f t="shared" si="701"/>
        <v>2046</v>
      </c>
      <c r="B675">
        <f t="shared" si="702"/>
        <v>2</v>
      </c>
      <c r="C675" s="1">
        <f>AVERAGE(RealPrice!C663:C674)</f>
        <v>2.9313325447740148E-2</v>
      </c>
      <c r="D675" s="1">
        <f>AVERAGE(RealPrice!D663:D674)</f>
        <v>3.3533071791095749E-2</v>
      </c>
      <c r="E675" s="1">
        <f>AVERAGE(RealPrice!E663:E674)</f>
        <v>2.2658310260839226E-2</v>
      </c>
      <c r="F675" s="1">
        <f>AVERAGE(RealPrice!F663:F674)</f>
        <v>4.3182388166672893E-2</v>
      </c>
      <c r="G675" s="1">
        <f>AVERAGE(RealPrice!G663:G674)</f>
        <v>0</v>
      </c>
      <c r="H675" s="1">
        <f>AVERAGE(RealPrice!H663:H674)</f>
        <v>3.3533071791095749E-2</v>
      </c>
      <c r="I675" s="1"/>
      <c r="J675" s="1">
        <f t="shared" si="671"/>
        <v>-6.2457305830047188E-5</v>
      </c>
      <c r="K675" s="1">
        <f t="shared" si="672"/>
        <v>-6.0082308173878274E-5</v>
      </c>
      <c r="L675" s="1">
        <f t="shared" si="673"/>
        <v>-4.8955380193227427E-5</v>
      </c>
      <c r="M675" s="1">
        <f t="shared" si="674"/>
        <v>-8.4793582195444306E-5</v>
      </c>
      <c r="N675" s="1">
        <f t="shared" si="675"/>
        <v>0</v>
      </c>
      <c r="O675" s="1">
        <f t="shared" si="676"/>
        <v>-6.0082308173878274E-5</v>
      </c>
      <c r="P675" s="1"/>
      <c r="Q675" s="99">
        <f t="shared" si="641"/>
        <v>-6.2457305830047188E-5</v>
      </c>
      <c r="R675" s="99">
        <f t="shared" si="642"/>
        <v>-6.0082308173878274E-5</v>
      </c>
      <c r="S675" s="99">
        <f t="shared" si="643"/>
        <v>-4.8955380193227427E-5</v>
      </c>
      <c r="T675" s="99">
        <f t="shared" si="644"/>
        <v>-8.4793582195444306E-5</v>
      </c>
      <c r="U675" s="99">
        <f t="shared" si="645"/>
        <v>0</v>
      </c>
      <c r="V675" s="99">
        <f t="shared" si="646"/>
        <v>-6.0082308173878274E-5</v>
      </c>
      <c r="W675" s="99"/>
      <c r="X675" s="99">
        <f t="shared" si="647"/>
        <v>0</v>
      </c>
      <c r="Y675" s="99">
        <f t="shared" si="648"/>
        <v>0</v>
      </c>
      <c r="Z675" s="99">
        <f t="shared" si="649"/>
        <v>0</v>
      </c>
      <c r="AA675" s="99">
        <f t="shared" si="650"/>
        <v>0</v>
      </c>
      <c r="AB675" s="99">
        <f t="shared" si="651"/>
        <v>0</v>
      </c>
      <c r="AC675" s="99">
        <f t="shared" si="652"/>
        <v>0</v>
      </c>
      <c r="AD675" s="1"/>
      <c r="AE675" s="1"/>
      <c r="AF675" s="5">
        <f t="shared" si="683"/>
        <v>-2.1261495005594488E-3</v>
      </c>
      <c r="AG675" s="5">
        <f t="shared" si="684"/>
        <v>-1.7885283411117614E-3</v>
      </c>
      <c r="AH675" s="5">
        <f t="shared" si="685"/>
        <v>-2.1559346231790899E-3</v>
      </c>
      <c r="AI675" s="5">
        <f t="shared" si="686"/>
        <v>-1.9597667046493683E-3</v>
      </c>
      <c r="AJ675" s="5" t="e">
        <f t="shared" si="687"/>
        <v>#DIV/0!</v>
      </c>
      <c r="AK675" s="5">
        <f t="shared" si="688"/>
        <v>-1.7885283411117614E-3</v>
      </c>
      <c r="AL675" s="1"/>
      <c r="AM675" s="175">
        <f t="shared" si="653"/>
        <v>-2.1261495005594488E-3</v>
      </c>
      <c r="AN675" s="175">
        <f t="shared" si="654"/>
        <v>-1.7885283411117614E-3</v>
      </c>
      <c r="AO675" s="175">
        <f t="shared" si="655"/>
        <v>-2.1559346231790899E-3</v>
      </c>
      <c r="AP675" s="175">
        <f t="shared" si="656"/>
        <v>-1.9597667046493683E-3</v>
      </c>
      <c r="AQ675" s="175" t="e">
        <f t="shared" si="657"/>
        <v>#DIV/0!</v>
      </c>
      <c r="AR675" s="175">
        <f t="shared" si="658"/>
        <v>-1.7885283411117614E-3</v>
      </c>
      <c r="AS675" s="175"/>
      <c r="AT675" s="175">
        <f t="shared" si="659"/>
        <v>0</v>
      </c>
      <c r="AU675" s="175">
        <f t="shared" si="660"/>
        <v>0</v>
      </c>
      <c r="AV675" s="175">
        <f t="shared" si="661"/>
        <v>0</v>
      </c>
      <c r="AW675" s="175">
        <f t="shared" si="662"/>
        <v>0</v>
      </c>
      <c r="AX675" s="175" t="e">
        <f t="shared" si="663"/>
        <v>#DIV/0!</v>
      </c>
      <c r="AY675" s="175">
        <f t="shared" si="664"/>
        <v>0</v>
      </c>
      <c r="AZ675" s="1"/>
      <c r="BA675" s="1">
        <f t="shared" si="689"/>
        <v>2.9250868141910101E-2</v>
      </c>
      <c r="BB675" s="1">
        <f t="shared" si="690"/>
        <v>3.3472989482921871E-2</v>
      </c>
      <c r="BC675" s="1">
        <f t="shared" si="691"/>
        <v>2.2609354880645999E-2</v>
      </c>
      <c r="BD675" s="1">
        <f t="shared" si="692"/>
        <v>4.3097594584477449E-2</v>
      </c>
      <c r="BE675" s="1">
        <f t="shared" si="693"/>
        <v>0</v>
      </c>
      <c r="BF675" s="1">
        <f t="shared" si="694"/>
        <v>3.3472989482921871E-2</v>
      </c>
      <c r="BG675" s="1"/>
      <c r="BH675" s="1">
        <f t="shared" si="665"/>
        <v>2.9313325447740148E-2</v>
      </c>
      <c r="BI675" s="1">
        <f t="shared" si="666"/>
        <v>3.3533071791095749E-2</v>
      </c>
      <c r="BJ675" s="1">
        <f t="shared" si="667"/>
        <v>2.2658310260839226E-2</v>
      </c>
      <c r="BK675" s="1">
        <f t="shared" si="668"/>
        <v>4.3182388166672893E-2</v>
      </c>
      <c r="BL675" s="1">
        <f t="shared" si="669"/>
        <v>0</v>
      </c>
      <c r="BM675" s="1">
        <f t="shared" si="670"/>
        <v>3.3533071791095749E-2</v>
      </c>
      <c r="BN675" s="1"/>
      <c r="BO675" s="1">
        <f t="shared" si="677"/>
        <v>-7.5873758110340979E-3</v>
      </c>
      <c r="BP675" s="1">
        <f t="shared" si="678"/>
        <v>-4.2652941211209416E-3</v>
      </c>
      <c r="BQ675" s="1">
        <f t="shared" si="679"/>
        <v>-3.2208211533324635E-2</v>
      </c>
      <c r="BR675" s="1">
        <f t="shared" si="680"/>
        <v>-1.4664380659002634E-3</v>
      </c>
      <c r="BS675" s="1" t="e">
        <f t="shared" si="681"/>
        <v>#DIV/0!</v>
      </c>
      <c r="BT675" s="1">
        <f t="shared" si="682"/>
        <v>-4.2652941211209416E-3</v>
      </c>
      <c r="BU675" s="1"/>
      <c r="BV675" s="1">
        <f t="shared" si="695"/>
        <v>0.10024931871168685</v>
      </c>
      <c r="BW675" s="1">
        <f t="shared" si="696"/>
        <v>9.8956392207069116E-2</v>
      </c>
      <c r="BX675" s="1">
        <f t="shared" si="697"/>
        <v>9.6835605238273531E-2</v>
      </c>
      <c r="BY675" s="1">
        <f t="shared" si="698"/>
        <v>0.1228571289151231</v>
      </c>
      <c r="BZ675" s="1" t="e">
        <f t="shared" si="699"/>
        <v>#DIV/0!</v>
      </c>
      <c r="CA675" s="1">
        <f t="shared" si="700"/>
        <v>9.8956392207069116E-2</v>
      </c>
      <c r="CB675" s="1"/>
      <c r="CC675" s="1"/>
    </row>
    <row r="676" spans="1:81" x14ac:dyDescent="0.2">
      <c r="A676">
        <f t="shared" si="701"/>
        <v>2046</v>
      </c>
      <c r="B676">
        <f t="shared" si="702"/>
        <v>3</v>
      </c>
      <c r="C676" s="1">
        <f>AVERAGE(RealPrice!C664:C675)</f>
        <v>2.9249459168036646E-2</v>
      </c>
      <c r="D676" s="1">
        <f>AVERAGE(RealPrice!D664:D675)</f>
        <v>3.3471833655514517E-2</v>
      </c>
      <c r="E676" s="1">
        <f>AVERAGE(RealPrice!E664:E675)</f>
        <v>2.260987435735004E-2</v>
      </c>
      <c r="F676" s="1">
        <f>AVERAGE(RealPrice!F664:F675)</f>
        <v>4.3096747847552748E-2</v>
      </c>
      <c r="G676" s="1">
        <f>AVERAGE(RealPrice!G664:G675)</f>
        <v>0</v>
      </c>
      <c r="H676" s="1">
        <f>AVERAGE(RealPrice!H664:H675)</f>
        <v>3.3471833655514517E-2</v>
      </c>
      <c r="I676" s="1"/>
      <c r="J676" s="1">
        <f t="shared" si="671"/>
        <v>-6.3866279703502643E-5</v>
      </c>
      <c r="K676" s="1">
        <f t="shared" si="672"/>
        <v>-6.1238135581231923E-5</v>
      </c>
      <c r="L676" s="1">
        <f t="shared" si="673"/>
        <v>-4.8435903489185694E-5</v>
      </c>
      <c r="M676" s="1">
        <f t="shared" si="674"/>
        <v>-8.5640319120144914E-5</v>
      </c>
      <c r="N676" s="1">
        <f t="shared" si="675"/>
        <v>0</v>
      </c>
      <c r="O676" s="1">
        <f t="shared" si="676"/>
        <v>-6.1238135581231923E-5</v>
      </c>
      <c r="P676" s="1"/>
      <c r="Q676" s="99">
        <f t="shared" si="641"/>
        <v>-6.3866279703502643E-5</v>
      </c>
      <c r="R676" s="99">
        <f t="shared" si="642"/>
        <v>-6.1238135581231923E-5</v>
      </c>
      <c r="S676" s="99">
        <f t="shared" si="643"/>
        <v>-4.8435903489185694E-5</v>
      </c>
      <c r="T676" s="99">
        <f t="shared" si="644"/>
        <v>-8.5640319120144914E-5</v>
      </c>
      <c r="U676" s="99">
        <f t="shared" si="645"/>
        <v>0</v>
      </c>
      <c r="V676" s="99">
        <f t="shared" si="646"/>
        <v>-6.1238135581231923E-5</v>
      </c>
      <c r="W676" s="99"/>
      <c r="X676" s="99">
        <f t="shared" si="647"/>
        <v>0</v>
      </c>
      <c r="Y676" s="99">
        <f t="shared" si="648"/>
        <v>0</v>
      </c>
      <c r="Z676" s="99">
        <f t="shared" si="649"/>
        <v>0</v>
      </c>
      <c r="AA676" s="99">
        <f t="shared" si="650"/>
        <v>0</v>
      </c>
      <c r="AB676" s="99">
        <f t="shared" si="651"/>
        <v>0</v>
      </c>
      <c r="AC676" s="99">
        <f t="shared" si="652"/>
        <v>0</v>
      </c>
      <c r="AD676" s="1"/>
      <c r="AE676" s="1"/>
      <c r="AF676" s="5">
        <f t="shared" si="683"/>
        <v>-2.1787456294360963E-3</v>
      </c>
      <c r="AG676" s="5">
        <f t="shared" si="684"/>
        <v>-1.8262011891643226E-3</v>
      </c>
      <c r="AH676" s="5">
        <f t="shared" si="685"/>
        <v>-2.1376661777333661E-3</v>
      </c>
      <c r="AI676" s="5">
        <f t="shared" si="686"/>
        <v>-1.9832233175616221E-3</v>
      </c>
      <c r="AJ676" s="5" t="e">
        <f t="shared" si="687"/>
        <v>#DIV/0!</v>
      </c>
      <c r="AK676" s="5">
        <f t="shared" si="688"/>
        <v>-1.8262011891643226E-3</v>
      </c>
      <c r="AL676" s="1"/>
      <c r="AM676" s="175">
        <f t="shared" si="653"/>
        <v>-2.1787456294360963E-3</v>
      </c>
      <c r="AN676" s="175">
        <f t="shared" si="654"/>
        <v>-1.8262011891643226E-3</v>
      </c>
      <c r="AO676" s="175">
        <f t="shared" si="655"/>
        <v>-2.1376661777333661E-3</v>
      </c>
      <c r="AP676" s="175">
        <f t="shared" si="656"/>
        <v>-1.9832233175616221E-3</v>
      </c>
      <c r="AQ676" s="175" t="e">
        <f t="shared" si="657"/>
        <v>#DIV/0!</v>
      </c>
      <c r="AR676" s="175">
        <f t="shared" si="658"/>
        <v>-1.8262011891643226E-3</v>
      </c>
      <c r="AS676" s="175"/>
      <c r="AT676" s="175">
        <f t="shared" si="659"/>
        <v>0</v>
      </c>
      <c r="AU676" s="175">
        <f t="shared" si="660"/>
        <v>0</v>
      </c>
      <c r="AV676" s="175">
        <f t="shared" si="661"/>
        <v>0</v>
      </c>
      <c r="AW676" s="175">
        <f t="shared" si="662"/>
        <v>0</v>
      </c>
      <c r="AX676" s="175" t="e">
        <f t="shared" si="663"/>
        <v>#DIV/0!</v>
      </c>
      <c r="AY676" s="175">
        <f t="shared" si="664"/>
        <v>0</v>
      </c>
      <c r="AZ676" s="1"/>
      <c r="BA676" s="1">
        <f t="shared" si="689"/>
        <v>2.9185592888333143E-2</v>
      </c>
      <c r="BB676" s="1">
        <f t="shared" si="690"/>
        <v>3.3410595519933285E-2</v>
      </c>
      <c r="BC676" s="1">
        <f t="shared" si="691"/>
        <v>2.2561438453860855E-2</v>
      </c>
      <c r="BD676" s="1">
        <f t="shared" si="692"/>
        <v>4.3011107528432603E-2</v>
      </c>
      <c r="BE676" s="1">
        <f t="shared" si="693"/>
        <v>0</v>
      </c>
      <c r="BF676" s="1">
        <f t="shared" si="694"/>
        <v>3.3410595519933285E-2</v>
      </c>
      <c r="BG676" s="1"/>
      <c r="BH676" s="1">
        <f t="shared" si="665"/>
        <v>2.9249459168036646E-2</v>
      </c>
      <c r="BI676" s="1">
        <f t="shared" si="666"/>
        <v>3.3471833655514517E-2</v>
      </c>
      <c r="BJ676" s="1">
        <f t="shared" si="667"/>
        <v>2.260987435735004E-2</v>
      </c>
      <c r="BK676" s="1">
        <f t="shared" si="668"/>
        <v>4.3096747847552748E-2</v>
      </c>
      <c r="BL676" s="1">
        <f t="shared" si="669"/>
        <v>0</v>
      </c>
      <c r="BM676" s="1">
        <f t="shared" si="670"/>
        <v>3.3471833655514517E-2</v>
      </c>
      <c r="BN676" s="1"/>
      <c r="BO676" s="1">
        <f t="shared" si="677"/>
        <v>-7.6511029423598272E-3</v>
      </c>
      <c r="BP676" s="1">
        <f t="shared" si="678"/>
        <v>-4.3264204235461522E-3</v>
      </c>
      <c r="BQ676" s="1">
        <f t="shared" si="679"/>
        <v>-3.2256543897021143E-2</v>
      </c>
      <c r="BR676" s="1">
        <f t="shared" si="680"/>
        <v>-1.5519085411426037E-3</v>
      </c>
      <c r="BS676" s="1" t="e">
        <f t="shared" si="681"/>
        <v>#DIV/0!</v>
      </c>
      <c r="BT676" s="1">
        <f t="shared" si="682"/>
        <v>-4.3264204235461522E-3</v>
      </c>
      <c r="BU676" s="1"/>
      <c r="BV676" s="1">
        <f t="shared" si="695"/>
        <v>0.10024931871168685</v>
      </c>
      <c r="BW676" s="1">
        <f t="shared" si="696"/>
        <v>9.8956392207069116E-2</v>
      </c>
      <c r="BX676" s="1">
        <f t="shared" si="697"/>
        <v>9.6835605238273531E-2</v>
      </c>
      <c r="BY676" s="1">
        <f t="shared" si="698"/>
        <v>0.1228571289151231</v>
      </c>
      <c r="BZ676" s="1" t="e">
        <f t="shared" si="699"/>
        <v>#DIV/0!</v>
      </c>
      <c r="CA676" s="1">
        <f t="shared" si="700"/>
        <v>9.8956392207069116E-2</v>
      </c>
      <c r="CB676" s="1"/>
      <c r="CC676" s="1"/>
    </row>
    <row r="677" spans="1:81" x14ac:dyDescent="0.2">
      <c r="A677">
        <f t="shared" si="701"/>
        <v>2046</v>
      </c>
      <c r="B677">
        <f t="shared" si="702"/>
        <v>4</v>
      </c>
      <c r="C677" s="1">
        <f>AVERAGE(RealPrice!C665:C676)</f>
        <v>2.9186171308082116E-2</v>
      </c>
      <c r="D677" s="1">
        <f>AVERAGE(RealPrice!D665:D676)</f>
        <v>3.3411034103127166E-2</v>
      </c>
      <c r="E677" s="1">
        <f>AVERAGE(RealPrice!E665:E676)</f>
        <v>2.2561607439676914E-2</v>
      </c>
      <c r="F677" s="1">
        <f>AVERAGE(RealPrice!F665:F676)</f>
        <v>4.3010837009496476E-2</v>
      </c>
      <c r="G677" s="1">
        <f>AVERAGE(RealPrice!G665:G676)</f>
        <v>0</v>
      </c>
      <c r="H677" s="1">
        <f>AVERAGE(RealPrice!H665:H676)</f>
        <v>3.3411034103127166E-2</v>
      </c>
      <c r="I677" s="1"/>
      <c r="J677" s="1">
        <f t="shared" si="671"/>
        <v>-6.3287859954529874E-5</v>
      </c>
      <c r="K677" s="1">
        <f t="shared" si="672"/>
        <v>-6.0799552387351408E-5</v>
      </c>
      <c r="L677" s="1">
        <f t="shared" si="673"/>
        <v>-4.8266917673126658E-5</v>
      </c>
      <c r="M677" s="1">
        <f t="shared" si="674"/>
        <v>-8.5910838056271754E-5</v>
      </c>
      <c r="N677" s="1">
        <f t="shared" si="675"/>
        <v>0</v>
      </c>
      <c r="O677" s="1">
        <f t="shared" si="676"/>
        <v>-6.0799552387351408E-5</v>
      </c>
      <c r="P677" s="1"/>
      <c r="Q677" s="99">
        <f t="shared" si="641"/>
        <v>-6.3287859954529874E-5</v>
      </c>
      <c r="R677" s="99">
        <f t="shared" si="642"/>
        <v>-6.0799552387351408E-5</v>
      </c>
      <c r="S677" s="99">
        <f t="shared" si="643"/>
        <v>-4.8266917673126658E-5</v>
      </c>
      <c r="T677" s="99">
        <f t="shared" si="644"/>
        <v>-8.5910838056271754E-5</v>
      </c>
      <c r="U677" s="99">
        <f t="shared" si="645"/>
        <v>0</v>
      </c>
      <c r="V677" s="99">
        <f t="shared" si="646"/>
        <v>-6.0799552387351408E-5</v>
      </c>
      <c r="W677" s="99"/>
      <c r="X677" s="99">
        <f t="shared" si="647"/>
        <v>0</v>
      </c>
      <c r="Y677" s="99">
        <f t="shared" si="648"/>
        <v>0</v>
      </c>
      <c r="Z677" s="99">
        <f t="shared" si="649"/>
        <v>0</v>
      </c>
      <c r="AA677" s="99">
        <f t="shared" si="650"/>
        <v>0</v>
      </c>
      <c r="AB677" s="99">
        <f t="shared" si="651"/>
        <v>0</v>
      </c>
      <c r="AC677" s="99">
        <f t="shared" si="652"/>
        <v>0</v>
      </c>
      <c r="AD677" s="1"/>
      <c r="AE677" s="1"/>
      <c r="AF677" s="5">
        <f t="shared" si="683"/>
        <v>-2.1637275270952605E-3</v>
      </c>
      <c r="AG677" s="5">
        <f t="shared" si="684"/>
        <v>-1.8164392489843362E-3</v>
      </c>
      <c r="AH677" s="5">
        <f t="shared" si="685"/>
        <v>-2.1347716006849815E-3</v>
      </c>
      <c r="AI677" s="5">
        <f t="shared" si="686"/>
        <v>-1.9934413232332027E-3</v>
      </c>
      <c r="AJ677" s="5" t="e">
        <f t="shared" si="687"/>
        <v>#DIV/0!</v>
      </c>
      <c r="AK677" s="5">
        <f t="shared" si="688"/>
        <v>-1.8164392489843362E-3</v>
      </c>
      <c r="AL677" s="1"/>
      <c r="AM677" s="175">
        <f t="shared" si="653"/>
        <v>-2.1637275270952605E-3</v>
      </c>
      <c r="AN677" s="175">
        <f t="shared" si="654"/>
        <v>-1.8164392489843362E-3</v>
      </c>
      <c r="AO677" s="175">
        <f t="shared" si="655"/>
        <v>-2.1347716006849815E-3</v>
      </c>
      <c r="AP677" s="175">
        <f t="shared" si="656"/>
        <v>-1.9934413232332027E-3</v>
      </c>
      <c r="AQ677" s="175" t="e">
        <f t="shared" si="657"/>
        <v>#DIV/0!</v>
      </c>
      <c r="AR677" s="175">
        <f t="shared" si="658"/>
        <v>-1.8164392489843362E-3</v>
      </c>
      <c r="AS677" s="175"/>
      <c r="AT677" s="175">
        <f t="shared" si="659"/>
        <v>0</v>
      </c>
      <c r="AU677" s="175">
        <f t="shared" si="660"/>
        <v>0</v>
      </c>
      <c r="AV677" s="175">
        <f t="shared" si="661"/>
        <v>0</v>
      </c>
      <c r="AW677" s="175">
        <f t="shared" si="662"/>
        <v>0</v>
      </c>
      <c r="AX677" s="175" t="e">
        <f t="shared" si="663"/>
        <v>#DIV/0!</v>
      </c>
      <c r="AY677" s="175">
        <f t="shared" si="664"/>
        <v>0</v>
      </c>
      <c r="AZ677" s="1"/>
      <c r="BA677" s="1">
        <f t="shared" si="689"/>
        <v>2.9122883448127586E-2</v>
      </c>
      <c r="BB677" s="1">
        <f t="shared" si="690"/>
        <v>3.3350234550739814E-2</v>
      </c>
      <c r="BC677" s="1">
        <f t="shared" si="691"/>
        <v>2.2513340522003787E-2</v>
      </c>
      <c r="BD677" s="1">
        <f t="shared" si="692"/>
        <v>4.2924926171440204E-2</v>
      </c>
      <c r="BE677" s="1">
        <f t="shared" si="693"/>
        <v>0</v>
      </c>
      <c r="BF677" s="1">
        <f t="shared" si="694"/>
        <v>3.3350234550739814E-2</v>
      </c>
      <c r="BG677" s="1"/>
      <c r="BH677" s="1">
        <f t="shared" si="665"/>
        <v>2.9186171308082116E-2</v>
      </c>
      <c r="BI677" s="1">
        <f t="shared" si="666"/>
        <v>3.3411034103127166E-2</v>
      </c>
      <c r="BJ677" s="1">
        <f t="shared" si="667"/>
        <v>2.2561607439676914E-2</v>
      </c>
      <c r="BK677" s="1">
        <f t="shared" si="668"/>
        <v>4.3010837009496476E-2</v>
      </c>
      <c r="BL677" s="1">
        <f t="shared" si="669"/>
        <v>0</v>
      </c>
      <c r="BM677" s="1">
        <f t="shared" si="670"/>
        <v>3.3411034103127166E-2</v>
      </c>
      <c r="BN677" s="1"/>
      <c r="BO677" s="1">
        <f t="shared" si="677"/>
        <v>-7.7142538646296421E-3</v>
      </c>
      <c r="BP677" s="1">
        <f t="shared" si="678"/>
        <v>-4.3871095372402264E-3</v>
      </c>
      <c r="BQ677" s="1">
        <f t="shared" si="679"/>
        <v>-3.2304707775849172E-2</v>
      </c>
      <c r="BR677" s="1">
        <f t="shared" si="680"/>
        <v>-1.6376481209841819E-3</v>
      </c>
      <c r="BS677" s="1" t="e">
        <f t="shared" si="681"/>
        <v>#DIV/0!</v>
      </c>
      <c r="BT677" s="1">
        <f t="shared" si="682"/>
        <v>-4.3871095372402264E-3</v>
      </c>
      <c r="BU677" s="1"/>
      <c r="BV677" s="1">
        <f t="shared" si="695"/>
        <v>0.10024931871168685</v>
      </c>
      <c r="BW677" s="1">
        <f t="shared" si="696"/>
        <v>9.8956392207069116E-2</v>
      </c>
      <c r="BX677" s="1">
        <f t="shared" si="697"/>
        <v>9.6835605238273531E-2</v>
      </c>
      <c r="BY677" s="1">
        <f t="shared" si="698"/>
        <v>0.1228571289151231</v>
      </c>
      <c r="BZ677" s="1" t="e">
        <f t="shared" si="699"/>
        <v>#DIV/0!</v>
      </c>
      <c r="CA677" s="1">
        <f t="shared" si="700"/>
        <v>9.8956392207069116E-2</v>
      </c>
      <c r="CB677" s="1"/>
      <c r="CC677" s="1"/>
    </row>
    <row r="678" spans="1:81" x14ac:dyDescent="0.2">
      <c r="A678">
        <f t="shared" si="701"/>
        <v>2046</v>
      </c>
      <c r="B678">
        <f t="shared" si="702"/>
        <v>5</v>
      </c>
      <c r="C678" s="1">
        <f>AVERAGE(RealPrice!C666:C677)</f>
        <v>2.9123358216564119E-2</v>
      </c>
      <c r="D678" s="1">
        <f>AVERAGE(RealPrice!D666:D677)</f>
        <v>3.3350626111129794E-2</v>
      </c>
      <c r="E678" s="1">
        <f>AVERAGE(RealPrice!E666:E677)</f>
        <v>2.2512299023141332E-2</v>
      </c>
      <c r="F678" s="1">
        <f>AVERAGE(RealPrice!F666:F677)</f>
        <v>4.2925094550242598E-2</v>
      </c>
      <c r="G678" s="1">
        <f>AVERAGE(RealPrice!G666:G677)</f>
        <v>0</v>
      </c>
      <c r="H678" s="1">
        <f>AVERAGE(RealPrice!H666:H677)</f>
        <v>3.3350626111129794E-2</v>
      </c>
      <c r="I678" s="1"/>
      <c r="J678" s="1">
        <f t="shared" si="671"/>
        <v>-6.2813091517996411E-5</v>
      </c>
      <c r="K678" s="1">
        <f t="shared" si="672"/>
        <v>-6.0407991997371568E-5</v>
      </c>
      <c r="L678" s="1">
        <f t="shared" si="673"/>
        <v>-4.9308416535581712E-5</v>
      </c>
      <c r="M678" s="1">
        <f t="shared" si="674"/>
        <v>-8.5742459253877745E-5</v>
      </c>
      <c r="N678" s="1">
        <f t="shared" si="675"/>
        <v>0</v>
      </c>
      <c r="O678" s="1">
        <f t="shared" si="676"/>
        <v>-6.0407991997371568E-5</v>
      </c>
      <c r="P678" s="1"/>
      <c r="Q678" s="99">
        <f t="shared" si="641"/>
        <v>-6.2813091517996411E-5</v>
      </c>
      <c r="R678" s="99">
        <f t="shared" si="642"/>
        <v>-6.0407991997371568E-5</v>
      </c>
      <c r="S678" s="99">
        <f t="shared" si="643"/>
        <v>-4.9308416535581712E-5</v>
      </c>
      <c r="T678" s="99">
        <f t="shared" si="644"/>
        <v>-8.5742459253877745E-5</v>
      </c>
      <c r="U678" s="99">
        <f t="shared" si="645"/>
        <v>0</v>
      </c>
      <c r="V678" s="99">
        <f t="shared" si="646"/>
        <v>-6.0407991997371568E-5</v>
      </c>
      <c r="W678" s="99"/>
      <c r="X678" s="99">
        <f t="shared" si="647"/>
        <v>0</v>
      </c>
      <c r="Y678" s="99">
        <f t="shared" si="648"/>
        <v>0</v>
      </c>
      <c r="Z678" s="99">
        <f t="shared" si="649"/>
        <v>0</v>
      </c>
      <c r="AA678" s="99">
        <f t="shared" si="650"/>
        <v>0</v>
      </c>
      <c r="AB678" s="99">
        <f t="shared" si="651"/>
        <v>0</v>
      </c>
      <c r="AC678" s="99">
        <f t="shared" si="652"/>
        <v>0</v>
      </c>
      <c r="AD678" s="1"/>
      <c r="AE678" s="1"/>
      <c r="AF678" s="5">
        <f t="shared" si="683"/>
        <v>-2.1521524990365526E-3</v>
      </c>
      <c r="AG678" s="5">
        <f t="shared" si="684"/>
        <v>-1.8080252113992223E-3</v>
      </c>
      <c r="AH678" s="5">
        <f t="shared" si="685"/>
        <v>-2.1855010405361641E-3</v>
      </c>
      <c r="AI678" s="5">
        <f t="shared" si="686"/>
        <v>-1.9935082694378936E-3</v>
      </c>
      <c r="AJ678" s="5" t="e">
        <f t="shared" si="687"/>
        <v>#DIV/0!</v>
      </c>
      <c r="AK678" s="5">
        <f t="shared" si="688"/>
        <v>-1.8080252113992223E-3</v>
      </c>
      <c r="AL678" s="1"/>
      <c r="AM678" s="175">
        <f t="shared" si="653"/>
        <v>-2.1521524990365526E-3</v>
      </c>
      <c r="AN678" s="175">
        <f t="shared" si="654"/>
        <v>-1.8080252113992223E-3</v>
      </c>
      <c r="AO678" s="175">
        <f t="shared" si="655"/>
        <v>-2.1855010405361641E-3</v>
      </c>
      <c r="AP678" s="175">
        <f t="shared" si="656"/>
        <v>-1.9935082694378936E-3</v>
      </c>
      <c r="AQ678" s="175" t="e">
        <f t="shared" si="657"/>
        <v>#DIV/0!</v>
      </c>
      <c r="AR678" s="175">
        <f t="shared" si="658"/>
        <v>-1.8080252113992223E-3</v>
      </c>
      <c r="AS678" s="175"/>
      <c r="AT678" s="175">
        <f t="shared" si="659"/>
        <v>0</v>
      </c>
      <c r="AU678" s="175">
        <f t="shared" si="660"/>
        <v>0</v>
      </c>
      <c r="AV678" s="175">
        <f t="shared" si="661"/>
        <v>0</v>
      </c>
      <c r="AW678" s="175">
        <f t="shared" si="662"/>
        <v>0</v>
      </c>
      <c r="AX678" s="175" t="e">
        <f t="shared" si="663"/>
        <v>#DIV/0!</v>
      </c>
      <c r="AY678" s="175">
        <f t="shared" si="664"/>
        <v>0</v>
      </c>
      <c r="AZ678" s="1"/>
      <c r="BA678" s="1">
        <f t="shared" si="689"/>
        <v>2.9060545125046123E-2</v>
      </c>
      <c r="BB678" s="1">
        <f t="shared" si="690"/>
        <v>3.3290218119132423E-2</v>
      </c>
      <c r="BC678" s="1">
        <f t="shared" si="691"/>
        <v>2.246299060660575E-2</v>
      </c>
      <c r="BD678" s="1">
        <f t="shared" si="692"/>
        <v>4.2839352090988721E-2</v>
      </c>
      <c r="BE678" s="1">
        <f t="shared" si="693"/>
        <v>0</v>
      </c>
      <c r="BF678" s="1">
        <f t="shared" si="694"/>
        <v>3.3290218119132423E-2</v>
      </c>
      <c r="BG678" s="1"/>
      <c r="BH678" s="1">
        <f t="shared" si="665"/>
        <v>2.9123358216564119E-2</v>
      </c>
      <c r="BI678" s="1">
        <f t="shared" si="666"/>
        <v>3.3350626111129794E-2</v>
      </c>
      <c r="BJ678" s="1">
        <f t="shared" si="667"/>
        <v>2.2512299023141332E-2</v>
      </c>
      <c r="BK678" s="1">
        <f t="shared" si="668"/>
        <v>4.2925094550242598E-2</v>
      </c>
      <c r="BL678" s="1">
        <f t="shared" si="669"/>
        <v>0</v>
      </c>
      <c r="BM678" s="1">
        <f t="shared" si="670"/>
        <v>3.3350626111129794E-2</v>
      </c>
      <c r="BN678" s="1"/>
      <c r="BO678" s="1">
        <f t="shared" si="677"/>
        <v>-7.776931772795757E-3</v>
      </c>
      <c r="BP678" s="1">
        <f t="shared" si="678"/>
        <v>-4.4474083100650985E-3</v>
      </c>
      <c r="BQ678" s="1">
        <f t="shared" si="679"/>
        <v>-3.2353908428789109E-2</v>
      </c>
      <c r="BR678" s="1">
        <f t="shared" si="680"/>
        <v>-1.7232196519364939E-3</v>
      </c>
      <c r="BS678" s="1" t="e">
        <f t="shared" si="681"/>
        <v>#DIV/0!</v>
      </c>
      <c r="BT678" s="1">
        <f t="shared" si="682"/>
        <v>-4.4474083100650985E-3</v>
      </c>
      <c r="BU678" s="1"/>
      <c r="BV678" s="1">
        <f t="shared" si="695"/>
        <v>0.10024931871168685</v>
      </c>
      <c r="BW678" s="1">
        <f t="shared" si="696"/>
        <v>9.8956392207069116E-2</v>
      </c>
      <c r="BX678" s="1">
        <f t="shared" si="697"/>
        <v>9.6835605238273531E-2</v>
      </c>
      <c r="BY678" s="1">
        <f t="shared" si="698"/>
        <v>0.1228571289151231</v>
      </c>
      <c r="BZ678" s="1" t="e">
        <f t="shared" si="699"/>
        <v>#DIV/0!</v>
      </c>
      <c r="CA678" s="1">
        <f t="shared" si="700"/>
        <v>9.8956392207069116E-2</v>
      </c>
      <c r="CB678" s="1"/>
      <c r="CC678" s="1"/>
    </row>
    <row r="679" spans="1:81" x14ac:dyDescent="0.2">
      <c r="A679">
        <f t="shared" si="701"/>
        <v>2046</v>
      </c>
      <c r="B679">
        <f t="shared" si="702"/>
        <v>6</v>
      </c>
      <c r="C679" s="1">
        <f>AVERAGE(RealPrice!C667:C678)</f>
        <v>2.9060824145087347E-2</v>
      </c>
      <c r="D679" s="1">
        <f>AVERAGE(RealPrice!D667:D678)</f>
        <v>3.3290547819770838E-2</v>
      </c>
      <c r="E679" s="1">
        <f>AVERAGE(RealPrice!E667:E678)</f>
        <v>2.2463550601919607E-2</v>
      </c>
      <c r="F679" s="1">
        <f>AVERAGE(RealPrice!F667:F678)</f>
        <v>4.2840477237186897E-2</v>
      </c>
      <c r="G679" s="1">
        <f>AVERAGE(RealPrice!G667:G678)</f>
        <v>0</v>
      </c>
      <c r="H679" s="1">
        <f>AVERAGE(RealPrice!H667:H678)</f>
        <v>3.3290547819770838E-2</v>
      </c>
      <c r="I679" s="1"/>
      <c r="J679" s="1">
        <f t="shared" si="671"/>
        <v>-6.2534071476771924E-5</v>
      </c>
      <c r="K679" s="1">
        <f t="shared" si="672"/>
        <v>-6.0078291358955926E-5</v>
      </c>
      <c r="L679" s="1">
        <f t="shared" si="673"/>
        <v>-4.8748421221725402E-5</v>
      </c>
      <c r="M679" s="1">
        <f t="shared" si="674"/>
        <v>-8.4617313055701526E-5</v>
      </c>
      <c r="N679" s="1">
        <f t="shared" si="675"/>
        <v>0</v>
      </c>
      <c r="O679" s="1">
        <f t="shared" si="676"/>
        <v>-6.0078291358955926E-5</v>
      </c>
      <c r="P679" s="1"/>
      <c r="Q679" s="99">
        <f t="shared" si="641"/>
        <v>-6.2534071476771924E-5</v>
      </c>
      <c r="R679" s="99">
        <f t="shared" si="642"/>
        <v>-6.0078291358955926E-5</v>
      </c>
      <c r="S679" s="99">
        <f t="shared" si="643"/>
        <v>-4.8748421221725402E-5</v>
      </c>
      <c r="T679" s="99">
        <f t="shared" si="644"/>
        <v>-8.4617313055701526E-5</v>
      </c>
      <c r="U679" s="99">
        <f t="shared" si="645"/>
        <v>0</v>
      </c>
      <c r="V679" s="99">
        <f t="shared" si="646"/>
        <v>-6.0078291358955926E-5</v>
      </c>
      <c r="W679" s="99"/>
      <c r="X679" s="99">
        <f t="shared" si="647"/>
        <v>0</v>
      </c>
      <c r="Y679" s="99">
        <f t="shared" si="648"/>
        <v>0</v>
      </c>
      <c r="Z679" s="99">
        <f t="shared" si="649"/>
        <v>0</v>
      </c>
      <c r="AA679" s="99">
        <f t="shared" si="650"/>
        <v>0</v>
      </c>
      <c r="AB679" s="99">
        <f t="shared" si="651"/>
        <v>0</v>
      </c>
      <c r="AC679" s="99">
        <f t="shared" si="652"/>
        <v>0</v>
      </c>
      <c r="AD679" s="1"/>
      <c r="AE679" s="1"/>
      <c r="AF679" s="5">
        <f t="shared" si="683"/>
        <v>-2.1472136218551041E-3</v>
      </c>
      <c r="AG679" s="5">
        <f t="shared" si="684"/>
        <v>-1.8014141971057773E-3</v>
      </c>
      <c r="AH679" s="5">
        <f t="shared" si="685"/>
        <v>-2.1654128337410539E-3</v>
      </c>
      <c r="AI679" s="5">
        <f t="shared" si="686"/>
        <v>-1.9712784314699361E-3</v>
      </c>
      <c r="AJ679" s="5" t="e">
        <f t="shared" si="687"/>
        <v>#DIV/0!</v>
      </c>
      <c r="AK679" s="5">
        <f t="shared" si="688"/>
        <v>-1.8014141971057773E-3</v>
      </c>
      <c r="AL679" s="1"/>
      <c r="AM679" s="175">
        <f t="shared" si="653"/>
        <v>-2.1472136218551041E-3</v>
      </c>
      <c r="AN679" s="175">
        <f t="shared" si="654"/>
        <v>-1.8014141971057773E-3</v>
      </c>
      <c r="AO679" s="175">
        <f t="shared" si="655"/>
        <v>-2.1654128337410539E-3</v>
      </c>
      <c r="AP679" s="175">
        <f t="shared" si="656"/>
        <v>-1.9712784314699361E-3</v>
      </c>
      <c r="AQ679" s="175" t="e">
        <f t="shared" si="657"/>
        <v>#DIV/0!</v>
      </c>
      <c r="AR679" s="175">
        <f t="shared" si="658"/>
        <v>-1.8014141971057773E-3</v>
      </c>
      <c r="AS679" s="175"/>
      <c r="AT679" s="175">
        <f t="shared" si="659"/>
        <v>0</v>
      </c>
      <c r="AU679" s="175">
        <f t="shared" si="660"/>
        <v>0</v>
      </c>
      <c r="AV679" s="175">
        <f t="shared" si="661"/>
        <v>0</v>
      </c>
      <c r="AW679" s="175">
        <f t="shared" si="662"/>
        <v>0</v>
      </c>
      <c r="AX679" s="175" t="e">
        <f t="shared" si="663"/>
        <v>#DIV/0!</v>
      </c>
      <c r="AY679" s="175">
        <f t="shared" si="664"/>
        <v>0</v>
      </c>
      <c r="AZ679" s="1"/>
      <c r="BA679" s="1">
        <f t="shared" si="689"/>
        <v>2.8998290073610575E-2</v>
      </c>
      <c r="BB679" s="1">
        <f t="shared" si="690"/>
        <v>3.3230469528411882E-2</v>
      </c>
      <c r="BC679" s="1">
        <f t="shared" si="691"/>
        <v>2.2414802180697881E-2</v>
      </c>
      <c r="BD679" s="1">
        <f t="shared" si="692"/>
        <v>4.2755859924131195E-2</v>
      </c>
      <c r="BE679" s="1">
        <f t="shared" si="693"/>
        <v>0</v>
      </c>
      <c r="BF679" s="1">
        <f t="shared" si="694"/>
        <v>3.3230469528411882E-2</v>
      </c>
      <c r="BG679" s="1"/>
      <c r="BH679" s="1">
        <f t="shared" si="665"/>
        <v>2.9060824145087347E-2</v>
      </c>
      <c r="BI679" s="1">
        <f t="shared" si="666"/>
        <v>3.3290547819770838E-2</v>
      </c>
      <c r="BJ679" s="1">
        <f t="shared" si="667"/>
        <v>2.2463550601919607E-2</v>
      </c>
      <c r="BK679" s="1">
        <f t="shared" si="668"/>
        <v>4.2840477237186897E-2</v>
      </c>
      <c r="BL679" s="1">
        <f t="shared" si="669"/>
        <v>0</v>
      </c>
      <c r="BM679" s="1">
        <f t="shared" si="670"/>
        <v>3.3290547819770838E-2</v>
      </c>
      <c r="BN679" s="1"/>
      <c r="BO679" s="1">
        <f t="shared" si="677"/>
        <v>-7.8393315702624238E-3</v>
      </c>
      <c r="BP679" s="1">
        <f t="shared" si="678"/>
        <v>-4.5073783755370626E-3</v>
      </c>
      <c r="BQ679" s="1">
        <f t="shared" si="679"/>
        <v>-3.2402551289553896E-2</v>
      </c>
      <c r="BR679" s="1">
        <f t="shared" si="680"/>
        <v>-1.8076701607080393E-3</v>
      </c>
      <c r="BS679" s="1" t="e">
        <f t="shared" si="681"/>
        <v>#DIV/0!</v>
      </c>
      <c r="BT679" s="1">
        <f t="shared" si="682"/>
        <v>-4.5073783755370626E-3</v>
      </c>
      <c r="BU679" s="1"/>
      <c r="BV679" s="1">
        <f t="shared" si="695"/>
        <v>0.10024931871168685</v>
      </c>
      <c r="BW679" s="1">
        <f t="shared" si="696"/>
        <v>9.8956392207069116E-2</v>
      </c>
      <c r="BX679" s="1">
        <f t="shared" si="697"/>
        <v>9.6835605238273531E-2</v>
      </c>
      <c r="BY679" s="1">
        <f t="shared" si="698"/>
        <v>0.1228571289151231</v>
      </c>
      <c r="BZ679" s="1" t="e">
        <f t="shared" si="699"/>
        <v>#DIV/0!</v>
      </c>
      <c r="CA679" s="1">
        <f t="shared" si="700"/>
        <v>9.8956392207069116E-2</v>
      </c>
      <c r="CB679" s="1"/>
      <c r="CC679" s="1"/>
    </row>
    <row r="680" spans="1:81" x14ac:dyDescent="0.2">
      <c r="A680">
        <f t="shared" si="701"/>
        <v>2046</v>
      </c>
      <c r="B680">
        <f t="shared" si="702"/>
        <v>7</v>
      </c>
      <c r="C680" s="1">
        <f>AVERAGE(RealPrice!C668:C679)</f>
        <v>2.8999853289752561E-2</v>
      </c>
      <c r="D680" s="1">
        <f>AVERAGE(RealPrice!D668:D679)</f>
        <v>3.3231740890103494E-2</v>
      </c>
      <c r="E680" s="1">
        <f>AVERAGE(RealPrice!E668:E679)</f>
        <v>2.2414490984293517E-2</v>
      </c>
      <c r="F680" s="1">
        <f>AVERAGE(RealPrice!F668:F679)</f>
        <v>4.2757646831864636E-2</v>
      </c>
      <c r="G680" s="1">
        <f>AVERAGE(RealPrice!G668:G679)</f>
        <v>0</v>
      </c>
      <c r="H680" s="1">
        <f>AVERAGE(RealPrice!H668:H679)</f>
        <v>3.3231740890103494E-2</v>
      </c>
      <c r="I680" s="1"/>
      <c r="J680" s="1">
        <f t="shared" si="671"/>
        <v>-6.0970855334786106E-5</v>
      </c>
      <c r="K680" s="1">
        <f t="shared" si="672"/>
        <v>-5.8806929667344632E-5</v>
      </c>
      <c r="L680" s="1">
        <f t="shared" si="673"/>
        <v>-4.9059617626089763E-5</v>
      </c>
      <c r="M680" s="1">
        <f t="shared" si="674"/>
        <v>-8.283040532226088E-5</v>
      </c>
      <c r="N680" s="1">
        <f t="shared" si="675"/>
        <v>0</v>
      </c>
      <c r="O680" s="1">
        <f t="shared" si="676"/>
        <v>-5.8806929667344632E-5</v>
      </c>
      <c r="P680" s="1"/>
      <c r="Q680" s="99">
        <f t="shared" si="641"/>
        <v>-6.0970855334786106E-5</v>
      </c>
      <c r="R680" s="99">
        <f t="shared" si="642"/>
        <v>-5.8806929667344632E-5</v>
      </c>
      <c r="S680" s="99">
        <f t="shared" si="643"/>
        <v>-4.9059617626089763E-5</v>
      </c>
      <c r="T680" s="99">
        <f t="shared" si="644"/>
        <v>-8.283040532226088E-5</v>
      </c>
      <c r="U680" s="99">
        <f t="shared" si="645"/>
        <v>0</v>
      </c>
      <c r="V680" s="99">
        <f t="shared" si="646"/>
        <v>-5.8806929667344632E-5</v>
      </c>
      <c r="W680" s="99"/>
      <c r="X680" s="99">
        <f t="shared" si="647"/>
        <v>0</v>
      </c>
      <c r="Y680" s="99">
        <f t="shared" si="648"/>
        <v>0</v>
      </c>
      <c r="Z680" s="99">
        <f t="shared" si="649"/>
        <v>0</v>
      </c>
      <c r="AA680" s="99">
        <f t="shared" si="650"/>
        <v>0</v>
      </c>
      <c r="AB680" s="99">
        <f t="shared" si="651"/>
        <v>0</v>
      </c>
      <c r="AC680" s="99">
        <f t="shared" si="652"/>
        <v>0</v>
      </c>
      <c r="AD680" s="1"/>
      <c r="AE680" s="1"/>
      <c r="AF680" s="5">
        <f t="shared" si="683"/>
        <v>-2.0980428851703481E-3</v>
      </c>
      <c r="AG680" s="5">
        <f t="shared" si="684"/>
        <v>-1.7664752765774727E-3</v>
      </c>
      <c r="AH680" s="5">
        <f t="shared" si="685"/>
        <v>-2.1839654155962895E-3</v>
      </c>
      <c r="AI680" s="5">
        <f t="shared" si="686"/>
        <v>-1.9334613119192934E-3</v>
      </c>
      <c r="AJ680" s="5" t="e">
        <f t="shared" si="687"/>
        <v>#DIV/0!</v>
      </c>
      <c r="AK680" s="5">
        <f t="shared" si="688"/>
        <v>-1.7664752765774727E-3</v>
      </c>
      <c r="AL680" s="1"/>
      <c r="AM680" s="175">
        <f t="shared" si="653"/>
        <v>-2.0980428851703481E-3</v>
      </c>
      <c r="AN680" s="175">
        <f t="shared" si="654"/>
        <v>-1.7664752765774727E-3</v>
      </c>
      <c r="AO680" s="175">
        <f t="shared" si="655"/>
        <v>-2.1839654155962895E-3</v>
      </c>
      <c r="AP680" s="175">
        <f t="shared" si="656"/>
        <v>-1.9334613119192934E-3</v>
      </c>
      <c r="AQ680" s="175" t="e">
        <f t="shared" si="657"/>
        <v>#DIV/0!</v>
      </c>
      <c r="AR680" s="175">
        <f t="shared" si="658"/>
        <v>-1.7664752765774727E-3</v>
      </c>
      <c r="AS680" s="175"/>
      <c r="AT680" s="175">
        <f t="shared" si="659"/>
        <v>0</v>
      </c>
      <c r="AU680" s="175">
        <f t="shared" si="660"/>
        <v>0</v>
      </c>
      <c r="AV680" s="175">
        <f t="shared" si="661"/>
        <v>0</v>
      </c>
      <c r="AW680" s="175">
        <f t="shared" si="662"/>
        <v>0</v>
      </c>
      <c r="AX680" s="175" t="e">
        <f t="shared" si="663"/>
        <v>#DIV/0!</v>
      </c>
      <c r="AY680" s="175">
        <f t="shared" si="664"/>
        <v>0</v>
      </c>
      <c r="AZ680" s="1"/>
      <c r="BA680" s="1">
        <f t="shared" si="689"/>
        <v>2.8938882434417775E-2</v>
      </c>
      <c r="BB680" s="1">
        <f t="shared" si="690"/>
        <v>3.3172933960436149E-2</v>
      </c>
      <c r="BC680" s="1">
        <f t="shared" si="691"/>
        <v>2.2365431366667427E-2</v>
      </c>
      <c r="BD680" s="1">
        <f t="shared" si="692"/>
        <v>4.2674816426542375E-2</v>
      </c>
      <c r="BE680" s="1">
        <f t="shared" si="693"/>
        <v>0</v>
      </c>
      <c r="BF680" s="1">
        <f t="shared" si="694"/>
        <v>3.3172933960436149E-2</v>
      </c>
      <c r="BG680" s="1"/>
      <c r="BH680" s="1">
        <f t="shared" si="665"/>
        <v>2.8999853289752561E-2</v>
      </c>
      <c r="BI680" s="1">
        <f t="shared" si="666"/>
        <v>3.3231740890103494E-2</v>
      </c>
      <c r="BJ680" s="1">
        <f t="shared" si="667"/>
        <v>2.2414490984293517E-2</v>
      </c>
      <c r="BK680" s="1">
        <f t="shared" si="668"/>
        <v>4.2757646831864636E-2</v>
      </c>
      <c r="BL680" s="1">
        <f t="shared" si="669"/>
        <v>0</v>
      </c>
      <c r="BM680" s="1">
        <f t="shared" si="670"/>
        <v>3.3231740890103494E-2</v>
      </c>
      <c r="BN680" s="1"/>
      <c r="BO680" s="1">
        <f t="shared" si="677"/>
        <v>-7.9001745061279723E-3</v>
      </c>
      <c r="BP680" s="1">
        <f t="shared" si="678"/>
        <v>-4.5660814242170595E-3</v>
      </c>
      <c r="BQ680" s="1">
        <f t="shared" si="679"/>
        <v>-3.2451503762671786E-2</v>
      </c>
      <c r="BR680" s="1">
        <f t="shared" si="680"/>
        <v>-1.890340416646158E-3</v>
      </c>
      <c r="BS680" s="1" t="e">
        <f t="shared" si="681"/>
        <v>#DIV/0!</v>
      </c>
      <c r="BT680" s="1">
        <f t="shared" si="682"/>
        <v>-4.5660814242170595E-3</v>
      </c>
      <c r="BU680" s="1"/>
      <c r="BV680" s="1">
        <f t="shared" si="695"/>
        <v>0.10024931871168685</v>
      </c>
      <c r="BW680" s="1">
        <f t="shared" si="696"/>
        <v>9.8956392207069116E-2</v>
      </c>
      <c r="BX680" s="1">
        <f t="shared" si="697"/>
        <v>9.6835605238273531E-2</v>
      </c>
      <c r="BY680" s="1">
        <f t="shared" si="698"/>
        <v>0.1228571289151231</v>
      </c>
      <c r="BZ680" s="1" t="e">
        <f t="shared" si="699"/>
        <v>#DIV/0!</v>
      </c>
      <c r="CA680" s="1">
        <f t="shared" si="700"/>
        <v>9.8956392207069116E-2</v>
      </c>
      <c r="CB680" s="1"/>
      <c r="CC680" s="1"/>
    </row>
    <row r="681" spans="1:81" x14ac:dyDescent="0.2">
      <c r="A681">
        <f t="shared" si="701"/>
        <v>2046</v>
      </c>
      <c r="B681">
        <f t="shared" si="702"/>
        <v>8</v>
      </c>
      <c r="C681" s="1">
        <f>AVERAGE(RealPrice!C669:C680)</f>
        <v>2.8939270923951738E-2</v>
      </c>
      <c r="D681" s="1">
        <f>AVERAGE(RealPrice!D669:D680)</f>
        <v>3.3173711479188552E-2</v>
      </c>
      <c r="E681" s="1">
        <f>AVERAGE(RealPrice!E669:E680)</f>
        <v>2.2364759064191289E-2</v>
      </c>
      <c r="F681" s="1">
        <f>AVERAGE(RealPrice!F669:F680)</f>
        <v>4.2675249763204769E-2</v>
      </c>
      <c r="G681" s="1">
        <f>AVERAGE(RealPrice!G669:G680)</f>
        <v>0</v>
      </c>
      <c r="H681" s="1">
        <f>AVERAGE(RealPrice!H669:H680)</f>
        <v>3.3173711479188552E-2</v>
      </c>
      <c r="I681" s="1"/>
      <c r="J681" s="1">
        <f t="shared" si="671"/>
        <v>-6.0582365800823657E-5</v>
      </c>
      <c r="K681" s="1">
        <f t="shared" si="672"/>
        <v>-5.802941091494207E-5</v>
      </c>
      <c r="L681" s="1">
        <f t="shared" si="673"/>
        <v>-4.9731920102227822E-5</v>
      </c>
      <c r="M681" s="1">
        <f t="shared" si="674"/>
        <v>-8.2397068659867401E-5</v>
      </c>
      <c r="N681" s="1">
        <f t="shared" si="675"/>
        <v>0</v>
      </c>
      <c r="O681" s="1">
        <f t="shared" si="676"/>
        <v>-5.802941091494207E-5</v>
      </c>
      <c r="P681" s="1"/>
      <c r="Q681" s="99">
        <f t="shared" si="641"/>
        <v>-6.0582365800823657E-5</v>
      </c>
      <c r="R681" s="99">
        <f t="shared" si="642"/>
        <v>-5.802941091494207E-5</v>
      </c>
      <c r="S681" s="99">
        <f t="shared" si="643"/>
        <v>-4.9731920102227822E-5</v>
      </c>
      <c r="T681" s="99">
        <f t="shared" si="644"/>
        <v>-8.2397068659867401E-5</v>
      </c>
      <c r="U681" s="99">
        <f t="shared" si="645"/>
        <v>0</v>
      </c>
      <c r="V681" s="99">
        <f t="shared" si="646"/>
        <v>-5.802941091494207E-5</v>
      </c>
      <c r="W681" s="99"/>
      <c r="X681" s="99">
        <f t="shared" si="647"/>
        <v>0</v>
      </c>
      <c r="Y681" s="99">
        <f t="shared" si="648"/>
        <v>0</v>
      </c>
      <c r="Z681" s="99">
        <f t="shared" si="649"/>
        <v>0</v>
      </c>
      <c r="AA681" s="99">
        <f t="shared" si="650"/>
        <v>0</v>
      </c>
      <c r="AB681" s="99">
        <f t="shared" si="651"/>
        <v>0</v>
      </c>
      <c r="AC681" s="99">
        <f t="shared" si="652"/>
        <v>0</v>
      </c>
      <c r="AD681" s="1"/>
      <c r="AE681" s="1"/>
      <c r="AF681" s="5">
        <f t="shared" si="683"/>
        <v>-2.0890576650686166E-3</v>
      </c>
      <c r="AG681" s="5">
        <f t="shared" si="684"/>
        <v>-1.74620436247519E-3</v>
      </c>
      <c r="AH681" s="5">
        <f t="shared" si="685"/>
        <v>-2.2187396598510878E-3</v>
      </c>
      <c r="AI681" s="5">
        <f t="shared" si="686"/>
        <v>-1.9270721090867138E-3</v>
      </c>
      <c r="AJ681" s="5" t="e">
        <f t="shared" si="687"/>
        <v>#DIV/0!</v>
      </c>
      <c r="AK681" s="5">
        <f t="shared" si="688"/>
        <v>-1.74620436247519E-3</v>
      </c>
      <c r="AL681" s="1"/>
      <c r="AM681" s="175">
        <f t="shared" si="653"/>
        <v>-2.0890576650686166E-3</v>
      </c>
      <c r="AN681" s="175">
        <f t="shared" si="654"/>
        <v>-1.74620436247519E-3</v>
      </c>
      <c r="AO681" s="175">
        <f t="shared" si="655"/>
        <v>-2.2187396598510878E-3</v>
      </c>
      <c r="AP681" s="175">
        <f t="shared" si="656"/>
        <v>-1.9270721090867138E-3</v>
      </c>
      <c r="AQ681" s="175" t="e">
        <f t="shared" si="657"/>
        <v>#DIV/0!</v>
      </c>
      <c r="AR681" s="175">
        <f t="shared" si="658"/>
        <v>-1.74620436247519E-3</v>
      </c>
      <c r="AS681" s="175"/>
      <c r="AT681" s="175">
        <f t="shared" si="659"/>
        <v>0</v>
      </c>
      <c r="AU681" s="175">
        <f t="shared" si="660"/>
        <v>0</v>
      </c>
      <c r="AV681" s="175">
        <f t="shared" si="661"/>
        <v>0</v>
      </c>
      <c r="AW681" s="175">
        <f t="shared" si="662"/>
        <v>0</v>
      </c>
      <c r="AX681" s="175" t="e">
        <f t="shared" si="663"/>
        <v>#DIV/0!</v>
      </c>
      <c r="AY681" s="175">
        <f t="shared" si="664"/>
        <v>0</v>
      </c>
      <c r="AZ681" s="1"/>
      <c r="BA681" s="1">
        <f t="shared" si="689"/>
        <v>2.8878688558150914E-2</v>
      </c>
      <c r="BB681" s="1">
        <f t="shared" si="690"/>
        <v>3.3115682068273609E-2</v>
      </c>
      <c r="BC681" s="1">
        <f t="shared" si="691"/>
        <v>2.2315027144089061E-2</v>
      </c>
      <c r="BD681" s="1">
        <f t="shared" si="692"/>
        <v>4.2592852694544901E-2</v>
      </c>
      <c r="BE681" s="1">
        <f t="shared" si="693"/>
        <v>0</v>
      </c>
      <c r="BF681" s="1">
        <f t="shared" si="694"/>
        <v>3.3115682068273609E-2</v>
      </c>
      <c r="BG681" s="1"/>
      <c r="BH681" s="1">
        <f t="shared" si="665"/>
        <v>2.8939270923951738E-2</v>
      </c>
      <c r="BI681" s="1">
        <f t="shared" si="666"/>
        <v>3.3173711479188552E-2</v>
      </c>
      <c r="BJ681" s="1">
        <f t="shared" si="667"/>
        <v>2.2364759064191289E-2</v>
      </c>
      <c r="BK681" s="1">
        <f t="shared" si="668"/>
        <v>4.2675249763204769E-2</v>
      </c>
      <c r="BL681" s="1">
        <f t="shared" si="669"/>
        <v>0</v>
      </c>
      <c r="BM681" s="1">
        <f t="shared" si="670"/>
        <v>3.3173711479188552E-2</v>
      </c>
      <c r="BN681" s="1"/>
      <c r="BO681" s="1">
        <f t="shared" si="677"/>
        <v>-7.9606303118731504E-3</v>
      </c>
      <c r="BP681" s="1">
        <f t="shared" si="678"/>
        <v>-4.6240095039215123E-3</v>
      </c>
      <c r="BQ681" s="1">
        <f t="shared" si="679"/>
        <v>-3.250112534059052E-2</v>
      </c>
      <c r="BR681" s="1">
        <f t="shared" si="680"/>
        <v>-1.9725787002131392E-3</v>
      </c>
      <c r="BS681" s="1" t="e">
        <f t="shared" si="681"/>
        <v>#DIV/0!</v>
      </c>
      <c r="BT681" s="1">
        <f t="shared" si="682"/>
        <v>-4.6240095039215123E-3</v>
      </c>
      <c r="BU681" s="1"/>
      <c r="BV681" s="1">
        <f t="shared" si="695"/>
        <v>0.10024931871168685</v>
      </c>
      <c r="BW681" s="1">
        <f t="shared" si="696"/>
        <v>9.8956392207069116E-2</v>
      </c>
      <c r="BX681" s="1">
        <f t="shared" si="697"/>
        <v>9.6835605238273531E-2</v>
      </c>
      <c r="BY681" s="1">
        <f t="shared" si="698"/>
        <v>0.1228571289151231</v>
      </c>
      <c r="BZ681" s="1" t="e">
        <f t="shared" si="699"/>
        <v>#DIV/0!</v>
      </c>
      <c r="CA681" s="1">
        <f t="shared" si="700"/>
        <v>9.8956392207069116E-2</v>
      </c>
      <c r="CB681" s="1"/>
      <c r="CC681" s="1"/>
    </row>
    <row r="682" spans="1:81" x14ac:dyDescent="0.2">
      <c r="A682">
        <f t="shared" si="701"/>
        <v>2046</v>
      </c>
      <c r="B682">
        <f t="shared" si="702"/>
        <v>9</v>
      </c>
      <c r="C682" s="1">
        <f>AVERAGE(RealPrice!C670:C681)</f>
        <v>2.8878633694245856E-2</v>
      </c>
      <c r="D682" s="1">
        <f>AVERAGE(RealPrice!D670:D681)</f>
        <v>3.3115356801434778E-2</v>
      </c>
      <c r="E682" s="1">
        <f>AVERAGE(RealPrice!E670:E681)</f>
        <v>2.2314856905535443E-2</v>
      </c>
      <c r="F682" s="1">
        <f>AVERAGE(RealPrice!F670:F681)</f>
        <v>4.2593034539254539E-2</v>
      </c>
      <c r="G682" s="1">
        <f>AVERAGE(RealPrice!G670:G681)</f>
        <v>0</v>
      </c>
      <c r="H682" s="1">
        <f>AVERAGE(RealPrice!H670:H681)</f>
        <v>3.3115356801434778E-2</v>
      </c>
      <c r="I682" s="1"/>
      <c r="J682" s="1">
        <f t="shared" si="671"/>
        <v>-6.063722970588159E-5</v>
      </c>
      <c r="K682" s="1">
        <f t="shared" si="672"/>
        <v>-5.8354677753773287E-5</v>
      </c>
      <c r="L682" s="1">
        <f t="shared" si="673"/>
        <v>-4.9902158655846379E-5</v>
      </c>
      <c r="M682" s="1">
        <f t="shared" si="674"/>
        <v>-8.2215223950229954E-5</v>
      </c>
      <c r="N682" s="1">
        <f t="shared" si="675"/>
        <v>0</v>
      </c>
      <c r="O682" s="1">
        <f t="shared" si="676"/>
        <v>-5.8354677753773287E-5</v>
      </c>
      <c r="P682" s="1"/>
      <c r="Q682" s="99">
        <f t="shared" si="641"/>
        <v>-6.063722970588159E-5</v>
      </c>
      <c r="R682" s="99">
        <f t="shared" si="642"/>
        <v>-5.8354677753773287E-5</v>
      </c>
      <c r="S682" s="99">
        <f t="shared" si="643"/>
        <v>-4.9902158655846379E-5</v>
      </c>
      <c r="T682" s="99">
        <f t="shared" si="644"/>
        <v>-8.2215223950229954E-5</v>
      </c>
      <c r="U682" s="99">
        <f t="shared" si="645"/>
        <v>0</v>
      </c>
      <c r="V682" s="99">
        <f t="shared" si="646"/>
        <v>-5.8354677753773287E-5</v>
      </c>
      <c r="W682" s="99"/>
      <c r="X682" s="99">
        <f t="shared" si="647"/>
        <v>0</v>
      </c>
      <c r="Y682" s="99">
        <f t="shared" si="648"/>
        <v>0</v>
      </c>
      <c r="Z682" s="99">
        <f t="shared" si="649"/>
        <v>0</v>
      </c>
      <c r="AA682" s="99">
        <f t="shared" si="650"/>
        <v>0</v>
      </c>
      <c r="AB682" s="99">
        <f t="shared" si="651"/>
        <v>0</v>
      </c>
      <c r="AC682" s="99">
        <f t="shared" si="652"/>
        <v>0</v>
      </c>
      <c r="AD682" s="1"/>
      <c r="AE682" s="1"/>
      <c r="AF682" s="5">
        <f t="shared" si="683"/>
        <v>-2.095326791930141E-3</v>
      </c>
      <c r="AG682" s="5">
        <f t="shared" si="684"/>
        <v>-1.7590638837737815E-3</v>
      </c>
      <c r="AH682" s="5">
        <f t="shared" si="685"/>
        <v>-2.2312853231558627E-3</v>
      </c>
      <c r="AI682" s="5">
        <f t="shared" si="686"/>
        <v>-1.9265317580194896E-3</v>
      </c>
      <c r="AJ682" s="5" t="e">
        <f t="shared" si="687"/>
        <v>#DIV/0!</v>
      </c>
      <c r="AK682" s="5">
        <f t="shared" si="688"/>
        <v>-1.7590638837737815E-3</v>
      </c>
      <c r="AL682" s="1"/>
      <c r="AM682" s="175">
        <f t="shared" si="653"/>
        <v>-2.095326791930141E-3</v>
      </c>
      <c r="AN682" s="175">
        <f t="shared" si="654"/>
        <v>-1.7590638837737815E-3</v>
      </c>
      <c r="AO682" s="175">
        <f t="shared" si="655"/>
        <v>-2.2312853231558627E-3</v>
      </c>
      <c r="AP682" s="175">
        <f t="shared" si="656"/>
        <v>-1.9265317580194896E-3</v>
      </c>
      <c r="AQ682" s="175" t="e">
        <f t="shared" si="657"/>
        <v>#DIV/0!</v>
      </c>
      <c r="AR682" s="175">
        <f t="shared" si="658"/>
        <v>-1.7590638837737815E-3</v>
      </c>
      <c r="AS682" s="175"/>
      <c r="AT682" s="175">
        <f t="shared" si="659"/>
        <v>0</v>
      </c>
      <c r="AU682" s="175">
        <f t="shared" si="660"/>
        <v>0</v>
      </c>
      <c r="AV682" s="175">
        <f t="shared" si="661"/>
        <v>0</v>
      </c>
      <c r="AW682" s="175">
        <f t="shared" si="662"/>
        <v>0</v>
      </c>
      <c r="AX682" s="175" t="e">
        <f t="shared" si="663"/>
        <v>#DIV/0!</v>
      </c>
      <c r="AY682" s="175">
        <f t="shared" si="664"/>
        <v>0</v>
      </c>
      <c r="AZ682" s="1"/>
      <c r="BA682" s="1">
        <f t="shared" si="689"/>
        <v>2.8817996464539974E-2</v>
      </c>
      <c r="BB682" s="1">
        <f t="shared" si="690"/>
        <v>3.3057002123681005E-2</v>
      </c>
      <c r="BC682" s="1">
        <f t="shared" si="691"/>
        <v>2.2264954746879596E-2</v>
      </c>
      <c r="BD682" s="1">
        <f t="shared" si="692"/>
        <v>4.2510819315304309E-2</v>
      </c>
      <c r="BE682" s="1">
        <f t="shared" si="693"/>
        <v>0</v>
      </c>
      <c r="BF682" s="1">
        <f t="shared" si="694"/>
        <v>3.3057002123681005E-2</v>
      </c>
      <c r="BG682" s="1"/>
      <c r="BH682" s="1">
        <f t="shared" si="665"/>
        <v>2.8878633694245856E-2</v>
      </c>
      <c r="BI682" s="1">
        <f t="shared" si="666"/>
        <v>3.3115356801434778E-2</v>
      </c>
      <c r="BJ682" s="1">
        <f t="shared" si="667"/>
        <v>2.2314856905535443E-2</v>
      </c>
      <c r="BK682" s="1">
        <f t="shared" si="668"/>
        <v>4.2593034539254539E-2</v>
      </c>
      <c r="BL682" s="1">
        <f t="shared" si="669"/>
        <v>0</v>
      </c>
      <c r="BM682" s="1">
        <f t="shared" si="670"/>
        <v>3.3115356801434778E-2</v>
      </c>
      <c r="BN682" s="1"/>
      <c r="BO682" s="1">
        <f t="shared" si="677"/>
        <v>-8.0211404867670394E-3</v>
      </c>
      <c r="BP682" s="1">
        <f t="shared" si="678"/>
        <v>-4.6822615320691987E-3</v>
      </c>
      <c r="BQ682" s="1">
        <f t="shared" si="679"/>
        <v>-3.2550916153292163E-2</v>
      </c>
      <c r="BR682" s="1">
        <f t="shared" si="680"/>
        <v>-2.0546355339234341E-3</v>
      </c>
      <c r="BS682" s="1" t="e">
        <f t="shared" si="681"/>
        <v>#DIV/0!</v>
      </c>
      <c r="BT682" s="1">
        <f t="shared" si="682"/>
        <v>-4.6822615320691987E-3</v>
      </c>
      <c r="BU682" s="1"/>
      <c r="BV682" s="1">
        <f t="shared" si="695"/>
        <v>0.10024931871168685</v>
      </c>
      <c r="BW682" s="1">
        <f t="shared" si="696"/>
        <v>9.8956392207069116E-2</v>
      </c>
      <c r="BX682" s="1">
        <f t="shared" si="697"/>
        <v>9.6835605238273531E-2</v>
      </c>
      <c r="BY682" s="1">
        <f t="shared" si="698"/>
        <v>0.1228571289151231</v>
      </c>
      <c r="BZ682" s="1" t="e">
        <f t="shared" si="699"/>
        <v>#DIV/0!</v>
      </c>
      <c r="CA682" s="1">
        <f t="shared" si="700"/>
        <v>9.8956392207069116E-2</v>
      </c>
      <c r="CB682" s="1"/>
      <c r="CC682" s="1"/>
    </row>
    <row r="683" spans="1:81" x14ac:dyDescent="0.2">
      <c r="A683">
        <f t="shared" si="701"/>
        <v>2046</v>
      </c>
      <c r="B683">
        <f t="shared" si="702"/>
        <v>10</v>
      </c>
      <c r="C683" s="1">
        <f>AVERAGE(RealPrice!C671:C682)</f>
        <v>2.8818229646887031E-2</v>
      </c>
      <c r="D683" s="1">
        <f>AVERAGE(RealPrice!D671:D682)</f>
        <v>3.3057377784007823E-2</v>
      </c>
      <c r="E683" s="1">
        <f>AVERAGE(RealPrice!E671:E682)</f>
        <v>2.2264170220589522E-2</v>
      </c>
      <c r="F683" s="1">
        <f>AVERAGE(RealPrice!F671:F682)</f>
        <v>4.251068006382281E-2</v>
      </c>
      <c r="G683" s="1">
        <f>AVERAGE(RealPrice!G671:G682)</f>
        <v>0</v>
      </c>
      <c r="H683" s="1">
        <f>AVERAGE(RealPrice!H671:H682)</f>
        <v>3.3057377784007823E-2</v>
      </c>
      <c r="I683" s="1"/>
      <c r="J683" s="1">
        <f t="shared" si="671"/>
        <v>-6.0404047358825208E-5</v>
      </c>
      <c r="K683" s="1">
        <f t="shared" si="672"/>
        <v>-5.7979017426955382E-5</v>
      </c>
      <c r="L683" s="1">
        <f t="shared" si="673"/>
        <v>-5.0686684945920601E-5</v>
      </c>
      <c r="M683" s="1">
        <f t="shared" si="674"/>
        <v>-8.2354475431728469E-5</v>
      </c>
      <c r="N683" s="1">
        <f t="shared" si="675"/>
        <v>0</v>
      </c>
      <c r="O683" s="1">
        <f t="shared" si="676"/>
        <v>-5.7979017426955382E-5</v>
      </c>
      <c r="P683" s="1"/>
      <c r="Q683" s="99">
        <f t="shared" si="641"/>
        <v>-6.0404047358825208E-5</v>
      </c>
      <c r="R683" s="99">
        <f t="shared" si="642"/>
        <v>-5.7979017426955382E-5</v>
      </c>
      <c r="S683" s="99">
        <f t="shared" si="643"/>
        <v>-5.0686684945920601E-5</v>
      </c>
      <c r="T683" s="99">
        <f t="shared" si="644"/>
        <v>-8.2354475431728469E-5</v>
      </c>
      <c r="U683" s="99">
        <f t="shared" si="645"/>
        <v>0</v>
      </c>
      <c r="V683" s="99">
        <f t="shared" si="646"/>
        <v>-5.7979017426955382E-5</v>
      </c>
      <c r="W683" s="99"/>
      <c r="X683" s="99">
        <f t="shared" si="647"/>
        <v>0</v>
      </c>
      <c r="Y683" s="99">
        <f t="shared" si="648"/>
        <v>0</v>
      </c>
      <c r="Z683" s="99">
        <f t="shared" si="649"/>
        <v>0</v>
      </c>
      <c r="AA683" s="99">
        <f t="shared" si="650"/>
        <v>0</v>
      </c>
      <c r="AB683" s="99">
        <f t="shared" si="651"/>
        <v>0</v>
      </c>
      <c r="AC683" s="99">
        <f t="shared" si="652"/>
        <v>0</v>
      </c>
      <c r="AD683" s="1"/>
      <c r="AE683" s="1"/>
      <c r="AF683" s="5">
        <f t="shared" si="683"/>
        <v>-2.0916518419242802E-3</v>
      </c>
      <c r="AG683" s="5">
        <f t="shared" si="684"/>
        <v>-1.7508196506716978E-3</v>
      </c>
      <c r="AH683" s="5">
        <f t="shared" si="685"/>
        <v>-2.2714322193725378E-3</v>
      </c>
      <c r="AI683" s="5">
        <f t="shared" si="686"/>
        <v>-1.9335197954921668E-3</v>
      </c>
      <c r="AJ683" s="5" t="e">
        <f t="shared" si="687"/>
        <v>#DIV/0!</v>
      </c>
      <c r="AK683" s="5">
        <f t="shared" si="688"/>
        <v>-1.7508196506716978E-3</v>
      </c>
      <c r="AL683" s="1"/>
      <c r="AM683" s="175">
        <f t="shared" si="653"/>
        <v>-2.0916518419242802E-3</v>
      </c>
      <c r="AN683" s="175">
        <f t="shared" si="654"/>
        <v>-1.7508196506716978E-3</v>
      </c>
      <c r="AO683" s="175">
        <f t="shared" si="655"/>
        <v>-2.2714322193725378E-3</v>
      </c>
      <c r="AP683" s="175">
        <f t="shared" si="656"/>
        <v>-1.9335197954921668E-3</v>
      </c>
      <c r="AQ683" s="175" t="e">
        <f t="shared" si="657"/>
        <v>#DIV/0!</v>
      </c>
      <c r="AR683" s="175">
        <f t="shared" si="658"/>
        <v>-1.7508196506716978E-3</v>
      </c>
      <c r="AS683" s="175"/>
      <c r="AT683" s="175">
        <f t="shared" si="659"/>
        <v>0</v>
      </c>
      <c r="AU683" s="175">
        <f t="shared" si="660"/>
        <v>0</v>
      </c>
      <c r="AV683" s="175">
        <f t="shared" si="661"/>
        <v>0</v>
      </c>
      <c r="AW683" s="175">
        <f t="shared" si="662"/>
        <v>0</v>
      </c>
      <c r="AX683" s="175" t="e">
        <f t="shared" si="663"/>
        <v>#DIV/0!</v>
      </c>
      <c r="AY683" s="175">
        <f t="shared" si="664"/>
        <v>0</v>
      </c>
      <c r="AZ683" s="1"/>
      <c r="BA683" s="1">
        <f t="shared" si="689"/>
        <v>2.8757825599528206E-2</v>
      </c>
      <c r="BB683" s="1">
        <f t="shared" si="690"/>
        <v>3.2999398766580867E-2</v>
      </c>
      <c r="BC683" s="1">
        <f t="shared" si="691"/>
        <v>2.2213483535643602E-2</v>
      </c>
      <c r="BD683" s="1">
        <f t="shared" si="692"/>
        <v>4.2428325588391082E-2</v>
      </c>
      <c r="BE683" s="1">
        <f t="shared" si="693"/>
        <v>0</v>
      </c>
      <c r="BF683" s="1">
        <f t="shared" si="694"/>
        <v>3.2999398766580867E-2</v>
      </c>
      <c r="BG683" s="1"/>
      <c r="BH683" s="1">
        <f t="shared" si="665"/>
        <v>2.8818229646887031E-2</v>
      </c>
      <c r="BI683" s="1">
        <f t="shared" si="666"/>
        <v>3.3057377784007823E-2</v>
      </c>
      <c r="BJ683" s="1">
        <f t="shared" si="667"/>
        <v>2.2264170220589522E-2</v>
      </c>
      <c r="BK683" s="1">
        <f t="shared" si="668"/>
        <v>4.251068006382281E-2</v>
      </c>
      <c r="BL683" s="1">
        <f t="shared" si="669"/>
        <v>0</v>
      </c>
      <c r="BM683" s="1">
        <f t="shared" si="670"/>
        <v>3.3057377784007823E-2</v>
      </c>
      <c r="BN683" s="1"/>
      <c r="BO683" s="1">
        <f t="shared" si="677"/>
        <v>-8.0814181898889483E-3</v>
      </c>
      <c r="BP683" s="1">
        <f t="shared" si="678"/>
        <v>-4.7401390386931173E-3</v>
      </c>
      <c r="BQ683" s="1">
        <f t="shared" si="679"/>
        <v>-3.2601487706868805E-2</v>
      </c>
      <c r="BR683" s="1">
        <f t="shared" si="680"/>
        <v>-2.1368307753466698E-3</v>
      </c>
      <c r="BS683" s="1" t="e">
        <f t="shared" si="681"/>
        <v>#DIV/0!</v>
      </c>
      <c r="BT683" s="1">
        <f t="shared" si="682"/>
        <v>-4.7401390386931173E-3</v>
      </c>
      <c r="BU683" s="1"/>
      <c r="BV683" s="1">
        <f t="shared" si="695"/>
        <v>0.10024931871168685</v>
      </c>
      <c r="BW683" s="1">
        <f t="shared" si="696"/>
        <v>9.8956392207069116E-2</v>
      </c>
      <c r="BX683" s="1">
        <f t="shared" si="697"/>
        <v>9.6835605238273531E-2</v>
      </c>
      <c r="BY683" s="1">
        <f t="shared" si="698"/>
        <v>0.1228571289151231</v>
      </c>
      <c r="BZ683" s="1" t="e">
        <f t="shared" si="699"/>
        <v>#DIV/0!</v>
      </c>
      <c r="CA683" s="1">
        <f t="shared" si="700"/>
        <v>9.8956392207069116E-2</v>
      </c>
      <c r="CB683" s="1"/>
      <c r="CC683" s="1"/>
    </row>
    <row r="684" spans="1:81" x14ac:dyDescent="0.2">
      <c r="A684">
        <f t="shared" si="701"/>
        <v>2046</v>
      </c>
      <c r="B684">
        <f t="shared" si="702"/>
        <v>11</v>
      </c>
      <c r="C684" s="1">
        <f>AVERAGE(RealPrice!C672:C683)</f>
        <v>2.8757002319578468E-2</v>
      </c>
      <c r="D684" s="1">
        <f>AVERAGE(RealPrice!D672:D683)</f>
        <v>3.2998561502774144E-2</v>
      </c>
      <c r="E684" s="1">
        <f>AVERAGE(RealPrice!E672:E683)</f>
        <v>2.2214746673734905E-2</v>
      </c>
      <c r="F684" s="1">
        <f>AVERAGE(RealPrice!F672:F683)</f>
        <v>4.2427862244049319E-2</v>
      </c>
      <c r="G684" s="1">
        <f>AVERAGE(RealPrice!G672:G683)</f>
        <v>0</v>
      </c>
      <c r="H684" s="1">
        <f>AVERAGE(RealPrice!H672:H683)</f>
        <v>3.2998561502774144E-2</v>
      </c>
      <c r="I684" s="1"/>
      <c r="J684" s="1">
        <f t="shared" si="671"/>
        <v>-6.1227327308562701E-5</v>
      </c>
      <c r="K684" s="1">
        <f t="shared" si="672"/>
        <v>-5.8816281233678436E-5</v>
      </c>
      <c r="L684" s="1">
        <f t="shared" si="673"/>
        <v>-4.9423546854616973E-5</v>
      </c>
      <c r="M684" s="1">
        <f t="shared" si="674"/>
        <v>-8.2817819773491064E-5</v>
      </c>
      <c r="N684" s="1">
        <f t="shared" si="675"/>
        <v>0</v>
      </c>
      <c r="O684" s="1">
        <f t="shared" si="676"/>
        <v>-5.8816281233678436E-5</v>
      </c>
      <c r="P684" s="1"/>
      <c r="Q684" s="99">
        <f t="shared" si="641"/>
        <v>-6.1227327308562701E-5</v>
      </c>
      <c r="R684" s="99">
        <f t="shared" si="642"/>
        <v>-5.8816281233678436E-5</v>
      </c>
      <c r="S684" s="99">
        <f t="shared" si="643"/>
        <v>-4.9423546854616973E-5</v>
      </c>
      <c r="T684" s="99">
        <f t="shared" si="644"/>
        <v>-8.2817819773491064E-5</v>
      </c>
      <c r="U684" s="99">
        <f t="shared" si="645"/>
        <v>0</v>
      </c>
      <c r="V684" s="99">
        <f t="shared" si="646"/>
        <v>-5.8816281233678436E-5</v>
      </c>
      <c r="W684" s="99"/>
      <c r="X684" s="99">
        <f t="shared" si="647"/>
        <v>0</v>
      </c>
      <c r="Y684" s="99">
        <f t="shared" si="648"/>
        <v>0</v>
      </c>
      <c r="Z684" s="99">
        <f t="shared" si="649"/>
        <v>0</v>
      </c>
      <c r="AA684" s="99">
        <f t="shared" si="650"/>
        <v>0</v>
      </c>
      <c r="AB684" s="99">
        <f t="shared" si="651"/>
        <v>0</v>
      </c>
      <c r="AC684" s="99">
        <f t="shared" si="652"/>
        <v>0</v>
      </c>
      <c r="AD684" s="1"/>
      <c r="AE684" s="1"/>
      <c r="AF684" s="5">
        <f t="shared" si="683"/>
        <v>-2.1246040460773941E-3</v>
      </c>
      <c r="AG684" s="5">
        <f t="shared" si="684"/>
        <v>-1.7792179893388882E-3</v>
      </c>
      <c r="AH684" s="5">
        <f t="shared" si="685"/>
        <v>-2.2198692502319872E-3</v>
      </c>
      <c r="AI684" s="5">
        <f t="shared" si="686"/>
        <v>-1.9481650175710019E-3</v>
      </c>
      <c r="AJ684" s="5" t="e">
        <f t="shared" si="687"/>
        <v>#DIV/0!</v>
      </c>
      <c r="AK684" s="5">
        <f t="shared" si="688"/>
        <v>-1.7792179893388882E-3</v>
      </c>
      <c r="AL684" s="1"/>
      <c r="AM684" s="175">
        <f t="shared" si="653"/>
        <v>-2.1246040460773941E-3</v>
      </c>
      <c r="AN684" s="175">
        <f t="shared" si="654"/>
        <v>-1.7792179893388882E-3</v>
      </c>
      <c r="AO684" s="175">
        <f t="shared" si="655"/>
        <v>-2.2198692502319872E-3</v>
      </c>
      <c r="AP684" s="175">
        <f t="shared" si="656"/>
        <v>-1.9481650175710019E-3</v>
      </c>
      <c r="AQ684" s="175" t="e">
        <f t="shared" si="657"/>
        <v>#DIV/0!</v>
      </c>
      <c r="AR684" s="175">
        <f t="shared" si="658"/>
        <v>-1.7792179893388882E-3</v>
      </c>
      <c r="AS684" s="175"/>
      <c r="AT684" s="175">
        <f t="shared" si="659"/>
        <v>0</v>
      </c>
      <c r="AU684" s="175">
        <f t="shared" si="660"/>
        <v>0</v>
      </c>
      <c r="AV684" s="175">
        <f t="shared" si="661"/>
        <v>0</v>
      </c>
      <c r="AW684" s="175">
        <f t="shared" si="662"/>
        <v>0</v>
      </c>
      <c r="AX684" s="175" t="e">
        <f t="shared" si="663"/>
        <v>#DIV/0!</v>
      </c>
      <c r="AY684" s="175">
        <f t="shared" si="664"/>
        <v>0</v>
      </c>
      <c r="AZ684" s="1"/>
      <c r="BA684" s="1">
        <f t="shared" si="689"/>
        <v>2.8695774992269905E-2</v>
      </c>
      <c r="BB684" s="1">
        <f t="shared" si="690"/>
        <v>3.2939745221540466E-2</v>
      </c>
      <c r="BC684" s="1">
        <f t="shared" si="691"/>
        <v>2.2165323126880288E-2</v>
      </c>
      <c r="BD684" s="1">
        <f t="shared" si="692"/>
        <v>4.2345044424275828E-2</v>
      </c>
      <c r="BE684" s="1">
        <f t="shared" si="693"/>
        <v>0</v>
      </c>
      <c r="BF684" s="1">
        <f t="shared" si="694"/>
        <v>3.2939745221540466E-2</v>
      </c>
      <c r="BG684" s="1"/>
      <c r="BH684" s="1">
        <f t="shared" si="665"/>
        <v>2.8757002319578468E-2</v>
      </c>
      <c r="BI684" s="1">
        <f t="shared" si="666"/>
        <v>3.2998561502774144E-2</v>
      </c>
      <c r="BJ684" s="1">
        <f t="shared" si="667"/>
        <v>2.2214746673734905E-2</v>
      </c>
      <c r="BK684" s="1">
        <f t="shared" si="668"/>
        <v>4.2427862244049319E-2</v>
      </c>
      <c r="BL684" s="1">
        <f t="shared" si="669"/>
        <v>0</v>
      </c>
      <c r="BM684" s="1">
        <f t="shared" si="670"/>
        <v>3.2998561502774144E-2</v>
      </c>
      <c r="BN684" s="1"/>
      <c r="BO684" s="1">
        <f t="shared" si="677"/>
        <v>-8.1425154333701812E-3</v>
      </c>
      <c r="BP684" s="1">
        <f t="shared" si="678"/>
        <v>-4.7988506729411589E-3</v>
      </c>
      <c r="BQ684" s="1">
        <f t="shared" si="679"/>
        <v>-3.2650801539911525E-2</v>
      </c>
      <c r="BR684" s="1">
        <f t="shared" si="680"/>
        <v>-2.2194872523408483E-3</v>
      </c>
      <c r="BS684" s="1" t="e">
        <f t="shared" si="681"/>
        <v>#DIV/0!</v>
      </c>
      <c r="BT684" s="1">
        <f t="shared" si="682"/>
        <v>-4.7988506729411589E-3</v>
      </c>
      <c r="BU684" s="1"/>
      <c r="BV684" s="1">
        <f t="shared" si="695"/>
        <v>0.10024931871168685</v>
      </c>
      <c r="BW684" s="1">
        <f t="shared" si="696"/>
        <v>9.8956392207069116E-2</v>
      </c>
      <c r="BX684" s="1">
        <f t="shared" si="697"/>
        <v>9.6835605238273531E-2</v>
      </c>
      <c r="BY684" s="1">
        <f t="shared" si="698"/>
        <v>0.1228571289151231</v>
      </c>
      <c r="BZ684" s="1" t="e">
        <f t="shared" si="699"/>
        <v>#DIV/0!</v>
      </c>
      <c r="CA684" s="1">
        <f t="shared" si="700"/>
        <v>9.8956392207069116E-2</v>
      </c>
      <c r="CB684" s="1"/>
      <c r="CC684" s="1"/>
    </row>
    <row r="685" spans="1:81" x14ac:dyDescent="0.2">
      <c r="A685">
        <f t="shared" si="701"/>
        <v>2046</v>
      </c>
      <c r="B685">
        <f t="shared" si="702"/>
        <v>12</v>
      </c>
      <c r="C685" s="1">
        <f>AVERAGE(RealPrice!C673:C684)</f>
        <v>2.8695092053502406E-2</v>
      </c>
      <c r="D685" s="1">
        <f>AVERAGE(RealPrice!D673:D684)</f>
        <v>3.2939067749456215E-2</v>
      </c>
      <c r="E685" s="1">
        <f>AVERAGE(RealPrice!E673:E684)</f>
        <v>2.2166863990597752E-2</v>
      </c>
      <c r="F685" s="1">
        <f>AVERAGE(RealPrice!F673:F684)</f>
        <v>4.2343525466593257E-2</v>
      </c>
      <c r="G685" s="1">
        <f>AVERAGE(RealPrice!G673:G684)</f>
        <v>0</v>
      </c>
      <c r="H685" s="1">
        <f>AVERAGE(RealPrice!H673:H684)</f>
        <v>3.2939067749456215E-2</v>
      </c>
      <c r="I685" s="1"/>
      <c r="J685" s="1">
        <f t="shared" si="671"/>
        <v>-6.1910266076062315E-5</v>
      </c>
      <c r="K685" s="1">
        <f t="shared" si="672"/>
        <v>-5.949375331792961E-5</v>
      </c>
      <c r="L685" s="1">
        <f t="shared" si="673"/>
        <v>-4.7882683137153575E-5</v>
      </c>
      <c r="M685" s="1">
        <f t="shared" si="674"/>
        <v>-8.4336777456062162E-5</v>
      </c>
      <c r="N685" s="1">
        <f t="shared" si="675"/>
        <v>0</v>
      </c>
      <c r="O685" s="1">
        <f t="shared" si="676"/>
        <v>-5.949375331792961E-5</v>
      </c>
      <c r="P685" s="1"/>
      <c r="Q685" s="99">
        <f t="shared" si="641"/>
        <v>-6.1910266076062315E-5</v>
      </c>
      <c r="R685" s="99">
        <f t="shared" si="642"/>
        <v>-5.949375331792961E-5</v>
      </c>
      <c r="S685" s="99">
        <f t="shared" si="643"/>
        <v>-4.7882683137153575E-5</v>
      </c>
      <c r="T685" s="99">
        <f t="shared" si="644"/>
        <v>-8.4336777456062162E-5</v>
      </c>
      <c r="U685" s="99">
        <f t="shared" si="645"/>
        <v>0</v>
      </c>
      <c r="V685" s="99">
        <f t="shared" si="646"/>
        <v>-5.949375331792961E-5</v>
      </c>
      <c r="W685" s="99"/>
      <c r="X685" s="99">
        <f t="shared" si="647"/>
        <v>0</v>
      </c>
      <c r="Y685" s="99">
        <f t="shared" si="648"/>
        <v>0</v>
      </c>
      <c r="Z685" s="99">
        <f t="shared" si="649"/>
        <v>0</v>
      </c>
      <c r="AA685" s="99">
        <f t="shared" si="650"/>
        <v>0</v>
      </c>
      <c r="AB685" s="99">
        <f t="shared" si="651"/>
        <v>0</v>
      </c>
      <c r="AC685" s="99">
        <f t="shared" si="652"/>
        <v>0</v>
      </c>
      <c r="AD685" s="1"/>
      <c r="AE685" s="1"/>
      <c r="AF685" s="5">
        <f t="shared" si="683"/>
        <v>-2.1528762069165097E-3</v>
      </c>
      <c r="AG685" s="5">
        <f t="shared" si="684"/>
        <v>-1.8029196003870318E-3</v>
      </c>
      <c r="AH685" s="5">
        <f t="shared" si="685"/>
        <v>-2.1554458324644088E-3</v>
      </c>
      <c r="AI685" s="5">
        <f t="shared" si="686"/>
        <v>-1.9877687207275896E-3</v>
      </c>
      <c r="AJ685" s="5" t="e">
        <f t="shared" si="687"/>
        <v>#DIV/0!</v>
      </c>
      <c r="AK685" s="5">
        <f t="shared" si="688"/>
        <v>-1.8029196003870318E-3</v>
      </c>
      <c r="AL685" s="1"/>
      <c r="AM685" s="175">
        <f t="shared" si="653"/>
        <v>-2.1528762069165097E-3</v>
      </c>
      <c r="AN685" s="175">
        <f t="shared" si="654"/>
        <v>-1.8029196003870318E-3</v>
      </c>
      <c r="AO685" s="175">
        <f t="shared" si="655"/>
        <v>-2.1554458324644088E-3</v>
      </c>
      <c r="AP685" s="175">
        <f t="shared" si="656"/>
        <v>-1.9877687207275896E-3</v>
      </c>
      <c r="AQ685" s="175" t="e">
        <f t="shared" si="657"/>
        <v>#DIV/0!</v>
      </c>
      <c r="AR685" s="175">
        <f t="shared" si="658"/>
        <v>-1.8029196003870318E-3</v>
      </c>
      <c r="AS685" s="175"/>
      <c r="AT685" s="175">
        <f t="shared" si="659"/>
        <v>0</v>
      </c>
      <c r="AU685" s="175">
        <f t="shared" si="660"/>
        <v>0</v>
      </c>
      <c r="AV685" s="175">
        <f t="shared" si="661"/>
        <v>0</v>
      </c>
      <c r="AW685" s="175">
        <f t="shared" si="662"/>
        <v>0</v>
      </c>
      <c r="AX685" s="175" t="e">
        <f t="shared" si="663"/>
        <v>#DIV/0!</v>
      </c>
      <c r="AY685" s="175">
        <f t="shared" si="664"/>
        <v>0</v>
      </c>
      <c r="AZ685" s="1"/>
      <c r="BA685" s="1">
        <f t="shared" si="689"/>
        <v>2.8633181787426343E-2</v>
      </c>
      <c r="BB685" s="1">
        <f t="shared" si="690"/>
        <v>3.2879573996138285E-2</v>
      </c>
      <c r="BC685" s="1">
        <f t="shared" si="691"/>
        <v>2.2118981307460598E-2</v>
      </c>
      <c r="BD685" s="1">
        <f t="shared" si="692"/>
        <v>4.2259188689137195E-2</v>
      </c>
      <c r="BE685" s="1">
        <f t="shared" si="693"/>
        <v>0</v>
      </c>
      <c r="BF685" s="1">
        <f t="shared" si="694"/>
        <v>3.2879573996138285E-2</v>
      </c>
      <c r="BG685" s="1"/>
      <c r="BH685" s="1">
        <f t="shared" si="665"/>
        <v>2.8695092053502406E-2</v>
      </c>
      <c r="BI685" s="1">
        <f t="shared" si="666"/>
        <v>3.2939067749456215E-2</v>
      </c>
      <c r="BJ685" s="1">
        <f t="shared" si="667"/>
        <v>2.2166863990597752E-2</v>
      </c>
      <c r="BK685" s="1">
        <f t="shared" si="668"/>
        <v>4.2343525466593257E-2</v>
      </c>
      <c r="BL685" s="1">
        <f t="shared" si="669"/>
        <v>0</v>
      </c>
      <c r="BM685" s="1">
        <f t="shared" si="670"/>
        <v>3.2939067749456215E-2</v>
      </c>
      <c r="BN685" s="1"/>
      <c r="BO685" s="1">
        <f t="shared" si="677"/>
        <v>-8.2042924143074462E-3</v>
      </c>
      <c r="BP685" s="1">
        <f t="shared" si="678"/>
        <v>-4.8582371638051297E-3</v>
      </c>
      <c r="BQ685" s="1">
        <f t="shared" si="679"/>
        <v>-3.2698581014518863E-2</v>
      </c>
      <c r="BR685" s="1">
        <f t="shared" si="680"/>
        <v>-2.3036563877886747E-3</v>
      </c>
      <c r="BS685" s="1" t="e">
        <f t="shared" si="681"/>
        <v>#DIV/0!</v>
      </c>
      <c r="BT685" s="1">
        <f t="shared" si="682"/>
        <v>-4.8582371638051297E-3</v>
      </c>
      <c r="BU685" s="1"/>
      <c r="BV685" s="1">
        <f t="shared" si="695"/>
        <v>0.10024931871168685</v>
      </c>
      <c r="BW685" s="1">
        <f t="shared" si="696"/>
        <v>9.8956392207069116E-2</v>
      </c>
      <c r="BX685" s="1">
        <f t="shared" si="697"/>
        <v>9.6835605238273531E-2</v>
      </c>
      <c r="BY685" s="1">
        <f t="shared" si="698"/>
        <v>0.1228571289151231</v>
      </c>
      <c r="BZ685" s="1" t="e">
        <f t="shared" si="699"/>
        <v>#DIV/0!</v>
      </c>
      <c r="CA685" s="1">
        <f t="shared" si="700"/>
        <v>9.8956392207069116E-2</v>
      </c>
      <c r="CB685" s="1"/>
      <c r="CC685" s="1"/>
    </row>
    <row r="686" spans="1:81" x14ac:dyDescent="0.2">
      <c r="A686">
        <f t="shared" si="701"/>
        <v>2047</v>
      </c>
      <c r="B686">
        <f t="shared" si="702"/>
        <v>1</v>
      </c>
      <c r="C686" s="1">
        <f>AVERAGE(RealPrice!C674:C685)</f>
        <v>2.8633246151246169E-2</v>
      </c>
      <c r="D686" s="1">
        <f>AVERAGE(RealPrice!D674:D685)</f>
        <v>3.2879742439189452E-2</v>
      </c>
      <c r="E686" s="1">
        <f>AVERAGE(RealPrice!E674:E685)</f>
        <v>2.2118785291149887E-2</v>
      </c>
      <c r="F686" s="1">
        <f>AVERAGE(RealPrice!F674:F685)</f>
        <v>4.2258976823752736E-2</v>
      </c>
      <c r="G686" s="1">
        <f>AVERAGE(RealPrice!G674:G685)</f>
        <v>0</v>
      </c>
      <c r="H686" s="1">
        <f>AVERAGE(RealPrice!H674:H685)</f>
        <v>3.2879742439189452E-2</v>
      </c>
      <c r="I686" s="1"/>
      <c r="J686" s="1">
        <f t="shared" si="671"/>
        <v>-6.1845902256236346E-5</v>
      </c>
      <c r="K686" s="1">
        <f t="shared" si="672"/>
        <v>-5.9325310266762632E-5</v>
      </c>
      <c r="L686" s="1">
        <f t="shared" si="673"/>
        <v>-4.807869944786422E-5</v>
      </c>
      <c r="M686" s="1">
        <f t="shared" si="674"/>
        <v>-8.454864284052066E-5</v>
      </c>
      <c r="N686" s="1">
        <f t="shared" si="675"/>
        <v>0</v>
      </c>
      <c r="O686" s="1">
        <f t="shared" si="676"/>
        <v>-5.9325310266762632E-5</v>
      </c>
      <c r="P686" s="1"/>
      <c r="Q686" s="99">
        <f t="shared" si="641"/>
        <v>-6.1845902256236346E-5</v>
      </c>
      <c r="R686" s="99">
        <f t="shared" si="642"/>
        <v>-5.9325310266762632E-5</v>
      </c>
      <c r="S686" s="99">
        <f t="shared" si="643"/>
        <v>-4.807869944786422E-5</v>
      </c>
      <c r="T686" s="99">
        <f t="shared" si="644"/>
        <v>-8.454864284052066E-5</v>
      </c>
      <c r="U686" s="99">
        <f t="shared" si="645"/>
        <v>0</v>
      </c>
      <c r="V686" s="99">
        <f t="shared" si="646"/>
        <v>-5.9325310266762632E-5</v>
      </c>
      <c r="W686" s="99"/>
      <c r="X686" s="99">
        <f t="shared" si="647"/>
        <v>0</v>
      </c>
      <c r="Y686" s="99">
        <f t="shared" si="648"/>
        <v>0</v>
      </c>
      <c r="Z686" s="99">
        <f t="shared" si="649"/>
        <v>0</v>
      </c>
      <c r="AA686" s="99">
        <f t="shared" si="650"/>
        <v>0</v>
      </c>
      <c r="AB686" s="99">
        <f t="shared" si="651"/>
        <v>0</v>
      </c>
      <c r="AC686" s="99">
        <f t="shared" si="652"/>
        <v>0</v>
      </c>
      <c r="AD686" s="1"/>
      <c r="AE686" s="1"/>
      <c r="AF686" s="5">
        <f t="shared" si="683"/>
        <v>-2.1552780573389496E-3</v>
      </c>
      <c r="AG686" s="5">
        <f t="shared" si="684"/>
        <v>-1.8010622133572962E-3</v>
      </c>
      <c r="AH686" s="5">
        <f t="shared" si="685"/>
        <v>-2.1689445772868909E-3</v>
      </c>
      <c r="AI686" s="5">
        <f t="shared" si="686"/>
        <v>-1.9967313044640944E-3</v>
      </c>
      <c r="AJ686" s="5" t="e">
        <f t="shared" si="687"/>
        <v>#DIV/0!</v>
      </c>
      <c r="AK686" s="5">
        <f t="shared" si="688"/>
        <v>-1.8010622133572962E-3</v>
      </c>
      <c r="AL686" s="1"/>
      <c r="AM686" s="175">
        <f t="shared" si="653"/>
        <v>-2.1552780573389496E-3</v>
      </c>
      <c r="AN686" s="175">
        <f t="shared" si="654"/>
        <v>-1.8010622133572962E-3</v>
      </c>
      <c r="AO686" s="175">
        <f t="shared" si="655"/>
        <v>-2.1689445772868909E-3</v>
      </c>
      <c r="AP686" s="175">
        <f t="shared" si="656"/>
        <v>-1.9967313044640944E-3</v>
      </c>
      <c r="AQ686" s="175" t="e">
        <f t="shared" si="657"/>
        <v>#DIV/0!</v>
      </c>
      <c r="AR686" s="175">
        <f t="shared" si="658"/>
        <v>-1.8010622133572962E-3</v>
      </c>
      <c r="AS686" s="175"/>
      <c r="AT686" s="175">
        <f t="shared" si="659"/>
        <v>0</v>
      </c>
      <c r="AU686" s="175">
        <f t="shared" si="660"/>
        <v>0</v>
      </c>
      <c r="AV686" s="175">
        <f t="shared" si="661"/>
        <v>0</v>
      </c>
      <c r="AW686" s="175">
        <f t="shared" si="662"/>
        <v>0</v>
      </c>
      <c r="AX686" s="175" t="e">
        <f t="shared" si="663"/>
        <v>#DIV/0!</v>
      </c>
      <c r="AY686" s="175">
        <f t="shared" si="664"/>
        <v>0</v>
      </c>
      <c r="AZ686" s="1"/>
      <c r="BA686" s="1">
        <f t="shared" si="689"/>
        <v>2.8571400248989933E-2</v>
      </c>
      <c r="BB686" s="1">
        <f t="shared" si="690"/>
        <v>3.282041712892269E-2</v>
      </c>
      <c r="BC686" s="1">
        <f t="shared" si="691"/>
        <v>2.2070706591702023E-2</v>
      </c>
      <c r="BD686" s="1">
        <f t="shared" si="692"/>
        <v>4.2174428180912216E-2</v>
      </c>
      <c r="BE686" s="1">
        <f t="shared" si="693"/>
        <v>0</v>
      </c>
      <c r="BF686" s="1">
        <f t="shared" si="694"/>
        <v>3.282041712892269E-2</v>
      </c>
      <c r="BG686" s="1"/>
      <c r="BH686" s="1">
        <f t="shared" si="665"/>
        <v>2.8633246151246169E-2</v>
      </c>
      <c r="BI686" s="1">
        <f t="shared" si="666"/>
        <v>3.2879742439189452E-2</v>
      </c>
      <c r="BJ686" s="1">
        <f t="shared" si="667"/>
        <v>2.2118785291149887E-2</v>
      </c>
      <c r="BK686" s="1">
        <f t="shared" si="668"/>
        <v>4.2258976823752736E-2</v>
      </c>
      <c r="BL686" s="1">
        <f t="shared" si="669"/>
        <v>0</v>
      </c>
      <c r="BM686" s="1">
        <f t="shared" si="670"/>
        <v>3.2879742439189452E-2</v>
      </c>
      <c r="BN686" s="1"/>
      <c r="BO686" s="1">
        <f t="shared" si="677"/>
        <v>-8.2660050214476127E-3</v>
      </c>
      <c r="BP686" s="1">
        <f t="shared" si="678"/>
        <v>-4.917455625497274E-3</v>
      </c>
      <c r="BQ686" s="1">
        <f t="shared" si="679"/>
        <v>-3.2746555433932276E-2</v>
      </c>
      <c r="BR686" s="1">
        <f t="shared" si="680"/>
        <v>-2.3880362097072846E-3</v>
      </c>
      <c r="BS686" s="1" t="e">
        <f t="shared" si="681"/>
        <v>#DIV/0!</v>
      </c>
      <c r="BT686" s="1">
        <f t="shared" si="682"/>
        <v>-4.917455625497274E-3</v>
      </c>
      <c r="BU686" s="1"/>
      <c r="BV686" s="1">
        <f t="shared" si="695"/>
        <v>0.10024931871168685</v>
      </c>
      <c r="BW686" s="1">
        <f t="shared" si="696"/>
        <v>9.8956392207069116E-2</v>
      </c>
      <c r="BX686" s="1">
        <f t="shared" si="697"/>
        <v>9.6835605238273531E-2</v>
      </c>
      <c r="BY686" s="1">
        <f t="shared" si="698"/>
        <v>0.1228571289151231</v>
      </c>
      <c r="BZ686" s="1" t="e">
        <f t="shared" si="699"/>
        <v>#DIV/0!</v>
      </c>
      <c r="CA686" s="1">
        <f t="shared" si="700"/>
        <v>9.8956392207069116E-2</v>
      </c>
      <c r="CB686" s="1"/>
      <c r="CC686" s="1"/>
    </row>
    <row r="687" spans="1:81" x14ac:dyDescent="0.2">
      <c r="A687">
        <f t="shared" si="701"/>
        <v>2047</v>
      </c>
      <c r="B687">
        <f t="shared" si="702"/>
        <v>2</v>
      </c>
      <c r="C687" s="1">
        <f>AVERAGE(RealPrice!C675:C686)</f>
        <v>2.8572468134588053E-2</v>
      </c>
      <c r="D687" s="1">
        <f>AVERAGE(RealPrice!D675:D686)</f>
        <v>3.2821051972725453E-2</v>
      </c>
      <c r="E687" s="1">
        <f>AVERAGE(RealPrice!E675:E686)</f>
        <v>2.2071175429814197E-2</v>
      </c>
      <c r="F687" s="1">
        <f>AVERAGE(RealPrice!F675:F686)</f>
        <v>4.2176307644028327E-2</v>
      </c>
      <c r="G687" s="1">
        <f>AVERAGE(RealPrice!G675:G686)</f>
        <v>0</v>
      </c>
      <c r="H687" s="1">
        <f>AVERAGE(RealPrice!H675:H686)</f>
        <v>3.2821051972725453E-2</v>
      </c>
      <c r="I687" s="1"/>
      <c r="J687" s="1">
        <f t="shared" si="671"/>
        <v>-6.0778016658116774E-5</v>
      </c>
      <c r="K687" s="1">
        <f t="shared" si="672"/>
        <v>-5.8690466463999502E-5</v>
      </c>
      <c r="L687" s="1">
        <f t="shared" si="673"/>
        <v>-4.7609861335690812E-5</v>
      </c>
      <c r="M687" s="1">
        <f t="shared" si="674"/>
        <v>-8.2669179724409458E-5</v>
      </c>
      <c r="N687" s="1">
        <f t="shared" si="675"/>
        <v>0</v>
      </c>
      <c r="O687" s="1">
        <f t="shared" si="676"/>
        <v>-5.8690466463999502E-5</v>
      </c>
      <c r="P687" s="1"/>
      <c r="Q687" s="99">
        <f t="shared" si="641"/>
        <v>-6.0778016658116774E-5</v>
      </c>
      <c r="R687" s="99">
        <f t="shared" si="642"/>
        <v>-5.8690466463999502E-5</v>
      </c>
      <c r="S687" s="99">
        <f t="shared" si="643"/>
        <v>-4.7609861335690812E-5</v>
      </c>
      <c r="T687" s="99">
        <f t="shared" si="644"/>
        <v>-8.2669179724409458E-5</v>
      </c>
      <c r="U687" s="99">
        <f t="shared" si="645"/>
        <v>0</v>
      </c>
      <c r="V687" s="99">
        <f t="shared" si="646"/>
        <v>-5.8690466463999502E-5</v>
      </c>
      <c r="W687" s="99"/>
      <c r="X687" s="99">
        <f t="shared" si="647"/>
        <v>0</v>
      </c>
      <c r="Y687" s="99">
        <f t="shared" si="648"/>
        <v>0</v>
      </c>
      <c r="Z687" s="99">
        <f t="shared" si="649"/>
        <v>0</v>
      </c>
      <c r="AA687" s="99">
        <f t="shared" si="650"/>
        <v>0</v>
      </c>
      <c r="AB687" s="99">
        <f t="shared" si="651"/>
        <v>0</v>
      </c>
      <c r="AC687" s="99">
        <f t="shared" si="652"/>
        <v>0</v>
      </c>
      <c r="AD687" s="1"/>
      <c r="AE687" s="1"/>
      <c r="AF687" s="5">
        <f t="shared" si="683"/>
        <v>-2.1226380109707899E-3</v>
      </c>
      <c r="AG687" s="5">
        <f t="shared" si="684"/>
        <v>-1.7850038385350819E-3</v>
      </c>
      <c r="AH687" s="5">
        <f t="shared" si="685"/>
        <v>-2.1524627464393209E-3</v>
      </c>
      <c r="AI687" s="5">
        <f t="shared" si="686"/>
        <v>-1.9562513325676045E-3</v>
      </c>
      <c r="AJ687" s="5" t="e">
        <f t="shared" si="687"/>
        <v>#DIV/0!</v>
      </c>
      <c r="AK687" s="5">
        <f t="shared" si="688"/>
        <v>-1.7850038385350819E-3</v>
      </c>
      <c r="AL687" s="1"/>
      <c r="AM687" s="175">
        <f t="shared" si="653"/>
        <v>-2.1226380109707899E-3</v>
      </c>
      <c r="AN687" s="175">
        <f t="shared" si="654"/>
        <v>-1.7850038385350819E-3</v>
      </c>
      <c r="AO687" s="175">
        <f t="shared" si="655"/>
        <v>-2.1524627464393209E-3</v>
      </c>
      <c r="AP687" s="175">
        <f t="shared" si="656"/>
        <v>-1.9562513325676045E-3</v>
      </c>
      <c r="AQ687" s="175" t="e">
        <f t="shared" si="657"/>
        <v>#DIV/0!</v>
      </c>
      <c r="AR687" s="175">
        <f t="shared" si="658"/>
        <v>-1.7850038385350819E-3</v>
      </c>
      <c r="AS687" s="175"/>
      <c r="AT687" s="175">
        <f t="shared" si="659"/>
        <v>0</v>
      </c>
      <c r="AU687" s="175">
        <f t="shared" si="660"/>
        <v>0</v>
      </c>
      <c r="AV687" s="175">
        <f t="shared" si="661"/>
        <v>0</v>
      </c>
      <c r="AW687" s="175">
        <f t="shared" si="662"/>
        <v>0</v>
      </c>
      <c r="AX687" s="175" t="e">
        <f t="shared" si="663"/>
        <v>#DIV/0!</v>
      </c>
      <c r="AY687" s="175">
        <f t="shared" si="664"/>
        <v>0</v>
      </c>
      <c r="AZ687" s="1"/>
      <c r="BA687" s="1">
        <f t="shared" si="689"/>
        <v>2.8511690117929936E-2</v>
      </c>
      <c r="BB687" s="1">
        <f t="shared" si="690"/>
        <v>3.2762361506261453E-2</v>
      </c>
      <c r="BC687" s="1">
        <f t="shared" si="691"/>
        <v>2.2023565568478506E-2</v>
      </c>
      <c r="BD687" s="1">
        <f t="shared" si="692"/>
        <v>4.2093638464303917E-2</v>
      </c>
      <c r="BE687" s="1">
        <f t="shared" si="693"/>
        <v>0</v>
      </c>
      <c r="BF687" s="1">
        <f t="shared" si="694"/>
        <v>3.2762361506261453E-2</v>
      </c>
      <c r="BG687" s="1"/>
      <c r="BH687" s="1">
        <f t="shared" si="665"/>
        <v>2.8572468134588053E-2</v>
      </c>
      <c r="BI687" s="1">
        <f t="shared" si="666"/>
        <v>3.2821051972725453E-2</v>
      </c>
      <c r="BJ687" s="1">
        <f t="shared" si="667"/>
        <v>2.2071175429814197E-2</v>
      </c>
      <c r="BK687" s="1">
        <f t="shared" si="668"/>
        <v>4.2176307644028327E-2</v>
      </c>
      <c r="BL687" s="1">
        <f t="shared" si="669"/>
        <v>0</v>
      </c>
      <c r="BM687" s="1">
        <f t="shared" si="670"/>
        <v>3.2821051972725453E-2</v>
      </c>
      <c r="BN687" s="1"/>
      <c r="BO687" s="1">
        <f t="shared" si="677"/>
        <v>-8.3266540283773414E-3</v>
      </c>
      <c r="BP687" s="1">
        <f t="shared" si="678"/>
        <v>-4.9760413292533482E-3</v>
      </c>
      <c r="BQ687" s="1">
        <f t="shared" si="679"/>
        <v>-3.279406281681508E-2</v>
      </c>
      <c r="BR687" s="1">
        <f t="shared" si="680"/>
        <v>-2.4705436677386963E-3</v>
      </c>
      <c r="BS687" s="1" t="e">
        <f t="shared" si="681"/>
        <v>#DIV/0!</v>
      </c>
      <c r="BT687" s="1">
        <f t="shared" si="682"/>
        <v>-4.9760413292533482E-3</v>
      </c>
      <c r="BU687" s="1"/>
      <c r="BV687" s="1">
        <f t="shared" si="695"/>
        <v>0.10024931871168685</v>
      </c>
      <c r="BW687" s="1">
        <f t="shared" si="696"/>
        <v>9.8956392207069116E-2</v>
      </c>
      <c r="BX687" s="1">
        <f t="shared" si="697"/>
        <v>9.6835605238273531E-2</v>
      </c>
      <c r="BY687" s="1">
        <f t="shared" si="698"/>
        <v>0.1228571289151231</v>
      </c>
      <c r="BZ687" s="1" t="e">
        <f t="shared" si="699"/>
        <v>#DIV/0!</v>
      </c>
      <c r="CA687" s="1">
        <f t="shared" si="700"/>
        <v>9.8956392207069116E-2</v>
      </c>
      <c r="CB687" s="1"/>
      <c r="CC687" s="1"/>
    </row>
    <row r="688" spans="1:81" x14ac:dyDescent="0.2">
      <c r="A688">
        <f t="shared" si="701"/>
        <v>2047</v>
      </c>
      <c r="B688">
        <f t="shared" si="702"/>
        <v>3</v>
      </c>
      <c r="C688" s="1">
        <f>AVERAGE(RealPrice!C676:C687)</f>
        <v>2.851032509251963E-2</v>
      </c>
      <c r="D688" s="1">
        <f>AVERAGE(RealPrice!D676:D687)</f>
        <v>3.2761239407925698E-2</v>
      </c>
      <c r="E688" s="1">
        <f>AVERAGE(RealPrice!E676:E687)</f>
        <v>2.20240752508674E-2</v>
      </c>
      <c r="F688" s="1">
        <f>AVERAGE(RealPrice!F676:F687)</f>
        <v>4.2092821783806654E-2</v>
      </c>
      <c r="G688" s="1">
        <f>AVERAGE(RealPrice!G676:G687)</f>
        <v>0</v>
      </c>
      <c r="H688" s="1">
        <f>AVERAGE(RealPrice!H676:H687)</f>
        <v>3.2761239407925698E-2</v>
      </c>
      <c r="I688" s="1"/>
      <c r="J688" s="1">
        <f t="shared" si="671"/>
        <v>-6.2143042068422277E-5</v>
      </c>
      <c r="K688" s="1">
        <f t="shared" si="672"/>
        <v>-5.9812564799754941E-5</v>
      </c>
      <c r="L688" s="1">
        <f t="shared" si="673"/>
        <v>-4.710017894679619E-5</v>
      </c>
      <c r="M688" s="1">
        <f t="shared" si="674"/>
        <v>-8.348586022167287E-5</v>
      </c>
      <c r="N688" s="1">
        <f t="shared" si="675"/>
        <v>0</v>
      </c>
      <c r="O688" s="1">
        <f t="shared" si="676"/>
        <v>-5.9812564799754941E-5</v>
      </c>
      <c r="P688" s="1"/>
      <c r="Q688" s="99">
        <f t="shared" si="641"/>
        <v>-6.2143042068422277E-5</v>
      </c>
      <c r="R688" s="99">
        <f t="shared" si="642"/>
        <v>-5.9812564799754941E-5</v>
      </c>
      <c r="S688" s="99">
        <f t="shared" si="643"/>
        <v>-4.710017894679619E-5</v>
      </c>
      <c r="T688" s="99">
        <f t="shared" si="644"/>
        <v>-8.348586022167287E-5</v>
      </c>
      <c r="U688" s="99">
        <f t="shared" si="645"/>
        <v>0</v>
      </c>
      <c r="V688" s="99">
        <f t="shared" si="646"/>
        <v>-5.9812564799754941E-5</v>
      </c>
      <c r="W688" s="99"/>
      <c r="X688" s="99">
        <f t="shared" si="647"/>
        <v>0</v>
      </c>
      <c r="Y688" s="99">
        <f t="shared" si="648"/>
        <v>0</v>
      </c>
      <c r="Z688" s="99">
        <f t="shared" si="649"/>
        <v>0</v>
      </c>
      <c r="AA688" s="99">
        <f t="shared" si="650"/>
        <v>0</v>
      </c>
      <c r="AB688" s="99">
        <f t="shared" si="651"/>
        <v>0</v>
      </c>
      <c r="AC688" s="99">
        <f t="shared" si="652"/>
        <v>0</v>
      </c>
      <c r="AD688" s="1"/>
      <c r="AE688" s="1"/>
      <c r="AF688" s="5">
        <f t="shared" si="683"/>
        <v>-2.1749273382930534E-3</v>
      </c>
      <c r="AG688" s="5">
        <f t="shared" si="684"/>
        <v>-1.8223841469023894E-3</v>
      </c>
      <c r="AH688" s="5">
        <f t="shared" si="685"/>
        <v>-2.1340131655684935E-3</v>
      </c>
      <c r="AI688" s="5">
        <f t="shared" si="686"/>
        <v>-1.9794492426008503E-3</v>
      </c>
      <c r="AJ688" s="5" t="e">
        <f t="shared" si="687"/>
        <v>#DIV/0!</v>
      </c>
      <c r="AK688" s="5">
        <f t="shared" si="688"/>
        <v>-1.8223841469023894E-3</v>
      </c>
      <c r="AL688" s="1"/>
      <c r="AM688" s="175">
        <f t="shared" si="653"/>
        <v>-2.1749273382930534E-3</v>
      </c>
      <c r="AN688" s="175">
        <f t="shared" si="654"/>
        <v>-1.8223841469023894E-3</v>
      </c>
      <c r="AO688" s="175">
        <f t="shared" si="655"/>
        <v>-2.1340131655684935E-3</v>
      </c>
      <c r="AP688" s="175">
        <f t="shared" si="656"/>
        <v>-1.9794492426008503E-3</v>
      </c>
      <c r="AQ688" s="175" t="e">
        <f t="shared" si="657"/>
        <v>#DIV/0!</v>
      </c>
      <c r="AR688" s="175">
        <f t="shared" si="658"/>
        <v>-1.8223841469023894E-3</v>
      </c>
      <c r="AS688" s="175"/>
      <c r="AT688" s="175">
        <f t="shared" si="659"/>
        <v>0</v>
      </c>
      <c r="AU688" s="175">
        <f t="shared" si="660"/>
        <v>0</v>
      </c>
      <c r="AV688" s="175">
        <f t="shared" si="661"/>
        <v>0</v>
      </c>
      <c r="AW688" s="175">
        <f t="shared" si="662"/>
        <v>0</v>
      </c>
      <c r="AX688" s="175" t="e">
        <f t="shared" si="663"/>
        <v>#DIV/0!</v>
      </c>
      <c r="AY688" s="175">
        <f t="shared" si="664"/>
        <v>0</v>
      </c>
      <c r="AZ688" s="1"/>
      <c r="BA688" s="1">
        <f t="shared" si="689"/>
        <v>2.8448182050451208E-2</v>
      </c>
      <c r="BB688" s="1">
        <f t="shared" si="690"/>
        <v>3.2701426843125943E-2</v>
      </c>
      <c r="BC688" s="1">
        <f t="shared" si="691"/>
        <v>2.1976975071920604E-2</v>
      </c>
      <c r="BD688" s="1">
        <f t="shared" si="692"/>
        <v>4.2009335923584981E-2</v>
      </c>
      <c r="BE688" s="1">
        <f t="shared" si="693"/>
        <v>0</v>
      </c>
      <c r="BF688" s="1">
        <f t="shared" si="694"/>
        <v>3.2701426843125943E-2</v>
      </c>
      <c r="BG688" s="1"/>
      <c r="BH688" s="1">
        <f t="shared" si="665"/>
        <v>2.851032509251963E-2</v>
      </c>
      <c r="BI688" s="1">
        <f t="shared" si="666"/>
        <v>3.2761239407925698E-2</v>
      </c>
      <c r="BJ688" s="1">
        <f t="shared" si="667"/>
        <v>2.20240752508674E-2</v>
      </c>
      <c r="BK688" s="1">
        <f t="shared" si="668"/>
        <v>4.2092821783806654E-2</v>
      </c>
      <c r="BL688" s="1">
        <f t="shared" si="669"/>
        <v>0</v>
      </c>
      <c r="BM688" s="1">
        <f t="shared" si="670"/>
        <v>3.2761239407925698E-2</v>
      </c>
      <c r="BN688" s="1"/>
      <c r="BO688" s="1">
        <f t="shared" si="677"/>
        <v>-8.3886619138446843E-3</v>
      </c>
      <c r="BP688" s="1">
        <f t="shared" si="678"/>
        <v>-5.0357448925832261E-3</v>
      </c>
      <c r="BQ688" s="1">
        <f t="shared" si="679"/>
        <v>-3.2841062483359905E-2</v>
      </c>
      <c r="BR688" s="1">
        <f t="shared" si="680"/>
        <v>-2.5538642719375852E-3</v>
      </c>
      <c r="BS688" s="1" t="e">
        <f t="shared" si="681"/>
        <v>#DIV/0!</v>
      </c>
      <c r="BT688" s="1">
        <f t="shared" si="682"/>
        <v>-5.0357448925832261E-3</v>
      </c>
      <c r="BU688" s="1"/>
      <c r="BV688" s="1">
        <f t="shared" si="695"/>
        <v>0.10024931871168685</v>
      </c>
      <c r="BW688" s="1">
        <f t="shared" si="696"/>
        <v>9.8956392207069116E-2</v>
      </c>
      <c r="BX688" s="1">
        <f t="shared" si="697"/>
        <v>9.6835605238273531E-2</v>
      </c>
      <c r="BY688" s="1">
        <f t="shared" si="698"/>
        <v>0.1228571289151231</v>
      </c>
      <c r="BZ688" s="1" t="e">
        <f t="shared" si="699"/>
        <v>#DIV/0!</v>
      </c>
      <c r="CA688" s="1">
        <f t="shared" si="700"/>
        <v>9.8956392207069116E-2</v>
      </c>
      <c r="CB688" s="1"/>
      <c r="CC688" s="1"/>
    </row>
    <row r="689" spans="1:81" x14ac:dyDescent="0.2">
      <c r="A689">
        <f t="shared" si="701"/>
        <v>2047</v>
      </c>
      <c r="B689">
        <f t="shared" si="702"/>
        <v>4</v>
      </c>
      <c r="C689" s="1">
        <f>AVERAGE(RealPrice!C677:C688)</f>
        <v>2.8448745052267684E-2</v>
      </c>
      <c r="D689" s="1">
        <f>AVERAGE(RealPrice!D677:D688)</f>
        <v>3.270185544839397E-2</v>
      </c>
      <c r="E689" s="1">
        <f>AVERAGE(RealPrice!E677:E688)</f>
        <v>2.1977139536550176E-2</v>
      </c>
      <c r="F689" s="1">
        <f>AVERAGE(RealPrice!F677:F688)</f>
        <v>4.2009072498265299E-2</v>
      </c>
      <c r="G689" s="1">
        <f>AVERAGE(RealPrice!G677:G688)</f>
        <v>0</v>
      </c>
      <c r="H689" s="1">
        <f>AVERAGE(RealPrice!H677:H688)</f>
        <v>3.270185544839397E-2</v>
      </c>
      <c r="I689" s="1"/>
      <c r="J689" s="1">
        <f t="shared" si="671"/>
        <v>-6.1580040251946189E-5</v>
      </c>
      <c r="K689" s="1">
        <f t="shared" si="672"/>
        <v>-5.9383959531728037E-5</v>
      </c>
      <c r="L689" s="1">
        <f t="shared" si="673"/>
        <v>-4.6935714317224847E-5</v>
      </c>
      <c r="M689" s="1">
        <f t="shared" si="674"/>
        <v>-8.3749285541355467E-5</v>
      </c>
      <c r="N689" s="1">
        <f t="shared" si="675"/>
        <v>0</v>
      </c>
      <c r="O689" s="1">
        <f t="shared" si="676"/>
        <v>-5.9383959531728037E-5</v>
      </c>
      <c r="P689" s="1"/>
      <c r="Q689" s="99">
        <f t="shared" si="641"/>
        <v>-6.1580040251946189E-5</v>
      </c>
      <c r="R689" s="99">
        <f t="shared" si="642"/>
        <v>-5.9383959531728037E-5</v>
      </c>
      <c r="S689" s="99">
        <f t="shared" si="643"/>
        <v>-4.6935714317224847E-5</v>
      </c>
      <c r="T689" s="99">
        <f t="shared" si="644"/>
        <v>-8.3749285541355467E-5</v>
      </c>
      <c r="U689" s="99">
        <f t="shared" si="645"/>
        <v>0</v>
      </c>
      <c r="V689" s="99">
        <f t="shared" si="646"/>
        <v>-5.9383959531728037E-5</v>
      </c>
      <c r="W689" s="99"/>
      <c r="X689" s="99">
        <f t="shared" si="647"/>
        <v>0</v>
      </c>
      <c r="Y689" s="99">
        <f t="shared" si="648"/>
        <v>0</v>
      </c>
      <c r="Z689" s="99">
        <f t="shared" si="649"/>
        <v>0</v>
      </c>
      <c r="AA689" s="99">
        <f t="shared" si="650"/>
        <v>0</v>
      </c>
      <c r="AB689" s="99">
        <f t="shared" si="651"/>
        <v>0</v>
      </c>
      <c r="AC689" s="99">
        <f t="shared" si="652"/>
        <v>0</v>
      </c>
      <c r="AD689" s="1"/>
      <c r="AE689" s="1"/>
      <c r="AF689" s="5">
        <f t="shared" si="683"/>
        <v>-2.1599206621499834E-3</v>
      </c>
      <c r="AG689" s="5">
        <f t="shared" si="684"/>
        <v>-1.81262860028919E-3</v>
      </c>
      <c r="AH689" s="5">
        <f t="shared" si="685"/>
        <v>-2.1311094237828065E-3</v>
      </c>
      <c r="AI689" s="5">
        <f t="shared" si="686"/>
        <v>-1.9896334337360377E-3</v>
      </c>
      <c r="AJ689" s="5" t="e">
        <f t="shared" si="687"/>
        <v>#DIV/0!</v>
      </c>
      <c r="AK689" s="5">
        <f t="shared" si="688"/>
        <v>-1.81262860028919E-3</v>
      </c>
      <c r="AL689" s="1"/>
      <c r="AM689" s="175">
        <f t="shared" si="653"/>
        <v>-2.1599206621499834E-3</v>
      </c>
      <c r="AN689" s="175">
        <f t="shared" si="654"/>
        <v>-1.81262860028919E-3</v>
      </c>
      <c r="AO689" s="175">
        <f t="shared" si="655"/>
        <v>-2.1311094237828065E-3</v>
      </c>
      <c r="AP689" s="175">
        <f t="shared" si="656"/>
        <v>-1.9896334337360377E-3</v>
      </c>
      <c r="AQ689" s="175" t="e">
        <f t="shared" si="657"/>
        <v>#DIV/0!</v>
      </c>
      <c r="AR689" s="175">
        <f t="shared" si="658"/>
        <v>-1.81262860028919E-3</v>
      </c>
      <c r="AS689" s="175"/>
      <c r="AT689" s="175">
        <f t="shared" si="659"/>
        <v>0</v>
      </c>
      <c r="AU689" s="175">
        <f t="shared" si="660"/>
        <v>0</v>
      </c>
      <c r="AV689" s="175">
        <f t="shared" si="661"/>
        <v>0</v>
      </c>
      <c r="AW689" s="175">
        <f t="shared" si="662"/>
        <v>0</v>
      </c>
      <c r="AX689" s="175" t="e">
        <f t="shared" si="663"/>
        <v>#DIV/0!</v>
      </c>
      <c r="AY689" s="175">
        <f t="shared" si="664"/>
        <v>0</v>
      </c>
      <c r="AZ689" s="1"/>
      <c r="BA689" s="1">
        <f t="shared" si="689"/>
        <v>2.8387165012015738E-2</v>
      </c>
      <c r="BB689" s="1">
        <f t="shared" si="690"/>
        <v>3.2642471488862242E-2</v>
      </c>
      <c r="BC689" s="1">
        <f t="shared" si="691"/>
        <v>2.1930203822232951E-2</v>
      </c>
      <c r="BD689" s="1">
        <f t="shared" si="692"/>
        <v>4.1925323212723943E-2</v>
      </c>
      <c r="BE689" s="1">
        <f t="shared" si="693"/>
        <v>0</v>
      </c>
      <c r="BF689" s="1">
        <f t="shared" si="694"/>
        <v>3.2642471488862242E-2</v>
      </c>
      <c r="BG689" s="1"/>
      <c r="BH689" s="1">
        <f t="shared" si="665"/>
        <v>2.8448745052267684E-2</v>
      </c>
      <c r="BI689" s="1">
        <f t="shared" si="666"/>
        <v>3.270185544839397E-2</v>
      </c>
      <c r="BJ689" s="1">
        <f t="shared" si="667"/>
        <v>2.1977139536550176E-2</v>
      </c>
      <c r="BK689" s="1">
        <f t="shared" si="668"/>
        <v>4.2009072498265299E-2</v>
      </c>
      <c r="BL689" s="1">
        <f t="shared" si="669"/>
        <v>0</v>
      </c>
      <c r="BM689" s="1">
        <f t="shared" si="670"/>
        <v>3.270185544839397E-2</v>
      </c>
      <c r="BN689" s="1"/>
      <c r="BO689" s="1">
        <f t="shared" si="677"/>
        <v>-8.4501089460953145E-3</v>
      </c>
      <c r="BP689" s="1">
        <f t="shared" si="678"/>
        <v>-5.0950212110515078E-3</v>
      </c>
      <c r="BQ689" s="1">
        <f t="shared" si="679"/>
        <v>-3.2887898172534034E-2</v>
      </c>
      <c r="BR689" s="1">
        <f t="shared" si="680"/>
        <v>-2.6374469271003751E-3</v>
      </c>
      <c r="BS689" s="1" t="e">
        <f t="shared" si="681"/>
        <v>#DIV/0!</v>
      </c>
      <c r="BT689" s="1">
        <f t="shared" si="682"/>
        <v>-5.0950212110515078E-3</v>
      </c>
      <c r="BU689" s="1"/>
      <c r="BV689" s="1">
        <f t="shared" si="695"/>
        <v>0.10024931871168685</v>
      </c>
      <c r="BW689" s="1">
        <f t="shared" si="696"/>
        <v>9.8956392207069116E-2</v>
      </c>
      <c r="BX689" s="1">
        <f t="shared" si="697"/>
        <v>9.6835605238273531E-2</v>
      </c>
      <c r="BY689" s="1">
        <f t="shared" si="698"/>
        <v>0.1228571289151231</v>
      </c>
      <c r="BZ689" s="1" t="e">
        <f t="shared" si="699"/>
        <v>#DIV/0!</v>
      </c>
      <c r="CA689" s="1">
        <f t="shared" si="700"/>
        <v>9.8956392207069116E-2</v>
      </c>
      <c r="CB689" s="1"/>
      <c r="CC689" s="1"/>
    </row>
    <row r="690" spans="1:81" x14ac:dyDescent="0.2">
      <c r="A690">
        <f t="shared" si="701"/>
        <v>2047</v>
      </c>
      <c r="B690">
        <f t="shared" si="702"/>
        <v>5</v>
      </c>
      <c r="C690" s="1">
        <f>AVERAGE(RealPrice!C678:C689)</f>
        <v>2.8387613801255113E-2</v>
      </c>
      <c r="D690" s="1">
        <f>AVERAGE(RealPrice!D678:D689)</f>
        <v>3.2642838800435593E-2</v>
      </c>
      <c r="E690" s="1">
        <f>AVERAGE(RealPrice!E678:E689)</f>
        <v>2.1929180972605058E-2</v>
      </c>
      <c r="F690" s="1">
        <f>AVERAGE(RealPrice!F678:F689)</f>
        <v>4.1925467819088243E-2</v>
      </c>
      <c r="G690" s="1">
        <f>AVERAGE(RealPrice!G678:G689)</f>
        <v>0</v>
      </c>
      <c r="H690" s="1">
        <f>AVERAGE(RealPrice!H678:H689)</f>
        <v>3.2642838800435593E-2</v>
      </c>
      <c r="I690" s="1"/>
      <c r="J690" s="1">
        <f t="shared" si="671"/>
        <v>-6.1131251012570831E-5</v>
      </c>
      <c r="K690" s="1">
        <f t="shared" si="672"/>
        <v>-5.9016647958376467E-5</v>
      </c>
      <c r="L690" s="1">
        <f t="shared" si="673"/>
        <v>-4.7958563945117022E-5</v>
      </c>
      <c r="M690" s="1">
        <f t="shared" si="674"/>
        <v>-8.3604679177055885E-5</v>
      </c>
      <c r="N690" s="1">
        <f t="shared" si="675"/>
        <v>0</v>
      </c>
      <c r="O690" s="1">
        <f t="shared" si="676"/>
        <v>-5.9016647958376467E-5</v>
      </c>
      <c r="P690" s="1"/>
      <c r="Q690" s="99">
        <f t="shared" si="641"/>
        <v>-6.1131251012570831E-5</v>
      </c>
      <c r="R690" s="99">
        <f t="shared" si="642"/>
        <v>-5.9016647958376467E-5</v>
      </c>
      <c r="S690" s="99">
        <f t="shared" si="643"/>
        <v>-4.7958563945117022E-5</v>
      </c>
      <c r="T690" s="99">
        <f t="shared" si="644"/>
        <v>-8.3604679177055885E-5</v>
      </c>
      <c r="U690" s="99">
        <f t="shared" si="645"/>
        <v>0</v>
      </c>
      <c r="V690" s="99">
        <f t="shared" si="646"/>
        <v>-5.9016647958376467E-5</v>
      </c>
      <c r="W690" s="99"/>
      <c r="X690" s="99">
        <f t="shared" si="647"/>
        <v>0</v>
      </c>
      <c r="Y690" s="99">
        <f t="shared" si="648"/>
        <v>0</v>
      </c>
      <c r="Z690" s="99">
        <f t="shared" si="649"/>
        <v>0</v>
      </c>
      <c r="AA690" s="99">
        <f t="shared" si="650"/>
        <v>0</v>
      </c>
      <c r="AB690" s="99">
        <f t="shared" si="651"/>
        <v>0</v>
      </c>
      <c r="AC690" s="99">
        <f t="shared" si="652"/>
        <v>0</v>
      </c>
      <c r="AD690" s="1"/>
      <c r="AE690" s="1"/>
      <c r="AF690" s="5">
        <f t="shared" si="683"/>
        <v>-2.1488206562453316E-3</v>
      </c>
      <c r="AG690" s="5">
        <f t="shared" si="684"/>
        <v>-1.804688056661119E-3</v>
      </c>
      <c r="AH690" s="5">
        <f t="shared" si="685"/>
        <v>-2.1822022772962635E-3</v>
      </c>
      <c r="AI690" s="5">
        <f t="shared" si="686"/>
        <v>-1.9901577017800154E-3</v>
      </c>
      <c r="AJ690" s="5" t="e">
        <f t="shared" si="687"/>
        <v>#DIV/0!</v>
      </c>
      <c r="AK690" s="5">
        <f t="shared" si="688"/>
        <v>-1.804688056661119E-3</v>
      </c>
      <c r="AL690" s="1"/>
      <c r="AM690" s="175">
        <f t="shared" si="653"/>
        <v>-2.1488206562453316E-3</v>
      </c>
      <c r="AN690" s="175">
        <f t="shared" si="654"/>
        <v>-1.804688056661119E-3</v>
      </c>
      <c r="AO690" s="175">
        <f t="shared" si="655"/>
        <v>-2.1822022772962635E-3</v>
      </c>
      <c r="AP690" s="175">
        <f t="shared" si="656"/>
        <v>-1.9901577017800154E-3</v>
      </c>
      <c r="AQ690" s="175" t="e">
        <f t="shared" si="657"/>
        <v>#DIV/0!</v>
      </c>
      <c r="AR690" s="175">
        <f t="shared" si="658"/>
        <v>-1.804688056661119E-3</v>
      </c>
      <c r="AS690" s="175"/>
      <c r="AT690" s="175">
        <f t="shared" si="659"/>
        <v>0</v>
      </c>
      <c r="AU690" s="175">
        <f t="shared" si="660"/>
        <v>0</v>
      </c>
      <c r="AV690" s="175">
        <f t="shared" si="661"/>
        <v>0</v>
      </c>
      <c r="AW690" s="175">
        <f t="shared" si="662"/>
        <v>0</v>
      </c>
      <c r="AX690" s="175" t="e">
        <f t="shared" si="663"/>
        <v>#DIV/0!</v>
      </c>
      <c r="AY690" s="175">
        <f t="shared" si="664"/>
        <v>0</v>
      </c>
      <c r="AZ690" s="1"/>
      <c r="BA690" s="1">
        <f t="shared" si="689"/>
        <v>2.8326482550242543E-2</v>
      </c>
      <c r="BB690" s="1">
        <f t="shared" si="690"/>
        <v>3.2583822152477217E-2</v>
      </c>
      <c r="BC690" s="1">
        <f t="shared" si="691"/>
        <v>2.1881222408659941E-2</v>
      </c>
      <c r="BD690" s="1">
        <f t="shared" si="692"/>
        <v>4.1841863139911187E-2</v>
      </c>
      <c r="BE690" s="1">
        <f t="shared" si="693"/>
        <v>0</v>
      </c>
      <c r="BF690" s="1">
        <f t="shared" si="694"/>
        <v>3.2583822152477217E-2</v>
      </c>
      <c r="BG690" s="1"/>
      <c r="BH690" s="1">
        <f t="shared" si="665"/>
        <v>2.8387613801255113E-2</v>
      </c>
      <c r="BI690" s="1">
        <f t="shared" si="666"/>
        <v>3.2642838800435593E-2</v>
      </c>
      <c r="BJ690" s="1">
        <f t="shared" si="667"/>
        <v>2.1929180972605058E-2</v>
      </c>
      <c r="BK690" s="1">
        <f t="shared" si="668"/>
        <v>4.1925467819088243E-2</v>
      </c>
      <c r="BL690" s="1">
        <f t="shared" si="669"/>
        <v>0</v>
      </c>
      <c r="BM690" s="1">
        <f t="shared" si="670"/>
        <v>3.2642838800435593E-2</v>
      </c>
      <c r="BN690" s="1"/>
      <c r="BO690" s="1">
        <f t="shared" si="677"/>
        <v>-8.5111088370129657E-3</v>
      </c>
      <c r="BP690" s="1">
        <f t="shared" si="678"/>
        <v>-5.1539313523701683E-3</v>
      </c>
      <c r="BQ690" s="1">
        <f t="shared" si="679"/>
        <v>-3.2935752081191698E-2</v>
      </c>
      <c r="BR690" s="1">
        <f t="shared" si="680"/>
        <v>-2.7208852197812636E-3</v>
      </c>
      <c r="BS690" s="1" t="e">
        <f t="shared" si="681"/>
        <v>#DIV/0!</v>
      </c>
      <c r="BT690" s="1">
        <f t="shared" si="682"/>
        <v>-5.1539313523701683E-3</v>
      </c>
      <c r="BU690" s="1"/>
      <c r="BV690" s="1">
        <f t="shared" si="695"/>
        <v>0.10024931871168685</v>
      </c>
      <c r="BW690" s="1">
        <f t="shared" si="696"/>
        <v>9.8956392207069116E-2</v>
      </c>
      <c r="BX690" s="1">
        <f t="shared" si="697"/>
        <v>9.6835605238273531E-2</v>
      </c>
      <c r="BY690" s="1">
        <f t="shared" si="698"/>
        <v>0.1228571289151231</v>
      </c>
      <c r="BZ690" s="1" t="e">
        <f t="shared" si="699"/>
        <v>#DIV/0!</v>
      </c>
      <c r="CA690" s="1">
        <f t="shared" si="700"/>
        <v>9.8956392207069116E-2</v>
      </c>
      <c r="CB690" s="1"/>
      <c r="CC690" s="1"/>
    </row>
    <row r="691" spans="1:81" x14ac:dyDescent="0.2">
      <c r="A691">
        <f t="shared" si="701"/>
        <v>2047</v>
      </c>
      <c r="B691">
        <f t="shared" si="702"/>
        <v>6</v>
      </c>
      <c r="C691" s="1">
        <f>AVERAGE(RealPrice!C679:C690)</f>
        <v>2.8326741656233351E-2</v>
      </c>
      <c r="D691" s="1">
        <f>AVERAGE(RealPrice!D679:D690)</f>
        <v>3.2584129985675975E-2</v>
      </c>
      <c r="E691" s="1">
        <f>AVERAGE(RealPrice!E679:E690)</f>
        <v>2.1881757617571908E-2</v>
      </c>
      <c r="F691" s="1">
        <f>AVERAGE(RealPrice!F679:F690)</f>
        <v>4.1842941940256173E-2</v>
      </c>
      <c r="G691" s="1">
        <f>AVERAGE(RealPrice!G679:G690)</f>
        <v>0</v>
      </c>
      <c r="H691" s="1">
        <f>AVERAGE(RealPrice!H679:H690)</f>
        <v>3.2584129985675975E-2</v>
      </c>
      <c r="I691" s="1"/>
      <c r="J691" s="1">
        <f t="shared" si="671"/>
        <v>-6.087214502176197E-5</v>
      </c>
      <c r="K691" s="1">
        <f t="shared" si="672"/>
        <v>-5.8708814759618477E-5</v>
      </c>
      <c r="L691" s="1">
        <f t="shared" si="673"/>
        <v>-4.7423355033150011E-5</v>
      </c>
      <c r="M691" s="1">
        <f t="shared" si="674"/>
        <v>-8.2525878832069577E-5</v>
      </c>
      <c r="N691" s="1">
        <f t="shared" si="675"/>
        <v>0</v>
      </c>
      <c r="O691" s="1">
        <f t="shared" si="676"/>
        <v>-5.8708814759618477E-5</v>
      </c>
      <c r="P691" s="1"/>
      <c r="Q691" s="99">
        <f t="shared" si="641"/>
        <v>-6.087214502176197E-5</v>
      </c>
      <c r="R691" s="99">
        <f t="shared" si="642"/>
        <v>-5.8708814759618477E-5</v>
      </c>
      <c r="S691" s="99">
        <f t="shared" si="643"/>
        <v>-4.7423355033150011E-5</v>
      </c>
      <c r="T691" s="99">
        <f t="shared" si="644"/>
        <v>-8.2525878832069577E-5</v>
      </c>
      <c r="U691" s="99">
        <f t="shared" si="645"/>
        <v>0</v>
      </c>
      <c r="V691" s="99">
        <f t="shared" si="646"/>
        <v>-5.8708814759618477E-5</v>
      </c>
      <c r="W691" s="99"/>
      <c r="X691" s="99">
        <f t="shared" si="647"/>
        <v>0</v>
      </c>
      <c r="Y691" s="99">
        <f t="shared" si="648"/>
        <v>0</v>
      </c>
      <c r="Z691" s="99">
        <f t="shared" si="649"/>
        <v>0</v>
      </c>
      <c r="AA691" s="99">
        <f t="shared" si="650"/>
        <v>0</v>
      </c>
      <c r="AB691" s="99">
        <f t="shared" si="651"/>
        <v>0</v>
      </c>
      <c r="AC691" s="99">
        <f t="shared" si="652"/>
        <v>0</v>
      </c>
      <c r="AD691" s="1"/>
      <c r="AE691" s="1"/>
      <c r="AF691" s="5">
        <f t="shared" si="683"/>
        <v>-2.1443205986926284E-3</v>
      </c>
      <c r="AG691" s="5">
        <f t="shared" si="684"/>
        <v>-1.7985204999644289E-3</v>
      </c>
      <c r="AH691" s="5">
        <f t="shared" si="685"/>
        <v>-2.1625684558120861E-3</v>
      </c>
      <c r="AI691" s="5">
        <f t="shared" si="686"/>
        <v>-1.9683949428584979E-3</v>
      </c>
      <c r="AJ691" s="5" t="e">
        <f t="shared" si="687"/>
        <v>#DIV/0!</v>
      </c>
      <c r="AK691" s="5">
        <f t="shared" si="688"/>
        <v>-1.7985204999644289E-3</v>
      </c>
      <c r="AL691" s="1"/>
      <c r="AM691" s="175">
        <f t="shared" si="653"/>
        <v>-2.1443205986926284E-3</v>
      </c>
      <c r="AN691" s="175">
        <f t="shared" si="654"/>
        <v>-1.7985204999644289E-3</v>
      </c>
      <c r="AO691" s="175">
        <f t="shared" si="655"/>
        <v>-2.1625684558120861E-3</v>
      </c>
      <c r="AP691" s="175">
        <f t="shared" si="656"/>
        <v>-1.9683949428584979E-3</v>
      </c>
      <c r="AQ691" s="175" t="e">
        <f t="shared" si="657"/>
        <v>#DIV/0!</v>
      </c>
      <c r="AR691" s="175">
        <f t="shared" si="658"/>
        <v>-1.7985204999644289E-3</v>
      </c>
      <c r="AS691" s="175"/>
      <c r="AT691" s="175">
        <f t="shared" si="659"/>
        <v>0</v>
      </c>
      <c r="AU691" s="175">
        <f t="shared" si="660"/>
        <v>0</v>
      </c>
      <c r="AV691" s="175">
        <f t="shared" si="661"/>
        <v>0</v>
      </c>
      <c r="AW691" s="175">
        <f t="shared" si="662"/>
        <v>0</v>
      </c>
      <c r="AX691" s="175" t="e">
        <f t="shared" si="663"/>
        <v>#DIV/0!</v>
      </c>
      <c r="AY691" s="175">
        <f t="shared" si="664"/>
        <v>0</v>
      </c>
      <c r="AZ691" s="1"/>
      <c r="BA691" s="1">
        <f t="shared" si="689"/>
        <v>2.8265869511211589E-2</v>
      </c>
      <c r="BB691" s="1">
        <f t="shared" si="690"/>
        <v>3.2525421170916356E-2</v>
      </c>
      <c r="BC691" s="1">
        <f t="shared" si="691"/>
        <v>2.1834334262538758E-2</v>
      </c>
      <c r="BD691" s="1">
        <f t="shared" si="692"/>
        <v>4.1760416061424104E-2</v>
      </c>
      <c r="BE691" s="1">
        <f t="shared" si="693"/>
        <v>0</v>
      </c>
      <c r="BF691" s="1">
        <f t="shared" si="694"/>
        <v>3.2525421170916356E-2</v>
      </c>
      <c r="BG691" s="1"/>
      <c r="BH691" s="1">
        <f t="shared" si="665"/>
        <v>2.8326741656233351E-2</v>
      </c>
      <c r="BI691" s="1">
        <f t="shared" si="666"/>
        <v>3.2584129985675975E-2</v>
      </c>
      <c r="BJ691" s="1">
        <f t="shared" si="667"/>
        <v>2.1881757617571908E-2</v>
      </c>
      <c r="BK691" s="1">
        <f t="shared" si="668"/>
        <v>4.1842941940256173E-2</v>
      </c>
      <c r="BL691" s="1">
        <f t="shared" si="669"/>
        <v>0</v>
      </c>
      <c r="BM691" s="1">
        <f t="shared" si="670"/>
        <v>3.2584129985675975E-2</v>
      </c>
      <c r="BN691" s="1"/>
      <c r="BO691" s="1">
        <f t="shared" si="677"/>
        <v>-8.5718504526402714E-3</v>
      </c>
      <c r="BP691" s="1">
        <f t="shared" si="678"/>
        <v>-5.212534578122912E-3</v>
      </c>
      <c r="BQ691" s="1">
        <f t="shared" si="679"/>
        <v>-3.2983072879973187E-2</v>
      </c>
      <c r="BR691" s="1">
        <f t="shared" si="680"/>
        <v>-2.8032486550907858E-3</v>
      </c>
      <c r="BS691" s="1" t="e">
        <f t="shared" si="681"/>
        <v>#DIV/0!</v>
      </c>
      <c r="BT691" s="1">
        <f t="shared" si="682"/>
        <v>-5.212534578122912E-3</v>
      </c>
      <c r="BU691" s="1"/>
      <c r="BV691" s="1">
        <f t="shared" si="695"/>
        <v>0.10024931871168685</v>
      </c>
      <c r="BW691" s="1">
        <f t="shared" si="696"/>
        <v>9.8956392207069116E-2</v>
      </c>
      <c r="BX691" s="1">
        <f t="shared" si="697"/>
        <v>9.6835605238273531E-2</v>
      </c>
      <c r="BY691" s="1">
        <f t="shared" si="698"/>
        <v>0.1228571289151231</v>
      </c>
      <c r="BZ691" s="1" t="e">
        <f t="shared" si="699"/>
        <v>#DIV/0!</v>
      </c>
      <c r="CA691" s="1">
        <f t="shared" si="700"/>
        <v>9.8956392207069116E-2</v>
      </c>
      <c r="CB691" s="1"/>
      <c r="CC691" s="1"/>
    </row>
    <row r="692" spans="1:81" x14ac:dyDescent="0.2">
      <c r="A692">
        <f t="shared" si="701"/>
        <v>2047</v>
      </c>
      <c r="B692">
        <f t="shared" si="702"/>
        <v>7</v>
      </c>
      <c r="C692" s="1">
        <f>AVERAGE(RealPrice!C680:C691)</f>
        <v>2.826738845803067E-2</v>
      </c>
      <c r="D692" s="1">
        <f>AVERAGE(RealPrice!D680:D691)</f>
        <v>3.2526660421632977E-2</v>
      </c>
      <c r="E692" s="1">
        <f>AVERAGE(RealPrice!E680:E691)</f>
        <v>2.1834029386878364E-2</v>
      </c>
      <c r="F692" s="1">
        <f>AVERAGE(RealPrice!F680:F691)</f>
        <v>4.1762154786202356E-2</v>
      </c>
      <c r="G692" s="1">
        <f>AVERAGE(RealPrice!G680:G691)</f>
        <v>0</v>
      </c>
      <c r="H692" s="1">
        <f>AVERAGE(RealPrice!H680:H691)</f>
        <v>3.2526660421632977E-2</v>
      </c>
      <c r="I692" s="1"/>
      <c r="J692" s="1">
        <f t="shared" si="671"/>
        <v>-5.9353198202681534E-5</v>
      </c>
      <c r="K692" s="1">
        <f t="shared" si="672"/>
        <v>-5.7469564042997301E-5</v>
      </c>
      <c r="L692" s="1">
        <f t="shared" si="673"/>
        <v>-4.7728230693544482E-5</v>
      </c>
      <c r="M692" s="1">
        <f t="shared" si="674"/>
        <v>-8.0787154053817145E-5</v>
      </c>
      <c r="N692" s="1">
        <f t="shared" si="675"/>
        <v>0</v>
      </c>
      <c r="O692" s="1">
        <f t="shared" si="676"/>
        <v>-5.7469564042997301E-5</v>
      </c>
      <c r="P692" s="1"/>
      <c r="Q692" s="99">
        <f t="shared" si="641"/>
        <v>-5.9353198202681534E-5</v>
      </c>
      <c r="R692" s="99">
        <f t="shared" si="642"/>
        <v>-5.7469564042997301E-5</v>
      </c>
      <c r="S692" s="99">
        <f t="shared" si="643"/>
        <v>-4.7728230693544482E-5</v>
      </c>
      <c r="T692" s="99">
        <f t="shared" si="644"/>
        <v>-8.0787154053817145E-5</v>
      </c>
      <c r="U692" s="99">
        <f t="shared" si="645"/>
        <v>0</v>
      </c>
      <c r="V692" s="99">
        <f t="shared" si="646"/>
        <v>-5.7469564042997301E-5</v>
      </c>
      <c r="W692" s="99"/>
      <c r="X692" s="99">
        <f t="shared" si="647"/>
        <v>0</v>
      </c>
      <c r="Y692" s="99">
        <f t="shared" si="648"/>
        <v>0</v>
      </c>
      <c r="Z692" s="99">
        <f t="shared" si="649"/>
        <v>0</v>
      </c>
      <c r="AA692" s="99">
        <f t="shared" si="650"/>
        <v>0</v>
      </c>
      <c r="AB692" s="99">
        <f t="shared" si="651"/>
        <v>0</v>
      </c>
      <c r="AC692" s="99">
        <f t="shared" si="652"/>
        <v>0</v>
      </c>
      <c r="AD692" s="1"/>
      <c r="AE692" s="1"/>
      <c r="AF692" s="5">
        <f t="shared" si="683"/>
        <v>-2.09530622769738E-3</v>
      </c>
      <c r="AG692" s="5">
        <f t="shared" si="684"/>
        <v>-1.7637286638698679E-3</v>
      </c>
      <c r="AH692" s="5">
        <f t="shared" si="685"/>
        <v>-2.1811881626554452E-3</v>
      </c>
      <c r="AI692" s="5">
        <f t="shared" si="686"/>
        <v>-1.9307235654979493E-3</v>
      </c>
      <c r="AJ692" s="5" t="e">
        <f t="shared" si="687"/>
        <v>#DIV/0!</v>
      </c>
      <c r="AK692" s="5">
        <f t="shared" si="688"/>
        <v>-1.7637286638698679E-3</v>
      </c>
      <c r="AL692" s="1"/>
      <c r="AM692" s="175">
        <f t="shared" si="653"/>
        <v>-2.09530622769738E-3</v>
      </c>
      <c r="AN692" s="175">
        <f t="shared" si="654"/>
        <v>-1.7637286638698679E-3</v>
      </c>
      <c r="AO692" s="175">
        <f t="shared" si="655"/>
        <v>-2.1811881626554452E-3</v>
      </c>
      <c r="AP692" s="175">
        <f t="shared" si="656"/>
        <v>-1.9307235654979493E-3</v>
      </c>
      <c r="AQ692" s="175" t="e">
        <f t="shared" si="657"/>
        <v>#DIV/0!</v>
      </c>
      <c r="AR692" s="175">
        <f t="shared" si="658"/>
        <v>-1.7637286638698679E-3</v>
      </c>
      <c r="AS692" s="175"/>
      <c r="AT692" s="175">
        <f t="shared" si="659"/>
        <v>0</v>
      </c>
      <c r="AU692" s="175">
        <f t="shared" si="660"/>
        <v>0</v>
      </c>
      <c r="AV692" s="175">
        <f t="shared" si="661"/>
        <v>0</v>
      </c>
      <c r="AW692" s="175">
        <f t="shared" si="662"/>
        <v>0</v>
      </c>
      <c r="AX692" s="175" t="e">
        <f t="shared" si="663"/>
        <v>#DIV/0!</v>
      </c>
      <c r="AY692" s="175">
        <f t="shared" si="664"/>
        <v>0</v>
      </c>
      <c r="AZ692" s="1"/>
      <c r="BA692" s="1">
        <f t="shared" si="689"/>
        <v>2.8208035259827988E-2</v>
      </c>
      <c r="BB692" s="1">
        <f t="shared" si="690"/>
        <v>3.246919085758998E-2</v>
      </c>
      <c r="BC692" s="1">
        <f t="shared" si="691"/>
        <v>2.178630115618482E-2</v>
      </c>
      <c r="BD692" s="1">
        <f t="shared" si="692"/>
        <v>4.1681367632148539E-2</v>
      </c>
      <c r="BE692" s="1">
        <f t="shared" si="693"/>
        <v>0</v>
      </c>
      <c r="BF692" s="1">
        <f t="shared" si="694"/>
        <v>3.246919085758998E-2</v>
      </c>
      <c r="BG692" s="1"/>
      <c r="BH692" s="1">
        <f t="shared" si="665"/>
        <v>2.826738845803067E-2</v>
      </c>
      <c r="BI692" s="1">
        <f t="shared" si="666"/>
        <v>3.2526660421632977E-2</v>
      </c>
      <c r="BJ692" s="1">
        <f t="shared" si="667"/>
        <v>2.1834029386878364E-2</v>
      </c>
      <c r="BK692" s="1">
        <f t="shared" si="668"/>
        <v>4.1762154786202356E-2</v>
      </c>
      <c r="BL692" s="1">
        <f t="shared" si="669"/>
        <v>0</v>
      </c>
      <c r="BM692" s="1">
        <f t="shared" si="670"/>
        <v>3.2526660421632977E-2</v>
      </c>
      <c r="BN692" s="1"/>
      <c r="BO692" s="1">
        <f t="shared" si="677"/>
        <v>-8.6310792877171243E-3</v>
      </c>
      <c r="BP692" s="1">
        <f t="shared" si="678"/>
        <v>-5.2699027814485074E-3</v>
      </c>
      <c r="BQ692" s="1">
        <f t="shared" si="679"/>
        <v>-3.3030697006414915E-2</v>
      </c>
      <c r="BR692" s="1">
        <f t="shared" si="680"/>
        <v>-2.8838798314824799E-3</v>
      </c>
      <c r="BS692" s="1" t="e">
        <f t="shared" si="681"/>
        <v>#DIV/0!</v>
      </c>
      <c r="BT692" s="1">
        <f t="shared" si="682"/>
        <v>-5.2699027814485074E-3</v>
      </c>
      <c r="BU692" s="1"/>
      <c r="BV692" s="1">
        <f t="shared" si="695"/>
        <v>0.10024931871168685</v>
      </c>
      <c r="BW692" s="1">
        <f t="shared" si="696"/>
        <v>9.8956392207069116E-2</v>
      </c>
      <c r="BX692" s="1">
        <f t="shared" si="697"/>
        <v>9.6835605238273531E-2</v>
      </c>
      <c r="BY692" s="1">
        <f t="shared" si="698"/>
        <v>0.1228571289151231</v>
      </c>
      <c r="BZ692" s="1" t="e">
        <f t="shared" si="699"/>
        <v>#DIV/0!</v>
      </c>
      <c r="CA692" s="1">
        <f t="shared" si="700"/>
        <v>9.8956392207069116E-2</v>
      </c>
      <c r="CB692" s="1"/>
      <c r="CC692" s="1"/>
    </row>
    <row r="693" spans="1:81" x14ac:dyDescent="0.2">
      <c r="A693">
        <f t="shared" si="701"/>
        <v>2047</v>
      </c>
      <c r="B693">
        <f t="shared" si="702"/>
        <v>8</v>
      </c>
      <c r="C693" s="1">
        <f>AVERAGE(RealPrice!C681:C692)</f>
        <v>2.8208405396518671E-2</v>
      </c>
      <c r="D693" s="1">
        <f>AVERAGE(RealPrice!D681:D692)</f>
        <v>3.2469941488664528E-2</v>
      </c>
      <c r="E693" s="1">
        <f>AVERAGE(RealPrice!E681:E692)</f>
        <v>2.1785640660691549E-2</v>
      </c>
      <c r="F693" s="1">
        <f>AVERAGE(RealPrice!F681:F692)</f>
        <v>4.1681778388081292E-2</v>
      </c>
      <c r="G693" s="1">
        <f>AVERAGE(RealPrice!G681:G692)</f>
        <v>0</v>
      </c>
      <c r="H693" s="1">
        <f>AVERAGE(RealPrice!H681:H692)</f>
        <v>3.2469941488664528E-2</v>
      </c>
      <c r="I693" s="1"/>
      <c r="J693" s="1">
        <f t="shared" si="671"/>
        <v>-5.8983061511998919E-5</v>
      </c>
      <c r="K693" s="1">
        <f t="shared" si="672"/>
        <v>-5.6718932968449765E-5</v>
      </c>
      <c r="L693" s="1">
        <f t="shared" si="673"/>
        <v>-4.8388726186815445E-5</v>
      </c>
      <c r="M693" s="1">
        <f t="shared" si="674"/>
        <v>-8.0376398121063952E-5</v>
      </c>
      <c r="N693" s="1">
        <f t="shared" si="675"/>
        <v>0</v>
      </c>
      <c r="O693" s="1">
        <f t="shared" si="676"/>
        <v>-5.6718932968449765E-5</v>
      </c>
      <c r="P693" s="1"/>
      <c r="Q693" s="99">
        <f t="shared" si="641"/>
        <v>-5.8983061511998919E-5</v>
      </c>
      <c r="R693" s="99">
        <f t="shared" si="642"/>
        <v>-5.6718932968449765E-5</v>
      </c>
      <c r="S693" s="99">
        <f t="shared" si="643"/>
        <v>-4.8388726186815445E-5</v>
      </c>
      <c r="T693" s="99">
        <f t="shared" si="644"/>
        <v>-8.0376398121063952E-5</v>
      </c>
      <c r="U693" s="99">
        <f t="shared" si="645"/>
        <v>0</v>
      </c>
      <c r="V693" s="99">
        <f t="shared" si="646"/>
        <v>-5.6718932968449765E-5</v>
      </c>
      <c r="W693" s="99"/>
      <c r="X693" s="99">
        <f t="shared" si="647"/>
        <v>0</v>
      </c>
      <c r="Y693" s="99">
        <f t="shared" si="648"/>
        <v>0</v>
      </c>
      <c r="Z693" s="99">
        <f t="shared" si="649"/>
        <v>0</v>
      </c>
      <c r="AA693" s="99">
        <f t="shared" si="650"/>
        <v>0</v>
      </c>
      <c r="AB693" s="99">
        <f t="shared" si="651"/>
        <v>0</v>
      </c>
      <c r="AC693" s="99">
        <f t="shared" si="652"/>
        <v>0</v>
      </c>
      <c r="AD693" s="1"/>
      <c r="AE693" s="1"/>
      <c r="AF693" s="5">
        <f t="shared" si="683"/>
        <v>-2.0866116302031834E-3</v>
      </c>
      <c r="AG693" s="5">
        <f t="shared" si="684"/>
        <v>-1.7437674889835275E-3</v>
      </c>
      <c r="AH693" s="5">
        <f t="shared" si="685"/>
        <v>-2.2162068819003844E-3</v>
      </c>
      <c r="AI693" s="5">
        <f t="shared" si="686"/>
        <v>-1.9246228680618316E-3</v>
      </c>
      <c r="AJ693" s="5" t="e">
        <f t="shared" si="687"/>
        <v>#DIV/0!</v>
      </c>
      <c r="AK693" s="5">
        <f t="shared" si="688"/>
        <v>-1.7437674889835275E-3</v>
      </c>
      <c r="AL693" s="1"/>
      <c r="AM693" s="175">
        <f t="shared" si="653"/>
        <v>-2.0866116302031834E-3</v>
      </c>
      <c r="AN693" s="175">
        <f t="shared" si="654"/>
        <v>-1.7437674889835275E-3</v>
      </c>
      <c r="AO693" s="175">
        <f t="shared" si="655"/>
        <v>-2.2162068819003844E-3</v>
      </c>
      <c r="AP693" s="175">
        <f t="shared" si="656"/>
        <v>-1.9246228680618316E-3</v>
      </c>
      <c r="AQ693" s="175" t="e">
        <f t="shared" si="657"/>
        <v>#DIV/0!</v>
      </c>
      <c r="AR693" s="175">
        <f t="shared" si="658"/>
        <v>-1.7437674889835275E-3</v>
      </c>
      <c r="AS693" s="175"/>
      <c r="AT693" s="175">
        <f t="shared" si="659"/>
        <v>0</v>
      </c>
      <c r="AU693" s="175">
        <f t="shared" si="660"/>
        <v>0</v>
      </c>
      <c r="AV693" s="175">
        <f t="shared" si="661"/>
        <v>0</v>
      </c>
      <c r="AW693" s="175">
        <f t="shared" si="662"/>
        <v>0</v>
      </c>
      <c r="AX693" s="175" t="e">
        <f t="shared" si="663"/>
        <v>#DIV/0!</v>
      </c>
      <c r="AY693" s="175">
        <f t="shared" si="664"/>
        <v>0</v>
      </c>
      <c r="AZ693" s="1"/>
      <c r="BA693" s="1">
        <f t="shared" si="689"/>
        <v>2.8149422335006672E-2</v>
      </c>
      <c r="BB693" s="1">
        <f t="shared" si="690"/>
        <v>3.2413222555696078E-2</v>
      </c>
      <c r="BC693" s="1">
        <f t="shared" si="691"/>
        <v>2.1737251934504733E-2</v>
      </c>
      <c r="BD693" s="1">
        <f t="shared" si="692"/>
        <v>4.1601401989960228E-2</v>
      </c>
      <c r="BE693" s="1">
        <f t="shared" si="693"/>
        <v>0</v>
      </c>
      <c r="BF693" s="1">
        <f t="shared" si="694"/>
        <v>3.2413222555696078E-2</v>
      </c>
      <c r="BG693" s="1"/>
      <c r="BH693" s="1">
        <f t="shared" si="665"/>
        <v>2.8208405396518671E-2</v>
      </c>
      <c r="BI693" s="1">
        <f t="shared" si="666"/>
        <v>3.2469941488664528E-2</v>
      </c>
      <c r="BJ693" s="1">
        <f t="shared" si="667"/>
        <v>2.1785640660691549E-2</v>
      </c>
      <c r="BK693" s="1">
        <f t="shared" si="668"/>
        <v>4.1681778388081292E-2</v>
      </c>
      <c r="BL693" s="1">
        <f t="shared" si="669"/>
        <v>0</v>
      </c>
      <c r="BM693" s="1">
        <f t="shared" si="670"/>
        <v>3.2469941488664528E-2</v>
      </c>
      <c r="BN693" s="1"/>
      <c r="BO693" s="1">
        <f t="shared" si="677"/>
        <v>-8.6899392744869859E-3</v>
      </c>
      <c r="BP693" s="1">
        <f t="shared" si="678"/>
        <v>-5.3265228097856381E-3</v>
      </c>
      <c r="BQ693" s="1">
        <f t="shared" si="679"/>
        <v>-3.3078978493173747E-2</v>
      </c>
      <c r="BR693" s="1">
        <f t="shared" si="680"/>
        <v>-2.9641015353496667E-3</v>
      </c>
      <c r="BS693" s="1" t="e">
        <f t="shared" si="681"/>
        <v>#DIV/0!</v>
      </c>
      <c r="BT693" s="1">
        <f t="shared" si="682"/>
        <v>-5.3265228097856381E-3</v>
      </c>
      <c r="BU693" s="1"/>
      <c r="BV693" s="1">
        <f t="shared" si="695"/>
        <v>0.10024931871168685</v>
      </c>
      <c r="BW693" s="1">
        <f t="shared" si="696"/>
        <v>9.8956392207069116E-2</v>
      </c>
      <c r="BX693" s="1">
        <f t="shared" si="697"/>
        <v>9.6835605238273531E-2</v>
      </c>
      <c r="BY693" s="1">
        <f t="shared" si="698"/>
        <v>0.1228571289151231</v>
      </c>
      <c r="BZ693" s="1" t="e">
        <f t="shared" si="699"/>
        <v>#DIV/0!</v>
      </c>
      <c r="CA693" s="1">
        <f t="shared" si="700"/>
        <v>9.8956392207069116E-2</v>
      </c>
      <c r="CB693" s="1"/>
      <c r="CC693" s="1"/>
    </row>
    <row r="694" spans="1:81" x14ac:dyDescent="0.2">
      <c r="A694">
        <f t="shared" si="701"/>
        <v>2047</v>
      </c>
      <c r="B694">
        <f t="shared" si="702"/>
        <v>9</v>
      </c>
      <c r="C694" s="1">
        <f>AVERAGE(RealPrice!C682:C693)</f>
        <v>2.8149357894374467E-2</v>
      </c>
      <c r="D694" s="1">
        <f>AVERAGE(RealPrice!D682:D693)</f>
        <v>3.2412891955646027E-2</v>
      </c>
      <c r="E694" s="1">
        <f>AVERAGE(RealPrice!E682:E693)</f>
        <v>2.1737077449940797E-2</v>
      </c>
      <c r="F694" s="1">
        <f>AVERAGE(RealPrice!F682:F693)</f>
        <v>4.1601563128065698E-2</v>
      </c>
      <c r="G694" s="1">
        <f>AVERAGE(RealPrice!G682:G693)</f>
        <v>0</v>
      </c>
      <c r="H694" s="1">
        <f>AVERAGE(RealPrice!H682:H693)</f>
        <v>3.2412891955646027E-2</v>
      </c>
      <c r="I694" s="1"/>
      <c r="J694" s="1">
        <f t="shared" si="671"/>
        <v>-5.9047502144204261E-5</v>
      </c>
      <c r="K694" s="1">
        <f t="shared" si="672"/>
        <v>-5.7049533018500853E-5</v>
      </c>
      <c r="L694" s="1">
        <f t="shared" si="673"/>
        <v>-4.8563210750751651E-5</v>
      </c>
      <c r="M694" s="1">
        <f t="shared" si="674"/>
        <v>-8.0215260015593925E-5</v>
      </c>
      <c r="N694" s="1">
        <f t="shared" si="675"/>
        <v>0</v>
      </c>
      <c r="O694" s="1">
        <f t="shared" si="676"/>
        <v>-5.7049533018500853E-5</v>
      </c>
      <c r="P694" s="1"/>
      <c r="Q694" s="99">
        <f t="shared" si="641"/>
        <v>-5.9047502144204261E-5</v>
      </c>
      <c r="R694" s="99">
        <f t="shared" si="642"/>
        <v>-5.7049533018500853E-5</v>
      </c>
      <c r="S694" s="99">
        <f t="shared" si="643"/>
        <v>-4.8563210750751651E-5</v>
      </c>
      <c r="T694" s="99">
        <f t="shared" si="644"/>
        <v>-8.0215260015593925E-5</v>
      </c>
      <c r="U694" s="99">
        <f t="shared" si="645"/>
        <v>0</v>
      </c>
      <c r="V694" s="99">
        <f t="shared" si="646"/>
        <v>-5.7049533018500853E-5</v>
      </c>
      <c r="W694" s="99"/>
      <c r="X694" s="99">
        <f t="shared" si="647"/>
        <v>0</v>
      </c>
      <c r="Y694" s="99">
        <f t="shared" si="648"/>
        <v>0</v>
      </c>
      <c r="Z694" s="99">
        <f t="shared" si="649"/>
        <v>0</v>
      </c>
      <c r="AA694" s="99">
        <f t="shared" si="650"/>
        <v>0</v>
      </c>
      <c r="AB694" s="99">
        <f t="shared" si="651"/>
        <v>0</v>
      </c>
      <c r="AC694" s="99">
        <f t="shared" si="652"/>
        <v>0</v>
      </c>
      <c r="AD694" s="1"/>
      <c r="AE694" s="1"/>
      <c r="AF694" s="5">
        <f t="shared" si="683"/>
        <v>-2.0932591301843217E-3</v>
      </c>
      <c r="AG694" s="5">
        <f t="shared" si="684"/>
        <v>-1.7569952516981457E-3</v>
      </c>
      <c r="AH694" s="5">
        <f t="shared" si="685"/>
        <v>-2.2291385186746782E-3</v>
      </c>
      <c r="AI694" s="5">
        <f t="shared" si="686"/>
        <v>-1.9244682716927919E-3</v>
      </c>
      <c r="AJ694" s="5" t="e">
        <f t="shared" si="687"/>
        <v>#DIV/0!</v>
      </c>
      <c r="AK694" s="5">
        <f t="shared" si="688"/>
        <v>-1.7569952516981457E-3</v>
      </c>
      <c r="AL694" s="1"/>
      <c r="AM694" s="175">
        <f t="shared" si="653"/>
        <v>-2.0932591301843217E-3</v>
      </c>
      <c r="AN694" s="175">
        <f t="shared" si="654"/>
        <v>-1.7569952516981457E-3</v>
      </c>
      <c r="AO694" s="175">
        <f t="shared" si="655"/>
        <v>-2.2291385186746782E-3</v>
      </c>
      <c r="AP694" s="175">
        <f t="shared" si="656"/>
        <v>-1.9244682716927919E-3</v>
      </c>
      <c r="AQ694" s="175" t="e">
        <f t="shared" si="657"/>
        <v>#DIV/0!</v>
      </c>
      <c r="AR694" s="175">
        <f t="shared" si="658"/>
        <v>-1.7569952516981457E-3</v>
      </c>
      <c r="AS694" s="175"/>
      <c r="AT694" s="175">
        <f t="shared" si="659"/>
        <v>0</v>
      </c>
      <c r="AU694" s="175">
        <f t="shared" si="660"/>
        <v>0</v>
      </c>
      <c r="AV694" s="175">
        <f t="shared" si="661"/>
        <v>0</v>
      </c>
      <c r="AW694" s="175">
        <f t="shared" si="662"/>
        <v>0</v>
      </c>
      <c r="AX694" s="175" t="e">
        <f t="shared" si="663"/>
        <v>#DIV/0!</v>
      </c>
      <c r="AY694" s="175">
        <f t="shared" si="664"/>
        <v>0</v>
      </c>
      <c r="AZ694" s="1"/>
      <c r="BA694" s="1">
        <f t="shared" si="689"/>
        <v>2.8090310392230262E-2</v>
      </c>
      <c r="BB694" s="1">
        <f t="shared" si="690"/>
        <v>3.2355842422627526E-2</v>
      </c>
      <c r="BC694" s="1">
        <f t="shared" si="691"/>
        <v>2.1688514239190045E-2</v>
      </c>
      <c r="BD694" s="1">
        <f t="shared" si="692"/>
        <v>4.1521347868050104E-2</v>
      </c>
      <c r="BE694" s="1">
        <f t="shared" si="693"/>
        <v>0</v>
      </c>
      <c r="BF694" s="1">
        <f t="shared" si="694"/>
        <v>3.2355842422627526E-2</v>
      </c>
      <c r="BG694" s="1"/>
      <c r="BH694" s="1">
        <f t="shared" si="665"/>
        <v>2.8149357894374467E-2</v>
      </c>
      <c r="BI694" s="1">
        <f t="shared" si="666"/>
        <v>3.2412891955646027E-2</v>
      </c>
      <c r="BJ694" s="1">
        <f t="shared" si="667"/>
        <v>2.1737077449940797E-2</v>
      </c>
      <c r="BK694" s="1">
        <f t="shared" si="668"/>
        <v>4.1601563128065698E-2</v>
      </c>
      <c r="BL694" s="1">
        <f t="shared" si="669"/>
        <v>0</v>
      </c>
      <c r="BM694" s="1">
        <f t="shared" si="670"/>
        <v>3.2412891955646027E-2</v>
      </c>
      <c r="BN694" s="1"/>
      <c r="BO694" s="1">
        <f t="shared" si="677"/>
        <v>-8.748863174908212E-3</v>
      </c>
      <c r="BP694" s="1">
        <f t="shared" si="678"/>
        <v>-5.3834721070455133E-3</v>
      </c>
      <c r="BQ694" s="1">
        <f t="shared" si="679"/>
        <v>-3.3127433449800826E-2</v>
      </c>
      <c r="BR694" s="1">
        <f t="shared" si="680"/>
        <v>-3.044162423642454E-3</v>
      </c>
      <c r="BS694" s="1" t="e">
        <f t="shared" si="681"/>
        <v>#DIV/0!</v>
      </c>
      <c r="BT694" s="1">
        <f t="shared" si="682"/>
        <v>-5.3834721070455133E-3</v>
      </c>
      <c r="BU694" s="1"/>
      <c r="BV694" s="1">
        <f t="shared" si="695"/>
        <v>0.10024931871168685</v>
      </c>
      <c r="BW694" s="1">
        <f t="shared" si="696"/>
        <v>9.8956392207069116E-2</v>
      </c>
      <c r="BX694" s="1">
        <f t="shared" si="697"/>
        <v>9.6835605238273531E-2</v>
      </c>
      <c r="BY694" s="1">
        <f t="shared" si="698"/>
        <v>0.1228571289151231</v>
      </c>
      <c r="BZ694" s="1" t="e">
        <f t="shared" si="699"/>
        <v>#DIV/0!</v>
      </c>
      <c r="CA694" s="1">
        <f t="shared" si="700"/>
        <v>9.8956392207069116E-2</v>
      </c>
      <c r="CB694" s="1"/>
      <c r="CC694" s="1"/>
    </row>
    <row r="695" spans="1:81" x14ac:dyDescent="0.2">
      <c r="A695">
        <f t="shared" si="701"/>
        <v>2047</v>
      </c>
      <c r="B695">
        <f t="shared" si="702"/>
        <v>10</v>
      </c>
      <c r="C695" s="1">
        <f>AVERAGE(RealPrice!C683:C694)</f>
        <v>2.8090518417561841E-2</v>
      </c>
      <c r="D695" s="1">
        <f>AVERAGE(RealPrice!D683:D694)</f>
        <v>3.2356187810297234E-2</v>
      </c>
      <c r="E695" s="1">
        <f>AVERAGE(RealPrice!E683:E694)</f>
        <v>2.1687735189721159E-2</v>
      </c>
      <c r="F695" s="1">
        <f>AVERAGE(RealPrice!F683:F694)</f>
        <v>4.1521183766851509E-2</v>
      </c>
      <c r="G695" s="1">
        <f>AVERAGE(RealPrice!G683:G694)</f>
        <v>0</v>
      </c>
      <c r="H695" s="1">
        <f>AVERAGE(RealPrice!H683:H694)</f>
        <v>3.2356187810297234E-2</v>
      </c>
      <c r="I695" s="1"/>
      <c r="J695" s="1">
        <f t="shared" si="671"/>
        <v>-5.8839476812625607E-5</v>
      </c>
      <c r="K695" s="1">
        <f t="shared" si="672"/>
        <v>-5.67041453487932E-5</v>
      </c>
      <c r="L695" s="1">
        <f t="shared" si="673"/>
        <v>-4.9342260219638334E-5</v>
      </c>
      <c r="M695" s="1">
        <f t="shared" si="674"/>
        <v>-8.0379361214188982E-5</v>
      </c>
      <c r="N695" s="1">
        <f t="shared" si="675"/>
        <v>0</v>
      </c>
      <c r="O695" s="1">
        <f t="shared" si="676"/>
        <v>-5.67041453487932E-5</v>
      </c>
      <c r="P695" s="1"/>
      <c r="Q695" s="99">
        <f t="shared" si="641"/>
        <v>-5.8839476812625607E-5</v>
      </c>
      <c r="R695" s="99">
        <f t="shared" si="642"/>
        <v>-5.67041453487932E-5</v>
      </c>
      <c r="S695" s="99">
        <f t="shared" si="643"/>
        <v>-4.9342260219638334E-5</v>
      </c>
      <c r="T695" s="99">
        <f t="shared" si="644"/>
        <v>-8.0379361214188982E-5</v>
      </c>
      <c r="U695" s="99">
        <f t="shared" si="645"/>
        <v>0</v>
      </c>
      <c r="V695" s="99">
        <f t="shared" si="646"/>
        <v>-5.67041453487932E-5</v>
      </c>
      <c r="W695" s="99"/>
      <c r="X695" s="99">
        <f t="shared" si="647"/>
        <v>0</v>
      </c>
      <c r="Y695" s="99">
        <f t="shared" si="648"/>
        <v>0</v>
      </c>
      <c r="Z695" s="99">
        <f t="shared" si="649"/>
        <v>0</v>
      </c>
      <c r="AA695" s="99">
        <f t="shared" si="650"/>
        <v>0</v>
      </c>
      <c r="AB695" s="99">
        <f t="shared" si="651"/>
        <v>0</v>
      </c>
      <c r="AC695" s="99">
        <f t="shared" si="652"/>
        <v>0</v>
      </c>
      <c r="AD695" s="1"/>
      <c r="AE695" s="1"/>
      <c r="AF695" s="5">
        <f t="shared" si="683"/>
        <v>-2.0902599993012361E-3</v>
      </c>
      <c r="AG695" s="5">
        <f t="shared" si="684"/>
        <v>-1.7494318441683143E-3</v>
      </c>
      <c r="AH695" s="5">
        <f t="shared" si="685"/>
        <v>-2.2699583388461342E-3</v>
      </c>
      <c r="AI695" s="5">
        <f t="shared" si="686"/>
        <v>-1.9321235831151196E-3</v>
      </c>
      <c r="AJ695" s="5" t="e">
        <f t="shared" si="687"/>
        <v>#DIV/0!</v>
      </c>
      <c r="AK695" s="5">
        <f t="shared" si="688"/>
        <v>-1.7494318441683143E-3</v>
      </c>
      <c r="AL695" s="1"/>
      <c r="AM695" s="175">
        <f t="shared" si="653"/>
        <v>-2.0902599993012361E-3</v>
      </c>
      <c r="AN695" s="175">
        <f t="shared" si="654"/>
        <v>-1.7494318441683143E-3</v>
      </c>
      <c r="AO695" s="175">
        <f t="shared" si="655"/>
        <v>-2.2699583388461342E-3</v>
      </c>
      <c r="AP695" s="175">
        <f t="shared" si="656"/>
        <v>-1.9321235831151196E-3</v>
      </c>
      <c r="AQ695" s="175" t="e">
        <f t="shared" si="657"/>
        <v>#DIV/0!</v>
      </c>
      <c r="AR695" s="175">
        <f t="shared" si="658"/>
        <v>-1.7494318441683143E-3</v>
      </c>
      <c r="AS695" s="175"/>
      <c r="AT695" s="175">
        <f t="shared" si="659"/>
        <v>0</v>
      </c>
      <c r="AU695" s="175">
        <f t="shared" si="660"/>
        <v>0</v>
      </c>
      <c r="AV695" s="175">
        <f t="shared" si="661"/>
        <v>0</v>
      </c>
      <c r="AW695" s="175">
        <f t="shared" si="662"/>
        <v>0</v>
      </c>
      <c r="AX695" s="175" t="e">
        <f t="shared" si="663"/>
        <v>#DIV/0!</v>
      </c>
      <c r="AY695" s="175">
        <f t="shared" si="664"/>
        <v>0</v>
      </c>
      <c r="AZ695" s="1"/>
      <c r="BA695" s="1">
        <f t="shared" si="689"/>
        <v>2.8031678940749215E-2</v>
      </c>
      <c r="BB695" s="1">
        <f t="shared" si="690"/>
        <v>3.229948366494844E-2</v>
      </c>
      <c r="BC695" s="1">
        <f t="shared" si="691"/>
        <v>2.163839292950152E-2</v>
      </c>
      <c r="BD695" s="1">
        <f t="shared" si="692"/>
        <v>4.144080440563732E-2</v>
      </c>
      <c r="BE695" s="1">
        <f t="shared" si="693"/>
        <v>0</v>
      </c>
      <c r="BF695" s="1">
        <f t="shared" si="694"/>
        <v>3.229948366494844E-2</v>
      </c>
      <c r="BG695" s="1"/>
      <c r="BH695" s="1">
        <f t="shared" si="665"/>
        <v>2.8090518417561841E-2</v>
      </c>
      <c r="BI695" s="1">
        <f t="shared" si="666"/>
        <v>3.2356187810297234E-2</v>
      </c>
      <c r="BJ695" s="1">
        <f t="shared" si="667"/>
        <v>2.1687735189721159E-2</v>
      </c>
      <c r="BK695" s="1">
        <f t="shared" si="668"/>
        <v>4.1521183766851509E-2</v>
      </c>
      <c r="BL695" s="1">
        <f t="shared" si="669"/>
        <v>0</v>
      </c>
      <c r="BM695" s="1">
        <f t="shared" si="670"/>
        <v>3.2356187810297234E-2</v>
      </c>
      <c r="BN695" s="1"/>
      <c r="BO695" s="1">
        <f t="shared" si="677"/>
        <v>-8.8075796619160769E-3</v>
      </c>
      <c r="BP695" s="1">
        <f t="shared" si="678"/>
        <v>-5.4400770523567376E-3</v>
      </c>
      <c r="BQ695" s="1">
        <f t="shared" si="679"/>
        <v>-3.3176663705145423E-2</v>
      </c>
      <c r="BR695" s="1">
        <f t="shared" si="680"/>
        <v>-3.1243864819972445E-3</v>
      </c>
      <c r="BS695" s="1" t="e">
        <f t="shared" si="681"/>
        <v>#DIV/0!</v>
      </c>
      <c r="BT695" s="1">
        <f t="shared" si="682"/>
        <v>-5.4400770523567376E-3</v>
      </c>
      <c r="BU695" s="1"/>
      <c r="BV695" s="1">
        <f t="shared" si="695"/>
        <v>0.10024931871168685</v>
      </c>
      <c r="BW695" s="1">
        <f t="shared" si="696"/>
        <v>9.8956392207069116E-2</v>
      </c>
      <c r="BX695" s="1">
        <f t="shared" si="697"/>
        <v>9.6835605238273531E-2</v>
      </c>
      <c r="BY695" s="1">
        <f t="shared" si="698"/>
        <v>0.1228571289151231</v>
      </c>
      <c r="BZ695" s="1" t="e">
        <f t="shared" si="699"/>
        <v>#DIV/0!</v>
      </c>
      <c r="CA695" s="1">
        <f t="shared" si="700"/>
        <v>9.8956392207069116E-2</v>
      </c>
      <c r="CB695" s="1"/>
      <c r="CC695" s="1"/>
    </row>
    <row r="696" spans="1:81" x14ac:dyDescent="0.2">
      <c r="A696">
        <f t="shared" si="701"/>
        <v>2047</v>
      </c>
      <c r="B696">
        <f t="shared" si="702"/>
        <v>11</v>
      </c>
      <c r="C696" s="1">
        <f>AVERAGE(RealPrice!C684:C695)</f>
        <v>2.8030865313141185E-2</v>
      </c>
      <c r="D696" s="1">
        <f>AVERAGE(RealPrice!D684:D695)</f>
        <v>3.22986513970508E-2</v>
      </c>
      <c r="E696" s="1">
        <f>AVERAGE(RealPrice!E684:E695)</f>
        <v>2.1639613381753835E-2</v>
      </c>
      <c r="F696" s="1">
        <f>AVERAGE(RealPrice!F684:F695)</f>
        <v>4.1440335004382635E-2</v>
      </c>
      <c r="G696" s="1">
        <f>AVERAGE(RealPrice!G684:G695)</f>
        <v>0</v>
      </c>
      <c r="H696" s="1">
        <f>AVERAGE(RealPrice!H684:H695)</f>
        <v>3.22986513970508E-2</v>
      </c>
      <c r="I696" s="1"/>
      <c r="J696" s="1">
        <f t="shared" si="671"/>
        <v>-5.9653104420655939E-5</v>
      </c>
      <c r="K696" s="1">
        <f t="shared" si="672"/>
        <v>-5.7536413246433993E-5</v>
      </c>
      <c r="L696" s="1">
        <f t="shared" si="673"/>
        <v>-4.8121807967323182E-5</v>
      </c>
      <c r="M696" s="1">
        <f t="shared" si="674"/>
        <v>-8.084876246887418E-5</v>
      </c>
      <c r="N696" s="1">
        <f t="shared" si="675"/>
        <v>0</v>
      </c>
      <c r="O696" s="1">
        <f t="shared" si="676"/>
        <v>-5.7536413246433993E-5</v>
      </c>
      <c r="P696" s="1"/>
      <c r="Q696" s="99">
        <f t="shared" si="641"/>
        <v>-5.9653104420655939E-5</v>
      </c>
      <c r="R696" s="99">
        <f t="shared" si="642"/>
        <v>-5.7536413246433993E-5</v>
      </c>
      <c r="S696" s="99">
        <f t="shared" si="643"/>
        <v>-4.8121807967323182E-5</v>
      </c>
      <c r="T696" s="99">
        <f t="shared" si="644"/>
        <v>-8.084876246887418E-5</v>
      </c>
      <c r="U696" s="99">
        <f t="shared" si="645"/>
        <v>0</v>
      </c>
      <c r="V696" s="99">
        <f t="shared" si="646"/>
        <v>-5.7536413246433993E-5</v>
      </c>
      <c r="W696" s="99"/>
      <c r="X696" s="99">
        <f t="shared" si="647"/>
        <v>0</v>
      </c>
      <c r="Y696" s="99">
        <f t="shared" si="648"/>
        <v>0</v>
      </c>
      <c r="Z696" s="99">
        <f t="shared" si="649"/>
        <v>0</v>
      </c>
      <c r="AA696" s="99">
        <f t="shared" si="650"/>
        <v>0</v>
      </c>
      <c r="AB696" s="99">
        <f t="shared" si="651"/>
        <v>0</v>
      </c>
      <c r="AC696" s="99">
        <f t="shared" si="652"/>
        <v>0</v>
      </c>
      <c r="AD696" s="1"/>
      <c r="AE696" s="1"/>
      <c r="AF696" s="5">
        <f t="shared" si="683"/>
        <v>-2.123602830461202E-3</v>
      </c>
      <c r="AG696" s="5">
        <f t="shared" si="684"/>
        <v>-1.7782197823725809E-3</v>
      </c>
      <c r="AH696" s="5">
        <f t="shared" si="685"/>
        <v>-2.2188489275787315E-3</v>
      </c>
      <c r="AI696" s="5">
        <f t="shared" si="686"/>
        <v>-1.9471690143242348E-3</v>
      </c>
      <c r="AJ696" s="5" t="e">
        <f t="shared" si="687"/>
        <v>#DIV/0!</v>
      </c>
      <c r="AK696" s="5">
        <f t="shared" si="688"/>
        <v>-1.7782197823725809E-3</v>
      </c>
      <c r="AL696" s="1"/>
      <c r="AM696" s="175">
        <f t="shared" si="653"/>
        <v>-2.123602830461202E-3</v>
      </c>
      <c r="AN696" s="175">
        <f t="shared" si="654"/>
        <v>-1.7782197823725809E-3</v>
      </c>
      <c r="AO696" s="175">
        <f t="shared" si="655"/>
        <v>-2.2188489275787315E-3</v>
      </c>
      <c r="AP696" s="175">
        <f t="shared" si="656"/>
        <v>-1.9471690143242348E-3</v>
      </c>
      <c r="AQ696" s="175" t="e">
        <f t="shared" si="657"/>
        <v>#DIV/0!</v>
      </c>
      <c r="AR696" s="175">
        <f t="shared" si="658"/>
        <v>-1.7782197823725809E-3</v>
      </c>
      <c r="AS696" s="175"/>
      <c r="AT696" s="175">
        <f t="shared" si="659"/>
        <v>0</v>
      </c>
      <c r="AU696" s="175">
        <f t="shared" si="660"/>
        <v>0</v>
      </c>
      <c r="AV696" s="175">
        <f t="shared" si="661"/>
        <v>0</v>
      </c>
      <c r="AW696" s="175">
        <f t="shared" si="662"/>
        <v>0</v>
      </c>
      <c r="AX696" s="175" t="e">
        <f t="shared" si="663"/>
        <v>#DIV/0!</v>
      </c>
      <c r="AY696" s="175">
        <f t="shared" si="664"/>
        <v>0</v>
      </c>
      <c r="AZ696" s="1"/>
      <c r="BA696" s="1">
        <f t="shared" si="689"/>
        <v>2.7971212208720529E-2</v>
      </c>
      <c r="BB696" s="1">
        <f t="shared" si="690"/>
        <v>3.2241114983804366E-2</v>
      </c>
      <c r="BC696" s="1">
        <f t="shared" si="691"/>
        <v>2.1591491573786512E-2</v>
      </c>
      <c r="BD696" s="1">
        <f t="shared" si="692"/>
        <v>4.1359486241913761E-2</v>
      </c>
      <c r="BE696" s="1">
        <f t="shared" si="693"/>
        <v>0</v>
      </c>
      <c r="BF696" s="1">
        <f t="shared" si="694"/>
        <v>3.2241114983804366E-2</v>
      </c>
      <c r="BG696" s="1"/>
      <c r="BH696" s="1">
        <f t="shared" si="665"/>
        <v>2.8030865313141185E-2</v>
      </c>
      <c r="BI696" s="1">
        <f t="shared" si="666"/>
        <v>3.22986513970508E-2</v>
      </c>
      <c r="BJ696" s="1">
        <f t="shared" si="667"/>
        <v>2.1639613381753835E-2</v>
      </c>
      <c r="BK696" s="1">
        <f t="shared" si="668"/>
        <v>4.1440335004382635E-2</v>
      </c>
      <c r="BL696" s="1">
        <f t="shared" si="669"/>
        <v>0</v>
      </c>
      <c r="BM696" s="1">
        <f t="shared" si="670"/>
        <v>3.22986513970508E-2</v>
      </c>
      <c r="BN696" s="1"/>
      <c r="BO696" s="1">
        <f t="shared" si="677"/>
        <v>-8.8671060868353406E-3</v>
      </c>
      <c r="BP696" s="1">
        <f t="shared" si="678"/>
        <v>-5.4975111532149295E-3</v>
      </c>
      <c r="BQ696" s="1">
        <f t="shared" si="679"/>
        <v>-3.3224678738090749E-2</v>
      </c>
      <c r="BR696" s="1">
        <f t="shared" si="680"/>
        <v>-3.2050778182609943E-3</v>
      </c>
      <c r="BS696" s="1" t="e">
        <f t="shared" si="681"/>
        <v>#DIV/0!</v>
      </c>
      <c r="BT696" s="1">
        <f t="shared" si="682"/>
        <v>-5.4975111532149295E-3</v>
      </c>
      <c r="BU696" s="1"/>
      <c r="BV696" s="1">
        <f t="shared" si="695"/>
        <v>0.10024931871168685</v>
      </c>
      <c r="BW696" s="1">
        <f t="shared" si="696"/>
        <v>9.8956392207069116E-2</v>
      </c>
      <c r="BX696" s="1">
        <f t="shared" si="697"/>
        <v>9.6835605238273531E-2</v>
      </c>
      <c r="BY696" s="1">
        <f t="shared" si="698"/>
        <v>0.1228571289151231</v>
      </c>
      <c r="BZ696" s="1" t="e">
        <f t="shared" si="699"/>
        <v>#DIV/0!</v>
      </c>
      <c r="CA696" s="1">
        <f t="shared" si="700"/>
        <v>9.8956392207069116E-2</v>
      </c>
      <c r="CB696" s="1"/>
      <c r="CC696" s="1"/>
    </row>
    <row r="697" spans="1:81" x14ac:dyDescent="0.2">
      <c r="A697">
        <f t="shared" si="701"/>
        <v>2047</v>
      </c>
      <c r="B697">
        <f t="shared" si="702"/>
        <v>12</v>
      </c>
      <c r="C697" s="1">
        <f>AVERAGE(RealPrice!C685:C696)</f>
        <v>2.7970542756181691E-2</v>
      </c>
      <c r="D697" s="1">
        <f>AVERAGE(RealPrice!D685:D696)</f>
        <v>3.2240447620648788E-2</v>
      </c>
      <c r="E697" s="1">
        <f>AVERAGE(RealPrice!E685:E696)</f>
        <v>2.1592988778557642E-2</v>
      </c>
      <c r="F697" s="1">
        <f>AVERAGE(RealPrice!F685:F696)</f>
        <v>4.13579973959654E-2</v>
      </c>
      <c r="G697" s="1">
        <f>AVERAGE(RealPrice!G685:G696)</f>
        <v>0</v>
      </c>
      <c r="H697" s="1">
        <f>AVERAGE(RealPrice!H685:H696)</f>
        <v>3.2240447620648788E-2</v>
      </c>
      <c r="I697" s="1"/>
      <c r="J697" s="1">
        <f t="shared" si="671"/>
        <v>-6.0322556959493956E-5</v>
      </c>
      <c r="K697" s="1">
        <f t="shared" si="672"/>
        <v>-5.8203776402011853E-5</v>
      </c>
      <c r="L697" s="1">
        <f t="shared" si="673"/>
        <v>-4.6624603196192965E-5</v>
      </c>
      <c r="M697" s="1">
        <f t="shared" si="674"/>
        <v>-8.2337608417235031E-5</v>
      </c>
      <c r="N697" s="1">
        <f t="shared" si="675"/>
        <v>0</v>
      </c>
      <c r="O697" s="1">
        <f t="shared" si="676"/>
        <v>-5.8203776402011853E-5</v>
      </c>
      <c r="P697" s="1"/>
      <c r="Q697" s="99">
        <f t="shared" si="641"/>
        <v>-6.0322556959493956E-5</v>
      </c>
      <c r="R697" s="99">
        <f t="shared" si="642"/>
        <v>-5.8203776402011853E-5</v>
      </c>
      <c r="S697" s="99">
        <f t="shared" si="643"/>
        <v>-4.6624603196192965E-5</v>
      </c>
      <c r="T697" s="99">
        <f t="shared" si="644"/>
        <v>-8.2337608417235031E-5</v>
      </c>
      <c r="U697" s="99">
        <f t="shared" si="645"/>
        <v>0</v>
      </c>
      <c r="V697" s="99">
        <f t="shared" si="646"/>
        <v>-5.8203776402011853E-5</v>
      </c>
      <c r="W697" s="99"/>
      <c r="X697" s="99">
        <f t="shared" si="647"/>
        <v>0</v>
      </c>
      <c r="Y697" s="99">
        <f t="shared" si="648"/>
        <v>0</v>
      </c>
      <c r="Z697" s="99">
        <f t="shared" si="649"/>
        <v>0</v>
      </c>
      <c r="AA697" s="99">
        <f t="shared" si="650"/>
        <v>0</v>
      </c>
      <c r="AB697" s="99">
        <f t="shared" si="651"/>
        <v>0</v>
      </c>
      <c r="AC697" s="99">
        <f t="shared" si="652"/>
        <v>0</v>
      </c>
      <c r="AD697" s="1"/>
      <c r="AE697" s="1"/>
      <c r="AF697" s="5">
        <f t="shared" si="683"/>
        <v>-2.1520048091848709E-3</v>
      </c>
      <c r="AG697" s="5">
        <f t="shared" si="684"/>
        <v>-1.8020497415358605E-3</v>
      </c>
      <c r="AH697" s="5">
        <f t="shared" si="685"/>
        <v>-2.1545950185739571E-3</v>
      </c>
      <c r="AI697" s="5">
        <f t="shared" si="686"/>
        <v>-1.986895337803829E-3</v>
      </c>
      <c r="AJ697" s="5" t="e">
        <f t="shared" si="687"/>
        <v>#DIV/0!</v>
      </c>
      <c r="AK697" s="5">
        <f t="shared" si="688"/>
        <v>-1.8020497415358605E-3</v>
      </c>
      <c r="AL697" s="1"/>
      <c r="AM697" s="175">
        <f t="shared" si="653"/>
        <v>-2.1520048091848709E-3</v>
      </c>
      <c r="AN697" s="175">
        <f t="shared" si="654"/>
        <v>-1.8020497415358605E-3</v>
      </c>
      <c r="AO697" s="175">
        <f t="shared" si="655"/>
        <v>-2.1545950185739571E-3</v>
      </c>
      <c r="AP697" s="175">
        <f t="shared" si="656"/>
        <v>-1.986895337803829E-3</v>
      </c>
      <c r="AQ697" s="175" t="e">
        <f t="shared" si="657"/>
        <v>#DIV/0!</v>
      </c>
      <c r="AR697" s="175">
        <f t="shared" si="658"/>
        <v>-1.8020497415358605E-3</v>
      </c>
      <c r="AS697" s="175"/>
      <c r="AT697" s="175">
        <f t="shared" si="659"/>
        <v>0</v>
      </c>
      <c r="AU697" s="175">
        <f t="shared" si="660"/>
        <v>0</v>
      </c>
      <c r="AV697" s="175">
        <f t="shared" si="661"/>
        <v>0</v>
      </c>
      <c r="AW697" s="175">
        <f t="shared" si="662"/>
        <v>0</v>
      </c>
      <c r="AX697" s="175" t="e">
        <f t="shared" si="663"/>
        <v>#DIV/0!</v>
      </c>
      <c r="AY697" s="175">
        <f t="shared" si="664"/>
        <v>0</v>
      </c>
      <c r="AZ697" s="1"/>
      <c r="BA697" s="1">
        <f t="shared" si="689"/>
        <v>2.7910220199222197E-2</v>
      </c>
      <c r="BB697" s="1">
        <f t="shared" si="690"/>
        <v>3.2182243844246776E-2</v>
      </c>
      <c r="BC697" s="1">
        <f t="shared" si="691"/>
        <v>2.1546364175361449E-2</v>
      </c>
      <c r="BD697" s="1">
        <f t="shared" si="692"/>
        <v>4.1275659787548165E-2</v>
      </c>
      <c r="BE697" s="1">
        <f t="shared" si="693"/>
        <v>0</v>
      </c>
      <c r="BF697" s="1">
        <f t="shared" si="694"/>
        <v>3.2182243844246776E-2</v>
      </c>
      <c r="BG697" s="1"/>
      <c r="BH697" s="1">
        <f t="shared" si="665"/>
        <v>2.7970542756181691E-2</v>
      </c>
      <c r="BI697" s="1">
        <f t="shared" si="666"/>
        <v>3.2240447620648788E-2</v>
      </c>
      <c r="BJ697" s="1">
        <f t="shared" si="667"/>
        <v>2.1592988778557642E-2</v>
      </c>
      <c r="BK697" s="1">
        <f t="shared" si="668"/>
        <v>4.13579973959654E-2</v>
      </c>
      <c r="BL697" s="1">
        <f t="shared" si="669"/>
        <v>0</v>
      </c>
      <c r="BM697" s="1">
        <f t="shared" si="670"/>
        <v>3.2240447620648788E-2</v>
      </c>
      <c r="BN697" s="1"/>
      <c r="BO697" s="1">
        <f t="shared" si="677"/>
        <v>-8.9272988293621555E-3</v>
      </c>
      <c r="BP697" s="1">
        <f t="shared" si="678"/>
        <v>-5.5556100435167205E-3</v>
      </c>
      <c r="BQ697" s="1">
        <f t="shared" si="679"/>
        <v>-3.3271202884149149E-2</v>
      </c>
      <c r="BR697" s="1">
        <f t="shared" si="680"/>
        <v>-3.2872518304679407E-3</v>
      </c>
      <c r="BS697" s="1" t="e">
        <f t="shared" si="681"/>
        <v>#DIV/0!</v>
      </c>
      <c r="BT697" s="1">
        <f t="shared" si="682"/>
        <v>-5.5556100435167205E-3</v>
      </c>
      <c r="BU697" s="1"/>
      <c r="BV697" s="1">
        <f t="shared" si="695"/>
        <v>0.10024931871168685</v>
      </c>
      <c r="BW697" s="1">
        <f t="shared" si="696"/>
        <v>9.8956392207069116E-2</v>
      </c>
      <c r="BX697" s="1">
        <f t="shared" si="697"/>
        <v>9.6835605238273531E-2</v>
      </c>
      <c r="BY697" s="1">
        <f t="shared" si="698"/>
        <v>0.1228571289151231</v>
      </c>
      <c r="BZ697" s="1" t="e">
        <f t="shared" si="699"/>
        <v>#DIV/0!</v>
      </c>
      <c r="CA697" s="1">
        <f t="shared" si="700"/>
        <v>9.8956392207069116E-2</v>
      </c>
      <c r="CB697" s="1"/>
      <c r="CC697" s="1"/>
    </row>
    <row r="698" spans="1:81" x14ac:dyDescent="0.2">
      <c r="A698">
        <f t="shared" si="701"/>
        <v>2048</v>
      </c>
      <c r="B698">
        <f t="shared" si="702"/>
        <v>1</v>
      </c>
      <c r="C698" s="1">
        <f>AVERAGE(RealPrice!C686:C697)</f>
        <v>2.7910302627798384E-2</v>
      </c>
      <c r="D698" s="1">
        <f>AVERAGE(RealPrice!D686:D697)</f>
        <v>3.2182431365286653E-2</v>
      </c>
      <c r="E698" s="1">
        <f>AVERAGE(RealPrice!E686:E697)</f>
        <v>2.1546188235013451E-2</v>
      </c>
      <c r="F698" s="1">
        <f>AVERAGE(RealPrice!F686:F697)</f>
        <v>4.1275482321251653E-2</v>
      </c>
      <c r="G698" s="1">
        <f>AVERAGE(RealPrice!G686:G697)</f>
        <v>0</v>
      </c>
      <c r="H698" s="1">
        <f>AVERAGE(RealPrice!H686:H697)</f>
        <v>3.2182431365286653E-2</v>
      </c>
      <c r="I698" s="1"/>
      <c r="J698" s="1">
        <f t="shared" si="671"/>
        <v>-6.0240128383307057E-5</v>
      </c>
      <c r="K698" s="1">
        <f t="shared" si="672"/>
        <v>-5.8016255362135227E-5</v>
      </c>
      <c r="L698" s="1">
        <f t="shared" si="673"/>
        <v>-4.6800543544191914E-5</v>
      </c>
      <c r="M698" s="1">
        <f t="shared" si="674"/>
        <v>-8.2515074713747361E-5</v>
      </c>
      <c r="N698" s="1">
        <f t="shared" si="675"/>
        <v>0</v>
      </c>
      <c r="O698" s="1">
        <f t="shared" si="676"/>
        <v>-5.8016255362135227E-5</v>
      </c>
      <c r="P698" s="1"/>
      <c r="Q698" s="99">
        <f t="shared" si="641"/>
        <v>-6.0240128383307057E-5</v>
      </c>
      <c r="R698" s="99">
        <f t="shared" si="642"/>
        <v>-5.8016255362135227E-5</v>
      </c>
      <c r="S698" s="99">
        <f t="shared" si="643"/>
        <v>-4.6800543544191914E-5</v>
      </c>
      <c r="T698" s="99">
        <f t="shared" si="644"/>
        <v>-8.2515074713747361E-5</v>
      </c>
      <c r="U698" s="99">
        <f t="shared" si="645"/>
        <v>0</v>
      </c>
      <c r="V698" s="99">
        <f t="shared" si="646"/>
        <v>-5.8016255362135227E-5</v>
      </c>
      <c r="W698" s="99"/>
      <c r="X698" s="99">
        <f t="shared" si="647"/>
        <v>0</v>
      </c>
      <c r="Y698" s="99">
        <f t="shared" si="648"/>
        <v>0</v>
      </c>
      <c r="Z698" s="99">
        <f t="shared" si="649"/>
        <v>0</v>
      </c>
      <c r="AA698" s="99">
        <f t="shared" si="650"/>
        <v>0</v>
      </c>
      <c r="AB698" s="99">
        <f t="shared" si="651"/>
        <v>0</v>
      </c>
      <c r="AC698" s="99">
        <f t="shared" si="652"/>
        <v>0</v>
      </c>
      <c r="AD698" s="1"/>
      <c r="AE698" s="1"/>
      <c r="AF698" s="5">
        <f t="shared" si="683"/>
        <v>-2.1536989435070319E-3</v>
      </c>
      <c r="AG698" s="5">
        <f t="shared" si="684"/>
        <v>-1.7994866586460434E-3</v>
      </c>
      <c r="AH698" s="5">
        <f t="shared" si="685"/>
        <v>-2.1673953533781765E-3</v>
      </c>
      <c r="AI698" s="5">
        <f t="shared" si="686"/>
        <v>-1.9951419292317807E-3</v>
      </c>
      <c r="AJ698" s="5" t="e">
        <f t="shared" si="687"/>
        <v>#DIV/0!</v>
      </c>
      <c r="AK698" s="5">
        <f t="shared" si="688"/>
        <v>-1.7994866586460434E-3</v>
      </c>
      <c r="AL698" s="1"/>
      <c r="AM698" s="175">
        <f t="shared" si="653"/>
        <v>-2.1536989435070319E-3</v>
      </c>
      <c r="AN698" s="175">
        <f t="shared" si="654"/>
        <v>-1.7994866586460434E-3</v>
      </c>
      <c r="AO698" s="175">
        <f t="shared" si="655"/>
        <v>-2.1673953533781765E-3</v>
      </c>
      <c r="AP698" s="175">
        <f t="shared" si="656"/>
        <v>-1.9951419292317807E-3</v>
      </c>
      <c r="AQ698" s="175" t="e">
        <f t="shared" si="657"/>
        <v>#DIV/0!</v>
      </c>
      <c r="AR698" s="175">
        <f t="shared" si="658"/>
        <v>-1.7994866586460434E-3</v>
      </c>
      <c r="AS698" s="175"/>
      <c r="AT698" s="175">
        <f t="shared" si="659"/>
        <v>0</v>
      </c>
      <c r="AU698" s="175">
        <f t="shared" si="660"/>
        <v>0</v>
      </c>
      <c r="AV698" s="175">
        <f t="shared" si="661"/>
        <v>0</v>
      </c>
      <c r="AW698" s="175">
        <f t="shared" si="662"/>
        <v>0</v>
      </c>
      <c r="AX698" s="175" t="e">
        <f t="shared" si="663"/>
        <v>#DIV/0!</v>
      </c>
      <c r="AY698" s="175">
        <f t="shared" si="664"/>
        <v>0</v>
      </c>
      <c r="AZ698" s="1"/>
      <c r="BA698" s="1">
        <f t="shared" si="689"/>
        <v>2.7850062499415077E-2</v>
      </c>
      <c r="BB698" s="1">
        <f t="shared" si="690"/>
        <v>3.2124415109924517E-2</v>
      </c>
      <c r="BC698" s="1">
        <f t="shared" si="691"/>
        <v>2.1499387691469259E-2</v>
      </c>
      <c r="BD698" s="1">
        <f t="shared" si="692"/>
        <v>4.1192967246537905E-2</v>
      </c>
      <c r="BE698" s="1">
        <f t="shared" si="693"/>
        <v>0</v>
      </c>
      <c r="BF698" s="1">
        <f t="shared" si="694"/>
        <v>3.2124415109924517E-2</v>
      </c>
      <c r="BG698" s="1"/>
      <c r="BH698" s="1">
        <f t="shared" si="665"/>
        <v>2.7910302627798384E-2</v>
      </c>
      <c r="BI698" s="1">
        <f t="shared" si="666"/>
        <v>3.2182431365286653E-2</v>
      </c>
      <c r="BJ698" s="1">
        <f t="shared" si="667"/>
        <v>2.1546188235013451E-2</v>
      </c>
      <c r="BK698" s="1">
        <f t="shared" si="668"/>
        <v>4.1275482321251653E-2</v>
      </c>
      <c r="BL698" s="1">
        <f t="shared" si="669"/>
        <v>0</v>
      </c>
      <c r="BM698" s="1">
        <f t="shared" si="670"/>
        <v>3.2182431365286653E-2</v>
      </c>
      <c r="BN698" s="1"/>
      <c r="BO698" s="1">
        <f t="shared" si="677"/>
        <v>-8.9874092186446059E-3</v>
      </c>
      <c r="BP698" s="1">
        <f t="shared" si="678"/>
        <v>-5.6135218994013457E-3</v>
      </c>
      <c r="BQ698" s="1">
        <f t="shared" si="679"/>
        <v>-3.3317901992412732E-2</v>
      </c>
      <c r="BR698" s="1">
        <f t="shared" si="680"/>
        <v>-3.369602275896335E-3</v>
      </c>
      <c r="BS698" s="1" t="e">
        <f t="shared" si="681"/>
        <v>#DIV/0!</v>
      </c>
      <c r="BT698" s="1">
        <f t="shared" si="682"/>
        <v>-5.6135218994013457E-3</v>
      </c>
      <c r="BU698" s="1"/>
      <c r="BV698" s="1">
        <f t="shared" si="695"/>
        <v>0.10024931871168685</v>
      </c>
      <c r="BW698" s="1">
        <f t="shared" si="696"/>
        <v>9.8956392207069116E-2</v>
      </c>
      <c r="BX698" s="1">
        <f t="shared" si="697"/>
        <v>9.6835605238273531E-2</v>
      </c>
      <c r="BY698" s="1">
        <f t="shared" si="698"/>
        <v>0.1228571289151231</v>
      </c>
      <c r="BZ698" s="1" t="e">
        <f t="shared" si="699"/>
        <v>#DIV/0!</v>
      </c>
      <c r="CA698" s="1">
        <f t="shared" si="700"/>
        <v>9.8956392207069116E-2</v>
      </c>
      <c r="CB698" s="1"/>
      <c r="CC698" s="1"/>
    </row>
    <row r="699" spans="1:81" x14ac:dyDescent="0.2">
      <c r="A699">
        <f t="shared" si="701"/>
        <v>2048</v>
      </c>
      <c r="B699">
        <f t="shared" si="702"/>
        <v>2</v>
      </c>
      <c r="C699" s="1">
        <f>AVERAGE(RealPrice!C687:C698)</f>
        <v>2.785112277490015E-2</v>
      </c>
      <c r="D699" s="1">
        <f>AVERAGE(RealPrice!D687:D698)</f>
        <v>3.2125059310356217E-2</v>
      </c>
      <c r="E699" s="1">
        <f>AVERAGE(RealPrice!E687:E698)</f>
        <v>2.1499859409907954E-2</v>
      </c>
      <c r="F699" s="1">
        <f>AVERAGE(RealPrice!F687:F698)</f>
        <v>4.1194831338698071E-2</v>
      </c>
      <c r="G699" s="1">
        <f>AVERAGE(RealPrice!G687:G698)</f>
        <v>0</v>
      </c>
      <c r="H699" s="1">
        <f>AVERAGE(RealPrice!H687:H698)</f>
        <v>3.2125059310356217E-2</v>
      </c>
      <c r="I699" s="1"/>
      <c r="J699" s="1">
        <f t="shared" si="671"/>
        <v>-5.9179852898234159E-5</v>
      </c>
      <c r="K699" s="1">
        <f t="shared" si="672"/>
        <v>-5.7372054930435179E-5</v>
      </c>
      <c r="L699" s="1">
        <f t="shared" si="673"/>
        <v>-4.6328825105496074E-5</v>
      </c>
      <c r="M699" s="1">
        <f t="shared" si="674"/>
        <v>-8.0650982553581718E-5</v>
      </c>
      <c r="N699" s="1">
        <f t="shared" si="675"/>
        <v>0</v>
      </c>
      <c r="O699" s="1">
        <f t="shared" si="676"/>
        <v>-5.7372054930435179E-5</v>
      </c>
      <c r="P699" s="1"/>
      <c r="Q699" s="99">
        <f t="shared" si="641"/>
        <v>-5.9179852898234159E-5</v>
      </c>
      <c r="R699" s="99">
        <f t="shared" si="642"/>
        <v>-5.7372054930435179E-5</v>
      </c>
      <c r="S699" s="99">
        <f t="shared" si="643"/>
        <v>-4.6328825105496074E-5</v>
      </c>
      <c r="T699" s="99">
        <f t="shared" si="644"/>
        <v>-8.0650982553581718E-5</v>
      </c>
      <c r="U699" s="99">
        <f t="shared" si="645"/>
        <v>0</v>
      </c>
      <c r="V699" s="99">
        <f t="shared" si="646"/>
        <v>-5.7372054930435179E-5</v>
      </c>
      <c r="W699" s="99"/>
      <c r="X699" s="99">
        <f t="shared" si="647"/>
        <v>0</v>
      </c>
      <c r="Y699" s="99">
        <f t="shared" si="648"/>
        <v>0</v>
      </c>
      <c r="Z699" s="99">
        <f t="shared" si="649"/>
        <v>0</v>
      </c>
      <c r="AA699" s="99">
        <f t="shared" si="650"/>
        <v>0</v>
      </c>
      <c r="AB699" s="99">
        <f t="shared" si="651"/>
        <v>0</v>
      </c>
      <c r="AC699" s="99">
        <f t="shared" si="652"/>
        <v>0</v>
      </c>
      <c r="AD699" s="1"/>
      <c r="AE699" s="1"/>
      <c r="AF699" s="5">
        <f t="shared" si="683"/>
        <v>-2.1203586964797516E-3</v>
      </c>
      <c r="AG699" s="5">
        <f t="shared" si="684"/>
        <v>-1.7827135022594476E-3</v>
      </c>
      <c r="AH699" s="5">
        <f t="shared" si="685"/>
        <v>-2.1502098004606562E-3</v>
      </c>
      <c r="AI699" s="5">
        <f t="shared" si="686"/>
        <v>-1.9539682644013068E-3</v>
      </c>
      <c r="AJ699" s="5" t="e">
        <f t="shared" si="687"/>
        <v>#DIV/0!</v>
      </c>
      <c r="AK699" s="5">
        <f t="shared" si="688"/>
        <v>-1.7827135022594476E-3</v>
      </c>
      <c r="AL699" s="1"/>
      <c r="AM699" s="175">
        <f t="shared" si="653"/>
        <v>-2.1203586964797516E-3</v>
      </c>
      <c r="AN699" s="175">
        <f t="shared" si="654"/>
        <v>-1.7827135022594476E-3</v>
      </c>
      <c r="AO699" s="175">
        <f t="shared" si="655"/>
        <v>-2.1502098004606562E-3</v>
      </c>
      <c r="AP699" s="175">
        <f t="shared" si="656"/>
        <v>-1.9539682644013068E-3</v>
      </c>
      <c r="AQ699" s="175" t="e">
        <f t="shared" si="657"/>
        <v>#DIV/0!</v>
      </c>
      <c r="AR699" s="175">
        <f t="shared" si="658"/>
        <v>-1.7827135022594476E-3</v>
      </c>
      <c r="AS699" s="175"/>
      <c r="AT699" s="175">
        <f t="shared" si="659"/>
        <v>0</v>
      </c>
      <c r="AU699" s="175">
        <f t="shared" si="660"/>
        <v>0</v>
      </c>
      <c r="AV699" s="175">
        <f t="shared" si="661"/>
        <v>0</v>
      </c>
      <c r="AW699" s="175">
        <f t="shared" si="662"/>
        <v>0</v>
      </c>
      <c r="AX699" s="175" t="e">
        <f t="shared" si="663"/>
        <v>#DIV/0!</v>
      </c>
      <c r="AY699" s="175">
        <f t="shared" si="664"/>
        <v>0</v>
      </c>
      <c r="AZ699" s="1"/>
      <c r="BA699" s="1">
        <f t="shared" si="689"/>
        <v>2.7791942922001916E-2</v>
      </c>
      <c r="BB699" s="1">
        <f t="shared" si="690"/>
        <v>3.2067687255425782E-2</v>
      </c>
      <c r="BC699" s="1">
        <f t="shared" si="691"/>
        <v>2.1453530584802458E-2</v>
      </c>
      <c r="BD699" s="1">
        <f t="shared" si="692"/>
        <v>4.1114180356144489E-2</v>
      </c>
      <c r="BE699" s="1">
        <f t="shared" si="693"/>
        <v>0</v>
      </c>
      <c r="BF699" s="1">
        <f t="shared" si="694"/>
        <v>3.2067687255425782E-2</v>
      </c>
      <c r="BG699" s="1"/>
      <c r="BH699" s="1">
        <f t="shared" si="665"/>
        <v>2.785112277490015E-2</v>
      </c>
      <c r="BI699" s="1">
        <f t="shared" si="666"/>
        <v>3.2125059310356217E-2</v>
      </c>
      <c r="BJ699" s="1">
        <f t="shared" si="667"/>
        <v>2.1499859409907954E-2</v>
      </c>
      <c r="BK699" s="1">
        <f t="shared" si="668"/>
        <v>4.1194831338698071E-2</v>
      </c>
      <c r="BL699" s="1">
        <f t="shared" si="669"/>
        <v>0</v>
      </c>
      <c r="BM699" s="1">
        <f t="shared" si="670"/>
        <v>3.2125059310356217E-2</v>
      </c>
      <c r="BN699" s="1"/>
      <c r="BO699" s="1">
        <f t="shared" si="677"/>
        <v>-9.0464635890270904E-3</v>
      </c>
      <c r="BP699" s="1">
        <f t="shared" si="678"/>
        <v>-5.6707916763948036E-3</v>
      </c>
      <c r="BQ699" s="1">
        <f t="shared" si="679"/>
        <v>-3.3364131200824446E-2</v>
      </c>
      <c r="BR699" s="1">
        <f t="shared" si="680"/>
        <v>-3.4500956689895155E-3</v>
      </c>
      <c r="BS699" s="1" t="e">
        <f t="shared" si="681"/>
        <v>#DIV/0!</v>
      </c>
      <c r="BT699" s="1">
        <f t="shared" si="682"/>
        <v>-5.6707916763948036E-3</v>
      </c>
      <c r="BU699" s="1"/>
      <c r="BV699" s="1">
        <f t="shared" si="695"/>
        <v>0.10024931871168685</v>
      </c>
      <c r="BW699" s="1">
        <f t="shared" si="696"/>
        <v>9.8956392207069116E-2</v>
      </c>
      <c r="BX699" s="1">
        <f t="shared" si="697"/>
        <v>9.6835605238273531E-2</v>
      </c>
      <c r="BY699" s="1">
        <f t="shared" si="698"/>
        <v>0.1228571289151231</v>
      </c>
      <c r="BZ699" s="1" t="e">
        <f t="shared" si="699"/>
        <v>#DIV/0!</v>
      </c>
      <c r="CA699" s="1">
        <f t="shared" si="700"/>
        <v>9.8956392207069116E-2</v>
      </c>
      <c r="CB699" s="1"/>
      <c r="CC699" s="1"/>
    </row>
    <row r="700" spans="1:81" x14ac:dyDescent="0.2">
      <c r="A700">
        <f t="shared" si="701"/>
        <v>2048</v>
      </c>
      <c r="B700">
        <f t="shared" si="702"/>
        <v>3</v>
      </c>
      <c r="C700" s="1">
        <f>AVERAGE(RealPrice!C688:C699)</f>
        <v>2.7790571172257052E-2</v>
      </c>
      <c r="D700" s="1">
        <f>AVERAGE(RealPrice!D688:D699)</f>
        <v>3.2066541130127586E-2</v>
      </c>
      <c r="E700" s="1">
        <f>AVERAGE(RealPrice!E688:E699)</f>
        <v>2.1453995089711408E-2</v>
      </c>
      <c r="F700" s="1">
        <f>AVERAGE(RealPrice!F688:F699)</f>
        <v>4.1113321250862693E-2</v>
      </c>
      <c r="G700" s="1">
        <f>AVERAGE(RealPrice!G688:G699)</f>
        <v>0</v>
      </c>
      <c r="H700" s="1">
        <f>AVERAGE(RealPrice!H688:H699)</f>
        <v>3.2066541130127586E-2</v>
      </c>
      <c r="I700" s="1"/>
      <c r="J700" s="1">
        <f t="shared" si="671"/>
        <v>-6.0551602643097585E-5</v>
      </c>
      <c r="K700" s="1">
        <f t="shared" si="672"/>
        <v>-5.8518180228631089E-5</v>
      </c>
      <c r="L700" s="1">
        <f t="shared" si="673"/>
        <v>-4.5864320196545988E-5</v>
      </c>
      <c r="M700" s="1">
        <f t="shared" si="674"/>
        <v>-8.1510087835377776E-5</v>
      </c>
      <c r="N700" s="1">
        <f t="shared" si="675"/>
        <v>0</v>
      </c>
      <c r="O700" s="1">
        <f t="shared" si="676"/>
        <v>-5.8518180228631089E-5</v>
      </c>
      <c r="P700" s="1"/>
      <c r="Q700" s="99">
        <f t="shared" si="641"/>
        <v>-6.0551602643097585E-5</v>
      </c>
      <c r="R700" s="99">
        <f t="shared" si="642"/>
        <v>-5.8518180228631089E-5</v>
      </c>
      <c r="S700" s="99">
        <f t="shared" si="643"/>
        <v>-4.5864320196545988E-5</v>
      </c>
      <c r="T700" s="99">
        <f t="shared" si="644"/>
        <v>-8.1510087835377776E-5</v>
      </c>
      <c r="U700" s="99">
        <f t="shared" si="645"/>
        <v>0</v>
      </c>
      <c r="V700" s="99">
        <f t="shared" si="646"/>
        <v>-5.8518180228631089E-5</v>
      </c>
      <c r="W700" s="99"/>
      <c r="X700" s="99">
        <f t="shared" si="647"/>
        <v>0</v>
      </c>
      <c r="Y700" s="99">
        <f t="shared" si="648"/>
        <v>0</v>
      </c>
      <c r="Z700" s="99">
        <f t="shared" si="649"/>
        <v>0</v>
      </c>
      <c r="AA700" s="99">
        <f t="shared" si="650"/>
        <v>0</v>
      </c>
      <c r="AB700" s="99">
        <f t="shared" si="651"/>
        <v>0</v>
      </c>
      <c r="AC700" s="99">
        <f t="shared" si="652"/>
        <v>0</v>
      </c>
      <c r="AD700" s="1"/>
      <c r="AE700" s="1"/>
      <c r="AF700" s="5">
        <f t="shared" si="683"/>
        <v>-2.1741171130690295E-3</v>
      </c>
      <c r="AG700" s="5">
        <f t="shared" si="684"/>
        <v>-1.8215742316082251E-3</v>
      </c>
      <c r="AH700" s="5">
        <f t="shared" si="685"/>
        <v>-2.1332381445903215E-3</v>
      </c>
      <c r="AI700" s="5">
        <f t="shared" si="686"/>
        <v>-1.9786484174486585E-3</v>
      </c>
      <c r="AJ700" s="5" t="e">
        <f t="shared" si="687"/>
        <v>#DIV/0!</v>
      </c>
      <c r="AK700" s="5">
        <f t="shared" si="688"/>
        <v>-1.8215742316082251E-3</v>
      </c>
      <c r="AL700" s="1"/>
      <c r="AM700" s="175">
        <f t="shared" si="653"/>
        <v>-2.1741171130690295E-3</v>
      </c>
      <c r="AN700" s="175">
        <f t="shared" si="654"/>
        <v>-1.8215742316082251E-3</v>
      </c>
      <c r="AO700" s="175">
        <f t="shared" si="655"/>
        <v>-2.1332381445903215E-3</v>
      </c>
      <c r="AP700" s="175">
        <f t="shared" si="656"/>
        <v>-1.9786484174486585E-3</v>
      </c>
      <c r="AQ700" s="175" t="e">
        <f t="shared" si="657"/>
        <v>#DIV/0!</v>
      </c>
      <c r="AR700" s="175">
        <f t="shared" si="658"/>
        <v>-1.8215742316082251E-3</v>
      </c>
      <c r="AS700" s="175"/>
      <c r="AT700" s="175">
        <f t="shared" si="659"/>
        <v>0</v>
      </c>
      <c r="AU700" s="175">
        <f t="shared" si="660"/>
        <v>0</v>
      </c>
      <c r="AV700" s="175">
        <f t="shared" si="661"/>
        <v>0</v>
      </c>
      <c r="AW700" s="175">
        <f t="shared" si="662"/>
        <v>0</v>
      </c>
      <c r="AX700" s="175" t="e">
        <f t="shared" si="663"/>
        <v>#DIV/0!</v>
      </c>
      <c r="AY700" s="175">
        <f t="shared" si="664"/>
        <v>0</v>
      </c>
      <c r="AZ700" s="1"/>
      <c r="BA700" s="1">
        <f t="shared" si="689"/>
        <v>2.7730019569613955E-2</v>
      </c>
      <c r="BB700" s="1">
        <f t="shared" si="690"/>
        <v>3.2008022949898955E-2</v>
      </c>
      <c r="BC700" s="1">
        <f t="shared" si="691"/>
        <v>2.1408130769514862E-2</v>
      </c>
      <c r="BD700" s="1">
        <f t="shared" si="692"/>
        <v>4.1031811163027315E-2</v>
      </c>
      <c r="BE700" s="1">
        <f t="shared" si="693"/>
        <v>0</v>
      </c>
      <c r="BF700" s="1">
        <f t="shared" si="694"/>
        <v>3.2008022949898955E-2</v>
      </c>
      <c r="BG700" s="1"/>
      <c r="BH700" s="1">
        <f t="shared" si="665"/>
        <v>2.7790571172257052E-2</v>
      </c>
      <c r="BI700" s="1">
        <f t="shared" si="666"/>
        <v>3.2066541130127586E-2</v>
      </c>
      <c r="BJ700" s="1">
        <f t="shared" si="667"/>
        <v>2.1453995089711408E-2</v>
      </c>
      <c r="BK700" s="1">
        <f t="shared" si="668"/>
        <v>4.1113321250862693E-2</v>
      </c>
      <c r="BL700" s="1">
        <f t="shared" si="669"/>
        <v>0</v>
      </c>
      <c r="BM700" s="1">
        <f t="shared" si="670"/>
        <v>3.2066541130127586E-2</v>
      </c>
      <c r="BN700" s="1"/>
      <c r="BO700" s="1">
        <f t="shared" si="677"/>
        <v>-9.1068835453946579E-3</v>
      </c>
      <c r="BP700" s="1">
        <f t="shared" si="678"/>
        <v>-5.7292032614142492E-3</v>
      </c>
      <c r="BQ700" s="1">
        <f t="shared" si="679"/>
        <v>-3.3409897681503674E-2</v>
      </c>
      <c r="BR700" s="1">
        <f t="shared" si="680"/>
        <v>-3.5314444770185934E-3</v>
      </c>
      <c r="BS700" s="1" t="e">
        <f t="shared" si="681"/>
        <v>#DIV/0!</v>
      </c>
      <c r="BT700" s="1">
        <f t="shared" si="682"/>
        <v>-5.7292032614142492E-3</v>
      </c>
      <c r="BU700" s="1"/>
      <c r="BV700" s="1">
        <f t="shared" si="695"/>
        <v>0.10024931871168685</v>
      </c>
      <c r="BW700" s="1">
        <f t="shared" si="696"/>
        <v>9.8956392207069116E-2</v>
      </c>
      <c r="BX700" s="1">
        <f t="shared" si="697"/>
        <v>9.6835605238273531E-2</v>
      </c>
      <c r="BY700" s="1">
        <f t="shared" si="698"/>
        <v>0.1228571289151231</v>
      </c>
      <c r="BZ700" s="1" t="e">
        <f t="shared" si="699"/>
        <v>#DIV/0!</v>
      </c>
      <c r="CA700" s="1">
        <f t="shared" si="700"/>
        <v>9.8956392207069116E-2</v>
      </c>
      <c r="CB700" s="1"/>
      <c r="CC700" s="1"/>
    </row>
    <row r="701" spans="1:81" x14ac:dyDescent="0.2">
      <c r="A701">
        <f t="shared" si="701"/>
        <v>2048</v>
      </c>
      <c r="B701">
        <f t="shared" si="702"/>
        <v>4</v>
      </c>
      <c r="C701" s="1">
        <f>AVERAGE(RealPrice!C689:C700)</f>
        <v>2.773052541923569E-2</v>
      </c>
      <c r="D701" s="1">
        <f>AVERAGE(RealPrice!D689:D700)</f>
        <v>3.2008392825564363E-2</v>
      </c>
      <c r="E701" s="1">
        <f>AVERAGE(RealPrice!E689:E700)</f>
        <v>2.1408259191324372E-2</v>
      </c>
      <c r="F701" s="1">
        <f>AVERAGE(RealPrice!F689:F700)</f>
        <v>4.1031490673589889E-2</v>
      </c>
      <c r="G701" s="1">
        <f>AVERAGE(RealPrice!G689:G700)</f>
        <v>0</v>
      </c>
      <c r="H701" s="1">
        <f>AVERAGE(RealPrice!H689:H700)</f>
        <v>3.2008392825564363E-2</v>
      </c>
      <c r="I701" s="1"/>
      <c r="J701" s="1">
        <f t="shared" si="671"/>
        <v>-6.0045753021362169E-5</v>
      </c>
      <c r="K701" s="1">
        <f t="shared" si="672"/>
        <v>-5.8148304563222786E-5</v>
      </c>
      <c r="L701" s="1">
        <f t="shared" si="673"/>
        <v>-4.5735898387036511E-5</v>
      </c>
      <c r="M701" s="1">
        <f t="shared" si="674"/>
        <v>-8.1830577272803962E-5</v>
      </c>
      <c r="N701" s="1">
        <f t="shared" si="675"/>
        <v>0</v>
      </c>
      <c r="O701" s="1">
        <f t="shared" si="676"/>
        <v>-5.8148304563222786E-5</v>
      </c>
      <c r="P701" s="1"/>
      <c r="Q701" s="99">
        <f t="shared" si="641"/>
        <v>-6.0045753021362169E-5</v>
      </c>
      <c r="R701" s="99">
        <f t="shared" si="642"/>
        <v>-5.8148304563222786E-5</v>
      </c>
      <c r="S701" s="99">
        <f t="shared" si="643"/>
        <v>-4.5735898387036511E-5</v>
      </c>
      <c r="T701" s="99">
        <f t="shared" si="644"/>
        <v>-8.1830577272803962E-5</v>
      </c>
      <c r="U701" s="99">
        <f t="shared" si="645"/>
        <v>0</v>
      </c>
      <c r="V701" s="99">
        <f t="shared" si="646"/>
        <v>-5.8148304563222786E-5</v>
      </c>
      <c r="W701" s="99"/>
      <c r="X701" s="99">
        <f t="shared" si="647"/>
        <v>0</v>
      </c>
      <c r="Y701" s="99">
        <f t="shared" si="648"/>
        <v>0</v>
      </c>
      <c r="Z701" s="99">
        <f t="shared" si="649"/>
        <v>0</v>
      </c>
      <c r="AA701" s="99">
        <f t="shared" si="650"/>
        <v>0</v>
      </c>
      <c r="AB701" s="99">
        <f t="shared" si="651"/>
        <v>0</v>
      </c>
      <c r="AC701" s="99">
        <f t="shared" si="652"/>
        <v>0</v>
      </c>
      <c r="AD701" s="1"/>
      <c r="AE701" s="1"/>
      <c r="AF701" s="5">
        <f t="shared" si="683"/>
        <v>-2.1606519941305136E-3</v>
      </c>
      <c r="AG701" s="5">
        <f t="shared" si="684"/>
        <v>-1.8133637902277844E-3</v>
      </c>
      <c r="AH701" s="5">
        <f t="shared" si="685"/>
        <v>-2.1318126622006384E-3</v>
      </c>
      <c r="AI701" s="5">
        <f t="shared" si="686"/>
        <v>-1.9903664988166758E-3</v>
      </c>
      <c r="AJ701" s="5" t="e">
        <f t="shared" si="687"/>
        <v>#DIV/0!</v>
      </c>
      <c r="AK701" s="5">
        <f t="shared" si="688"/>
        <v>-1.8133637902277844E-3</v>
      </c>
      <c r="AL701" s="1"/>
      <c r="AM701" s="175">
        <f t="shared" si="653"/>
        <v>-2.1606519941305136E-3</v>
      </c>
      <c r="AN701" s="175">
        <f t="shared" si="654"/>
        <v>-1.8133637902277844E-3</v>
      </c>
      <c r="AO701" s="175">
        <f t="shared" si="655"/>
        <v>-2.1318126622006384E-3</v>
      </c>
      <c r="AP701" s="175">
        <f t="shared" si="656"/>
        <v>-1.9903664988166758E-3</v>
      </c>
      <c r="AQ701" s="175" t="e">
        <f t="shared" si="657"/>
        <v>#DIV/0!</v>
      </c>
      <c r="AR701" s="175">
        <f t="shared" si="658"/>
        <v>-1.8133637902277844E-3</v>
      </c>
      <c r="AS701" s="175"/>
      <c r="AT701" s="175">
        <f t="shared" si="659"/>
        <v>0</v>
      </c>
      <c r="AU701" s="175">
        <f t="shared" si="660"/>
        <v>0</v>
      </c>
      <c r="AV701" s="175">
        <f t="shared" si="661"/>
        <v>0</v>
      </c>
      <c r="AW701" s="175">
        <f t="shared" si="662"/>
        <v>0</v>
      </c>
      <c r="AX701" s="175" t="e">
        <f t="shared" si="663"/>
        <v>#DIV/0!</v>
      </c>
      <c r="AY701" s="175">
        <f t="shared" si="664"/>
        <v>0</v>
      </c>
      <c r="AZ701" s="1"/>
      <c r="BA701" s="1">
        <f t="shared" si="689"/>
        <v>2.7670479666214328E-2</v>
      </c>
      <c r="BB701" s="1">
        <f t="shared" si="690"/>
        <v>3.1950244521001141E-2</v>
      </c>
      <c r="BC701" s="1">
        <f t="shared" si="691"/>
        <v>2.1362523292937335E-2</v>
      </c>
      <c r="BD701" s="1">
        <f t="shared" si="692"/>
        <v>4.0949660096317085E-2</v>
      </c>
      <c r="BE701" s="1">
        <f t="shared" si="693"/>
        <v>0</v>
      </c>
      <c r="BF701" s="1">
        <f t="shared" si="694"/>
        <v>3.1950244521001141E-2</v>
      </c>
      <c r="BG701" s="1"/>
      <c r="BH701" s="1">
        <f t="shared" si="665"/>
        <v>2.773052541923569E-2</v>
      </c>
      <c r="BI701" s="1">
        <f t="shared" si="666"/>
        <v>3.2008392825564363E-2</v>
      </c>
      <c r="BJ701" s="1">
        <f t="shared" si="667"/>
        <v>2.1408259191324372E-2</v>
      </c>
      <c r="BK701" s="1">
        <f t="shared" si="668"/>
        <v>4.1031490673589889E-2</v>
      </c>
      <c r="BL701" s="1">
        <f t="shared" si="669"/>
        <v>0</v>
      </c>
      <c r="BM701" s="1">
        <f t="shared" si="670"/>
        <v>3.2008392825564363E-2</v>
      </c>
      <c r="BN701" s="1"/>
      <c r="BO701" s="1">
        <f t="shared" si="677"/>
        <v>-9.1667995604400171E-3</v>
      </c>
      <c r="BP701" s="1">
        <f t="shared" si="678"/>
        <v>-5.7872461219475148E-3</v>
      </c>
      <c r="BQ701" s="1">
        <f t="shared" si="679"/>
        <v>-3.345553607952341E-2</v>
      </c>
      <c r="BR701" s="1">
        <f t="shared" si="680"/>
        <v>-3.6131121814518157E-3</v>
      </c>
      <c r="BS701" s="1" t="e">
        <f t="shared" si="681"/>
        <v>#DIV/0!</v>
      </c>
      <c r="BT701" s="1">
        <f t="shared" si="682"/>
        <v>-5.7872461219475148E-3</v>
      </c>
      <c r="BU701" s="1"/>
      <c r="BV701" s="1">
        <f t="shared" si="695"/>
        <v>0.10024931871168685</v>
      </c>
      <c r="BW701" s="1">
        <f t="shared" si="696"/>
        <v>9.8956392207069116E-2</v>
      </c>
      <c r="BX701" s="1">
        <f t="shared" si="697"/>
        <v>9.6835605238273531E-2</v>
      </c>
      <c r="BY701" s="1">
        <f t="shared" si="698"/>
        <v>0.1228571289151231</v>
      </c>
      <c r="BZ701" s="1" t="e">
        <f t="shared" si="699"/>
        <v>#DIV/0!</v>
      </c>
      <c r="CA701" s="1">
        <f t="shared" si="700"/>
        <v>9.8956392207069116E-2</v>
      </c>
      <c r="CB701" s="1"/>
      <c r="CC701" s="1"/>
    </row>
    <row r="702" spans="1:81" x14ac:dyDescent="0.2">
      <c r="A702">
        <f t="shared" si="701"/>
        <v>2048</v>
      </c>
      <c r="B702">
        <f t="shared" si="702"/>
        <v>5</v>
      </c>
      <c r="C702" s="1">
        <f>AVERAGE(RealPrice!C690:C701)</f>
        <v>2.7670953364115441E-2</v>
      </c>
      <c r="D702" s="1">
        <f>AVERAGE(RealPrice!D690:D701)</f>
        <v>3.1950646010559559E-2</v>
      </c>
      <c r="E702" s="1">
        <f>AVERAGE(RealPrice!E690:E701)</f>
        <v>2.1361554169279831E-2</v>
      </c>
      <c r="F702" s="1">
        <f>AVERAGE(RealPrice!F690:F701)</f>
        <v>4.0949855152277496E-2</v>
      </c>
      <c r="G702" s="1">
        <f>AVERAGE(RealPrice!G690:G701)</f>
        <v>0</v>
      </c>
      <c r="H702" s="1">
        <f>AVERAGE(RealPrice!H690:H701)</f>
        <v>3.1950646010559559E-2</v>
      </c>
      <c r="I702" s="1"/>
      <c r="J702" s="1">
        <f t="shared" si="671"/>
        <v>-5.9572055120249434E-5</v>
      </c>
      <c r="K702" s="1">
        <f t="shared" si="672"/>
        <v>-5.7746815004804108E-5</v>
      </c>
      <c r="L702" s="1">
        <f t="shared" si="673"/>
        <v>-4.6705022044540856E-5</v>
      </c>
      <c r="M702" s="1">
        <f t="shared" si="674"/>
        <v>-8.16355213123926E-5</v>
      </c>
      <c r="N702" s="1">
        <f t="shared" si="675"/>
        <v>0</v>
      </c>
      <c r="O702" s="1">
        <f t="shared" si="676"/>
        <v>-5.7746815004804108E-5</v>
      </c>
      <c r="P702" s="1"/>
      <c r="Q702" s="99">
        <f t="shared" si="641"/>
        <v>-5.9572055120249434E-5</v>
      </c>
      <c r="R702" s="99">
        <f t="shared" si="642"/>
        <v>-5.7746815004804108E-5</v>
      </c>
      <c r="S702" s="99">
        <f t="shared" si="643"/>
        <v>-4.6705022044540856E-5</v>
      </c>
      <c r="T702" s="99">
        <f t="shared" si="644"/>
        <v>-8.16355213123926E-5</v>
      </c>
      <c r="U702" s="99">
        <f t="shared" si="645"/>
        <v>0</v>
      </c>
      <c r="V702" s="99">
        <f t="shared" si="646"/>
        <v>-5.7746815004804108E-5</v>
      </c>
      <c r="W702" s="99"/>
      <c r="X702" s="99">
        <f t="shared" si="647"/>
        <v>0</v>
      </c>
      <c r="Y702" s="99">
        <f t="shared" si="648"/>
        <v>0</v>
      </c>
      <c r="Z702" s="99">
        <f t="shared" si="649"/>
        <v>0</v>
      </c>
      <c r="AA702" s="99">
        <f t="shared" si="650"/>
        <v>0</v>
      </c>
      <c r="AB702" s="99">
        <f t="shared" si="651"/>
        <v>0</v>
      </c>
      <c r="AC702" s="99">
        <f t="shared" si="652"/>
        <v>0</v>
      </c>
      <c r="AD702" s="1"/>
      <c r="AE702" s="1"/>
      <c r="AF702" s="5">
        <f t="shared" si="683"/>
        <v>-2.1482483371528804E-3</v>
      </c>
      <c r="AG702" s="5">
        <f t="shared" si="684"/>
        <v>-1.8041147932514878E-3</v>
      </c>
      <c r="AH702" s="5">
        <f t="shared" si="685"/>
        <v>-2.1816356774804202E-3</v>
      </c>
      <c r="AI702" s="5">
        <f t="shared" si="686"/>
        <v>-1.9895821470833353E-3</v>
      </c>
      <c r="AJ702" s="5" t="e">
        <f t="shared" si="687"/>
        <v>#DIV/0!</v>
      </c>
      <c r="AK702" s="5">
        <f t="shared" si="688"/>
        <v>-1.8041147932514878E-3</v>
      </c>
      <c r="AL702" s="1"/>
      <c r="AM702" s="175">
        <f t="shared" si="653"/>
        <v>-2.1482483371528804E-3</v>
      </c>
      <c r="AN702" s="175">
        <f t="shared" si="654"/>
        <v>-1.8041147932514878E-3</v>
      </c>
      <c r="AO702" s="175">
        <f t="shared" si="655"/>
        <v>-2.1816356774804202E-3</v>
      </c>
      <c r="AP702" s="175">
        <f t="shared" si="656"/>
        <v>-1.9895821470833353E-3</v>
      </c>
      <c r="AQ702" s="175" t="e">
        <f t="shared" si="657"/>
        <v>#DIV/0!</v>
      </c>
      <c r="AR702" s="175">
        <f t="shared" si="658"/>
        <v>-1.8041147932514878E-3</v>
      </c>
      <c r="AS702" s="175"/>
      <c r="AT702" s="175">
        <f t="shared" si="659"/>
        <v>0</v>
      </c>
      <c r="AU702" s="175">
        <f t="shared" si="660"/>
        <v>0</v>
      </c>
      <c r="AV702" s="175">
        <f t="shared" si="661"/>
        <v>0</v>
      </c>
      <c r="AW702" s="175">
        <f t="shared" si="662"/>
        <v>0</v>
      </c>
      <c r="AX702" s="175" t="e">
        <f t="shared" si="663"/>
        <v>#DIV/0!</v>
      </c>
      <c r="AY702" s="175">
        <f t="shared" si="664"/>
        <v>0</v>
      </c>
      <c r="AZ702" s="1"/>
      <c r="BA702" s="1">
        <f t="shared" si="689"/>
        <v>2.7611381308995191E-2</v>
      </c>
      <c r="BB702" s="1">
        <f t="shared" si="690"/>
        <v>3.1892899195554755E-2</v>
      </c>
      <c r="BC702" s="1">
        <f t="shared" si="691"/>
        <v>2.131484914723529E-2</v>
      </c>
      <c r="BD702" s="1">
        <f t="shared" si="692"/>
        <v>4.0868219630965104E-2</v>
      </c>
      <c r="BE702" s="1">
        <f t="shared" si="693"/>
        <v>0</v>
      </c>
      <c r="BF702" s="1">
        <f t="shared" si="694"/>
        <v>3.1892899195554755E-2</v>
      </c>
      <c r="BG702" s="1"/>
      <c r="BH702" s="1">
        <f t="shared" si="665"/>
        <v>2.7670953364115441E-2</v>
      </c>
      <c r="BI702" s="1">
        <f t="shared" si="666"/>
        <v>3.1950646010559559E-2</v>
      </c>
      <c r="BJ702" s="1">
        <f t="shared" si="667"/>
        <v>2.1361554169279831E-2</v>
      </c>
      <c r="BK702" s="1">
        <f t="shared" si="668"/>
        <v>4.0949855152277496E-2</v>
      </c>
      <c r="BL702" s="1">
        <f t="shared" si="669"/>
        <v>0</v>
      </c>
      <c r="BM702" s="1">
        <f t="shared" si="670"/>
        <v>3.1950646010559559E-2</v>
      </c>
      <c r="BN702" s="1"/>
      <c r="BO702" s="1">
        <f t="shared" si="677"/>
        <v>-9.2262436399919122E-3</v>
      </c>
      <c r="BP702" s="1">
        <f t="shared" si="678"/>
        <v>-5.8448887550691065E-3</v>
      </c>
      <c r="BQ702" s="1">
        <f t="shared" si="679"/>
        <v>-3.3502139208225541E-2</v>
      </c>
      <c r="BR702" s="1">
        <f t="shared" si="680"/>
        <v>-3.6945852821884356E-3</v>
      </c>
      <c r="BS702" s="1" t="e">
        <f t="shared" si="681"/>
        <v>#DIV/0!</v>
      </c>
      <c r="BT702" s="1">
        <f t="shared" si="682"/>
        <v>-5.8448887550691065E-3</v>
      </c>
      <c r="BU702" s="1"/>
      <c r="BV702" s="1">
        <f t="shared" si="695"/>
        <v>0.10024931871168685</v>
      </c>
      <c r="BW702" s="1">
        <f t="shared" si="696"/>
        <v>9.8956392207069116E-2</v>
      </c>
      <c r="BX702" s="1">
        <f t="shared" si="697"/>
        <v>9.6835605238273531E-2</v>
      </c>
      <c r="BY702" s="1">
        <f t="shared" si="698"/>
        <v>0.1228571289151231</v>
      </c>
      <c r="BZ702" s="1" t="e">
        <f t="shared" si="699"/>
        <v>#DIV/0!</v>
      </c>
      <c r="CA702" s="1">
        <f t="shared" si="700"/>
        <v>9.8956392207069116E-2</v>
      </c>
      <c r="CB702" s="1"/>
      <c r="CC702" s="1"/>
    </row>
    <row r="703" spans="1:81" x14ac:dyDescent="0.2">
      <c r="A703">
        <f t="shared" si="701"/>
        <v>2048</v>
      </c>
      <c r="B703">
        <f t="shared" si="702"/>
        <v>6</v>
      </c>
      <c r="C703" s="1">
        <f>AVERAGE(RealPrice!C691:C702)</f>
        <v>2.7611652740316045E-2</v>
      </c>
      <c r="D703" s="1">
        <f>AVERAGE(RealPrice!D691:D702)</f>
        <v>3.1893222334850806E-2</v>
      </c>
      <c r="E703" s="1">
        <f>AVERAGE(RealPrice!E691:E702)</f>
        <v>2.1315384733816226E-2</v>
      </c>
      <c r="F703" s="1">
        <f>AVERAGE(RealPrice!F691:F702)</f>
        <v>4.0869300988656453E-2</v>
      </c>
      <c r="G703" s="1">
        <f>AVERAGE(RealPrice!G691:G702)</f>
        <v>0</v>
      </c>
      <c r="H703" s="1">
        <f>AVERAGE(RealPrice!H691:H702)</f>
        <v>3.1893222334850806E-2</v>
      </c>
      <c r="I703" s="1"/>
      <c r="J703" s="1">
        <f t="shared" si="671"/>
        <v>-5.9300623799395796E-5</v>
      </c>
      <c r="K703" s="1">
        <f t="shared" si="672"/>
        <v>-5.742367570875373E-5</v>
      </c>
      <c r="L703" s="1">
        <f t="shared" si="673"/>
        <v>-4.616943546360483E-5</v>
      </c>
      <c r="M703" s="1">
        <f t="shared" si="674"/>
        <v>-8.0554163621043839E-5</v>
      </c>
      <c r="N703" s="1">
        <f t="shared" si="675"/>
        <v>0</v>
      </c>
      <c r="O703" s="1">
        <f t="shared" si="676"/>
        <v>-5.742367570875373E-5</v>
      </c>
      <c r="P703" s="1"/>
      <c r="Q703" s="99">
        <f t="shared" si="641"/>
        <v>-5.9300623799395796E-5</v>
      </c>
      <c r="R703" s="99">
        <f t="shared" si="642"/>
        <v>-5.742367570875373E-5</v>
      </c>
      <c r="S703" s="99">
        <f t="shared" si="643"/>
        <v>-4.616943546360483E-5</v>
      </c>
      <c r="T703" s="99">
        <f t="shared" si="644"/>
        <v>-8.0554163621043839E-5</v>
      </c>
      <c r="U703" s="99">
        <f t="shared" si="645"/>
        <v>0</v>
      </c>
      <c r="V703" s="99">
        <f t="shared" si="646"/>
        <v>-5.742367570875373E-5</v>
      </c>
      <c r="W703" s="99"/>
      <c r="X703" s="99">
        <f t="shared" si="647"/>
        <v>0</v>
      </c>
      <c r="Y703" s="99">
        <f t="shared" si="648"/>
        <v>0</v>
      </c>
      <c r="Z703" s="99">
        <f t="shared" si="649"/>
        <v>0</v>
      </c>
      <c r="AA703" s="99">
        <f t="shared" si="650"/>
        <v>0</v>
      </c>
      <c r="AB703" s="99">
        <f t="shared" si="651"/>
        <v>0</v>
      </c>
      <c r="AC703" s="99">
        <f t="shared" si="652"/>
        <v>0</v>
      </c>
      <c r="AD703" s="1"/>
      <c r="AE703" s="1"/>
      <c r="AF703" s="5">
        <f t="shared" si="683"/>
        <v>-2.1430639927390027E-3</v>
      </c>
      <c r="AG703" s="5">
        <f t="shared" si="684"/>
        <v>-1.7972618046525612E-3</v>
      </c>
      <c r="AH703" s="5">
        <f t="shared" si="685"/>
        <v>-2.1613331641384681E-3</v>
      </c>
      <c r="AI703" s="5">
        <f t="shared" si="686"/>
        <v>-1.9671416009041653E-3</v>
      </c>
      <c r="AJ703" s="5" t="e">
        <f t="shared" si="687"/>
        <v>#DIV/0!</v>
      </c>
      <c r="AK703" s="5">
        <f t="shared" si="688"/>
        <v>-1.7972618046525612E-3</v>
      </c>
      <c r="AL703" s="1"/>
      <c r="AM703" s="175">
        <f t="shared" si="653"/>
        <v>-2.1430639927390027E-3</v>
      </c>
      <c r="AN703" s="175">
        <f t="shared" si="654"/>
        <v>-1.7972618046525612E-3</v>
      </c>
      <c r="AO703" s="175">
        <f t="shared" si="655"/>
        <v>-2.1613331641384681E-3</v>
      </c>
      <c r="AP703" s="175">
        <f t="shared" si="656"/>
        <v>-1.9671416009041653E-3</v>
      </c>
      <c r="AQ703" s="175" t="e">
        <f t="shared" si="657"/>
        <v>#DIV/0!</v>
      </c>
      <c r="AR703" s="175">
        <f t="shared" si="658"/>
        <v>-1.7972618046525612E-3</v>
      </c>
      <c r="AS703" s="175"/>
      <c r="AT703" s="175">
        <f t="shared" si="659"/>
        <v>0</v>
      </c>
      <c r="AU703" s="175">
        <f t="shared" si="660"/>
        <v>0</v>
      </c>
      <c r="AV703" s="175">
        <f t="shared" si="661"/>
        <v>0</v>
      </c>
      <c r="AW703" s="175">
        <f t="shared" si="662"/>
        <v>0</v>
      </c>
      <c r="AX703" s="175" t="e">
        <f t="shared" si="663"/>
        <v>#DIV/0!</v>
      </c>
      <c r="AY703" s="175">
        <f t="shared" si="664"/>
        <v>0</v>
      </c>
      <c r="AZ703" s="1"/>
      <c r="BA703" s="1">
        <f t="shared" si="689"/>
        <v>2.7552352116516649E-2</v>
      </c>
      <c r="BB703" s="1">
        <f t="shared" si="690"/>
        <v>3.1835798659142052E-2</v>
      </c>
      <c r="BC703" s="1">
        <f t="shared" si="691"/>
        <v>2.1269215298352621E-2</v>
      </c>
      <c r="BD703" s="1">
        <f t="shared" si="692"/>
        <v>4.0788746825035409E-2</v>
      </c>
      <c r="BE703" s="1">
        <f t="shared" si="693"/>
        <v>0</v>
      </c>
      <c r="BF703" s="1">
        <f t="shared" si="694"/>
        <v>3.1835798659142052E-2</v>
      </c>
      <c r="BG703" s="1"/>
      <c r="BH703" s="1">
        <f t="shared" si="665"/>
        <v>2.7611652740316045E-2</v>
      </c>
      <c r="BI703" s="1">
        <f t="shared" si="666"/>
        <v>3.1893222334850806E-2</v>
      </c>
      <c r="BJ703" s="1">
        <f t="shared" si="667"/>
        <v>2.1315384733816226E-2</v>
      </c>
      <c r="BK703" s="1">
        <f t="shared" si="668"/>
        <v>4.0869300988656453E-2</v>
      </c>
      <c r="BL703" s="1">
        <f t="shared" si="669"/>
        <v>0</v>
      </c>
      <c r="BM703" s="1">
        <f t="shared" si="670"/>
        <v>3.1893222334850806E-2</v>
      </c>
      <c r="BN703" s="1"/>
      <c r="BO703" s="1">
        <f t="shared" si="677"/>
        <v>-9.285417178759697E-3</v>
      </c>
      <c r="BP703" s="1">
        <f t="shared" si="678"/>
        <v>-5.9022092253988257E-3</v>
      </c>
      <c r="BQ703" s="1">
        <f t="shared" si="679"/>
        <v>-3.3548208856157107E-2</v>
      </c>
      <c r="BR703" s="1">
        <f t="shared" si="680"/>
        <v>-3.7749809843630956E-3</v>
      </c>
      <c r="BS703" s="1" t="e">
        <f t="shared" si="681"/>
        <v>#DIV/0!</v>
      </c>
      <c r="BT703" s="1">
        <f t="shared" si="682"/>
        <v>-5.9022092253988257E-3</v>
      </c>
      <c r="BU703" s="1"/>
      <c r="BV703" s="1">
        <f t="shared" si="695"/>
        <v>0.10024931871168685</v>
      </c>
      <c r="BW703" s="1">
        <f t="shared" si="696"/>
        <v>9.8956392207069116E-2</v>
      </c>
      <c r="BX703" s="1">
        <f t="shared" si="697"/>
        <v>9.6835605238273531E-2</v>
      </c>
      <c r="BY703" s="1">
        <f t="shared" si="698"/>
        <v>0.1228571289151231</v>
      </c>
      <c r="BZ703" s="1" t="e">
        <f t="shared" si="699"/>
        <v>#DIV/0!</v>
      </c>
      <c r="CA703" s="1">
        <f t="shared" si="700"/>
        <v>9.8956392207069116E-2</v>
      </c>
      <c r="CB703" s="1"/>
      <c r="CC703" s="1"/>
    </row>
    <row r="704" spans="1:81" x14ac:dyDescent="0.2">
      <c r="A704">
        <f t="shared" si="701"/>
        <v>2048</v>
      </c>
      <c r="B704">
        <f t="shared" si="702"/>
        <v>7</v>
      </c>
      <c r="C704" s="1">
        <f>AVERAGE(RealPrice!C692:C703)</f>
        <v>2.7553841966690393E-2</v>
      </c>
      <c r="D704" s="1">
        <f>AVERAGE(RealPrice!D692:D703)</f>
        <v>3.1837022551826188E-2</v>
      </c>
      <c r="E704" s="1">
        <f>AVERAGE(RealPrice!E692:E703)</f>
        <v>2.1268926407670804E-2</v>
      </c>
      <c r="F704" s="1">
        <f>AVERAGE(RealPrice!F692:F703)</f>
        <v>4.0790459014771394E-2</v>
      </c>
      <c r="G704" s="1">
        <f>AVERAGE(RealPrice!G692:G703)</f>
        <v>0</v>
      </c>
      <c r="H704" s="1">
        <f>AVERAGE(RealPrice!H692:H703)</f>
        <v>3.1837022551826188E-2</v>
      </c>
      <c r="I704" s="1"/>
      <c r="J704" s="1">
        <f t="shared" si="671"/>
        <v>-5.781077362565154E-5</v>
      </c>
      <c r="K704" s="1">
        <f t="shared" si="672"/>
        <v>-5.61997830246172E-5</v>
      </c>
      <c r="L704" s="1">
        <f t="shared" si="673"/>
        <v>-4.6458326145422391E-5</v>
      </c>
      <c r="M704" s="1">
        <f t="shared" si="674"/>
        <v>-7.8841973885059036E-5</v>
      </c>
      <c r="N704" s="1">
        <f t="shared" si="675"/>
        <v>0</v>
      </c>
      <c r="O704" s="1">
        <f t="shared" si="676"/>
        <v>-5.61997830246172E-5</v>
      </c>
      <c r="P704" s="1"/>
      <c r="Q704" s="99">
        <f t="shared" si="641"/>
        <v>-5.781077362565154E-5</v>
      </c>
      <c r="R704" s="99">
        <f t="shared" si="642"/>
        <v>-5.61997830246172E-5</v>
      </c>
      <c r="S704" s="99">
        <f t="shared" si="643"/>
        <v>-4.6458326145422391E-5</v>
      </c>
      <c r="T704" s="99">
        <f t="shared" si="644"/>
        <v>-7.8841973885059036E-5</v>
      </c>
      <c r="U704" s="99">
        <f t="shared" si="645"/>
        <v>0</v>
      </c>
      <c r="V704" s="99">
        <f t="shared" si="646"/>
        <v>-5.61997830246172E-5</v>
      </c>
      <c r="W704" s="99"/>
      <c r="X704" s="99">
        <f t="shared" si="647"/>
        <v>0</v>
      </c>
      <c r="Y704" s="99">
        <f t="shared" si="648"/>
        <v>0</v>
      </c>
      <c r="Z704" s="99">
        <f t="shared" si="649"/>
        <v>0</v>
      </c>
      <c r="AA704" s="99">
        <f t="shared" si="650"/>
        <v>0</v>
      </c>
      <c r="AB704" s="99">
        <f t="shared" si="651"/>
        <v>0</v>
      </c>
      <c r="AC704" s="99">
        <f t="shared" si="652"/>
        <v>0</v>
      </c>
      <c r="AD704" s="1"/>
      <c r="AE704" s="1"/>
      <c r="AF704" s="5">
        <f t="shared" si="683"/>
        <v>-2.0937092817062686E-3</v>
      </c>
      <c r="AG704" s="5">
        <f t="shared" si="684"/>
        <v>-1.7621230753848138E-3</v>
      </c>
      <c r="AH704" s="5">
        <f t="shared" si="685"/>
        <v>-2.1795677969498328E-3</v>
      </c>
      <c r="AI704" s="5">
        <f t="shared" si="686"/>
        <v>-1.9291245990955552E-3</v>
      </c>
      <c r="AJ704" s="5" t="e">
        <f t="shared" si="687"/>
        <v>#DIV/0!</v>
      </c>
      <c r="AK704" s="5">
        <f t="shared" si="688"/>
        <v>-1.7621230753848138E-3</v>
      </c>
      <c r="AL704" s="1"/>
      <c r="AM704" s="175">
        <f t="shared" si="653"/>
        <v>-2.0937092817062686E-3</v>
      </c>
      <c r="AN704" s="175">
        <f t="shared" si="654"/>
        <v>-1.7621230753848138E-3</v>
      </c>
      <c r="AO704" s="175">
        <f t="shared" si="655"/>
        <v>-2.1795677969498328E-3</v>
      </c>
      <c r="AP704" s="175">
        <f t="shared" si="656"/>
        <v>-1.9291245990955552E-3</v>
      </c>
      <c r="AQ704" s="175" t="e">
        <f t="shared" si="657"/>
        <v>#DIV/0!</v>
      </c>
      <c r="AR704" s="175">
        <f t="shared" si="658"/>
        <v>-1.7621230753848138E-3</v>
      </c>
      <c r="AS704" s="175"/>
      <c r="AT704" s="175">
        <f t="shared" si="659"/>
        <v>0</v>
      </c>
      <c r="AU704" s="175">
        <f t="shared" si="660"/>
        <v>0</v>
      </c>
      <c r="AV704" s="175">
        <f t="shared" si="661"/>
        <v>0</v>
      </c>
      <c r="AW704" s="175">
        <f t="shared" si="662"/>
        <v>0</v>
      </c>
      <c r="AX704" s="175" t="e">
        <f t="shared" si="663"/>
        <v>#DIV/0!</v>
      </c>
      <c r="AY704" s="175">
        <f t="shared" si="664"/>
        <v>0</v>
      </c>
      <c r="AZ704" s="1"/>
      <c r="BA704" s="1">
        <f t="shared" si="689"/>
        <v>2.7496031193064742E-2</v>
      </c>
      <c r="BB704" s="1">
        <f t="shared" si="690"/>
        <v>3.1780822768801571E-2</v>
      </c>
      <c r="BC704" s="1">
        <f t="shared" si="691"/>
        <v>2.1222468081525381E-2</v>
      </c>
      <c r="BD704" s="1">
        <f t="shared" si="692"/>
        <v>4.0711617040886335E-2</v>
      </c>
      <c r="BE704" s="1">
        <f t="shared" si="693"/>
        <v>0</v>
      </c>
      <c r="BF704" s="1">
        <f t="shared" si="694"/>
        <v>3.1780822768801571E-2</v>
      </c>
      <c r="BG704" s="1"/>
      <c r="BH704" s="1">
        <f t="shared" si="665"/>
        <v>2.7553841966690393E-2</v>
      </c>
      <c r="BI704" s="1">
        <f t="shared" si="666"/>
        <v>3.1837022551826188E-2</v>
      </c>
      <c r="BJ704" s="1">
        <f t="shared" si="667"/>
        <v>2.1268926407670804E-2</v>
      </c>
      <c r="BK704" s="1">
        <f t="shared" si="668"/>
        <v>4.0790459014771394E-2</v>
      </c>
      <c r="BL704" s="1">
        <f t="shared" si="669"/>
        <v>0</v>
      </c>
      <c r="BM704" s="1">
        <f t="shared" si="670"/>
        <v>3.1837022551826188E-2</v>
      </c>
      <c r="BN704" s="1"/>
      <c r="BO704" s="1">
        <f t="shared" si="677"/>
        <v>-9.3431069134320248E-3</v>
      </c>
      <c r="BP704" s="1">
        <f t="shared" si="678"/>
        <v>-5.958309977488945E-3</v>
      </c>
      <c r="BQ704" s="1">
        <f t="shared" si="679"/>
        <v>-3.3594565923230964E-2</v>
      </c>
      <c r="BR704" s="1">
        <f t="shared" si="680"/>
        <v>-3.85367086225689E-3</v>
      </c>
      <c r="BS704" s="1" t="e">
        <f t="shared" si="681"/>
        <v>#DIV/0!</v>
      </c>
      <c r="BT704" s="1">
        <f t="shared" si="682"/>
        <v>-5.958309977488945E-3</v>
      </c>
      <c r="BU704" s="1"/>
      <c r="BV704" s="1">
        <f t="shared" si="695"/>
        <v>0.10024931871168685</v>
      </c>
      <c r="BW704" s="1">
        <f t="shared" si="696"/>
        <v>9.8956392207069116E-2</v>
      </c>
      <c r="BX704" s="1">
        <f t="shared" si="697"/>
        <v>9.6835605238273531E-2</v>
      </c>
      <c r="BY704" s="1">
        <f t="shared" si="698"/>
        <v>0.1228571289151231</v>
      </c>
      <c r="BZ704" s="1" t="e">
        <f t="shared" si="699"/>
        <v>#DIV/0!</v>
      </c>
      <c r="CA704" s="1">
        <f t="shared" si="700"/>
        <v>9.8956392207069116E-2</v>
      </c>
      <c r="CB704" s="1"/>
      <c r="CC704" s="1"/>
    </row>
    <row r="705" spans="1:81" x14ac:dyDescent="0.2">
      <c r="A705">
        <f t="shared" si="701"/>
        <v>2048</v>
      </c>
      <c r="B705">
        <f t="shared" si="702"/>
        <v>8</v>
      </c>
      <c r="C705" s="1">
        <f>AVERAGE(RealPrice!C693:C704)</f>
        <v>2.7496396994854982E-2</v>
      </c>
      <c r="D705" s="1">
        <f>AVERAGE(RealPrice!D693:D704)</f>
        <v>3.1781562916950758E-2</v>
      </c>
      <c r="E705" s="1">
        <f>AVERAGE(RealPrice!E693:E704)</f>
        <v>2.1221829381835432E-2</v>
      </c>
      <c r="F705" s="1">
        <f>AVERAGE(RealPrice!F693:F704)</f>
        <v>4.0712025751704434E-2</v>
      </c>
      <c r="G705" s="1">
        <f>AVERAGE(RealPrice!G693:G704)</f>
        <v>0</v>
      </c>
      <c r="H705" s="1">
        <f>AVERAGE(RealPrice!H693:H704)</f>
        <v>3.1781562916950758E-2</v>
      </c>
      <c r="I705" s="1"/>
      <c r="J705" s="1">
        <f t="shared" si="671"/>
        <v>-5.7444971835411002E-5</v>
      </c>
      <c r="K705" s="1">
        <f t="shared" si="672"/>
        <v>-5.5459634875430763E-5</v>
      </c>
      <c r="L705" s="1">
        <f t="shared" si="673"/>
        <v>-4.7097025835371453E-5</v>
      </c>
      <c r="M705" s="1">
        <f t="shared" si="674"/>
        <v>-7.8433263066959857E-5</v>
      </c>
      <c r="N705" s="1">
        <f t="shared" si="675"/>
        <v>0</v>
      </c>
      <c r="O705" s="1">
        <f t="shared" si="676"/>
        <v>-5.5459634875430763E-5</v>
      </c>
      <c r="P705" s="1"/>
      <c r="Q705" s="99">
        <f t="shared" si="641"/>
        <v>-5.7444971835411002E-5</v>
      </c>
      <c r="R705" s="99">
        <f t="shared" si="642"/>
        <v>-5.5459634875430763E-5</v>
      </c>
      <c r="S705" s="99">
        <f t="shared" si="643"/>
        <v>-4.7097025835371453E-5</v>
      </c>
      <c r="T705" s="99">
        <f t="shared" si="644"/>
        <v>-7.8433263066959857E-5</v>
      </c>
      <c r="U705" s="99">
        <f t="shared" si="645"/>
        <v>0</v>
      </c>
      <c r="V705" s="99">
        <f t="shared" si="646"/>
        <v>-5.5459634875430763E-5</v>
      </c>
      <c r="W705" s="99"/>
      <c r="X705" s="99">
        <f t="shared" si="647"/>
        <v>0</v>
      </c>
      <c r="Y705" s="99">
        <f t="shared" si="648"/>
        <v>0</v>
      </c>
      <c r="Z705" s="99">
        <f t="shared" si="649"/>
        <v>0</v>
      </c>
      <c r="AA705" s="99">
        <f t="shared" si="650"/>
        <v>0</v>
      </c>
      <c r="AB705" s="99">
        <f t="shared" si="651"/>
        <v>0</v>
      </c>
      <c r="AC705" s="99">
        <f t="shared" si="652"/>
        <v>0</v>
      </c>
      <c r="AD705" s="1"/>
      <c r="AE705" s="1"/>
      <c r="AF705" s="5">
        <f t="shared" si="683"/>
        <v>-2.0848262069897983E-3</v>
      </c>
      <c r="AG705" s="5">
        <f t="shared" si="684"/>
        <v>-1.7419856013592971E-3</v>
      </c>
      <c r="AH705" s="5">
        <f t="shared" si="685"/>
        <v>-2.2143583993212701E-3</v>
      </c>
      <c r="AI705" s="5">
        <f t="shared" si="686"/>
        <v>-1.9228335488590265E-3</v>
      </c>
      <c r="AJ705" s="5" t="e">
        <f t="shared" si="687"/>
        <v>#DIV/0!</v>
      </c>
      <c r="AK705" s="5">
        <f t="shared" si="688"/>
        <v>-1.7419856013592971E-3</v>
      </c>
      <c r="AL705" s="1"/>
      <c r="AM705" s="175">
        <f t="shared" si="653"/>
        <v>-2.0848262069897983E-3</v>
      </c>
      <c r="AN705" s="175">
        <f t="shared" si="654"/>
        <v>-1.7419856013592971E-3</v>
      </c>
      <c r="AO705" s="175">
        <f t="shared" si="655"/>
        <v>-2.2143583993212701E-3</v>
      </c>
      <c r="AP705" s="175">
        <f t="shared" si="656"/>
        <v>-1.9228335488590265E-3</v>
      </c>
      <c r="AQ705" s="175" t="e">
        <f t="shared" si="657"/>
        <v>#DIV/0!</v>
      </c>
      <c r="AR705" s="175">
        <f t="shared" si="658"/>
        <v>-1.7419856013592971E-3</v>
      </c>
      <c r="AS705" s="175"/>
      <c r="AT705" s="175">
        <f t="shared" si="659"/>
        <v>0</v>
      </c>
      <c r="AU705" s="175">
        <f t="shared" si="660"/>
        <v>0</v>
      </c>
      <c r="AV705" s="175">
        <f t="shared" si="661"/>
        <v>0</v>
      </c>
      <c r="AW705" s="175">
        <f t="shared" si="662"/>
        <v>0</v>
      </c>
      <c r="AX705" s="175" t="e">
        <f t="shared" si="663"/>
        <v>#DIV/0!</v>
      </c>
      <c r="AY705" s="175">
        <f t="shared" si="664"/>
        <v>0</v>
      </c>
      <c r="AZ705" s="1"/>
      <c r="BA705" s="1">
        <f t="shared" si="689"/>
        <v>2.7438952023019571E-2</v>
      </c>
      <c r="BB705" s="1">
        <f t="shared" si="690"/>
        <v>3.1726103282075327E-2</v>
      </c>
      <c r="BC705" s="1">
        <f t="shared" si="691"/>
        <v>2.1174732356000061E-2</v>
      </c>
      <c r="BD705" s="1">
        <f t="shared" si="692"/>
        <v>4.0633592488637474E-2</v>
      </c>
      <c r="BE705" s="1">
        <f t="shared" si="693"/>
        <v>0</v>
      </c>
      <c r="BF705" s="1">
        <f t="shared" si="694"/>
        <v>3.1726103282075327E-2</v>
      </c>
      <c r="BG705" s="1"/>
      <c r="BH705" s="1">
        <f t="shared" si="665"/>
        <v>2.7496396994854982E-2</v>
      </c>
      <c r="BI705" s="1">
        <f t="shared" si="666"/>
        <v>3.1781562916950758E-2</v>
      </c>
      <c r="BJ705" s="1">
        <f t="shared" si="667"/>
        <v>2.1221829381835432E-2</v>
      </c>
      <c r="BK705" s="1">
        <f t="shared" si="668"/>
        <v>4.0712025751704434E-2</v>
      </c>
      <c r="BL705" s="1">
        <f t="shared" si="669"/>
        <v>0</v>
      </c>
      <c r="BM705" s="1">
        <f t="shared" si="670"/>
        <v>3.1781562916950758E-2</v>
      </c>
      <c r="BN705" s="1"/>
      <c r="BO705" s="1">
        <f t="shared" si="677"/>
        <v>-9.4004321224846945E-3</v>
      </c>
      <c r="BP705" s="1">
        <f t="shared" si="678"/>
        <v>-6.0136730024789682E-3</v>
      </c>
      <c r="BQ705" s="1">
        <f t="shared" si="679"/>
        <v>-3.3641558659371594E-2</v>
      </c>
      <c r="BR705" s="1">
        <f t="shared" si="680"/>
        <v>-3.9319533112142802E-3</v>
      </c>
      <c r="BS705" s="1" t="e">
        <f t="shared" si="681"/>
        <v>#DIV/0!</v>
      </c>
      <c r="BT705" s="1">
        <f t="shared" si="682"/>
        <v>-6.0136730024789682E-3</v>
      </c>
      <c r="BU705" s="1"/>
      <c r="BV705" s="1">
        <f t="shared" si="695"/>
        <v>0.10024931871168685</v>
      </c>
      <c r="BW705" s="1">
        <f t="shared" si="696"/>
        <v>9.8956392207069116E-2</v>
      </c>
      <c r="BX705" s="1">
        <f t="shared" si="697"/>
        <v>9.6835605238273531E-2</v>
      </c>
      <c r="BY705" s="1">
        <f t="shared" si="698"/>
        <v>0.1228571289151231</v>
      </c>
      <c r="BZ705" s="1" t="e">
        <f t="shared" si="699"/>
        <v>#DIV/0!</v>
      </c>
      <c r="CA705" s="1">
        <f t="shared" si="700"/>
        <v>9.8956392207069116E-2</v>
      </c>
      <c r="CB705" s="1"/>
      <c r="CC705" s="1"/>
    </row>
    <row r="706" spans="1:81" x14ac:dyDescent="0.2">
      <c r="A706">
        <f t="shared" si="701"/>
        <v>2048</v>
      </c>
      <c r="B706">
        <f t="shared" si="702"/>
        <v>9</v>
      </c>
      <c r="C706" s="1">
        <f>AVERAGE(RealPrice!C694:C705)</f>
        <v>2.7438900164244062E-2</v>
      </c>
      <c r="D706" s="1">
        <f>AVERAGE(RealPrice!D694:D705)</f>
        <v>3.1725792665463375E-2</v>
      </c>
      <c r="E706" s="1">
        <f>AVERAGE(RealPrice!E694:E705)</f>
        <v>2.1174571262245406E-2</v>
      </c>
      <c r="F706" s="1">
        <f>AVERAGE(RealPrice!F694:F705)</f>
        <v>4.0633765862761434E-2</v>
      </c>
      <c r="G706" s="1">
        <f>AVERAGE(RealPrice!G694:G705)</f>
        <v>0</v>
      </c>
      <c r="H706" s="1">
        <f>AVERAGE(RealPrice!H694:H705)</f>
        <v>3.1725792665463375E-2</v>
      </c>
      <c r="I706" s="1"/>
      <c r="J706" s="1">
        <f t="shared" si="671"/>
        <v>-5.7496830610920951E-5</v>
      </c>
      <c r="K706" s="1">
        <f t="shared" si="672"/>
        <v>-5.5770251487383127E-5</v>
      </c>
      <c r="L706" s="1">
        <f t="shared" si="673"/>
        <v>-4.7258119590026793E-5</v>
      </c>
      <c r="M706" s="1">
        <f t="shared" si="674"/>
        <v>-7.8259888942999734E-5</v>
      </c>
      <c r="N706" s="1">
        <f t="shared" si="675"/>
        <v>0</v>
      </c>
      <c r="O706" s="1">
        <f t="shared" si="676"/>
        <v>-5.5770251487383127E-5</v>
      </c>
      <c r="P706" s="1"/>
      <c r="Q706" s="99">
        <f t="shared" ref="Q706:Q733" si="703">IF(J706&lt;=0,J706,0)</f>
        <v>-5.7496830610920951E-5</v>
      </c>
      <c r="R706" s="99">
        <f t="shared" ref="R706:R733" si="704">IF(K706&lt;=0,K706,0)</f>
        <v>-5.5770251487383127E-5</v>
      </c>
      <c r="S706" s="99">
        <f t="shared" ref="S706:S733" si="705">IF(L706&lt;=0,L706,0)</f>
        <v>-4.7258119590026793E-5</v>
      </c>
      <c r="T706" s="99">
        <f t="shared" ref="T706:T733" si="706">IF(M706&lt;=0,M706,0)</f>
        <v>-7.8259888942999734E-5</v>
      </c>
      <c r="U706" s="99">
        <f t="shared" ref="U706:U733" si="707">IF(N706&lt;=0,N706,0)</f>
        <v>0</v>
      </c>
      <c r="V706" s="99">
        <f t="shared" ref="V706:V733" si="708">IF(O706&lt;=0,O706,0)</f>
        <v>-5.5770251487383127E-5</v>
      </c>
      <c r="W706" s="99"/>
      <c r="X706" s="99">
        <f t="shared" ref="X706:X733" si="709">IF(J706&gt;=0,J706,0)</f>
        <v>0</v>
      </c>
      <c r="Y706" s="99">
        <f t="shared" ref="Y706:Y733" si="710">IF(K706&gt;=0,K706,0)</f>
        <v>0</v>
      </c>
      <c r="Z706" s="99">
        <f t="shared" ref="Z706:Z733" si="711">IF(L706&gt;=0,L706,0)</f>
        <v>0</v>
      </c>
      <c r="AA706" s="99">
        <f t="shared" ref="AA706:AA733" si="712">IF(M706&gt;=0,M706,0)</f>
        <v>0</v>
      </c>
      <c r="AB706" s="99">
        <f t="shared" ref="AB706:AB733" si="713">IF(N706&gt;=0,N706,0)</f>
        <v>0</v>
      </c>
      <c r="AC706" s="99">
        <f t="shared" ref="AC706:AC733" si="714">IF(O706&gt;=0,O706,0)</f>
        <v>0</v>
      </c>
      <c r="AD706" s="1"/>
      <c r="AE706" s="1"/>
      <c r="AF706" s="5">
        <f t="shared" si="683"/>
        <v>-2.0910678086907275E-3</v>
      </c>
      <c r="AG706" s="5">
        <f t="shared" si="684"/>
        <v>-1.7547988949794258E-3</v>
      </c>
      <c r="AH706" s="5">
        <f t="shared" si="685"/>
        <v>-2.2268636100937211E-3</v>
      </c>
      <c r="AI706" s="5">
        <f t="shared" si="686"/>
        <v>-1.922279412483463E-3</v>
      </c>
      <c r="AJ706" s="5" t="e">
        <f t="shared" si="687"/>
        <v>#DIV/0!</v>
      </c>
      <c r="AK706" s="5">
        <f t="shared" si="688"/>
        <v>-1.7547988949794258E-3</v>
      </c>
      <c r="AL706" s="1"/>
      <c r="AM706" s="175">
        <f t="shared" ref="AM706:AM733" si="715">IF(AF706&lt;=0,AF706,0)</f>
        <v>-2.0910678086907275E-3</v>
      </c>
      <c r="AN706" s="175">
        <f t="shared" ref="AN706:AN733" si="716">IF(AG706&lt;=0,AG706,0)</f>
        <v>-1.7547988949794258E-3</v>
      </c>
      <c r="AO706" s="175">
        <f t="shared" ref="AO706:AO733" si="717">IF(AH706&lt;=0,AH706,0)</f>
        <v>-2.2268636100937211E-3</v>
      </c>
      <c r="AP706" s="175">
        <f t="shared" ref="AP706:AP733" si="718">IF(AI706&lt;=0,AI706,0)</f>
        <v>-1.922279412483463E-3</v>
      </c>
      <c r="AQ706" s="175" t="e">
        <f t="shared" ref="AQ706:AQ733" si="719">IF(AJ706&lt;=0,AJ706,0)</f>
        <v>#DIV/0!</v>
      </c>
      <c r="AR706" s="175">
        <f t="shared" ref="AR706:AR733" si="720">IF(AK706&lt;=0,AK706,0)</f>
        <v>-1.7547988949794258E-3</v>
      </c>
      <c r="AS706" s="175"/>
      <c r="AT706" s="175">
        <f t="shared" ref="AT706:AT733" si="721">IF(AF706&gt;=0,AF706,0)</f>
        <v>0</v>
      </c>
      <c r="AU706" s="175">
        <f t="shared" ref="AU706:AU733" si="722">IF(AG706&gt;=0,AG706,0)</f>
        <v>0</v>
      </c>
      <c r="AV706" s="175">
        <f t="shared" ref="AV706:AV733" si="723">IF(AH706&gt;=0,AH706,0)</f>
        <v>0</v>
      </c>
      <c r="AW706" s="175">
        <f t="shared" ref="AW706:AW733" si="724">IF(AI706&gt;=0,AI706,0)</f>
        <v>0</v>
      </c>
      <c r="AX706" s="175" t="e">
        <f t="shared" ref="AX706:AX733" si="725">IF(AJ706&gt;=0,AJ706,0)</f>
        <v>#DIV/0!</v>
      </c>
      <c r="AY706" s="175">
        <f t="shared" ref="AY706:AY733" si="726">IF(AK706&gt;=0,AK706,0)</f>
        <v>0</v>
      </c>
      <c r="AZ706" s="1"/>
      <c r="BA706" s="1">
        <f t="shared" si="689"/>
        <v>2.7381403333633141E-2</v>
      </c>
      <c r="BB706" s="1">
        <f t="shared" si="690"/>
        <v>3.1670022413975991E-2</v>
      </c>
      <c r="BC706" s="1">
        <f t="shared" si="691"/>
        <v>2.1127313142655379E-2</v>
      </c>
      <c r="BD706" s="1">
        <f t="shared" si="692"/>
        <v>4.0555505973818434E-2</v>
      </c>
      <c r="BE706" s="1">
        <f t="shared" si="693"/>
        <v>0</v>
      </c>
      <c r="BF706" s="1">
        <f t="shared" si="694"/>
        <v>3.1670022413975991E-2</v>
      </c>
      <c r="BG706" s="1"/>
      <c r="BH706" s="1">
        <f t="shared" si="665"/>
        <v>2.7438900164244062E-2</v>
      </c>
      <c r="BI706" s="1">
        <f t="shared" si="666"/>
        <v>3.1725792665463375E-2</v>
      </c>
      <c r="BJ706" s="1">
        <f t="shared" si="667"/>
        <v>2.1174571262245406E-2</v>
      </c>
      <c r="BK706" s="1">
        <f t="shared" si="668"/>
        <v>4.0633765862761434E-2</v>
      </c>
      <c r="BL706" s="1">
        <f t="shared" si="669"/>
        <v>0</v>
      </c>
      <c r="BM706" s="1">
        <f t="shared" si="670"/>
        <v>3.1725792665463375E-2</v>
      </c>
      <c r="BN706" s="1"/>
      <c r="BO706" s="1">
        <f t="shared" si="677"/>
        <v>-9.4578087233240238E-3</v>
      </c>
      <c r="BP706" s="1">
        <f t="shared" si="678"/>
        <v>-6.0693453883906697E-3</v>
      </c>
      <c r="BQ706" s="1">
        <f t="shared" si="679"/>
        <v>-3.3688711541574823E-2</v>
      </c>
      <c r="BR706" s="1">
        <f t="shared" si="680"/>
        <v>-4.0100627627839402E-3</v>
      </c>
      <c r="BS706" s="1" t="e">
        <f t="shared" si="681"/>
        <v>#DIV/0!</v>
      </c>
      <c r="BT706" s="1">
        <f t="shared" si="682"/>
        <v>-6.0693453883906697E-3</v>
      </c>
      <c r="BU706" s="1"/>
      <c r="BV706" s="1">
        <f t="shared" si="695"/>
        <v>0.10024931871168685</v>
      </c>
      <c r="BW706" s="1">
        <f t="shared" si="696"/>
        <v>9.8956392207069116E-2</v>
      </c>
      <c r="BX706" s="1">
        <f t="shared" si="697"/>
        <v>9.6835605238273531E-2</v>
      </c>
      <c r="BY706" s="1">
        <f t="shared" si="698"/>
        <v>0.1228571289151231</v>
      </c>
      <c r="BZ706" s="1" t="e">
        <f t="shared" si="699"/>
        <v>#DIV/0!</v>
      </c>
      <c r="CA706" s="1">
        <f t="shared" si="700"/>
        <v>9.8956392207069116E-2</v>
      </c>
      <c r="CB706" s="1"/>
      <c r="CC706" s="1"/>
    </row>
    <row r="707" spans="1:81" x14ac:dyDescent="0.2">
      <c r="A707">
        <f t="shared" si="701"/>
        <v>2048</v>
      </c>
      <c r="B707">
        <f t="shared" si="702"/>
        <v>10</v>
      </c>
      <c r="C707" s="1">
        <f>AVERAGE(RealPrice!C695:C706)</f>
        <v>2.7381629996688962E-2</v>
      </c>
      <c r="D707" s="1">
        <f>AVERAGE(RealPrice!D695:D706)</f>
        <v>3.1670387910740984E-2</v>
      </c>
      <c r="E707" s="1">
        <f>AVERAGE(RealPrice!E695:E706)</f>
        <v>2.1126574718393354E-2</v>
      </c>
      <c r="F707" s="1">
        <f>AVERAGE(RealPrice!F695:F706)</f>
        <v>4.0555381719009333E-2</v>
      </c>
      <c r="G707" s="1">
        <f>AVERAGE(RealPrice!G695:G706)</f>
        <v>0</v>
      </c>
      <c r="H707" s="1">
        <f>AVERAGE(RealPrice!H695:H706)</f>
        <v>3.1670387910740984E-2</v>
      </c>
      <c r="I707" s="1"/>
      <c r="J707" s="1">
        <f t="shared" si="671"/>
        <v>-5.7270167555099893E-5</v>
      </c>
      <c r="K707" s="1">
        <f t="shared" si="672"/>
        <v>-5.5404754722390703E-5</v>
      </c>
      <c r="L707" s="1">
        <f t="shared" si="673"/>
        <v>-4.7996543852051737E-5</v>
      </c>
      <c r="M707" s="1">
        <f t="shared" si="674"/>
        <v>-7.8384143752101287E-5</v>
      </c>
      <c r="N707" s="1">
        <f t="shared" si="675"/>
        <v>0</v>
      </c>
      <c r="O707" s="1">
        <f t="shared" si="676"/>
        <v>-5.5404754722390703E-5</v>
      </c>
      <c r="P707" s="1"/>
      <c r="Q707" s="99">
        <f t="shared" si="703"/>
        <v>-5.7270167555099893E-5</v>
      </c>
      <c r="R707" s="99">
        <f t="shared" si="704"/>
        <v>-5.5404754722390703E-5</v>
      </c>
      <c r="S707" s="99">
        <f t="shared" si="705"/>
        <v>-4.7996543852051737E-5</v>
      </c>
      <c r="T707" s="99">
        <f t="shared" si="706"/>
        <v>-7.8384143752101287E-5</v>
      </c>
      <c r="U707" s="99">
        <f t="shared" si="707"/>
        <v>0</v>
      </c>
      <c r="V707" s="99">
        <f t="shared" si="708"/>
        <v>-5.5404754722390703E-5</v>
      </c>
      <c r="W707" s="99"/>
      <c r="X707" s="99">
        <f t="shared" si="709"/>
        <v>0</v>
      </c>
      <c r="Y707" s="99">
        <f t="shared" si="710"/>
        <v>0</v>
      </c>
      <c r="Z707" s="99">
        <f t="shared" si="711"/>
        <v>0</v>
      </c>
      <c r="AA707" s="99">
        <f t="shared" si="712"/>
        <v>0</v>
      </c>
      <c r="AB707" s="99">
        <f t="shared" si="713"/>
        <v>0</v>
      </c>
      <c r="AC707" s="99">
        <f t="shared" si="714"/>
        <v>0</v>
      </c>
      <c r="AD707" s="1"/>
      <c r="AE707" s="1"/>
      <c r="AF707" s="5">
        <f t="shared" si="683"/>
        <v>-2.0871888892153301E-3</v>
      </c>
      <c r="AG707" s="5">
        <f t="shared" si="684"/>
        <v>-1.7463631344569741E-3</v>
      </c>
      <c r="AH707" s="5">
        <f t="shared" si="685"/>
        <v>-2.2667067615026459E-3</v>
      </c>
      <c r="AI707" s="5">
        <f t="shared" si="686"/>
        <v>-1.9290396075234417E-3</v>
      </c>
      <c r="AJ707" s="5" t="e">
        <f t="shared" si="687"/>
        <v>#DIV/0!</v>
      </c>
      <c r="AK707" s="5">
        <f t="shared" si="688"/>
        <v>-1.7463631344569741E-3</v>
      </c>
      <c r="AL707" s="1"/>
      <c r="AM707" s="175">
        <f t="shared" si="715"/>
        <v>-2.0871888892153301E-3</v>
      </c>
      <c r="AN707" s="175">
        <f t="shared" si="716"/>
        <v>-1.7463631344569741E-3</v>
      </c>
      <c r="AO707" s="175">
        <f t="shared" si="717"/>
        <v>-2.2667067615026459E-3</v>
      </c>
      <c r="AP707" s="175">
        <f t="shared" si="718"/>
        <v>-1.9290396075234417E-3</v>
      </c>
      <c r="AQ707" s="175" t="e">
        <f t="shared" si="719"/>
        <v>#DIV/0!</v>
      </c>
      <c r="AR707" s="175">
        <f t="shared" si="720"/>
        <v>-1.7463631344569741E-3</v>
      </c>
      <c r="AS707" s="175"/>
      <c r="AT707" s="175">
        <f t="shared" si="721"/>
        <v>0</v>
      </c>
      <c r="AU707" s="175">
        <f t="shared" si="722"/>
        <v>0</v>
      </c>
      <c r="AV707" s="175">
        <f t="shared" si="723"/>
        <v>0</v>
      </c>
      <c r="AW707" s="175">
        <f t="shared" si="724"/>
        <v>0</v>
      </c>
      <c r="AX707" s="175" t="e">
        <f t="shared" si="725"/>
        <v>#DIV/0!</v>
      </c>
      <c r="AY707" s="175">
        <f t="shared" si="726"/>
        <v>0</v>
      </c>
      <c r="AZ707" s="1"/>
      <c r="BA707" s="1">
        <f t="shared" si="689"/>
        <v>2.7324359829133862E-2</v>
      </c>
      <c r="BB707" s="1">
        <f t="shared" si="690"/>
        <v>3.1614983156018593E-2</v>
      </c>
      <c r="BC707" s="1">
        <f t="shared" si="691"/>
        <v>2.1078578174541302E-2</v>
      </c>
      <c r="BD707" s="1">
        <f t="shared" si="692"/>
        <v>4.0476997575257231E-2</v>
      </c>
      <c r="BE707" s="1">
        <f t="shared" si="693"/>
        <v>0</v>
      </c>
      <c r="BF707" s="1">
        <f t="shared" si="694"/>
        <v>3.1614983156018593E-2</v>
      </c>
      <c r="BG707" s="1"/>
      <c r="BH707" s="1">
        <f t="shared" ref="BH707:BH733" si="727">C707+X707</f>
        <v>2.7381629996688962E-2</v>
      </c>
      <c r="BI707" s="1">
        <f t="shared" ref="BI707:BI733" si="728">D707+Y707</f>
        <v>3.1670387910740984E-2</v>
      </c>
      <c r="BJ707" s="1">
        <f t="shared" ref="BJ707:BJ733" si="729">E707+Z707</f>
        <v>2.1126574718393354E-2</v>
      </c>
      <c r="BK707" s="1">
        <f t="shared" ref="BK707:BK733" si="730">F707+AA707</f>
        <v>4.0555381719009333E-2</v>
      </c>
      <c r="BL707" s="1">
        <f t="shared" ref="BL707:BL733" si="731">G707+AB707</f>
        <v>0</v>
      </c>
      <c r="BM707" s="1">
        <f t="shared" ref="BM707:BM733" si="732">H707+AC707</f>
        <v>3.1670387910740984E-2</v>
      </c>
      <c r="BN707" s="1"/>
      <c r="BO707" s="1">
        <f t="shared" si="677"/>
        <v>-9.5149593572217174E-3</v>
      </c>
      <c r="BP707" s="1">
        <f t="shared" si="678"/>
        <v>-6.1246533862919393E-3</v>
      </c>
      <c r="BQ707" s="1">
        <f t="shared" si="679"/>
        <v>-3.3736599291336399E-2</v>
      </c>
      <c r="BR707" s="1">
        <f t="shared" si="680"/>
        <v>-4.0882957004181415E-3</v>
      </c>
      <c r="BS707" s="1" t="e">
        <f t="shared" si="681"/>
        <v>#DIV/0!</v>
      </c>
      <c r="BT707" s="1">
        <f t="shared" si="682"/>
        <v>-6.1246533862919393E-3</v>
      </c>
      <c r="BU707" s="1"/>
      <c r="BV707" s="1">
        <f t="shared" si="695"/>
        <v>0.10024931871168685</v>
      </c>
      <c r="BW707" s="1">
        <f t="shared" si="696"/>
        <v>9.8956392207069116E-2</v>
      </c>
      <c r="BX707" s="1">
        <f t="shared" si="697"/>
        <v>9.6835605238273531E-2</v>
      </c>
      <c r="BY707" s="1">
        <f t="shared" si="698"/>
        <v>0.1228571289151231</v>
      </c>
      <c r="BZ707" s="1" t="e">
        <f t="shared" si="699"/>
        <v>#DIV/0!</v>
      </c>
      <c r="CA707" s="1">
        <f t="shared" si="700"/>
        <v>9.8956392207069116E-2</v>
      </c>
      <c r="CB707" s="1"/>
      <c r="CC707" s="1"/>
    </row>
    <row r="708" spans="1:81" x14ac:dyDescent="0.2">
      <c r="A708">
        <f t="shared" si="701"/>
        <v>2048</v>
      </c>
      <c r="B708">
        <f t="shared" si="702"/>
        <v>11</v>
      </c>
      <c r="C708" s="1">
        <f>AVERAGE(RealPrice!C696:C707)</f>
        <v>2.7323598915403976E-2</v>
      </c>
      <c r="D708" s="1">
        <f>AVERAGE(RealPrice!D696:D707)</f>
        <v>3.1614205852724717E-2</v>
      </c>
      <c r="E708" s="1">
        <f>AVERAGE(RealPrice!E696:E707)</f>
        <v>2.1079789711853661E-2</v>
      </c>
      <c r="F708" s="1">
        <f>AVERAGE(RealPrice!F696:F707)</f>
        <v>4.0476585602337446E-2</v>
      </c>
      <c r="G708" s="1">
        <f>AVERAGE(RealPrice!G696:G707)</f>
        <v>0</v>
      </c>
      <c r="H708" s="1">
        <f>AVERAGE(RealPrice!H696:H707)</f>
        <v>3.1614205852724717E-2</v>
      </c>
      <c r="I708" s="1"/>
      <c r="J708" s="1">
        <f t="shared" si="671"/>
        <v>-5.8031081284985742E-5</v>
      </c>
      <c r="K708" s="1">
        <f t="shared" si="672"/>
        <v>-5.6182058016267244E-5</v>
      </c>
      <c r="L708" s="1">
        <f t="shared" si="673"/>
        <v>-4.6785006539692975E-5</v>
      </c>
      <c r="M708" s="1">
        <f t="shared" si="674"/>
        <v>-7.8796116671886463E-5</v>
      </c>
      <c r="N708" s="1">
        <f t="shared" si="675"/>
        <v>0</v>
      </c>
      <c r="O708" s="1">
        <f t="shared" si="676"/>
        <v>-5.6182058016267244E-5</v>
      </c>
      <c r="P708" s="1"/>
      <c r="Q708" s="99">
        <f t="shared" si="703"/>
        <v>-5.8031081284985742E-5</v>
      </c>
      <c r="R708" s="99">
        <f t="shared" si="704"/>
        <v>-5.6182058016267244E-5</v>
      </c>
      <c r="S708" s="99">
        <f t="shared" si="705"/>
        <v>-4.6785006539692975E-5</v>
      </c>
      <c r="T708" s="99">
        <f t="shared" si="706"/>
        <v>-7.8796116671886463E-5</v>
      </c>
      <c r="U708" s="99">
        <f t="shared" si="707"/>
        <v>0</v>
      </c>
      <c r="V708" s="99">
        <f t="shared" si="708"/>
        <v>-5.6182058016267244E-5</v>
      </c>
      <c r="W708" s="99"/>
      <c r="X708" s="99">
        <f t="shared" si="709"/>
        <v>0</v>
      </c>
      <c r="Y708" s="99">
        <f t="shared" si="710"/>
        <v>0</v>
      </c>
      <c r="Z708" s="99">
        <f t="shared" si="711"/>
        <v>0</v>
      </c>
      <c r="AA708" s="99">
        <f t="shared" si="712"/>
        <v>0</v>
      </c>
      <c r="AB708" s="99">
        <f t="shared" si="713"/>
        <v>0</v>
      </c>
      <c r="AC708" s="99">
        <f t="shared" si="714"/>
        <v>0</v>
      </c>
      <c r="AD708" s="1"/>
      <c r="AE708" s="1"/>
      <c r="AF708" s="5">
        <f t="shared" si="683"/>
        <v>-2.119343563257714E-3</v>
      </c>
      <c r="AG708" s="5">
        <f t="shared" si="684"/>
        <v>-1.7739617896253002E-3</v>
      </c>
      <c r="AH708" s="5">
        <f t="shared" si="685"/>
        <v>-2.2145097898411681E-3</v>
      </c>
      <c r="AI708" s="5">
        <f t="shared" si="686"/>
        <v>-1.942926273455603E-3</v>
      </c>
      <c r="AJ708" s="5" t="e">
        <f t="shared" si="687"/>
        <v>#DIV/0!</v>
      </c>
      <c r="AK708" s="5">
        <f t="shared" si="688"/>
        <v>-1.7739617896253002E-3</v>
      </c>
      <c r="AL708" s="1"/>
      <c r="AM708" s="175">
        <f t="shared" si="715"/>
        <v>-2.119343563257714E-3</v>
      </c>
      <c r="AN708" s="175">
        <f t="shared" si="716"/>
        <v>-1.7739617896253002E-3</v>
      </c>
      <c r="AO708" s="175">
        <f t="shared" si="717"/>
        <v>-2.2145097898411681E-3</v>
      </c>
      <c r="AP708" s="175">
        <f t="shared" si="718"/>
        <v>-1.942926273455603E-3</v>
      </c>
      <c r="AQ708" s="175" t="e">
        <f t="shared" si="719"/>
        <v>#DIV/0!</v>
      </c>
      <c r="AR708" s="175">
        <f t="shared" si="720"/>
        <v>-1.7739617896253002E-3</v>
      </c>
      <c r="AS708" s="175"/>
      <c r="AT708" s="175">
        <f t="shared" si="721"/>
        <v>0</v>
      </c>
      <c r="AU708" s="175">
        <f t="shared" si="722"/>
        <v>0</v>
      </c>
      <c r="AV708" s="175">
        <f t="shared" si="723"/>
        <v>0</v>
      </c>
      <c r="AW708" s="175">
        <f t="shared" si="724"/>
        <v>0</v>
      </c>
      <c r="AX708" s="175" t="e">
        <f t="shared" si="725"/>
        <v>#DIV/0!</v>
      </c>
      <c r="AY708" s="175">
        <f t="shared" si="726"/>
        <v>0</v>
      </c>
      <c r="AZ708" s="1"/>
      <c r="BA708" s="1">
        <f t="shared" si="689"/>
        <v>2.726556783411899E-2</v>
      </c>
      <c r="BB708" s="1">
        <f t="shared" si="690"/>
        <v>3.1558023794708449E-2</v>
      </c>
      <c r="BC708" s="1">
        <f t="shared" si="691"/>
        <v>2.1033004705313968E-2</v>
      </c>
      <c r="BD708" s="1">
        <f t="shared" si="692"/>
        <v>4.039778948566556E-2</v>
      </c>
      <c r="BE708" s="1">
        <f t="shared" si="693"/>
        <v>0</v>
      </c>
      <c r="BF708" s="1">
        <f t="shared" si="694"/>
        <v>3.1558023794708449E-2</v>
      </c>
      <c r="BG708" s="1"/>
      <c r="BH708" s="1">
        <f t="shared" si="727"/>
        <v>2.7323598915403976E-2</v>
      </c>
      <c r="BI708" s="1">
        <f t="shared" si="728"/>
        <v>3.1614205852724717E-2</v>
      </c>
      <c r="BJ708" s="1">
        <f t="shared" si="729"/>
        <v>2.1079789711853661E-2</v>
      </c>
      <c r="BK708" s="1">
        <f t="shared" si="730"/>
        <v>4.0476585602337446E-2</v>
      </c>
      <c r="BL708" s="1">
        <f t="shared" si="731"/>
        <v>0</v>
      </c>
      <c r="BM708" s="1">
        <f t="shared" si="732"/>
        <v>3.1614205852724717E-2</v>
      </c>
      <c r="BN708" s="1"/>
      <c r="BO708" s="1">
        <f t="shared" si="677"/>
        <v>-9.5728674507081137E-3</v>
      </c>
      <c r="BP708" s="1">
        <f t="shared" si="678"/>
        <v>-6.1807357794840213E-3</v>
      </c>
      <c r="BQ708" s="1">
        <f t="shared" si="679"/>
        <v>-3.3783280692021092E-2</v>
      </c>
      <c r="BR708" s="1">
        <f t="shared" si="680"/>
        <v>-4.1669387220446977E-3</v>
      </c>
      <c r="BS708" s="1" t="e">
        <f t="shared" si="681"/>
        <v>#DIV/0!</v>
      </c>
      <c r="BT708" s="1">
        <f t="shared" si="682"/>
        <v>-6.1807357794840213E-3</v>
      </c>
      <c r="BU708" s="1"/>
      <c r="BV708" s="1">
        <f t="shared" si="695"/>
        <v>0.10024931871168685</v>
      </c>
      <c r="BW708" s="1">
        <f t="shared" si="696"/>
        <v>9.8956392207069116E-2</v>
      </c>
      <c r="BX708" s="1">
        <f t="shared" si="697"/>
        <v>9.6835605238273531E-2</v>
      </c>
      <c r="BY708" s="1">
        <f t="shared" si="698"/>
        <v>0.1228571289151231</v>
      </c>
      <c r="BZ708" s="1" t="e">
        <f t="shared" si="699"/>
        <v>#DIV/0!</v>
      </c>
      <c r="CA708" s="1">
        <f t="shared" si="700"/>
        <v>9.8956392207069116E-2</v>
      </c>
      <c r="CB708" s="1"/>
      <c r="CC708" s="1"/>
    </row>
    <row r="709" spans="1:81" x14ac:dyDescent="0.2">
      <c r="A709">
        <f t="shared" si="701"/>
        <v>2048</v>
      </c>
      <c r="B709">
        <f t="shared" si="702"/>
        <v>12</v>
      </c>
      <c r="C709" s="1">
        <f>AVERAGE(RealPrice!C697:C708)</f>
        <v>2.7264925442935933E-2</v>
      </c>
      <c r="D709" s="1">
        <f>AVERAGE(RealPrice!D697:D708)</f>
        <v>3.1557382449111569E-2</v>
      </c>
      <c r="E709" s="1">
        <f>AVERAGE(RealPrice!E697:E708)</f>
        <v>2.1034466982562311E-2</v>
      </c>
      <c r="F709" s="1">
        <f>AVERAGE(RealPrice!F697:F708)</f>
        <v>4.0396351640463631E-2</v>
      </c>
      <c r="G709" s="1">
        <f>AVERAGE(RealPrice!G697:G708)</f>
        <v>0</v>
      </c>
      <c r="H709" s="1">
        <f>AVERAGE(RealPrice!H697:H708)</f>
        <v>3.1557382449111569E-2</v>
      </c>
      <c r="I709" s="1"/>
      <c r="J709" s="1">
        <f t="shared" si="671"/>
        <v>-5.8673472468042526E-5</v>
      </c>
      <c r="K709" s="1">
        <f t="shared" si="672"/>
        <v>-5.6823403613147361E-5</v>
      </c>
      <c r="L709" s="1">
        <f t="shared" si="673"/>
        <v>-4.532272929134995E-5</v>
      </c>
      <c r="M709" s="1">
        <f t="shared" si="674"/>
        <v>-8.0233961873815707E-5</v>
      </c>
      <c r="N709" s="1">
        <f t="shared" si="675"/>
        <v>0</v>
      </c>
      <c r="O709" s="1">
        <f t="shared" si="676"/>
        <v>-5.6823403613147361E-5</v>
      </c>
      <c r="P709" s="1"/>
      <c r="Q709" s="99">
        <f t="shared" si="703"/>
        <v>-5.8673472468042526E-5</v>
      </c>
      <c r="R709" s="99">
        <f t="shared" si="704"/>
        <v>-5.6823403613147361E-5</v>
      </c>
      <c r="S709" s="99">
        <f t="shared" si="705"/>
        <v>-4.532272929134995E-5</v>
      </c>
      <c r="T709" s="99">
        <f t="shared" si="706"/>
        <v>-8.0233961873815707E-5</v>
      </c>
      <c r="U709" s="99">
        <f t="shared" si="707"/>
        <v>0</v>
      </c>
      <c r="V709" s="99">
        <f t="shared" si="708"/>
        <v>-5.6823403613147361E-5</v>
      </c>
      <c r="W709" s="99"/>
      <c r="X709" s="99">
        <f t="shared" si="709"/>
        <v>0</v>
      </c>
      <c r="Y709" s="99">
        <f t="shared" si="710"/>
        <v>0</v>
      </c>
      <c r="Z709" s="99">
        <f t="shared" si="711"/>
        <v>0</v>
      </c>
      <c r="AA709" s="99">
        <f t="shared" si="712"/>
        <v>0</v>
      </c>
      <c r="AB709" s="99">
        <f t="shared" si="713"/>
        <v>0</v>
      </c>
      <c r="AC709" s="99">
        <f t="shared" si="714"/>
        <v>0</v>
      </c>
      <c r="AD709" s="1"/>
      <c r="AE709" s="1"/>
      <c r="AF709" s="5">
        <f t="shared" si="683"/>
        <v>-2.1473552093083104E-3</v>
      </c>
      <c r="AG709" s="5">
        <f t="shared" si="684"/>
        <v>-1.7974009493662013E-3</v>
      </c>
      <c r="AH709" s="5">
        <f t="shared" si="685"/>
        <v>-2.1500560447177408E-3</v>
      </c>
      <c r="AI709" s="5">
        <f t="shared" si="686"/>
        <v>-1.9822314723400014E-3</v>
      </c>
      <c r="AJ709" s="5" t="e">
        <f t="shared" si="687"/>
        <v>#DIV/0!</v>
      </c>
      <c r="AK709" s="5">
        <f t="shared" si="688"/>
        <v>-1.7974009493662013E-3</v>
      </c>
      <c r="AL709" s="1"/>
      <c r="AM709" s="175">
        <f t="shared" si="715"/>
        <v>-2.1473552093083104E-3</v>
      </c>
      <c r="AN709" s="175">
        <f t="shared" si="716"/>
        <v>-1.7974009493662013E-3</v>
      </c>
      <c r="AO709" s="175">
        <f t="shared" si="717"/>
        <v>-2.1500560447177408E-3</v>
      </c>
      <c r="AP709" s="175">
        <f t="shared" si="718"/>
        <v>-1.9822314723400014E-3</v>
      </c>
      <c r="AQ709" s="175" t="e">
        <f t="shared" si="719"/>
        <v>#DIV/0!</v>
      </c>
      <c r="AR709" s="175">
        <f t="shared" si="720"/>
        <v>-1.7974009493662013E-3</v>
      </c>
      <c r="AS709" s="175"/>
      <c r="AT709" s="175">
        <f t="shared" si="721"/>
        <v>0</v>
      </c>
      <c r="AU709" s="175">
        <f t="shared" si="722"/>
        <v>0</v>
      </c>
      <c r="AV709" s="175">
        <f t="shared" si="723"/>
        <v>0</v>
      </c>
      <c r="AW709" s="175">
        <f t="shared" si="724"/>
        <v>0</v>
      </c>
      <c r="AX709" s="175" t="e">
        <f t="shared" si="725"/>
        <v>#DIV/0!</v>
      </c>
      <c r="AY709" s="175">
        <f t="shared" si="726"/>
        <v>0</v>
      </c>
      <c r="AZ709" s="1"/>
      <c r="BA709" s="1">
        <f t="shared" si="689"/>
        <v>2.7206251970467891E-2</v>
      </c>
      <c r="BB709" s="1">
        <f t="shared" si="690"/>
        <v>3.1500559045498422E-2</v>
      </c>
      <c r="BC709" s="1">
        <f t="shared" si="691"/>
        <v>2.0989144253270961E-2</v>
      </c>
      <c r="BD709" s="1">
        <f t="shared" si="692"/>
        <v>4.0316117678589815E-2</v>
      </c>
      <c r="BE709" s="1">
        <f t="shared" si="693"/>
        <v>0</v>
      </c>
      <c r="BF709" s="1">
        <f t="shared" si="694"/>
        <v>3.1500559045498422E-2</v>
      </c>
      <c r="BG709" s="1"/>
      <c r="BH709" s="1">
        <f t="shared" si="727"/>
        <v>2.7264925442935933E-2</v>
      </c>
      <c r="BI709" s="1">
        <f t="shared" si="728"/>
        <v>3.1557382449111569E-2</v>
      </c>
      <c r="BJ709" s="1">
        <f t="shared" si="729"/>
        <v>2.1034466982562311E-2</v>
      </c>
      <c r="BK709" s="1">
        <f t="shared" si="730"/>
        <v>4.0396351640463631E-2</v>
      </c>
      <c r="BL709" s="1">
        <f t="shared" si="731"/>
        <v>0</v>
      </c>
      <c r="BM709" s="1">
        <f t="shared" si="732"/>
        <v>3.1557382449111569E-2</v>
      </c>
      <c r="BN709" s="1"/>
      <c r="BO709" s="1">
        <f t="shared" si="677"/>
        <v>-9.6314149303894057E-3</v>
      </c>
      <c r="BP709" s="1">
        <f t="shared" si="678"/>
        <v>-6.2374570486575668E-3</v>
      </c>
      <c r="BQ709" s="1">
        <f t="shared" si="679"/>
        <v>-3.3828505974904367E-2</v>
      </c>
      <c r="BR709" s="1">
        <f t="shared" si="680"/>
        <v>-4.2470136416341382E-3</v>
      </c>
      <c r="BS709" s="1" t="e">
        <f t="shared" si="681"/>
        <v>#DIV/0!</v>
      </c>
      <c r="BT709" s="1">
        <f t="shared" si="682"/>
        <v>-6.2374570486575668E-3</v>
      </c>
      <c r="BU709" s="1"/>
      <c r="BV709" s="1">
        <f t="shared" si="695"/>
        <v>0.10024931871168685</v>
      </c>
      <c r="BW709" s="1">
        <f t="shared" si="696"/>
        <v>9.8956392207069116E-2</v>
      </c>
      <c r="BX709" s="1">
        <f t="shared" si="697"/>
        <v>9.6835605238273531E-2</v>
      </c>
      <c r="BY709" s="1">
        <f t="shared" si="698"/>
        <v>0.1228571289151231</v>
      </c>
      <c r="BZ709" s="1" t="e">
        <f t="shared" si="699"/>
        <v>#DIV/0!</v>
      </c>
      <c r="CA709" s="1">
        <f t="shared" si="700"/>
        <v>9.8956392207069116E-2</v>
      </c>
      <c r="CB709" s="1"/>
      <c r="CC709" s="1"/>
    </row>
    <row r="710" spans="1:81" x14ac:dyDescent="0.2">
      <c r="A710">
        <f t="shared" si="701"/>
        <v>2049</v>
      </c>
      <c r="B710">
        <f t="shared" si="702"/>
        <v>1</v>
      </c>
      <c r="C710" s="1">
        <f>AVERAGE(RealPrice!C698:C709)</f>
        <v>2.7206311978132391E-2</v>
      </c>
      <c r="D710" s="1">
        <f>AVERAGE(RealPrice!D698:D709)</f>
        <v>3.150071893703537E-2</v>
      </c>
      <c r="E710" s="1">
        <f>AVERAGE(RealPrice!E698:E709)</f>
        <v>2.0988957950570496E-2</v>
      </c>
      <c r="F710" s="1">
        <f>AVERAGE(RealPrice!F698:F709)</f>
        <v>4.0315914738939244E-2</v>
      </c>
      <c r="G710" s="1">
        <f>AVERAGE(RealPrice!G698:G709)</f>
        <v>0</v>
      </c>
      <c r="H710" s="1">
        <f>AVERAGE(RealPrice!H698:H709)</f>
        <v>3.150071893703537E-2</v>
      </c>
      <c r="I710" s="1"/>
      <c r="J710" s="1">
        <f t="shared" si="671"/>
        <v>-5.8613464803541904E-5</v>
      </c>
      <c r="K710" s="1">
        <f t="shared" si="672"/>
        <v>-5.6663512076199352E-5</v>
      </c>
      <c r="L710" s="1">
        <f t="shared" si="673"/>
        <v>-4.550903199181458E-5</v>
      </c>
      <c r="M710" s="1">
        <f t="shared" si="674"/>
        <v>-8.0436901524386095E-5</v>
      </c>
      <c r="N710" s="1">
        <f t="shared" si="675"/>
        <v>0</v>
      </c>
      <c r="O710" s="1">
        <f t="shared" si="676"/>
        <v>-5.6663512076199352E-5</v>
      </c>
      <c r="P710" s="1"/>
      <c r="Q710" s="99">
        <f t="shared" si="703"/>
        <v>-5.8613464803541904E-5</v>
      </c>
      <c r="R710" s="99">
        <f t="shared" si="704"/>
        <v>-5.6663512076199352E-5</v>
      </c>
      <c r="S710" s="99">
        <f t="shared" si="705"/>
        <v>-4.550903199181458E-5</v>
      </c>
      <c r="T710" s="99">
        <f t="shared" si="706"/>
        <v>-8.0436901524386095E-5</v>
      </c>
      <c r="U710" s="99">
        <f t="shared" si="707"/>
        <v>0</v>
      </c>
      <c r="V710" s="99">
        <f t="shared" si="708"/>
        <v>-5.6663512076199352E-5</v>
      </c>
      <c r="W710" s="99"/>
      <c r="X710" s="99">
        <f t="shared" si="709"/>
        <v>0</v>
      </c>
      <c r="Y710" s="99">
        <f t="shared" si="710"/>
        <v>0</v>
      </c>
      <c r="Z710" s="99">
        <f t="shared" si="711"/>
        <v>0</v>
      </c>
      <c r="AA710" s="99">
        <f t="shared" si="712"/>
        <v>0</v>
      </c>
      <c r="AB710" s="99">
        <f t="shared" si="713"/>
        <v>0</v>
      </c>
      <c r="AC710" s="99">
        <f t="shared" si="714"/>
        <v>0</v>
      </c>
      <c r="AD710" s="1"/>
      <c r="AE710" s="1"/>
      <c r="AF710" s="5">
        <f t="shared" si="683"/>
        <v>-2.1497753561151578E-3</v>
      </c>
      <c r="AG710" s="5">
        <f t="shared" si="684"/>
        <v>-1.7955707247764296E-3</v>
      </c>
      <c r="AH710" s="5">
        <f t="shared" si="685"/>
        <v>-2.1635457665526436E-3</v>
      </c>
      <c r="AI710" s="5">
        <f t="shared" si="686"/>
        <v>-1.9911922304344243E-3</v>
      </c>
      <c r="AJ710" s="5" t="e">
        <f t="shared" si="687"/>
        <v>#DIV/0!</v>
      </c>
      <c r="AK710" s="5">
        <f t="shared" si="688"/>
        <v>-1.7955707247764296E-3</v>
      </c>
      <c r="AL710" s="1"/>
      <c r="AM710" s="175">
        <f t="shared" si="715"/>
        <v>-2.1497753561151578E-3</v>
      </c>
      <c r="AN710" s="175">
        <f t="shared" si="716"/>
        <v>-1.7955707247764296E-3</v>
      </c>
      <c r="AO710" s="175">
        <f t="shared" si="717"/>
        <v>-2.1635457665526436E-3</v>
      </c>
      <c r="AP710" s="175">
        <f t="shared" si="718"/>
        <v>-1.9911922304344243E-3</v>
      </c>
      <c r="AQ710" s="175" t="e">
        <f t="shared" si="719"/>
        <v>#DIV/0!</v>
      </c>
      <c r="AR710" s="175">
        <f t="shared" si="720"/>
        <v>-1.7955707247764296E-3</v>
      </c>
      <c r="AS710" s="175"/>
      <c r="AT710" s="175">
        <f t="shared" si="721"/>
        <v>0</v>
      </c>
      <c r="AU710" s="175">
        <f t="shared" si="722"/>
        <v>0</v>
      </c>
      <c r="AV710" s="175">
        <f t="shared" si="723"/>
        <v>0</v>
      </c>
      <c r="AW710" s="175">
        <f t="shared" si="724"/>
        <v>0</v>
      </c>
      <c r="AX710" s="175" t="e">
        <f t="shared" si="725"/>
        <v>#DIV/0!</v>
      </c>
      <c r="AY710" s="175">
        <f t="shared" si="726"/>
        <v>0</v>
      </c>
      <c r="AZ710" s="1"/>
      <c r="BA710" s="1">
        <f t="shared" si="689"/>
        <v>2.714769851332885E-2</v>
      </c>
      <c r="BB710" s="1">
        <f t="shared" si="690"/>
        <v>3.1444055424959171E-2</v>
      </c>
      <c r="BC710" s="1">
        <f t="shared" si="691"/>
        <v>2.0943448918578682E-2</v>
      </c>
      <c r="BD710" s="1">
        <f t="shared" si="692"/>
        <v>4.0235477837414858E-2</v>
      </c>
      <c r="BE710" s="1">
        <f t="shared" si="693"/>
        <v>0</v>
      </c>
      <c r="BF710" s="1">
        <f t="shared" si="694"/>
        <v>3.1444055424959171E-2</v>
      </c>
      <c r="BG710" s="1"/>
      <c r="BH710" s="1">
        <f t="shared" si="727"/>
        <v>2.7206311978132391E-2</v>
      </c>
      <c r="BI710" s="1">
        <f t="shared" si="728"/>
        <v>3.150071893703537E-2</v>
      </c>
      <c r="BJ710" s="1">
        <f t="shared" si="729"/>
        <v>2.0988957950570496E-2</v>
      </c>
      <c r="BK710" s="1">
        <f t="shared" si="730"/>
        <v>4.0315914738939244E-2</v>
      </c>
      <c r="BL710" s="1">
        <f t="shared" si="731"/>
        <v>0</v>
      </c>
      <c r="BM710" s="1">
        <f t="shared" si="732"/>
        <v>3.150071893703537E-2</v>
      </c>
      <c r="BN710" s="1"/>
      <c r="BO710" s="1">
        <f t="shared" si="677"/>
        <v>-9.6899023894107747E-3</v>
      </c>
      <c r="BP710" s="1">
        <f t="shared" si="678"/>
        <v>-6.2940188173903179E-3</v>
      </c>
      <c r="BQ710" s="1">
        <f t="shared" si="679"/>
        <v>-3.3873916546022675E-2</v>
      </c>
      <c r="BR710" s="1">
        <f t="shared" si="680"/>
        <v>-4.3272903778251706E-3</v>
      </c>
      <c r="BS710" s="1" t="e">
        <f t="shared" si="681"/>
        <v>#DIV/0!</v>
      </c>
      <c r="BT710" s="1">
        <f t="shared" si="682"/>
        <v>-6.2940188173903179E-3</v>
      </c>
      <c r="BU710" s="1"/>
      <c r="BV710" s="1">
        <f t="shared" si="695"/>
        <v>0.10024931871168685</v>
      </c>
      <c r="BW710" s="1">
        <f t="shared" si="696"/>
        <v>9.8956392207069116E-2</v>
      </c>
      <c r="BX710" s="1">
        <f t="shared" si="697"/>
        <v>9.6835605238273531E-2</v>
      </c>
      <c r="BY710" s="1">
        <f t="shared" si="698"/>
        <v>0.1228571289151231</v>
      </c>
      <c r="BZ710" s="1" t="e">
        <f t="shared" si="699"/>
        <v>#DIV/0!</v>
      </c>
      <c r="CA710" s="1">
        <f t="shared" si="700"/>
        <v>9.8956392207069116E-2</v>
      </c>
      <c r="CB710" s="1"/>
      <c r="CC710" s="1"/>
    </row>
    <row r="711" spans="1:81" x14ac:dyDescent="0.2">
      <c r="A711">
        <f t="shared" si="701"/>
        <v>2049</v>
      </c>
      <c r="B711">
        <f t="shared" si="702"/>
        <v>2</v>
      </c>
      <c r="C711" s="1">
        <f>AVERAGE(RealPrice!C699:C710)</f>
        <v>2.714869859646583E-2</v>
      </c>
      <c r="D711" s="1">
        <f>AVERAGE(RealPrice!D699:D710)</f>
        <v>3.1444648022232534E-2</v>
      </c>
      <c r="E711" s="1">
        <f>AVERAGE(RealPrice!E699:E710)</f>
        <v>2.0943883537617253E-2</v>
      </c>
      <c r="F711" s="1">
        <f>AVERAGE(RealPrice!F699:F710)</f>
        <v>4.0237248220469889E-2</v>
      </c>
      <c r="G711" s="1">
        <f>AVERAGE(RealPrice!G699:G710)</f>
        <v>0</v>
      </c>
      <c r="H711" s="1">
        <f>AVERAGE(RealPrice!H699:H710)</f>
        <v>3.1444648022232534E-2</v>
      </c>
      <c r="I711" s="1"/>
      <c r="J711" s="1">
        <f t="shared" si="671"/>
        <v>-5.7613381666560964E-5</v>
      </c>
      <c r="K711" s="1">
        <f t="shared" si="672"/>
        <v>-5.6070914802835992E-5</v>
      </c>
      <c r="L711" s="1">
        <f t="shared" si="673"/>
        <v>-4.5074412953243631E-5</v>
      </c>
      <c r="M711" s="1">
        <f t="shared" si="674"/>
        <v>-7.8666518469355795E-5</v>
      </c>
      <c r="N711" s="1">
        <f t="shared" si="675"/>
        <v>0</v>
      </c>
      <c r="O711" s="1">
        <f t="shared" si="676"/>
        <v>-5.6070914802835992E-5</v>
      </c>
      <c r="P711" s="1"/>
      <c r="Q711" s="99">
        <f t="shared" si="703"/>
        <v>-5.7613381666560964E-5</v>
      </c>
      <c r="R711" s="99">
        <f t="shared" si="704"/>
        <v>-5.6070914802835992E-5</v>
      </c>
      <c r="S711" s="99">
        <f t="shared" si="705"/>
        <v>-4.5074412953243631E-5</v>
      </c>
      <c r="T711" s="99">
        <f t="shared" si="706"/>
        <v>-7.8666518469355795E-5</v>
      </c>
      <c r="U711" s="99">
        <f t="shared" si="707"/>
        <v>0</v>
      </c>
      <c r="V711" s="99">
        <f t="shared" si="708"/>
        <v>-5.6070914802835992E-5</v>
      </c>
      <c r="W711" s="99"/>
      <c r="X711" s="99">
        <f t="shared" si="709"/>
        <v>0</v>
      </c>
      <c r="Y711" s="99">
        <f t="shared" si="710"/>
        <v>0</v>
      </c>
      <c r="Z711" s="99">
        <f t="shared" si="711"/>
        <v>0</v>
      </c>
      <c r="AA711" s="99">
        <f t="shared" si="712"/>
        <v>0</v>
      </c>
      <c r="AB711" s="99">
        <f t="shared" si="713"/>
        <v>0</v>
      </c>
      <c r="AC711" s="99">
        <f t="shared" si="714"/>
        <v>0</v>
      </c>
      <c r="AD711" s="1"/>
      <c r="AE711" s="1"/>
      <c r="AF711" s="5">
        <f t="shared" si="683"/>
        <v>-2.1176476147471979E-3</v>
      </c>
      <c r="AG711" s="5">
        <f t="shared" si="684"/>
        <v>-1.7799884159759305E-3</v>
      </c>
      <c r="AH711" s="5">
        <f t="shared" si="685"/>
        <v>-2.1475298135045229E-3</v>
      </c>
      <c r="AI711" s="5">
        <f t="shared" si="686"/>
        <v>-1.9512522282764122E-3</v>
      </c>
      <c r="AJ711" s="5" t="e">
        <f t="shared" si="687"/>
        <v>#DIV/0!</v>
      </c>
      <c r="AK711" s="5">
        <f t="shared" si="688"/>
        <v>-1.7799884159759305E-3</v>
      </c>
      <c r="AL711" s="1"/>
      <c r="AM711" s="175">
        <f t="shared" si="715"/>
        <v>-2.1176476147471979E-3</v>
      </c>
      <c r="AN711" s="175">
        <f t="shared" si="716"/>
        <v>-1.7799884159759305E-3</v>
      </c>
      <c r="AO711" s="175">
        <f t="shared" si="717"/>
        <v>-2.1475298135045229E-3</v>
      </c>
      <c r="AP711" s="175">
        <f t="shared" si="718"/>
        <v>-1.9512522282764122E-3</v>
      </c>
      <c r="AQ711" s="175" t="e">
        <f t="shared" si="719"/>
        <v>#DIV/0!</v>
      </c>
      <c r="AR711" s="175">
        <f t="shared" si="720"/>
        <v>-1.7799884159759305E-3</v>
      </c>
      <c r="AS711" s="175"/>
      <c r="AT711" s="175">
        <f t="shared" si="721"/>
        <v>0</v>
      </c>
      <c r="AU711" s="175">
        <f t="shared" si="722"/>
        <v>0</v>
      </c>
      <c r="AV711" s="175">
        <f t="shared" si="723"/>
        <v>0</v>
      </c>
      <c r="AW711" s="175">
        <f t="shared" si="724"/>
        <v>0</v>
      </c>
      <c r="AX711" s="175" t="e">
        <f t="shared" si="725"/>
        <v>#DIV/0!</v>
      </c>
      <c r="AY711" s="175">
        <f t="shared" si="726"/>
        <v>0</v>
      </c>
      <c r="AZ711" s="1"/>
      <c r="BA711" s="1">
        <f t="shared" si="689"/>
        <v>2.709108521479927E-2</v>
      </c>
      <c r="BB711" s="1">
        <f t="shared" si="690"/>
        <v>3.1388577107429698E-2</v>
      </c>
      <c r="BC711" s="1">
        <f t="shared" si="691"/>
        <v>2.0898809124664009E-2</v>
      </c>
      <c r="BD711" s="1">
        <f t="shared" si="692"/>
        <v>4.0158581702000533E-2</v>
      </c>
      <c r="BE711" s="1">
        <f t="shared" si="693"/>
        <v>0</v>
      </c>
      <c r="BF711" s="1">
        <f t="shared" si="694"/>
        <v>3.1388577107429698E-2</v>
      </c>
      <c r="BG711" s="1"/>
      <c r="BH711" s="1">
        <f t="shared" si="727"/>
        <v>2.714869859646583E-2</v>
      </c>
      <c r="BI711" s="1">
        <f t="shared" si="728"/>
        <v>3.1444648022232534E-2</v>
      </c>
      <c r="BJ711" s="1">
        <f t="shared" si="729"/>
        <v>2.0943883537617253E-2</v>
      </c>
      <c r="BK711" s="1">
        <f t="shared" si="730"/>
        <v>4.0237248220469889E-2</v>
      </c>
      <c r="BL711" s="1">
        <f t="shared" si="731"/>
        <v>0</v>
      </c>
      <c r="BM711" s="1">
        <f t="shared" si="732"/>
        <v>3.1444648022232534E-2</v>
      </c>
      <c r="BN711" s="1"/>
      <c r="BO711" s="1">
        <f t="shared" si="677"/>
        <v>-9.7473937662370704E-3</v>
      </c>
      <c r="BP711" s="1">
        <f t="shared" si="678"/>
        <v>-6.3499899266143325E-3</v>
      </c>
      <c r="BQ711" s="1">
        <f t="shared" si="679"/>
        <v>-3.3918894160330275E-2</v>
      </c>
      <c r="BR711" s="1">
        <f t="shared" si="680"/>
        <v>-4.4058033980750736E-3</v>
      </c>
      <c r="BS711" s="1" t="e">
        <f t="shared" si="681"/>
        <v>#DIV/0!</v>
      </c>
      <c r="BT711" s="1">
        <f t="shared" si="682"/>
        <v>-6.3499899266143325E-3</v>
      </c>
      <c r="BU711" s="1"/>
      <c r="BV711" s="1">
        <f t="shared" si="695"/>
        <v>0.10024931871168685</v>
      </c>
      <c r="BW711" s="1">
        <f t="shared" si="696"/>
        <v>9.8956392207069116E-2</v>
      </c>
      <c r="BX711" s="1">
        <f t="shared" si="697"/>
        <v>9.6835605238273531E-2</v>
      </c>
      <c r="BY711" s="1">
        <f t="shared" si="698"/>
        <v>0.1228571289151231</v>
      </c>
      <c r="BZ711" s="1" t="e">
        <f t="shared" si="699"/>
        <v>#DIV/0!</v>
      </c>
      <c r="CA711" s="1">
        <f t="shared" si="700"/>
        <v>9.8956392207069116E-2</v>
      </c>
      <c r="CB711" s="1"/>
      <c r="CC711" s="1"/>
    </row>
    <row r="712" spans="1:81" x14ac:dyDescent="0.2">
      <c r="A712">
        <f t="shared" si="701"/>
        <v>2049</v>
      </c>
      <c r="B712">
        <f t="shared" si="702"/>
        <v>3</v>
      </c>
      <c r="C712" s="1">
        <f>AVERAGE(RealPrice!C700:C711)</f>
        <v>2.7089862481732993E-2</v>
      </c>
      <c r="D712" s="1">
        <f>AVERAGE(RealPrice!D700:D711)</f>
        <v>3.1387587522563133E-2</v>
      </c>
      <c r="E712" s="1">
        <f>AVERAGE(RealPrice!E700:E711)</f>
        <v>2.0899344225697211E-2</v>
      </c>
      <c r="F712" s="1">
        <f>AVERAGE(RealPrice!F700:F711)</f>
        <v>4.0157908872755319E-2</v>
      </c>
      <c r="G712" s="1">
        <f>AVERAGE(RealPrice!G700:G711)</f>
        <v>0</v>
      </c>
      <c r="H712" s="1">
        <f>AVERAGE(RealPrice!H700:H711)</f>
        <v>3.1387587522563133E-2</v>
      </c>
      <c r="I712" s="1"/>
      <c r="J712" s="1">
        <f t="shared" si="671"/>
        <v>-5.8836114732837425E-5</v>
      </c>
      <c r="K712" s="1">
        <f t="shared" si="672"/>
        <v>-5.7060499669400744E-5</v>
      </c>
      <c r="L712" s="1">
        <f t="shared" si="673"/>
        <v>-4.4539311920041569E-5</v>
      </c>
      <c r="M712" s="1">
        <f t="shared" si="674"/>
        <v>-7.933934771457013E-5</v>
      </c>
      <c r="N712" s="1">
        <f t="shared" si="675"/>
        <v>0</v>
      </c>
      <c r="O712" s="1">
        <f t="shared" si="676"/>
        <v>-5.7060499669400744E-5</v>
      </c>
      <c r="P712" s="1"/>
      <c r="Q712" s="99">
        <f t="shared" si="703"/>
        <v>-5.8836114732837425E-5</v>
      </c>
      <c r="R712" s="99">
        <f t="shared" si="704"/>
        <v>-5.7060499669400744E-5</v>
      </c>
      <c r="S712" s="99">
        <f t="shared" si="705"/>
        <v>-4.4539311920041569E-5</v>
      </c>
      <c r="T712" s="99">
        <f t="shared" si="706"/>
        <v>-7.933934771457013E-5</v>
      </c>
      <c r="U712" s="99">
        <f t="shared" si="707"/>
        <v>0</v>
      </c>
      <c r="V712" s="99">
        <f t="shared" si="708"/>
        <v>-5.7060499669400744E-5</v>
      </c>
      <c r="W712" s="99"/>
      <c r="X712" s="99">
        <f t="shared" si="709"/>
        <v>0</v>
      </c>
      <c r="Y712" s="99">
        <f t="shared" si="710"/>
        <v>0</v>
      </c>
      <c r="Z712" s="99">
        <f t="shared" si="711"/>
        <v>0</v>
      </c>
      <c r="AA712" s="99">
        <f t="shared" si="712"/>
        <v>0</v>
      </c>
      <c r="AB712" s="99">
        <f t="shared" si="713"/>
        <v>0</v>
      </c>
      <c r="AC712" s="99">
        <f t="shared" si="714"/>
        <v>0</v>
      </c>
      <c r="AD712" s="1"/>
      <c r="AE712" s="1"/>
      <c r="AF712" s="5">
        <f t="shared" si="683"/>
        <v>-2.1671799303298878E-3</v>
      </c>
      <c r="AG712" s="5">
        <f t="shared" si="684"/>
        <v>-1.814633117504072E-3</v>
      </c>
      <c r="AH712" s="5">
        <f t="shared" si="685"/>
        <v>-2.126602348606732E-3</v>
      </c>
      <c r="AI712" s="5">
        <f t="shared" si="686"/>
        <v>-1.9717886093961745E-3</v>
      </c>
      <c r="AJ712" s="5" t="e">
        <f t="shared" si="687"/>
        <v>#DIV/0!</v>
      </c>
      <c r="AK712" s="5">
        <f t="shared" si="688"/>
        <v>-1.814633117504072E-3</v>
      </c>
      <c r="AL712" s="1"/>
      <c r="AM712" s="175">
        <f t="shared" si="715"/>
        <v>-2.1671799303298878E-3</v>
      </c>
      <c r="AN712" s="175">
        <f t="shared" si="716"/>
        <v>-1.814633117504072E-3</v>
      </c>
      <c r="AO712" s="175">
        <f t="shared" si="717"/>
        <v>-2.126602348606732E-3</v>
      </c>
      <c r="AP712" s="175">
        <f t="shared" si="718"/>
        <v>-1.9717886093961745E-3</v>
      </c>
      <c r="AQ712" s="175" t="e">
        <f t="shared" si="719"/>
        <v>#DIV/0!</v>
      </c>
      <c r="AR712" s="175">
        <f t="shared" si="720"/>
        <v>-1.814633117504072E-3</v>
      </c>
      <c r="AS712" s="175"/>
      <c r="AT712" s="175">
        <f t="shared" si="721"/>
        <v>0</v>
      </c>
      <c r="AU712" s="175">
        <f t="shared" si="722"/>
        <v>0</v>
      </c>
      <c r="AV712" s="175">
        <f t="shared" si="723"/>
        <v>0</v>
      </c>
      <c r="AW712" s="175">
        <f t="shared" si="724"/>
        <v>0</v>
      </c>
      <c r="AX712" s="175" t="e">
        <f t="shared" si="725"/>
        <v>#DIV/0!</v>
      </c>
      <c r="AY712" s="175">
        <f t="shared" si="726"/>
        <v>0</v>
      </c>
      <c r="AZ712" s="1"/>
      <c r="BA712" s="1">
        <f t="shared" si="689"/>
        <v>2.7031026367000156E-2</v>
      </c>
      <c r="BB712" s="1">
        <f t="shared" si="690"/>
        <v>3.1330527022893732E-2</v>
      </c>
      <c r="BC712" s="1">
        <f t="shared" si="691"/>
        <v>2.085480491377717E-2</v>
      </c>
      <c r="BD712" s="1">
        <f t="shared" si="692"/>
        <v>4.0078569525040748E-2</v>
      </c>
      <c r="BE712" s="1">
        <f t="shared" si="693"/>
        <v>0</v>
      </c>
      <c r="BF712" s="1">
        <f t="shared" si="694"/>
        <v>3.1330527022893732E-2</v>
      </c>
      <c r="BG712" s="1"/>
      <c r="BH712" s="1">
        <f t="shared" si="727"/>
        <v>2.7089862481732993E-2</v>
      </c>
      <c r="BI712" s="1">
        <f t="shared" si="728"/>
        <v>3.1387587522563133E-2</v>
      </c>
      <c r="BJ712" s="1">
        <f t="shared" si="729"/>
        <v>2.0899344225697211E-2</v>
      </c>
      <c r="BK712" s="1">
        <f t="shared" si="730"/>
        <v>4.0157908872755319E-2</v>
      </c>
      <c r="BL712" s="1">
        <f t="shared" si="731"/>
        <v>0</v>
      </c>
      <c r="BM712" s="1">
        <f t="shared" si="732"/>
        <v>3.1387587522563133E-2</v>
      </c>
      <c r="BN712" s="1"/>
      <c r="BO712" s="1">
        <f t="shared" si="677"/>
        <v>-9.8061023725228794E-3</v>
      </c>
      <c r="BP712" s="1">
        <f t="shared" si="678"/>
        <v>-6.4069468824113334E-3</v>
      </c>
      <c r="BQ712" s="1">
        <f t="shared" si="679"/>
        <v>-3.3963338754844981E-2</v>
      </c>
      <c r="BR712" s="1">
        <f t="shared" si="680"/>
        <v>-4.4849863053675419E-3</v>
      </c>
      <c r="BS712" s="1" t="e">
        <f t="shared" si="681"/>
        <v>#DIV/0!</v>
      </c>
      <c r="BT712" s="1">
        <f t="shared" si="682"/>
        <v>-6.4069468824113334E-3</v>
      </c>
      <c r="BU712" s="1"/>
      <c r="BV712" s="1">
        <f t="shared" si="695"/>
        <v>0.10024931871168685</v>
      </c>
      <c r="BW712" s="1">
        <f t="shared" si="696"/>
        <v>9.8956392207069116E-2</v>
      </c>
      <c r="BX712" s="1">
        <f t="shared" si="697"/>
        <v>9.6835605238273531E-2</v>
      </c>
      <c r="BY712" s="1">
        <f t="shared" si="698"/>
        <v>0.1228571289151231</v>
      </c>
      <c r="BZ712" s="1" t="e">
        <f t="shared" si="699"/>
        <v>#DIV/0!</v>
      </c>
      <c r="CA712" s="1">
        <f t="shared" si="700"/>
        <v>9.8956392207069116E-2</v>
      </c>
      <c r="CB712" s="1"/>
      <c r="CC712" s="1"/>
    </row>
    <row r="713" spans="1:81" x14ac:dyDescent="0.2">
      <c r="A713">
        <f t="shared" si="701"/>
        <v>2049</v>
      </c>
      <c r="B713">
        <f t="shared" si="702"/>
        <v>4</v>
      </c>
      <c r="C713" s="1">
        <f>AVERAGE(RealPrice!C701:C712)</f>
        <v>2.703162793790459E-2</v>
      </c>
      <c r="D713" s="1">
        <f>AVERAGE(RealPrice!D701:D712)</f>
        <v>3.1331015389530682E-2</v>
      </c>
      <c r="E713" s="1">
        <f>AVERAGE(RealPrice!E701:E712)</f>
        <v>2.085501129712411E-2</v>
      </c>
      <c r="F713" s="1">
        <f>AVERAGE(RealPrice!F701:F712)</f>
        <v>4.0078420799804858E-2</v>
      </c>
      <c r="G713" s="1">
        <f>AVERAGE(RealPrice!G701:G712)</f>
        <v>0</v>
      </c>
      <c r="H713" s="1">
        <f>AVERAGE(RealPrice!H701:H712)</f>
        <v>3.1331015389530682E-2</v>
      </c>
      <c r="I713" s="1"/>
      <c r="J713" s="1">
        <f t="shared" si="671"/>
        <v>-5.8234543828403207E-5</v>
      </c>
      <c r="K713" s="1">
        <f t="shared" si="672"/>
        <v>-5.65721330324509E-5</v>
      </c>
      <c r="L713" s="1">
        <f t="shared" si="673"/>
        <v>-4.4332928573101449E-5</v>
      </c>
      <c r="M713" s="1">
        <f t="shared" si="674"/>
        <v>-7.9488072950460731E-5</v>
      </c>
      <c r="N713" s="1">
        <f t="shared" si="675"/>
        <v>0</v>
      </c>
      <c r="O713" s="1">
        <f t="shared" si="676"/>
        <v>-5.65721330324509E-5</v>
      </c>
      <c r="P713" s="1"/>
      <c r="Q713" s="99">
        <f t="shared" si="703"/>
        <v>-5.8234543828403207E-5</v>
      </c>
      <c r="R713" s="99">
        <f t="shared" si="704"/>
        <v>-5.65721330324509E-5</v>
      </c>
      <c r="S713" s="99">
        <f t="shared" si="705"/>
        <v>-4.4332928573101449E-5</v>
      </c>
      <c r="T713" s="99">
        <f t="shared" si="706"/>
        <v>-7.9488072950460731E-5</v>
      </c>
      <c r="U713" s="99">
        <f t="shared" si="707"/>
        <v>0</v>
      </c>
      <c r="V713" s="99">
        <f t="shared" si="708"/>
        <v>-5.65721330324509E-5</v>
      </c>
      <c r="W713" s="99"/>
      <c r="X713" s="99">
        <f t="shared" si="709"/>
        <v>0</v>
      </c>
      <c r="Y713" s="99">
        <f t="shared" si="710"/>
        <v>0</v>
      </c>
      <c r="Z713" s="99">
        <f t="shared" si="711"/>
        <v>0</v>
      </c>
      <c r="AA713" s="99">
        <f t="shared" si="712"/>
        <v>0</v>
      </c>
      <c r="AB713" s="99">
        <f t="shared" si="713"/>
        <v>0</v>
      </c>
      <c r="AC713" s="99">
        <f t="shared" si="714"/>
        <v>0</v>
      </c>
      <c r="AD713" s="1"/>
      <c r="AE713" s="1"/>
      <c r="AF713" s="5">
        <f t="shared" si="683"/>
        <v>-2.149680304492918E-3</v>
      </c>
      <c r="AG713" s="5">
        <f t="shared" si="684"/>
        <v>-1.8023727689101543E-3</v>
      </c>
      <c r="AH713" s="5">
        <f t="shared" si="685"/>
        <v>-2.1212593129401602E-3</v>
      </c>
      <c r="AI713" s="5">
        <f t="shared" si="686"/>
        <v>-1.9793877515467129E-3</v>
      </c>
      <c r="AJ713" s="5" t="e">
        <f t="shared" si="687"/>
        <v>#DIV/0!</v>
      </c>
      <c r="AK713" s="5">
        <f t="shared" si="688"/>
        <v>-1.8023727689101543E-3</v>
      </c>
      <c r="AL713" s="1"/>
      <c r="AM713" s="175">
        <f t="shared" si="715"/>
        <v>-2.149680304492918E-3</v>
      </c>
      <c r="AN713" s="175">
        <f t="shared" si="716"/>
        <v>-1.8023727689101543E-3</v>
      </c>
      <c r="AO713" s="175">
        <f t="shared" si="717"/>
        <v>-2.1212593129401602E-3</v>
      </c>
      <c r="AP713" s="175">
        <f t="shared" si="718"/>
        <v>-1.9793877515467129E-3</v>
      </c>
      <c r="AQ713" s="175" t="e">
        <f t="shared" si="719"/>
        <v>#DIV/0!</v>
      </c>
      <c r="AR713" s="175">
        <f t="shared" si="720"/>
        <v>-1.8023727689101543E-3</v>
      </c>
      <c r="AS713" s="175"/>
      <c r="AT713" s="175">
        <f t="shared" si="721"/>
        <v>0</v>
      </c>
      <c r="AU713" s="175">
        <f t="shared" si="722"/>
        <v>0</v>
      </c>
      <c r="AV713" s="175">
        <f t="shared" si="723"/>
        <v>0</v>
      </c>
      <c r="AW713" s="175">
        <f t="shared" si="724"/>
        <v>0</v>
      </c>
      <c r="AX713" s="175" t="e">
        <f t="shared" si="725"/>
        <v>#DIV/0!</v>
      </c>
      <c r="AY713" s="175">
        <f t="shared" si="726"/>
        <v>0</v>
      </c>
      <c r="AZ713" s="1"/>
      <c r="BA713" s="1">
        <f t="shared" si="689"/>
        <v>2.6973393394076187E-2</v>
      </c>
      <c r="BB713" s="1">
        <f t="shared" si="690"/>
        <v>3.1274443256498231E-2</v>
      </c>
      <c r="BC713" s="1">
        <f t="shared" si="691"/>
        <v>2.0810678368551008E-2</v>
      </c>
      <c r="BD713" s="1">
        <f t="shared" si="692"/>
        <v>3.9998932726854397E-2</v>
      </c>
      <c r="BE713" s="1">
        <f t="shared" si="693"/>
        <v>0</v>
      </c>
      <c r="BF713" s="1">
        <f t="shared" si="694"/>
        <v>3.1274443256498231E-2</v>
      </c>
      <c r="BG713" s="1"/>
      <c r="BH713" s="1">
        <f t="shared" si="727"/>
        <v>2.703162793790459E-2</v>
      </c>
      <c r="BI713" s="1">
        <f t="shared" si="728"/>
        <v>3.1331015389530682E-2</v>
      </c>
      <c r="BJ713" s="1">
        <f t="shared" si="729"/>
        <v>2.085501129712411E-2</v>
      </c>
      <c r="BK713" s="1">
        <f t="shared" si="730"/>
        <v>4.0078420799804858E-2</v>
      </c>
      <c r="BL713" s="1">
        <f t="shared" si="731"/>
        <v>0</v>
      </c>
      <c r="BM713" s="1">
        <f t="shared" si="732"/>
        <v>3.1331015389530682E-2</v>
      </c>
      <c r="BN713" s="1"/>
      <c r="BO713" s="1">
        <f t="shared" si="677"/>
        <v>-9.8642117306993737E-3</v>
      </c>
      <c r="BP713" s="1">
        <f t="shared" si="678"/>
        <v>-6.4634170513717289E-3</v>
      </c>
      <c r="BQ713" s="1">
        <f t="shared" si="679"/>
        <v>-3.400757764178048E-2</v>
      </c>
      <c r="BR713" s="1">
        <f t="shared" si="680"/>
        <v>-4.5643170406000104E-3</v>
      </c>
      <c r="BS713" s="1" t="e">
        <f t="shared" si="681"/>
        <v>#DIV/0!</v>
      </c>
      <c r="BT713" s="1">
        <f t="shared" si="682"/>
        <v>-6.4634170513717289E-3</v>
      </c>
      <c r="BU713" s="1"/>
      <c r="BV713" s="1">
        <f t="shared" si="695"/>
        <v>0.10024931871168685</v>
      </c>
      <c r="BW713" s="1">
        <f t="shared" si="696"/>
        <v>9.8956392207069116E-2</v>
      </c>
      <c r="BX713" s="1">
        <f t="shared" si="697"/>
        <v>9.6835605238273531E-2</v>
      </c>
      <c r="BY713" s="1">
        <f t="shared" si="698"/>
        <v>0.1228571289151231</v>
      </c>
      <c r="BZ713" s="1" t="e">
        <f t="shared" si="699"/>
        <v>#DIV/0!</v>
      </c>
      <c r="CA713" s="1">
        <f t="shared" si="700"/>
        <v>9.8956392207069116E-2</v>
      </c>
      <c r="CB713" s="1"/>
      <c r="CC713" s="1"/>
    </row>
    <row r="714" spans="1:81" x14ac:dyDescent="0.2">
      <c r="A714">
        <f t="shared" si="701"/>
        <v>2049</v>
      </c>
      <c r="B714">
        <f t="shared" si="702"/>
        <v>5</v>
      </c>
      <c r="C714" s="1">
        <f>AVERAGE(RealPrice!C702:C713)</f>
        <v>2.6973822436217182E-2</v>
      </c>
      <c r="D714" s="1">
        <f>AVERAGE(RealPrice!D702:D713)</f>
        <v>3.127479873534339E-2</v>
      </c>
      <c r="E714" s="1">
        <f>AVERAGE(RealPrice!E702:E713)</f>
        <v>2.0809715762124453E-2</v>
      </c>
      <c r="F714" s="1">
        <f>AVERAGE(RealPrice!F702:F713)</f>
        <v>3.9999076998306952E-2</v>
      </c>
      <c r="G714" s="1">
        <f>AVERAGE(RealPrice!G702:G713)</f>
        <v>0</v>
      </c>
      <c r="H714" s="1">
        <f>AVERAGE(RealPrice!H702:H713)</f>
        <v>3.127479873534339E-2</v>
      </c>
      <c r="I714" s="1"/>
      <c r="J714" s="1">
        <f t="shared" si="671"/>
        <v>-5.7805501687407945E-5</v>
      </c>
      <c r="K714" s="1">
        <f t="shared" si="672"/>
        <v>-5.6216654187292436E-5</v>
      </c>
      <c r="L714" s="1">
        <f t="shared" si="673"/>
        <v>-4.5295534999656439E-5</v>
      </c>
      <c r="M714" s="1">
        <f t="shared" si="674"/>
        <v>-7.934380149790532E-5</v>
      </c>
      <c r="N714" s="1">
        <f t="shared" si="675"/>
        <v>0</v>
      </c>
      <c r="O714" s="1">
        <f t="shared" si="676"/>
        <v>-5.6216654187292436E-5</v>
      </c>
      <c r="P714" s="1"/>
      <c r="Q714" s="99">
        <f t="shared" si="703"/>
        <v>-5.7805501687407945E-5</v>
      </c>
      <c r="R714" s="99">
        <f t="shared" si="704"/>
        <v>-5.6216654187292436E-5</v>
      </c>
      <c r="S714" s="99">
        <f t="shared" si="705"/>
        <v>-4.5295534999656439E-5</v>
      </c>
      <c r="T714" s="99">
        <f t="shared" si="706"/>
        <v>-7.934380149790532E-5</v>
      </c>
      <c r="U714" s="99">
        <f t="shared" si="707"/>
        <v>0</v>
      </c>
      <c r="V714" s="99">
        <f t="shared" si="708"/>
        <v>-5.6216654187292436E-5</v>
      </c>
      <c r="W714" s="99"/>
      <c r="X714" s="99">
        <f t="shared" si="709"/>
        <v>0</v>
      </c>
      <c r="Y714" s="99">
        <f t="shared" si="710"/>
        <v>0</v>
      </c>
      <c r="Z714" s="99">
        <f t="shared" si="711"/>
        <v>0</v>
      </c>
      <c r="AA714" s="99">
        <f t="shared" si="712"/>
        <v>0</v>
      </c>
      <c r="AB714" s="99">
        <f t="shared" si="713"/>
        <v>0</v>
      </c>
      <c r="AC714" s="99">
        <f t="shared" si="714"/>
        <v>0</v>
      </c>
      <c r="AD714" s="1"/>
      <c r="AE714" s="1"/>
      <c r="AF714" s="5">
        <f t="shared" si="683"/>
        <v>-2.1384395279557822E-3</v>
      </c>
      <c r="AG714" s="5">
        <f t="shared" si="684"/>
        <v>-1.7942812733122704E-3</v>
      </c>
      <c r="AH714" s="5">
        <f t="shared" si="685"/>
        <v>-2.1719256995033076E-3</v>
      </c>
      <c r="AI714" s="5">
        <f t="shared" si="686"/>
        <v>-1.9797137690188427E-3</v>
      </c>
      <c r="AJ714" s="5" t="e">
        <f t="shared" si="687"/>
        <v>#DIV/0!</v>
      </c>
      <c r="AK714" s="5">
        <f t="shared" si="688"/>
        <v>-1.7942812733122704E-3</v>
      </c>
      <c r="AL714" s="1"/>
      <c r="AM714" s="175">
        <f t="shared" si="715"/>
        <v>-2.1384395279557822E-3</v>
      </c>
      <c r="AN714" s="175">
        <f t="shared" si="716"/>
        <v>-1.7942812733122704E-3</v>
      </c>
      <c r="AO714" s="175">
        <f t="shared" si="717"/>
        <v>-2.1719256995033076E-3</v>
      </c>
      <c r="AP714" s="175">
        <f t="shared" si="718"/>
        <v>-1.9797137690188427E-3</v>
      </c>
      <c r="AQ714" s="175" t="e">
        <f t="shared" si="719"/>
        <v>#DIV/0!</v>
      </c>
      <c r="AR714" s="175">
        <f t="shared" si="720"/>
        <v>-1.7942812733122704E-3</v>
      </c>
      <c r="AS714" s="175"/>
      <c r="AT714" s="175">
        <f t="shared" si="721"/>
        <v>0</v>
      </c>
      <c r="AU714" s="175">
        <f t="shared" si="722"/>
        <v>0</v>
      </c>
      <c r="AV714" s="175">
        <f t="shared" si="723"/>
        <v>0</v>
      </c>
      <c r="AW714" s="175">
        <f t="shared" si="724"/>
        <v>0</v>
      </c>
      <c r="AX714" s="175" t="e">
        <f t="shared" si="725"/>
        <v>#DIV/0!</v>
      </c>
      <c r="AY714" s="175">
        <f t="shared" si="726"/>
        <v>0</v>
      </c>
      <c r="AZ714" s="1"/>
      <c r="BA714" s="1">
        <f t="shared" si="689"/>
        <v>2.6916016934529774E-2</v>
      </c>
      <c r="BB714" s="1">
        <f t="shared" si="690"/>
        <v>3.1218582081156097E-2</v>
      </c>
      <c r="BC714" s="1">
        <f t="shared" si="691"/>
        <v>2.0764420227124797E-2</v>
      </c>
      <c r="BD714" s="1">
        <f t="shared" si="692"/>
        <v>3.9919733196809047E-2</v>
      </c>
      <c r="BE714" s="1">
        <f t="shared" si="693"/>
        <v>0</v>
      </c>
      <c r="BF714" s="1">
        <f t="shared" si="694"/>
        <v>3.1218582081156097E-2</v>
      </c>
      <c r="BG714" s="1"/>
      <c r="BH714" s="1">
        <f t="shared" si="727"/>
        <v>2.6973822436217182E-2</v>
      </c>
      <c r="BI714" s="1">
        <f t="shared" si="728"/>
        <v>3.127479873534339E-2</v>
      </c>
      <c r="BJ714" s="1">
        <f t="shared" si="729"/>
        <v>2.0809715762124453E-2</v>
      </c>
      <c r="BK714" s="1">
        <f t="shared" si="730"/>
        <v>3.9999076998306952E-2</v>
      </c>
      <c r="BL714" s="1">
        <f t="shared" si="731"/>
        <v>0</v>
      </c>
      <c r="BM714" s="1">
        <f t="shared" si="732"/>
        <v>3.127479873534339E-2</v>
      </c>
      <c r="BN714" s="1"/>
      <c r="BO714" s="1">
        <f t="shared" si="677"/>
        <v>-9.9218936188170404E-3</v>
      </c>
      <c r="BP714" s="1">
        <f t="shared" si="678"/>
        <v>-6.5195328370691655E-3</v>
      </c>
      <c r="BQ714" s="1">
        <f t="shared" si="679"/>
        <v>-3.4052774798243597E-2</v>
      </c>
      <c r="BR714" s="1">
        <f t="shared" si="680"/>
        <v>-4.6435037640816038E-3</v>
      </c>
      <c r="BS714" s="1" t="e">
        <f t="shared" si="681"/>
        <v>#DIV/0!</v>
      </c>
      <c r="BT714" s="1">
        <f t="shared" si="682"/>
        <v>-6.5195328370691655E-3</v>
      </c>
      <c r="BU714" s="1"/>
      <c r="BV714" s="1">
        <f t="shared" si="695"/>
        <v>0.10024931871168685</v>
      </c>
      <c r="BW714" s="1">
        <f t="shared" si="696"/>
        <v>9.8956392207069116E-2</v>
      </c>
      <c r="BX714" s="1">
        <f t="shared" si="697"/>
        <v>9.6835605238273531E-2</v>
      </c>
      <c r="BY714" s="1">
        <f t="shared" si="698"/>
        <v>0.1228571289151231</v>
      </c>
      <c r="BZ714" s="1" t="e">
        <f t="shared" si="699"/>
        <v>#DIV/0!</v>
      </c>
      <c r="CA714" s="1">
        <f t="shared" si="700"/>
        <v>9.8956392207069116E-2</v>
      </c>
      <c r="CB714" s="1"/>
      <c r="CC714" s="1"/>
    </row>
    <row r="715" spans="1:81" x14ac:dyDescent="0.2">
      <c r="A715">
        <f t="shared" si="701"/>
        <v>2049</v>
      </c>
      <c r="B715">
        <f t="shared" si="702"/>
        <v>6</v>
      </c>
      <c r="C715" s="1">
        <f>AVERAGE(RealPrice!C703:C714)</f>
        <v>2.691628052686822E-2</v>
      </c>
      <c r="D715" s="1">
        <f>AVERAGE(RealPrice!D703:D714)</f>
        <v>3.1218897022740628E-2</v>
      </c>
      <c r="E715" s="1">
        <f>AVERAGE(RealPrice!E703:E714)</f>
        <v>2.0764939797711525E-2</v>
      </c>
      <c r="F715" s="1">
        <f>AVERAGE(RealPrice!F703:F714)</f>
        <v>3.9920784582832783E-2</v>
      </c>
      <c r="G715" s="1">
        <f>AVERAGE(RealPrice!G703:G714)</f>
        <v>0</v>
      </c>
      <c r="H715" s="1">
        <f>AVERAGE(RealPrice!H703:H714)</f>
        <v>3.1218897022740628E-2</v>
      </c>
      <c r="I715" s="1"/>
      <c r="J715" s="1">
        <f t="shared" si="671"/>
        <v>-5.7541909348961945E-5</v>
      </c>
      <c r="K715" s="1">
        <f t="shared" si="672"/>
        <v>-5.5901712602762083E-5</v>
      </c>
      <c r="L715" s="1">
        <f t="shared" si="673"/>
        <v>-4.477596441292836E-5</v>
      </c>
      <c r="M715" s="1">
        <f t="shared" si="674"/>
        <v>-7.8292415474169597E-5</v>
      </c>
      <c r="N715" s="1">
        <f t="shared" si="675"/>
        <v>0</v>
      </c>
      <c r="O715" s="1">
        <f t="shared" si="676"/>
        <v>-5.5901712602762083E-5</v>
      </c>
      <c r="P715" s="1"/>
      <c r="Q715" s="99">
        <f t="shared" si="703"/>
        <v>-5.7541909348961945E-5</v>
      </c>
      <c r="R715" s="99">
        <f t="shared" si="704"/>
        <v>-5.5901712602762083E-5</v>
      </c>
      <c r="S715" s="99">
        <f t="shared" si="705"/>
        <v>-4.477596441292836E-5</v>
      </c>
      <c r="T715" s="99">
        <f t="shared" si="706"/>
        <v>-7.8292415474169597E-5</v>
      </c>
      <c r="U715" s="99">
        <f t="shared" si="707"/>
        <v>0</v>
      </c>
      <c r="V715" s="99">
        <f t="shared" si="708"/>
        <v>-5.5901712602762083E-5</v>
      </c>
      <c r="W715" s="99"/>
      <c r="X715" s="99">
        <f t="shared" si="709"/>
        <v>0</v>
      </c>
      <c r="Y715" s="99">
        <f t="shared" si="710"/>
        <v>0</v>
      </c>
      <c r="Z715" s="99">
        <f t="shared" si="711"/>
        <v>0</v>
      </c>
      <c r="AA715" s="99">
        <f t="shared" si="712"/>
        <v>0</v>
      </c>
      <c r="AB715" s="99">
        <f t="shared" si="713"/>
        <v>0</v>
      </c>
      <c r="AC715" s="99">
        <f t="shared" si="714"/>
        <v>0</v>
      </c>
      <c r="AD715" s="1"/>
      <c r="AE715" s="1"/>
      <c r="AF715" s="5">
        <f t="shared" si="683"/>
        <v>-2.1332500977577773E-3</v>
      </c>
      <c r="AG715" s="5">
        <f t="shared" si="684"/>
        <v>-1.7874363661239956E-3</v>
      </c>
      <c r="AH715" s="5">
        <f t="shared" si="685"/>
        <v>-2.1516855359661191E-3</v>
      </c>
      <c r="AI715" s="5">
        <f t="shared" si="686"/>
        <v>-1.9573555529164288E-3</v>
      </c>
      <c r="AJ715" s="5" t="e">
        <f t="shared" si="687"/>
        <v>#DIV/0!</v>
      </c>
      <c r="AK715" s="5">
        <f t="shared" si="688"/>
        <v>-1.7874363661239956E-3</v>
      </c>
      <c r="AL715" s="1"/>
      <c r="AM715" s="175">
        <f t="shared" si="715"/>
        <v>-2.1332500977577773E-3</v>
      </c>
      <c r="AN715" s="175">
        <f t="shared" si="716"/>
        <v>-1.7874363661239956E-3</v>
      </c>
      <c r="AO715" s="175">
        <f t="shared" si="717"/>
        <v>-2.1516855359661191E-3</v>
      </c>
      <c r="AP715" s="175">
        <f t="shared" si="718"/>
        <v>-1.9573555529164288E-3</v>
      </c>
      <c r="AQ715" s="175" t="e">
        <f t="shared" si="719"/>
        <v>#DIV/0!</v>
      </c>
      <c r="AR715" s="175">
        <f t="shared" si="720"/>
        <v>-1.7874363661239956E-3</v>
      </c>
      <c r="AS715" s="175"/>
      <c r="AT715" s="175">
        <f t="shared" si="721"/>
        <v>0</v>
      </c>
      <c r="AU715" s="175">
        <f t="shared" si="722"/>
        <v>0</v>
      </c>
      <c r="AV715" s="175">
        <f t="shared" si="723"/>
        <v>0</v>
      </c>
      <c r="AW715" s="175">
        <f t="shared" si="724"/>
        <v>0</v>
      </c>
      <c r="AX715" s="175" t="e">
        <f t="shared" si="725"/>
        <v>#DIV/0!</v>
      </c>
      <c r="AY715" s="175">
        <f t="shared" si="726"/>
        <v>0</v>
      </c>
      <c r="AZ715" s="1"/>
      <c r="BA715" s="1">
        <f t="shared" si="689"/>
        <v>2.6858738617519258E-2</v>
      </c>
      <c r="BB715" s="1">
        <f t="shared" si="690"/>
        <v>3.1162995310137866E-2</v>
      </c>
      <c r="BC715" s="1">
        <f t="shared" si="691"/>
        <v>2.0720163833298597E-2</v>
      </c>
      <c r="BD715" s="1">
        <f t="shared" si="692"/>
        <v>3.9842492167358613E-2</v>
      </c>
      <c r="BE715" s="1">
        <f t="shared" si="693"/>
        <v>0</v>
      </c>
      <c r="BF715" s="1">
        <f t="shared" si="694"/>
        <v>3.1162995310137866E-2</v>
      </c>
      <c r="BG715" s="1"/>
      <c r="BH715" s="1">
        <f t="shared" si="727"/>
        <v>2.691628052686822E-2</v>
      </c>
      <c r="BI715" s="1">
        <f t="shared" si="728"/>
        <v>3.1218897022740628E-2</v>
      </c>
      <c r="BJ715" s="1">
        <f t="shared" si="729"/>
        <v>2.0764939797711525E-2</v>
      </c>
      <c r="BK715" s="1">
        <f t="shared" si="730"/>
        <v>3.9920784582832783E-2</v>
      </c>
      <c r="BL715" s="1">
        <f t="shared" si="731"/>
        <v>0</v>
      </c>
      <c r="BM715" s="1">
        <f t="shared" si="732"/>
        <v>3.1218897022740628E-2</v>
      </c>
      <c r="BN715" s="1"/>
      <c r="BO715" s="1">
        <f t="shared" si="677"/>
        <v>-9.979312776882257E-3</v>
      </c>
      <c r="BP715" s="1">
        <f t="shared" si="678"/>
        <v>-6.5753346289178921E-3</v>
      </c>
      <c r="BQ715" s="1">
        <f t="shared" si="679"/>
        <v>-3.4097454418861542E-2</v>
      </c>
      <c r="BR715" s="1">
        <f t="shared" si="680"/>
        <v>-4.7216429334615917E-3</v>
      </c>
      <c r="BS715" s="1" t="e">
        <f t="shared" si="681"/>
        <v>#DIV/0!</v>
      </c>
      <c r="BT715" s="1">
        <f t="shared" si="682"/>
        <v>-6.5753346289178921E-3</v>
      </c>
      <c r="BU715" s="1"/>
      <c r="BV715" s="1">
        <f t="shared" si="695"/>
        <v>0.10024931871168685</v>
      </c>
      <c r="BW715" s="1">
        <f t="shared" si="696"/>
        <v>9.8956392207069116E-2</v>
      </c>
      <c r="BX715" s="1">
        <f t="shared" si="697"/>
        <v>9.6835605238273531E-2</v>
      </c>
      <c r="BY715" s="1">
        <f t="shared" si="698"/>
        <v>0.1228571289151231</v>
      </c>
      <c r="BZ715" s="1" t="e">
        <f t="shared" si="699"/>
        <v>#DIV/0!</v>
      </c>
      <c r="CA715" s="1">
        <f t="shared" si="700"/>
        <v>9.8956392207069116E-2</v>
      </c>
      <c r="CB715" s="1"/>
      <c r="CC715" s="1"/>
    </row>
    <row r="716" spans="1:81" x14ac:dyDescent="0.2">
      <c r="A716">
        <f t="shared" si="701"/>
        <v>2049</v>
      </c>
      <c r="B716">
        <f t="shared" si="702"/>
        <v>7</v>
      </c>
      <c r="C716" s="1">
        <f>AVERAGE(RealPrice!C704:C715)</f>
        <v>2.6860204745372939E-2</v>
      </c>
      <c r="D716" s="1">
        <f>AVERAGE(RealPrice!D704:D715)</f>
        <v>3.1164210717762597E-2</v>
      </c>
      <c r="E716" s="1">
        <f>AVERAGE(RealPrice!E704:E715)</f>
        <v>2.0719899672059432E-2</v>
      </c>
      <c r="F716" s="1">
        <f>AVERAGE(RealPrice!F704:F715)</f>
        <v>3.9844186727298794E-2</v>
      </c>
      <c r="G716" s="1">
        <f>AVERAGE(RealPrice!G704:G715)</f>
        <v>0</v>
      </c>
      <c r="H716" s="1">
        <f>AVERAGE(RealPrice!H704:H715)</f>
        <v>3.1164210717762597E-2</v>
      </c>
      <c r="I716" s="1"/>
      <c r="J716" s="1">
        <f t="shared" si="671"/>
        <v>-5.6075781495280863E-5</v>
      </c>
      <c r="K716" s="1">
        <f t="shared" si="672"/>
        <v>-5.4686304978030648E-5</v>
      </c>
      <c r="L716" s="1">
        <f t="shared" si="673"/>
        <v>-4.5040125652092561E-5</v>
      </c>
      <c r="M716" s="1">
        <f t="shared" si="674"/>
        <v>-7.6597855533988568E-5</v>
      </c>
      <c r="N716" s="1">
        <f t="shared" si="675"/>
        <v>0</v>
      </c>
      <c r="O716" s="1">
        <f t="shared" si="676"/>
        <v>-5.4686304978030648E-5</v>
      </c>
      <c r="P716" s="1"/>
      <c r="Q716" s="99">
        <f t="shared" si="703"/>
        <v>-5.6075781495280863E-5</v>
      </c>
      <c r="R716" s="99">
        <f t="shared" si="704"/>
        <v>-5.4686304978030648E-5</v>
      </c>
      <c r="S716" s="99">
        <f t="shared" si="705"/>
        <v>-4.5040125652092561E-5</v>
      </c>
      <c r="T716" s="99">
        <f t="shared" si="706"/>
        <v>-7.6597855533988568E-5</v>
      </c>
      <c r="U716" s="99">
        <f t="shared" si="707"/>
        <v>0</v>
      </c>
      <c r="V716" s="99">
        <f t="shared" si="708"/>
        <v>-5.4686304978030648E-5</v>
      </c>
      <c r="W716" s="99"/>
      <c r="X716" s="99">
        <f t="shared" si="709"/>
        <v>0</v>
      </c>
      <c r="Y716" s="99">
        <f t="shared" si="710"/>
        <v>0</v>
      </c>
      <c r="Z716" s="99">
        <f t="shared" si="711"/>
        <v>0</v>
      </c>
      <c r="AA716" s="99">
        <f t="shared" si="712"/>
        <v>0</v>
      </c>
      <c r="AB716" s="99">
        <f t="shared" si="713"/>
        <v>0</v>
      </c>
      <c r="AC716" s="99">
        <f t="shared" si="714"/>
        <v>0</v>
      </c>
      <c r="AD716" s="1"/>
      <c r="AE716" s="1"/>
      <c r="AF716" s="5">
        <f t="shared" si="683"/>
        <v>-2.0833406547128286E-3</v>
      </c>
      <c r="AG716" s="5">
        <f t="shared" si="684"/>
        <v>-1.7517052232240982E-3</v>
      </c>
      <c r="AH716" s="5">
        <f t="shared" si="685"/>
        <v>-2.1690467726305229E-3</v>
      </c>
      <c r="AI716" s="5">
        <f t="shared" si="686"/>
        <v>-1.9187462454565152E-3</v>
      </c>
      <c r="AJ716" s="5" t="e">
        <f t="shared" si="687"/>
        <v>#DIV/0!</v>
      </c>
      <c r="AK716" s="5">
        <f t="shared" si="688"/>
        <v>-1.7517052232240982E-3</v>
      </c>
      <c r="AL716" s="1"/>
      <c r="AM716" s="175">
        <f t="shared" si="715"/>
        <v>-2.0833406547128286E-3</v>
      </c>
      <c r="AN716" s="175">
        <f t="shared" si="716"/>
        <v>-1.7517052232240982E-3</v>
      </c>
      <c r="AO716" s="175">
        <f t="shared" si="717"/>
        <v>-2.1690467726305229E-3</v>
      </c>
      <c r="AP716" s="175">
        <f t="shared" si="718"/>
        <v>-1.9187462454565152E-3</v>
      </c>
      <c r="AQ716" s="175" t="e">
        <f t="shared" si="719"/>
        <v>#DIV/0!</v>
      </c>
      <c r="AR716" s="175">
        <f t="shared" si="720"/>
        <v>-1.7517052232240982E-3</v>
      </c>
      <c r="AS716" s="175"/>
      <c r="AT716" s="175">
        <f t="shared" si="721"/>
        <v>0</v>
      </c>
      <c r="AU716" s="175">
        <f t="shared" si="722"/>
        <v>0</v>
      </c>
      <c r="AV716" s="175">
        <f t="shared" si="723"/>
        <v>0</v>
      </c>
      <c r="AW716" s="175">
        <f t="shared" si="724"/>
        <v>0</v>
      </c>
      <c r="AX716" s="175" t="e">
        <f t="shared" si="725"/>
        <v>#DIV/0!</v>
      </c>
      <c r="AY716" s="175">
        <f t="shared" si="726"/>
        <v>0</v>
      </c>
      <c r="AZ716" s="1"/>
      <c r="BA716" s="1">
        <f t="shared" si="689"/>
        <v>2.6804128963877658E-2</v>
      </c>
      <c r="BB716" s="1">
        <f t="shared" si="690"/>
        <v>3.1109524412784566E-2</v>
      </c>
      <c r="BC716" s="1">
        <f t="shared" si="691"/>
        <v>2.067485954640734E-2</v>
      </c>
      <c r="BD716" s="1">
        <f t="shared" si="692"/>
        <v>3.9767588871764806E-2</v>
      </c>
      <c r="BE716" s="1">
        <f t="shared" si="693"/>
        <v>0</v>
      </c>
      <c r="BF716" s="1">
        <f t="shared" si="694"/>
        <v>3.1109524412784566E-2</v>
      </c>
      <c r="BG716" s="1"/>
      <c r="BH716" s="1">
        <f t="shared" si="727"/>
        <v>2.6860204745372939E-2</v>
      </c>
      <c r="BI716" s="1">
        <f t="shared" si="728"/>
        <v>3.1164210717762597E-2</v>
      </c>
      <c r="BJ716" s="1">
        <f t="shared" si="729"/>
        <v>2.0719899672059432E-2</v>
      </c>
      <c r="BK716" s="1">
        <f t="shared" si="730"/>
        <v>3.9844186727298794E-2</v>
      </c>
      <c r="BL716" s="1">
        <f t="shared" si="731"/>
        <v>0</v>
      </c>
      <c r="BM716" s="1">
        <f t="shared" si="732"/>
        <v>3.1164210717762597E-2</v>
      </c>
      <c r="BN716" s="1"/>
      <c r="BO716" s="1">
        <f t="shared" si="677"/>
        <v>-1.0035271733422203E-2</v>
      </c>
      <c r="BP716" s="1">
        <f t="shared" si="678"/>
        <v>-6.6299251396098532E-3</v>
      </c>
      <c r="BQ716" s="1">
        <f t="shared" si="679"/>
        <v>-3.414239685037445E-2</v>
      </c>
      <c r="BR716" s="1">
        <f t="shared" si="680"/>
        <v>-4.7980938171478648E-3</v>
      </c>
      <c r="BS716" s="1" t="e">
        <f t="shared" si="681"/>
        <v>#DIV/0!</v>
      </c>
      <c r="BT716" s="1">
        <f t="shared" si="682"/>
        <v>-6.6299251396098532E-3</v>
      </c>
      <c r="BU716" s="1"/>
      <c r="BV716" s="1">
        <f t="shared" si="695"/>
        <v>0.10024931871168685</v>
      </c>
      <c r="BW716" s="1">
        <f t="shared" si="696"/>
        <v>9.8956392207069116E-2</v>
      </c>
      <c r="BX716" s="1">
        <f t="shared" si="697"/>
        <v>9.6835605238273531E-2</v>
      </c>
      <c r="BY716" s="1">
        <f t="shared" si="698"/>
        <v>0.1228571289151231</v>
      </c>
      <c r="BZ716" s="1" t="e">
        <f t="shared" si="699"/>
        <v>#DIV/0!</v>
      </c>
      <c r="CA716" s="1">
        <f t="shared" si="700"/>
        <v>9.8956392207069116E-2</v>
      </c>
      <c r="CB716" s="1"/>
      <c r="CC716" s="1"/>
    </row>
    <row r="717" spans="1:81" x14ac:dyDescent="0.2">
      <c r="A717">
        <f t="shared" si="701"/>
        <v>2049</v>
      </c>
      <c r="B717">
        <f t="shared" si="702"/>
        <v>8</v>
      </c>
      <c r="C717" s="1">
        <f>AVERAGE(RealPrice!C705:C716)</f>
        <v>2.6804515646950317E-2</v>
      </c>
      <c r="D717" s="1">
        <f>AVERAGE(RealPrice!D705:D716)</f>
        <v>3.1110281591750947E-2</v>
      </c>
      <c r="E717" s="1">
        <f>AVERAGE(RealPrice!E705:E716)</f>
        <v>2.0674265782063311E-2</v>
      </c>
      <c r="F717" s="1">
        <f>AVERAGE(RealPrice!F705:F716)</f>
        <v>3.9768033357521743E-2</v>
      </c>
      <c r="G717" s="1">
        <f>AVERAGE(RealPrice!G705:G716)</f>
        <v>0</v>
      </c>
      <c r="H717" s="1">
        <f>AVERAGE(RealPrice!H705:H716)</f>
        <v>3.1110281591750947E-2</v>
      </c>
      <c r="I717" s="1"/>
      <c r="J717" s="1">
        <f t="shared" si="671"/>
        <v>-5.5689098422621874E-5</v>
      </c>
      <c r="K717" s="1">
        <f t="shared" si="672"/>
        <v>-5.3929126011650202E-5</v>
      </c>
      <c r="L717" s="1">
        <f t="shared" si="673"/>
        <v>-4.5633889996121724E-5</v>
      </c>
      <c r="M717" s="1">
        <f t="shared" si="674"/>
        <v>-7.6153369777051672E-5</v>
      </c>
      <c r="N717" s="1">
        <f t="shared" si="675"/>
        <v>0</v>
      </c>
      <c r="O717" s="1">
        <f t="shared" si="676"/>
        <v>-5.3929126011650202E-5</v>
      </c>
      <c r="P717" s="1"/>
      <c r="Q717" s="99">
        <f t="shared" si="703"/>
        <v>-5.5689098422621874E-5</v>
      </c>
      <c r="R717" s="99">
        <f t="shared" si="704"/>
        <v>-5.3929126011650202E-5</v>
      </c>
      <c r="S717" s="99">
        <f t="shared" si="705"/>
        <v>-4.5633889996121724E-5</v>
      </c>
      <c r="T717" s="99">
        <f t="shared" si="706"/>
        <v>-7.6153369777051672E-5</v>
      </c>
      <c r="U717" s="99">
        <f t="shared" si="707"/>
        <v>0</v>
      </c>
      <c r="V717" s="99">
        <f t="shared" si="708"/>
        <v>-5.3929126011650202E-5</v>
      </c>
      <c r="W717" s="99"/>
      <c r="X717" s="99">
        <f t="shared" si="709"/>
        <v>0</v>
      </c>
      <c r="Y717" s="99">
        <f t="shared" si="710"/>
        <v>0</v>
      </c>
      <c r="Z717" s="99">
        <f t="shared" si="711"/>
        <v>0</v>
      </c>
      <c r="AA717" s="99">
        <f t="shared" si="712"/>
        <v>0</v>
      </c>
      <c r="AB717" s="99">
        <f t="shared" si="713"/>
        <v>0</v>
      </c>
      <c r="AC717" s="99">
        <f t="shared" si="714"/>
        <v>0</v>
      </c>
      <c r="AD717" s="1"/>
      <c r="AE717" s="1"/>
      <c r="AF717" s="5">
        <f t="shared" si="683"/>
        <v>-2.0732938914851395E-3</v>
      </c>
      <c r="AG717" s="5">
        <f t="shared" si="684"/>
        <v>-1.730482652041343E-3</v>
      </c>
      <c r="AH717" s="5">
        <f t="shared" si="685"/>
        <v>-2.2024184826366922E-3</v>
      </c>
      <c r="AI717" s="5">
        <f t="shared" si="686"/>
        <v>-1.9112793115406701E-3</v>
      </c>
      <c r="AJ717" s="5" t="e">
        <f t="shared" si="687"/>
        <v>#DIV/0!</v>
      </c>
      <c r="AK717" s="5">
        <f t="shared" si="688"/>
        <v>-1.730482652041343E-3</v>
      </c>
      <c r="AL717" s="1"/>
      <c r="AM717" s="175">
        <f t="shared" si="715"/>
        <v>-2.0732938914851395E-3</v>
      </c>
      <c r="AN717" s="175">
        <f t="shared" si="716"/>
        <v>-1.730482652041343E-3</v>
      </c>
      <c r="AO717" s="175">
        <f t="shared" si="717"/>
        <v>-2.2024184826366922E-3</v>
      </c>
      <c r="AP717" s="175">
        <f t="shared" si="718"/>
        <v>-1.9112793115406701E-3</v>
      </c>
      <c r="AQ717" s="175" t="e">
        <f t="shared" si="719"/>
        <v>#DIV/0!</v>
      </c>
      <c r="AR717" s="175">
        <f t="shared" si="720"/>
        <v>-1.730482652041343E-3</v>
      </c>
      <c r="AS717" s="175"/>
      <c r="AT717" s="175">
        <f t="shared" si="721"/>
        <v>0</v>
      </c>
      <c r="AU717" s="175">
        <f t="shared" si="722"/>
        <v>0</v>
      </c>
      <c r="AV717" s="175">
        <f t="shared" si="723"/>
        <v>0</v>
      </c>
      <c r="AW717" s="175">
        <f t="shared" si="724"/>
        <v>0</v>
      </c>
      <c r="AX717" s="175" t="e">
        <f t="shared" si="725"/>
        <v>#DIV/0!</v>
      </c>
      <c r="AY717" s="175">
        <f t="shared" si="726"/>
        <v>0</v>
      </c>
      <c r="AZ717" s="1"/>
      <c r="BA717" s="1">
        <f t="shared" si="689"/>
        <v>2.6748826548527695E-2</v>
      </c>
      <c r="BB717" s="1">
        <f t="shared" si="690"/>
        <v>3.1056352465739297E-2</v>
      </c>
      <c r="BC717" s="1">
        <f t="shared" si="691"/>
        <v>2.0628631892067189E-2</v>
      </c>
      <c r="BD717" s="1">
        <f t="shared" si="692"/>
        <v>3.9691879987744691E-2</v>
      </c>
      <c r="BE717" s="1">
        <f t="shared" si="693"/>
        <v>0</v>
      </c>
      <c r="BF717" s="1">
        <f t="shared" si="694"/>
        <v>3.1056352465739297E-2</v>
      </c>
      <c r="BG717" s="1"/>
      <c r="BH717" s="1">
        <f t="shared" si="727"/>
        <v>2.6804515646950317E-2</v>
      </c>
      <c r="BI717" s="1">
        <f t="shared" si="728"/>
        <v>3.1110281591750947E-2</v>
      </c>
      <c r="BJ717" s="1">
        <f t="shared" si="729"/>
        <v>2.0674265782063311E-2</v>
      </c>
      <c r="BK717" s="1">
        <f t="shared" si="730"/>
        <v>3.9768033357521743E-2</v>
      </c>
      <c r="BL717" s="1">
        <f t="shared" si="731"/>
        <v>0</v>
      </c>
      <c r="BM717" s="1">
        <f t="shared" si="732"/>
        <v>3.1110281591750947E-2</v>
      </c>
      <c r="BN717" s="1"/>
      <c r="BO717" s="1">
        <f t="shared" si="677"/>
        <v>-1.0090845371977243E-2</v>
      </c>
      <c r="BP717" s="1">
        <f t="shared" si="678"/>
        <v>-6.6837609422044997E-3</v>
      </c>
      <c r="BQ717" s="1">
        <f t="shared" si="679"/>
        <v>-3.4187930235447812E-2</v>
      </c>
      <c r="BR717" s="1">
        <f t="shared" si="680"/>
        <v>-4.8741016365647554E-3</v>
      </c>
      <c r="BS717" s="1" t="e">
        <f t="shared" si="681"/>
        <v>#DIV/0!</v>
      </c>
      <c r="BT717" s="1">
        <f t="shared" si="682"/>
        <v>-6.6837609422044997E-3</v>
      </c>
      <c r="BU717" s="1"/>
      <c r="BV717" s="1">
        <f t="shared" si="695"/>
        <v>0.10024931871168685</v>
      </c>
      <c r="BW717" s="1">
        <f t="shared" si="696"/>
        <v>9.8956392207069116E-2</v>
      </c>
      <c r="BX717" s="1">
        <f t="shared" si="697"/>
        <v>9.6835605238273531E-2</v>
      </c>
      <c r="BY717" s="1">
        <f t="shared" si="698"/>
        <v>0.1228571289151231</v>
      </c>
      <c r="BZ717" s="1" t="e">
        <f t="shared" si="699"/>
        <v>#DIV/0!</v>
      </c>
      <c r="CA717" s="1">
        <f t="shared" si="700"/>
        <v>9.8956392207069116E-2</v>
      </c>
      <c r="CB717" s="1"/>
      <c r="CC717" s="1"/>
    </row>
    <row r="718" spans="1:81" x14ac:dyDescent="0.2">
      <c r="A718">
        <f t="shared" si="701"/>
        <v>2049</v>
      </c>
      <c r="B718">
        <f t="shared" si="702"/>
        <v>9</v>
      </c>
      <c r="C718" s="1">
        <f>AVERAGE(RealPrice!C706:C717)</f>
        <v>2.674880497112225E-2</v>
      </c>
      <c r="D718" s="1">
        <f>AVERAGE(RealPrice!D706:D717)</f>
        <v>3.1056083906351364E-2</v>
      </c>
      <c r="E718" s="1">
        <f>AVERAGE(RealPrice!E706:E717)</f>
        <v>2.0628498769287202E-2</v>
      </c>
      <c r="F718" s="1">
        <f>AVERAGE(RealPrice!F706:F717)</f>
        <v>3.9692090912356086E-2</v>
      </c>
      <c r="G718" s="1">
        <f>AVERAGE(RealPrice!G706:G717)</f>
        <v>0</v>
      </c>
      <c r="H718" s="1">
        <f>AVERAGE(RealPrice!H706:H717)</f>
        <v>3.1056083906351364E-2</v>
      </c>
      <c r="I718" s="1"/>
      <c r="J718" s="1">
        <f t="shared" si="671"/>
        <v>-5.5710675828067602E-5</v>
      </c>
      <c r="K718" s="1">
        <f t="shared" si="672"/>
        <v>-5.4197685399583195E-5</v>
      </c>
      <c r="L718" s="1">
        <f t="shared" si="673"/>
        <v>-4.5767012776108673E-5</v>
      </c>
      <c r="M718" s="1">
        <f t="shared" si="674"/>
        <v>-7.5942445165656791E-5</v>
      </c>
      <c r="N718" s="1">
        <f t="shared" si="675"/>
        <v>0</v>
      </c>
      <c r="O718" s="1">
        <f t="shared" si="676"/>
        <v>-5.4197685399583195E-5</v>
      </c>
      <c r="P718" s="1"/>
      <c r="Q718" s="99">
        <f t="shared" si="703"/>
        <v>-5.5710675828067602E-5</v>
      </c>
      <c r="R718" s="99">
        <f t="shared" si="704"/>
        <v>-5.4197685399583195E-5</v>
      </c>
      <c r="S718" s="99">
        <f t="shared" si="705"/>
        <v>-4.5767012776108673E-5</v>
      </c>
      <c r="T718" s="99">
        <f t="shared" si="706"/>
        <v>-7.5942445165656791E-5</v>
      </c>
      <c r="U718" s="99">
        <f t="shared" si="707"/>
        <v>0</v>
      </c>
      <c r="V718" s="99">
        <f t="shared" si="708"/>
        <v>-5.4197685399583195E-5</v>
      </c>
      <c r="W718" s="99"/>
      <c r="X718" s="99">
        <f t="shared" si="709"/>
        <v>0</v>
      </c>
      <c r="Y718" s="99">
        <f t="shared" si="710"/>
        <v>0</v>
      </c>
      <c r="Z718" s="99">
        <f t="shared" si="711"/>
        <v>0</v>
      </c>
      <c r="AA718" s="99">
        <f t="shared" si="712"/>
        <v>0</v>
      </c>
      <c r="AB718" s="99">
        <f t="shared" si="713"/>
        <v>0</v>
      </c>
      <c r="AC718" s="99">
        <f t="shared" si="714"/>
        <v>0</v>
      </c>
      <c r="AD718" s="1"/>
      <c r="AE718" s="1"/>
      <c r="AF718" s="5">
        <f t="shared" si="683"/>
        <v>-2.0784063611463122E-3</v>
      </c>
      <c r="AG718" s="5">
        <f t="shared" si="684"/>
        <v>-1.7421149094951627E-3</v>
      </c>
      <c r="AH718" s="5">
        <f t="shared" si="685"/>
        <v>-2.2137188937474406E-3</v>
      </c>
      <c r="AI718" s="5">
        <f t="shared" si="686"/>
        <v>-1.909635422071787E-3</v>
      </c>
      <c r="AJ718" s="5" t="e">
        <f t="shared" si="687"/>
        <v>#DIV/0!</v>
      </c>
      <c r="AK718" s="5">
        <f t="shared" si="688"/>
        <v>-1.7421149094951627E-3</v>
      </c>
      <c r="AL718" s="1"/>
      <c r="AM718" s="175">
        <f t="shared" si="715"/>
        <v>-2.0784063611463122E-3</v>
      </c>
      <c r="AN718" s="175">
        <f t="shared" si="716"/>
        <v>-1.7421149094951627E-3</v>
      </c>
      <c r="AO718" s="175">
        <f t="shared" si="717"/>
        <v>-2.2137188937474406E-3</v>
      </c>
      <c r="AP718" s="175">
        <f t="shared" si="718"/>
        <v>-1.909635422071787E-3</v>
      </c>
      <c r="AQ718" s="175" t="e">
        <f t="shared" si="719"/>
        <v>#DIV/0!</v>
      </c>
      <c r="AR718" s="175">
        <f t="shared" si="720"/>
        <v>-1.7421149094951627E-3</v>
      </c>
      <c r="AS718" s="175"/>
      <c r="AT718" s="175">
        <f t="shared" si="721"/>
        <v>0</v>
      </c>
      <c r="AU718" s="175">
        <f t="shared" si="722"/>
        <v>0</v>
      </c>
      <c r="AV718" s="175">
        <f t="shared" si="723"/>
        <v>0</v>
      </c>
      <c r="AW718" s="175">
        <f t="shared" si="724"/>
        <v>0</v>
      </c>
      <c r="AX718" s="175" t="e">
        <f t="shared" si="725"/>
        <v>#DIV/0!</v>
      </c>
      <c r="AY718" s="175">
        <f t="shared" si="726"/>
        <v>0</v>
      </c>
      <c r="AZ718" s="1"/>
      <c r="BA718" s="1">
        <f t="shared" si="689"/>
        <v>2.6693094295294182E-2</v>
      </c>
      <c r="BB718" s="1">
        <f t="shared" si="690"/>
        <v>3.1001886220951781E-2</v>
      </c>
      <c r="BC718" s="1">
        <f t="shared" si="691"/>
        <v>2.0582731756511093E-2</v>
      </c>
      <c r="BD718" s="1">
        <f t="shared" si="692"/>
        <v>3.9616148467190429E-2</v>
      </c>
      <c r="BE718" s="1">
        <f t="shared" si="693"/>
        <v>0</v>
      </c>
      <c r="BF718" s="1">
        <f t="shared" si="694"/>
        <v>3.1001886220951781E-2</v>
      </c>
      <c r="BG718" s="1"/>
      <c r="BH718" s="1">
        <f t="shared" si="727"/>
        <v>2.674880497112225E-2</v>
      </c>
      <c r="BI718" s="1">
        <f t="shared" si="728"/>
        <v>3.1056083906351364E-2</v>
      </c>
      <c r="BJ718" s="1">
        <f t="shared" si="729"/>
        <v>2.0628498769287202E-2</v>
      </c>
      <c r="BK718" s="1">
        <f t="shared" si="730"/>
        <v>3.9692090912356086E-2</v>
      </c>
      <c r="BL718" s="1">
        <f t="shared" si="731"/>
        <v>0</v>
      </c>
      <c r="BM718" s="1">
        <f t="shared" si="732"/>
        <v>3.1056083906351364E-2</v>
      </c>
      <c r="BN718" s="1"/>
      <c r="BO718" s="1">
        <f t="shared" si="677"/>
        <v>-1.0146440258382286E-2</v>
      </c>
      <c r="BP718" s="1">
        <f t="shared" si="678"/>
        <v>-6.7378642090082869E-3</v>
      </c>
      <c r="BQ718" s="1">
        <f t="shared" si="679"/>
        <v>-3.4233595932923029E-2</v>
      </c>
      <c r="BR718" s="1">
        <f t="shared" si="680"/>
        <v>-4.9498990593470843E-3</v>
      </c>
      <c r="BS718" s="1" t="e">
        <f t="shared" si="681"/>
        <v>#DIV/0!</v>
      </c>
      <c r="BT718" s="1">
        <f t="shared" si="682"/>
        <v>-6.7378642090082869E-3</v>
      </c>
      <c r="BU718" s="1"/>
      <c r="BV718" s="1">
        <f t="shared" si="695"/>
        <v>0.10024931871168685</v>
      </c>
      <c r="BW718" s="1">
        <f t="shared" si="696"/>
        <v>9.8956392207069116E-2</v>
      </c>
      <c r="BX718" s="1">
        <f t="shared" si="697"/>
        <v>9.6835605238273531E-2</v>
      </c>
      <c r="BY718" s="1">
        <f t="shared" si="698"/>
        <v>0.1228571289151231</v>
      </c>
      <c r="BZ718" s="1" t="e">
        <f t="shared" si="699"/>
        <v>#DIV/0!</v>
      </c>
      <c r="CA718" s="1">
        <f t="shared" si="700"/>
        <v>9.8956392207069116E-2</v>
      </c>
      <c r="CB718" s="1"/>
      <c r="CC718" s="1"/>
    </row>
    <row r="719" spans="1:81" x14ac:dyDescent="0.2">
      <c r="A719">
        <f t="shared" si="701"/>
        <v>2049</v>
      </c>
      <c r="B719">
        <f t="shared" si="702"/>
        <v>10</v>
      </c>
      <c r="C719" s="1">
        <f>AVERAGE(RealPrice!C707:C718)</f>
        <v>2.669332681503514E-2</v>
      </c>
      <c r="D719" s="1">
        <f>AVERAGE(RealPrice!D707:D718)</f>
        <v>3.1002256509769E-2</v>
      </c>
      <c r="E719" s="1">
        <f>AVERAGE(RealPrice!E707:E718)</f>
        <v>2.0582027147432243E-2</v>
      </c>
      <c r="F719" s="1">
        <f>AVERAGE(RealPrice!F707:F718)</f>
        <v>3.9616047194550669E-2</v>
      </c>
      <c r="G719" s="1">
        <f>AVERAGE(RealPrice!G707:G718)</f>
        <v>0</v>
      </c>
      <c r="H719" s="1">
        <f>AVERAGE(RealPrice!H707:H718)</f>
        <v>3.1002256509769E-2</v>
      </c>
      <c r="I719" s="1"/>
      <c r="J719" s="1">
        <f t="shared" ref="J719:J733" si="733">C719-C718</f>
        <v>-5.5478156087109681E-5</v>
      </c>
      <c r="K719" s="1">
        <f t="shared" ref="K719:K733" si="734">D719-D718</f>
        <v>-5.3827396582363518E-5</v>
      </c>
      <c r="L719" s="1">
        <f t="shared" ref="L719:L733" si="735">E719-E718</f>
        <v>-4.6471621854959205E-5</v>
      </c>
      <c r="M719" s="1">
        <f t="shared" ref="M719:M733" si="736">F719-F718</f>
        <v>-7.6043717805417133E-5</v>
      </c>
      <c r="N719" s="1">
        <f t="shared" ref="N719:N733" si="737">G719-G718</f>
        <v>0</v>
      </c>
      <c r="O719" s="1">
        <f t="shared" ref="O719:O733" si="738">H719-H718</f>
        <v>-5.3827396582363518E-5</v>
      </c>
      <c r="P719" s="1"/>
      <c r="Q719" s="99">
        <f t="shared" si="703"/>
        <v>-5.5478156087109681E-5</v>
      </c>
      <c r="R719" s="99">
        <f t="shared" si="704"/>
        <v>-5.3827396582363518E-5</v>
      </c>
      <c r="S719" s="99">
        <f t="shared" si="705"/>
        <v>-4.6471621854959205E-5</v>
      </c>
      <c r="T719" s="99">
        <f t="shared" si="706"/>
        <v>-7.6043717805417133E-5</v>
      </c>
      <c r="U719" s="99">
        <f t="shared" si="707"/>
        <v>0</v>
      </c>
      <c r="V719" s="99">
        <f t="shared" si="708"/>
        <v>-5.3827396582363518E-5</v>
      </c>
      <c r="W719" s="99"/>
      <c r="X719" s="99">
        <f t="shared" si="709"/>
        <v>0</v>
      </c>
      <c r="Y719" s="99">
        <f t="shared" si="710"/>
        <v>0</v>
      </c>
      <c r="Z719" s="99">
        <f t="shared" si="711"/>
        <v>0</v>
      </c>
      <c r="AA719" s="99">
        <f t="shared" si="712"/>
        <v>0</v>
      </c>
      <c r="AB719" s="99">
        <f t="shared" si="713"/>
        <v>0</v>
      </c>
      <c r="AC719" s="99">
        <f t="shared" si="714"/>
        <v>0</v>
      </c>
      <c r="AD719" s="1"/>
      <c r="AE719" s="1"/>
      <c r="AF719" s="5">
        <f t="shared" si="683"/>
        <v>-2.0740424159884085E-3</v>
      </c>
      <c r="AG719" s="5">
        <f t="shared" si="684"/>
        <v>-1.7332319407906693E-3</v>
      </c>
      <c r="AH719" s="5">
        <f t="shared" si="685"/>
        <v>-2.2527873877157267E-3</v>
      </c>
      <c r="AI719" s="5">
        <f t="shared" si="686"/>
        <v>-1.9158405631320985E-3</v>
      </c>
      <c r="AJ719" s="5" t="e">
        <f t="shared" si="687"/>
        <v>#DIV/0!</v>
      </c>
      <c r="AK719" s="5">
        <f t="shared" si="688"/>
        <v>-1.7332319407906693E-3</v>
      </c>
      <c r="AL719" s="1"/>
      <c r="AM719" s="175">
        <f t="shared" si="715"/>
        <v>-2.0740424159884085E-3</v>
      </c>
      <c r="AN719" s="175">
        <f t="shared" si="716"/>
        <v>-1.7332319407906693E-3</v>
      </c>
      <c r="AO719" s="175">
        <f t="shared" si="717"/>
        <v>-2.2527873877157267E-3</v>
      </c>
      <c r="AP719" s="175">
        <f t="shared" si="718"/>
        <v>-1.9158405631320985E-3</v>
      </c>
      <c r="AQ719" s="175" t="e">
        <f t="shared" si="719"/>
        <v>#DIV/0!</v>
      </c>
      <c r="AR719" s="175">
        <f t="shared" si="720"/>
        <v>-1.7332319407906693E-3</v>
      </c>
      <c r="AS719" s="175"/>
      <c r="AT719" s="175">
        <f t="shared" si="721"/>
        <v>0</v>
      </c>
      <c r="AU719" s="175">
        <f t="shared" si="722"/>
        <v>0</v>
      </c>
      <c r="AV719" s="175">
        <f t="shared" si="723"/>
        <v>0</v>
      </c>
      <c r="AW719" s="175">
        <f t="shared" si="724"/>
        <v>0</v>
      </c>
      <c r="AX719" s="175" t="e">
        <f t="shared" si="725"/>
        <v>#DIV/0!</v>
      </c>
      <c r="AY719" s="175">
        <f t="shared" si="726"/>
        <v>0</v>
      </c>
      <c r="AZ719" s="1"/>
      <c r="BA719" s="1">
        <f t="shared" si="689"/>
        <v>2.663784865894803E-2</v>
      </c>
      <c r="BB719" s="1">
        <f t="shared" si="690"/>
        <v>3.0948429113186637E-2</v>
      </c>
      <c r="BC719" s="1">
        <f t="shared" si="691"/>
        <v>2.0535555525577284E-2</v>
      </c>
      <c r="BD719" s="1">
        <f t="shared" si="692"/>
        <v>3.9540003476745252E-2</v>
      </c>
      <c r="BE719" s="1">
        <f t="shared" si="693"/>
        <v>0</v>
      </c>
      <c r="BF719" s="1">
        <f t="shared" si="694"/>
        <v>3.0948429113186637E-2</v>
      </c>
      <c r="BG719" s="1"/>
      <c r="BH719" s="1">
        <f t="shared" si="727"/>
        <v>2.669332681503514E-2</v>
      </c>
      <c r="BI719" s="1">
        <f t="shared" si="728"/>
        <v>3.1002256509769E-2</v>
      </c>
      <c r="BJ719" s="1">
        <f t="shared" si="729"/>
        <v>2.0582027147432243E-2</v>
      </c>
      <c r="BK719" s="1">
        <f t="shared" si="730"/>
        <v>3.9616047194550669E-2</v>
      </c>
      <c r="BL719" s="1">
        <f t="shared" si="731"/>
        <v>0</v>
      </c>
      <c r="BM719" s="1">
        <f t="shared" si="732"/>
        <v>3.1002256509769E-2</v>
      </c>
      <c r="BN719" s="1"/>
      <c r="BO719" s="1">
        <f t="shared" ref="BO719:BO733" si="739">(C719*AM719)+BO718</f>
        <v>-1.0201803350420509E-2</v>
      </c>
      <c r="BP719" s="1">
        <f t="shared" ref="BP719:BP733" si="740">(D719*AN719)+BP718</f>
        <v>-6.7915983102276043E-3</v>
      </c>
      <c r="BQ719" s="1">
        <f t="shared" ref="BQ719:BQ733" si="741">(E719*AO719)+BQ718</f>
        <v>-3.427996286409439E-2</v>
      </c>
      <c r="BR719" s="1">
        <f t="shared" ref="BR719:BR733" si="742">(F719*AP719)+BR718</f>
        <v>-5.0257970895133596E-3</v>
      </c>
      <c r="BS719" s="1" t="e">
        <f t="shared" ref="BS719:BS733" si="743">(G719*AQ719)+BS718</f>
        <v>#DIV/0!</v>
      </c>
      <c r="BT719" s="1">
        <f t="shared" ref="BT719:BT733" si="744">(H719*AR719)+BT718</f>
        <v>-6.7915983102276043E-3</v>
      </c>
      <c r="BU719" s="1"/>
      <c r="BV719" s="1">
        <f t="shared" si="695"/>
        <v>0.10024931871168685</v>
      </c>
      <c r="BW719" s="1">
        <f t="shared" si="696"/>
        <v>9.8956392207069116E-2</v>
      </c>
      <c r="BX719" s="1">
        <f t="shared" si="697"/>
        <v>9.6835605238273531E-2</v>
      </c>
      <c r="BY719" s="1">
        <f t="shared" si="698"/>
        <v>0.1228571289151231</v>
      </c>
      <c r="BZ719" s="1" t="e">
        <f t="shared" si="699"/>
        <v>#DIV/0!</v>
      </c>
      <c r="CA719" s="1">
        <f t="shared" si="700"/>
        <v>9.8956392207069116E-2</v>
      </c>
      <c r="CB719" s="1"/>
      <c r="CC719" s="1"/>
    </row>
    <row r="720" spans="1:81" x14ac:dyDescent="0.2">
      <c r="A720">
        <f t="shared" si="701"/>
        <v>2049</v>
      </c>
      <c r="B720">
        <f t="shared" si="702"/>
        <v>11</v>
      </c>
      <c r="C720" s="1">
        <f>AVERAGE(RealPrice!C708:C719)</f>
        <v>2.663710718162883E-2</v>
      </c>
      <c r="D720" s="1">
        <f>AVERAGE(RealPrice!D708:D719)</f>
        <v>3.0947669030215841E-2</v>
      </c>
      <c r="E720" s="1">
        <f>AVERAGE(RealPrice!E708:E719)</f>
        <v>2.0536725118756219E-2</v>
      </c>
      <c r="F720" s="1">
        <f>AVERAGE(RealPrice!F708:F719)</f>
        <v>3.9539597442464373E-2</v>
      </c>
      <c r="G720" s="1">
        <f>AVERAGE(RealPrice!G708:G719)</f>
        <v>0</v>
      </c>
      <c r="H720" s="1">
        <f>AVERAGE(RealPrice!H708:H719)</f>
        <v>3.0947669030215841E-2</v>
      </c>
      <c r="I720" s="1"/>
      <c r="J720" s="1">
        <f t="shared" si="733"/>
        <v>-5.6219633406309755E-5</v>
      </c>
      <c r="K720" s="1">
        <f t="shared" si="734"/>
        <v>-5.4587479553159374E-5</v>
      </c>
      <c r="L720" s="1">
        <f t="shared" si="735"/>
        <v>-4.5302028676023898E-5</v>
      </c>
      <c r="M720" s="1">
        <f t="shared" si="736"/>
        <v>-7.6449752086295286E-5</v>
      </c>
      <c r="N720" s="1">
        <f t="shared" si="737"/>
        <v>0</v>
      </c>
      <c r="O720" s="1">
        <f t="shared" si="738"/>
        <v>-5.4587479553159374E-5</v>
      </c>
      <c r="P720" s="1"/>
      <c r="Q720" s="99">
        <f t="shared" si="703"/>
        <v>-5.6219633406309755E-5</v>
      </c>
      <c r="R720" s="99">
        <f t="shared" si="704"/>
        <v>-5.4587479553159374E-5</v>
      </c>
      <c r="S720" s="99">
        <f t="shared" si="705"/>
        <v>-4.5302028676023898E-5</v>
      </c>
      <c r="T720" s="99">
        <f t="shared" si="706"/>
        <v>-7.6449752086295286E-5</v>
      </c>
      <c r="U720" s="99">
        <f t="shared" si="707"/>
        <v>0</v>
      </c>
      <c r="V720" s="99">
        <f t="shared" si="708"/>
        <v>-5.4587479553159374E-5</v>
      </c>
      <c r="W720" s="99"/>
      <c r="X720" s="99">
        <f t="shared" si="709"/>
        <v>0</v>
      </c>
      <c r="Y720" s="99">
        <f t="shared" si="710"/>
        <v>0</v>
      </c>
      <c r="Z720" s="99">
        <f t="shared" si="711"/>
        <v>0</v>
      </c>
      <c r="AA720" s="99">
        <f t="shared" si="712"/>
        <v>0</v>
      </c>
      <c r="AB720" s="99">
        <f t="shared" si="713"/>
        <v>0</v>
      </c>
      <c r="AC720" s="99">
        <f t="shared" si="714"/>
        <v>0</v>
      </c>
      <c r="AD720" s="1"/>
      <c r="AE720" s="1"/>
      <c r="AF720" s="5">
        <f t="shared" ref="AF720:AF733" si="745">C720/C719-1</f>
        <v>-2.1061306369142274E-3</v>
      </c>
      <c r="AG720" s="5">
        <f t="shared" ref="AG720:AG733" si="746">D720/D719-1</f>
        <v>-1.7607582704812774E-3</v>
      </c>
      <c r="AH720" s="5">
        <f t="shared" ref="AH720:AH733" si="747">E720/E719-1</f>
        <v>-2.2010479507931224E-3</v>
      </c>
      <c r="AI720" s="5">
        <f t="shared" ref="AI720:AI733" si="748">F720/F719-1</f>
        <v>-1.92976729129124E-3</v>
      </c>
      <c r="AJ720" s="5" t="e">
        <f t="shared" ref="AJ720:AJ733" si="749">G720/G719-1</f>
        <v>#DIV/0!</v>
      </c>
      <c r="AK720" s="5">
        <f t="shared" ref="AK720:AK733" si="750">H720/H719-1</f>
        <v>-1.7607582704812774E-3</v>
      </c>
      <c r="AL720" s="1"/>
      <c r="AM720" s="175">
        <f t="shared" si="715"/>
        <v>-2.1061306369142274E-3</v>
      </c>
      <c r="AN720" s="175">
        <f t="shared" si="716"/>
        <v>-1.7607582704812774E-3</v>
      </c>
      <c r="AO720" s="175">
        <f t="shared" si="717"/>
        <v>-2.2010479507931224E-3</v>
      </c>
      <c r="AP720" s="175">
        <f t="shared" si="718"/>
        <v>-1.92976729129124E-3</v>
      </c>
      <c r="AQ720" s="175" t="e">
        <f t="shared" si="719"/>
        <v>#DIV/0!</v>
      </c>
      <c r="AR720" s="175">
        <f t="shared" si="720"/>
        <v>-1.7607582704812774E-3</v>
      </c>
      <c r="AS720" s="175"/>
      <c r="AT720" s="175">
        <f t="shared" si="721"/>
        <v>0</v>
      </c>
      <c r="AU720" s="175">
        <f t="shared" si="722"/>
        <v>0</v>
      </c>
      <c r="AV720" s="175">
        <f t="shared" si="723"/>
        <v>0</v>
      </c>
      <c r="AW720" s="175">
        <f t="shared" si="724"/>
        <v>0</v>
      </c>
      <c r="AX720" s="175" t="e">
        <f t="shared" si="725"/>
        <v>#DIV/0!</v>
      </c>
      <c r="AY720" s="175">
        <f t="shared" si="726"/>
        <v>0</v>
      </c>
      <c r="AZ720" s="1"/>
      <c r="BA720" s="1">
        <f t="shared" ref="BA720:BA733" si="751">C720+Q720</f>
        <v>2.658088754822252E-2</v>
      </c>
      <c r="BB720" s="1">
        <f t="shared" ref="BB720:BB733" si="752">D720+R720</f>
        <v>3.0893081550662681E-2</v>
      </c>
      <c r="BC720" s="1">
        <f t="shared" ref="BC720:BC733" si="753">E720+S720</f>
        <v>2.0491423090080195E-2</v>
      </c>
      <c r="BD720" s="1">
        <f t="shared" ref="BD720:BD733" si="754">F720+T720</f>
        <v>3.9463147690378078E-2</v>
      </c>
      <c r="BE720" s="1">
        <f t="shared" ref="BE720:BE733" si="755">G720+U720</f>
        <v>0</v>
      </c>
      <c r="BF720" s="1">
        <f t="shared" ref="BF720:BF733" si="756">H720+V720</f>
        <v>3.0893081550662681E-2</v>
      </c>
      <c r="BG720" s="1"/>
      <c r="BH720" s="1">
        <f t="shared" si="727"/>
        <v>2.663710718162883E-2</v>
      </c>
      <c r="BI720" s="1">
        <f t="shared" si="728"/>
        <v>3.0947669030215841E-2</v>
      </c>
      <c r="BJ720" s="1">
        <f t="shared" si="729"/>
        <v>2.0536725118756219E-2</v>
      </c>
      <c r="BK720" s="1">
        <f t="shared" si="730"/>
        <v>3.9539597442464373E-2</v>
      </c>
      <c r="BL720" s="1">
        <f t="shared" si="731"/>
        <v>0</v>
      </c>
      <c r="BM720" s="1">
        <f t="shared" si="732"/>
        <v>3.0947669030215841E-2</v>
      </c>
      <c r="BN720" s="1"/>
      <c r="BO720" s="1">
        <f t="shared" si="739"/>
        <v>-1.0257904577934506E-2</v>
      </c>
      <c r="BP720" s="1">
        <f t="shared" si="740"/>
        <v>-6.8460896744246737E-3</v>
      </c>
      <c r="BQ720" s="1">
        <f t="shared" si="741"/>
        <v>-3.4325165180833034E-2</v>
      </c>
      <c r="BR720" s="1">
        <f t="shared" si="742"/>
        <v>-5.1020993113686502E-3</v>
      </c>
      <c r="BS720" s="1" t="e">
        <f t="shared" si="743"/>
        <v>#DIV/0!</v>
      </c>
      <c r="BT720" s="1">
        <f t="shared" si="744"/>
        <v>-6.8460896744246737E-3</v>
      </c>
      <c r="BU720" s="1"/>
      <c r="BV720" s="1">
        <f t="shared" ref="BV720:BV733" si="757">(C720*AT720)+BV719</f>
        <v>0.10024931871168685</v>
      </c>
      <c r="BW720" s="1">
        <f t="shared" ref="BW720:BW733" si="758">(D720*AU720)+BW719</f>
        <v>9.8956392207069116E-2</v>
      </c>
      <c r="BX720" s="1">
        <f t="shared" ref="BX720:BX733" si="759">(E720*AV720)+BX719</f>
        <v>9.6835605238273531E-2</v>
      </c>
      <c r="BY720" s="1">
        <f t="shared" ref="BY720:BY733" si="760">(F720*AW720)+BY719</f>
        <v>0.1228571289151231</v>
      </c>
      <c r="BZ720" s="1" t="e">
        <f t="shared" ref="BZ720:BZ733" si="761">(G720*AX720)+BZ719</f>
        <v>#DIV/0!</v>
      </c>
      <c r="CA720" s="1">
        <f t="shared" ref="CA720:CA733" si="762">(H720*AY720)+CA719</f>
        <v>9.8956392207069116E-2</v>
      </c>
      <c r="CB720" s="1"/>
      <c r="CC720" s="1"/>
    </row>
    <row r="721" spans="1:81" x14ac:dyDescent="0.2">
      <c r="A721">
        <f t="shared" si="701"/>
        <v>2049</v>
      </c>
      <c r="B721">
        <f t="shared" si="702"/>
        <v>12</v>
      </c>
      <c r="C721" s="1">
        <f>AVERAGE(RealPrice!C709:C720)</f>
        <v>2.6580272857743458E-2</v>
      </c>
      <c r="D721" s="1">
        <f>AVERAGE(RealPrice!D709:D720)</f>
        <v>3.0892467415038111E-2</v>
      </c>
      <c r="E721" s="1">
        <f>AVERAGE(RealPrice!E709:E720)</f>
        <v>2.0492844759827409E-2</v>
      </c>
      <c r="F721" s="1">
        <f>AVERAGE(RealPrice!F709:F720)</f>
        <v>3.946176412430627E-2</v>
      </c>
      <c r="G721" s="1">
        <f>AVERAGE(RealPrice!G709:G720)</f>
        <v>0</v>
      </c>
      <c r="H721" s="1">
        <f>AVERAGE(RealPrice!H709:H720)</f>
        <v>3.0892467415038111E-2</v>
      </c>
      <c r="I721" s="1"/>
      <c r="J721" s="1">
        <f t="shared" si="733"/>
        <v>-5.6834323885372046E-5</v>
      </c>
      <c r="K721" s="1">
        <f t="shared" si="734"/>
        <v>-5.5201615177729452E-5</v>
      </c>
      <c r="L721" s="1">
        <f t="shared" si="735"/>
        <v>-4.3880358928809898E-5</v>
      </c>
      <c r="M721" s="1">
        <f t="shared" si="736"/>
        <v>-7.7833318158103404E-5</v>
      </c>
      <c r="N721" s="1">
        <f t="shared" si="737"/>
        <v>0</v>
      </c>
      <c r="O721" s="1">
        <f t="shared" si="738"/>
        <v>-5.5201615177729452E-5</v>
      </c>
      <c r="P721" s="1"/>
      <c r="Q721" s="99">
        <f t="shared" si="703"/>
        <v>-5.6834323885372046E-5</v>
      </c>
      <c r="R721" s="99">
        <f t="shared" si="704"/>
        <v>-5.5201615177729452E-5</v>
      </c>
      <c r="S721" s="99">
        <f t="shared" si="705"/>
        <v>-4.3880358928809898E-5</v>
      </c>
      <c r="T721" s="99">
        <f t="shared" si="706"/>
        <v>-7.7833318158103404E-5</v>
      </c>
      <c r="U721" s="99">
        <f t="shared" si="707"/>
        <v>0</v>
      </c>
      <c r="V721" s="99">
        <f t="shared" si="708"/>
        <v>-5.5201615177729452E-5</v>
      </c>
      <c r="W721" s="99"/>
      <c r="X721" s="99">
        <f t="shared" si="709"/>
        <v>0</v>
      </c>
      <c r="Y721" s="99">
        <f t="shared" si="710"/>
        <v>0</v>
      </c>
      <c r="Z721" s="99">
        <f t="shared" si="711"/>
        <v>0</v>
      </c>
      <c r="AA721" s="99">
        <f t="shared" si="712"/>
        <v>0</v>
      </c>
      <c r="AB721" s="99">
        <f t="shared" si="713"/>
        <v>0</v>
      </c>
      <c r="AC721" s="99">
        <f t="shared" si="714"/>
        <v>0</v>
      </c>
      <c r="AD721" s="1"/>
      <c r="AE721" s="1"/>
      <c r="AF721" s="5">
        <f t="shared" si="745"/>
        <v>-2.1336522580263084E-3</v>
      </c>
      <c r="AG721" s="5">
        <f t="shared" si="746"/>
        <v>-1.7837083343444915E-3</v>
      </c>
      <c r="AH721" s="5">
        <f t="shared" si="747"/>
        <v>-2.13667752161395E-3</v>
      </c>
      <c r="AI721" s="5">
        <f t="shared" si="748"/>
        <v>-1.9684904043689722E-3</v>
      </c>
      <c r="AJ721" s="5" t="e">
        <f t="shared" si="749"/>
        <v>#DIV/0!</v>
      </c>
      <c r="AK721" s="5">
        <f t="shared" si="750"/>
        <v>-1.7837083343444915E-3</v>
      </c>
      <c r="AL721" s="1"/>
      <c r="AM721" s="175">
        <f t="shared" si="715"/>
        <v>-2.1336522580263084E-3</v>
      </c>
      <c r="AN721" s="175">
        <f t="shared" si="716"/>
        <v>-1.7837083343444915E-3</v>
      </c>
      <c r="AO721" s="175">
        <f t="shared" si="717"/>
        <v>-2.13667752161395E-3</v>
      </c>
      <c r="AP721" s="175">
        <f t="shared" si="718"/>
        <v>-1.9684904043689722E-3</v>
      </c>
      <c r="AQ721" s="175" t="e">
        <f t="shared" si="719"/>
        <v>#DIV/0!</v>
      </c>
      <c r="AR721" s="175">
        <f t="shared" si="720"/>
        <v>-1.7837083343444915E-3</v>
      </c>
      <c r="AS721" s="175"/>
      <c r="AT721" s="175">
        <f t="shared" si="721"/>
        <v>0</v>
      </c>
      <c r="AU721" s="175">
        <f t="shared" si="722"/>
        <v>0</v>
      </c>
      <c r="AV721" s="175">
        <f t="shared" si="723"/>
        <v>0</v>
      </c>
      <c r="AW721" s="175">
        <f t="shared" si="724"/>
        <v>0</v>
      </c>
      <c r="AX721" s="175" t="e">
        <f t="shared" si="725"/>
        <v>#DIV/0!</v>
      </c>
      <c r="AY721" s="175">
        <f t="shared" si="726"/>
        <v>0</v>
      </c>
      <c r="AZ721" s="1"/>
      <c r="BA721" s="1">
        <f t="shared" si="751"/>
        <v>2.6523438533858086E-2</v>
      </c>
      <c r="BB721" s="1">
        <f t="shared" si="752"/>
        <v>3.0837265799860382E-2</v>
      </c>
      <c r="BC721" s="1">
        <f t="shared" si="753"/>
        <v>2.0448964400898599E-2</v>
      </c>
      <c r="BD721" s="1">
        <f t="shared" si="754"/>
        <v>3.9383930806148167E-2</v>
      </c>
      <c r="BE721" s="1">
        <f t="shared" si="755"/>
        <v>0</v>
      </c>
      <c r="BF721" s="1">
        <f t="shared" si="756"/>
        <v>3.0837265799860382E-2</v>
      </c>
      <c r="BG721" s="1"/>
      <c r="BH721" s="1">
        <f t="shared" si="727"/>
        <v>2.6580272857743458E-2</v>
      </c>
      <c r="BI721" s="1">
        <f t="shared" si="728"/>
        <v>3.0892467415038111E-2</v>
      </c>
      <c r="BJ721" s="1">
        <f t="shared" si="729"/>
        <v>2.0492844759827409E-2</v>
      </c>
      <c r="BK721" s="1">
        <f t="shared" si="730"/>
        <v>3.946176412430627E-2</v>
      </c>
      <c r="BL721" s="1">
        <f t="shared" si="731"/>
        <v>0</v>
      </c>
      <c r="BM721" s="1">
        <f t="shared" si="732"/>
        <v>3.0892467415038111E-2</v>
      </c>
      <c r="BN721" s="1"/>
      <c r="BO721" s="1">
        <f t="shared" si="739"/>
        <v>-1.0314617637136385E-2</v>
      </c>
      <c r="BP721" s="1">
        <f t="shared" si="740"/>
        <v>-6.9011928260213429E-3</v>
      </c>
      <c r="BQ721" s="1">
        <f t="shared" si="741"/>
        <v>-3.4368951781585284E-2</v>
      </c>
      <c r="BR721" s="1">
        <f t="shared" si="742"/>
        <v>-5.1797794153868185E-3</v>
      </c>
      <c r="BS721" s="1" t="e">
        <f t="shared" si="743"/>
        <v>#DIV/0!</v>
      </c>
      <c r="BT721" s="1">
        <f t="shared" si="744"/>
        <v>-6.9011928260213429E-3</v>
      </c>
      <c r="BU721" s="1"/>
      <c r="BV721" s="1">
        <f t="shared" si="757"/>
        <v>0.10024931871168685</v>
      </c>
      <c r="BW721" s="1">
        <f t="shared" si="758"/>
        <v>9.8956392207069116E-2</v>
      </c>
      <c r="BX721" s="1">
        <f t="shared" si="759"/>
        <v>9.6835605238273531E-2</v>
      </c>
      <c r="BY721" s="1">
        <f t="shared" si="760"/>
        <v>0.1228571289151231</v>
      </c>
      <c r="BZ721" s="1" t="e">
        <f t="shared" si="761"/>
        <v>#DIV/0!</v>
      </c>
      <c r="CA721" s="1">
        <f t="shared" si="762"/>
        <v>9.8956392207069116E-2</v>
      </c>
      <c r="CB721" s="1"/>
      <c r="CC721" s="1"/>
    </row>
    <row r="722" spans="1:81" x14ac:dyDescent="0.2">
      <c r="A722">
        <f t="shared" ref="A722:A733" si="763">A710+1</f>
        <v>2050</v>
      </c>
      <c r="B722">
        <f t="shared" ref="B722:B733" si="764">B710</f>
        <v>1</v>
      </c>
      <c r="C722" s="1">
        <f>AVERAGE(RealPrice!C710:C721)</f>
        <v>2.6523518861029841E-2</v>
      </c>
      <c r="D722" s="1">
        <f>AVERAGE(RealPrice!D710:D721)</f>
        <v>3.0837446937051441E-2</v>
      </c>
      <c r="E722" s="1">
        <f>AVERAGE(RealPrice!E710:E721)</f>
        <v>2.0448800812331747E-2</v>
      </c>
      <c r="F722" s="1">
        <f>AVERAGE(RealPrice!F710:F721)</f>
        <v>3.9383767152855971E-2</v>
      </c>
      <c r="G722" s="1">
        <f>AVERAGE(RealPrice!G710:G721)</f>
        <v>0</v>
      </c>
      <c r="H722" s="1">
        <f>AVERAGE(RealPrice!H710:H721)</f>
        <v>3.0837446937051441E-2</v>
      </c>
      <c r="I722" s="1"/>
      <c r="J722" s="1">
        <f t="shared" si="733"/>
        <v>-5.6753996713617555E-5</v>
      </c>
      <c r="K722" s="1">
        <f t="shared" si="734"/>
        <v>-5.5020477986670452E-5</v>
      </c>
      <c r="L722" s="1">
        <f t="shared" si="735"/>
        <v>-4.4043947495662344E-5</v>
      </c>
      <c r="M722" s="1">
        <f t="shared" si="736"/>
        <v>-7.7996971450298991E-5</v>
      </c>
      <c r="N722" s="1">
        <f t="shared" si="737"/>
        <v>0</v>
      </c>
      <c r="O722" s="1">
        <f t="shared" si="738"/>
        <v>-5.5020477986670452E-5</v>
      </c>
      <c r="P722" s="1"/>
      <c r="Q722" s="99">
        <f t="shared" si="703"/>
        <v>-5.6753996713617555E-5</v>
      </c>
      <c r="R722" s="99">
        <f t="shared" si="704"/>
        <v>-5.5020477986670452E-5</v>
      </c>
      <c r="S722" s="99">
        <f t="shared" si="705"/>
        <v>-4.4043947495662344E-5</v>
      </c>
      <c r="T722" s="99">
        <f t="shared" si="706"/>
        <v>-7.7996971450298991E-5</v>
      </c>
      <c r="U722" s="99">
        <f t="shared" si="707"/>
        <v>0</v>
      </c>
      <c r="V722" s="99">
        <f t="shared" si="708"/>
        <v>-5.5020477986670452E-5</v>
      </c>
      <c r="W722" s="99"/>
      <c r="X722" s="99">
        <f t="shared" si="709"/>
        <v>0</v>
      </c>
      <c r="Y722" s="99">
        <f t="shared" si="710"/>
        <v>0</v>
      </c>
      <c r="Z722" s="99">
        <f t="shared" si="711"/>
        <v>0</v>
      </c>
      <c r="AA722" s="99">
        <f t="shared" si="712"/>
        <v>0</v>
      </c>
      <c r="AB722" s="99">
        <f t="shared" si="713"/>
        <v>0</v>
      </c>
      <c r="AC722" s="99">
        <f t="shared" si="714"/>
        <v>0</v>
      </c>
      <c r="AD722" s="1"/>
      <c r="AE722" s="1"/>
      <c r="AF722" s="5">
        <f t="shared" si="745"/>
        <v>-2.1351924044332726E-3</v>
      </c>
      <c r="AG722" s="5">
        <f t="shared" si="746"/>
        <v>-1.7810321606064328E-3</v>
      </c>
      <c r="AH722" s="5">
        <f t="shared" si="747"/>
        <v>-2.1492354044472251E-3</v>
      </c>
      <c r="AI722" s="5">
        <f t="shared" si="748"/>
        <v>-1.9765201374324359E-3</v>
      </c>
      <c r="AJ722" s="5" t="e">
        <f t="shared" si="749"/>
        <v>#DIV/0!</v>
      </c>
      <c r="AK722" s="5">
        <f t="shared" si="750"/>
        <v>-1.7810321606064328E-3</v>
      </c>
      <c r="AL722" s="1"/>
      <c r="AM722" s="175">
        <f t="shared" si="715"/>
        <v>-2.1351924044332726E-3</v>
      </c>
      <c r="AN722" s="175">
        <f t="shared" si="716"/>
        <v>-1.7810321606064328E-3</v>
      </c>
      <c r="AO722" s="175">
        <f t="shared" si="717"/>
        <v>-2.1492354044472251E-3</v>
      </c>
      <c r="AP722" s="175">
        <f t="shared" si="718"/>
        <v>-1.9765201374324359E-3</v>
      </c>
      <c r="AQ722" s="175" t="e">
        <f t="shared" si="719"/>
        <v>#DIV/0!</v>
      </c>
      <c r="AR722" s="175">
        <f t="shared" si="720"/>
        <v>-1.7810321606064328E-3</v>
      </c>
      <c r="AS722" s="175"/>
      <c r="AT722" s="175">
        <f t="shared" si="721"/>
        <v>0</v>
      </c>
      <c r="AU722" s="175">
        <f t="shared" si="722"/>
        <v>0</v>
      </c>
      <c r="AV722" s="175">
        <f t="shared" si="723"/>
        <v>0</v>
      </c>
      <c r="AW722" s="175">
        <f t="shared" si="724"/>
        <v>0</v>
      </c>
      <c r="AX722" s="175" t="e">
        <f t="shared" si="725"/>
        <v>#DIV/0!</v>
      </c>
      <c r="AY722" s="175">
        <f t="shared" si="726"/>
        <v>0</v>
      </c>
      <c r="AZ722" s="1"/>
      <c r="BA722" s="1">
        <f t="shared" si="751"/>
        <v>2.6466764864316223E-2</v>
      </c>
      <c r="BB722" s="1">
        <f t="shared" si="752"/>
        <v>3.078242645906477E-2</v>
      </c>
      <c r="BC722" s="1">
        <f t="shared" si="753"/>
        <v>2.0404756864836084E-2</v>
      </c>
      <c r="BD722" s="1">
        <f t="shared" si="754"/>
        <v>3.9305770181405672E-2</v>
      </c>
      <c r="BE722" s="1">
        <f t="shared" si="755"/>
        <v>0</v>
      </c>
      <c r="BF722" s="1">
        <f t="shared" si="756"/>
        <v>3.078242645906477E-2</v>
      </c>
      <c r="BG722" s="1"/>
      <c r="BH722" s="1">
        <f t="shared" si="727"/>
        <v>2.6523518861029841E-2</v>
      </c>
      <c r="BI722" s="1">
        <f t="shared" si="728"/>
        <v>3.0837446937051441E-2</v>
      </c>
      <c r="BJ722" s="1">
        <f t="shared" si="729"/>
        <v>2.0448800812331747E-2</v>
      </c>
      <c r="BK722" s="1">
        <f t="shared" si="730"/>
        <v>3.9383767152855971E-2</v>
      </c>
      <c r="BL722" s="1">
        <f t="shared" si="731"/>
        <v>0</v>
      </c>
      <c r="BM722" s="1">
        <f t="shared" si="732"/>
        <v>3.0837446937051441E-2</v>
      </c>
      <c r="BN722" s="1"/>
      <c r="BO722" s="1">
        <f t="shared" si="739"/>
        <v>-1.0371250453147299E-2</v>
      </c>
      <c r="BP722" s="1">
        <f t="shared" si="740"/>
        <v>-6.9561153107672259E-3</v>
      </c>
      <c r="BQ722" s="1">
        <f t="shared" si="741"/>
        <v>-3.4412901068269636E-2</v>
      </c>
      <c r="BR722" s="1">
        <f t="shared" si="742"/>
        <v>-5.2576222242523884E-3</v>
      </c>
      <c r="BS722" s="1" t="e">
        <f t="shared" si="743"/>
        <v>#DIV/0!</v>
      </c>
      <c r="BT722" s="1">
        <f t="shared" si="744"/>
        <v>-6.9561153107672259E-3</v>
      </c>
      <c r="BU722" s="1"/>
      <c r="BV722" s="1">
        <f t="shared" si="757"/>
        <v>0.10024931871168685</v>
      </c>
      <c r="BW722" s="1">
        <f t="shared" si="758"/>
        <v>9.8956392207069116E-2</v>
      </c>
      <c r="BX722" s="1">
        <f t="shared" si="759"/>
        <v>9.6835605238273531E-2</v>
      </c>
      <c r="BY722" s="1">
        <f t="shared" si="760"/>
        <v>0.1228571289151231</v>
      </c>
      <c r="BZ722" s="1" t="e">
        <f t="shared" si="761"/>
        <v>#DIV/0!</v>
      </c>
      <c r="CA722" s="1">
        <f t="shared" si="762"/>
        <v>9.8956392207069116E-2</v>
      </c>
      <c r="CB722" s="1"/>
      <c r="CC722" s="1"/>
    </row>
    <row r="723" spans="1:81" x14ac:dyDescent="0.2">
      <c r="A723">
        <f t="shared" si="763"/>
        <v>2050</v>
      </c>
      <c r="B723">
        <f t="shared" si="764"/>
        <v>2</v>
      </c>
      <c r="C723" s="1">
        <f>AVERAGE(RealPrice!C711:C722)</f>
        <v>2.646776698732305E-2</v>
      </c>
      <c r="D723" s="1">
        <f>AVERAGE(RealPrice!D711:D722)</f>
        <v>3.078304132613922E-2</v>
      </c>
      <c r="E723" s="1">
        <f>AVERAGE(RealPrice!E711:E722)</f>
        <v>2.0405203223843052E-2</v>
      </c>
      <c r="F723" s="1">
        <f>AVERAGE(RealPrice!F711:F722)</f>
        <v>3.9307537086590696E-2</v>
      </c>
      <c r="G723" s="1">
        <f>AVERAGE(RealPrice!G711:G722)</f>
        <v>0</v>
      </c>
      <c r="H723" s="1">
        <f>AVERAGE(RealPrice!H711:H722)</f>
        <v>3.078304132613922E-2</v>
      </c>
      <c r="I723" s="1"/>
      <c r="J723" s="1">
        <f t="shared" si="733"/>
        <v>-5.5751873706790661E-5</v>
      </c>
      <c r="K723" s="1">
        <f t="shared" si="734"/>
        <v>-5.4405610912220542E-5</v>
      </c>
      <c r="L723" s="1">
        <f t="shared" si="735"/>
        <v>-4.3597588488694661E-5</v>
      </c>
      <c r="M723" s="1">
        <f t="shared" si="736"/>
        <v>-7.6230066265274565E-5</v>
      </c>
      <c r="N723" s="1">
        <f t="shared" si="737"/>
        <v>0</v>
      </c>
      <c r="O723" s="1">
        <f t="shared" si="738"/>
        <v>-5.4405610912220542E-5</v>
      </c>
      <c r="P723" s="1"/>
      <c r="Q723" s="99">
        <f t="shared" si="703"/>
        <v>-5.5751873706790661E-5</v>
      </c>
      <c r="R723" s="99">
        <f t="shared" si="704"/>
        <v>-5.4405610912220542E-5</v>
      </c>
      <c r="S723" s="99">
        <f t="shared" si="705"/>
        <v>-4.3597588488694661E-5</v>
      </c>
      <c r="T723" s="99">
        <f t="shared" si="706"/>
        <v>-7.6230066265274565E-5</v>
      </c>
      <c r="U723" s="99">
        <f t="shared" si="707"/>
        <v>0</v>
      </c>
      <c r="V723" s="99">
        <f t="shared" si="708"/>
        <v>-5.4405610912220542E-5</v>
      </c>
      <c r="W723" s="99"/>
      <c r="X723" s="99">
        <f t="shared" si="709"/>
        <v>0</v>
      </c>
      <c r="Y723" s="99">
        <f t="shared" si="710"/>
        <v>0</v>
      </c>
      <c r="Z723" s="99">
        <f t="shared" si="711"/>
        <v>0</v>
      </c>
      <c r="AA723" s="99">
        <f t="shared" si="712"/>
        <v>0</v>
      </c>
      <c r="AB723" s="99">
        <f t="shared" si="713"/>
        <v>0</v>
      </c>
      <c r="AC723" s="99">
        <f t="shared" si="714"/>
        <v>0</v>
      </c>
      <c r="AD723" s="1"/>
      <c r="AE723" s="1"/>
      <c r="AF723" s="5">
        <f t="shared" si="745"/>
        <v>-2.1019787758518316E-3</v>
      </c>
      <c r="AG723" s="5">
        <f t="shared" si="746"/>
        <v>-1.7642709211069807E-3</v>
      </c>
      <c r="AH723" s="5">
        <f t="shared" si="747"/>
        <v>-2.1320364401223868E-3</v>
      </c>
      <c r="AI723" s="5">
        <f t="shared" si="748"/>
        <v>-1.9355707129135036E-3</v>
      </c>
      <c r="AJ723" s="5" t="e">
        <f t="shared" si="749"/>
        <v>#DIV/0!</v>
      </c>
      <c r="AK723" s="5">
        <f t="shared" si="750"/>
        <v>-1.7642709211069807E-3</v>
      </c>
      <c r="AL723" s="1"/>
      <c r="AM723" s="175">
        <f t="shared" si="715"/>
        <v>-2.1019787758518316E-3</v>
      </c>
      <c r="AN723" s="175">
        <f t="shared" si="716"/>
        <v>-1.7642709211069807E-3</v>
      </c>
      <c r="AO723" s="175">
        <f t="shared" si="717"/>
        <v>-2.1320364401223868E-3</v>
      </c>
      <c r="AP723" s="175">
        <f t="shared" si="718"/>
        <v>-1.9355707129135036E-3</v>
      </c>
      <c r="AQ723" s="175" t="e">
        <f t="shared" si="719"/>
        <v>#DIV/0!</v>
      </c>
      <c r="AR723" s="175">
        <f t="shared" si="720"/>
        <v>-1.7642709211069807E-3</v>
      </c>
      <c r="AS723" s="175"/>
      <c r="AT723" s="175">
        <f t="shared" si="721"/>
        <v>0</v>
      </c>
      <c r="AU723" s="175">
        <f t="shared" si="722"/>
        <v>0</v>
      </c>
      <c r="AV723" s="175">
        <f t="shared" si="723"/>
        <v>0</v>
      </c>
      <c r="AW723" s="175">
        <f t="shared" si="724"/>
        <v>0</v>
      </c>
      <c r="AX723" s="175" t="e">
        <f t="shared" si="725"/>
        <v>#DIV/0!</v>
      </c>
      <c r="AY723" s="175">
        <f t="shared" si="726"/>
        <v>0</v>
      </c>
      <c r="AZ723" s="1"/>
      <c r="BA723" s="1">
        <f t="shared" si="751"/>
        <v>2.6412015113616259E-2</v>
      </c>
      <c r="BB723" s="1">
        <f t="shared" si="752"/>
        <v>3.0728635715227E-2</v>
      </c>
      <c r="BC723" s="1">
        <f t="shared" si="753"/>
        <v>2.0361605635354357E-2</v>
      </c>
      <c r="BD723" s="1">
        <f t="shared" si="754"/>
        <v>3.9231307020325422E-2</v>
      </c>
      <c r="BE723" s="1">
        <f t="shared" si="755"/>
        <v>0</v>
      </c>
      <c r="BF723" s="1">
        <f t="shared" si="756"/>
        <v>3.0728635715227E-2</v>
      </c>
      <c r="BG723" s="1"/>
      <c r="BH723" s="1">
        <f t="shared" si="727"/>
        <v>2.646776698732305E-2</v>
      </c>
      <c r="BI723" s="1">
        <f t="shared" si="728"/>
        <v>3.078304132613922E-2</v>
      </c>
      <c r="BJ723" s="1">
        <f t="shared" si="729"/>
        <v>2.0405203223843052E-2</v>
      </c>
      <c r="BK723" s="1">
        <f t="shared" si="730"/>
        <v>3.9307537086590696E-2</v>
      </c>
      <c r="BL723" s="1">
        <f t="shared" si="731"/>
        <v>0</v>
      </c>
      <c r="BM723" s="1">
        <f t="shared" si="732"/>
        <v>3.078304132613922E-2</v>
      </c>
      <c r="BN723" s="1"/>
      <c r="BO723" s="1">
        <f t="shared" si="739"/>
        <v>-1.0426885137598844E-2</v>
      </c>
      <c r="BP723" s="1">
        <f t="shared" si="740"/>
        <v>-7.0104249354421676E-3</v>
      </c>
      <c r="BQ723" s="1">
        <f t="shared" si="741"/>
        <v>-3.4456405705110972E-2</v>
      </c>
      <c r="BR723" s="1">
        <f t="shared" si="742"/>
        <v>-5.3337047418339544E-3</v>
      </c>
      <c r="BS723" s="1" t="e">
        <f t="shared" si="743"/>
        <v>#DIV/0!</v>
      </c>
      <c r="BT723" s="1">
        <f t="shared" si="744"/>
        <v>-7.0104249354421676E-3</v>
      </c>
      <c r="BU723" s="1"/>
      <c r="BV723" s="1">
        <f t="shared" si="757"/>
        <v>0.10024931871168685</v>
      </c>
      <c r="BW723" s="1">
        <f t="shared" si="758"/>
        <v>9.8956392207069116E-2</v>
      </c>
      <c r="BX723" s="1">
        <f t="shared" si="759"/>
        <v>9.6835605238273531E-2</v>
      </c>
      <c r="BY723" s="1">
        <f t="shared" si="760"/>
        <v>0.1228571289151231</v>
      </c>
      <c r="BZ723" s="1" t="e">
        <f t="shared" si="761"/>
        <v>#DIV/0!</v>
      </c>
      <c r="CA723" s="1">
        <f t="shared" si="762"/>
        <v>9.8956392207069116E-2</v>
      </c>
      <c r="CB723" s="1"/>
      <c r="CC723" s="1"/>
    </row>
    <row r="724" spans="1:81" x14ac:dyDescent="0.2">
      <c r="A724">
        <f t="shared" si="763"/>
        <v>2050</v>
      </c>
      <c r="B724">
        <f t="shared" si="764"/>
        <v>3</v>
      </c>
      <c r="C724" s="1">
        <f>AVERAGE(RealPrice!C712:C723)</f>
        <v>2.6410791466070005E-2</v>
      </c>
      <c r="D724" s="1">
        <f>AVERAGE(RealPrice!D712:D723)</f>
        <v>3.072762889004543E-2</v>
      </c>
      <c r="E724" s="1">
        <f>AVERAGE(RealPrice!E712:E723)</f>
        <v>2.0362093358011472E-2</v>
      </c>
      <c r="F724" s="1">
        <f>AVERAGE(RealPrice!F712:F723)</f>
        <v>3.9230595915087298E-2</v>
      </c>
      <c r="G724" s="1">
        <f>AVERAGE(RealPrice!G712:G723)</f>
        <v>0</v>
      </c>
      <c r="H724" s="1">
        <f>AVERAGE(RealPrice!H712:H723)</f>
        <v>3.072762889004543E-2</v>
      </c>
      <c r="I724" s="1"/>
      <c r="J724" s="1">
        <f t="shared" si="733"/>
        <v>-5.6975521253044975E-5</v>
      </c>
      <c r="K724" s="1">
        <f t="shared" si="734"/>
        <v>-5.5412436093790762E-5</v>
      </c>
      <c r="L724" s="1">
        <f t="shared" si="735"/>
        <v>-4.3109865831579552E-5</v>
      </c>
      <c r="M724" s="1">
        <f t="shared" si="736"/>
        <v>-7.6941171503398798E-5</v>
      </c>
      <c r="N724" s="1">
        <f t="shared" si="737"/>
        <v>0</v>
      </c>
      <c r="O724" s="1">
        <f t="shared" si="738"/>
        <v>-5.5412436093790762E-5</v>
      </c>
      <c r="P724" s="1"/>
      <c r="Q724" s="99">
        <f t="shared" si="703"/>
        <v>-5.6975521253044975E-5</v>
      </c>
      <c r="R724" s="99">
        <f t="shared" si="704"/>
        <v>-5.5412436093790762E-5</v>
      </c>
      <c r="S724" s="99">
        <f t="shared" si="705"/>
        <v>-4.3109865831579552E-5</v>
      </c>
      <c r="T724" s="99">
        <f t="shared" si="706"/>
        <v>-7.6941171503398798E-5</v>
      </c>
      <c r="U724" s="99">
        <f t="shared" si="707"/>
        <v>0</v>
      </c>
      <c r="V724" s="99">
        <f t="shared" si="708"/>
        <v>-5.5412436093790762E-5</v>
      </c>
      <c r="W724" s="99"/>
      <c r="X724" s="99">
        <f t="shared" si="709"/>
        <v>0</v>
      </c>
      <c r="Y724" s="99">
        <f t="shared" si="710"/>
        <v>0</v>
      </c>
      <c r="Z724" s="99">
        <f t="shared" si="711"/>
        <v>0</v>
      </c>
      <c r="AA724" s="99">
        <f t="shared" si="712"/>
        <v>0</v>
      </c>
      <c r="AB724" s="99">
        <f t="shared" si="713"/>
        <v>0</v>
      </c>
      <c r="AC724" s="99">
        <f t="shared" si="714"/>
        <v>0</v>
      </c>
      <c r="AD724" s="1"/>
      <c r="AE724" s="1"/>
      <c r="AF724" s="5">
        <f t="shared" si="745"/>
        <v>-2.1526380098605413E-3</v>
      </c>
      <c r="AG724" s="5">
        <f t="shared" si="746"/>
        <v>-1.8000962122848296E-3</v>
      </c>
      <c r="AH724" s="5">
        <f t="shared" si="747"/>
        <v>-2.112689854576244E-3</v>
      </c>
      <c r="AI724" s="5">
        <f t="shared" si="748"/>
        <v>-1.9574152238005516E-3</v>
      </c>
      <c r="AJ724" s="5" t="e">
        <f t="shared" si="749"/>
        <v>#DIV/0!</v>
      </c>
      <c r="AK724" s="5">
        <f t="shared" si="750"/>
        <v>-1.8000962122848296E-3</v>
      </c>
      <c r="AL724" s="1"/>
      <c r="AM724" s="175">
        <f t="shared" si="715"/>
        <v>-2.1526380098605413E-3</v>
      </c>
      <c r="AN724" s="175">
        <f t="shared" si="716"/>
        <v>-1.8000962122848296E-3</v>
      </c>
      <c r="AO724" s="175">
        <f t="shared" si="717"/>
        <v>-2.112689854576244E-3</v>
      </c>
      <c r="AP724" s="175">
        <f t="shared" si="718"/>
        <v>-1.9574152238005516E-3</v>
      </c>
      <c r="AQ724" s="175" t="e">
        <f t="shared" si="719"/>
        <v>#DIV/0!</v>
      </c>
      <c r="AR724" s="175">
        <f t="shared" si="720"/>
        <v>-1.8000962122848296E-3</v>
      </c>
      <c r="AS724" s="175"/>
      <c r="AT724" s="175">
        <f t="shared" si="721"/>
        <v>0</v>
      </c>
      <c r="AU724" s="175">
        <f t="shared" si="722"/>
        <v>0</v>
      </c>
      <c r="AV724" s="175">
        <f t="shared" si="723"/>
        <v>0</v>
      </c>
      <c r="AW724" s="175">
        <f t="shared" si="724"/>
        <v>0</v>
      </c>
      <c r="AX724" s="175" t="e">
        <f t="shared" si="725"/>
        <v>#DIV/0!</v>
      </c>
      <c r="AY724" s="175">
        <f t="shared" si="726"/>
        <v>0</v>
      </c>
      <c r="AZ724" s="1"/>
      <c r="BA724" s="1">
        <f t="shared" si="751"/>
        <v>2.635381594481696E-2</v>
      </c>
      <c r="BB724" s="1">
        <f t="shared" si="752"/>
        <v>3.0672216453951639E-2</v>
      </c>
      <c r="BC724" s="1">
        <f t="shared" si="753"/>
        <v>2.0318983492179893E-2</v>
      </c>
      <c r="BD724" s="1">
        <f t="shared" si="754"/>
        <v>3.9153654743583899E-2</v>
      </c>
      <c r="BE724" s="1">
        <f t="shared" si="755"/>
        <v>0</v>
      </c>
      <c r="BF724" s="1">
        <f t="shared" si="756"/>
        <v>3.0672216453951639E-2</v>
      </c>
      <c r="BG724" s="1"/>
      <c r="BH724" s="1">
        <f t="shared" si="727"/>
        <v>2.6410791466070005E-2</v>
      </c>
      <c r="BI724" s="1">
        <f t="shared" si="728"/>
        <v>3.072762889004543E-2</v>
      </c>
      <c r="BJ724" s="1">
        <f t="shared" si="729"/>
        <v>2.0362093358011472E-2</v>
      </c>
      <c r="BK724" s="1">
        <f t="shared" si="730"/>
        <v>3.9230595915087298E-2</v>
      </c>
      <c r="BL724" s="1">
        <f t="shared" si="731"/>
        <v>0</v>
      </c>
      <c r="BM724" s="1">
        <f t="shared" si="732"/>
        <v>3.072762889004543E-2</v>
      </c>
      <c r="BN724" s="1"/>
      <c r="BO724" s="1">
        <f t="shared" si="739"/>
        <v>-1.0483738011179206E-2</v>
      </c>
      <c r="BP724" s="1">
        <f t="shared" si="740"/>
        <v>-7.0657376238196321E-3</v>
      </c>
      <c r="BQ724" s="1">
        <f t="shared" si="741"/>
        <v>-3.4499424493166377E-2</v>
      </c>
      <c r="BR724" s="1">
        <f t="shared" si="742"/>
        <v>-5.4104953075169143E-3</v>
      </c>
      <c r="BS724" s="1" t="e">
        <f t="shared" si="743"/>
        <v>#DIV/0!</v>
      </c>
      <c r="BT724" s="1">
        <f t="shared" si="744"/>
        <v>-7.0657376238196321E-3</v>
      </c>
      <c r="BU724" s="1"/>
      <c r="BV724" s="1">
        <f t="shared" si="757"/>
        <v>0.10024931871168685</v>
      </c>
      <c r="BW724" s="1">
        <f t="shared" si="758"/>
        <v>9.8956392207069116E-2</v>
      </c>
      <c r="BX724" s="1">
        <f t="shared" si="759"/>
        <v>9.6835605238273531E-2</v>
      </c>
      <c r="BY724" s="1">
        <f t="shared" si="760"/>
        <v>0.1228571289151231</v>
      </c>
      <c r="BZ724" s="1" t="e">
        <f t="shared" si="761"/>
        <v>#DIV/0!</v>
      </c>
      <c r="CA724" s="1">
        <f t="shared" si="762"/>
        <v>9.8956392207069116E-2</v>
      </c>
      <c r="CB724" s="1"/>
      <c r="CC724" s="1"/>
    </row>
    <row r="725" spans="1:81" x14ac:dyDescent="0.2">
      <c r="A725">
        <f t="shared" si="763"/>
        <v>2050</v>
      </c>
      <c r="B725">
        <f t="shared" si="764"/>
        <v>4</v>
      </c>
      <c r="C725" s="1">
        <f>AVERAGE(RealPrice!C713:C724)</f>
        <v>2.6354362122182545E-2</v>
      </c>
      <c r="D725" s="1">
        <f>AVERAGE(RealPrice!D713:D724)</f>
        <v>3.0672648707347972E-2</v>
      </c>
      <c r="E725" s="1">
        <f>AVERAGE(RealPrice!E713:E724)</f>
        <v>2.0319156243300721E-2</v>
      </c>
      <c r="F725" s="1">
        <f>AVERAGE(RealPrice!F713:F724)</f>
        <v>3.9153456686943651E-2</v>
      </c>
      <c r="G725" s="1">
        <f>AVERAGE(RealPrice!G713:G724)</f>
        <v>0</v>
      </c>
      <c r="H725" s="1">
        <f>AVERAGE(RealPrice!H713:H724)</f>
        <v>3.0672648707347972E-2</v>
      </c>
      <c r="I725" s="1"/>
      <c r="J725" s="1">
        <f t="shared" si="733"/>
        <v>-5.6429343887460376E-5</v>
      </c>
      <c r="K725" s="1">
        <f t="shared" si="734"/>
        <v>-5.4980182697457469E-5</v>
      </c>
      <c r="L725" s="1">
        <f t="shared" si="735"/>
        <v>-4.2937114710751151E-5</v>
      </c>
      <c r="M725" s="1">
        <f t="shared" si="736"/>
        <v>-7.713922814364671E-5</v>
      </c>
      <c r="N725" s="1">
        <f t="shared" si="737"/>
        <v>0</v>
      </c>
      <c r="O725" s="1">
        <f t="shared" si="738"/>
        <v>-5.4980182697457469E-5</v>
      </c>
      <c r="P725" s="1"/>
      <c r="Q725" s="99">
        <f t="shared" si="703"/>
        <v>-5.6429343887460376E-5</v>
      </c>
      <c r="R725" s="99">
        <f t="shared" si="704"/>
        <v>-5.4980182697457469E-5</v>
      </c>
      <c r="S725" s="99">
        <f t="shared" si="705"/>
        <v>-4.2937114710751151E-5</v>
      </c>
      <c r="T725" s="99">
        <f t="shared" si="706"/>
        <v>-7.713922814364671E-5</v>
      </c>
      <c r="U725" s="99">
        <f t="shared" si="707"/>
        <v>0</v>
      </c>
      <c r="V725" s="99">
        <f t="shared" si="708"/>
        <v>-5.4980182697457469E-5</v>
      </c>
      <c r="W725" s="99"/>
      <c r="X725" s="99">
        <f t="shared" si="709"/>
        <v>0</v>
      </c>
      <c r="Y725" s="99">
        <f t="shared" si="710"/>
        <v>0</v>
      </c>
      <c r="Z725" s="99">
        <f t="shared" si="711"/>
        <v>0</v>
      </c>
      <c r="AA725" s="99">
        <f t="shared" si="712"/>
        <v>0</v>
      </c>
      <c r="AB725" s="99">
        <f t="shared" si="713"/>
        <v>0</v>
      </c>
      <c r="AC725" s="99">
        <f t="shared" si="714"/>
        <v>0</v>
      </c>
      <c r="AD725" s="1"/>
      <c r="AE725" s="1"/>
      <c r="AF725" s="5">
        <f t="shared" si="745"/>
        <v>-2.1366017735574561E-3</v>
      </c>
      <c r="AG725" s="5">
        <f t="shared" si="746"/>
        <v>-1.789275146943381E-3</v>
      </c>
      <c r="AH725" s="5">
        <f t="shared" si="747"/>
        <v>-2.10867880604515E-3</v>
      </c>
      <c r="AI725" s="5">
        <f t="shared" si="748"/>
        <v>-1.9663027375523834E-3</v>
      </c>
      <c r="AJ725" s="5" t="e">
        <f t="shared" si="749"/>
        <v>#DIV/0!</v>
      </c>
      <c r="AK725" s="5">
        <f t="shared" si="750"/>
        <v>-1.789275146943381E-3</v>
      </c>
      <c r="AL725" s="1"/>
      <c r="AM725" s="175">
        <f t="shared" si="715"/>
        <v>-2.1366017735574561E-3</v>
      </c>
      <c r="AN725" s="175">
        <f t="shared" si="716"/>
        <v>-1.789275146943381E-3</v>
      </c>
      <c r="AO725" s="175">
        <f t="shared" si="717"/>
        <v>-2.10867880604515E-3</v>
      </c>
      <c r="AP725" s="175">
        <f t="shared" si="718"/>
        <v>-1.9663027375523834E-3</v>
      </c>
      <c r="AQ725" s="175" t="e">
        <f t="shared" si="719"/>
        <v>#DIV/0!</v>
      </c>
      <c r="AR725" s="175">
        <f t="shared" si="720"/>
        <v>-1.789275146943381E-3</v>
      </c>
      <c r="AS725" s="175"/>
      <c r="AT725" s="175">
        <f t="shared" si="721"/>
        <v>0</v>
      </c>
      <c r="AU725" s="175">
        <f t="shared" si="722"/>
        <v>0</v>
      </c>
      <c r="AV725" s="175">
        <f t="shared" si="723"/>
        <v>0</v>
      </c>
      <c r="AW725" s="175">
        <f t="shared" si="724"/>
        <v>0</v>
      </c>
      <c r="AX725" s="175" t="e">
        <f t="shared" si="725"/>
        <v>#DIV/0!</v>
      </c>
      <c r="AY725" s="175">
        <f t="shared" si="726"/>
        <v>0</v>
      </c>
      <c r="AZ725" s="1"/>
      <c r="BA725" s="1">
        <f t="shared" si="751"/>
        <v>2.6297932778295084E-2</v>
      </c>
      <c r="BB725" s="1">
        <f t="shared" si="752"/>
        <v>3.0617668524650515E-2</v>
      </c>
      <c r="BC725" s="1">
        <f t="shared" si="753"/>
        <v>2.027621912858997E-2</v>
      </c>
      <c r="BD725" s="1">
        <f t="shared" si="754"/>
        <v>3.9076317458800004E-2</v>
      </c>
      <c r="BE725" s="1">
        <f t="shared" si="755"/>
        <v>0</v>
      </c>
      <c r="BF725" s="1">
        <f t="shared" si="756"/>
        <v>3.0617668524650515E-2</v>
      </c>
      <c r="BG725" s="1"/>
      <c r="BH725" s="1">
        <f t="shared" si="727"/>
        <v>2.6354362122182545E-2</v>
      </c>
      <c r="BI725" s="1">
        <f t="shared" si="728"/>
        <v>3.0672648707347972E-2</v>
      </c>
      <c r="BJ725" s="1">
        <f t="shared" si="729"/>
        <v>2.0319156243300721E-2</v>
      </c>
      <c r="BK725" s="1">
        <f t="shared" si="730"/>
        <v>3.9153456686943651E-2</v>
      </c>
      <c r="BL725" s="1">
        <f t="shared" si="731"/>
        <v>0</v>
      </c>
      <c r="BM725" s="1">
        <f t="shared" si="732"/>
        <v>3.0672648707347972E-2</v>
      </c>
      <c r="BN725" s="1"/>
      <c r="BO725" s="1">
        <f t="shared" si="739"/>
        <v>-1.0540046788030437E-2</v>
      </c>
      <c r="BP725" s="1">
        <f t="shared" si="740"/>
        <v>-7.1206194318426145E-3</v>
      </c>
      <c r="BQ725" s="1">
        <f t="shared" si="741"/>
        <v>-3.4542271067293344E-2</v>
      </c>
      <c r="BR725" s="1">
        <f t="shared" si="742"/>
        <v>-5.4874828565850903E-3</v>
      </c>
      <c r="BS725" s="1" t="e">
        <f t="shared" si="743"/>
        <v>#DIV/0!</v>
      </c>
      <c r="BT725" s="1">
        <f t="shared" si="744"/>
        <v>-7.1206194318426145E-3</v>
      </c>
      <c r="BU725" s="1"/>
      <c r="BV725" s="1">
        <f t="shared" si="757"/>
        <v>0.10024931871168685</v>
      </c>
      <c r="BW725" s="1">
        <f t="shared" si="758"/>
        <v>9.8956392207069116E-2</v>
      </c>
      <c r="BX725" s="1">
        <f t="shared" si="759"/>
        <v>9.6835605238273531E-2</v>
      </c>
      <c r="BY725" s="1">
        <f t="shared" si="760"/>
        <v>0.1228571289151231</v>
      </c>
      <c r="BZ725" s="1" t="e">
        <f t="shared" si="761"/>
        <v>#DIV/0!</v>
      </c>
      <c r="CA725" s="1">
        <f t="shared" si="762"/>
        <v>9.8956392207069116E-2</v>
      </c>
      <c r="CB725" s="1"/>
      <c r="CC725" s="1"/>
    </row>
    <row r="726" spans="1:81" x14ac:dyDescent="0.2">
      <c r="A726">
        <f t="shared" si="763"/>
        <v>2050</v>
      </c>
      <c r="B726">
        <f t="shared" si="764"/>
        <v>5</v>
      </c>
      <c r="C726" s="1">
        <f>AVERAGE(RealPrice!C714:C725)</f>
        <v>2.6298371718195115E-2</v>
      </c>
      <c r="D726" s="1">
        <f>AVERAGE(RealPrice!D714:D725)</f>
        <v>3.0618041136633762E-2</v>
      </c>
      <c r="E726" s="1">
        <f>AVERAGE(RealPrice!E714:E725)</f>
        <v>2.0275304529880998E-2</v>
      </c>
      <c r="F726" s="1">
        <f>AVERAGE(RealPrice!F714:F725)</f>
        <v>3.9076492183595164E-2</v>
      </c>
      <c r="G726" s="1">
        <f>AVERAGE(RealPrice!G714:G725)</f>
        <v>0</v>
      </c>
      <c r="H726" s="1">
        <f>AVERAGE(RealPrice!H714:H725)</f>
        <v>3.0618041136633762E-2</v>
      </c>
      <c r="I726" s="1"/>
      <c r="J726" s="1">
        <f t="shared" si="733"/>
        <v>-5.5990403987429133E-5</v>
      </c>
      <c r="K726" s="1">
        <f t="shared" si="734"/>
        <v>-5.4607570714210185E-5</v>
      </c>
      <c r="L726" s="1">
        <f t="shared" si="735"/>
        <v>-4.3851713419723604E-5</v>
      </c>
      <c r="M726" s="1">
        <f t="shared" si="736"/>
        <v>-7.6964503348486701E-5</v>
      </c>
      <c r="N726" s="1">
        <f t="shared" si="737"/>
        <v>0</v>
      </c>
      <c r="O726" s="1">
        <f t="shared" si="738"/>
        <v>-5.4607570714210185E-5</v>
      </c>
      <c r="P726" s="1"/>
      <c r="Q726" s="99">
        <f t="shared" si="703"/>
        <v>-5.5990403987429133E-5</v>
      </c>
      <c r="R726" s="99">
        <f t="shared" si="704"/>
        <v>-5.4607570714210185E-5</v>
      </c>
      <c r="S726" s="99">
        <f t="shared" si="705"/>
        <v>-4.3851713419723604E-5</v>
      </c>
      <c r="T726" s="99">
        <f t="shared" si="706"/>
        <v>-7.6964503348486701E-5</v>
      </c>
      <c r="U726" s="99">
        <f t="shared" si="707"/>
        <v>0</v>
      </c>
      <c r="V726" s="99">
        <f t="shared" si="708"/>
        <v>-5.4607570714210185E-5</v>
      </c>
      <c r="W726" s="99"/>
      <c r="X726" s="99">
        <f t="shared" si="709"/>
        <v>0</v>
      </c>
      <c r="Y726" s="99">
        <f t="shared" si="710"/>
        <v>0</v>
      </c>
      <c r="Z726" s="99">
        <f t="shared" si="711"/>
        <v>0</v>
      </c>
      <c r="AA726" s="99">
        <f t="shared" si="712"/>
        <v>0</v>
      </c>
      <c r="AB726" s="99">
        <f t="shared" si="713"/>
        <v>0</v>
      </c>
      <c r="AC726" s="99">
        <f t="shared" si="714"/>
        <v>0</v>
      </c>
      <c r="AD726" s="1"/>
      <c r="AE726" s="1"/>
      <c r="AF726" s="5">
        <f t="shared" si="745"/>
        <v>-2.1245213117984107E-3</v>
      </c>
      <c r="AG726" s="5">
        <f t="shared" si="746"/>
        <v>-1.7803343700515395E-3</v>
      </c>
      <c r="AH726" s="5">
        <f t="shared" si="747"/>
        <v>-2.1581463764855924E-3</v>
      </c>
      <c r="AI726" s="5">
        <f t="shared" si="748"/>
        <v>-1.9657141376779874E-3</v>
      </c>
      <c r="AJ726" s="5" t="e">
        <f t="shared" si="749"/>
        <v>#DIV/0!</v>
      </c>
      <c r="AK726" s="5">
        <f t="shared" si="750"/>
        <v>-1.7803343700515395E-3</v>
      </c>
      <c r="AL726" s="1"/>
      <c r="AM726" s="175">
        <f t="shared" si="715"/>
        <v>-2.1245213117984107E-3</v>
      </c>
      <c r="AN726" s="175">
        <f t="shared" si="716"/>
        <v>-1.7803343700515395E-3</v>
      </c>
      <c r="AO726" s="175">
        <f t="shared" si="717"/>
        <v>-2.1581463764855924E-3</v>
      </c>
      <c r="AP726" s="175">
        <f t="shared" si="718"/>
        <v>-1.9657141376779874E-3</v>
      </c>
      <c r="AQ726" s="175" t="e">
        <f t="shared" si="719"/>
        <v>#DIV/0!</v>
      </c>
      <c r="AR726" s="175">
        <f t="shared" si="720"/>
        <v>-1.7803343700515395E-3</v>
      </c>
      <c r="AS726" s="175"/>
      <c r="AT726" s="175">
        <f t="shared" si="721"/>
        <v>0</v>
      </c>
      <c r="AU726" s="175">
        <f t="shared" si="722"/>
        <v>0</v>
      </c>
      <c r="AV726" s="175">
        <f t="shared" si="723"/>
        <v>0</v>
      </c>
      <c r="AW726" s="175">
        <f t="shared" si="724"/>
        <v>0</v>
      </c>
      <c r="AX726" s="175" t="e">
        <f t="shared" si="725"/>
        <v>#DIV/0!</v>
      </c>
      <c r="AY726" s="175">
        <f t="shared" si="726"/>
        <v>0</v>
      </c>
      <c r="AZ726" s="1"/>
      <c r="BA726" s="1">
        <f t="shared" si="751"/>
        <v>2.6242381314207686E-2</v>
      </c>
      <c r="BB726" s="1">
        <f t="shared" si="752"/>
        <v>3.0563433565919552E-2</v>
      </c>
      <c r="BC726" s="1">
        <f t="shared" si="753"/>
        <v>2.0231452816461274E-2</v>
      </c>
      <c r="BD726" s="1">
        <f t="shared" si="754"/>
        <v>3.8999527680246678E-2</v>
      </c>
      <c r="BE726" s="1">
        <f t="shared" si="755"/>
        <v>0</v>
      </c>
      <c r="BF726" s="1">
        <f t="shared" si="756"/>
        <v>3.0563433565919552E-2</v>
      </c>
      <c r="BG726" s="1"/>
      <c r="BH726" s="1">
        <f t="shared" si="727"/>
        <v>2.6298371718195115E-2</v>
      </c>
      <c r="BI726" s="1">
        <f t="shared" si="728"/>
        <v>3.0618041136633762E-2</v>
      </c>
      <c r="BJ726" s="1">
        <f t="shared" si="729"/>
        <v>2.0275304529880998E-2</v>
      </c>
      <c r="BK726" s="1">
        <f t="shared" si="730"/>
        <v>3.9076492183595164E-2</v>
      </c>
      <c r="BL726" s="1">
        <f t="shared" si="731"/>
        <v>0</v>
      </c>
      <c r="BM726" s="1">
        <f t="shared" si="732"/>
        <v>3.0618041136633762E-2</v>
      </c>
      <c r="BN726" s="1"/>
      <c r="BO726" s="1">
        <f t="shared" si="739"/>
        <v>-1.0595918239211339E-2</v>
      </c>
      <c r="BP726" s="1">
        <f t="shared" si="740"/>
        <v>-7.1751297828218158E-3</v>
      </c>
      <c r="BQ726" s="1">
        <f t="shared" si="741"/>
        <v>-3.4586028142296651E-2</v>
      </c>
      <c r="BR726" s="1">
        <f t="shared" si="742"/>
        <v>-5.5642960697212468E-3</v>
      </c>
      <c r="BS726" s="1" t="e">
        <f t="shared" si="743"/>
        <v>#DIV/0!</v>
      </c>
      <c r="BT726" s="1">
        <f t="shared" si="744"/>
        <v>-7.1751297828218158E-3</v>
      </c>
      <c r="BU726" s="1"/>
      <c r="BV726" s="1">
        <f t="shared" si="757"/>
        <v>0.10024931871168685</v>
      </c>
      <c r="BW726" s="1">
        <f t="shared" si="758"/>
        <v>9.8956392207069116E-2</v>
      </c>
      <c r="BX726" s="1">
        <f t="shared" si="759"/>
        <v>9.6835605238273531E-2</v>
      </c>
      <c r="BY726" s="1">
        <f t="shared" si="760"/>
        <v>0.1228571289151231</v>
      </c>
      <c r="BZ726" s="1" t="e">
        <f t="shared" si="761"/>
        <v>#DIV/0!</v>
      </c>
      <c r="CA726" s="1">
        <f t="shared" si="762"/>
        <v>9.8956392207069116E-2</v>
      </c>
      <c r="CB726" s="1"/>
      <c r="CC726" s="1"/>
    </row>
    <row r="727" spans="1:81" x14ac:dyDescent="0.2">
      <c r="A727">
        <f t="shared" si="763"/>
        <v>2050</v>
      </c>
      <c r="B727">
        <f t="shared" si="764"/>
        <v>6</v>
      </c>
      <c r="C727" s="1">
        <f>AVERAGE(RealPrice!C715:C726)</f>
        <v>2.6242644354679396E-2</v>
      </c>
      <c r="D727" s="1">
        <f>AVERAGE(RealPrice!D715:D726)</f>
        <v>3.0563748641514094E-2</v>
      </c>
      <c r="E727" s="1">
        <f>AVERAGE(RealPrice!E715:E726)</f>
        <v>2.0231961666846793E-2</v>
      </c>
      <c r="F727" s="1">
        <f>AVERAGE(RealPrice!F715:F726)</f>
        <v>3.9000559071999376E-2</v>
      </c>
      <c r="G727" s="1">
        <f>AVERAGE(RealPrice!G715:G726)</f>
        <v>0</v>
      </c>
      <c r="H727" s="1">
        <f>AVERAGE(RealPrice!H715:H726)</f>
        <v>3.0563748641514094E-2</v>
      </c>
      <c r="I727" s="1"/>
      <c r="J727" s="1">
        <f t="shared" si="733"/>
        <v>-5.5727363515719469E-5</v>
      </c>
      <c r="K727" s="1">
        <f t="shared" si="734"/>
        <v>-5.429249511966841E-5</v>
      </c>
      <c r="L727" s="1">
        <f t="shared" si="735"/>
        <v>-4.3342863034204898E-5</v>
      </c>
      <c r="M727" s="1">
        <f t="shared" si="736"/>
        <v>-7.5933111595788416E-5</v>
      </c>
      <c r="N727" s="1">
        <f t="shared" si="737"/>
        <v>0</v>
      </c>
      <c r="O727" s="1">
        <f t="shared" si="738"/>
        <v>-5.429249511966841E-5</v>
      </c>
      <c r="P727" s="1"/>
      <c r="Q727" s="99">
        <f t="shared" si="703"/>
        <v>-5.5727363515719469E-5</v>
      </c>
      <c r="R727" s="99">
        <f t="shared" si="704"/>
        <v>-5.429249511966841E-5</v>
      </c>
      <c r="S727" s="99">
        <f t="shared" si="705"/>
        <v>-4.3342863034204898E-5</v>
      </c>
      <c r="T727" s="99">
        <f t="shared" si="706"/>
        <v>-7.5933111595788416E-5</v>
      </c>
      <c r="U727" s="99">
        <f t="shared" si="707"/>
        <v>0</v>
      </c>
      <c r="V727" s="99">
        <f t="shared" si="708"/>
        <v>-5.429249511966841E-5</v>
      </c>
      <c r="W727" s="99"/>
      <c r="X727" s="99">
        <f t="shared" si="709"/>
        <v>0</v>
      </c>
      <c r="Y727" s="99">
        <f t="shared" si="710"/>
        <v>0</v>
      </c>
      <c r="Z727" s="99">
        <f t="shared" si="711"/>
        <v>0</v>
      </c>
      <c r="AA727" s="99">
        <f t="shared" si="712"/>
        <v>0</v>
      </c>
      <c r="AB727" s="99">
        <f t="shared" si="713"/>
        <v>0</v>
      </c>
      <c r="AC727" s="99">
        <f t="shared" si="714"/>
        <v>0</v>
      </c>
      <c r="AD727" s="1"/>
      <c r="AE727" s="1"/>
      <c r="AF727" s="5">
        <f t="shared" si="745"/>
        <v>-2.1190423541379566E-3</v>
      </c>
      <c r="AG727" s="5">
        <f t="shared" si="746"/>
        <v>-1.7732190925404678E-3</v>
      </c>
      <c r="AH727" s="5">
        <f t="shared" si="747"/>
        <v>-2.1377169931198203E-3</v>
      </c>
      <c r="AI727" s="5">
        <f t="shared" si="748"/>
        <v>-1.9431916058132437E-3</v>
      </c>
      <c r="AJ727" s="5" t="e">
        <f t="shared" si="749"/>
        <v>#DIV/0!</v>
      </c>
      <c r="AK727" s="5">
        <f t="shared" si="750"/>
        <v>-1.7732190925404678E-3</v>
      </c>
      <c r="AL727" s="1"/>
      <c r="AM727" s="175">
        <f t="shared" si="715"/>
        <v>-2.1190423541379566E-3</v>
      </c>
      <c r="AN727" s="175">
        <f t="shared" si="716"/>
        <v>-1.7732190925404678E-3</v>
      </c>
      <c r="AO727" s="175">
        <f t="shared" si="717"/>
        <v>-2.1377169931198203E-3</v>
      </c>
      <c r="AP727" s="175">
        <f t="shared" si="718"/>
        <v>-1.9431916058132437E-3</v>
      </c>
      <c r="AQ727" s="175" t="e">
        <f t="shared" si="719"/>
        <v>#DIV/0!</v>
      </c>
      <c r="AR727" s="175">
        <f t="shared" si="720"/>
        <v>-1.7732190925404678E-3</v>
      </c>
      <c r="AS727" s="175"/>
      <c r="AT727" s="175">
        <f t="shared" si="721"/>
        <v>0</v>
      </c>
      <c r="AU727" s="175">
        <f t="shared" si="722"/>
        <v>0</v>
      </c>
      <c r="AV727" s="175">
        <f t="shared" si="723"/>
        <v>0</v>
      </c>
      <c r="AW727" s="175">
        <f t="shared" si="724"/>
        <v>0</v>
      </c>
      <c r="AX727" s="175" t="e">
        <f t="shared" si="725"/>
        <v>#DIV/0!</v>
      </c>
      <c r="AY727" s="175">
        <f t="shared" si="726"/>
        <v>0</v>
      </c>
      <c r="AZ727" s="1"/>
      <c r="BA727" s="1">
        <f t="shared" si="751"/>
        <v>2.6186916991163676E-2</v>
      </c>
      <c r="BB727" s="1">
        <f t="shared" si="752"/>
        <v>3.0509456146394425E-2</v>
      </c>
      <c r="BC727" s="1">
        <f t="shared" si="753"/>
        <v>2.0188618803812588E-2</v>
      </c>
      <c r="BD727" s="1">
        <f t="shared" si="754"/>
        <v>3.8924625960403587E-2</v>
      </c>
      <c r="BE727" s="1">
        <f t="shared" si="755"/>
        <v>0</v>
      </c>
      <c r="BF727" s="1">
        <f t="shared" si="756"/>
        <v>3.0509456146394425E-2</v>
      </c>
      <c r="BG727" s="1"/>
      <c r="BH727" s="1">
        <f t="shared" si="727"/>
        <v>2.6242644354679396E-2</v>
      </c>
      <c r="BI727" s="1">
        <f t="shared" si="728"/>
        <v>3.0563748641514094E-2</v>
      </c>
      <c r="BJ727" s="1">
        <f t="shared" si="729"/>
        <v>2.0231961666846793E-2</v>
      </c>
      <c r="BK727" s="1">
        <f t="shared" si="730"/>
        <v>3.9000559071999376E-2</v>
      </c>
      <c r="BL727" s="1">
        <f t="shared" si="731"/>
        <v>0</v>
      </c>
      <c r="BM727" s="1">
        <f t="shared" si="732"/>
        <v>3.0563748641514094E-2</v>
      </c>
      <c r="BN727" s="1"/>
      <c r="BO727" s="1">
        <f t="shared" si="739"/>
        <v>-1.0651527514083485E-2</v>
      </c>
      <c r="BP727" s="1">
        <f t="shared" si="740"/>
        <v>-7.2293260054525563E-3</v>
      </c>
      <c r="BQ727" s="1">
        <f t="shared" si="741"/>
        <v>-3.4629278350556021E-2</v>
      </c>
      <c r="BR727" s="1">
        <f t="shared" si="742"/>
        <v>-5.6400816287319796E-3</v>
      </c>
      <c r="BS727" s="1" t="e">
        <f t="shared" si="743"/>
        <v>#DIV/0!</v>
      </c>
      <c r="BT727" s="1">
        <f t="shared" si="744"/>
        <v>-7.2293260054525563E-3</v>
      </c>
      <c r="BU727" s="1"/>
      <c r="BV727" s="1">
        <f t="shared" si="757"/>
        <v>0.10024931871168685</v>
      </c>
      <c r="BW727" s="1">
        <f t="shared" si="758"/>
        <v>9.8956392207069116E-2</v>
      </c>
      <c r="BX727" s="1">
        <f t="shared" si="759"/>
        <v>9.6835605238273531E-2</v>
      </c>
      <c r="BY727" s="1">
        <f t="shared" si="760"/>
        <v>0.1228571289151231</v>
      </c>
      <c r="BZ727" s="1" t="e">
        <f t="shared" si="761"/>
        <v>#DIV/0!</v>
      </c>
      <c r="CA727" s="1">
        <f t="shared" si="762"/>
        <v>9.8956392207069116E-2</v>
      </c>
      <c r="CB727" s="1"/>
      <c r="CC727" s="1"/>
    </row>
    <row r="728" spans="1:81" x14ac:dyDescent="0.2">
      <c r="A728">
        <f t="shared" si="763"/>
        <v>2050</v>
      </c>
      <c r="B728">
        <f t="shared" si="764"/>
        <v>7</v>
      </c>
      <c r="C728" s="1">
        <f>AVERAGE(RealPrice!C716:C727)</f>
        <v>2.6188328616198523E-2</v>
      </c>
      <c r="D728" s="1">
        <f>AVERAGE(RealPrice!D716:D727)</f>
        <v>3.0510627079918657E-2</v>
      </c>
      <c r="E728" s="1">
        <f>AVERAGE(RealPrice!E716:E727)</f>
        <v>2.0188356607879387E-2</v>
      </c>
      <c r="F728" s="1">
        <f>AVERAGE(RealPrice!F716:F727)</f>
        <v>3.8926257269937925E-2</v>
      </c>
      <c r="G728" s="1">
        <f>AVERAGE(RealPrice!G716:G727)</f>
        <v>0</v>
      </c>
      <c r="H728" s="1">
        <f>AVERAGE(RealPrice!H716:H727)</f>
        <v>3.0510627079918657E-2</v>
      </c>
      <c r="I728" s="1"/>
      <c r="J728" s="1">
        <f t="shared" si="733"/>
        <v>-5.4315738480872899E-5</v>
      </c>
      <c r="K728" s="1">
        <f t="shared" si="734"/>
        <v>-5.3121561595436545E-5</v>
      </c>
      <c r="L728" s="1">
        <f t="shared" si="735"/>
        <v>-4.3605058967405991E-5</v>
      </c>
      <c r="M728" s="1">
        <f t="shared" si="736"/>
        <v>-7.4301802061450817E-5</v>
      </c>
      <c r="N728" s="1">
        <f t="shared" si="737"/>
        <v>0</v>
      </c>
      <c r="O728" s="1">
        <f t="shared" si="738"/>
        <v>-5.3121561595436545E-5</v>
      </c>
      <c r="P728" s="1"/>
      <c r="Q728" s="99">
        <f t="shared" si="703"/>
        <v>-5.4315738480872899E-5</v>
      </c>
      <c r="R728" s="99">
        <f t="shared" si="704"/>
        <v>-5.3121561595436545E-5</v>
      </c>
      <c r="S728" s="99">
        <f t="shared" si="705"/>
        <v>-4.3605058967405991E-5</v>
      </c>
      <c r="T728" s="99">
        <f t="shared" si="706"/>
        <v>-7.4301802061450817E-5</v>
      </c>
      <c r="U728" s="99">
        <f t="shared" si="707"/>
        <v>0</v>
      </c>
      <c r="V728" s="99">
        <f t="shared" si="708"/>
        <v>-5.3121561595436545E-5</v>
      </c>
      <c r="W728" s="99"/>
      <c r="X728" s="99">
        <f t="shared" si="709"/>
        <v>0</v>
      </c>
      <c r="Y728" s="99">
        <f t="shared" si="710"/>
        <v>0</v>
      </c>
      <c r="Z728" s="99">
        <f t="shared" si="711"/>
        <v>0</v>
      </c>
      <c r="AA728" s="99">
        <f t="shared" si="712"/>
        <v>0</v>
      </c>
      <c r="AB728" s="99">
        <f t="shared" si="713"/>
        <v>0</v>
      </c>
      <c r="AC728" s="99">
        <f t="shared" si="714"/>
        <v>0</v>
      </c>
      <c r="AD728" s="1"/>
      <c r="AE728" s="1"/>
      <c r="AF728" s="5">
        <f t="shared" si="745"/>
        <v>-2.0697509651380619E-3</v>
      </c>
      <c r="AG728" s="5">
        <f t="shared" si="746"/>
        <v>-1.7380577958059362E-3</v>
      </c>
      <c r="AH728" s="5">
        <f t="shared" si="747"/>
        <v>-2.1552561084009492E-3</v>
      </c>
      <c r="AI728" s="5">
        <f t="shared" si="748"/>
        <v>-1.9051471012064836E-3</v>
      </c>
      <c r="AJ728" s="5" t="e">
        <f t="shared" si="749"/>
        <v>#DIV/0!</v>
      </c>
      <c r="AK728" s="5">
        <f t="shared" si="750"/>
        <v>-1.7380577958059362E-3</v>
      </c>
      <c r="AL728" s="1"/>
      <c r="AM728" s="175">
        <f t="shared" si="715"/>
        <v>-2.0697509651380619E-3</v>
      </c>
      <c r="AN728" s="175">
        <f t="shared" si="716"/>
        <v>-1.7380577958059362E-3</v>
      </c>
      <c r="AO728" s="175">
        <f t="shared" si="717"/>
        <v>-2.1552561084009492E-3</v>
      </c>
      <c r="AP728" s="175">
        <f t="shared" si="718"/>
        <v>-1.9051471012064836E-3</v>
      </c>
      <c r="AQ728" s="175" t="e">
        <f t="shared" si="719"/>
        <v>#DIV/0!</v>
      </c>
      <c r="AR728" s="175">
        <f t="shared" si="720"/>
        <v>-1.7380577958059362E-3</v>
      </c>
      <c r="AS728" s="175"/>
      <c r="AT728" s="175">
        <f t="shared" si="721"/>
        <v>0</v>
      </c>
      <c r="AU728" s="175">
        <f t="shared" si="722"/>
        <v>0</v>
      </c>
      <c r="AV728" s="175">
        <f t="shared" si="723"/>
        <v>0</v>
      </c>
      <c r="AW728" s="175">
        <f t="shared" si="724"/>
        <v>0</v>
      </c>
      <c r="AX728" s="175" t="e">
        <f t="shared" si="725"/>
        <v>#DIV/0!</v>
      </c>
      <c r="AY728" s="175">
        <f t="shared" si="726"/>
        <v>0</v>
      </c>
      <c r="AZ728" s="1"/>
      <c r="BA728" s="1">
        <f t="shared" si="751"/>
        <v>2.613401287771765E-2</v>
      </c>
      <c r="BB728" s="1">
        <f t="shared" si="752"/>
        <v>3.045750551832322E-2</v>
      </c>
      <c r="BC728" s="1">
        <f t="shared" si="753"/>
        <v>2.0144751548911981E-2</v>
      </c>
      <c r="BD728" s="1">
        <f t="shared" si="754"/>
        <v>3.8851955467876474E-2</v>
      </c>
      <c r="BE728" s="1">
        <f t="shared" si="755"/>
        <v>0</v>
      </c>
      <c r="BF728" s="1">
        <f t="shared" si="756"/>
        <v>3.045750551832322E-2</v>
      </c>
      <c r="BG728" s="1"/>
      <c r="BH728" s="1">
        <f t="shared" si="727"/>
        <v>2.6188328616198523E-2</v>
      </c>
      <c r="BI728" s="1">
        <f t="shared" si="728"/>
        <v>3.0510627079918657E-2</v>
      </c>
      <c r="BJ728" s="1">
        <f t="shared" si="729"/>
        <v>2.0188356607879387E-2</v>
      </c>
      <c r="BK728" s="1">
        <f t="shared" si="730"/>
        <v>3.8926257269937925E-2</v>
      </c>
      <c r="BL728" s="1">
        <f t="shared" si="731"/>
        <v>0</v>
      </c>
      <c r="BM728" s="1">
        <f t="shared" si="732"/>
        <v>3.0510627079918657E-2</v>
      </c>
      <c r="BN728" s="1"/>
      <c r="BO728" s="1">
        <f t="shared" si="739"/>
        <v>-1.0705730832512214E-2</v>
      </c>
      <c r="BP728" s="1">
        <f t="shared" si="740"/>
        <v>-7.2823552387037364E-3</v>
      </c>
      <c r="BQ728" s="1">
        <f t="shared" si="741"/>
        <v>-3.4672789429453732E-2</v>
      </c>
      <c r="BR728" s="1">
        <f t="shared" si="742"/>
        <v>-5.7142418749306194E-3</v>
      </c>
      <c r="BS728" s="1" t="e">
        <f t="shared" si="743"/>
        <v>#DIV/0!</v>
      </c>
      <c r="BT728" s="1">
        <f t="shared" si="744"/>
        <v>-7.2823552387037364E-3</v>
      </c>
      <c r="BU728" s="1"/>
      <c r="BV728" s="1">
        <f t="shared" si="757"/>
        <v>0.10024931871168685</v>
      </c>
      <c r="BW728" s="1">
        <f t="shared" si="758"/>
        <v>9.8956392207069116E-2</v>
      </c>
      <c r="BX728" s="1">
        <f t="shared" si="759"/>
        <v>9.6835605238273531E-2</v>
      </c>
      <c r="BY728" s="1">
        <f t="shared" si="760"/>
        <v>0.1228571289151231</v>
      </c>
      <c r="BZ728" s="1" t="e">
        <f t="shared" si="761"/>
        <v>#DIV/0!</v>
      </c>
      <c r="CA728" s="1">
        <f t="shared" si="762"/>
        <v>9.8956392207069116E-2</v>
      </c>
      <c r="CB728" s="1"/>
      <c r="CC728" s="1"/>
    </row>
    <row r="729" spans="1:81" x14ac:dyDescent="0.2">
      <c r="A729">
        <f t="shared" si="763"/>
        <v>2050</v>
      </c>
      <c r="B729">
        <f t="shared" si="764"/>
        <v>8</v>
      </c>
      <c r="C729" s="1">
        <f>AVERAGE(RealPrice!C717:C728)</f>
        <v>2.6134374630016066E-2</v>
      </c>
      <c r="D729" s="1">
        <f>AVERAGE(RealPrice!D717:D728)</f>
        <v>3.0458226376057263E-2</v>
      </c>
      <c r="E729" s="1">
        <f>AVERAGE(RealPrice!E717:E728)</f>
        <v>2.014416646842843E-2</v>
      </c>
      <c r="F729" s="1">
        <f>AVERAGE(RealPrice!F717:F728)</f>
        <v>3.885236770640374E-2</v>
      </c>
      <c r="G729" s="1">
        <f>AVERAGE(RealPrice!G717:G728)</f>
        <v>0</v>
      </c>
      <c r="H729" s="1">
        <f>AVERAGE(RealPrice!H717:H728)</f>
        <v>3.0458226376057263E-2</v>
      </c>
      <c r="I729" s="1"/>
      <c r="J729" s="1">
        <f t="shared" si="733"/>
        <v>-5.3953986182457558E-5</v>
      </c>
      <c r="K729" s="1">
        <f t="shared" si="734"/>
        <v>-5.2400703861393838E-5</v>
      </c>
      <c r="L729" s="1">
        <f t="shared" si="735"/>
        <v>-4.4190139450957233E-5</v>
      </c>
      <c r="M729" s="1">
        <f t="shared" si="736"/>
        <v>-7.3889563534185188E-5</v>
      </c>
      <c r="N729" s="1">
        <f t="shared" si="737"/>
        <v>0</v>
      </c>
      <c r="O729" s="1">
        <f t="shared" si="738"/>
        <v>-5.2400703861393838E-5</v>
      </c>
      <c r="P729" s="1"/>
      <c r="Q729" s="99">
        <f t="shared" si="703"/>
        <v>-5.3953986182457558E-5</v>
      </c>
      <c r="R729" s="99">
        <f t="shared" si="704"/>
        <v>-5.2400703861393838E-5</v>
      </c>
      <c r="S729" s="99">
        <f t="shared" si="705"/>
        <v>-4.4190139450957233E-5</v>
      </c>
      <c r="T729" s="99">
        <f t="shared" si="706"/>
        <v>-7.3889563534185188E-5</v>
      </c>
      <c r="U729" s="99">
        <f t="shared" si="707"/>
        <v>0</v>
      </c>
      <c r="V729" s="99">
        <f t="shared" si="708"/>
        <v>-5.2400703861393838E-5</v>
      </c>
      <c r="W729" s="99"/>
      <c r="X729" s="99">
        <f t="shared" si="709"/>
        <v>0</v>
      </c>
      <c r="Y729" s="99">
        <f t="shared" si="710"/>
        <v>0</v>
      </c>
      <c r="Z729" s="99">
        <f t="shared" si="711"/>
        <v>0</v>
      </c>
      <c r="AA729" s="99">
        <f t="shared" si="712"/>
        <v>0</v>
      </c>
      <c r="AB729" s="99">
        <f t="shared" si="713"/>
        <v>0</v>
      </c>
      <c r="AC729" s="99">
        <f t="shared" si="714"/>
        <v>0</v>
      </c>
      <c r="AD729" s="1"/>
      <c r="AE729" s="1"/>
      <c r="AF729" s="5">
        <f t="shared" si="745"/>
        <v>-2.0602302259596916E-3</v>
      </c>
      <c r="AG729" s="5">
        <f t="shared" si="746"/>
        <v>-1.7174574525832265E-3</v>
      </c>
      <c r="AH729" s="5">
        <f t="shared" si="747"/>
        <v>-2.1888923555922757E-3</v>
      </c>
      <c r="AI729" s="5">
        <f t="shared" si="748"/>
        <v>-1.8981933716820665E-3</v>
      </c>
      <c r="AJ729" s="5" t="e">
        <f t="shared" si="749"/>
        <v>#DIV/0!</v>
      </c>
      <c r="AK729" s="5">
        <f t="shared" si="750"/>
        <v>-1.7174574525832265E-3</v>
      </c>
      <c r="AL729" s="1"/>
      <c r="AM729" s="175">
        <f t="shared" si="715"/>
        <v>-2.0602302259596916E-3</v>
      </c>
      <c r="AN729" s="175">
        <f t="shared" si="716"/>
        <v>-1.7174574525832265E-3</v>
      </c>
      <c r="AO729" s="175">
        <f t="shared" si="717"/>
        <v>-2.1888923555922757E-3</v>
      </c>
      <c r="AP729" s="175">
        <f t="shared" si="718"/>
        <v>-1.8981933716820665E-3</v>
      </c>
      <c r="AQ729" s="175" t="e">
        <f t="shared" si="719"/>
        <v>#DIV/0!</v>
      </c>
      <c r="AR729" s="175">
        <f t="shared" si="720"/>
        <v>-1.7174574525832265E-3</v>
      </c>
      <c r="AS729" s="175"/>
      <c r="AT729" s="175">
        <f t="shared" si="721"/>
        <v>0</v>
      </c>
      <c r="AU729" s="175">
        <f t="shared" si="722"/>
        <v>0</v>
      </c>
      <c r="AV729" s="175">
        <f t="shared" si="723"/>
        <v>0</v>
      </c>
      <c r="AW729" s="175">
        <f t="shared" si="724"/>
        <v>0</v>
      </c>
      <c r="AX729" s="175" t="e">
        <f t="shared" si="725"/>
        <v>#DIV/0!</v>
      </c>
      <c r="AY729" s="175">
        <f t="shared" si="726"/>
        <v>0</v>
      </c>
      <c r="AZ729" s="1"/>
      <c r="BA729" s="1">
        <f t="shared" si="751"/>
        <v>2.6080420643833608E-2</v>
      </c>
      <c r="BB729" s="1">
        <f t="shared" si="752"/>
        <v>3.0405825672195869E-2</v>
      </c>
      <c r="BC729" s="1">
        <f t="shared" si="753"/>
        <v>2.0099976328977472E-2</v>
      </c>
      <c r="BD729" s="1">
        <f t="shared" si="754"/>
        <v>3.8778478142869555E-2</v>
      </c>
      <c r="BE729" s="1">
        <f t="shared" si="755"/>
        <v>0</v>
      </c>
      <c r="BF729" s="1">
        <f t="shared" si="756"/>
        <v>3.0405825672195869E-2</v>
      </c>
      <c r="BG729" s="1"/>
      <c r="BH729" s="1">
        <f t="shared" si="727"/>
        <v>2.6134374630016066E-2</v>
      </c>
      <c r="BI729" s="1">
        <f t="shared" si="728"/>
        <v>3.0458226376057263E-2</v>
      </c>
      <c r="BJ729" s="1">
        <f t="shared" si="729"/>
        <v>2.014416646842843E-2</v>
      </c>
      <c r="BK729" s="1">
        <f t="shared" si="730"/>
        <v>3.885236770640374E-2</v>
      </c>
      <c r="BL729" s="1">
        <f t="shared" si="731"/>
        <v>0</v>
      </c>
      <c r="BM729" s="1">
        <f t="shared" si="732"/>
        <v>3.0458226376057263E-2</v>
      </c>
      <c r="BN729" s="1"/>
      <c r="BO729" s="1">
        <f t="shared" si="739"/>
        <v>-1.0759573661061526E-2</v>
      </c>
      <c r="BP729" s="1">
        <f t="shared" si="740"/>
        <v>-7.3346659465857627E-3</v>
      </c>
      <c r="BQ729" s="1">
        <f t="shared" si="741"/>
        <v>-3.471688284144625E-2</v>
      </c>
      <c r="BR729" s="1">
        <f t="shared" si="742"/>
        <v>-5.7879911817850689E-3</v>
      </c>
      <c r="BS729" s="1" t="e">
        <f t="shared" si="743"/>
        <v>#DIV/0!</v>
      </c>
      <c r="BT729" s="1">
        <f t="shared" si="744"/>
        <v>-7.3346659465857627E-3</v>
      </c>
      <c r="BU729" s="1"/>
      <c r="BV729" s="1">
        <f t="shared" si="757"/>
        <v>0.10024931871168685</v>
      </c>
      <c r="BW729" s="1">
        <f t="shared" si="758"/>
        <v>9.8956392207069116E-2</v>
      </c>
      <c r="BX729" s="1">
        <f t="shared" si="759"/>
        <v>9.6835605238273531E-2</v>
      </c>
      <c r="BY729" s="1">
        <f t="shared" si="760"/>
        <v>0.1228571289151231</v>
      </c>
      <c r="BZ729" s="1" t="e">
        <f t="shared" si="761"/>
        <v>#DIV/0!</v>
      </c>
      <c r="CA729" s="1">
        <f t="shared" si="762"/>
        <v>9.8956392207069116E-2</v>
      </c>
      <c r="CB729" s="1"/>
      <c r="CC729" s="1"/>
    </row>
    <row r="730" spans="1:81" x14ac:dyDescent="0.2">
      <c r="A730">
        <f t="shared" si="763"/>
        <v>2050</v>
      </c>
      <c r="B730">
        <f t="shared" si="764"/>
        <v>9</v>
      </c>
      <c r="C730" s="1">
        <f>AVERAGE(RealPrice!C718:C729)</f>
        <v>2.6080384165290765E-2</v>
      </c>
      <c r="D730" s="1">
        <f>AVERAGE(RealPrice!D718:D729)</f>
        <v>3.0405546758122268E-2</v>
      </c>
      <c r="E730" s="1">
        <f>AVERAGE(RealPrice!E718:E729)</f>
        <v>2.009983493287296E-2</v>
      </c>
      <c r="F730" s="1">
        <f>AVERAGE(RealPrice!F718:F729)</f>
        <v>3.8778659808682663E-2</v>
      </c>
      <c r="G730" s="1">
        <f>AVERAGE(RealPrice!G718:G729)</f>
        <v>0</v>
      </c>
      <c r="H730" s="1">
        <f>AVERAGE(RealPrice!H718:H729)</f>
        <v>3.0405546758122268E-2</v>
      </c>
      <c r="I730" s="1"/>
      <c r="J730" s="1">
        <f t="shared" si="733"/>
        <v>-5.3990464725300197E-5</v>
      </c>
      <c r="K730" s="1">
        <f t="shared" si="734"/>
        <v>-5.267961793499476E-5</v>
      </c>
      <c r="L730" s="1">
        <f t="shared" si="735"/>
        <v>-4.4331535555469648E-5</v>
      </c>
      <c r="M730" s="1">
        <f t="shared" si="736"/>
        <v>-7.3707897721077276E-5</v>
      </c>
      <c r="N730" s="1">
        <f t="shared" si="737"/>
        <v>0</v>
      </c>
      <c r="O730" s="1">
        <f t="shared" si="738"/>
        <v>-5.267961793499476E-5</v>
      </c>
      <c r="P730" s="1"/>
      <c r="Q730" s="99">
        <f t="shared" si="703"/>
        <v>-5.3990464725300197E-5</v>
      </c>
      <c r="R730" s="99">
        <f t="shared" si="704"/>
        <v>-5.267961793499476E-5</v>
      </c>
      <c r="S730" s="99">
        <f t="shared" si="705"/>
        <v>-4.4331535555469648E-5</v>
      </c>
      <c r="T730" s="99">
        <f t="shared" si="706"/>
        <v>-7.3707897721077276E-5</v>
      </c>
      <c r="U730" s="99">
        <f t="shared" si="707"/>
        <v>0</v>
      </c>
      <c r="V730" s="99">
        <f t="shared" si="708"/>
        <v>-5.267961793499476E-5</v>
      </c>
      <c r="W730" s="99"/>
      <c r="X730" s="99">
        <f t="shared" si="709"/>
        <v>0</v>
      </c>
      <c r="Y730" s="99">
        <f t="shared" si="710"/>
        <v>0</v>
      </c>
      <c r="Z730" s="99">
        <f t="shared" si="711"/>
        <v>0</v>
      </c>
      <c r="AA730" s="99">
        <f t="shared" si="712"/>
        <v>0</v>
      </c>
      <c r="AB730" s="99">
        <f t="shared" si="713"/>
        <v>0</v>
      </c>
      <c r="AC730" s="99">
        <f t="shared" si="714"/>
        <v>0</v>
      </c>
      <c r="AD730" s="1"/>
      <c r="AE730" s="1"/>
      <c r="AF730" s="5">
        <f t="shared" si="745"/>
        <v>-2.0658793443364409E-3</v>
      </c>
      <c r="AG730" s="5">
        <f t="shared" si="746"/>
        <v>-1.7295694530790051E-3</v>
      </c>
      <c r="AH730" s="5">
        <f t="shared" si="747"/>
        <v>-2.2007133243735488E-3</v>
      </c>
      <c r="AI730" s="5">
        <f t="shared" si="748"/>
        <v>-1.8971275644785734E-3</v>
      </c>
      <c r="AJ730" s="5" t="e">
        <f t="shared" si="749"/>
        <v>#DIV/0!</v>
      </c>
      <c r="AK730" s="5">
        <f t="shared" si="750"/>
        <v>-1.7295694530790051E-3</v>
      </c>
      <c r="AL730" s="1"/>
      <c r="AM730" s="175">
        <f t="shared" si="715"/>
        <v>-2.0658793443364409E-3</v>
      </c>
      <c r="AN730" s="175">
        <f t="shared" si="716"/>
        <v>-1.7295694530790051E-3</v>
      </c>
      <c r="AO730" s="175">
        <f t="shared" si="717"/>
        <v>-2.2007133243735488E-3</v>
      </c>
      <c r="AP730" s="175">
        <f t="shared" si="718"/>
        <v>-1.8971275644785734E-3</v>
      </c>
      <c r="AQ730" s="175" t="e">
        <f t="shared" si="719"/>
        <v>#DIV/0!</v>
      </c>
      <c r="AR730" s="175">
        <f t="shared" si="720"/>
        <v>-1.7295694530790051E-3</v>
      </c>
      <c r="AS730" s="175"/>
      <c r="AT730" s="175">
        <f t="shared" si="721"/>
        <v>0</v>
      </c>
      <c r="AU730" s="175">
        <f t="shared" si="722"/>
        <v>0</v>
      </c>
      <c r="AV730" s="175">
        <f t="shared" si="723"/>
        <v>0</v>
      </c>
      <c r="AW730" s="175">
        <f t="shared" si="724"/>
        <v>0</v>
      </c>
      <c r="AX730" s="175" t="e">
        <f t="shared" si="725"/>
        <v>#DIV/0!</v>
      </c>
      <c r="AY730" s="175">
        <f t="shared" si="726"/>
        <v>0</v>
      </c>
      <c r="AZ730" s="1"/>
      <c r="BA730" s="1">
        <f t="shared" si="751"/>
        <v>2.6026393700565465E-2</v>
      </c>
      <c r="BB730" s="1">
        <f t="shared" si="752"/>
        <v>3.0352867140187274E-2</v>
      </c>
      <c r="BC730" s="1">
        <f t="shared" si="753"/>
        <v>2.005550339731749E-2</v>
      </c>
      <c r="BD730" s="1">
        <f t="shared" si="754"/>
        <v>3.8704951910961585E-2</v>
      </c>
      <c r="BE730" s="1">
        <f t="shared" si="755"/>
        <v>0</v>
      </c>
      <c r="BF730" s="1">
        <f t="shared" si="756"/>
        <v>3.0352867140187274E-2</v>
      </c>
      <c r="BG730" s="1"/>
      <c r="BH730" s="1">
        <f t="shared" si="727"/>
        <v>2.6080384165290765E-2</v>
      </c>
      <c r="BI730" s="1">
        <f t="shared" si="728"/>
        <v>3.0405546758122268E-2</v>
      </c>
      <c r="BJ730" s="1">
        <f t="shared" si="729"/>
        <v>2.009983493287296E-2</v>
      </c>
      <c r="BK730" s="1">
        <f t="shared" si="730"/>
        <v>3.8778659808682663E-2</v>
      </c>
      <c r="BL730" s="1">
        <f t="shared" si="731"/>
        <v>0</v>
      </c>
      <c r="BM730" s="1">
        <f t="shared" si="732"/>
        <v>3.0405546758122268E-2</v>
      </c>
      <c r="BN730" s="1"/>
      <c r="BO730" s="1">
        <f t="shared" si="739"/>
        <v>-1.081345258800096E-2</v>
      </c>
      <c r="BP730" s="1">
        <f t="shared" si="740"/>
        <v>-7.3872544514627762E-3</v>
      </c>
      <c r="BQ730" s="1">
        <f t="shared" si="741"/>
        <v>-3.4761116816000734E-2</v>
      </c>
      <c r="BR730" s="1">
        <f t="shared" si="742"/>
        <v>-5.8615592462216582E-3</v>
      </c>
      <c r="BS730" s="1" t="e">
        <f t="shared" si="743"/>
        <v>#DIV/0!</v>
      </c>
      <c r="BT730" s="1">
        <f t="shared" si="744"/>
        <v>-7.3872544514627762E-3</v>
      </c>
      <c r="BU730" s="1"/>
      <c r="BV730" s="1">
        <f t="shared" si="757"/>
        <v>0.10024931871168685</v>
      </c>
      <c r="BW730" s="1">
        <f t="shared" si="758"/>
        <v>9.8956392207069116E-2</v>
      </c>
      <c r="BX730" s="1">
        <f t="shared" si="759"/>
        <v>9.6835605238273531E-2</v>
      </c>
      <c r="BY730" s="1">
        <f t="shared" si="760"/>
        <v>0.1228571289151231</v>
      </c>
      <c r="BZ730" s="1" t="e">
        <f t="shared" si="761"/>
        <v>#DIV/0!</v>
      </c>
      <c r="CA730" s="1">
        <f t="shared" si="762"/>
        <v>9.8956392207069116E-2</v>
      </c>
      <c r="CB730" s="1"/>
      <c r="CC730" s="1"/>
    </row>
    <row r="731" spans="1:81" x14ac:dyDescent="0.2">
      <c r="A731">
        <f t="shared" si="763"/>
        <v>2050</v>
      </c>
      <c r="B731">
        <f t="shared" si="764"/>
        <v>10</v>
      </c>
      <c r="C731" s="1">
        <f>AVERAGE(RealPrice!C719:C730)</f>
        <v>2.6026615653982579E-2</v>
      </c>
      <c r="D731" s="1">
        <f>AVERAGE(RealPrice!D719:D730)</f>
        <v>3.0353223301473772E-2</v>
      </c>
      <c r="E731" s="1">
        <f>AVERAGE(RealPrice!E719:E730)</f>
        <v>2.0054818104790331E-2</v>
      </c>
      <c r="F731" s="1">
        <f>AVERAGE(RealPrice!F719:F730)</f>
        <v>3.8704848677923419E-2</v>
      </c>
      <c r="G731" s="1">
        <f>AVERAGE(RealPrice!G719:G730)</f>
        <v>0</v>
      </c>
      <c r="H731" s="1">
        <f>AVERAGE(RealPrice!H719:H730)</f>
        <v>3.0353223301473772E-2</v>
      </c>
      <c r="I731" s="1"/>
      <c r="J731" s="1">
        <f t="shared" si="733"/>
        <v>-5.376851130818594E-5</v>
      </c>
      <c r="K731" s="1">
        <f t="shared" si="734"/>
        <v>-5.2323456648496747E-5</v>
      </c>
      <c r="L731" s="1">
        <f t="shared" si="735"/>
        <v>-4.5016828082628663E-5</v>
      </c>
      <c r="M731" s="1">
        <f t="shared" si="736"/>
        <v>-7.3811130759243726E-5</v>
      </c>
      <c r="N731" s="1">
        <f t="shared" si="737"/>
        <v>0</v>
      </c>
      <c r="O731" s="1">
        <f t="shared" si="738"/>
        <v>-5.2323456648496747E-5</v>
      </c>
      <c r="P731" s="1"/>
      <c r="Q731" s="99">
        <f t="shared" si="703"/>
        <v>-5.376851130818594E-5</v>
      </c>
      <c r="R731" s="99">
        <f t="shared" si="704"/>
        <v>-5.2323456648496747E-5</v>
      </c>
      <c r="S731" s="99">
        <f t="shared" si="705"/>
        <v>-4.5016828082628663E-5</v>
      </c>
      <c r="T731" s="99">
        <f t="shared" si="706"/>
        <v>-7.3811130759243726E-5</v>
      </c>
      <c r="U731" s="99">
        <f t="shared" si="707"/>
        <v>0</v>
      </c>
      <c r="V731" s="99">
        <f t="shared" si="708"/>
        <v>-5.2323456648496747E-5</v>
      </c>
      <c r="W731" s="99"/>
      <c r="X731" s="99">
        <f t="shared" si="709"/>
        <v>0</v>
      </c>
      <c r="Y731" s="99">
        <f t="shared" si="710"/>
        <v>0</v>
      </c>
      <c r="Z731" s="99">
        <f t="shared" si="711"/>
        <v>0</v>
      </c>
      <c r="AA731" s="99">
        <f t="shared" si="712"/>
        <v>0</v>
      </c>
      <c r="AB731" s="99">
        <f t="shared" si="713"/>
        <v>0</v>
      </c>
      <c r="AC731" s="99">
        <f t="shared" si="714"/>
        <v>0</v>
      </c>
      <c r="AD731" s="1"/>
      <c r="AE731" s="1"/>
      <c r="AF731" s="5">
        <f t="shared" si="745"/>
        <v>-2.0616456785074178E-3</v>
      </c>
      <c r="AG731" s="5">
        <f t="shared" si="746"/>
        <v>-1.7208523518663643E-3</v>
      </c>
      <c r="AH731" s="5">
        <f t="shared" si="747"/>
        <v>-2.2396615809517906E-3</v>
      </c>
      <c r="AI731" s="5">
        <f t="shared" si="748"/>
        <v>-1.9033956078780001E-3</v>
      </c>
      <c r="AJ731" s="5" t="e">
        <f t="shared" si="749"/>
        <v>#DIV/0!</v>
      </c>
      <c r="AK731" s="5">
        <f t="shared" si="750"/>
        <v>-1.7208523518663643E-3</v>
      </c>
      <c r="AL731" s="1"/>
      <c r="AM731" s="175">
        <f t="shared" si="715"/>
        <v>-2.0616456785074178E-3</v>
      </c>
      <c r="AN731" s="175">
        <f t="shared" si="716"/>
        <v>-1.7208523518663643E-3</v>
      </c>
      <c r="AO731" s="175">
        <f t="shared" si="717"/>
        <v>-2.2396615809517906E-3</v>
      </c>
      <c r="AP731" s="175">
        <f t="shared" si="718"/>
        <v>-1.9033956078780001E-3</v>
      </c>
      <c r="AQ731" s="175" t="e">
        <f t="shared" si="719"/>
        <v>#DIV/0!</v>
      </c>
      <c r="AR731" s="175">
        <f t="shared" si="720"/>
        <v>-1.7208523518663643E-3</v>
      </c>
      <c r="AS731" s="175"/>
      <c r="AT731" s="175">
        <f t="shared" si="721"/>
        <v>0</v>
      </c>
      <c r="AU731" s="175">
        <f t="shared" si="722"/>
        <v>0</v>
      </c>
      <c r="AV731" s="175">
        <f t="shared" si="723"/>
        <v>0</v>
      </c>
      <c r="AW731" s="175">
        <f t="shared" si="724"/>
        <v>0</v>
      </c>
      <c r="AX731" s="175" t="e">
        <f t="shared" si="725"/>
        <v>#DIV/0!</v>
      </c>
      <c r="AY731" s="175">
        <f t="shared" si="726"/>
        <v>0</v>
      </c>
      <c r="AZ731" s="1"/>
      <c r="BA731" s="1">
        <f t="shared" si="751"/>
        <v>2.5972847142674393E-2</v>
      </c>
      <c r="BB731" s="1">
        <f t="shared" si="752"/>
        <v>3.0300899844825275E-2</v>
      </c>
      <c r="BC731" s="1">
        <f t="shared" si="753"/>
        <v>2.0009801276707703E-2</v>
      </c>
      <c r="BD731" s="1">
        <f t="shared" si="754"/>
        <v>3.8631037547164175E-2</v>
      </c>
      <c r="BE731" s="1">
        <f t="shared" si="755"/>
        <v>0</v>
      </c>
      <c r="BF731" s="1">
        <f t="shared" si="756"/>
        <v>3.0300899844825275E-2</v>
      </c>
      <c r="BG731" s="1"/>
      <c r="BH731" s="1">
        <f t="shared" si="727"/>
        <v>2.6026615653982579E-2</v>
      </c>
      <c r="BI731" s="1">
        <f t="shared" si="728"/>
        <v>3.0353223301473772E-2</v>
      </c>
      <c r="BJ731" s="1">
        <f t="shared" si="729"/>
        <v>2.0054818104790331E-2</v>
      </c>
      <c r="BK731" s="1">
        <f t="shared" si="730"/>
        <v>3.8704848677923419E-2</v>
      </c>
      <c r="BL731" s="1">
        <f t="shared" si="731"/>
        <v>0</v>
      </c>
      <c r="BM731" s="1">
        <f t="shared" si="732"/>
        <v>3.0353223301473772E-2</v>
      </c>
      <c r="BN731" s="1"/>
      <c r="BO731" s="1">
        <f t="shared" si="739"/>
        <v>-1.0867110247690166E-2</v>
      </c>
      <c r="BP731" s="1">
        <f t="shared" si="740"/>
        <v>-7.4394878671678426E-3</v>
      </c>
      <c r="BQ731" s="1">
        <f t="shared" si="741"/>
        <v>-3.4806032821623006E-2</v>
      </c>
      <c r="BR731" s="1">
        <f t="shared" si="742"/>
        <v>-5.9352298851987999E-3</v>
      </c>
      <c r="BS731" s="1" t="e">
        <f t="shared" si="743"/>
        <v>#DIV/0!</v>
      </c>
      <c r="BT731" s="1">
        <f t="shared" si="744"/>
        <v>-7.4394878671678426E-3</v>
      </c>
      <c r="BU731" s="1"/>
      <c r="BV731" s="1">
        <f t="shared" si="757"/>
        <v>0.10024931871168685</v>
      </c>
      <c r="BW731" s="1">
        <f t="shared" si="758"/>
        <v>9.8956392207069116E-2</v>
      </c>
      <c r="BX731" s="1">
        <f t="shared" si="759"/>
        <v>9.6835605238273531E-2</v>
      </c>
      <c r="BY731" s="1">
        <f t="shared" si="760"/>
        <v>0.1228571289151231</v>
      </c>
      <c r="BZ731" s="1" t="e">
        <f t="shared" si="761"/>
        <v>#DIV/0!</v>
      </c>
      <c r="CA731" s="1">
        <f t="shared" si="762"/>
        <v>9.8956392207069116E-2</v>
      </c>
      <c r="CB731" s="1"/>
      <c r="CC731" s="1"/>
    </row>
    <row r="732" spans="1:81" x14ac:dyDescent="0.2">
      <c r="A732">
        <f t="shared" si="763"/>
        <v>2050</v>
      </c>
      <c r="B732">
        <f t="shared" si="764"/>
        <v>11</v>
      </c>
      <c r="C732" s="1">
        <f>AVERAGE(RealPrice!C720:C731)</f>
        <v>2.5972135818391303E-2</v>
      </c>
      <c r="D732" s="1">
        <f>AVERAGE(RealPrice!D720:D731)</f>
        <v>3.0300169670113813E-2</v>
      </c>
      <c r="E732" s="1">
        <f>AVERAGE(RealPrice!E720:E731)</f>
        <v>2.0010939971906647E-2</v>
      </c>
      <c r="F732" s="1">
        <f>AVERAGE(RealPrice!F720:F731)</f>
        <v>3.8630654348127701E-2</v>
      </c>
      <c r="G732" s="1">
        <f>AVERAGE(RealPrice!G720:G731)</f>
        <v>0</v>
      </c>
      <c r="H732" s="1">
        <f>AVERAGE(RealPrice!H720:H731)</f>
        <v>3.0300169670113813E-2</v>
      </c>
      <c r="I732" s="1"/>
      <c r="J732" s="1">
        <f t="shared" si="733"/>
        <v>-5.4479835591276365E-5</v>
      </c>
      <c r="K732" s="1">
        <f t="shared" si="734"/>
        <v>-5.3053631359958192E-5</v>
      </c>
      <c r="L732" s="1">
        <f t="shared" si="735"/>
        <v>-4.387813288368389E-5</v>
      </c>
      <c r="M732" s="1">
        <f t="shared" si="736"/>
        <v>-7.4194329795718161E-5</v>
      </c>
      <c r="N732" s="1">
        <f t="shared" si="737"/>
        <v>0</v>
      </c>
      <c r="O732" s="1">
        <f t="shared" si="738"/>
        <v>-5.3053631359958192E-5</v>
      </c>
      <c r="P732" s="1"/>
      <c r="Q732" s="99">
        <f t="shared" si="703"/>
        <v>-5.4479835591276365E-5</v>
      </c>
      <c r="R732" s="99">
        <f t="shared" si="704"/>
        <v>-5.3053631359958192E-5</v>
      </c>
      <c r="S732" s="99">
        <f t="shared" si="705"/>
        <v>-4.387813288368389E-5</v>
      </c>
      <c r="T732" s="99">
        <f t="shared" si="706"/>
        <v>-7.4194329795718161E-5</v>
      </c>
      <c r="U732" s="99">
        <f t="shared" si="707"/>
        <v>0</v>
      </c>
      <c r="V732" s="99">
        <f t="shared" si="708"/>
        <v>-5.3053631359958192E-5</v>
      </c>
      <c r="W732" s="99"/>
      <c r="X732" s="99">
        <f t="shared" si="709"/>
        <v>0</v>
      </c>
      <c r="Y732" s="99">
        <f t="shared" si="710"/>
        <v>0</v>
      </c>
      <c r="Z732" s="99">
        <f t="shared" si="711"/>
        <v>0</v>
      </c>
      <c r="AA732" s="99">
        <f t="shared" si="712"/>
        <v>0</v>
      </c>
      <c r="AB732" s="99">
        <f t="shared" si="713"/>
        <v>0</v>
      </c>
      <c r="AC732" s="99">
        <f t="shared" si="714"/>
        <v>0</v>
      </c>
      <c r="AD732" s="1"/>
      <c r="AE732" s="1"/>
      <c r="AF732" s="5">
        <f t="shared" si="745"/>
        <v>-2.0932354907595707E-3</v>
      </c>
      <c r="AG732" s="5">
        <f t="shared" si="746"/>
        <v>-1.7478747094836766E-3</v>
      </c>
      <c r="AH732" s="5">
        <f t="shared" si="747"/>
        <v>-2.1879097907750999E-3</v>
      </c>
      <c r="AI732" s="5">
        <f t="shared" si="748"/>
        <v>-1.91692597516957E-3</v>
      </c>
      <c r="AJ732" s="5" t="e">
        <f t="shared" si="749"/>
        <v>#DIV/0!</v>
      </c>
      <c r="AK732" s="5">
        <f t="shared" si="750"/>
        <v>-1.7478747094836766E-3</v>
      </c>
      <c r="AL732" s="1"/>
      <c r="AM732" s="175">
        <f t="shared" si="715"/>
        <v>-2.0932354907595707E-3</v>
      </c>
      <c r="AN732" s="175">
        <f t="shared" si="716"/>
        <v>-1.7478747094836766E-3</v>
      </c>
      <c r="AO732" s="175">
        <f t="shared" si="717"/>
        <v>-2.1879097907750999E-3</v>
      </c>
      <c r="AP732" s="175">
        <f t="shared" si="718"/>
        <v>-1.91692597516957E-3</v>
      </c>
      <c r="AQ732" s="175" t="e">
        <f t="shared" si="719"/>
        <v>#DIV/0!</v>
      </c>
      <c r="AR732" s="175">
        <f t="shared" si="720"/>
        <v>-1.7478747094836766E-3</v>
      </c>
      <c r="AS732" s="175"/>
      <c r="AT732" s="175">
        <f t="shared" si="721"/>
        <v>0</v>
      </c>
      <c r="AU732" s="175">
        <f t="shared" si="722"/>
        <v>0</v>
      </c>
      <c r="AV732" s="175">
        <f t="shared" si="723"/>
        <v>0</v>
      </c>
      <c r="AW732" s="175">
        <f t="shared" si="724"/>
        <v>0</v>
      </c>
      <c r="AX732" s="175" t="e">
        <f t="shared" si="725"/>
        <v>#DIV/0!</v>
      </c>
      <c r="AY732" s="175">
        <f t="shared" si="726"/>
        <v>0</v>
      </c>
      <c r="AZ732" s="1"/>
      <c r="BA732" s="1">
        <f t="shared" si="751"/>
        <v>2.5917655982800027E-2</v>
      </c>
      <c r="BB732" s="1">
        <f t="shared" si="752"/>
        <v>3.0247116038753855E-2</v>
      </c>
      <c r="BC732" s="1">
        <f t="shared" si="753"/>
        <v>1.9967061839022963E-2</v>
      </c>
      <c r="BD732" s="1">
        <f t="shared" si="754"/>
        <v>3.8556460018331982E-2</v>
      </c>
      <c r="BE732" s="1">
        <f t="shared" si="755"/>
        <v>0</v>
      </c>
      <c r="BF732" s="1">
        <f t="shared" si="756"/>
        <v>3.0247116038753855E-2</v>
      </c>
      <c r="BG732" s="1"/>
      <c r="BH732" s="1">
        <f t="shared" si="727"/>
        <v>2.5972135818391303E-2</v>
      </c>
      <c r="BI732" s="1">
        <f t="shared" si="728"/>
        <v>3.0300169670113813E-2</v>
      </c>
      <c r="BJ732" s="1">
        <f t="shared" si="729"/>
        <v>2.0010939971906647E-2</v>
      </c>
      <c r="BK732" s="1">
        <f t="shared" si="730"/>
        <v>3.8630654348127701E-2</v>
      </c>
      <c r="BL732" s="1">
        <f t="shared" si="731"/>
        <v>0</v>
      </c>
      <c r="BM732" s="1">
        <f t="shared" si="732"/>
        <v>3.0300169670113813E-2</v>
      </c>
      <c r="BN732" s="1"/>
      <c r="BO732" s="1">
        <f t="shared" si="739"/>
        <v>-1.0921476044156051E-2</v>
      </c>
      <c r="BP732" s="1">
        <f t="shared" si="740"/>
        <v>-7.4924487674272993E-3</v>
      </c>
      <c r="BQ732" s="1">
        <f t="shared" si="741"/>
        <v>-3.4849814953110153E-2</v>
      </c>
      <c r="BR732" s="1">
        <f t="shared" si="742"/>
        <v>-6.009281989956523E-3</v>
      </c>
      <c r="BS732" s="1" t="e">
        <f t="shared" si="743"/>
        <v>#DIV/0!</v>
      </c>
      <c r="BT732" s="1">
        <f t="shared" si="744"/>
        <v>-7.4924487674272993E-3</v>
      </c>
      <c r="BU732" s="1"/>
      <c r="BV732" s="1">
        <f t="shared" si="757"/>
        <v>0.10024931871168685</v>
      </c>
      <c r="BW732" s="1">
        <f t="shared" si="758"/>
        <v>9.8956392207069116E-2</v>
      </c>
      <c r="BX732" s="1">
        <f t="shared" si="759"/>
        <v>9.6835605238273531E-2</v>
      </c>
      <c r="BY732" s="1">
        <f t="shared" si="760"/>
        <v>0.1228571289151231</v>
      </c>
      <c r="BZ732" s="1" t="e">
        <f t="shared" si="761"/>
        <v>#DIV/0!</v>
      </c>
      <c r="CA732" s="1">
        <f t="shared" si="762"/>
        <v>9.8956392207069116E-2</v>
      </c>
      <c r="CB732" s="1"/>
      <c r="CC732" s="1"/>
    </row>
    <row r="733" spans="1:81" x14ac:dyDescent="0.2">
      <c r="A733">
        <f t="shared" si="763"/>
        <v>2050</v>
      </c>
      <c r="B733">
        <f t="shared" si="764"/>
        <v>12</v>
      </c>
      <c r="C733" s="1">
        <f>AVERAGE(RealPrice!C721:C732)</f>
        <v>2.591706705079215E-2</v>
      </c>
      <c r="D733" s="1">
        <f>AVERAGE(RealPrice!D721:D732)</f>
        <v>3.0246527184821289E-2</v>
      </c>
      <c r="E733" s="1">
        <f>AVERAGE(RealPrice!E721:E732)</f>
        <v>1.996844387306616E-2</v>
      </c>
      <c r="F733" s="1">
        <f>AVERAGE(RealPrice!F721:F732)</f>
        <v>3.8555127423287261E-2</v>
      </c>
      <c r="G733" s="1">
        <f>AVERAGE(RealPrice!G721:G732)</f>
        <v>0</v>
      </c>
      <c r="H733" s="1">
        <f>AVERAGE(RealPrice!H721:H732)</f>
        <v>3.0246527184821289E-2</v>
      </c>
      <c r="I733" s="1"/>
      <c r="J733" s="1">
        <f t="shared" si="733"/>
        <v>-5.5068767599152774E-5</v>
      </c>
      <c r="K733" s="1">
        <f t="shared" si="734"/>
        <v>-5.3642485292524494E-5</v>
      </c>
      <c r="L733" s="1">
        <f t="shared" si="735"/>
        <v>-4.2496098840487384E-5</v>
      </c>
      <c r="M733" s="1">
        <f t="shared" si="736"/>
        <v>-7.5526924840439713E-5</v>
      </c>
      <c r="N733" s="1">
        <f t="shared" si="737"/>
        <v>0</v>
      </c>
      <c r="O733" s="1">
        <f t="shared" si="738"/>
        <v>-5.3642485292524494E-5</v>
      </c>
      <c r="P733" s="1"/>
      <c r="Q733" s="99">
        <f t="shared" si="703"/>
        <v>-5.5068767599152774E-5</v>
      </c>
      <c r="R733" s="99">
        <f t="shared" si="704"/>
        <v>-5.3642485292524494E-5</v>
      </c>
      <c r="S733" s="99">
        <f t="shared" si="705"/>
        <v>-4.2496098840487384E-5</v>
      </c>
      <c r="T733" s="99">
        <f t="shared" si="706"/>
        <v>-7.5526924840439713E-5</v>
      </c>
      <c r="U733" s="99">
        <f t="shared" si="707"/>
        <v>0</v>
      </c>
      <c r="V733" s="99">
        <f t="shared" si="708"/>
        <v>-5.3642485292524494E-5</v>
      </c>
      <c r="W733" s="99"/>
      <c r="X733" s="99">
        <f t="shared" si="709"/>
        <v>0</v>
      </c>
      <c r="Y733" s="99">
        <f t="shared" si="710"/>
        <v>0</v>
      </c>
      <c r="Z733" s="99">
        <f t="shared" si="711"/>
        <v>0</v>
      </c>
      <c r="AA733" s="99">
        <f t="shared" si="712"/>
        <v>0</v>
      </c>
      <c r="AB733" s="99">
        <f t="shared" si="713"/>
        <v>0</v>
      </c>
      <c r="AC733" s="99">
        <f t="shared" si="714"/>
        <v>0</v>
      </c>
      <c r="AD733" s="1"/>
      <c r="AE733" s="1"/>
      <c r="AF733" s="5">
        <f t="shared" si="745"/>
        <v>-2.1203018490361103E-3</v>
      </c>
      <c r="AG733" s="5">
        <f t="shared" si="746"/>
        <v>-1.7703691390690279E-3</v>
      </c>
      <c r="AH733" s="5">
        <f t="shared" si="747"/>
        <v>-2.123643312115675E-3</v>
      </c>
      <c r="AI733" s="5">
        <f t="shared" si="748"/>
        <v>-1.9551034305506088E-3</v>
      </c>
      <c r="AJ733" s="5" t="e">
        <f t="shared" si="749"/>
        <v>#DIV/0!</v>
      </c>
      <c r="AK733" s="5">
        <f t="shared" si="750"/>
        <v>-1.7703691390690279E-3</v>
      </c>
      <c r="AL733" s="1"/>
      <c r="AM733" s="175">
        <f t="shared" si="715"/>
        <v>-2.1203018490361103E-3</v>
      </c>
      <c r="AN733" s="175">
        <f t="shared" si="716"/>
        <v>-1.7703691390690279E-3</v>
      </c>
      <c r="AO733" s="175">
        <f t="shared" si="717"/>
        <v>-2.123643312115675E-3</v>
      </c>
      <c r="AP733" s="175">
        <f t="shared" si="718"/>
        <v>-1.9551034305506088E-3</v>
      </c>
      <c r="AQ733" s="175" t="e">
        <f t="shared" si="719"/>
        <v>#DIV/0!</v>
      </c>
      <c r="AR733" s="175">
        <f t="shared" si="720"/>
        <v>-1.7703691390690279E-3</v>
      </c>
      <c r="AS733" s="175"/>
      <c r="AT733" s="175">
        <f t="shared" si="721"/>
        <v>0</v>
      </c>
      <c r="AU733" s="175">
        <f t="shared" si="722"/>
        <v>0</v>
      </c>
      <c r="AV733" s="175">
        <f t="shared" si="723"/>
        <v>0</v>
      </c>
      <c r="AW733" s="175">
        <f t="shared" si="724"/>
        <v>0</v>
      </c>
      <c r="AX733" s="175" t="e">
        <f t="shared" si="725"/>
        <v>#DIV/0!</v>
      </c>
      <c r="AY733" s="175">
        <f t="shared" si="726"/>
        <v>0</v>
      </c>
      <c r="AZ733" s="1"/>
      <c r="BA733" s="1">
        <f t="shared" si="751"/>
        <v>2.5861998283192997E-2</v>
      </c>
      <c r="BB733" s="1">
        <f t="shared" si="752"/>
        <v>3.0192884699528764E-2</v>
      </c>
      <c r="BC733" s="1">
        <f t="shared" si="753"/>
        <v>1.9925947774225673E-2</v>
      </c>
      <c r="BD733" s="1">
        <f t="shared" si="754"/>
        <v>3.8479600498446821E-2</v>
      </c>
      <c r="BE733" s="1">
        <f t="shared" si="755"/>
        <v>0</v>
      </c>
      <c r="BF733" s="1">
        <f t="shared" si="756"/>
        <v>3.0192884699528764E-2</v>
      </c>
      <c r="BG733" s="1"/>
      <c r="BH733" s="1">
        <f t="shared" si="727"/>
        <v>2.591706705079215E-2</v>
      </c>
      <c r="BI733" s="1">
        <f t="shared" si="728"/>
        <v>3.0246527184821289E-2</v>
      </c>
      <c r="BJ733" s="1">
        <f t="shared" si="729"/>
        <v>1.996844387306616E-2</v>
      </c>
      <c r="BK733" s="1">
        <f t="shared" si="730"/>
        <v>3.8555127423287261E-2</v>
      </c>
      <c r="BL733" s="1">
        <f t="shared" si="731"/>
        <v>0</v>
      </c>
      <c r="BM733" s="1">
        <f t="shared" si="732"/>
        <v>3.0246527184821289E-2</v>
      </c>
      <c r="BN733" s="1"/>
      <c r="BO733" s="1">
        <f t="shared" si="739"/>
        <v>-1.0976428049345439E-2</v>
      </c>
      <c r="BP733" s="1">
        <f t="shared" si="740"/>
        <v>-7.545996285719319E-3</v>
      </c>
      <c r="BQ733" s="1">
        <f t="shared" si="741"/>
        <v>-3.4892220805394544E-2</v>
      </c>
      <c r="BR733" s="1">
        <f t="shared" si="742"/>
        <v>-6.0846612518471082E-3</v>
      </c>
      <c r="BS733" s="1" t="e">
        <f t="shared" si="743"/>
        <v>#DIV/0!</v>
      </c>
      <c r="BT733" s="1">
        <f t="shared" si="744"/>
        <v>-7.545996285719319E-3</v>
      </c>
      <c r="BU733" s="1"/>
      <c r="BV733" s="1">
        <f t="shared" si="757"/>
        <v>0.10024931871168685</v>
      </c>
      <c r="BW733" s="1">
        <f t="shared" si="758"/>
        <v>9.8956392207069116E-2</v>
      </c>
      <c r="BX733" s="1">
        <f t="shared" si="759"/>
        <v>9.6835605238273531E-2</v>
      </c>
      <c r="BY733" s="1">
        <f t="shared" si="760"/>
        <v>0.1228571289151231</v>
      </c>
      <c r="BZ733" s="1" t="e">
        <f t="shared" si="761"/>
        <v>#DIV/0!</v>
      </c>
      <c r="CA733" s="1">
        <f t="shared" si="762"/>
        <v>9.8956392207069116E-2</v>
      </c>
      <c r="CB733" s="1"/>
      <c r="CC733" s="1"/>
    </row>
    <row r="734" spans="1:81" x14ac:dyDescent="0.2">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row>
    <row r="735" spans="1:81" x14ac:dyDescent="0.2">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row>
    <row r="736" spans="1:81" x14ac:dyDescent="0.2">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row>
    <row r="737" spans="2:81" x14ac:dyDescent="0.2">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row>
    <row r="738" spans="2:81" x14ac:dyDescent="0.2">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row>
    <row r="739" spans="2:81" ht="15" x14ac:dyDescent="0.35">
      <c r="C739" s="38" t="str">
        <f t="shared" ref="C739:H739" si="765">+C1</f>
        <v>MAPriceCom</v>
      </c>
      <c r="D739" s="38" t="str">
        <f t="shared" si="765"/>
        <v>MAPriceInd</v>
      </c>
      <c r="E739" s="38" t="str">
        <f t="shared" si="765"/>
        <v>MAPricePho</v>
      </c>
      <c r="F739" s="38" t="str">
        <f t="shared" si="765"/>
        <v>MAPriceRes</v>
      </c>
      <c r="G739" s="38" t="str">
        <f t="shared" si="765"/>
        <v>MAPriceSL</v>
      </c>
      <c r="H739" s="38" t="str">
        <f t="shared" si="765"/>
        <v>MAPriceSPA</v>
      </c>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1"/>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row>
    <row r="740" spans="2:81" x14ac:dyDescent="0.2">
      <c r="B740">
        <v>1991</v>
      </c>
      <c r="C740" s="1">
        <f t="shared" ref="C740:H740" si="766">((AVERAGE(C14:C25))*1000)/1000</f>
        <v>6.2255758446452501E-2</v>
      </c>
      <c r="D740" s="1">
        <f t="shared" si="766"/>
        <v>6.0305970797081408E-2</v>
      </c>
      <c r="E740" s="1">
        <f t="shared" si="766"/>
        <v>3.9593784668396796E-2</v>
      </c>
      <c r="F740" s="1">
        <f t="shared" si="766"/>
        <v>7.6796964991849945E-2</v>
      </c>
      <c r="G740" s="1">
        <f t="shared" si="766"/>
        <v>0.17733067997383364</v>
      </c>
      <c r="H740" s="1">
        <f t="shared" si="766"/>
        <v>6.0305970797081408E-2</v>
      </c>
      <c r="I740" s="1"/>
      <c r="J740" s="35"/>
      <c r="K740" s="35"/>
      <c r="L740" s="35"/>
      <c r="M740" s="35"/>
      <c r="N740" s="35"/>
      <c r="O740" s="35"/>
      <c r="P740" s="1"/>
      <c r="Q740" s="1"/>
      <c r="R740" s="1"/>
      <c r="S740" s="1"/>
      <c r="T740" s="1"/>
      <c r="U740" s="1"/>
      <c r="V740" s="1"/>
      <c r="W740" s="1"/>
      <c r="X740" s="1"/>
      <c r="Y740" s="1"/>
      <c r="Z740" s="1"/>
      <c r="AA740" s="1"/>
      <c r="AB740" s="1"/>
      <c r="AC740" s="1"/>
      <c r="AD740" s="1"/>
      <c r="AE740" s="1"/>
      <c r="AF740" s="1"/>
      <c r="AG740" s="1"/>
      <c r="AH740" s="1"/>
      <c r="AI740" s="1"/>
      <c r="AJ740" s="1"/>
      <c r="AK740" s="1"/>
      <c r="AL740" s="35"/>
      <c r="AM740" s="35"/>
      <c r="AN740" s="35"/>
      <c r="AO740" s="35"/>
      <c r="AP740" s="35"/>
      <c r="AQ740" s="35"/>
      <c r="AR740" s="35"/>
      <c r="AS740" s="1"/>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row>
    <row r="741" spans="2:81" x14ac:dyDescent="0.2">
      <c r="B741">
        <f t="shared" ref="B741:B776" si="767">+B740+1</f>
        <v>1992</v>
      </c>
      <c r="C741" s="1">
        <f t="shared" ref="C741:H741" si="768">((AVERAGE(C26:C37))*1000)/1000</f>
        <v>6.1650078285076744E-2</v>
      </c>
      <c r="D741" s="1">
        <f t="shared" si="768"/>
        <v>5.9923571961560639E-2</v>
      </c>
      <c r="E741" s="1">
        <f t="shared" si="768"/>
        <v>3.7551119552104037E-2</v>
      </c>
      <c r="F741" s="1">
        <f t="shared" si="768"/>
        <v>7.5683498663621465E-2</v>
      </c>
      <c r="G741" s="1">
        <f t="shared" si="768"/>
        <v>0.17382212359988292</v>
      </c>
      <c r="H741" s="1">
        <f t="shared" si="768"/>
        <v>5.9923571961560639E-2</v>
      </c>
      <c r="I741" s="1"/>
      <c r="J741" s="35"/>
      <c r="K741" s="35"/>
      <c r="L741" s="35"/>
      <c r="M741" s="35"/>
      <c r="N741" s="35"/>
      <c r="O741" s="35"/>
      <c r="P741" s="1"/>
      <c r="Q741" s="1"/>
      <c r="R741" s="1"/>
      <c r="S741" s="1"/>
      <c r="T741" s="1"/>
      <c r="U741" s="1"/>
      <c r="V741" s="1"/>
      <c r="W741" s="1"/>
      <c r="X741" s="1"/>
      <c r="Y741" s="1"/>
      <c r="Z741" s="1"/>
      <c r="AA741" s="1"/>
      <c r="AB741" s="1"/>
      <c r="AC741" s="1"/>
      <c r="AD741" s="1"/>
      <c r="AE741" s="1"/>
      <c r="AF741" s="1"/>
      <c r="AG741" s="1"/>
      <c r="AH741" s="1"/>
      <c r="AI741" s="1"/>
      <c r="AJ741" s="1"/>
      <c r="AK741" s="1"/>
      <c r="AL741" s="35"/>
      <c r="AM741" s="35"/>
      <c r="AN741" s="35"/>
      <c r="AO741" s="35"/>
      <c r="AP741" s="35"/>
      <c r="AQ741" s="35"/>
      <c r="AR741" s="35"/>
      <c r="AS741" s="1"/>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row>
    <row r="742" spans="2:81" x14ac:dyDescent="0.2">
      <c r="B742">
        <f t="shared" si="767"/>
        <v>1993</v>
      </c>
      <c r="C742" s="1">
        <f t="shared" ref="C742:H742" si="769">((AVERAGE(C38:C49))*1000)/1000</f>
        <v>5.9705971122601315E-2</v>
      </c>
      <c r="D742" s="1">
        <f t="shared" si="769"/>
        <v>5.7923126080769986E-2</v>
      </c>
      <c r="E742" s="1">
        <f t="shared" si="769"/>
        <v>3.5481661036941385E-2</v>
      </c>
      <c r="F742" s="1">
        <f t="shared" si="769"/>
        <v>7.3764519979128237E-2</v>
      </c>
      <c r="G742" s="1">
        <f t="shared" si="769"/>
        <v>0.16648596793375151</v>
      </c>
      <c r="H742" s="1">
        <f t="shared" si="769"/>
        <v>5.7923126080769986E-2</v>
      </c>
      <c r="I742" s="1"/>
      <c r="J742" s="35"/>
      <c r="K742" s="35"/>
      <c r="L742" s="35"/>
      <c r="M742" s="35"/>
      <c r="N742" s="35"/>
      <c r="O742" s="35"/>
      <c r="P742" s="1"/>
      <c r="Q742" s="1"/>
      <c r="R742" s="1"/>
      <c r="S742" s="1"/>
      <c r="T742" s="1"/>
      <c r="U742" s="1"/>
      <c r="V742" s="1"/>
      <c r="W742" s="1"/>
      <c r="X742" s="1"/>
      <c r="Y742" s="1"/>
      <c r="Z742" s="1"/>
      <c r="AA742" s="1"/>
      <c r="AB742" s="1"/>
      <c r="AC742" s="1"/>
      <c r="AD742" s="1"/>
      <c r="AE742" s="1"/>
      <c r="AF742" s="1"/>
      <c r="AG742" s="1"/>
      <c r="AH742" s="1"/>
      <c r="AI742" s="1"/>
      <c r="AJ742" s="1"/>
      <c r="AK742" s="1"/>
      <c r="AL742" s="35"/>
      <c r="AM742" s="35"/>
      <c r="AN742" s="35"/>
      <c r="AO742" s="35"/>
      <c r="AP742" s="35"/>
      <c r="AQ742" s="35"/>
      <c r="AR742" s="35"/>
      <c r="AS742" s="1"/>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row>
    <row r="743" spans="2:81" x14ac:dyDescent="0.2">
      <c r="B743">
        <f t="shared" si="767"/>
        <v>1994</v>
      </c>
      <c r="C743" s="1">
        <f t="shared" ref="C743:H743" si="770">((AVERAGE(C50:C61))*1000)/1000</f>
        <v>5.9928013185113961E-2</v>
      </c>
      <c r="D743" s="1">
        <f t="shared" si="770"/>
        <v>5.7995953731525413E-2</v>
      </c>
      <c r="E743" s="1">
        <f t="shared" si="770"/>
        <v>3.679598649257871E-2</v>
      </c>
      <c r="F743" s="1">
        <f t="shared" si="770"/>
        <v>7.4289665933283594E-2</v>
      </c>
      <c r="G743" s="1">
        <f t="shared" si="770"/>
        <v>0.16366406931008257</v>
      </c>
      <c r="H743" s="1">
        <f t="shared" si="770"/>
        <v>5.7995953731525413E-2</v>
      </c>
      <c r="I743" s="1"/>
      <c r="J743" s="35"/>
      <c r="K743" s="35"/>
      <c r="L743" s="35"/>
      <c r="M743" s="35"/>
      <c r="N743" s="35"/>
      <c r="O743" s="35"/>
      <c r="P743" s="1"/>
      <c r="Q743" s="1"/>
      <c r="R743" s="1"/>
      <c r="S743" s="1"/>
      <c r="T743" s="1"/>
      <c r="U743" s="1"/>
      <c r="V743" s="1"/>
      <c r="W743" s="1"/>
      <c r="X743" s="1"/>
      <c r="Y743" s="1"/>
      <c r="Z743" s="1"/>
      <c r="AA743" s="1"/>
      <c r="AB743" s="1"/>
      <c r="AC743" s="1"/>
      <c r="AD743" s="1"/>
      <c r="AE743" s="1"/>
      <c r="AF743" s="1"/>
      <c r="AG743" s="1"/>
      <c r="AH743" s="1"/>
      <c r="AI743" s="1"/>
      <c r="AJ743" s="1"/>
      <c r="AK743" s="1"/>
      <c r="AL743" s="35"/>
      <c r="AM743" s="35"/>
      <c r="AN743" s="35"/>
      <c r="AO743" s="35"/>
      <c r="AP743" s="35"/>
      <c r="AQ743" s="35"/>
      <c r="AR743" s="35"/>
      <c r="AS743" s="1" t="s">
        <v>38</v>
      </c>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row>
    <row r="744" spans="2:81" x14ac:dyDescent="0.2">
      <c r="B744">
        <f t="shared" si="767"/>
        <v>1995</v>
      </c>
      <c r="C744" s="1">
        <f t="shared" ref="C744:H744" si="771">((AVERAGE(C62:C73))*1000)/1000</f>
        <v>5.7659145460565948E-2</v>
      </c>
      <c r="D744" s="1">
        <f t="shared" si="771"/>
        <v>5.5709808485059513E-2</v>
      </c>
      <c r="E744" s="1">
        <f t="shared" si="771"/>
        <v>3.4486057978277765E-2</v>
      </c>
      <c r="F744" s="1">
        <f t="shared" si="771"/>
        <v>7.1874412116445088E-2</v>
      </c>
      <c r="G744" s="1">
        <f t="shared" si="771"/>
        <v>0.15849651260749012</v>
      </c>
      <c r="H744" s="1">
        <f t="shared" si="771"/>
        <v>5.5709808485059513E-2</v>
      </c>
      <c r="I744" s="1"/>
      <c r="J744" s="35"/>
      <c r="K744" s="35"/>
      <c r="L744" s="35"/>
      <c r="M744" s="35"/>
      <c r="N744" s="35"/>
      <c r="O744" s="35"/>
      <c r="P744" s="1"/>
      <c r="Q744" s="1"/>
      <c r="R744" s="1"/>
      <c r="S744" s="1"/>
      <c r="T744" s="1"/>
      <c r="U744" s="1"/>
      <c r="V744" s="1"/>
      <c r="W744" s="1"/>
      <c r="X744" s="1"/>
      <c r="Y744" s="1"/>
      <c r="Z744" s="1"/>
      <c r="AA744" s="1"/>
      <c r="AB744" s="1"/>
      <c r="AC744" s="1"/>
      <c r="AD744" s="1"/>
      <c r="AE744" s="1"/>
      <c r="AF744" s="1"/>
      <c r="AG744" s="1"/>
      <c r="AH744" s="1"/>
      <c r="AI744" s="1"/>
      <c r="AJ744" s="1"/>
      <c r="AK744" s="1"/>
      <c r="AL744" s="35"/>
      <c r="AM744" s="35"/>
      <c r="AN744" s="35"/>
      <c r="AO744" s="35"/>
      <c r="AP744" s="35"/>
      <c r="AQ744" s="35"/>
      <c r="AR744" s="35"/>
      <c r="AS744" s="1">
        <f>F744*1000</f>
        <v>71.874412116445086</v>
      </c>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row>
    <row r="745" spans="2:81" x14ac:dyDescent="0.2">
      <c r="B745">
        <f t="shared" si="767"/>
        <v>1996</v>
      </c>
      <c r="C745" s="1">
        <f t="shared" ref="C745:H745" si="772">((AVERAGE(C74:C85))*1000)/1000</f>
        <v>5.5247894259469625E-2</v>
      </c>
      <c r="D745" s="1">
        <f t="shared" si="772"/>
        <v>5.3315307030709101E-2</v>
      </c>
      <c r="E745" s="1">
        <f t="shared" si="772"/>
        <v>3.2608029735728412E-2</v>
      </c>
      <c r="F745" s="1">
        <f t="shared" si="772"/>
        <v>6.7752283050553669E-2</v>
      </c>
      <c r="G745" s="1">
        <f t="shared" si="772"/>
        <v>0.14845038208784758</v>
      </c>
      <c r="H745" s="1">
        <f t="shared" si="772"/>
        <v>5.3315307030709101E-2</v>
      </c>
      <c r="I745" s="1"/>
      <c r="J745" s="35"/>
      <c r="K745" s="35"/>
      <c r="L745" s="35"/>
      <c r="M745" s="35"/>
      <c r="N745" s="35"/>
      <c r="O745" s="35"/>
      <c r="P745" s="1"/>
      <c r="Q745" s="1"/>
      <c r="R745" s="1"/>
      <c r="S745" s="1"/>
      <c r="T745" s="1"/>
      <c r="U745" s="1"/>
      <c r="V745" s="1"/>
      <c r="W745" s="1"/>
      <c r="X745" s="1"/>
      <c r="Y745" s="1"/>
      <c r="Z745" s="1"/>
      <c r="AA745" s="1"/>
      <c r="AB745" s="1"/>
      <c r="AC745" s="1"/>
      <c r="AD745" s="1"/>
      <c r="AE745" s="1"/>
      <c r="AF745" s="1"/>
      <c r="AG745" s="1"/>
      <c r="AH745" s="1"/>
      <c r="AI745" s="1"/>
      <c r="AJ745" s="1"/>
      <c r="AK745" s="1"/>
      <c r="AL745" s="35"/>
      <c r="AM745" s="35"/>
      <c r="AN745" s="35"/>
      <c r="AO745" s="35"/>
      <c r="AP745" s="35"/>
      <c r="AQ745" s="35"/>
      <c r="AR745" s="35"/>
      <c r="AS745" s="1">
        <f t="shared" ref="AS745:AS767" si="773">F745*1000</f>
        <v>67.752283050553672</v>
      </c>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row>
    <row r="746" spans="2:81" x14ac:dyDescent="0.2">
      <c r="B746">
        <f t="shared" si="767"/>
        <v>1997</v>
      </c>
      <c r="C746" s="1">
        <f t="shared" ref="C746:H746" si="774">((AVERAGE(C86:C97))*1000)/1000</f>
        <v>5.2787455856418079E-2</v>
      </c>
      <c r="D746" s="1">
        <f t="shared" si="774"/>
        <v>5.0994682100003845E-2</v>
      </c>
      <c r="E746" s="1">
        <f t="shared" si="774"/>
        <v>3.1251084380769588E-2</v>
      </c>
      <c r="F746" s="1">
        <f t="shared" si="774"/>
        <v>6.5230954350427514E-2</v>
      </c>
      <c r="G746" s="1">
        <f t="shared" si="774"/>
        <v>0.14263159501186204</v>
      </c>
      <c r="H746" s="1">
        <f t="shared" si="774"/>
        <v>5.0994682100003845E-2</v>
      </c>
      <c r="I746" s="1"/>
      <c r="J746" s="35"/>
      <c r="K746" s="35"/>
      <c r="L746" s="35"/>
      <c r="M746" s="35"/>
      <c r="N746" s="35"/>
      <c r="O746" s="35"/>
      <c r="P746" s="1"/>
      <c r="Q746" s="1"/>
      <c r="R746" s="1"/>
      <c r="S746" s="1"/>
      <c r="T746" s="1"/>
      <c r="U746" s="1"/>
      <c r="V746" s="1"/>
      <c r="W746" s="1"/>
      <c r="X746" s="1"/>
      <c r="Y746" s="1"/>
      <c r="Z746" s="1"/>
      <c r="AA746" s="1"/>
      <c r="AB746" s="1"/>
      <c r="AC746" s="1"/>
      <c r="AD746" s="1"/>
      <c r="AE746" s="1"/>
      <c r="AF746" s="1"/>
      <c r="AG746" s="1"/>
      <c r="AH746" s="1"/>
      <c r="AI746" s="1"/>
      <c r="AJ746" s="1"/>
      <c r="AK746" s="1"/>
      <c r="AL746" s="35"/>
      <c r="AM746" s="35"/>
      <c r="AN746" s="35"/>
      <c r="AO746" s="35"/>
      <c r="AP746" s="35"/>
      <c r="AQ746" s="35"/>
      <c r="AR746" s="35"/>
      <c r="AS746" s="1">
        <f t="shared" si="773"/>
        <v>65.23095435042751</v>
      </c>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row>
    <row r="747" spans="2:81" x14ac:dyDescent="0.2">
      <c r="B747">
        <f t="shared" si="767"/>
        <v>1998</v>
      </c>
      <c r="C747" s="1">
        <f t="shared" ref="C747:H747" si="775">((AVERAGE(C98:C109))*1000)/1000</f>
        <v>5.1502595471232759E-2</v>
      </c>
      <c r="D747" s="1">
        <f t="shared" si="775"/>
        <v>4.9940972462310461E-2</v>
      </c>
      <c r="E747" s="1">
        <f t="shared" si="775"/>
        <v>3.0828509633990375E-2</v>
      </c>
      <c r="F747" s="1">
        <f t="shared" si="775"/>
        <v>6.3544203935137877E-2</v>
      </c>
      <c r="G747" s="1">
        <f t="shared" si="775"/>
        <v>0.13870343160122961</v>
      </c>
      <c r="H747" s="1">
        <f t="shared" si="775"/>
        <v>4.9940972462310461E-2</v>
      </c>
      <c r="I747" s="1"/>
      <c r="J747" s="35"/>
      <c r="K747" s="35"/>
      <c r="L747" s="35"/>
      <c r="M747" s="35"/>
      <c r="N747" s="35"/>
      <c r="O747" s="35"/>
      <c r="P747" s="1"/>
      <c r="Q747" s="1"/>
      <c r="R747" s="1"/>
      <c r="S747" s="1"/>
      <c r="T747" s="1"/>
      <c r="U747" s="1"/>
      <c r="V747" s="1"/>
      <c r="W747" s="1"/>
      <c r="X747" s="1"/>
      <c r="Y747" s="1"/>
      <c r="Z747" s="1"/>
      <c r="AA747" s="1"/>
      <c r="AB747" s="1"/>
      <c r="AC747" s="1"/>
      <c r="AD747" s="1"/>
      <c r="AE747" s="1"/>
      <c r="AF747" s="1"/>
      <c r="AG747" s="1"/>
      <c r="AH747" s="1"/>
      <c r="AI747" s="1"/>
      <c r="AJ747" s="1"/>
      <c r="AK747" s="1"/>
      <c r="AL747" s="35"/>
      <c r="AM747" s="35"/>
      <c r="AN747" s="35"/>
      <c r="AO747" s="35"/>
      <c r="AP747" s="35"/>
      <c r="AQ747" s="35"/>
      <c r="AR747" s="35"/>
      <c r="AS747" s="1">
        <f t="shared" si="773"/>
        <v>63.54420393513788</v>
      </c>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row>
    <row r="748" spans="2:81" x14ac:dyDescent="0.2">
      <c r="B748">
        <f t="shared" si="767"/>
        <v>1999</v>
      </c>
      <c r="C748" s="1">
        <f t="shared" ref="C748:H748" si="776">((AVERAGE(C110:C121))*1000)/1000</f>
        <v>5.0080883467429949E-2</v>
      </c>
      <c r="D748" s="1">
        <f t="shared" si="776"/>
        <v>4.877943202617132E-2</v>
      </c>
      <c r="E748" s="1">
        <f t="shared" si="776"/>
        <v>3.1561408255254372E-2</v>
      </c>
      <c r="F748" s="1">
        <f t="shared" si="776"/>
        <v>6.2115363196665739E-2</v>
      </c>
      <c r="G748" s="1">
        <f t="shared" si="776"/>
        <v>0.13834370298301787</v>
      </c>
      <c r="H748" s="1">
        <f t="shared" si="776"/>
        <v>4.877943202617132E-2</v>
      </c>
      <c r="I748" s="1"/>
      <c r="J748" s="35"/>
      <c r="K748" s="35"/>
      <c r="L748" s="35"/>
      <c r="M748" s="35"/>
      <c r="N748" s="35"/>
      <c r="O748" s="35"/>
      <c r="P748" s="1"/>
      <c r="Q748" s="1"/>
      <c r="R748" s="1"/>
      <c r="S748" s="1"/>
      <c r="T748" s="1"/>
      <c r="U748" s="1"/>
      <c r="V748" s="1"/>
      <c r="W748" s="1"/>
      <c r="X748" s="1"/>
      <c r="Y748" s="1"/>
      <c r="Z748" s="1"/>
      <c r="AA748" s="1"/>
      <c r="AB748" s="1"/>
      <c r="AC748" s="1"/>
      <c r="AD748" s="1"/>
      <c r="AE748" s="1"/>
      <c r="AF748" s="1"/>
      <c r="AG748" s="1"/>
      <c r="AH748" s="1"/>
      <c r="AI748" s="1"/>
      <c r="AJ748" s="1"/>
      <c r="AK748" s="1"/>
      <c r="AL748" s="35"/>
      <c r="AM748" s="35"/>
      <c r="AN748" s="35"/>
      <c r="AO748" s="35"/>
      <c r="AP748" s="35"/>
      <c r="AQ748" s="35"/>
      <c r="AR748" s="35"/>
      <c r="AS748" s="1">
        <f t="shared" si="773"/>
        <v>62.11536319666574</v>
      </c>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row>
    <row r="749" spans="2:81" x14ac:dyDescent="0.2">
      <c r="B749">
        <f t="shared" si="767"/>
        <v>2000</v>
      </c>
      <c r="C749" s="1">
        <f t="shared" ref="C749:H749" si="777">((AVERAGE(C122:C133))*1000)/1000</f>
        <v>4.9541486763144849E-2</v>
      </c>
      <c r="D749" s="1">
        <f t="shared" si="777"/>
        <v>4.8338253591334542E-2</v>
      </c>
      <c r="E749" s="1">
        <f t="shared" si="777"/>
        <v>3.4758825860303898E-2</v>
      </c>
      <c r="F749" s="1">
        <f t="shared" si="777"/>
        <v>6.122384562028773E-2</v>
      </c>
      <c r="G749" s="1">
        <f t="shared" si="777"/>
        <v>0.13883169132186088</v>
      </c>
      <c r="H749" s="1">
        <f t="shared" si="777"/>
        <v>4.8338253591334542E-2</v>
      </c>
      <c r="I749" s="1"/>
      <c r="J749" s="35"/>
      <c r="K749" s="35"/>
      <c r="L749" s="35"/>
      <c r="M749" s="35"/>
      <c r="N749" s="35"/>
      <c r="O749" s="35"/>
      <c r="P749" s="1"/>
      <c r="Q749" s="1"/>
      <c r="R749" s="1"/>
      <c r="S749" s="1"/>
      <c r="T749" s="1"/>
      <c r="U749" s="1"/>
      <c r="V749" s="1"/>
      <c r="W749" s="1"/>
      <c r="X749" s="1"/>
      <c r="Y749" s="1"/>
      <c r="Z749" s="1"/>
      <c r="AA749" s="1"/>
      <c r="AB749" s="1"/>
      <c r="AC749" s="1"/>
      <c r="AD749" s="1"/>
      <c r="AE749" s="1"/>
      <c r="AF749" s="1"/>
      <c r="AG749" s="1"/>
      <c r="AH749" s="1"/>
      <c r="AI749" s="1"/>
      <c r="AJ749" s="1"/>
      <c r="AK749" s="1"/>
      <c r="AL749" s="35"/>
      <c r="AM749" s="35"/>
      <c r="AN749" s="35"/>
      <c r="AO749" s="35"/>
      <c r="AP749" s="35"/>
      <c r="AQ749" s="35"/>
      <c r="AR749" s="35"/>
      <c r="AS749" s="1">
        <f t="shared" si="773"/>
        <v>61.223845620287733</v>
      </c>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row>
    <row r="750" spans="2:81" x14ac:dyDescent="0.2">
      <c r="B750">
        <f t="shared" si="767"/>
        <v>2001</v>
      </c>
      <c r="C750" s="1">
        <f t="shared" ref="C750:H750" si="778">((AVERAGE(C134:C145))*1000)/1000</f>
        <v>5.0403714364048689E-2</v>
      </c>
      <c r="D750" s="1">
        <f t="shared" si="778"/>
        <v>4.9273672368632865E-2</v>
      </c>
      <c r="E750" s="1">
        <f t="shared" si="778"/>
        <v>3.5254040763265548E-2</v>
      </c>
      <c r="F750" s="1">
        <f t="shared" si="778"/>
        <v>6.1443091119221464E-2</v>
      </c>
      <c r="G750" s="1">
        <f t="shared" si="778"/>
        <v>0.13637434524180217</v>
      </c>
      <c r="H750" s="1">
        <f t="shared" si="778"/>
        <v>4.9273672368632865E-2</v>
      </c>
      <c r="I750" s="1"/>
      <c r="J750" s="35"/>
      <c r="K750" s="35"/>
      <c r="L750" s="35"/>
      <c r="M750" s="35"/>
      <c r="N750" s="35"/>
      <c r="O750" s="35"/>
      <c r="P750" s="1"/>
      <c r="Q750" s="1"/>
      <c r="R750" s="1"/>
      <c r="S750" s="1"/>
      <c r="T750" s="1"/>
      <c r="U750" s="1"/>
      <c r="V750" s="1"/>
      <c r="W750" s="1"/>
      <c r="X750" s="1"/>
      <c r="Y750" s="1"/>
      <c r="Z750" s="1"/>
      <c r="AA750" s="1"/>
      <c r="AB750" s="1"/>
      <c r="AC750" s="1"/>
      <c r="AD750" s="1"/>
      <c r="AE750" s="1"/>
      <c r="AF750" s="1"/>
      <c r="AG750" s="1"/>
      <c r="AH750" s="1"/>
      <c r="AI750" s="1"/>
      <c r="AJ750" s="1"/>
      <c r="AK750" s="1"/>
      <c r="AL750" s="35"/>
      <c r="AM750" s="35"/>
      <c r="AN750" s="35"/>
      <c r="AO750" s="35"/>
      <c r="AP750" s="35"/>
      <c r="AQ750" s="35"/>
      <c r="AR750" s="35"/>
      <c r="AS750" s="1">
        <f t="shared" si="773"/>
        <v>61.443091119221464</v>
      </c>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row>
    <row r="751" spans="2:81" x14ac:dyDescent="0.2">
      <c r="B751">
        <f t="shared" si="767"/>
        <v>2002</v>
      </c>
      <c r="C751" s="1">
        <f t="shared" ref="C751:H751" si="779">((AVERAGE(C146:C157))*1000)/1000</f>
        <v>5.3817700491333519E-2</v>
      </c>
      <c r="D751" s="1">
        <f t="shared" si="779"/>
        <v>5.2812415938530664E-2</v>
      </c>
      <c r="E751" s="1">
        <f t="shared" si="779"/>
        <v>3.6689817766776725E-2</v>
      </c>
      <c r="F751" s="1">
        <f t="shared" si="779"/>
        <v>6.4752728182796482E-2</v>
      </c>
      <c r="G751" s="1">
        <f t="shared" si="779"/>
        <v>0.13839378271906419</v>
      </c>
      <c r="H751" s="1">
        <f t="shared" si="779"/>
        <v>5.2812415938530664E-2</v>
      </c>
      <c r="I751" s="1"/>
      <c r="J751" s="35"/>
      <c r="K751" s="35"/>
      <c r="L751" s="35"/>
      <c r="M751" s="35"/>
      <c r="N751" s="35"/>
      <c r="O751" s="35"/>
      <c r="P751" s="1"/>
      <c r="Q751" s="1"/>
      <c r="R751" s="1"/>
      <c r="S751" s="1"/>
      <c r="T751" s="1"/>
      <c r="U751" s="1"/>
      <c r="V751" s="1"/>
      <c r="W751" s="1"/>
      <c r="X751" s="1"/>
      <c r="Y751" s="1"/>
      <c r="Z751" s="1"/>
      <c r="AA751" s="1"/>
      <c r="AB751" s="1"/>
      <c r="AC751" s="1"/>
      <c r="AD751" s="1"/>
      <c r="AE751" s="1"/>
      <c r="AF751" s="1"/>
      <c r="AG751" s="1"/>
      <c r="AH751" s="1"/>
      <c r="AI751" s="1"/>
      <c r="AJ751" s="1"/>
      <c r="AK751" s="1"/>
      <c r="AL751" s="35"/>
      <c r="AM751" s="35"/>
      <c r="AN751" s="35"/>
      <c r="AO751" s="35"/>
      <c r="AP751" s="35"/>
      <c r="AQ751" s="35"/>
      <c r="AR751" s="35"/>
      <c r="AS751" s="1">
        <f t="shared" si="773"/>
        <v>64.752728182796488</v>
      </c>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row>
    <row r="752" spans="2:81" x14ac:dyDescent="0.2">
      <c r="B752">
        <f t="shared" si="767"/>
        <v>2003</v>
      </c>
      <c r="C752" s="1">
        <f t="shared" ref="C752:H752" si="780">((AVERAGE(C158:C169))*1000)/1000</f>
        <v>5.4728236308499073E-2</v>
      </c>
      <c r="D752" s="1">
        <f t="shared" si="780"/>
        <v>5.3601487749117917E-2</v>
      </c>
      <c r="E752" s="1">
        <f t="shared" si="780"/>
        <v>3.6361532279615666E-2</v>
      </c>
      <c r="F752" s="1">
        <f t="shared" si="780"/>
        <v>6.4997852443176476E-2</v>
      </c>
      <c r="G752" s="1">
        <f t="shared" si="780"/>
        <v>0.137094776457027</v>
      </c>
      <c r="H752" s="1">
        <f t="shared" si="780"/>
        <v>5.3601487749117917E-2</v>
      </c>
      <c r="I752" s="1"/>
      <c r="J752" s="35"/>
      <c r="K752" s="35"/>
      <c r="L752" s="35"/>
      <c r="M752" s="35"/>
      <c r="N752" s="35"/>
      <c r="O752" s="35"/>
      <c r="P752" s="1"/>
      <c r="Q752" s="1"/>
      <c r="R752" s="1"/>
      <c r="S752" s="1"/>
      <c r="T752" s="1"/>
      <c r="U752" s="1"/>
      <c r="V752" s="1"/>
      <c r="W752" s="1"/>
      <c r="X752" s="1"/>
      <c r="Y752" s="1"/>
      <c r="Z752" s="1"/>
      <c r="AA752" s="1"/>
      <c r="AB752" s="1"/>
      <c r="AC752" s="1"/>
      <c r="AD752" s="1"/>
      <c r="AE752" s="1"/>
      <c r="AF752" s="1"/>
      <c r="AG752" s="1"/>
      <c r="AH752" s="1"/>
      <c r="AI752" s="1"/>
      <c r="AJ752" s="1"/>
      <c r="AK752" s="1"/>
      <c r="AL752" s="35"/>
      <c r="AM752" s="35"/>
      <c r="AN752" s="35"/>
      <c r="AO752" s="35"/>
      <c r="AP752" s="35"/>
      <c r="AQ752" s="35"/>
      <c r="AR752" s="35"/>
      <c r="AS752" s="1">
        <f t="shared" si="773"/>
        <v>64.99785244317647</v>
      </c>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row>
    <row r="753" spans="2:81" x14ac:dyDescent="0.2">
      <c r="B753">
        <f t="shared" si="767"/>
        <v>2004</v>
      </c>
      <c r="C753" s="1">
        <f t="shared" ref="C753:H753" si="781">((AVERAGE(C170:C181))*1000)/1000</f>
        <v>5.5920522539388229E-2</v>
      </c>
      <c r="D753" s="1">
        <f t="shared" si="781"/>
        <v>5.4573112830417284E-2</v>
      </c>
      <c r="E753" s="1">
        <f t="shared" si="781"/>
        <v>3.6882480170498146E-2</v>
      </c>
      <c r="F753" s="1">
        <f t="shared" si="781"/>
        <v>6.5949956547650443E-2</v>
      </c>
      <c r="G753" s="1">
        <f t="shared" si="781"/>
        <v>0.13754919693887621</v>
      </c>
      <c r="H753" s="1">
        <f t="shared" si="781"/>
        <v>5.4573112830417284E-2</v>
      </c>
      <c r="I753" s="1"/>
      <c r="J753" s="35"/>
      <c r="K753" s="35"/>
      <c r="L753" s="35"/>
      <c r="M753" s="35"/>
      <c r="N753" s="35"/>
      <c r="O753" s="35"/>
      <c r="P753" s="1"/>
      <c r="Q753" s="1"/>
      <c r="R753" s="1"/>
      <c r="S753" s="1"/>
      <c r="T753" s="1"/>
      <c r="U753" s="1"/>
      <c r="V753" s="1"/>
      <c r="W753" s="1"/>
      <c r="X753" s="1"/>
      <c r="Y753" s="1"/>
      <c r="Z753" s="1"/>
      <c r="AA753" s="1"/>
      <c r="AB753" s="1"/>
      <c r="AC753" s="1"/>
      <c r="AD753" s="1"/>
      <c r="AE753" s="1"/>
      <c r="AF753" s="1"/>
      <c r="AG753" s="1"/>
      <c r="AH753" s="1"/>
      <c r="AI753" s="1"/>
      <c r="AJ753" s="1"/>
      <c r="AK753" s="1"/>
      <c r="AL753" s="35"/>
      <c r="AM753" s="35"/>
      <c r="AN753" s="35"/>
      <c r="AO753" s="35"/>
      <c r="AP753" s="35"/>
      <c r="AQ753" s="35"/>
      <c r="AR753" s="35"/>
      <c r="AS753" s="1">
        <f t="shared" si="773"/>
        <v>65.949956547650444</v>
      </c>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row>
    <row r="754" spans="2:81" x14ac:dyDescent="0.2">
      <c r="B754">
        <f t="shared" si="767"/>
        <v>2005</v>
      </c>
      <c r="C754" s="1">
        <f t="shared" ref="C754:H754" si="782">((AVERAGE(C182:C193))*1000)/1000</f>
        <v>5.5681148522535528E-2</v>
      </c>
      <c r="D754" s="1">
        <f t="shared" si="782"/>
        <v>5.4577414290393977E-2</v>
      </c>
      <c r="E754" s="1">
        <f t="shared" si="782"/>
        <v>3.7054389174179699E-2</v>
      </c>
      <c r="F754" s="1">
        <f t="shared" si="782"/>
        <v>6.5663084227426921E-2</v>
      </c>
      <c r="G754" s="1">
        <f t="shared" si="782"/>
        <v>0.13571870031788577</v>
      </c>
      <c r="H754" s="1">
        <f t="shared" si="782"/>
        <v>5.4577414290393977E-2</v>
      </c>
      <c r="I754" s="1"/>
      <c r="J754" s="35"/>
      <c r="K754" s="35"/>
      <c r="L754" s="35"/>
      <c r="M754" s="35"/>
      <c r="N754" s="35"/>
      <c r="O754" s="35"/>
      <c r="P754" s="1"/>
      <c r="Q754" s="1"/>
      <c r="R754" s="1"/>
      <c r="S754" s="1"/>
      <c r="T754" s="1"/>
      <c r="U754" s="1"/>
      <c r="V754" s="1"/>
      <c r="W754" s="1"/>
      <c r="X754" s="1"/>
      <c r="Y754" s="1"/>
      <c r="Z754" s="1"/>
      <c r="AA754" s="1"/>
      <c r="AB754" s="1"/>
      <c r="AC754" s="1"/>
      <c r="AD754" s="1"/>
      <c r="AE754" s="1"/>
      <c r="AF754" s="1"/>
      <c r="AG754" s="1"/>
      <c r="AH754" s="1"/>
      <c r="AI754" s="1"/>
      <c r="AJ754" s="1"/>
      <c r="AK754" s="1"/>
      <c r="AL754" s="35"/>
      <c r="AM754" s="35"/>
      <c r="AN754" s="35"/>
      <c r="AO754" s="35"/>
      <c r="AP754" s="35"/>
      <c r="AQ754" s="35"/>
      <c r="AR754" s="35"/>
      <c r="AS754" s="1">
        <f t="shared" si="773"/>
        <v>65.663084227426921</v>
      </c>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row>
    <row r="755" spans="2:81" x14ac:dyDescent="0.2">
      <c r="B755">
        <f t="shared" si="767"/>
        <v>2006</v>
      </c>
      <c r="C755" s="1">
        <f t="shared" ref="C755:H755" si="783">((AVERAGE(C194:C205))*1000)/1000</f>
        <v>5.6621328806053466E-2</v>
      </c>
      <c r="D755" s="1">
        <f t="shared" si="783"/>
        <v>5.5525408269887951E-2</v>
      </c>
      <c r="E755" s="1">
        <f t="shared" si="783"/>
        <v>3.8757050907109486E-2</v>
      </c>
      <c r="F755" s="1">
        <f t="shared" si="783"/>
        <v>6.6427554904188044E-2</v>
      </c>
      <c r="G755" s="1">
        <f t="shared" si="783"/>
        <v>0.13253180626056432</v>
      </c>
      <c r="H755" s="1">
        <f t="shared" si="783"/>
        <v>5.5525408269887951E-2</v>
      </c>
      <c r="I755" s="1"/>
      <c r="J755" s="35"/>
      <c r="K755" s="35"/>
      <c r="L755" s="35"/>
      <c r="M755" s="35"/>
      <c r="N755" s="35"/>
      <c r="O755" s="35"/>
      <c r="P755" s="1"/>
      <c r="Q755" s="1"/>
      <c r="R755" s="1"/>
      <c r="S755" s="1"/>
      <c r="T755" s="1"/>
      <c r="U755" s="1"/>
      <c r="V755" s="1"/>
      <c r="W755" s="1"/>
      <c r="X755" s="1"/>
      <c r="Y755" s="1"/>
      <c r="Z755" s="1"/>
      <c r="AA755" s="1"/>
      <c r="AB755" s="1"/>
      <c r="AC755" s="1"/>
      <c r="AD755" s="1"/>
      <c r="AE755" s="1"/>
      <c r="AF755" s="1"/>
      <c r="AG755" s="1"/>
      <c r="AH755" s="1"/>
      <c r="AI755" s="1"/>
      <c r="AJ755" s="1"/>
      <c r="AK755" s="1"/>
      <c r="AL755" s="35"/>
      <c r="AM755" s="35"/>
      <c r="AN755" s="35"/>
      <c r="AO755" s="35"/>
      <c r="AP755" s="35"/>
      <c r="AQ755" s="35"/>
      <c r="AR755" s="35"/>
      <c r="AS755" s="1">
        <f t="shared" si="773"/>
        <v>66.427554904188042</v>
      </c>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row>
    <row r="756" spans="2:81" x14ac:dyDescent="0.2">
      <c r="B756">
        <f t="shared" si="767"/>
        <v>2007</v>
      </c>
      <c r="C756" s="1">
        <f t="shared" ref="C756:H756" si="784">((AVERAGE(C206:C217))*1000)/1000</f>
        <v>6.068459461976581E-2</v>
      </c>
      <c r="D756" s="1">
        <f t="shared" si="784"/>
        <v>5.9388140993291622E-2</v>
      </c>
      <c r="E756" s="1">
        <f t="shared" si="784"/>
        <v>4.2079062749654651E-2</v>
      </c>
      <c r="F756" s="1">
        <f t="shared" si="784"/>
        <v>7.0163555375724967E-2</v>
      </c>
      <c r="G756" s="1">
        <f t="shared" si="784"/>
        <v>0.13307574622055532</v>
      </c>
      <c r="H756" s="1">
        <f t="shared" si="784"/>
        <v>5.9388140993291622E-2</v>
      </c>
      <c r="I756" s="1"/>
      <c r="J756" s="35"/>
      <c r="K756" s="35"/>
      <c r="L756" s="35"/>
      <c r="M756" s="35"/>
      <c r="N756" s="35"/>
      <c r="O756" s="35"/>
      <c r="P756" s="1"/>
      <c r="Q756" s="1"/>
      <c r="R756" s="1"/>
      <c r="S756" s="1"/>
      <c r="T756" s="1"/>
      <c r="U756" s="1"/>
      <c r="V756" s="1"/>
      <c r="W756" s="1"/>
      <c r="X756" s="1"/>
      <c r="Y756" s="1"/>
      <c r="Z756" s="1"/>
      <c r="AA756" s="1"/>
      <c r="AB756" s="1"/>
      <c r="AC756" s="1"/>
      <c r="AD756" s="1"/>
      <c r="AE756" s="1"/>
      <c r="AF756" s="1"/>
      <c r="AG756" s="1"/>
      <c r="AH756" s="1"/>
      <c r="AI756" s="1"/>
      <c r="AJ756" s="1"/>
      <c r="AK756" s="1"/>
      <c r="AL756" s="35"/>
      <c r="AM756" s="35"/>
      <c r="AN756" s="35"/>
      <c r="AO756" s="35"/>
      <c r="AP756" s="35"/>
      <c r="AQ756" s="35"/>
      <c r="AR756" s="35"/>
      <c r="AS756" s="1">
        <f t="shared" si="773"/>
        <v>70.163555375724968</v>
      </c>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row>
    <row r="757" spans="2:81" x14ac:dyDescent="0.2">
      <c r="B757">
        <f t="shared" si="767"/>
        <v>2008</v>
      </c>
      <c r="C757" s="1">
        <f t="shared" ref="C757:H757" si="785">((AVERAGE(C218:C229))*1000)/1000</f>
        <v>6.0280002800085421E-2</v>
      </c>
      <c r="D757" s="1">
        <f t="shared" si="785"/>
        <v>5.8595552376711969E-2</v>
      </c>
      <c r="E757" s="1">
        <f t="shared" si="785"/>
        <v>4.1593808921261854E-2</v>
      </c>
      <c r="F757" s="1">
        <f t="shared" si="785"/>
        <v>6.9377962802813872E-2</v>
      </c>
      <c r="G757" s="1">
        <f t="shared" si="785"/>
        <v>0.12902663739282741</v>
      </c>
      <c r="H757" s="1">
        <f t="shared" si="785"/>
        <v>5.8595552376711969E-2</v>
      </c>
      <c r="I757" s="1"/>
      <c r="J757" s="35"/>
      <c r="K757" s="35"/>
      <c r="L757" s="35"/>
      <c r="M757" s="35"/>
      <c r="N757" s="35"/>
      <c r="O757" s="35"/>
      <c r="P757" s="1"/>
      <c r="Q757" s="1"/>
      <c r="R757" s="1"/>
      <c r="S757" s="1"/>
      <c r="T757" s="1"/>
      <c r="U757" s="1"/>
      <c r="V757" s="1"/>
      <c r="W757" s="1"/>
      <c r="X757" s="1"/>
      <c r="Y757" s="1"/>
      <c r="Z757" s="1"/>
      <c r="AA757" s="1"/>
      <c r="AB757" s="1"/>
      <c r="AC757" s="1"/>
      <c r="AD757" s="1"/>
      <c r="AE757" s="1"/>
      <c r="AF757" s="1"/>
      <c r="AG757" s="1"/>
      <c r="AH757" s="1"/>
      <c r="AI757" s="1"/>
      <c r="AJ757" s="1"/>
      <c r="AK757" s="1"/>
      <c r="AL757" s="35"/>
      <c r="AM757" s="35"/>
      <c r="AN757" s="35"/>
      <c r="AO757" s="35"/>
      <c r="AP757" s="35"/>
      <c r="AQ757" s="35"/>
      <c r="AR757" s="35"/>
      <c r="AS757" s="1">
        <f t="shared" si="773"/>
        <v>69.377962802813869</v>
      </c>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row>
    <row r="758" spans="2:81" x14ac:dyDescent="0.2">
      <c r="B758">
        <f t="shared" si="767"/>
        <v>2009</v>
      </c>
      <c r="C758" s="1">
        <f t="shared" ref="C758:H758" si="786">((AVERAGE(C230:C241))*1000)/1000</f>
        <v>6.3080362652772975E-2</v>
      </c>
      <c r="D758" s="1">
        <f t="shared" si="786"/>
        <v>6.124809848640294E-2</v>
      </c>
      <c r="E758" s="1">
        <f t="shared" si="786"/>
        <v>4.5896925049237369E-2</v>
      </c>
      <c r="F758" s="1">
        <f t="shared" si="786"/>
        <v>7.1907339677402288E-2</v>
      </c>
      <c r="G758" s="1">
        <f t="shared" si="786"/>
        <v>0.1311367311481699</v>
      </c>
      <c r="H758" s="1">
        <f t="shared" si="786"/>
        <v>6.124809848640294E-2</v>
      </c>
      <c r="I758" s="1"/>
      <c r="J758" s="35"/>
      <c r="K758" s="35"/>
      <c r="L758" s="35"/>
      <c r="M758" s="35"/>
      <c r="N758" s="35"/>
      <c r="O758" s="35"/>
      <c r="P758" s="1"/>
      <c r="Q758" s="1"/>
      <c r="R758" s="1"/>
      <c r="S758" s="1"/>
      <c r="T758" s="1"/>
      <c r="U758" s="1"/>
      <c r="V758" s="1"/>
      <c r="W758" s="1"/>
      <c r="X758" s="1"/>
      <c r="Y758" s="1"/>
      <c r="Z758" s="1"/>
      <c r="AA758" s="1"/>
      <c r="AB758" s="1"/>
      <c r="AC758" s="1"/>
      <c r="AD758" s="1"/>
      <c r="AE758" s="1"/>
      <c r="AF758" s="1"/>
      <c r="AG758" s="1"/>
      <c r="AH758" s="1"/>
      <c r="AI758" s="1"/>
      <c r="AJ758" s="1"/>
      <c r="AK758" s="1"/>
      <c r="AL758" s="35"/>
      <c r="AM758" s="35"/>
      <c r="AN758" s="35"/>
      <c r="AO758" s="35"/>
      <c r="AP758" s="35"/>
      <c r="AQ758" s="35"/>
      <c r="AR758" s="35"/>
      <c r="AS758" s="1">
        <f t="shared" si="773"/>
        <v>71.907339677402291</v>
      </c>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row>
    <row r="759" spans="2:81" x14ac:dyDescent="0.2">
      <c r="B759">
        <f t="shared" si="767"/>
        <v>2010</v>
      </c>
      <c r="C759" s="1">
        <f t="shared" ref="C759:H759" si="787">((AVERAGE(C242:C253))*1000)/1000</f>
        <v>6.2684049118650095E-2</v>
      </c>
      <c r="D759" s="1">
        <f t="shared" si="787"/>
        <v>6.0202437284810562E-2</v>
      </c>
      <c r="E759" s="1">
        <f t="shared" si="787"/>
        <v>5.2887000722693263E-2</v>
      </c>
      <c r="F759" s="1">
        <f t="shared" si="787"/>
        <v>7.1623162421069517E-2</v>
      </c>
      <c r="G759" s="1">
        <f t="shared" si="787"/>
        <v>0.14649772772564298</v>
      </c>
      <c r="H759" s="1">
        <f t="shared" si="787"/>
        <v>6.0202437284810562E-2</v>
      </c>
      <c r="I759" s="1"/>
      <c r="J759" s="35"/>
      <c r="K759" s="35"/>
      <c r="L759" s="35"/>
      <c r="M759" s="35"/>
      <c r="N759" s="35"/>
      <c r="O759" s="35"/>
      <c r="P759" s="1"/>
      <c r="Q759" s="1"/>
      <c r="R759" s="1"/>
      <c r="S759" s="1"/>
      <c r="T759" s="1"/>
      <c r="U759" s="1"/>
      <c r="V759" s="1"/>
      <c r="W759" s="1"/>
      <c r="X759" s="1"/>
      <c r="Y759" s="1"/>
      <c r="Z759" s="1"/>
      <c r="AA759" s="1"/>
      <c r="AB759" s="1"/>
      <c r="AC759" s="1"/>
      <c r="AD759" s="1"/>
      <c r="AE759" s="1"/>
      <c r="AF759" s="1"/>
      <c r="AG759" s="1"/>
      <c r="AH759" s="1"/>
      <c r="AI759" s="1"/>
      <c r="AJ759" s="1"/>
      <c r="AK759" s="1"/>
      <c r="AL759" s="35"/>
      <c r="AM759" s="35"/>
      <c r="AN759" s="35"/>
      <c r="AO759" s="35"/>
      <c r="AP759" s="35"/>
      <c r="AQ759" s="35"/>
      <c r="AR759" s="35"/>
      <c r="AS759" s="1">
        <f t="shared" si="773"/>
        <v>71.623162421069523</v>
      </c>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row>
    <row r="760" spans="2:81" x14ac:dyDescent="0.2">
      <c r="B760">
        <f t="shared" si="767"/>
        <v>2011</v>
      </c>
      <c r="C760" s="1">
        <f t="shared" ref="C760:H760" si="788">((AVERAGE(C254:C265))*1000)/1000</f>
        <v>5.8747009406681296E-2</v>
      </c>
      <c r="D760" s="1">
        <f t="shared" si="788"/>
        <v>5.6551816884328671E-2</v>
      </c>
      <c r="E760" s="1">
        <f t="shared" si="788"/>
        <v>5.0207360864759687E-2</v>
      </c>
      <c r="F760" s="1">
        <f t="shared" si="788"/>
        <v>6.7575293262044658E-2</v>
      </c>
      <c r="G760" s="1">
        <f t="shared" si="788"/>
        <v>0.14451393046936856</v>
      </c>
      <c r="H760" s="1">
        <f t="shared" si="788"/>
        <v>5.6551816884328671E-2</v>
      </c>
      <c r="I760" s="1"/>
      <c r="J760" s="35"/>
      <c r="K760" s="35"/>
      <c r="L760" s="35"/>
      <c r="M760" s="35"/>
      <c r="N760" s="35"/>
      <c r="O760" s="35"/>
      <c r="P760" s="1"/>
      <c r="Q760" s="1"/>
      <c r="R760" s="1"/>
      <c r="S760" s="1"/>
      <c r="T760" s="1"/>
      <c r="U760" s="1"/>
      <c r="V760" s="1"/>
      <c r="W760" s="1"/>
      <c r="X760" s="1"/>
      <c r="Y760" s="1"/>
      <c r="Z760" s="1"/>
      <c r="AA760" s="1"/>
      <c r="AB760" s="1"/>
      <c r="AC760" s="1"/>
      <c r="AD760" s="1"/>
      <c r="AE760" s="1"/>
      <c r="AF760" s="1"/>
      <c r="AG760" s="1"/>
      <c r="AH760" s="1"/>
      <c r="AI760" s="1"/>
      <c r="AJ760" s="1"/>
      <c r="AK760" s="1"/>
      <c r="AL760" s="35"/>
      <c r="AM760" s="35"/>
      <c r="AN760" s="35"/>
      <c r="AO760" s="35"/>
      <c r="AP760" s="35"/>
      <c r="AQ760" s="35"/>
      <c r="AR760" s="35"/>
      <c r="AS760" s="1">
        <f t="shared" si="773"/>
        <v>67.575293262044653</v>
      </c>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row>
    <row r="761" spans="2:81" x14ac:dyDescent="0.2">
      <c r="B761">
        <f t="shared" si="767"/>
        <v>2012</v>
      </c>
      <c r="C761" s="1">
        <f t="shared" ref="C761:H761" si="789">((AVERAGE(C266:C277))*1000)/1000</f>
        <v>5.5536476786268427E-2</v>
      </c>
      <c r="D761" s="1">
        <f t="shared" si="789"/>
        <v>5.3097703637915605E-2</v>
      </c>
      <c r="E761" s="1">
        <f t="shared" si="789"/>
        <v>4.7087681796192181E-2</v>
      </c>
      <c r="F761" s="1">
        <f t="shared" si="789"/>
        <v>6.4040263626259683E-2</v>
      </c>
      <c r="G761" s="1">
        <f t="shared" si="789"/>
        <v>0.13917662389688815</v>
      </c>
      <c r="H761" s="1">
        <f t="shared" si="789"/>
        <v>5.3097703637915605E-2</v>
      </c>
      <c r="I761" s="1"/>
      <c r="J761" s="35"/>
      <c r="K761" s="35"/>
      <c r="L761" s="35"/>
      <c r="M761" s="35"/>
      <c r="N761" s="35"/>
      <c r="O761" s="35"/>
      <c r="P761" s="1"/>
      <c r="Q761" s="1"/>
      <c r="R761" s="1"/>
      <c r="S761" s="1"/>
      <c r="T761" s="1"/>
      <c r="U761" s="1"/>
      <c r="V761" s="1"/>
      <c r="W761" s="1"/>
      <c r="X761" s="1"/>
      <c r="Y761" s="1"/>
      <c r="Z761" s="1"/>
      <c r="AA761" s="1"/>
      <c r="AB761" s="1"/>
      <c r="AC761" s="1"/>
      <c r="AD761" s="1"/>
      <c r="AE761" s="1"/>
      <c r="AF761" s="1"/>
      <c r="AG761" s="1"/>
      <c r="AH761" s="1"/>
      <c r="AI761" s="1"/>
      <c r="AJ761" s="1"/>
      <c r="AK761" s="1"/>
      <c r="AL761" s="35"/>
      <c r="AM761" s="35"/>
      <c r="AN761" s="35"/>
      <c r="AO761" s="35"/>
      <c r="AP761" s="35"/>
      <c r="AQ761" s="35"/>
      <c r="AR761" s="35"/>
      <c r="AS761" s="1">
        <f t="shared" si="773"/>
        <v>64.040263626259687</v>
      </c>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row>
    <row r="762" spans="2:81" ht="13.5" thickBot="1" x14ac:dyDescent="0.25">
      <c r="B762" s="20">
        <f t="shared" si="767"/>
        <v>2013</v>
      </c>
      <c r="C762" s="21">
        <f t="shared" ref="C762:H762" si="790">((AVERAGE(C278:C289))*1000)/1000</f>
        <v>5.3703503689679292E-2</v>
      </c>
      <c r="D762" s="21">
        <f t="shared" si="790"/>
        <v>5.1042891530629304E-2</v>
      </c>
      <c r="E762" s="21">
        <f t="shared" si="790"/>
        <v>4.508956379658427E-2</v>
      </c>
      <c r="F762" s="21">
        <f t="shared" si="790"/>
        <v>6.1870723563734992E-2</v>
      </c>
      <c r="G762" s="21">
        <f t="shared" si="790"/>
        <v>0.1359651866229519</v>
      </c>
      <c r="H762" s="21">
        <f t="shared" si="790"/>
        <v>5.1042891530629304E-2</v>
      </c>
      <c r="I762" s="1"/>
      <c r="J762" s="35"/>
      <c r="K762" s="35"/>
      <c r="L762" s="35"/>
      <c r="M762" s="35"/>
      <c r="N762" s="35"/>
      <c r="O762" s="35"/>
      <c r="P762" s="1"/>
      <c r="Q762" s="1"/>
      <c r="R762" s="1"/>
      <c r="S762" s="1"/>
      <c r="T762" s="1"/>
      <c r="U762" s="1"/>
      <c r="V762" s="1"/>
      <c r="W762" s="1"/>
      <c r="X762" s="1"/>
      <c r="Y762" s="1"/>
      <c r="Z762" s="1"/>
      <c r="AA762" s="1"/>
      <c r="AB762" s="1"/>
      <c r="AC762" s="1"/>
      <c r="AD762" s="1"/>
      <c r="AE762" s="1"/>
      <c r="AF762" s="1"/>
      <c r="AG762" s="1"/>
      <c r="AH762" s="1"/>
      <c r="AI762" s="1"/>
      <c r="AJ762" s="1"/>
      <c r="AK762" s="1"/>
      <c r="AL762" s="35"/>
      <c r="AM762" s="35"/>
      <c r="AN762" s="35"/>
      <c r="AO762" s="35"/>
      <c r="AP762" s="35"/>
      <c r="AQ762" s="35"/>
      <c r="AR762" s="35"/>
      <c r="AS762" s="1">
        <f t="shared" si="773"/>
        <v>61.870723563734991</v>
      </c>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row>
    <row r="763" spans="2:81" x14ac:dyDescent="0.2">
      <c r="B763">
        <f t="shared" si="767"/>
        <v>2014</v>
      </c>
      <c r="C763" s="1">
        <f t="shared" ref="C763:H763" si="791">((AVERAGE(C290:C301))*1000)/1000</f>
        <v>5.2553476829655027E-2</v>
      </c>
      <c r="D763" s="1">
        <f t="shared" si="791"/>
        <v>4.9816818868051858E-2</v>
      </c>
      <c r="E763" s="1">
        <f t="shared" si="791"/>
        <v>4.3719051503566531E-2</v>
      </c>
      <c r="F763" s="1">
        <f t="shared" si="791"/>
        <v>6.1802876931077499E-2</v>
      </c>
      <c r="G763" s="1">
        <f t="shared" si="791"/>
        <v>0.13356105420030781</v>
      </c>
      <c r="H763" s="1">
        <f t="shared" si="791"/>
        <v>4.9816818868051858E-2</v>
      </c>
      <c r="I763" s="1"/>
      <c r="J763" s="35"/>
      <c r="K763" s="35"/>
      <c r="L763" s="35"/>
      <c r="M763" s="35"/>
      <c r="N763" s="35"/>
      <c r="O763" s="35"/>
      <c r="P763" s="1"/>
      <c r="Q763" s="1"/>
      <c r="R763" s="1"/>
      <c r="S763" s="1"/>
      <c r="T763" s="1"/>
      <c r="U763" s="1"/>
      <c r="V763" s="1"/>
      <c r="W763" s="1"/>
      <c r="X763" s="1"/>
      <c r="Y763" s="1"/>
      <c r="Z763" s="1"/>
      <c r="AA763" s="1"/>
      <c r="AB763" s="1"/>
      <c r="AC763" s="1"/>
      <c r="AD763" s="1"/>
      <c r="AE763" s="1"/>
      <c r="AF763" s="1"/>
      <c r="AG763" s="1"/>
      <c r="AH763" s="1"/>
      <c r="AI763" s="1"/>
      <c r="AJ763" s="1"/>
      <c r="AK763" s="1"/>
      <c r="AL763" s="35"/>
      <c r="AM763" s="35"/>
      <c r="AN763" s="35"/>
      <c r="AO763" s="35"/>
      <c r="AP763" s="35"/>
      <c r="AQ763" s="35"/>
      <c r="AR763" s="35"/>
      <c r="AS763" s="1">
        <f t="shared" si="773"/>
        <v>61.802876931077499</v>
      </c>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row>
    <row r="764" spans="2:81" x14ac:dyDescent="0.2">
      <c r="B764">
        <f t="shared" si="767"/>
        <v>2015</v>
      </c>
      <c r="C764" s="1">
        <f t="shared" ref="C764:H764" si="792">((AVERAGE(C302:C313))*1000)/1000</f>
        <v>5.2441893629926038E-2</v>
      </c>
      <c r="D764" s="1">
        <f t="shared" si="792"/>
        <v>5.0074650108366446E-2</v>
      </c>
      <c r="E764" s="1">
        <f t="shared" si="792"/>
        <v>4.3726914560325604E-2</v>
      </c>
      <c r="F764" s="1">
        <f t="shared" si="792"/>
        <v>6.2409700964947107E-2</v>
      </c>
      <c r="G764" s="1">
        <f t="shared" si="792"/>
        <v>0.13299677808981036</v>
      </c>
      <c r="H764" s="1">
        <f t="shared" si="792"/>
        <v>5.0074650108366446E-2</v>
      </c>
      <c r="I764" s="1"/>
      <c r="J764" s="35"/>
      <c r="K764" s="35"/>
      <c r="L764" s="35"/>
      <c r="M764" s="35"/>
      <c r="N764" s="35"/>
      <c r="O764" s="35"/>
      <c r="P764" s="1"/>
      <c r="Q764" s="1"/>
      <c r="R764" s="1"/>
      <c r="S764" s="1"/>
      <c r="T764" s="1"/>
      <c r="U764" s="1"/>
      <c r="V764" s="1"/>
      <c r="W764" s="1"/>
      <c r="X764" s="1"/>
      <c r="Y764" s="1"/>
      <c r="Z764" s="1"/>
      <c r="AA764" s="1"/>
      <c r="AB764" s="1"/>
      <c r="AC764" s="1"/>
      <c r="AD764" s="1"/>
      <c r="AE764" s="1"/>
      <c r="AF764" s="1"/>
      <c r="AG764" s="1"/>
      <c r="AH764" s="1"/>
      <c r="AI764" s="1"/>
      <c r="AJ764" s="1"/>
      <c r="AK764" s="1"/>
      <c r="AL764" s="35"/>
      <c r="AM764" s="35"/>
      <c r="AN764" s="35"/>
      <c r="AO764" s="35"/>
      <c r="AP764" s="35"/>
      <c r="AQ764" s="35"/>
      <c r="AR764" s="35"/>
      <c r="AS764" s="1">
        <f t="shared" si="773"/>
        <v>62.409700964947106</v>
      </c>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row>
    <row r="765" spans="2:81" x14ac:dyDescent="0.2">
      <c r="B765">
        <f t="shared" si="767"/>
        <v>2016</v>
      </c>
      <c r="C765" s="1">
        <f t="shared" ref="C765:H765" si="793">((AVERAGE(C314:C325))*1000)/1000</f>
        <v>5.1021613557145733E-2</v>
      </c>
      <c r="D765" s="1">
        <f t="shared" si="793"/>
        <v>4.8806780855324271E-2</v>
      </c>
      <c r="E765" s="1">
        <f t="shared" si="793"/>
        <v>4.3419740458829771E-2</v>
      </c>
      <c r="F765" s="1">
        <f t="shared" si="793"/>
        <v>6.1026827566474928E-2</v>
      </c>
      <c r="G765" s="1">
        <f t="shared" si="793"/>
        <v>0.13097521870808962</v>
      </c>
      <c r="H765" s="1">
        <f t="shared" si="793"/>
        <v>4.8806780855324271E-2</v>
      </c>
      <c r="I765" s="1"/>
      <c r="J765" s="35"/>
      <c r="K765" s="35"/>
      <c r="L765" s="35"/>
      <c r="M765" s="35"/>
      <c r="N765" s="35"/>
      <c r="O765" s="35"/>
      <c r="P765" s="1"/>
      <c r="Q765" s="1"/>
      <c r="R765" s="1"/>
      <c r="S765" s="1"/>
      <c r="T765" s="1"/>
      <c r="U765" s="1"/>
      <c r="V765" s="1"/>
      <c r="W765" s="1"/>
      <c r="X765" s="1"/>
      <c r="Y765" s="1"/>
      <c r="Z765" s="1"/>
      <c r="AA765" s="1"/>
      <c r="AB765" s="1"/>
      <c r="AC765" s="1"/>
      <c r="AD765" s="1"/>
      <c r="AE765" s="1"/>
      <c r="AF765" s="1"/>
      <c r="AG765" s="1"/>
      <c r="AH765" s="1"/>
      <c r="AI765" s="1"/>
      <c r="AJ765" s="1"/>
      <c r="AK765" s="1"/>
      <c r="AL765" s="35"/>
      <c r="AM765" s="35"/>
      <c r="AN765" s="35"/>
      <c r="AO765" s="35"/>
      <c r="AP765" s="35"/>
      <c r="AQ765" s="35"/>
      <c r="AR765" s="35"/>
      <c r="AS765" s="1">
        <f t="shared" si="773"/>
        <v>61.026827566474928</v>
      </c>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row>
    <row r="766" spans="2:81" x14ac:dyDescent="0.2">
      <c r="B766">
        <f t="shared" si="767"/>
        <v>2017</v>
      </c>
      <c r="C766" s="1">
        <f t="shared" ref="C766:H766" si="794">((AVERAGE(C326:C337))*1000)/1000</f>
        <v>4.8553449857074139E-2</v>
      </c>
      <c r="D766" s="1">
        <f t="shared" si="794"/>
        <v>4.8558481241241076E-2</v>
      </c>
      <c r="E766" s="1">
        <f t="shared" si="794"/>
        <v>4.0284618205857846E-2</v>
      </c>
      <c r="F766" s="1">
        <f t="shared" si="794"/>
        <v>5.9012947370419185E-2</v>
      </c>
      <c r="G766" s="1">
        <f t="shared" si="794"/>
        <v>6.9510054295126689E-2</v>
      </c>
      <c r="H766" s="1">
        <f t="shared" si="794"/>
        <v>4.8558481241241076E-2</v>
      </c>
      <c r="I766" s="1"/>
      <c r="J766" s="35"/>
      <c r="K766" s="35"/>
      <c r="L766" s="35"/>
      <c r="M766" s="35"/>
      <c r="N766" s="35"/>
      <c r="O766" s="35"/>
      <c r="P766" s="1"/>
      <c r="Q766" s="1"/>
      <c r="R766" s="1"/>
      <c r="S766" s="1"/>
      <c r="T766" s="1"/>
      <c r="U766" s="1"/>
      <c r="V766" s="1"/>
      <c r="W766" s="1"/>
      <c r="X766" s="1"/>
      <c r="Y766" s="1"/>
      <c r="Z766" s="1"/>
      <c r="AA766" s="1"/>
      <c r="AB766" s="1"/>
      <c r="AC766" s="1"/>
      <c r="AD766" s="1"/>
      <c r="AE766" s="1"/>
      <c r="AF766" s="1"/>
      <c r="AG766" s="1"/>
      <c r="AH766" s="1"/>
      <c r="AI766" s="1"/>
      <c r="AJ766" s="1"/>
      <c r="AK766" s="1"/>
      <c r="AL766" s="35"/>
      <c r="AM766" s="35"/>
      <c r="AN766" s="35"/>
      <c r="AO766" s="35"/>
      <c r="AP766" s="35"/>
      <c r="AQ766" s="35"/>
      <c r="AR766" s="35"/>
      <c r="AS766" s="1">
        <f t="shared" si="773"/>
        <v>59.012947370419184</v>
      </c>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row>
    <row r="767" spans="2:81" x14ac:dyDescent="0.2">
      <c r="B767">
        <f t="shared" si="767"/>
        <v>2018</v>
      </c>
      <c r="C767" s="1">
        <f t="shared" ref="C767:H767" si="795">((AVERAGE(C338:C349))*1000)/1000</f>
        <v>4.7186003033391773E-2</v>
      </c>
      <c r="D767" s="1">
        <f t="shared" si="795"/>
        <v>4.9158122097904274E-2</v>
      </c>
      <c r="E767" s="1">
        <f t="shared" si="795"/>
        <v>3.7980035348514296E-2</v>
      </c>
      <c r="F767" s="1">
        <f t="shared" si="795"/>
        <v>5.7746691744857769E-2</v>
      </c>
      <c r="G767" s="1">
        <f t="shared" si="795"/>
        <v>0</v>
      </c>
      <c r="H767" s="1">
        <f t="shared" si="795"/>
        <v>4.9158122097904274E-2</v>
      </c>
      <c r="I767" s="1"/>
      <c r="J767" s="35"/>
      <c r="K767" s="35"/>
      <c r="L767" s="35"/>
      <c r="M767" s="35"/>
      <c r="N767" s="35"/>
      <c r="O767" s="35"/>
      <c r="P767" s="1"/>
      <c r="Q767" s="1"/>
      <c r="R767" s="1"/>
      <c r="S767" s="1"/>
      <c r="T767" s="1"/>
      <c r="U767" s="1"/>
      <c r="V767" s="1"/>
      <c r="W767" s="1"/>
      <c r="X767" s="1"/>
      <c r="Y767" s="1"/>
      <c r="Z767" s="1"/>
      <c r="AA767" s="1"/>
      <c r="AB767" s="1"/>
      <c r="AC767" s="1"/>
      <c r="AD767" s="1"/>
      <c r="AE767" s="1"/>
      <c r="AF767" s="1"/>
      <c r="AG767" s="1"/>
      <c r="AH767" s="1"/>
      <c r="AI767" s="1"/>
      <c r="AJ767" s="1"/>
      <c r="AK767" s="1"/>
      <c r="AL767" s="35"/>
      <c r="AM767" s="35"/>
      <c r="AN767" s="35"/>
      <c r="AO767" s="35"/>
      <c r="AP767" s="35"/>
      <c r="AQ767" s="35"/>
      <c r="AR767" s="35"/>
      <c r="AS767" s="1">
        <f t="shared" si="773"/>
        <v>57.74669174485777</v>
      </c>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row>
    <row r="768" spans="2:81" x14ac:dyDescent="0.2">
      <c r="B768">
        <f t="shared" si="767"/>
        <v>2019</v>
      </c>
      <c r="C768" s="1">
        <f t="shared" ref="C768:H768" si="796">((AVERAGE(C350:C361))*1000)/1000</f>
        <v>4.6002450186625743E-2</v>
      </c>
      <c r="D768" s="1">
        <f t="shared" si="796"/>
        <v>4.8174959627441644E-2</v>
      </c>
      <c r="E768" s="1">
        <f t="shared" si="796"/>
        <v>3.7164853888764053E-2</v>
      </c>
      <c r="F768" s="1">
        <f t="shared" si="796"/>
        <v>5.605989649658815E-2</v>
      </c>
      <c r="G768" s="1">
        <f t="shared" si="796"/>
        <v>0</v>
      </c>
      <c r="H768" s="1">
        <f t="shared" si="796"/>
        <v>4.8174959627441644E-2</v>
      </c>
      <c r="I768" s="1"/>
      <c r="J768" s="35"/>
      <c r="K768" s="35"/>
      <c r="L768" s="35"/>
      <c r="M768" s="35"/>
      <c r="N768" s="35"/>
      <c r="O768" s="35"/>
      <c r="P768" s="1"/>
      <c r="Q768" s="1"/>
      <c r="R768" s="1"/>
      <c r="S768" s="1"/>
      <c r="T768" s="1"/>
      <c r="U768" s="1"/>
      <c r="V768" s="1"/>
      <c r="W768" s="1"/>
      <c r="X768" s="1"/>
      <c r="Y768" s="1"/>
      <c r="Z768" s="1"/>
      <c r="AA768" s="1"/>
      <c r="AB768" s="1"/>
      <c r="AC768" s="1"/>
      <c r="AD768" s="1"/>
      <c r="AE768" s="1"/>
      <c r="AF768" s="1"/>
      <c r="AG768" s="1"/>
      <c r="AH768" s="1"/>
      <c r="AI768" s="1"/>
      <c r="AJ768" s="1"/>
      <c r="AK768" s="1"/>
      <c r="AL768" s="35"/>
      <c r="AM768" s="35"/>
      <c r="AN768" s="35"/>
      <c r="AO768" s="35"/>
      <c r="AP768" s="35"/>
      <c r="AQ768" s="35"/>
      <c r="AR768" s="35"/>
      <c r="AS768" s="1">
        <f>F768*1000</f>
        <v>56.059896496588152</v>
      </c>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row>
    <row r="769" spans="2:81" x14ac:dyDescent="0.2">
      <c r="B769">
        <f t="shared" si="767"/>
        <v>2020</v>
      </c>
      <c r="C769" s="1">
        <f t="shared" ref="C769:H769" si="797">((AVERAGE(C362:C373))*1000)/1000</f>
        <v>4.3675647061290339E-2</v>
      </c>
      <c r="D769" s="1">
        <f t="shared" si="797"/>
        <v>4.5876479309777181E-2</v>
      </c>
      <c r="E769" s="1">
        <f t="shared" si="797"/>
        <v>3.4521055208860431E-2</v>
      </c>
      <c r="F769" s="1">
        <f t="shared" si="797"/>
        <v>5.277177221157961E-2</v>
      </c>
      <c r="G769" s="1">
        <f t="shared" si="797"/>
        <v>0</v>
      </c>
      <c r="H769" s="1">
        <f t="shared" si="797"/>
        <v>4.5876479309777181E-2</v>
      </c>
      <c r="I769" s="1"/>
      <c r="J769" s="35"/>
      <c r="K769" s="35"/>
      <c r="L769" s="35"/>
      <c r="M769" s="35"/>
      <c r="N769" s="35"/>
      <c r="O769" s="35"/>
      <c r="P769" s="1"/>
      <c r="Q769" s="1"/>
      <c r="R769" s="1"/>
      <c r="S769" s="1"/>
      <c r="T769" s="1"/>
      <c r="U769" s="1"/>
      <c r="V769" s="1"/>
      <c r="W769" s="1"/>
      <c r="X769" s="1"/>
      <c r="Y769" s="1"/>
      <c r="Z769" s="1"/>
      <c r="AA769" s="1"/>
      <c r="AB769" s="1"/>
      <c r="AC769" s="1"/>
      <c r="AD769" s="1"/>
      <c r="AE769" s="1"/>
      <c r="AF769" s="1"/>
      <c r="AG769" s="1"/>
      <c r="AH769" s="1"/>
      <c r="AI769" s="1"/>
      <c r="AJ769" s="1"/>
      <c r="AK769" s="1"/>
      <c r="AL769" s="35"/>
      <c r="AM769" s="35"/>
      <c r="AN769" s="35"/>
      <c r="AO769" s="35"/>
      <c r="AP769" s="35"/>
      <c r="AQ769" s="35"/>
      <c r="AR769" s="35"/>
      <c r="AS769" s="1">
        <f>F769*1000</f>
        <v>52.771772211579609</v>
      </c>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row>
    <row r="770" spans="2:81" x14ac:dyDescent="0.2">
      <c r="B770">
        <f t="shared" si="767"/>
        <v>2021</v>
      </c>
      <c r="C770" s="1">
        <f t="shared" ref="C770:H770" si="798">((AVERAGE(C374:C385))*1000)/1000</f>
        <v>4.2819182671374988E-2</v>
      </c>
      <c r="D770" s="1">
        <f t="shared" si="798"/>
        <v>4.4913368708538626E-2</v>
      </c>
      <c r="E770" s="1">
        <f t="shared" si="798"/>
        <v>3.303459962134276E-2</v>
      </c>
      <c r="F770" s="1">
        <f t="shared" si="798"/>
        <v>5.1499241388277099E-2</v>
      </c>
      <c r="G770" s="1">
        <f t="shared" si="798"/>
        <v>0</v>
      </c>
      <c r="H770" s="1">
        <f t="shared" si="798"/>
        <v>4.4913368708538626E-2</v>
      </c>
      <c r="I770" s="1"/>
      <c r="J770" s="36"/>
      <c r="K770" s="36"/>
      <c r="L770" s="36"/>
      <c r="M770" s="36"/>
      <c r="N770" s="36"/>
      <c r="O770" s="36"/>
      <c r="P770" s="1"/>
      <c r="Q770" s="1"/>
      <c r="R770" s="1"/>
      <c r="S770" s="1"/>
      <c r="T770" s="1"/>
      <c r="U770" s="1"/>
      <c r="V770" s="1"/>
      <c r="W770" s="1"/>
      <c r="X770" s="1"/>
      <c r="Y770" s="1"/>
      <c r="Z770" s="1"/>
      <c r="AA770" s="1"/>
      <c r="AB770" s="1"/>
      <c r="AC770" s="1"/>
      <c r="AD770" s="1"/>
      <c r="AE770" s="1"/>
      <c r="AF770" s="1"/>
      <c r="AG770" s="1"/>
      <c r="AH770" s="1"/>
      <c r="AI770" s="1"/>
      <c r="AJ770" s="1"/>
      <c r="AK770" s="1"/>
      <c r="AL770" s="36"/>
      <c r="AM770" s="36"/>
      <c r="AN770" s="36"/>
      <c r="AO770" s="36"/>
      <c r="AP770" s="36"/>
      <c r="AQ770" s="36"/>
      <c r="AR770" s="36"/>
      <c r="AS770" s="1">
        <f>F770*1000</f>
        <v>51.499241388277099</v>
      </c>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row>
    <row r="771" spans="2:81" x14ac:dyDescent="0.2">
      <c r="B771">
        <f t="shared" si="767"/>
        <v>2022</v>
      </c>
      <c r="C771" s="1">
        <f t="shared" ref="C771:H771" si="799">((AVERAGE(C386:C397))*1000)/1000</f>
        <v>4.6099143019109716E-2</v>
      </c>
      <c r="D771" s="1">
        <f t="shared" si="799"/>
        <v>4.8387798673284167E-2</v>
      </c>
      <c r="E771" s="1">
        <f t="shared" si="799"/>
        <v>3.4129077420269549E-2</v>
      </c>
      <c r="F771" s="1">
        <f t="shared" si="799"/>
        <v>5.7065986497457734E-2</v>
      </c>
      <c r="G771" s="1">
        <f t="shared" si="799"/>
        <v>0</v>
      </c>
      <c r="H771" s="1">
        <f t="shared" si="799"/>
        <v>4.8387798673284167E-2</v>
      </c>
      <c r="I771" s="1"/>
      <c r="J771" s="36"/>
      <c r="K771" s="36"/>
      <c r="L771" s="36"/>
      <c r="M771" s="36"/>
      <c r="N771" s="36"/>
      <c r="O771" s="36"/>
      <c r="P771" s="1"/>
      <c r="Q771" s="1"/>
      <c r="R771" s="1"/>
      <c r="S771" s="1"/>
      <c r="T771" s="1"/>
      <c r="U771" s="1"/>
      <c r="V771" s="1"/>
      <c r="W771" s="1"/>
      <c r="X771" s="1"/>
      <c r="Y771" s="1"/>
      <c r="Z771" s="1"/>
      <c r="AA771" s="1"/>
      <c r="AB771" s="1"/>
      <c r="AC771" s="1"/>
      <c r="AD771" s="1"/>
      <c r="AE771" s="1"/>
      <c r="AF771" s="1"/>
      <c r="AG771" s="1"/>
      <c r="AH771" s="1"/>
      <c r="AI771" s="1"/>
      <c r="AJ771" s="1"/>
      <c r="AK771" s="1"/>
      <c r="AL771" s="36"/>
      <c r="AM771" s="36"/>
      <c r="AN771" s="36"/>
      <c r="AO771" s="36"/>
      <c r="AP771" s="36"/>
      <c r="AQ771" s="36"/>
      <c r="AR771" s="36"/>
      <c r="AS771" s="1">
        <f>F771*1000</f>
        <v>57.065986497457736</v>
      </c>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row>
    <row r="772" spans="2:81" x14ac:dyDescent="0.2">
      <c r="B772">
        <f t="shared" si="767"/>
        <v>2023</v>
      </c>
      <c r="C772" s="1">
        <f t="shared" ref="C772:H772" si="800">((AVERAGE(C398:C409))*1000)/1000</f>
        <v>4.865765771986752E-2</v>
      </c>
      <c r="D772" s="1">
        <f t="shared" si="800"/>
        <v>5.0540975857081706E-2</v>
      </c>
      <c r="E772" s="1">
        <f t="shared" si="800"/>
        <v>3.5932532647827954E-2</v>
      </c>
      <c r="F772" s="1">
        <f t="shared" si="800"/>
        <v>6.3518897451075182E-2</v>
      </c>
      <c r="G772" s="1">
        <f t="shared" si="800"/>
        <v>0</v>
      </c>
      <c r="H772" s="1">
        <f t="shared" si="800"/>
        <v>5.0540975857081706E-2</v>
      </c>
      <c r="I772" s="1"/>
      <c r="J772" s="36"/>
      <c r="K772" s="36"/>
      <c r="L772" s="36"/>
      <c r="M772" s="36"/>
      <c r="N772" s="36"/>
      <c r="O772" s="36"/>
      <c r="P772" s="1"/>
      <c r="Q772" s="1"/>
      <c r="R772" s="1"/>
      <c r="S772" s="1"/>
      <c r="T772" s="1"/>
      <c r="U772" s="1"/>
      <c r="V772" s="1"/>
      <c r="W772" s="1"/>
      <c r="X772" s="1"/>
      <c r="Y772" s="1"/>
      <c r="Z772" s="1"/>
      <c r="AA772" s="1"/>
      <c r="AB772" s="1"/>
      <c r="AC772" s="1"/>
      <c r="AD772" s="1"/>
      <c r="AE772" s="1"/>
      <c r="AF772" s="1"/>
      <c r="AG772" s="1"/>
      <c r="AH772" s="1"/>
      <c r="AI772" s="1"/>
      <c r="AJ772" s="1"/>
      <c r="AK772" s="1"/>
      <c r="AL772" s="36"/>
      <c r="AM772" s="36"/>
      <c r="AN772" s="36"/>
      <c r="AO772" s="36"/>
      <c r="AP772" s="36"/>
      <c r="AQ772" s="36"/>
      <c r="AR772" s="36"/>
      <c r="AS772" s="1">
        <f>F772*1000</f>
        <v>63.518897451075183</v>
      </c>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row>
    <row r="773" spans="2:81" x14ac:dyDescent="0.2">
      <c r="B773">
        <f t="shared" si="767"/>
        <v>2024</v>
      </c>
      <c r="C773" s="1"/>
      <c r="D773" s="1"/>
      <c r="E773" s="1"/>
      <c r="F773" s="1"/>
      <c r="G773" s="1"/>
      <c r="H773" s="1"/>
      <c r="I773" s="1"/>
      <c r="J773" s="36"/>
      <c r="K773" s="36"/>
      <c r="L773" s="36"/>
      <c r="M773" s="36"/>
      <c r="N773" s="36"/>
      <c r="O773" s="36"/>
      <c r="P773" s="1"/>
      <c r="Q773" s="1"/>
      <c r="R773" s="1"/>
      <c r="S773" s="1"/>
      <c r="T773" s="1"/>
      <c r="U773" s="1"/>
      <c r="V773" s="1"/>
      <c r="W773" s="1"/>
      <c r="X773" s="1"/>
      <c r="Y773" s="1"/>
      <c r="Z773" s="1"/>
      <c r="AA773" s="1"/>
      <c r="AB773" s="1"/>
      <c r="AC773" s="1"/>
      <c r="AD773" s="1"/>
      <c r="AE773" s="1"/>
      <c r="AF773" s="1"/>
      <c r="AG773" s="1"/>
      <c r="AH773" s="1"/>
      <c r="AI773" s="1"/>
      <c r="AJ773" s="1"/>
      <c r="AK773" s="1"/>
      <c r="AL773" s="36"/>
      <c r="AM773" s="36"/>
      <c r="AN773" s="36"/>
      <c r="AO773" s="36"/>
      <c r="AP773" s="36"/>
      <c r="AQ773" s="36"/>
      <c r="AR773" s="36"/>
      <c r="AS773" s="1"/>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row>
    <row r="774" spans="2:81" x14ac:dyDescent="0.2">
      <c r="B774">
        <f t="shared" si="767"/>
        <v>2025</v>
      </c>
      <c r="C774" s="1"/>
      <c r="D774" s="1"/>
      <c r="E774" s="1"/>
      <c r="F774" s="1"/>
      <c r="G774" s="1"/>
      <c r="H774" s="1"/>
      <c r="I774" s="1"/>
      <c r="J774" s="36"/>
      <c r="K774" s="36"/>
      <c r="L774" s="36"/>
      <c r="M774" s="36"/>
      <c r="N774" s="36"/>
      <c r="O774" s="36"/>
      <c r="P774" s="1"/>
      <c r="Q774" s="1"/>
      <c r="R774" s="1"/>
      <c r="S774" s="1"/>
      <c r="T774" s="1"/>
      <c r="U774" s="1"/>
      <c r="V774" s="1"/>
      <c r="W774" s="1"/>
      <c r="X774" s="1"/>
      <c r="Y774" s="1"/>
      <c r="Z774" s="1"/>
      <c r="AA774" s="1"/>
      <c r="AB774" s="1"/>
      <c r="AC774" s="1"/>
      <c r="AD774" s="1"/>
      <c r="AE774" s="1"/>
      <c r="AF774" s="1"/>
      <c r="AG774" s="1"/>
      <c r="AH774" s="1"/>
      <c r="AI774" s="1"/>
      <c r="AJ774" s="1"/>
      <c r="AK774" s="1"/>
      <c r="AL774" s="36"/>
      <c r="AM774" s="36"/>
      <c r="AN774" s="36"/>
      <c r="AO774" s="36"/>
      <c r="AP774" s="36"/>
      <c r="AQ774" s="36"/>
      <c r="AR774" s="36"/>
      <c r="AS774" s="1"/>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row>
    <row r="775" spans="2:81" x14ac:dyDescent="0.2">
      <c r="B775">
        <f t="shared" si="767"/>
        <v>2026</v>
      </c>
      <c r="C775" s="66"/>
      <c r="D775" s="66"/>
      <c r="E775" s="66"/>
      <c r="F775" s="66"/>
      <c r="G775" s="66"/>
      <c r="H775" s="66"/>
      <c r="I775" s="66"/>
      <c r="J775" s="1"/>
      <c r="K775" s="1"/>
      <c r="L775" s="1"/>
      <c r="M775" s="1"/>
      <c r="N775" s="1"/>
      <c r="O775" s="1"/>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row>
    <row r="776" spans="2:81" x14ac:dyDescent="0.2">
      <c r="B776">
        <f t="shared" si="767"/>
        <v>2027</v>
      </c>
      <c r="C776" s="66"/>
      <c r="D776" s="66"/>
      <c r="E776" s="66"/>
      <c r="F776" s="66"/>
      <c r="G776" s="66"/>
      <c r="H776" s="66"/>
      <c r="I776" s="66"/>
      <c r="J776" s="1"/>
      <c r="K776" s="1"/>
      <c r="L776" s="1"/>
      <c r="M776" s="1"/>
      <c r="N776" s="1"/>
      <c r="O776" s="1"/>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row>
    <row r="777" spans="2:81" x14ac:dyDescent="0.2">
      <c r="C777" s="66"/>
      <c r="D777" s="66"/>
      <c r="E777" s="66"/>
      <c r="F777" s="66"/>
      <c r="G777" s="66"/>
      <c r="H777" s="66"/>
      <c r="I777" s="66"/>
      <c r="J777" s="1"/>
      <c r="K777" s="1"/>
      <c r="L777" s="1"/>
      <c r="M777" s="1"/>
      <c r="N777" s="1"/>
      <c r="O777" s="1"/>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row>
    <row r="778" spans="2:81" x14ac:dyDescent="0.2">
      <c r="C778" s="66"/>
      <c r="D778" s="66"/>
      <c r="E778" s="66"/>
      <c r="F778" s="66"/>
      <c r="G778" s="66"/>
      <c r="H778" s="66"/>
      <c r="I778" s="66"/>
      <c r="J778" s="1"/>
      <c r="K778" s="1"/>
      <c r="L778" s="1"/>
      <c r="M778" s="1"/>
      <c r="N778" s="1"/>
      <c r="O778" s="1"/>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row>
    <row r="779" spans="2:81" x14ac:dyDescent="0.2">
      <c r="C779" s="66"/>
      <c r="D779" s="66"/>
      <c r="E779" s="66"/>
      <c r="F779" s="66"/>
      <c r="G779" s="66"/>
      <c r="H779" s="66"/>
      <c r="I779" s="66"/>
      <c r="J779" s="1"/>
      <c r="K779" s="1"/>
      <c r="L779" s="1"/>
      <c r="M779" s="1"/>
      <c r="N779" s="1"/>
      <c r="O779" s="1"/>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row>
    <row r="780" spans="2:81" x14ac:dyDescent="0.2">
      <c r="C780" s="66"/>
      <c r="D780" s="66"/>
      <c r="E780" s="66"/>
      <c r="F780" s="66"/>
      <c r="G780" s="66"/>
      <c r="H780" s="66"/>
      <c r="I780" s="66"/>
      <c r="J780" s="1"/>
      <c r="K780" s="1"/>
      <c r="L780" s="1"/>
      <c r="M780" s="1"/>
      <c r="N780" s="1"/>
      <c r="O780" s="1"/>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row>
    <row r="781" spans="2:81" x14ac:dyDescent="0.2">
      <c r="B781">
        <f>+B758</f>
        <v>2009</v>
      </c>
      <c r="C781" s="65">
        <f t="shared" ref="C781:H795" si="801">+C758/C757-1</f>
        <v>4.6455867992819533E-2</v>
      </c>
      <c r="D781" s="65">
        <f t="shared" si="801"/>
        <v>4.5268727780526818E-2</v>
      </c>
      <c r="E781" s="65">
        <f t="shared" si="801"/>
        <v>0.10345568822805884</v>
      </c>
      <c r="F781" s="65">
        <f t="shared" si="801"/>
        <v>3.6457929469295713E-2</v>
      </c>
      <c r="G781" s="65">
        <f t="shared" si="801"/>
        <v>1.6353938984848604E-2</v>
      </c>
      <c r="H781" s="65">
        <f t="shared" si="801"/>
        <v>4.5268727780526818E-2</v>
      </c>
      <c r="I781" s="65"/>
      <c r="J781" s="1"/>
      <c r="K781" s="1"/>
      <c r="L781" s="1"/>
      <c r="M781" s="1"/>
      <c r="N781" s="1"/>
      <c r="O781" s="1"/>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row>
    <row r="782" spans="2:81" x14ac:dyDescent="0.2">
      <c r="B782">
        <f t="shared" ref="B782:B795" si="802">+B759</f>
        <v>2010</v>
      </c>
      <c r="C782" s="65">
        <f t="shared" si="801"/>
        <v>-6.2826768499160135E-3</v>
      </c>
      <c r="D782" s="65">
        <f t="shared" si="801"/>
        <v>-1.7072549637186074E-2</v>
      </c>
      <c r="E782" s="65">
        <f t="shared" si="801"/>
        <v>0.15229943326175044</v>
      </c>
      <c r="F782" s="65">
        <f t="shared" si="801"/>
        <v>-3.9519923502617793E-3</v>
      </c>
      <c r="G782" s="65">
        <f t="shared" si="801"/>
        <v>0.11713725394082664</v>
      </c>
      <c r="H782" s="65">
        <f t="shared" si="801"/>
        <v>-1.7072549637186074E-2</v>
      </c>
      <c r="I782" s="65"/>
      <c r="J782" s="1"/>
      <c r="K782" s="1"/>
      <c r="L782" s="1"/>
      <c r="M782" s="1"/>
      <c r="N782" s="1"/>
      <c r="O782" s="1"/>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row>
    <row r="783" spans="2:81" x14ac:dyDescent="0.2">
      <c r="B783">
        <f t="shared" si="802"/>
        <v>2011</v>
      </c>
      <c r="C783" s="65">
        <f t="shared" si="801"/>
        <v>-6.2807680220476225E-2</v>
      </c>
      <c r="D783" s="65">
        <f t="shared" si="801"/>
        <v>-6.063907983012784E-2</v>
      </c>
      <c r="E783" s="65">
        <f t="shared" si="801"/>
        <v>-5.0667268351706096E-2</v>
      </c>
      <c r="F783" s="65">
        <f t="shared" si="801"/>
        <v>-5.6516202610932043E-2</v>
      </c>
      <c r="G783" s="65">
        <f t="shared" si="801"/>
        <v>-1.354148823379453E-2</v>
      </c>
      <c r="H783" s="65">
        <f t="shared" si="801"/>
        <v>-6.063907983012784E-2</v>
      </c>
      <c r="I783" s="65"/>
      <c r="J783" s="1"/>
      <c r="K783" s="1"/>
      <c r="L783" s="1"/>
      <c r="M783" s="1"/>
      <c r="N783" s="1"/>
      <c r="O783" s="1"/>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row>
    <row r="784" spans="2:81" x14ac:dyDescent="0.2">
      <c r="B784">
        <f t="shared" si="802"/>
        <v>2012</v>
      </c>
      <c r="C784" s="65">
        <f t="shared" si="801"/>
        <v>-5.4650145647205273E-2</v>
      </c>
      <c r="D784" s="65">
        <f t="shared" si="801"/>
        <v>-6.1078731625513027E-2</v>
      </c>
      <c r="E784" s="65">
        <f t="shared" si="801"/>
        <v>-6.2135890332311705E-2</v>
      </c>
      <c r="F784" s="65">
        <f t="shared" si="801"/>
        <v>-5.2312457188706141E-2</v>
      </c>
      <c r="G784" s="65">
        <f t="shared" si="801"/>
        <v>-3.693281716956498E-2</v>
      </c>
      <c r="H784" s="65">
        <f t="shared" si="801"/>
        <v>-6.1078731625513027E-2</v>
      </c>
      <c r="I784" s="65"/>
      <c r="J784" s="1"/>
      <c r="K784" s="1"/>
      <c r="L784" s="1"/>
      <c r="M784" s="1"/>
      <c r="N784" s="1"/>
      <c r="O784" s="1"/>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row>
    <row r="785" spans="2:81" ht="13.5" thickBot="1" x14ac:dyDescent="0.25">
      <c r="B785" s="20">
        <f t="shared" si="802"/>
        <v>2013</v>
      </c>
      <c r="C785" s="138">
        <f t="shared" si="801"/>
        <v>-3.3004850193203872E-2</v>
      </c>
      <c r="D785" s="138">
        <f t="shared" si="801"/>
        <v>-3.8698700066174152E-2</v>
      </c>
      <c r="E785" s="138">
        <f t="shared" si="801"/>
        <v>-4.243398535218379E-2</v>
      </c>
      <c r="F785" s="138">
        <f t="shared" si="801"/>
        <v>-3.3877750335104317E-2</v>
      </c>
      <c r="G785" s="138">
        <f t="shared" si="801"/>
        <v>-2.3074545020688952E-2</v>
      </c>
      <c r="H785" s="138">
        <f t="shared" si="801"/>
        <v>-3.8698700066174152E-2</v>
      </c>
      <c r="I785" s="171"/>
      <c r="J785" s="1"/>
      <c r="K785" s="1"/>
      <c r="L785" s="1"/>
      <c r="M785" s="1"/>
      <c r="N785" s="1"/>
      <c r="O785" s="1"/>
      <c r="P785" s="171"/>
      <c r="Q785" s="171"/>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row>
    <row r="786" spans="2:81" x14ac:dyDescent="0.2">
      <c r="B786">
        <f t="shared" si="802"/>
        <v>2014</v>
      </c>
      <c r="C786" s="65">
        <f t="shared" si="801"/>
        <v>-2.141437301129534E-2</v>
      </c>
      <c r="D786" s="65">
        <f t="shared" si="801"/>
        <v>-2.4020439003572425E-2</v>
      </c>
      <c r="E786" s="65">
        <f t="shared" si="801"/>
        <v>-3.0395332702720879E-2</v>
      </c>
      <c r="F786" s="65">
        <f t="shared" si="801"/>
        <v>-1.0965870245173148E-3</v>
      </c>
      <c r="G786" s="65">
        <f t="shared" si="801"/>
        <v>-1.7681970527581026E-2</v>
      </c>
      <c r="H786" s="65">
        <f t="shared" si="801"/>
        <v>-2.4020439003572425E-2</v>
      </c>
      <c r="I786" s="65"/>
      <c r="J786" s="1"/>
      <c r="K786" s="1"/>
      <c r="L786" s="1"/>
      <c r="M786" s="1"/>
      <c r="N786" s="1"/>
      <c r="O786" s="1"/>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row>
    <row r="787" spans="2:81" x14ac:dyDescent="0.2">
      <c r="B787">
        <f t="shared" si="802"/>
        <v>2015</v>
      </c>
      <c r="C787" s="65">
        <f t="shared" si="801"/>
        <v>-2.123231543569859E-3</v>
      </c>
      <c r="D787" s="65">
        <f t="shared" si="801"/>
        <v>5.1755862010678388E-3</v>
      </c>
      <c r="E787" s="65">
        <f t="shared" si="801"/>
        <v>1.7985423948263524E-4</v>
      </c>
      <c r="F787" s="65">
        <f t="shared" si="801"/>
        <v>9.8187020411093506E-3</v>
      </c>
      <c r="G787" s="65">
        <f t="shared" si="801"/>
        <v>-4.2248551711128179E-3</v>
      </c>
      <c r="H787" s="65">
        <f t="shared" si="801"/>
        <v>5.1755862010678388E-3</v>
      </c>
      <c r="I787" s="65"/>
      <c r="J787" s="1"/>
      <c r="K787" s="1"/>
      <c r="L787" s="1"/>
      <c r="M787" s="1"/>
      <c r="N787" s="1"/>
      <c r="O787" s="1"/>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row>
    <row r="788" spans="2:81" x14ac:dyDescent="0.2">
      <c r="B788">
        <f t="shared" si="802"/>
        <v>2016</v>
      </c>
      <c r="C788" s="65">
        <f t="shared" si="801"/>
        <v>-2.7082928827913633E-2</v>
      </c>
      <c r="D788" s="65">
        <f t="shared" si="801"/>
        <v>-2.5319582868744583E-2</v>
      </c>
      <c r="E788" s="65">
        <f t="shared" si="801"/>
        <v>-7.0248290917498402E-3</v>
      </c>
      <c r="F788" s="65">
        <f t="shared" si="801"/>
        <v>-2.2157987894364073E-2</v>
      </c>
      <c r="G788" s="65">
        <f t="shared" si="801"/>
        <v>-1.5200062819233251E-2</v>
      </c>
      <c r="H788" s="65">
        <f t="shared" si="801"/>
        <v>-2.5319582868744583E-2</v>
      </c>
      <c r="I788" s="65"/>
      <c r="J788" s="1"/>
      <c r="K788" s="1"/>
      <c r="L788" s="1"/>
      <c r="M788" s="1"/>
      <c r="N788" s="1"/>
      <c r="O788" s="1"/>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row>
    <row r="789" spans="2:81" x14ac:dyDescent="0.2">
      <c r="B789">
        <f t="shared" si="802"/>
        <v>2017</v>
      </c>
      <c r="C789" s="65">
        <f t="shared" si="801"/>
        <v>-4.8374865630370079E-2</v>
      </c>
      <c r="D789" s="65">
        <f t="shared" si="801"/>
        <v>-5.0873999418076243E-3</v>
      </c>
      <c r="E789" s="65">
        <f t="shared" si="801"/>
        <v>-7.2204997538956261E-2</v>
      </c>
      <c r="F789" s="65">
        <f t="shared" si="801"/>
        <v>-3.2999916206721935E-2</v>
      </c>
      <c r="G789" s="65">
        <f t="shared" si="801"/>
        <v>-0.46928850372796949</v>
      </c>
      <c r="H789" s="65">
        <f t="shared" si="801"/>
        <v>-5.0873999418076243E-3</v>
      </c>
      <c r="I789" s="65"/>
      <c r="J789" s="1"/>
      <c r="K789" s="1"/>
      <c r="L789" s="1"/>
      <c r="M789" s="1"/>
      <c r="N789" s="1"/>
      <c r="O789" s="1"/>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row>
    <row r="790" spans="2:81" x14ac:dyDescent="0.2">
      <c r="B790">
        <f t="shared" si="802"/>
        <v>2018</v>
      </c>
      <c r="C790" s="65">
        <f t="shared" si="801"/>
        <v>-2.8163741767221362E-2</v>
      </c>
      <c r="D790" s="65">
        <f t="shared" si="801"/>
        <v>1.2348838788514671E-2</v>
      </c>
      <c r="E790" s="65">
        <f t="shared" si="801"/>
        <v>-5.7207513934150578E-2</v>
      </c>
      <c r="F790" s="65">
        <f t="shared" si="801"/>
        <v>-2.1457251026850699E-2</v>
      </c>
      <c r="G790" s="65">
        <f t="shared" si="801"/>
        <v>-1</v>
      </c>
      <c r="H790" s="65">
        <f t="shared" si="801"/>
        <v>1.2348838788514671E-2</v>
      </c>
      <c r="I790" s="65"/>
      <c r="J790" s="1"/>
      <c r="K790" s="1"/>
      <c r="L790" s="1"/>
      <c r="M790" s="1"/>
      <c r="N790" s="1"/>
      <c r="O790" s="1"/>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row>
    <row r="791" spans="2:81" x14ac:dyDescent="0.2">
      <c r="B791">
        <f t="shared" si="802"/>
        <v>2019</v>
      </c>
      <c r="C791" s="65">
        <f t="shared" si="801"/>
        <v>-2.508271035223042E-2</v>
      </c>
      <c r="D791" s="65">
        <f t="shared" si="801"/>
        <v>-2.0000000579854182E-2</v>
      </c>
      <c r="E791" s="65">
        <f t="shared" si="801"/>
        <v>-2.1463420248821086E-2</v>
      </c>
      <c r="F791" s="65">
        <f t="shared" si="801"/>
        <v>-2.9210249060195315E-2</v>
      </c>
      <c r="G791" s="65" t="e">
        <f t="shared" si="801"/>
        <v>#DIV/0!</v>
      </c>
      <c r="H791" s="65">
        <f t="shared" si="801"/>
        <v>-2.0000000579854182E-2</v>
      </c>
      <c r="I791" s="65"/>
      <c r="J791" s="1"/>
      <c r="K791" s="1"/>
      <c r="L791" s="1"/>
      <c r="M791" s="1"/>
      <c r="N791" s="1"/>
      <c r="O791" s="1"/>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row>
    <row r="792" spans="2:81" x14ac:dyDescent="0.2">
      <c r="B792">
        <f t="shared" si="802"/>
        <v>2020</v>
      </c>
      <c r="C792" s="65">
        <f t="shared" si="801"/>
        <v>-5.0579982498668574E-2</v>
      </c>
      <c r="D792" s="65">
        <f t="shared" si="801"/>
        <v>-4.7711100028720921E-2</v>
      </c>
      <c r="E792" s="65">
        <f t="shared" si="801"/>
        <v>-7.113706642885298E-2</v>
      </c>
      <c r="F792" s="65">
        <f t="shared" si="801"/>
        <v>-5.8653770172562791E-2</v>
      </c>
      <c r="G792" s="65" t="e">
        <f t="shared" si="801"/>
        <v>#DIV/0!</v>
      </c>
      <c r="H792" s="65">
        <f t="shared" si="801"/>
        <v>-4.7711100028720921E-2</v>
      </c>
      <c r="I792" s="65"/>
      <c r="J792" s="1"/>
      <c r="K792" s="1"/>
      <c r="L792" s="1"/>
      <c r="M792" s="1"/>
      <c r="N792" s="1"/>
      <c r="O792" s="1"/>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row>
    <row r="793" spans="2:81" x14ac:dyDescent="0.2">
      <c r="B793">
        <f t="shared" si="802"/>
        <v>2021</v>
      </c>
      <c r="C793" s="65">
        <f t="shared" si="801"/>
        <v>-1.9609655438269091E-2</v>
      </c>
      <c r="D793" s="65">
        <f t="shared" si="801"/>
        <v>-2.0993559569713938E-2</v>
      </c>
      <c r="E793" s="65">
        <f t="shared" si="801"/>
        <v>-4.3059390233707195E-2</v>
      </c>
      <c r="F793" s="65">
        <f t="shared" si="801"/>
        <v>-2.4113854243903554E-2</v>
      </c>
      <c r="G793" s="65" t="e">
        <f t="shared" si="801"/>
        <v>#DIV/0!</v>
      </c>
      <c r="H793" s="65">
        <f t="shared" si="801"/>
        <v>-2.0993559569713938E-2</v>
      </c>
      <c r="I793" s="65"/>
      <c r="J793" s="1"/>
      <c r="K793" s="1"/>
      <c r="L793" s="1"/>
      <c r="M793" s="1"/>
      <c r="N793" s="1"/>
      <c r="O793" s="1"/>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row>
    <row r="794" spans="2:81" x14ac:dyDescent="0.2">
      <c r="B794">
        <f t="shared" si="802"/>
        <v>2022</v>
      </c>
      <c r="C794" s="65">
        <f t="shared" si="801"/>
        <v>7.6600255845785004E-2</v>
      </c>
      <c r="D794" s="65">
        <f t="shared" si="801"/>
        <v>7.7358480662907958E-2</v>
      </c>
      <c r="E794" s="65">
        <f t="shared" si="801"/>
        <v>3.3131256666409703E-2</v>
      </c>
      <c r="F794" s="65">
        <f t="shared" si="801"/>
        <v>0.10809373029808955</v>
      </c>
      <c r="G794" s="65" t="e">
        <f t="shared" si="801"/>
        <v>#DIV/0!</v>
      </c>
      <c r="H794" s="65">
        <f t="shared" si="801"/>
        <v>7.7358480662907958E-2</v>
      </c>
      <c r="I794" s="65"/>
      <c r="J794" s="1"/>
      <c r="K794" s="1"/>
      <c r="L794" s="1"/>
      <c r="M794" s="1"/>
      <c r="N794" s="1"/>
      <c r="O794" s="1"/>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row>
    <row r="795" spans="2:81" x14ac:dyDescent="0.2">
      <c r="B795">
        <f t="shared" si="802"/>
        <v>2023</v>
      </c>
      <c r="C795" s="65">
        <f t="shared" si="801"/>
        <v>5.5500266017900035E-2</v>
      </c>
      <c r="D795" s="65">
        <f t="shared" si="801"/>
        <v>4.4498349642558832E-2</v>
      </c>
      <c r="E795" s="65">
        <f t="shared" si="801"/>
        <v>5.2842190995977978E-2</v>
      </c>
      <c r="F795" s="65">
        <f t="shared" si="801"/>
        <v>0.11307805839657092</v>
      </c>
      <c r="G795" s="65" t="e">
        <f t="shared" si="801"/>
        <v>#DIV/0!</v>
      </c>
      <c r="H795" s="65">
        <f t="shared" si="801"/>
        <v>4.4498349642558832E-2</v>
      </c>
      <c r="I795" s="65"/>
      <c r="J795" s="1"/>
      <c r="K795" s="1"/>
      <c r="L795" s="1"/>
      <c r="M795" s="1"/>
      <c r="N795" s="1"/>
      <c r="O795" s="1"/>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row>
    <row r="796" spans="2:81" x14ac:dyDescent="0.2">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row>
    <row r="797" spans="2:81" x14ac:dyDescent="0.2">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row>
    <row r="798" spans="2:81" x14ac:dyDescent="0.2">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row>
    <row r="799" spans="2:81" x14ac:dyDescent="0.2">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row>
    <row r="800" spans="2:81" x14ac:dyDescent="0.2">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row>
    <row r="801" spans="3:81" x14ac:dyDescent="0.2">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row>
    <row r="802" spans="3:81" x14ac:dyDescent="0.2">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row>
    <row r="803" spans="3:81" x14ac:dyDescent="0.2">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row>
    <row r="804" spans="3:81" x14ac:dyDescent="0.2">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row>
    <row r="805" spans="3:81" x14ac:dyDescent="0.2">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row>
    <row r="806" spans="3:81" x14ac:dyDescent="0.2">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row>
    <row r="807" spans="3:81" x14ac:dyDescent="0.2">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row>
    <row r="808" spans="3:81" x14ac:dyDescent="0.2">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row>
    <row r="809" spans="3:81" x14ac:dyDescent="0.2">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row>
    <row r="810" spans="3:81" x14ac:dyDescent="0.2">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row>
    <row r="811" spans="3:81" x14ac:dyDescent="0.2">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row>
    <row r="812" spans="3:81" x14ac:dyDescent="0.2">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row>
    <row r="813" spans="3:81" x14ac:dyDescent="0.2">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row>
    <row r="814" spans="3:81" x14ac:dyDescent="0.2">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row>
    <row r="815" spans="3:81" x14ac:dyDescent="0.2">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row>
    <row r="816" spans="3:81" x14ac:dyDescent="0.2">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row>
    <row r="817" spans="3:81" x14ac:dyDescent="0.2">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row>
    <row r="818" spans="3:81" x14ac:dyDescent="0.2">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row>
    <row r="819" spans="3:81" x14ac:dyDescent="0.2">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row>
    <row r="820" spans="3:81" x14ac:dyDescent="0.2">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row>
    <row r="821" spans="3:81" x14ac:dyDescent="0.2">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row>
    <row r="822" spans="3:81" x14ac:dyDescent="0.2">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row>
    <row r="823" spans="3:81" x14ac:dyDescent="0.2">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row>
    <row r="824" spans="3:81" x14ac:dyDescent="0.2">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row>
    <row r="825" spans="3:81" x14ac:dyDescent="0.2">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row>
    <row r="826" spans="3:81" x14ac:dyDescent="0.2">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row>
    <row r="827" spans="3:81" x14ac:dyDescent="0.2">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row>
    <row r="828" spans="3:81" x14ac:dyDescent="0.2">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row>
    <row r="829" spans="3:81" x14ac:dyDescent="0.2">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row>
    <row r="830" spans="3:81" x14ac:dyDescent="0.2">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row>
    <row r="831" spans="3:81" x14ac:dyDescent="0.2">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row>
    <row r="832" spans="3:81" x14ac:dyDescent="0.2">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row>
    <row r="833" spans="3:81" x14ac:dyDescent="0.2">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row>
    <row r="834" spans="3:81" x14ac:dyDescent="0.2">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row>
    <row r="835" spans="3:81" x14ac:dyDescent="0.2">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row>
    <row r="836" spans="3:81" x14ac:dyDescent="0.2">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row>
    <row r="837" spans="3:81" x14ac:dyDescent="0.2">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row>
    <row r="838" spans="3:81" x14ac:dyDescent="0.2">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row>
    <row r="839" spans="3:81" x14ac:dyDescent="0.2">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row>
    <row r="840" spans="3:81" x14ac:dyDescent="0.2">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row>
    <row r="841" spans="3:81" x14ac:dyDescent="0.2">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row>
    <row r="842" spans="3:81" x14ac:dyDescent="0.2">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row>
    <row r="843" spans="3:81" x14ac:dyDescent="0.2">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row>
    <row r="844" spans="3:81" x14ac:dyDescent="0.2">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row>
    <row r="845" spans="3:81" x14ac:dyDescent="0.2">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row>
    <row r="846" spans="3:81" x14ac:dyDescent="0.2">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row>
    <row r="847" spans="3:81" x14ac:dyDescent="0.2">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row>
    <row r="848" spans="3:81" x14ac:dyDescent="0.2">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row>
    <row r="849" spans="3:81" x14ac:dyDescent="0.2">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row>
    <row r="850" spans="3:81" x14ac:dyDescent="0.2">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row>
    <row r="851" spans="3:81" x14ac:dyDescent="0.2">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row>
    <row r="852" spans="3:81" x14ac:dyDescent="0.2">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row>
    <row r="853" spans="3:81" x14ac:dyDescent="0.2">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row>
    <row r="854" spans="3:81" x14ac:dyDescent="0.2">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row>
    <row r="855" spans="3:81" x14ac:dyDescent="0.2">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row>
    <row r="856" spans="3:81" x14ac:dyDescent="0.2">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row>
    <row r="857" spans="3:81" x14ac:dyDescent="0.2">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row>
    <row r="858" spans="3:81" x14ac:dyDescent="0.2">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row>
    <row r="859" spans="3:81" x14ac:dyDescent="0.2">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row>
    <row r="860" spans="3:81" x14ac:dyDescent="0.2">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row>
    <row r="861" spans="3:81" x14ac:dyDescent="0.2">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row>
    <row r="862" spans="3:81" x14ac:dyDescent="0.2">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row>
    <row r="863" spans="3:81" x14ac:dyDescent="0.2">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row>
    <row r="864" spans="3:81" x14ac:dyDescent="0.2">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row>
    <row r="865" spans="3:81" x14ac:dyDescent="0.2">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row>
    <row r="866" spans="3:81" x14ac:dyDescent="0.2">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row>
    <row r="867" spans="3:81" x14ac:dyDescent="0.2">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row>
    <row r="868" spans="3:81" x14ac:dyDescent="0.2">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row>
    <row r="869" spans="3:81" x14ac:dyDescent="0.2">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row>
    <row r="870" spans="3:81" x14ac:dyDescent="0.2">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row>
    <row r="871" spans="3:81" x14ac:dyDescent="0.2">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row>
    <row r="872" spans="3:81" x14ac:dyDescent="0.2">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row>
    <row r="873" spans="3:81" x14ac:dyDescent="0.2">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row>
    <row r="874" spans="3:81" x14ac:dyDescent="0.2">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row>
    <row r="875" spans="3:81" x14ac:dyDescent="0.2">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row>
    <row r="876" spans="3:81" x14ac:dyDescent="0.2">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row>
    <row r="877" spans="3:81" x14ac:dyDescent="0.2">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row>
    <row r="878" spans="3:81" x14ac:dyDescent="0.2">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row>
    <row r="879" spans="3:81" x14ac:dyDescent="0.2">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row>
    <row r="880" spans="3:81" x14ac:dyDescent="0.2">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row>
    <row r="881" spans="3:81" x14ac:dyDescent="0.2">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row>
    <row r="882" spans="3:81" x14ac:dyDescent="0.2">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row>
    <row r="883" spans="3:81" x14ac:dyDescent="0.2">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row>
    <row r="884" spans="3:81" x14ac:dyDescent="0.2">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row>
    <row r="885" spans="3:81" x14ac:dyDescent="0.2">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row>
    <row r="886" spans="3:81" x14ac:dyDescent="0.2">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row>
    <row r="887" spans="3:81" x14ac:dyDescent="0.2">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row>
    <row r="888" spans="3:81" x14ac:dyDescent="0.2">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row>
    <row r="889" spans="3:81" x14ac:dyDescent="0.2">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row>
    <row r="890" spans="3:81" x14ac:dyDescent="0.2">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row>
    <row r="891" spans="3:81" x14ac:dyDescent="0.2">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row>
    <row r="892" spans="3:81" x14ac:dyDescent="0.2">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row>
    <row r="893" spans="3:81" x14ac:dyDescent="0.2">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row>
    <row r="894" spans="3:81" x14ac:dyDescent="0.2">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row>
    <row r="895" spans="3:81" x14ac:dyDescent="0.2">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row>
    <row r="896" spans="3:81" x14ac:dyDescent="0.2">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row>
    <row r="897" spans="3:81" x14ac:dyDescent="0.2">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row>
    <row r="898" spans="3:81" x14ac:dyDescent="0.2">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row>
    <row r="899" spans="3:81" x14ac:dyDescent="0.2">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row>
    <row r="900" spans="3:81" x14ac:dyDescent="0.2">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row>
    <row r="901" spans="3:81" x14ac:dyDescent="0.2">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row>
    <row r="902" spans="3:81" x14ac:dyDescent="0.2">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row>
    <row r="903" spans="3:81" x14ac:dyDescent="0.2">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row>
    <row r="904" spans="3:81" x14ac:dyDescent="0.2">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row>
    <row r="905" spans="3:81" x14ac:dyDescent="0.2">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row>
    <row r="906" spans="3:81" x14ac:dyDescent="0.2">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row>
    <row r="907" spans="3:81" x14ac:dyDescent="0.2">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row>
    <row r="908" spans="3:81" x14ac:dyDescent="0.2">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row>
    <row r="909" spans="3:81" x14ac:dyDescent="0.2">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row>
    <row r="910" spans="3:81" x14ac:dyDescent="0.2">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row>
    <row r="911" spans="3:81" x14ac:dyDescent="0.2">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row>
    <row r="912" spans="3:81" x14ac:dyDescent="0.2">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row>
    <row r="913" spans="3:81" x14ac:dyDescent="0.2">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row>
    <row r="914" spans="3:81" x14ac:dyDescent="0.2">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row>
    <row r="915" spans="3:81" x14ac:dyDescent="0.2">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row>
    <row r="916" spans="3:81" x14ac:dyDescent="0.2">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row>
    <row r="917" spans="3:81" x14ac:dyDescent="0.2">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row>
    <row r="918" spans="3:81" x14ac:dyDescent="0.2">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row>
    <row r="919" spans="3:81" x14ac:dyDescent="0.2">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row>
    <row r="920" spans="3:81" x14ac:dyDescent="0.2">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row>
    <row r="921" spans="3:81" x14ac:dyDescent="0.2">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row>
    <row r="922" spans="3:81" x14ac:dyDescent="0.2">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row>
    <row r="923" spans="3:81" x14ac:dyDescent="0.2">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row>
    <row r="924" spans="3:81" x14ac:dyDescent="0.2">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row>
    <row r="925" spans="3:81" x14ac:dyDescent="0.2">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row>
    <row r="926" spans="3:81" x14ac:dyDescent="0.2">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row>
    <row r="927" spans="3:81" x14ac:dyDescent="0.2">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row>
    <row r="928" spans="3:81" x14ac:dyDescent="0.2">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row>
    <row r="929" spans="3:81" x14ac:dyDescent="0.2">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row>
    <row r="930" spans="3:81" x14ac:dyDescent="0.2">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row>
    <row r="931" spans="3:81" x14ac:dyDescent="0.2">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row>
    <row r="932" spans="3:81" x14ac:dyDescent="0.2">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row>
    <row r="933" spans="3:81" x14ac:dyDescent="0.2">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row>
    <row r="934" spans="3:81" x14ac:dyDescent="0.2">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row>
    <row r="935" spans="3:81" x14ac:dyDescent="0.2">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row>
    <row r="936" spans="3:81" x14ac:dyDescent="0.2">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row>
    <row r="937" spans="3:81" x14ac:dyDescent="0.2">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row>
    <row r="938" spans="3:81" x14ac:dyDescent="0.2">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row>
    <row r="939" spans="3:81" x14ac:dyDescent="0.2">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row>
    <row r="940" spans="3:81" x14ac:dyDescent="0.2">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row>
    <row r="941" spans="3:81" x14ac:dyDescent="0.2">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row>
    <row r="942" spans="3:81" x14ac:dyDescent="0.2">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row>
    <row r="943" spans="3:81" x14ac:dyDescent="0.2">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row>
    <row r="944" spans="3:81" x14ac:dyDescent="0.2">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row>
    <row r="945" spans="3:81" x14ac:dyDescent="0.2">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row>
    <row r="946" spans="3:81" x14ac:dyDescent="0.2">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row>
    <row r="947" spans="3:81" x14ac:dyDescent="0.2">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row>
    <row r="948" spans="3:81" x14ac:dyDescent="0.2">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row>
    <row r="949" spans="3:81" x14ac:dyDescent="0.2">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row>
    <row r="950" spans="3:81" x14ac:dyDescent="0.2">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row>
    <row r="951" spans="3:81" x14ac:dyDescent="0.2">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row>
    <row r="952" spans="3:81" x14ac:dyDescent="0.2">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row>
    <row r="953" spans="3:81" x14ac:dyDescent="0.2">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row>
    <row r="954" spans="3:81" x14ac:dyDescent="0.2">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row>
    <row r="955" spans="3:81" x14ac:dyDescent="0.2">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row>
    <row r="956" spans="3:81" x14ac:dyDescent="0.2">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row>
    <row r="957" spans="3:81" x14ac:dyDescent="0.2">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row>
    <row r="958" spans="3:81" x14ac:dyDescent="0.2">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row>
    <row r="959" spans="3:81" x14ac:dyDescent="0.2">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row>
    <row r="960" spans="3:81" x14ac:dyDescent="0.2">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row>
    <row r="961" spans="3:81" x14ac:dyDescent="0.2">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row>
    <row r="962" spans="3:81" x14ac:dyDescent="0.2">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row>
    <row r="963" spans="3:81" x14ac:dyDescent="0.2">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row>
    <row r="964" spans="3:81" x14ac:dyDescent="0.2">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row>
    <row r="965" spans="3:81" x14ac:dyDescent="0.2">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row>
    <row r="966" spans="3:81" x14ac:dyDescent="0.2">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row>
    <row r="967" spans="3:81" x14ac:dyDescent="0.2">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row>
    <row r="968" spans="3:81" x14ac:dyDescent="0.2">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row>
    <row r="969" spans="3:81" x14ac:dyDescent="0.2">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row>
    <row r="970" spans="3:81" x14ac:dyDescent="0.2">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row>
    <row r="971" spans="3:81" x14ac:dyDescent="0.2">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row>
    <row r="972" spans="3:81" x14ac:dyDescent="0.2">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row>
    <row r="973" spans="3:81" x14ac:dyDescent="0.2">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row>
    <row r="974" spans="3:81" x14ac:dyDescent="0.2">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row>
    <row r="975" spans="3:81" x14ac:dyDescent="0.2">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row>
    <row r="976" spans="3:81" x14ac:dyDescent="0.2">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row>
    <row r="977" spans="3:81" x14ac:dyDescent="0.2">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row>
    <row r="978" spans="3:81" x14ac:dyDescent="0.2">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row>
    <row r="979" spans="3:81" x14ac:dyDescent="0.2">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row>
    <row r="980" spans="3:81" x14ac:dyDescent="0.2">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row>
    <row r="981" spans="3:81" x14ac:dyDescent="0.2">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row>
    <row r="982" spans="3:81" x14ac:dyDescent="0.2">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row>
    <row r="983" spans="3:81" x14ac:dyDescent="0.2">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row>
    <row r="984" spans="3:81" x14ac:dyDescent="0.2">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row>
    <row r="985" spans="3:81" x14ac:dyDescent="0.2">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row>
    <row r="986" spans="3:81" x14ac:dyDescent="0.2">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row>
    <row r="987" spans="3:81" x14ac:dyDescent="0.2">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row>
    <row r="988" spans="3:81" x14ac:dyDescent="0.2">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row>
    <row r="989" spans="3:81" x14ac:dyDescent="0.2">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row>
    <row r="990" spans="3:81" x14ac:dyDescent="0.2">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row>
    <row r="991" spans="3:81" x14ac:dyDescent="0.2">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row>
    <row r="992" spans="3:81" x14ac:dyDescent="0.2">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row>
    <row r="993" spans="3:81" x14ac:dyDescent="0.2">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row>
    <row r="994" spans="3:81" x14ac:dyDescent="0.2">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row>
    <row r="995" spans="3:81" x14ac:dyDescent="0.2">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row>
    <row r="996" spans="3:81" x14ac:dyDescent="0.2">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row>
    <row r="997" spans="3:81" x14ac:dyDescent="0.2">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row>
    <row r="998" spans="3:81" x14ac:dyDescent="0.2">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row>
    <row r="999" spans="3:81" x14ac:dyDescent="0.2">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row>
    <row r="1000" spans="3:81" x14ac:dyDescent="0.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row>
    <row r="1001" spans="3:81" x14ac:dyDescent="0.2">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row>
    <row r="1002" spans="3:81" x14ac:dyDescent="0.2">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row>
    <row r="1003" spans="3:81" x14ac:dyDescent="0.2">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row>
    <row r="1004" spans="3:81" x14ac:dyDescent="0.2">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row>
    <row r="1005" spans="3:81" x14ac:dyDescent="0.2">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row>
    <row r="1006" spans="3:81" x14ac:dyDescent="0.2">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row>
    <row r="1007" spans="3:81" x14ac:dyDescent="0.2">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row>
    <row r="1008" spans="3:81" x14ac:dyDescent="0.2">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row>
    <row r="1009" spans="3:81" x14ac:dyDescent="0.2">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row>
    <row r="1010" spans="3:81" x14ac:dyDescent="0.2">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row>
    <row r="1011" spans="3:81" x14ac:dyDescent="0.2">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row>
    <row r="1012" spans="3:81" x14ac:dyDescent="0.2">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row>
    <row r="1013" spans="3:81" x14ac:dyDescent="0.2">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row>
    <row r="1014" spans="3:81" x14ac:dyDescent="0.2">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row>
    <row r="1015" spans="3:81" x14ac:dyDescent="0.2">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row>
    <row r="1016" spans="3:81" x14ac:dyDescent="0.2">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row>
    <row r="1017" spans="3:81" x14ac:dyDescent="0.2">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row>
    <row r="1018" spans="3:81" x14ac:dyDescent="0.2">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row>
    <row r="1019" spans="3:81" x14ac:dyDescent="0.2">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row>
    <row r="1020" spans="3:81" x14ac:dyDescent="0.2">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row>
    <row r="1021" spans="3:81" x14ac:dyDescent="0.2">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row>
    <row r="1022" spans="3:81" x14ac:dyDescent="0.2">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row>
    <row r="1023" spans="3:81" x14ac:dyDescent="0.2">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row>
    <row r="1024" spans="3:81" x14ac:dyDescent="0.2">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row>
    <row r="1025" spans="3:81" x14ac:dyDescent="0.2">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row>
    <row r="1026" spans="3:81" x14ac:dyDescent="0.2">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row>
    <row r="1027" spans="3:81" x14ac:dyDescent="0.2">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row>
    <row r="1028" spans="3:81" x14ac:dyDescent="0.2">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row>
    <row r="1029" spans="3:81" x14ac:dyDescent="0.2">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row>
    <row r="1030" spans="3:81" x14ac:dyDescent="0.2">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row>
    <row r="1031" spans="3:81" x14ac:dyDescent="0.2">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row>
    <row r="1032" spans="3:81" x14ac:dyDescent="0.2">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row>
    <row r="1033" spans="3:81" x14ac:dyDescent="0.2">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row>
    <row r="1034" spans="3:81" x14ac:dyDescent="0.2">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row>
    <row r="1035" spans="3:81" x14ac:dyDescent="0.2">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row>
    <row r="1036" spans="3:81" x14ac:dyDescent="0.2">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row>
    <row r="1037" spans="3:81" x14ac:dyDescent="0.2">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row>
    <row r="1038" spans="3:81" x14ac:dyDescent="0.2">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row>
    <row r="1039" spans="3:81" x14ac:dyDescent="0.2">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row>
    <row r="1040" spans="3:81" x14ac:dyDescent="0.2">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row>
    <row r="1041" spans="3:81" x14ac:dyDescent="0.2">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row>
    <row r="1042" spans="3:81" x14ac:dyDescent="0.2">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row>
    <row r="1043" spans="3:81" x14ac:dyDescent="0.2">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row>
    <row r="1044" spans="3:81" x14ac:dyDescent="0.2">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row>
    <row r="1045" spans="3:81" x14ac:dyDescent="0.2">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row>
    <row r="1046" spans="3:81" x14ac:dyDescent="0.2">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row>
    <row r="1047" spans="3:81" x14ac:dyDescent="0.2">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row>
    <row r="1048" spans="3:81" x14ac:dyDescent="0.2">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row>
    <row r="1049" spans="3:81" x14ac:dyDescent="0.2">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row>
    <row r="1050" spans="3:81" x14ac:dyDescent="0.2">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row>
    <row r="1051" spans="3:81" x14ac:dyDescent="0.2">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row>
    <row r="1052" spans="3:81" x14ac:dyDescent="0.2">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row>
    <row r="1053" spans="3:81" x14ac:dyDescent="0.2">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row>
    <row r="1054" spans="3:81" x14ac:dyDescent="0.2">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row>
    <row r="1055" spans="3:81" x14ac:dyDescent="0.2">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row>
    <row r="1056" spans="3:81" x14ac:dyDescent="0.2">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row>
    <row r="1057" spans="3:81" x14ac:dyDescent="0.2">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row>
    <row r="1058" spans="3:81" x14ac:dyDescent="0.2">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row>
    <row r="1059" spans="3:81" x14ac:dyDescent="0.2">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row>
    <row r="1060" spans="3:81" x14ac:dyDescent="0.2">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row>
    <row r="1061" spans="3:81" x14ac:dyDescent="0.2">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row>
    <row r="1062" spans="3:81" x14ac:dyDescent="0.2">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row>
    <row r="1063" spans="3:81" x14ac:dyDescent="0.2">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row>
    <row r="1064" spans="3:81" x14ac:dyDescent="0.2">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row>
    <row r="1065" spans="3:81" x14ac:dyDescent="0.2">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row>
    <row r="1066" spans="3:81" x14ac:dyDescent="0.2">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row>
    <row r="1067" spans="3:81" x14ac:dyDescent="0.2">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row>
    <row r="1068" spans="3:81" x14ac:dyDescent="0.2">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row>
    <row r="1069" spans="3:81" x14ac:dyDescent="0.2">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row>
    <row r="1070" spans="3:81" x14ac:dyDescent="0.2">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row>
    <row r="1071" spans="3:81" x14ac:dyDescent="0.2">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row>
    <row r="1072" spans="3:81" x14ac:dyDescent="0.2">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row>
    <row r="1073" spans="3:81" x14ac:dyDescent="0.2">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row>
    <row r="1074" spans="3:81" x14ac:dyDescent="0.2">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row>
    <row r="1075" spans="3:81" x14ac:dyDescent="0.2">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row>
    <row r="1076" spans="3:81" x14ac:dyDescent="0.2">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row>
    <row r="1077" spans="3:81" x14ac:dyDescent="0.2">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row>
    <row r="1078" spans="3:81" x14ac:dyDescent="0.2">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row>
    <row r="1079" spans="3:81" x14ac:dyDescent="0.2">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row>
    <row r="1080" spans="3:81" x14ac:dyDescent="0.2">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row>
    <row r="1081" spans="3:81" x14ac:dyDescent="0.2">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row>
    <row r="1082" spans="3:81" x14ac:dyDescent="0.2">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row>
    <row r="1083" spans="3:81" x14ac:dyDescent="0.2">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row>
    <row r="1084" spans="3:81" x14ac:dyDescent="0.2">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row>
    <row r="1085" spans="3:81" x14ac:dyDescent="0.2">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row>
    <row r="1086" spans="3:81" x14ac:dyDescent="0.2">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row>
    <row r="1087" spans="3:81" x14ac:dyDescent="0.2">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row>
    <row r="1088" spans="3:81" x14ac:dyDescent="0.2">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row>
    <row r="1089" spans="3:81" x14ac:dyDescent="0.2">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row>
    <row r="1090" spans="3:81" x14ac:dyDescent="0.2">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row>
    <row r="1091" spans="3:81" x14ac:dyDescent="0.2">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row>
    <row r="1092" spans="3:81" x14ac:dyDescent="0.2">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row>
    <row r="1093" spans="3:81" x14ac:dyDescent="0.2">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row>
    <row r="1094" spans="3:81" x14ac:dyDescent="0.2">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row>
    <row r="1095" spans="3:81" x14ac:dyDescent="0.2">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row>
    <row r="1096" spans="3:81" x14ac:dyDescent="0.2">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row>
    <row r="1097" spans="3:81" x14ac:dyDescent="0.2">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row>
    <row r="1098" spans="3:81" x14ac:dyDescent="0.2">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row>
    <row r="1099" spans="3:81" x14ac:dyDescent="0.2">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row>
    <row r="1100" spans="3:81" x14ac:dyDescent="0.2">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row>
    <row r="1101" spans="3:81" x14ac:dyDescent="0.2">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row>
    <row r="1102" spans="3:81" x14ac:dyDescent="0.2">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row>
    <row r="1103" spans="3:81" x14ac:dyDescent="0.2">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row>
    <row r="1104" spans="3:81" x14ac:dyDescent="0.2">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row>
    <row r="1105" spans="3:81" x14ac:dyDescent="0.2">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row>
    <row r="1106" spans="3:81" x14ac:dyDescent="0.2">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row>
    <row r="1107" spans="3:81" x14ac:dyDescent="0.2">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row>
    <row r="1108" spans="3:81" x14ac:dyDescent="0.2">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row>
    <row r="1109" spans="3:81" x14ac:dyDescent="0.2">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row>
    <row r="1110" spans="3:81" x14ac:dyDescent="0.2">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row>
    <row r="1111" spans="3:81" x14ac:dyDescent="0.2">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row>
    <row r="1112" spans="3:81" x14ac:dyDescent="0.2">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row>
    <row r="1113" spans="3:81" x14ac:dyDescent="0.2">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row>
    <row r="1114" spans="3:81" x14ac:dyDescent="0.2">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row>
    <row r="1115" spans="3:81" x14ac:dyDescent="0.2">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row>
    <row r="1116" spans="3:81" x14ac:dyDescent="0.2">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row>
    <row r="1117" spans="3:81" x14ac:dyDescent="0.2">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row>
    <row r="1118" spans="3:81" x14ac:dyDescent="0.2">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row>
    <row r="1119" spans="3:81" x14ac:dyDescent="0.2">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row>
    <row r="1120" spans="3:81" x14ac:dyDescent="0.2">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row>
    <row r="1121" spans="3:81" x14ac:dyDescent="0.2">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row>
    <row r="1122" spans="3:81" x14ac:dyDescent="0.2">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row>
    <row r="1123" spans="3:81" x14ac:dyDescent="0.2">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row>
    <row r="1124" spans="3:81" x14ac:dyDescent="0.2">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row>
    <row r="1125" spans="3:81" x14ac:dyDescent="0.2">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row>
    <row r="1126" spans="3:81" x14ac:dyDescent="0.2">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row>
    <row r="1127" spans="3:81" x14ac:dyDescent="0.2">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row>
    <row r="1128" spans="3:81" x14ac:dyDescent="0.2">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row>
    <row r="1129" spans="3:81" x14ac:dyDescent="0.2">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row>
    <row r="1130" spans="3:81" x14ac:dyDescent="0.2">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row>
    <row r="1131" spans="3:81" x14ac:dyDescent="0.2">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row>
    <row r="1132" spans="3:81" x14ac:dyDescent="0.2">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row>
    <row r="1133" spans="3:81" x14ac:dyDescent="0.2">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row>
    <row r="1134" spans="3:81" x14ac:dyDescent="0.2">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row>
    <row r="1135" spans="3:81" x14ac:dyDescent="0.2">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row>
    <row r="1136" spans="3:81" x14ac:dyDescent="0.2">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row>
    <row r="1137" spans="3:81" x14ac:dyDescent="0.2">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row>
    <row r="1138" spans="3:81" x14ac:dyDescent="0.2">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row>
    <row r="1139" spans="3:81" x14ac:dyDescent="0.2">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row>
    <row r="1140" spans="3:81" x14ac:dyDescent="0.2">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row>
    <row r="1141" spans="3:81" x14ac:dyDescent="0.2">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row>
    <row r="1142" spans="3:81" x14ac:dyDescent="0.2">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row>
    <row r="1143" spans="3:81" x14ac:dyDescent="0.2">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row>
    <row r="1144" spans="3:81" x14ac:dyDescent="0.2">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row>
    <row r="1145" spans="3:81" x14ac:dyDescent="0.2">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row>
    <row r="1146" spans="3:81" x14ac:dyDescent="0.2">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row>
    <row r="1147" spans="3:81" x14ac:dyDescent="0.2">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row>
    <row r="1148" spans="3:81" x14ac:dyDescent="0.2">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row>
    <row r="1149" spans="3:81" x14ac:dyDescent="0.2">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row>
    <row r="1150" spans="3:81" x14ac:dyDescent="0.2">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row>
    <row r="1151" spans="3:81" x14ac:dyDescent="0.2">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row>
    <row r="1152" spans="3:81" x14ac:dyDescent="0.2">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row>
    <row r="1153" spans="3:81" x14ac:dyDescent="0.2">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row>
    <row r="1154" spans="3:81" x14ac:dyDescent="0.2">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row>
    <row r="1155" spans="3:81" x14ac:dyDescent="0.2">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row>
    <row r="1156" spans="3:81" x14ac:dyDescent="0.2">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row>
    <row r="1157" spans="3:81" x14ac:dyDescent="0.2">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row>
    <row r="1158" spans="3:81" x14ac:dyDescent="0.2">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row>
    <row r="1159" spans="3:81" x14ac:dyDescent="0.2">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row>
    <row r="1160" spans="3:81" x14ac:dyDescent="0.2">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row>
    <row r="1161" spans="3:81" x14ac:dyDescent="0.2">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row>
    <row r="1162" spans="3:81" x14ac:dyDescent="0.2">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row>
    <row r="1163" spans="3:81" x14ac:dyDescent="0.2">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row>
    <row r="1164" spans="3:81" x14ac:dyDescent="0.2">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row>
    <row r="1165" spans="3:81" x14ac:dyDescent="0.2">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row>
    <row r="1166" spans="3:81" x14ac:dyDescent="0.2">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row>
    <row r="1167" spans="3:81" x14ac:dyDescent="0.2">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row>
    <row r="1168" spans="3:81" x14ac:dyDescent="0.2">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row>
    <row r="1169" spans="3:81" x14ac:dyDescent="0.2">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row>
    <row r="1170" spans="3:81" x14ac:dyDescent="0.2">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row>
    <row r="1171" spans="3:81" x14ac:dyDescent="0.2">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row>
    <row r="1172" spans="3:81" x14ac:dyDescent="0.2">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row>
    <row r="1173" spans="3:81" x14ac:dyDescent="0.2">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row>
    <row r="1174" spans="3:81" x14ac:dyDescent="0.2">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row>
    <row r="1175" spans="3:81" x14ac:dyDescent="0.2">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row>
    <row r="1176" spans="3:81" x14ac:dyDescent="0.2">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row>
    <row r="1177" spans="3:81" x14ac:dyDescent="0.2">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row>
    <row r="1178" spans="3:81" x14ac:dyDescent="0.2">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row>
    <row r="1179" spans="3:81" x14ac:dyDescent="0.2">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row>
    <row r="1180" spans="3:81" x14ac:dyDescent="0.2">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row>
    <row r="1181" spans="3:81" x14ac:dyDescent="0.2">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row>
    <row r="1182" spans="3:81" x14ac:dyDescent="0.2">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row>
    <row r="1183" spans="3:81" x14ac:dyDescent="0.2">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row>
    <row r="1184" spans="3:81" x14ac:dyDescent="0.2">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row>
    <row r="1185" spans="3:81" x14ac:dyDescent="0.2">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row>
    <row r="1186" spans="3:81" x14ac:dyDescent="0.2">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row>
    <row r="1187" spans="3:81" x14ac:dyDescent="0.2">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row>
    <row r="1188" spans="3:81" x14ac:dyDescent="0.2">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row>
    <row r="1189" spans="3:81" x14ac:dyDescent="0.2">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row>
    <row r="1190" spans="3:81" x14ac:dyDescent="0.2">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row>
    <row r="1191" spans="3:81" x14ac:dyDescent="0.2">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row>
    <row r="1192" spans="3:81" x14ac:dyDescent="0.2">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row>
    <row r="1193" spans="3:81" x14ac:dyDescent="0.2">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row>
    <row r="1194" spans="3:81" x14ac:dyDescent="0.2">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row>
    <row r="1195" spans="3:81" x14ac:dyDescent="0.2">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row>
    <row r="1196" spans="3:81" x14ac:dyDescent="0.2">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row>
    <row r="1197" spans="3:81" x14ac:dyDescent="0.2">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row>
    <row r="1198" spans="3:81" x14ac:dyDescent="0.2">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row>
    <row r="1199" spans="3:81" x14ac:dyDescent="0.2">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row>
    <row r="1200" spans="3:81" x14ac:dyDescent="0.2">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row>
    <row r="1201" spans="3:81" x14ac:dyDescent="0.2">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row>
    <row r="1202" spans="3:81" x14ac:dyDescent="0.2">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row>
    <row r="1203" spans="3:81" x14ac:dyDescent="0.2">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row>
    <row r="1204" spans="3:81" x14ac:dyDescent="0.2">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row>
    <row r="1205" spans="3:81" x14ac:dyDescent="0.2">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row>
    <row r="1206" spans="3:81" x14ac:dyDescent="0.2">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row>
    <row r="1207" spans="3:81" x14ac:dyDescent="0.2">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row>
    <row r="1208" spans="3:81" x14ac:dyDescent="0.2">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row>
    <row r="1209" spans="3:81" x14ac:dyDescent="0.2">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row>
    <row r="1210" spans="3:81" x14ac:dyDescent="0.2">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row>
    <row r="1211" spans="3:81" x14ac:dyDescent="0.2">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row>
    <row r="1212" spans="3:81" x14ac:dyDescent="0.2">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row>
    <row r="1213" spans="3:81" x14ac:dyDescent="0.2">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row>
    <row r="1214" spans="3:81" x14ac:dyDescent="0.2">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row>
    <row r="1215" spans="3:81" x14ac:dyDescent="0.2">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row>
    <row r="1216" spans="3:81" x14ac:dyDescent="0.2">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row>
    <row r="1217" spans="3:81" x14ac:dyDescent="0.2">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row>
    <row r="1218" spans="3:81" x14ac:dyDescent="0.2">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row>
    <row r="1219" spans="3:81" x14ac:dyDescent="0.2">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row>
    <row r="1220" spans="3:81" x14ac:dyDescent="0.2">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row>
    <row r="1221" spans="3:81" x14ac:dyDescent="0.2">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row>
    <row r="1222" spans="3:81" x14ac:dyDescent="0.2">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row>
    <row r="1223" spans="3:81" x14ac:dyDescent="0.2">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row>
    <row r="1224" spans="3:81" x14ac:dyDescent="0.2">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row>
    <row r="1225" spans="3:81" x14ac:dyDescent="0.2">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row>
    <row r="1226" spans="3:81" x14ac:dyDescent="0.2">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row>
    <row r="1227" spans="3:81" x14ac:dyDescent="0.2">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row>
    <row r="1228" spans="3:81" x14ac:dyDescent="0.2">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row>
    <row r="1229" spans="3:81" x14ac:dyDescent="0.2">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row>
    <row r="1230" spans="3:81" x14ac:dyDescent="0.2">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row>
    <row r="1231" spans="3:81" x14ac:dyDescent="0.2">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row>
    <row r="1232" spans="3:81" x14ac:dyDescent="0.2">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row>
    <row r="1233" spans="3:81" x14ac:dyDescent="0.2">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row>
    <row r="1234" spans="3:81" x14ac:dyDescent="0.2">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row>
    <row r="1235" spans="3:81" x14ac:dyDescent="0.2">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row>
    <row r="1236" spans="3:81" x14ac:dyDescent="0.2">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row>
    <row r="1237" spans="3:81" x14ac:dyDescent="0.2">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row>
    <row r="1238" spans="3:81" x14ac:dyDescent="0.2">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row>
    <row r="1239" spans="3:81" x14ac:dyDescent="0.2">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row>
    <row r="1240" spans="3:81" x14ac:dyDescent="0.2">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row>
    <row r="1241" spans="3:81" x14ac:dyDescent="0.2">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row>
    <row r="1242" spans="3:81" x14ac:dyDescent="0.2">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row>
    <row r="1243" spans="3:81" x14ac:dyDescent="0.2">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row>
    <row r="1244" spans="3:81" x14ac:dyDescent="0.2">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row>
    <row r="1245" spans="3:81" x14ac:dyDescent="0.2">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row>
    <row r="1246" spans="3:81" x14ac:dyDescent="0.2">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row>
    <row r="1247" spans="3:81" x14ac:dyDescent="0.2">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row>
    <row r="1248" spans="3:81" x14ac:dyDescent="0.2">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row>
    <row r="1249" spans="3:81" x14ac:dyDescent="0.2">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row>
    <row r="1250" spans="3:81" x14ac:dyDescent="0.2">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row>
    <row r="1251" spans="3:81" x14ac:dyDescent="0.2">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row>
    <row r="1252" spans="3:81" x14ac:dyDescent="0.2">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row>
    <row r="1253" spans="3:81" x14ac:dyDescent="0.2">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row>
    <row r="1254" spans="3:81" x14ac:dyDescent="0.2">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row>
    <row r="1255" spans="3:81" x14ac:dyDescent="0.2">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row>
    <row r="1256" spans="3:81" x14ac:dyDescent="0.2">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row>
    <row r="1257" spans="3:81" x14ac:dyDescent="0.2">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row>
    <row r="1258" spans="3:81" x14ac:dyDescent="0.2">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row>
    <row r="1259" spans="3:81" x14ac:dyDescent="0.2">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row>
    <row r="1260" spans="3:81" x14ac:dyDescent="0.2">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row>
    <row r="1261" spans="3:81" x14ac:dyDescent="0.2">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row>
    <row r="1262" spans="3:81" x14ac:dyDescent="0.2">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row>
    <row r="1263" spans="3:81" x14ac:dyDescent="0.2">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row>
    <row r="1264" spans="3:81" x14ac:dyDescent="0.2">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row>
    <row r="1265" spans="3:81" x14ac:dyDescent="0.2">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row>
    <row r="1266" spans="3:81" x14ac:dyDescent="0.2">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row>
    <row r="1267" spans="3:81" x14ac:dyDescent="0.2">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row>
    <row r="1268" spans="3:81" x14ac:dyDescent="0.2">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row>
    <row r="1269" spans="3:81" x14ac:dyDescent="0.2">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row>
    <row r="1270" spans="3:81" x14ac:dyDescent="0.2">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row>
    <row r="1271" spans="3:81" x14ac:dyDescent="0.2">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row>
    <row r="1272" spans="3:81" x14ac:dyDescent="0.2">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row>
    <row r="1273" spans="3:81" x14ac:dyDescent="0.2">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row>
    <row r="1274" spans="3:81" x14ac:dyDescent="0.2">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row>
    <row r="1275" spans="3:81" x14ac:dyDescent="0.2">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row>
    <row r="1276" spans="3:81" x14ac:dyDescent="0.2">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row>
    <row r="1277" spans="3:81" x14ac:dyDescent="0.2">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row>
    <row r="1278" spans="3:81" x14ac:dyDescent="0.2">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row>
    <row r="1279" spans="3:81" x14ac:dyDescent="0.2">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row>
    <row r="1280" spans="3:81" x14ac:dyDescent="0.2">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row>
    <row r="1281" spans="3:81" x14ac:dyDescent="0.2">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row>
    <row r="1282" spans="3:81" x14ac:dyDescent="0.2">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row>
    <row r="1283" spans="3:81" x14ac:dyDescent="0.2">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row>
    <row r="1284" spans="3:81" x14ac:dyDescent="0.2">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row>
    <row r="1285" spans="3:81" x14ac:dyDescent="0.2">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row>
    <row r="1286" spans="3:81" x14ac:dyDescent="0.2">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row>
    <row r="1287" spans="3:81" x14ac:dyDescent="0.2">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row>
    <row r="1288" spans="3:81" x14ac:dyDescent="0.2">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row>
    <row r="1289" spans="3:81" x14ac:dyDescent="0.2">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row>
    <row r="1290" spans="3:81" x14ac:dyDescent="0.2">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row>
    <row r="1291" spans="3:81" x14ac:dyDescent="0.2">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row>
    <row r="1292" spans="3:81" x14ac:dyDescent="0.2">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row>
    <row r="1293" spans="3:81" x14ac:dyDescent="0.2">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row>
    <row r="1294" spans="3:81" x14ac:dyDescent="0.2">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row>
    <row r="1295" spans="3:81" x14ac:dyDescent="0.2">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row>
    <row r="1296" spans="3:81" x14ac:dyDescent="0.2">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row>
    <row r="1297" spans="3:81" x14ac:dyDescent="0.2">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row>
    <row r="1298" spans="3:81" x14ac:dyDescent="0.2">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row>
    <row r="1299" spans="3:81" x14ac:dyDescent="0.2">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row>
    <row r="1300" spans="3:81" x14ac:dyDescent="0.2">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row>
    <row r="1301" spans="3:81" x14ac:dyDescent="0.2">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row>
    <row r="1302" spans="3:81" x14ac:dyDescent="0.2">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row>
    <row r="1303" spans="3:81" x14ac:dyDescent="0.2">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row>
    <row r="1304" spans="3:81" x14ac:dyDescent="0.2">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row>
    <row r="1305" spans="3:81" x14ac:dyDescent="0.2">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row>
    <row r="1306" spans="3:81" x14ac:dyDescent="0.2">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row>
    <row r="1307" spans="3:81" x14ac:dyDescent="0.2">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row>
    <row r="1308" spans="3:81" x14ac:dyDescent="0.2">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row>
    <row r="1309" spans="3:81" x14ac:dyDescent="0.2">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row>
    <row r="1310" spans="3:81" x14ac:dyDescent="0.2">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row>
    <row r="1311" spans="3:81" x14ac:dyDescent="0.2">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row>
    <row r="1312" spans="3:81" x14ac:dyDescent="0.2">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row>
    <row r="1313" spans="3:81" x14ac:dyDescent="0.2">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row>
    <row r="1314" spans="3:81" x14ac:dyDescent="0.2">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row>
    <row r="1315" spans="3:81" x14ac:dyDescent="0.2">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row>
    <row r="1316" spans="3:81" x14ac:dyDescent="0.2">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row>
    <row r="1317" spans="3:81" x14ac:dyDescent="0.2">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row>
    <row r="1318" spans="3:81" x14ac:dyDescent="0.2">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row>
    <row r="1319" spans="3:81" x14ac:dyDescent="0.2">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row>
    <row r="1320" spans="3:81" x14ac:dyDescent="0.2">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row>
    <row r="1321" spans="3:81" x14ac:dyDescent="0.2">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row>
    <row r="1322" spans="3:81" x14ac:dyDescent="0.2">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row>
    <row r="1323" spans="3:81" x14ac:dyDescent="0.2">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row>
    <row r="1324" spans="3:81" x14ac:dyDescent="0.2">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row>
    <row r="1325" spans="3:81" x14ac:dyDescent="0.2">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row>
    <row r="1326" spans="3:81" x14ac:dyDescent="0.2">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row>
    <row r="1327" spans="3:81" x14ac:dyDescent="0.2">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row>
    <row r="1328" spans="3:81" x14ac:dyDescent="0.2">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row>
    <row r="1329" spans="3:81" x14ac:dyDescent="0.2">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row>
    <row r="1330" spans="3:81" x14ac:dyDescent="0.2">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row>
    <row r="1331" spans="3:81" x14ac:dyDescent="0.2">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row>
    <row r="1332" spans="3:81" x14ac:dyDescent="0.2">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row>
    <row r="1333" spans="3:81" x14ac:dyDescent="0.2">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row>
    <row r="1334" spans="3:81" x14ac:dyDescent="0.2">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row>
    <row r="1335" spans="3:81" x14ac:dyDescent="0.2">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row>
    <row r="1336" spans="3:81" x14ac:dyDescent="0.2">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row>
    <row r="1337" spans="3:81" x14ac:dyDescent="0.2">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row>
    <row r="1338" spans="3:81" x14ac:dyDescent="0.2">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row>
    <row r="1339" spans="3:81" x14ac:dyDescent="0.2">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row>
    <row r="1340" spans="3:81" x14ac:dyDescent="0.2">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row>
    <row r="1341" spans="3:81" x14ac:dyDescent="0.2">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row>
    <row r="1342" spans="3:81" x14ac:dyDescent="0.2">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row>
    <row r="1343" spans="3:81" x14ac:dyDescent="0.2">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row>
    <row r="1344" spans="3:81" x14ac:dyDescent="0.2">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row>
    <row r="1345" spans="3:81" x14ac:dyDescent="0.2">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row>
    <row r="1346" spans="3:81" x14ac:dyDescent="0.2">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row>
    <row r="1347" spans="3:81" x14ac:dyDescent="0.2">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row>
    <row r="1348" spans="3:81" x14ac:dyDescent="0.2">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row>
    <row r="1349" spans="3:81" x14ac:dyDescent="0.2">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row>
    <row r="1350" spans="3:81" x14ac:dyDescent="0.2">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row>
    <row r="1351" spans="3:81" x14ac:dyDescent="0.2">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row>
    <row r="1352" spans="3:81" x14ac:dyDescent="0.2">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row>
    <row r="1353" spans="3:81" x14ac:dyDescent="0.2">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row>
    <row r="1354" spans="3:81" x14ac:dyDescent="0.2">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row>
    <row r="1355" spans="3:81" x14ac:dyDescent="0.2">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row>
    <row r="1356" spans="3:81" x14ac:dyDescent="0.2">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row>
    <row r="1357" spans="3:81" x14ac:dyDescent="0.2">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row>
    <row r="1358" spans="3:81" x14ac:dyDescent="0.2">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row>
    <row r="1359" spans="3:81" x14ac:dyDescent="0.2">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row>
    <row r="1360" spans="3:81" x14ac:dyDescent="0.2">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row>
    <row r="1361" spans="3:81" x14ac:dyDescent="0.2">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row>
    <row r="1362" spans="3:81" x14ac:dyDescent="0.2">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row>
    <row r="1363" spans="3:81" x14ac:dyDescent="0.2">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row>
    <row r="1364" spans="3:81" x14ac:dyDescent="0.2">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row>
    <row r="1365" spans="3:81" x14ac:dyDescent="0.2">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row>
    <row r="1366" spans="3:81" x14ac:dyDescent="0.2">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row>
    <row r="1367" spans="3:81" x14ac:dyDescent="0.2">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row>
    <row r="1368" spans="3:81" x14ac:dyDescent="0.2">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row>
    <row r="1369" spans="3:81" x14ac:dyDescent="0.2">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row>
    <row r="1370" spans="3:81" x14ac:dyDescent="0.2">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row>
    <row r="1371" spans="3:81" x14ac:dyDescent="0.2">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row>
    <row r="1372" spans="3:81" x14ac:dyDescent="0.2">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row>
    <row r="1373" spans="3:81" x14ac:dyDescent="0.2">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row>
    <row r="1374" spans="3:81" x14ac:dyDescent="0.2">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row>
    <row r="1375" spans="3:81" x14ac:dyDescent="0.2">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row>
    <row r="1376" spans="3:81" x14ac:dyDescent="0.2">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row>
    <row r="1377" spans="3:81" x14ac:dyDescent="0.2">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row>
    <row r="1378" spans="3:81" x14ac:dyDescent="0.2">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row>
    <row r="1379" spans="3:81" x14ac:dyDescent="0.2">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row>
    <row r="1380" spans="3:81" x14ac:dyDescent="0.2">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row>
    <row r="1381" spans="3:81" x14ac:dyDescent="0.2">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row>
    <row r="1382" spans="3:81" x14ac:dyDescent="0.2">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row>
    <row r="1383" spans="3:81" x14ac:dyDescent="0.2">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row>
    <row r="1384" spans="3:81" x14ac:dyDescent="0.2">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row>
    <row r="1385" spans="3:81" x14ac:dyDescent="0.2">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row>
    <row r="1386" spans="3:81" x14ac:dyDescent="0.2">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row>
    <row r="1387" spans="3:81" x14ac:dyDescent="0.2">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row>
    <row r="1388" spans="3:81" x14ac:dyDescent="0.2">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row>
    <row r="1389" spans="3:81" x14ac:dyDescent="0.2">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row>
    <row r="1390" spans="3:81" x14ac:dyDescent="0.2">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row>
    <row r="1391" spans="3:81" x14ac:dyDescent="0.2">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row>
    <row r="1392" spans="3:81" x14ac:dyDescent="0.2">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row>
    <row r="1393" spans="3:81" x14ac:dyDescent="0.2">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row>
    <row r="1394" spans="3:81" x14ac:dyDescent="0.2">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row>
    <row r="1395" spans="3:81" x14ac:dyDescent="0.2">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row>
    <row r="1396" spans="3:81" x14ac:dyDescent="0.2">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row>
    <row r="1397" spans="3:81" x14ac:dyDescent="0.2">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row>
    <row r="1398" spans="3:81" x14ac:dyDescent="0.2">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row>
    <row r="1399" spans="3:81" x14ac:dyDescent="0.2">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row>
    <row r="1400" spans="3:81" x14ac:dyDescent="0.2">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row>
    <row r="1401" spans="3:81" x14ac:dyDescent="0.2">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row>
    <row r="1402" spans="3:81" x14ac:dyDescent="0.2">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row>
    <row r="1403" spans="3:81" x14ac:dyDescent="0.2">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row>
    <row r="1404" spans="3:81" x14ac:dyDescent="0.2">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row>
    <row r="1405" spans="3:81" x14ac:dyDescent="0.2">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row>
    <row r="1406" spans="3:81" x14ac:dyDescent="0.2">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row>
    <row r="1407" spans="3:81" x14ac:dyDescent="0.2">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row>
    <row r="1408" spans="3:81" x14ac:dyDescent="0.2">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row>
    <row r="1409" spans="3:81" x14ac:dyDescent="0.2">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row>
    <row r="1410" spans="3:81" x14ac:dyDescent="0.2">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row>
    <row r="1411" spans="3:81" x14ac:dyDescent="0.2">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row>
    <row r="1412" spans="3:81" x14ac:dyDescent="0.2">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row>
    <row r="1413" spans="3:81" x14ac:dyDescent="0.2">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row>
    <row r="1414" spans="3:81" x14ac:dyDescent="0.2">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row>
    <row r="1415" spans="3:81" x14ac:dyDescent="0.2">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row>
    <row r="1416" spans="3:81" x14ac:dyDescent="0.2">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row>
    <row r="1417" spans="3:81" x14ac:dyDescent="0.2">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row>
    <row r="1418" spans="3:81" x14ac:dyDescent="0.2">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row>
    <row r="1419" spans="3:81" x14ac:dyDescent="0.2">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row>
    <row r="1420" spans="3:81" x14ac:dyDescent="0.2">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row>
    <row r="1421" spans="3:81" x14ac:dyDescent="0.2">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row>
    <row r="1422" spans="3:81" x14ac:dyDescent="0.2">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row>
    <row r="1423" spans="3:81" x14ac:dyDescent="0.2">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row>
    <row r="1424" spans="3:81" x14ac:dyDescent="0.2">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row>
    <row r="1425" spans="3:81" x14ac:dyDescent="0.2">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row>
    <row r="1426" spans="3:81" x14ac:dyDescent="0.2">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row>
    <row r="1427" spans="3:81" x14ac:dyDescent="0.2">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row>
    <row r="1428" spans="3:81" x14ac:dyDescent="0.2">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row>
    <row r="1429" spans="3:81" x14ac:dyDescent="0.2">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row>
    <row r="1430" spans="3:81" x14ac:dyDescent="0.2">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row>
    <row r="1431" spans="3:81" x14ac:dyDescent="0.2">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row>
    <row r="1432" spans="3:81" x14ac:dyDescent="0.2">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row>
    <row r="1433" spans="3:81" x14ac:dyDescent="0.2">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row>
    <row r="1434" spans="3:81" x14ac:dyDescent="0.2">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row>
    <row r="1435" spans="3:81" x14ac:dyDescent="0.2">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row>
    <row r="1436" spans="3:81" x14ac:dyDescent="0.2">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row>
    <row r="1437" spans="3:81" x14ac:dyDescent="0.2">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row>
    <row r="1438" spans="3:81" x14ac:dyDescent="0.2">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row>
    <row r="1439" spans="3:81" x14ac:dyDescent="0.2">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row>
    <row r="1440" spans="3:81" x14ac:dyDescent="0.2">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row>
    <row r="1441" spans="3:81" x14ac:dyDescent="0.2">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row>
    <row r="1442" spans="3:81" x14ac:dyDescent="0.2">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row>
    <row r="1443" spans="3:81" x14ac:dyDescent="0.2">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row>
    <row r="1444" spans="3:81" x14ac:dyDescent="0.2">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row>
    <row r="1445" spans="3:81" x14ac:dyDescent="0.2">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row>
    <row r="1446" spans="3:81" x14ac:dyDescent="0.2">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row>
    <row r="1447" spans="3:81" x14ac:dyDescent="0.2">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row>
    <row r="1448" spans="3:81" x14ac:dyDescent="0.2">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row>
    <row r="1449" spans="3:81" x14ac:dyDescent="0.2">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row>
    <row r="1450" spans="3:81" x14ac:dyDescent="0.2">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row>
    <row r="1451" spans="3:81" x14ac:dyDescent="0.2">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row>
    <row r="1452" spans="3:81" x14ac:dyDescent="0.2">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row>
    <row r="1453" spans="3:81" x14ac:dyDescent="0.2">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row>
    <row r="1454" spans="3:81" x14ac:dyDescent="0.2">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row>
    <row r="1455" spans="3:81" x14ac:dyDescent="0.2">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row>
    <row r="1456" spans="3:81" x14ac:dyDescent="0.2">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row>
    <row r="1457" spans="3:81" x14ac:dyDescent="0.2">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row>
    <row r="1458" spans="3:81" x14ac:dyDescent="0.2">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row>
    <row r="1459" spans="3:81" x14ac:dyDescent="0.2">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row>
    <row r="1460" spans="3:81" x14ac:dyDescent="0.2">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row>
    <row r="1461" spans="3:81" x14ac:dyDescent="0.2">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row>
    <row r="1462" spans="3:81" x14ac:dyDescent="0.2">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row>
    <row r="1463" spans="3:81" x14ac:dyDescent="0.2">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row>
    <row r="1464" spans="3:81" x14ac:dyDescent="0.2">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row>
    <row r="1465" spans="3:81" x14ac:dyDescent="0.2">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row>
    <row r="1466" spans="3:81" x14ac:dyDescent="0.2">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row>
    <row r="1467" spans="3:81" x14ac:dyDescent="0.2">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row>
    <row r="1468" spans="3:81" x14ac:dyDescent="0.2">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row>
    <row r="1469" spans="3:81" x14ac:dyDescent="0.2">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row>
    <row r="1470" spans="3:81" x14ac:dyDescent="0.2">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row>
    <row r="1471" spans="3:81" x14ac:dyDescent="0.2">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row>
    <row r="1472" spans="3:81" x14ac:dyDescent="0.2">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row>
    <row r="1473" spans="3:81" x14ac:dyDescent="0.2">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row>
    <row r="1474" spans="3:81" x14ac:dyDescent="0.2">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row>
    <row r="1475" spans="3:81" x14ac:dyDescent="0.2">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row>
    <row r="1476" spans="3:81" x14ac:dyDescent="0.2">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row>
    <row r="1477" spans="3:81" x14ac:dyDescent="0.2">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row>
    <row r="1478" spans="3:81" x14ac:dyDescent="0.2">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row>
    <row r="1479" spans="3:81" x14ac:dyDescent="0.2">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row>
    <row r="1480" spans="3:81" x14ac:dyDescent="0.2">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row>
    <row r="1481" spans="3:81" x14ac:dyDescent="0.2">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row>
    <row r="1482" spans="3:81" x14ac:dyDescent="0.2">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row>
    <row r="1483" spans="3:81" x14ac:dyDescent="0.2">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row>
    <row r="1484" spans="3:81" x14ac:dyDescent="0.2">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row>
    <row r="1485" spans="3:81" x14ac:dyDescent="0.2">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row>
    <row r="1486" spans="3:81" x14ac:dyDescent="0.2">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row>
    <row r="1487" spans="3:81" x14ac:dyDescent="0.2">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row>
    <row r="1488" spans="3:81" x14ac:dyDescent="0.2">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row>
    <row r="1489" spans="3:81" x14ac:dyDescent="0.2">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row>
    <row r="1490" spans="3:81" x14ac:dyDescent="0.2">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row>
    <row r="1491" spans="3:81" x14ac:dyDescent="0.2">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row>
    <row r="1492" spans="3:81" x14ac:dyDescent="0.2">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row>
    <row r="1493" spans="3:81" x14ac:dyDescent="0.2">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row>
    <row r="1494" spans="3:81" x14ac:dyDescent="0.2">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row>
    <row r="1495" spans="3:81" x14ac:dyDescent="0.2">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row>
    <row r="1496" spans="3:81" x14ac:dyDescent="0.2">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row>
    <row r="1497" spans="3:81" x14ac:dyDescent="0.2">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row>
    <row r="1498" spans="3:81" x14ac:dyDescent="0.2">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row>
    <row r="1499" spans="3:81" x14ac:dyDescent="0.2">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row>
    <row r="1500" spans="3:81" x14ac:dyDescent="0.2">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row>
    <row r="1501" spans="3:81" x14ac:dyDescent="0.2">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row>
    <row r="1502" spans="3:81" x14ac:dyDescent="0.2">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row>
    <row r="1503" spans="3:81" x14ac:dyDescent="0.2">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row>
    <row r="1504" spans="3:81" x14ac:dyDescent="0.2">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row>
    <row r="1505" spans="3:81" x14ac:dyDescent="0.2">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row>
    <row r="1506" spans="3:81" x14ac:dyDescent="0.2">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row>
    <row r="1507" spans="3:81" x14ac:dyDescent="0.2">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row>
    <row r="1508" spans="3:81" x14ac:dyDescent="0.2">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row>
    <row r="1509" spans="3:81" x14ac:dyDescent="0.2">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row>
    <row r="1510" spans="3:81" x14ac:dyDescent="0.2">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row>
    <row r="1511" spans="3:81" x14ac:dyDescent="0.2">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row>
    <row r="1512" spans="3:81" x14ac:dyDescent="0.2">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row>
    <row r="1513" spans="3:81" x14ac:dyDescent="0.2">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row>
    <row r="1514" spans="3:81" x14ac:dyDescent="0.2">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row>
    <row r="1515" spans="3:81" x14ac:dyDescent="0.2">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row>
    <row r="1516" spans="3:81" x14ac:dyDescent="0.2">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row>
    <row r="1517" spans="3:81" x14ac:dyDescent="0.2">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row>
    <row r="1518" spans="3:81" x14ac:dyDescent="0.2">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row>
    <row r="1519" spans="3:81" x14ac:dyDescent="0.2">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row>
    <row r="1520" spans="3:81" x14ac:dyDescent="0.2">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row>
    <row r="1521" spans="3:81" x14ac:dyDescent="0.2">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row>
    <row r="1522" spans="3:81" x14ac:dyDescent="0.2">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row>
    <row r="1523" spans="3:81" x14ac:dyDescent="0.2">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row>
    <row r="1524" spans="3:81" x14ac:dyDescent="0.2">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row>
    <row r="1525" spans="3:81" x14ac:dyDescent="0.2">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row>
    <row r="1526" spans="3:81" x14ac:dyDescent="0.2">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row>
    <row r="1527" spans="3:81" x14ac:dyDescent="0.2">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row>
    <row r="1528" spans="3:81" x14ac:dyDescent="0.2">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row>
    <row r="1529" spans="3:81" x14ac:dyDescent="0.2">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row>
    <row r="1530" spans="3:81" x14ac:dyDescent="0.2">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row>
    <row r="1531" spans="3:81" x14ac:dyDescent="0.2">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row>
    <row r="1532" spans="3:81" x14ac:dyDescent="0.2">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row>
    <row r="1533" spans="3:81" x14ac:dyDescent="0.2">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row>
    <row r="1534" spans="3:81" x14ac:dyDescent="0.2">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row>
    <row r="1535" spans="3:81" x14ac:dyDescent="0.2">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row>
    <row r="1536" spans="3:81" x14ac:dyDescent="0.2">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row>
    <row r="1537" spans="3:81" x14ac:dyDescent="0.2">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row>
    <row r="1538" spans="3:81" x14ac:dyDescent="0.2">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row>
    <row r="1539" spans="3:81" x14ac:dyDescent="0.2">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row>
    <row r="1540" spans="3:81" x14ac:dyDescent="0.2">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row>
    <row r="1541" spans="3:81" x14ac:dyDescent="0.2">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row>
    <row r="1542" spans="3:81" x14ac:dyDescent="0.2">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row>
    <row r="1543" spans="3:81" x14ac:dyDescent="0.2">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row>
    <row r="1544" spans="3:81" x14ac:dyDescent="0.2">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row>
    <row r="1545" spans="3:81" x14ac:dyDescent="0.2">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row>
    <row r="1546" spans="3:81" x14ac:dyDescent="0.2">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row>
    <row r="1547" spans="3:81" x14ac:dyDescent="0.2">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row>
    <row r="1548" spans="3:81" x14ac:dyDescent="0.2">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row>
    <row r="1549" spans="3:81" x14ac:dyDescent="0.2">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row>
    <row r="1550" spans="3:81" x14ac:dyDescent="0.2">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row>
    <row r="1551" spans="3:81" x14ac:dyDescent="0.2">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row>
    <row r="1552" spans="3:81" x14ac:dyDescent="0.2">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row>
    <row r="1553" spans="3:81" x14ac:dyDescent="0.2">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row>
    <row r="1554" spans="3:81" x14ac:dyDescent="0.2">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row>
    <row r="1555" spans="3:81" x14ac:dyDescent="0.2">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row>
    <row r="1556" spans="3:81" x14ac:dyDescent="0.2">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row>
    <row r="1557" spans="3:81" x14ac:dyDescent="0.2">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row>
    <row r="1558" spans="3:81" x14ac:dyDescent="0.2">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row>
    <row r="1559" spans="3:81" x14ac:dyDescent="0.2">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row>
    <row r="1560" spans="3:81" x14ac:dyDescent="0.2">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row>
    <row r="1561" spans="3:81" x14ac:dyDescent="0.2">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row>
    <row r="1562" spans="3:81" x14ac:dyDescent="0.2">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row>
    <row r="1563" spans="3:81" x14ac:dyDescent="0.2">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row>
    <row r="1564" spans="3:81" x14ac:dyDescent="0.2">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row>
    <row r="1565" spans="3:81" x14ac:dyDescent="0.2">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row>
    <row r="1566" spans="3:81" x14ac:dyDescent="0.2">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row>
    <row r="1567" spans="3:81" x14ac:dyDescent="0.2">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row>
    <row r="1568" spans="3:81" x14ac:dyDescent="0.2">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row>
    <row r="1569" spans="3:81" x14ac:dyDescent="0.2">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row>
    <row r="1570" spans="3:81" x14ac:dyDescent="0.2">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row>
    <row r="1571" spans="3:81" x14ac:dyDescent="0.2">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row>
    <row r="1572" spans="3:81" x14ac:dyDescent="0.2">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row>
    <row r="1573" spans="3:81" x14ac:dyDescent="0.2">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row>
    <row r="1574" spans="3:81" x14ac:dyDescent="0.2">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row>
    <row r="1575" spans="3:81" x14ac:dyDescent="0.2">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row>
    <row r="1576" spans="3:81" x14ac:dyDescent="0.2">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row>
    <row r="1577" spans="3:81" x14ac:dyDescent="0.2">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row>
    <row r="1578" spans="3:81" x14ac:dyDescent="0.2">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row>
    <row r="1579" spans="3:81" x14ac:dyDescent="0.2">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row>
    <row r="1580" spans="3:81" x14ac:dyDescent="0.2">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row>
    <row r="1581" spans="3:81" x14ac:dyDescent="0.2">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row>
    <row r="1582" spans="3:81" x14ac:dyDescent="0.2">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row>
    <row r="1583" spans="3:81" x14ac:dyDescent="0.2">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row>
    <row r="1584" spans="3:81" x14ac:dyDescent="0.2">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row>
    <row r="1585" spans="3:81" x14ac:dyDescent="0.2">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row>
    <row r="1586" spans="3:81" x14ac:dyDescent="0.2">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row>
    <row r="1587" spans="3:81" x14ac:dyDescent="0.2">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row>
    <row r="1588" spans="3:81" x14ac:dyDescent="0.2">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row>
    <row r="1589" spans="3:81" x14ac:dyDescent="0.2">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row>
    <row r="1590" spans="3:81" x14ac:dyDescent="0.2">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row>
    <row r="1591" spans="3:81" x14ac:dyDescent="0.2">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row>
    <row r="1592" spans="3:81" x14ac:dyDescent="0.2">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row>
    <row r="1593" spans="3:81" x14ac:dyDescent="0.2">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row>
    <row r="1594" spans="3:81" x14ac:dyDescent="0.2">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row>
    <row r="1595" spans="3:81" x14ac:dyDescent="0.2">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row>
    <row r="1596" spans="3:81" x14ac:dyDescent="0.2">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row>
    <row r="1597" spans="3:81" x14ac:dyDescent="0.2">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row>
    <row r="1598" spans="3:81" x14ac:dyDescent="0.2">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row>
    <row r="1599" spans="3:81" x14ac:dyDescent="0.2">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row>
    <row r="1600" spans="3:81" x14ac:dyDescent="0.2">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row>
    <row r="1601" spans="3:81" x14ac:dyDescent="0.2">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row>
    <row r="1602" spans="3:81" x14ac:dyDescent="0.2">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row>
    <row r="1603" spans="3:81" x14ac:dyDescent="0.2">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row>
    <row r="1604" spans="3:81" x14ac:dyDescent="0.2">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row>
    <row r="1605" spans="3:81" x14ac:dyDescent="0.2">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row>
    <row r="1606" spans="3:81" x14ac:dyDescent="0.2">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row>
    <row r="1607" spans="3:81" x14ac:dyDescent="0.2">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row>
    <row r="1608" spans="3:81" x14ac:dyDescent="0.2">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row>
    <row r="1609" spans="3:81" x14ac:dyDescent="0.2">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row>
    <row r="1610" spans="3:81" x14ac:dyDescent="0.2">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row>
    <row r="1611" spans="3:81" x14ac:dyDescent="0.2">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row>
    <row r="1612" spans="3:81" x14ac:dyDescent="0.2">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row>
    <row r="1613" spans="3:81" x14ac:dyDescent="0.2">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row>
    <row r="1614" spans="3:81" x14ac:dyDescent="0.2">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row>
    <row r="1615" spans="3:81" x14ac:dyDescent="0.2">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row>
    <row r="1616" spans="3:81" x14ac:dyDescent="0.2">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row>
    <row r="1617" spans="3:81" x14ac:dyDescent="0.2">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row>
    <row r="1618" spans="3:81" x14ac:dyDescent="0.2">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row>
    <row r="1619" spans="3:81" x14ac:dyDescent="0.2">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row>
    <row r="1620" spans="3:81" x14ac:dyDescent="0.2">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row>
    <row r="1621" spans="3:81" x14ac:dyDescent="0.2">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row>
    <row r="1622" spans="3:81" x14ac:dyDescent="0.2">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row>
    <row r="1623" spans="3:81" x14ac:dyDescent="0.2">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row>
    <row r="1624" spans="3:81" x14ac:dyDescent="0.2">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row>
    <row r="1625" spans="3:81" x14ac:dyDescent="0.2">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row>
    <row r="1626" spans="3:81" x14ac:dyDescent="0.2">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row>
    <row r="1627" spans="3:81" x14ac:dyDescent="0.2">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row>
    <row r="1628" spans="3:81" x14ac:dyDescent="0.2">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row>
    <row r="1629" spans="3:81" x14ac:dyDescent="0.2">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row>
    <row r="1630" spans="3:81" x14ac:dyDescent="0.2">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row>
    <row r="1631" spans="3:81" x14ac:dyDescent="0.2">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row>
    <row r="1632" spans="3:81" x14ac:dyDescent="0.2">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row>
    <row r="1633" spans="3:81" x14ac:dyDescent="0.2">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row>
    <row r="1634" spans="3:81" x14ac:dyDescent="0.2">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row>
    <row r="1635" spans="3:81" x14ac:dyDescent="0.2">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row>
    <row r="1636" spans="3:81" x14ac:dyDescent="0.2">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row>
    <row r="1637" spans="3:81" x14ac:dyDescent="0.2">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row>
    <row r="1638" spans="3:81" x14ac:dyDescent="0.2">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row>
    <row r="1639" spans="3:81" x14ac:dyDescent="0.2">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row>
    <row r="1640" spans="3:81" x14ac:dyDescent="0.2">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row>
    <row r="1641" spans="3:81" x14ac:dyDescent="0.2">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row>
    <row r="1642" spans="3:81" x14ac:dyDescent="0.2">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row>
    <row r="1643" spans="3:81" x14ac:dyDescent="0.2">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row>
    <row r="1644" spans="3:81" x14ac:dyDescent="0.2">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row>
    <row r="1645" spans="3:81" x14ac:dyDescent="0.2">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row>
    <row r="1646" spans="3:81" x14ac:dyDescent="0.2">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row>
    <row r="1647" spans="3:81" x14ac:dyDescent="0.2">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row>
    <row r="1648" spans="3:81" x14ac:dyDescent="0.2">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row>
    <row r="1649" spans="3:81" x14ac:dyDescent="0.2">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row>
    <row r="1650" spans="3:81" x14ac:dyDescent="0.2">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row>
    <row r="1651" spans="3:81" x14ac:dyDescent="0.2">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row>
    <row r="1652" spans="3:81" x14ac:dyDescent="0.2">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row>
    <row r="1653" spans="3:81" x14ac:dyDescent="0.2">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row>
    <row r="1654" spans="3:81" x14ac:dyDescent="0.2">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row>
    <row r="1655" spans="3:81" x14ac:dyDescent="0.2">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row>
    <row r="1656" spans="3:81" x14ac:dyDescent="0.2">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row>
    <row r="1657" spans="3:81" x14ac:dyDescent="0.2">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row>
    <row r="1658" spans="3:81" x14ac:dyDescent="0.2">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row>
    <row r="1659" spans="3:81" x14ac:dyDescent="0.2">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row>
    <row r="1660" spans="3:81" x14ac:dyDescent="0.2">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row>
    <row r="1661" spans="3:81" x14ac:dyDescent="0.2">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row>
    <row r="1662" spans="3:81" x14ac:dyDescent="0.2">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row>
    <row r="1663" spans="3:81" x14ac:dyDescent="0.2">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row>
    <row r="1664" spans="3:81" x14ac:dyDescent="0.2">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row>
    <row r="1665" spans="3:81" x14ac:dyDescent="0.2">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row>
    <row r="1666" spans="3:81" x14ac:dyDescent="0.2">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row>
    <row r="1667" spans="3:81" x14ac:dyDescent="0.2">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row>
    <row r="1668" spans="3:81" x14ac:dyDescent="0.2">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row>
    <row r="1669" spans="3:81" x14ac:dyDescent="0.2">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row>
    <row r="1670" spans="3:81" x14ac:dyDescent="0.2">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row>
    <row r="1671" spans="3:81" x14ac:dyDescent="0.2">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row>
    <row r="1672" spans="3:81" x14ac:dyDescent="0.2">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row>
    <row r="1673" spans="3:81" x14ac:dyDescent="0.2">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row>
    <row r="1674" spans="3:81" x14ac:dyDescent="0.2">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row>
    <row r="1675" spans="3:81" x14ac:dyDescent="0.2">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row>
    <row r="1676" spans="3:81" x14ac:dyDescent="0.2">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row>
    <row r="1677" spans="3:81" x14ac:dyDescent="0.2">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row>
    <row r="1678" spans="3:81" x14ac:dyDescent="0.2">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row>
    <row r="1679" spans="3:81" x14ac:dyDescent="0.2">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row>
    <row r="1680" spans="3:81" x14ac:dyDescent="0.2">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row>
    <row r="1681" spans="3:81" x14ac:dyDescent="0.2">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row>
    <row r="1682" spans="3:81" x14ac:dyDescent="0.2">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row>
    <row r="1683" spans="3:81" x14ac:dyDescent="0.2">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row>
    <row r="1684" spans="3:81" x14ac:dyDescent="0.2">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row>
    <row r="1685" spans="3:81" x14ac:dyDescent="0.2">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row>
    <row r="1686" spans="3:81" x14ac:dyDescent="0.2">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row>
    <row r="1687" spans="3:81" x14ac:dyDescent="0.2">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row>
    <row r="1688" spans="3:81" x14ac:dyDescent="0.2">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row>
    <row r="1689" spans="3:81" x14ac:dyDescent="0.2">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row>
    <row r="1690" spans="3:81" x14ac:dyDescent="0.2">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row>
    <row r="1691" spans="3:81" x14ac:dyDescent="0.2">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row>
    <row r="1692" spans="3:81" x14ac:dyDescent="0.2">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row>
    <row r="1693" spans="3:81" x14ac:dyDescent="0.2">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row>
    <row r="1694" spans="3:81" x14ac:dyDescent="0.2">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row>
    <row r="1695" spans="3:81" x14ac:dyDescent="0.2">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row>
    <row r="1696" spans="3:81" x14ac:dyDescent="0.2">
      <c r="C1696" s="1"/>
      <c r="F1696" s="1"/>
    </row>
    <row r="1697" spans="3:6" x14ac:dyDescent="0.2">
      <c r="C1697" s="1"/>
      <c r="F1697" s="1"/>
    </row>
    <row r="1698" spans="3:6" x14ac:dyDescent="0.2">
      <c r="C1698" s="1"/>
      <c r="F1698" s="1"/>
    </row>
    <row r="1699" spans="3:6" x14ac:dyDescent="0.2">
      <c r="C1699" s="1"/>
      <c r="F1699" s="1"/>
    </row>
    <row r="1700" spans="3:6" x14ac:dyDescent="0.2">
      <c r="C1700" s="1"/>
      <c r="F1700" s="1"/>
    </row>
    <row r="1701" spans="3:6" x14ac:dyDescent="0.2">
      <c r="C1701" s="1"/>
      <c r="F1701" s="1"/>
    </row>
    <row r="1702" spans="3:6" x14ac:dyDescent="0.2">
      <c r="C1702" s="1"/>
      <c r="F1702" s="1"/>
    </row>
    <row r="1703" spans="3:6" x14ac:dyDescent="0.2">
      <c r="C1703" s="1"/>
      <c r="F1703" s="1"/>
    </row>
    <row r="1704" spans="3:6" x14ac:dyDescent="0.2">
      <c r="C1704" s="1"/>
      <c r="F1704" s="1"/>
    </row>
    <row r="1705" spans="3:6" x14ac:dyDescent="0.2">
      <c r="C1705" s="1"/>
      <c r="F1705" s="1"/>
    </row>
    <row r="1706" spans="3:6" x14ac:dyDescent="0.2">
      <c r="C1706" s="1"/>
      <c r="F1706" s="1"/>
    </row>
    <row r="1707" spans="3:6" x14ac:dyDescent="0.2">
      <c r="C1707" s="1"/>
      <c r="F1707" s="1"/>
    </row>
    <row r="1708" spans="3:6" x14ac:dyDescent="0.2">
      <c r="C1708" s="1"/>
      <c r="F1708" s="1"/>
    </row>
    <row r="1709" spans="3:6" x14ac:dyDescent="0.2">
      <c r="C1709" s="1"/>
      <c r="F1709" s="1"/>
    </row>
    <row r="1710" spans="3:6" x14ac:dyDescent="0.2">
      <c r="C1710" s="1"/>
      <c r="F1710" s="1"/>
    </row>
    <row r="1711" spans="3:6" x14ac:dyDescent="0.2">
      <c r="C1711" s="1"/>
      <c r="F1711" s="1"/>
    </row>
    <row r="1712" spans="3:6" x14ac:dyDescent="0.2">
      <c r="C1712" s="1"/>
      <c r="F1712" s="1"/>
    </row>
    <row r="1713" spans="3:6" x14ac:dyDescent="0.2">
      <c r="C1713" s="1"/>
      <c r="F1713" s="1"/>
    </row>
    <row r="1714" spans="3:6" x14ac:dyDescent="0.2">
      <c r="C1714" s="1"/>
      <c r="F1714" s="1"/>
    </row>
    <row r="1715" spans="3:6" x14ac:dyDescent="0.2">
      <c r="C1715" s="1"/>
      <c r="F1715" s="1"/>
    </row>
    <row r="1716" spans="3:6" x14ac:dyDescent="0.2">
      <c r="C1716" s="1"/>
      <c r="F1716" s="1"/>
    </row>
    <row r="1717" spans="3:6" x14ac:dyDescent="0.2">
      <c r="C1717" s="1"/>
      <c r="F1717" s="1"/>
    </row>
    <row r="1718" spans="3:6" x14ac:dyDescent="0.2">
      <c r="C1718" s="1"/>
      <c r="F1718" s="1"/>
    </row>
    <row r="1719" spans="3:6" x14ac:dyDescent="0.2">
      <c r="C1719" s="1"/>
      <c r="F1719" s="1"/>
    </row>
    <row r="1720" spans="3:6" x14ac:dyDescent="0.2">
      <c r="C1720" s="1"/>
      <c r="F1720" s="1"/>
    </row>
    <row r="1721" spans="3:6" x14ac:dyDescent="0.2">
      <c r="C1721" s="1"/>
      <c r="F1721" s="1"/>
    </row>
    <row r="1722" spans="3:6" x14ac:dyDescent="0.2">
      <c r="C1722" s="1"/>
      <c r="F1722" s="1"/>
    </row>
    <row r="1723" spans="3:6" x14ac:dyDescent="0.2">
      <c r="C1723" s="1"/>
      <c r="F1723" s="1"/>
    </row>
    <row r="1724" spans="3:6" x14ac:dyDescent="0.2">
      <c r="C1724" s="1"/>
      <c r="F1724" s="1"/>
    </row>
    <row r="1725" spans="3:6" x14ac:dyDescent="0.2">
      <c r="C1725" s="1"/>
      <c r="F1725" s="1"/>
    </row>
    <row r="1726" spans="3:6" x14ac:dyDescent="0.2">
      <c r="C1726" s="1"/>
      <c r="F1726" s="1"/>
    </row>
    <row r="1727" spans="3:6" x14ac:dyDescent="0.2">
      <c r="C1727" s="1"/>
      <c r="F1727" s="1"/>
    </row>
    <row r="1728" spans="3:6" x14ac:dyDescent="0.2">
      <c r="C1728" s="1"/>
      <c r="F1728" s="1"/>
    </row>
    <row r="1729" spans="3:6" x14ac:dyDescent="0.2">
      <c r="C1729" s="1"/>
      <c r="F1729" s="1"/>
    </row>
    <row r="1730" spans="3:6" x14ac:dyDescent="0.2">
      <c r="C1730" s="1"/>
      <c r="F1730" s="1"/>
    </row>
    <row r="1731" spans="3:6" x14ac:dyDescent="0.2">
      <c r="C1731" s="1"/>
      <c r="F1731" s="1"/>
    </row>
    <row r="1732" spans="3:6" x14ac:dyDescent="0.2">
      <c r="C1732" s="1"/>
      <c r="F1732" s="1"/>
    </row>
    <row r="1733" spans="3:6" x14ac:dyDescent="0.2">
      <c r="C1733" s="1"/>
      <c r="F1733" s="1"/>
    </row>
    <row r="1734" spans="3:6" x14ac:dyDescent="0.2">
      <c r="C1734" s="1"/>
      <c r="F1734" s="1"/>
    </row>
    <row r="1735" spans="3:6" x14ac:dyDescent="0.2">
      <c r="C1735" s="1"/>
      <c r="F1735" s="1"/>
    </row>
    <row r="1736" spans="3:6" x14ac:dyDescent="0.2">
      <c r="C1736" s="1"/>
      <c r="F1736" s="1"/>
    </row>
    <row r="1737" spans="3:6" x14ac:dyDescent="0.2">
      <c r="C1737" s="1"/>
      <c r="F1737" s="1"/>
    </row>
    <row r="1738" spans="3:6" x14ac:dyDescent="0.2">
      <c r="C1738" s="1"/>
      <c r="F1738" s="1"/>
    </row>
    <row r="1739" spans="3:6" x14ac:dyDescent="0.2">
      <c r="C1739" s="1"/>
      <c r="F1739" s="1"/>
    </row>
    <row r="1740" spans="3:6" x14ac:dyDescent="0.2">
      <c r="C1740" s="1"/>
      <c r="F1740" s="1"/>
    </row>
    <row r="1741" spans="3:6" x14ac:dyDescent="0.2">
      <c r="C1741" s="1"/>
      <c r="F1741" s="1"/>
    </row>
    <row r="1742" spans="3:6" x14ac:dyDescent="0.2">
      <c r="C1742" s="1"/>
      <c r="F1742" s="1"/>
    </row>
    <row r="1743" spans="3:6" x14ac:dyDescent="0.2">
      <c r="C1743" s="1"/>
      <c r="F1743" s="1"/>
    </row>
    <row r="1744" spans="3:6" x14ac:dyDescent="0.2">
      <c r="C1744" s="1"/>
      <c r="F1744" s="1"/>
    </row>
    <row r="1745" spans="3:6" x14ac:dyDescent="0.2">
      <c r="C1745" s="1"/>
      <c r="F1745" s="1"/>
    </row>
    <row r="1746" spans="3:6" x14ac:dyDescent="0.2">
      <c r="C1746" s="1"/>
      <c r="F1746" s="1"/>
    </row>
    <row r="1747" spans="3:6" x14ac:dyDescent="0.2">
      <c r="C1747" s="1"/>
      <c r="F1747" s="1"/>
    </row>
    <row r="1748" spans="3:6" x14ac:dyDescent="0.2">
      <c r="C1748" s="1"/>
      <c r="F1748" s="1"/>
    </row>
    <row r="1749" spans="3:6" x14ac:dyDescent="0.2">
      <c r="C1749" s="1"/>
      <c r="F1749" s="1"/>
    </row>
    <row r="1750" spans="3:6" x14ac:dyDescent="0.2">
      <c r="C1750" s="1"/>
      <c r="F1750" s="1"/>
    </row>
    <row r="1751" spans="3:6" x14ac:dyDescent="0.2">
      <c r="C1751" s="1"/>
      <c r="F1751" s="1"/>
    </row>
    <row r="1752" spans="3:6" x14ac:dyDescent="0.2">
      <c r="C1752" s="1"/>
      <c r="F1752" s="1"/>
    </row>
    <row r="1753" spans="3:6" x14ac:dyDescent="0.2">
      <c r="C1753" s="1"/>
      <c r="F1753" s="1"/>
    </row>
    <row r="1754" spans="3:6" x14ac:dyDescent="0.2">
      <c r="C1754" s="1"/>
      <c r="F1754" s="1"/>
    </row>
    <row r="1755" spans="3:6" x14ac:dyDescent="0.2">
      <c r="C1755" s="1"/>
      <c r="F1755" s="1"/>
    </row>
    <row r="1756" spans="3:6" x14ac:dyDescent="0.2">
      <c r="C1756" s="1"/>
      <c r="F1756" s="1"/>
    </row>
    <row r="1757" spans="3:6" x14ac:dyDescent="0.2">
      <c r="C1757" s="1"/>
      <c r="F1757" s="1"/>
    </row>
    <row r="1758" spans="3:6" x14ac:dyDescent="0.2">
      <c r="C1758" s="1"/>
      <c r="F1758" s="1"/>
    </row>
    <row r="1759" spans="3:6" x14ac:dyDescent="0.2">
      <c r="C1759" s="1"/>
      <c r="F1759" s="1"/>
    </row>
    <row r="1760" spans="3:6" x14ac:dyDescent="0.2">
      <c r="C1760" s="1"/>
      <c r="F1760" s="1"/>
    </row>
    <row r="1761" spans="3:6" x14ac:dyDescent="0.2">
      <c r="C1761" s="1"/>
      <c r="F1761" s="1"/>
    </row>
    <row r="1762" spans="3:6" x14ac:dyDescent="0.2">
      <c r="C1762" s="1"/>
      <c r="F1762" s="1"/>
    </row>
    <row r="1763" spans="3:6" x14ac:dyDescent="0.2">
      <c r="C1763" s="1"/>
      <c r="F1763" s="1"/>
    </row>
    <row r="1764" spans="3:6" x14ac:dyDescent="0.2">
      <c r="C1764" s="1"/>
      <c r="F1764" s="1"/>
    </row>
    <row r="1765" spans="3:6" x14ac:dyDescent="0.2">
      <c r="C1765" s="1"/>
      <c r="F1765" s="1"/>
    </row>
    <row r="1766" spans="3:6" x14ac:dyDescent="0.2">
      <c r="C1766" s="1"/>
      <c r="F1766" s="1"/>
    </row>
    <row r="1767" spans="3:6" x14ac:dyDescent="0.2">
      <c r="C1767" s="1"/>
      <c r="F1767" s="1"/>
    </row>
    <row r="1768" spans="3:6" x14ac:dyDescent="0.2">
      <c r="C1768" s="1"/>
      <c r="F1768" s="1"/>
    </row>
    <row r="1769" spans="3:6" x14ac:dyDescent="0.2">
      <c r="C1769" s="1"/>
      <c r="F1769" s="1"/>
    </row>
    <row r="1770" spans="3:6" x14ac:dyDescent="0.2">
      <c r="C1770" s="1"/>
      <c r="F1770" s="1"/>
    </row>
    <row r="1771" spans="3:6" x14ac:dyDescent="0.2">
      <c r="C1771" s="1"/>
      <c r="F1771" s="1"/>
    </row>
    <row r="1772" spans="3:6" x14ac:dyDescent="0.2">
      <c r="C1772" s="1"/>
      <c r="F1772" s="1"/>
    </row>
    <row r="1773" spans="3:6" x14ac:dyDescent="0.2">
      <c r="C1773" s="1"/>
      <c r="F1773" s="1"/>
    </row>
    <row r="1774" spans="3:6" x14ac:dyDescent="0.2">
      <c r="C1774" s="1"/>
      <c r="F1774" s="1"/>
    </row>
    <row r="1775" spans="3:6" x14ac:dyDescent="0.2">
      <c r="C1775" s="1"/>
      <c r="F1775" s="1"/>
    </row>
    <row r="1776" spans="3:6" x14ac:dyDescent="0.2">
      <c r="C1776" s="1"/>
      <c r="F1776" s="1"/>
    </row>
    <row r="1777" spans="3:6" x14ac:dyDescent="0.2">
      <c r="C1777" s="1"/>
      <c r="F1777" s="1"/>
    </row>
    <row r="1778" spans="3:6" x14ac:dyDescent="0.2">
      <c r="C1778" s="1"/>
      <c r="F1778" s="1"/>
    </row>
    <row r="1779" spans="3:6" x14ac:dyDescent="0.2">
      <c r="C1779" s="1"/>
      <c r="F1779" s="1"/>
    </row>
    <row r="1780" spans="3:6" x14ac:dyDescent="0.2">
      <c r="C1780" s="1"/>
      <c r="F1780" s="1"/>
    </row>
    <row r="1781" spans="3:6" x14ac:dyDescent="0.2">
      <c r="C1781" s="1"/>
      <c r="F1781" s="1"/>
    </row>
    <row r="1782" spans="3:6" x14ac:dyDescent="0.2">
      <c r="C1782" s="1"/>
      <c r="F1782" s="1"/>
    </row>
    <row r="1783" spans="3:6" x14ac:dyDescent="0.2">
      <c r="C1783" s="1"/>
      <c r="F1783" s="1"/>
    </row>
    <row r="1784" spans="3:6" x14ac:dyDescent="0.2">
      <c r="C1784" s="1"/>
      <c r="F1784" s="1"/>
    </row>
    <row r="1785" spans="3:6" x14ac:dyDescent="0.2">
      <c r="C1785" s="1"/>
      <c r="F1785" s="1"/>
    </row>
    <row r="1786" spans="3:6" x14ac:dyDescent="0.2">
      <c r="C1786" s="1"/>
      <c r="F1786" s="1"/>
    </row>
    <row r="1787" spans="3:6" x14ac:dyDescent="0.2">
      <c r="C1787" s="1"/>
      <c r="F1787" s="1"/>
    </row>
    <row r="1788" spans="3:6" x14ac:dyDescent="0.2">
      <c r="C1788" s="1"/>
      <c r="F1788" s="1"/>
    </row>
    <row r="1789" spans="3:6" x14ac:dyDescent="0.2">
      <c r="C1789" s="1"/>
      <c r="F1789" s="1"/>
    </row>
    <row r="1790" spans="3:6" x14ac:dyDescent="0.2">
      <c r="C1790" s="1"/>
      <c r="F1790" s="1"/>
    </row>
    <row r="1791" spans="3:6" x14ac:dyDescent="0.2">
      <c r="C1791" s="1"/>
      <c r="F1791" s="1"/>
    </row>
    <row r="1792" spans="3:6" x14ac:dyDescent="0.2">
      <c r="C1792" s="1"/>
      <c r="F1792" s="1"/>
    </row>
    <row r="1793" spans="3:6" x14ac:dyDescent="0.2">
      <c r="C1793" s="1"/>
      <c r="F1793" s="1"/>
    </row>
    <row r="1794" spans="3:6" x14ac:dyDescent="0.2">
      <c r="C1794" s="1"/>
      <c r="F1794" s="1"/>
    </row>
    <row r="1795" spans="3:6" x14ac:dyDescent="0.2">
      <c r="C1795" s="1"/>
      <c r="F1795" s="1"/>
    </row>
    <row r="1796" spans="3:6" x14ac:dyDescent="0.2">
      <c r="C1796" s="1"/>
      <c r="F1796" s="1"/>
    </row>
    <row r="1797" spans="3:6" x14ac:dyDescent="0.2">
      <c r="C1797" s="1"/>
      <c r="F1797" s="1"/>
    </row>
    <row r="1798" spans="3:6" x14ac:dyDescent="0.2">
      <c r="C1798" s="1"/>
      <c r="F1798" s="1"/>
    </row>
    <row r="1799" spans="3:6" x14ac:dyDescent="0.2">
      <c r="C1799" s="1"/>
      <c r="F1799" s="1"/>
    </row>
    <row r="1800" spans="3:6" x14ac:dyDescent="0.2">
      <c r="C1800" s="1"/>
      <c r="F1800" s="1"/>
    </row>
    <row r="1801" spans="3:6" x14ac:dyDescent="0.2">
      <c r="C1801" s="1"/>
      <c r="F1801" s="1"/>
    </row>
    <row r="1802" spans="3:6" x14ac:dyDescent="0.2">
      <c r="C1802" s="1"/>
      <c r="F1802" s="1"/>
    </row>
    <row r="1803" spans="3:6" x14ac:dyDescent="0.2">
      <c r="C1803" s="1"/>
      <c r="F1803" s="1"/>
    </row>
    <row r="1804" spans="3:6" x14ac:dyDescent="0.2">
      <c r="C1804" s="1"/>
      <c r="F1804" s="1"/>
    </row>
    <row r="1805" spans="3:6" x14ac:dyDescent="0.2">
      <c r="C1805" s="1"/>
      <c r="F1805" s="1"/>
    </row>
    <row r="1806" spans="3:6" x14ac:dyDescent="0.2">
      <c r="C1806" s="1"/>
      <c r="F1806" s="1"/>
    </row>
    <row r="1807" spans="3:6" x14ac:dyDescent="0.2">
      <c r="C1807" s="1"/>
      <c r="F1807" s="1"/>
    </row>
    <row r="1808" spans="3:6" x14ac:dyDescent="0.2">
      <c r="C1808" s="1"/>
      <c r="F1808" s="1"/>
    </row>
    <row r="1809" spans="3:6" x14ac:dyDescent="0.2">
      <c r="C1809" s="1"/>
      <c r="F1809" s="1"/>
    </row>
    <row r="1810" spans="3:6" x14ac:dyDescent="0.2">
      <c r="C1810" s="1"/>
      <c r="F1810" s="1"/>
    </row>
    <row r="1811" spans="3:6" x14ac:dyDescent="0.2">
      <c r="C1811" s="1"/>
      <c r="F1811" s="1"/>
    </row>
    <row r="1812" spans="3:6" x14ac:dyDescent="0.2">
      <c r="C1812" s="1"/>
      <c r="F1812" s="1"/>
    </row>
    <row r="1813" spans="3:6" x14ac:dyDescent="0.2">
      <c r="C1813" s="1"/>
      <c r="F1813" s="1"/>
    </row>
    <row r="1814" spans="3:6" x14ac:dyDescent="0.2">
      <c r="C1814" s="1"/>
      <c r="F1814" s="1"/>
    </row>
    <row r="1815" spans="3:6" x14ac:dyDescent="0.2">
      <c r="C1815" s="1"/>
      <c r="F1815" s="1"/>
    </row>
    <row r="1816" spans="3:6" x14ac:dyDescent="0.2">
      <c r="C1816" s="1"/>
      <c r="F1816" s="1"/>
    </row>
    <row r="1817" spans="3:6" x14ac:dyDescent="0.2">
      <c r="C1817" s="1"/>
      <c r="F1817" s="1"/>
    </row>
    <row r="1818" spans="3:6" x14ac:dyDescent="0.2">
      <c r="C1818" s="1"/>
      <c r="F1818" s="1"/>
    </row>
    <row r="1819" spans="3:6" x14ac:dyDescent="0.2">
      <c r="C1819" s="1"/>
      <c r="F1819" s="1"/>
    </row>
    <row r="1820" spans="3:6" x14ac:dyDescent="0.2">
      <c r="C1820" s="1"/>
      <c r="F1820" s="1"/>
    </row>
    <row r="1821" spans="3:6" x14ac:dyDescent="0.2">
      <c r="C1821" s="1"/>
      <c r="F1821" s="1"/>
    </row>
    <row r="1822" spans="3:6" x14ac:dyDescent="0.2">
      <c r="C1822" s="1"/>
      <c r="F1822" s="1"/>
    </row>
    <row r="1823" spans="3:6" x14ac:dyDescent="0.2">
      <c r="C1823" s="1"/>
      <c r="F1823" s="1"/>
    </row>
    <row r="1824" spans="3:6" x14ac:dyDescent="0.2">
      <c r="C1824" s="1"/>
      <c r="F1824" s="1"/>
    </row>
    <row r="1825" spans="3:6" x14ac:dyDescent="0.2">
      <c r="C1825" s="1"/>
      <c r="F1825" s="1"/>
    </row>
    <row r="1826" spans="3:6" x14ac:dyDescent="0.2">
      <c r="C1826" s="1"/>
      <c r="F1826" s="1"/>
    </row>
    <row r="1827" spans="3:6" x14ac:dyDescent="0.2">
      <c r="C1827" s="1"/>
      <c r="F1827" s="1"/>
    </row>
    <row r="1828" spans="3:6" x14ac:dyDescent="0.2">
      <c r="C1828" s="1"/>
      <c r="F1828" s="1"/>
    </row>
    <row r="1829" spans="3:6" x14ac:dyDescent="0.2">
      <c r="C1829" s="1"/>
      <c r="F1829" s="1"/>
    </row>
    <row r="1830" spans="3:6" x14ac:dyDescent="0.2">
      <c r="C1830" s="1"/>
      <c r="F1830" s="1"/>
    </row>
    <row r="1831" spans="3:6" x14ac:dyDescent="0.2">
      <c r="C1831" s="1"/>
      <c r="F1831" s="1"/>
    </row>
    <row r="1832" spans="3:6" x14ac:dyDescent="0.2">
      <c r="C1832" s="1"/>
      <c r="F1832" s="1"/>
    </row>
    <row r="1833" spans="3:6" x14ac:dyDescent="0.2">
      <c r="C1833" s="1"/>
      <c r="F1833" s="1"/>
    </row>
    <row r="1834" spans="3:6" x14ac:dyDescent="0.2">
      <c r="C1834" s="1"/>
      <c r="F1834" s="1"/>
    </row>
    <row r="1835" spans="3:6" x14ac:dyDescent="0.2">
      <c r="C1835" s="1"/>
      <c r="F1835" s="1"/>
    </row>
    <row r="1836" spans="3:6" x14ac:dyDescent="0.2">
      <c r="C1836" s="1"/>
      <c r="F1836" s="1"/>
    </row>
    <row r="1837" spans="3:6" x14ac:dyDescent="0.2">
      <c r="C1837" s="1"/>
      <c r="F1837" s="1"/>
    </row>
    <row r="1838" spans="3:6" x14ac:dyDescent="0.2">
      <c r="C1838" s="1"/>
      <c r="F1838" s="1"/>
    </row>
    <row r="1839" spans="3:6" x14ac:dyDescent="0.2">
      <c r="C1839" s="1"/>
      <c r="F1839" s="1"/>
    </row>
    <row r="1840" spans="3:6" x14ac:dyDescent="0.2">
      <c r="C1840" s="1"/>
      <c r="F1840" s="1"/>
    </row>
    <row r="1841" spans="3:6" x14ac:dyDescent="0.2">
      <c r="C1841" s="1"/>
      <c r="F1841" s="1"/>
    </row>
    <row r="1842" spans="3:6" x14ac:dyDescent="0.2">
      <c r="C1842" s="1"/>
      <c r="F1842" s="1"/>
    </row>
    <row r="1843" spans="3:6" x14ac:dyDescent="0.2">
      <c r="C1843" s="1"/>
      <c r="F1843" s="1"/>
    </row>
    <row r="1844" spans="3:6" x14ac:dyDescent="0.2">
      <c r="C1844" s="1"/>
      <c r="F1844" s="1"/>
    </row>
    <row r="1845" spans="3:6" x14ac:dyDescent="0.2">
      <c r="C1845" s="1"/>
      <c r="F1845" s="1"/>
    </row>
    <row r="1846" spans="3:6" x14ac:dyDescent="0.2">
      <c r="C1846" s="1"/>
      <c r="F1846" s="1"/>
    </row>
    <row r="1847" spans="3:6" x14ac:dyDescent="0.2">
      <c r="C1847" s="1"/>
      <c r="F1847" s="1"/>
    </row>
    <row r="1848" spans="3:6" x14ac:dyDescent="0.2">
      <c r="C1848" s="1"/>
      <c r="F1848" s="1"/>
    </row>
    <row r="1849" spans="3:6" x14ac:dyDescent="0.2">
      <c r="C1849" s="1"/>
      <c r="F1849" s="1"/>
    </row>
    <row r="1850" spans="3:6" x14ac:dyDescent="0.2">
      <c r="C1850" s="1"/>
      <c r="F1850" s="1"/>
    </row>
    <row r="1851" spans="3:6" x14ac:dyDescent="0.2">
      <c r="C1851" s="1"/>
      <c r="F1851" s="1"/>
    </row>
    <row r="1852" spans="3:6" x14ac:dyDescent="0.2">
      <c r="C1852" s="1"/>
      <c r="F1852" s="1"/>
    </row>
    <row r="1853" spans="3:6" x14ac:dyDescent="0.2">
      <c r="C1853" s="1"/>
      <c r="F1853" s="1"/>
    </row>
    <row r="1854" spans="3:6" x14ac:dyDescent="0.2">
      <c r="C1854" s="1"/>
      <c r="F1854" s="1"/>
    </row>
    <row r="1855" spans="3:6" x14ac:dyDescent="0.2">
      <c r="C1855" s="1"/>
      <c r="F1855" s="1"/>
    </row>
    <row r="1856" spans="3:6" x14ac:dyDescent="0.2">
      <c r="C1856" s="1"/>
      <c r="F1856" s="1"/>
    </row>
    <row r="1857" spans="3:6" x14ac:dyDescent="0.2">
      <c r="C1857" s="1"/>
      <c r="F1857" s="1"/>
    </row>
    <row r="1858" spans="3:6" x14ac:dyDescent="0.2">
      <c r="C1858" s="1"/>
      <c r="F1858" s="1"/>
    </row>
    <row r="1859" spans="3:6" x14ac:dyDescent="0.2">
      <c r="C1859" s="1"/>
      <c r="F1859" s="1"/>
    </row>
    <row r="1860" spans="3:6" x14ac:dyDescent="0.2">
      <c r="C1860" s="1"/>
      <c r="F1860" s="1"/>
    </row>
    <row r="1861" spans="3:6" x14ac:dyDescent="0.2">
      <c r="C1861" s="1"/>
      <c r="F1861" s="1"/>
    </row>
    <row r="1862" spans="3:6" x14ac:dyDescent="0.2">
      <c r="C1862" s="1"/>
      <c r="F1862" s="1"/>
    </row>
    <row r="1863" spans="3:6" x14ac:dyDescent="0.2">
      <c r="C1863" s="1"/>
      <c r="F1863" s="1"/>
    </row>
    <row r="1864" spans="3:6" x14ac:dyDescent="0.2">
      <c r="C1864" s="1"/>
      <c r="F1864" s="1"/>
    </row>
    <row r="1865" spans="3:6" x14ac:dyDescent="0.2">
      <c r="C1865" s="1"/>
      <c r="F1865" s="1"/>
    </row>
    <row r="1866" spans="3:6" x14ac:dyDescent="0.2">
      <c r="C1866" s="1"/>
      <c r="F1866" s="1"/>
    </row>
    <row r="1867" spans="3:6" x14ac:dyDescent="0.2">
      <c r="C1867" s="1"/>
      <c r="F1867" s="1"/>
    </row>
    <row r="1868" spans="3:6" x14ac:dyDescent="0.2">
      <c r="C1868" s="1"/>
      <c r="F1868" s="1"/>
    </row>
    <row r="1869" spans="3:6" x14ac:dyDescent="0.2">
      <c r="C1869" s="1"/>
      <c r="F1869" s="1"/>
    </row>
    <row r="1870" spans="3:6" x14ac:dyDescent="0.2">
      <c r="C1870" s="1"/>
      <c r="F1870" s="1"/>
    </row>
    <row r="1871" spans="3:6" x14ac:dyDescent="0.2">
      <c r="C1871" s="1"/>
      <c r="F1871" s="1"/>
    </row>
    <row r="1872" spans="3:6" x14ac:dyDescent="0.2">
      <c r="C1872" s="1"/>
      <c r="F1872" s="1"/>
    </row>
    <row r="1873" spans="3:6" x14ac:dyDescent="0.2">
      <c r="C1873" s="1"/>
      <c r="F1873" s="1"/>
    </row>
    <row r="1874" spans="3:6" x14ac:dyDescent="0.2">
      <c r="C1874" s="1"/>
      <c r="F1874" s="1"/>
    </row>
    <row r="1875" spans="3:6" x14ac:dyDescent="0.2">
      <c r="C1875" s="1"/>
      <c r="F1875" s="1"/>
    </row>
    <row r="1876" spans="3:6" x14ac:dyDescent="0.2">
      <c r="C1876" s="1"/>
      <c r="F1876" s="1"/>
    </row>
    <row r="1877" spans="3:6" x14ac:dyDescent="0.2">
      <c r="C1877" s="1"/>
      <c r="F1877" s="1"/>
    </row>
    <row r="1878" spans="3:6" x14ac:dyDescent="0.2">
      <c r="C1878" s="1"/>
      <c r="F1878" s="1"/>
    </row>
    <row r="1879" spans="3:6" x14ac:dyDescent="0.2">
      <c r="C1879" s="1"/>
      <c r="F1879" s="1"/>
    </row>
    <row r="1880" spans="3:6" x14ac:dyDescent="0.2">
      <c r="C1880" s="1"/>
      <c r="F1880" s="1"/>
    </row>
    <row r="1881" spans="3:6" x14ac:dyDescent="0.2">
      <c r="C1881" s="1"/>
      <c r="F1881" s="1"/>
    </row>
    <row r="1882" spans="3:6" x14ac:dyDescent="0.2">
      <c r="C1882" s="1"/>
      <c r="F1882" s="1"/>
    </row>
    <row r="1883" spans="3:6" x14ac:dyDescent="0.2">
      <c r="C1883" s="1"/>
      <c r="F1883" s="1"/>
    </row>
    <row r="1884" spans="3:6" x14ac:dyDescent="0.2">
      <c r="C1884" s="1"/>
      <c r="F1884" s="1"/>
    </row>
    <row r="1885" spans="3:6" x14ac:dyDescent="0.2">
      <c r="C1885" s="1"/>
      <c r="F1885" s="1"/>
    </row>
    <row r="1886" spans="3:6" x14ac:dyDescent="0.2">
      <c r="C1886" s="1"/>
      <c r="F1886" s="1"/>
    </row>
    <row r="1887" spans="3:6" x14ac:dyDescent="0.2">
      <c r="C1887" s="1"/>
      <c r="F1887" s="1"/>
    </row>
    <row r="1888" spans="3:6" x14ac:dyDescent="0.2">
      <c r="C1888" s="1"/>
      <c r="F1888" s="1"/>
    </row>
    <row r="1889" spans="3:6" x14ac:dyDescent="0.2">
      <c r="C1889" s="1"/>
      <c r="F1889" s="1"/>
    </row>
    <row r="1890" spans="3:6" x14ac:dyDescent="0.2">
      <c r="C1890" s="1"/>
      <c r="F1890" s="1"/>
    </row>
    <row r="1891" spans="3:6" x14ac:dyDescent="0.2">
      <c r="C1891" s="1"/>
      <c r="F1891" s="1"/>
    </row>
    <row r="1892" spans="3:6" x14ac:dyDescent="0.2">
      <c r="C1892" s="1"/>
      <c r="F1892" s="1"/>
    </row>
    <row r="1893" spans="3:6" x14ac:dyDescent="0.2">
      <c r="C1893" s="1"/>
      <c r="F1893" s="1"/>
    </row>
    <row r="1894" spans="3:6" x14ac:dyDescent="0.2">
      <c r="C1894" s="1"/>
      <c r="F1894" s="1"/>
    </row>
    <row r="1895" spans="3:6" x14ac:dyDescent="0.2">
      <c r="C1895" s="1"/>
      <c r="F1895" s="1"/>
    </row>
    <row r="1896" spans="3:6" x14ac:dyDescent="0.2">
      <c r="C1896" s="1"/>
      <c r="F1896" s="1"/>
    </row>
    <row r="1897" spans="3:6" x14ac:dyDescent="0.2">
      <c r="C1897" s="1"/>
      <c r="F1897" s="1"/>
    </row>
    <row r="1898" spans="3:6" x14ac:dyDescent="0.2">
      <c r="C1898" s="1"/>
      <c r="F1898" s="1"/>
    </row>
    <row r="1899" spans="3:6" x14ac:dyDescent="0.2">
      <c r="C1899" s="1"/>
      <c r="F1899" s="1"/>
    </row>
    <row r="1900" spans="3:6" x14ac:dyDescent="0.2">
      <c r="C1900" s="1"/>
      <c r="F1900" s="1"/>
    </row>
    <row r="1901" spans="3:6" x14ac:dyDescent="0.2">
      <c r="C1901" s="1"/>
      <c r="F1901" s="1"/>
    </row>
    <row r="1902" spans="3:6" x14ac:dyDescent="0.2">
      <c r="C1902" s="1"/>
      <c r="F1902" s="1"/>
    </row>
    <row r="1903" spans="3:6" x14ac:dyDescent="0.2">
      <c r="C1903" s="1"/>
      <c r="F1903" s="1"/>
    </row>
    <row r="1904" spans="3:6" x14ac:dyDescent="0.2">
      <c r="C1904" s="1"/>
      <c r="F1904" s="1"/>
    </row>
    <row r="1905" spans="3:6" x14ac:dyDescent="0.2">
      <c r="C1905" s="1"/>
      <c r="F1905" s="1"/>
    </row>
    <row r="1906" spans="3:6" x14ac:dyDescent="0.2">
      <c r="C1906" s="1"/>
      <c r="F1906" s="1"/>
    </row>
    <row r="1907" spans="3:6" x14ac:dyDescent="0.2">
      <c r="C1907" s="1"/>
      <c r="F1907" s="1"/>
    </row>
    <row r="1908" spans="3:6" x14ac:dyDescent="0.2">
      <c r="C1908" s="1"/>
      <c r="F1908" s="1"/>
    </row>
    <row r="1909" spans="3:6" x14ac:dyDescent="0.2">
      <c r="C1909" s="1"/>
      <c r="F1909" s="1"/>
    </row>
    <row r="1910" spans="3:6" x14ac:dyDescent="0.2">
      <c r="C1910" s="1"/>
      <c r="F1910" s="1"/>
    </row>
    <row r="1911" spans="3:6" x14ac:dyDescent="0.2">
      <c r="C1911" s="1"/>
      <c r="F1911" s="1"/>
    </row>
    <row r="1912" spans="3:6" x14ac:dyDescent="0.2">
      <c r="C1912" s="1"/>
      <c r="F1912" s="1"/>
    </row>
    <row r="1913" spans="3:6" x14ac:dyDescent="0.2">
      <c r="C1913" s="1"/>
      <c r="F1913" s="1"/>
    </row>
    <row r="1914" spans="3:6" x14ac:dyDescent="0.2">
      <c r="C1914" s="1"/>
      <c r="F1914" s="1"/>
    </row>
    <row r="1915" spans="3:6" x14ac:dyDescent="0.2">
      <c r="C1915" s="1"/>
      <c r="F1915" s="1"/>
    </row>
    <row r="1916" spans="3:6" x14ac:dyDescent="0.2">
      <c r="C1916" s="1"/>
      <c r="F1916" s="1"/>
    </row>
    <row r="1917" spans="3:6" x14ac:dyDescent="0.2">
      <c r="C1917" s="1"/>
      <c r="F1917" s="1"/>
    </row>
    <row r="1918" spans="3:6" x14ac:dyDescent="0.2">
      <c r="C1918" s="1"/>
      <c r="F1918" s="1"/>
    </row>
    <row r="1919" spans="3:6" x14ac:dyDescent="0.2">
      <c r="C1919" s="1"/>
      <c r="F1919" s="1"/>
    </row>
    <row r="1920" spans="3:6" x14ac:dyDescent="0.2">
      <c r="C1920" s="1"/>
      <c r="F1920" s="1"/>
    </row>
    <row r="1921" spans="3:6" x14ac:dyDescent="0.2">
      <c r="C1921" s="1"/>
      <c r="F1921" s="1"/>
    </row>
    <row r="1922" spans="3:6" x14ac:dyDescent="0.2">
      <c r="C1922" s="1"/>
      <c r="F1922" s="1"/>
    </row>
    <row r="1923" spans="3:6" x14ac:dyDescent="0.2">
      <c r="C1923" s="1"/>
      <c r="F1923" s="1"/>
    </row>
    <row r="1924" spans="3:6" x14ac:dyDescent="0.2">
      <c r="C1924" s="1"/>
      <c r="F1924" s="1"/>
    </row>
    <row r="1925" spans="3:6" x14ac:dyDescent="0.2">
      <c r="C1925" s="1"/>
      <c r="F1925" s="1"/>
    </row>
    <row r="1926" spans="3:6" x14ac:dyDescent="0.2">
      <c r="C1926" s="1"/>
      <c r="F1926" s="1"/>
    </row>
    <row r="1927" spans="3:6" x14ac:dyDescent="0.2">
      <c r="C1927" s="1"/>
      <c r="F1927" s="1"/>
    </row>
    <row r="1928" spans="3:6" x14ac:dyDescent="0.2">
      <c r="C1928" s="1"/>
      <c r="F1928" s="1"/>
    </row>
    <row r="1929" spans="3:6" x14ac:dyDescent="0.2">
      <c r="C1929" s="1"/>
      <c r="F1929" s="1"/>
    </row>
    <row r="1930" spans="3:6" x14ac:dyDescent="0.2">
      <c r="C1930" s="1"/>
      <c r="F1930" s="1"/>
    </row>
    <row r="1931" spans="3:6" x14ac:dyDescent="0.2">
      <c r="C1931" s="1"/>
      <c r="F1931" s="1"/>
    </row>
    <row r="1932" spans="3:6" x14ac:dyDescent="0.2">
      <c r="C1932" s="1"/>
      <c r="F1932" s="1"/>
    </row>
    <row r="1933" spans="3:6" x14ac:dyDescent="0.2">
      <c r="C1933" s="1"/>
      <c r="F1933" s="1"/>
    </row>
    <row r="1934" spans="3:6" x14ac:dyDescent="0.2">
      <c r="C1934" s="1"/>
      <c r="F1934" s="1"/>
    </row>
    <row r="1935" spans="3:6" x14ac:dyDescent="0.2">
      <c r="C1935" s="1"/>
      <c r="F1935" s="1"/>
    </row>
    <row r="1936" spans="3:6" x14ac:dyDescent="0.2">
      <c r="C1936" s="1"/>
      <c r="F1936" s="1"/>
    </row>
    <row r="1937" spans="3:6" x14ac:dyDescent="0.2">
      <c r="C1937" s="1"/>
      <c r="F1937" s="1"/>
    </row>
    <row r="1938" spans="3:6" x14ac:dyDescent="0.2">
      <c r="C1938" s="1"/>
      <c r="F1938" s="1"/>
    </row>
    <row r="1939" spans="3:6" x14ac:dyDescent="0.2">
      <c r="C1939" s="1"/>
      <c r="F1939" s="1"/>
    </row>
    <row r="1940" spans="3:6" x14ac:dyDescent="0.2">
      <c r="C1940" s="1"/>
      <c r="F1940" s="1"/>
    </row>
    <row r="1941" spans="3:6" x14ac:dyDescent="0.2">
      <c r="C1941" s="1"/>
      <c r="F1941" s="1"/>
    </row>
    <row r="1942" spans="3:6" x14ac:dyDescent="0.2">
      <c r="C1942" s="1"/>
      <c r="F1942" s="1"/>
    </row>
    <row r="1943" spans="3:6" x14ac:dyDescent="0.2">
      <c r="C1943" s="1"/>
      <c r="F1943" s="1"/>
    </row>
    <row r="1944" spans="3:6" x14ac:dyDescent="0.2">
      <c r="C1944" s="1"/>
      <c r="F1944" s="1"/>
    </row>
    <row r="1945" spans="3:6" x14ac:dyDescent="0.2">
      <c r="C1945" s="1"/>
      <c r="F1945" s="1"/>
    </row>
    <row r="1946" spans="3:6" x14ac:dyDescent="0.2">
      <c r="C1946" s="1"/>
      <c r="F1946" s="1"/>
    </row>
    <row r="1947" spans="3:6" x14ac:dyDescent="0.2">
      <c r="C1947" s="1"/>
      <c r="F1947" s="1"/>
    </row>
    <row r="1948" spans="3:6" x14ac:dyDescent="0.2">
      <c r="C1948" s="1"/>
      <c r="F1948" s="1"/>
    </row>
    <row r="1949" spans="3:6" x14ac:dyDescent="0.2">
      <c r="C1949" s="1"/>
      <c r="F1949" s="1"/>
    </row>
    <row r="1950" spans="3:6" x14ac:dyDescent="0.2">
      <c r="C1950" s="1"/>
      <c r="F1950" s="1"/>
    </row>
    <row r="1951" spans="3:6" x14ac:dyDescent="0.2">
      <c r="C1951" s="1"/>
      <c r="F1951" s="1"/>
    </row>
    <row r="1952" spans="3:6" x14ac:dyDescent="0.2">
      <c r="C1952" s="1"/>
      <c r="F1952" s="1"/>
    </row>
    <row r="1953" spans="3:6" x14ac:dyDescent="0.2">
      <c r="C1953" s="1"/>
      <c r="F1953" s="1"/>
    </row>
    <row r="1954" spans="3:6" x14ac:dyDescent="0.2">
      <c r="C1954" s="1"/>
      <c r="F1954" s="1"/>
    </row>
    <row r="1955" spans="3:6" x14ac:dyDescent="0.2">
      <c r="C1955" s="1"/>
      <c r="F1955" s="1"/>
    </row>
    <row r="1956" spans="3:6" x14ac:dyDescent="0.2">
      <c r="C1956" s="1"/>
      <c r="F1956" s="1"/>
    </row>
    <row r="1957" spans="3:6" x14ac:dyDescent="0.2">
      <c r="C1957" s="1"/>
      <c r="F1957" s="1"/>
    </row>
    <row r="1958" spans="3:6" x14ac:dyDescent="0.2">
      <c r="C1958" s="1"/>
      <c r="F1958" s="1"/>
    </row>
    <row r="1959" spans="3:6" x14ac:dyDescent="0.2">
      <c r="C1959" s="1"/>
      <c r="F1959" s="1"/>
    </row>
    <row r="1960" spans="3:6" x14ac:dyDescent="0.2">
      <c r="C1960" s="1"/>
      <c r="F1960" s="1"/>
    </row>
    <row r="1961" spans="3:6" x14ac:dyDescent="0.2">
      <c r="C1961" s="1"/>
      <c r="F1961" s="1"/>
    </row>
    <row r="1962" spans="3:6" x14ac:dyDescent="0.2">
      <c r="C1962" s="1"/>
      <c r="F1962" s="1"/>
    </row>
    <row r="1963" spans="3:6" x14ac:dyDescent="0.2">
      <c r="C1963" s="1"/>
      <c r="F1963" s="1"/>
    </row>
    <row r="1964" spans="3:6" x14ac:dyDescent="0.2">
      <c r="C1964" s="1"/>
      <c r="F1964" s="1"/>
    </row>
    <row r="1965" spans="3:6" x14ac:dyDescent="0.2">
      <c r="C1965" s="1"/>
      <c r="F1965" s="1"/>
    </row>
    <row r="1966" spans="3:6" x14ac:dyDescent="0.2">
      <c r="C1966" s="1"/>
      <c r="F1966" s="1"/>
    </row>
    <row r="1967" spans="3:6" x14ac:dyDescent="0.2">
      <c r="C1967" s="1"/>
      <c r="F1967" s="1"/>
    </row>
    <row r="1968" spans="3:6" x14ac:dyDescent="0.2">
      <c r="C1968" s="1"/>
      <c r="F1968" s="1"/>
    </row>
    <row r="1969" spans="3:6" x14ac:dyDescent="0.2">
      <c r="C1969" s="1"/>
      <c r="F1969" s="1"/>
    </row>
    <row r="1970" spans="3:6" x14ac:dyDescent="0.2">
      <c r="C1970" s="1"/>
      <c r="F1970" s="1"/>
    </row>
    <row r="1971" spans="3:6" x14ac:dyDescent="0.2">
      <c r="C1971" s="1"/>
      <c r="F1971" s="1"/>
    </row>
    <row r="1972" spans="3:6" x14ac:dyDescent="0.2">
      <c r="C1972" s="1"/>
      <c r="F1972" s="1"/>
    </row>
    <row r="1973" spans="3:6" x14ac:dyDescent="0.2">
      <c r="C1973" s="1"/>
      <c r="F1973" s="1"/>
    </row>
    <row r="1974" spans="3:6" x14ac:dyDescent="0.2">
      <c r="C1974" s="1"/>
      <c r="F1974" s="1"/>
    </row>
    <row r="1975" spans="3:6" x14ac:dyDescent="0.2">
      <c r="C1975" s="1"/>
      <c r="F1975" s="1"/>
    </row>
    <row r="1976" spans="3:6" x14ac:dyDescent="0.2">
      <c r="C1976" s="1"/>
      <c r="F1976" s="1"/>
    </row>
    <row r="1977" spans="3:6" x14ac:dyDescent="0.2">
      <c r="C1977" s="1"/>
      <c r="F1977" s="1"/>
    </row>
    <row r="1978" spans="3:6" x14ac:dyDescent="0.2">
      <c r="C1978" s="1"/>
      <c r="F1978" s="1"/>
    </row>
    <row r="1979" spans="3:6" x14ac:dyDescent="0.2">
      <c r="C1979" s="1"/>
      <c r="F1979" s="1"/>
    </row>
    <row r="1980" spans="3:6" x14ac:dyDescent="0.2">
      <c r="C1980" s="1"/>
      <c r="F1980" s="1"/>
    </row>
    <row r="1981" spans="3:6" x14ac:dyDescent="0.2">
      <c r="C1981" s="1"/>
      <c r="F1981" s="1"/>
    </row>
    <row r="1982" spans="3:6" x14ac:dyDescent="0.2">
      <c r="C1982" s="1"/>
      <c r="F1982" s="1"/>
    </row>
    <row r="1983" spans="3:6" x14ac:dyDescent="0.2">
      <c r="C1983" s="1"/>
      <c r="F1983" s="1"/>
    </row>
    <row r="1984" spans="3:6" x14ac:dyDescent="0.2">
      <c r="C1984" s="1"/>
      <c r="F1984" s="1"/>
    </row>
    <row r="1985" spans="3:6" x14ac:dyDescent="0.2">
      <c r="C1985" s="1"/>
      <c r="F1985" s="1"/>
    </row>
    <row r="1986" spans="3:6" x14ac:dyDescent="0.2">
      <c r="C1986" s="1"/>
      <c r="F1986" s="1"/>
    </row>
    <row r="1987" spans="3:6" x14ac:dyDescent="0.2">
      <c r="C1987" s="1"/>
      <c r="F1987" s="1"/>
    </row>
    <row r="1988" spans="3:6" x14ac:dyDescent="0.2">
      <c r="C1988" s="1"/>
      <c r="F1988" s="1"/>
    </row>
    <row r="1989" spans="3:6" x14ac:dyDescent="0.2">
      <c r="C1989" s="1"/>
      <c r="F1989" s="1"/>
    </row>
    <row r="1990" spans="3:6" x14ac:dyDescent="0.2">
      <c r="C1990" s="1"/>
      <c r="F1990" s="1"/>
    </row>
    <row r="1991" spans="3:6" x14ac:dyDescent="0.2">
      <c r="C1991" s="1"/>
      <c r="F1991" s="1"/>
    </row>
    <row r="1992" spans="3:6" x14ac:dyDescent="0.2">
      <c r="C1992" s="1"/>
      <c r="F1992" s="1"/>
    </row>
    <row r="1993" spans="3:6" x14ac:dyDescent="0.2">
      <c r="C1993" s="1"/>
      <c r="F1993" s="1"/>
    </row>
    <row r="1994" spans="3:6" x14ac:dyDescent="0.2">
      <c r="C1994" s="1"/>
      <c r="F1994" s="1"/>
    </row>
    <row r="1995" spans="3:6" x14ac:dyDescent="0.2">
      <c r="C1995" s="1"/>
      <c r="F1995" s="1"/>
    </row>
    <row r="1996" spans="3:6" x14ac:dyDescent="0.2">
      <c r="C1996" s="1"/>
      <c r="F1996" s="1"/>
    </row>
    <row r="1997" spans="3:6" x14ac:dyDescent="0.2">
      <c r="C1997" s="1"/>
      <c r="F1997" s="1"/>
    </row>
    <row r="1998" spans="3:6" x14ac:dyDescent="0.2">
      <c r="C1998" s="1"/>
      <c r="F1998" s="1"/>
    </row>
    <row r="1999" spans="3:6" x14ac:dyDescent="0.2">
      <c r="C1999" s="1"/>
      <c r="F1999" s="1"/>
    </row>
    <row r="2000" spans="3:6" x14ac:dyDescent="0.2">
      <c r="C2000" s="1"/>
      <c r="F2000" s="1"/>
    </row>
    <row r="2001" spans="3:6" x14ac:dyDescent="0.2">
      <c r="C2001" s="1"/>
      <c r="F2001" s="1"/>
    </row>
    <row r="2002" spans="3:6" x14ac:dyDescent="0.2">
      <c r="C2002" s="1"/>
      <c r="F2002" s="1"/>
    </row>
    <row r="2003" spans="3:6" x14ac:dyDescent="0.2">
      <c r="C2003" s="1"/>
      <c r="F2003" s="1"/>
    </row>
    <row r="2004" spans="3:6" x14ac:dyDescent="0.2">
      <c r="C2004" s="1"/>
      <c r="F2004" s="1"/>
    </row>
    <row r="2005" spans="3:6" x14ac:dyDescent="0.2">
      <c r="C2005" s="1"/>
      <c r="F2005" s="1"/>
    </row>
    <row r="2006" spans="3:6" x14ac:dyDescent="0.2">
      <c r="C2006" s="1"/>
      <c r="F2006" s="1"/>
    </row>
    <row r="2007" spans="3:6" x14ac:dyDescent="0.2">
      <c r="C2007" s="1"/>
      <c r="F2007" s="1"/>
    </row>
    <row r="2008" spans="3:6" x14ac:dyDescent="0.2">
      <c r="C2008" s="1"/>
      <c r="F2008" s="1"/>
    </row>
    <row r="2009" spans="3:6" x14ac:dyDescent="0.2">
      <c r="C2009" s="1"/>
      <c r="F2009" s="1"/>
    </row>
    <row r="2010" spans="3:6" x14ac:dyDescent="0.2">
      <c r="C2010" s="1"/>
      <c r="F2010" s="1"/>
    </row>
    <row r="2011" spans="3:6" x14ac:dyDescent="0.2">
      <c r="C2011" s="1"/>
      <c r="F2011" s="1"/>
    </row>
    <row r="2012" spans="3:6" x14ac:dyDescent="0.2">
      <c r="C2012" s="1"/>
      <c r="F2012" s="1"/>
    </row>
    <row r="2013" spans="3:6" x14ac:dyDescent="0.2">
      <c r="C2013" s="1"/>
      <c r="F2013" s="1"/>
    </row>
    <row r="2014" spans="3:6" x14ac:dyDescent="0.2">
      <c r="C2014" s="1"/>
      <c r="F2014" s="1"/>
    </row>
    <row r="2015" spans="3:6" x14ac:dyDescent="0.2">
      <c r="C2015" s="1"/>
      <c r="F2015" s="1"/>
    </row>
    <row r="2016" spans="3:6" x14ac:dyDescent="0.2">
      <c r="C2016" s="1"/>
      <c r="F2016" s="1"/>
    </row>
    <row r="2017" spans="3:6" x14ac:dyDescent="0.2">
      <c r="C2017" s="1"/>
      <c r="F2017" s="1"/>
    </row>
    <row r="2018" spans="3:6" x14ac:dyDescent="0.2">
      <c r="C2018" s="1"/>
      <c r="F2018" s="1"/>
    </row>
    <row r="2019" spans="3:6" x14ac:dyDescent="0.2">
      <c r="C2019" s="1"/>
      <c r="F2019" s="1"/>
    </row>
    <row r="2020" spans="3:6" x14ac:dyDescent="0.2">
      <c r="C2020" s="1"/>
      <c r="F2020" s="1"/>
    </row>
    <row r="2021" spans="3:6" x14ac:dyDescent="0.2">
      <c r="C2021" s="1"/>
      <c r="F2021" s="1"/>
    </row>
    <row r="2022" spans="3:6" x14ac:dyDescent="0.2">
      <c r="C2022" s="1"/>
      <c r="F2022" s="1"/>
    </row>
    <row r="2023" spans="3:6" x14ac:dyDescent="0.2">
      <c r="C2023" s="1"/>
      <c r="F2023" s="1"/>
    </row>
    <row r="2024" spans="3:6" x14ac:dyDescent="0.2">
      <c r="C2024" s="1"/>
      <c r="F2024" s="1"/>
    </row>
    <row r="2025" spans="3:6" x14ac:dyDescent="0.2">
      <c r="C2025" s="1"/>
      <c r="F2025" s="1"/>
    </row>
    <row r="2026" spans="3:6" x14ac:dyDescent="0.2">
      <c r="C2026" s="1"/>
      <c r="F2026" s="1"/>
    </row>
    <row r="2027" spans="3:6" x14ac:dyDescent="0.2">
      <c r="C2027" s="1"/>
      <c r="F2027" s="1"/>
    </row>
    <row r="2028" spans="3:6" x14ac:dyDescent="0.2">
      <c r="C2028" s="1"/>
      <c r="F2028" s="1"/>
    </row>
    <row r="2029" spans="3:6" x14ac:dyDescent="0.2">
      <c r="C2029" s="1"/>
      <c r="F2029" s="1"/>
    </row>
    <row r="2030" spans="3:6" x14ac:dyDescent="0.2">
      <c r="C2030" s="1"/>
      <c r="F2030" s="1"/>
    </row>
    <row r="2031" spans="3:6" x14ac:dyDescent="0.2">
      <c r="C2031" s="1"/>
      <c r="F2031" s="1"/>
    </row>
    <row r="2032" spans="3:6" x14ac:dyDescent="0.2">
      <c r="C2032" s="1"/>
      <c r="F2032" s="1"/>
    </row>
    <row r="2033" spans="3:6" x14ac:dyDescent="0.2">
      <c r="C2033" s="1"/>
      <c r="F2033" s="1"/>
    </row>
    <row r="2034" spans="3:6" x14ac:dyDescent="0.2">
      <c r="C2034" s="1"/>
      <c r="F2034" s="1"/>
    </row>
    <row r="2035" spans="3:6" x14ac:dyDescent="0.2">
      <c r="C2035" s="1"/>
      <c r="F2035" s="1"/>
    </row>
    <row r="2036" spans="3:6" x14ac:dyDescent="0.2">
      <c r="C2036" s="1"/>
      <c r="F2036" s="1"/>
    </row>
    <row r="2037" spans="3:6" x14ac:dyDescent="0.2">
      <c r="C2037" s="1"/>
      <c r="F2037" s="1"/>
    </row>
  </sheetData>
  <conditionalFormatting sqref="AF2:AK733">
    <cfRule type="colorScale" priority="44">
      <colorScale>
        <cfvo type="min"/>
        <cfvo type="percentile" val="50"/>
        <cfvo type="max"/>
        <color rgb="FFF8696B"/>
        <color rgb="FFFCFCFF"/>
        <color rgb="FF63BE7B"/>
      </colorScale>
    </cfRule>
    <cfRule type="colorScale" priority="45">
      <colorScale>
        <cfvo type="min"/>
        <cfvo type="max"/>
        <color rgb="FF63BE7B"/>
        <color rgb="FFFCFCFF"/>
      </colorScale>
    </cfRule>
  </conditionalFormatting>
  <conditionalFormatting sqref="AM2:AR733">
    <cfRule type="colorScale" priority="37">
      <colorScale>
        <cfvo type="min"/>
        <cfvo type="max"/>
        <color rgb="FFF8696B"/>
        <color rgb="FFFCFCFF"/>
      </colorScale>
    </cfRule>
    <cfRule type="colorScale" priority="38">
      <colorScale>
        <cfvo type="min"/>
        <cfvo type="percentile" val="50"/>
        <cfvo type="max"/>
        <color rgb="FFF8696B"/>
        <color rgb="FFFCFCFF"/>
        <color rgb="FF5A8AC6"/>
      </colorScale>
    </cfRule>
  </conditionalFormatting>
  <conditionalFormatting sqref="AT2:CC733">
    <cfRule type="colorScale" priority="35">
      <colorScale>
        <cfvo type="min"/>
        <cfvo type="max"/>
        <color rgb="FFF8696B"/>
        <color rgb="FFFCFCFF"/>
      </colorScale>
    </cfRule>
    <cfRule type="colorScale" priority="36">
      <colorScale>
        <cfvo type="min"/>
        <cfvo type="percentile" val="50"/>
        <cfvo type="max"/>
        <color rgb="FFF8696B"/>
        <color rgb="FFFCFCFF"/>
        <color rgb="FF5A8AC6"/>
      </colorScale>
    </cfRule>
  </conditionalFormatting>
  <conditionalFormatting sqref="AT2:AY733">
    <cfRule type="colorScale" priority="31">
      <colorScale>
        <cfvo type="min"/>
        <cfvo type="max"/>
        <color rgb="FFFCFCFF"/>
        <color rgb="FF63BE7B"/>
      </colorScale>
    </cfRule>
  </conditionalFormatting>
  <conditionalFormatting sqref="BO2:BT733">
    <cfRule type="colorScale" priority="30">
      <colorScale>
        <cfvo type="min"/>
        <cfvo type="max"/>
        <color rgb="FFF8696B"/>
        <color rgb="FFFCFCFF"/>
      </colorScale>
    </cfRule>
  </conditionalFormatting>
  <conditionalFormatting sqref="BO2:BT733">
    <cfRule type="colorScale" priority="29">
      <colorScale>
        <cfvo type="min"/>
        <cfvo type="max"/>
        <color rgb="FFFCFCFF"/>
        <color rgb="FFF8696B"/>
      </colorScale>
    </cfRule>
  </conditionalFormatting>
  <conditionalFormatting sqref="BV2:CA733">
    <cfRule type="colorScale" priority="27">
      <colorScale>
        <cfvo type="min"/>
        <cfvo type="max"/>
        <color rgb="FFFCFCFF"/>
        <color rgb="FF63BE7B"/>
      </colorScale>
    </cfRule>
  </conditionalFormatting>
  <conditionalFormatting sqref="BV2:CA733">
    <cfRule type="colorScale" priority="26">
      <colorScale>
        <cfvo type="min"/>
        <cfvo type="max"/>
        <color rgb="FFF8696B"/>
        <color rgb="FFFCFCFF"/>
      </colorScale>
    </cfRule>
  </conditionalFormatting>
  <conditionalFormatting sqref="BV2:CA733">
    <cfRule type="colorScale" priority="25">
      <colorScale>
        <cfvo type="min"/>
        <cfvo type="max"/>
        <color rgb="FFFCFCFF"/>
        <color rgb="FFF8696B"/>
      </colorScale>
    </cfRule>
  </conditionalFormatting>
  <conditionalFormatting sqref="BV15:CA733">
    <cfRule type="colorScale" priority="24">
      <colorScale>
        <cfvo type="min"/>
        <cfvo type="max"/>
        <color rgb="FFF8696B"/>
        <color rgb="FFFCFCFF"/>
      </colorScale>
    </cfRule>
  </conditionalFormatting>
  <conditionalFormatting sqref="BV15:CA733">
    <cfRule type="colorScale" priority="23">
      <colorScale>
        <cfvo type="min"/>
        <cfvo type="max"/>
        <color rgb="FFFCFCFF"/>
        <color rgb="FFF8696B"/>
      </colorScale>
    </cfRule>
  </conditionalFormatting>
  <conditionalFormatting sqref="J15:O733">
    <cfRule type="colorScale" priority="19">
      <colorScale>
        <cfvo type="min"/>
        <cfvo type="percentile" val="50"/>
        <cfvo type="max"/>
        <color rgb="FFF8696B"/>
        <color rgb="FFFCFCFF"/>
        <color rgb="FF63BE7B"/>
      </colorScale>
    </cfRule>
    <cfRule type="colorScale" priority="20">
      <colorScale>
        <cfvo type="min"/>
        <cfvo type="max"/>
        <color rgb="FFFCFCFF"/>
        <color rgb="FF63BE7B"/>
      </colorScale>
    </cfRule>
  </conditionalFormatting>
  <conditionalFormatting sqref="Q2:V733">
    <cfRule type="colorScale" priority="17">
      <colorScale>
        <cfvo type="min"/>
        <cfvo type="max"/>
        <color rgb="FFF8696B"/>
        <color rgb="FFFCFCFF"/>
      </colorScale>
    </cfRule>
    <cfRule type="colorScale" priority="18">
      <colorScale>
        <cfvo type="min"/>
        <cfvo type="percentile" val="50"/>
        <cfvo type="max"/>
        <color rgb="FFF8696B"/>
        <color rgb="FFFCFCFF"/>
        <color rgb="FF5A8AC6"/>
      </colorScale>
    </cfRule>
  </conditionalFormatting>
  <conditionalFormatting sqref="X2:AC733">
    <cfRule type="colorScale" priority="15">
      <colorScale>
        <cfvo type="min"/>
        <cfvo type="max"/>
        <color rgb="FFF8696B"/>
        <color rgb="FFFCFCFF"/>
      </colorScale>
    </cfRule>
    <cfRule type="colorScale" priority="16">
      <colorScale>
        <cfvo type="min"/>
        <cfvo type="percentile" val="50"/>
        <cfvo type="max"/>
        <color rgb="FFF8696B"/>
        <color rgb="FFFCFCFF"/>
        <color rgb="FF5A8AC6"/>
      </colorScale>
    </cfRule>
  </conditionalFormatting>
  <conditionalFormatting sqref="X2:AC733">
    <cfRule type="colorScale" priority="14">
      <colorScale>
        <cfvo type="min"/>
        <cfvo type="max"/>
        <color rgb="FFFCFCFF"/>
        <color rgb="FF63BE7B"/>
      </colorScale>
    </cfRule>
  </conditionalFormatting>
  <conditionalFormatting sqref="BA1:BF1">
    <cfRule type="colorScale" priority="13">
      <colorScale>
        <cfvo type="min"/>
        <cfvo type="max"/>
        <color rgb="FFFCFCFF"/>
        <color rgb="FFF8696B"/>
      </colorScale>
    </cfRule>
  </conditionalFormatting>
  <conditionalFormatting sqref="BA2:BF733">
    <cfRule type="colorScale" priority="6">
      <colorScale>
        <cfvo type="min"/>
        <cfvo type="max"/>
        <color rgb="FFFCFCFF"/>
        <color rgb="FFF8696B"/>
      </colorScale>
    </cfRule>
    <cfRule type="colorScale" priority="10">
      <colorScale>
        <cfvo type="min"/>
        <cfvo type="percentile" val="50"/>
        <cfvo type="max"/>
        <color rgb="FF63BE7B"/>
        <color rgb="FFFCFCFF"/>
        <color rgb="FFF8696B"/>
      </colorScale>
    </cfRule>
  </conditionalFormatting>
  <conditionalFormatting sqref="BA690:BF733">
    <cfRule type="colorScale" priority="11">
      <colorScale>
        <cfvo type="min"/>
        <cfvo type="percentile" val="50"/>
        <cfvo type="max"/>
        <color rgb="FF63BE7B"/>
        <color rgb="FFFCFCFF"/>
        <color rgb="FFF8696B"/>
      </colorScale>
    </cfRule>
  </conditionalFormatting>
  <conditionalFormatting sqref="BH2:BM733">
    <cfRule type="colorScale" priority="1">
      <colorScale>
        <cfvo type="min"/>
        <cfvo type="max"/>
        <color rgb="FFFCFCFF"/>
        <color rgb="FF63BE7B"/>
      </colorScale>
    </cfRule>
    <cfRule type="colorScale" priority="4">
      <colorScale>
        <cfvo type="min"/>
        <cfvo type="percentile" val="50"/>
        <cfvo type="max"/>
        <color rgb="FF63BE7B"/>
        <color rgb="FFFCFCFF"/>
        <color rgb="FFF8696B"/>
      </colorScale>
    </cfRule>
  </conditionalFormatting>
  <conditionalFormatting sqref="BH690:BM733">
    <cfRule type="colorScale" priority="5">
      <colorScale>
        <cfvo type="min"/>
        <cfvo type="percentile" val="50"/>
        <cfvo type="max"/>
        <color rgb="FF63BE7B"/>
        <color rgb="FFFCFCFF"/>
        <color rgb="FFF8696B"/>
      </colorScale>
    </cfRule>
  </conditionalFormatting>
  <pageMargins left="0.25" right="0.25" top="0.64" bottom="0.69" header="0.4" footer="0.37"/>
  <pageSetup scale="90" orientation="portrait" r:id="rId1"/>
  <headerFooter alignWithMargins="0"/>
  <customProperties>
    <customPr name="_pios_id" r:id="rId2"/>
    <customPr name="EpmWorksheetKeyString_GUID" r:id="rId3"/>
  </customPropertie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B9E8-4A06-4046-B108-16B4800FBE03}">
  <sheetPr>
    <tabColor rgb="FFFFFF00"/>
  </sheetPr>
  <dimension ref="A1:AF33"/>
  <sheetViews>
    <sheetView showGridLines="0" zoomScale="60" zoomScaleNormal="60" workbookViewId="0">
      <selection activeCell="Q1" sqref="Q1:W2"/>
    </sheetView>
  </sheetViews>
  <sheetFormatPr defaultRowHeight="12.75" x14ac:dyDescent="0.2"/>
  <cols>
    <col min="2" max="7" width="12" customWidth="1"/>
    <col min="18" max="23" width="20.85546875" customWidth="1"/>
  </cols>
  <sheetData>
    <row r="1" spans="1:31" ht="13.15" customHeight="1" x14ac:dyDescent="0.2">
      <c r="A1" s="205" t="s">
        <v>330</v>
      </c>
      <c r="B1" s="388"/>
      <c r="C1" s="388"/>
      <c r="D1" s="388"/>
      <c r="E1" s="388"/>
      <c r="F1" s="388"/>
      <c r="G1" s="388"/>
      <c r="H1" s="388"/>
      <c r="I1" s="388"/>
      <c r="J1" s="388"/>
      <c r="K1" s="388"/>
      <c r="L1" s="388"/>
      <c r="M1" s="388"/>
      <c r="N1" s="388"/>
      <c r="O1" s="388"/>
      <c r="Q1" s="449" t="s">
        <v>363</v>
      </c>
      <c r="R1" s="449"/>
      <c r="S1" s="449"/>
      <c r="T1" s="449"/>
      <c r="U1" s="449"/>
      <c r="V1" s="449"/>
      <c r="W1" s="449"/>
    </row>
    <row r="2" spans="1:31" ht="13.15" customHeight="1" x14ac:dyDescent="0.2">
      <c r="A2" s="388"/>
      <c r="B2" s="388"/>
      <c r="C2" s="388"/>
      <c r="D2" s="388"/>
      <c r="E2" s="388"/>
      <c r="F2" s="388"/>
      <c r="G2" s="388"/>
      <c r="H2" s="388"/>
      <c r="I2" s="388"/>
      <c r="J2" s="388"/>
      <c r="K2" s="388"/>
      <c r="L2" s="388"/>
      <c r="M2" s="388"/>
      <c r="N2" s="388"/>
      <c r="O2" s="388"/>
      <c r="Q2" s="449"/>
      <c r="R2" s="449"/>
      <c r="S2" s="449"/>
      <c r="T2" s="449"/>
      <c r="U2" s="449"/>
      <c r="V2" s="449"/>
      <c r="W2" s="449"/>
      <c r="X2" s="435"/>
      <c r="Y2" s="435"/>
    </row>
    <row r="3" spans="1:31" ht="13.15" customHeight="1" x14ac:dyDescent="0.2">
      <c r="A3" s="453" t="s">
        <v>329</v>
      </c>
      <c r="B3" s="453"/>
      <c r="C3" s="453"/>
      <c r="D3" s="453"/>
      <c r="E3" s="453"/>
      <c r="F3" s="453"/>
      <c r="G3" s="453"/>
      <c r="H3" s="453"/>
      <c r="I3" s="453"/>
      <c r="J3" s="453"/>
      <c r="K3" s="453"/>
      <c r="L3" s="453"/>
      <c r="M3" s="453"/>
      <c r="N3" s="453"/>
      <c r="O3" s="453"/>
      <c r="Q3" s="451" t="s">
        <v>364</v>
      </c>
      <c r="R3" s="451"/>
      <c r="S3" s="451"/>
      <c r="T3" s="451"/>
      <c r="U3" s="451"/>
      <c r="V3" s="451"/>
      <c r="W3" s="451"/>
      <c r="X3" s="451"/>
    </row>
    <row r="4" spans="1:31" ht="37.5" customHeight="1" x14ac:dyDescent="0.2">
      <c r="A4" s="388"/>
      <c r="B4" s="485" t="s">
        <v>372</v>
      </c>
      <c r="C4" s="485"/>
      <c r="D4" s="485"/>
      <c r="E4" s="485"/>
      <c r="F4" s="485"/>
      <c r="G4" s="485"/>
      <c r="H4" s="388"/>
      <c r="I4" s="388"/>
      <c r="J4" s="388"/>
      <c r="K4" s="388"/>
      <c r="L4" s="388"/>
      <c r="M4" s="388"/>
      <c r="N4" s="388"/>
      <c r="O4" s="388"/>
      <c r="Q4" s="451"/>
      <c r="R4" s="451"/>
      <c r="S4" s="451"/>
      <c r="T4" s="451"/>
      <c r="U4" s="451"/>
      <c r="V4" s="451"/>
      <c r="W4" s="451"/>
      <c r="X4" s="451"/>
    </row>
    <row r="5" spans="1:31" ht="15.75" x14ac:dyDescent="0.25">
      <c r="B5" s="326" t="s">
        <v>38</v>
      </c>
      <c r="C5" s="326" t="s">
        <v>39</v>
      </c>
      <c r="D5" s="326" t="s">
        <v>285</v>
      </c>
      <c r="E5" s="326" t="s">
        <v>286</v>
      </c>
      <c r="F5" s="326" t="s">
        <v>7</v>
      </c>
      <c r="G5" s="326" t="s">
        <v>85</v>
      </c>
      <c r="Q5" s="450" t="s">
        <v>370</v>
      </c>
      <c r="R5" s="450"/>
      <c r="S5" s="450"/>
      <c r="T5" s="450"/>
      <c r="U5" s="450"/>
      <c r="V5" s="450"/>
      <c r="W5" s="450"/>
      <c r="X5" s="436"/>
    </row>
    <row r="6" spans="1:31" ht="18.75" x14ac:dyDescent="0.2">
      <c r="B6" s="452" t="s">
        <v>287</v>
      </c>
      <c r="C6" s="452"/>
      <c r="D6" s="452"/>
      <c r="E6" s="452"/>
      <c r="F6" s="452"/>
      <c r="G6" s="452"/>
      <c r="R6" s="401" t="s">
        <v>287</v>
      </c>
      <c r="S6" s="401"/>
      <c r="T6" s="401"/>
      <c r="U6" s="401"/>
      <c r="V6" s="401"/>
      <c r="W6" s="401"/>
    </row>
    <row r="7" spans="1:31" ht="15" x14ac:dyDescent="0.25">
      <c r="B7" s="326" t="s">
        <v>38</v>
      </c>
      <c r="C7" s="326" t="s">
        <v>39</v>
      </c>
      <c r="D7" s="326" t="s">
        <v>285</v>
      </c>
      <c r="E7" s="326" t="s">
        <v>286</v>
      </c>
      <c r="F7" s="326" t="s">
        <v>7</v>
      </c>
      <c r="G7" s="326" t="s">
        <v>85</v>
      </c>
      <c r="R7" s="326" t="s">
        <v>38</v>
      </c>
      <c r="S7" s="326" t="s">
        <v>39</v>
      </c>
      <c r="T7" s="326" t="s">
        <v>285</v>
      </c>
      <c r="U7" s="326" t="s">
        <v>286</v>
      </c>
      <c r="V7" s="326" t="s">
        <v>7</v>
      </c>
      <c r="W7" s="326" t="s">
        <v>85</v>
      </c>
      <c r="Z7" s="326" t="s">
        <v>38</v>
      </c>
      <c r="AA7" s="326" t="s">
        <v>39</v>
      </c>
      <c r="AB7" s="326" t="s">
        <v>285</v>
      </c>
      <c r="AC7" s="326" t="s">
        <v>286</v>
      </c>
      <c r="AD7" s="326" t="s">
        <v>7</v>
      </c>
      <c r="AE7" s="326" t="s">
        <v>85</v>
      </c>
    </row>
    <row r="8" spans="1:31" ht="15" x14ac:dyDescent="0.25">
      <c r="A8" s="328">
        <v>2023</v>
      </c>
      <c r="B8" s="387">
        <v>166.14580653203819</v>
      </c>
      <c r="C8" s="387">
        <v>123.73977618680999</v>
      </c>
      <c r="D8" s="387">
        <v>98.963212542713606</v>
      </c>
      <c r="E8" s="387">
        <v>102.68726729241406</v>
      </c>
      <c r="F8" s="387">
        <v>127.40457048479497</v>
      </c>
      <c r="G8" s="387">
        <v>143.4617559320767</v>
      </c>
      <c r="Q8" s="328">
        <v>2023</v>
      </c>
      <c r="R8" s="387">
        <v>166.14580653203819</v>
      </c>
      <c r="S8" s="387">
        <v>123.73977618680999</v>
      </c>
      <c r="T8" s="387">
        <v>98.963212542713606</v>
      </c>
      <c r="U8" s="387">
        <v>102.68726729241406</v>
      </c>
      <c r="V8" s="387">
        <v>127.40457048479497</v>
      </c>
      <c r="W8" s="387">
        <v>143.4617559320767</v>
      </c>
      <c r="Z8" s="437">
        <f>+R8/B8-1</f>
        <v>0</v>
      </c>
      <c r="AA8" s="437">
        <f t="shared" ref="AA8:AE17" si="0">+S8/C8-1</f>
        <v>0</v>
      </c>
      <c r="AB8" s="437">
        <f t="shared" si="0"/>
        <v>0</v>
      </c>
      <c r="AC8" s="437">
        <f t="shared" si="0"/>
        <v>0</v>
      </c>
      <c r="AD8" s="437">
        <f t="shared" si="0"/>
        <v>0</v>
      </c>
      <c r="AE8" s="437">
        <f t="shared" si="0"/>
        <v>0</v>
      </c>
    </row>
    <row r="9" spans="1:31" ht="15" x14ac:dyDescent="0.25">
      <c r="A9" s="328">
        <v>2024</v>
      </c>
      <c r="B9" s="387">
        <v>166.1977585758481</v>
      </c>
      <c r="C9" s="387">
        <v>124.03478240509581</v>
      </c>
      <c r="D9" s="387">
        <v>100.3315381720485</v>
      </c>
      <c r="E9" s="387">
        <v>103.18592448141675</v>
      </c>
      <c r="F9" s="387">
        <v>129.00923224832164</v>
      </c>
      <c r="G9" s="387">
        <v>143.72457559727133</v>
      </c>
      <c r="Q9" s="328">
        <v>2024</v>
      </c>
      <c r="R9" s="387">
        <v>166.1977585758481</v>
      </c>
      <c r="S9" s="387">
        <v>124.03478240509581</v>
      </c>
      <c r="T9" s="387">
        <v>100.3315381720485</v>
      </c>
      <c r="U9" s="387">
        <v>103.18592448141675</v>
      </c>
      <c r="V9" s="387">
        <v>129.00923224832164</v>
      </c>
      <c r="W9" s="387">
        <v>143.72457559727133</v>
      </c>
      <c r="Z9" s="437">
        <f t="shared" ref="Z9:Z17" si="1">+R9/B9-1</f>
        <v>0</v>
      </c>
      <c r="AA9" s="437">
        <f t="shared" si="0"/>
        <v>0</v>
      </c>
      <c r="AB9" s="437">
        <f t="shared" si="0"/>
        <v>0</v>
      </c>
      <c r="AC9" s="437">
        <f t="shared" si="0"/>
        <v>0</v>
      </c>
      <c r="AD9" s="437">
        <f t="shared" si="0"/>
        <v>0</v>
      </c>
      <c r="AE9" s="437">
        <f t="shared" si="0"/>
        <v>0</v>
      </c>
    </row>
    <row r="10" spans="1:31" ht="15" x14ac:dyDescent="0.25">
      <c r="A10" s="328">
        <v>2025</v>
      </c>
      <c r="B10" s="387">
        <v>147.92865065155087</v>
      </c>
      <c r="C10" s="387">
        <v>106.56296522796093</v>
      </c>
      <c r="D10" s="387">
        <v>82.593853886698298</v>
      </c>
      <c r="E10" s="387">
        <v>86.632972967747719</v>
      </c>
      <c r="F10" s="387">
        <v>112.23271636850957</v>
      </c>
      <c r="G10" s="387">
        <v>126.04751351055545</v>
      </c>
      <c r="Q10" s="328">
        <v>2025</v>
      </c>
      <c r="R10" s="438">
        <v>165.68008872973698</v>
      </c>
      <c r="S10" s="438">
        <v>117.21926175075703</v>
      </c>
      <c r="T10" s="438">
        <v>92.505116353102096</v>
      </c>
      <c r="U10" s="438">
        <v>97.028929723877454</v>
      </c>
      <c r="V10" s="438">
        <v>123.45598800536054</v>
      </c>
      <c r="W10" s="438">
        <v>141.1732151318221</v>
      </c>
      <c r="Z10" s="437">
        <f t="shared" si="1"/>
        <v>0.12000000000000011</v>
      </c>
      <c r="AA10" s="437">
        <f t="shared" si="0"/>
        <v>0.10000000000000009</v>
      </c>
      <c r="AB10" s="437">
        <f t="shared" si="0"/>
        <v>0.12000000000000011</v>
      </c>
      <c r="AC10" s="437">
        <f t="shared" si="0"/>
        <v>0.12000000000000011</v>
      </c>
      <c r="AD10" s="437">
        <f t="shared" si="0"/>
        <v>0.10000000000000009</v>
      </c>
      <c r="AE10" s="437">
        <f t="shared" si="0"/>
        <v>0.12000000000000011</v>
      </c>
    </row>
    <row r="11" spans="1:31" ht="15" x14ac:dyDescent="0.25">
      <c r="A11" s="328">
        <v>2026</v>
      </c>
      <c r="B11" s="387">
        <v>147.66851834905376</v>
      </c>
      <c r="C11" s="387">
        <v>105.9822163084586</v>
      </c>
      <c r="D11" s="387">
        <v>81.674019210848684</v>
      </c>
      <c r="E11" s="387">
        <v>86.039852225611455</v>
      </c>
      <c r="F11" s="387">
        <v>112.09822137356349</v>
      </c>
      <c r="G11" s="387">
        <v>125.7393000008815</v>
      </c>
      <c r="Q11" s="328">
        <v>2026</v>
      </c>
      <c r="R11" s="438">
        <v>165.38874055094021</v>
      </c>
      <c r="S11" s="438">
        <v>116.58043793930447</v>
      </c>
      <c r="T11" s="438">
        <v>91.474901516150538</v>
      </c>
      <c r="U11" s="438">
        <v>96.364634492684843</v>
      </c>
      <c r="V11" s="438">
        <v>123.30804351091984</v>
      </c>
      <c r="W11" s="438">
        <v>140.8280160009873</v>
      </c>
      <c r="Z11" s="437">
        <f t="shared" si="1"/>
        <v>0.12000000000000011</v>
      </c>
      <c r="AA11" s="437">
        <f t="shared" si="0"/>
        <v>0.10000000000000009</v>
      </c>
      <c r="AB11" s="437">
        <f t="shared" si="0"/>
        <v>0.12000000000000011</v>
      </c>
      <c r="AC11" s="437">
        <f t="shared" si="0"/>
        <v>0.12000000000000011</v>
      </c>
      <c r="AD11" s="437">
        <f t="shared" si="0"/>
        <v>0.10000000000000009</v>
      </c>
      <c r="AE11" s="437">
        <f t="shared" si="0"/>
        <v>0.12000000000000011</v>
      </c>
    </row>
    <row r="12" spans="1:31" ht="15" x14ac:dyDescent="0.25">
      <c r="A12" s="328">
        <v>2027</v>
      </c>
      <c r="B12" s="387">
        <v>148.30873937174957</v>
      </c>
      <c r="C12" s="387">
        <v>106.3264753165127</v>
      </c>
      <c r="D12" s="387">
        <v>81.689013407334713</v>
      </c>
      <c r="E12" s="387">
        <v>86.302090753514221</v>
      </c>
      <c r="F12" s="387">
        <v>112.86670786008992</v>
      </c>
      <c r="G12" s="387">
        <v>126.33435582714634</v>
      </c>
      <c r="Q12" s="328">
        <v>2027</v>
      </c>
      <c r="R12" s="438">
        <v>166.10578809635953</v>
      </c>
      <c r="S12" s="438">
        <v>116.95912284816397</v>
      </c>
      <c r="T12" s="438">
        <v>91.491695016214891</v>
      </c>
      <c r="U12" s="438">
        <v>96.658341643935941</v>
      </c>
      <c r="V12" s="438">
        <v>124.15337864609891</v>
      </c>
      <c r="W12" s="438">
        <v>141.49447852640392</v>
      </c>
      <c r="Z12" s="437">
        <f t="shared" si="1"/>
        <v>0.12000000000000011</v>
      </c>
      <c r="AA12" s="437">
        <f t="shared" si="0"/>
        <v>0.10000000000000009</v>
      </c>
      <c r="AB12" s="437">
        <f t="shared" si="0"/>
        <v>0.12000000000000011</v>
      </c>
      <c r="AC12" s="437">
        <f t="shared" si="0"/>
        <v>0.12000000000000011</v>
      </c>
      <c r="AD12" s="437">
        <f t="shared" si="0"/>
        <v>0.10000000000000009</v>
      </c>
      <c r="AE12" s="437">
        <f t="shared" si="0"/>
        <v>0.12000000000000011</v>
      </c>
    </row>
    <row r="13" spans="1:31" ht="15" x14ac:dyDescent="0.25">
      <c r="A13" s="328">
        <v>2028</v>
      </c>
      <c r="B13" s="387">
        <v>148.49477130291464</v>
      </c>
      <c r="C13" s="387">
        <v>106.2445397704695</v>
      </c>
      <c r="D13" s="387">
        <v>81.572557271934642</v>
      </c>
      <c r="E13" s="387">
        <v>86.143225201056438</v>
      </c>
      <c r="F13" s="387">
        <v>113.24721911718777</v>
      </c>
      <c r="G13" s="387">
        <v>126.53426255097676</v>
      </c>
      <c r="Q13" s="328">
        <v>2028</v>
      </c>
      <c r="R13" s="438">
        <v>166.31414385926442</v>
      </c>
      <c r="S13" s="438">
        <v>116.86899374751646</v>
      </c>
      <c r="T13" s="438">
        <v>91.361264144566803</v>
      </c>
      <c r="U13" s="438">
        <v>96.480412225183215</v>
      </c>
      <c r="V13" s="438">
        <v>124.57194102890655</v>
      </c>
      <c r="W13" s="438">
        <v>141.718374057094</v>
      </c>
      <c r="Z13" s="437">
        <f t="shared" si="1"/>
        <v>0.12000000000000011</v>
      </c>
      <c r="AA13" s="437">
        <f t="shared" si="0"/>
        <v>0.10000000000000009</v>
      </c>
      <c r="AB13" s="437">
        <f t="shared" si="0"/>
        <v>0.12000000000000011</v>
      </c>
      <c r="AC13" s="437">
        <f t="shared" si="0"/>
        <v>0.12000000000000011</v>
      </c>
      <c r="AD13" s="437">
        <f t="shared" si="0"/>
        <v>0.10000000000000009</v>
      </c>
      <c r="AE13" s="437">
        <f t="shared" si="0"/>
        <v>0.12000000000000011</v>
      </c>
    </row>
    <row r="14" spans="1:31" ht="14.45" customHeight="1" x14ac:dyDescent="0.25">
      <c r="A14" s="328">
        <v>2029</v>
      </c>
      <c r="B14" s="387">
        <v>148.68103658431627</v>
      </c>
      <c r="C14" s="387">
        <v>106.16266736423871</v>
      </c>
      <c r="D14" s="387">
        <v>81.456267156797352</v>
      </c>
      <c r="E14" s="387">
        <v>85.984652089529547</v>
      </c>
      <c r="F14" s="387">
        <v>113.6290132044445</v>
      </c>
      <c r="G14" s="387">
        <v>126.73448559967362</v>
      </c>
      <c r="Q14" s="328">
        <v>2029</v>
      </c>
      <c r="R14" s="438">
        <v>166.52276097443425</v>
      </c>
      <c r="S14" s="438">
        <v>116.7789341006626</v>
      </c>
      <c r="T14" s="438">
        <v>91.231019215613046</v>
      </c>
      <c r="U14" s="438">
        <v>96.302810340273098</v>
      </c>
      <c r="V14" s="438">
        <v>124.99191452488897</v>
      </c>
      <c r="W14" s="438">
        <v>141.94262387163445</v>
      </c>
      <c r="Z14" s="437">
        <f t="shared" si="1"/>
        <v>0.12000000000000011</v>
      </c>
      <c r="AA14" s="437">
        <f t="shared" si="0"/>
        <v>0.10000000000000009</v>
      </c>
      <c r="AB14" s="437">
        <f t="shared" si="0"/>
        <v>0.12000000000000011</v>
      </c>
      <c r="AC14" s="437">
        <f t="shared" si="0"/>
        <v>0.12000000000000011</v>
      </c>
      <c r="AD14" s="437">
        <f t="shared" si="0"/>
        <v>0.10000000000000009</v>
      </c>
      <c r="AE14" s="437">
        <f t="shared" si="0"/>
        <v>0.12000000000000011</v>
      </c>
    </row>
    <row r="15" spans="1:31" ht="14.45" customHeight="1" x14ac:dyDescent="0.25">
      <c r="A15" s="328">
        <v>2030</v>
      </c>
      <c r="B15" s="387">
        <v>148.86753550865868</v>
      </c>
      <c r="C15" s="387">
        <v>106.08085804916458</v>
      </c>
      <c r="D15" s="387">
        <v>81.340142825243802</v>
      </c>
      <c r="E15" s="387">
        <v>85.826370880606021</v>
      </c>
      <c r="F15" s="387">
        <v>114.01209444670779</v>
      </c>
      <c r="G15" s="387">
        <v>126.93502547377746</v>
      </c>
      <c r="Q15" s="328">
        <v>2030</v>
      </c>
      <c r="R15" s="438">
        <v>166.73163976969772</v>
      </c>
      <c r="S15" s="438">
        <v>116.68894385408105</v>
      </c>
      <c r="T15" s="438">
        <v>91.100959964273073</v>
      </c>
      <c r="U15" s="438">
        <v>96.125535386278756</v>
      </c>
      <c r="V15" s="438">
        <v>125.41330389137858</v>
      </c>
      <c r="W15" s="438">
        <v>142.16722853063078</v>
      </c>
      <c r="Z15" s="437">
        <f t="shared" si="1"/>
        <v>0.12000000000000011</v>
      </c>
      <c r="AA15" s="437">
        <f t="shared" si="0"/>
        <v>0.10000000000000009</v>
      </c>
      <c r="AB15" s="437">
        <f t="shared" si="0"/>
        <v>0.12000000000000011</v>
      </c>
      <c r="AC15" s="437">
        <f t="shared" si="0"/>
        <v>0.12000000000000011</v>
      </c>
      <c r="AD15" s="437">
        <f t="shared" si="0"/>
        <v>0.10000000000000009</v>
      </c>
      <c r="AE15" s="437">
        <f t="shared" si="0"/>
        <v>0.12000000000000011</v>
      </c>
    </row>
    <row r="16" spans="1:31" ht="15" x14ac:dyDescent="0.25">
      <c r="A16" s="328">
        <v>2031</v>
      </c>
      <c r="B16" s="387">
        <v>149.05426836901322</v>
      </c>
      <c r="C16" s="387">
        <v>105.99911177662882</v>
      </c>
      <c r="D16" s="387">
        <v>81.224184040932343</v>
      </c>
      <c r="E16" s="387">
        <v>85.668381036949313</v>
      </c>
      <c r="F16" s="387">
        <v>114.39646718340578</v>
      </c>
      <c r="G16" s="387">
        <v>127.13588267462086</v>
      </c>
      <c r="Q16" s="328">
        <v>2031</v>
      </c>
      <c r="R16" s="438">
        <v>166.94078057329483</v>
      </c>
      <c r="S16" s="438">
        <v>116.59902295429171</v>
      </c>
      <c r="T16" s="438">
        <v>90.971086125844238</v>
      </c>
      <c r="U16" s="438">
        <v>95.94858676138324</v>
      </c>
      <c r="V16" s="438">
        <v>125.83611390174636</v>
      </c>
      <c r="W16" s="438">
        <v>142.39218859557536</v>
      </c>
      <c r="Z16" s="437">
        <f t="shared" si="1"/>
        <v>0.12000000000000011</v>
      </c>
      <c r="AA16" s="437">
        <f t="shared" si="0"/>
        <v>0.10000000000000009</v>
      </c>
      <c r="AB16" s="437">
        <f t="shared" si="0"/>
        <v>0.12000000000000011</v>
      </c>
      <c r="AC16" s="437">
        <f t="shared" si="0"/>
        <v>0.12000000000000011</v>
      </c>
      <c r="AD16" s="437">
        <f t="shared" si="0"/>
        <v>0.10000000000000009</v>
      </c>
      <c r="AE16" s="437">
        <f t="shared" si="0"/>
        <v>0.12000000000000011</v>
      </c>
    </row>
    <row r="17" spans="1:32" ht="15" x14ac:dyDescent="0.25">
      <c r="A17" s="328">
        <v>2032</v>
      </c>
      <c r="B17" s="387">
        <v>149.24123545881892</v>
      </c>
      <c r="C17" s="387">
        <v>105.91742849805067</v>
      </c>
      <c r="D17" s="387">
        <v>81.108390567858251</v>
      </c>
      <c r="E17" s="387">
        <v>85.510682022212009</v>
      </c>
      <c r="F17" s="387">
        <v>114.78213576859626</v>
      </c>
      <c r="G17" s="387">
        <v>127.33705770432969</v>
      </c>
      <c r="Q17" s="328">
        <v>2032</v>
      </c>
      <c r="R17" s="438">
        <v>167.1501837138772</v>
      </c>
      <c r="S17" s="438">
        <v>116.50917134785574</v>
      </c>
      <c r="T17" s="438">
        <v>90.841397436001245</v>
      </c>
      <c r="U17" s="438">
        <v>95.771963864877463</v>
      </c>
      <c r="V17" s="438">
        <v>126.26034934545589</v>
      </c>
      <c r="W17" s="438">
        <v>142.61750462884928</v>
      </c>
      <c r="Z17" s="437">
        <f t="shared" si="1"/>
        <v>0.12000000000000011</v>
      </c>
      <c r="AA17" s="437">
        <f t="shared" si="0"/>
        <v>0.10000000000000009</v>
      </c>
      <c r="AB17" s="437">
        <f t="shared" si="0"/>
        <v>0.12000000000000011</v>
      </c>
      <c r="AC17" s="437">
        <f t="shared" si="0"/>
        <v>0.12000000000000011</v>
      </c>
      <c r="AD17" s="437">
        <f t="shared" si="0"/>
        <v>0.10000000000000009</v>
      </c>
      <c r="AE17" s="437">
        <f t="shared" si="0"/>
        <v>0.12000000000000011</v>
      </c>
    </row>
    <row r="18" spans="1:32" x14ac:dyDescent="0.2">
      <c r="B18" s="327"/>
      <c r="C18" s="327"/>
      <c r="D18" s="327"/>
      <c r="E18" s="327"/>
      <c r="F18" s="327"/>
      <c r="G18" s="327"/>
      <c r="R18" s="327"/>
      <c r="S18" s="327"/>
      <c r="T18" s="327"/>
      <c r="U18" s="327"/>
      <c r="V18" s="327"/>
      <c r="W18" s="327"/>
      <c r="Y18" t="s">
        <v>365</v>
      </c>
      <c r="Z18" s="439">
        <f>Z17-S31</f>
        <v>1.1102230246251565E-16</v>
      </c>
      <c r="AA18" s="439">
        <f>AA17-S32</f>
        <v>0</v>
      </c>
      <c r="AB18" s="439">
        <f>AB17-S33</f>
        <v>1.1102230246251565E-16</v>
      </c>
      <c r="AC18" s="439">
        <f>AC17-S33</f>
        <v>1.1102230246251565E-16</v>
      </c>
      <c r="AD18" s="439">
        <f>AD17-S32</f>
        <v>0</v>
      </c>
    </row>
    <row r="20" spans="1:32" ht="15" x14ac:dyDescent="0.25">
      <c r="A20" s="328">
        <v>2024</v>
      </c>
      <c r="B20" s="445">
        <f>+B9/B8-1</f>
        <v>3.126894677289993E-4</v>
      </c>
      <c r="C20" s="445">
        <f t="shared" ref="C20:G20" si="2">+C9/C8-1</f>
        <v>2.3840855978312092E-3</v>
      </c>
      <c r="D20" s="445">
        <f t="shared" si="2"/>
        <v>1.3826608839565546E-2</v>
      </c>
      <c r="E20" s="445">
        <f t="shared" si="2"/>
        <v>4.856076144111432E-3</v>
      </c>
      <c r="F20" s="445">
        <f t="shared" si="2"/>
        <v>1.2595009405240942E-2</v>
      </c>
      <c r="G20" s="445">
        <f t="shared" si="2"/>
        <v>1.8319841653064994E-3</v>
      </c>
      <c r="Q20" s="328">
        <v>2024</v>
      </c>
      <c r="R20" s="445">
        <f>+R9/R8-1</f>
        <v>3.126894677289993E-4</v>
      </c>
      <c r="S20" s="445">
        <f t="shared" ref="S20:W20" si="3">+S9/S8-1</f>
        <v>2.3840855978312092E-3</v>
      </c>
      <c r="T20" s="445">
        <f t="shared" si="3"/>
        <v>1.3826608839565546E-2</v>
      </c>
      <c r="U20" s="445">
        <f t="shared" si="3"/>
        <v>4.856076144111432E-3</v>
      </c>
      <c r="V20" s="445">
        <f t="shared" si="3"/>
        <v>1.2595009405240942E-2</v>
      </c>
      <c r="W20" s="445">
        <f t="shared" si="3"/>
        <v>1.8319841653064994E-3</v>
      </c>
      <c r="Y20" s="328">
        <v>2024</v>
      </c>
      <c r="Z20" s="329">
        <f>+R20-B20</f>
        <v>0</v>
      </c>
      <c r="AA20" s="329">
        <f t="shared" ref="AA20:AE20" si="4">+S20-C20</f>
        <v>0</v>
      </c>
      <c r="AB20" s="329">
        <f t="shared" si="4"/>
        <v>0</v>
      </c>
      <c r="AC20" s="329">
        <f t="shared" si="4"/>
        <v>0</v>
      </c>
      <c r="AD20" s="329">
        <f t="shared" si="4"/>
        <v>0</v>
      </c>
      <c r="AE20" s="329">
        <f t="shared" si="4"/>
        <v>0</v>
      </c>
    </row>
    <row r="21" spans="1:32" ht="15" x14ac:dyDescent="0.25">
      <c r="A21" s="328">
        <v>2025</v>
      </c>
      <c r="B21" s="445">
        <f t="shared" ref="B21:G21" si="5">+B10/B9-1</f>
        <v>-0.10992391281835312</v>
      </c>
      <c r="C21" s="445">
        <f t="shared" si="5"/>
        <v>-0.14086223911025364</v>
      </c>
      <c r="D21" s="445">
        <f t="shared" si="5"/>
        <v>-0.17679071415145275</v>
      </c>
      <c r="E21" s="445">
        <f t="shared" si="5"/>
        <v>-0.16041869660866515</v>
      </c>
      <c r="F21" s="445">
        <f t="shared" si="5"/>
        <v>-0.13004120393120411</v>
      </c>
      <c r="G21" s="445">
        <f t="shared" si="5"/>
        <v>-0.12299261983036591</v>
      </c>
      <c r="Q21" s="328">
        <v>2025</v>
      </c>
      <c r="R21" s="445">
        <f t="shared" ref="R21:W21" si="6">+R10/R9-1</f>
        <v>-3.11478235655549E-3</v>
      </c>
      <c r="S21" s="445">
        <f t="shared" si="6"/>
        <v>-5.494846302127887E-2</v>
      </c>
      <c r="T21" s="445">
        <f t="shared" si="6"/>
        <v>-7.8005599849627072E-2</v>
      </c>
      <c r="U21" s="445">
        <f t="shared" si="6"/>
        <v>-5.9668940201704879E-2</v>
      </c>
      <c r="V21" s="445">
        <f t="shared" si="6"/>
        <v>-4.3045324324324397E-2</v>
      </c>
      <c r="W21" s="445">
        <f t="shared" si="6"/>
        <v>-1.7751734210009751E-2</v>
      </c>
      <c r="Y21" s="440">
        <v>2025</v>
      </c>
      <c r="Z21" s="446">
        <f t="shared" ref="Z21:Z28" si="7">+R21-B21</f>
        <v>0.10680913046179763</v>
      </c>
      <c r="AA21" s="446">
        <f t="shared" ref="AA21:AA28" si="8">+S21-C21</f>
        <v>8.5913776088974769E-2</v>
      </c>
      <c r="AB21" s="446">
        <f t="shared" ref="AB21:AB28" si="9">+T21-D21</f>
        <v>9.8785114301825683E-2</v>
      </c>
      <c r="AC21" s="446">
        <f t="shared" ref="AC21:AC28" si="10">+U21-E21</f>
        <v>0.10074975640696027</v>
      </c>
      <c r="AD21" s="446">
        <f t="shared" ref="AD21:AD28" si="11">+V21-F21</f>
        <v>8.6995879606879711E-2</v>
      </c>
      <c r="AE21" s="446">
        <f t="shared" ref="AE21:AE28" si="12">+W21-G21</f>
        <v>0.10524088562035616</v>
      </c>
      <c r="AF21" s="328" t="s">
        <v>366</v>
      </c>
    </row>
    <row r="22" spans="1:32" ht="15" x14ac:dyDescent="0.25">
      <c r="A22" s="328">
        <v>2026</v>
      </c>
      <c r="B22" s="445">
        <f t="shared" ref="B22:G22" si="13">+B11/B10-1</f>
        <v>-1.7584984474026122E-3</v>
      </c>
      <c r="C22" s="445">
        <f t="shared" si="13"/>
        <v>-5.44981944017775E-3</v>
      </c>
      <c r="D22" s="445">
        <f t="shared" si="13"/>
        <v>-1.1136841696616329E-2</v>
      </c>
      <c r="E22" s="445">
        <f t="shared" si="13"/>
        <v>-6.8463625547869889E-3</v>
      </c>
      <c r="F22" s="445">
        <f t="shared" si="13"/>
        <v>-1.1983581908904251E-3</v>
      </c>
      <c r="G22" s="445">
        <f t="shared" si="13"/>
        <v>-2.4452168955172437E-3</v>
      </c>
      <c r="Q22" s="328">
        <v>2026</v>
      </c>
      <c r="R22" s="445">
        <f t="shared" ref="R22:W22" si="14">+R11/R10-1</f>
        <v>-1.7584984474026122E-3</v>
      </c>
      <c r="S22" s="445">
        <f t="shared" si="14"/>
        <v>-5.44981944017775E-3</v>
      </c>
      <c r="T22" s="445">
        <f t="shared" si="14"/>
        <v>-1.1136841696616218E-2</v>
      </c>
      <c r="U22" s="445">
        <f t="shared" si="14"/>
        <v>-6.8463625547869889E-3</v>
      </c>
      <c r="V22" s="445">
        <f t="shared" si="14"/>
        <v>-1.1983581908904251E-3</v>
      </c>
      <c r="W22" s="445">
        <f t="shared" si="14"/>
        <v>-2.4452168955171327E-3</v>
      </c>
      <c r="Y22" s="328">
        <v>2026</v>
      </c>
      <c r="Z22" s="329">
        <f t="shared" si="7"/>
        <v>0</v>
      </c>
      <c r="AA22" s="329">
        <f t="shared" si="8"/>
        <v>0</v>
      </c>
      <c r="AB22" s="329">
        <f t="shared" si="9"/>
        <v>1.1102230246251565E-16</v>
      </c>
      <c r="AC22" s="329">
        <f t="shared" si="10"/>
        <v>0</v>
      </c>
      <c r="AD22" s="329">
        <f t="shared" si="11"/>
        <v>0</v>
      </c>
      <c r="AE22" s="329">
        <f t="shared" si="12"/>
        <v>1.1102230246251565E-16</v>
      </c>
    </row>
    <row r="23" spans="1:32" ht="15" x14ac:dyDescent="0.25">
      <c r="A23" s="328">
        <v>2027</v>
      </c>
      <c r="B23" s="445">
        <f t="shared" ref="B23:G23" si="15">+B12/B11-1</f>
        <v>4.3355281806409796E-3</v>
      </c>
      <c r="C23" s="445">
        <f t="shared" si="15"/>
        <v>3.2482714557708903E-3</v>
      </c>
      <c r="D23" s="445">
        <f t="shared" si="15"/>
        <v>1.8358587750300082E-4</v>
      </c>
      <c r="E23" s="445">
        <f t="shared" si="15"/>
        <v>3.0478728300826763E-3</v>
      </c>
      <c r="F23" s="445">
        <f t="shared" si="15"/>
        <v>6.8554743965605347E-3</v>
      </c>
      <c r="G23" s="445">
        <f t="shared" si="15"/>
        <v>4.7324569666020722E-3</v>
      </c>
      <c r="Q23" s="328">
        <v>2027</v>
      </c>
      <c r="R23" s="445">
        <f t="shared" ref="R23:W23" si="16">+R12/R11-1</f>
        <v>4.3355281806409796E-3</v>
      </c>
      <c r="S23" s="445">
        <f t="shared" si="16"/>
        <v>3.2482714557706682E-3</v>
      </c>
      <c r="T23" s="445">
        <f t="shared" si="16"/>
        <v>1.8358587750300082E-4</v>
      </c>
      <c r="U23" s="445">
        <f t="shared" si="16"/>
        <v>3.0478728300826763E-3</v>
      </c>
      <c r="V23" s="445">
        <f t="shared" si="16"/>
        <v>6.8554743965605347E-3</v>
      </c>
      <c r="W23" s="445">
        <f t="shared" si="16"/>
        <v>4.7324569666020722E-3</v>
      </c>
      <c r="Y23" s="328">
        <v>2027</v>
      </c>
      <c r="Z23" s="329">
        <f t="shared" si="7"/>
        <v>0</v>
      </c>
      <c r="AA23" s="329">
        <f t="shared" si="8"/>
        <v>-2.2204460492503131E-16</v>
      </c>
      <c r="AB23" s="329">
        <f t="shared" si="9"/>
        <v>0</v>
      </c>
      <c r="AC23" s="329">
        <f t="shared" si="10"/>
        <v>0</v>
      </c>
      <c r="AD23" s="329">
        <f t="shared" si="11"/>
        <v>0</v>
      </c>
      <c r="AE23" s="329">
        <f t="shared" si="12"/>
        <v>0</v>
      </c>
    </row>
    <row r="24" spans="1:32" ht="15" x14ac:dyDescent="0.25">
      <c r="A24" s="328">
        <v>2028</v>
      </c>
      <c r="B24" s="445">
        <f t="shared" ref="B24:G24" si="17">+B13/B12-1</f>
        <v>1.2543558252409159E-3</v>
      </c>
      <c r="C24" s="445">
        <f t="shared" si="17"/>
        <v>-7.7060342496348966E-4</v>
      </c>
      <c r="D24" s="445">
        <f t="shared" si="17"/>
        <v>-1.425603401761899E-3</v>
      </c>
      <c r="E24" s="445">
        <f t="shared" si="17"/>
        <v>-1.8408076915716887E-3</v>
      </c>
      <c r="F24" s="445">
        <f t="shared" si="17"/>
        <v>3.371333002549548E-3</v>
      </c>
      <c r="G24" s="445">
        <f t="shared" si="17"/>
        <v>1.5823623156312472E-3</v>
      </c>
      <c r="Q24" s="328">
        <v>2028</v>
      </c>
      <c r="R24" s="445">
        <f t="shared" ref="R24:W24" si="18">+R13/R12-1</f>
        <v>1.2543558252409159E-3</v>
      </c>
      <c r="S24" s="445">
        <f t="shared" si="18"/>
        <v>-7.7060342496348966E-4</v>
      </c>
      <c r="T24" s="445">
        <f t="shared" si="18"/>
        <v>-1.4256034017620101E-3</v>
      </c>
      <c r="U24" s="445">
        <f t="shared" si="18"/>
        <v>-1.8408076915716887E-3</v>
      </c>
      <c r="V24" s="445">
        <f t="shared" si="18"/>
        <v>3.371333002549548E-3</v>
      </c>
      <c r="W24" s="445">
        <f t="shared" si="18"/>
        <v>1.5823623156312472E-3</v>
      </c>
      <c r="Y24" s="328">
        <v>2028</v>
      </c>
      <c r="Z24" s="329">
        <f t="shared" si="7"/>
        <v>0</v>
      </c>
      <c r="AA24" s="329">
        <f t="shared" si="8"/>
        <v>0</v>
      </c>
      <c r="AB24" s="329">
        <f t="shared" si="9"/>
        <v>-1.1102230246251565E-16</v>
      </c>
      <c r="AC24" s="329">
        <f t="shared" si="10"/>
        <v>0</v>
      </c>
      <c r="AD24" s="329">
        <f t="shared" si="11"/>
        <v>0</v>
      </c>
      <c r="AE24" s="329">
        <f t="shared" si="12"/>
        <v>0</v>
      </c>
    </row>
    <row r="25" spans="1:32" ht="15" x14ac:dyDescent="0.25">
      <c r="A25" s="328">
        <v>2029</v>
      </c>
      <c r="B25" s="330">
        <f t="shared" ref="B25:G25" si="19">+B14/B13-1</f>
        <v>1.2543558252409159E-3</v>
      </c>
      <c r="C25" s="330">
        <f t="shared" si="19"/>
        <v>-7.7060342496337864E-4</v>
      </c>
      <c r="D25" s="330">
        <f t="shared" si="19"/>
        <v>-1.425603401761899E-3</v>
      </c>
      <c r="E25" s="330">
        <f t="shared" si="19"/>
        <v>-1.8408076915715776E-3</v>
      </c>
      <c r="F25" s="330">
        <f t="shared" si="19"/>
        <v>3.371333002549548E-3</v>
      </c>
      <c r="G25" s="331">
        <f t="shared" si="19"/>
        <v>1.5823623156312472E-3</v>
      </c>
      <c r="Q25" s="328">
        <v>2029</v>
      </c>
      <c r="R25" s="330">
        <f t="shared" ref="R25:W25" si="20">+R14/R13-1</f>
        <v>1.2543558252409159E-3</v>
      </c>
      <c r="S25" s="330">
        <f t="shared" si="20"/>
        <v>-7.7060342496337864E-4</v>
      </c>
      <c r="T25" s="330">
        <f t="shared" si="20"/>
        <v>-1.425603401761899E-3</v>
      </c>
      <c r="U25" s="330">
        <f t="shared" si="20"/>
        <v>-1.8408076915715776E-3</v>
      </c>
      <c r="V25" s="330">
        <f t="shared" si="20"/>
        <v>3.371333002549548E-3</v>
      </c>
      <c r="W25" s="331">
        <f t="shared" si="20"/>
        <v>1.5823623156310251E-3</v>
      </c>
      <c r="Y25" s="328">
        <v>2029</v>
      </c>
      <c r="Z25" s="329">
        <f t="shared" si="7"/>
        <v>0</v>
      </c>
      <c r="AA25" s="329">
        <f t="shared" si="8"/>
        <v>0</v>
      </c>
      <c r="AB25" s="329">
        <f t="shared" si="9"/>
        <v>0</v>
      </c>
      <c r="AC25" s="329">
        <f t="shared" si="10"/>
        <v>0</v>
      </c>
      <c r="AD25" s="329">
        <f t="shared" si="11"/>
        <v>0</v>
      </c>
      <c r="AE25" s="329">
        <f t="shared" si="12"/>
        <v>-2.2204460492503131E-16</v>
      </c>
    </row>
    <row r="26" spans="1:32" ht="15" x14ac:dyDescent="0.25">
      <c r="A26" s="328">
        <v>2030</v>
      </c>
      <c r="B26" s="330">
        <f t="shared" ref="B26:G26" si="21">+B15/B14-1</f>
        <v>1.2543558252409159E-3</v>
      </c>
      <c r="C26" s="330">
        <f t="shared" si="21"/>
        <v>-7.7060342496348966E-4</v>
      </c>
      <c r="D26" s="330">
        <f t="shared" si="21"/>
        <v>-1.425603401761788E-3</v>
      </c>
      <c r="E26" s="330">
        <f t="shared" si="21"/>
        <v>-1.8408076915716887E-3</v>
      </c>
      <c r="F26" s="330">
        <f t="shared" si="21"/>
        <v>3.371333002549548E-3</v>
      </c>
      <c r="G26" s="331">
        <f t="shared" si="21"/>
        <v>1.5823623156312472E-3</v>
      </c>
      <c r="Q26" s="328">
        <v>2030</v>
      </c>
      <c r="R26" s="330">
        <f t="shared" ref="R26:W26" si="22">+R15/R14-1</f>
        <v>1.2543558252409159E-3</v>
      </c>
      <c r="S26" s="330">
        <f t="shared" si="22"/>
        <v>-7.7060342496348966E-4</v>
      </c>
      <c r="T26" s="330">
        <f t="shared" si="22"/>
        <v>-1.425603401761788E-3</v>
      </c>
      <c r="U26" s="330">
        <f t="shared" si="22"/>
        <v>-1.8408076915716887E-3</v>
      </c>
      <c r="V26" s="330">
        <f t="shared" si="22"/>
        <v>3.371333002549548E-3</v>
      </c>
      <c r="W26" s="331">
        <f t="shared" si="22"/>
        <v>1.5823623156314692E-3</v>
      </c>
      <c r="Y26" s="328">
        <v>2030</v>
      </c>
      <c r="Z26" s="329">
        <f t="shared" si="7"/>
        <v>0</v>
      </c>
      <c r="AA26" s="329">
        <f t="shared" si="8"/>
        <v>0</v>
      </c>
      <c r="AB26" s="329">
        <f t="shared" si="9"/>
        <v>0</v>
      </c>
      <c r="AC26" s="329">
        <f t="shared" si="10"/>
        <v>0</v>
      </c>
      <c r="AD26" s="329">
        <f t="shared" si="11"/>
        <v>0</v>
      </c>
      <c r="AE26" s="329">
        <f t="shared" si="12"/>
        <v>2.2204460492503131E-16</v>
      </c>
    </row>
    <row r="27" spans="1:32" ht="15" x14ac:dyDescent="0.25">
      <c r="A27" s="328">
        <v>2031</v>
      </c>
      <c r="B27" s="330">
        <f t="shared" ref="B27:G27" si="23">+B16/B15-1</f>
        <v>1.2543558252409159E-3</v>
      </c>
      <c r="C27" s="330">
        <f t="shared" si="23"/>
        <v>-7.7060342496348966E-4</v>
      </c>
      <c r="D27" s="330">
        <f t="shared" si="23"/>
        <v>-1.425603401761788E-3</v>
      </c>
      <c r="E27" s="330">
        <f t="shared" si="23"/>
        <v>-1.8408076915716887E-3</v>
      </c>
      <c r="F27" s="330">
        <f t="shared" si="23"/>
        <v>3.371333002549548E-3</v>
      </c>
      <c r="G27" s="331">
        <f t="shared" si="23"/>
        <v>1.5823623156312472E-3</v>
      </c>
      <c r="Q27" s="328">
        <v>2031</v>
      </c>
      <c r="R27" s="330">
        <f t="shared" ref="R27:W27" si="24">+R16/R15-1</f>
        <v>1.2543558252409159E-3</v>
      </c>
      <c r="S27" s="330">
        <f t="shared" si="24"/>
        <v>-7.7060342496360068E-4</v>
      </c>
      <c r="T27" s="330">
        <f t="shared" si="24"/>
        <v>-1.425603401761788E-3</v>
      </c>
      <c r="U27" s="330">
        <f t="shared" si="24"/>
        <v>-1.8408076915717997E-3</v>
      </c>
      <c r="V27" s="330">
        <f t="shared" si="24"/>
        <v>3.371333002549548E-3</v>
      </c>
      <c r="W27" s="331">
        <f t="shared" si="24"/>
        <v>1.5823623156310251E-3</v>
      </c>
      <c r="Y27" s="328">
        <v>2031</v>
      </c>
      <c r="Z27" s="329">
        <f t="shared" si="7"/>
        <v>0</v>
      </c>
      <c r="AA27" s="329">
        <f t="shared" si="8"/>
        <v>-1.1102230246251565E-16</v>
      </c>
      <c r="AB27" s="329">
        <f t="shared" si="9"/>
        <v>0</v>
      </c>
      <c r="AC27" s="329">
        <f t="shared" si="10"/>
        <v>-1.1102230246251565E-16</v>
      </c>
      <c r="AD27" s="329">
        <f t="shared" si="11"/>
        <v>0</v>
      </c>
      <c r="AE27" s="329">
        <f t="shared" si="12"/>
        <v>-2.2204460492503131E-16</v>
      </c>
    </row>
    <row r="28" spans="1:32" ht="15" x14ac:dyDescent="0.25">
      <c r="A28" s="328">
        <v>2032</v>
      </c>
      <c r="B28" s="330">
        <f t="shared" ref="B28:G28" si="25">+B17/B16-1</f>
        <v>1.2543558252409159E-3</v>
      </c>
      <c r="C28" s="330">
        <f t="shared" si="25"/>
        <v>-7.7060342496348966E-4</v>
      </c>
      <c r="D28" s="330">
        <f t="shared" si="25"/>
        <v>-1.425603401761899E-3</v>
      </c>
      <c r="E28" s="330">
        <f t="shared" si="25"/>
        <v>-1.8408076915715776E-3</v>
      </c>
      <c r="F28" s="330">
        <f t="shared" si="25"/>
        <v>3.371333002549548E-3</v>
      </c>
      <c r="G28" s="331">
        <f t="shared" si="25"/>
        <v>1.5823623156312472E-3</v>
      </c>
      <c r="Q28" s="328">
        <v>2032</v>
      </c>
      <c r="R28" s="330">
        <f t="shared" ref="R28:W28" si="26">+R17/R16-1</f>
        <v>1.2543558252409159E-3</v>
      </c>
      <c r="S28" s="330">
        <f t="shared" si="26"/>
        <v>-7.7060342496348966E-4</v>
      </c>
      <c r="T28" s="330">
        <f t="shared" si="26"/>
        <v>-1.4256034017620101E-3</v>
      </c>
      <c r="U28" s="330">
        <f t="shared" si="26"/>
        <v>-1.8408076915715776E-3</v>
      </c>
      <c r="V28" s="330">
        <f t="shared" si="26"/>
        <v>3.371333002549548E-3</v>
      </c>
      <c r="W28" s="331">
        <f t="shared" si="26"/>
        <v>1.5823623156314692E-3</v>
      </c>
      <c r="Y28" s="328">
        <v>2032</v>
      </c>
      <c r="Z28" s="329">
        <f t="shared" si="7"/>
        <v>0</v>
      </c>
      <c r="AA28" s="329">
        <f t="shared" si="8"/>
        <v>0</v>
      </c>
      <c r="AB28" s="329">
        <f t="shared" si="9"/>
        <v>-1.1102230246251565E-16</v>
      </c>
      <c r="AC28" s="329">
        <f t="shared" si="10"/>
        <v>0</v>
      </c>
      <c r="AD28" s="329">
        <f t="shared" si="11"/>
        <v>0</v>
      </c>
      <c r="AE28" s="329">
        <f t="shared" si="12"/>
        <v>2.2204460492503131E-16</v>
      </c>
    </row>
    <row r="29" spans="1:32" ht="15" x14ac:dyDescent="0.25">
      <c r="A29" s="328"/>
    </row>
    <row r="30" spans="1:32" ht="15" x14ac:dyDescent="0.25">
      <c r="R30" s="441" t="s">
        <v>367</v>
      </c>
      <c r="S30" s="441"/>
      <c r="T30" s="441"/>
      <c r="U30" s="62"/>
      <c r="V30" s="62"/>
    </row>
    <row r="31" spans="1:32" x14ac:dyDescent="0.2">
      <c r="R31" s="62" t="s">
        <v>5</v>
      </c>
      <c r="S31" s="442">
        <v>0.12</v>
      </c>
      <c r="T31" s="62"/>
      <c r="U31" s="62"/>
      <c r="V31" s="62"/>
    </row>
    <row r="32" spans="1:32" x14ac:dyDescent="0.2">
      <c r="R32" s="62" t="s">
        <v>368</v>
      </c>
      <c r="S32" s="442">
        <v>0.1</v>
      </c>
      <c r="T32" s="62"/>
      <c r="U32" s="62"/>
      <c r="V32" s="62"/>
    </row>
    <row r="33" spans="18:22" x14ac:dyDescent="0.2">
      <c r="R33" s="62" t="s">
        <v>369</v>
      </c>
      <c r="S33" s="442">
        <v>0.12</v>
      </c>
      <c r="T33" s="62"/>
      <c r="U33" s="62"/>
      <c r="V33" s="62"/>
    </row>
  </sheetData>
  <mergeCells count="6">
    <mergeCell ref="Q1:W2"/>
    <mergeCell ref="Q5:W5"/>
    <mergeCell ref="Q3:X4"/>
    <mergeCell ref="B6:G6"/>
    <mergeCell ref="A3:O3"/>
    <mergeCell ref="B4:G4"/>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AH105"/>
  <sheetViews>
    <sheetView showGridLines="0" topLeftCell="A13" zoomScale="50" zoomScaleNormal="50" workbookViewId="0">
      <selection activeCell="O42" sqref="O42"/>
    </sheetView>
  </sheetViews>
  <sheetFormatPr defaultRowHeight="12.75" x14ac:dyDescent="0.2"/>
  <cols>
    <col min="2" max="9" width="15.7109375" customWidth="1"/>
    <col min="10" max="10" width="15" customWidth="1"/>
    <col min="11" max="11" width="10" bestFit="1" customWidth="1"/>
    <col min="12" max="12" width="10.140625" customWidth="1"/>
    <col min="13" max="22" width="15.7109375" customWidth="1"/>
    <col min="32" max="32" width="11.28515625" bestFit="1" customWidth="1"/>
    <col min="33" max="33" width="10.140625" bestFit="1" customWidth="1"/>
    <col min="34" max="34" width="11.140625" bestFit="1" customWidth="1"/>
    <col min="35" max="35" width="9.85546875" bestFit="1" customWidth="1"/>
    <col min="36" max="36" width="10.5703125" bestFit="1" customWidth="1"/>
    <col min="37" max="37" width="11.140625" bestFit="1" customWidth="1"/>
    <col min="38" max="38" width="9.140625" bestFit="1" customWidth="1"/>
    <col min="39" max="39" width="12.140625" bestFit="1" customWidth="1"/>
  </cols>
  <sheetData>
    <row r="1" spans="1:23" ht="42.75" customHeight="1" thickBot="1" x14ac:dyDescent="0.45">
      <c r="A1" s="471" t="s">
        <v>277</v>
      </c>
      <c r="B1" s="471"/>
      <c r="C1" s="471"/>
      <c r="D1" s="471"/>
      <c r="E1" s="471"/>
      <c r="F1" s="471"/>
      <c r="G1" s="471"/>
      <c r="H1" s="471"/>
      <c r="I1" s="471"/>
      <c r="J1" s="389" t="s">
        <v>332</v>
      </c>
      <c r="K1" s="389"/>
      <c r="L1" s="389"/>
      <c r="M1" s="290"/>
      <c r="N1" s="468" t="s">
        <v>276</v>
      </c>
      <c r="O1" s="469"/>
      <c r="P1" s="469"/>
      <c r="Q1" s="469"/>
      <c r="R1" s="469"/>
      <c r="S1" s="469"/>
      <c r="T1" s="469"/>
      <c r="U1" s="469"/>
      <c r="V1" s="469"/>
      <c r="W1" s="470"/>
    </row>
    <row r="2" spans="1:23" ht="27.75" customHeight="1" thickBot="1" x14ac:dyDescent="0.45">
      <c r="A2" s="461">
        <v>1</v>
      </c>
      <c r="B2" s="475" t="s">
        <v>278</v>
      </c>
      <c r="C2" s="475"/>
      <c r="D2" s="475"/>
      <c r="E2" s="475"/>
      <c r="F2" s="475"/>
      <c r="G2" s="475"/>
      <c r="H2" s="475"/>
      <c r="I2" s="475"/>
      <c r="K2" s="290"/>
      <c r="L2" s="290"/>
      <c r="M2" s="290"/>
      <c r="N2" s="308"/>
      <c r="O2" s="309"/>
      <c r="P2" s="309"/>
      <c r="Q2" s="309"/>
      <c r="R2" s="309"/>
      <c r="S2" s="310"/>
      <c r="T2" s="310"/>
      <c r="U2" s="310"/>
      <c r="V2" s="310"/>
      <c r="W2" s="311"/>
    </row>
    <row r="3" spans="1:23" ht="24" customHeight="1" thickBot="1" x14ac:dyDescent="0.25">
      <c r="A3" s="462"/>
      <c r="B3" s="475" t="s">
        <v>31</v>
      </c>
      <c r="C3" s="475"/>
      <c r="D3" s="475"/>
      <c r="E3" s="475"/>
      <c r="F3" s="475"/>
      <c r="G3" s="475"/>
      <c r="H3" s="475"/>
      <c r="I3" s="475"/>
      <c r="K3" s="268"/>
      <c r="N3" s="312"/>
      <c r="O3" s="472" t="s">
        <v>281</v>
      </c>
      <c r="P3" s="473"/>
      <c r="Q3" s="309"/>
      <c r="R3" s="310"/>
      <c r="S3" s="310"/>
      <c r="T3" s="310"/>
      <c r="U3" s="386" t="s">
        <v>333</v>
      </c>
      <c r="V3" s="386"/>
      <c r="W3" s="311"/>
    </row>
    <row r="4" spans="1:23" ht="42.75" customHeight="1" thickBot="1" x14ac:dyDescent="0.3">
      <c r="B4" s="463" t="s">
        <v>259</v>
      </c>
      <c r="C4" s="463"/>
      <c r="D4" s="463"/>
      <c r="E4" s="463"/>
      <c r="F4" s="463"/>
      <c r="G4" s="463"/>
      <c r="H4" s="463"/>
      <c r="I4" s="463"/>
      <c r="K4" s="16"/>
      <c r="N4" s="307">
        <v>1</v>
      </c>
      <c r="O4" s="465" t="s">
        <v>268</v>
      </c>
      <c r="P4" s="465"/>
      <c r="Q4" s="465"/>
      <c r="R4" s="310"/>
      <c r="S4" s="307">
        <v>3</v>
      </c>
      <c r="T4" s="465" t="s">
        <v>273</v>
      </c>
      <c r="U4" s="465"/>
      <c r="V4" s="465"/>
      <c r="W4" s="466"/>
    </row>
    <row r="5" spans="1:23" ht="42.75" customHeight="1" thickBot="1" x14ac:dyDescent="0.25">
      <c r="B5" s="464" t="s">
        <v>270</v>
      </c>
      <c r="C5" s="464"/>
      <c r="D5" s="464"/>
      <c r="E5" s="464"/>
      <c r="F5" s="464"/>
      <c r="G5" s="464"/>
      <c r="H5" s="464"/>
      <c r="I5" s="464"/>
      <c r="K5" s="16"/>
      <c r="N5" s="312"/>
      <c r="O5" s="465"/>
      <c r="P5" s="465"/>
      <c r="Q5" s="465"/>
      <c r="R5" s="310"/>
      <c r="S5" s="310"/>
      <c r="T5" s="465"/>
      <c r="U5" s="465"/>
      <c r="V5" s="465"/>
      <c r="W5" s="466"/>
    </row>
    <row r="6" spans="1:23" ht="30" customHeight="1" thickBot="1" x14ac:dyDescent="0.25">
      <c r="A6" s="454" t="s">
        <v>284</v>
      </c>
      <c r="B6" s="455"/>
      <c r="C6" s="318" t="s">
        <v>14</v>
      </c>
      <c r="D6" s="318" t="s">
        <v>11</v>
      </c>
      <c r="E6" s="319" t="s">
        <v>269</v>
      </c>
      <c r="F6" s="318" t="s">
        <v>12</v>
      </c>
      <c r="G6" s="318" t="s">
        <v>41</v>
      </c>
      <c r="H6" s="318" t="s">
        <v>16</v>
      </c>
      <c r="I6" s="318" t="s">
        <v>15</v>
      </c>
      <c r="K6" s="17"/>
      <c r="N6" s="312"/>
      <c r="O6" s="472" t="s">
        <v>281</v>
      </c>
      <c r="P6" s="473"/>
      <c r="Q6" s="310"/>
      <c r="R6" s="310"/>
      <c r="S6" s="310"/>
      <c r="T6" s="313"/>
      <c r="U6" s="474" t="s">
        <v>280</v>
      </c>
      <c r="V6" s="474"/>
      <c r="W6" s="311"/>
    </row>
    <row r="7" spans="1:23" ht="18" customHeight="1" x14ac:dyDescent="0.25">
      <c r="A7" s="45" t="s">
        <v>258</v>
      </c>
      <c r="B7" s="296">
        <v>2007</v>
      </c>
      <c r="C7" s="291">
        <f>+NominalPrice!F791</f>
        <v>0.1150337669475802</v>
      </c>
      <c r="D7" s="292">
        <f>+NominalPrice!C791</f>
        <v>0.10002725018647916</v>
      </c>
      <c r="E7" s="292">
        <f>+NominalPrice!I791</f>
        <v>0.20110347568287626</v>
      </c>
      <c r="F7" s="292">
        <f>+NominalPrice!D791</f>
        <v>8.9853675636693595E-2</v>
      </c>
      <c r="G7" s="292">
        <f>+NominalPrice!E791</f>
        <v>6.9523689448625012E-2</v>
      </c>
      <c r="H7" s="292">
        <f>+NominalPrice!H791</f>
        <v>9.7617388657774251E-2</v>
      </c>
      <c r="I7" s="292">
        <f>+NominalPrice!G791</f>
        <v>0.21396507508736765</v>
      </c>
      <c r="K7" s="17"/>
      <c r="N7" s="461">
        <v>2</v>
      </c>
      <c r="O7" s="465" t="s">
        <v>271</v>
      </c>
      <c r="P7" s="465"/>
      <c r="Q7" s="465"/>
      <c r="R7" s="310"/>
      <c r="S7" s="461" t="s">
        <v>260</v>
      </c>
      <c r="T7" s="465" t="s">
        <v>274</v>
      </c>
      <c r="U7" s="465"/>
      <c r="V7" s="465"/>
      <c r="W7" s="466"/>
    </row>
    <row r="8" spans="1:23" ht="18" customHeight="1" thickBot="1" x14ac:dyDescent="0.3">
      <c r="A8" s="45" t="s">
        <v>258</v>
      </c>
      <c r="B8" s="296">
        <f t="shared" ref="B8:B32" si="0">B7+1</f>
        <v>2008</v>
      </c>
      <c r="C8" s="293">
        <f>+NominalPrice!F792</f>
        <v>0.11515517679123401</v>
      </c>
      <c r="D8" s="294">
        <f>+NominalPrice!C792</f>
        <v>0.10003941112649363</v>
      </c>
      <c r="E8" s="294">
        <f>+NominalPrice!I792</f>
        <v>0.19583905033953194</v>
      </c>
      <c r="F8" s="294">
        <f>+NominalPrice!D792</f>
        <v>9.0037940007683434E-2</v>
      </c>
      <c r="G8" s="294">
        <f>+NominalPrice!E792</f>
        <v>6.823950090365985E-2</v>
      </c>
      <c r="H8" s="294">
        <f>+NominalPrice!H792</f>
        <v>9.6982399182888687E-2</v>
      </c>
      <c r="I8" s="294">
        <f>+NominalPrice!G792</f>
        <v>0.21398102500457369</v>
      </c>
      <c r="L8" s="58"/>
      <c r="N8" s="462"/>
      <c r="O8" s="465"/>
      <c r="P8" s="465"/>
      <c r="Q8" s="465"/>
      <c r="R8" s="310"/>
      <c r="S8" s="462"/>
      <c r="T8" s="465"/>
      <c r="U8" s="465"/>
      <c r="V8" s="465"/>
      <c r="W8" s="466"/>
    </row>
    <row r="9" spans="1:23" ht="18" customHeight="1" x14ac:dyDescent="0.25">
      <c r="A9" s="45" t="s">
        <v>258</v>
      </c>
      <c r="B9" s="296">
        <f t="shared" si="0"/>
        <v>2009</v>
      </c>
      <c r="C9" s="293">
        <f>+NominalPrice!F793</f>
        <v>0.12554850878043683</v>
      </c>
      <c r="D9" s="294">
        <f>+NominalPrice!C793</f>
        <v>0.11041587259808205</v>
      </c>
      <c r="E9" s="294">
        <f>+NominalPrice!I793</f>
        <v>0.20810927694930056</v>
      </c>
      <c r="F9" s="294">
        <f>+NominalPrice!D793</f>
        <v>0.10198969341770731</v>
      </c>
      <c r="G9" s="294">
        <f>+NominalPrice!E793</f>
        <v>8.9750503781698784E-2</v>
      </c>
      <c r="H9" s="294">
        <f>+NominalPrice!H793</f>
        <v>0.1067198496032304</v>
      </c>
      <c r="I9" s="294">
        <f>+NominalPrice!G793</f>
        <v>0.23809313070601981</v>
      </c>
      <c r="L9" s="58"/>
      <c r="N9" s="312"/>
      <c r="O9" s="465"/>
      <c r="P9" s="465"/>
      <c r="Q9" s="465"/>
      <c r="R9" s="310"/>
      <c r="S9" s="461" t="s">
        <v>261</v>
      </c>
      <c r="T9" s="465"/>
      <c r="U9" s="465"/>
      <c r="V9" s="465"/>
      <c r="W9" s="466"/>
    </row>
    <row r="10" spans="1:23" ht="18" customHeight="1" thickBot="1" x14ac:dyDescent="0.3">
      <c r="A10" s="45" t="s">
        <v>258</v>
      </c>
      <c r="B10" s="296">
        <f t="shared" si="0"/>
        <v>2010</v>
      </c>
      <c r="C10" s="294">
        <f>+NominalPrice!F794</f>
        <v>0.11976239939140243</v>
      </c>
      <c r="D10" s="294">
        <f>+NominalPrice!C794</f>
        <v>0.10450636293105069</v>
      </c>
      <c r="E10" s="294">
        <f>+NominalPrice!I794</f>
        <v>0.19960679983312857</v>
      </c>
      <c r="F10" s="294">
        <f>+NominalPrice!D794</f>
        <v>9.8066112401842362E-2</v>
      </c>
      <c r="G10" s="294">
        <f>+NominalPrice!E794</f>
        <v>8.8637396707247837E-2</v>
      </c>
      <c r="H10" s="294">
        <f>+NominalPrice!H794</f>
        <v>0.10059021310636652</v>
      </c>
      <c r="I10" s="294">
        <f>+NominalPrice!G794</f>
        <v>0.25278644920691951</v>
      </c>
      <c r="L10" s="58"/>
      <c r="N10" s="312"/>
      <c r="O10" s="465"/>
      <c r="P10" s="465"/>
      <c r="Q10" s="465"/>
      <c r="R10" s="310"/>
      <c r="S10" s="462"/>
      <c r="T10" s="465"/>
      <c r="U10" s="465"/>
      <c r="V10" s="465"/>
      <c r="W10" s="466"/>
    </row>
    <row r="11" spans="1:23" ht="18" customHeight="1" thickBot="1" x14ac:dyDescent="0.3">
      <c r="A11" s="45" t="s">
        <v>258</v>
      </c>
      <c r="B11" s="296">
        <f t="shared" si="0"/>
        <v>2011</v>
      </c>
      <c r="C11" s="294">
        <f>+NominalPrice!F795</f>
        <v>0.11416539814444315</v>
      </c>
      <c r="D11" s="294">
        <f>+NominalPrice!C795</f>
        <v>9.8936754709816124E-2</v>
      </c>
      <c r="E11" s="294">
        <f>+NominalPrice!I795</f>
        <v>0.20488743093048914</v>
      </c>
      <c r="F11" s="294">
        <f>+NominalPrice!D795</f>
        <v>9.2614675521868986E-2</v>
      </c>
      <c r="G11" s="294">
        <f>+NominalPrice!E795</f>
        <v>8.4839399910402916E-2</v>
      </c>
      <c r="H11" s="294">
        <f>+NominalPrice!H795</f>
        <v>9.4832979724085928E-2</v>
      </c>
      <c r="I11" s="294">
        <f>+NominalPrice!G795</f>
        <v>0.24791882626720277</v>
      </c>
      <c r="L11" s="58"/>
      <c r="N11" s="314"/>
      <c r="O11" s="467"/>
      <c r="P11" s="467"/>
      <c r="Q11" s="467"/>
      <c r="R11" s="315"/>
      <c r="S11" s="315"/>
      <c r="T11" s="315"/>
      <c r="U11" s="315"/>
      <c r="V11" s="315"/>
      <c r="W11" s="316"/>
    </row>
    <row r="12" spans="1:23" ht="18" customHeight="1" x14ac:dyDescent="0.25">
      <c r="A12" s="45" t="s">
        <v>258</v>
      </c>
      <c r="B12" s="296">
        <f t="shared" si="0"/>
        <v>2012</v>
      </c>
      <c r="C12" s="294">
        <f>+NominalPrice!F796</f>
        <v>0.11426098265099872</v>
      </c>
      <c r="D12" s="294">
        <f>+NominalPrice!C796</f>
        <v>9.9107012420024732E-2</v>
      </c>
      <c r="E12" s="294">
        <f>+NominalPrice!I796</f>
        <v>0.21583709233779216</v>
      </c>
      <c r="F12" s="294">
        <f>+NominalPrice!D796</f>
        <v>9.3022112758271144E-2</v>
      </c>
      <c r="G12" s="294">
        <f>+NominalPrice!E796</f>
        <v>8.2910823487217733E-2</v>
      </c>
      <c r="H12" s="294">
        <f>+NominalPrice!H796</f>
        <v>9.4519703007306277E-2</v>
      </c>
      <c r="I12" s="294">
        <f>+NominalPrice!G796</f>
        <v>0.24869854108877631</v>
      </c>
      <c r="L12" s="58"/>
    </row>
    <row r="13" spans="1:23" ht="18" customHeight="1" x14ac:dyDescent="0.25">
      <c r="A13" s="45" t="s">
        <v>258</v>
      </c>
      <c r="B13" s="296">
        <f t="shared" si="0"/>
        <v>2013</v>
      </c>
      <c r="C13" s="294">
        <f>+NominalPrice!F797</f>
        <v>0.11076932743642316</v>
      </c>
      <c r="D13" s="294">
        <f>+NominalPrice!C797</f>
        <v>9.5532020768210144E-2</v>
      </c>
      <c r="E13" s="294">
        <f>+NominalPrice!I797</f>
        <v>0.23654213474487451</v>
      </c>
      <c r="F13" s="294">
        <f>+NominalPrice!D797</f>
        <v>8.8695916417936449E-2</v>
      </c>
      <c r="G13" s="294">
        <f>+NominalPrice!E797</f>
        <v>8.0387060030808102E-2</v>
      </c>
      <c r="H13" s="294">
        <f>+NominalPrice!H797</f>
        <v>9.0578655585409285E-2</v>
      </c>
      <c r="I13" s="294">
        <f>+NominalPrice!G797</f>
        <v>0.24489048358426313</v>
      </c>
      <c r="L13" s="58"/>
    </row>
    <row r="14" spans="1:23" ht="18" customHeight="1" x14ac:dyDescent="0.25">
      <c r="A14" s="45" t="s">
        <v>258</v>
      </c>
      <c r="B14" s="296">
        <f t="shared" si="0"/>
        <v>2014</v>
      </c>
      <c r="C14" s="294">
        <f>+NominalPrice!F798</f>
        <v>0.11661361720100351</v>
      </c>
      <c r="D14" s="294">
        <f>+NominalPrice!C798</f>
        <v>9.8151708702774787E-2</v>
      </c>
      <c r="E14" s="294">
        <f>+NominalPrice!I798</f>
        <v>0.27505338659855033</v>
      </c>
      <c r="F14" s="294">
        <f>+NominalPrice!D798</f>
        <v>8.9944059148654151E-2</v>
      </c>
      <c r="G14" s="294">
        <f>+NominalPrice!E798</f>
        <v>8.128912889409648E-2</v>
      </c>
      <c r="H14" s="294">
        <f>+NominalPrice!H798</f>
        <v>9.3289454312015505E-2</v>
      </c>
      <c r="I14" s="294">
        <f>+NominalPrice!G798</f>
        <v>0.24752755542938912</v>
      </c>
      <c r="L14" s="58"/>
      <c r="Q14" s="58"/>
      <c r="R14" s="58"/>
      <c r="S14" s="58"/>
      <c r="T14" s="58"/>
    </row>
    <row r="15" spans="1:23" ht="18" customHeight="1" x14ac:dyDescent="0.25">
      <c r="A15" s="45" t="s">
        <v>258</v>
      </c>
      <c r="B15" s="296">
        <f t="shared" si="0"/>
        <v>2015</v>
      </c>
      <c r="C15" s="294">
        <f>+NominalPrice!F799</f>
        <v>0.11513514784497002</v>
      </c>
      <c r="D15" s="294">
        <f>+NominalPrice!C799</f>
        <v>9.6537834460679803E-2</v>
      </c>
      <c r="E15" s="294">
        <f>+NominalPrice!I799</f>
        <v>0.18897664737099792</v>
      </c>
      <c r="F15" s="294">
        <f>+NominalPrice!D799</f>
        <v>8.8207778005197232E-2</v>
      </c>
      <c r="G15" s="294">
        <f>+NominalPrice!E799</f>
        <v>8.1380451722200334E-2</v>
      </c>
      <c r="H15" s="294">
        <f>+NominalPrice!H799</f>
        <v>9.2391463158706763E-2</v>
      </c>
      <c r="I15" s="294">
        <f>+NominalPrice!G799</f>
        <v>0.24628764317125673</v>
      </c>
      <c r="L15" s="58"/>
      <c r="Q15" s="179"/>
      <c r="R15" s="179"/>
      <c r="S15" s="179"/>
      <c r="T15" s="179"/>
      <c r="U15" s="179"/>
    </row>
    <row r="16" spans="1:23" ht="18" customHeight="1" x14ac:dyDescent="0.25">
      <c r="A16" s="45" t="s">
        <v>258</v>
      </c>
      <c r="B16" s="296">
        <f t="shared" si="0"/>
        <v>2016</v>
      </c>
      <c r="C16" s="294">
        <f>+NominalPrice!F800</f>
        <v>0.1128940290883232</v>
      </c>
      <c r="D16" s="294">
        <f>+NominalPrice!C800</f>
        <v>9.4092715042977712E-2</v>
      </c>
      <c r="E16" s="294">
        <f>+NominalPrice!I800</f>
        <v>0.17458992817032504</v>
      </c>
      <c r="F16" s="294">
        <f>+NominalPrice!D800</f>
        <v>8.5346603029156712E-2</v>
      </c>
      <c r="G16" s="294">
        <f>+NominalPrice!E800</f>
        <v>8.0085228349320539E-2</v>
      </c>
      <c r="H16" s="294">
        <f>+NominalPrice!H800</f>
        <v>8.9934005775117107E-2</v>
      </c>
      <c r="I16" s="294">
        <f>+NominalPrice!G800</f>
        <v>0.24267148432217414</v>
      </c>
      <c r="L16" s="58"/>
      <c r="M16" s="177"/>
      <c r="N16" s="58"/>
      <c r="O16" s="58"/>
      <c r="P16" s="58"/>
      <c r="Q16" s="182"/>
      <c r="R16" s="182"/>
      <c r="S16" s="182"/>
      <c r="T16" s="182"/>
      <c r="U16" s="182"/>
    </row>
    <row r="17" spans="1:21" ht="18" customHeight="1" x14ac:dyDescent="0.3">
      <c r="A17" s="45" t="s">
        <v>258</v>
      </c>
      <c r="B17" s="296">
        <f t="shared" si="0"/>
        <v>2017</v>
      </c>
      <c r="C17" s="294">
        <f>+NominalPrice!F801</f>
        <v>0.11161110261215478</v>
      </c>
      <c r="D17" s="294">
        <f>+NominalPrice!C801</f>
        <v>9.0750583665477516E-2</v>
      </c>
      <c r="E17" s="294">
        <f>+NominalPrice!I801</f>
        <v>0.16974056494488024</v>
      </c>
      <c r="F17" s="294">
        <f>+NominalPrice!D801</f>
        <v>8.11275988135855E-2</v>
      </c>
      <c r="G17" s="294">
        <f>+NominalPrice!E801</f>
        <v>7.2971175639553423E-2</v>
      </c>
      <c r="H17" s="294">
        <f>+NominalPrice!H801</f>
        <v>9.513428500630354E-2</v>
      </c>
      <c r="I17" s="364"/>
      <c r="M17" s="178"/>
      <c r="N17" s="58"/>
      <c r="O17" s="179"/>
      <c r="P17" s="179"/>
      <c r="Q17" s="121"/>
      <c r="R17" s="121"/>
      <c r="S17" s="121"/>
      <c r="T17" s="121"/>
      <c r="U17" s="121"/>
    </row>
    <row r="18" spans="1:21" ht="18" customHeight="1" x14ac:dyDescent="0.25">
      <c r="A18" s="45" t="s">
        <v>258</v>
      </c>
      <c r="B18" s="296">
        <f t="shared" si="0"/>
        <v>2018</v>
      </c>
      <c r="C18" s="294">
        <f>+NominalPrice!F802</f>
        <v>0.11344732377263751</v>
      </c>
      <c r="D18" s="294">
        <f>+NominalPrice!C802</f>
        <v>9.2842295036306366E-2</v>
      </c>
      <c r="E18" s="294">
        <f>+NominalPrice!I802</f>
        <v>0.16375097114504281</v>
      </c>
      <c r="F18" s="294">
        <f>+NominalPrice!D802</f>
        <v>8.2902030312998504E-2</v>
      </c>
      <c r="G18" s="294">
        <f>+NominalPrice!E802</f>
        <v>7.4945904215604833E-2</v>
      </c>
      <c r="H18" s="294">
        <f>+NominalPrice!H802</f>
        <v>9.6866475168843572E-2</v>
      </c>
      <c r="I18" s="364"/>
      <c r="L18" s="58"/>
      <c r="M18" s="181"/>
      <c r="N18" s="121"/>
      <c r="O18" s="182"/>
      <c r="P18" s="182"/>
      <c r="Q18" s="185"/>
      <c r="R18" s="185"/>
      <c r="S18" s="185"/>
      <c r="T18" s="185"/>
      <c r="U18" s="185"/>
    </row>
    <row r="19" spans="1:21" ht="18" customHeight="1" x14ac:dyDescent="0.25">
      <c r="A19" s="45" t="s">
        <v>258</v>
      </c>
      <c r="B19" s="296">
        <f t="shared" si="0"/>
        <v>2019</v>
      </c>
      <c r="C19" s="294">
        <f>+NominalPrice!F803</f>
        <v>0.10931422863191396</v>
      </c>
      <c r="D19" s="294">
        <f>+NominalPrice!C803</f>
        <v>9.0277094447715214E-2</v>
      </c>
      <c r="E19" s="294">
        <f>+NominalPrice!I803</f>
        <v>0.15358581808416627</v>
      </c>
      <c r="F19" s="294">
        <f>+NominalPrice!D803</f>
        <v>8.0323289257431943E-2</v>
      </c>
      <c r="G19" s="294">
        <f>+NominalPrice!E803</f>
        <v>7.2755861899384849E-2</v>
      </c>
      <c r="H19" s="294">
        <f>+NominalPrice!H803</f>
        <v>9.4744292484258516E-2</v>
      </c>
      <c r="I19" s="364"/>
      <c r="L19" s="58"/>
      <c r="M19" s="121"/>
      <c r="N19" s="121"/>
      <c r="O19" s="121"/>
      <c r="P19" s="121"/>
      <c r="Q19" s="185"/>
      <c r="R19" s="185"/>
      <c r="S19" s="185"/>
      <c r="T19" s="185"/>
      <c r="U19" s="185"/>
    </row>
    <row r="20" spans="1:21" ht="18" customHeight="1" x14ac:dyDescent="0.25">
      <c r="A20" s="45" t="s">
        <v>258</v>
      </c>
      <c r="B20" s="296">
        <f t="shared" si="0"/>
        <v>2020</v>
      </c>
      <c r="C20" s="294">
        <f>+NominalPrice!F804</f>
        <v>0.10149940883370999</v>
      </c>
      <c r="D20" s="294">
        <f>+NominalPrice!C804</f>
        <v>8.3800959204959571E-2</v>
      </c>
      <c r="E20" s="294">
        <f>+NominalPrice!I804</f>
        <v>0.14774755147961796</v>
      </c>
      <c r="F20" s="294">
        <f>+NominalPrice!D804</f>
        <v>7.2997882724930352E-2</v>
      </c>
      <c r="G20" s="294">
        <f>+NominalPrice!E804</f>
        <v>6.5049361496872973E-2</v>
      </c>
      <c r="H20" s="294">
        <f>+NominalPrice!H804</f>
        <v>8.8104917537697822E-2</v>
      </c>
      <c r="I20" s="364"/>
      <c r="M20" s="184"/>
      <c r="N20" s="121"/>
      <c r="O20" s="185"/>
      <c r="P20" s="185"/>
      <c r="Q20" s="185"/>
      <c r="R20" s="185"/>
      <c r="S20" s="185"/>
      <c r="T20" s="185"/>
      <c r="U20" s="185"/>
    </row>
    <row r="21" spans="1:21" ht="18" customHeight="1" x14ac:dyDescent="0.25">
      <c r="A21" s="93" t="s">
        <v>258</v>
      </c>
      <c r="B21" s="296">
        <f t="shared" si="0"/>
        <v>2021</v>
      </c>
      <c r="C21" s="294">
        <f>+NominalPrice!F805</f>
        <v>0.11642513800367128</v>
      </c>
      <c r="D21" s="294">
        <f>+NominalPrice!C805</f>
        <v>9.7936703485542634E-2</v>
      </c>
      <c r="E21" s="294">
        <f>+NominalPrice!I805</f>
        <v>0.17764968943820272</v>
      </c>
      <c r="F21" s="294">
        <f>+NominalPrice!D805</f>
        <v>8.5708654340918081E-2</v>
      </c>
      <c r="G21" s="294">
        <f>+NominalPrice!E805</f>
        <v>7.4679957564978194E-2</v>
      </c>
      <c r="H21" s="294">
        <f>+NominalPrice!H805</f>
        <v>0.10257049856095811</v>
      </c>
      <c r="I21" s="364"/>
      <c r="M21" s="184"/>
      <c r="N21" s="121"/>
      <c r="O21" s="185"/>
      <c r="P21" s="185"/>
      <c r="Q21" s="185"/>
      <c r="R21" s="185"/>
      <c r="S21" s="185"/>
      <c r="T21" s="185"/>
      <c r="U21" s="288"/>
    </row>
    <row r="22" spans="1:21" ht="18" customHeight="1" thickBot="1" x14ac:dyDescent="0.3">
      <c r="A22" s="45" t="s">
        <v>258</v>
      </c>
      <c r="B22" s="363">
        <f t="shared" si="0"/>
        <v>2022</v>
      </c>
      <c r="C22" s="408">
        <f>+NominalPrice!F806</f>
        <v>0.13646264102566502</v>
      </c>
      <c r="D22" s="408">
        <f>+NominalPrice!C806</f>
        <v>0.10553465922789963</v>
      </c>
      <c r="E22" s="408">
        <f>+NominalPrice!I806</f>
        <v>0.22152026198445671</v>
      </c>
      <c r="F22" s="408">
        <f>+NominalPrice!D806</f>
        <v>8.9033305525883177E-2</v>
      </c>
      <c r="G22" s="408">
        <f>+NominalPrice!E806</f>
        <v>7.5805191641156414E-2</v>
      </c>
      <c r="H22" s="408">
        <f>+NominalPrice!H806</f>
        <v>0.11055951330918729</v>
      </c>
      <c r="I22" s="365"/>
      <c r="M22" s="184"/>
      <c r="N22" s="121"/>
      <c r="O22" s="185"/>
      <c r="P22" s="185"/>
      <c r="Q22" s="185"/>
      <c r="R22" s="185"/>
      <c r="S22" s="185"/>
      <c r="T22" s="185"/>
      <c r="U22" s="185"/>
    </row>
    <row r="23" spans="1:21" ht="18" customHeight="1" x14ac:dyDescent="0.25">
      <c r="B23" s="296">
        <f t="shared" si="0"/>
        <v>2023</v>
      </c>
      <c r="C23" s="60">
        <f t="shared" ref="C23:C32" si="1">(C22*C42)+C22</f>
        <v>0.1661458065320382</v>
      </c>
      <c r="D23" s="60">
        <f t="shared" ref="D23:H32" si="2">(D22*D42)+D22</f>
        <v>0.12373977618680999</v>
      </c>
      <c r="E23" s="60">
        <f t="shared" si="2"/>
        <v>0.25973332210802008</v>
      </c>
      <c r="F23" s="60">
        <f t="shared" si="2"/>
        <v>0.10268726729241405</v>
      </c>
      <c r="G23" s="60">
        <f t="shared" si="2"/>
        <v>9.8963212542713605E-2</v>
      </c>
      <c r="H23" s="60">
        <f t="shared" si="2"/>
        <v>0.12740457048479498</v>
      </c>
      <c r="I23" s="366"/>
      <c r="L23" s="58"/>
      <c r="M23" s="184"/>
      <c r="N23" s="121"/>
      <c r="O23" s="185"/>
      <c r="P23" s="185"/>
      <c r="Q23" s="185"/>
      <c r="R23" s="185"/>
      <c r="S23" s="185"/>
      <c r="T23" s="185"/>
      <c r="U23" s="185"/>
    </row>
    <row r="24" spans="1:21" ht="18" customHeight="1" x14ac:dyDescent="0.25">
      <c r="B24" s="296">
        <f t="shared" si="0"/>
        <v>2024</v>
      </c>
      <c r="C24" s="60">
        <f t="shared" si="1"/>
        <v>0.16619775857584812</v>
      </c>
      <c r="D24" s="60">
        <f t="shared" si="2"/>
        <v>0.12403478240509583</v>
      </c>
      <c r="E24" s="60">
        <f t="shared" si="2"/>
        <v>0.26035254858053458</v>
      </c>
      <c r="F24" s="60">
        <f t="shared" si="2"/>
        <v>0.10318592448141674</v>
      </c>
      <c r="G24" s="60">
        <f t="shared" si="2"/>
        <v>0.1003315381720485</v>
      </c>
      <c r="H24" s="60">
        <f t="shared" si="2"/>
        <v>0.12900923224832164</v>
      </c>
      <c r="I24" s="366"/>
      <c r="K24" s="48"/>
      <c r="L24" s="58"/>
      <c r="M24" s="184"/>
      <c r="N24" s="121"/>
      <c r="O24" s="185"/>
      <c r="P24" s="185"/>
      <c r="Q24" s="185"/>
      <c r="R24" s="185"/>
      <c r="S24" s="185"/>
      <c r="T24" s="185"/>
      <c r="U24" s="185"/>
    </row>
    <row r="25" spans="1:21" ht="18" customHeight="1" x14ac:dyDescent="0.25">
      <c r="B25" s="296">
        <f t="shared" si="0"/>
        <v>2025</v>
      </c>
      <c r="C25" s="60">
        <f t="shared" si="1"/>
        <v>0.165680088729737</v>
      </c>
      <c r="D25" s="60">
        <f t="shared" si="2"/>
        <v>0.11721926175075705</v>
      </c>
      <c r="E25" s="60">
        <f t="shared" si="2"/>
        <v>0.24604657619236137</v>
      </c>
      <c r="F25" s="60">
        <f t="shared" si="2"/>
        <v>9.7028929723877444E-2</v>
      </c>
      <c r="G25" s="60">
        <f t="shared" si="2"/>
        <v>9.2505116353102101E-2</v>
      </c>
      <c r="H25" s="60">
        <f t="shared" si="2"/>
        <v>0.12345598800536055</v>
      </c>
      <c r="I25" s="366"/>
      <c r="L25" s="58"/>
      <c r="M25" s="184"/>
      <c r="N25" s="121"/>
      <c r="O25" s="185"/>
      <c r="P25" s="185"/>
      <c r="Q25" s="185"/>
      <c r="R25" s="185"/>
      <c r="S25" s="185"/>
      <c r="T25" s="185"/>
      <c r="U25" s="185"/>
    </row>
    <row r="26" spans="1:21" ht="18" customHeight="1" x14ac:dyDescent="0.25">
      <c r="B26" s="296">
        <f t="shared" si="0"/>
        <v>2026</v>
      </c>
      <c r="C26" s="60">
        <f t="shared" si="1"/>
        <v>0.16538874055094022</v>
      </c>
      <c r="D26" s="60">
        <f t="shared" si="2"/>
        <v>0.11658043793930449</v>
      </c>
      <c r="E26" s="60">
        <f t="shared" si="2"/>
        <v>0.24470566677823907</v>
      </c>
      <c r="F26" s="60">
        <f t="shared" si="2"/>
        <v>9.6364634492684828E-2</v>
      </c>
      <c r="G26" s="60">
        <f t="shared" si="2"/>
        <v>9.1474901516150536E-2</v>
      </c>
      <c r="H26" s="60">
        <f t="shared" si="2"/>
        <v>0.12330804351091985</v>
      </c>
      <c r="I26" s="366"/>
      <c r="L26" s="58"/>
      <c r="M26" s="184"/>
      <c r="N26" s="121"/>
      <c r="O26" s="185"/>
      <c r="P26" s="185"/>
      <c r="Q26" s="185"/>
      <c r="R26" s="185"/>
      <c r="S26" s="185"/>
      <c r="T26" s="185"/>
      <c r="U26" s="185"/>
    </row>
    <row r="27" spans="1:21" ht="18" customHeight="1" x14ac:dyDescent="0.25">
      <c r="B27" s="296">
        <f t="shared" si="0"/>
        <v>2027</v>
      </c>
      <c r="C27" s="60">
        <f t="shared" si="1"/>
        <v>0.16610578809635954</v>
      </c>
      <c r="D27" s="60">
        <f t="shared" si="2"/>
        <v>0.11695912284816398</v>
      </c>
      <c r="E27" s="60">
        <f t="shared" si="2"/>
        <v>0.24550053721070014</v>
      </c>
      <c r="F27" s="60">
        <f t="shared" si="2"/>
        <v>9.6658341643935927E-2</v>
      </c>
      <c r="G27" s="60">
        <f t="shared" si="2"/>
        <v>9.1491695016214875E-2</v>
      </c>
      <c r="H27" s="60">
        <f t="shared" si="2"/>
        <v>0.12415337864609893</v>
      </c>
      <c r="I27" s="366"/>
      <c r="L27" s="58"/>
      <c r="M27" s="184"/>
      <c r="N27" s="121"/>
      <c r="O27" s="185"/>
      <c r="P27" s="185"/>
      <c r="Q27" s="185"/>
      <c r="R27" s="185"/>
      <c r="S27" s="185"/>
      <c r="T27" s="185"/>
      <c r="U27" s="185"/>
    </row>
    <row r="28" spans="1:21" ht="18" customHeight="1" x14ac:dyDescent="0.25">
      <c r="B28" s="296">
        <f t="shared" si="0"/>
        <v>2028</v>
      </c>
      <c r="C28" s="60">
        <f t="shared" si="1"/>
        <v>0.16631414385926443</v>
      </c>
      <c r="D28" s="60">
        <f t="shared" si="2"/>
        <v>0.11686899374751646</v>
      </c>
      <c r="E28" s="60">
        <f t="shared" si="2"/>
        <v>0.24531135365589521</v>
      </c>
      <c r="F28" s="60">
        <f t="shared" si="2"/>
        <v>9.6480412225183207E-2</v>
      </c>
      <c r="G28" s="60">
        <f t="shared" si="2"/>
        <v>9.1361264144566787E-2</v>
      </c>
      <c r="H28" s="60">
        <f t="shared" si="2"/>
        <v>0.12457194102890656</v>
      </c>
      <c r="I28" s="366"/>
      <c r="L28" s="58"/>
      <c r="M28" s="184"/>
      <c r="N28" s="121"/>
      <c r="O28" s="185"/>
      <c r="P28" s="185"/>
      <c r="Q28" s="185"/>
      <c r="R28" s="185"/>
      <c r="S28" s="185"/>
      <c r="T28" s="185"/>
      <c r="U28" s="185"/>
    </row>
    <row r="29" spans="1:21" ht="18" customHeight="1" x14ac:dyDescent="0.25">
      <c r="B29" s="296">
        <f t="shared" si="0"/>
        <v>2029</v>
      </c>
      <c r="C29" s="60">
        <f t="shared" si="1"/>
        <v>0.16652276097443425</v>
      </c>
      <c r="D29" s="60">
        <f t="shared" si="2"/>
        <v>0.11677893410066259</v>
      </c>
      <c r="E29" s="60">
        <f t="shared" si="2"/>
        <v>0.24512231588658556</v>
      </c>
      <c r="F29" s="60">
        <f t="shared" si="2"/>
        <v>9.630281034027309E-2</v>
      </c>
      <c r="G29" s="60">
        <f t="shared" si="2"/>
        <v>9.1231019215613024E-2</v>
      </c>
      <c r="H29" s="60">
        <f t="shared" si="2"/>
        <v>0.12499191452488898</v>
      </c>
      <c r="I29" s="366"/>
      <c r="L29" s="58"/>
      <c r="M29" s="184"/>
      <c r="N29" s="121"/>
      <c r="O29" s="185"/>
      <c r="P29" s="185"/>
      <c r="Q29" s="185"/>
      <c r="R29" s="185"/>
      <c r="S29" s="185"/>
      <c r="T29" s="185"/>
      <c r="U29" s="185"/>
    </row>
    <row r="30" spans="1:21" ht="18" customHeight="1" x14ac:dyDescent="0.25">
      <c r="B30" s="296">
        <f t="shared" si="0"/>
        <v>2030</v>
      </c>
      <c r="C30" s="60">
        <f t="shared" si="1"/>
        <v>0.16673163976969774</v>
      </c>
      <c r="D30" s="60">
        <f t="shared" si="2"/>
        <v>0.11668894385408103</v>
      </c>
      <c r="E30" s="60">
        <f t="shared" si="2"/>
        <v>0.2449334237904284</v>
      </c>
      <c r="F30" s="60">
        <f t="shared" si="2"/>
        <v>9.6125535386278743E-2</v>
      </c>
      <c r="G30" s="60">
        <f t="shared" si="2"/>
        <v>9.1100959964273046E-2</v>
      </c>
      <c r="H30" s="60">
        <f t="shared" si="2"/>
        <v>0.12541330389137859</v>
      </c>
      <c r="I30" s="366"/>
      <c r="L30" s="58"/>
      <c r="M30" s="184"/>
      <c r="N30" s="121"/>
      <c r="O30" s="185"/>
      <c r="P30" s="185"/>
      <c r="Q30" s="185"/>
      <c r="R30" s="185"/>
      <c r="S30" s="185"/>
      <c r="T30" s="185"/>
      <c r="U30" s="185"/>
    </row>
    <row r="31" spans="1:21" ht="18" customHeight="1" x14ac:dyDescent="0.25">
      <c r="B31" s="296">
        <f t="shared" si="0"/>
        <v>2031</v>
      </c>
      <c r="C31" s="60">
        <f t="shared" si="1"/>
        <v>0.16694078057329484</v>
      </c>
      <c r="D31" s="60">
        <f t="shared" si="2"/>
        <v>0.1165990229542917</v>
      </c>
      <c r="E31" s="60">
        <f t="shared" si="2"/>
        <v>0.24474467725516746</v>
      </c>
      <c r="F31" s="60">
        <f t="shared" si="2"/>
        <v>9.5948586761383223E-2</v>
      </c>
      <c r="G31" s="60">
        <f t="shared" si="2"/>
        <v>9.0971086125844217E-2</v>
      </c>
      <c r="H31" s="60">
        <f t="shared" si="2"/>
        <v>0.12583611390174637</v>
      </c>
      <c r="I31" s="366"/>
      <c r="L31" s="58"/>
      <c r="N31" s="121"/>
      <c r="O31" s="185"/>
      <c r="P31" s="185"/>
      <c r="Q31" s="185"/>
      <c r="R31" s="185"/>
      <c r="S31" s="185"/>
      <c r="T31" s="185"/>
      <c r="U31" s="185"/>
    </row>
    <row r="32" spans="1:21" ht="18" customHeight="1" x14ac:dyDescent="0.25">
      <c r="B32" s="296">
        <f t="shared" si="0"/>
        <v>2032</v>
      </c>
      <c r="C32" s="60">
        <f t="shared" si="1"/>
        <v>0.16694078057329484</v>
      </c>
      <c r="D32" s="60">
        <f t="shared" si="2"/>
        <v>0.1165990229542917</v>
      </c>
      <c r="E32" s="60">
        <f t="shared" si="2"/>
        <v>0.24474467725516746</v>
      </c>
      <c r="F32" s="60">
        <f t="shared" si="2"/>
        <v>9.5948586761383223E-2</v>
      </c>
      <c r="G32" s="60">
        <f t="shared" si="2"/>
        <v>9.0971086125844217E-2</v>
      </c>
      <c r="H32" s="60">
        <f t="shared" si="2"/>
        <v>0.12583611390174637</v>
      </c>
      <c r="I32" s="366"/>
      <c r="L32" s="58"/>
      <c r="N32" s="121"/>
      <c r="O32" s="185"/>
      <c r="P32" s="185"/>
      <c r="Q32" s="185"/>
      <c r="R32" s="185"/>
      <c r="S32" s="185"/>
      <c r="T32" s="185"/>
      <c r="U32" s="185"/>
    </row>
    <row r="33" spans="1:34" ht="23.25" customHeight="1" x14ac:dyDescent="0.4">
      <c r="B33" s="296"/>
      <c r="C33" s="60"/>
      <c r="D33" s="60"/>
      <c r="E33" s="60"/>
      <c r="F33" s="60"/>
      <c r="G33" s="60"/>
      <c r="H33" s="60"/>
      <c r="I33" s="60"/>
      <c r="L33" s="58"/>
      <c r="M33" s="320" t="s">
        <v>279</v>
      </c>
      <c r="N33" s="321"/>
      <c r="O33" s="321"/>
      <c r="P33" s="321"/>
      <c r="Q33" s="321"/>
      <c r="R33" s="322"/>
      <c r="S33" s="321"/>
      <c r="T33" s="321"/>
      <c r="U33" s="185"/>
    </row>
    <row r="34" spans="1:34" ht="22.5" customHeight="1" thickBot="1" x14ac:dyDescent="0.3">
      <c r="B34" s="296"/>
      <c r="C34" s="60"/>
      <c r="D34" s="60"/>
      <c r="E34" s="60"/>
      <c r="F34" s="60"/>
      <c r="G34" s="60"/>
      <c r="H34" s="60"/>
      <c r="I34" s="60"/>
      <c r="L34" s="58"/>
      <c r="N34" s="121"/>
      <c r="O34" s="185"/>
      <c r="P34" s="185"/>
      <c r="Q34" s="185"/>
      <c r="R34" s="185"/>
      <c r="S34" s="185"/>
      <c r="T34" s="185"/>
      <c r="U34" s="185"/>
    </row>
    <row r="35" spans="1:34" ht="26.25" customHeight="1" thickBot="1" x14ac:dyDescent="0.35">
      <c r="A35" s="461">
        <v>2</v>
      </c>
      <c r="B35" s="464" t="s">
        <v>275</v>
      </c>
      <c r="C35" s="464"/>
      <c r="D35" s="464" t="s">
        <v>213</v>
      </c>
      <c r="E35" s="464"/>
      <c r="F35" s="464"/>
      <c r="G35" s="464"/>
      <c r="H35" s="464"/>
      <c r="I35" s="464"/>
      <c r="L35" s="461">
        <v>3</v>
      </c>
      <c r="M35" s="297" t="s">
        <v>338</v>
      </c>
      <c r="N35" s="298"/>
      <c r="O35" s="299"/>
      <c r="P35" s="299"/>
      <c r="Q35" s="62"/>
      <c r="R35" s="62"/>
      <c r="S35" s="62"/>
      <c r="T35" s="62"/>
    </row>
    <row r="36" spans="1:34" ht="24" customHeight="1" thickBot="1" x14ac:dyDescent="0.25">
      <c r="A36" s="462"/>
      <c r="B36" s="454" t="s">
        <v>284</v>
      </c>
      <c r="C36" s="455"/>
      <c r="L36" s="462"/>
      <c r="M36" s="460" t="s">
        <v>335</v>
      </c>
      <c r="N36" s="460"/>
      <c r="O36" s="460"/>
      <c r="P36" s="460"/>
      <c r="Q36" s="460"/>
      <c r="R36" s="460"/>
      <c r="S36" s="460"/>
      <c r="T36" s="460"/>
    </row>
    <row r="37" spans="1:34" ht="15.75" x14ac:dyDescent="0.25">
      <c r="B37" s="456" t="s">
        <v>262</v>
      </c>
      <c r="C37" s="54"/>
      <c r="D37" s="54"/>
      <c r="E37" s="54"/>
      <c r="F37" s="54"/>
      <c r="G37" s="54"/>
      <c r="H37" s="54"/>
      <c r="I37" s="54"/>
      <c r="L37" s="58"/>
      <c r="M37" s="458" t="s">
        <v>216</v>
      </c>
      <c r="N37" s="54" t="s">
        <v>272</v>
      </c>
      <c r="O37" s="54"/>
      <c r="P37" s="54"/>
      <c r="Q37" s="54"/>
      <c r="R37" s="54"/>
      <c r="S37" s="54"/>
      <c r="T37" s="54"/>
    </row>
    <row r="38" spans="1:34" ht="18" customHeight="1" x14ac:dyDescent="0.25">
      <c r="B38" s="457"/>
      <c r="C38" s="300" t="s">
        <v>38</v>
      </c>
      <c r="D38" s="301" t="s">
        <v>39</v>
      </c>
      <c r="E38" s="301" t="s">
        <v>291</v>
      </c>
      <c r="F38" s="301" t="s">
        <v>40</v>
      </c>
      <c r="G38" s="301" t="s">
        <v>42</v>
      </c>
      <c r="H38" s="301" t="s">
        <v>7</v>
      </c>
      <c r="I38" s="302" t="s">
        <v>256</v>
      </c>
      <c r="L38" s="58"/>
      <c r="M38" s="459" t="s">
        <v>216</v>
      </c>
      <c r="N38" s="300" t="s">
        <v>52</v>
      </c>
      <c r="O38" s="301" t="s">
        <v>53</v>
      </c>
      <c r="P38" s="301" t="s">
        <v>290</v>
      </c>
      <c r="Q38" s="301" t="s">
        <v>54</v>
      </c>
      <c r="R38" s="301" t="s">
        <v>55</v>
      </c>
      <c r="S38" s="301" t="s">
        <v>56</v>
      </c>
      <c r="T38" s="302" t="s">
        <v>66</v>
      </c>
      <c r="AC38" s="45" t="s">
        <v>371</v>
      </c>
    </row>
    <row r="39" spans="1:34" ht="18" customHeight="1" x14ac:dyDescent="0.25">
      <c r="K39" s="58"/>
      <c r="L39" s="58"/>
      <c r="M39" s="323"/>
      <c r="N39" s="324"/>
      <c r="O39" s="324"/>
      <c r="P39" s="324"/>
      <c r="Q39" s="324"/>
      <c r="R39" s="324"/>
      <c r="S39" s="324"/>
      <c r="T39" s="324"/>
      <c r="AB39">
        <v>2024</v>
      </c>
      <c r="AC39" s="5">
        <v>-1.202673347165617E-3</v>
      </c>
      <c r="AD39" s="5">
        <v>5.4977241799540888E-3</v>
      </c>
      <c r="AE39" s="5">
        <v>-1.5771038622513167E-2</v>
      </c>
      <c r="AF39" s="5">
        <v>3.5119394605973575E-3</v>
      </c>
      <c r="AG39" s="5">
        <v>1.9101236698069624E-2</v>
      </c>
      <c r="AH39" s="5">
        <v>1.7769490989039127E-3</v>
      </c>
    </row>
    <row r="40" spans="1:34" ht="18" customHeight="1" x14ac:dyDescent="0.25">
      <c r="B40" s="296"/>
      <c r="C40" s="317"/>
      <c r="D40" s="317"/>
      <c r="E40" s="317"/>
      <c r="F40" s="317"/>
      <c r="G40" s="317"/>
      <c r="H40" s="317"/>
      <c r="I40" s="317"/>
      <c r="K40" s="41"/>
      <c r="L40" s="58"/>
      <c r="M40" s="333">
        <v>2021</v>
      </c>
      <c r="N40" s="334">
        <f t="shared" ref="N40:T40" si="3">C21*1000</f>
        <v>116.42513800367128</v>
      </c>
      <c r="O40" s="334">
        <f t="shared" si="3"/>
        <v>97.936703485542637</v>
      </c>
      <c r="P40" s="334">
        <f t="shared" si="3"/>
        <v>177.64968943820273</v>
      </c>
      <c r="Q40" s="334">
        <f t="shared" si="3"/>
        <v>85.708654340918088</v>
      </c>
      <c r="R40" s="334">
        <f t="shared" si="3"/>
        <v>74.679957564978196</v>
      </c>
      <c r="S40" s="334">
        <f t="shared" si="3"/>
        <v>102.57049856095811</v>
      </c>
      <c r="T40" s="334">
        <f t="shared" si="3"/>
        <v>0</v>
      </c>
      <c r="U40" s="335">
        <f>P40/O40-1</f>
        <v>0.81392351504282834</v>
      </c>
      <c r="V40" s="45" t="s">
        <v>289</v>
      </c>
      <c r="AC40" s="5">
        <v>-1.3589908297778619E-3</v>
      </c>
      <c r="AD40" s="5">
        <v>-4.9322185423501752E-2</v>
      </c>
      <c r="AE40" s="5">
        <v>-5.2128812430902172E-2</v>
      </c>
      <c r="AF40" s="5">
        <v>-6.5696758501193386E-2</v>
      </c>
      <c r="AG40" s="5">
        <v>-3.8184528503495963E-2</v>
      </c>
      <c r="AH40" s="5">
        <v>-1.4072821550873527E-2</v>
      </c>
    </row>
    <row r="41" spans="1:34" ht="18" customHeight="1" x14ac:dyDescent="0.25">
      <c r="B41" s="296">
        <v>2022</v>
      </c>
      <c r="C41" s="339">
        <f>N41/N40-1</f>
        <v>0.17210632828592298</v>
      </c>
      <c r="D41" s="339">
        <f t="shared" ref="D41:D50" si="4">O41/O40-1</f>
        <v>7.7580268397318575E-2</v>
      </c>
      <c r="E41" s="339">
        <f t="shared" ref="E41:E50" si="5">P41/P40-1</f>
        <v>0.24694989721057081</v>
      </c>
      <c r="F41" s="339">
        <f t="shared" ref="F41:F50" si="6">Q41/Q40-1</f>
        <v>3.8790145645512419E-2</v>
      </c>
      <c r="G41" s="339">
        <f t="shared" ref="G41:G50" si="7">R41/R40-1</f>
        <v>1.5067417187525356E-2</v>
      </c>
      <c r="H41" s="339">
        <f t="shared" ref="H41:H50" si="8">S41/S40-1</f>
        <v>7.7888036621770462E-2</v>
      </c>
      <c r="I41" s="339"/>
      <c r="K41" s="41"/>
      <c r="L41" s="58"/>
      <c r="M41" s="443">
        <v>2022</v>
      </c>
      <c r="N41" s="444">
        <f t="shared" ref="N41" si="9">C22*1000</f>
        <v>136.46264102566502</v>
      </c>
      <c r="O41" s="444">
        <f t="shared" ref="O41" si="10">D22*1000</f>
        <v>105.53465922789964</v>
      </c>
      <c r="P41" s="444">
        <f t="shared" ref="P41" si="11">E22*1000</f>
        <v>221.52026198445671</v>
      </c>
      <c r="Q41" s="444">
        <f t="shared" ref="Q41" si="12">F22*1000</f>
        <v>89.033305525883179</v>
      </c>
      <c r="R41" s="444">
        <f t="shared" ref="R41" si="13">G22*1000</f>
        <v>75.805191641156412</v>
      </c>
      <c r="S41" s="444">
        <f t="shared" ref="S41" si="14">H22*1000</f>
        <v>110.55951330918728</v>
      </c>
      <c r="T41" s="444">
        <f t="shared" ref="T41" si="15">I22*1000</f>
        <v>0</v>
      </c>
      <c r="U41" s="337">
        <f t="shared" ref="U41:U50" si="16">P41/O41-1</f>
        <v>1.0990285428987727</v>
      </c>
      <c r="V41" s="338" t="s">
        <v>288</v>
      </c>
      <c r="AC41" s="5">
        <v>1.7439616545837922E-3</v>
      </c>
      <c r="AD41" s="5">
        <v>-1.147068913232796E-3</v>
      </c>
      <c r="AE41" s="5">
        <v>-1.2844044264174403E-2</v>
      </c>
      <c r="AF41" s="5">
        <v>-8.0569260304317325E-3</v>
      </c>
      <c r="AG41" s="5">
        <v>3.5017022021277544E-3</v>
      </c>
      <c r="AH41" s="5">
        <v>1.032786064402158E-3</v>
      </c>
    </row>
    <row r="42" spans="1:34" ht="18" customHeight="1" x14ac:dyDescent="0.25">
      <c r="B42" s="296">
        <f t="shared" ref="B42:B50" si="17">B41+1</f>
        <v>2023</v>
      </c>
      <c r="C42" s="317">
        <f t="shared" ref="C42:C50" si="18">N42/N41-1</f>
        <v>0.21751862109125208</v>
      </c>
      <c r="D42" s="317">
        <f t="shared" si="4"/>
        <v>0.17250367881130724</v>
      </c>
      <c r="E42" s="317">
        <f t="shared" si="5"/>
        <v>0.17250367881130724</v>
      </c>
      <c r="F42" s="317">
        <f t="shared" si="6"/>
        <v>0.15335791124324238</v>
      </c>
      <c r="G42" s="317">
        <f t="shared" si="7"/>
        <v>0.30549386394512013</v>
      </c>
      <c r="H42" s="317">
        <f t="shared" si="8"/>
        <v>0.1523618969676479</v>
      </c>
      <c r="I42" s="317"/>
      <c r="K42" s="41"/>
      <c r="L42" s="58"/>
      <c r="M42" s="323">
        <f t="shared" ref="M42:M50" si="19">B42</f>
        <v>2023</v>
      </c>
      <c r="N42" s="324">
        <f>LTF_CalcRatesByCustClass!R8</f>
        <v>166.14580653203819</v>
      </c>
      <c r="O42" s="324">
        <f>LTF_CalcRatesByCustClass!S8</f>
        <v>123.73977618680999</v>
      </c>
      <c r="P42" s="336">
        <f t="shared" ref="P42:P50" si="20">(P41/O41)*O42</f>
        <v>259.73332210802005</v>
      </c>
      <c r="Q42" s="324">
        <f>LTF_CalcRatesByCustClass!U8</f>
        <v>102.68726729241406</v>
      </c>
      <c r="R42" s="324">
        <f>LTF_CalcRatesByCustClass!T8</f>
        <v>98.963212542713606</v>
      </c>
      <c r="S42" s="324">
        <f>LTF_CalcRatesByCustClass!V8</f>
        <v>127.40457048479497</v>
      </c>
      <c r="T42" s="324">
        <f>LTF_CalcRatesByCustClass!W8</f>
        <v>143.4617559320767</v>
      </c>
      <c r="U42" s="337">
        <f t="shared" si="16"/>
        <v>1.0990285428987727</v>
      </c>
      <c r="V42" s="45" t="s">
        <v>292</v>
      </c>
      <c r="AC42" s="5">
        <v>7.8880331485504662E-3</v>
      </c>
      <c r="AD42" s="5">
        <v>8.176465530261634E-3</v>
      </c>
      <c r="AE42" s="5">
        <v>9.7127019141751703E-4</v>
      </c>
      <c r="AF42" s="5">
        <v>3.3893697332421091E-3</v>
      </c>
      <c r="AG42" s="5">
        <v>1.1558198430103861E-2</v>
      </c>
      <c r="AH42" s="5">
        <v>8.6058235563701846E-3</v>
      </c>
    </row>
    <row r="43" spans="1:34" ht="18" customHeight="1" x14ac:dyDescent="0.25">
      <c r="B43" s="296">
        <f t="shared" si="17"/>
        <v>2024</v>
      </c>
      <c r="C43" s="317">
        <f t="shared" si="18"/>
        <v>3.126894677289993E-4</v>
      </c>
      <c r="D43" s="317">
        <f t="shared" si="4"/>
        <v>2.3840855978312092E-3</v>
      </c>
      <c r="E43" s="317">
        <f t="shared" si="5"/>
        <v>2.3840855978309872E-3</v>
      </c>
      <c r="F43" s="317">
        <f t="shared" si="6"/>
        <v>4.856076144111432E-3</v>
      </c>
      <c r="G43" s="317">
        <f t="shared" si="7"/>
        <v>1.3826608839565546E-2</v>
      </c>
      <c r="H43" s="317">
        <f t="shared" si="8"/>
        <v>1.2595009405240942E-2</v>
      </c>
      <c r="I43" s="317">
        <f t="shared" ref="I43:I50" si="21">T43/T42-1</f>
        <v>1.8319841653064994E-3</v>
      </c>
      <c r="K43" s="41"/>
      <c r="L43" s="58"/>
      <c r="M43" s="323">
        <f t="shared" si="19"/>
        <v>2024</v>
      </c>
      <c r="N43" s="324">
        <f>LTF_CalcRatesByCustClass!R9</f>
        <v>166.1977585758481</v>
      </c>
      <c r="O43" s="324">
        <f>LTF_CalcRatesByCustClass!S9</f>
        <v>124.03478240509581</v>
      </c>
      <c r="P43" s="336">
        <f t="shared" si="20"/>
        <v>260.35254858053457</v>
      </c>
      <c r="Q43" s="324">
        <f>LTF_CalcRatesByCustClass!U9</f>
        <v>103.18592448141675</v>
      </c>
      <c r="R43" s="324">
        <f>LTF_CalcRatesByCustClass!T9</f>
        <v>100.3315381720485</v>
      </c>
      <c r="S43" s="324">
        <f>LTF_CalcRatesByCustClass!V9</f>
        <v>129.00923224832164</v>
      </c>
      <c r="T43" s="324">
        <f>LTF_CalcRatesByCustClass!W9</f>
        <v>143.72457559727133</v>
      </c>
      <c r="U43" s="337">
        <f t="shared" si="16"/>
        <v>1.0990285428987727</v>
      </c>
      <c r="V43" s="45" t="s">
        <v>293</v>
      </c>
      <c r="AC43" s="5">
        <v>5.4392716749864789E-3</v>
      </c>
      <c r="AD43" s="5">
        <v>5.7339880323932224E-3</v>
      </c>
      <c r="AE43" s="5">
        <v>-2.7412316691258765E-2</v>
      </c>
      <c r="AF43" s="5">
        <v>-9.4053054227516419E-4</v>
      </c>
      <c r="AG43" s="5">
        <v>8.0463752512420772E-3</v>
      </c>
      <c r="AH43" s="5">
        <v>5.5604808161269226E-3</v>
      </c>
    </row>
    <row r="44" spans="1:34" ht="18" customHeight="1" x14ac:dyDescent="0.25">
      <c r="B44" s="296">
        <f t="shared" si="17"/>
        <v>2025</v>
      </c>
      <c r="C44" s="317">
        <f t="shared" si="18"/>
        <v>-3.11478235655549E-3</v>
      </c>
      <c r="D44" s="317">
        <f t="shared" si="4"/>
        <v>-5.494846302127887E-2</v>
      </c>
      <c r="E44" s="317">
        <f t="shared" si="5"/>
        <v>-5.494846302127887E-2</v>
      </c>
      <c r="F44" s="317">
        <f t="shared" si="6"/>
        <v>-5.9668940201704879E-2</v>
      </c>
      <c r="G44" s="317">
        <f t="shared" si="7"/>
        <v>-7.8005599849627072E-2</v>
      </c>
      <c r="H44" s="317">
        <f t="shared" si="8"/>
        <v>-4.3045324324324397E-2</v>
      </c>
      <c r="I44" s="317">
        <f t="shared" si="21"/>
        <v>-1.7751734210009751E-2</v>
      </c>
      <c r="K44" s="17"/>
      <c r="L44" s="58"/>
      <c r="M44" s="323">
        <f t="shared" si="19"/>
        <v>2025</v>
      </c>
      <c r="N44" s="324">
        <f>LTF_CalcRatesByCustClass!R10</f>
        <v>165.68008872973698</v>
      </c>
      <c r="O44" s="324">
        <f>LTF_CalcRatesByCustClass!S10</f>
        <v>117.21926175075703</v>
      </c>
      <c r="P44" s="336">
        <f t="shared" si="20"/>
        <v>246.04657619236136</v>
      </c>
      <c r="Q44" s="324">
        <f>LTF_CalcRatesByCustClass!U10</f>
        <v>97.028929723877454</v>
      </c>
      <c r="R44" s="324">
        <f>LTF_CalcRatesByCustClass!T10</f>
        <v>92.505116353102096</v>
      </c>
      <c r="S44" s="324">
        <f>LTF_CalcRatesByCustClass!V10</f>
        <v>123.45598800536054</v>
      </c>
      <c r="T44" s="324">
        <f>LTF_CalcRatesByCustClass!W10</f>
        <v>141.1732151318221</v>
      </c>
      <c r="U44" s="337">
        <f t="shared" si="16"/>
        <v>1.0990285428987727</v>
      </c>
      <c r="AC44" s="5">
        <v>5.4392716749864789E-3</v>
      </c>
      <c r="AD44" s="5">
        <v>5.7339880323932224E-3</v>
      </c>
      <c r="AE44" s="5">
        <v>-2.7412316691258765E-2</v>
      </c>
      <c r="AF44" s="5">
        <v>-9.4053054227516419E-4</v>
      </c>
      <c r="AG44" s="5">
        <v>8.0463752512420772E-3</v>
      </c>
      <c r="AH44" s="5">
        <v>5.5604808161269226E-3</v>
      </c>
    </row>
    <row r="45" spans="1:34" ht="18" customHeight="1" x14ac:dyDescent="0.25">
      <c r="B45" s="296">
        <f t="shared" si="17"/>
        <v>2026</v>
      </c>
      <c r="C45" s="317">
        <f t="shared" si="18"/>
        <v>-1.7584984474026122E-3</v>
      </c>
      <c r="D45" s="317">
        <f t="shared" si="4"/>
        <v>-5.44981944017775E-3</v>
      </c>
      <c r="E45" s="317">
        <f t="shared" si="5"/>
        <v>-5.449819440177639E-3</v>
      </c>
      <c r="F45" s="317">
        <f t="shared" si="6"/>
        <v>-6.8463625547869889E-3</v>
      </c>
      <c r="G45" s="317">
        <f t="shared" si="7"/>
        <v>-1.1136841696616218E-2</v>
      </c>
      <c r="H45" s="317">
        <f t="shared" si="8"/>
        <v>-1.1983581908904251E-3</v>
      </c>
      <c r="I45" s="317">
        <f t="shared" si="21"/>
        <v>-2.4452168955171327E-3</v>
      </c>
      <c r="K45" s="17"/>
      <c r="L45" s="58"/>
      <c r="M45" s="323">
        <f t="shared" si="19"/>
        <v>2026</v>
      </c>
      <c r="N45" s="324">
        <f>LTF_CalcRatesByCustClass!R11</f>
        <v>165.38874055094021</v>
      </c>
      <c r="O45" s="324">
        <f>LTF_CalcRatesByCustClass!S11</f>
        <v>116.58043793930447</v>
      </c>
      <c r="P45" s="336">
        <f t="shared" si="20"/>
        <v>244.70566677823908</v>
      </c>
      <c r="Q45" s="324">
        <f>LTF_CalcRatesByCustClass!U11</f>
        <v>96.364634492684843</v>
      </c>
      <c r="R45" s="324">
        <f>LTF_CalcRatesByCustClass!T11</f>
        <v>91.474901516150538</v>
      </c>
      <c r="S45" s="324">
        <f>LTF_CalcRatesByCustClass!V11</f>
        <v>123.30804351091984</v>
      </c>
      <c r="T45" s="324">
        <f>LTF_CalcRatesByCustClass!W11</f>
        <v>140.8280160009873</v>
      </c>
      <c r="U45" s="337">
        <f t="shared" si="16"/>
        <v>1.0990285428987727</v>
      </c>
      <c r="AC45" s="5">
        <v>5.4392716749864789E-3</v>
      </c>
      <c r="AD45" s="5">
        <v>5.7339880323932224E-3</v>
      </c>
      <c r="AE45" s="5">
        <v>-2.7412316691258765E-2</v>
      </c>
      <c r="AF45" s="5">
        <v>-9.4053054227516419E-4</v>
      </c>
      <c r="AG45" s="5">
        <v>8.0463752512420772E-3</v>
      </c>
      <c r="AH45" s="5">
        <v>5.5604808161269226E-3</v>
      </c>
    </row>
    <row r="46" spans="1:34" ht="18" customHeight="1" x14ac:dyDescent="0.25">
      <c r="B46" s="296">
        <f t="shared" si="17"/>
        <v>2027</v>
      </c>
      <c r="C46" s="317">
        <f t="shared" si="18"/>
        <v>4.3355281806409796E-3</v>
      </c>
      <c r="D46" s="317">
        <f t="shared" si="4"/>
        <v>3.2482714557706682E-3</v>
      </c>
      <c r="E46" s="317">
        <f t="shared" si="5"/>
        <v>3.2482714557706682E-3</v>
      </c>
      <c r="F46" s="317">
        <f t="shared" si="6"/>
        <v>3.0478728300826763E-3</v>
      </c>
      <c r="G46" s="317">
        <f t="shared" si="7"/>
        <v>1.8358587750300082E-4</v>
      </c>
      <c r="H46" s="317">
        <f t="shared" si="8"/>
        <v>6.8554743965605347E-3</v>
      </c>
      <c r="I46" s="317">
        <f t="shared" si="21"/>
        <v>4.7324569666020722E-3</v>
      </c>
      <c r="L46" s="58"/>
      <c r="M46" s="323">
        <f t="shared" si="19"/>
        <v>2027</v>
      </c>
      <c r="N46" s="324">
        <f>LTF_CalcRatesByCustClass!R12</f>
        <v>166.10578809635953</v>
      </c>
      <c r="O46" s="324">
        <f>LTF_CalcRatesByCustClass!S12</f>
        <v>116.95912284816397</v>
      </c>
      <c r="P46" s="336">
        <f t="shared" si="20"/>
        <v>245.50053721070017</v>
      </c>
      <c r="Q46" s="324">
        <f>LTF_CalcRatesByCustClass!U12</f>
        <v>96.658341643935941</v>
      </c>
      <c r="R46" s="324">
        <f>LTF_CalcRatesByCustClass!T12</f>
        <v>91.491695016214891</v>
      </c>
      <c r="S46" s="324">
        <f>LTF_CalcRatesByCustClass!V12</f>
        <v>124.15337864609891</v>
      </c>
      <c r="T46" s="324">
        <f>LTF_CalcRatesByCustClass!W12</f>
        <v>141.49447852640392</v>
      </c>
      <c r="U46" s="337">
        <f t="shared" si="16"/>
        <v>1.0990285428987727</v>
      </c>
      <c r="AC46" s="5">
        <v>5.4392716749864789E-3</v>
      </c>
      <c r="AD46" s="5">
        <v>5.7339880323932224E-3</v>
      </c>
      <c r="AE46" s="5">
        <v>-2.7412316691258765E-2</v>
      </c>
      <c r="AF46" s="5">
        <v>-9.4053054227516419E-4</v>
      </c>
      <c r="AG46" s="5">
        <v>8.0463752512420772E-3</v>
      </c>
      <c r="AH46" s="5">
        <v>5.5604808161269226E-3</v>
      </c>
    </row>
    <row r="47" spans="1:34" ht="18" customHeight="1" x14ac:dyDescent="0.25">
      <c r="B47" s="296">
        <f t="shared" si="17"/>
        <v>2028</v>
      </c>
      <c r="C47" s="317">
        <f t="shared" si="18"/>
        <v>1.2543558252409159E-3</v>
      </c>
      <c r="D47" s="317">
        <f t="shared" si="4"/>
        <v>-7.7060342496348966E-4</v>
      </c>
      <c r="E47" s="317">
        <f t="shared" si="5"/>
        <v>-7.7060342496348966E-4</v>
      </c>
      <c r="F47" s="317">
        <f t="shared" si="6"/>
        <v>-1.8408076915716887E-3</v>
      </c>
      <c r="G47" s="317">
        <f t="shared" si="7"/>
        <v>-1.4256034017620101E-3</v>
      </c>
      <c r="H47" s="317">
        <f t="shared" si="8"/>
        <v>3.371333002549548E-3</v>
      </c>
      <c r="I47" s="317">
        <f t="shared" si="21"/>
        <v>1.5823623156312472E-3</v>
      </c>
      <c r="L47" s="58"/>
      <c r="M47" s="323">
        <f t="shared" si="19"/>
        <v>2028</v>
      </c>
      <c r="N47" s="324">
        <f>LTF_CalcRatesByCustClass!R13</f>
        <v>166.31414385926442</v>
      </c>
      <c r="O47" s="324">
        <f>LTF_CalcRatesByCustClass!S13</f>
        <v>116.86899374751646</v>
      </c>
      <c r="P47" s="336">
        <f t="shared" si="20"/>
        <v>245.31135365589523</v>
      </c>
      <c r="Q47" s="324">
        <f>LTF_CalcRatesByCustClass!U13</f>
        <v>96.480412225183215</v>
      </c>
      <c r="R47" s="324">
        <f>LTF_CalcRatesByCustClass!T13</f>
        <v>91.361264144566803</v>
      </c>
      <c r="S47" s="324">
        <f>LTF_CalcRatesByCustClass!V13</f>
        <v>124.57194102890655</v>
      </c>
      <c r="T47" s="324">
        <f>LTF_CalcRatesByCustClass!W13</f>
        <v>141.718374057094</v>
      </c>
      <c r="U47" s="337">
        <f t="shared" si="16"/>
        <v>1.0990285428987727</v>
      </c>
      <c r="AC47" s="5">
        <v>5.4392716749864789E-3</v>
      </c>
      <c r="AD47" s="5">
        <v>5.7339880323932224E-3</v>
      </c>
      <c r="AE47" s="5">
        <v>-2.7412316691258765E-2</v>
      </c>
      <c r="AF47" s="5">
        <v>-9.4053054227516419E-4</v>
      </c>
      <c r="AG47" s="5">
        <v>8.0463752512420772E-3</v>
      </c>
      <c r="AH47" s="5">
        <v>5.5604808161269226E-3</v>
      </c>
    </row>
    <row r="48" spans="1:34" ht="18" customHeight="1" x14ac:dyDescent="0.25">
      <c r="B48" s="296">
        <f t="shared" si="17"/>
        <v>2029</v>
      </c>
      <c r="C48" s="317">
        <f t="shared" si="18"/>
        <v>1.2543558252409159E-3</v>
      </c>
      <c r="D48" s="317">
        <f t="shared" si="4"/>
        <v>-7.7060342496337864E-4</v>
      </c>
      <c r="E48" s="317">
        <f t="shared" si="5"/>
        <v>-7.7060342496337864E-4</v>
      </c>
      <c r="F48" s="317">
        <f t="shared" si="6"/>
        <v>-1.8408076915715776E-3</v>
      </c>
      <c r="G48" s="317">
        <f t="shared" si="7"/>
        <v>-1.425603401761899E-3</v>
      </c>
      <c r="H48" s="317">
        <f t="shared" si="8"/>
        <v>3.371333002549548E-3</v>
      </c>
      <c r="I48" s="317">
        <f t="shared" si="21"/>
        <v>1.5823623156310251E-3</v>
      </c>
      <c r="L48" s="58"/>
      <c r="M48" s="323">
        <f t="shared" si="19"/>
        <v>2029</v>
      </c>
      <c r="N48" s="324">
        <f>LTF_CalcRatesByCustClass!R14</f>
        <v>166.52276097443425</v>
      </c>
      <c r="O48" s="324">
        <f>LTF_CalcRatesByCustClass!S14</f>
        <v>116.7789341006626</v>
      </c>
      <c r="P48" s="336">
        <f t="shared" si="20"/>
        <v>245.1223158865856</v>
      </c>
      <c r="Q48" s="324">
        <f>LTF_CalcRatesByCustClass!U14</f>
        <v>96.302810340273098</v>
      </c>
      <c r="R48" s="324">
        <f>LTF_CalcRatesByCustClass!T14</f>
        <v>91.231019215613046</v>
      </c>
      <c r="S48" s="324">
        <f>LTF_CalcRatesByCustClass!V14</f>
        <v>124.99191452488897</v>
      </c>
      <c r="T48" s="324">
        <f>LTF_CalcRatesByCustClass!W14</f>
        <v>141.94262387163445</v>
      </c>
      <c r="U48" s="337">
        <f t="shared" si="16"/>
        <v>1.0990285428987727</v>
      </c>
    </row>
    <row r="49" spans="1:34" ht="18" customHeight="1" x14ac:dyDescent="0.25">
      <c r="B49" s="296">
        <f t="shared" si="17"/>
        <v>2030</v>
      </c>
      <c r="C49" s="317">
        <f t="shared" si="18"/>
        <v>1.2543558252409159E-3</v>
      </c>
      <c r="D49" s="317">
        <f t="shared" si="4"/>
        <v>-7.7060342496348966E-4</v>
      </c>
      <c r="E49" s="317">
        <f t="shared" si="5"/>
        <v>-7.7060342496337864E-4</v>
      </c>
      <c r="F49" s="317">
        <f t="shared" si="6"/>
        <v>-1.8408076915716887E-3</v>
      </c>
      <c r="G49" s="317">
        <f t="shared" si="7"/>
        <v>-1.425603401761788E-3</v>
      </c>
      <c r="H49" s="317">
        <f t="shared" si="8"/>
        <v>3.371333002549548E-3</v>
      </c>
      <c r="I49" s="317">
        <f t="shared" si="21"/>
        <v>1.5823623156314692E-3</v>
      </c>
      <c r="L49" s="58"/>
      <c r="M49" s="323">
        <f t="shared" si="19"/>
        <v>2030</v>
      </c>
      <c r="N49" s="324">
        <f>LTF_CalcRatesByCustClass!R15</f>
        <v>166.73163976969772</v>
      </c>
      <c r="O49" s="324">
        <f>LTF_CalcRatesByCustClass!S15</f>
        <v>116.68894385408105</v>
      </c>
      <c r="P49" s="336">
        <f t="shared" si="20"/>
        <v>244.93342379042844</v>
      </c>
      <c r="Q49" s="324">
        <f>LTF_CalcRatesByCustClass!U15</f>
        <v>96.125535386278756</v>
      </c>
      <c r="R49" s="324">
        <f>LTF_CalcRatesByCustClass!T15</f>
        <v>91.100959964273073</v>
      </c>
      <c r="S49" s="324">
        <f>LTF_CalcRatesByCustClass!V15</f>
        <v>125.41330389137858</v>
      </c>
      <c r="T49" s="324">
        <f>LTF_CalcRatesByCustClass!W15</f>
        <v>142.16722853063078</v>
      </c>
      <c r="U49" s="337">
        <f t="shared" si="16"/>
        <v>1.0990285428987727</v>
      </c>
      <c r="AC49" s="298">
        <f>AC39-C43</f>
        <v>-1.5153628148946163E-3</v>
      </c>
      <c r="AD49" s="298">
        <f t="shared" ref="AD49:AF56" si="22">AD39-D43</f>
        <v>3.1136385821228796E-3</v>
      </c>
      <c r="AE49" s="298">
        <f>AE39-G43</f>
        <v>-2.9597647462078713E-2</v>
      </c>
      <c r="AF49" s="298">
        <f>AF39-F43</f>
        <v>-1.3441366835140744E-3</v>
      </c>
      <c r="AG49" s="298">
        <f>AG39-H43</f>
        <v>6.5062272928286813E-3</v>
      </c>
      <c r="AH49" s="298">
        <f>AH39-I43</f>
        <v>-5.5035066402586708E-5</v>
      </c>
    </row>
    <row r="50" spans="1:34" ht="18" customHeight="1" x14ac:dyDescent="0.25">
      <c r="B50" s="296">
        <f t="shared" si="17"/>
        <v>2031</v>
      </c>
      <c r="C50" s="317">
        <f t="shared" si="18"/>
        <v>1.2543558252409159E-3</v>
      </c>
      <c r="D50" s="317">
        <f t="shared" si="4"/>
        <v>-7.7060342496360068E-4</v>
      </c>
      <c r="E50" s="317">
        <f t="shared" si="5"/>
        <v>-7.7060342496348966E-4</v>
      </c>
      <c r="F50" s="317">
        <f t="shared" si="6"/>
        <v>-1.8408076915717997E-3</v>
      </c>
      <c r="G50" s="317">
        <f t="shared" si="7"/>
        <v>-1.425603401761788E-3</v>
      </c>
      <c r="H50" s="317">
        <f t="shared" si="8"/>
        <v>3.371333002549548E-3</v>
      </c>
      <c r="I50" s="317">
        <f t="shared" si="21"/>
        <v>1.5823623156310251E-3</v>
      </c>
      <c r="L50" s="58"/>
      <c r="M50" s="323">
        <f t="shared" si="19"/>
        <v>2031</v>
      </c>
      <c r="N50" s="324">
        <f>LTF_CalcRatesByCustClass!R16</f>
        <v>166.94078057329483</v>
      </c>
      <c r="O50" s="324">
        <f>LTF_CalcRatesByCustClass!S16</f>
        <v>116.59902295429171</v>
      </c>
      <c r="P50" s="336">
        <f t="shared" si="20"/>
        <v>244.74467725516749</v>
      </c>
      <c r="Q50" s="324">
        <f>LTF_CalcRatesByCustClass!U16</f>
        <v>95.94858676138324</v>
      </c>
      <c r="R50" s="324">
        <f>LTF_CalcRatesByCustClass!T16</f>
        <v>90.971086125844238</v>
      </c>
      <c r="S50" s="324">
        <f>LTF_CalcRatesByCustClass!V16</f>
        <v>125.83611390174636</v>
      </c>
      <c r="T50" s="324">
        <f>LTF_CalcRatesByCustClass!W16</f>
        <v>142.39218859557536</v>
      </c>
      <c r="U50" s="337">
        <f t="shared" si="16"/>
        <v>1.0990285428987727</v>
      </c>
      <c r="AC50" s="298">
        <f t="shared" ref="AC50:AC56" si="23">AC40-C44</f>
        <v>1.7557915267776281E-3</v>
      </c>
      <c r="AD50" s="298">
        <f t="shared" si="22"/>
        <v>5.6262775977771184E-3</v>
      </c>
      <c r="AE50" s="298">
        <f t="shared" ref="AE50:AE56" si="24">AE40-G44</f>
        <v>2.58767874187249E-2</v>
      </c>
      <c r="AF50" s="298">
        <f t="shared" si="22"/>
        <v>-6.0278182994885077E-3</v>
      </c>
      <c r="AG50" s="298">
        <f t="shared" ref="AG50:AG56" si="25">AG40-H44</f>
        <v>4.8607958208284341E-3</v>
      </c>
      <c r="AH50" s="298">
        <f t="shared" ref="AH50:AH56" si="26">AH40-I44</f>
        <v>3.6789126591362242E-3</v>
      </c>
    </row>
    <row r="51" spans="1:34" ht="18" customHeight="1" x14ac:dyDescent="0.25">
      <c r="B51" s="54"/>
      <c r="C51" s="219"/>
      <c r="D51" s="219"/>
      <c r="E51" s="219"/>
      <c r="F51" s="219"/>
      <c r="G51" s="219"/>
      <c r="H51" s="219"/>
      <c r="L51" s="58"/>
      <c r="AC51" s="298">
        <f t="shared" si="23"/>
        <v>3.5024601019864043E-3</v>
      </c>
      <c r="AD51" s="298">
        <f t="shared" si="22"/>
        <v>4.302750526944954E-3</v>
      </c>
      <c r="AE51" s="298">
        <f t="shared" si="24"/>
        <v>-1.7072025675581859E-3</v>
      </c>
      <c r="AF51" s="298">
        <f t="shared" si="22"/>
        <v>-1.2105634756447436E-3</v>
      </c>
      <c r="AG51" s="298">
        <f t="shared" si="25"/>
        <v>4.7000603930181795E-3</v>
      </c>
      <c r="AH51" s="298">
        <f t="shared" si="26"/>
        <v>3.4780029599192908E-3</v>
      </c>
    </row>
    <row r="52" spans="1:34" ht="18" customHeight="1" x14ac:dyDescent="0.25">
      <c r="C52" s="219"/>
      <c r="D52" s="219"/>
      <c r="E52" s="219"/>
      <c r="F52" s="219"/>
      <c r="G52" s="219"/>
      <c r="H52" s="219"/>
      <c r="L52" s="58"/>
      <c r="AC52" s="298">
        <f t="shared" si="23"/>
        <v>3.5525049679094867E-3</v>
      </c>
      <c r="AD52" s="298">
        <f t="shared" si="22"/>
        <v>4.9281940744909658E-3</v>
      </c>
      <c r="AE52" s="298">
        <f t="shared" si="24"/>
        <v>7.8768431391451621E-4</v>
      </c>
      <c r="AF52" s="298">
        <f t="shared" si="22"/>
        <v>3.4149690315943282E-4</v>
      </c>
      <c r="AG52" s="298">
        <f t="shared" si="25"/>
        <v>4.7027240335433262E-3</v>
      </c>
      <c r="AH52" s="298">
        <f t="shared" si="26"/>
        <v>3.8733665897681124E-3</v>
      </c>
    </row>
    <row r="53" spans="1:34" ht="33.75" customHeight="1" thickBot="1" x14ac:dyDescent="0.45">
      <c r="B53" s="320" t="s">
        <v>282</v>
      </c>
      <c r="C53" s="321"/>
      <c r="D53" s="321"/>
      <c r="E53" s="321"/>
      <c r="F53" s="321"/>
      <c r="G53" s="322"/>
      <c r="H53" s="321"/>
      <c r="I53" s="321"/>
      <c r="J53" s="207"/>
      <c r="K53" s="207"/>
      <c r="L53" s="207"/>
      <c r="M53" s="320" t="s">
        <v>283</v>
      </c>
      <c r="N53" s="321"/>
      <c r="O53" s="321"/>
      <c r="P53" s="321"/>
      <c r="Q53" s="321"/>
      <c r="R53" s="322"/>
      <c r="S53" s="321"/>
      <c r="T53" s="321"/>
      <c r="AC53" s="298">
        <f t="shared" si="23"/>
        <v>4.184915849745563E-3</v>
      </c>
      <c r="AD53" s="298">
        <f t="shared" si="22"/>
        <v>6.5045914573567121E-3</v>
      </c>
      <c r="AE53" s="298">
        <f t="shared" si="24"/>
        <v>-2.5986713289496755E-2</v>
      </c>
      <c r="AF53" s="298">
        <f t="shared" si="22"/>
        <v>9.0027714929652447E-4</v>
      </c>
      <c r="AG53" s="298">
        <f t="shared" si="25"/>
        <v>4.6750422486925292E-3</v>
      </c>
      <c r="AH53" s="298">
        <f t="shared" si="26"/>
        <v>3.9781185004956754E-3</v>
      </c>
    </row>
    <row r="54" spans="1:34" ht="18" customHeight="1" x14ac:dyDescent="0.3">
      <c r="A54" s="461" t="s">
        <v>260</v>
      </c>
      <c r="B54" s="304" t="s">
        <v>341</v>
      </c>
      <c r="C54" s="305"/>
      <c r="D54" s="225"/>
      <c r="E54" s="225"/>
      <c r="F54" s="93"/>
      <c r="G54" s="93"/>
      <c r="H54" s="93"/>
      <c r="I54" s="93"/>
      <c r="L54" s="461" t="s">
        <v>261</v>
      </c>
      <c r="M54" s="304" t="s">
        <v>340</v>
      </c>
      <c r="N54" s="305"/>
      <c r="O54" s="225"/>
      <c r="P54" s="225"/>
      <c r="Q54" s="93"/>
      <c r="R54" s="93"/>
      <c r="S54" s="93"/>
      <c r="T54" s="93"/>
      <c r="AC54" s="298">
        <f t="shared" si="23"/>
        <v>4.184915849745563E-3</v>
      </c>
      <c r="AD54" s="298">
        <f t="shared" si="22"/>
        <v>6.504591457356601E-3</v>
      </c>
      <c r="AE54" s="298">
        <f t="shared" si="24"/>
        <v>-2.5986713289496866E-2</v>
      </c>
      <c r="AF54" s="298">
        <f t="shared" si="22"/>
        <v>9.0027714929641345E-4</v>
      </c>
      <c r="AG54" s="298">
        <f t="shared" si="25"/>
        <v>4.6750422486925292E-3</v>
      </c>
      <c r="AH54" s="298">
        <f t="shared" si="26"/>
        <v>3.9781185004958974E-3</v>
      </c>
    </row>
    <row r="55" spans="1:34" ht="18" customHeight="1" thickBot="1" x14ac:dyDescent="0.25">
      <c r="A55" s="462"/>
      <c r="B55" s="460" t="s">
        <v>264</v>
      </c>
      <c r="C55" s="460"/>
      <c r="D55" s="460"/>
      <c r="E55" s="460"/>
      <c r="F55" s="460"/>
      <c r="G55" s="460"/>
      <c r="H55" s="460"/>
      <c r="I55" s="460"/>
      <c r="L55" s="462"/>
      <c r="M55" s="460" t="s">
        <v>263</v>
      </c>
      <c r="N55" s="460"/>
      <c r="O55" s="460"/>
      <c r="P55" s="460"/>
      <c r="Q55" s="460"/>
      <c r="R55" s="460"/>
      <c r="S55" s="460"/>
      <c r="T55" s="460"/>
      <c r="AC55" s="298">
        <f t="shared" si="23"/>
        <v>4.184915849745563E-3</v>
      </c>
      <c r="AD55" s="298">
        <f t="shared" si="22"/>
        <v>6.5045914573567121E-3</v>
      </c>
      <c r="AE55" s="298">
        <f t="shared" si="24"/>
        <v>-2.5986713289496977E-2</v>
      </c>
      <c r="AF55" s="298">
        <f t="shared" si="22"/>
        <v>9.0027714929652447E-4</v>
      </c>
      <c r="AG55" s="298">
        <f t="shared" si="25"/>
        <v>4.6750422486925292E-3</v>
      </c>
      <c r="AH55" s="298">
        <f t="shared" si="26"/>
        <v>3.9781185004954533E-3</v>
      </c>
    </row>
    <row r="56" spans="1:34" ht="18" customHeight="1" x14ac:dyDescent="0.25">
      <c r="B56" s="456" t="s">
        <v>262</v>
      </c>
      <c r="C56" s="54"/>
      <c r="D56" s="54"/>
      <c r="E56" s="54"/>
      <c r="F56" s="54"/>
      <c r="G56" s="54"/>
      <c r="H56" s="54"/>
      <c r="I56" s="54"/>
      <c r="J56" s="6"/>
      <c r="L56" s="58"/>
      <c r="M56" s="458" t="s">
        <v>216</v>
      </c>
      <c r="N56" s="186" t="s">
        <v>339</v>
      </c>
      <c r="AC56" s="298">
        <f t="shared" si="23"/>
        <v>4.184915849745563E-3</v>
      </c>
      <c r="AD56" s="298">
        <f t="shared" si="22"/>
        <v>6.5045914573568231E-3</v>
      </c>
      <c r="AE56" s="298">
        <f t="shared" si="24"/>
        <v>-2.5986713289496977E-2</v>
      </c>
      <c r="AF56" s="298">
        <f t="shared" si="22"/>
        <v>9.0027714929663549E-4</v>
      </c>
      <c r="AG56" s="298">
        <f t="shared" si="25"/>
        <v>4.6750422486925292E-3</v>
      </c>
      <c r="AH56" s="298">
        <f t="shared" si="26"/>
        <v>3.9781185004958974E-3</v>
      </c>
    </row>
    <row r="57" spans="1:34" ht="18" customHeight="1" x14ac:dyDescent="0.25">
      <c r="B57" s="457"/>
      <c r="C57" s="300" t="s">
        <v>38</v>
      </c>
      <c r="D57" s="301" t="s">
        <v>39</v>
      </c>
      <c r="E57" s="301" t="s">
        <v>8</v>
      </c>
      <c r="F57" s="301" t="s">
        <v>40</v>
      </c>
      <c r="G57" s="301" t="s">
        <v>42</v>
      </c>
      <c r="H57" s="301" t="s">
        <v>7</v>
      </c>
      <c r="I57" s="302" t="s">
        <v>256</v>
      </c>
      <c r="L57" s="58"/>
      <c r="M57" s="459" t="s">
        <v>216</v>
      </c>
      <c r="N57" s="300" t="s">
        <v>52</v>
      </c>
      <c r="O57" s="301" t="s">
        <v>53</v>
      </c>
      <c r="P57" s="301" t="s">
        <v>290</v>
      </c>
      <c r="Q57" s="301" t="s">
        <v>54</v>
      </c>
      <c r="R57" s="301" t="s">
        <v>55</v>
      </c>
      <c r="S57" s="301" t="s">
        <v>56</v>
      </c>
      <c r="T57" s="302" t="s">
        <v>66</v>
      </c>
    </row>
    <row r="58" spans="1:34" ht="18" customHeight="1" x14ac:dyDescent="0.2">
      <c r="B58" s="186" t="s">
        <v>339</v>
      </c>
      <c r="C58" s="6"/>
      <c r="D58" s="6"/>
      <c r="E58" s="6"/>
      <c r="F58" s="6"/>
      <c r="G58" s="6"/>
      <c r="H58" s="6"/>
      <c r="I58" s="6"/>
      <c r="L58" s="58"/>
      <c r="M58" s="121">
        <v>2020</v>
      </c>
      <c r="N58" s="325">
        <v>101.44</v>
      </c>
      <c r="O58" s="325">
        <v>82.7</v>
      </c>
      <c r="P58" s="325">
        <v>139.41</v>
      </c>
      <c r="Q58" s="325">
        <v>69.319999999999993</v>
      </c>
      <c r="R58" s="325">
        <v>41.45</v>
      </c>
      <c r="S58" s="325">
        <v>85.63</v>
      </c>
      <c r="T58" s="325">
        <v>91.58</v>
      </c>
    </row>
    <row r="59" spans="1:34" ht="18" customHeight="1" x14ac:dyDescent="0.2">
      <c r="C59" s="248"/>
      <c r="D59" s="248"/>
      <c r="E59" s="248"/>
      <c r="F59" s="248"/>
      <c r="G59" s="248"/>
      <c r="H59" s="248"/>
      <c r="I59" s="248"/>
      <c r="L59" s="58"/>
      <c r="M59" s="121">
        <v>2021</v>
      </c>
      <c r="N59" s="325">
        <v>116.42513800367128</v>
      </c>
      <c r="O59" s="325">
        <v>97.936703485542637</v>
      </c>
      <c r="P59" s="325">
        <v>177.64968943820273</v>
      </c>
      <c r="Q59" s="325">
        <v>85.708654340918088</v>
      </c>
      <c r="R59" s="325">
        <v>74.679957564978196</v>
      </c>
      <c r="S59" s="325">
        <v>102.57049856095811</v>
      </c>
      <c r="T59" s="325">
        <v>0</v>
      </c>
    </row>
    <row r="60" spans="1:34" ht="18" customHeight="1" x14ac:dyDescent="0.25">
      <c r="B60" s="296">
        <v>2022</v>
      </c>
      <c r="C60" s="339">
        <v>0.14753601605072042</v>
      </c>
      <c r="D60" s="339">
        <v>4.6878872755542478E-2</v>
      </c>
      <c r="E60" s="339">
        <v>4.6878872755542478E-2</v>
      </c>
      <c r="F60" s="339">
        <v>4.7276950991296252E-2</v>
      </c>
      <c r="G60" s="339">
        <v>-9.2992186347097272E-3</v>
      </c>
      <c r="H60" s="339">
        <v>7.4142524326367365E-2</v>
      </c>
      <c r="I60" s="339"/>
      <c r="L60" s="58"/>
      <c r="M60" s="121">
        <v>2022</v>
      </c>
      <c r="N60" s="325">
        <v>133.60203903288826</v>
      </c>
      <c r="O60" s="325">
        <v>102.52786574633869</v>
      </c>
      <c r="P60" s="325">
        <v>185.97770662443787</v>
      </c>
      <c r="Q60" s="325">
        <v>89.76069819172362</v>
      </c>
      <c r="R60" s="325">
        <v>73.985492311950622</v>
      </c>
      <c r="S60" s="325">
        <v>110.17533424568158</v>
      </c>
      <c r="T60" s="325">
        <v>123.23020454744248</v>
      </c>
    </row>
    <row r="61" spans="1:34" ht="18" customHeight="1" x14ac:dyDescent="0.25">
      <c r="B61" s="296">
        <v>2023</v>
      </c>
      <c r="C61" s="390">
        <v>4.1350447461304451E-2</v>
      </c>
      <c r="D61" s="390">
        <v>3.0839689001181059E-2</v>
      </c>
      <c r="E61" s="390">
        <v>3.0839689001181059E-2</v>
      </c>
      <c r="F61" s="390">
        <v>2.9919181252718863E-2</v>
      </c>
      <c r="G61" s="390">
        <v>5.7274258888634799E-2</v>
      </c>
      <c r="H61" s="390">
        <v>4.1345561114208396E-2</v>
      </c>
      <c r="I61" s="390">
        <v>-1.5031756565268894E-2</v>
      </c>
      <c r="L61" s="58"/>
      <c r="M61" s="121">
        <v>2023</v>
      </c>
      <c r="N61" s="325">
        <v>139.12654312864086</v>
      </c>
      <c r="O61" s="325">
        <v>105.68979323991063</v>
      </c>
      <c r="P61" s="325">
        <v>191.71320125788844</v>
      </c>
      <c r="Q61" s="325">
        <v>92.446264790292389</v>
      </c>
      <c r="R61" s="325">
        <v>78.222956552628375</v>
      </c>
      <c r="S61" s="325">
        <v>114.73059526101474</v>
      </c>
      <c r="T61" s="325">
        <v>121.37783811119704</v>
      </c>
    </row>
    <row r="62" spans="1:34" ht="18" customHeight="1" x14ac:dyDescent="0.25">
      <c r="B62" s="296">
        <v>2024</v>
      </c>
      <c r="C62" s="390">
        <v>-5.8188841107656875E-2</v>
      </c>
      <c r="D62" s="390">
        <v>-8.3288535569552402E-2</v>
      </c>
      <c r="E62" s="390">
        <v>-8.3288535569552402E-2</v>
      </c>
      <c r="F62" s="390">
        <v>-9.5295530909835224E-2</v>
      </c>
      <c r="G62" s="390">
        <v>-0.12146413419513724</v>
      </c>
      <c r="H62" s="390">
        <v>-7.1459827464036785E-2</v>
      </c>
      <c r="I62" s="390">
        <v>-6.8472983878984817E-2</v>
      </c>
      <c r="L62" s="58"/>
      <c r="M62" s="121">
        <v>2024</v>
      </c>
      <c r="N62" s="325">
        <v>131.0309308166708</v>
      </c>
      <c r="O62" s="325">
        <v>96.887045136309695</v>
      </c>
      <c r="P62" s="325">
        <v>175.74568947576805</v>
      </c>
      <c r="Q62" s="325">
        <v>83.636548906470267</v>
      </c>
      <c r="R62" s="325">
        <v>68.721672860779535</v>
      </c>
      <c r="S62" s="325">
        <v>106.53196671881639</v>
      </c>
      <c r="T62" s="325">
        <v>113.06673535894301</v>
      </c>
    </row>
    <row r="63" spans="1:34" ht="18" customHeight="1" x14ac:dyDescent="0.25">
      <c r="B63" s="296">
        <v>2025</v>
      </c>
      <c r="C63" s="390">
        <v>-6.9566285877753486E-4</v>
      </c>
      <c r="D63" s="390">
        <v>-6.3936067109253703E-3</v>
      </c>
      <c r="E63" s="390">
        <v>-6.3936067109253703E-3</v>
      </c>
      <c r="F63" s="390">
        <v>-3.2994314055929674E-3</v>
      </c>
      <c r="G63" s="390">
        <v>-4.2396120397248271E-2</v>
      </c>
      <c r="H63" s="390">
        <v>-3.0236252234168148E-3</v>
      </c>
      <c r="I63" s="390">
        <v>-2.8541128450381148E-3</v>
      </c>
      <c r="L63" s="58"/>
      <c r="M63" s="121">
        <v>2025</v>
      </c>
      <c r="N63" s="325">
        <v>130.93977746475059</v>
      </c>
      <c r="O63" s="325">
        <v>96.267587474324458</v>
      </c>
      <c r="P63" s="325">
        <v>174.62204065611957</v>
      </c>
      <c r="Q63" s="325">
        <v>83.360595850352851</v>
      </c>
      <c r="R63" s="325">
        <v>65.808140544273613</v>
      </c>
      <c r="S63" s="325">
        <v>106.20985397714517</v>
      </c>
      <c r="T63" s="325">
        <v>112.74403013720853</v>
      </c>
    </row>
    <row r="64" spans="1:34" ht="18" customHeight="1" x14ac:dyDescent="0.25">
      <c r="B64" s="296">
        <v>2026</v>
      </c>
      <c r="C64" s="390">
        <v>1.0111421386502784E-2</v>
      </c>
      <c r="D64" s="390">
        <v>9.9333023878556137E-3</v>
      </c>
      <c r="E64" s="390">
        <v>9.9333023878556137E-3</v>
      </c>
      <c r="F64" s="390">
        <v>9.9009732611510248E-3</v>
      </c>
      <c r="G64" s="390">
        <v>7.7762612074077087E-3</v>
      </c>
      <c r="H64" s="390">
        <v>1.2434065629856939E-2</v>
      </c>
      <c r="I64" s="390">
        <v>1.075942221918047E-2</v>
      </c>
      <c r="L64" s="58"/>
      <c r="M64" s="121">
        <v>2026</v>
      </c>
      <c r="N64" s="325">
        <v>132.26376473095158</v>
      </c>
      <c r="O64" s="325">
        <v>97.223842530856274</v>
      </c>
      <c r="P64" s="325">
        <v>176.35661418954123</v>
      </c>
      <c r="Q64" s="325">
        <v>84.185946880900815</v>
      </c>
      <c r="R64" s="325">
        <v>66.319881834719681</v>
      </c>
      <c r="S64" s="325">
        <v>107.53047427203452</v>
      </c>
      <c r="T64" s="325">
        <v>113.95709076014676</v>
      </c>
    </row>
    <row r="65" spans="2:20" ht="18" customHeight="1" x14ac:dyDescent="0.25">
      <c r="B65" s="296">
        <v>2027</v>
      </c>
      <c r="C65" s="390">
        <v>1.2887934020278768E-2</v>
      </c>
      <c r="D65" s="390">
        <v>8.3195715173494111E-3</v>
      </c>
      <c r="E65" s="390">
        <v>8.3195715173494111E-3</v>
      </c>
      <c r="F65" s="390">
        <v>1.4887168421955366E-3</v>
      </c>
      <c r="G65" s="390">
        <v>9.6423147517366026E-3</v>
      </c>
      <c r="H65" s="390">
        <v>1.1374624472216377E-2</v>
      </c>
      <c r="I65" s="390">
        <v>1.1522905999738375E-2</v>
      </c>
      <c r="L65" s="58"/>
      <c r="M65" s="121">
        <v>2027</v>
      </c>
      <c r="N65" s="325">
        <v>133.96837140407774</v>
      </c>
      <c r="O65" s="325">
        <v>98.032703241983256</v>
      </c>
      <c r="P65" s="325">
        <v>177.82382565384873</v>
      </c>
      <c r="Q65" s="325">
        <v>84.311275917898598</v>
      </c>
      <c r="R65" s="325">
        <v>66.95935900966802</v>
      </c>
      <c r="S65" s="325">
        <v>108.75359303619825</v>
      </c>
      <c r="T65" s="325">
        <v>115.27020760497957</v>
      </c>
    </row>
    <row r="66" spans="2:20" ht="18" customHeight="1" x14ac:dyDescent="0.25">
      <c r="B66" s="296">
        <v>2028</v>
      </c>
      <c r="C66" s="390">
        <v>1.2887934020278768E-2</v>
      </c>
      <c r="D66" s="390">
        <v>8.3195715173494111E-3</v>
      </c>
      <c r="E66" s="390">
        <v>8.3195715173494111E-3</v>
      </c>
      <c r="F66" s="390">
        <v>1.4887168421955366E-3</v>
      </c>
      <c r="G66" s="390">
        <v>9.6423147517366026E-3</v>
      </c>
      <c r="H66" s="390">
        <v>1.1374624472216377E-2</v>
      </c>
      <c r="I66" s="390">
        <v>1.1522905999738375E-2</v>
      </c>
      <c r="L66" s="58"/>
      <c r="M66" s="121">
        <v>2028</v>
      </c>
      <c r="N66" s="325">
        <v>135.6949469355377</v>
      </c>
      <c r="O66" s="325">
        <v>98.848293327644029</v>
      </c>
      <c r="P66" s="325">
        <v>179.3032436888646</v>
      </c>
      <c r="Q66" s="325">
        <v>84.436791534344565</v>
      </c>
      <c r="R66" s="325">
        <v>67.605002224813774</v>
      </c>
      <c r="S66" s="325">
        <v>109.99062431698925</v>
      </c>
      <c r="T66" s="325">
        <v>116.59845537178208</v>
      </c>
    </row>
    <row r="67" spans="2:20" ht="18" customHeight="1" x14ac:dyDescent="0.25">
      <c r="B67" s="296">
        <v>2029</v>
      </c>
      <c r="C67" s="390">
        <v>1.2887934020278768E-2</v>
      </c>
      <c r="D67" s="390">
        <v>8.3195715173494111E-3</v>
      </c>
      <c r="E67" s="390">
        <v>8.3195715173494111E-3</v>
      </c>
      <c r="F67" s="390">
        <v>1.4887168421955366E-3</v>
      </c>
      <c r="G67" s="390">
        <v>9.6423147517366026E-3</v>
      </c>
      <c r="H67" s="390">
        <v>1.1374624472216377E-2</v>
      </c>
      <c r="I67" s="390">
        <v>1.1522905999738375E-2</v>
      </c>
      <c r="M67" s="121">
        <v>2029</v>
      </c>
      <c r="N67" s="325">
        <v>137.44377445852814</v>
      </c>
      <c r="O67" s="325">
        <v>99.670668773351295</v>
      </c>
      <c r="P67" s="325">
        <v>180.79496984802682</v>
      </c>
      <c r="Q67" s="325">
        <v>84.562494008002702</v>
      </c>
      <c r="R67" s="325">
        <v>68.256870935057279</v>
      </c>
      <c r="S67" s="325">
        <v>111.24172636405964</v>
      </c>
      <c r="T67" s="325">
        <v>117.94200841274582</v>
      </c>
    </row>
    <row r="68" spans="2:20" ht="18" customHeight="1" x14ac:dyDescent="0.25">
      <c r="B68" s="296">
        <v>2030</v>
      </c>
      <c r="C68" s="390">
        <v>1.2887934020278768E-2</v>
      </c>
      <c r="D68" s="390">
        <v>8.3195715173494111E-3</v>
      </c>
      <c r="E68" s="390">
        <v>8.3195715173494111E-3</v>
      </c>
      <c r="F68" s="390">
        <v>1.4887168421955366E-3</v>
      </c>
      <c r="G68" s="390">
        <v>9.6423147517366026E-3</v>
      </c>
      <c r="H68" s="390">
        <v>1.1374624472216377E-2</v>
      </c>
      <c r="I68" s="390">
        <v>1.1522905999738375E-2</v>
      </c>
      <c r="M68" s="121">
        <v>2030</v>
      </c>
      <c r="N68" s="325">
        <v>139.21514075524772</v>
      </c>
      <c r="O68" s="325">
        <v>100.49988603039324</v>
      </c>
      <c r="P68" s="325">
        <v>182.29910652965452</v>
      </c>
      <c r="Q68" s="325">
        <v>84.688383617050476</v>
      </c>
      <c r="R68" s="325">
        <v>68.915025168581764</v>
      </c>
      <c r="S68" s="325">
        <v>112.50705922709187</v>
      </c>
      <c r="T68" s="325">
        <v>119.30104308910624</v>
      </c>
    </row>
    <row r="69" spans="2:20" ht="18" customHeight="1" x14ac:dyDescent="0.25">
      <c r="B69" s="296">
        <v>2031</v>
      </c>
      <c r="C69" s="390">
        <v>1.2887934020278768E-2</v>
      </c>
      <c r="D69" s="390">
        <v>8.3195715173494111E-3</v>
      </c>
      <c r="E69" s="390">
        <v>8.3195715173494111E-3</v>
      </c>
      <c r="F69" s="390">
        <v>1.4887168421955366E-3</v>
      </c>
      <c r="G69" s="390">
        <v>9.6423147517366026E-3</v>
      </c>
      <c r="H69" s="390">
        <v>1.1374624472216377E-2</v>
      </c>
      <c r="I69" s="390">
        <v>1.1522905999738375E-2</v>
      </c>
      <c r="M69" s="121">
        <v>2031</v>
      </c>
      <c r="N69" s="325">
        <v>141.00933630392518</v>
      </c>
      <c r="O69" s="325">
        <v>101.33600201970856</v>
      </c>
      <c r="P69" s="325">
        <v>183.81575698397688</v>
      </c>
      <c r="Q69" s="325">
        <v>84.814460640079503</v>
      </c>
      <c r="R69" s="325">
        <v>69.579525532381084</v>
      </c>
      <c r="S69" s="325">
        <v>113.78678477627345</v>
      </c>
      <c r="T69" s="325">
        <v>120.67573779429276</v>
      </c>
    </row>
    <row r="70" spans="2:20" ht="18" customHeight="1" thickBot="1" x14ac:dyDescent="0.25"/>
    <row r="71" spans="2:20" ht="18" customHeight="1" thickBot="1" x14ac:dyDescent="0.25">
      <c r="B71" s="454" t="s">
        <v>284</v>
      </c>
      <c r="C71" s="455"/>
      <c r="M71" s="458" t="s">
        <v>266</v>
      </c>
      <c r="N71" s="454" t="s">
        <v>284</v>
      </c>
      <c r="O71" s="455"/>
    </row>
    <row r="72" spans="2:20" ht="18" customHeight="1" x14ac:dyDescent="0.25">
      <c r="B72" s="300" t="s">
        <v>267</v>
      </c>
      <c r="C72" s="300" t="s">
        <v>38</v>
      </c>
      <c r="D72" s="301" t="s">
        <v>39</v>
      </c>
      <c r="E72" s="301" t="s">
        <v>8</v>
      </c>
      <c r="F72" s="301" t="s">
        <v>40</v>
      </c>
      <c r="G72" s="301" t="s">
        <v>42</v>
      </c>
      <c r="H72" s="301" t="s">
        <v>7</v>
      </c>
      <c r="I72" s="302" t="s">
        <v>256</v>
      </c>
      <c r="M72" s="459" t="s">
        <v>265</v>
      </c>
      <c r="N72" s="300" t="s">
        <v>52</v>
      </c>
      <c r="O72" s="301" t="s">
        <v>53</v>
      </c>
      <c r="P72" s="301" t="s">
        <v>290</v>
      </c>
      <c r="Q72" s="301" t="s">
        <v>54</v>
      </c>
      <c r="R72" s="301" t="s">
        <v>55</v>
      </c>
      <c r="S72" s="301" t="s">
        <v>56</v>
      </c>
      <c r="T72" s="302" t="s">
        <v>66</v>
      </c>
    </row>
    <row r="73" spans="2:20" ht="18" customHeight="1" x14ac:dyDescent="0.25">
      <c r="B73" s="296">
        <f t="shared" ref="B73:B82" si="27">B60</f>
        <v>2022</v>
      </c>
      <c r="C73" s="248">
        <f>C41-C60</f>
        <v>2.4570312235202563E-2</v>
      </c>
      <c r="D73" s="248">
        <f>D41-D60</f>
        <v>3.0701395641776097E-2</v>
      </c>
      <c r="E73" s="248">
        <f t="shared" ref="E73:H73" si="28">E41-E60</f>
        <v>0.20007102445502833</v>
      </c>
      <c r="F73" s="248">
        <f t="shared" si="28"/>
        <v>-8.4868053457838322E-3</v>
      </c>
      <c r="G73" s="248">
        <f t="shared" si="28"/>
        <v>2.4366635822235083E-2</v>
      </c>
      <c r="H73" s="248">
        <f t="shared" si="28"/>
        <v>3.7455122954030973E-3</v>
      </c>
      <c r="I73" s="248"/>
      <c r="M73" s="121">
        <f t="shared" ref="M73:M82" si="29">M60</f>
        <v>2022</v>
      </c>
      <c r="N73" s="303">
        <f t="shared" ref="N73:T82" si="30">N41-N60</f>
        <v>2.8606019927767647</v>
      </c>
      <c r="O73" s="303">
        <f t="shared" si="30"/>
        <v>3.0067934815609476</v>
      </c>
      <c r="P73" s="303">
        <f t="shared" si="30"/>
        <v>35.542555360018838</v>
      </c>
      <c r="Q73" s="303">
        <f t="shared" si="30"/>
        <v>-0.7273926658404406</v>
      </c>
      <c r="R73" s="303">
        <f t="shared" si="30"/>
        <v>1.8196993292057897</v>
      </c>
      <c r="S73" s="303">
        <f t="shared" si="30"/>
        <v>0.38417906350569808</v>
      </c>
      <c r="T73" s="303">
        <f t="shared" si="30"/>
        <v>-123.23020454744248</v>
      </c>
    </row>
    <row r="74" spans="2:20" ht="18" customHeight="1" x14ac:dyDescent="0.25">
      <c r="B74" s="296">
        <f t="shared" si="27"/>
        <v>2023</v>
      </c>
      <c r="C74" s="248">
        <f t="shared" ref="C74:D82" si="31">C42-C61</f>
        <v>0.17616817362994763</v>
      </c>
      <c r="D74" s="248">
        <f t="shared" si="31"/>
        <v>0.14166398981012618</v>
      </c>
      <c r="E74" s="248">
        <f t="shared" ref="E74:H74" si="32">E42-E61</f>
        <v>0.14166398981012618</v>
      </c>
      <c r="F74" s="248">
        <f t="shared" si="32"/>
        <v>0.12343872999052352</v>
      </c>
      <c r="G74" s="248">
        <f t="shared" si="32"/>
        <v>0.24821960505648533</v>
      </c>
      <c r="H74" s="248">
        <f t="shared" si="32"/>
        <v>0.11101633585343951</v>
      </c>
      <c r="I74" s="248">
        <f t="shared" ref="I74" si="33">I42-I61</f>
        <v>1.5031756565268894E-2</v>
      </c>
      <c r="M74" s="121">
        <f t="shared" si="29"/>
        <v>2023</v>
      </c>
      <c r="N74" s="303">
        <f t="shared" si="30"/>
        <v>27.019263403397332</v>
      </c>
      <c r="O74" s="303">
        <f t="shared" si="30"/>
        <v>18.049982946899362</v>
      </c>
      <c r="P74" s="303">
        <f t="shared" si="30"/>
        <v>68.020120850131605</v>
      </c>
      <c r="Q74" s="303">
        <f t="shared" si="30"/>
        <v>10.241002502121674</v>
      </c>
      <c r="R74" s="303">
        <f t="shared" si="30"/>
        <v>20.740255990085231</v>
      </c>
      <c r="S74" s="303">
        <f t="shared" si="30"/>
        <v>12.673975223780232</v>
      </c>
      <c r="T74" s="303">
        <f t="shared" si="30"/>
        <v>22.083917820879662</v>
      </c>
    </row>
    <row r="75" spans="2:20" ht="18" customHeight="1" x14ac:dyDescent="0.25">
      <c r="B75" s="296">
        <f t="shared" si="27"/>
        <v>2024</v>
      </c>
      <c r="C75" s="248">
        <f t="shared" si="31"/>
        <v>5.8501530575385874E-2</v>
      </c>
      <c r="D75" s="248">
        <f t="shared" si="31"/>
        <v>8.5672621167383611E-2</v>
      </c>
      <c r="E75" s="248">
        <f t="shared" ref="E75:H75" si="34">E43-E62</f>
        <v>8.5672621167383389E-2</v>
      </c>
      <c r="F75" s="248">
        <f t="shared" si="34"/>
        <v>0.10015160705394666</v>
      </c>
      <c r="G75" s="248">
        <f t="shared" si="34"/>
        <v>0.13529074303470279</v>
      </c>
      <c r="H75" s="248">
        <f t="shared" si="34"/>
        <v>8.4054836869277727E-2</v>
      </c>
      <c r="I75" s="248">
        <f t="shared" ref="I75" si="35">I43-I62</f>
        <v>7.0304968044291316E-2</v>
      </c>
      <c r="M75" s="121">
        <f t="shared" si="29"/>
        <v>2024</v>
      </c>
      <c r="N75" s="303">
        <f t="shared" si="30"/>
        <v>35.166827759177295</v>
      </c>
      <c r="O75" s="303">
        <f t="shared" si="30"/>
        <v>27.147737268786116</v>
      </c>
      <c r="P75" s="303">
        <f t="shared" si="30"/>
        <v>84.606859104766528</v>
      </c>
      <c r="Q75" s="303">
        <f t="shared" si="30"/>
        <v>19.549375574946481</v>
      </c>
      <c r="R75" s="303">
        <f t="shared" si="30"/>
        <v>31.609865311268962</v>
      </c>
      <c r="S75" s="303">
        <f t="shared" si="30"/>
        <v>22.477265529505246</v>
      </c>
      <c r="T75" s="303">
        <f t="shared" si="30"/>
        <v>30.657840238328319</v>
      </c>
    </row>
    <row r="76" spans="2:20" ht="18" customHeight="1" x14ac:dyDescent="0.25">
      <c r="B76" s="296">
        <f t="shared" si="27"/>
        <v>2025</v>
      </c>
      <c r="C76" s="248">
        <f t="shared" si="31"/>
        <v>-2.4191194977779551E-3</v>
      </c>
      <c r="D76" s="248">
        <f t="shared" si="31"/>
        <v>-4.85548563103535E-2</v>
      </c>
      <c r="E76" s="248">
        <f t="shared" ref="E76:H76" si="36">E44-E63</f>
        <v>-4.85548563103535E-2</v>
      </c>
      <c r="F76" s="248">
        <f t="shared" si="36"/>
        <v>-5.6369508796111911E-2</v>
      </c>
      <c r="G76" s="248">
        <f t="shared" si="36"/>
        <v>-3.5609479452378801E-2</v>
      </c>
      <c r="H76" s="248">
        <f t="shared" si="36"/>
        <v>-4.0021699100907582E-2</v>
      </c>
      <c r="I76" s="248">
        <f t="shared" ref="I76" si="37">I44-I63</f>
        <v>-1.4897621364971636E-2</v>
      </c>
      <c r="M76" s="121">
        <f t="shared" si="29"/>
        <v>2025</v>
      </c>
      <c r="N76" s="303">
        <f t="shared" si="30"/>
        <v>34.740311264986389</v>
      </c>
      <c r="O76" s="303">
        <f t="shared" si="30"/>
        <v>20.95167427643257</v>
      </c>
      <c r="P76" s="303">
        <f t="shared" si="30"/>
        <v>71.424535536241791</v>
      </c>
      <c r="Q76" s="303">
        <f t="shared" si="30"/>
        <v>13.668333873524602</v>
      </c>
      <c r="R76" s="303">
        <f t="shared" si="30"/>
        <v>26.696975808828483</v>
      </c>
      <c r="S76" s="303">
        <f t="shared" si="30"/>
        <v>17.246134028215366</v>
      </c>
      <c r="T76" s="303">
        <f t="shared" si="30"/>
        <v>28.429184994613578</v>
      </c>
    </row>
    <row r="77" spans="2:20" ht="18" customHeight="1" x14ac:dyDescent="0.25">
      <c r="B77" s="296">
        <f t="shared" si="27"/>
        <v>2026</v>
      </c>
      <c r="C77" s="248">
        <f t="shared" si="31"/>
        <v>-1.1869919833905396E-2</v>
      </c>
      <c r="D77" s="248">
        <f t="shared" si="31"/>
        <v>-1.5383121828033364E-2</v>
      </c>
      <c r="E77" s="248">
        <f t="shared" ref="E77:H77" si="38">E45-E64</f>
        <v>-1.5383121828033253E-2</v>
      </c>
      <c r="F77" s="248">
        <f t="shared" si="38"/>
        <v>-1.6747335815938014E-2</v>
      </c>
      <c r="G77" s="248">
        <f t="shared" si="38"/>
        <v>-1.8913102904023926E-2</v>
      </c>
      <c r="H77" s="248">
        <f t="shared" si="38"/>
        <v>-1.3632423820747364E-2</v>
      </c>
      <c r="I77" s="248">
        <f t="shared" ref="I77" si="39">I45-I64</f>
        <v>-1.3204639114697603E-2</v>
      </c>
      <c r="M77" s="121">
        <f t="shared" si="29"/>
        <v>2026</v>
      </c>
      <c r="N77" s="303">
        <f t="shared" si="30"/>
        <v>33.124975819988634</v>
      </c>
      <c r="O77" s="303">
        <f t="shared" si="30"/>
        <v>19.3565954084482</v>
      </c>
      <c r="P77" s="303">
        <f t="shared" si="30"/>
        <v>68.349052588697845</v>
      </c>
      <c r="Q77" s="303">
        <f t="shared" si="30"/>
        <v>12.178687611784028</v>
      </c>
      <c r="R77" s="303">
        <f t="shared" si="30"/>
        <v>25.155019681430858</v>
      </c>
      <c r="S77" s="303">
        <f t="shared" si="30"/>
        <v>15.77756923888532</v>
      </c>
      <c r="T77" s="303">
        <f t="shared" si="30"/>
        <v>26.870925240840549</v>
      </c>
    </row>
    <row r="78" spans="2:20" ht="18" customHeight="1" x14ac:dyDescent="0.25">
      <c r="B78" s="296">
        <f t="shared" si="27"/>
        <v>2027</v>
      </c>
      <c r="C78" s="248">
        <f t="shared" si="31"/>
        <v>-8.5524058396377889E-3</v>
      </c>
      <c r="D78" s="248">
        <f t="shared" si="31"/>
        <v>-5.0713000615787429E-3</v>
      </c>
      <c r="E78" s="248">
        <f t="shared" ref="E78:H78" si="40">E46-E65</f>
        <v>-5.0713000615787429E-3</v>
      </c>
      <c r="F78" s="248">
        <f t="shared" si="40"/>
        <v>1.5591559878871397E-3</v>
      </c>
      <c r="G78" s="248">
        <f t="shared" si="40"/>
        <v>-9.4587288742336018E-3</v>
      </c>
      <c r="H78" s="248">
        <f t="shared" si="40"/>
        <v>-4.5191500756558423E-3</v>
      </c>
      <c r="I78" s="248">
        <f t="shared" ref="I78" si="41">I46-I65</f>
        <v>-6.7904490331363032E-3</v>
      </c>
      <c r="M78" s="121">
        <f t="shared" si="29"/>
        <v>2027</v>
      </c>
      <c r="N78" s="303">
        <f t="shared" si="30"/>
        <v>32.137416692281789</v>
      </c>
      <c r="O78" s="303">
        <f t="shared" si="30"/>
        <v>18.926419606180716</v>
      </c>
      <c r="P78" s="303">
        <f t="shared" si="30"/>
        <v>67.676711556851444</v>
      </c>
      <c r="Q78" s="303">
        <f t="shared" si="30"/>
        <v>12.347065726037343</v>
      </c>
      <c r="R78" s="303">
        <f t="shared" si="30"/>
        <v>24.532336006546871</v>
      </c>
      <c r="S78" s="303">
        <f t="shared" si="30"/>
        <v>15.399785609900661</v>
      </c>
      <c r="T78" s="303">
        <f t="shared" si="30"/>
        <v>26.224270921424349</v>
      </c>
    </row>
    <row r="79" spans="2:20" ht="18" customHeight="1" x14ac:dyDescent="0.25">
      <c r="B79" s="296">
        <f t="shared" si="27"/>
        <v>2028</v>
      </c>
      <c r="C79" s="248">
        <f t="shared" si="31"/>
        <v>-1.1633578195037853E-2</v>
      </c>
      <c r="D79" s="248">
        <f t="shared" si="31"/>
        <v>-9.0901749423129008E-3</v>
      </c>
      <c r="E79" s="248">
        <f t="shared" ref="E79:H79" si="42">E47-E66</f>
        <v>-9.0901749423129008E-3</v>
      </c>
      <c r="F79" s="248">
        <f t="shared" si="42"/>
        <v>-3.3295245337672252E-3</v>
      </c>
      <c r="G79" s="248">
        <f t="shared" si="42"/>
        <v>-1.1067918153498613E-2</v>
      </c>
      <c r="H79" s="248">
        <f t="shared" si="42"/>
        <v>-8.0032914696668289E-3</v>
      </c>
      <c r="I79" s="248">
        <f t="shared" ref="I79" si="43">I47-I66</f>
        <v>-9.9405436841071282E-3</v>
      </c>
      <c r="M79" s="121">
        <f t="shared" si="29"/>
        <v>2028</v>
      </c>
      <c r="N79" s="303">
        <f t="shared" si="30"/>
        <v>30.619196923726719</v>
      </c>
      <c r="O79" s="303">
        <f t="shared" si="30"/>
        <v>18.020700419872426</v>
      </c>
      <c r="P79" s="303">
        <f t="shared" si="30"/>
        <v>66.008109967030634</v>
      </c>
      <c r="Q79" s="303">
        <f t="shared" si="30"/>
        <v>12.043620690838651</v>
      </c>
      <c r="R79" s="303">
        <f t="shared" si="30"/>
        <v>23.75626191975303</v>
      </c>
      <c r="S79" s="303">
        <f t="shared" si="30"/>
        <v>14.581316711917296</v>
      </c>
      <c r="T79" s="303">
        <f t="shared" si="30"/>
        <v>25.119918685311916</v>
      </c>
    </row>
    <row r="80" spans="2:20" ht="18" customHeight="1" x14ac:dyDescent="0.25">
      <c r="B80" s="296">
        <f t="shared" si="27"/>
        <v>2029</v>
      </c>
      <c r="C80" s="248">
        <f>C48-C67</f>
        <v>-1.1633578195037853E-2</v>
      </c>
      <c r="D80" s="248">
        <f>D48-D67</f>
        <v>-9.0901749423127898E-3</v>
      </c>
      <c r="E80" s="248">
        <f t="shared" ref="E80:H80" si="44">E48-E67</f>
        <v>-9.0901749423127898E-3</v>
      </c>
      <c r="F80" s="248">
        <f t="shared" si="44"/>
        <v>-3.3295245337671142E-3</v>
      </c>
      <c r="G80" s="248">
        <f t="shared" si="44"/>
        <v>-1.1067918153498502E-2</v>
      </c>
      <c r="H80" s="248">
        <f t="shared" si="44"/>
        <v>-8.0032914696668289E-3</v>
      </c>
      <c r="I80" s="248">
        <f t="shared" ref="I80" si="45">I48-I67</f>
        <v>-9.9405436841073502E-3</v>
      </c>
      <c r="M80" s="121">
        <f t="shared" si="29"/>
        <v>2029</v>
      </c>
      <c r="N80" s="303">
        <f t="shared" si="30"/>
        <v>29.078986515906109</v>
      </c>
      <c r="O80" s="303">
        <f t="shared" si="30"/>
        <v>17.108265327311301</v>
      </c>
      <c r="P80" s="303">
        <f t="shared" si="30"/>
        <v>64.327346038558773</v>
      </c>
      <c r="Q80" s="303">
        <f t="shared" si="30"/>
        <v>11.740316332270396</v>
      </c>
      <c r="R80" s="303">
        <f t="shared" si="30"/>
        <v>22.974148280555767</v>
      </c>
      <c r="S80" s="303">
        <f t="shared" si="30"/>
        <v>13.750188160829325</v>
      </c>
      <c r="T80" s="303">
        <f t="shared" si="30"/>
        <v>24.000615458888632</v>
      </c>
    </row>
    <row r="81" spans="2:27" ht="18" customHeight="1" x14ac:dyDescent="0.25">
      <c r="B81" s="296">
        <f t="shared" si="27"/>
        <v>2030</v>
      </c>
      <c r="C81" s="248">
        <f t="shared" si="31"/>
        <v>-1.1633578195037853E-2</v>
      </c>
      <c r="D81" s="248">
        <f t="shared" si="31"/>
        <v>-9.0901749423129008E-3</v>
      </c>
      <c r="E81" s="248">
        <f t="shared" ref="E81:H81" si="46">E49-E68</f>
        <v>-9.0901749423127898E-3</v>
      </c>
      <c r="F81" s="248">
        <f t="shared" si="46"/>
        <v>-3.3295245337672252E-3</v>
      </c>
      <c r="G81" s="248">
        <f t="shared" si="46"/>
        <v>-1.1067918153498391E-2</v>
      </c>
      <c r="H81" s="248">
        <f t="shared" si="46"/>
        <v>-8.0032914696668289E-3</v>
      </c>
      <c r="I81" s="248">
        <f t="shared" ref="I81" si="47">I49-I68</f>
        <v>-9.9405436841069061E-3</v>
      </c>
      <c r="M81" s="121">
        <f t="shared" si="29"/>
        <v>2030</v>
      </c>
      <c r="N81" s="303">
        <f t="shared" si="30"/>
        <v>27.516499014450005</v>
      </c>
      <c r="O81" s="303">
        <f t="shared" si="30"/>
        <v>16.189057823687804</v>
      </c>
      <c r="P81" s="303">
        <f t="shared" si="30"/>
        <v>62.634317260773912</v>
      </c>
      <c r="Q81" s="303">
        <f t="shared" si="30"/>
        <v>11.437151769228279</v>
      </c>
      <c r="R81" s="303">
        <f t="shared" si="30"/>
        <v>22.18593479569131</v>
      </c>
      <c r="S81" s="303">
        <f t="shared" si="30"/>
        <v>12.906244664286703</v>
      </c>
      <c r="T81" s="303">
        <f t="shared" si="30"/>
        <v>22.866185441524536</v>
      </c>
    </row>
    <row r="82" spans="2:27" ht="18" customHeight="1" x14ac:dyDescent="0.25">
      <c r="B82" s="296">
        <f t="shared" si="27"/>
        <v>2031</v>
      </c>
      <c r="C82" s="248">
        <f t="shared" si="31"/>
        <v>-1.1633578195037853E-2</v>
      </c>
      <c r="D82" s="248">
        <f t="shared" si="31"/>
        <v>-9.0901749423130118E-3</v>
      </c>
      <c r="E82" s="248">
        <f t="shared" ref="E82:H82" si="48">E50-E69</f>
        <v>-9.0901749423129008E-3</v>
      </c>
      <c r="F82" s="248">
        <f t="shared" si="48"/>
        <v>-3.3295245337673363E-3</v>
      </c>
      <c r="G82" s="248">
        <f t="shared" si="48"/>
        <v>-1.1067918153498391E-2</v>
      </c>
      <c r="H82" s="248">
        <f t="shared" si="48"/>
        <v>-8.0032914696668289E-3</v>
      </c>
      <c r="I82" s="248">
        <f t="shared" ref="I82" si="49">I50-I69</f>
        <v>-9.9405436841073502E-3</v>
      </c>
      <c r="M82" s="121">
        <f t="shared" si="29"/>
        <v>2031</v>
      </c>
      <c r="N82" s="303">
        <f t="shared" si="30"/>
        <v>25.931444269369649</v>
      </c>
      <c r="O82" s="303">
        <f t="shared" si="30"/>
        <v>15.263020934583153</v>
      </c>
      <c r="P82" s="303">
        <f t="shared" si="30"/>
        <v>60.928920271190606</v>
      </c>
      <c r="Q82" s="303">
        <f t="shared" si="30"/>
        <v>11.134126121303737</v>
      </c>
      <c r="R82" s="303">
        <f t="shared" si="30"/>
        <v>21.391560593463154</v>
      </c>
      <c r="S82" s="303">
        <f t="shared" si="30"/>
        <v>12.049329125472909</v>
      </c>
      <c r="T82" s="303">
        <f t="shared" si="30"/>
        <v>21.716450801282605</v>
      </c>
    </row>
    <row r="83" spans="2:27" ht="18" customHeight="1" x14ac:dyDescent="0.2">
      <c r="O83" s="45" t="s">
        <v>334</v>
      </c>
    </row>
    <row r="84" spans="2:27" ht="18" customHeight="1" x14ac:dyDescent="0.2">
      <c r="O84" s="332">
        <f>(O58/P58-1)</f>
        <v>-0.40678573990388056</v>
      </c>
      <c r="P84" s="332">
        <f>(P58/O58)-1</f>
        <v>0.6857315598548972</v>
      </c>
    </row>
    <row r="85" spans="2:27" ht="18" customHeight="1" x14ac:dyDescent="0.2">
      <c r="O85" s="332">
        <f t="shared" ref="O85:O95" si="50">(O59/P59-1)</f>
        <v>-0.44870883931597905</v>
      </c>
      <c r="P85" s="332">
        <f t="shared" ref="P85:P95" si="51">(P59/O59)-1</f>
        <v>0.81392351504282834</v>
      </c>
    </row>
    <row r="86" spans="2:27" ht="18" customHeight="1" x14ac:dyDescent="0.2">
      <c r="O86" s="332">
        <f t="shared" si="50"/>
        <v>-0.44870883931597905</v>
      </c>
      <c r="P86" s="332">
        <f t="shared" si="51"/>
        <v>0.81392351504282834</v>
      </c>
      <c r="V86" s="133"/>
      <c r="W86" s="133"/>
      <c r="X86" s="133"/>
      <c r="Y86" s="133"/>
      <c r="Z86" s="133"/>
      <c r="AA86" s="133"/>
    </row>
    <row r="87" spans="2:27" ht="18" customHeight="1" x14ac:dyDescent="0.2">
      <c r="O87" s="332">
        <f t="shared" si="50"/>
        <v>-0.44870883931597905</v>
      </c>
      <c r="P87" s="332">
        <f t="shared" si="51"/>
        <v>0.81392351504282834</v>
      </c>
      <c r="V87" s="133"/>
      <c r="W87" s="133"/>
      <c r="X87" s="133"/>
      <c r="Y87" s="133"/>
      <c r="Z87" s="133"/>
      <c r="AA87" s="133"/>
    </row>
    <row r="88" spans="2:27" ht="18" customHeight="1" x14ac:dyDescent="0.2">
      <c r="O88" s="332">
        <f t="shared" si="50"/>
        <v>-0.44870883931597905</v>
      </c>
      <c r="P88" s="332">
        <f t="shared" si="51"/>
        <v>0.81392351504282834</v>
      </c>
      <c r="V88" s="133"/>
      <c r="W88" s="133"/>
      <c r="X88" s="133"/>
      <c r="Y88" s="133"/>
      <c r="Z88" s="133"/>
      <c r="AA88" s="133"/>
    </row>
    <row r="89" spans="2:27" ht="18" customHeight="1" x14ac:dyDescent="0.2">
      <c r="O89" s="332">
        <f t="shared" si="50"/>
        <v>-0.44870883931597905</v>
      </c>
      <c r="P89" s="332">
        <f t="shared" si="51"/>
        <v>0.81392351504282834</v>
      </c>
      <c r="V89" s="133"/>
      <c r="W89" s="133"/>
      <c r="X89" s="133"/>
      <c r="Y89" s="133"/>
      <c r="Z89" s="133"/>
      <c r="AA89" s="133"/>
    </row>
    <row r="90" spans="2:27" ht="18" customHeight="1" x14ac:dyDescent="0.2">
      <c r="O90" s="332">
        <f t="shared" si="50"/>
        <v>-0.44870883931597905</v>
      </c>
      <c r="P90" s="332">
        <f t="shared" si="51"/>
        <v>0.81392351504282812</v>
      </c>
      <c r="V90" s="133"/>
      <c r="W90" s="133"/>
      <c r="X90" s="133"/>
      <c r="Y90" s="133"/>
      <c r="Z90" s="133"/>
      <c r="AA90" s="133"/>
    </row>
    <row r="91" spans="2:27" ht="18" customHeight="1" x14ac:dyDescent="0.2">
      <c r="O91" s="332">
        <f t="shared" si="50"/>
        <v>-0.44870883931597905</v>
      </c>
      <c r="P91" s="332">
        <f t="shared" si="51"/>
        <v>0.81392351504282812</v>
      </c>
      <c r="V91" s="133"/>
      <c r="W91" s="133"/>
      <c r="X91" s="133"/>
      <c r="Y91" s="133"/>
      <c r="Z91" s="133"/>
      <c r="AA91" s="133"/>
    </row>
    <row r="92" spans="2:27" ht="18" customHeight="1" x14ac:dyDescent="0.2">
      <c r="O92" s="332">
        <f t="shared" si="50"/>
        <v>-0.44870883931597894</v>
      </c>
      <c r="P92" s="332">
        <f t="shared" si="51"/>
        <v>0.81392351504282812</v>
      </c>
      <c r="V92" s="133"/>
      <c r="W92" s="133"/>
      <c r="X92" s="133"/>
      <c r="Y92" s="133"/>
      <c r="Z92" s="133"/>
      <c r="AA92" s="133"/>
    </row>
    <row r="93" spans="2:27" ht="18" customHeight="1" x14ac:dyDescent="0.2">
      <c r="O93" s="332">
        <f t="shared" si="50"/>
        <v>-0.44870883931597894</v>
      </c>
      <c r="P93" s="332">
        <f t="shared" si="51"/>
        <v>0.81392351504282812</v>
      </c>
      <c r="V93" s="133"/>
      <c r="W93" s="133"/>
      <c r="X93" s="133"/>
      <c r="Y93" s="133"/>
      <c r="Z93" s="133"/>
      <c r="AA93" s="133"/>
    </row>
    <row r="94" spans="2:27" ht="18" customHeight="1" x14ac:dyDescent="0.2">
      <c r="O94" s="332">
        <f t="shared" si="50"/>
        <v>-0.44870883931597894</v>
      </c>
      <c r="P94" s="332">
        <f t="shared" si="51"/>
        <v>0.81392351504282812</v>
      </c>
      <c r="V94" s="133"/>
      <c r="W94" s="133"/>
      <c r="X94" s="133"/>
      <c r="Y94" s="133"/>
      <c r="Z94" s="133"/>
      <c r="AA94" s="133"/>
    </row>
    <row r="95" spans="2:27" ht="18" customHeight="1" x14ac:dyDescent="0.2">
      <c r="O95" s="332">
        <f t="shared" si="50"/>
        <v>-0.44870883931597894</v>
      </c>
      <c r="P95" s="332">
        <f t="shared" si="51"/>
        <v>0.81392351504282812</v>
      </c>
      <c r="V95" s="133"/>
      <c r="W95" s="133"/>
      <c r="X95" s="133"/>
      <c r="Y95" s="133"/>
      <c r="Z95" s="133"/>
      <c r="AA95" s="133"/>
    </row>
    <row r="96" spans="2:27" ht="18" customHeight="1" x14ac:dyDescent="0.2">
      <c r="V96" s="133"/>
      <c r="W96" s="133"/>
      <c r="X96" s="133"/>
      <c r="Y96" s="133"/>
      <c r="Z96" s="133"/>
      <c r="AA96" s="133"/>
    </row>
    <row r="97" spans="22:27" ht="18" customHeight="1" x14ac:dyDescent="0.2">
      <c r="V97" s="133"/>
      <c r="W97" s="133"/>
      <c r="X97" s="133"/>
      <c r="Y97" s="133"/>
      <c r="Z97" s="133"/>
      <c r="AA97" s="133"/>
    </row>
    <row r="98" spans="22:27" ht="18" customHeight="1" x14ac:dyDescent="0.2">
      <c r="V98" s="133"/>
    </row>
    <row r="99" spans="22:27" ht="18" customHeight="1" x14ac:dyDescent="0.2">
      <c r="V99" s="133"/>
    </row>
    <row r="100" spans="22:27" x14ac:dyDescent="0.2">
      <c r="V100" s="133"/>
    </row>
    <row r="101" spans="22:27" x14ac:dyDescent="0.2">
      <c r="V101" s="133"/>
    </row>
    <row r="102" spans="22:27" x14ac:dyDescent="0.2">
      <c r="V102" s="133"/>
    </row>
    <row r="103" spans="22:27" x14ac:dyDescent="0.2">
      <c r="V103" s="133"/>
    </row>
    <row r="104" spans="22:27" x14ac:dyDescent="0.2">
      <c r="V104" s="133"/>
    </row>
    <row r="105" spans="22:27" x14ac:dyDescent="0.2">
      <c r="V105" s="133"/>
    </row>
  </sheetData>
  <mergeCells count="34">
    <mergeCell ref="N1:W1"/>
    <mergeCell ref="A1:I1"/>
    <mergeCell ref="O3:P3"/>
    <mergeCell ref="O6:P6"/>
    <mergeCell ref="U6:V6"/>
    <mergeCell ref="T4:W5"/>
    <mergeCell ref="O4:Q5"/>
    <mergeCell ref="B5:I5"/>
    <mergeCell ref="B2:I2"/>
    <mergeCell ref="B3:I3"/>
    <mergeCell ref="M36:T36"/>
    <mergeCell ref="M55:T55"/>
    <mergeCell ref="A2:A3"/>
    <mergeCell ref="A35:A36"/>
    <mergeCell ref="L35:L36"/>
    <mergeCell ref="B4:I4"/>
    <mergeCell ref="S7:S8"/>
    <mergeCell ref="A6:B6"/>
    <mergeCell ref="B36:C36"/>
    <mergeCell ref="B35:I35"/>
    <mergeCell ref="S9:S10"/>
    <mergeCell ref="T7:W10"/>
    <mergeCell ref="O7:Q11"/>
    <mergeCell ref="N7:N8"/>
    <mergeCell ref="A54:A55"/>
    <mergeCell ref="L54:L55"/>
    <mergeCell ref="B71:C71"/>
    <mergeCell ref="B37:B38"/>
    <mergeCell ref="M37:M38"/>
    <mergeCell ref="N71:O71"/>
    <mergeCell ref="M56:M57"/>
    <mergeCell ref="B56:B57"/>
    <mergeCell ref="B55:I55"/>
    <mergeCell ref="M71:M72"/>
  </mergeCells>
  <phoneticPr fontId="0" type="noConversion"/>
  <printOptions horizontalCentered="1" verticalCentered="1"/>
  <pageMargins left="0.24" right="0.17" top="0.7" bottom="0.51" header="0.31" footer="0.24"/>
  <pageSetup scale="85" orientation="landscape" horizontalDpi="300" verticalDpi="300" r:id="rId1"/>
  <headerFooter alignWithMargins="0"/>
  <customProperties>
    <customPr name="_pios_id" r:id="rId2"/>
    <customPr name="EpmWorksheetKeyString_GUID" r:id="rId3"/>
  </customProperties>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FE75B-7E88-4DEA-AB1F-C31B4FE72692}">
  <sheetPr>
    <tabColor rgb="FF00B050"/>
    <pageSetUpPr fitToPage="1"/>
  </sheetPr>
  <dimension ref="A1:AI27"/>
  <sheetViews>
    <sheetView showGridLines="0" topLeftCell="A2" zoomScale="90" zoomScaleNormal="90" workbookViewId="0">
      <selection activeCell="Q12" sqref="Q12"/>
    </sheetView>
  </sheetViews>
  <sheetFormatPr defaultRowHeight="12.75" x14ac:dyDescent="0.2"/>
  <cols>
    <col min="1" max="1" width="5.7109375" customWidth="1"/>
    <col min="2" max="2" width="10" bestFit="1" customWidth="1"/>
    <col min="3" max="3" width="9.7109375" customWidth="1"/>
    <col min="4" max="11" width="11.28515625" customWidth="1"/>
    <col min="13" max="13" width="24.85546875" customWidth="1"/>
    <col min="14" max="14" width="12.28515625" bestFit="1" customWidth="1"/>
    <col min="15" max="15" width="6.42578125" bestFit="1" customWidth="1"/>
    <col min="16" max="16" width="12.140625" bestFit="1" customWidth="1"/>
    <col min="17" max="17" width="14.5703125" customWidth="1"/>
    <col min="18" max="18" width="11.140625" customWidth="1"/>
    <col min="19" max="19" width="11" bestFit="1" customWidth="1"/>
    <col min="20" max="20" width="13.85546875" bestFit="1" customWidth="1"/>
    <col min="21" max="21" width="12.140625" bestFit="1" customWidth="1"/>
    <col min="22" max="22" width="11.7109375" bestFit="1" customWidth="1"/>
    <col min="23" max="23" width="15.5703125" bestFit="1" customWidth="1"/>
    <col min="34" max="34" width="11.28515625" bestFit="1" customWidth="1"/>
    <col min="35" max="35" width="10.140625" bestFit="1" customWidth="1"/>
    <col min="36" max="36" width="11.140625" bestFit="1" customWidth="1"/>
    <col min="37" max="37" width="9.85546875" bestFit="1" customWidth="1"/>
    <col min="38" max="38" width="10.5703125" bestFit="1" customWidth="1"/>
    <col min="39" max="39" width="11.140625" bestFit="1" customWidth="1"/>
    <col min="40" max="40" width="9.140625" bestFit="1" customWidth="1"/>
    <col min="41" max="41" width="12.140625" bestFit="1" customWidth="1"/>
  </cols>
  <sheetData>
    <row r="1" spans="1:23" ht="30.6" customHeight="1" x14ac:dyDescent="0.4">
      <c r="A1" s="16"/>
      <c r="B1" s="476" t="s">
        <v>247</v>
      </c>
      <c r="C1" s="476"/>
      <c r="D1" s="476"/>
      <c r="E1" s="476"/>
      <c r="F1" s="476"/>
      <c r="G1" s="476"/>
      <c r="H1" s="476"/>
      <c r="I1" s="476"/>
      <c r="J1" s="476"/>
      <c r="K1" s="476"/>
      <c r="L1" s="476"/>
      <c r="M1" s="476"/>
      <c r="N1" s="476"/>
      <c r="O1" s="476"/>
      <c r="P1" s="476"/>
    </row>
    <row r="2" spans="1:23" x14ac:dyDescent="0.2">
      <c r="A2" s="16"/>
      <c r="B2" s="477" t="s">
        <v>246</v>
      </c>
      <c r="C2" s="477"/>
      <c r="D2" s="477"/>
      <c r="E2" s="477"/>
      <c r="F2" s="477"/>
      <c r="G2" s="477"/>
      <c r="H2" s="477"/>
      <c r="I2" s="477"/>
      <c r="J2" s="477"/>
      <c r="K2" s="477"/>
      <c r="L2" s="477"/>
      <c r="M2" s="477"/>
      <c r="N2" s="477"/>
      <c r="O2" s="477"/>
      <c r="P2" s="477"/>
    </row>
    <row r="3" spans="1:23" x14ac:dyDescent="0.2">
      <c r="A3" s="16"/>
      <c r="B3" s="478" t="s">
        <v>294</v>
      </c>
      <c r="C3" s="478"/>
      <c r="D3" s="478"/>
      <c r="E3" s="478"/>
      <c r="F3" s="478"/>
      <c r="G3" s="478"/>
      <c r="H3" s="478"/>
      <c r="I3" s="478"/>
      <c r="J3" s="478"/>
      <c r="K3" s="478"/>
      <c r="L3" s="478"/>
      <c r="M3" s="478"/>
      <c r="N3" s="478"/>
      <c r="O3" s="478"/>
      <c r="P3" s="478"/>
    </row>
    <row r="4" spans="1:23" x14ac:dyDescent="0.2">
      <c r="A4" s="16"/>
      <c r="B4" s="16"/>
    </row>
    <row r="5" spans="1:23" x14ac:dyDescent="0.2">
      <c r="A5" s="24"/>
      <c r="B5" s="17"/>
    </row>
    <row r="6" spans="1:23" x14ac:dyDescent="0.2">
      <c r="A6" s="23"/>
      <c r="B6" s="17"/>
    </row>
    <row r="7" spans="1:23" x14ac:dyDescent="0.2">
      <c r="A7" s="48"/>
      <c r="H7" s="58"/>
      <c r="I7" s="58"/>
      <c r="J7" s="58"/>
      <c r="K7" s="58"/>
      <c r="L7" s="58"/>
    </row>
    <row r="8" spans="1:23" x14ac:dyDescent="0.2">
      <c r="A8" s="48"/>
      <c r="H8" s="58"/>
      <c r="I8" s="58"/>
      <c r="J8" s="58"/>
      <c r="K8" s="58"/>
      <c r="L8" s="58"/>
    </row>
    <row r="9" spans="1:23" x14ac:dyDescent="0.2">
      <c r="H9" s="58"/>
      <c r="I9" s="58"/>
      <c r="J9" s="58"/>
      <c r="K9" s="58"/>
      <c r="L9" s="58"/>
    </row>
    <row r="10" spans="1:23" x14ac:dyDescent="0.2">
      <c r="H10" s="58"/>
      <c r="I10" s="58"/>
      <c r="J10" s="58"/>
      <c r="K10" s="58"/>
      <c r="L10" s="58"/>
    </row>
    <row r="11" spans="1:23" x14ac:dyDescent="0.2">
      <c r="H11" s="58"/>
      <c r="I11" s="58"/>
      <c r="J11" s="58"/>
      <c r="K11" s="58"/>
      <c r="L11" s="58"/>
    </row>
    <row r="12" spans="1:23" x14ac:dyDescent="0.2">
      <c r="H12" s="58"/>
      <c r="I12" s="58"/>
      <c r="J12" s="58"/>
      <c r="K12" s="58"/>
      <c r="L12" s="58"/>
    </row>
    <row r="13" spans="1:23" x14ac:dyDescent="0.2">
      <c r="H13" s="58"/>
      <c r="I13" s="58"/>
      <c r="J13" s="58"/>
      <c r="K13" s="58"/>
      <c r="L13" s="58"/>
    </row>
    <row r="14" spans="1:23" x14ac:dyDescent="0.2">
      <c r="H14" s="58"/>
      <c r="I14" s="58"/>
      <c r="J14" s="58"/>
      <c r="K14" s="58"/>
      <c r="L14" s="58"/>
      <c r="M14" s="58"/>
    </row>
    <row r="15" spans="1:23" x14ac:dyDescent="0.2">
      <c r="C15" s="177"/>
      <c r="H15" s="58"/>
      <c r="I15" s="58"/>
      <c r="J15" s="58"/>
      <c r="K15" s="58"/>
      <c r="L15" s="58"/>
      <c r="M15" s="58"/>
      <c r="N15" s="177"/>
      <c r="O15" s="58"/>
      <c r="P15" s="58"/>
      <c r="Q15" s="58"/>
      <c r="R15" s="58"/>
      <c r="S15" s="58"/>
      <c r="T15" s="58"/>
      <c r="U15" s="58"/>
      <c r="V15" s="58"/>
    </row>
    <row r="16" spans="1:23" ht="16.5" customHeight="1" x14ac:dyDescent="0.3">
      <c r="C16" s="48"/>
      <c r="M16" s="58"/>
      <c r="N16" s="178"/>
      <c r="O16" s="58"/>
      <c r="P16" s="179"/>
      <c r="Q16" s="179"/>
      <c r="R16" s="179"/>
      <c r="S16" s="179"/>
      <c r="T16" s="179"/>
      <c r="U16" s="179"/>
      <c r="V16" s="179"/>
      <c r="W16" s="179"/>
    </row>
    <row r="17" spans="2:35" ht="15.75" x14ac:dyDescent="0.25">
      <c r="C17" s="180"/>
      <c r="D17" s="180"/>
      <c r="E17" s="180"/>
      <c r="H17" s="58"/>
      <c r="I17" s="58"/>
      <c r="J17" s="58"/>
      <c r="K17" s="58"/>
      <c r="L17" s="58"/>
      <c r="M17" s="58"/>
      <c r="N17" s="181"/>
      <c r="O17" s="121"/>
      <c r="P17" s="182"/>
      <c r="Q17" s="182"/>
      <c r="R17" s="182"/>
      <c r="S17" s="182"/>
      <c r="T17" s="182"/>
      <c r="U17" s="182"/>
      <c r="V17" s="182"/>
      <c r="W17" s="182"/>
    </row>
    <row r="18" spans="2:35" ht="15.75" x14ac:dyDescent="0.25">
      <c r="D18" s="183"/>
      <c r="E18" s="183"/>
      <c r="F18" s="183"/>
      <c r="G18" s="183"/>
      <c r="H18" s="183"/>
      <c r="I18" s="183"/>
      <c r="J18" s="183"/>
      <c r="K18" s="183"/>
      <c r="L18" s="58"/>
      <c r="M18" s="58"/>
      <c r="N18" s="121"/>
      <c r="O18" s="121"/>
      <c r="P18" s="121"/>
      <c r="Q18" s="121"/>
      <c r="R18" s="121"/>
      <c r="S18" s="121"/>
      <c r="T18" s="121"/>
      <c r="U18" s="121"/>
      <c r="V18" s="121"/>
      <c r="W18" s="121"/>
    </row>
    <row r="19" spans="2:35" ht="15.75" x14ac:dyDescent="0.25">
      <c r="C19" s="48"/>
      <c r="M19" s="58"/>
      <c r="N19" s="184"/>
      <c r="O19" s="121"/>
      <c r="P19" s="185"/>
      <c r="Q19" s="185"/>
      <c r="R19" s="185"/>
      <c r="S19" s="185"/>
      <c r="T19" s="185"/>
      <c r="U19" s="185"/>
      <c r="V19" s="185"/>
      <c r="W19" s="185"/>
    </row>
    <row r="20" spans="2:35" ht="15.75" x14ac:dyDescent="0.25">
      <c r="M20" s="58"/>
      <c r="N20" s="184"/>
      <c r="O20" s="121"/>
      <c r="P20" s="185"/>
      <c r="Q20" s="185"/>
      <c r="R20" s="185"/>
      <c r="S20" s="185"/>
      <c r="T20" s="185"/>
      <c r="U20" s="185"/>
      <c r="V20" s="185"/>
      <c r="W20" s="185"/>
    </row>
    <row r="21" spans="2:35" ht="15.75" x14ac:dyDescent="0.25">
      <c r="C21" s="186"/>
      <c r="D21" s="120"/>
      <c r="E21" s="120"/>
      <c r="F21" s="120"/>
      <c r="G21" s="120"/>
      <c r="H21" s="120"/>
      <c r="I21" s="120"/>
      <c r="J21" s="120"/>
      <c r="K21" s="120"/>
      <c r="L21" s="58"/>
      <c r="M21" s="58"/>
      <c r="N21" s="184"/>
      <c r="O21" s="121"/>
      <c r="P21" s="185"/>
      <c r="Q21" s="185"/>
      <c r="R21" s="185"/>
      <c r="S21" s="185"/>
      <c r="T21" s="185"/>
      <c r="U21" s="185"/>
      <c r="V21" s="185"/>
      <c r="W21" s="185"/>
    </row>
    <row r="22" spans="2:35" ht="15.75" x14ac:dyDescent="0.25">
      <c r="C22" s="186"/>
      <c r="D22" s="120"/>
      <c r="E22" s="120"/>
      <c r="F22" s="120"/>
      <c r="G22" s="120"/>
      <c r="H22" s="120"/>
      <c r="I22" s="120"/>
      <c r="J22" s="120"/>
      <c r="K22" s="120"/>
      <c r="L22" s="58"/>
      <c r="M22" s="58"/>
      <c r="N22" s="184"/>
      <c r="O22" s="121"/>
      <c r="P22" s="185"/>
      <c r="Q22" s="306"/>
      <c r="R22" s="185"/>
      <c r="S22" s="185"/>
      <c r="T22" s="185"/>
      <c r="U22" s="185"/>
      <c r="V22" s="185"/>
      <c r="W22" s="288"/>
    </row>
    <row r="23" spans="2:35" ht="15.75" x14ac:dyDescent="0.25">
      <c r="B23" s="48"/>
      <c r="C23" s="186"/>
      <c r="D23" s="120"/>
      <c r="E23" s="120"/>
      <c r="F23" s="120"/>
      <c r="G23" s="120"/>
      <c r="H23" s="120"/>
      <c r="I23" s="120"/>
      <c r="J23" s="120"/>
      <c r="K23" s="120"/>
      <c r="L23" s="58"/>
      <c r="M23" s="58"/>
      <c r="N23" s="184"/>
      <c r="O23" s="121"/>
      <c r="P23" s="185"/>
      <c r="Q23" s="185"/>
      <c r="R23" s="185"/>
      <c r="S23" s="185"/>
      <c r="T23" s="185"/>
      <c r="U23" s="185"/>
      <c r="V23" s="185"/>
      <c r="W23" s="185"/>
    </row>
    <row r="24" spans="2:35" ht="17.25" customHeight="1" x14ac:dyDescent="0.25">
      <c r="C24" s="186"/>
      <c r="D24" s="120"/>
      <c r="E24" s="120"/>
      <c r="F24" s="120"/>
      <c r="G24" s="120"/>
      <c r="H24" s="120"/>
      <c r="I24" s="120"/>
      <c r="J24" s="120"/>
      <c r="K24" s="120"/>
      <c r="L24" s="58"/>
      <c r="M24" s="58"/>
      <c r="N24" s="184"/>
      <c r="O24" s="121"/>
      <c r="P24" s="185"/>
      <c r="Q24" s="185"/>
      <c r="R24" s="185"/>
      <c r="S24" s="185"/>
      <c r="T24" s="185"/>
      <c r="U24" s="185"/>
      <c r="V24" s="185"/>
      <c r="W24" s="185"/>
    </row>
    <row r="25" spans="2:35" ht="14.25" customHeight="1" x14ac:dyDescent="0.25">
      <c r="C25" s="186"/>
      <c r="D25" s="120"/>
      <c r="E25" s="120"/>
      <c r="F25" s="120"/>
      <c r="G25" s="120"/>
      <c r="H25" s="120"/>
      <c r="I25" s="120"/>
      <c r="J25" s="120"/>
      <c r="K25" s="120"/>
      <c r="L25" s="58"/>
      <c r="M25" s="58"/>
      <c r="N25" s="184"/>
      <c r="O25" s="121"/>
      <c r="P25" s="185"/>
      <c r="Q25" s="185"/>
      <c r="R25" s="185"/>
      <c r="S25" s="185"/>
      <c r="T25" s="185"/>
      <c r="U25" s="185"/>
      <c r="V25" s="185"/>
      <c r="W25" s="185"/>
    </row>
    <row r="26" spans="2:35" ht="15.75" x14ac:dyDescent="0.25">
      <c r="C26" s="186"/>
      <c r="D26" s="120"/>
      <c r="E26" s="120"/>
      <c r="F26" s="120"/>
      <c r="G26" s="120"/>
      <c r="H26" s="120"/>
      <c r="I26" s="120"/>
      <c r="J26" s="120"/>
      <c r="K26" s="120"/>
      <c r="L26" s="58"/>
      <c r="M26" s="58"/>
      <c r="N26" s="184"/>
      <c r="O26" s="121"/>
      <c r="P26" s="185"/>
      <c r="Q26" s="185"/>
      <c r="R26" s="185"/>
      <c r="S26" s="185"/>
      <c r="T26" s="185"/>
      <c r="U26" s="185"/>
      <c r="V26" s="185"/>
      <c r="W26" s="185"/>
      <c r="AH26" s="1"/>
      <c r="AI26" s="1"/>
    </row>
    <row r="27" spans="2:35" ht="15.75" x14ac:dyDescent="0.25">
      <c r="C27" s="186"/>
      <c r="D27" s="120"/>
      <c r="E27" s="120"/>
      <c r="F27" s="120"/>
      <c r="G27" s="120"/>
      <c r="H27" s="120"/>
      <c r="I27" s="120"/>
      <c r="J27" s="120"/>
      <c r="K27" s="120"/>
      <c r="L27" s="58"/>
      <c r="M27" s="58"/>
      <c r="N27" s="184"/>
      <c r="O27" s="121"/>
      <c r="P27" s="185"/>
      <c r="Q27" s="185"/>
      <c r="R27" s="185"/>
      <c r="S27" s="185"/>
      <c r="T27" s="185"/>
      <c r="U27" s="185"/>
      <c r="V27" s="185"/>
      <c r="W27" s="185"/>
      <c r="AH27" s="1"/>
      <c r="AI27" s="1"/>
    </row>
  </sheetData>
  <mergeCells count="3">
    <mergeCell ref="B1:P1"/>
    <mergeCell ref="B2:P2"/>
    <mergeCell ref="B3:P3"/>
  </mergeCells>
  <printOptions horizontalCentered="1" verticalCentered="1"/>
  <pageMargins left="0.24" right="0.17" top="0.7" bottom="0.51" header="0.31" footer="0.24"/>
  <pageSetup scale="85" orientation="landscape" horizontalDpi="300" verticalDpi="300" r:id="rId1"/>
  <headerFooter alignWithMargins="0"/>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60"/>
  <sheetViews>
    <sheetView showGridLines="0" zoomScale="130" zoomScaleNormal="130" workbookViewId="0">
      <pane xSplit="2" ySplit="1" topLeftCell="C394" activePane="bottomRight" state="frozen"/>
      <selection activeCell="D40" sqref="D40"/>
      <selection pane="topRight" activeCell="D40" sqref="D40"/>
      <selection pane="bottomLeft" activeCell="D40" sqref="D40"/>
      <selection pane="bottomRight" activeCell="C401" sqref="C401"/>
    </sheetView>
  </sheetViews>
  <sheetFormatPr defaultRowHeight="12.75" x14ac:dyDescent="0.2"/>
  <cols>
    <col min="1" max="1" width="10.42578125" style="4" bestFit="1" customWidth="1"/>
    <col min="2" max="2" width="6.7109375" style="4" bestFit="1" customWidth="1"/>
    <col min="3" max="3" width="14" bestFit="1" customWidth="1"/>
    <col min="4" max="5" width="13.85546875" bestFit="1" customWidth="1"/>
    <col min="6" max="6" width="14.85546875" bestFit="1" customWidth="1"/>
    <col min="7" max="7" width="11.28515625" bestFit="1" customWidth="1"/>
    <col min="8" max="8" width="14" bestFit="1" customWidth="1"/>
    <col min="9" max="9" width="11.140625" bestFit="1" customWidth="1"/>
    <col min="10" max="10" width="18.7109375" bestFit="1" customWidth="1"/>
    <col min="11" max="11" width="13.5703125" customWidth="1"/>
    <col min="12" max="12" width="11.140625" bestFit="1" customWidth="1"/>
    <col min="13" max="13" width="13.7109375" customWidth="1"/>
    <col min="14" max="25" width="16.7109375" bestFit="1" customWidth="1"/>
    <col min="26" max="27" width="16.42578125" bestFit="1" customWidth="1"/>
  </cols>
  <sheetData>
    <row r="1" spans="1:11" s="18" customFormat="1" x14ac:dyDescent="0.2">
      <c r="A1" s="18" t="s">
        <v>0</v>
      </c>
      <c r="B1" s="18" t="s">
        <v>1</v>
      </c>
      <c r="C1" s="18" t="s">
        <v>2</v>
      </c>
      <c r="D1" s="18" t="s">
        <v>3</v>
      </c>
      <c r="E1" s="18" t="s">
        <v>4</v>
      </c>
      <c r="F1" s="18" t="s">
        <v>5</v>
      </c>
      <c r="G1" s="18" t="s">
        <v>6</v>
      </c>
      <c r="H1" s="18" t="s">
        <v>7</v>
      </c>
      <c r="I1" s="18" t="s">
        <v>291</v>
      </c>
      <c r="J1" s="30" t="s">
        <v>32</v>
      </c>
      <c r="K1" s="18" t="s">
        <v>25</v>
      </c>
    </row>
    <row r="2" spans="1:11" x14ac:dyDescent="0.2">
      <c r="A2" s="4">
        <v>1990</v>
      </c>
      <c r="B2" s="78">
        <v>1</v>
      </c>
      <c r="C2" s="25">
        <v>327195774</v>
      </c>
      <c r="D2" s="25">
        <v>73986132</v>
      </c>
      <c r="E2" s="25">
        <v>139595963</v>
      </c>
      <c r="F2" s="25">
        <v>515248388</v>
      </c>
      <c r="G2" s="25">
        <v>3617141</v>
      </c>
      <c r="H2" s="25">
        <v>66903498</v>
      </c>
      <c r="I2" s="25">
        <v>254431</v>
      </c>
      <c r="J2" s="13">
        <f t="shared" ref="J2:J33" si="0">SUM(C2:I2)</f>
        <v>1126801327</v>
      </c>
      <c r="K2" s="3">
        <f t="shared" ref="K2:K33" si="1">+C2+D2</f>
        <v>401181906</v>
      </c>
    </row>
    <row r="3" spans="1:11" x14ac:dyDescent="0.2">
      <c r="A3" s="4">
        <v>1990</v>
      </c>
      <c r="B3" s="78">
        <v>2</v>
      </c>
      <c r="C3" s="25">
        <v>306420708</v>
      </c>
      <c r="D3" s="25">
        <v>69519961</v>
      </c>
      <c r="E3" s="25">
        <v>138236737</v>
      </c>
      <c r="F3" s="25">
        <v>341315141</v>
      </c>
      <c r="G3" s="25">
        <v>3507459</v>
      </c>
      <c r="H3" s="25">
        <v>68925510</v>
      </c>
      <c r="I3" s="25">
        <v>208275</v>
      </c>
      <c r="J3" s="13">
        <f t="shared" si="0"/>
        <v>928133791</v>
      </c>
      <c r="K3" s="3">
        <f t="shared" si="1"/>
        <v>375940669</v>
      </c>
    </row>
    <row r="4" spans="1:11" x14ac:dyDescent="0.2">
      <c r="A4" s="4">
        <v>1990</v>
      </c>
      <c r="B4" s="78">
        <v>3</v>
      </c>
      <c r="C4" s="25">
        <v>317694299</v>
      </c>
      <c r="D4" s="25">
        <v>69622819</v>
      </c>
      <c r="E4" s="25">
        <v>152493100</v>
      </c>
      <c r="F4" s="25">
        <v>332910399</v>
      </c>
      <c r="G4" s="25">
        <v>3454297</v>
      </c>
      <c r="H4" s="25">
        <v>71830230</v>
      </c>
      <c r="I4" s="25">
        <v>176567</v>
      </c>
      <c r="J4" s="13">
        <f t="shared" si="0"/>
        <v>948181711</v>
      </c>
      <c r="K4" s="3">
        <f t="shared" si="1"/>
        <v>387317118</v>
      </c>
    </row>
    <row r="5" spans="1:11" x14ac:dyDescent="0.2">
      <c r="A5" s="4">
        <v>1990</v>
      </c>
      <c r="B5" s="78">
        <v>4</v>
      </c>
      <c r="C5" s="25">
        <v>337759139</v>
      </c>
      <c r="D5" s="25">
        <v>70190622</v>
      </c>
      <c r="E5" s="25">
        <v>163137600</v>
      </c>
      <c r="F5" s="25">
        <v>350232057</v>
      </c>
      <c r="G5" s="25">
        <v>3440025</v>
      </c>
      <c r="H5" s="25">
        <v>73691173</v>
      </c>
      <c r="I5" s="25">
        <v>193278</v>
      </c>
      <c r="J5" s="13">
        <f t="shared" si="0"/>
        <v>998643894</v>
      </c>
      <c r="K5" s="3">
        <f t="shared" si="1"/>
        <v>407949761</v>
      </c>
    </row>
    <row r="6" spans="1:11" x14ac:dyDescent="0.2">
      <c r="A6" s="4">
        <v>1990</v>
      </c>
      <c r="B6" s="78">
        <v>5</v>
      </c>
      <c r="C6" s="25">
        <v>354799073</v>
      </c>
      <c r="D6" s="25">
        <v>71451877</v>
      </c>
      <c r="E6" s="25">
        <v>175551049</v>
      </c>
      <c r="F6" s="25">
        <v>419833676</v>
      </c>
      <c r="G6" s="25">
        <v>3261121</v>
      </c>
      <c r="H6" s="25">
        <v>78271086</v>
      </c>
      <c r="I6" s="25">
        <v>192942</v>
      </c>
      <c r="J6" s="13">
        <f t="shared" si="0"/>
        <v>1103360824</v>
      </c>
      <c r="K6" s="3">
        <f t="shared" si="1"/>
        <v>426250950</v>
      </c>
    </row>
    <row r="7" spans="1:11" x14ac:dyDescent="0.2">
      <c r="A7" s="4">
        <v>1990</v>
      </c>
      <c r="B7" s="78">
        <v>6</v>
      </c>
      <c r="C7" s="25">
        <v>383397593</v>
      </c>
      <c r="D7" s="25">
        <v>71603019</v>
      </c>
      <c r="E7" s="25">
        <v>169678400</v>
      </c>
      <c r="F7" s="25">
        <v>530211143</v>
      </c>
      <c r="G7" s="25">
        <v>3404901</v>
      </c>
      <c r="H7" s="25">
        <v>85866261</v>
      </c>
      <c r="I7" s="25">
        <v>224446</v>
      </c>
      <c r="J7" s="13">
        <f t="shared" si="0"/>
        <v>1244385763</v>
      </c>
      <c r="K7" s="3">
        <f t="shared" si="1"/>
        <v>455000612</v>
      </c>
    </row>
    <row r="8" spans="1:11" x14ac:dyDescent="0.2">
      <c r="A8" s="4">
        <v>1990</v>
      </c>
      <c r="B8" s="78">
        <v>7</v>
      </c>
      <c r="C8" s="25">
        <v>389944520</v>
      </c>
      <c r="D8" s="25">
        <v>68312460</v>
      </c>
      <c r="E8" s="25">
        <v>169449800</v>
      </c>
      <c r="F8" s="25">
        <v>550800758</v>
      </c>
      <c r="G8" s="25">
        <v>3246092</v>
      </c>
      <c r="H8" s="25">
        <v>81828619</v>
      </c>
      <c r="I8" s="25">
        <v>248792</v>
      </c>
      <c r="J8" s="13">
        <f t="shared" si="0"/>
        <v>1263831041</v>
      </c>
      <c r="K8" s="3">
        <f t="shared" si="1"/>
        <v>458256980</v>
      </c>
    </row>
    <row r="9" spans="1:11" x14ac:dyDescent="0.2">
      <c r="A9" s="4">
        <v>1990</v>
      </c>
      <c r="B9" s="78">
        <v>8</v>
      </c>
      <c r="C9" s="25">
        <v>381400879</v>
      </c>
      <c r="D9" s="25">
        <v>65783627</v>
      </c>
      <c r="E9" s="25">
        <v>166251516</v>
      </c>
      <c r="F9" s="25">
        <v>549123191</v>
      </c>
      <c r="G9" s="25">
        <v>3263902</v>
      </c>
      <c r="H9" s="25">
        <v>80117919</v>
      </c>
      <c r="I9" s="25">
        <v>223006</v>
      </c>
      <c r="J9" s="13">
        <f t="shared" si="0"/>
        <v>1246164040</v>
      </c>
      <c r="K9" s="3">
        <f t="shared" si="1"/>
        <v>447184506</v>
      </c>
    </row>
    <row r="10" spans="1:11" x14ac:dyDescent="0.2">
      <c r="A10" s="4">
        <v>1990</v>
      </c>
      <c r="B10" s="78">
        <v>9</v>
      </c>
      <c r="C10" s="25">
        <v>393504240</v>
      </c>
      <c r="D10" s="25">
        <v>66934913</v>
      </c>
      <c r="E10" s="25">
        <v>184654600</v>
      </c>
      <c r="F10" s="25">
        <v>570404433</v>
      </c>
      <c r="G10" s="25">
        <v>3373493</v>
      </c>
      <c r="H10" s="25">
        <v>88443725</v>
      </c>
      <c r="I10" s="25">
        <v>236586</v>
      </c>
      <c r="J10" s="13">
        <f t="shared" si="0"/>
        <v>1307551990</v>
      </c>
      <c r="K10" s="3">
        <f t="shared" si="1"/>
        <v>460439153</v>
      </c>
    </row>
    <row r="11" spans="1:11" x14ac:dyDescent="0.2">
      <c r="A11" s="4">
        <v>1990</v>
      </c>
      <c r="B11" s="78">
        <v>10</v>
      </c>
      <c r="C11" s="25">
        <v>375098251</v>
      </c>
      <c r="D11" s="25">
        <v>67265760</v>
      </c>
      <c r="E11" s="25">
        <v>177316800</v>
      </c>
      <c r="F11" s="25">
        <v>503586428</v>
      </c>
      <c r="G11" s="25">
        <v>3394078</v>
      </c>
      <c r="H11" s="25">
        <v>86300259</v>
      </c>
      <c r="I11" s="25">
        <v>198826</v>
      </c>
      <c r="J11" s="13">
        <f t="shared" si="0"/>
        <v>1213160402</v>
      </c>
      <c r="K11" s="3">
        <f t="shared" si="1"/>
        <v>442364011</v>
      </c>
    </row>
    <row r="12" spans="1:11" x14ac:dyDescent="0.2">
      <c r="A12" s="4">
        <v>1990</v>
      </c>
      <c r="B12" s="78">
        <v>11</v>
      </c>
      <c r="C12" s="25">
        <v>341715313</v>
      </c>
      <c r="D12" s="25">
        <v>68949744</v>
      </c>
      <c r="E12" s="25">
        <v>193786600</v>
      </c>
      <c r="F12" s="25">
        <v>381368992</v>
      </c>
      <c r="G12" s="25">
        <v>3468077</v>
      </c>
      <c r="H12" s="25">
        <v>79923204</v>
      </c>
      <c r="I12" s="25">
        <v>178697</v>
      </c>
      <c r="J12" s="13">
        <f t="shared" si="0"/>
        <v>1069390627</v>
      </c>
      <c r="K12" s="3">
        <f t="shared" si="1"/>
        <v>410665057</v>
      </c>
    </row>
    <row r="13" spans="1:11" x14ac:dyDescent="0.2">
      <c r="A13" s="4">
        <v>1990</v>
      </c>
      <c r="B13" s="78">
        <v>12</v>
      </c>
      <c r="C13" s="25">
        <v>319905599</v>
      </c>
      <c r="D13" s="25">
        <v>66587377</v>
      </c>
      <c r="E13" s="25">
        <v>157616800</v>
      </c>
      <c r="F13" s="25">
        <v>366547997</v>
      </c>
      <c r="G13" s="25">
        <v>3391378</v>
      </c>
      <c r="H13" s="25">
        <v>71976116</v>
      </c>
      <c r="I13" s="25">
        <v>165794</v>
      </c>
      <c r="J13" s="13">
        <f t="shared" si="0"/>
        <v>986191061</v>
      </c>
      <c r="K13" s="3">
        <f t="shared" si="1"/>
        <v>386492976</v>
      </c>
    </row>
    <row r="14" spans="1:11" x14ac:dyDescent="0.2">
      <c r="A14" s="4">
        <v>1991</v>
      </c>
      <c r="B14" s="78">
        <v>1</v>
      </c>
      <c r="C14" s="25">
        <v>337082346</v>
      </c>
      <c r="D14" s="25">
        <v>66857948</v>
      </c>
      <c r="E14" s="25">
        <v>159516900</v>
      </c>
      <c r="F14" s="25">
        <v>404571298</v>
      </c>
      <c r="G14" s="25">
        <v>3579505</v>
      </c>
      <c r="H14" s="25">
        <v>73946756</v>
      </c>
      <c r="I14" s="25">
        <v>185694</v>
      </c>
      <c r="J14" s="13">
        <f t="shared" si="0"/>
        <v>1045740447</v>
      </c>
      <c r="K14" s="3">
        <f t="shared" si="1"/>
        <v>403940294</v>
      </c>
    </row>
    <row r="15" spans="1:11" x14ac:dyDescent="0.2">
      <c r="A15" s="4">
        <v>1991</v>
      </c>
      <c r="B15" s="78">
        <v>2</v>
      </c>
      <c r="C15" s="25">
        <v>303243495</v>
      </c>
      <c r="D15" s="25">
        <v>61079559</v>
      </c>
      <c r="E15" s="25">
        <v>147040700</v>
      </c>
      <c r="F15" s="25">
        <v>366212248</v>
      </c>
      <c r="G15" s="25">
        <v>3542256</v>
      </c>
      <c r="H15" s="25">
        <v>69185206</v>
      </c>
      <c r="I15" s="25">
        <v>181432</v>
      </c>
      <c r="J15" s="13">
        <f t="shared" si="0"/>
        <v>950484896</v>
      </c>
      <c r="K15" s="3">
        <f t="shared" si="1"/>
        <v>364323054</v>
      </c>
    </row>
    <row r="16" spans="1:11" x14ac:dyDescent="0.2">
      <c r="A16" s="4">
        <v>1991</v>
      </c>
      <c r="B16" s="78">
        <v>3</v>
      </c>
      <c r="C16" s="25">
        <v>304918445</v>
      </c>
      <c r="D16" s="25">
        <v>66560806</v>
      </c>
      <c r="E16" s="25">
        <v>157747000</v>
      </c>
      <c r="F16" s="25">
        <v>368052222</v>
      </c>
      <c r="G16" s="25">
        <v>3522043</v>
      </c>
      <c r="H16" s="25">
        <v>70171265</v>
      </c>
      <c r="I16" s="25">
        <v>151446</v>
      </c>
      <c r="J16" s="13">
        <f t="shared" si="0"/>
        <v>971123227</v>
      </c>
      <c r="K16" s="3">
        <f t="shared" si="1"/>
        <v>371479251</v>
      </c>
    </row>
    <row r="17" spans="1:11" x14ac:dyDescent="0.2">
      <c r="A17" s="4">
        <v>1991</v>
      </c>
      <c r="B17" s="78">
        <v>4</v>
      </c>
      <c r="C17" s="25">
        <v>346508836</v>
      </c>
      <c r="D17" s="25">
        <v>69079811</v>
      </c>
      <c r="E17" s="25">
        <v>147863500</v>
      </c>
      <c r="F17" s="25">
        <v>392117520</v>
      </c>
      <c r="G17" s="25">
        <v>4866202</v>
      </c>
      <c r="H17" s="25">
        <v>75333003</v>
      </c>
      <c r="I17" s="25">
        <v>163567</v>
      </c>
      <c r="J17" s="13">
        <f t="shared" si="0"/>
        <v>1035932439</v>
      </c>
      <c r="K17" s="3">
        <f t="shared" si="1"/>
        <v>415588647</v>
      </c>
    </row>
    <row r="18" spans="1:11" x14ac:dyDescent="0.2">
      <c r="A18" s="4">
        <v>1991</v>
      </c>
      <c r="B18" s="78">
        <v>5</v>
      </c>
      <c r="C18" s="25">
        <v>379085061</v>
      </c>
      <c r="D18" s="25">
        <v>70069850</v>
      </c>
      <c r="E18" s="25">
        <v>160332900</v>
      </c>
      <c r="F18" s="25">
        <v>489829908</v>
      </c>
      <c r="G18" s="26">
        <v>2033841</v>
      </c>
      <c r="H18" s="25">
        <v>86975152</v>
      </c>
      <c r="I18" s="25">
        <v>169032</v>
      </c>
      <c r="J18" s="13">
        <f t="shared" si="0"/>
        <v>1188495744</v>
      </c>
      <c r="K18" s="3">
        <f t="shared" si="1"/>
        <v>449154911</v>
      </c>
    </row>
    <row r="19" spans="1:11" x14ac:dyDescent="0.2">
      <c r="A19" s="4">
        <v>1991</v>
      </c>
      <c r="B19" s="78">
        <v>6</v>
      </c>
      <c r="C19" s="25">
        <v>382237016</v>
      </c>
      <c r="D19" s="25">
        <v>68524061</v>
      </c>
      <c r="E19" s="25">
        <v>148329800</v>
      </c>
      <c r="F19" s="25">
        <v>517956274</v>
      </c>
      <c r="G19" s="25">
        <v>3433813</v>
      </c>
      <c r="H19" s="25">
        <v>84391542</v>
      </c>
      <c r="I19" s="25">
        <v>174888</v>
      </c>
      <c r="J19" s="13">
        <f t="shared" si="0"/>
        <v>1205047394</v>
      </c>
      <c r="K19" s="3">
        <f t="shared" si="1"/>
        <v>450761077</v>
      </c>
    </row>
    <row r="20" spans="1:11" x14ac:dyDescent="0.2">
      <c r="A20" s="4">
        <v>1991</v>
      </c>
      <c r="B20" s="78">
        <v>7</v>
      </c>
      <c r="C20" s="25">
        <v>394032817</v>
      </c>
      <c r="D20" s="25">
        <v>66600627</v>
      </c>
      <c r="E20" s="25">
        <v>154252501</v>
      </c>
      <c r="F20" s="25">
        <v>561170038</v>
      </c>
      <c r="G20" s="25">
        <v>3404355</v>
      </c>
      <c r="H20" s="25">
        <v>83821450</v>
      </c>
      <c r="I20" s="25">
        <v>180838</v>
      </c>
      <c r="J20" s="13">
        <f t="shared" si="0"/>
        <v>1263462626</v>
      </c>
      <c r="K20" s="3">
        <f t="shared" si="1"/>
        <v>460633444</v>
      </c>
    </row>
    <row r="21" spans="1:11" x14ac:dyDescent="0.2">
      <c r="A21" s="4">
        <v>1991</v>
      </c>
      <c r="B21" s="78">
        <v>8</v>
      </c>
      <c r="C21" s="25">
        <v>390426918</v>
      </c>
      <c r="D21" s="25">
        <v>69249158</v>
      </c>
      <c r="E21" s="25">
        <v>158626800</v>
      </c>
      <c r="F21" s="25">
        <v>555806513</v>
      </c>
      <c r="G21" s="25">
        <v>3343668</v>
      </c>
      <c r="H21" s="25">
        <v>82591364</v>
      </c>
      <c r="I21" s="25">
        <v>189379</v>
      </c>
      <c r="J21" s="13">
        <f t="shared" si="0"/>
        <v>1260233800</v>
      </c>
      <c r="K21" s="3">
        <f t="shared" si="1"/>
        <v>459676076</v>
      </c>
    </row>
    <row r="22" spans="1:11" x14ac:dyDescent="0.2">
      <c r="A22" s="4">
        <v>1991</v>
      </c>
      <c r="B22" s="78">
        <v>9</v>
      </c>
      <c r="C22" s="25">
        <v>402533554</v>
      </c>
      <c r="D22" s="25">
        <v>66496748</v>
      </c>
      <c r="E22" s="25">
        <v>149058500</v>
      </c>
      <c r="F22" s="25">
        <v>587188382</v>
      </c>
      <c r="G22" s="25">
        <v>6586102</v>
      </c>
      <c r="H22" s="25">
        <v>90569994</v>
      </c>
      <c r="I22" s="25">
        <v>202909</v>
      </c>
      <c r="J22" s="13">
        <f t="shared" si="0"/>
        <v>1302636189</v>
      </c>
      <c r="K22" s="3">
        <f t="shared" si="1"/>
        <v>469030302</v>
      </c>
    </row>
    <row r="23" spans="1:11" x14ac:dyDescent="0.2">
      <c r="A23" s="4">
        <v>1991</v>
      </c>
      <c r="B23" s="78">
        <v>10</v>
      </c>
      <c r="C23" s="25">
        <v>368306871</v>
      </c>
      <c r="D23" s="25">
        <v>67175741</v>
      </c>
      <c r="E23" s="25">
        <v>159798548</v>
      </c>
      <c r="F23" s="25">
        <v>469696298</v>
      </c>
      <c r="G23" s="26">
        <v>331805</v>
      </c>
      <c r="H23" s="25">
        <v>87942053</v>
      </c>
      <c r="I23" s="25">
        <v>163414</v>
      </c>
      <c r="J23" s="13">
        <f t="shared" si="0"/>
        <v>1153414730</v>
      </c>
      <c r="K23" s="3">
        <f t="shared" si="1"/>
        <v>435482612</v>
      </c>
    </row>
    <row r="24" spans="1:11" x14ac:dyDescent="0.2">
      <c r="A24" s="4">
        <v>1991</v>
      </c>
      <c r="B24" s="78">
        <v>11</v>
      </c>
      <c r="C24" s="25">
        <v>324990369</v>
      </c>
      <c r="D24" s="25">
        <v>67492322</v>
      </c>
      <c r="E24" s="25">
        <v>160443200</v>
      </c>
      <c r="F24" s="25">
        <v>376814183</v>
      </c>
      <c r="G24" s="25">
        <v>3462176</v>
      </c>
      <c r="H24" s="25">
        <v>78325573</v>
      </c>
      <c r="I24" s="25">
        <v>145978</v>
      </c>
      <c r="J24" s="13">
        <f t="shared" si="0"/>
        <v>1011673801</v>
      </c>
      <c r="K24" s="3">
        <f t="shared" si="1"/>
        <v>392482691</v>
      </c>
    </row>
    <row r="25" spans="1:11" x14ac:dyDescent="0.2">
      <c r="A25" s="4">
        <v>1991</v>
      </c>
      <c r="B25" s="78">
        <v>12</v>
      </c>
      <c r="C25" s="25">
        <v>338136054</v>
      </c>
      <c r="D25" s="25">
        <v>69335472</v>
      </c>
      <c r="E25" s="25">
        <v>157823800</v>
      </c>
      <c r="F25" s="25">
        <v>417718662</v>
      </c>
      <c r="G25" s="25">
        <v>3674348</v>
      </c>
      <c r="H25" s="25">
        <v>79609955</v>
      </c>
      <c r="I25" s="25">
        <v>169565</v>
      </c>
      <c r="J25" s="13">
        <f t="shared" si="0"/>
        <v>1066467856</v>
      </c>
      <c r="K25" s="3">
        <f t="shared" si="1"/>
        <v>407471526</v>
      </c>
    </row>
    <row r="26" spans="1:11" x14ac:dyDescent="0.2">
      <c r="A26" s="4">
        <v>1992</v>
      </c>
      <c r="B26" s="78">
        <v>1</v>
      </c>
      <c r="C26" s="25">
        <v>331031349</v>
      </c>
      <c r="D26" s="25">
        <v>70710043</v>
      </c>
      <c r="E26" s="25">
        <v>155716600</v>
      </c>
      <c r="F26" s="25">
        <v>460871070</v>
      </c>
      <c r="G26" s="25">
        <v>3720733</v>
      </c>
      <c r="H26" s="25">
        <v>73527050</v>
      </c>
      <c r="I26" s="25">
        <v>178478</v>
      </c>
      <c r="J26" s="13">
        <f t="shared" si="0"/>
        <v>1095755323</v>
      </c>
      <c r="K26" s="3">
        <f t="shared" si="1"/>
        <v>401741392</v>
      </c>
    </row>
    <row r="27" spans="1:11" x14ac:dyDescent="0.2">
      <c r="A27" s="4">
        <v>1992</v>
      </c>
      <c r="B27" s="78">
        <v>2</v>
      </c>
      <c r="C27" s="25">
        <v>306148269</v>
      </c>
      <c r="D27" s="25">
        <v>64157312</v>
      </c>
      <c r="E27" s="25">
        <v>153731700</v>
      </c>
      <c r="F27" s="25">
        <v>431754143</v>
      </c>
      <c r="G27" s="25">
        <v>3697270</v>
      </c>
      <c r="H27" s="25">
        <v>71756927</v>
      </c>
      <c r="I27" s="25">
        <v>158853</v>
      </c>
      <c r="J27" s="13">
        <f t="shared" si="0"/>
        <v>1031404474</v>
      </c>
      <c r="K27" s="3">
        <f t="shared" si="1"/>
        <v>370305581</v>
      </c>
    </row>
    <row r="28" spans="1:11" x14ac:dyDescent="0.2">
      <c r="A28" s="4">
        <v>1992</v>
      </c>
      <c r="B28" s="78">
        <v>3</v>
      </c>
      <c r="C28" s="25">
        <v>313297451</v>
      </c>
      <c r="D28" s="25">
        <v>65019639</v>
      </c>
      <c r="E28" s="25">
        <v>169155300</v>
      </c>
      <c r="F28" s="25">
        <v>354001465</v>
      </c>
      <c r="G28" s="25">
        <v>3576939</v>
      </c>
      <c r="H28" s="25">
        <v>73128132</v>
      </c>
      <c r="I28" s="25">
        <v>146399</v>
      </c>
      <c r="J28" s="13">
        <f t="shared" si="0"/>
        <v>978325325</v>
      </c>
      <c r="K28" s="3">
        <f t="shared" si="1"/>
        <v>378317090</v>
      </c>
    </row>
    <row r="29" spans="1:11" x14ac:dyDescent="0.2">
      <c r="A29" s="4">
        <v>1992</v>
      </c>
      <c r="B29" s="78">
        <v>4</v>
      </c>
      <c r="C29" s="25">
        <v>326493679</v>
      </c>
      <c r="D29" s="25">
        <v>69803867</v>
      </c>
      <c r="E29" s="25">
        <v>159625600</v>
      </c>
      <c r="F29" s="25">
        <v>348759864</v>
      </c>
      <c r="G29" s="25">
        <v>3558655</v>
      </c>
      <c r="H29" s="25">
        <v>75086303</v>
      </c>
      <c r="I29" s="25">
        <v>142570</v>
      </c>
      <c r="J29" s="13">
        <f t="shared" si="0"/>
        <v>983470538</v>
      </c>
      <c r="K29" s="3">
        <f t="shared" si="1"/>
        <v>396297546</v>
      </c>
    </row>
    <row r="30" spans="1:11" x14ac:dyDescent="0.2">
      <c r="A30" s="4">
        <v>1992</v>
      </c>
      <c r="B30" s="78">
        <v>5</v>
      </c>
      <c r="C30" s="25">
        <v>354320457</v>
      </c>
      <c r="D30" s="25">
        <v>74375081</v>
      </c>
      <c r="E30" s="25">
        <v>167488822</v>
      </c>
      <c r="F30" s="25">
        <v>399537212</v>
      </c>
      <c r="G30" s="25">
        <v>3521863</v>
      </c>
      <c r="H30" s="25">
        <v>82128819</v>
      </c>
      <c r="I30" s="25">
        <v>152346</v>
      </c>
      <c r="J30" s="13">
        <f t="shared" si="0"/>
        <v>1081524600</v>
      </c>
      <c r="K30" s="3">
        <f t="shared" si="1"/>
        <v>428695538</v>
      </c>
    </row>
    <row r="31" spans="1:11" x14ac:dyDescent="0.2">
      <c r="A31" s="4">
        <v>1992</v>
      </c>
      <c r="B31" s="78">
        <v>6</v>
      </c>
      <c r="C31" s="25">
        <v>394579818</v>
      </c>
      <c r="D31" s="25">
        <v>69005792</v>
      </c>
      <c r="E31" s="25">
        <v>124931336</v>
      </c>
      <c r="F31" s="25">
        <v>521181657</v>
      </c>
      <c r="G31" s="25">
        <v>3488420</v>
      </c>
      <c r="H31" s="25">
        <v>90046754</v>
      </c>
      <c r="I31" s="25">
        <v>162166</v>
      </c>
      <c r="J31" s="13">
        <f t="shared" si="0"/>
        <v>1203395943</v>
      </c>
      <c r="K31" s="3">
        <f t="shared" si="1"/>
        <v>463585610</v>
      </c>
    </row>
    <row r="32" spans="1:11" x14ac:dyDescent="0.2">
      <c r="A32" s="4">
        <v>1992</v>
      </c>
      <c r="B32" s="78">
        <v>7</v>
      </c>
      <c r="C32" s="25">
        <v>418309895</v>
      </c>
      <c r="D32" s="25">
        <v>72287654</v>
      </c>
      <c r="E32" s="25">
        <v>170306761</v>
      </c>
      <c r="F32" s="25">
        <v>607979875</v>
      </c>
      <c r="G32" s="25">
        <v>3458812</v>
      </c>
      <c r="H32" s="25">
        <v>89210139</v>
      </c>
      <c r="I32" s="25">
        <v>173216</v>
      </c>
      <c r="J32" s="13">
        <f t="shared" si="0"/>
        <v>1361726352</v>
      </c>
      <c r="K32" s="3">
        <f t="shared" si="1"/>
        <v>490597549</v>
      </c>
    </row>
    <row r="33" spans="1:11" x14ac:dyDescent="0.2">
      <c r="A33" s="4">
        <v>1992</v>
      </c>
      <c r="B33" s="78">
        <v>8</v>
      </c>
      <c r="C33" s="25">
        <v>410690504</v>
      </c>
      <c r="D33" s="25">
        <v>77992820</v>
      </c>
      <c r="E33" s="25">
        <v>172407255</v>
      </c>
      <c r="F33" s="25">
        <v>585882276</v>
      </c>
      <c r="G33" s="25">
        <v>3438989</v>
      </c>
      <c r="H33" s="25">
        <v>87251614</v>
      </c>
      <c r="I33" s="25">
        <v>175604</v>
      </c>
      <c r="J33" s="13">
        <f t="shared" si="0"/>
        <v>1337839062</v>
      </c>
      <c r="K33" s="3">
        <f t="shared" si="1"/>
        <v>488683324</v>
      </c>
    </row>
    <row r="34" spans="1:11" x14ac:dyDescent="0.2">
      <c r="A34" s="4">
        <v>1992</v>
      </c>
      <c r="B34" s="78">
        <v>9</v>
      </c>
      <c r="C34" s="25">
        <v>415337303</v>
      </c>
      <c r="D34" s="25">
        <v>66203553</v>
      </c>
      <c r="E34" s="25">
        <v>148398600</v>
      </c>
      <c r="F34" s="25">
        <v>575017290</v>
      </c>
      <c r="G34" s="25">
        <v>3549775</v>
      </c>
      <c r="H34" s="25">
        <v>96562464</v>
      </c>
      <c r="I34" s="25">
        <v>165847</v>
      </c>
      <c r="J34" s="13">
        <f t="shared" ref="J34:J64" si="2">SUM(C34:I34)</f>
        <v>1305234832</v>
      </c>
      <c r="K34" s="3">
        <f t="shared" ref="K34:K65" si="3">+C34+D34</f>
        <v>481540856</v>
      </c>
    </row>
    <row r="35" spans="1:11" x14ac:dyDescent="0.2">
      <c r="A35" s="4">
        <v>1992</v>
      </c>
      <c r="B35" s="78">
        <v>10</v>
      </c>
      <c r="C35" s="25">
        <v>375689756</v>
      </c>
      <c r="D35" s="25">
        <v>65833386</v>
      </c>
      <c r="E35" s="25">
        <v>137532902</v>
      </c>
      <c r="F35" s="25">
        <v>465261498</v>
      </c>
      <c r="G35" s="25">
        <v>3552827</v>
      </c>
      <c r="H35" s="25">
        <v>89703917</v>
      </c>
      <c r="I35" s="25">
        <v>145956</v>
      </c>
      <c r="J35" s="13">
        <f t="shared" si="2"/>
        <v>1137720242</v>
      </c>
      <c r="K35" s="3">
        <f t="shared" si="3"/>
        <v>441523142</v>
      </c>
    </row>
    <row r="36" spans="1:11" x14ac:dyDescent="0.2">
      <c r="A36" s="4">
        <v>1992</v>
      </c>
      <c r="B36" s="78">
        <v>11</v>
      </c>
      <c r="C36" s="25">
        <v>344629836</v>
      </c>
      <c r="D36" s="25">
        <v>71359487</v>
      </c>
      <c r="E36" s="25">
        <v>121025700</v>
      </c>
      <c r="F36" s="25">
        <v>372340459</v>
      </c>
      <c r="G36" s="25">
        <v>3607037</v>
      </c>
      <c r="H36" s="25">
        <v>82767627</v>
      </c>
      <c r="I36" s="25">
        <v>130022</v>
      </c>
      <c r="J36" s="13">
        <f t="shared" si="2"/>
        <v>995860168</v>
      </c>
      <c r="K36" s="3">
        <f t="shared" si="3"/>
        <v>415989323</v>
      </c>
    </row>
    <row r="37" spans="1:11" x14ac:dyDescent="0.2">
      <c r="A37" s="4">
        <v>1992</v>
      </c>
      <c r="B37" s="78">
        <v>12</v>
      </c>
      <c r="C37" s="25">
        <v>340160801</v>
      </c>
      <c r="D37" s="25">
        <v>70461075</v>
      </c>
      <c r="E37" s="25">
        <v>107823522</v>
      </c>
      <c r="F37" s="25">
        <v>437247169</v>
      </c>
      <c r="G37" s="25">
        <v>3610074</v>
      </c>
      <c r="H37" s="25">
        <v>80048623</v>
      </c>
      <c r="I37" s="25">
        <v>151122</v>
      </c>
      <c r="J37" s="13">
        <f t="shared" si="2"/>
        <v>1039502386</v>
      </c>
      <c r="K37" s="3">
        <f t="shared" si="3"/>
        <v>410621876</v>
      </c>
    </row>
    <row r="38" spans="1:11" x14ac:dyDescent="0.2">
      <c r="A38" s="4">
        <v>1993</v>
      </c>
      <c r="B38" s="78">
        <v>1</v>
      </c>
      <c r="C38" s="25">
        <v>351855313</v>
      </c>
      <c r="D38" s="25">
        <v>76415126</v>
      </c>
      <c r="E38" s="25">
        <v>121126087</v>
      </c>
      <c r="F38" s="25">
        <v>407932672</v>
      </c>
      <c r="G38" s="25">
        <v>3912446</v>
      </c>
      <c r="H38" s="25">
        <v>80620703</v>
      </c>
      <c r="I38" s="25">
        <v>148757</v>
      </c>
      <c r="J38" s="13">
        <f t="shared" si="2"/>
        <v>1042011104</v>
      </c>
      <c r="K38" s="3">
        <f t="shared" si="3"/>
        <v>428270439</v>
      </c>
    </row>
    <row r="39" spans="1:11" x14ac:dyDescent="0.2">
      <c r="A39" s="4">
        <v>1993</v>
      </c>
      <c r="B39" s="78">
        <v>2</v>
      </c>
      <c r="C39" s="25">
        <v>314355567</v>
      </c>
      <c r="D39" s="25">
        <v>71299496</v>
      </c>
      <c r="E39" s="25">
        <v>117919689</v>
      </c>
      <c r="F39" s="25">
        <v>398738977</v>
      </c>
      <c r="G39" s="25">
        <v>3730090</v>
      </c>
      <c r="H39" s="25">
        <v>75038933</v>
      </c>
      <c r="I39" s="25">
        <v>148482</v>
      </c>
      <c r="J39" s="13">
        <f t="shared" si="2"/>
        <v>981231234</v>
      </c>
      <c r="K39" s="3">
        <f t="shared" si="3"/>
        <v>385655063</v>
      </c>
    </row>
    <row r="40" spans="1:11" x14ac:dyDescent="0.2">
      <c r="A40" s="4">
        <v>1993</v>
      </c>
      <c r="B40" s="78">
        <v>3</v>
      </c>
      <c r="C40" s="25">
        <v>316098145</v>
      </c>
      <c r="D40" s="25">
        <v>74995382</v>
      </c>
      <c r="E40" s="25">
        <v>140141950</v>
      </c>
      <c r="F40" s="25">
        <v>404543658</v>
      </c>
      <c r="G40" s="25">
        <v>3678773</v>
      </c>
      <c r="H40" s="25">
        <v>74259603</v>
      </c>
      <c r="I40" s="25">
        <v>136525</v>
      </c>
      <c r="J40" s="13">
        <f t="shared" si="2"/>
        <v>1013854036</v>
      </c>
      <c r="K40" s="3">
        <f t="shared" si="3"/>
        <v>391093527</v>
      </c>
    </row>
    <row r="41" spans="1:11" x14ac:dyDescent="0.2">
      <c r="A41" s="4">
        <v>1993</v>
      </c>
      <c r="B41" s="78">
        <v>4</v>
      </c>
      <c r="C41" s="25">
        <v>334303459</v>
      </c>
      <c r="D41" s="25">
        <v>73791739</v>
      </c>
      <c r="E41" s="25">
        <v>125576588</v>
      </c>
      <c r="F41" s="25">
        <v>365864728</v>
      </c>
      <c r="G41" s="25">
        <v>3643587</v>
      </c>
      <c r="H41" s="25">
        <v>78109190</v>
      </c>
      <c r="I41" s="25">
        <v>128591</v>
      </c>
      <c r="J41" s="13">
        <f t="shared" si="2"/>
        <v>981417882</v>
      </c>
      <c r="K41" s="3">
        <f t="shared" si="3"/>
        <v>408095198</v>
      </c>
    </row>
    <row r="42" spans="1:11" x14ac:dyDescent="0.2">
      <c r="A42" s="4">
        <v>1993</v>
      </c>
      <c r="B42" s="78">
        <v>5</v>
      </c>
      <c r="C42" s="25">
        <v>371661829</v>
      </c>
      <c r="D42" s="25">
        <v>76288742</v>
      </c>
      <c r="E42" s="25">
        <v>111932064</v>
      </c>
      <c r="F42" s="25">
        <v>390822929</v>
      </c>
      <c r="G42" s="25">
        <v>3607303</v>
      </c>
      <c r="H42" s="25">
        <v>82372327</v>
      </c>
      <c r="I42" s="25">
        <v>115814</v>
      </c>
      <c r="J42" s="13">
        <f t="shared" si="2"/>
        <v>1036801008</v>
      </c>
      <c r="K42" s="3">
        <f t="shared" si="3"/>
        <v>447950571</v>
      </c>
    </row>
    <row r="43" spans="1:11" x14ac:dyDescent="0.2">
      <c r="A43" s="4">
        <v>1993</v>
      </c>
      <c r="B43" s="78">
        <v>6</v>
      </c>
      <c r="C43" s="25">
        <v>379614508</v>
      </c>
      <c r="D43" s="25">
        <v>77266720</v>
      </c>
      <c r="E43" s="25">
        <v>74873908</v>
      </c>
      <c r="F43" s="25">
        <v>539924531</v>
      </c>
      <c r="G43" s="25">
        <v>3799144</v>
      </c>
      <c r="H43" s="25">
        <v>93094965</v>
      </c>
      <c r="I43" s="25">
        <v>124128</v>
      </c>
      <c r="J43" s="13">
        <f t="shared" si="2"/>
        <v>1168697904</v>
      </c>
      <c r="K43" s="3">
        <f t="shared" si="3"/>
        <v>456881228</v>
      </c>
    </row>
    <row r="44" spans="1:11" x14ac:dyDescent="0.2">
      <c r="A44" s="4">
        <v>1993</v>
      </c>
      <c r="B44" s="78">
        <v>7</v>
      </c>
      <c r="C44" s="25">
        <v>416911021</v>
      </c>
      <c r="D44" s="25">
        <v>76634993</v>
      </c>
      <c r="E44" s="25">
        <v>126096819</v>
      </c>
      <c r="F44" s="25">
        <v>600452597</v>
      </c>
      <c r="G44" s="25">
        <v>3616404</v>
      </c>
      <c r="H44" s="25">
        <v>91950601</v>
      </c>
      <c r="I44" s="25">
        <v>121230</v>
      </c>
      <c r="J44" s="13">
        <f t="shared" si="2"/>
        <v>1315783665</v>
      </c>
      <c r="K44" s="3">
        <f t="shared" si="3"/>
        <v>493546014</v>
      </c>
    </row>
    <row r="45" spans="1:11" x14ac:dyDescent="0.2">
      <c r="A45" s="4">
        <v>1993</v>
      </c>
      <c r="B45" s="78">
        <v>8</v>
      </c>
      <c r="C45" s="25">
        <v>422797755</v>
      </c>
      <c r="D45" s="25">
        <v>61616881</v>
      </c>
      <c r="E45" s="25">
        <v>123355100</v>
      </c>
      <c r="F45" s="25">
        <v>643788171</v>
      </c>
      <c r="G45" s="25">
        <v>3622997</v>
      </c>
      <c r="H45" s="25">
        <v>91626563</v>
      </c>
      <c r="I45" s="25">
        <v>132451</v>
      </c>
      <c r="J45" s="13">
        <f t="shared" si="2"/>
        <v>1346939918</v>
      </c>
      <c r="K45" s="3">
        <f t="shared" si="3"/>
        <v>484414636</v>
      </c>
    </row>
    <row r="46" spans="1:11" x14ac:dyDescent="0.2">
      <c r="A46" s="4">
        <v>1993</v>
      </c>
      <c r="B46" s="78">
        <v>9</v>
      </c>
      <c r="C46" s="25">
        <v>424778414</v>
      </c>
      <c r="D46" s="25">
        <v>87405690</v>
      </c>
      <c r="E46" s="25">
        <v>108415498</v>
      </c>
      <c r="F46" s="25">
        <v>606337978</v>
      </c>
      <c r="G46" s="25">
        <v>3654600</v>
      </c>
      <c r="H46" s="25">
        <v>99935348</v>
      </c>
      <c r="I46" s="25">
        <v>125833</v>
      </c>
      <c r="J46" s="13">
        <f t="shared" si="2"/>
        <v>1330653361</v>
      </c>
      <c r="K46" s="3">
        <f t="shared" si="3"/>
        <v>512184104</v>
      </c>
    </row>
    <row r="47" spans="1:11" x14ac:dyDescent="0.2">
      <c r="A47" s="4">
        <v>1993</v>
      </c>
      <c r="B47" s="78">
        <v>10</v>
      </c>
      <c r="C47" s="25">
        <v>394011226</v>
      </c>
      <c r="D47" s="25">
        <v>69321804</v>
      </c>
      <c r="E47" s="25">
        <v>110213085</v>
      </c>
      <c r="F47" s="25">
        <v>505687645</v>
      </c>
      <c r="G47" s="25">
        <v>3650125</v>
      </c>
      <c r="H47" s="25">
        <v>94487844</v>
      </c>
      <c r="I47" s="25">
        <v>126472</v>
      </c>
      <c r="J47" s="13">
        <f t="shared" si="2"/>
        <v>1177498201</v>
      </c>
      <c r="K47" s="3">
        <f t="shared" si="3"/>
        <v>463333030</v>
      </c>
    </row>
    <row r="48" spans="1:11" x14ac:dyDescent="0.2">
      <c r="A48" s="4">
        <v>1993</v>
      </c>
      <c r="B48" s="78">
        <v>11</v>
      </c>
      <c r="C48" s="25">
        <v>360039606</v>
      </c>
      <c r="D48" s="25">
        <v>65430253</v>
      </c>
      <c r="E48" s="25">
        <v>108828813</v>
      </c>
      <c r="F48" s="25">
        <v>418463234</v>
      </c>
      <c r="G48" s="25">
        <v>3971594</v>
      </c>
      <c r="H48" s="25">
        <v>86292855</v>
      </c>
      <c r="I48" s="25">
        <v>126322</v>
      </c>
      <c r="J48" s="13">
        <f t="shared" si="2"/>
        <v>1043152677</v>
      </c>
      <c r="K48" s="3">
        <f t="shared" si="3"/>
        <v>425469859</v>
      </c>
    </row>
    <row r="49" spans="1:11" x14ac:dyDescent="0.2">
      <c r="A49" s="4">
        <v>1993</v>
      </c>
      <c r="B49" s="78">
        <v>12</v>
      </c>
      <c r="C49" s="25">
        <v>344220226</v>
      </c>
      <c r="D49" s="25">
        <v>72396012</v>
      </c>
      <c r="E49" s="25">
        <v>84274411</v>
      </c>
      <c r="F49" s="25">
        <v>423063185</v>
      </c>
      <c r="G49" s="25">
        <v>3787746</v>
      </c>
      <c r="H49" s="25">
        <v>80569875</v>
      </c>
      <c r="I49" s="25">
        <v>134035</v>
      </c>
      <c r="J49" s="13">
        <f t="shared" si="2"/>
        <v>1008445490</v>
      </c>
      <c r="K49" s="3">
        <f t="shared" si="3"/>
        <v>416616238</v>
      </c>
    </row>
    <row r="50" spans="1:11" x14ac:dyDescent="0.2">
      <c r="A50" s="4">
        <v>1994</v>
      </c>
      <c r="B50" s="78">
        <v>1</v>
      </c>
      <c r="C50" s="25">
        <v>346447146</v>
      </c>
      <c r="D50" s="25">
        <v>78727602</v>
      </c>
      <c r="E50" s="25">
        <v>102678467</v>
      </c>
      <c r="F50" s="25">
        <v>551730819</v>
      </c>
      <c r="G50" s="25">
        <v>3934410</v>
      </c>
      <c r="H50" s="25">
        <v>79859213</v>
      </c>
      <c r="I50" s="25">
        <v>146702</v>
      </c>
      <c r="J50" s="13">
        <f t="shared" si="2"/>
        <v>1163524359</v>
      </c>
      <c r="K50" s="3">
        <f t="shared" si="3"/>
        <v>425174748</v>
      </c>
    </row>
    <row r="51" spans="1:11" x14ac:dyDescent="0.2">
      <c r="A51" s="4">
        <v>1994</v>
      </c>
      <c r="B51" s="78">
        <v>2</v>
      </c>
      <c r="C51" s="25">
        <v>328392253</v>
      </c>
      <c r="D51" s="25">
        <v>74133102</v>
      </c>
      <c r="E51" s="25">
        <v>98239482</v>
      </c>
      <c r="F51" s="25">
        <v>427044302</v>
      </c>
      <c r="G51" s="25">
        <v>3841385</v>
      </c>
      <c r="H51" s="25">
        <v>79328539</v>
      </c>
      <c r="I51" s="25">
        <v>114994</v>
      </c>
      <c r="J51" s="13">
        <f t="shared" si="2"/>
        <v>1011094057</v>
      </c>
      <c r="K51" s="3">
        <f t="shared" si="3"/>
        <v>402525355</v>
      </c>
    </row>
    <row r="52" spans="1:11" x14ac:dyDescent="0.2">
      <c r="A52" s="4">
        <v>1994</v>
      </c>
      <c r="B52" s="78">
        <v>3</v>
      </c>
      <c r="C52" s="25">
        <v>335939986</v>
      </c>
      <c r="D52" s="25">
        <v>77261682</v>
      </c>
      <c r="E52" s="25">
        <v>125323886</v>
      </c>
      <c r="F52" s="25">
        <v>374737986</v>
      </c>
      <c r="G52" s="25">
        <v>3802393</v>
      </c>
      <c r="H52" s="25">
        <v>79945742</v>
      </c>
      <c r="I52" s="25">
        <v>106999</v>
      </c>
      <c r="J52" s="13">
        <f t="shared" si="2"/>
        <v>997118674</v>
      </c>
      <c r="K52" s="3">
        <f t="shared" si="3"/>
        <v>413201668</v>
      </c>
    </row>
    <row r="53" spans="1:11" x14ac:dyDescent="0.2">
      <c r="A53" s="4">
        <v>1994</v>
      </c>
      <c r="B53" s="78">
        <v>4</v>
      </c>
      <c r="C53" s="25">
        <v>373835801</v>
      </c>
      <c r="D53" s="25">
        <v>74929094</v>
      </c>
      <c r="E53" s="25">
        <v>109324969</v>
      </c>
      <c r="F53" s="25">
        <v>431116530</v>
      </c>
      <c r="G53" s="25">
        <v>3849087</v>
      </c>
      <c r="H53" s="25">
        <v>87020683</v>
      </c>
      <c r="I53" s="25">
        <v>113930</v>
      </c>
      <c r="J53" s="13">
        <f t="shared" si="2"/>
        <v>1080190094</v>
      </c>
      <c r="K53" s="3">
        <f t="shared" si="3"/>
        <v>448764895</v>
      </c>
    </row>
    <row r="54" spans="1:11" x14ac:dyDescent="0.2">
      <c r="A54" s="4">
        <v>1994</v>
      </c>
      <c r="B54" s="78">
        <v>5</v>
      </c>
      <c r="C54" s="25">
        <v>389257830</v>
      </c>
      <c r="D54" s="25">
        <v>85745699</v>
      </c>
      <c r="E54" s="25">
        <v>112828822</v>
      </c>
      <c r="F54" s="25">
        <v>496072083</v>
      </c>
      <c r="G54" s="25">
        <v>3759578</v>
      </c>
      <c r="H54" s="25">
        <v>91431147</v>
      </c>
      <c r="I54" s="25">
        <v>128073</v>
      </c>
      <c r="J54" s="13">
        <f t="shared" si="2"/>
        <v>1179223232</v>
      </c>
      <c r="K54" s="3">
        <f t="shared" si="3"/>
        <v>475003529</v>
      </c>
    </row>
    <row r="55" spans="1:11" x14ac:dyDescent="0.2">
      <c r="A55" s="4">
        <v>1994</v>
      </c>
      <c r="B55" s="78">
        <v>6</v>
      </c>
      <c r="C55" s="25">
        <v>417984288</v>
      </c>
      <c r="D55" s="25">
        <v>74921065</v>
      </c>
      <c r="E55" s="25">
        <v>108814955</v>
      </c>
      <c r="F55" s="25">
        <v>563927773</v>
      </c>
      <c r="G55" s="25">
        <v>3787181</v>
      </c>
      <c r="H55" s="25">
        <v>97121189</v>
      </c>
      <c r="I55" s="25">
        <v>136730</v>
      </c>
      <c r="J55" s="13">
        <f t="shared" si="2"/>
        <v>1266693181</v>
      </c>
      <c r="K55" s="3">
        <f t="shared" si="3"/>
        <v>492905353</v>
      </c>
    </row>
    <row r="56" spans="1:11" x14ac:dyDescent="0.2">
      <c r="A56" s="4">
        <v>1994</v>
      </c>
      <c r="B56" s="78">
        <v>7</v>
      </c>
      <c r="C56" s="25">
        <v>423499834</v>
      </c>
      <c r="D56" s="25">
        <v>66752524</v>
      </c>
      <c r="E56" s="25">
        <v>115010857</v>
      </c>
      <c r="F56" s="25">
        <v>611756379</v>
      </c>
      <c r="G56" s="25">
        <v>3753622</v>
      </c>
      <c r="H56" s="25">
        <v>95103829</v>
      </c>
      <c r="I56" s="25">
        <v>151428</v>
      </c>
      <c r="J56" s="13">
        <f t="shared" si="2"/>
        <v>1316028473</v>
      </c>
      <c r="K56" s="3">
        <f t="shared" si="3"/>
        <v>490252358</v>
      </c>
    </row>
    <row r="57" spans="1:11" x14ac:dyDescent="0.2">
      <c r="A57" s="4">
        <v>1994</v>
      </c>
      <c r="B57" s="78">
        <v>8</v>
      </c>
      <c r="C57" s="25">
        <v>412774328</v>
      </c>
      <c r="D57" s="25">
        <v>67763958</v>
      </c>
      <c r="E57" s="25">
        <v>125678622</v>
      </c>
      <c r="F57" s="25">
        <v>577490893</v>
      </c>
      <c r="G57" s="25">
        <v>3715167</v>
      </c>
      <c r="H57" s="25">
        <v>91655990</v>
      </c>
      <c r="I57" s="25">
        <v>146773</v>
      </c>
      <c r="J57" s="13">
        <f t="shared" si="2"/>
        <v>1279225731</v>
      </c>
      <c r="K57" s="3">
        <f t="shared" si="3"/>
        <v>480538286</v>
      </c>
    </row>
    <row r="58" spans="1:11" x14ac:dyDescent="0.2">
      <c r="A58" s="4">
        <v>1994</v>
      </c>
      <c r="B58" s="78">
        <v>9</v>
      </c>
      <c r="C58" s="25">
        <v>428775031</v>
      </c>
      <c r="D58" s="25">
        <v>71112730</v>
      </c>
      <c r="E58" s="25">
        <v>132784337</v>
      </c>
      <c r="F58" s="25">
        <v>591224176</v>
      </c>
      <c r="G58" s="25">
        <v>3808948</v>
      </c>
      <c r="H58" s="25">
        <v>102186324</v>
      </c>
      <c r="I58" s="25">
        <v>150274</v>
      </c>
      <c r="J58" s="13">
        <f t="shared" si="2"/>
        <v>1330041820</v>
      </c>
      <c r="K58" s="3">
        <f t="shared" si="3"/>
        <v>499887761</v>
      </c>
    </row>
    <row r="59" spans="1:11" x14ac:dyDescent="0.2">
      <c r="A59" s="4">
        <v>1994</v>
      </c>
      <c r="B59" s="78">
        <v>10</v>
      </c>
      <c r="C59" s="25">
        <v>383522333</v>
      </c>
      <c r="D59" s="25">
        <v>67017528</v>
      </c>
      <c r="E59" s="25">
        <v>125770049</v>
      </c>
      <c r="F59" s="25">
        <v>489018006</v>
      </c>
      <c r="G59" s="25">
        <v>3843687</v>
      </c>
      <c r="H59" s="25">
        <v>96187610</v>
      </c>
      <c r="I59" s="25">
        <v>132713</v>
      </c>
      <c r="J59" s="13">
        <f t="shared" si="2"/>
        <v>1165491926</v>
      </c>
      <c r="K59" s="3">
        <f t="shared" si="3"/>
        <v>450539861</v>
      </c>
    </row>
    <row r="60" spans="1:11" x14ac:dyDescent="0.2">
      <c r="A60" s="4">
        <v>1994</v>
      </c>
      <c r="B60" s="78">
        <v>11</v>
      </c>
      <c r="C60" s="25">
        <v>373232894</v>
      </c>
      <c r="D60" s="25">
        <v>69619258</v>
      </c>
      <c r="E60" s="25">
        <v>119494605</v>
      </c>
      <c r="F60" s="25">
        <v>420078066</v>
      </c>
      <c r="G60" s="25">
        <v>3896098</v>
      </c>
      <c r="H60" s="25">
        <v>90837614</v>
      </c>
      <c r="I60" s="25">
        <v>130364</v>
      </c>
      <c r="J60" s="13">
        <f t="shared" si="2"/>
        <v>1077288899</v>
      </c>
      <c r="K60" s="3">
        <f t="shared" si="3"/>
        <v>442852152</v>
      </c>
    </row>
    <row r="61" spans="1:11" x14ac:dyDescent="0.2">
      <c r="A61" s="4">
        <v>1994</v>
      </c>
      <c r="B61" s="78">
        <v>12</v>
      </c>
      <c r="C61" s="25">
        <v>367597598</v>
      </c>
      <c r="D61" s="25">
        <v>71819447</v>
      </c>
      <c r="E61" s="25">
        <v>122452213</v>
      </c>
      <c r="F61" s="25">
        <v>412708109</v>
      </c>
      <c r="G61" s="25">
        <v>3991863</v>
      </c>
      <c r="H61" s="25">
        <v>87037162</v>
      </c>
      <c r="I61" s="25">
        <v>133482</v>
      </c>
      <c r="J61" s="13">
        <f t="shared" si="2"/>
        <v>1065739874</v>
      </c>
      <c r="K61" s="3">
        <f t="shared" si="3"/>
        <v>439417045</v>
      </c>
    </row>
    <row r="62" spans="1:11" x14ac:dyDescent="0.2">
      <c r="A62" s="4">
        <v>1995</v>
      </c>
      <c r="B62" s="78">
        <v>1</v>
      </c>
      <c r="C62" s="25">
        <v>355874333</v>
      </c>
      <c r="D62" s="25">
        <v>71143621</v>
      </c>
      <c r="E62" s="25">
        <v>125128930</v>
      </c>
      <c r="F62" s="25">
        <v>493446919</v>
      </c>
      <c r="G62" s="25">
        <v>4143263</v>
      </c>
      <c r="H62" s="25">
        <v>81636612</v>
      </c>
      <c r="I62" s="25">
        <v>143615</v>
      </c>
      <c r="J62" s="13">
        <f t="shared" si="2"/>
        <v>1131517293</v>
      </c>
      <c r="K62" s="3">
        <f t="shared" si="3"/>
        <v>427017954</v>
      </c>
    </row>
    <row r="63" spans="1:11" x14ac:dyDescent="0.2">
      <c r="A63" s="4">
        <v>1995</v>
      </c>
      <c r="B63" s="78">
        <v>2</v>
      </c>
      <c r="C63" s="25">
        <v>328427967</v>
      </c>
      <c r="D63" s="25">
        <v>64732907</v>
      </c>
      <c r="E63" s="25">
        <v>129845371</v>
      </c>
      <c r="F63" s="25">
        <v>506821451</v>
      </c>
      <c r="G63" s="25">
        <v>4040200</v>
      </c>
      <c r="H63" s="25">
        <v>80243344</v>
      </c>
      <c r="I63" s="25">
        <v>131388</v>
      </c>
      <c r="J63" s="13">
        <f t="shared" si="2"/>
        <v>1114242628</v>
      </c>
      <c r="K63" s="3">
        <f t="shared" si="3"/>
        <v>393160874</v>
      </c>
    </row>
    <row r="64" spans="1:11" x14ac:dyDescent="0.2">
      <c r="A64" s="4">
        <v>1995</v>
      </c>
      <c r="B64" s="78">
        <v>3</v>
      </c>
      <c r="C64" s="25">
        <v>338902713</v>
      </c>
      <c r="D64" s="25">
        <v>66366054</v>
      </c>
      <c r="E64" s="25">
        <v>135916637</v>
      </c>
      <c r="F64" s="25">
        <v>387481554</v>
      </c>
      <c r="G64" s="25">
        <v>4009112</v>
      </c>
      <c r="H64" s="25">
        <v>82675140</v>
      </c>
      <c r="I64" s="25">
        <v>120488</v>
      </c>
      <c r="J64" s="13">
        <f t="shared" si="2"/>
        <v>1015471698</v>
      </c>
      <c r="K64" s="3">
        <f t="shared" si="3"/>
        <v>405268767</v>
      </c>
    </row>
    <row r="65" spans="1:11" x14ac:dyDescent="0.2">
      <c r="A65" s="4">
        <v>1995</v>
      </c>
      <c r="B65" s="78">
        <v>4</v>
      </c>
      <c r="C65" s="25">
        <v>363517525</v>
      </c>
      <c r="D65" s="25">
        <v>70760397</v>
      </c>
      <c r="E65" s="25">
        <v>118266695</v>
      </c>
      <c r="F65" s="25">
        <v>396805241</v>
      </c>
      <c r="G65" s="25">
        <v>3996947</v>
      </c>
      <c r="H65" s="25">
        <v>85137206</v>
      </c>
      <c r="I65" s="25">
        <v>119978</v>
      </c>
      <c r="J65" s="13">
        <f t="shared" ref="J65:J128" si="4">SUM(C65:I65)</f>
        <v>1038603989</v>
      </c>
      <c r="K65" s="3">
        <f t="shared" si="3"/>
        <v>434277922</v>
      </c>
    </row>
    <row r="66" spans="1:11" x14ac:dyDescent="0.2">
      <c r="A66" s="4">
        <v>1995</v>
      </c>
      <c r="B66" s="78">
        <v>5</v>
      </c>
      <c r="C66" s="25">
        <v>409089276</v>
      </c>
      <c r="D66" s="25">
        <v>71273739</v>
      </c>
      <c r="E66" s="25">
        <v>131044335</v>
      </c>
      <c r="F66" s="25">
        <v>533269030</v>
      </c>
      <c r="G66" s="25">
        <v>4942015</v>
      </c>
      <c r="H66" s="25">
        <v>95864135</v>
      </c>
      <c r="I66" s="25">
        <v>136222</v>
      </c>
      <c r="J66" s="13">
        <f t="shared" si="4"/>
        <v>1245618752</v>
      </c>
      <c r="K66" s="3">
        <f t="shared" ref="K66:K97" si="5">+C66+D66</f>
        <v>480363015</v>
      </c>
    </row>
    <row r="67" spans="1:11" x14ac:dyDescent="0.2">
      <c r="A67" s="4">
        <v>1995</v>
      </c>
      <c r="B67" s="78">
        <v>6</v>
      </c>
      <c r="C67" s="25">
        <v>441026112</v>
      </c>
      <c r="D67" s="25">
        <v>68489246</v>
      </c>
      <c r="E67" s="25">
        <v>125601277</v>
      </c>
      <c r="F67" s="25">
        <v>626559845</v>
      </c>
      <c r="G67" s="25">
        <v>4111245</v>
      </c>
      <c r="H67" s="25">
        <v>104382203</v>
      </c>
      <c r="I67" s="25">
        <v>152385</v>
      </c>
      <c r="J67" s="13">
        <f t="shared" si="4"/>
        <v>1370322313</v>
      </c>
      <c r="K67" s="3">
        <f t="shared" si="5"/>
        <v>509515358</v>
      </c>
    </row>
    <row r="68" spans="1:11" x14ac:dyDescent="0.2">
      <c r="A68" s="4">
        <v>1995</v>
      </c>
      <c r="B68" s="78">
        <v>7</v>
      </c>
      <c r="C68" s="25">
        <v>438113336</v>
      </c>
      <c r="D68" s="25">
        <v>68031004</v>
      </c>
      <c r="E68" s="25">
        <v>127647384</v>
      </c>
      <c r="F68" s="25">
        <v>645650316</v>
      </c>
      <c r="G68" s="25">
        <v>4117031</v>
      </c>
      <c r="H68" s="25">
        <v>99513896</v>
      </c>
      <c r="I68" s="25">
        <v>157234</v>
      </c>
      <c r="J68" s="13">
        <f t="shared" si="4"/>
        <v>1383230201</v>
      </c>
      <c r="K68" s="3">
        <f t="shared" si="5"/>
        <v>506144340</v>
      </c>
    </row>
    <row r="69" spans="1:11" x14ac:dyDescent="0.2">
      <c r="A69" s="4">
        <v>1995</v>
      </c>
      <c r="B69" s="78">
        <v>8</v>
      </c>
      <c r="C69" s="25">
        <v>427739681</v>
      </c>
      <c r="D69" s="25">
        <v>66069010</v>
      </c>
      <c r="E69" s="25">
        <v>119468540</v>
      </c>
      <c r="F69" s="25">
        <v>628021643</v>
      </c>
      <c r="G69" s="25">
        <v>4091536</v>
      </c>
      <c r="H69" s="25">
        <v>98952219</v>
      </c>
      <c r="I69" s="25">
        <v>165538</v>
      </c>
      <c r="J69" s="13">
        <f t="shared" si="4"/>
        <v>1344508167</v>
      </c>
      <c r="K69" s="3">
        <f t="shared" si="5"/>
        <v>493808691</v>
      </c>
    </row>
    <row r="70" spans="1:11" x14ac:dyDescent="0.2">
      <c r="A70" s="4">
        <v>1995</v>
      </c>
      <c r="B70" s="78">
        <v>9</v>
      </c>
      <c r="C70" s="25">
        <v>444112979</v>
      </c>
      <c r="D70" s="25">
        <v>67238345</v>
      </c>
      <c r="E70" s="25">
        <v>132960498</v>
      </c>
      <c r="F70" s="25">
        <v>649829382</v>
      </c>
      <c r="G70" s="25">
        <v>4260145</v>
      </c>
      <c r="H70" s="25">
        <v>109486344</v>
      </c>
      <c r="I70" s="25">
        <v>164949</v>
      </c>
      <c r="J70" s="13">
        <f t="shared" si="4"/>
        <v>1408052642</v>
      </c>
      <c r="K70" s="3">
        <f t="shared" si="5"/>
        <v>511351324</v>
      </c>
    </row>
    <row r="71" spans="1:11" x14ac:dyDescent="0.2">
      <c r="A71" s="4">
        <v>1995</v>
      </c>
      <c r="B71" s="78">
        <v>10</v>
      </c>
      <c r="C71" s="25">
        <v>425928498</v>
      </c>
      <c r="D71" s="25">
        <v>65775687</v>
      </c>
      <c r="E71" s="25">
        <v>139738942</v>
      </c>
      <c r="F71" s="25">
        <v>589198140</v>
      </c>
      <c r="G71" s="25">
        <v>4326953</v>
      </c>
      <c r="H71" s="25">
        <v>107261940</v>
      </c>
      <c r="I71" s="25">
        <v>155970</v>
      </c>
      <c r="J71" s="13">
        <f t="shared" si="4"/>
        <v>1332386130</v>
      </c>
      <c r="K71" s="3">
        <f t="shared" si="5"/>
        <v>491704185</v>
      </c>
    </row>
    <row r="72" spans="1:11" x14ac:dyDescent="0.2">
      <c r="A72" s="4">
        <v>1995</v>
      </c>
      <c r="B72" s="78">
        <v>11</v>
      </c>
      <c r="C72" s="25">
        <v>382088953</v>
      </c>
      <c r="D72" s="25">
        <v>66227994</v>
      </c>
      <c r="E72" s="25">
        <v>132225672</v>
      </c>
      <c r="F72" s="25">
        <v>456781874</v>
      </c>
      <c r="G72" s="25">
        <v>4335284</v>
      </c>
      <c r="H72" s="25">
        <v>94039530</v>
      </c>
      <c r="I72" s="25">
        <v>147376</v>
      </c>
      <c r="J72" s="13">
        <f t="shared" si="4"/>
        <v>1135846683</v>
      </c>
      <c r="K72" s="3">
        <f t="shared" si="5"/>
        <v>448316947</v>
      </c>
    </row>
    <row r="73" spans="1:11" x14ac:dyDescent="0.2">
      <c r="A73" s="4">
        <v>1995</v>
      </c>
      <c r="B73" s="78">
        <v>12</v>
      </c>
      <c r="C73" s="25">
        <v>353737892</v>
      </c>
      <c r="D73" s="25">
        <v>67154698</v>
      </c>
      <c r="E73" s="25">
        <v>130942587</v>
      </c>
      <c r="F73" s="25">
        <v>437776749</v>
      </c>
      <c r="G73" s="25">
        <v>4473250</v>
      </c>
      <c r="H73" s="25">
        <v>85932555</v>
      </c>
      <c r="I73" s="25">
        <v>136216</v>
      </c>
      <c r="J73" s="13">
        <f t="shared" si="4"/>
        <v>1080153947</v>
      </c>
      <c r="K73" s="3">
        <f t="shared" si="5"/>
        <v>420892590</v>
      </c>
    </row>
    <row r="74" spans="1:11" x14ac:dyDescent="0.2">
      <c r="A74" s="4">
        <v>1996</v>
      </c>
      <c r="B74" s="78">
        <v>1</v>
      </c>
      <c r="C74" s="25">
        <v>376779591</v>
      </c>
      <c r="D74" s="25">
        <v>65793082</v>
      </c>
      <c r="E74" s="25">
        <v>128773344</v>
      </c>
      <c r="F74" s="25">
        <v>641338147</v>
      </c>
      <c r="G74" s="25">
        <v>4612747</v>
      </c>
      <c r="H74" s="25">
        <v>87486044</v>
      </c>
      <c r="I74" s="25">
        <v>178480</v>
      </c>
      <c r="J74" s="13">
        <f t="shared" si="4"/>
        <v>1304961435</v>
      </c>
      <c r="K74" s="3">
        <f t="shared" si="5"/>
        <v>442572673</v>
      </c>
    </row>
    <row r="75" spans="1:11" x14ac:dyDescent="0.2">
      <c r="A75" s="4">
        <v>1996</v>
      </c>
      <c r="B75" s="78">
        <v>2</v>
      </c>
      <c r="C75" s="25">
        <v>352494676</v>
      </c>
      <c r="D75" s="25">
        <v>64176114</v>
      </c>
      <c r="E75" s="25">
        <v>120656450</v>
      </c>
      <c r="F75" s="25">
        <v>522968622</v>
      </c>
      <c r="G75" s="25">
        <v>4407105</v>
      </c>
      <c r="H75" s="25">
        <v>86735412</v>
      </c>
      <c r="I75" s="25">
        <v>176681</v>
      </c>
      <c r="J75" s="13">
        <f t="shared" si="4"/>
        <v>1151615060</v>
      </c>
      <c r="K75" s="3">
        <f t="shared" si="5"/>
        <v>416670790</v>
      </c>
    </row>
    <row r="76" spans="1:11" x14ac:dyDescent="0.2">
      <c r="A76" s="4">
        <v>1996</v>
      </c>
      <c r="B76" s="78">
        <v>3</v>
      </c>
      <c r="C76" s="25">
        <v>352919303</v>
      </c>
      <c r="D76" s="25">
        <v>62457387</v>
      </c>
      <c r="E76" s="25">
        <v>135567088</v>
      </c>
      <c r="F76" s="25">
        <v>482650905</v>
      </c>
      <c r="G76" s="25">
        <v>4388472</v>
      </c>
      <c r="H76" s="25">
        <v>85894886</v>
      </c>
      <c r="I76" s="25">
        <v>151680</v>
      </c>
      <c r="J76" s="13">
        <f t="shared" si="4"/>
        <v>1124029721</v>
      </c>
      <c r="K76" s="3">
        <f t="shared" si="5"/>
        <v>415376690</v>
      </c>
    </row>
    <row r="77" spans="1:11" x14ac:dyDescent="0.2">
      <c r="A77" s="4">
        <v>1996</v>
      </c>
      <c r="B77" s="78">
        <v>4</v>
      </c>
      <c r="C77" s="25">
        <v>364158513</v>
      </c>
      <c r="D77" s="25">
        <v>63880687</v>
      </c>
      <c r="E77" s="25">
        <v>138481955</v>
      </c>
      <c r="F77" s="25">
        <v>432258017</v>
      </c>
      <c r="G77" s="25">
        <v>4394353</v>
      </c>
      <c r="H77" s="25">
        <v>85745025</v>
      </c>
      <c r="I77" s="25">
        <v>146295</v>
      </c>
      <c r="J77" s="13">
        <f t="shared" si="4"/>
        <v>1089064845</v>
      </c>
      <c r="K77" s="3">
        <f t="shared" si="5"/>
        <v>428039200</v>
      </c>
    </row>
    <row r="78" spans="1:11" x14ac:dyDescent="0.2">
      <c r="A78" s="4">
        <v>1996</v>
      </c>
      <c r="B78" s="78">
        <v>5</v>
      </c>
      <c r="C78" s="25">
        <v>393606976</v>
      </c>
      <c r="D78" s="25">
        <v>69180529</v>
      </c>
      <c r="E78" s="25">
        <v>135251003</v>
      </c>
      <c r="F78" s="25">
        <v>493838498</v>
      </c>
      <c r="G78" s="25">
        <v>4168111</v>
      </c>
      <c r="H78" s="25">
        <v>93617244</v>
      </c>
      <c r="I78" s="25">
        <v>141271</v>
      </c>
      <c r="J78" s="13">
        <f t="shared" si="4"/>
        <v>1189803632</v>
      </c>
      <c r="K78" s="3">
        <f t="shared" si="5"/>
        <v>462787505</v>
      </c>
    </row>
    <row r="79" spans="1:11" x14ac:dyDescent="0.2">
      <c r="A79" s="4">
        <v>1996</v>
      </c>
      <c r="B79" s="78">
        <v>6</v>
      </c>
      <c r="C79" s="25">
        <v>437377644</v>
      </c>
      <c r="D79" s="25">
        <v>66931431</v>
      </c>
      <c r="E79" s="25">
        <v>136203394</v>
      </c>
      <c r="F79" s="25">
        <v>601728926</v>
      </c>
      <c r="G79" s="25">
        <v>4245806</v>
      </c>
      <c r="H79" s="25">
        <v>104226047</v>
      </c>
      <c r="I79" s="25">
        <v>168757</v>
      </c>
      <c r="J79" s="13">
        <f t="shared" si="4"/>
        <v>1350882005</v>
      </c>
      <c r="K79" s="3">
        <f t="shared" si="5"/>
        <v>504309075</v>
      </c>
    </row>
    <row r="80" spans="1:11" x14ac:dyDescent="0.2">
      <c r="A80" s="4">
        <v>1996</v>
      </c>
      <c r="B80" s="78">
        <v>7</v>
      </c>
      <c r="C80" s="25">
        <v>445290180</v>
      </c>
      <c r="D80" s="25">
        <v>65231270</v>
      </c>
      <c r="E80" s="25">
        <v>123527848</v>
      </c>
      <c r="F80" s="25">
        <v>651651509</v>
      </c>
      <c r="G80" s="25">
        <v>4204965</v>
      </c>
      <c r="H80" s="25">
        <v>101438929</v>
      </c>
      <c r="I80" s="25">
        <v>171395</v>
      </c>
      <c r="J80" s="13">
        <f t="shared" si="4"/>
        <v>1391516096</v>
      </c>
      <c r="K80" s="3">
        <f t="shared" si="5"/>
        <v>510521450</v>
      </c>
    </row>
    <row r="81" spans="1:11" x14ac:dyDescent="0.2">
      <c r="A81" s="4">
        <v>1996</v>
      </c>
      <c r="B81" s="78">
        <v>8</v>
      </c>
      <c r="C81" s="25">
        <v>452360275</v>
      </c>
      <c r="D81" s="25">
        <v>68719121</v>
      </c>
      <c r="E81" s="25">
        <v>116188426</v>
      </c>
      <c r="F81" s="25">
        <v>677896427</v>
      </c>
      <c r="G81" s="25">
        <v>4275384</v>
      </c>
      <c r="H81" s="25">
        <v>103253467</v>
      </c>
      <c r="I81" s="25">
        <v>190143</v>
      </c>
      <c r="J81" s="13">
        <f t="shared" si="4"/>
        <v>1422883243</v>
      </c>
      <c r="K81" s="3">
        <f t="shared" si="5"/>
        <v>521079396</v>
      </c>
    </row>
    <row r="82" spans="1:11" x14ac:dyDescent="0.2">
      <c r="A82" s="4">
        <v>1996</v>
      </c>
      <c r="B82" s="78">
        <v>9</v>
      </c>
      <c r="C82" s="25">
        <v>470858703</v>
      </c>
      <c r="D82" s="25">
        <v>67644673</v>
      </c>
      <c r="E82" s="25">
        <v>111001084</v>
      </c>
      <c r="F82" s="25">
        <v>683585519</v>
      </c>
      <c r="G82" s="25">
        <v>4707640</v>
      </c>
      <c r="H82" s="25">
        <v>113515710</v>
      </c>
      <c r="I82" s="25">
        <v>194728</v>
      </c>
      <c r="J82" s="13">
        <f t="shared" si="4"/>
        <v>1451508057</v>
      </c>
      <c r="K82" s="3">
        <f t="shared" si="5"/>
        <v>538503376</v>
      </c>
    </row>
    <row r="83" spans="1:11" x14ac:dyDescent="0.2">
      <c r="A83" s="4">
        <v>1996</v>
      </c>
      <c r="B83" s="78">
        <v>10</v>
      </c>
      <c r="C83" s="25">
        <v>412009727</v>
      </c>
      <c r="D83" s="25">
        <v>64221900</v>
      </c>
      <c r="E83" s="25">
        <v>122501324</v>
      </c>
      <c r="F83" s="25">
        <v>527527298</v>
      </c>
      <c r="G83" s="25">
        <v>4340066</v>
      </c>
      <c r="H83" s="25">
        <v>103796085</v>
      </c>
      <c r="I83" s="25">
        <v>169253</v>
      </c>
      <c r="J83" s="13">
        <f t="shared" si="4"/>
        <v>1234565653</v>
      </c>
      <c r="K83" s="3">
        <f t="shared" si="5"/>
        <v>476231627</v>
      </c>
    </row>
    <row r="84" spans="1:11" x14ac:dyDescent="0.2">
      <c r="A84" s="4">
        <v>1996</v>
      </c>
      <c r="B84" s="78">
        <v>11</v>
      </c>
      <c r="C84" s="25">
        <v>383609841</v>
      </c>
      <c r="D84" s="25">
        <v>67165062</v>
      </c>
      <c r="E84" s="25">
        <v>127042925</v>
      </c>
      <c r="F84" s="25">
        <v>442424205</v>
      </c>
      <c r="G84" s="25">
        <v>4430753</v>
      </c>
      <c r="H84" s="25">
        <v>94365936</v>
      </c>
      <c r="I84" s="25">
        <v>157373</v>
      </c>
      <c r="J84" s="13">
        <f t="shared" si="4"/>
        <v>1119196095</v>
      </c>
      <c r="K84" s="3">
        <f t="shared" si="5"/>
        <v>450774903</v>
      </c>
    </row>
    <row r="85" spans="1:11" x14ac:dyDescent="0.2">
      <c r="A85" s="4">
        <v>1996</v>
      </c>
      <c r="B85" s="78">
        <v>12</v>
      </c>
      <c r="C85" s="25">
        <v>371536694</v>
      </c>
      <c r="D85" s="25">
        <v>72912033</v>
      </c>
      <c r="E85" s="25">
        <v>111405543</v>
      </c>
      <c r="F85" s="25">
        <v>448634883</v>
      </c>
      <c r="G85" s="25">
        <v>4602274</v>
      </c>
      <c r="H85" s="25">
        <v>89659656</v>
      </c>
      <c r="I85" s="25">
        <v>150370</v>
      </c>
      <c r="J85" s="13">
        <f t="shared" si="4"/>
        <v>1098901453</v>
      </c>
      <c r="K85" s="3">
        <f t="shared" si="5"/>
        <v>444448727</v>
      </c>
    </row>
    <row r="86" spans="1:11" x14ac:dyDescent="0.2">
      <c r="A86" s="4">
        <v>1997</v>
      </c>
      <c r="B86" s="78">
        <v>1</v>
      </c>
      <c r="C86" s="25">
        <v>380461938</v>
      </c>
      <c r="D86" s="25">
        <v>75837739</v>
      </c>
      <c r="E86" s="25">
        <v>124513695</v>
      </c>
      <c r="F86" s="25">
        <v>526531412</v>
      </c>
      <c r="G86" s="25">
        <v>4706766</v>
      </c>
      <c r="H86" s="25">
        <v>88784905</v>
      </c>
      <c r="I86" s="25">
        <v>170075</v>
      </c>
      <c r="J86" s="13">
        <f t="shared" si="4"/>
        <v>1201006530</v>
      </c>
      <c r="K86" s="3">
        <f t="shared" si="5"/>
        <v>456299677</v>
      </c>
    </row>
    <row r="87" spans="1:11" x14ac:dyDescent="0.2">
      <c r="A87" s="4">
        <v>1997</v>
      </c>
      <c r="B87" s="78">
        <v>2</v>
      </c>
      <c r="C87" s="25">
        <v>351179919</v>
      </c>
      <c r="D87" s="25">
        <v>71837834</v>
      </c>
      <c r="E87" s="25">
        <v>127947895</v>
      </c>
      <c r="F87" s="25">
        <v>450205879</v>
      </c>
      <c r="G87" s="25">
        <v>4523428</v>
      </c>
      <c r="H87" s="25">
        <v>84621439</v>
      </c>
      <c r="I87" s="25">
        <v>150537</v>
      </c>
      <c r="J87" s="13">
        <f t="shared" si="4"/>
        <v>1090466931</v>
      </c>
      <c r="K87" s="3">
        <f t="shared" si="5"/>
        <v>423017753</v>
      </c>
    </row>
    <row r="88" spans="1:11" x14ac:dyDescent="0.2">
      <c r="A88" s="4">
        <v>1997</v>
      </c>
      <c r="B88" s="78">
        <v>3</v>
      </c>
      <c r="C88" s="25">
        <v>378436076</v>
      </c>
      <c r="D88" s="25">
        <v>74960816</v>
      </c>
      <c r="E88" s="25">
        <v>142155355</v>
      </c>
      <c r="F88" s="25">
        <v>433049312</v>
      </c>
      <c r="G88" s="25">
        <v>4404300</v>
      </c>
      <c r="H88" s="25">
        <v>92065758</v>
      </c>
      <c r="I88" s="25">
        <v>141408</v>
      </c>
      <c r="J88" s="13">
        <f t="shared" si="4"/>
        <v>1125213025</v>
      </c>
      <c r="K88" s="3">
        <f t="shared" si="5"/>
        <v>453396892</v>
      </c>
    </row>
    <row r="89" spans="1:11" x14ac:dyDescent="0.2">
      <c r="A89" s="4">
        <v>1997</v>
      </c>
      <c r="B89" s="78">
        <v>4</v>
      </c>
      <c r="C89" s="25">
        <v>391908600</v>
      </c>
      <c r="D89" s="25">
        <v>76769965</v>
      </c>
      <c r="E89" s="25">
        <v>132813076</v>
      </c>
      <c r="F89" s="25">
        <v>436884242</v>
      </c>
      <c r="G89" s="25">
        <v>4396311</v>
      </c>
      <c r="H89" s="25">
        <v>91905135</v>
      </c>
      <c r="I89" s="25">
        <v>147019</v>
      </c>
      <c r="J89" s="13">
        <f t="shared" si="4"/>
        <v>1134824348</v>
      </c>
      <c r="K89" s="3">
        <f t="shared" si="5"/>
        <v>468678565</v>
      </c>
    </row>
    <row r="90" spans="1:11" x14ac:dyDescent="0.2">
      <c r="A90" s="4">
        <v>1997</v>
      </c>
      <c r="B90" s="78">
        <v>5</v>
      </c>
      <c r="C90" s="25">
        <v>389431012</v>
      </c>
      <c r="D90" s="25">
        <v>78790041</v>
      </c>
      <c r="E90" s="25">
        <v>140095572</v>
      </c>
      <c r="F90" s="25">
        <v>471287866</v>
      </c>
      <c r="G90" s="25">
        <v>4270684</v>
      </c>
      <c r="H90" s="25">
        <v>94728750</v>
      </c>
      <c r="I90" s="25">
        <v>148745</v>
      </c>
      <c r="J90" s="13">
        <f t="shared" si="4"/>
        <v>1178752670</v>
      </c>
      <c r="K90" s="3">
        <f t="shared" si="5"/>
        <v>468221053</v>
      </c>
    </row>
    <row r="91" spans="1:11" x14ac:dyDescent="0.2">
      <c r="A91" s="4">
        <v>1997</v>
      </c>
      <c r="B91" s="78">
        <v>6</v>
      </c>
      <c r="C91" s="25">
        <v>448393627</v>
      </c>
      <c r="D91" s="25">
        <v>78287813</v>
      </c>
      <c r="E91" s="25">
        <v>133360575</v>
      </c>
      <c r="F91" s="25">
        <v>637975959</v>
      </c>
      <c r="G91" s="25">
        <v>4288961</v>
      </c>
      <c r="H91" s="25">
        <v>107400826</v>
      </c>
      <c r="I91" s="25">
        <v>185152</v>
      </c>
      <c r="J91" s="13">
        <f t="shared" si="4"/>
        <v>1409892913</v>
      </c>
      <c r="K91" s="3">
        <f t="shared" si="5"/>
        <v>526681440</v>
      </c>
    </row>
    <row r="92" spans="1:11" x14ac:dyDescent="0.2">
      <c r="A92" s="4">
        <v>1997</v>
      </c>
      <c r="B92" s="78">
        <v>7</v>
      </c>
      <c r="C92" s="25">
        <v>472838665</v>
      </c>
      <c r="D92" s="25">
        <v>81243502</v>
      </c>
      <c r="E92" s="25">
        <v>123241022</v>
      </c>
      <c r="F92" s="25">
        <v>696671331</v>
      </c>
      <c r="G92" s="25">
        <v>4308401</v>
      </c>
      <c r="H92" s="25">
        <v>106644613</v>
      </c>
      <c r="I92" s="25">
        <v>211323</v>
      </c>
      <c r="J92" s="13">
        <f t="shared" si="4"/>
        <v>1485158857</v>
      </c>
      <c r="K92" s="3">
        <f t="shared" si="5"/>
        <v>554082167</v>
      </c>
    </row>
    <row r="93" spans="1:11" x14ac:dyDescent="0.2">
      <c r="A93" s="4">
        <v>1997</v>
      </c>
      <c r="B93" s="78">
        <v>8</v>
      </c>
      <c r="C93" s="25">
        <v>447122320</v>
      </c>
      <c r="D93" s="25">
        <v>78653420</v>
      </c>
      <c r="E93" s="25">
        <v>122215220</v>
      </c>
      <c r="F93" s="25">
        <v>663569916</v>
      </c>
      <c r="G93" s="25">
        <v>4179017</v>
      </c>
      <c r="H93" s="25">
        <v>100439470</v>
      </c>
      <c r="I93" s="25">
        <v>188220</v>
      </c>
      <c r="J93" s="13">
        <f t="shared" si="4"/>
        <v>1416367583</v>
      </c>
      <c r="K93" s="3">
        <f t="shared" si="5"/>
        <v>525775740</v>
      </c>
    </row>
    <row r="94" spans="1:11" x14ac:dyDescent="0.2">
      <c r="A94" s="4">
        <v>1997</v>
      </c>
      <c r="B94" s="78">
        <v>9</v>
      </c>
      <c r="C94" s="25">
        <v>464161759</v>
      </c>
      <c r="D94" s="25">
        <v>79201494</v>
      </c>
      <c r="E94" s="25">
        <v>117907194</v>
      </c>
      <c r="F94" s="25">
        <v>704315620</v>
      </c>
      <c r="G94" s="25">
        <v>4219189</v>
      </c>
      <c r="H94" s="25">
        <v>113802492</v>
      </c>
      <c r="I94" s="25">
        <v>197666</v>
      </c>
      <c r="J94" s="13">
        <f t="shared" si="4"/>
        <v>1483805414</v>
      </c>
      <c r="K94" s="3">
        <f t="shared" si="5"/>
        <v>543363253</v>
      </c>
    </row>
    <row r="95" spans="1:11" x14ac:dyDescent="0.2">
      <c r="A95" s="4">
        <v>1997</v>
      </c>
      <c r="B95" s="78">
        <v>10</v>
      </c>
      <c r="C95" s="25">
        <v>422351955</v>
      </c>
      <c r="D95" s="25">
        <v>86036520</v>
      </c>
      <c r="E95" s="25">
        <v>124223166</v>
      </c>
      <c r="F95" s="25">
        <v>581741981</v>
      </c>
      <c r="G95" s="25">
        <v>4388466</v>
      </c>
      <c r="H95" s="25">
        <v>107724141</v>
      </c>
      <c r="I95" s="25">
        <v>177633</v>
      </c>
      <c r="J95" s="13">
        <f t="shared" si="4"/>
        <v>1326643862</v>
      </c>
      <c r="K95" s="3">
        <f t="shared" si="5"/>
        <v>508388475</v>
      </c>
    </row>
    <row r="96" spans="1:11" x14ac:dyDescent="0.2">
      <c r="A96" s="4">
        <v>1997</v>
      </c>
      <c r="B96" s="78">
        <v>11</v>
      </c>
      <c r="C96" s="25">
        <v>378929242</v>
      </c>
      <c r="D96" s="25">
        <v>79760243</v>
      </c>
      <c r="E96" s="25">
        <v>122639861</v>
      </c>
      <c r="F96" s="25">
        <v>428190486</v>
      </c>
      <c r="G96" s="25">
        <v>4446535</v>
      </c>
      <c r="H96" s="25">
        <v>93872378</v>
      </c>
      <c r="I96" s="25">
        <v>152322</v>
      </c>
      <c r="J96" s="13">
        <f t="shared" si="4"/>
        <v>1107991067</v>
      </c>
      <c r="K96" s="3">
        <f t="shared" si="5"/>
        <v>458689485</v>
      </c>
    </row>
    <row r="97" spans="1:11" x14ac:dyDescent="0.2">
      <c r="A97" s="4">
        <v>1997</v>
      </c>
      <c r="B97" s="78">
        <v>12</v>
      </c>
      <c r="C97" s="25">
        <v>373366765</v>
      </c>
      <c r="D97" s="25">
        <v>78535878</v>
      </c>
      <c r="E97" s="25">
        <v>114726690</v>
      </c>
      <c r="F97" s="25">
        <v>469396211</v>
      </c>
      <c r="G97" s="25">
        <v>4645507</v>
      </c>
      <c r="H97" s="25">
        <v>88329905</v>
      </c>
      <c r="I97" s="25">
        <v>166542</v>
      </c>
      <c r="J97" s="13">
        <f t="shared" si="4"/>
        <v>1129167498</v>
      </c>
      <c r="K97" s="3">
        <f t="shared" si="5"/>
        <v>451902643</v>
      </c>
    </row>
    <row r="98" spans="1:11" x14ac:dyDescent="0.2">
      <c r="A98" s="4">
        <v>1998</v>
      </c>
      <c r="B98" s="78">
        <v>1</v>
      </c>
      <c r="C98" s="25">
        <v>377901845</v>
      </c>
      <c r="D98" s="25">
        <v>80808205</v>
      </c>
      <c r="E98" s="25">
        <v>123155524</v>
      </c>
      <c r="F98" s="25">
        <v>530158162</v>
      </c>
      <c r="G98" s="25">
        <v>4779105</v>
      </c>
      <c r="H98" s="25">
        <v>92584176</v>
      </c>
      <c r="I98" s="25">
        <v>188856</v>
      </c>
      <c r="J98" s="13">
        <f t="shared" si="4"/>
        <v>1209575873</v>
      </c>
      <c r="K98" s="3">
        <f t="shared" ref="K98:K129" si="6">+C98+D98</f>
        <v>458710050</v>
      </c>
    </row>
    <row r="99" spans="1:11" x14ac:dyDescent="0.2">
      <c r="A99" s="4">
        <v>1998</v>
      </c>
      <c r="B99" s="78">
        <v>2</v>
      </c>
      <c r="C99" s="25">
        <v>340538283</v>
      </c>
      <c r="D99" s="25">
        <v>75453851</v>
      </c>
      <c r="E99" s="25">
        <v>110900028</v>
      </c>
      <c r="F99" s="25">
        <v>475038665</v>
      </c>
      <c r="G99" s="25">
        <v>4543661</v>
      </c>
      <c r="H99" s="25">
        <v>86443069</v>
      </c>
      <c r="I99" s="25">
        <v>161354</v>
      </c>
      <c r="J99" s="13">
        <f t="shared" si="4"/>
        <v>1093078911</v>
      </c>
      <c r="K99" s="3">
        <f t="shared" si="6"/>
        <v>415992134</v>
      </c>
    </row>
    <row r="100" spans="1:11" x14ac:dyDescent="0.2">
      <c r="A100" s="4">
        <v>1998</v>
      </c>
      <c r="B100" s="78">
        <v>3</v>
      </c>
      <c r="C100" s="25">
        <v>354132079</v>
      </c>
      <c r="D100" s="25">
        <v>80295016</v>
      </c>
      <c r="E100" s="25">
        <v>122784262</v>
      </c>
      <c r="F100" s="25">
        <v>459900827</v>
      </c>
      <c r="G100" s="25">
        <v>4514374</v>
      </c>
      <c r="H100" s="25">
        <v>89685964</v>
      </c>
      <c r="I100" s="25">
        <v>168174</v>
      </c>
      <c r="J100" s="13">
        <f t="shared" si="4"/>
        <v>1111480696</v>
      </c>
      <c r="K100" s="3">
        <f t="shared" si="6"/>
        <v>434427095</v>
      </c>
    </row>
    <row r="101" spans="1:11" x14ac:dyDescent="0.2">
      <c r="A101" s="4">
        <v>1998</v>
      </c>
      <c r="B101" s="78">
        <v>4</v>
      </c>
      <c r="C101" s="25">
        <v>389998853</v>
      </c>
      <c r="D101" s="25">
        <v>83347538</v>
      </c>
      <c r="E101" s="25">
        <v>120559939</v>
      </c>
      <c r="F101" s="25">
        <v>471143836</v>
      </c>
      <c r="G101" s="25">
        <v>4495652</v>
      </c>
      <c r="H101" s="25">
        <v>96780278</v>
      </c>
      <c r="I101" s="25">
        <v>179780</v>
      </c>
      <c r="J101" s="13">
        <f t="shared" si="4"/>
        <v>1166505876</v>
      </c>
      <c r="K101" s="3">
        <f t="shared" si="6"/>
        <v>473346391</v>
      </c>
    </row>
    <row r="102" spans="1:11" x14ac:dyDescent="0.2">
      <c r="A102" s="4">
        <v>1998</v>
      </c>
      <c r="B102" s="78">
        <v>5</v>
      </c>
      <c r="C102" s="25">
        <v>418354705</v>
      </c>
      <c r="D102" s="25">
        <v>84702935</v>
      </c>
      <c r="E102" s="25">
        <v>132595896</v>
      </c>
      <c r="F102" s="25">
        <v>502332909</v>
      </c>
      <c r="G102" s="25">
        <v>4488271</v>
      </c>
      <c r="H102" s="25">
        <v>95152659</v>
      </c>
      <c r="I102" s="25">
        <v>183143</v>
      </c>
      <c r="J102" s="13">
        <f t="shared" si="4"/>
        <v>1237810518</v>
      </c>
      <c r="K102" s="3">
        <f t="shared" si="6"/>
        <v>503057640</v>
      </c>
    </row>
    <row r="103" spans="1:11" x14ac:dyDescent="0.2">
      <c r="A103" s="4">
        <v>1998</v>
      </c>
      <c r="B103" s="78">
        <v>6</v>
      </c>
      <c r="C103" s="25">
        <v>482048479</v>
      </c>
      <c r="D103" s="25">
        <v>86380867</v>
      </c>
      <c r="E103" s="25">
        <v>122656270</v>
      </c>
      <c r="F103" s="25">
        <v>716276827</v>
      </c>
      <c r="G103" s="25">
        <v>4343265</v>
      </c>
      <c r="H103" s="25">
        <v>108848130</v>
      </c>
      <c r="I103" s="25">
        <v>226456</v>
      </c>
      <c r="J103" s="13">
        <f t="shared" si="4"/>
        <v>1520780294</v>
      </c>
      <c r="K103" s="3">
        <f t="shared" si="6"/>
        <v>568429346</v>
      </c>
    </row>
    <row r="104" spans="1:11" x14ac:dyDescent="0.2">
      <c r="A104" s="4">
        <v>1998</v>
      </c>
      <c r="B104" s="78">
        <v>7</v>
      </c>
      <c r="C104" s="25">
        <v>506587417</v>
      </c>
      <c r="D104" s="25">
        <v>83686714</v>
      </c>
      <c r="E104" s="25">
        <v>128719877</v>
      </c>
      <c r="F104" s="25">
        <v>783122966</v>
      </c>
      <c r="G104" s="25">
        <v>4421815</v>
      </c>
      <c r="H104" s="25">
        <v>110715771</v>
      </c>
      <c r="I104" s="25">
        <v>263005</v>
      </c>
      <c r="J104" s="13">
        <f t="shared" si="4"/>
        <v>1617517565</v>
      </c>
      <c r="K104" s="3">
        <f t="shared" si="6"/>
        <v>590274131</v>
      </c>
    </row>
    <row r="105" spans="1:11" x14ac:dyDescent="0.2">
      <c r="A105" s="4">
        <v>1998</v>
      </c>
      <c r="B105" s="78">
        <v>8</v>
      </c>
      <c r="C105" s="25">
        <v>481558176</v>
      </c>
      <c r="D105" s="25">
        <v>85498488</v>
      </c>
      <c r="E105" s="25">
        <v>133061205</v>
      </c>
      <c r="F105" s="25">
        <v>723531748</v>
      </c>
      <c r="G105" s="25">
        <v>4309788</v>
      </c>
      <c r="H105" s="25">
        <v>107263420</v>
      </c>
      <c r="I105" s="25">
        <v>254173</v>
      </c>
      <c r="J105" s="13">
        <f t="shared" si="4"/>
        <v>1535476998</v>
      </c>
      <c r="K105" s="3">
        <f t="shared" si="6"/>
        <v>567056664</v>
      </c>
    </row>
    <row r="106" spans="1:11" x14ac:dyDescent="0.2">
      <c r="A106" s="4">
        <v>1998</v>
      </c>
      <c r="B106" s="78">
        <v>9</v>
      </c>
      <c r="C106" s="25">
        <v>488123943</v>
      </c>
      <c r="D106" s="25">
        <v>84050403</v>
      </c>
      <c r="E106" s="25">
        <v>129740800</v>
      </c>
      <c r="F106" s="25">
        <v>730163481</v>
      </c>
      <c r="G106" s="25">
        <v>4397022</v>
      </c>
      <c r="H106" s="25">
        <v>119719446</v>
      </c>
      <c r="I106" s="25">
        <v>264241</v>
      </c>
      <c r="J106" s="13">
        <f t="shared" si="4"/>
        <v>1556459336</v>
      </c>
      <c r="K106" s="3">
        <f t="shared" si="6"/>
        <v>572174346</v>
      </c>
    </row>
    <row r="107" spans="1:11" x14ac:dyDescent="0.2">
      <c r="A107" s="4">
        <v>1998</v>
      </c>
      <c r="B107" s="78">
        <v>10</v>
      </c>
      <c r="C107" s="25">
        <v>463879892</v>
      </c>
      <c r="D107" s="25">
        <v>81251857</v>
      </c>
      <c r="E107" s="25">
        <v>134568391</v>
      </c>
      <c r="F107" s="25">
        <v>651465839</v>
      </c>
      <c r="G107" s="25">
        <v>4551488</v>
      </c>
      <c r="H107" s="25">
        <v>114529469</v>
      </c>
      <c r="I107" s="25">
        <v>252847</v>
      </c>
      <c r="J107" s="13">
        <f t="shared" si="4"/>
        <v>1450499783</v>
      </c>
      <c r="K107" s="3">
        <f t="shared" si="6"/>
        <v>545131749</v>
      </c>
    </row>
    <row r="108" spans="1:11" x14ac:dyDescent="0.2">
      <c r="A108" s="4">
        <v>1998</v>
      </c>
      <c r="B108" s="78">
        <v>11</v>
      </c>
      <c r="C108" s="25">
        <v>425170385</v>
      </c>
      <c r="D108" s="25">
        <v>84035285</v>
      </c>
      <c r="E108" s="25">
        <v>151304734</v>
      </c>
      <c r="F108" s="25">
        <v>494821014</v>
      </c>
      <c r="G108" s="25">
        <v>4547864</v>
      </c>
      <c r="H108" s="25">
        <v>104384798</v>
      </c>
      <c r="I108" s="25">
        <v>199501</v>
      </c>
      <c r="J108" s="13">
        <f t="shared" si="4"/>
        <v>1264463581</v>
      </c>
      <c r="K108" s="3">
        <f t="shared" si="6"/>
        <v>509205670</v>
      </c>
    </row>
    <row r="109" spans="1:11" x14ac:dyDescent="0.2">
      <c r="A109" s="4">
        <v>1998</v>
      </c>
      <c r="B109" s="78">
        <v>12</v>
      </c>
      <c r="C109" s="25">
        <v>442019730</v>
      </c>
      <c r="D109" s="25">
        <v>88089937</v>
      </c>
      <c r="E109" s="25">
        <v>111895798</v>
      </c>
      <c r="F109" s="25">
        <v>512462128</v>
      </c>
      <c r="G109" s="25">
        <v>4547181</v>
      </c>
      <c r="H109" s="25">
        <v>104465688</v>
      </c>
      <c r="I109" s="25">
        <v>226311</v>
      </c>
      <c r="J109" s="13">
        <f t="shared" si="4"/>
        <v>1263706773</v>
      </c>
      <c r="K109" s="3">
        <f t="shared" si="6"/>
        <v>530109667</v>
      </c>
    </row>
    <row r="110" spans="1:11" x14ac:dyDescent="0.2">
      <c r="A110" s="4">
        <v>1999</v>
      </c>
      <c r="B110" s="78">
        <v>1</v>
      </c>
      <c r="C110" s="25">
        <v>421326551</v>
      </c>
      <c r="D110" s="25">
        <v>85383746</v>
      </c>
      <c r="E110" s="25">
        <v>98151638</v>
      </c>
      <c r="F110" s="25">
        <v>570571451</v>
      </c>
      <c r="G110" s="25">
        <v>4605197</v>
      </c>
      <c r="H110" s="25">
        <v>96114500</v>
      </c>
      <c r="I110" s="25">
        <v>233229</v>
      </c>
      <c r="J110" s="13">
        <f t="shared" si="4"/>
        <v>1276386312</v>
      </c>
      <c r="K110" s="3">
        <f t="shared" si="6"/>
        <v>506710297</v>
      </c>
    </row>
    <row r="111" spans="1:11" x14ac:dyDescent="0.2">
      <c r="A111" s="4">
        <v>1999</v>
      </c>
      <c r="B111" s="78">
        <v>2</v>
      </c>
      <c r="C111" s="25">
        <v>386966969</v>
      </c>
      <c r="D111" s="25">
        <v>82034680</v>
      </c>
      <c r="E111" s="25">
        <v>89256156</v>
      </c>
      <c r="F111" s="25">
        <v>448602634</v>
      </c>
      <c r="G111" s="25">
        <v>4427369</v>
      </c>
      <c r="H111" s="25">
        <v>92098749</v>
      </c>
      <c r="I111" s="25">
        <v>210441</v>
      </c>
      <c r="J111" s="13">
        <f t="shared" si="4"/>
        <v>1103596998</v>
      </c>
      <c r="K111" s="3">
        <f t="shared" si="6"/>
        <v>469001649</v>
      </c>
    </row>
    <row r="112" spans="1:11" x14ac:dyDescent="0.2">
      <c r="A112" s="4">
        <v>1999</v>
      </c>
      <c r="B112" s="78">
        <v>3</v>
      </c>
      <c r="C112" s="25">
        <v>378799098</v>
      </c>
      <c r="D112" s="25">
        <v>81784272</v>
      </c>
      <c r="E112" s="25">
        <v>104997594</v>
      </c>
      <c r="F112" s="25">
        <v>454955249</v>
      </c>
      <c r="G112" s="25">
        <v>4349217</v>
      </c>
      <c r="H112" s="25">
        <v>89260063</v>
      </c>
      <c r="I112" s="25">
        <v>228373</v>
      </c>
      <c r="J112" s="13">
        <f t="shared" si="4"/>
        <v>1114373866</v>
      </c>
      <c r="K112" s="3">
        <f t="shared" si="6"/>
        <v>460583370</v>
      </c>
    </row>
    <row r="113" spans="1:11" x14ac:dyDescent="0.2">
      <c r="A113" s="4">
        <v>1999</v>
      </c>
      <c r="B113" s="78">
        <v>4</v>
      </c>
      <c r="C113" s="25">
        <v>425176659</v>
      </c>
      <c r="D113" s="25">
        <v>84230840</v>
      </c>
      <c r="E113" s="25">
        <v>89307810</v>
      </c>
      <c r="F113" s="25">
        <v>494962130</v>
      </c>
      <c r="G113" s="25">
        <v>4358164</v>
      </c>
      <c r="H113" s="25">
        <v>96942572</v>
      </c>
      <c r="I113" s="25">
        <v>211643</v>
      </c>
      <c r="J113" s="13">
        <f t="shared" si="4"/>
        <v>1195189818</v>
      </c>
      <c r="K113" s="3">
        <f t="shared" si="6"/>
        <v>509407499</v>
      </c>
    </row>
    <row r="114" spans="1:11" x14ac:dyDescent="0.2">
      <c r="A114" s="4">
        <v>1999</v>
      </c>
      <c r="B114" s="78">
        <v>5</v>
      </c>
      <c r="C114" s="25">
        <v>431139121</v>
      </c>
      <c r="D114" s="25">
        <v>83770687</v>
      </c>
      <c r="E114" s="25">
        <v>111480889</v>
      </c>
      <c r="F114" s="25">
        <v>540800917</v>
      </c>
      <c r="G114" s="25">
        <v>4229852</v>
      </c>
      <c r="H114" s="25">
        <v>99959200</v>
      </c>
      <c r="I114" s="25">
        <v>230449</v>
      </c>
      <c r="J114" s="13">
        <f t="shared" si="4"/>
        <v>1271611115</v>
      </c>
      <c r="K114" s="3">
        <f t="shared" si="6"/>
        <v>514909808</v>
      </c>
    </row>
    <row r="115" spans="1:11" x14ac:dyDescent="0.2">
      <c r="A115" s="4">
        <v>1999</v>
      </c>
      <c r="B115" s="78">
        <v>6</v>
      </c>
      <c r="C115" s="25">
        <v>477241087</v>
      </c>
      <c r="D115" s="25">
        <v>85887833</v>
      </c>
      <c r="E115" s="25">
        <v>116547561</v>
      </c>
      <c r="F115" s="25">
        <v>655000108</v>
      </c>
      <c r="G115" s="25">
        <v>4209818</v>
      </c>
      <c r="H115" s="25">
        <v>105663913</v>
      </c>
      <c r="I115" s="25">
        <v>264633</v>
      </c>
      <c r="J115" s="13">
        <f t="shared" si="4"/>
        <v>1444814953</v>
      </c>
      <c r="K115" s="3">
        <f t="shared" si="6"/>
        <v>563128920</v>
      </c>
    </row>
    <row r="116" spans="1:11" x14ac:dyDescent="0.2">
      <c r="A116" s="4">
        <v>1999</v>
      </c>
      <c r="B116" s="78">
        <v>7</v>
      </c>
      <c r="C116" s="25">
        <v>488632206</v>
      </c>
      <c r="D116" s="25">
        <v>87070806</v>
      </c>
      <c r="E116" s="25">
        <v>104527623</v>
      </c>
      <c r="F116" s="25">
        <v>697771448</v>
      </c>
      <c r="G116" s="25">
        <v>4125999</v>
      </c>
      <c r="H116" s="25">
        <v>106670274</v>
      </c>
      <c r="I116" s="25">
        <v>280703</v>
      </c>
      <c r="J116" s="13">
        <f t="shared" si="4"/>
        <v>1489079059</v>
      </c>
      <c r="K116" s="3">
        <f t="shared" si="6"/>
        <v>575703012</v>
      </c>
    </row>
    <row r="117" spans="1:11" x14ac:dyDescent="0.2">
      <c r="A117" s="4">
        <v>1999</v>
      </c>
      <c r="B117" s="78">
        <v>8</v>
      </c>
      <c r="C117" s="25">
        <v>506397463</v>
      </c>
      <c r="D117" s="25">
        <v>88197610</v>
      </c>
      <c r="E117" s="25">
        <v>99814298</v>
      </c>
      <c r="F117" s="25">
        <v>769932067</v>
      </c>
      <c r="G117" s="25">
        <v>4151802</v>
      </c>
      <c r="H117" s="25">
        <v>110936621</v>
      </c>
      <c r="I117" s="25">
        <v>340430</v>
      </c>
      <c r="J117" s="13">
        <f t="shared" si="4"/>
        <v>1579770291</v>
      </c>
      <c r="K117" s="3">
        <f t="shared" si="6"/>
        <v>594595073</v>
      </c>
    </row>
    <row r="118" spans="1:11" x14ac:dyDescent="0.2">
      <c r="A118" s="4">
        <v>1999</v>
      </c>
      <c r="B118" s="78">
        <v>9</v>
      </c>
      <c r="C118" s="25">
        <v>511558361</v>
      </c>
      <c r="D118" s="25">
        <v>88155879</v>
      </c>
      <c r="E118" s="25">
        <v>96902856</v>
      </c>
      <c r="F118" s="25">
        <v>757070395</v>
      </c>
      <c r="G118" s="25">
        <v>4289026</v>
      </c>
      <c r="H118" s="25">
        <v>120650314</v>
      </c>
      <c r="I118" s="25">
        <v>302793</v>
      </c>
      <c r="J118" s="13">
        <f t="shared" si="4"/>
        <v>1578929624</v>
      </c>
      <c r="K118" s="3">
        <f t="shared" si="6"/>
        <v>599714240</v>
      </c>
    </row>
    <row r="119" spans="1:11" x14ac:dyDescent="0.2">
      <c r="A119" s="4">
        <v>1999</v>
      </c>
      <c r="B119" s="78">
        <v>10</v>
      </c>
      <c r="C119" s="25">
        <v>472587413</v>
      </c>
      <c r="D119" s="25">
        <v>87175931</v>
      </c>
      <c r="E119" s="25">
        <v>90895858</v>
      </c>
      <c r="F119" s="25">
        <v>628858407</v>
      </c>
      <c r="G119" s="25">
        <v>4359517</v>
      </c>
      <c r="H119" s="25">
        <v>111549785</v>
      </c>
      <c r="I119" s="25">
        <v>287286</v>
      </c>
      <c r="J119" s="13">
        <f t="shared" si="4"/>
        <v>1395714197</v>
      </c>
      <c r="K119" s="3">
        <f t="shared" si="6"/>
        <v>559763344</v>
      </c>
    </row>
    <row r="120" spans="1:11" x14ac:dyDescent="0.2">
      <c r="A120" s="4">
        <v>1999</v>
      </c>
      <c r="B120" s="78">
        <v>11</v>
      </c>
      <c r="C120" s="25">
        <v>424147062</v>
      </c>
      <c r="D120" s="25">
        <v>84328982</v>
      </c>
      <c r="E120" s="25">
        <v>107384115</v>
      </c>
      <c r="F120" s="25">
        <v>471178817</v>
      </c>
      <c r="G120" s="25">
        <v>4431217</v>
      </c>
      <c r="H120" s="25">
        <v>99855184</v>
      </c>
      <c r="I120" s="25">
        <v>234418</v>
      </c>
      <c r="J120" s="13">
        <f t="shared" si="4"/>
        <v>1191559795</v>
      </c>
      <c r="K120" s="3">
        <f t="shared" si="6"/>
        <v>508476044</v>
      </c>
    </row>
    <row r="121" spans="1:11" x14ac:dyDescent="0.2">
      <c r="A121" s="4">
        <v>1999</v>
      </c>
      <c r="B121" s="78">
        <v>12</v>
      </c>
      <c r="C121" s="25">
        <v>409364596</v>
      </c>
      <c r="D121" s="25">
        <v>84755683</v>
      </c>
      <c r="E121" s="25">
        <v>91220265</v>
      </c>
      <c r="F121" s="25">
        <v>477472277</v>
      </c>
      <c r="G121" s="25">
        <v>4592861</v>
      </c>
      <c r="H121" s="25">
        <v>96291230</v>
      </c>
      <c r="I121" s="25">
        <v>235468</v>
      </c>
      <c r="J121" s="13">
        <f t="shared" si="4"/>
        <v>1163932380</v>
      </c>
      <c r="K121" s="3">
        <f t="shared" si="6"/>
        <v>494120279</v>
      </c>
    </row>
    <row r="122" spans="1:11" x14ac:dyDescent="0.2">
      <c r="A122" s="4">
        <v>2000</v>
      </c>
      <c r="B122" s="78">
        <v>1</v>
      </c>
      <c r="C122" s="25">
        <v>426036817</v>
      </c>
      <c r="D122" s="25">
        <v>90558628</v>
      </c>
      <c r="E122" s="25">
        <v>121940020</v>
      </c>
      <c r="F122" s="25">
        <v>558576990</v>
      </c>
      <c r="G122" s="25">
        <v>4718604</v>
      </c>
      <c r="H122" s="25">
        <v>98339257</v>
      </c>
      <c r="I122" s="25">
        <v>248313</v>
      </c>
      <c r="J122" s="13">
        <f t="shared" si="4"/>
        <v>1300418629</v>
      </c>
      <c r="K122" s="3">
        <f t="shared" si="6"/>
        <v>516595445</v>
      </c>
    </row>
    <row r="123" spans="1:11" x14ac:dyDescent="0.2">
      <c r="A123" s="4">
        <v>2000</v>
      </c>
      <c r="B123" s="78">
        <v>2</v>
      </c>
      <c r="C123" s="25">
        <v>388858866</v>
      </c>
      <c r="D123" s="25">
        <v>82394553</v>
      </c>
      <c r="E123" s="25">
        <v>105056176</v>
      </c>
      <c r="F123" s="25">
        <v>585370462</v>
      </c>
      <c r="G123" s="25">
        <v>4537446</v>
      </c>
      <c r="H123" s="25">
        <v>92367485</v>
      </c>
      <c r="I123" s="25">
        <v>272037</v>
      </c>
      <c r="J123" s="13">
        <f t="shared" si="4"/>
        <v>1258857025</v>
      </c>
      <c r="K123" s="3">
        <f t="shared" si="6"/>
        <v>471253419</v>
      </c>
    </row>
    <row r="124" spans="1:11" x14ac:dyDescent="0.2">
      <c r="A124" s="4">
        <v>2000</v>
      </c>
      <c r="B124" s="78">
        <v>3</v>
      </c>
      <c r="C124" s="25">
        <v>409671176</v>
      </c>
      <c r="D124" s="25">
        <v>85950820</v>
      </c>
      <c r="E124" s="25">
        <v>107831766</v>
      </c>
      <c r="F124" s="25">
        <v>448343682</v>
      </c>
      <c r="G124" s="25">
        <v>4415822</v>
      </c>
      <c r="H124" s="25">
        <v>97936675</v>
      </c>
      <c r="I124" s="25">
        <v>249631</v>
      </c>
      <c r="J124" s="13">
        <f t="shared" si="4"/>
        <v>1154399572</v>
      </c>
      <c r="K124" s="3">
        <f t="shared" si="6"/>
        <v>495621996</v>
      </c>
    </row>
    <row r="125" spans="1:11" x14ac:dyDescent="0.2">
      <c r="A125" s="4">
        <v>2000</v>
      </c>
      <c r="B125" s="78">
        <v>4</v>
      </c>
      <c r="C125" s="25">
        <v>438227747</v>
      </c>
      <c r="D125" s="25">
        <v>92215916</v>
      </c>
      <c r="E125" s="25">
        <v>111250129</v>
      </c>
      <c r="F125" s="25">
        <v>482009726</v>
      </c>
      <c r="G125" s="25">
        <v>4424071</v>
      </c>
      <c r="H125" s="25">
        <v>100891099</v>
      </c>
      <c r="I125" s="25">
        <v>228196</v>
      </c>
      <c r="J125" s="13">
        <f t="shared" si="4"/>
        <v>1229246884</v>
      </c>
      <c r="K125" s="3">
        <f t="shared" si="6"/>
        <v>530443663</v>
      </c>
    </row>
    <row r="126" spans="1:11" x14ac:dyDescent="0.2">
      <c r="A126" s="4">
        <v>2000</v>
      </c>
      <c r="B126" s="78">
        <v>5</v>
      </c>
      <c r="C126" s="25">
        <v>460489874</v>
      </c>
      <c r="D126" s="25">
        <v>92494307</v>
      </c>
      <c r="E126" s="25">
        <v>119021573</v>
      </c>
      <c r="F126" s="25">
        <v>571378836</v>
      </c>
      <c r="G126" s="25">
        <v>4386656</v>
      </c>
      <c r="H126" s="25">
        <v>106808673</v>
      </c>
      <c r="I126" s="25">
        <v>260636</v>
      </c>
      <c r="J126" s="13">
        <f t="shared" si="4"/>
        <v>1354840555</v>
      </c>
      <c r="K126" s="3">
        <f t="shared" si="6"/>
        <v>552984181</v>
      </c>
    </row>
    <row r="127" spans="1:11" x14ac:dyDescent="0.2">
      <c r="A127" s="4">
        <v>2000</v>
      </c>
      <c r="B127" s="78">
        <v>6</v>
      </c>
      <c r="C127" s="25">
        <v>513081207</v>
      </c>
      <c r="D127" s="25">
        <v>95919911</v>
      </c>
      <c r="E127" s="25">
        <v>110047389</v>
      </c>
      <c r="F127" s="25">
        <v>764656821</v>
      </c>
      <c r="G127" s="25">
        <v>4302784</v>
      </c>
      <c r="H127" s="25">
        <v>122921695</v>
      </c>
      <c r="I127" s="25">
        <v>292483</v>
      </c>
      <c r="J127" s="13">
        <f t="shared" si="4"/>
        <v>1611222290</v>
      </c>
      <c r="K127" s="3">
        <f t="shared" si="6"/>
        <v>609001118</v>
      </c>
    </row>
    <row r="128" spans="1:11" x14ac:dyDescent="0.2">
      <c r="A128" s="4">
        <v>2000</v>
      </c>
      <c r="B128" s="78">
        <v>7</v>
      </c>
      <c r="C128" s="25">
        <v>504195416</v>
      </c>
      <c r="D128" s="25">
        <v>91882752</v>
      </c>
      <c r="E128" s="25">
        <v>80896553</v>
      </c>
      <c r="F128" s="25">
        <v>747504175</v>
      </c>
      <c r="G128" s="25">
        <v>4276551</v>
      </c>
      <c r="H128" s="25">
        <v>101357862</v>
      </c>
      <c r="I128" s="25">
        <v>288753</v>
      </c>
      <c r="J128" s="13">
        <f t="shared" si="4"/>
        <v>1530402062</v>
      </c>
      <c r="K128" s="3">
        <f t="shared" si="6"/>
        <v>596078168</v>
      </c>
    </row>
    <row r="129" spans="1:11" x14ac:dyDescent="0.2">
      <c r="A129" s="4">
        <v>2000</v>
      </c>
      <c r="B129" s="78">
        <v>8</v>
      </c>
      <c r="C129" s="25">
        <v>509868504</v>
      </c>
      <c r="D129" s="25">
        <v>90924657</v>
      </c>
      <c r="E129" s="25">
        <v>104276951</v>
      </c>
      <c r="F129" s="25">
        <v>745331477</v>
      </c>
      <c r="G129" s="25">
        <v>4089664</v>
      </c>
      <c r="H129" s="25">
        <v>114882514</v>
      </c>
      <c r="I129" s="25">
        <v>299726</v>
      </c>
      <c r="J129" s="13">
        <f t="shared" ref="J129:J160" si="7">SUM(C129:I129)</f>
        <v>1569673493</v>
      </c>
      <c r="K129" s="3">
        <f t="shared" si="6"/>
        <v>600793161</v>
      </c>
    </row>
    <row r="130" spans="1:11" x14ac:dyDescent="0.2">
      <c r="A130" s="4">
        <v>2000</v>
      </c>
      <c r="B130" s="78">
        <v>9</v>
      </c>
      <c r="C130" s="25">
        <v>516214797</v>
      </c>
      <c r="D130" s="25">
        <v>92315348</v>
      </c>
      <c r="E130" s="25">
        <v>110260698</v>
      </c>
      <c r="F130" s="25">
        <v>758136421</v>
      </c>
      <c r="G130" s="25">
        <v>4356224</v>
      </c>
      <c r="H130" s="25">
        <v>124813801</v>
      </c>
      <c r="I130" s="25">
        <v>323292</v>
      </c>
      <c r="J130" s="13">
        <f t="shared" si="7"/>
        <v>1606420581</v>
      </c>
      <c r="K130" s="3">
        <f t="shared" ref="K130:K161" si="8">+C130+D130</f>
        <v>608530145</v>
      </c>
    </row>
    <row r="131" spans="1:11" x14ac:dyDescent="0.2">
      <c r="A131" s="4">
        <v>2000</v>
      </c>
      <c r="B131" s="78">
        <v>10</v>
      </c>
      <c r="C131" s="25">
        <v>497934444</v>
      </c>
      <c r="D131" s="25">
        <v>89682039</v>
      </c>
      <c r="E131" s="25">
        <v>103360380</v>
      </c>
      <c r="F131" s="25">
        <v>654646181</v>
      </c>
      <c r="G131" s="25">
        <v>4430128</v>
      </c>
      <c r="H131" s="25">
        <v>117812495</v>
      </c>
      <c r="I131" s="25">
        <v>282165</v>
      </c>
      <c r="J131" s="13">
        <f t="shared" si="7"/>
        <v>1468147832</v>
      </c>
      <c r="K131" s="3">
        <f t="shared" si="8"/>
        <v>587616483</v>
      </c>
    </row>
    <row r="132" spans="1:11" x14ac:dyDescent="0.2">
      <c r="A132" s="4">
        <v>2000</v>
      </c>
      <c r="B132" s="78">
        <v>11</v>
      </c>
      <c r="C132" s="25">
        <v>440102975</v>
      </c>
      <c r="D132" s="25">
        <v>86697841</v>
      </c>
      <c r="E132" s="25">
        <v>116035086</v>
      </c>
      <c r="F132" s="25">
        <v>489417326</v>
      </c>
      <c r="G132" s="25">
        <v>4503560</v>
      </c>
      <c r="H132" s="25">
        <v>104302661</v>
      </c>
      <c r="I132" s="25">
        <v>232165</v>
      </c>
      <c r="J132" s="13">
        <f t="shared" si="7"/>
        <v>1241291614</v>
      </c>
      <c r="K132" s="3">
        <f t="shared" si="8"/>
        <v>526800816</v>
      </c>
    </row>
    <row r="133" spans="1:11" x14ac:dyDescent="0.2">
      <c r="A133" s="4">
        <v>2000</v>
      </c>
      <c r="B133" s="78">
        <v>12</v>
      </c>
      <c r="C133" s="25">
        <v>433205498</v>
      </c>
      <c r="D133" s="25">
        <v>89729036</v>
      </c>
      <c r="E133" s="25">
        <v>119151494</v>
      </c>
      <c r="F133" s="25">
        <v>563481630</v>
      </c>
      <c r="G133" s="25">
        <v>4675271</v>
      </c>
      <c r="H133" s="25">
        <v>102460971</v>
      </c>
      <c r="I133" s="25">
        <v>234414</v>
      </c>
      <c r="J133" s="13">
        <f t="shared" si="7"/>
        <v>1312938314</v>
      </c>
      <c r="K133" s="3">
        <f t="shared" si="8"/>
        <v>522934534</v>
      </c>
    </row>
    <row r="134" spans="1:11" x14ac:dyDescent="0.2">
      <c r="A134" s="4">
        <v>2001</v>
      </c>
      <c r="B134" s="78">
        <v>1</v>
      </c>
      <c r="C134" s="25">
        <v>459060079</v>
      </c>
      <c r="D134" s="25">
        <v>91355368</v>
      </c>
      <c r="E134" s="25">
        <v>123419356</v>
      </c>
      <c r="F134" s="25">
        <v>826663805</v>
      </c>
      <c r="G134" s="25">
        <v>4752775</v>
      </c>
      <c r="H134" s="25">
        <v>102794021</v>
      </c>
      <c r="I134" s="25">
        <v>316145</v>
      </c>
      <c r="J134" s="13">
        <f t="shared" si="7"/>
        <v>1608361549</v>
      </c>
      <c r="K134" s="3">
        <f t="shared" si="8"/>
        <v>550415447</v>
      </c>
    </row>
    <row r="135" spans="1:11" x14ac:dyDescent="0.2">
      <c r="A135" s="4">
        <v>2001</v>
      </c>
      <c r="B135" s="78">
        <v>2</v>
      </c>
      <c r="C135" s="25">
        <v>417193145</v>
      </c>
      <c r="D135" s="25">
        <v>86444745</v>
      </c>
      <c r="E135" s="25">
        <v>107073127</v>
      </c>
      <c r="F135" s="25">
        <v>579805421</v>
      </c>
      <c r="G135" s="25">
        <v>4590447</v>
      </c>
      <c r="H135" s="25">
        <v>97555630</v>
      </c>
      <c r="I135" s="25">
        <v>229548</v>
      </c>
      <c r="J135" s="13">
        <f t="shared" si="7"/>
        <v>1292892063</v>
      </c>
      <c r="K135" s="3">
        <f t="shared" si="8"/>
        <v>503637890</v>
      </c>
    </row>
    <row r="136" spans="1:11" x14ac:dyDescent="0.2">
      <c r="A136" s="4">
        <v>2001</v>
      </c>
      <c r="B136" s="78">
        <v>3</v>
      </c>
      <c r="C136" s="25">
        <v>427311626</v>
      </c>
      <c r="D136" s="25">
        <v>93300305</v>
      </c>
      <c r="E136" s="25">
        <v>112660505</v>
      </c>
      <c r="F136" s="25">
        <v>472353279</v>
      </c>
      <c r="G136" s="25">
        <v>4405136</v>
      </c>
      <c r="H136" s="25">
        <v>99759863</v>
      </c>
      <c r="I136" s="25">
        <v>246491</v>
      </c>
      <c r="J136" s="13">
        <f t="shared" si="7"/>
        <v>1210037205</v>
      </c>
      <c r="K136" s="3">
        <f t="shared" si="8"/>
        <v>520611931</v>
      </c>
    </row>
    <row r="137" spans="1:11" x14ac:dyDescent="0.2">
      <c r="A137" s="4">
        <v>2001</v>
      </c>
      <c r="B137" s="78">
        <v>4</v>
      </c>
      <c r="C137" s="25">
        <v>433774953</v>
      </c>
      <c r="D137" s="25">
        <v>108157429</v>
      </c>
      <c r="E137" s="25">
        <v>109600101</v>
      </c>
      <c r="F137" s="25">
        <v>502790018</v>
      </c>
      <c r="G137" s="25">
        <v>4477001</v>
      </c>
      <c r="H137" s="25">
        <v>98289113</v>
      </c>
      <c r="I137" s="25">
        <v>190630</v>
      </c>
      <c r="J137" s="13">
        <f t="shared" si="7"/>
        <v>1257279245</v>
      </c>
      <c r="K137" s="3">
        <f t="shared" si="8"/>
        <v>541932382</v>
      </c>
    </row>
    <row r="138" spans="1:11" x14ac:dyDescent="0.2">
      <c r="A138" s="4">
        <v>2001</v>
      </c>
      <c r="B138" s="78">
        <v>5</v>
      </c>
      <c r="C138" s="25">
        <v>459496049</v>
      </c>
      <c r="D138" s="25">
        <v>80688418</v>
      </c>
      <c r="E138" s="25">
        <v>109208047</v>
      </c>
      <c r="F138" s="25">
        <v>549954689</v>
      </c>
      <c r="G138" s="25">
        <v>4308735</v>
      </c>
      <c r="H138" s="25">
        <v>107739846</v>
      </c>
      <c r="I138" s="25">
        <v>239250</v>
      </c>
      <c r="J138" s="13">
        <f t="shared" si="7"/>
        <v>1311635034</v>
      </c>
      <c r="K138" s="3">
        <f t="shared" si="8"/>
        <v>540184467</v>
      </c>
    </row>
    <row r="139" spans="1:11" x14ac:dyDescent="0.2">
      <c r="A139" s="4">
        <v>2001</v>
      </c>
      <c r="B139" s="78">
        <v>6</v>
      </c>
      <c r="C139" s="25">
        <v>521511141</v>
      </c>
      <c r="D139" s="25">
        <v>100594720</v>
      </c>
      <c r="E139" s="25">
        <v>116260037</v>
      </c>
      <c r="F139" s="25">
        <v>741060094</v>
      </c>
      <c r="G139" s="25">
        <v>4328563</v>
      </c>
      <c r="H139" s="25">
        <v>118032302</v>
      </c>
      <c r="I139" s="25">
        <v>291435</v>
      </c>
      <c r="J139" s="13">
        <f t="shared" si="7"/>
        <v>1602078292</v>
      </c>
      <c r="K139" s="3">
        <f t="shared" si="8"/>
        <v>622105861</v>
      </c>
    </row>
    <row r="140" spans="1:11" x14ac:dyDescent="0.2">
      <c r="A140" s="4">
        <v>2001</v>
      </c>
      <c r="B140" s="78">
        <v>7</v>
      </c>
      <c r="C140" s="25">
        <v>518833876</v>
      </c>
      <c r="D140" s="25">
        <v>102545706</v>
      </c>
      <c r="E140" s="25">
        <v>41310631</v>
      </c>
      <c r="F140" s="25">
        <v>749565937</v>
      </c>
      <c r="G140" s="25">
        <v>4322731</v>
      </c>
      <c r="H140" s="25">
        <v>113928000</v>
      </c>
      <c r="I140" s="25">
        <v>311013</v>
      </c>
      <c r="J140" s="13">
        <f t="shared" si="7"/>
        <v>1530817894</v>
      </c>
      <c r="K140" s="3">
        <f t="shared" si="8"/>
        <v>621379582</v>
      </c>
    </row>
    <row r="141" spans="1:11" x14ac:dyDescent="0.2">
      <c r="A141" s="4">
        <v>2001</v>
      </c>
      <c r="B141" s="78">
        <v>8</v>
      </c>
      <c r="C141" s="25">
        <v>522183584</v>
      </c>
      <c r="D141" s="25">
        <v>103125371</v>
      </c>
      <c r="E141" s="25">
        <v>100112949</v>
      </c>
      <c r="F141" s="25">
        <v>759424796</v>
      </c>
      <c r="G141" s="25">
        <v>4331281</v>
      </c>
      <c r="H141" s="25">
        <v>118327967</v>
      </c>
      <c r="I141" s="25">
        <v>323263</v>
      </c>
      <c r="J141" s="13">
        <f t="shared" si="7"/>
        <v>1607829211</v>
      </c>
      <c r="K141" s="3">
        <f t="shared" si="8"/>
        <v>625308955</v>
      </c>
    </row>
    <row r="142" spans="1:11" x14ac:dyDescent="0.2">
      <c r="A142" s="4">
        <v>2001</v>
      </c>
      <c r="B142" s="78">
        <v>9</v>
      </c>
      <c r="C142" s="25">
        <v>553163397</v>
      </c>
      <c r="D142" s="25">
        <v>105998782</v>
      </c>
      <c r="E142" s="25">
        <v>111856823</v>
      </c>
      <c r="F142" s="25">
        <v>804042798</v>
      </c>
      <c r="G142" s="25">
        <v>4555578</v>
      </c>
      <c r="H142" s="25">
        <v>131142110</v>
      </c>
      <c r="I142" s="25">
        <v>315788</v>
      </c>
      <c r="J142" s="13">
        <f t="shared" si="7"/>
        <v>1711075276</v>
      </c>
      <c r="K142" s="3">
        <f t="shared" si="8"/>
        <v>659162179</v>
      </c>
    </row>
    <row r="143" spans="1:11" x14ac:dyDescent="0.2">
      <c r="A143" s="4">
        <v>2001</v>
      </c>
      <c r="B143" s="78">
        <v>10</v>
      </c>
      <c r="C143" s="25">
        <v>471732718</v>
      </c>
      <c r="D143" s="25">
        <v>98449682</v>
      </c>
      <c r="E143" s="25">
        <v>102016888</v>
      </c>
      <c r="F143" s="25">
        <v>594627144</v>
      </c>
      <c r="G143" s="25">
        <v>4320748</v>
      </c>
      <c r="H143" s="25">
        <v>114555026</v>
      </c>
      <c r="I143" s="25">
        <v>235218</v>
      </c>
      <c r="J143" s="13">
        <f t="shared" si="7"/>
        <v>1385937424</v>
      </c>
      <c r="K143" s="3">
        <f t="shared" si="8"/>
        <v>570182400</v>
      </c>
    </row>
    <row r="144" spans="1:11" x14ac:dyDescent="0.2">
      <c r="A144" s="4">
        <v>2001</v>
      </c>
      <c r="B144" s="78">
        <v>11</v>
      </c>
      <c r="C144" s="25">
        <v>442252802</v>
      </c>
      <c r="D144" s="25">
        <v>93981539</v>
      </c>
      <c r="E144" s="25">
        <v>102974975</v>
      </c>
      <c r="F144" s="25">
        <v>504704644</v>
      </c>
      <c r="G144" s="25">
        <v>4454016</v>
      </c>
      <c r="H144" s="25">
        <v>104890660</v>
      </c>
      <c r="I144" s="25">
        <v>281229</v>
      </c>
      <c r="J144" s="13">
        <f t="shared" si="7"/>
        <v>1253539865</v>
      </c>
      <c r="K144" s="3">
        <f t="shared" si="8"/>
        <v>536234341</v>
      </c>
    </row>
    <row r="145" spans="1:11" x14ac:dyDescent="0.2">
      <c r="A145" s="4">
        <v>2001</v>
      </c>
      <c r="B145" s="78">
        <v>12</v>
      </c>
      <c r="C145" s="25">
        <v>455253648</v>
      </c>
      <c r="D145" s="25">
        <v>97893754</v>
      </c>
      <c r="E145" s="25">
        <v>29676669</v>
      </c>
      <c r="F145" s="25">
        <v>509135202</v>
      </c>
      <c r="G145" s="25">
        <v>4702339</v>
      </c>
      <c r="H145" s="25">
        <v>107383929</v>
      </c>
      <c r="I145" s="25">
        <v>242554</v>
      </c>
      <c r="J145" s="13">
        <f t="shared" si="7"/>
        <v>1204288095</v>
      </c>
      <c r="K145" s="3">
        <f t="shared" si="8"/>
        <v>553147402</v>
      </c>
    </row>
    <row r="146" spans="1:11" x14ac:dyDescent="0.2">
      <c r="A146" s="4">
        <v>2002</v>
      </c>
      <c r="B146" s="78">
        <v>1</v>
      </c>
      <c r="C146" s="25">
        <v>451066689</v>
      </c>
      <c r="D146" s="25">
        <v>91493820</v>
      </c>
      <c r="E146" s="25">
        <v>101310576</v>
      </c>
      <c r="F146" s="25">
        <v>677490262</v>
      </c>
      <c r="G146" s="25">
        <v>4893119</v>
      </c>
      <c r="H146" s="25">
        <v>100937302</v>
      </c>
      <c r="I146" s="25">
        <v>292675</v>
      </c>
      <c r="J146" s="13">
        <f t="shared" si="7"/>
        <v>1427484443</v>
      </c>
      <c r="K146" s="3">
        <f t="shared" si="8"/>
        <v>542560509</v>
      </c>
    </row>
    <row r="147" spans="1:11" x14ac:dyDescent="0.2">
      <c r="A147" s="4">
        <v>2002</v>
      </c>
      <c r="B147" s="78">
        <v>2</v>
      </c>
      <c r="C147" s="25">
        <v>422381708</v>
      </c>
      <c r="D147" s="25">
        <v>95342896</v>
      </c>
      <c r="E147" s="25">
        <v>105968036</v>
      </c>
      <c r="F147" s="25">
        <v>519208370</v>
      </c>
      <c r="G147" s="25">
        <v>4644175</v>
      </c>
      <c r="H147" s="25">
        <v>98643225</v>
      </c>
      <c r="I147" s="25">
        <v>265915</v>
      </c>
      <c r="J147" s="13">
        <f t="shared" si="7"/>
        <v>1246454325</v>
      </c>
      <c r="K147" s="3">
        <f t="shared" si="8"/>
        <v>517724604</v>
      </c>
    </row>
    <row r="148" spans="1:11" x14ac:dyDescent="0.2">
      <c r="A148" s="4">
        <v>2002</v>
      </c>
      <c r="B148" s="78">
        <v>3</v>
      </c>
      <c r="C148" s="25">
        <v>411479301</v>
      </c>
      <c r="D148" s="25">
        <v>96484840</v>
      </c>
      <c r="E148" s="25">
        <v>109523860</v>
      </c>
      <c r="F148" s="25">
        <v>517641551</v>
      </c>
      <c r="G148" s="25">
        <v>4546510</v>
      </c>
      <c r="H148" s="25">
        <v>98228502</v>
      </c>
      <c r="I148" s="25">
        <v>215718</v>
      </c>
      <c r="J148" s="13">
        <f t="shared" si="7"/>
        <v>1238120282</v>
      </c>
      <c r="K148" s="3">
        <f t="shared" si="8"/>
        <v>507964141</v>
      </c>
    </row>
    <row r="149" spans="1:11" x14ac:dyDescent="0.2">
      <c r="A149" s="4">
        <v>2002</v>
      </c>
      <c r="B149" s="78">
        <v>4</v>
      </c>
      <c r="C149" s="25">
        <f>482738751-I149</f>
        <v>482469780</v>
      </c>
      <c r="D149" s="25">
        <v>105503786</v>
      </c>
      <c r="E149" s="25">
        <v>116584592</v>
      </c>
      <c r="F149" s="25">
        <v>594249335</v>
      </c>
      <c r="G149" s="25">
        <v>4555440</v>
      </c>
      <c r="H149" s="25">
        <v>112032559</v>
      </c>
      <c r="I149" s="25">
        <v>268971</v>
      </c>
      <c r="J149" s="13">
        <f t="shared" si="7"/>
        <v>1415664463</v>
      </c>
      <c r="K149" s="3">
        <f t="shared" si="8"/>
        <v>587973566</v>
      </c>
    </row>
    <row r="150" spans="1:11" x14ac:dyDescent="0.2">
      <c r="A150" s="4">
        <v>2002</v>
      </c>
      <c r="B150" s="78">
        <v>5</v>
      </c>
      <c r="C150" s="25">
        <f>514691654-I150</f>
        <v>514419045</v>
      </c>
      <c r="D150" s="25">
        <v>106654743</v>
      </c>
      <c r="E150" s="25">
        <v>139025558</v>
      </c>
      <c r="F150" s="25">
        <v>721594346</v>
      </c>
      <c r="G150" s="25">
        <v>4507526</v>
      </c>
      <c r="H150" s="25">
        <v>119640690</v>
      </c>
      <c r="I150" s="25">
        <v>272609</v>
      </c>
      <c r="J150" s="13">
        <f t="shared" si="7"/>
        <v>1606114517</v>
      </c>
      <c r="K150" s="3">
        <f t="shared" si="8"/>
        <v>621073788</v>
      </c>
    </row>
    <row r="151" spans="1:11" x14ac:dyDescent="0.2">
      <c r="A151" s="4">
        <v>2002</v>
      </c>
      <c r="B151" s="78">
        <v>6</v>
      </c>
      <c r="C151" s="25">
        <f>527564040-I151</f>
        <v>527270383</v>
      </c>
      <c r="D151" s="25">
        <v>107000999</v>
      </c>
      <c r="E151" s="25">
        <v>121237347</v>
      </c>
      <c r="F151" s="25">
        <v>753395214</v>
      </c>
      <c r="G151" s="25">
        <v>4449786</v>
      </c>
      <c r="H151" s="25">
        <v>119006813</v>
      </c>
      <c r="I151" s="25">
        <v>293657</v>
      </c>
      <c r="J151" s="13">
        <f t="shared" si="7"/>
        <v>1632654199</v>
      </c>
      <c r="K151" s="3">
        <f t="shared" si="8"/>
        <v>634271382</v>
      </c>
    </row>
    <row r="152" spans="1:11" x14ac:dyDescent="0.2">
      <c r="A152" s="4">
        <v>2002</v>
      </c>
      <c r="B152" s="78">
        <v>7</v>
      </c>
      <c r="C152" s="25">
        <f>520853277-I152</f>
        <v>520552331</v>
      </c>
      <c r="D152" s="25">
        <v>103719639</v>
      </c>
      <c r="E152" s="25">
        <v>119930360</v>
      </c>
      <c r="F152" s="25">
        <v>748994294</v>
      </c>
      <c r="G152" s="25">
        <v>4456748</v>
      </c>
      <c r="H152" s="25">
        <v>115281912</v>
      </c>
      <c r="I152" s="25">
        <v>300946</v>
      </c>
      <c r="J152" s="13">
        <f t="shared" si="7"/>
        <v>1613236230</v>
      </c>
      <c r="K152" s="3">
        <f t="shared" si="8"/>
        <v>624271970</v>
      </c>
    </row>
    <row r="153" spans="1:11" x14ac:dyDescent="0.2">
      <c r="A153" s="4">
        <v>2002</v>
      </c>
      <c r="B153" s="78">
        <v>8</v>
      </c>
      <c r="C153" s="25">
        <f>527914102-I153</f>
        <v>527628734</v>
      </c>
      <c r="D153" s="25">
        <v>106028660</v>
      </c>
      <c r="E153" s="25">
        <v>100898676</v>
      </c>
      <c r="F153" s="25">
        <v>789566230</v>
      </c>
      <c r="G153" s="25">
        <v>4457480</v>
      </c>
      <c r="H153" s="25">
        <v>120504773</v>
      </c>
      <c r="I153" s="25">
        <v>285368</v>
      </c>
      <c r="J153" s="13">
        <f t="shared" si="7"/>
        <v>1649369921</v>
      </c>
      <c r="K153" s="3">
        <f t="shared" si="8"/>
        <v>633657394</v>
      </c>
    </row>
    <row r="154" spans="1:11" x14ac:dyDescent="0.2">
      <c r="A154" s="4">
        <v>2002</v>
      </c>
      <c r="B154" s="78">
        <v>9</v>
      </c>
      <c r="C154" s="25">
        <f>533965529-I154</f>
        <v>533651731</v>
      </c>
      <c r="D154" s="25">
        <v>109595216</v>
      </c>
      <c r="E154" s="25">
        <v>114343735</v>
      </c>
      <c r="F154" s="25">
        <v>790870009</v>
      </c>
      <c r="G154" s="25">
        <v>4658435</v>
      </c>
      <c r="H154" s="25">
        <v>132656562</v>
      </c>
      <c r="I154" s="25">
        <v>313798</v>
      </c>
      <c r="J154" s="13">
        <f t="shared" si="7"/>
        <v>1686089486</v>
      </c>
      <c r="K154" s="3">
        <f t="shared" si="8"/>
        <v>643246947</v>
      </c>
    </row>
    <row r="155" spans="1:11" x14ac:dyDescent="0.2">
      <c r="A155" s="4">
        <v>2002</v>
      </c>
      <c r="B155" s="78">
        <v>10</v>
      </c>
      <c r="C155" s="25">
        <f>538118658-I155</f>
        <v>537818644</v>
      </c>
      <c r="D155" s="25">
        <v>110352920</v>
      </c>
      <c r="E155" s="25">
        <v>109533820</v>
      </c>
      <c r="F155" s="25">
        <v>783182631</v>
      </c>
      <c r="G155" s="25">
        <v>4603341</v>
      </c>
      <c r="H155" s="25">
        <v>136015500</v>
      </c>
      <c r="I155" s="25">
        <v>300014</v>
      </c>
      <c r="J155" s="13">
        <f t="shared" si="7"/>
        <v>1681806870</v>
      </c>
      <c r="K155" s="3">
        <f t="shared" si="8"/>
        <v>648171564</v>
      </c>
    </row>
    <row r="156" spans="1:11" x14ac:dyDescent="0.2">
      <c r="A156" s="4">
        <v>2002</v>
      </c>
      <c r="B156" s="78">
        <v>11</v>
      </c>
      <c r="C156" s="25">
        <f>468881053-I156</f>
        <v>468600436</v>
      </c>
      <c r="D156" s="25">
        <v>104377225</v>
      </c>
      <c r="E156" s="25">
        <v>118447479</v>
      </c>
      <c r="F156" s="25">
        <v>587661086</v>
      </c>
      <c r="G156" s="25">
        <v>4745329</v>
      </c>
      <c r="H156" s="25">
        <v>118689474</v>
      </c>
      <c r="I156" s="25">
        <v>280617</v>
      </c>
      <c r="J156" s="13">
        <f t="shared" si="7"/>
        <v>1402801646</v>
      </c>
      <c r="K156" s="3">
        <f t="shared" si="8"/>
        <v>572977661</v>
      </c>
    </row>
    <row r="157" spans="1:11" x14ac:dyDescent="0.2">
      <c r="A157" s="4">
        <v>2002</v>
      </c>
      <c r="B157" s="78">
        <v>12</v>
      </c>
      <c r="C157" s="25">
        <f>431186601-I157</f>
        <v>430953742</v>
      </c>
      <c r="D157" s="25">
        <v>97365756</v>
      </c>
      <c r="E157" s="25">
        <v>121245882</v>
      </c>
      <c r="F157" s="25">
        <v>562578225</v>
      </c>
      <c r="G157" s="25">
        <v>4876170</v>
      </c>
      <c r="H157" s="25">
        <v>108092805</v>
      </c>
      <c r="I157" s="25">
        <v>232859</v>
      </c>
      <c r="J157" s="13">
        <f t="shared" si="7"/>
        <v>1325345439</v>
      </c>
      <c r="K157" s="3">
        <f t="shared" si="8"/>
        <v>528319498</v>
      </c>
    </row>
    <row r="158" spans="1:11" s="13" customFormat="1" x14ac:dyDescent="0.2">
      <c r="A158" s="4">
        <v>2003</v>
      </c>
      <c r="B158" s="79">
        <v>1</v>
      </c>
      <c r="C158" s="74">
        <v>432076933</v>
      </c>
      <c r="D158" s="27">
        <v>96117590</v>
      </c>
      <c r="E158" s="27">
        <v>115839608</v>
      </c>
      <c r="F158" s="27">
        <v>726211805</v>
      </c>
      <c r="G158" s="27">
        <v>4886927</v>
      </c>
      <c r="H158" s="27">
        <v>104553205</v>
      </c>
      <c r="I158" s="27">
        <v>305411</v>
      </c>
      <c r="J158" s="13">
        <f t="shared" si="7"/>
        <v>1479991479</v>
      </c>
      <c r="K158" s="13">
        <f t="shared" si="8"/>
        <v>528194523</v>
      </c>
    </row>
    <row r="159" spans="1:11" s="13" customFormat="1" x14ac:dyDescent="0.2">
      <c r="A159" s="4">
        <v>2003</v>
      </c>
      <c r="B159" s="79">
        <v>2</v>
      </c>
      <c r="C159" s="74">
        <v>406549182</v>
      </c>
      <c r="D159" s="27">
        <v>98756191</v>
      </c>
      <c r="E159" s="27">
        <v>109617899</v>
      </c>
      <c r="F159" s="27">
        <v>648014776</v>
      </c>
      <c r="G159" s="27">
        <v>4864525</v>
      </c>
      <c r="H159" s="27">
        <v>102791854</v>
      </c>
      <c r="I159" s="27">
        <v>291487</v>
      </c>
      <c r="J159" s="13">
        <f t="shared" si="7"/>
        <v>1370885914</v>
      </c>
      <c r="K159" s="13">
        <f t="shared" si="8"/>
        <v>505305373</v>
      </c>
    </row>
    <row r="160" spans="1:11" s="13" customFormat="1" x14ac:dyDescent="0.2">
      <c r="A160" s="4">
        <v>2003</v>
      </c>
      <c r="B160" s="79">
        <v>3</v>
      </c>
      <c r="C160" s="74">
        <v>432480873</v>
      </c>
      <c r="D160" s="27">
        <v>104461969</v>
      </c>
      <c r="E160" s="27">
        <v>109453295</v>
      </c>
      <c r="F160" s="27">
        <v>504542933</v>
      </c>
      <c r="G160" s="27">
        <v>4748155</v>
      </c>
      <c r="H160" s="27">
        <v>109421192</v>
      </c>
      <c r="I160" s="27">
        <v>211422</v>
      </c>
      <c r="J160" s="13">
        <f t="shared" si="7"/>
        <v>1265319839</v>
      </c>
      <c r="K160" s="13">
        <f t="shared" si="8"/>
        <v>536942842</v>
      </c>
    </row>
    <row r="161" spans="1:11" s="13" customFormat="1" x14ac:dyDescent="0.2">
      <c r="A161" s="4">
        <v>2003</v>
      </c>
      <c r="B161" s="79">
        <v>4</v>
      </c>
      <c r="C161" s="74">
        <v>455225874</v>
      </c>
      <c r="D161" s="27">
        <v>105116940</v>
      </c>
      <c r="E161" s="27">
        <v>105812931</v>
      </c>
      <c r="F161" s="27">
        <v>556632333</v>
      </c>
      <c r="G161" s="27">
        <v>4720542</v>
      </c>
      <c r="H161" s="27">
        <v>114221189</v>
      </c>
      <c r="I161" s="27">
        <v>247183</v>
      </c>
      <c r="J161" s="13">
        <f>SUM(C161:I161)</f>
        <v>1341976992</v>
      </c>
      <c r="K161" s="13">
        <f t="shared" si="8"/>
        <v>560342814</v>
      </c>
    </row>
    <row r="162" spans="1:11" s="13" customFormat="1" x14ac:dyDescent="0.2">
      <c r="A162" s="4">
        <v>2003</v>
      </c>
      <c r="B162" s="79">
        <v>5</v>
      </c>
      <c r="C162" s="74">
        <v>507481817</v>
      </c>
      <c r="D162" s="27">
        <v>112190788</v>
      </c>
      <c r="E162" s="27">
        <v>124327552</v>
      </c>
      <c r="F162" s="27">
        <v>699227569</v>
      </c>
      <c r="G162" s="27">
        <v>4684025</v>
      </c>
      <c r="H162" s="27">
        <v>130963429</v>
      </c>
      <c r="I162" s="27">
        <v>277420</v>
      </c>
      <c r="J162" s="13">
        <f>SUM(C162:I162)</f>
        <v>1579152600</v>
      </c>
      <c r="K162" s="13">
        <f t="shared" ref="K162:K193" si="9">+C162+D162</f>
        <v>619672605</v>
      </c>
    </row>
    <row r="163" spans="1:11" s="13" customFormat="1" x14ac:dyDescent="0.2">
      <c r="A163" s="4">
        <v>2003</v>
      </c>
      <c r="B163" s="79">
        <v>6</v>
      </c>
      <c r="C163" s="74">
        <v>532519986</v>
      </c>
      <c r="D163" s="27">
        <v>113795480</v>
      </c>
      <c r="E163" s="27">
        <v>99307736</v>
      </c>
      <c r="F163" s="27">
        <v>772797206</v>
      </c>
      <c r="G163" s="27">
        <v>4583755</v>
      </c>
      <c r="H163" s="27">
        <v>131343299</v>
      </c>
      <c r="I163" s="27">
        <v>311817</v>
      </c>
      <c r="J163" s="13">
        <f>SUM(C163:I163)</f>
        <v>1654659279</v>
      </c>
      <c r="K163" s="13">
        <f t="shared" si="9"/>
        <v>646315466</v>
      </c>
    </row>
    <row r="164" spans="1:11" s="13" customFormat="1" x14ac:dyDescent="0.2">
      <c r="A164" s="4">
        <v>2003</v>
      </c>
      <c r="B164" s="79">
        <v>7</v>
      </c>
      <c r="C164" s="74">
        <v>546443670</v>
      </c>
      <c r="D164" s="27">
        <v>115463245</v>
      </c>
      <c r="E164" s="27">
        <v>106762643</v>
      </c>
      <c r="F164" s="27">
        <v>810719065</v>
      </c>
      <c r="G164" s="27">
        <v>4601770</v>
      </c>
      <c r="H164" s="27">
        <v>124966375</v>
      </c>
      <c r="I164" s="27">
        <v>305515</v>
      </c>
      <c r="J164" s="13">
        <f>SUM(C164:I164)</f>
        <v>1709262283</v>
      </c>
      <c r="K164" s="13">
        <f t="shared" si="9"/>
        <v>661906915</v>
      </c>
    </row>
    <row r="165" spans="1:11" s="13" customFormat="1" x14ac:dyDescent="0.2">
      <c r="A165" s="4">
        <v>2003</v>
      </c>
      <c r="B165" s="79">
        <v>8</v>
      </c>
      <c r="C165" s="74">
        <v>530931794</v>
      </c>
      <c r="D165" s="27">
        <v>116963292</v>
      </c>
      <c r="E165" s="27">
        <v>97464948</v>
      </c>
      <c r="F165" s="27">
        <v>825329824</v>
      </c>
      <c r="G165" s="27">
        <v>4636870</v>
      </c>
      <c r="H165" s="27">
        <v>134922954</v>
      </c>
      <c r="I165" s="27">
        <v>293655</v>
      </c>
      <c r="J165" s="13">
        <f t="shared" ref="J165:J172" si="10">SUM(C165:I165)</f>
        <v>1710543337</v>
      </c>
      <c r="K165" s="13">
        <f t="shared" si="9"/>
        <v>647895086</v>
      </c>
    </row>
    <row r="166" spans="1:11" s="13" customFormat="1" x14ac:dyDescent="0.2">
      <c r="A166" s="4">
        <v>2003</v>
      </c>
      <c r="B166" s="79">
        <v>9</v>
      </c>
      <c r="C166" s="74">
        <v>544416596</v>
      </c>
      <c r="D166" s="27">
        <v>112256325</v>
      </c>
      <c r="E166" s="27">
        <v>89449006</v>
      </c>
      <c r="F166" s="27">
        <v>816142607</v>
      </c>
      <c r="G166" s="27">
        <v>4690589</v>
      </c>
      <c r="H166" s="27">
        <v>138674354</v>
      </c>
      <c r="I166" s="27">
        <v>301925</v>
      </c>
      <c r="J166" s="13">
        <f t="shared" si="10"/>
        <v>1705931402</v>
      </c>
      <c r="K166" s="13">
        <f t="shared" si="9"/>
        <v>656672921</v>
      </c>
    </row>
    <row r="167" spans="1:11" s="13" customFormat="1" x14ac:dyDescent="0.2">
      <c r="A167" s="4">
        <v>2003</v>
      </c>
      <c r="B167" s="79">
        <v>10</v>
      </c>
      <c r="C167" s="74">
        <v>514954145</v>
      </c>
      <c r="D167" s="27">
        <v>109963709</v>
      </c>
      <c r="E167" s="27">
        <v>99461058</v>
      </c>
      <c r="F167" s="27">
        <v>712596252</v>
      </c>
      <c r="G167" s="27">
        <v>4744930</v>
      </c>
      <c r="H167" s="27">
        <v>138486598</v>
      </c>
      <c r="I167" s="27">
        <v>284845</v>
      </c>
      <c r="J167" s="13">
        <f t="shared" si="10"/>
        <v>1580491537</v>
      </c>
      <c r="K167" s="13">
        <f t="shared" si="9"/>
        <v>624917854</v>
      </c>
    </row>
    <row r="168" spans="1:11" s="13" customFormat="1" x14ac:dyDescent="0.2">
      <c r="A168" s="4">
        <v>2003</v>
      </c>
      <c r="B168" s="79">
        <v>11</v>
      </c>
      <c r="C168" s="74">
        <v>485624296</v>
      </c>
      <c r="D168" s="27">
        <v>110940107</v>
      </c>
      <c r="E168" s="27">
        <v>106966265</v>
      </c>
      <c r="F168" s="27">
        <v>592813179</v>
      </c>
      <c r="G168" s="27">
        <v>4764551</v>
      </c>
      <c r="H168" s="27">
        <v>130320730</v>
      </c>
      <c r="I168" s="27">
        <v>354779</v>
      </c>
      <c r="J168" s="13">
        <f t="shared" si="10"/>
        <v>1431783907</v>
      </c>
      <c r="K168" s="13">
        <f t="shared" si="9"/>
        <v>596564403</v>
      </c>
    </row>
    <row r="169" spans="1:11" s="13" customFormat="1" x14ac:dyDescent="0.2">
      <c r="A169" s="4">
        <v>2003</v>
      </c>
      <c r="B169" s="79">
        <v>12</v>
      </c>
      <c r="C169" s="74">
        <v>456332482</v>
      </c>
      <c r="D169" s="27">
        <v>106752966</v>
      </c>
      <c r="E169" s="27">
        <v>112091656</v>
      </c>
      <c r="F169" s="27">
        <v>599719646</v>
      </c>
      <c r="G169" s="27">
        <v>4921652</v>
      </c>
      <c r="H169" s="27">
        <v>120504824</v>
      </c>
      <c r="I169" s="27">
        <v>288492</v>
      </c>
      <c r="J169" s="13">
        <f t="shared" si="10"/>
        <v>1400611718</v>
      </c>
      <c r="K169" s="13">
        <f t="shared" si="9"/>
        <v>563085448</v>
      </c>
    </row>
    <row r="170" spans="1:11" s="13" customFormat="1" x14ac:dyDescent="0.2">
      <c r="A170" s="4">
        <v>2004</v>
      </c>
      <c r="B170" s="79">
        <v>1</v>
      </c>
      <c r="C170" s="74">
        <v>456533235</v>
      </c>
      <c r="D170" s="27">
        <v>104147956</v>
      </c>
      <c r="E170" s="27">
        <v>108544477</v>
      </c>
      <c r="F170" s="27">
        <v>690460197</v>
      </c>
      <c r="G170" s="27">
        <v>5169664</v>
      </c>
      <c r="H170" s="27">
        <v>120708859</v>
      </c>
      <c r="I170" s="27">
        <v>275984</v>
      </c>
      <c r="J170" s="13">
        <f t="shared" si="10"/>
        <v>1485840372</v>
      </c>
      <c r="K170" s="13">
        <f t="shared" si="9"/>
        <v>560681191</v>
      </c>
    </row>
    <row r="171" spans="1:11" s="13" customFormat="1" x14ac:dyDescent="0.2">
      <c r="A171" s="4">
        <v>2004</v>
      </c>
      <c r="B171" s="79">
        <v>2</v>
      </c>
      <c r="C171" s="74">
        <v>413706671</v>
      </c>
      <c r="D171" s="27">
        <v>103039359</v>
      </c>
      <c r="E171" s="27">
        <v>105403933</v>
      </c>
      <c r="F171" s="27">
        <v>581965359</v>
      </c>
      <c r="G171" s="27">
        <v>4905278</v>
      </c>
      <c r="H171" s="27">
        <v>119436944</v>
      </c>
      <c r="I171" s="27">
        <v>287830</v>
      </c>
      <c r="J171" s="13">
        <f t="shared" si="10"/>
        <v>1328745374</v>
      </c>
      <c r="K171" s="13">
        <f t="shared" si="9"/>
        <v>516746030</v>
      </c>
    </row>
    <row r="172" spans="1:11" s="13" customFormat="1" x14ac:dyDescent="0.2">
      <c r="A172" s="4">
        <v>2004</v>
      </c>
      <c r="B172" s="79">
        <v>3</v>
      </c>
      <c r="C172" s="74">
        <v>443660987</v>
      </c>
      <c r="D172" s="27">
        <v>111949992</v>
      </c>
      <c r="E172" s="27">
        <v>119941451</v>
      </c>
      <c r="F172" s="27">
        <v>543124808</v>
      </c>
      <c r="G172" s="27">
        <v>4883906</v>
      </c>
      <c r="H172" s="27">
        <v>118727382</v>
      </c>
      <c r="I172" s="27">
        <v>259255</v>
      </c>
      <c r="J172" s="13">
        <f t="shared" si="10"/>
        <v>1342547781</v>
      </c>
      <c r="K172" s="13">
        <f t="shared" si="9"/>
        <v>555610979</v>
      </c>
    </row>
    <row r="173" spans="1:11" x14ac:dyDescent="0.2">
      <c r="A173" s="4">
        <v>2004</v>
      </c>
      <c r="B173" s="79">
        <v>4</v>
      </c>
      <c r="C173" s="74">
        <v>456291304</v>
      </c>
      <c r="D173" s="27">
        <v>111563776</v>
      </c>
      <c r="E173" s="27">
        <v>92985305</v>
      </c>
      <c r="F173" s="27">
        <v>521696123</v>
      </c>
      <c r="G173" s="27">
        <v>4890204</v>
      </c>
      <c r="H173" s="27">
        <v>115617253</v>
      </c>
      <c r="I173" s="27">
        <v>246394</v>
      </c>
      <c r="J173" s="13">
        <f>SUM(C173:I173)</f>
        <v>1303290359</v>
      </c>
      <c r="K173" s="13">
        <f t="shared" si="9"/>
        <v>567855080</v>
      </c>
    </row>
    <row r="174" spans="1:11" x14ac:dyDescent="0.2">
      <c r="A174" s="4">
        <v>2004</v>
      </c>
      <c r="B174" s="79">
        <v>5</v>
      </c>
      <c r="C174" s="74">
        <v>490407459</v>
      </c>
      <c r="D174" s="27">
        <v>116134154</v>
      </c>
      <c r="E174" s="27">
        <v>120107232</v>
      </c>
      <c r="F174" s="27">
        <v>631377311</v>
      </c>
      <c r="G174" s="27">
        <v>4774273</v>
      </c>
      <c r="H174" s="27">
        <v>123766534</v>
      </c>
      <c r="I174" s="27">
        <v>264105</v>
      </c>
      <c r="J174" s="13">
        <f t="shared" ref="J174:J181" si="11">SUM(C174:I174)</f>
        <v>1486831068</v>
      </c>
      <c r="K174" s="13">
        <f t="shared" si="9"/>
        <v>606541613</v>
      </c>
    </row>
    <row r="175" spans="1:11" x14ac:dyDescent="0.2">
      <c r="A175" s="4">
        <v>2004</v>
      </c>
      <c r="B175" s="79">
        <v>6</v>
      </c>
      <c r="C175" s="74">
        <v>552664683</v>
      </c>
      <c r="D175" s="27">
        <v>118637985</v>
      </c>
      <c r="E175" s="27">
        <v>103302757</v>
      </c>
      <c r="F175" s="27">
        <v>839364706</v>
      </c>
      <c r="G175" s="27">
        <v>4674535</v>
      </c>
      <c r="H175" s="27">
        <v>134731460</v>
      </c>
      <c r="I175" s="27">
        <v>305133</v>
      </c>
      <c r="J175" s="13">
        <f t="shared" si="11"/>
        <v>1753681259</v>
      </c>
      <c r="K175" s="13">
        <f t="shared" si="9"/>
        <v>671302668</v>
      </c>
    </row>
    <row r="176" spans="1:11" x14ac:dyDescent="0.2">
      <c r="A176" s="4">
        <v>2004</v>
      </c>
      <c r="B176" s="79">
        <v>7</v>
      </c>
      <c r="C176" s="74">
        <v>575958465</v>
      </c>
      <c r="D176" s="27">
        <v>117320364</v>
      </c>
      <c r="E176" s="27">
        <v>69078241</v>
      </c>
      <c r="F176" s="27">
        <v>888481345</v>
      </c>
      <c r="G176" s="27">
        <v>4731019</v>
      </c>
      <c r="H176" s="27">
        <v>136254988</v>
      </c>
      <c r="I176" s="27">
        <v>315985</v>
      </c>
      <c r="J176" s="13">
        <f t="shared" si="11"/>
        <v>1792140407</v>
      </c>
      <c r="K176" s="13">
        <f t="shared" si="9"/>
        <v>693278829</v>
      </c>
    </row>
    <row r="177" spans="1:11" x14ac:dyDescent="0.2">
      <c r="A177" s="4">
        <v>2004</v>
      </c>
      <c r="B177" s="79">
        <v>8</v>
      </c>
      <c r="C177" s="74">
        <v>545690429</v>
      </c>
      <c r="D177" s="27">
        <v>111475728</v>
      </c>
      <c r="E177" s="27">
        <v>98365334</v>
      </c>
      <c r="F177" s="27">
        <v>820230604</v>
      </c>
      <c r="G177" s="27">
        <v>4840706</v>
      </c>
      <c r="H177" s="27">
        <v>136528979</v>
      </c>
      <c r="I177" s="27">
        <v>319946</v>
      </c>
      <c r="J177" s="13">
        <f t="shared" si="11"/>
        <v>1717451726</v>
      </c>
      <c r="K177" s="13">
        <f t="shared" si="9"/>
        <v>657166157</v>
      </c>
    </row>
    <row r="178" spans="1:11" x14ac:dyDescent="0.2">
      <c r="A178" s="4">
        <v>2004</v>
      </c>
      <c r="B178" s="79">
        <v>9</v>
      </c>
      <c r="C178" s="74">
        <v>543108163</v>
      </c>
      <c r="D178" s="27">
        <v>106475400</v>
      </c>
      <c r="E178" s="27">
        <v>90864000</v>
      </c>
      <c r="F178" s="27">
        <v>834527835</v>
      </c>
      <c r="G178" s="27">
        <v>4702655</v>
      </c>
      <c r="H178" s="27">
        <v>141800540</v>
      </c>
      <c r="I178" s="27">
        <v>291295</v>
      </c>
      <c r="J178" s="13">
        <f t="shared" si="11"/>
        <v>1721769888</v>
      </c>
      <c r="K178" s="13">
        <f t="shared" si="9"/>
        <v>649583563</v>
      </c>
    </row>
    <row r="179" spans="1:11" x14ac:dyDescent="0.2">
      <c r="A179" s="4">
        <v>2004</v>
      </c>
      <c r="B179" s="79">
        <v>10</v>
      </c>
      <c r="C179" s="74">
        <v>524826935</v>
      </c>
      <c r="D179" s="27">
        <v>108696395</v>
      </c>
      <c r="E179" s="27">
        <v>101004998</v>
      </c>
      <c r="F179" s="27">
        <v>729949431</v>
      </c>
      <c r="G179" s="27">
        <v>4608304</v>
      </c>
      <c r="H179" s="27">
        <v>137800117</v>
      </c>
      <c r="I179" s="27">
        <v>306800</v>
      </c>
      <c r="J179" s="13">
        <f t="shared" si="11"/>
        <v>1607192980</v>
      </c>
      <c r="K179" s="13">
        <f t="shared" si="9"/>
        <v>633523330</v>
      </c>
    </row>
    <row r="180" spans="1:11" x14ac:dyDescent="0.2">
      <c r="A180" s="4">
        <v>2004</v>
      </c>
      <c r="B180" s="79">
        <v>11</v>
      </c>
      <c r="C180" s="74">
        <v>488489639</v>
      </c>
      <c r="D180" s="27">
        <v>109467094</v>
      </c>
      <c r="E180" s="27">
        <v>110657699</v>
      </c>
      <c r="F180" s="27">
        <v>601171573</v>
      </c>
      <c r="G180" s="27">
        <v>4744746</v>
      </c>
      <c r="H180" s="27">
        <v>129947679</v>
      </c>
      <c r="I180" s="27">
        <v>268080</v>
      </c>
      <c r="J180" s="13">
        <f t="shared" si="11"/>
        <v>1444746510</v>
      </c>
      <c r="K180" s="13">
        <f t="shared" si="9"/>
        <v>597956733</v>
      </c>
    </row>
    <row r="181" spans="1:11" x14ac:dyDescent="0.2">
      <c r="A181" s="4">
        <v>2004</v>
      </c>
      <c r="B181" s="79">
        <v>12</v>
      </c>
      <c r="C181" s="74">
        <v>493276779</v>
      </c>
      <c r="D181" s="27">
        <v>108010748</v>
      </c>
      <c r="E181" s="27">
        <v>108495320</v>
      </c>
      <c r="F181" s="27">
        <v>610479033</v>
      </c>
      <c r="G181" s="27">
        <v>5008048</v>
      </c>
      <c r="H181" s="27">
        <v>126866594</v>
      </c>
      <c r="I181" s="27">
        <v>296120</v>
      </c>
      <c r="J181" s="13">
        <f t="shared" si="11"/>
        <v>1452432642</v>
      </c>
      <c r="K181" s="13">
        <f t="shared" si="9"/>
        <v>601287527</v>
      </c>
    </row>
    <row r="182" spans="1:11" x14ac:dyDescent="0.2">
      <c r="A182" s="71">
        <v>2005</v>
      </c>
      <c r="B182" s="80">
        <v>1</v>
      </c>
      <c r="C182" s="75">
        <v>477531975</v>
      </c>
      <c r="D182" s="29">
        <v>105064587</v>
      </c>
      <c r="E182" s="29">
        <v>107684388</v>
      </c>
      <c r="F182" s="29">
        <v>658383230</v>
      </c>
      <c r="G182" s="29">
        <v>5143192</v>
      </c>
      <c r="H182" s="29">
        <v>118999712</v>
      </c>
      <c r="I182" s="29">
        <v>290435</v>
      </c>
      <c r="J182" s="13">
        <f>SUM(C182:I182)</f>
        <v>1473097519</v>
      </c>
      <c r="K182" s="13">
        <f t="shared" si="9"/>
        <v>582596562</v>
      </c>
    </row>
    <row r="183" spans="1:11" x14ac:dyDescent="0.2">
      <c r="A183" s="71">
        <v>2005</v>
      </c>
      <c r="B183" s="80">
        <v>2</v>
      </c>
      <c r="C183" s="75">
        <v>437374493</v>
      </c>
      <c r="D183" s="29">
        <v>101152168</v>
      </c>
      <c r="E183" s="29">
        <v>98847869</v>
      </c>
      <c r="F183" s="29">
        <v>590507782</v>
      </c>
      <c r="G183" s="29">
        <v>4970819</v>
      </c>
      <c r="H183" s="29">
        <v>112232141</v>
      </c>
      <c r="I183" s="29">
        <v>270844</v>
      </c>
      <c r="J183" s="13">
        <f>SUM(C183:I183)</f>
        <v>1345356116</v>
      </c>
      <c r="K183" s="13">
        <f t="shared" si="9"/>
        <v>538526661</v>
      </c>
    </row>
    <row r="184" spans="1:11" x14ac:dyDescent="0.2">
      <c r="A184" s="71">
        <v>2005</v>
      </c>
      <c r="B184" s="80">
        <v>3</v>
      </c>
      <c r="C184" s="75">
        <v>442725959</v>
      </c>
      <c r="D184" s="29">
        <v>103301939</v>
      </c>
      <c r="E184" s="29">
        <v>102454164</v>
      </c>
      <c r="F184" s="29">
        <v>538373493</v>
      </c>
      <c r="G184" s="29">
        <v>5038951</v>
      </c>
      <c r="H184" s="29">
        <v>114552222</v>
      </c>
      <c r="I184" s="29">
        <v>284174</v>
      </c>
      <c r="J184" s="13">
        <f>SUM(C184:I184)</f>
        <v>1306730902</v>
      </c>
      <c r="K184" s="13">
        <f t="shared" si="9"/>
        <v>546027898</v>
      </c>
    </row>
    <row r="185" spans="1:11" x14ac:dyDescent="0.2">
      <c r="A185" s="72">
        <v>2005</v>
      </c>
      <c r="B185" s="81">
        <v>4</v>
      </c>
      <c r="C185" s="76">
        <v>480405574</v>
      </c>
      <c r="D185" s="28">
        <v>110005380</v>
      </c>
      <c r="E185" s="28">
        <v>102719388</v>
      </c>
      <c r="F185" s="28">
        <v>559794450</v>
      </c>
      <c r="G185" s="28">
        <v>4937423</v>
      </c>
      <c r="H185" s="28">
        <v>122601345</v>
      </c>
      <c r="I185" s="28">
        <v>235017</v>
      </c>
      <c r="J185" s="13">
        <f t="shared" ref="J185:J193" si="12">SUM(C185:I185)</f>
        <v>1380698577</v>
      </c>
      <c r="K185" s="13">
        <f t="shared" si="9"/>
        <v>590410954</v>
      </c>
    </row>
    <row r="186" spans="1:11" x14ac:dyDescent="0.2">
      <c r="A186" s="72">
        <v>2005</v>
      </c>
      <c r="B186" s="81">
        <v>5</v>
      </c>
      <c r="C186" s="76">
        <v>480921552</v>
      </c>
      <c r="D186" s="28">
        <v>111324434</v>
      </c>
      <c r="E186" s="28">
        <v>99835406</v>
      </c>
      <c r="F186" s="28">
        <v>590984540</v>
      </c>
      <c r="G186" s="28">
        <v>4846852</v>
      </c>
      <c r="H186" s="28">
        <v>123280169</v>
      </c>
      <c r="I186" s="28">
        <v>268189</v>
      </c>
      <c r="J186" s="13">
        <f t="shared" si="12"/>
        <v>1411461142</v>
      </c>
      <c r="K186" s="13">
        <f t="shared" si="9"/>
        <v>592245986</v>
      </c>
    </row>
    <row r="187" spans="1:11" x14ac:dyDescent="0.2">
      <c r="A187" s="72">
        <v>2005</v>
      </c>
      <c r="B187" s="81">
        <v>6</v>
      </c>
      <c r="C187" s="76">
        <v>556062988</v>
      </c>
      <c r="D187" s="28">
        <v>113152692</v>
      </c>
      <c r="E187" s="28">
        <v>100631584</v>
      </c>
      <c r="F187" s="28">
        <v>800541453</v>
      </c>
      <c r="G187" s="28">
        <v>4838877</v>
      </c>
      <c r="H187" s="28">
        <v>137613800</v>
      </c>
      <c r="I187" s="28">
        <v>295508</v>
      </c>
      <c r="J187" s="13">
        <f t="shared" si="12"/>
        <v>1713136902</v>
      </c>
      <c r="K187" s="13">
        <f t="shared" si="9"/>
        <v>669215680</v>
      </c>
    </row>
    <row r="188" spans="1:11" x14ac:dyDescent="0.2">
      <c r="A188" s="72">
        <v>2005</v>
      </c>
      <c r="B188" s="81">
        <v>7</v>
      </c>
      <c r="C188" s="76">
        <v>596468112</v>
      </c>
      <c r="D188" s="28">
        <v>118664794</v>
      </c>
      <c r="E188" s="28">
        <v>106075659</v>
      </c>
      <c r="F188" s="28">
        <v>908286176</v>
      </c>
      <c r="G188" s="28">
        <v>4870559</v>
      </c>
      <c r="H188" s="28">
        <v>141423980</v>
      </c>
      <c r="I188" s="28">
        <v>329581</v>
      </c>
      <c r="J188" s="13">
        <f t="shared" si="12"/>
        <v>1876118861</v>
      </c>
      <c r="K188" s="13">
        <f t="shared" si="9"/>
        <v>715132906</v>
      </c>
    </row>
    <row r="189" spans="1:11" x14ac:dyDescent="0.2">
      <c r="A189" s="72">
        <v>2005</v>
      </c>
      <c r="B189" s="81">
        <v>8</v>
      </c>
      <c r="C189" s="76">
        <v>595194962</v>
      </c>
      <c r="D189" s="28">
        <v>116616307</v>
      </c>
      <c r="E189" s="28">
        <v>96202368</v>
      </c>
      <c r="F189" s="28">
        <v>964494877</v>
      </c>
      <c r="G189" s="28">
        <v>4810478</v>
      </c>
      <c r="H189" s="28">
        <v>146326736</v>
      </c>
      <c r="I189" s="28">
        <v>370504</v>
      </c>
      <c r="J189" s="13">
        <f t="shared" si="12"/>
        <v>1924016232</v>
      </c>
      <c r="K189" s="13">
        <f t="shared" si="9"/>
        <v>711811269</v>
      </c>
    </row>
    <row r="190" spans="1:11" x14ac:dyDescent="0.2">
      <c r="A190" s="72">
        <v>2005</v>
      </c>
      <c r="B190" s="81">
        <v>9</v>
      </c>
      <c r="C190" s="76">
        <v>617675302</v>
      </c>
      <c r="D190" s="28">
        <v>117555178</v>
      </c>
      <c r="E190" s="28">
        <v>82499640</v>
      </c>
      <c r="F190" s="28">
        <v>944715828</v>
      </c>
      <c r="G190" s="28">
        <v>4953456</v>
      </c>
      <c r="H190" s="28">
        <v>162012433</v>
      </c>
      <c r="I190" s="28">
        <v>376158</v>
      </c>
      <c r="J190" s="13">
        <f t="shared" si="12"/>
        <v>1929787995</v>
      </c>
      <c r="K190" s="13">
        <f t="shared" si="9"/>
        <v>735230480</v>
      </c>
    </row>
    <row r="191" spans="1:11" x14ac:dyDescent="0.2">
      <c r="A191" s="72">
        <v>2005</v>
      </c>
      <c r="B191" s="81">
        <v>10</v>
      </c>
      <c r="C191" s="76">
        <v>545872590</v>
      </c>
      <c r="D191" s="28">
        <v>113529749</v>
      </c>
      <c r="E191" s="28">
        <v>107696098</v>
      </c>
      <c r="F191" s="28">
        <v>780835326</v>
      </c>
      <c r="G191" s="28">
        <v>4859295</v>
      </c>
      <c r="H191" s="28">
        <v>145723720</v>
      </c>
      <c r="I191" s="28">
        <v>335786</v>
      </c>
      <c r="J191" s="13">
        <f t="shared" si="12"/>
        <v>1698852564</v>
      </c>
      <c r="K191" s="13">
        <f t="shared" si="9"/>
        <v>659402339</v>
      </c>
    </row>
    <row r="192" spans="1:11" x14ac:dyDescent="0.2">
      <c r="A192" s="72">
        <v>2005</v>
      </c>
      <c r="B192" s="81">
        <v>11</v>
      </c>
      <c r="C192" s="76">
        <v>501299857</v>
      </c>
      <c r="D192" s="28">
        <v>108900724</v>
      </c>
      <c r="E192" s="28">
        <v>72942335</v>
      </c>
      <c r="F192" s="28">
        <v>613330930</v>
      </c>
      <c r="G192" s="28">
        <v>5041868</v>
      </c>
      <c r="H192" s="28">
        <v>128976571</v>
      </c>
      <c r="I192" s="28">
        <v>286951</v>
      </c>
      <c r="J192" s="13">
        <f t="shared" si="12"/>
        <v>1430779236</v>
      </c>
      <c r="K192" s="13">
        <f t="shared" si="9"/>
        <v>610200581</v>
      </c>
    </row>
    <row r="193" spans="1:11" x14ac:dyDescent="0.2">
      <c r="A193" s="72">
        <v>2005</v>
      </c>
      <c r="B193" s="81">
        <v>12</v>
      </c>
      <c r="C193" s="76">
        <v>497839267</v>
      </c>
      <c r="D193" s="28">
        <v>109367252</v>
      </c>
      <c r="E193" s="28">
        <v>71534513</v>
      </c>
      <c r="F193" s="28">
        <v>612213971</v>
      </c>
      <c r="G193" s="28">
        <v>5265752</v>
      </c>
      <c r="H193" s="28">
        <v>128539011</v>
      </c>
      <c r="I193" s="28">
        <v>289079</v>
      </c>
      <c r="J193" s="13">
        <f t="shared" si="12"/>
        <v>1425048845</v>
      </c>
      <c r="K193" s="13">
        <f t="shared" si="9"/>
        <v>607206519</v>
      </c>
    </row>
    <row r="194" spans="1:11" x14ac:dyDescent="0.2">
      <c r="A194" s="69">
        <v>2006</v>
      </c>
      <c r="B194" s="81">
        <v>1</v>
      </c>
      <c r="C194" s="76">
        <v>480478687</v>
      </c>
      <c r="D194" s="28">
        <v>105153135</v>
      </c>
      <c r="E194" s="28">
        <v>76227987</v>
      </c>
      <c r="F194" s="28">
        <v>684311912</v>
      </c>
      <c r="G194" s="28">
        <v>5333667</v>
      </c>
      <c r="H194" s="28">
        <v>117841712</v>
      </c>
      <c r="I194" s="28">
        <v>304350</v>
      </c>
      <c r="J194" s="13">
        <f>SUM(C194:I194)</f>
        <v>1469651450</v>
      </c>
      <c r="K194" s="13">
        <f>+C194+D194</f>
        <v>585631822</v>
      </c>
    </row>
    <row r="195" spans="1:11" x14ac:dyDescent="0.2">
      <c r="A195" s="69">
        <v>2006</v>
      </c>
      <c r="B195" s="81">
        <v>2</v>
      </c>
      <c r="C195" s="76">
        <v>452744226</v>
      </c>
      <c r="D195" s="28">
        <v>100099321</v>
      </c>
      <c r="E195" s="28">
        <v>44817856</v>
      </c>
      <c r="F195" s="28">
        <v>609556461</v>
      </c>
      <c r="G195" s="28">
        <v>4972259</v>
      </c>
      <c r="H195" s="28">
        <v>117691578</v>
      </c>
      <c r="I195" s="28">
        <v>272597</v>
      </c>
      <c r="J195" s="13">
        <f>SUM(C195:I195)</f>
        <v>1330154298</v>
      </c>
      <c r="K195" s="13">
        <f>+C195+D195</f>
        <v>552843547</v>
      </c>
    </row>
    <row r="196" spans="1:11" x14ac:dyDescent="0.2">
      <c r="A196" s="69">
        <v>2006</v>
      </c>
      <c r="B196" s="81">
        <v>3</v>
      </c>
      <c r="C196" s="76">
        <v>459559880</v>
      </c>
      <c r="D196" s="28">
        <v>107423290</v>
      </c>
      <c r="E196" s="28">
        <v>79631391</v>
      </c>
      <c r="F196" s="28">
        <v>550235345</v>
      </c>
      <c r="G196" s="28">
        <v>5175376</v>
      </c>
      <c r="H196" s="28">
        <v>119101160</v>
      </c>
      <c r="I196" s="28">
        <v>259740</v>
      </c>
      <c r="J196" s="13">
        <f>SUM(C196:I196)</f>
        <v>1321386182</v>
      </c>
      <c r="K196" s="13">
        <f>+C196+D196</f>
        <v>566983170</v>
      </c>
    </row>
    <row r="197" spans="1:11" x14ac:dyDescent="0.2">
      <c r="A197" s="69">
        <f>'Total Revenue'!A197</f>
        <v>2006</v>
      </c>
      <c r="B197" s="81">
        <f>'Total Revenue'!B197</f>
        <v>4</v>
      </c>
      <c r="C197" s="76">
        <v>490543619</v>
      </c>
      <c r="D197" s="28">
        <v>113157274</v>
      </c>
      <c r="E197" s="28">
        <v>79051057</v>
      </c>
      <c r="F197" s="28">
        <v>585667887</v>
      </c>
      <c r="G197" s="28">
        <v>5018920</v>
      </c>
      <c r="H197" s="28">
        <v>125193698</v>
      </c>
      <c r="I197" s="28">
        <v>265019</v>
      </c>
      <c r="J197" s="13">
        <f>SUM(C197:I197)</f>
        <v>1398897474</v>
      </c>
      <c r="K197" s="13">
        <f>+C197+D197</f>
        <v>603700893</v>
      </c>
    </row>
    <row r="198" spans="1:11" x14ac:dyDescent="0.2">
      <c r="A198" s="69">
        <f>'Total Revenue'!A198</f>
        <v>2006</v>
      </c>
      <c r="B198" s="81">
        <f>'Total Revenue'!B198</f>
        <v>5</v>
      </c>
      <c r="C198" s="76">
        <v>534006509</v>
      </c>
      <c r="D198" s="28">
        <v>117016637</v>
      </c>
      <c r="E198" s="28">
        <v>87153103</v>
      </c>
      <c r="F198" s="28">
        <v>702466612</v>
      </c>
      <c r="G198" s="28">
        <v>4996549</v>
      </c>
      <c r="H198" s="28">
        <v>135591101</v>
      </c>
      <c r="I198" s="28">
        <v>301930</v>
      </c>
      <c r="J198" s="13">
        <f t="shared" ref="J198:J206" si="13">SUM(C198:I198)</f>
        <v>1581532441</v>
      </c>
      <c r="K198" s="13">
        <f t="shared" ref="K198:K206" si="14">+C198+D198</f>
        <v>651023146</v>
      </c>
    </row>
    <row r="199" spans="1:11" x14ac:dyDescent="0.2">
      <c r="A199" s="69">
        <f>'Total Revenue'!A199</f>
        <v>2006</v>
      </c>
      <c r="B199" s="81">
        <f>'Total Revenue'!B199</f>
        <v>6</v>
      </c>
      <c r="C199" s="76">
        <v>576525501</v>
      </c>
      <c r="D199" s="28">
        <v>119202204</v>
      </c>
      <c r="E199" s="28">
        <v>70733782</v>
      </c>
      <c r="F199" s="28">
        <v>850000563</v>
      </c>
      <c r="G199" s="28">
        <v>4942939</v>
      </c>
      <c r="H199" s="28">
        <v>139946678</v>
      </c>
      <c r="I199" s="28">
        <v>341676</v>
      </c>
      <c r="J199" s="13">
        <f t="shared" si="13"/>
        <v>1761693343</v>
      </c>
      <c r="K199" s="13">
        <f t="shared" si="14"/>
        <v>695727705</v>
      </c>
    </row>
    <row r="200" spans="1:11" x14ac:dyDescent="0.2">
      <c r="A200" s="69">
        <f>'Total Revenue'!A200</f>
        <v>2006</v>
      </c>
      <c r="B200" s="81">
        <f>'Total Revenue'!B200</f>
        <v>7</v>
      </c>
      <c r="C200" s="76">
        <v>599960652</v>
      </c>
      <c r="D200" s="28">
        <v>119818339</v>
      </c>
      <c r="E200" s="28">
        <v>78152468</v>
      </c>
      <c r="F200" s="28">
        <v>923011367</v>
      </c>
      <c r="G200" s="28">
        <v>4854660</v>
      </c>
      <c r="H200" s="28">
        <v>141159663</v>
      </c>
      <c r="I200" s="28">
        <v>367444</v>
      </c>
      <c r="J200" s="13">
        <f t="shared" si="13"/>
        <v>1867324593</v>
      </c>
      <c r="K200" s="13">
        <f t="shared" si="14"/>
        <v>719778991</v>
      </c>
    </row>
    <row r="201" spans="1:11" x14ac:dyDescent="0.2">
      <c r="A201" s="69">
        <f>'Total Revenue'!A201</f>
        <v>2006</v>
      </c>
      <c r="B201" s="81">
        <f>'Total Revenue'!B201</f>
        <v>8</v>
      </c>
      <c r="C201" s="76">
        <v>588495066</v>
      </c>
      <c r="D201" s="28">
        <v>116173359</v>
      </c>
      <c r="E201" s="28">
        <v>84329922</v>
      </c>
      <c r="F201" s="28">
        <v>918063406</v>
      </c>
      <c r="G201" s="28">
        <v>4904851</v>
      </c>
      <c r="H201" s="28">
        <v>143780775</v>
      </c>
      <c r="I201" s="28">
        <v>401635</v>
      </c>
      <c r="J201" s="13">
        <f t="shared" si="13"/>
        <v>1856149014</v>
      </c>
      <c r="K201" s="13">
        <f t="shared" si="14"/>
        <v>704668425</v>
      </c>
    </row>
    <row r="202" spans="1:11" x14ac:dyDescent="0.2">
      <c r="A202" s="69">
        <f>'Total Revenue'!A202</f>
        <v>2006</v>
      </c>
      <c r="B202" s="81">
        <f>'Total Revenue'!B202</f>
        <v>9</v>
      </c>
      <c r="C202" s="76">
        <v>598244634</v>
      </c>
      <c r="D202" s="28">
        <v>116419214</v>
      </c>
      <c r="E202" s="28">
        <v>84514241</v>
      </c>
      <c r="F202" s="28">
        <v>892194296</v>
      </c>
      <c r="G202" s="28">
        <v>5100202</v>
      </c>
      <c r="H202" s="28">
        <v>156786744</v>
      </c>
      <c r="I202" s="28">
        <v>395227</v>
      </c>
      <c r="J202" s="13">
        <f t="shared" si="13"/>
        <v>1853654558</v>
      </c>
      <c r="K202" s="13">
        <f t="shared" si="14"/>
        <v>714663848</v>
      </c>
    </row>
    <row r="203" spans="1:11" x14ac:dyDescent="0.2">
      <c r="A203" s="69">
        <f>'Total Revenue'!A203</f>
        <v>2006</v>
      </c>
      <c r="B203" s="81">
        <f>'Total Revenue'!B203</f>
        <v>10</v>
      </c>
      <c r="C203" s="76">
        <v>565130238</v>
      </c>
      <c r="D203" s="28">
        <v>113011243</v>
      </c>
      <c r="E203" s="28">
        <v>88515840</v>
      </c>
      <c r="F203" s="28">
        <v>786700351</v>
      </c>
      <c r="G203" s="28">
        <v>4980318</v>
      </c>
      <c r="H203" s="28">
        <v>144851525</v>
      </c>
      <c r="I203" s="28">
        <v>328040</v>
      </c>
      <c r="J203" s="13">
        <f t="shared" si="13"/>
        <v>1703517555</v>
      </c>
      <c r="K203" s="13">
        <f t="shared" si="14"/>
        <v>678141481</v>
      </c>
    </row>
    <row r="204" spans="1:11" x14ac:dyDescent="0.2">
      <c r="A204" s="69">
        <f>'Total Revenue'!A204</f>
        <v>2006</v>
      </c>
      <c r="B204" s="81">
        <f>'Total Revenue'!B204</f>
        <v>11</v>
      </c>
      <c r="C204" s="76">
        <v>501620986</v>
      </c>
      <c r="D204" s="28">
        <v>106446958</v>
      </c>
      <c r="E204" s="28">
        <v>72101101</v>
      </c>
      <c r="F204" s="28">
        <v>597205514</v>
      </c>
      <c r="G204" s="28">
        <v>5108352</v>
      </c>
      <c r="H204" s="28">
        <v>132278495</v>
      </c>
      <c r="I204" s="28">
        <v>307765</v>
      </c>
      <c r="J204" s="13">
        <f t="shared" si="13"/>
        <v>1415069171</v>
      </c>
      <c r="K204" s="13">
        <f t="shared" si="14"/>
        <v>608067944</v>
      </c>
    </row>
    <row r="205" spans="1:11" ht="13.5" thickBot="1" x14ac:dyDescent="0.25">
      <c r="A205" s="73">
        <f>'Total Revenue'!A205</f>
        <v>2006</v>
      </c>
      <c r="B205" s="82">
        <f>'Total Revenue'!B205</f>
        <v>12</v>
      </c>
      <c r="C205" s="77">
        <v>505681378</v>
      </c>
      <c r="D205" s="56">
        <v>109373945</v>
      </c>
      <c r="E205" s="56">
        <v>90842418</v>
      </c>
      <c r="F205" s="56">
        <v>621454163</v>
      </c>
      <c r="G205" s="56">
        <v>5382326</v>
      </c>
      <c r="H205" s="56">
        <v>133010949</v>
      </c>
      <c r="I205" s="56">
        <v>290629</v>
      </c>
      <c r="J205" s="57">
        <f t="shared" si="13"/>
        <v>1466035808</v>
      </c>
      <c r="K205" s="57">
        <f t="shared" si="14"/>
        <v>615055323</v>
      </c>
    </row>
    <row r="206" spans="1:11" x14ac:dyDescent="0.2">
      <c r="A206" s="69">
        <f>'Total Revenue'!A206</f>
        <v>2007</v>
      </c>
      <c r="B206" s="81">
        <f>'Total Revenue'!B206</f>
        <v>1</v>
      </c>
      <c r="C206" s="42">
        <v>529034863</v>
      </c>
      <c r="D206" s="42">
        <v>109319035</v>
      </c>
      <c r="E206" s="42">
        <v>99701003</v>
      </c>
      <c r="F206" s="55">
        <v>652297724</v>
      </c>
      <c r="G206" s="42">
        <v>5562885</v>
      </c>
      <c r="H206" s="42">
        <v>131313732</v>
      </c>
      <c r="I206" s="42">
        <v>283660</v>
      </c>
      <c r="J206" s="13">
        <f t="shared" si="13"/>
        <v>1527512902</v>
      </c>
      <c r="K206" s="13">
        <f t="shared" si="14"/>
        <v>638353898</v>
      </c>
    </row>
    <row r="207" spans="1:11" x14ac:dyDescent="0.2">
      <c r="A207" s="69">
        <f>'Total Revenue'!A207</f>
        <v>2007</v>
      </c>
      <c r="B207" s="81">
        <f>'Total Revenue'!B207</f>
        <v>2</v>
      </c>
      <c r="C207" s="42">
        <v>458072150</v>
      </c>
      <c r="D207" s="42">
        <v>102430392</v>
      </c>
      <c r="E207" s="42">
        <v>82578609</v>
      </c>
      <c r="F207" s="55">
        <v>619651885</v>
      </c>
      <c r="G207" s="42">
        <v>5299126</v>
      </c>
      <c r="H207" s="42">
        <v>121131350</v>
      </c>
      <c r="I207" s="42">
        <v>272589</v>
      </c>
      <c r="J207" s="13">
        <f t="shared" ref="J207:J217" si="15">SUM(C207:I207)</f>
        <v>1389436101</v>
      </c>
      <c r="K207" s="13">
        <f t="shared" ref="K207:K217" si="16">+C207+D207</f>
        <v>560502542</v>
      </c>
    </row>
    <row r="208" spans="1:11" x14ac:dyDescent="0.2">
      <c r="A208" s="69">
        <f>'Total Revenue'!A208</f>
        <v>2007</v>
      </c>
      <c r="B208" s="78">
        <f>'Total Revenue'!B208</f>
        <v>3</v>
      </c>
      <c r="C208" s="42">
        <v>470900921</v>
      </c>
      <c r="D208" s="42">
        <v>107941412</v>
      </c>
      <c r="E208" s="42">
        <v>89083481</v>
      </c>
      <c r="F208" s="55">
        <v>590026117</v>
      </c>
      <c r="G208" s="42">
        <v>5225565</v>
      </c>
      <c r="H208" s="42">
        <v>123466172</v>
      </c>
      <c r="I208" s="42">
        <v>271051</v>
      </c>
      <c r="J208" s="13">
        <f t="shared" si="15"/>
        <v>1386914719</v>
      </c>
      <c r="K208" s="13">
        <f t="shared" si="16"/>
        <v>578842333</v>
      </c>
    </row>
    <row r="209" spans="1:21" x14ac:dyDescent="0.2">
      <c r="A209" s="69">
        <f>'Total Revenue'!A209</f>
        <v>2007</v>
      </c>
      <c r="B209" s="78">
        <f>'Total Revenue'!B209</f>
        <v>4</v>
      </c>
      <c r="C209" s="42">
        <v>503579004</v>
      </c>
      <c r="D209" s="42">
        <v>108897172</v>
      </c>
      <c r="E209" s="42">
        <v>85664272</v>
      </c>
      <c r="F209" s="55">
        <v>596590593</v>
      </c>
      <c r="G209" s="42">
        <v>5170345</v>
      </c>
      <c r="H209" s="42">
        <v>129380519</v>
      </c>
      <c r="I209" s="42">
        <v>285741</v>
      </c>
      <c r="J209" s="13">
        <f t="shared" si="15"/>
        <v>1429567646</v>
      </c>
      <c r="K209" s="13">
        <f t="shared" si="16"/>
        <v>612476176</v>
      </c>
    </row>
    <row r="210" spans="1:21" x14ac:dyDescent="0.2">
      <c r="A210" s="69">
        <f>'Total Revenue'!A210</f>
        <v>2007</v>
      </c>
      <c r="B210" s="81">
        <f>'Total Revenue'!B210</f>
        <v>5</v>
      </c>
      <c r="C210" s="42">
        <v>527933100</v>
      </c>
      <c r="D210" s="42">
        <v>112515149</v>
      </c>
      <c r="E210" s="42">
        <v>85804839</v>
      </c>
      <c r="F210" s="55">
        <v>679449155</v>
      </c>
      <c r="G210" s="42">
        <v>5132819</v>
      </c>
      <c r="H210" s="42">
        <v>137106077</v>
      </c>
      <c r="I210" s="42">
        <v>306232</v>
      </c>
      <c r="J210" s="13">
        <f t="shared" si="15"/>
        <v>1548247371</v>
      </c>
      <c r="K210" s="13">
        <f t="shared" si="16"/>
        <v>640448249</v>
      </c>
    </row>
    <row r="211" spans="1:21" x14ac:dyDescent="0.2">
      <c r="A211" s="69">
        <f>'Total Revenue'!A211</f>
        <v>2007</v>
      </c>
      <c r="B211" s="81">
        <f>'Total Revenue'!B211</f>
        <v>6</v>
      </c>
      <c r="C211" s="42">
        <v>565743412</v>
      </c>
      <c r="D211" s="42">
        <v>113506744</v>
      </c>
      <c r="E211" s="42">
        <v>77644476</v>
      </c>
      <c r="F211" s="55">
        <v>791504530</v>
      </c>
      <c r="G211" s="42">
        <v>5002706</v>
      </c>
      <c r="H211" s="42">
        <v>143387218</v>
      </c>
      <c r="I211" s="42">
        <v>321569</v>
      </c>
      <c r="J211" s="13">
        <f t="shared" si="15"/>
        <v>1697110655</v>
      </c>
      <c r="K211" s="13">
        <f t="shared" si="16"/>
        <v>679250156</v>
      </c>
    </row>
    <row r="212" spans="1:21" x14ac:dyDescent="0.2">
      <c r="A212" s="69">
        <f>'Total Revenue'!A212</f>
        <v>2007</v>
      </c>
      <c r="B212" s="78">
        <f>'Total Revenue'!B212</f>
        <v>7</v>
      </c>
      <c r="C212" s="42">
        <v>601997736</v>
      </c>
      <c r="D212" s="42">
        <v>111888262</v>
      </c>
      <c r="E212" s="42">
        <v>85523125</v>
      </c>
      <c r="F212" s="55">
        <v>936122698</v>
      </c>
      <c r="G212" s="42">
        <v>5147240</v>
      </c>
      <c r="H212" s="42">
        <v>144012258</v>
      </c>
      <c r="I212" s="42">
        <v>357330</v>
      </c>
      <c r="J212" s="13">
        <f t="shared" si="15"/>
        <v>1885048649</v>
      </c>
      <c r="K212" s="13">
        <f t="shared" si="16"/>
        <v>713885998</v>
      </c>
    </row>
    <row r="213" spans="1:21" x14ac:dyDescent="0.2">
      <c r="A213" s="69">
        <f>'Total Revenue'!A213</f>
        <v>2007</v>
      </c>
      <c r="B213" s="78">
        <f>'Total Revenue'!B213</f>
        <v>8</v>
      </c>
      <c r="C213" s="42">
        <v>610564212</v>
      </c>
      <c r="D213" s="42">
        <v>113168798</v>
      </c>
      <c r="E213" s="42">
        <v>86227415</v>
      </c>
      <c r="F213" s="55">
        <v>943293450</v>
      </c>
      <c r="G213" s="42">
        <v>5051153</v>
      </c>
      <c r="H213" s="42">
        <v>146401164</v>
      </c>
      <c r="I213" s="42">
        <v>342353</v>
      </c>
      <c r="J213" s="13">
        <f t="shared" si="15"/>
        <v>1905048545</v>
      </c>
      <c r="K213" s="13">
        <f t="shared" si="16"/>
        <v>723733010</v>
      </c>
    </row>
    <row r="214" spans="1:21" x14ac:dyDescent="0.2">
      <c r="A214" s="69">
        <f>'Total Revenue'!A214</f>
        <v>2007</v>
      </c>
      <c r="B214" s="81">
        <f>'Total Revenue'!B214</f>
        <v>9</v>
      </c>
      <c r="C214" s="42">
        <v>655910908</v>
      </c>
      <c r="D214" s="42">
        <v>118005263</v>
      </c>
      <c r="E214" s="42">
        <v>90280063</v>
      </c>
      <c r="F214" s="55">
        <v>1011900422</v>
      </c>
      <c r="G214" s="42">
        <v>5116066</v>
      </c>
      <c r="H214" s="42">
        <v>172786107</v>
      </c>
      <c r="I214" s="42">
        <v>354122</v>
      </c>
      <c r="J214" s="13">
        <f t="shared" si="15"/>
        <v>2054352951</v>
      </c>
      <c r="K214" s="13">
        <f t="shared" si="16"/>
        <v>773916171</v>
      </c>
    </row>
    <row r="215" spans="1:21" x14ac:dyDescent="0.2">
      <c r="A215" s="50">
        <f>'Total Revenue'!A215</f>
        <v>2007</v>
      </c>
      <c r="B215" s="81">
        <f>'Total Revenue'!B215</f>
        <v>10</v>
      </c>
      <c r="C215" s="42">
        <v>579266569</v>
      </c>
      <c r="D215" s="42">
        <v>109741610</v>
      </c>
      <c r="E215" s="42">
        <v>91240205</v>
      </c>
      <c r="F215" s="55">
        <v>820865124</v>
      </c>
      <c r="G215" s="42">
        <v>5116279</v>
      </c>
      <c r="H215" s="42">
        <v>160340682</v>
      </c>
      <c r="I215" s="42">
        <v>304311</v>
      </c>
      <c r="J215" s="13">
        <f t="shared" si="15"/>
        <v>1766874780</v>
      </c>
      <c r="K215" s="13">
        <f t="shared" si="16"/>
        <v>689008179</v>
      </c>
    </row>
    <row r="216" spans="1:21" x14ac:dyDescent="0.2">
      <c r="A216" s="50">
        <f>'Total Revenue'!A216</f>
        <v>2007</v>
      </c>
      <c r="B216" s="78">
        <f>'Total Revenue'!B216</f>
        <v>11</v>
      </c>
      <c r="C216" s="42">
        <v>524724230</v>
      </c>
      <c r="D216" s="42">
        <v>104196984</v>
      </c>
      <c r="E216" s="42">
        <v>87391529</v>
      </c>
      <c r="F216" s="55">
        <v>636772715</v>
      </c>
      <c r="G216" s="42">
        <v>5225003</v>
      </c>
      <c r="H216" s="42">
        <v>149182141</v>
      </c>
      <c r="I216" s="42">
        <v>250933</v>
      </c>
      <c r="J216" s="13">
        <f t="shared" si="15"/>
        <v>1507743535</v>
      </c>
      <c r="K216" s="13">
        <f t="shared" si="16"/>
        <v>628921214</v>
      </c>
    </row>
    <row r="217" spans="1:21" ht="15" x14ac:dyDescent="0.25">
      <c r="A217" s="50">
        <f>'Total Revenue'!A217</f>
        <v>2007</v>
      </c>
      <c r="B217" s="78">
        <f>'Total Revenue'!B217</f>
        <v>12</v>
      </c>
      <c r="C217" s="42">
        <v>510218165</v>
      </c>
      <c r="D217" s="42">
        <v>104030654</v>
      </c>
      <c r="E217" s="42">
        <v>88731996</v>
      </c>
      <c r="F217" s="55">
        <v>589751629</v>
      </c>
      <c r="G217" s="42">
        <v>5456201</v>
      </c>
      <c r="H217" s="42">
        <v>133487655</v>
      </c>
      <c r="I217" s="42">
        <v>229131</v>
      </c>
      <c r="J217" s="13">
        <f t="shared" si="15"/>
        <v>1431905431</v>
      </c>
      <c r="K217" s="13">
        <f t="shared" si="16"/>
        <v>614248819</v>
      </c>
      <c r="M217" s="83"/>
      <c r="N217" s="83"/>
      <c r="O217" s="83"/>
      <c r="P217" s="83"/>
      <c r="Q217" s="83"/>
      <c r="R217" s="83"/>
      <c r="S217" s="83"/>
      <c r="T217" s="83"/>
      <c r="U217" s="83"/>
    </row>
    <row r="218" spans="1:21" ht="15" x14ac:dyDescent="0.25">
      <c r="A218" s="50">
        <f>'Total Revenue'!A218</f>
        <v>2008</v>
      </c>
      <c r="B218" s="81">
        <f>'Total Revenue'!B218</f>
        <v>1</v>
      </c>
      <c r="C218" s="42">
        <v>530342975</v>
      </c>
      <c r="D218" s="42">
        <v>105344379</v>
      </c>
      <c r="E218" s="42">
        <v>85256938</v>
      </c>
      <c r="F218" s="55">
        <v>685353992</v>
      </c>
      <c r="G218" s="42">
        <v>5564663</v>
      </c>
      <c r="H218" s="42">
        <v>138437474</v>
      </c>
      <c r="I218" s="42">
        <v>236898</v>
      </c>
      <c r="J218" s="13">
        <f t="shared" ref="J218:J229" si="17">SUM(C218:I218)</f>
        <v>1550537319</v>
      </c>
      <c r="K218" s="13">
        <f t="shared" ref="K218:K229" si="18">+C218+D218</f>
        <v>635687354</v>
      </c>
      <c r="M218" s="84"/>
      <c r="N218" s="84"/>
      <c r="O218" s="85"/>
      <c r="P218" s="85"/>
      <c r="Q218" s="85"/>
      <c r="R218" s="85"/>
      <c r="S218" s="85"/>
      <c r="T218" s="85"/>
      <c r="U218" s="85"/>
    </row>
    <row r="219" spans="1:21" ht="15" x14ac:dyDescent="0.25">
      <c r="A219" s="50">
        <f>'Total Revenue'!A219</f>
        <v>2008</v>
      </c>
      <c r="B219" s="81">
        <f>'Total Revenue'!B219</f>
        <v>2</v>
      </c>
      <c r="C219" s="42">
        <v>461875931</v>
      </c>
      <c r="D219" s="42">
        <v>99824424</v>
      </c>
      <c r="E219" s="42">
        <v>80780795</v>
      </c>
      <c r="F219" s="55">
        <v>539795539</v>
      </c>
      <c r="G219" s="42">
        <v>5349326</v>
      </c>
      <c r="H219" s="42">
        <v>128902029</v>
      </c>
      <c r="I219" s="42">
        <v>197151</v>
      </c>
      <c r="J219" s="13">
        <f t="shared" si="17"/>
        <v>1316725195</v>
      </c>
      <c r="K219" s="13">
        <f t="shared" si="18"/>
        <v>561700355</v>
      </c>
      <c r="M219" s="84"/>
      <c r="N219" s="84"/>
      <c r="O219" s="85"/>
      <c r="P219" s="85"/>
      <c r="Q219" s="85"/>
      <c r="R219" s="85"/>
      <c r="S219" s="85"/>
      <c r="T219" s="85"/>
      <c r="U219" s="85"/>
    </row>
    <row r="220" spans="1:21" ht="15" x14ac:dyDescent="0.25">
      <c r="A220" s="50">
        <f>'Total Revenue'!A220</f>
        <v>2008</v>
      </c>
      <c r="B220" s="81">
        <f>'Total Revenue'!B220</f>
        <v>3</v>
      </c>
      <c r="C220" s="42">
        <v>475159680</v>
      </c>
      <c r="D220" s="42">
        <v>100662976</v>
      </c>
      <c r="E220" s="42">
        <v>78597556</v>
      </c>
      <c r="F220" s="55">
        <v>552400415</v>
      </c>
      <c r="G220" s="42">
        <v>5330522</v>
      </c>
      <c r="H220" s="42">
        <v>135000625</v>
      </c>
      <c r="I220" s="42">
        <v>201941</v>
      </c>
      <c r="J220" s="13">
        <f t="shared" si="17"/>
        <v>1347353715</v>
      </c>
      <c r="K220" s="13">
        <f t="shared" si="18"/>
        <v>575822656</v>
      </c>
      <c r="M220" s="84"/>
      <c r="N220" s="84"/>
      <c r="O220" s="85"/>
      <c r="P220" s="85"/>
      <c r="Q220" s="85"/>
      <c r="R220" s="85"/>
      <c r="S220" s="85"/>
      <c r="T220" s="85"/>
      <c r="U220" s="85"/>
    </row>
    <row r="221" spans="1:21" ht="15" x14ac:dyDescent="0.25">
      <c r="A221" s="50">
        <f>'Total Revenue'!A221</f>
        <v>2008</v>
      </c>
      <c r="B221" s="81">
        <f>'Total Revenue'!B221</f>
        <v>4</v>
      </c>
      <c r="C221" s="42">
        <v>510223646</v>
      </c>
      <c r="D221" s="42">
        <v>105053015</v>
      </c>
      <c r="E221" s="42">
        <v>71956199</v>
      </c>
      <c r="F221" s="55">
        <v>606729937</v>
      </c>
      <c r="G221" s="42">
        <v>5343441</v>
      </c>
      <c r="H221" s="42">
        <v>139060314</v>
      </c>
      <c r="I221" s="42">
        <v>201617</v>
      </c>
      <c r="J221" s="13">
        <f t="shared" si="17"/>
        <v>1438568169</v>
      </c>
      <c r="K221" s="13">
        <f t="shared" si="18"/>
        <v>615276661</v>
      </c>
      <c r="M221" s="84"/>
      <c r="N221" s="84"/>
      <c r="O221" s="85"/>
      <c r="P221" s="85"/>
      <c r="Q221" s="85"/>
      <c r="R221" s="85"/>
      <c r="S221" s="85"/>
      <c r="T221" s="85"/>
      <c r="U221" s="85"/>
    </row>
    <row r="222" spans="1:21" ht="15" x14ac:dyDescent="0.25">
      <c r="A222" s="50">
        <f>'Total Revenue'!A222</f>
        <v>2008</v>
      </c>
      <c r="B222" s="81">
        <f>'Total Revenue'!B222</f>
        <v>5</v>
      </c>
      <c r="C222" s="42">
        <v>522104933</v>
      </c>
      <c r="D222" s="42">
        <v>105192759</v>
      </c>
      <c r="E222" s="42">
        <v>85573800</v>
      </c>
      <c r="F222" s="55">
        <v>677675516</v>
      </c>
      <c r="G222" s="42">
        <v>5213086</v>
      </c>
      <c r="H222" s="42">
        <v>146191588</v>
      </c>
      <c r="I222" s="42">
        <v>215053</v>
      </c>
      <c r="J222" s="13">
        <f t="shared" si="17"/>
        <v>1542166735</v>
      </c>
      <c r="K222" s="13">
        <f t="shared" si="18"/>
        <v>627297692</v>
      </c>
      <c r="M222" s="84"/>
      <c r="N222" s="84"/>
      <c r="O222" s="85"/>
      <c r="P222" s="85"/>
      <c r="Q222" s="85"/>
      <c r="R222" s="85"/>
      <c r="S222" s="85"/>
      <c r="T222" s="85"/>
      <c r="U222" s="85"/>
    </row>
    <row r="223" spans="1:21" ht="15" x14ac:dyDescent="0.25">
      <c r="A223" s="50">
        <f>'Total Revenue'!A223</f>
        <v>2008</v>
      </c>
      <c r="B223" s="81">
        <f>'Total Revenue'!B223</f>
        <v>6</v>
      </c>
      <c r="C223" s="42">
        <v>588517905</v>
      </c>
      <c r="D223" s="42">
        <v>113996309</v>
      </c>
      <c r="E223" s="42">
        <v>82634817</v>
      </c>
      <c r="F223" s="55">
        <v>868392384</v>
      </c>
      <c r="G223" s="42">
        <v>5218513</v>
      </c>
      <c r="H223" s="42">
        <v>162970951</v>
      </c>
      <c r="I223" s="42">
        <v>258380</v>
      </c>
      <c r="J223" s="13">
        <f t="shared" si="17"/>
        <v>1821989259</v>
      </c>
      <c r="K223" s="13">
        <f t="shared" si="18"/>
        <v>702514214</v>
      </c>
      <c r="M223" s="84"/>
      <c r="N223" s="84"/>
      <c r="O223" s="85"/>
      <c r="P223" s="85"/>
      <c r="Q223" s="85"/>
      <c r="R223" s="85"/>
      <c r="S223" s="85"/>
      <c r="T223" s="85"/>
      <c r="U223" s="85"/>
    </row>
    <row r="224" spans="1:21" ht="15" x14ac:dyDescent="0.25">
      <c r="A224" s="50">
        <f>'Total Revenue'!A224</f>
        <v>2008</v>
      </c>
      <c r="B224" s="81">
        <f>'Total Revenue'!B224</f>
        <v>7</v>
      </c>
      <c r="C224" s="42">
        <v>580267074</v>
      </c>
      <c r="D224" s="42">
        <v>109581496</v>
      </c>
      <c r="E224" s="42">
        <v>68821953</v>
      </c>
      <c r="F224" s="55">
        <v>853985347</v>
      </c>
      <c r="G224" s="42">
        <v>5101772</v>
      </c>
      <c r="H224" s="42">
        <v>147920865</v>
      </c>
      <c r="I224" s="42">
        <v>256814</v>
      </c>
      <c r="J224" s="13">
        <f t="shared" si="17"/>
        <v>1765935321</v>
      </c>
      <c r="K224" s="13">
        <f t="shared" si="18"/>
        <v>689848570</v>
      </c>
      <c r="M224" s="84"/>
      <c r="N224" s="84"/>
      <c r="O224" s="85"/>
      <c r="P224" s="85"/>
      <c r="Q224" s="85"/>
      <c r="R224" s="85"/>
      <c r="S224" s="85"/>
      <c r="T224" s="85"/>
      <c r="U224" s="85"/>
    </row>
    <row r="225" spans="1:21" ht="15" x14ac:dyDescent="0.25">
      <c r="A225" s="50">
        <f>'Total Revenue'!A225</f>
        <v>2008</v>
      </c>
      <c r="B225" s="81">
        <f>'Total Revenue'!B225</f>
        <v>8</v>
      </c>
      <c r="C225" s="42">
        <v>586673305</v>
      </c>
      <c r="D225" s="42">
        <v>109168947</v>
      </c>
      <c r="E225" s="42">
        <v>73305589</v>
      </c>
      <c r="F225" s="55">
        <v>856634847</v>
      </c>
      <c r="G225" s="42">
        <v>5070200</v>
      </c>
      <c r="H225" s="42">
        <v>155769813</v>
      </c>
      <c r="I225" s="42">
        <v>252393</v>
      </c>
      <c r="J225" s="13">
        <f t="shared" si="17"/>
        <v>1786875094</v>
      </c>
      <c r="K225" s="13">
        <f t="shared" si="18"/>
        <v>695842252</v>
      </c>
      <c r="M225" s="84"/>
      <c r="N225" s="84"/>
      <c r="O225" s="85"/>
      <c r="P225" s="85"/>
      <c r="Q225" s="85"/>
      <c r="R225" s="85"/>
      <c r="S225" s="85"/>
      <c r="T225" s="85"/>
      <c r="U225" s="85"/>
    </row>
    <row r="226" spans="1:21" ht="15" x14ac:dyDescent="0.25">
      <c r="A226" s="50">
        <f>'Total Revenue'!A226</f>
        <v>2008</v>
      </c>
      <c r="B226" s="81">
        <f>'Total Revenue'!B226</f>
        <v>9</v>
      </c>
      <c r="C226" s="42">
        <v>616345345</v>
      </c>
      <c r="D226" s="42">
        <v>108242421</v>
      </c>
      <c r="E226" s="42">
        <v>66196041</v>
      </c>
      <c r="F226" s="55">
        <v>927356569</v>
      </c>
      <c r="G226" s="42">
        <v>5279753</v>
      </c>
      <c r="H226" s="42">
        <v>175333422</v>
      </c>
      <c r="I226" s="42">
        <v>268458</v>
      </c>
      <c r="J226" s="13">
        <f t="shared" si="17"/>
        <v>1899022009</v>
      </c>
      <c r="K226" s="13">
        <f t="shared" si="18"/>
        <v>724587766</v>
      </c>
      <c r="M226" s="84"/>
      <c r="N226" s="84"/>
      <c r="O226" s="85"/>
      <c r="P226" s="85"/>
      <c r="Q226" s="85"/>
      <c r="R226" s="85"/>
      <c r="S226" s="85"/>
      <c r="T226" s="85"/>
      <c r="U226" s="85"/>
    </row>
    <row r="227" spans="1:21" ht="15" x14ac:dyDescent="0.25">
      <c r="A227" s="50">
        <f>'Total Revenue'!A227</f>
        <v>2008</v>
      </c>
      <c r="B227" s="81">
        <f>'Total Revenue'!B227</f>
        <v>10</v>
      </c>
      <c r="C227" s="42">
        <v>559174668</v>
      </c>
      <c r="D227" s="42">
        <v>99477375</v>
      </c>
      <c r="E227" s="42">
        <v>83236883</v>
      </c>
      <c r="F227" s="55">
        <v>774882998</v>
      </c>
      <c r="G227" s="42">
        <v>5286008</v>
      </c>
      <c r="H227" s="42">
        <v>160695313</v>
      </c>
      <c r="I227" s="42">
        <v>229162</v>
      </c>
      <c r="J227" s="13">
        <f t="shared" si="17"/>
        <v>1682982407</v>
      </c>
      <c r="K227" s="13">
        <f t="shared" si="18"/>
        <v>658652043</v>
      </c>
      <c r="M227" s="84"/>
      <c r="N227" s="84"/>
      <c r="O227" s="85"/>
      <c r="P227" s="85"/>
      <c r="Q227" s="85"/>
      <c r="R227" s="85"/>
      <c r="S227" s="85"/>
      <c r="T227" s="85"/>
      <c r="U227" s="85"/>
    </row>
    <row r="228" spans="1:21" ht="15" x14ac:dyDescent="0.25">
      <c r="A228" s="50">
        <f>'Total Revenue'!A228</f>
        <v>2008</v>
      </c>
      <c r="B228" s="81">
        <f>'Total Revenue'!B228</f>
        <v>11</v>
      </c>
      <c r="C228" s="42">
        <v>491640089</v>
      </c>
      <c r="D228" s="42">
        <v>90225041</v>
      </c>
      <c r="E228" s="42">
        <v>94471640</v>
      </c>
      <c r="F228" s="55">
        <v>579089476</v>
      </c>
      <c r="G228" s="42">
        <v>5411329</v>
      </c>
      <c r="H228" s="42">
        <v>146848443</v>
      </c>
      <c r="I228" s="42">
        <v>181965</v>
      </c>
      <c r="J228" s="13">
        <f t="shared" si="17"/>
        <v>1407867983</v>
      </c>
      <c r="K228" s="13">
        <f t="shared" si="18"/>
        <v>581865130</v>
      </c>
      <c r="M228" s="84"/>
      <c r="N228" s="84"/>
      <c r="O228" s="85"/>
      <c r="P228" s="85"/>
      <c r="Q228" s="85"/>
      <c r="R228" s="85"/>
      <c r="S228" s="85"/>
      <c r="T228" s="85"/>
      <c r="U228" s="85"/>
    </row>
    <row r="229" spans="1:21" ht="15" x14ac:dyDescent="0.25">
      <c r="A229" s="50">
        <f>'Total Revenue'!A229</f>
        <v>2008</v>
      </c>
      <c r="B229" s="81">
        <f>'Total Revenue'!B229</f>
        <v>12</v>
      </c>
      <c r="C229" s="42">
        <v>473724323</v>
      </c>
      <c r="D229" s="42">
        <v>88968032</v>
      </c>
      <c r="E229" s="42">
        <v>98301431</v>
      </c>
      <c r="F229" s="55">
        <v>621576512</v>
      </c>
      <c r="G229" s="42">
        <v>5490057</v>
      </c>
      <c r="H229" s="42">
        <v>138758714</v>
      </c>
      <c r="I229" s="42">
        <v>168607</v>
      </c>
      <c r="J229" s="13">
        <f t="shared" si="17"/>
        <v>1426987676</v>
      </c>
      <c r="K229" s="13">
        <f t="shared" si="18"/>
        <v>562692355</v>
      </c>
      <c r="M229" s="84"/>
      <c r="N229" s="84"/>
      <c r="O229" s="85"/>
      <c r="P229" s="85"/>
      <c r="Q229" s="85"/>
      <c r="R229" s="85"/>
      <c r="S229" s="85"/>
      <c r="T229" s="85"/>
      <c r="U229" s="85"/>
    </row>
    <row r="230" spans="1:21" ht="15" x14ac:dyDescent="0.25">
      <c r="A230" s="50">
        <f>'Total Revenue'!A230</f>
        <v>2009</v>
      </c>
      <c r="B230" s="81">
        <f>'Total Revenue'!B230</f>
        <v>1</v>
      </c>
      <c r="C230" s="42">
        <v>491048742</v>
      </c>
      <c r="D230" s="42">
        <v>90981843</v>
      </c>
      <c r="E230" s="42">
        <v>97494027</v>
      </c>
      <c r="F230" s="55">
        <v>644447427</v>
      </c>
      <c r="G230" s="42">
        <v>7289317</v>
      </c>
      <c r="H230" s="42">
        <v>132865053</v>
      </c>
      <c r="I230" s="42">
        <v>163827</v>
      </c>
      <c r="J230" s="13">
        <f t="shared" ref="J230:J245" si="19">SUM(C230:I230)</f>
        <v>1464290236</v>
      </c>
      <c r="K230" s="13">
        <f t="shared" ref="K230:K245" si="20">+C230+D230</f>
        <v>582030585</v>
      </c>
      <c r="M230" s="84"/>
      <c r="N230" s="84"/>
      <c r="O230" s="85"/>
      <c r="P230" s="85"/>
      <c r="Q230" s="85"/>
      <c r="R230" s="85"/>
      <c r="S230" s="85"/>
      <c r="T230" s="85"/>
      <c r="U230" s="85"/>
    </row>
    <row r="231" spans="1:21" ht="15" x14ac:dyDescent="0.25">
      <c r="A231" s="50">
        <f>'Total Revenue'!A231</f>
        <v>2009</v>
      </c>
      <c r="B231" s="81">
        <f>'Total Revenue'!B231</f>
        <v>2</v>
      </c>
      <c r="C231" s="42">
        <v>454738027</v>
      </c>
      <c r="D231" s="42">
        <v>91318174</v>
      </c>
      <c r="E231" s="42">
        <v>78972163</v>
      </c>
      <c r="F231" s="55">
        <v>678905462</v>
      </c>
      <c r="G231" s="42">
        <v>5465580</v>
      </c>
      <c r="H231" s="42">
        <v>129887219</v>
      </c>
      <c r="I231" s="42">
        <v>166068</v>
      </c>
      <c r="J231" s="13">
        <f t="shared" si="19"/>
        <v>1439452693</v>
      </c>
      <c r="K231" s="13">
        <f t="shared" si="20"/>
        <v>546056201</v>
      </c>
      <c r="M231" s="84"/>
      <c r="N231" s="84"/>
      <c r="O231" s="85"/>
      <c r="P231" s="85"/>
      <c r="Q231" s="85"/>
      <c r="R231" s="85"/>
      <c r="S231" s="85"/>
      <c r="T231" s="85"/>
      <c r="U231" s="85"/>
    </row>
    <row r="232" spans="1:21" ht="15" x14ac:dyDescent="0.25">
      <c r="A232" s="50">
        <f>'Total Revenue'!A232</f>
        <v>2009</v>
      </c>
      <c r="B232" s="81">
        <f>'Total Revenue'!B232</f>
        <v>3</v>
      </c>
      <c r="C232" s="42">
        <v>453589583</v>
      </c>
      <c r="D232" s="42">
        <v>89861411</v>
      </c>
      <c r="E232" s="42">
        <v>70378690</v>
      </c>
      <c r="F232" s="55">
        <v>564345506</v>
      </c>
      <c r="G232" s="42">
        <v>5369276</v>
      </c>
      <c r="H232" s="42">
        <v>133636121</v>
      </c>
      <c r="I232" s="42">
        <v>155914</v>
      </c>
      <c r="J232" s="13">
        <f t="shared" si="19"/>
        <v>1317336501</v>
      </c>
      <c r="K232" s="13">
        <f t="shared" si="20"/>
        <v>543450994</v>
      </c>
      <c r="M232" s="84"/>
      <c r="N232" s="84"/>
      <c r="O232" s="85"/>
      <c r="P232" s="85"/>
      <c r="Q232" s="85"/>
      <c r="R232" s="85"/>
      <c r="S232" s="85"/>
      <c r="T232" s="85"/>
      <c r="U232" s="85"/>
    </row>
    <row r="233" spans="1:21" ht="15" x14ac:dyDescent="0.25">
      <c r="A233" s="50">
        <f>'Total Revenue'!A233</f>
        <v>2009</v>
      </c>
      <c r="B233" s="81">
        <f>'Total Revenue'!B233</f>
        <v>4</v>
      </c>
      <c r="C233" s="42">
        <v>482867931</v>
      </c>
      <c r="D233" s="42">
        <v>90222595</v>
      </c>
      <c r="E233" s="42">
        <v>68764815</v>
      </c>
      <c r="F233" s="55">
        <v>557381101</v>
      </c>
      <c r="G233" s="42">
        <v>5309993</v>
      </c>
      <c r="H233" s="42">
        <v>135969971</v>
      </c>
      <c r="I233" s="42">
        <v>147057</v>
      </c>
      <c r="J233" s="13">
        <f t="shared" si="19"/>
        <v>1340663463</v>
      </c>
      <c r="K233" s="13">
        <f t="shared" si="20"/>
        <v>573090526</v>
      </c>
      <c r="M233" s="84"/>
      <c r="N233" s="84"/>
      <c r="O233" s="85"/>
      <c r="P233" s="85"/>
      <c r="Q233" s="85"/>
      <c r="R233" s="85"/>
      <c r="S233" s="85"/>
      <c r="T233" s="85"/>
      <c r="U233" s="85"/>
    </row>
    <row r="234" spans="1:21" x14ac:dyDescent="0.2">
      <c r="A234" s="50">
        <f>'Total Revenue'!A234</f>
        <v>2009</v>
      </c>
      <c r="B234" s="81">
        <f>'Total Revenue'!B234</f>
        <v>5</v>
      </c>
      <c r="C234" s="42">
        <v>523656582</v>
      </c>
      <c r="D234" s="42">
        <v>98406382</v>
      </c>
      <c r="E234" s="42">
        <v>79300270</v>
      </c>
      <c r="F234" s="55">
        <v>688725818</v>
      </c>
      <c r="G234" s="42">
        <v>5325294</v>
      </c>
      <c r="H234" s="42">
        <v>140965075</v>
      </c>
      <c r="I234" s="42">
        <v>163839</v>
      </c>
      <c r="J234" s="13">
        <f t="shared" si="19"/>
        <v>1536543260</v>
      </c>
      <c r="K234" s="13">
        <f t="shared" si="20"/>
        <v>622062964</v>
      </c>
    </row>
    <row r="235" spans="1:21" x14ac:dyDescent="0.2">
      <c r="A235" s="50">
        <f>'Total Revenue'!A235</f>
        <v>2009</v>
      </c>
      <c r="B235" s="81">
        <f>'Total Revenue'!B235</f>
        <v>6</v>
      </c>
      <c r="C235" s="42">
        <v>556569601</v>
      </c>
      <c r="D235" s="42">
        <v>98430231</v>
      </c>
      <c r="E235" s="42">
        <v>72237495</v>
      </c>
      <c r="F235" s="55">
        <v>810969383</v>
      </c>
      <c r="G235" s="42">
        <v>5278003</v>
      </c>
      <c r="H235" s="42">
        <v>157479563</v>
      </c>
      <c r="I235" s="42">
        <v>183879</v>
      </c>
      <c r="J235" s="13">
        <f t="shared" si="19"/>
        <v>1701148155</v>
      </c>
      <c r="K235" s="13">
        <f t="shared" si="20"/>
        <v>654999832</v>
      </c>
    </row>
    <row r="236" spans="1:21" x14ac:dyDescent="0.2">
      <c r="A236" s="50">
        <f>'Total Revenue'!A236</f>
        <v>2009</v>
      </c>
      <c r="B236" s="81">
        <f>'Total Revenue'!B236</f>
        <v>7</v>
      </c>
      <c r="C236" s="42">
        <v>593317353</v>
      </c>
      <c r="D236" s="42">
        <v>93559860</v>
      </c>
      <c r="E236" s="42">
        <v>70624057</v>
      </c>
      <c r="F236" s="55">
        <v>907961778</v>
      </c>
      <c r="G236" s="42">
        <v>5233332</v>
      </c>
      <c r="H236" s="42">
        <v>158969845</v>
      </c>
      <c r="I236" s="42">
        <v>203824</v>
      </c>
      <c r="J236" s="13">
        <f t="shared" si="19"/>
        <v>1829870049</v>
      </c>
      <c r="K236" s="13">
        <f t="shared" si="20"/>
        <v>686877213</v>
      </c>
    </row>
    <row r="237" spans="1:21" x14ac:dyDescent="0.2">
      <c r="A237" s="50">
        <f>'Total Revenue'!A237</f>
        <v>2009</v>
      </c>
      <c r="B237" s="81">
        <f>'Total Revenue'!B237</f>
        <v>8</v>
      </c>
      <c r="C237" s="42">
        <v>576228134</v>
      </c>
      <c r="D237" s="42">
        <v>89925596</v>
      </c>
      <c r="E237" s="42">
        <v>72064146</v>
      </c>
      <c r="F237" s="55">
        <v>893136826</v>
      </c>
      <c r="G237" s="42">
        <v>5261531</v>
      </c>
      <c r="H237" s="42">
        <v>151167949</v>
      </c>
      <c r="I237" s="42">
        <v>212849</v>
      </c>
      <c r="J237" s="13">
        <f t="shared" si="19"/>
        <v>1787997031</v>
      </c>
      <c r="K237" s="13">
        <f t="shared" si="20"/>
        <v>666153730</v>
      </c>
    </row>
    <row r="238" spans="1:21" x14ac:dyDescent="0.2">
      <c r="A238" s="50">
        <f>'Total Revenue'!A238</f>
        <v>2009</v>
      </c>
      <c r="B238" s="81">
        <f>'Total Revenue'!B238</f>
        <v>9</v>
      </c>
      <c r="C238" s="42">
        <v>577668550</v>
      </c>
      <c r="D238" s="42">
        <v>88019096</v>
      </c>
      <c r="E238" s="42">
        <v>74997794</v>
      </c>
      <c r="F238" s="55">
        <v>876216156</v>
      </c>
      <c r="G238" s="42">
        <v>5805658</v>
      </c>
      <c r="H238" s="42">
        <v>166401040</v>
      </c>
      <c r="I238" s="42">
        <v>185502</v>
      </c>
      <c r="J238" s="13">
        <f t="shared" si="19"/>
        <v>1789293796</v>
      </c>
      <c r="K238" s="13">
        <f t="shared" si="20"/>
        <v>665687646</v>
      </c>
    </row>
    <row r="239" spans="1:21" x14ac:dyDescent="0.2">
      <c r="A239" s="50">
        <f>'Total Revenue'!A239</f>
        <v>2009</v>
      </c>
      <c r="B239" s="81">
        <f>'Total Revenue'!B239</f>
        <v>10</v>
      </c>
      <c r="C239" s="42">
        <v>558471141</v>
      </c>
      <c r="D239" s="42">
        <v>88915319</v>
      </c>
      <c r="E239" s="42">
        <v>82270455</v>
      </c>
      <c r="F239" s="55">
        <v>816082108</v>
      </c>
      <c r="G239" s="42">
        <v>5863897</v>
      </c>
      <c r="H239" s="42">
        <v>166230435</v>
      </c>
      <c r="I239" s="42">
        <v>173190</v>
      </c>
      <c r="J239" s="13">
        <f t="shared" si="19"/>
        <v>1718006545</v>
      </c>
      <c r="K239" s="13">
        <f t="shared" si="20"/>
        <v>647386460</v>
      </c>
    </row>
    <row r="240" spans="1:21" x14ac:dyDescent="0.2">
      <c r="A240" s="50">
        <f>'Total Revenue'!A240</f>
        <v>2009</v>
      </c>
      <c r="B240" s="81">
        <f>'Total Revenue'!B240</f>
        <v>11</v>
      </c>
      <c r="C240" s="42">
        <v>524221164</v>
      </c>
      <c r="D240" s="42">
        <v>86274803</v>
      </c>
      <c r="E240" s="42">
        <v>74932353</v>
      </c>
      <c r="F240" s="55">
        <v>653035963</v>
      </c>
      <c r="G240" s="42">
        <v>5897869</v>
      </c>
      <c r="H240" s="42">
        <v>154162250</v>
      </c>
      <c r="I240" s="42">
        <v>145686</v>
      </c>
      <c r="J240" s="13">
        <f t="shared" si="19"/>
        <v>1498670088</v>
      </c>
      <c r="K240" s="13">
        <f t="shared" si="20"/>
        <v>610495967</v>
      </c>
    </row>
    <row r="241" spans="1:11" x14ac:dyDescent="0.2">
      <c r="A241" s="50">
        <f>'Total Revenue'!A241</f>
        <v>2009</v>
      </c>
      <c r="B241" s="81">
        <f>'Total Revenue'!B241</f>
        <v>12</v>
      </c>
      <c r="C241" s="42">
        <v>479491757</v>
      </c>
      <c r="D241" s="42">
        <v>82557522</v>
      </c>
      <c r="E241" s="42">
        <v>64242821</v>
      </c>
      <c r="F241" s="55">
        <v>575264397</v>
      </c>
      <c r="G241" s="42">
        <v>6121690</v>
      </c>
      <c r="H241" s="42">
        <v>143306301</v>
      </c>
      <c r="I241" s="42">
        <v>134393</v>
      </c>
      <c r="J241" s="13">
        <f t="shared" si="19"/>
        <v>1351118881</v>
      </c>
      <c r="K241" s="13">
        <f t="shared" si="20"/>
        <v>562049279</v>
      </c>
    </row>
    <row r="242" spans="1:11" x14ac:dyDescent="0.2">
      <c r="A242" s="69">
        <f>'Total Revenue'!A242</f>
        <v>2010</v>
      </c>
      <c r="B242" s="78">
        <f>'Total Revenue'!B242</f>
        <v>1</v>
      </c>
      <c r="C242" s="42">
        <v>489782017</v>
      </c>
      <c r="D242" s="42">
        <v>83638360</v>
      </c>
      <c r="E242" s="42">
        <v>75338952</v>
      </c>
      <c r="F242" s="55">
        <v>838171005</v>
      </c>
      <c r="G242" s="42">
        <v>6192733</v>
      </c>
      <c r="H242" s="42">
        <v>146682294</v>
      </c>
      <c r="I242" s="42">
        <v>166045</v>
      </c>
      <c r="J242" s="13">
        <f t="shared" si="19"/>
        <v>1639971406</v>
      </c>
      <c r="K242" s="13">
        <f t="shared" si="20"/>
        <v>573420377</v>
      </c>
    </row>
    <row r="243" spans="1:11" x14ac:dyDescent="0.2">
      <c r="A243" s="69">
        <f>'Total Revenue'!A243</f>
        <v>2010</v>
      </c>
      <c r="B243" s="78">
        <f>'Total Revenue'!B243</f>
        <v>2</v>
      </c>
      <c r="C243" s="42">
        <v>452411213</v>
      </c>
      <c r="D243" s="42">
        <v>78497472</v>
      </c>
      <c r="E243" s="42">
        <v>75137329</v>
      </c>
      <c r="F243" s="55">
        <v>710552523</v>
      </c>
      <c r="G243" s="42">
        <v>6149319</v>
      </c>
      <c r="H243" s="42">
        <v>138212989</v>
      </c>
      <c r="I243" s="42">
        <v>150142</v>
      </c>
      <c r="J243" s="13">
        <f t="shared" si="19"/>
        <v>1461110987</v>
      </c>
      <c r="K243" s="13">
        <f t="shared" si="20"/>
        <v>530908685</v>
      </c>
    </row>
    <row r="244" spans="1:11" x14ac:dyDescent="0.2">
      <c r="A244" s="69">
        <f>'Total Revenue'!A244</f>
        <v>2010</v>
      </c>
      <c r="B244" s="78">
        <f>'Total Revenue'!B244</f>
        <v>3</v>
      </c>
      <c r="C244" s="42">
        <v>442500651</v>
      </c>
      <c r="D244" s="42">
        <v>80588216</v>
      </c>
      <c r="E244" s="42">
        <v>93231755</v>
      </c>
      <c r="F244" s="55">
        <v>681226280</v>
      </c>
      <c r="G244" s="42">
        <v>6030268</v>
      </c>
      <c r="H244" s="42">
        <v>127597475</v>
      </c>
      <c r="I244" s="42">
        <v>150576</v>
      </c>
      <c r="J244" s="13">
        <f t="shared" si="19"/>
        <v>1431325221</v>
      </c>
      <c r="K244" s="13">
        <f t="shared" si="20"/>
        <v>523088867</v>
      </c>
    </row>
    <row r="245" spans="1:11" x14ac:dyDescent="0.2">
      <c r="A245" s="50">
        <f>'Total Revenue'!A245</f>
        <v>2010</v>
      </c>
      <c r="B245" s="78">
        <f>'Total Revenue'!B245</f>
        <v>4</v>
      </c>
      <c r="C245" s="42">
        <v>466079838</v>
      </c>
      <c r="D245" s="42">
        <v>88374631</v>
      </c>
      <c r="E245" s="42">
        <v>90839865</v>
      </c>
      <c r="F245" s="55">
        <v>548888297</v>
      </c>
      <c r="G245" s="42">
        <v>5919551</v>
      </c>
      <c r="H245" s="42">
        <v>133113869</v>
      </c>
      <c r="I245" s="42">
        <v>136728</v>
      </c>
      <c r="J245" s="13">
        <f t="shared" si="19"/>
        <v>1333352779</v>
      </c>
      <c r="K245" s="13">
        <f t="shared" si="20"/>
        <v>554454469</v>
      </c>
    </row>
    <row r="246" spans="1:11" x14ac:dyDescent="0.2">
      <c r="A246" s="69">
        <f>'Total Revenue'!A246</f>
        <v>2010</v>
      </c>
      <c r="B246" s="78">
        <f>'Total Revenue'!B246</f>
        <v>5</v>
      </c>
      <c r="C246" s="42">
        <v>501041653</v>
      </c>
      <c r="D246" s="42">
        <v>92090197</v>
      </c>
      <c r="E246" s="42">
        <v>96707138</v>
      </c>
      <c r="F246" s="55">
        <v>673104010</v>
      </c>
      <c r="G246" s="42">
        <v>5783084</v>
      </c>
      <c r="H246" s="42">
        <v>134841519</v>
      </c>
      <c r="I246" s="42">
        <v>148854</v>
      </c>
      <c r="J246" s="13">
        <f t="shared" ref="J246:J256" si="21">SUM(C246:I246)</f>
        <v>1503716455</v>
      </c>
      <c r="K246" s="13">
        <f t="shared" ref="K246:K256" si="22">+C246+D246</f>
        <v>593131850</v>
      </c>
    </row>
    <row r="247" spans="1:11" x14ac:dyDescent="0.2">
      <c r="A247" s="69">
        <f>'Total Revenue'!A247</f>
        <v>2010</v>
      </c>
      <c r="B247" s="78">
        <f>'Total Revenue'!B247</f>
        <v>6</v>
      </c>
      <c r="C247" s="42">
        <v>581713362</v>
      </c>
      <c r="D247" s="42">
        <v>94979429</v>
      </c>
      <c r="E247" s="42">
        <v>83655054</v>
      </c>
      <c r="F247" s="55">
        <v>911822113</v>
      </c>
      <c r="G247" s="42">
        <v>5900149</v>
      </c>
      <c r="H247" s="42">
        <v>153098996</v>
      </c>
      <c r="I247" s="42">
        <v>186876</v>
      </c>
      <c r="J247" s="13">
        <f t="shared" si="21"/>
        <v>1831355979</v>
      </c>
      <c r="K247" s="13">
        <f t="shared" si="22"/>
        <v>676692791</v>
      </c>
    </row>
    <row r="248" spans="1:11" x14ac:dyDescent="0.2">
      <c r="A248" s="50">
        <f>'Total Revenue'!A248</f>
        <v>2010</v>
      </c>
      <c r="B248" s="78">
        <f>'Total Revenue'!B248</f>
        <v>7</v>
      </c>
      <c r="C248" s="42">
        <v>587763768</v>
      </c>
      <c r="D248" s="42">
        <v>94420552</v>
      </c>
      <c r="E248" s="42">
        <v>75672270</v>
      </c>
      <c r="F248" s="55">
        <v>928139457</v>
      </c>
      <c r="G248" s="42">
        <v>5935534</v>
      </c>
      <c r="H248" s="42">
        <v>149527997</v>
      </c>
      <c r="I248" s="42">
        <v>194615</v>
      </c>
      <c r="J248" s="13">
        <f t="shared" si="21"/>
        <v>1841654193</v>
      </c>
      <c r="K248" s="13">
        <f t="shared" si="22"/>
        <v>682184320</v>
      </c>
    </row>
    <row r="249" spans="1:11" x14ac:dyDescent="0.2">
      <c r="A249" s="69">
        <f>'Total Revenue'!A249</f>
        <v>2010</v>
      </c>
      <c r="B249" s="78">
        <f>'Total Revenue'!B249</f>
        <v>8</v>
      </c>
      <c r="C249" s="42">
        <v>615378064</v>
      </c>
      <c r="D249" s="42">
        <v>97542371</v>
      </c>
      <c r="E249" s="42">
        <v>70144685</v>
      </c>
      <c r="F249" s="55">
        <v>985539993</v>
      </c>
      <c r="G249" s="42">
        <v>6020528</v>
      </c>
      <c r="H249" s="42">
        <v>152458040</v>
      </c>
      <c r="I249" s="42">
        <v>205093</v>
      </c>
      <c r="J249" s="13">
        <f t="shared" si="21"/>
        <v>1927288774</v>
      </c>
      <c r="K249" s="13">
        <f t="shared" si="22"/>
        <v>712920435</v>
      </c>
    </row>
    <row r="250" spans="1:11" x14ac:dyDescent="0.2">
      <c r="A250" s="69">
        <f>'Total Revenue'!A250</f>
        <v>2010</v>
      </c>
      <c r="B250" s="78">
        <f>'Total Revenue'!B250</f>
        <v>9</v>
      </c>
      <c r="C250" s="42">
        <v>589156296</v>
      </c>
      <c r="D250" s="42">
        <v>93939364</v>
      </c>
      <c r="E250" s="42">
        <v>64644568</v>
      </c>
      <c r="F250" s="55">
        <v>916283821</v>
      </c>
      <c r="G250" s="42">
        <v>6043571</v>
      </c>
      <c r="H250" s="42">
        <v>162792789</v>
      </c>
      <c r="I250" s="42">
        <v>197568</v>
      </c>
      <c r="J250" s="13">
        <f t="shared" si="21"/>
        <v>1833057977</v>
      </c>
      <c r="K250" s="13">
        <f t="shared" si="22"/>
        <v>683095660</v>
      </c>
    </row>
    <row r="251" spans="1:11" x14ac:dyDescent="0.2">
      <c r="A251" s="50">
        <f>'Total Revenue'!A251</f>
        <v>2010</v>
      </c>
      <c r="B251" s="78">
        <f>'Total Revenue'!B251</f>
        <v>10</v>
      </c>
      <c r="C251" s="42">
        <v>539998705</v>
      </c>
      <c r="D251" s="42">
        <v>88416583</v>
      </c>
      <c r="E251" s="42">
        <v>68862402</v>
      </c>
      <c r="F251" s="55">
        <v>741098111</v>
      </c>
      <c r="G251" s="42">
        <v>6088235</v>
      </c>
      <c r="H251" s="42">
        <v>154286016</v>
      </c>
      <c r="I251" s="42">
        <v>168879</v>
      </c>
      <c r="J251" s="13">
        <f t="shared" si="21"/>
        <v>1598918931</v>
      </c>
      <c r="K251" s="13">
        <f t="shared" si="22"/>
        <v>628415288</v>
      </c>
    </row>
    <row r="252" spans="1:11" x14ac:dyDescent="0.2">
      <c r="A252" s="69">
        <f>'Total Revenue'!A252</f>
        <v>2010</v>
      </c>
      <c r="B252" s="78">
        <f>'Total Revenue'!B252</f>
        <v>11</v>
      </c>
      <c r="C252" s="42">
        <v>483816433</v>
      </c>
      <c r="D252" s="42">
        <v>83490292</v>
      </c>
      <c r="E252" s="42">
        <v>78918204</v>
      </c>
      <c r="F252" s="55">
        <v>591882213</v>
      </c>
      <c r="G252" s="42">
        <v>6189330</v>
      </c>
      <c r="H252" s="42">
        <v>138830863</v>
      </c>
      <c r="I252" s="42">
        <v>139327</v>
      </c>
      <c r="J252" s="13">
        <f t="shared" si="21"/>
        <v>1383266662</v>
      </c>
      <c r="K252" s="13">
        <f t="shared" si="22"/>
        <v>567306725</v>
      </c>
    </row>
    <row r="253" spans="1:11" x14ac:dyDescent="0.2">
      <c r="A253" s="69">
        <f>'Total Revenue'!A253</f>
        <v>2010</v>
      </c>
      <c r="B253" s="78">
        <f>'Total Revenue'!B253</f>
        <v>12</v>
      </c>
      <c r="C253" s="42">
        <v>469865978</v>
      </c>
      <c r="D253" s="42">
        <v>82024497</v>
      </c>
      <c r="E253" s="42">
        <v>79096283</v>
      </c>
      <c r="F253" s="55">
        <v>658021950</v>
      </c>
      <c r="G253" s="42">
        <v>6323691</v>
      </c>
      <c r="H253" s="42">
        <v>132972429</v>
      </c>
      <c r="I253" s="42">
        <v>138392</v>
      </c>
      <c r="J253" s="13">
        <f t="shared" si="21"/>
        <v>1428443220</v>
      </c>
      <c r="K253" s="13">
        <f t="shared" si="22"/>
        <v>551890475</v>
      </c>
    </row>
    <row r="254" spans="1:11" x14ac:dyDescent="0.2">
      <c r="A254" s="50">
        <f>'Total Revenue'!A254</f>
        <v>2011</v>
      </c>
      <c r="B254" s="78">
        <f>'Total Revenue'!B254</f>
        <v>1</v>
      </c>
      <c r="C254" s="42">
        <v>488870648</v>
      </c>
      <c r="D254" s="42">
        <v>85877774</v>
      </c>
      <c r="E254" s="42">
        <v>76595110</v>
      </c>
      <c r="F254" s="55">
        <v>829969671</v>
      </c>
      <c r="G254" s="42">
        <v>6454814</v>
      </c>
      <c r="H254" s="42">
        <v>132345522</v>
      </c>
      <c r="I254" s="42">
        <v>167564</v>
      </c>
      <c r="J254" s="13">
        <f t="shared" si="21"/>
        <v>1620281103</v>
      </c>
      <c r="K254" s="13">
        <f t="shared" si="22"/>
        <v>574748422</v>
      </c>
    </row>
    <row r="255" spans="1:11" x14ac:dyDescent="0.2">
      <c r="A255" s="50">
        <f>'Total Revenue'!A255</f>
        <v>2011</v>
      </c>
      <c r="B255" s="70">
        <f>'Total Revenue'!B255</f>
        <v>2</v>
      </c>
      <c r="C255" s="42">
        <v>453550225</v>
      </c>
      <c r="D255" s="42">
        <v>82033550</v>
      </c>
      <c r="E255" s="42">
        <v>55713465</v>
      </c>
      <c r="F255" s="55">
        <v>620101251</v>
      </c>
      <c r="G255" s="42">
        <v>6315329</v>
      </c>
      <c r="H255" s="42">
        <v>134249010</v>
      </c>
      <c r="I255" s="42">
        <v>133667</v>
      </c>
      <c r="J255" s="13">
        <f t="shared" si="21"/>
        <v>1352096497</v>
      </c>
      <c r="K255" s="13">
        <f t="shared" si="22"/>
        <v>535583775</v>
      </c>
    </row>
    <row r="256" spans="1:11" x14ac:dyDescent="0.2">
      <c r="A256" s="50">
        <f>'Total Revenue'!A256</f>
        <v>2011</v>
      </c>
      <c r="B256" s="70">
        <f>'Total Revenue'!B256</f>
        <v>3</v>
      </c>
      <c r="C256" s="42">
        <v>448342557</v>
      </c>
      <c r="D256" s="42">
        <v>83455731</v>
      </c>
      <c r="E256" s="42">
        <v>52021227</v>
      </c>
      <c r="F256" s="55">
        <v>523788496</v>
      </c>
      <c r="G256" s="42">
        <v>6204751</v>
      </c>
      <c r="H256" s="42">
        <v>134664094</v>
      </c>
      <c r="I256" s="42">
        <v>119877</v>
      </c>
      <c r="J256" s="13">
        <f t="shared" si="21"/>
        <v>1248596733</v>
      </c>
      <c r="K256" s="13">
        <f t="shared" si="22"/>
        <v>531798288</v>
      </c>
    </row>
    <row r="257" spans="1:21" x14ac:dyDescent="0.2">
      <c r="A257" s="50">
        <f>'Total Revenue'!A257</f>
        <v>2011</v>
      </c>
      <c r="B257" s="70">
        <f>'Total Revenue'!B257</f>
        <v>4</v>
      </c>
      <c r="C257" s="53">
        <v>477479217</v>
      </c>
      <c r="D257" s="53">
        <v>88362306</v>
      </c>
      <c r="E257" s="53">
        <v>54520600</v>
      </c>
      <c r="F257" s="53">
        <v>582252923</v>
      </c>
      <c r="G257" s="53">
        <v>6115517</v>
      </c>
      <c r="H257" s="53">
        <v>142666189</v>
      </c>
      <c r="I257" s="53">
        <v>133872</v>
      </c>
      <c r="J257" s="88">
        <f>SUM(C257:I257)</f>
        <v>1351530624</v>
      </c>
      <c r="K257" s="88">
        <f>+C257+D257</f>
        <v>565841523</v>
      </c>
    </row>
    <row r="258" spans="1:21" x14ac:dyDescent="0.2">
      <c r="A258" s="50">
        <f>'Total Revenue'!A258</f>
        <v>2011</v>
      </c>
      <c r="B258" s="70">
        <f>'Total Revenue'!B258</f>
        <v>5</v>
      </c>
      <c r="C258" s="53">
        <v>533454100</v>
      </c>
      <c r="D258" s="53">
        <v>92434275</v>
      </c>
      <c r="E258" s="53">
        <v>65551137</v>
      </c>
      <c r="F258" s="53">
        <v>741581556</v>
      </c>
      <c r="G258" s="53">
        <v>6064891</v>
      </c>
      <c r="H258" s="53">
        <v>147676429</v>
      </c>
      <c r="I258" s="53">
        <v>156262</v>
      </c>
      <c r="J258" s="88">
        <f t="shared" ref="J258:J269" si="23">SUM(C258:I258)</f>
        <v>1586918650</v>
      </c>
      <c r="K258" s="88">
        <f t="shared" ref="K258:K269" si="24">+C258+D258</f>
        <v>625888375</v>
      </c>
    </row>
    <row r="259" spans="1:21" x14ac:dyDescent="0.2">
      <c r="A259" s="50">
        <f>'Total Revenue'!A259</f>
        <v>2011</v>
      </c>
      <c r="B259" s="70">
        <f>'Total Revenue'!B259</f>
        <v>6</v>
      </c>
      <c r="C259" s="53">
        <v>558440207</v>
      </c>
      <c r="D259" s="53">
        <v>93724175</v>
      </c>
      <c r="E259" s="53">
        <v>62144934</v>
      </c>
      <c r="F259" s="53">
        <v>869283984</v>
      </c>
      <c r="G259" s="53">
        <v>6000172</v>
      </c>
      <c r="H259" s="53">
        <v>154108939</v>
      </c>
      <c r="I259" s="53">
        <v>149680</v>
      </c>
      <c r="J259" s="88">
        <f t="shared" si="23"/>
        <v>1743852091</v>
      </c>
      <c r="K259" s="88">
        <f t="shared" si="24"/>
        <v>652164382</v>
      </c>
    </row>
    <row r="260" spans="1:21" x14ac:dyDescent="0.2">
      <c r="A260" s="50">
        <f>'Total Revenue'!A260</f>
        <v>2011</v>
      </c>
      <c r="B260" s="70">
        <f>'Total Revenue'!B260</f>
        <v>7</v>
      </c>
      <c r="C260" s="53">
        <v>579969568</v>
      </c>
      <c r="D260" s="53">
        <v>95222292</v>
      </c>
      <c r="E260" s="53">
        <v>59784020</v>
      </c>
      <c r="F260" s="53">
        <v>898399872</v>
      </c>
      <c r="G260" s="53">
        <v>5988448</v>
      </c>
      <c r="H260" s="53">
        <v>153403137</v>
      </c>
      <c r="I260" s="53">
        <v>180921</v>
      </c>
      <c r="J260" s="88">
        <f t="shared" si="23"/>
        <v>1792948258</v>
      </c>
      <c r="K260" s="88">
        <f t="shared" si="24"/>
        <v>675191860</v>
      </c>
    </row>
    <row r="261" spans="1:21" x14ac:dyDescent="0.2">
      <c r="A261" s="50">
        <f>'Total Revenue'!A261</f>
        <v>2011</v>
      </c>
      <c r="B261" s="70">
        <f>'Total Revenue'!B261</f>
        <v>8</v>
      </c>
      <c r="C261" s="53">
        <v>596881946</v>
      </c>
      <c r="D261" s="53">
        <v>92786373</v>
      </c>
      <c r="E261" s="53">
        <v>60287466</v>
      </c>
      <c r="F261" s="53">
        <v>939628269</v>
      </c>
      <c r="G261" s="53">
        <v>5980026</v>
      </c>
      <c r="H261" s="53">
        <v>157130275</v>
      </c>
      <c r="I261" s="53">
        <v>185019</v>
      </c>
      <c r="J261" s="88">
        <f t="shared" si="23"/>
        <v>1852879374</v>
      </c>
      <c r="K261" s="88">
        <f t="shared" si="24"/>
        <v>689668319</v>
      </c>
    </row>
    <row r="262" spans="1:21" x14ac:dyDescent="0.2">
      <c r="A262" s="50">
        <f>'Total Revenue'!A262</f>
        <v>2011</v>
      </c>
      <c r="B262" s="70">
        <f>'Total Revenue'!B262</f>
        <v>9</v>
      </c>
      <c r="C262" s="53">
        <v>600185116</v>
      </c>
      <c r="D262" s="53">
        <v>94615457</v>
      </c>
      <c r="E262" s="53">
        <v>61888242</v>
      </c>
      <c r="F262" s="53">
        <v>908911721</v>
      </c>
      <c r="G262" s="53">
        <v>6078231</v>
      </c>
      <c r="H262" s="53">
        <v>174728733</v>
      </c>
      <c r="I262" s="53">
        <v>187534</v>
      </c>
      <c r="J262" s="88">
        <f t="shared" si="23"/>
        <v>1846595034</v>
      </c>
      <c r="K262" s="88">
        <f t="shared" si="24"/>
        <v>694800573</v>
      </c>
    </row>
    <row r="263" spans="1:21" x14ac:dyDescent="0.2">
      <c r="A263" s="50">
        <f>'Total Revenue'!A263</f>
        <v>2011</v>
      </c>
      <c r="B263" s="70">
        <f>'Total Revenue'!B263</f>
        <v>10</v>
      </c>
      <c r="C263" s="53">
        <v>531339492</v>
      </c>
      <c r="D263" s="53">
        <v>89145385</v>
      </c>
      <c r="E263" s="53">
        <v>60106077</v>
      </c>
      <c r="F263" s="53">
        <v>722613420</v>
      </c>
      <c r="G263" s="53">
        <v>6200964</v>
      </c>
      <c r="H263" s="53">
        <v>158418791</v>
      </c>
      <c r="I263" s="53">
        <v>154683</v>
      </c>
      <c r="J263" s="88">
        <f t="shared" si="23"/>
        <v>1567978812</v>
      </c>
      <c r="K263" s="88">
        <f t="shared" si="24"/>
        <v>620484877</v>
      </c>
    </row>
    <row r="264" spans="1:21" x14ac:dyDescent="0.2">
      <c r="A264" s="50">
        <f>'Total Revenue'!A264</f>
        <v>2011</v>
      </c>
      <c r="B264" s="70">
        <f>'Total Revenue'!B264</f>
        <v>11</v>
      </c>
      <c r="C264" s="53">
        <v>468799580</v>
      </c>
      <c r="D264" s="53">
        <v>86073211</v>
      </c>
      <c r="E264" s="53">
        <v>61125330</v>
      </c>
      <c r="F264" s="53">
        <v>535320068</v>
      </c>
      <c r="G264" s="53">
        <v>6273784</v>
      </c>
      <c r="H264" s="53">
        <v>137913170</v>
      </c>
      <c r="I264" s="53">
        <v>132906</v>
      </c>
      <c r="J264" s="88">
        <f t="shared" si="23"/>
        <v>1295638049</v>
      </c>
      <c r="K264" s="88">
        <f t="shared" si="24"/>
        <v>554872791</v>
      </c>
    </row>
    <row r="265" spans="1:21" ht="15" x14ac:dyDescent="0.25">
      <c r="A265" s="50">
        <f>'Total Revenue'!A265</f>
        <v>2011</v>
      </c>
      <c r="B265" s="70">
        <f>'Total Revenue'!B265</f>
        <v>12</v>
      </c>
      <c r="C265" s="53">
        <v>467429609</v>
      </c>
      <c r="D265" s="53">
        <v>88745117</v>
      </c>
      <c r="E265" s="53">
        <v>61490874</v>
      </c>
      <c r="F265" s="53">
        <v>546138890</v>
      </c>
      <c r="G265" s="53">
        <v>6411095</v>
      </c>
      <c r="H265" s="53">
        <v>133919176</v>
      </c>
      <c r="I265" s="53">
        <v>118741</v>
      </c>
      <c r="J265" s="88">
        <f t="shared" si="23"/>
        <v>1304253502</v>
      </c>
      <c r="K265" s="88">
        <f t="shared" si="24"/>
        <v>556174726</v>
      </c>
      <c r="M265" s="83"/>
      <c r="N265" s="83"/>
      <c r="O265" s="83"/>
      <c r="P265" s="83"/>
      <c r="Q265" s="83"/>
      <c r="R265" s="83"/>
      <c r="S265" s="83"/>
      <c r="T265" s="83"/>
      <c r="U265" s="83"/>
    </row>
    <row r="266" spans="1:21" x14ac:dyDescent="0.2">
      <c r="A266" s="50">
        <v>2012</v>
      </c>
      <c r="B266" s="70">
        <v>1</v>
      </c>
      <c r="C266" s="53">
        <v>477537498</v>
      </c>
      <c r="D266" s="53">
        <v>86215718</v>
      </c>
      <c r="E266" s="53">
        <v>75970904</v>
      </c>
      <c r="F266" s="53">
        <v>627349392</v>
      </c>
      <c r="G266" s="53">
        <v>6496702</v>
      </c>
      <c r="H266" s="53">
        <v>133652154</v>
      </c>
      <c r="I266" s="53">
        <v>125503</v>
      </c>
      <c r="J266" s="88">
        <f t="shared" si="23"/>
        <v>1407347871</v>
      </c>
      <c r="K266" s="88">
        <f t="shared" si="24"/>
        <v>563753216</v>
      </c>
    </row>
    <row r="267" spans="1:21" ht="15" x14ac:dyDescent="0.25">
      <c r="A267" s="50">
        <v>2012</v>
      </c>
      <c r="B267" s="70">
        <v>2</v>
      </c>
      <c r="C267" s="53">
        <v>448227679</v>
      </c>
      <c r="D267" s="53">
        <v>84136984</v>
      </c>
      <c r="E267" s="53">
        <v>77154858</v>
      </c>
      <c r="F267" s="53">
        <v>554175139</v>
      </c>
      <c r="G267" s="53">
        <v>6150400</v>
      </c>
      <c r="H267" s="53">
        <v>128291231</v>
      </c>
      <c r="I267" s="53">
        <v>118637</v>
      </c>
      <c r="J267" s="88">
        <f t="shared" si="23"/>
        <v>1298254928</v>
      </c>
      <c r="K267" s="88">
        <f t="shared" si="24"/>
        <v>532364663</v>
      </c>
      <c r="P267" s="83"/>
      <c r="Q267" s="83"/>
      <c r="R267" s="83"/>
      <c r="S267" s="83"/>
      <c r="T267" s="83"/>
      <c r="U267" s="83"/>
    </row>
    <row r="268" spans="1:21" ht="15" x14ac:dyDescent="0.25">
      <c r="A268" s="50">
        <v>2012</v>
      </c>
      <c r="B268" s="70">
        <v>3</v>
      </c>
      <c r="C268" s="53">
        <v>467727396</v>
      </c>
      <c r="D268" s="53">
        <v>87957290</v>
      </c>
      <c r="E268" s="53">
        <v>69597690</v>
      </c>
      <c r="F268" s="53">
        <v>543560978</v>
      </c>
      <c r="G268" s="53">
        <v>6336589</v>
      </c>
      <c r="H268" s="53">
        <v>135226910</v>
      </c>
      <c r="I268" s="53">
        <v>119723</v>
      </c>
      <c r="J268" s="88">
        <f t="shared" si="23"/>
        <v>1310526576</v>
      </c>
      <c r="K268" s="88">
        <f t="shared" si="24"/>
        <v>555684686</v>
      </c>
      <c r="N268" s="123"/>
      <c r="O268" s="123"/>
    </row>
    <row r="269" spans="1:21" ht="15" x14ac:dyDescent="0.25">
      <c r="A269" s="50">
        <v>2012</v>
      </c>
      <c r="B269" s="70">
        <v>4</v>
      </c>
      <c r="C269" s="53">
        <v>515705061</v>
      </c>
      <c r="D269" s="53">
        <v>96220563</v>
      </c>
      <c r="E269" s="53">
        <v>75872965</v>
      </c>
      <c r="F269" s="53">
        <v>651319876</v>
      </c>
      <c r="G269" s="53">
        <v>6247960</v>
      </c>
      <c r="H269" s="53">
        <v>144936207</v>
      </c>
      <c r="I269" s="53">
        <v>136923</v>
      </c>
      <c r="J269" s="88">
        <f t="shared" si="23"/>
        <v>1490439555</v>
      </c>
      <c r="K269" s="88">
        <f t="shared" si="24"/>
        <v>611925624</v>
      </c>
      <c r="N269" s="122"/>
      <c r="O269" s="122"/>
      <c r="P269" s="124"/>
      <c r="Q269" s="83"/>
      <c r="R269" s="83"/>
      <c r="S269" s="83"/>
      <c r="T269" s="83"/>
      <c r="U269" s="83"/>
    </row>
    <row r="270" spans="1:21" x14ac:dyDescent="0.2">
      <c r="A270" s="50">
        <v>2012</v>
      </c>
      <c r="B270" s="70">
        <v>5</v>
      </c>
      <c r="C270" s="53">
        <v>507476560</v>
      </c>
      <c r="D270" s="53">
        <v>93126849</v>
      </c>
      <c r="E270" s="53">
        <v>68722090</v>
      </c>
      <c r="F270" s="53">
        <v>697752208</v>
      </c>
      <c r="G270" s="53">
        <v>6128194</v>
      </c>
      <c r="H270" s="53">
        <v>140737470</v>
      </c>
      <c r="I270" s="53">
        <v>147632</v>
      </c>
      <c r="J270" s="88">
        <f t="shared" ref="J270:J281" si="25">SUM(C270:I270)</f>
        <v>1514091003</v>
      </c>
      <c r="K270" s="88">
        <f t="shared" ref="K270:K281" si="26">+C270+D270</f>
        <v>600603409</v>
      </c>
    </row>
    <row r="271" spans="1:21" ht="15" x14ac:dyDescent="0.25">
      <c r="A271" s="50">
        <v>2012</v>
      </c>
      <c r="B271" s="70">
        <v>6</v>
      </c>
      <c r="C271" s="53">
        <v>564352360</v>
      </c>
      <c r="D271" s="53">
        <v>95481151</v>
      </c>
      <c r="E271" s="53">
        <v>81152620</v>
      </c>
      <c r="F271" s="53">
        <v>830467392</v>
      </c>
      <c r="G271" s="53">
        <v>6174757</v>
      </c>
      <c r="H271" s="53">
        <v>154053788</v>
      </c>
      <c r="I271" s="53">
        <v>175872</v>
      </c>
      <c r="J271" s="88">
        <f t="shared" si="25"/>
        <v>1731857940</v>
      </c>
      <c r="K271" s="88">
        <f t="shared" si="26"/>
        <v>659833511</v>
      </c>
      <c r="M271" s="83"/>
      <c r="N271" s="83"/>
      <c r="O271" s="83"/>
      <c r="P271" s="83"/>
      <c r="Q271" s="83"/>
      <c r="R271" s="83"/>
      <c r="S271" s="83"/>
      <c r="T271" s="83"/>
      <c r="U271" s="83"/>
    </row>
    <row r="272" spans="1:21" x14ac:dyDescent="0.2">
      <c r="A272" s="50">
        <v>2012</v>
      </c>
      <c r="B272" s="70">
        <v>7</v>
      </c>
      <c r="C272" s="53">
        <v>566294965</v>
      </c>
      <c r="D272" s="53">
        <v>93575438</v>
      </c>
      <c r="E272" s="53">
        <v>73267396</v>
      </c>
      <c r="F272" s="53">
        <v>866498234</v>
      </c>
      <c r="G272" s="53">
        <v>6071517</v>
      </c>
      <c r="H272" s="53">
        <v>151117820</v>
      </c>
      <c r="I272" s="53">
        <v>180217</v>
      </c>
      <c r="J272" s="88">
        <f t="shared" si="25"/>
        <v>1757005587</v>
      </c>
      <c r="K272" s="88">
        <f t="shared" si="26"/>
        <v>659870403</v>
      </c>
    </row>
    <row r="273" spans="1:25" ht="15" x14ac:dyDescent="0.25">
      <c r="A273" s="50">
        <v>2012</v>
      </c>
      <c r="B273" s="70">
        <v>8</v>
      </c>
      <c r="C273" s="53">
        <v>576430026</v>
      </c>
      <c r="D273" s="53">
        <v>93187911</v>
      </c>
      <c r="E273" s="53">
        <v>79216372</v>
      </c>
      <c r="F273" s="53">
        <v>884752280</v>
      </c>
      <c r="G273" s="53">
        <v>6014605</v>
      </c>
      <c r="H273" s="53">
        <v>152279246</v>
      </c>
      <c r="I273" s="53">
        <v>183790</v>
      </c>
      <c r="J273" s="88">
        <f t="shared" si="25"/>
        <v>1792064230</v>
      </c>
      <c r="K273" s="88">
        <f t="shared" si="26"/>
        <v>669617937</v>
      </c>
      <c r="M273" s="83"/>
      <c r="N273" s="83"/>
      <c r="O273" s="83"/>
      <c r="P273" s="83"/>
      <c r="Q273" s="83"/>
      <c r="R273" s="83"/>
      <c r="S273" s="83"/>
      <c r="T273" s="83"/>
      <c r="U273" s="83"/>
    </row>
    <row r="274" spans="1:25" x14ac:dyDescent="0.2">
      <c r="A274" s="50">
        <v>2012</v>
      </c>
      <c r="B274" s="70">
        <v>9</v>
      </c>
      <c r="C274" s="53">
        <v>604886907</v>
      </c>
      <c r="D274" s="53">
        <v>98312775</v>
      </c>
      <c r="E274" s="53">
        <v>80012757</v>
      </c>
      <c r="F274" s="53">
        <v>890611930</v>
      </c>
      <c r="G274" s="53">
        <v>6191776</v>
      </c>
      <c r="H274" s="53">
        <v>174366257</v>
      </c>
      <c r="I274" s="53">
        <v>185847</v>
      </c>
      <c r="J274" s="88">
        <f t="shared" si="25"/>
        <v>1854568249</v>
      </c>
      <c r="K274" s="88">
        <f t="shared" si="26"/>
        <v>703199682</v>
      </c>
    </row>
    <row r="275" spans="1:25" ht="15" x14ac:dyDescent="0.25">
      <c r="A275" s="50">
        <v>2012</v>
      </c>
      <c r="B275" s="70">
        <v>10</v>
      </c>
      <c r="C275" s="53">
        <v>533615727</v>
      </c>
      <c r="D275" s="53">
        <v>90035719</v>
      </c>
      <c r="E275" s="53">
        <v>74922577</v>
      </c>
      <c r="F275" s="53">
        <v>757732511</v>
      </c>
      <c r="G275" s="53">
        <v>6162443</v>
      </c>
      <c r="H275" s="53">
        <v>158512108</v>
      </c>
      <c r="I275" s="53">
        <v>166159</v>
      </c>
      <c r="J275" s="88">
        <f t="shared" si="25"/>
        <v>1621147244</v>
      </c>
      <c r="K275" s="88">
        <f t="shared" si="26"/>
        <v>623651446</v>
      </c>
      <c r="M275" s="83"/>
      <c r="N275" s="83"/>
      <c r="O275" s="83"/>
      <c r="P275" s="83"/>
      <c r="Q275" s="83"/>
      <c r="R275" s="83"/>
      <c r="S275" s="83"/>
      <c r="T275" s="83"/>
      <c r="U275" s="83"/>
    </row>
    <row r="276" spans="1:25" x14ac:dyDescent="0.2">
      <c r="A276" s="50">
        <v>2012</v>
      </c>
      <c r="B276" s="70">
        <v>11</v>
      </c>
      <c r="C276" s="53">
        <v>473201018</v>
      </c>
      <c r="D276" s="53">
        <v>85474724</v>
      </c>
      <c r="E276" s="53">
        <v>78129186</v>
      </c>
      <c r="F276" s="53">
        <v>568775847</v>
      </c>
      <c r="G276" s="53">
        <v>6276251</v>
      </c>
      <c r="H276" s="53">
        <v>142199382</v>
      </c>
      <c r="I276" s="53">
        <v>129465</v>
      </c>
      <c r="J276" s="88">
        <f t="shared" si="25"/>
        <v>1354185873</v>
      </c>
      <c r="K276" s="88">
        <f t="shared" si="26"/>
        <v>558675742</v>
      </c>
    </row>
    <row r="277" spans="1:25" ht="15" x14ac:dyDescent="0.25">
      <c r="A277" s="50">
        <v>2012</v>
      </c>
      <c r="B277" s="70">
        <v>12</v>
      </c>
      <c r="C277" s="53">
        <v>447730244</v>
      </c>
      <c r="D277" s="53">
        <v>84641826</v>
      </c>
      <c r="E277" s="53">
        <v>79051423</v>
      </c>
      <c r="F277" s="53">
        <v>522170586</v>
      </c>
      <c r="G277" s="53">
        <v>6382263</v>
      </c>
      <c r="H277" s="53">
        <v>136957437</v>
      </c>
      <c r="I277" s="53">
        <v>138746</v>
      </c>
      <c r="J277" s="88">
        <f t="shared" si="25"/>
        <v>1277072525</v>
      </c>
      <c r="K277" s="88">
        <f t="shared" si="26"/>
        <v>532372070</v>
      </c>
      <c r="P277" s="83"/>
      <c r="Q277" s="83"/>
      <c r="R277" s="83"/>
      <c r="S277" s="83"/>
      <c r="T277" s="83"/>
      <c r="U277" s="83"/>
    </row>
    <row r="278" spans="1:25" x14ac:dyDescent="0.2">
      <c r="A278" s="103">
        <v>2013</v>
      </c>
      <c r="B278" s="102">
        <v>1</v>
      </c>
      <c r="C278" s="53">
        <v>476291116</v>
      </c>
      <c r="D278" s="53">
        <v>87498176</v>
      </c>
      <c r="E278" s="53">
        <v>67942138</v>
      </c>
      <c r="F278" s="53">
        <v>620133413</v>
      </c>
      <c r="G278" s="53">
        <v>6612438</v>
      </c>
      <c r="H278" s="53">
        <v>135259893</v>
      </c>
      <c r="I278" s="53">
        <v>144805</v>
      </c>
      <c r="J278" s="88">
        <f t="shared" si="25"/>
        <v>1393881979</v>
      </c>
      <c r="K278" s="88">
        <f t="shared" si="26"/>
        <v>563789292</v>
      </c>
    </row>
    <row r="279" spans="1:25" ht="15" x14ac:dyDescent="0.25">
      <c r="A279" s="103">
        <v>2013</v>
      </c>
      <c r="B279" s="102">
        <v>2</v>
      </c>
      <c r="C279" s="53">
        <v>437333866</v>
      </c>
      <c r="D279" s="53">
        <v>87695529</v>
      </c>
      <c r="E279" s="53">
        <v>76834770</v>
      </c>
      <c r="F279" s="53">
        <v>540563207</v>
      </c>
      <c r="G279" s="53">
        <v>6334066</v>
      </c>
      <c r="H279" s="53">
        <v>131997423</v>
      </c>
      <c r="I279" s="53">
        <v>129581</v>
      </c>
      <c r="J279" s="88">
        <f t="shared" si="25"/>
        <v>1280888442</v>
      </c>
      <c r="K279" s="88">
        <f t="shared" si="26"/>
        <v>525029395</v>
      </c>
      <c r="P279" s="83"/>
      <c r="Q279" s="83"/>
      <c r="R279" s="83"/>
      <c r="S279" s="83"/>
      <c r="T279" s="83"/>
      <c r="U279" s="83"/>
    </row>
    <row r="280" spans="1:25" x14ac:dyDescent="0.2">
      <c r="A280" s="103">
        <v>2013</v>
      </c>
      <c r="B280" s="102">
        <v>3</v>
      </c>
      <c r="C280" s="53">
        <v>439217357</v>
      </c>
      <c r="D280" s="53">
        <v>87692059</v>
      </c>
      <c r="E280" s="53">
        <v>77251714</v>
      </c>
      <c r="F280" s="53">
        <v>564557211</v>
      </c>
      <c r="G280" s="53">
        <v>6298727</v>
      </c>
      <c r="H280" s="53">
        <v>134045254</v>
      </c>
      <c r="I280" s="53">
        <v>132834</v>
      </c>
      <c r="J280" s="88">
        <f t="shared" si="25"/>
        <v>1309195156</v>
      </c>
      <c r="K280" s="88">
        <f t="shared" si="26"/>
        <v>526909416</v>
      </c>
    </row>
    <row r="281" spans="1:25" x14ac:dyDescent="0.2">
      <c r="A281" s="103">
        <v>2013</v>
      </c>
      <c r="B281" s="102">
        <v>4</v>
      </c>
      <c r="C281" s="53">
        <v>463801466</v>
      </c>
      <c r="D281" s="53">
        <v>93143577</v>
      </c>
      <c r="E281" s="53">
        <v>84347790</v>
      </c>
      <c r="F281" s="53">
        <v>596706656</v>
      </c>
      <c r="G281" s="53">
        <v>6321017</v>
      </c>
      <c r="H281" s="53">
        <v>138835742</v>
      </c>
      <c r="I281" s="53">
        <v>141312</v>
      </c>
      <c r="J281" s="88">
        <f t="shared" si="25"/>
        <v>1383297560</v>
      </c>
      <c r="K281" s="88">
        <f t="shared" si="26"/>
        <v>556945043</v>
      </c>
    </row>
    <row r="282" spans="1:25" x14ac:dyDescent="0.2">
      <c r="A282" s="103">
        <v>2013</v>
      </c>
      <c r="B282" s="102">
        <v>5</v>
      </c>
      <c r="C282" s="53">
        <v>491623384</v>
      </c>
      <c r="D282" s="53">
        <v>95021502</v>
      </c>
      <c r="E282" s="53">
        <v>67797833</v>
      </c>
      <c r="F282" s="53">
        <v>658710144</v>
      </c>
      <c r="G282" s="53">
        <v>6141064</v>
      </c>
      <c r="H282" s="53">
        <v>146752408</v>
      </c>
      <c r="I282" s="53">
        <v>148333</v>
      </c>
      <c r="J282" s="88">
        <f t="shared" ref="J282:J287" si="27">SUM(C282:I282)</f>
        <v>1466194668</v>
      </c>
      <c r="K282" s="88">
        <f t="shared" ref="K282:K287" si="28">+C282+D282</f>
        <v>586644886</v>
      </c>
    </row>
    <row r="283" spans="1:25" x14ac:dyDescent="0.2">
      <c r="A283" s="103">
        <v>2013</v>
      </c>
      <c r="B283" s="102">
        <v>6</v>
      </c>
      <c r="C283" s="53">
        <v>545142021</v>
      </c>
      <c r="D283" s="53">
        <v>99339227</v>
      </c>
      <c r="E283" s="53">
        <v>82928573</v>
      </c>
      <c r="F283" s="53">
        <v>806475204</v>
      </c>
      <c r="G283" s="53">
        <v>6102887</v>
      </c>
      <c r="H283" s="53">
        <v>156084700</v>
      </c>
      <c r="I283" s="53">
        <v>179283</v>
      </c>
      <c r="J283" s="88">
        <f t="shared" si="27"/>
        <v>1696251895</v>
      </c>
      <c r="K283" s="88">
        <f t="shared" si="28"/>
        <v>644481248</v>
      </c>
    </row>
    <row r="284" spans="1:25" x14ac:dyDescent="0.2">
      <c r="A284" s="103">
        <v>2013</v>
      </c>
      <c r="B284" s="102">
        <v>7</v>
      </c>
      <c r="C284" s="53">
        <v>554468901</v>
      </c>
      <c r="D284" s="53">
        <v>96114217</v>
      </c>
      <c r="E284" s="53">
        <v>69306092</v>
      </c>
      <c r="F284" s="53">
        <v>857541391</v>
      </c>
      <c r="G284" s="53">
        <v>6034192</v>
      </c>
      <c r="H284" s="53">
        <v>147215987</v>
      </c>
      <c r="I284" s="53">
        <v>191834</v>
      </c>
      <c r="J284" s="88">
        <f t="shared" si="27"/>
        <v>1730872614</v>
      </c>
      <c r="K284" s="88">
        <f t="shared" si="28"/>
        <v>650583118</v>
      </c>
    </row>
    <row r="285" spans="1:25" x14ac:dyDescent="0.2">
      <c r="A285" s="103">
        <v>2013</v>
      </c>
      <c r="B285" s="102">
        <v>8</v>
      </c>
      <c r="C285" s="53">
        <v>569841071</v>
      </c>
      <c r="D285" s="53">
        <v>98535630</v>
      </c>
      <c r="E285" s="53">
        <v>69856326</v>
      </c>
      <c r="F285" s="53">
        <v>891871913</v>
      </c>
      <c r="G285" s="53">
        <v>6081967</v>
      </c>
      <c r="H285" s="53">
        <v>153347715</v>
      </c>
      <c r="I285" s="53">
        <v>195359</v>
      </c>
      <c r="J285" s="88">
        <f t="shared" si="27"/>
        <v>1789729981</v>
      </c>
      <c r="K285" s="88">
        <f t="shared" si="28"/>
        <v>668376701</v>
      </c>
    </row>
    <row r="286" spans="1:25" x14ac:dyDescent="0.2">
      <c r="A286" s="103">
        <v>2013</v>
      </c>
      <c r="B286" s="102">
        <v>9</v>
      </c>
      <c r="C286" s="53">
        <v>589165619</v>
      </c>
      <c r="D286" s="53">
        <v>102554103</v>
      </c>
      <c r="E286" s="53">
        <v>70859778</v>
      </c>
      <c r="F286" s="53">
        <v>925031602</v>
      </c>
      <c r="G286" s="53">
        <v>6192116</v>
      </c>
      <c r="H286" s="53">
        <v>165862641</v>
      </c>
      <c r="I286" s="53">
        <v>203568</v>
      </c>
      <c r="J286" s="88">
        <f t="shared" si="27"/>
        <v>1859869427</v>
      </c>
      <c r="K286" s="88">
        <f t="shared" si="28"/>
        <v>691719722</v>
      </c>
      <c r="N286" s="122"/>
      <c r="O286" s="122"/>
      <c r="P286" s="122"/>
      <c r="Q286" s="122"/>
      <c r="R286" s="122"/>
      <c r="S286" s="122"/>
      <c r="T286" s="122"/>
      <c r="U286" s="122"/>
      <c r="V286" s="13"/>
      <c r="W286" s="13"/>
      <c r="X286" s="13"/>
      <c r="Y286" s="13"/>
    </row>
    <row r="287" spans="1:25" x14ac:dyDescent="0.2">
      <c r="A287" s="103">
        <v>2013</v>
      </c>
      <c r="B287" s="102">
        <v>10</v>
      </c>
      <c r="C287" s="53">
        <v>546256578</v>
      </c>
      <c r="D287" s="53">
        <v>96515544</v>
      </c>
      <c r="E287" s="53">
        <v>65728845</v>
      </c>
      <c r="F287" s="53">
        <v>798712913</v>
      </c>
      <c r="G287" s="53">
        <v>6266740</v>
      </c>
      <c r="H287" s="53">
        <v>160151391</v>
      </c>
      <c r="I287" s="53">
        <v>178143</v>
      </c>
      <c r="J287" s="88">
        <f t="shared" si="27"/>
        <v>1673810154</v>
      </c>
      <c r="K287" s="88">
        <f t="shared" si="28"/>
        <v>642772122</v>
      </c>
    </row>
    <row r="288" spans="1:25" x14ac:dyDescent="0.2">
      <c r="A288" s="103">
        <v>2013</v>
      </c>
      <c r="B288" s="102">
        <v>11</v>
      </c>
      <c r="C288" s="53">
        <v>500760117</v>
      </c>
      <c r="D288" s="53">
        <v>94810211</v>
      </c>
      <c r="E288" s="53">
        <v>82947411</v>
      </c>
      <c r="F288" s="53">
        <v>627811971</v>
      </c>
      <c r="G288" s="53">
        <v>6381977</v>
      </c>
      <c r="H288" s="53">
        <v>144742038</v>
      </c>
      <c r="I288" s="53">
        <v>150399</v>
      </c>
      <c r="J288" s="88">
        <f t="shared" ref="J288:J305" si="29">SUM(C288:I288)</f>
        <v>1457604124</v>
      </c>
      <c r="K288" s="88">
        <f t="shared" ref="K288:K305" si="30">+C288+D288</f>
        <v>595570328</v>
      </c>
    </row>
    <row r="289" spans="1:11" x14ac:dyDescent="0.2">
      <c r="A289" s="103">
        <v>2013</v>
      </c>
      <c r="B289" s="102">
        <v>12</v>
      </c>
      <c r="C289" s="53">
        <v>473880462</v>
      </c>
      <c r="D289" s="53">
        <v>92529826</v>
      </c>
      <c r="E289" s="53">
        <v>79562104</v>
      </c>
      <c r="F289" s="53">
        <v>581451054</v>
      </c>
      <c r="G289" s="53">
        <v>6465395</v>
      </c>
      <c r="H289" s="53">
        <v>142035407</v>
      </c>
      <c r="I289" s="53">
        <v>141379</v>
      </c>
      <c r="J289" s="88">
        <f t="shared" si="29"/>
        <v>1376065627</v>
      </c>
      <c r="K289" s="88">
        <f t="shared" si="30"/>
        <v>566410288</v>
      </c>
    </row>
    <row r="290" spans="1:11" x14ac:dyDescent="0.2">
      <c r="A290" s="103">
        <v>2014</v>
      </c>
      <c r="B290" s="102">
        <v>1</v>
      </c>
      <c r="C290" s="53">
        <v>470074943</v>
      </c>
      <c r="D290" s="53">
        <v>89745064</v>
      </c>
      <c r="E290" s="53">
        <v>69228966</v>
      </c>
      <c r="F290" s="53">
        <v>649480779</v>
      </c>
      <c r="G290" s="53">
        <v>6541104</v>
      </c>
      <c r="H290" s="53">
        <v>138662256</v>
      </c>
      <c r="I290" s="53">
        <v>160553</v>
      </c>
      <c r="J290" s="88">
        <f t="shared" si="29"/>
        <v>1423893665</v>
      </c>
      <c r="K290" s="88">
        <f t="shared" si="30"/>
        <v>559820007</v>
      </c>
    </row>
    <row r="291" spans="1:11" x14ac:dyDescent="0.2">
      <c r="A291" s="103">
        <v>2014</v>
      </c>
      <c r="B291" s="102">
        <v>2</v>
      </c>
      <c r="C291" s="53">
        <v>438850457</v>
      </c>
      <c r="D291" s="53">
        <v>87501120</v>
      </c>
      <c r="E291" s="53">
        <v>70414479</v>
      </c>
      <c r="F291" s="53">
        <v>634827937</v>
      </c>
      <c r="G291" s="53">
        <v>6374260</v>
      </c>
      <c r="H291" s="53">
        <v>133809369</v>
      </c>
      <c r="I291" s="53">
        <v>139709</v>
      </c>
      <c r="J291" s="88">
        <f t="shared" si="29"/>
        <v>1371917331</v>
      </c>
      <c r="K291" s="88">
        <f t="shared" si="30"/>
        <v>526351577</v>
      </c>
    </row>
    <row r="292" spans="1:11" x14ac:dyDescent="0.2">
      <c r="A292" s="50">
        <v>2014</v>
      </c>
      <c r="B292" s="78">
        <v>3</v>
      </c>
      <c r="C292" s="53">
        <v>441516450</v>
      </c>
      <c r="D292" s="53">
        <v>90664913</v>
      </c>
      <c r="E292" s="53">
        <v>68628470</v>
      </c>
      <c r="F292" s="53">
        <v>538596729</v>
      </c>
      <c r="G292" s="53">
        <v>6292193</v>
      </c>
      <c r="H292" s="53">
        <v>130121650</v>
      </c>
      <c r="I292" s="53">
        <v>135782</v>
      </c>
      <c r="J292" s="88">
        <f t="shared" si="29"/>
        <v>1275956187</v>
      </c>
      <c r="K292" s="88">
        <f t="shared" si="30"/>
        <v>532181363</v>
      </c>
    </row>
    <row r="293" spans="1:11" x14ac:dyDescent="0.2">
      <c r="A293" s="50">
        <v>2014</v>
      </c>
      <c r="B293" s="70">
        <v>4</v>
      </c>
      <c r="C293" s="53">
        <v>449435623</v>
      </c>
      <c r="D293" s="53">
        <v>93418256</v>
      </c>
      <c r="E293" s="53">
        <v>68248430</v>
      </c>
      <c r="F293" s="53">
        <v>538149331</v>
      </c>
      <c r="G293" s="53">
        <v>6231152</v>
      </c>
      <c r="H293" s="53">
        <v>134618997</v>
      </c>
      <c r="I293" s="53">
        <v>127797</v>
      </c>
      <c r="J293" s="88">
        <f t="shared" si="29"/>
        <v>1290229586</v>
      </c>
      <c r="K293" s="88">
        <f t="shared" si="30"/>
        <v>542853879</v>
      </c>
    </row>
    <row r="294" spans="1:11" x14ac:dyDescent="0.2">
      <c r="A294" s="50">
        <v>2014</v>
      </c>
      <c r="B294" s="70">
        <v>5</v>
      </c>
      <c r="C294" s="53">
        <v>513760828</v>
      </c>
      <c r="D294" s="53">
        <v>101777030</v>
      </c>
      <c r="E294" s="53">
        <v>51486109</v>
      </c>
      <c r="F294" s="53">
        <v>692568205</v>
      </c>
      <c r="G294" s="53">
        <v>6188487</v>
      </c>
      <c r="H294" s="53">
        <v>149205271</v>
      </c>
      <c r="I294" s="53">
        <v>145845</v>
      </c>
      <c r="J294" s="88">
        <f t="shared" si="29"/>
        <v>1515131775</v>
      </c>
      <c r="K294" s="88">
        <f t="shared" si="30"/>
        <v>615537858</v>
      </c>
    </row>
    <row r="295" spans="1:11" x14ac:dyDescent="0.2">
      <c r="A295" s="50">
        <v>2014</v>
      </c>
      <c r="B295" s="70">
        <v>6</v>
      </c>
      <c r="C295" s="53">
        <v>565598155</v>
      </c>
      <c r="D295" s="53">
        <v>102208509</v>
      </c>
      <c r="E295" s="53">
        <v>83778138</v>
      </c>
      <c r="F295" s="53">
        <v>858432484</v>
      </c>
      <c r="G295" s="53">
        <v>6135629</v>
      </c>
      <c r="H295" s="53">
        <v>156718826</v>
      </c>
      <c r="I295" s="53">
        <v>179697</v>
      </c>
      <c r="J295" s="88">
        <f t="shared" si="29"/>
        <v>1773051438</v>
      </c>
      <c r="K295" s="88">
        <f t="shared" si="30"/>
        <v>667806664</v>
      </c>
    </row>
    <row r="296" spans="1:11" x14ac:dyDescent="0.2">
      <c r="A296" s="50">
        <v>2014</v>
      </c>
      <c r="B296" s="78">
        <v>7</v>
      </c>
      <c r="C296" s="53">
        <v>595450623</v>
      </c>
      <c r="D296" s="53">
        <v>105906538</v>
      </c>
      <c r="E296" s="53">
        <v>53752897</v>
      </c>
      <c r="F296" s="53">
        <v>939217706</v>
      </c>
      <c r="G296" s="53">
        <v>6107263</v>
      </c>
      <c r="H296" s="53">
        <v>153435733</v>
      </c>
      <c r="I296" s="53">
        <v>191419</v>
      </c>
      <c r="J296" s="88">
        <f t="shared" si="29"/>
        <v>1854062179</v>
      </c>
      <c r="K296" s="88">
        <f t="shared" si="30"/>
        <v>701357161</v>
      </c>
    </row>
    <row r="297" spans="1:11" x14ac:dyDescent="0.2">
      <c r="A297" s="103">
        <v>2014</v>
      </c>
      <c r="B297" s="102">
        <v>8</v>
      </c>
      <c r="C297" s="53">
        <v>583039128</v>
      </c>
      <c r="D297" s="53">
        <v>102632968</v>
      </c>
      <c r="E297" s="53">
        <v>65643317</v>
      </c>
      <c r="F297" s="53">
        <v>905830527</v>
      </c>
      <c r="G297" s="53">
        <v>6052760</v>
      </c>
      <c r="H297" s="53">
        <v>153192948</v>
      </c>
      <c r="I297" s="53">
        <v>191939</v>
      </c>
      <c r="J297" s="88">
        <f t="shared" si="29"/>
        <v>1816583587</v>
      </c>
      <c r="K297" s="88">
        <f t="shared" si="30"/>
        <v>685672096</v>
      </c>
    </row>
    <row r="298" spans="1:11" x14ac:dyDescent="0.2">
      <c r="A298" s="103">
        <v>2014</v>
      </c>
      <c r="B298" s="102">
        <v>9</v>
      </c>
      <c r="C298" s="53">
        <v>594023009</v>
      </c>
      <c r="D298" s="53">
        <v>102267851</v>
      </c>
      <c r="E298" s="53">
        <v>52595576</v>
      </c>
      <c r="F298" s="53">
        <v>934363794</v>
      </c>
      <c r="G298" s="53">
        <v>6251487</v>
      </c>
      <c r="H298" s="53">
        <v>168775782</v>
      </c>
      <c r="I298" s="53">
        <v>280461</v>
      </c>
      <c r="J298" s="88">
        <f t="shared" si="29"/>
        <v>1858557960</v>
      </c>
      <c r="K298" s="88">
        <f t="shared" si="30"/>
        <v>696290860</v>
      </c>
    </row>
    <row r="299" spans="1:11" x14ac:dyDescent="0.2">
      <c r="A299" s="103">
        <v>2014</v>
      </c>
      <c r="B299" s="102">
        <v>10</v>
      </c>
      <c r="C299" s="53">
        <v>544156463</v>
      </c>
      <c r="D299" s="53">
        <v>99893425</v>
      </c>
      <c r="E299" s="53">
        <v>45934945</v>
      </c>
      <c r="F299" s="53">
        <v>761409451</v>
      </c>
      <c r="G299" s="53">
        <v>6303556</v>
      </c>
      <c r="H299" s="53">
        <v>158705654</v>
      </c>
      <c r="I299" s="53">
        <v>397054</v>
      </c>
      <c r="J299" s="88">
        <f t="shared" si="29"/>
        <v>1616800548</v>
      </c>
      <c r="K299" s="88">
        <f t="shared" si="30"/>
        <v>644049888</v>
      </c>
    </row>
    <row r="300" spans="1:11" x14ac:dyDescent="0.2">
      <c r="A300" s="103">
        <v>2014</v>
      </c>
      <c r="B300" s="102">
        <v>11</v>
      </c>
      <c r="C300" s="53">
        <v>486949914</v>
      </c>
      <c r="D300" s="53">
        <v>95172548</v>
      </c>
      <c r="E300" s="53">
        <v>57028978</v>
      </c>
      <c r="F300" s="53">
        <v>590213963</v>
      </c>
      <c r="G300" s="53">
        <v>6380143</v>
      </c>
      <c r="H300" s="53">
        <v>137896403</v>
      </c>
      <c r="I300" s="53">
        <v>352954</v>
      </c>
      <c r="J300" s="88">
        <f t="shared" si="29"/>
        <v>1373994903</v>
      </c>
      <c r="K300" s="88">
        <f t="shared" si="30"/>
        <v>582122462</v>
      </c>
    </row>
    <row r="301" spans="1:11" x14ac:dyDescent="0.2">
      <c r="A301" s="103">
        <v>2014</v>
      </c>
      <c r="B301" s="102">
        <v>12</v>
      </c>
      <c r="C301" s="53">
        <v>456749607</v>
      </c>
      <c r="D301" s="53">
        <v>92021833</v>
      </c>
      <c r="E301" s="53">
        <v>50835933</v>
      </c>
      <c r="F301" s="53">
        <v>612758839</v>
      </c>
      <c r="G301" s="53">
        <v>6467721</v>
      </c>
      <c r="H301" s="53">
        <v>136427806</v>
      </c>
      <c r="I301" s="53">
        <v>297942</v>
      </c>
      <c r="J301" s="88">
        <f t="shared" si="29"/>
        <v>1355559681</v>
      </c>
      <c r="K301" s="88">
        <f t="shared" si="30"/>
        <v>548771440</v>
      </c>
    </row>
    <row r="302" spans="1:11" x14ac:dyDescent="0.2">
      <c r="A302" s="103">
        <v>2015</v>
      </c>
      <c r="B302" s="102">
        <v>1</v>
      </c>
      <c r="C302" s="53">
        <v>469228624</v>
      </c>
      <c r="D302" s="53">
        <v>93322864</v>
      </c>
      <c r="E302" s="53">
        <v>53624500</v>
      </c>
      <c r="F302" s="53">
        <v>639549953</v>
      </c>
      <c r="G302" s="53">
        <v>6605954</v>
      </c>
      <c r="H302" s="53">
        <v>132315420</v>
      </c>
      <c r="I302" s="53">
        <v>291427</v>
      </c>
      <c r="J302" s="88">
        <f t="shared" si="29"/>
        <v>1394938742</v>
      </c>
      <c r="K302" s="88">
        <f t="shared" si="30"/>
        <v>562551488</v>
      </c>
    </row>
    <row r="303" spans="1:11" x14ac:dyDescent="0.2">
      <c r="A303" s="103">
        <v>2015</v>
      </c>
      <c r="B303" s="102">
        <v>2</v>
      </c>
      <c r="C303" s="53">
        <v>431910930</v>
      </c>
      <c r="D303" s="53">
        <v>90180266</v>
      </c>
      <c r="E303" s="53">
        <v>56107155</v>
      </c>
      <c r="F303" s="53">
        <v>596941018</v>
      </c>
      <c r="G303" s="53">
        <v>6461134</v>
      </c>
      <c r="H303" s="53">
        <v>123206577</v>
      </c>
      <c r="I303" s="53">
        <v>294338</v>
      </c>
      <c r="J303" s="88">
        <f t="shared" si="29"/>
        <v>1305101418</v>
      </c>
      <c r="K303" s="88">
        <f t="shared" si="30"/>
        <v>522091196</v>
      </c>
    </row>
    <row r="304" spans="1:11" x14ac:dyDescent="0.2">
      <c r="A304" s="103">
        <v>2015</v>
      </c>
      <c r="B304" s="102">
        <v>3</v>
      </c>
      <c r="C304" s="53">
        <v>448042947</v>
      </c>
      <c r="D304" s="53">
        <v>95912743</v>
      </c>
      <c r="E304" s="53">
        <v>57994362</v>
      </c>
      <c r="F304" s="53">
        <v>602914253</v>
      </c>
      <c r="G304" s="53">
        <v>6435633</v>
      </c>
      <c r="H304" s="53">
        <v>125040296</v>
      </c>
      <c r="I304" s="53">
        <v>350002</v>
      </c>
      <c r="J304" s="88">
        <f t="shared" si="29"/>
        <v>1336690236</v>
      </c>
      <c r="K304" s="88">
        <f t="shared" si="30"/>
        <v>543955690</v>
      </c>
    </row>
    <row r="305" spans="1:11" x14ac:dyDescent="0.2">
      <c r="A305" s="103">
        <v>2015</v>
      </c>
      <c r="B305" s="102">
        <v>4</v>
      </c>
      <c r="C305" s="53">
        <v>507279174</v>
      </c>
      <c r="D305" s="53">
        <v>106142149</v>
      </c>
      <c r="E305" s="53">
        <v>68991724</v>
      </c>
      <c r="F305" s="53">
        <v>674430056</v>
      </c>
      <c r="G305" s="53">
        <v>6424748</v>
      </c>
      <c r="H305" s="53">
        <v>139233378</v>
      </c>
      <c r="I305" s="53">
        <v>462169</v>
      </c>
      <c r="J305" s="88">
        <f t="shared" si="29"/>
        <v>1502963398</v>
      </c>
      <c r="K305" s="88">
        <f t="shared" si="30"/>
        <v>613421323</v>
      </c>
    </row>
    <row r="306" spans="1:11" x14ac:dyDescent="0.2">
      <c r="A306" s="103">
        <v>2015</v>
      </c>
      <c r="B306" s="102">
        <v>5</v>
      </c>
      <c r="C306" s="53">
        <v>529383964</v>
      </c>
      <c r="D306" s="53">
        <v>107171185</v>
      </c>
      <c r="E306" s="53">
        <v>55296245</v>
      </c>
      <c r="F306" s="53">
        <v>761214020</v>
      </c>
      <c r="G306" s="53">
        <v>6328166</v>
      </c>
      <c r="H306" s="53">
        <v>146449641</v>
      </c>
      <c r="I306" s="53">
        <v>547272</v>
      </c>
      <c r="J306" s="88">
        <f t="shared" ref="J306:J315" si="31">SUM(C306:I306)</f>
        <v>1606390493</v>
      </c>
      <c r="K306" s="88">
        <f t="shared" ref="K306:K315" si="32">+C306+D306</f>
        <v>636555149</v>
      </c>
    </row>
    <row r="307" spans="1:11" x14ac:dyDescent="0.2">
      <c r="A307" s="103">
        <v>2015</v>
      </c>
      <c r="B307" s="102">
        <v>6</v>
      </c>
      <c r="C307" s="53">
        <v>571579152</v>
      </c>
      <c r="D307" s="53">
        <v>106169624</v>
      </c>
      <c r="E307" s="53">
        <v>48930321</v>
      </c>
      <c r="F307" s="53">
        <v>894977943</v>
      </c>
      <c r="G307" s="53">
        <v>6260450</v>
      </c>
      <c r="H307" s="53">
        <v>151315264</v>
      </c>
      <c r="I307" s="53">
        <v>681039</v>
      </c>
      <c r="J307" s="88">
        <f t="shared" si="31"/>
        <v>1779913793</v>
      </c>
      <c r="K307" s="88">
        <f t="shared" si="32"/>
        <v>677748776</v>
      </c>
    </row>
    <row r="308" spans="1:11" x14ac:dyDescent="0.2">
      <c r="A308" s="103">
        <v>2015</v>
      </c>
      <c r="B308" s="102">
        <v>7</v>
      </c>
      <c r="C308" s="53">
        <v>589455284</v>
      </c>
      <c r="D308" s="53">
        <v>105363380</v>
      </c>
      <c r="E308" s="53">
        <v>53274703</v>
      </c>
      <c r="F308" s="53">
        <v>940172090</v>
      </c>
      <c r="G308" s="53">
        <v>6151406</v>
      </c>
      <c r="H308" s="53">
        <v>149570405</v>
      </c>
      <c r="I308" s="53">
        <v>689377</v>
      </c>
      <c r="J308" s="88">
        <f t="shared" si="31"/>
        <v>1844676645</v>
      </c>
      <c r="K308" s="88">
        <f t="shared" si="32"/>
        <v>694818664</v>
      </c>
    </row>
    <row r="309" spans="1:11" x14ac:dyDescent="0.2">
      <c r="A309" s="103">
        <v>2015</v>
      </c>
      <c r="B309" s="102">
        <v>8</v>
      </c>
      <c r="C309" s="53">
        <v>574737412</v>
      </c>
      <c r="D309" s="53">
        <v>104377051</v>
      </c>
      <c r="E309" s="53">
        <v>41070372</v>
      </c>
      <c r="F309" s="53">
        <v>864437509</v>
      </c>
      <c r="G309" s="53">
        <v>6311498</v>
      </c>
      <c r="H309" s="53">
        <v>145670673</v>
      </c>
      <c r="I309" s="53">
        <v>664331</v>
      </c>
      <c r="J309" s="88">
        <f t="shared" si="31"/>
        <v>1737268846</v>
      </c>
      <c r="K309" s="88">
        <f t="shared" si="32"/>
        <v>679114463</v>
      </c>
    </row>
    <row r="310" spans="1:11" x14ac:dyDescent="0.2">
      <c r="A310" s="103">
        <v>2015</v>
      </c>
      <c r="B310" s="102">
        <v>9</v>
      </c>
      <c r="C310" s="53">
        <v>587318736</v>
      </c>
      <c r="D310" s="53">
        <v>104007039</v>
      </c>
      <c r="E310" s="53">
        <v>36482404</v>
      </c>
      <c r="F310" s="53">
        <v>924202321</v>
      </c>
      <c r="G310" s="53">
        <v>6378345</v>
      </c>
      <c r="H310" s="53">
        <v>159718142</v>
      </c>
      <c r="I310" s="53">
        <v>707408</v>
      </c>
      <c r="J310" s="88">
        <f t="shared" si="31"/>
        <v>1818814395</v>
      </c>
      <c r="K310" s="88">
        <f t="shared" si="32"/>
        <v>691325775</v>
      </c>
    </row>
    <row r="311" spans="1:11" x14ac:dyDescent="0.2">
      <c r="A311" s="103">
        <v>2015</v>
      </c>
      <c r="B311" s="102">
        <v>10</v>
      </c>
      <c r="C311" s="53">
        <v>556751133</v>
      </c>
      <c r="D311" s="53">
        <v>103540516</v>
      </c>
      <c r="E311" s="53">
        <v>50504195</v>
      </c>
      <c r="F311" s="53">
        <v>809022793</v>
      </c>
      <c r="G311" s="53">
        <v>6421992</v>
      </c>
      <c r="H311" s="53">
        <v>158871971</v>
      </c>
      <c r="I311" s="53">
        <v>609013</v>
      </c>
      <c r="J311" s="88">
        <f t="shared" si="31"/>
        <v>1685721613</v>
      </c>
      <c r="K311" s="88">
        <f t="shared" si="32"/>
        <v>660291649</v>
      </c>
    </row>
    <row r="312" spans="1:11" x14ac:dyDescent="0.2">
      <c r="A312" s="103">
        <v>2015</v>
      </c>
      <c r="B312" s="102">
        <v>11</v>
      </c>
      <c r="C312" s="53">
        <v>529772868</v>
      </c>
      <c r="D312" s="53">
        <v>101306101</v>
      </c>
      <c r="E312" s="53">
        <v>68346527</v>
      </c>
      <c r="F312" s="53">
        <v>705393426</v>
      </c>
      <c r="G312" s="53">
        <v>6537499</v>
      </c>
      <c r="H312" s="53">
        <v>147156384</v>
      </c>
      <c r="I312" s="53">
        <v>588415</v>
      </c>
      <c r="J312" s="88">
        <f t="shared" si="31"/>
        <v>1559101220</v>
      </c>
      <c r="K312" s="88">
        <f t="shared" si="32"/>
        <v>631078969</v>
      </c>
    </row>
    <row r="313" spans="1:11" x14ac:dyDescent="0.2">
      <c r="A313" s="148">
        <v>2015</v>
      </c>
      <c r="B313" s="149">
        <v>12</v>
      </c>
      <c r="C313" s="150">
        <v>498842767</v>
      </c>
      <c r="D313" s="150">
        <v>96809288</v>
      </c>
      <c r="E313" s="150">
        <v>64616096</v>
      </c>
      <c r="F313" s="150">
        <v>631765706</v>
      </c>
      <c r="G313" s="150">
        <v>6714960</v>
      </c>
      <c r="H313" s="150">
        <v>135665101</v>
      </c>
      <c r="I313" s="150">
        <v>479536</v>
      </c>
      <c r="J313" s="164">
        <f t="shared" si="31"/>
        <v>1434893454</v>
      </c>
      <c r="K313" s="164">
        <f t="shared" si="32"/>
        <v>595652055</v>
      </c>
    </row>
    <row r="314" spans="1:11" x14ac:dyDescent="0.2">
      <c r="A314" s="103">
        <f>A313+1</f>
        <v>2016</v>
      </c>
      <c r="B314" s="102">
        <f>B302</f>
        <v>1</v>
      </c>
      <c r="C314" s="53">
        <v>504714181</v>
      </c>
      <c r="D314" s="53">
        <v>102932462</v>
      </c>
      <c r="E314" s="53">
        <v>58231568</v>
      </c>
      <c r="F314" s="53">
        <v>701024866</v>
      </c>
      <c r="G314" s="53">
        <v>6834472</v>
      </c>
      <c r="H314" s="53">
        <v>132791371</v>
      </c>
      <c r="I314" s="53">
        <v>483278</v>
      </c>
      <c r="J314" s="88">
        <f t="shared" si="31"/>
        <v>1507012198</v>
      </c>
      <c r="K314" s="88">
        <f t="shared" si="32"/>
        <v>607646643</v>
      </c>
    </row>
    <row r="315" spans="1:11" x14ac:dyDescent="0.2">
      <c r="A315" s="103">
        <f>A314</f>
        <v>2016</v>
      </c>
      <c r="B315" s="102">
        <f t="shared" ref="B315:B324" si="33">B303</f>
        <v>2</v>
      </c>
      <c r="C315" s="53">
        <v>437187884</v>
      </c>
      <c r="D315" s="53">
        <v>94264307</v>
      </c>
      <c r="E315" s="53">
        <v>58943402</v>
      </c>
      <c r="F315" s="53">
        <v>637914902</v>
      </c>
      <c r="G315" s="53">
        <v>6664190</v>
      </c>
      <c r="H315" s="53">
        <v>124152053</v>
      </c>
      <c r="I315" s="53">
        <v>407200</v>
      </c>
      <c r="J315" s="88">
        <f t="shared" si="31"/>
        <v>1359533938</v>
      </c>
      <c r="K315" s="88">
        <f t="shared" si="32"/>
        <v>531452191</v>
      </c>
    </row>
    <row r="316" spans="1:11" x14ac:dyDescent="0.2">
      <c r="A316" s="103">
        <f>A315</f>
        <v>2016</v>
      </c>
      <c r="B316" s="102">
        <f t="shared" si="33"/>
        <v>3</v>
      </c>
      <c r="C316" s="53">
        <v>444706586</v>
      </c>
      <c r="D316" s="53">
        <v>100061453</v>
      </c>
      <c r="E316" s="53">
        <v>46355773</v>
      </c>
      <c r="F316" s="53">
        <v>575617026</v>
      </c>
      <c r="G316" s="53">
        <v>6582052</v>
      </c>
      <c r="H316" s="53">
        <v>124273336</v>
      </c>
      <c r="I316" s="53">
        <v>466623</v>
      </c>
      <c r="J316" s="88">
        <f>SUM(C316:I316)</f>
        <v>1298062849</v>
      </c>
      <c r="K316" s="88">
        <f>+C316+D316</f>
        <v>544768039</v>
      </c>
    </row>
    <row r="317" spans="1:11" x14ac:dyDescent="0.2">
      <c r="A317" s="103">
        <f>A316</f>
        <v>2016</v>
      </c>
      <c r="B317" s="102">
        <f t="shared" si="33"/>
        <v>4</v>
      </c>
      <c r="C317" s="53">
        <v>490710486</v>
      </c>
      <c r="D317" s="53">
        <v>106555074</v>
      </c>
      <c r="E317" s="53">
        <v>53075326</v>
      </c>
      <c r="F317" s="53">
        <v>620515992</v>
      </c>
      <c r="G317" s="53">
        <v>6517547</v>
      </c>
      <c r="H317" s="53">
        <v>133170924</v>
      </c>
      <c r="I317" s="53">
        <v>569969</v>
      </c>
      <c r="J317" s="88">
        <f t="shared" ref="J317:J328" si="34">SUM(C317:I317)</f>
        <v>1411115318</v>
      </c>
      <c r="K317" s="88">
        <f t="shared" ref="K317:K328" si="35">+C317+D317</f>
        <v>597265560</v>
      </c>
    </row>
    <row r="318" spans="1:11" x14ac:dyDescent="0.2">
      <c r="A318" s="103">
        <f>A317</f>
        <v>2016</v>
      </c>
      <c r="B318" s="102">
        <f t="shared" si="33"/>
        <v>5</v>
      </c>
      <c r="C318" s="53">
        <v>503971339</v>
      </c>
      <c r="D318" s="53">
        <v>106345130</v>
      </c>
      <c r="E318" s="53">
        <v>47686312</v>
      </c>
      <c r="F318" s="53">
        <v>713560525</v>
      </c>
      <c r="G318" s="53">
        <v>6393482</v>
      </c>
      <c r="H318" s="53">
        <v>141477327</v>
      </c>
      <c r="I318" s="53">
        <v>673607</v>
      </c>
      <c r="J318" s="88">
        <f t="shared" si="34"/>
        <v>1520107722</v>
      </c>
      <c r="K318" s="88">
        <f t="shared" si="35"/>
        <v>610316469</v>
      </c>
    </row>
    <row r="319" spans="1:11" x14ac:dyDescent="0.2">
      <c r="A319" s="103">
        <f t="shared" ref="A319:A337" si="36">A318</f>
        <v>2016</v>
      </c>
      <c r="B319" s="102">
        <f t="shared" si="33"/>
        <v>6</v>
      </c>
      <c r="C319" s="53">
        <v>568361802</v>
      </c>
      <c r="D319" s="53">
        <v>107786911</v>
      </c>
      <c r="E319" s="53">
        <v>57306009</v>
      </c>
      <c r="F319" s="53">
        <v>906681351</v>
      </c>
      <c r="G319" s="53">
        <v>6416983</v>
      </c>
      <c r="H319" s="53">
        <v>152758974</v>
      </c>
      <c r="I319" s="53">
        <v>892635</v>
      </c>
      <c r="J319" s="88">
        <f t="shared" si="34"/>
        <v>1800204665</v>
      </c>
      <c r="K319" s="88">
        <f t="shared" si="35"/>
        <v>676148713</v>
      </c>
    </row>
    <row r="320" spans="1:11" x14ac:dyDescent="0.2">
      <c r="A320" s="103">
        <f t="shared" si="36"/>
        <v>2016</v>
      </c>
      <c r="B320" s="102">
        <f t="shared" si="33"/>
        <v>7</v>
      </c>
      <c r="C320" s="53">
        <v>603666959</v>
      </c>
      <c r="D320" s="53">
        <v>115330443</v>
      </c>
      <c r="E320" s="53">
        <v>47711829</v>
      </c>
      <c r="F320" s="53">
        <v>1006319551</v>
      </c>
      <c r="G320" s="53">
        <v>6360554</v>
      </c>
      <c r="H320" s="53">
        <v>154020689</v>
      </c>
      <c r="I320" s="53">
        <v>1012172</v>
      </c>
      <c r="J320" s="88">
        <f t="shared" si="34"/>
        <v>1934422197</v>
      </c>
      <c r="K320" s="88">
        <f t="shared" si="35"/>
        <v>718997402</v>
      </c>
    </row>
    <row r="321" spans="1:23" x14ac:dyDescent="0.2">
      <c r="A321" s="103">
        <f t="shared" si="36"/>
        <v>2016</v>
      </c>
      <c r="B321" s="102">
        <f t="shared" si="33"/>
        <v>8</v>
      </c>
      <c r="C321" s="53">
        <v>599041268</v>
      </c>
      <c r="D321" s="53">
        <v>110516741</v>
      </c>
      <c r="E321" s="53">
        <v>57480157</v>
      </c>
      <c r="F321" s="53">
        <v>972431204</v>
      </c>
      <c r="G321" s="53">
        <v>6388223</v>
      </c>
      <c r="H321" s="53">
        <v>159050537</v>
      </c>
      <c r="I321" s="53">
        <v>988811</v>
      </c>
      <c r="J321" s="88">
        <f t="shared" si="34"/>
        <v>1905896941</v>
      </c>
      <c r="K321" s="88">
        <f t="shared" si="35"/>
        <v>709558009</v>
      </c>
    </row>
    <row r="322" spans="1:23" x14ac:dyDescent="0.2">
      <c r="A322" s="103">
        <f t="shared" si="36"/>
        <v>2016</v>
      </c>
      <c r="B322" s="102">
        <f t="shared" si="33"/>
        <v>9</v>
      </c>
      <c r="C322" s="53">
        <v>608342135</v>
      </c>
      <c r="D322" s="53">
        <v>113549549</v>
      </c>
      <c r="E322" s="53">
        <v>54116240</v>
      </c>
      <c r="F322" s="53">
        <v>981360004</v>
      </c>
      <c r="G322" s="53">
        <v>6401038</v>
      </c>
      <c r="H322" s="53">
        <v>170712216</v>
      </c>
      <c r="I322" s="53">
        <v>956627</v>
      </c>
      <c r="J322" s="88">
        <f t="shared" si="34"/>
        <v>1935437809</v>
      </c>
      <c r="K322" s="88">
        <f t="shared" si="35"/>
        <v>721891684</v>
      </c>
    </row>
    <row r="323" spans="1:23" x14ac:dyDescent="0.2">
      <c r="A323" s="103">
        <f t="shared" si="36"/>
        <v>2016</v>
      </c>
      <c r="B323" s="102">
        <f t="shared" si="33"/>
        <v>10</v>
      </c>
      <c r="C323" s="53">
        <v>560240276</v>
      </c>
      <c r="D323" s="53">
        <v>108519282</v>
      </c>
      <c r="E323" s="53">
        <v>58117203</v>
      </c>
      <c r="F323" s="53">
        <v>834511543</v>
      </c>
      <c r="G323" s="53">
        <v>6443106</v>
      </c>
      <c r="H323" s="53">
        <v>158345338</v>
      </c>
      <c r="I323" s="53">
        <v>836370</v>
      </c>
      <c r="J323" s="88">
        <f t="shared" si="34"/>
        <v>1727013118</v>
      </c>
      <c r="K323" s="88">
        <f t="shared" si="35"/>
        <v>668759558</v>
      </c>
    </row>
    <row r="324" spans="1:23" x14ac:dyDescent="0.2">
      <c r="A324" s="103">
        <f t="shared" si="36"/>
        <v>2016</v>
      </c>
      <c r="B324" s="102">
        <f t="shared" si="33"/>
        <v>11</v>
      </c>
      <c r="C324" s="53">
        <v>498905142</v>
      </c>
      <c r="D324" s="53">
        <v>103564156</v>
      </c>
      <c r="E324" s="53">
        <v>59669584</v>
      </c>
      <c r="F324" s="53">
        <v>630342272</v>
      </c>
      <c r="G324" s="53">
        <v>6491545</v>
      </c>
      <c r="H324" s="53">
        <v>141894385</v>
      </c>
      <c r="I324" s="53">
        <v>635021</v>
      </c>
      <c r="J324" s="88">
        <f t="shared" si="34"/>
        <v>1441502105</v>
      </c>
      <c r="K324" s="88">
        <f t="shared" si="35"/>
        <v>602469298</v>
      </c>
    </row>
    <row r="325" spans="1:23" x14ac:dyDescent="0.2">
      <c r="A325" s="148">
        <f t="shared" si="36"/>
        <v>2016</v>
      </c>
      <c r="B325" s="149">
        <f>B313</f>
        <v>12</v>
      </c>
      <c r="C325" s="150">
        <v>482102520</v>
      </c>
      <c r="D325" s="150">
        <v>103019158</v>
      </c>
      <c r="E325" s="150">
        <v>57265463</v>
      </c>
      <c r="F325" s="150">
        <v>607160385</v>
      </c>
      <c r="G325" s="150">
        <v>6724915</v>
      </c>
      <c r="H325" s="150">
        <v>137412183</v>
      </c>
      <c r="I325" s="150">
        <v>531644</v>
      </c>
      <c r="J325" s="164">
        <f t="shared" si="34"/>
        <v>1394216268</v>
      </c>
      <c r="K325" s="164">
        <f t="shared" si="35"/>
        <v>585121678</v>
      </c>
    </row>
    <row r="326" spans="1:23" x14ac:dyDescent="0.2">
      <c r="A326" s="103">
        <f>A325+1</f>
        <v>2017</v>
      </c>
      <c r="B326" s="4">
        <f>B314</f>
        <v>1</v>
      </c>
      <c r="C326" s="53">
        <v>510043636</v>
      </c>
      <c r="D326" s="53">
        <v>108346044</v>
      </c>
      <c r="E326" s="53">
        <v>78462771</v>
      </c>
      <c r="F326" s="53">
        <v>647022447</v>
      </c>
      <c r="G326" s="342"/>
      <c r="H326" s="53">
        <v>133341144</v>
      </c>
      <c r="I326" s="53">
        <v>518248</v>
      </c>
      <c r="J326" s="88">
        <f t="shared" si="34"/>
        <v>1477734290</v>
      </c>
      <c r="K326" s="88">
        <f t="shared" si="35"/>
        <v>618389680</v>
      </c>
    </row>
    <row r="327" spans="1:23" x14ac:dyDescent="0.2">
      <c r="A327" s="103">
        <f t="shared" si="36"/>
        <v>2017</v>
      </c>
      <c r="B327" s="4">
        <f>B315</f>
        <v>2</v>
      </c>
      <c r="C327" s="53">
        <v>460172589</v>
      </c>
      <c r="D327" s="53">
        <v>98501146</v>
      </c>
      <c r="E327" s="53">
        <v>57376986</v>
      </c>
      <c r="F327" s="53">
        <v>559082951</v>
      </c>
      <c r="G327" s="342"/>
      <c r="H327" s="53">
        <v>127164077</v>
      </c>
      <c r="I327" s="53">
        <v>520230</v>
      </c>
      <c r="J327" s="88">
        <f t="shared" si="34"/>
        <v>1302817979</v>
      </c>
      <c r="K327" s="88">
        <f t="shared" si="35"/>
        <v>558673735</v>
      </c>
      <c r="T327" s="13"/>
      <c r="U327" s="13"/>
      <c r="V327" s="13"/>
      <c r="W327" s="13"/>
    </row>
    <row r="328" spans="1:23" x14ac:dyDescent="0.2">
      <c r="A328" s="103">
        <f t="shared" si="36"/>
        <v>2017</v>
      </c>
      <c r="B328" s="4">
        <f>B316</f>
        <v>3</v>
      </c>
      <c r="C328" s="53">
        <v>465316944</v>
      </c>
      <c r="D328" s="53">
        <v>102067292</v>
      </c>
      <c r="E328" s="53">
        <v>60190877</v>
      </c>
      <c r="F328" s="53">
        <v>555008455</v>
      </c>
      <c r="G328" s="342"/>
      <c r="H328" s="53">
        <v>127006236</v>
      </c>
      <c r="I328" s="53">
        <v>569055</v>
      </c>
      <c r="J328" s="88">
        <f t="shared" si="34"/>
        <v>1310158859</v>
      </c>
      <c r="K328" s="88">
        <f t="shared" si="35"/>
        <v>567384236</v>
      </c>
      <c r="T328" s="13"/>
      <c r="U328" s="13"/>
      <c r="V328" s="13"/>
      <c r="W328" s="13"/>
    </row>
    <row r="329" spans="1:23" x14ac:dyDescent="0.2">
      <c r="A329" s="103">
        <f t="shared" si="36"/>
        <v>2017</v>
      </c>
      <c r="B329" s="4">
        <f t="shared" ref="B329:B337" si="37">B317</f>
        <v>4</v>
      </c>
      <c r="C329" s="53">
        <v>500833924</v>
      </c>
      <c r="D329" s="53">
        <v>108992325</v>
      </c>
      <c r="E329" s="53">
        <v>61507361</v>
      </c>
      <c r="F329" s="53">
        <v>638656530</v>
      </c>
      <c r="G329" s="342"/>
      <c r="H329" s="53">
        <v>133427393</v>
      </c>
      <c r="I329" s="53">
        <v>700159</v>
      </c>
      <c r="J329" s="88">
        <f t="shared" ref="J329:J338" si="38">SUM(C329:I329)</f>
        <v>1444117692</v>
      </c>
      <c r="K329" s="88">
        <f t="shared" ref="K329:K338" si="39">+C329+D329</f>
        <v>609826249</v>
      </c>
      <c r="T329" s="13"/>
      <c r="U329" s="13"/>
      <c r="V329" s="13"/>
      <c r="W329" s="13"/>
    </row>
    <row r="330" spans="1:23" x14ac:dyDescent="0.2">
      <c r="A330" s="103">
        <f t="shared" si="36"/>
        <v>2017</v>
      </c>
      <c r="B330" s="4">
        <f t="shared" si="37"/>
        <v>5</v>
      </c>
      <c r="C330" s="53">
        <v>543130121</v>
      </c>
      <c r="D330" s="53">
        <v>108914519</v>
      </c>
      <c r="E330" s="53">
        <v>56916820</v>
      </c>
      <c r="F330" s="53">
        <v>776657380</v>
      </c>
      <c r="G330" s="342"/>
      <c r="H330" s="53">
        <v>143258517</v>
      </c>
      <c r="I330" s="53">
        <v>884344</v>
      </c>
      <c r="J330" s="88">
        <f t="shared" si="38"/>
        <v>1629761701</v>
      </c>
      <c r="K330" s="88">
        <f t="shared" si="39"/>
        <v>652044640</v>
      </c>
      <c r="T330" s="13"/>
      <c r="U330" s="13"/>
      <c r="V330" s="13"/>
      <c r="W330" s="13"/>
    </row>
    <row r="331" spans="1:23" x14ac:dyDescent="0.2">
      <c r="A331" s="103">
        <f t="shared" si="36"/>
        <v>2017</v>
      </c>
      <c r="B331" s="4">
        <f t="shared" si="37"/>
        <v>6</v>
      </c>
      <c r="C331" s="53">
        <v>578029918</v>
      </c>
      <c r="D331" s="53">
        <v>109756737</v>
      </c>
      <c r="E331" s="53">
        <v>58165558</v>
      </c>
      <c r="F331" s="53">
        <v>880042608</v>
      </c>
      <c r="G331" s="342"/>
      <c r="H331" s="53">
        <v>141410063</v>
      </c>
      <c r="I331" s="53">
        <v>958861</v>
      </c>
      <c r="J331" s="88">
        <f t="shared" si="38"/>
        <v>1768363745</v>
      </c>
      <c r="K331" s="88">
        <f t="shared" si="39"/>
        <v>687786655</v>
      </c>
      <c r="T331" s="13"/>
      <c r="U331" s="13"/>
      <c r="V331" s="13"/>
      <c r="W331" s="13"/>
    </row>
    <row r="332" spans="1:23" x14ac:dyDescent="0.2">
      <c r="A332" s="103">
        <f t="shared" si="36"/>
        <v>2017</v>
      </c>
      <c r="B332" s="4">
        <f t="shared" si="37"/>
        <v>7</v>
      </c>
      <c r="C332" s="53">
        <v>590513885</v>
      </c>
      <c r="D332" s="53">
        <v>112264427</v>
      </c>
      <c r="E332" s="53">
        <v>61959395</v>
      </c>
      <c r="F332" s="53">
        <v>921289112</v>
      </c>
      <c r="G332" s="342"/>
      <c r="H332" s="53">
        <v>139939716</v>
      </c>
      <c r="I332" s="53">
        <v>1094474</v>
      </c>
      <c r="J332" s="88">
        <f t="shared" si="38"/>
        <v>1827061009</v>
      </c>
      <c r="K332" s="88">
        <f t="shared" si="39"/>
        <v>702778312</v>
      </c>
      <c r="T332" s="13"/>
      <c r="U332" s="13"/>
      <c r="V332" s="13"/>
      <c r="W332" s="13"/>
    </row>
    <row r="333" spans="1:23" x14ac:dyDescent="0.2">
      <c r="A333" s="103">
        <f t="shared" si="36"/>
        <v>2017</v>
      </c>
      <c r="B333" s="4">
        <f t="shared" si="37"/>
        <v>8</v>
      </c>
      <c r="C333" s="53">
        <v>603414428</v>
      </c>
      <c r="D333" s="53">
        <v>112468570</v>
      </c>
      <c r="E333" s="53">
        <v>56003635</v>
      </c>
      <c r="F333" s="53">
        <v>957076312</v>
      </c>
      <c r="G333" s="342"/>
      <c r="H333" s="53">
        <v>157948529</v>
      </c>
      <c r="I333" s="53">
        <v>1189554</v>
      </c>
      <c r="J333" s="88">
        <f t="shared" si="38"/>
        <v>1888101028</v>
      </c>
      <c r="K333" s="88">
        <f t="shared" si="39"/>
        <v>715882998</v>
      </c>
      <c r="T333" s="13"/>
      <c r="U333" s="13"/>
      <c r="V333" s="13"/>
      <c r="W333" s="13"/>
    </row>
    <row r="334" spans="1:23" x14ac:dyDescent="0.2">
      <c r="A334" s="103">
        <f t="shared" si="36"/>
        <v>2017</v>
      </c>
      <c r="B334" s="4">
        <f t="shared" si="37"/>
        <v>9</v>
      </c>
      <c r="C334" s="53">
        <v>598056279</v>
      </c>
      <c r="D334" s="53">
        <v>107662088</v>
      </c>
      <c r="E334" s="53">
        <v>68830748</v>
      </c>
      <c r="F334" s="53">
        <v>982123108</v>
      </c>
      <c r="G334" s="342"/>
      <c r="H334" s="53">
        <v>189603827</v>
      </c>
      <c r="I334" s="53">
        <v>1107417</v>
      </c>
      <c r="J334" s="88">
        <f t="shared" si="38"/>
        <v>1947383467</v>
      </c>
      <c r="K334" s="88">
        <f t="shared" si="39"/>
        <v>705718367</v>
      </c>
      <c r="T334" s="13"/>
      <c r="U334" s="13"/>
      <c r="V334" s="13"/>
      <c r="W334" s="13"/>
    </row>
    <row r="335" spans="1:23" x14ac:dyDescent="0.2">
      <c r="A335" s="103">
        <f t="shared" si="36"/>
        <v>2017</v>
      </c>
      <c r="B335" s="4">
        <f t="shared" si="37"/>
        <v>10</v>
      </c>
      <c r="C335" s="53">
        <v>545452931</v>
      </c>
      <c r="D335" s="53">
        <v>106457886</v>
      </c>
      <c r="E335" s="53">
        <v>71177740</v>
      </c>
      <c r="F335" s="53">
        <v>871560919</v>
      </c>
      <c r="G335" s="342"/>
      <c r="H335" s="53">
        <v>174664423</v>
      </c>
      <c r="I335" s="53">
        <v>1089450</v>
      </c>
      <c r="J335" s="88">
        <f t="shared" si="38"/>
        <v>1770403349</v>
      </c>
      <c r="K335" s="88">
        <f t="shared" si="39"/>
        <v>651910817</v>
      </c>
      <c r="T335" s="13"/>
      <c r="U335" s="13"/>
      <c r="V335" s="13"/>
      <c r="W335" s="13"/>
    </row>
    <row r="336" spans="1:23" x14ac:dyDescent="0.2">
      <c r="A336" s="103">
        <f t="shared" si="36"/>
        <v>2017</v>
      </c>
      <c r="B336" s="4">
        <f t="shared" si="37"/>
        <v>11</v>
      </c>
      <c r="C336" s="53">
        <v>495460839</v>
      </c>
      <c r="D336" s="53">
        <v>101380280</v>
      </c>
      <c r="E336" s="53">
        <v>54172809</v>
      </c>
      <c r="F336" s="53">
        <v>659586234</v>
      </c>
      <c r="G336" s="342"/>
      <c r="H336" s="53">
        <v>159806950</v>
      </c>
      <c r="I336" s="53">
        <v>849006</v>
      </c>
      <c r="J336" s="88">
        <f t="shared" si="38"/>
        <v>1471256118</v>
      </c>
      <c r="K336" s="88">
        <f t="shared" si="39"/>
        <v>596841119</v>
      </c>
      <c r="T336" s="13"/>
      <c r="U336" s="13"/>
      <c r="V336" s="13"/>
      <c r="W336" s="13"/>
    </row>
    <row r="337" spans="1:23" x14ac:dyDescent="0.2">
      <c r="A337" s="148">
        <f t="shared" si="36"/>
        <v>2017</v>
      </c>
      <c r="B337" s="220">
        <f t="shared" si="37"/>
        <v>12</v>
      </c>
      <c r="C337" s="150">
        <v>461304993</v>
      </c>
      <c r="D337" s="150">
        <v>100311474</v>
      </c>
      <c r="E337" s="150">
        <v>59152058</v>
      </c>
      <c r="F337" s="150">
        <v>583806120</v>
      </c>
      <c r="G337" s="343"/>
      <c r="H337" s="150">
        <v>153089228</v>
      </c>
      <c r="I337" s="150">
        <v>657690</v>
      </c>
      <c r="J337" s="164">
        <f t="shared" si="38"/>
        <v>1358321563</v>
      </c>
      <c r="K337" s="164">
        <f t="shared" si="39"/>
        <v>561616467</v>
      </c>
      <c r="T337" s="13"/>
      <c r="U337" s="13"/>
      <c r="V337" s="13"/>
      <c r="W337" s="13"/>
    </row>
    <row r="338" spans="1:23" x14ac:dyDescent="0.2">
      <c r="A338" s="103">
        <v>2018</v>
      </c>
      <c r="B338" s="4">
        <f>B326</f>
        <v>1</v>
      </c>
      <c r="C338" s="53">
        <v>479406596</v>
      </c>
      <c r="D338" s="53">
        <v>100649557</v>
      </c>
      <c r="E338" s="53">
        <v>60728468</v>
      </c>
      <c r="F338" s="53">
        <v>751564057</v>
      </c>
      <c r="G338" s="342"/>
      <c r="H338" s="53">
        <v>154412890</v>
      </c>
      <c r="I338" s="53">
        <v>679374</v>
      </c>
      <c r="J338" s="88">
        <f t="shared" si="38"/>
        <v>1547440942</v>
      </c>
      <c r="K338" s="88">
        <f t="shared" si="39"/>
        <v>580056153</v>
      </c>
      <c r="T338" s="13"/>
      <c r="U338" s="13"/>
      <c r="V338" s="13"/>
      <c r="W338" s="13"/>
    </row>
    <row r="339" spans="1:23" x14ac:dyDescent="0.2">
      <c r="A339" s="103">
        <v>2018</v>
      </c>
      <c r="B339" s="4">
        <f>B327</f>
        <v>2</v>
      </c>
      <c r="C339" s="53">
        <v>449857021</v>
      </c>
      <c r="D339" s="53">
        <v>96495241</v>
      </c>
      <c r="E339" s="53">
        <v>58980273</v>
      </c>
      <c r="F339" s="53">
        <v>653481079</v>
      </c>
      <c r="G339" s="342"/>
      <c r="H339" s="53">
        <v>145255596</v>
      </c>
      <c r="I339" s="53">
        <v>665554</v>
      </c>
      <c r="J339" s="88">
        <f t="shared" ref="J339:J365" si="40">SUM(C339:I339)</f>
        <v>1404734764</v>
      </c>
      <c r="K339" s="88">
        <f t="shared" ref="K339:K365" si="41">+C339+D339</f>
        <v>546352262</v>
      </c>
      <c r="T339" s="13"/>
      <c r="U339" s="13"/>
      <c r="V339" s="13"/>
      <c r="W339" s="13"/>
    </row>
    <row r="340" spans="1:23" x14ac:dyDescent="0.2">
      <c r="A340" s="103">
        <v>2018</v>
      </c>
      <c r="B340" s="4">
        <f>B328</f>
        <v>3</v>
      </c>
      <c r="C340" s="53">
        <v>468588182</v>
      </c>
      <c r="D340" s="53">
        <v>103261885</v>
      </c>
      <c r="E340" s="53">
        <v>52775190</v>
      </c>
      <c r="F340" s="53">
        <v>615024475</v>
      </c>
      <c r="G340" s="342"/>
      <c r="H340" s="53">
        <v>148316249</v>
      </c>
      <c r="I340" s="53">
        <v>703550</v>
      </c>
      <c r="J340" s="88">
        <f t="shared" si="40"/>
        <v>1388669531</v>
      </c>
      <c r="K340" s="88">
        <f t="shared" si="41"/>
        <v>571850067</v>
      </c>
      <c r="T340" s="13"/>
      <c r="U340" s="13"/>
      <c r="V340" s="13"/>
      <c r="W340" s="13"/>
    </row>
    <row r="341" spans="1:23" x14ac:dyDescent="0.2">
      <c r="A341" s="103">
        <v>2018</v>
      </c>
      <c r="B341" s="4">
        <f t="shared" ref="B341:B349" si="42">B329</f>
        <v>4</v>
      </c>
      <c r="C341" s="53">
        <v>469281210</v>
      </c>
      <c r="D341" s="53">
        <v>105127168</v>
      </c>
      <c r="E341" s="53">
        <v>58725744</v>
      </c>
      <c r="F341" s="53">
        <v>620456596</v>
      </c>
      <c r="G341" s="342"/>
      <c r="H341" s="53">
        <v>153797292</v>
      </c>
      <c r="I341" s="53">
        <v>735663</v>
      </c>
      <c r="J341" s="88">
        <f t="shared" si="40"/>
        <v>1408123673</v>
      </c>
      <c r="K341" s="88">
        <f t="shared" si="41"/>
        <v>574408378</v>
      </c>
      <c r="T341" s="13"/>
      <c r="U341" s="13"/>
      <c r="V341" s="13"/>
      <c r="W341" s="13"/>
    </row>
    <row r="342" spans="1:23" x14ac:dyDescent="0.2">
      <c r="A342" s="103">
        <v>2018</v>
      </c>
      <c r="B342" s="4">
        <f t="shared" si="42"/>
        <v>5</v>
      </c>
      <c r="C342" s="53">
        <v>488877877</v>
      </c>
      <c r="D342" s="53">
        <v>106020619</v>
      </c>
      <c r="E342" s="53">
        <v>61788843</v>
      </c>
      <c r="F342" s="53">
        <v>675215977</v>
      </c>
      <c r="G342" s="342"/>
      <c r="H342" s="53">
        <v>156226014</v>
      </c>
      <c r="I342" s="53">
        <v>882683</v>
      </c>
      <c r="J342" s="88">
        <f t="shared" si="40"/>
        <v>1489012013</v>
      </c>
      <c r="K342" s="88">
        <f t="shared" si="41"/>
        <v>594898496</v>
      </c>
      <c r="T342" s="13"/>
      <c r="U342" s="13"/>
      <c r="V342" s="13"/>
      <c r="W342" s="13"/>
    </row>
    <row r="343" spans="1:23" x14ac:dyDescent="0.2">
      <c r="A343" s="103">
        <v>2018</v>
      </c>
      <c r="B343" s="4">
        <f t="shared" si="42"/>
        <v>6</v>
      </c>
      <c r="C343" s="53">
        <v>541071579</v>
      </c>
      <c r="D343" s="53">
        <v>107788836</v>
      </c>
      <c r="E343" s="53">
        <v>65796184</v>
      </c>
      <c r="F343" s="53">
        <v>837665516</v>
      </c>
      <c r="G343" s="342"/>
      <c r="H343" s="53">
        <v>162631142</v>
      </c>
      <c r="I343" s="53">
        <v>1021900</v>
      </c>
      <c r="J343" s="88">
        <f t="shared" si="40"/>
        <v>1715975157</v>
      </c>
      <c r="K343" s="88">
        <f t="shared" si="41"/>
        <v>648860415</v>
      </c>
      <c r="T343" s="13"/>
      <c r="U343" s="13"/>
      <c r="V343" s="13"/>
      <c r="W343" s="13"/>
    </row>
    <row r="344" spans="1:23" x14ac:dyDescent="0.2">
      <c r="A344" s="103">
        <v>2018</v>
      </c>
      <c r="B344" s="4">
        <f t="shared" si="42"/>
        <v>7</v>
      </c>
      <c r="C344" s="53">
        <v>584778623</v>
      </c>
      <c r="D344" s="53">
        <v>112659661</v>
      </c>
      <c r="E344" s="53">
        <v>74055129</v>
      </c>
      <c r="F344" s="53">
        <v>974494481</v>
      </c>
      <c r="G344" s="342"/>
      <c r="H344" s="53">
        <v>168928840</v>
      </c>
      <c r="I344" s="53">
        <v>1251357</v>
      </c>
      <c r="J344" s="88">
        <f t="shared" si="40"/>
        <v>1916168091</v>
      </c>
      <c r="K344" s="88">
        <f t="shared" si="41"/>
        <v>697438284</v>
      </c>
      <c r="T344" s="13"/>
      <c r="U344" s="13"/>
      <c r="V344" s="13"/>
      <c r="W344" s="13"/>
    </row>
    <row r="345" spans="1:23" x14ac:dyDescent="0.2">
      <c r="A345" s="103">
        <v>2018</v>
      </c>
      <c r="B345" s="4">
        <f t="shared" si="42"/>
        <v>8</v>
      </c>
      <c r="C345" s="53">
        <v>579955728</v>
      </c>
      <c r="D345" s="53">
        <v>112534627</v>
      </c>
      <c r="E345" s="53">
        <v>70656462</v>
      </c>
      <c r="F345" s="53">
        <v>944758109</v>
      </c>
      <c r="G345" s="342"/>
      <c r="H345" s="53">
        <v>167055188</v>
      </c>
      <c r="I345" s="53">
        <v>1314339</v>
      </c>
      <c r="J345" s="88">
        <f t="shared" si="40"/>
        <v>1876274453</v>
      </c>
      <c r="K345" s="88">
        <f t="shared" si="41"/>
        <v>692490355</v>
      </c>
      <c r="T345" s="13"/>
      <c r="U345" s="13"/>
      <c r="V345" s="13"/>
      <c r="W345" s="13"/>
    </row>
    <row r="346" spans="1:23" x14ac:dyDescent="0.2">
      <c r="A346" s="103">
        <v>2018</v>
      </c>
      <c r="B346" s="4">
        <f t="shared" si="42"/>
        <v>9</v>
      </c>
      <c r="C346" s="53">
        <v>618794839</v>
      </c>
      <c r="D346" s="53">
        <v>116841284</v>
      </c>
      <c r="E346" s="53">
        <v>59538397</v>
      </c>
      <c r="F346" s="53">
        <v>1024385765</v>
      </c>
      <c r="G346" s="342"/>
      <c r="H346" s="53">
        <v>193439612</v>
      </c>
      <c r="I346" s="53">
        <v>1349986</v>
      </c>
      <c r="J346" s="88">
        <f t="shared" si="40"/>
        <v>2014349883</v>
      </c>
      <c r="K346" s="88">
        <f t="shared" si="41"/>
        <v>735636123</v>
      </c>
      <c r="T346" s="13"/>
      <c r="U346" s="13"/>
      <c r="V346" s="13"/>
      <c r="W346" s="13"/>
    </row>
    <row r="347" spans="1:23" x14ac:dyDescent="0.2">
      <c r="A347" s="103">
        <v>2018</v>
      </c>
      <c r="B347" s="4">
        <f t="shared" si="42"/>
        <v>10</v>
      </c>
      <c r="C347" s="53">
        <v>576376911</v>
      </c>
      <c r="D347" s="53">
        <v>111214515</v>
      </c>
      <c r="E347" s="53">
        <v>54005228</v>
      </c>
      <c r="F347" s="53">
        <v>930811744</v>
      </c>
      <c r="G347" s="342"/>
      <c r="H347" s="53">
        <v>176577287</v>
      </c>
      <c r="I347" s="53">
        <v>1346854</v>
      </c>
      <c r="J347" s="88">
        <f t="shared" si="40"/>
        <v>1850332539</v>
      </c>
      <c r="K347" s="88">
        <f t="shared" si="41"/>
        <v>687591426</v>
      </c>
      <c r="T347" s="13"/>
      <c r="U347" s="13"/>
      <c r="V347" s="13"/>
      <c r="W347" s="13"/>
    </row>
    <row r="348" spans="1:23" x14ac:dyDescent="0.2">
      <c r="A348" s="103">
        <v>2018</v>
      </c>
      <c r="B348" s="4">
        <f t="shared" si="42"/>
        <v>11</v>
      </c>
      <c r="C348" s="53">
        <v>522636332</v>
      </c>
      <c r="D348" s="53">
        <v>103450642</v>
      </c>
      <c r="E348" s="53">
        <v>58515448</v>
      </c>
      <c r="F348" s="53">
        <v>752429019</v>
      </c>
      <c r="G348" s="342"/>
      <c r="H348" s="53">
        <v>161982495</v>
      </c>
      <c r="I348" s="53">
        <v>1087811</v>
      </c>
      <c r="J348" s="88">
        <f t="shared" si="40"/>
        <v>1600101747</v>
      </c>
      <c r="K348" s="88">
        <f t="shared" si="41"/>
        <v>626086974</v>
      </c>
      <c r="T348" s="13"/>
      <c r="U348" s="13"/>
      <c r="V348" s="13"/>
      <c r="W348" s="13"/>
    </row>
    <row r="349" spans="1:23" x14ac:dyDescent="0.2">
      <c r="A349" s="148">
        <v>2018</v>
      </c>
      <c r="B349" s="220">
        <f t="shared" si="42"/>
        <v>12</v>
      </c>
      <c r="C349" s="150">
        <v>468057796</v>
      </c>
      <c r="D349" s="150">
        <v>101442953</v>
      </c>
      <c r="E349" s="150">
        <v>61115393</v>
      </c>
      <c r="F349" s="150">
        <v>636310730</v>
      </c>
      <c r="G349" s="343"/>
      <c r="H349" s="150">
        <v>150488914</v>
      </c>
      <c r="I349" s="150">
        <v>733832</v>
      </c>
      <c r="J349" s="164">
        <f t="shared" si="40"/>
        <v>1418149618</v>
      </c>
      <c r="K349" s="164">
        <f t="shared" si="41"/>
        <v>569500749</v>
      </c>
      <c r="T349" s="13"/>
      <c r="U349" s="13"/>
      <c r="V349" s="13"/>
      <c r="W349" s="13"/>
    </row>
    <row r="350" spans="1:23" x14ac:dyDescent="0.2">
      <c r="A350" s="50">
        <v>2019</v>
      </c>
      <c r="B350" s="70">
        <f>B338</f>
        <v>1</v>
      </c>
      <c r="C350" s="53">
        <v>453301712</v>
      </c>
      <c r="D350" s="53">
        <v>96251571</v>
      </c>
      <c r="E350" s="53">
        <v>40734590</v>
      </c>
      <c r="F350" s="53">
        <v>663991350</v>
      </c>
      <c r="G350" s="342"/>
      <c r="H350" s="53">
        <v>148269095</v>
      </c>
      <c r="I350" s="53">
        <v>628910</v>
      </c>
      <c r="J350" s="88">
        <f t="shared" si="40"/>
        <v>1403177228</v>
      </c>
      <c r="K350" s="88">
        <f t="shared" si="41"/>
        <v>549553283</v>
      </c>
      <c r="T350" s="13"/>
      <c r="U350" s="13"/>
      <c r="V350" s="13"/>
      <c r="W350" s="13"/>
    </row>
    <row r="351" spans="1:23" x14ac:dyDescent="0.2">
      <c r="A351" s="50">
        <v>2019</v>
      </c>
      <c r="B351" s="70">
        <f t="shared" ref="B351:B385" si="43">B339</f>
        <v>2</v>
      </c>
      <c r="C351" s="53">
        <v>442215434</v>
      </c>
      <c r="D351" s="53">
        <v>95637797</v>
      </c>
      <c r="E351" s="53">
        <v>62028067</v>
      </c>
      <c r="F351" s="53">
        <v>666370931</v>
      </c>
      <c r="G351" s="342"/>
      <c r="H351" s="53">
        <v>144203267</v>
      </c>
      <c r="I351" s="53">
        <v>761328</v>
      </c>
      <c r="J351" s="88">
        <f t="shared" si="40"/>
        <v>1411216824</v>
      </c>
      <c r="K351" s="88">
        <f t="shared" si="41"/>
        <v>537853231</v>
      </c>
      <c r="T351" s="13"/>
      <c r="U351" s="13"/>
      <c r="V351" s="13"/>
      <c r="W351" s="13"/>
    </row>
    <row r="352" spans="1:23" x14ac:dyDescent="0.2">
      <c r="A352" s="50">
        <v>2019</v>
      </c>
      <c r="B352" s="70">
        <f t="shared" si="43"/>
        <v>3</v>
      </c>
      <c r="C352" s="53">
        <v>459964912</v>
      </c>
      <c r="D352" s="53">
        <v>101906364</v>
      </c>
      <c r="E352" s="53">
        <v>68573442</v>
      </c>
      <c r="F352" s="53">
        <v>608981292</v>
      </c>
      <c r="G352" s="342"/>
      <c r="H352" s="53">
        <v>152748654</v>
      </c>
      <c r="I352" s="53">
        <v>765090</v>
      </c>
      <c r="J352" s="88">
        <f t="shared" si="40"/>
        <v>1392939754</v>
      </c>
      <c r="K352" s="88">
        <f t="shared" si="41"/>
        <v>561871276</v>
      </c>
    </row>
    <row r="353" spans="1:11" x14ac:dyDescent="0.2">
      <c r="A353" s="50">
        <v>2019</v>
      </c>
      <c r="B353" s="70">
        <f t="shared" si="43"/>
        <v>4</v>
      </c>
      <c r="C353" s="53">
        <v>458580587</v>
      </c>
      <c r="D353" s="53">
        <v>101351330</v>
      </c>
      <c r="E353" s="53">
        <v>69703355</v>
      </c>
      <c r="F353" s="53">
        <v>604937815</v>
      </c>
      <c r="G353" s="342"/>
      <c r="H353" s="53">
        <v>147010478</v>
      </c>
      <c r="I353" s="53">
        <v>836360</v>
      </c>
      <c r="J353" s="88">
        <f t="shared" si="40"/>
        <v>1382419925</v>
      </c>
      <c r="K353" s="88">
        <f t="shared" si="41"/>
        <v>559931917</v>
      </c>
    </row>
    <row r="354" spans="1:11" x14ac:dyDescent="0.2">
      <c r="A354" s="50">
        <v>2019</v>
      </c>
      <c r="B354" s="70">
        <f t="shared" si="43"/>
        <v>5</v>
      </c>
      <c r="C354" s="53">
        <v>507621060</v>
      </c>
      <c r="D354" s="53">
        <v>109766360</v>
      </c>
      <c r="E354" s="53">
        <v>74607412</v>
      </c>
      <c r="F354" s="53">
        <v>781412975</v>
      </c>
      <c r="G354" s="342"/>
      <c r="H354" s="53">
        <v>162847722</v>
      </c>
      <c r="I354" s="53">
        <v>1270068</v>
      </c>
      <c r="J354" s="88">
        <f t="shared" si="40"/>
        <v>1637525597</v>
      </c>
      <c r="K354" s="88">
        <f t="shared" si="41"/>
        <v>617387420</v>
      </c>
    </row>
    <row r="355" spans="1:11" x14ac:dyDescent="0.2">
      <c r="A355" s="50">
        <v>2019</v>
      </c>
      <c r="B355" s="70">
        <f t="shared" si="43"/>
        <v>6</v>
      </c>
      <c r="C355" s="53">
        <v>576252296</v>
      </c>
      <c r="D355" s="53">
        <v>110263718</v>
      </c>
      <c r="E355" s="53">
        <v>70009558</v>
      </c>
      <c r="F355" s="53">
        <v>979404744</v>
      </c>
      <c r="G355" s="342"/>
      <c r="H355" s="53">
        <v>169788683</v>
      </c>
      <c r="I355" s="53">
        <v>1505513</v>
      </c>
      <c r="J355" s="88">
        <f t="shared" si="40"/>
        <v>1907224512</v>
      </c>
      <c r="K355" s="88">
        <f t="shared" si="41"/>
        <v>686516014</v>
      </c>
    </row>
    <row r="356" spans="1:11" x14ac:dyDescent="0.2">
      <c r="A356" s="50">
        <v>2019</v>
      </c>
      <c r="B356" s="70">
        <f t="shared" si="43"/>
        <v>7</v>
      </c>
      <c r="C356" s="53">
        <v>588627523</v>
      </c>
      <c r="D356" s="53">
        <v>111601117</v>
      </c>
      <c r="E356" s="53">
        <v>55884153</v>
      </c>
      <c r="F356" s="53">
        <v>1010075579</v>
      </c>
      <c r="G356" s="342"/>
      <c r="H356" s="53">
        <v>164892275</v>
      </c>
      <c r="I356" s="53">
        <v>1594385</v>
      </c>
      <c r="J356" s="88">
        <f t="shared" si="40"/>
        <v>1932675032</v>
      </c>
      <c r="K356" s="88">
        <f t="shared" si="41"/>
        <v>700228640</v>
      </c>
    </row>
    <row r="357" spans="1:11" x14ac:dyDescent="0.2">
      <c r="A357" s="50">
        <v>2019</v>
      </c>
      <c r="B357" s="70">
        <f t="shared" si="43"/>
        <v>8</v>
      </c>
      <c r="C357" s="53">
        <v>575290668</v>
      </c>
      <c r="D357" s="53">
        <v>106464909</v>
      </c>
      <c r="E357" s="53">
        <v>78156092</v>
      </c>
      <c r="F357" s="53">
        <v>925233392</v>
      </c>
      <c r="G357" s="342"/>
      <c r="H357" s="53">
        <v>163224643</v>
      </c>
      <c r="I357" s="53">
        <v>1365072</v>
      </c>
      <c r="J357" s="88">
        <f t="shared" si="40"/>
        <v>1849734776</v>
      </c>
      <c r="K357" s="88">
        <f t="shared" si="41"/>
        <v>681755577</v>
      </c>
    </row>
    <row r="358" spans="1:11" x14ac:dyDescent="0.2">
      <c r="A358" s="50">
        <v>2019</v>
      </c>
      <c r="B358" s="70">
        <f t="shared" si="43"/>
        <v>9</v>
      </c>
      <c r="C358" s="53">
        <v>618452255</v>
      </c>
      <c r="D358" s="53">
        <v>109228670</v>
      </c>
      <c r="E358" s="53">
        <v>57601338</v>
      </c>
      <c r="F358" s="53">
        <v>1040345682</v>
      </c>
      <c r="G358" s="342"/>
      <c r="H358" s="53">
        <v>188408512</v>
      </c>
      <c r="I358" s="53">
        <v>1501016</v>
      </c>
      <c r="J358" s="88">
        <f t="shared" si="40"/>
        <v>2015537473</v>
      </c>
      <c r="K358" s="88">
        <f t="shared" si="41"/>
        <v>727680925</v>
      </c>
    </row>
    <row r="359" spans="1:11" x14ac:dyDescent="0.2">
      <c r="A359" s="50">
        <v>2019</v>
      </c>
      <c r="B359" s="70">
        <f t="shared" si="43"/>
        <v>10</v>
      </c>
      <c r="C359" s="53">
        <v>562677593</v>
      </c>
      <c r="D359" s="53">
        <v>104208040</v>
      </c>
      <c r="E359" s="53">
        <v>73488675</v>
      </c>
      <c r="F359" s="53">
        <v>904392833</v>
      </c>
      <c r="G359" s="342"/>
      <c r="H359" s="53">
        <v>171494416</v>
      </c>
      <c r="I359" s="53">
        <v>1422331</v>
      </c>
      <c r="J359" s="88">
        <f t="shared" si="40"/>
        <v>1817683888</v>
      </c>
      <c r="K359" s="88">
        <f t="shared" si="41"/>
        <v>666885633</v>
      </c>
    </row>
    <row r="360" spans="1:11" x14ac:dyDescent="0.2">
      <c r="A360" s="50">
        <v>2019</v>
      </c>
      <c r="B360" s="70">
        <f t="shared" si="43"/>
        <v>11</v>
      </c>
      <c r="C360" s="53">
        <v>537091115</v>
      </c>
      <c r="D360" s="53">
        <v>100974982</v>
      </c>
      <c r="E360" s="53">
        <v>64091582</v>
      </c>
      <c r="F360" s="53">
        <v>785566257</v>
      </c>
      <c r="G360" s="342"/>
      <c r="H360" s="53">
        <v>166085903</v>
      </c>
      <c r="I360" s="53">
        <v>1217012</v>
      </c>
      <c r="J360" s="88">
        <f t="shared" si="40"/>
        <v>1655026851</v>
      </c>
      <c r="K360" s="88">
        <f t="shared" si="41"/>
        <v>638066097</v>
      </c>
    </row>
    <row r="361" spans="1:11" x14ac:dyDescent="0.2">
      <c r="A361" s="257">
        <v>2019</v>
      </c>
      <c r="B361" s="258">
        <f t="shared" si="43"/>
        <v>12</v>
      </c>
      <c r="C361" s="150">
        <v>464608522</v>
      </c>
      <c r="D361" s="150">
        <v>95743303</v>
      </c>
      <c r="E361" s="150">
        <v>62566686</v>
      </c>
      <c r="F361" s="150">
        <v>613289454</v>
      </c>
      <c r="G361" s="343"/>
      <c r="H361" s="150">
        <v>148005725</v>
      </c>
      <c r="I361" s="150">
        <v>741410</v>
      </c>
      <c r="J361" s="164">
        <f t="shared" si="40"/>
        <v>1384955100</v>
      </c>
      <c r="K361" s="164">
        <f t="shared" si="41"/>
        <v>560351825</v>
      </c>
    </row>
    <row r="362" spans="1:11" x14ac:dyDescent="0.2">
      <c r="A362" s="50">
        <v>2020</v>
      </c>
      <c r="B362" s="70">
        <f t="shared" si="43"/>
        <v>1</v>
      </c>
      <c r="C362" s="53">
        <v>464921530</v>
      </c>
      <c r="D362" s="53">
        <v>96137787</v>
      </c>
      <c r="E362" s="53">
        <v>78535720</v>
      </c>
      <c r="F362" s="53">
        <v>653378785</v>
      </c>
      <c r="G362" s="342"/>
      <c r="H362" s="53">
        <v>148345195</v>
      </c>
      <c r="I362" s="53">
        <v>700585</v>
      </c>
      <c r="J362" s="88">
        <f t="shared" si="40"/>
        <v>1442019602</v>
      </c>
      <c r="K362" s="88">
        <f t="shared" si="41"/>
        <v>561059317</v>
      </c>
    </row>
    <row r="363" spans="1:11" x14ac:dyDescent="0.2">
      <c r="A363" s="50">
        <v>2020</v>
      </c>
      <c r="B363" s="70">
        <f t="shared" si="43"/>
        <v>2</v>
      </c>
      <c r="C363" s="53">
        <v>445832329</v>
      </c>
      <c r="D363" s="53">
        <v>93406016</v>
      </c>
      <c r="E363" s="53">
        <v>74300823</v>
      </c>
      <c r="F363" s="53">
        <v>605549118</v>
      </c>
      <c r="G363" s="342"/>
      <c r="H363" s="53">
        <v>146946221</v>
      </c>
      <c r="I363" s="53">
        <v>681999</v>
      </c>
      <c r="J363" s="88">
        <f t="shared" si="40"/>
        <v>1366716506</v>
      </c>
      <c r="K363" s="88">
        <f t="shared" si="41"/>
        <v>539238345</v>
      </c>
    </row>
    <row r="364" spans="1:11" x14ac:dyDescent="0.2">
      <c r="A364" s="50">
        <v>2020</v>
      </c>
      <c r="B364" s="70">
        <f t="shared" si="43"/>
        <v>3</v>
      </c>
      <c r="C364" s="53">
        <v>450100928</v>
      </c>
      <c r="D364" s="53">
        <v>99245937</v>
      </c>
      <c r="E364" s="53">
        <v>55631978</v>
      </c>
      <c r="F364" s="53">
        <v>620495671</v>
      </c>
      <c r="G364" s="342"/>
      <c r="H364" s="53">
        <v>145570698</v>
      </c>
      <c r="I364" s="53">
        <v>714199</v>
      </c>
      <c r="J364" s="340">
        <f t="shared" si="40"/>
        <v>1371759411</v>
      </c>
      <c r="K364" s="340">
        <f t="shared" si="41"/>
        <v>549346865</v>
      </c>
    </row>
    <row r="365" spans="1:11" x14ac:dyDescent="0.2">
      <c r="A365" s="50">
        <v>2020</v>
      </c>
      <c r="B365" s="70">
        <f t="shared" si="43"/>
        <v>4</v>
      </c>
      <c r="C365" s="53">
        <v>464120473</v>
      </c>
      <c r="D365" s="53">
        <v>99546581</v>
      </c>
      <c r="E365" s="53">
        <v>47234478</v>
      </c>
      <c r="F365" s="53">
        <v>775964445</v>
      </c>
      <c r="G365" s="342"/>
      <c r="H365" s="53">
        <v>146373513</v>
      </c>
      <c r="I365" s="53">
        <v>989623</v>
      </c>
      <c r="J365" s="340">
        <f t="shared" si="40"/>
        <v>1534229113</v>
      </c>
      <c r="K365" s="340">
        <f t="shared" si="41"/>
        <v>563667054</v>
      </c>
    </row>
    <row r="366" spans="1:11" x14ac:dyDescent="0.2">
      <c r="A366" s="50">
        <v>2020</v>
      </c>
      <c r="B366" s="70">
        <f t="shared" si="43"/>
        <v>5</v>
      </c>
      <c r="C366" s="53">
        <v>440720987</v>
      </c>
      <c r="D366" s="53">
        <v>95645501</v>
      </c>
      <c r="E366" s="53">
        <v>50694310</v>
      </c>
      <c r="F366" s="53">
        <v>801319075</v>
      </c>
      <c r="G366" s="342"/>
      <c r="H366" s="53">
        <v>139173989</v>
      </c>
      <c r="I366" s="53">
        <v>1015946</v>
      </c>
      <c r="J366" s="340">
        <f t="shared" ref="J366:J377" si="44">SUM(C366:I366)</f>
        <v>1528569808</v>
      </c>
      <c r="K366" s="340">
        <f t="shared" ref="K366:K377" si="45">+C366+D366</f>
        <v>536366488</v>
      </c>
    </row>
    <row r="367" spans="1:11" x14ac:dyDescent="0.2">
      <c r="A367" s="50">
        <v>2020</v>
      </c>
      <c r="B367" s="70">
        <f t="shared" si="43"/>
        <v>6</v>
      </c>
      <c r="C367" s="53">
        <v>522378461</v>
      </c>
      <c r="D367" s="53">
        <v>102580176</v>
      </c>
      <c r="E367" s="53">
        <v>56824796</v>
      </c>
      <c r="F367" s="53">
        <v>944762941</v>
      </c>
      <c r="G367" s="342"/>
      <c r="H367" s="53">
        <v>152891532</v>
      </c>
      <c r="I367" s="53">
        <v>1289509</v>
      </c>
      <c r="J367" s="340">
        <f t="shared" si="44"/>
        <v>1780727415</v>
      </c>
      <c r="K367" s="340">
        <f t="shared" si="45"/>
        <v>624958637</v>
      </c>
    </row>
    <row r="368" spans="1:11" x14ac:dyDescent="0.2">
      <c r="A368" s="50">
        <v>2020</v>
      </c>
      <c r="B368" s="70">
        <f t="shared" si="43"/>
        <v>7</v>
      </c>
      <c r="C368" s="53">
        <v>568913305</v>
      </c>
      <c r="D368" s="53">
        <v>103683549</v>
      </c>
      <c r="E368" s="53">
        <v>52506623</v>
      </c>
      <c r="F368" s="53">
        <v>1108773783</v>
      </c>
      <c r="G368" s="342"/>
      <c r="H368" s="53">
        <v>161270473</v>
      </c>
      <c r="I368" s="53">
        <v>1500230</v>
      </c>
      <c r="J368" s="340">
        <f t="shared" si="44"/>
        <v>1996647963</v>
      </c>
      <c r="K368" s="340">
        <f t="shared" si="45"/>
        <v>672596854</v>
      </c>
    </row>
    <row r="369" spans="1:25" x14ac:dyDescent="0.2">
      <c r="A369" s="50">
        <v>2020</v>
      </c>
      <c r="B369" s="70">
        <f t="shared" si="43"/>
        <v>8</v>
      </c>
      <c r="C369" s="53">
        <v>589417030</v>
      </c>
      <c r="D369" s="53">
        <v>109476123</v>
      </c>
      <c r="E369" s="53">
        <v>56352098</v>
      </c>
      <c r="F369" s="53">
        <v>1121562309</v>
      </c>
      <c r="G369" s="342"/>
      <c r="H369" s="53">
        <v>171359789</v>
      </c>
      <c r="I369" s="53">
        <v>1409999</v>
      </c>
      <c r="J369" s="340">
        <f t="shared" si="44"/>
        <v>2049577348</v>
      </c>
      <c r="K369" s="340">
        <f t="shared" si="45"/>
        <v>698893153</v>
      </c>
    </row>
    <row r="370" spans="1:25" x14ac:dyDescent="0.2">
      <c r="A370" s="50">
        <v>2020</v>
      </c>
      <c r="B370" s="70">
        <f t="shared" si="43"/>
        <v>9</v>
      </c>
      <c r="C370" s="53">
        <v>566926537</v>
      </c>
      <c r="D370" s="53">
        <v>105919209</v>
      </c>
      <c r="E370" s="53">
        <v>53249713</v>
      </c>
      <c r="F370" s="53">
        <v>1024611181</v>
      </c>
      <c r="G370" s="342"/>
      <c r="H370" s="53">
        <v>180876404</v>
      </c>
      <c r="I370" s="53">
        <v>1398325</v>
      </c>
      <c r="J370" s="340">
        <f t="shared" si="44"/>
        <v>1932981369</v>
      </c>
      <c r="K370" s="340">
        <f t="shared" si="45"/>
        <v>672845746</v>
      </c>
    </row>
    <row r="371" spans="1:25" x14ac:dyDescent="0.2">
      <c r="A371" s="50">
        <v>2020</v>
      </c>
      <c r="B371" s="70">
        <f t="shared" si="43"/>
        <v>10</v>
      </c>
      <c r="C371" s="53">
        <v>536551740</v>
      </c>
      <c r="D371" s="53">
        <v>103325010</v>
      </c>
      <c r="E371" s="53">
        <v>59355812</v>
      </c>
      <c r="F371" s="53">
        <v>925490637</v>
      </c>
      <c r="G371" s="342"/>
      <c r="H371" s="53">
        <v>169286041</v>
      </c>
      <c r="I371" s="53">
        <v>1319699</v>
      </c>
      <c r="J371" s="340">
        <f t="shared" si="44"/>
        <v>1795328939</v>
      </c>
      <c r="K371" s="340">
        <f t="shared" si="45"/>
        <v>639876750</v>
      </c>
    </row>
    <row r="372" spans="1:25" x14ac:dyDescent="0.2">
      <c r="A372" s="50">
        <v>2020</v>
      </c>
      <c r="B372" s="70">
        <f t="shared" si="43"/>
        <v>11</v>
      </c>
      <c r="C372" s="53">
        <v>526551801</v>
      </c>
      <c r="D372" s="53">
        <v>102254782</v>
      </c>
      <c r="E372" s="53">
        <v>55587496</v>
      </c>
      <c r="F372" s="53">
        <v>840538200</v>
      </c>
      <c r="G372" s="342"/>
      <c r="H372" s="53">
        <v>167387509</v>
      </c>
      <c r="I372" s="53">
        <v>1331134</v>
      </c>
      <c r="J372" s="340">
        <f t="shared" si="44"/>
        <v>1693650922</v>
      </c>
      <c r="K372" s="340">
        <f t="shared" si="45"/>
        <v>628806583</v>
      </c>
    </row>
    <row r="373" spans="1:25" x14ac:dyDescent="0.2">
      <c r="A373" s="50">
        <v>2020</v>
      </c>
      <c r="B373" s="258">
        <f t="shared" si="43"/>
        <v>12</v>
      </c>
      <c r="C373" s="150">
        <v>460286289</v>
      </c>
      <c r="D373" s="150">
        <v>96845915</v>
      </c>
      <c r="E373" s="150">
        <v>66462297</v>
      </c>
      <c r="F373" s="150">
        <v>699437446</v>
      </c>
      <c r="G373" s="343"/>
      <c r="H373" s="150">
        <v>150558539</v>
      </c>
      <c r="I373" s="150">
        <v>825444</v>
      </c>
      <c r="J373" s="391">
        <f t="shared" si="44"/>
        <v>1474415930</v>
      </c>
      <c r="K373" s="391">
        <f t="shared" si="45"/>
        <v>557132204</v>
      </c>
    </row>
    <row r="374" spans="1:25" x14ac:dyDescent="0.2">
      <c r="A374" s="50">
        <v>2021</v>
      </c>
      <c r="B374" s="70">
        <f t="shared" si="43"/>
        <v>1</v>
      </c>
      <c r="C374" s="53">
        <v>456739828</v>
      </c>
      <c r="D374" s="53">
        <v>98211743</v>
      </c>
      <c r="E374" s="53">
        <v>52523310</v>
      </c>
      <c r="F374" s="53">
        <v>752050832</v>
      </c>
      <c r="G374" s="342"/>
      <c r="H374" s="53">
        <v>150812508</v>
      </c>
      <c r="I374" s="53">
        <v>734679</v>
      </c>
      <c r="J374" s="340">
        <f t="shared" si="44"/>
        <v>1511072900</v>
      </c>
      <c r="K374" s="340">
        <f t="shared" si="45"/>
        <v>554951571</v>
      </c>
    </row>
    <row r="375" spans="1:25" x14ac:dyDescent="0.2">
      <c r="A375" s="50">
        <f>A374</f>
        <v>2021</v>
      </c>
      <c r="B375" s="70">
        <f t="shared" si="43"/>
        <v>2</v>
      </c>
      <c r="C375" s="53">
        <v>419648544</v>
      </c>
      <c r="D375" s="53">
        <v>90929881</v>
      </c>
      <c r="E375" s="53">
        <v>54486554</v>
      </c>
      <c r="F375" s="53">
        <v>669967690</v>
      </c>
      <c r="G375" s="342"/>
      <c r="H375" s="53">
        <v>138546189</v>
      </c>
      <c r="I375" s="53">
        <v>713971</v>
      </c>
      <c r="J375" s="340">
        <f t="shared" si="44"/>
        <v>1374292829</v>
      </c>
      <c r="K375" s="340">
        <f t="shared" si="45"/>
        <v>510578425</v>
      </c>
    </row>
    <row r="376" spans="1:25" x14ac:dyDescent="0.2">
      <c r="A376" s="50">
        <f>A375</f>
        <v>2021</v>
      </c>
      <c r="B376" s="70">
        <f t="shared" si="43"/>
        <v>3</v>
      </c>
      <c r="C376" s="53">
        <v>442261251</v>
      </c>
      <c r="D376" s="53">
        <v>98345870</v>
      </c>
      <c r="E376" s="53">
        <v>55589699</v>
      </c>
      <c r="F376" s="53">
        <v>629788931</v>
      </c>
      <c r="G376" s="342"/>
      <c r="H376" s="53">
        <v>143868129</v>
      </c>
      <c r="I376" s="53">
        <v>712870</v>
      </c>
      <c r="J376" s="340">
        <f t="shared" si="44"/>
        <v>1370566750</v>
      </c>
      <c r="K376" s="340">
        <f t="shared" si="45"/>
        <v>540607121</v>
      </c>
      <c r="M376">
        <v>2014</v>
      </c>
      <c r="N376" s="122">
        <v>1423893665</v>
      </c>
      <c r="O376" s="122">
        <v>1371917331</v>
      </c>
      <c r="P376" s="122">
        <v>1275956187</v>
      </c>
      <c r="Q376" s="122">
        <v>1290229586</v>
      </c>
      <c r="R376" s="122">
        <v>1515131775</v>
      </c>
      <c r="S376" s="122">
        <v>1773051438</v>
      </c>
      <c r="T376" s="122">
        <v>1854062179</v>
      </c>
      <c r="U376" s="122">
        <v>1816583587</v>
      </c>
      <c r="V376" s="13">
        <v>1858557960</v>
      </c>
      <c r="W376" s="13">
        <v>1616800548</v>
      </c>
      <c r="X376" s="13">
        <v>1373994903</v>
      </c>
      <c r="Y376" s="13">
        <v>1355559681</v>
      </c>
    </row>
    <row r="377" spans="1:25" x14ac:dyDescent="0.2">
      <c r="A377" s="50">
        <f>A376</f>
        <v>2021</v>
      </c>
      <c r="B377" s="70">
        <f t="shared" si="43"/>
        <v>4</v>
      </c>
      <c r="C377" s="53">
        <v>468442144</v>
      </c>
      <c r="D377" s="53">
        <v>100525371</v>
      </c>
      <c r="E377" s="53">
        <v>64070270</v>
      </c>
      <c r="F377" s="53">
        <v>693089354</v>
      </c>
      <c r="G377" s="342"/>
      <c r="H377" s="53">
        <v>150232260</v>
      </c>
      <c r="I377" s="53">
        <v>832943</v>
      </c>
      <c r="J377" s="340">
        <f t="shared" si="44"/>
        <v>1477192342</v>
      </c>
      <c r="K377" s="340">
        <f t="shared" si="45"/>
        <v>568967515</v>
      </c>
      <c r="M377">
        <v>2015</v>
      </c>
      <c r="N377" s="122">
        <v>1394938742</v>
      </c>
      <c r="O377" s="122">
        <v>1305101418</v>
      </c>
      <c r="P377" s="122">
        <v>1336690236</v>
      </c>
      <c r="Q377" s="122">
        <v>1502963398</v>
      </c>
      <c r="R377" s="122">
        <v>1606390493</v>
      </c>
      <c r="S377" s="122">
        <v>1779913793</v>
      </c>
      <c r="T377" s="122">
        <v>1844676645</v>
      </c>
      <c r="U377" s="122">
        <v>1737268846</v>
      </c>
      <c r="V377" s="13">
        <v>1818814395</v>
      </c>
      <c r="W377" s="13">
        <v>1685721613</v>
      </c>
      <c r="X377" s="13">
        <v>1559101220</v>
      </c>
      <c r="Y377" s="13">
        <v>1434893454</v>
      </c>
    </row>
    <row r="378" spans="1:25" x14ac:dyDescent="0.2">
      <c r="A378" s="50">
        <f>A377</f>
        <v>2021</v>
      </c>
      <c r="B378" s="70">
        <f t="shared" si="43"/>
        <v>5</v>
      </c>
      <c r="C378" s="53">
        <v>506807611</v>
      </c>
      <c r="D378" s="53">
        <v>105791789</v>
      </c>
      <c r="E378" s="53">
        <v>72917764</v>
      </c>
      <c r="F378" s="53">
        <v>816075751</v>
      </c>
      <c r="G378" s="342"/>
      <c r="H378" s="53">
        <v>159963844</v>
      </c>
      <c r="I378" s="53">
        <v>1068821</v>
      </c>
      <c r="J378" s="340">
        <f t="shared" ref="J378:J401" si="46">SUM(C378:I378)</f>
        <v>1662625580</v>
      </c>
      <c r="K378" s="340">
        <f t="shared" ref="K378:K401" si="47">+C378+D378</f>
        <v>612599400</v>
      </c>
      <c r="M378">
        <v>2016</v>
      </c>
      <c r="N378" s="122">
        <v>1507012198</v>
      </c>
      <c r="O378" s="122">
        <v>1359533938</v>
      </c>
      <c r="P378" s="122">
        <v>1298062849</v>
      </c>
      <c r="Q378" s="122">
        <v>1411115318</v>
      </c>
      <c r="R378" s="122">
        <v>1520107722</v>
      </c>
      <c r="S378" s="122">
        <v>1800204665</v>
      </c>
      <c r="T378" s="122">
        <v>1934422197</v>
      </c>
      <c r="U378" s="122">
        <v>1905896941</v>
      </c>
      <c r="V378" s="13">
        <v>1935437809</v>
      </c>
      <c r="W378" s="13">
        <v>1727013118</v>
      </c>
      <c r="X378" s="13">
        <v>1441502105</v>
      </c>
      <c r="Y378" s="13">
        <v>1394216268</v>
      </c>
    </row>
    <row r="379" spans="1:25" x14ac:dyDescent="0.2">
      <c r="A379" s="50">
        <f t="shared" ref="A379:A385" si="48">A378</f>
        <v>2021</v>
      </c>
      <c r="B379" s="70">
        <f t="shared" si="43"/>
        <v>6</v>
      </c>
      <c r="C379" s="53">
        <v>550167603</v>
      </c>
      <c r="D379" s="53">
        <v>105485309</v>
      </c>
      <c r="E379" s="53">
        <v>78032801</v>
      </c>
      <c r="F379" s="53">
        <v>963561935</v>
      </c>
      <c r="G379" s="342"/>
      <c r="H379" s="53">
        <v>160711259</v>
      </c>
      <c r="I379" s="53">
        <v>1152381</v>
      </c>
      <c r="J379" s="340">
        <f t="shared" si="46"/>
        <v>1859111288</v>
      </c>
      <c r="K379" s="340">
        <f t="shared" si="47"/>
        <v>655652912</v>
      </c>
      <c r="M379">
        <v>2017</v>
      </c>
      <c r="N379" s="122">
        <v>1477755097</v>
      </c>
      <c r="O379" s="122">
        <v>1302799015</v>
      </c>
      <c r="P379" s="122">
        <v>1310158883</v>
      </c>
      <c r="Q379" s="122">
        <v>1444119289</v>
      </c>
      <c r="R379" s="122">
        <v>1629784273</v>
      </c>
      <c r="S379" s="122">
        <v>1768698762</v>
      </c>
      <c r="T379" s="122">
        <v>1827018247</v>
      </c>
      <c r="U379" s="122">
        <v>1888109908</v>
      </c>
      <c r="V379" s="13">
        <v>1947408126</v>
      </c>
      <c r="W379" s="13">
        <v>1770421424</v>
      </c>
      <c r="X379" s="13">
        <v>1470977278</v>
      </c>
      <c r="Y379" s="13">
        <v>1358035676</v>
      </c>
    </row>
    <row r="380" spans="1:25" x14ac:dyDescent="0.2">
      <c r="A380" s="50">
        <f t="shared" si="48"/>
        <v>2021</v>
      </c>
      <c r="B380" s="70">
        <f t="shared" si="43"/>
        <v>7</v>
      </c>
      <c r="C380" s="53">
        <v>568993810</v>
      </c>
      <c r="D380" s="53">
        <v>105854720</v>
      </c>
      <c r="E380" s="53">
        <v>77245568</v>
      </c>
      <c r="F380" s="53">
        <v>992212479</v>
      </c>
      <c r="G380" s="342"/>
      <c r="H380" s="53">
        <v>162318503</v>
      </c>
      <c r="I380" s="53">
        <v>1188462</v>
      </c>
      <c r="J380" s="340">
        <f t="shared" si="46"/>
        <v>1907813542</v>
      </c>
      <c r="K380" s="340">
        <f t="shared" si="47"/>
        <v>674848530</v>
      </c>
      <c r="M380">
        <v>2018</v>
      </c>
      <c r="N380" s="13">
        <v>1547151981</v>
      </c>
      <c r="O380" s="13">
        <v>1404478491</v>
      </c>
      <c r="P380" s="13">
        <v>1389245329</v>
      </c>
      <c r="Q380" s="13">
        <v>1408639858</v>
      </c>
      <c r="R380" s="13">
        <v>1489588568</v>
      </c>
      <c r="S380" s="13">
        <v>1716584614</v>
      </c>
      <c r="T380" s="13">
        <v>1916626706</v>
      </c>
      <c r="U380" s="13">
        <v>1876852639</v>
      </c>
      <c r="V380" s="13">
        <v>2014780451</v>
      </c>
      <c r="W380" s="13">
        <v>1850768966</v>
      </c>
      <c r="X380" s="13">
        <v>1600370452</v>
      </c>
      <c r="Y380" s="13">
        <v>1418341973</v>
      </c>
    </row>
    <row r="381" spans="1:25" x14ac:dyDescent="0.2">
      <c r="A381" s="50">
        <f t="shared" si="48"/>
        <v>2021</v>
      </c>
      <c r="B381" s="70">
        <f t="shared" si="43"/>
        <v>8</v>
      </c>
      <c r="C381" s="53">
        <v>590979617</v>
      </c>
      <c r="D381" s="53">
        <v>109306787</v>
      </c>
      <c r="E381" s="53">
        <v>82467385</v>
      </c>
      <c r="F381" s="53">
        <v>1037563019</v>
      </c>
      <c r="G381" s="342"/>
      <c r="H381" s="53">
        <v>171720351</v>
      </c>
      <c r="I381" s="53">
        <v>1330816</v>
      </c>
      <c r="J381" s="340">
        <f t="shared" si="46"/>
        <v>1993367975</v>
      </c>
      <c r="K381" s="340">
        <f t="shared" si="47"/>
        <v>700286404</v>
      </c>
      <c r="M381">
        <v>2019</v>
      </c>
      <c r="N381" s="13">
        <v>1406217757</v>
      </c>
      <c r="O381" s="13">
        <v>1414180506</v>
      </c>
      <c r="P381" s="88">
        <v>1395707329</v>
      </c>
      <c r="Q381" s="13">
        <v>1385333639</v>
      </c>
      <c r="R381" s="13">
        <v>1640446526</v>
      </c>
      <c r="S381" s="88">
        <v>1910436648</v>
      </c>
      <c r="T381" s="13">
        <v>1936190282</v>
      </c>
      <c r="U381" s="13">
        <v>1853037005</v>
      </c>
      <c r="V381" s="88">
        <v>2018987272</v>
      </c>
      <c r="W381" s="13">
        <v>1820937514</v>
      </c>
      <c r="X381" s="13">
        <v>1658003003</v>
      </c>
      <c r="Y381" s="88">
        <v>1387645912</v>
      </c>
    </row>
    <row r="382" spans="1:25" x14ac:dyDescent="0.2">
      <c r="A382" s="50">
        <f t="shared" si="48"/>
        <v>2021</v>
      </c>
      <c r="B382" s="70">
        <f t="shared" si="43"/>
        <v>9</v>
      </c>
      <c r="C382" s="53">
        <v>603977291</v>
      </c>
      <c r="D382" s="53">
        <v>110180487</v>
      </c>
      <c r="E382" s="53">
        <v>89379442</v>
      </c>
      <c r="F382" s="53">
        <v>1074748008</v>
      </c>
      <c r="G382" s="342"/>
      <c r="H382" s="53">
        <v>177891553</v>
      </c>
      <c r="I382" s="53">
        <v>1332256</v>
      </c>
      <c r="J382" s="340">
        <f t="shared" si="46"/>
        <v>2057509037</v>
      </c>
      <c r="K382" s="340">
        <f t="shared" si="47"/>
        <v>714157778</v>
      </c>
      <c r="M382">
        <v>2020</v>
      </c>
      <c r="N382" s="13">
        <v>1442019602</v>
      </c>
      <c r="O382" s="13">
        <v>1366716506</v>
      </c>
      <c r="P382" s="88">
        <v>1371759411</v>
      </c>
      <c r="Q382" s="13">
        <v>1534229113</v>
      </c>
      <c r="R382" s="13">
        <v>1528569808</v>
      </c>
      <c r="S382" s="88">
        <v>1780727415</v>
      </c>
      <c r="T382" s="13">
        <v>1996647963</v>
      </c>
      <c r="U382" s="13">
        <v>2049577348</v>
      </c>
      <c r="V382" s="88">
        <v>1932981369</v>
      </c>
      <c r="W382" s="13">
        <v>1795328939</v>
      </c>
      <c r="X382" s="13">
        <v>1693650922</v>
      </c>
      <c r="Y382" s="88">
        <v>1474415930</v>
      </c>
    </row>
    <row r="383" spans="1:25" x14ac:dyDescent="0.2">
      <c r="A383" s="50">
        <f t="shared" si="48"/>
        <v>2021</v>
      </c>
      <c r="B383" s="70">
        <f t="shared" si="43"/>
        <v>10</v>
      </c>
      <c r="C383" s="53">
        <v>553691696</v>
      </c>
      <c r="D383" s="53">
        <v>106443236</v>
      </c>
      <c r="E383" s="53">
        <v>79070478</v>
      </c>
      <c r="F383" s="53">
        <v>934108861</v>
      </c>
      <c r="G383" s="342"/>
      <c r="H383" s="53">
        <v>165860521</v>
      </c>
      <c r="I383" s="53">
        <v>1088403</v>
      </c>
      <c r="J383" s="340">
        <f t="shared" si="46"/>
        <v>1840263195</v>
      </c>
      <c r="K383" s="340">
        <f t="shared" si="47"/>
        <v>660134932</v>
      </c>
      <c r="M383">
        <v>2021</v>
      </c>
      <c r="N383" s="13">
        <v>1511072900</v>
      </c>
      <c r="O383" s="13">
        <v>1374292829</v>
      </c>
      <c r="P383" s="88">
        <v>1370566750</v>
      </c>
      <c r="Q383" s="13">
        <v>1477192342</v>
      </c>
      <c r="R383" s="13">
        <v>1662625580</v>
      </c>
      <c r="S383" s="88">
        <v>1859111288</v>
      </c>
      <c r="T383" s="13">
        <v>1907813542</v>
      </c>
      <c r="U383" s="13">
        <v>1993367975</v>
      </c>
      <c r="V383" s="88">
        <v>2057509037</v>
      </c>
      <c r="W383" s="13">
        <v>1840263195</v>
      </c>
      <c r="X383" s="13">
        <v>1562397858</v>
      </c>
      <c r="Y383" s="88">
        <v>1439568002</v>
      </c>
    </row>
    <row r="384" spans="1:25" x14ac:dyDescent="0.2">
      <c r="A384" s="50">
        <f t="shared" si="48"/>
        <v>2021</v>
      </c>
      <c r="B384" s="70">
        <f t="shared" si="43"/>
        <v>11</v>
      </c>
      <c r="C384" s="53">
        <v>501787948</v>
      </c>
      <c r="D384" s="53">
        <v>101889729</v>
      </c>
      <c r="E384" s="53">
        <v>67483644</v>
      </c>
      <c r="F384" s="53">
        <v>733558462</v>
      </c>
      <c r="G384" s="342"/>
      <c r="H384" s="53">
        <v>156857532</v>
      </c>
      <c r="I384" s="53">
        <v>820543</v>
      </c>
      <c r="J384" s="340">
        <f t="shared" si="46"/>
        <v>1562397858</v>
      </c>
      <c r="K384" s="340">
        <f t="shared" si="47"/>
        <v>603677677</v>
      </c>
      <c r="M384">
        <v>2022</v>
      </c>
      <c r="N384" s="13">
        <v>1504041713</v>
      </c>
      <c r="O384" s="13">
        <v>1446203625</v>
      </c>
      <c r="P384" s="13">
        <v>1435723720</v>
      </c>
      <c r="Q384" s="13">
        <v>1493882544</v>
      </c>
      <c r="R384" s="13">
        <v>1695938240</v>
      </c>
      <c r="S384" s="13">
        <v>1923615858</v>
      </c>
      <c r="T384" s="13">
        <v>2057521530</v>
      </c>
      <c r="U384" s="13">
        <v>2037531635</v>
      </c>
      <c r="V384" s="13">
        <v>2070102040</v>
      </c>
      <c r="W384" s="13">
        <v>1703948160</v>
      </c>
      <c r="X384" s="13">
        <v>1565001782</v>
      </c>
      <c r="Y384" s="13">
        <v>1521711106</v>
      </c>
    </row>
    <row r="385" spans="1:23" x14ac:dyDescent="0.2">
      <c r="A385" s="50">
        <f t="shared" si="48"/>
        <v>2021</v>
      </c>
      <c r="B385" s="258">
        <f t="shared" si="43"/>
        <v>12</v>
      </c>
      <c r="C385" s="150">
        <v>467505079</v>
      </c>
      <c r="D385" s="150">
        <v>101130413</v>
      </c>
      <c r="E385" s="150">
        <v>79348279</v>
      </c>
      <c r="F385" s="150">
        <v>643185698</v>
      </c>
      <c r="G385" s="343"/>
      <c r="H385" s="150">
        <v>147780600</v>
      </c>
      <c r="I385" s="150">
        <v>617933</v>
      </c>
      <c r="J385" s="391">
        <f t="shared" si="46"/>
        <v>1439568002</v>
      </c>
      <c r="K385" s="391">
        <f t="shared" si="47"/>
        <v>568635492</v>
      </c>
      <c r="T385" s="13"/>
      <c r="U385" s="13"/>
      <c r="V385" s="13"/>
      <c r="W385" s="13"/>
    </row>
    <row r="386" spans="1:23" x14ac:dyDescent="0.2">
      <c r="A386" s="50">
        <f>A385+1</f>
        <v>2022</v>
      </c>
      <c r="B386" s="392">
        <f>B374</f>
        <v>1</v>
      </c>
      <c r="C386" s="53">
        <v>481050724</v>
      </c>
      <c r="D386" s="53">
        <v>100283997</v>
      </c>
      <c r="E386" s="53">
        <v>63034743</v>
      </c>
      <c r="F386" s="53">
        <v>701248479</v>
      </c>
      <c r="G386" s="342"/>
      <c r="H386" s="53">
        <v>157796631</v>
      </c>
      <c r="I386" s="53">
        <v>627139</v>
      </c>
      <c r="J386" s="340">
        <f t="shared" si="46"/>
        <v>1504041713</v>
      </c>
      <c r="K386" s="340">
        <f t="shared" si="47"/>
        <v>581334721</v>
      </c>
      <c r="M386" s="51"/>
    </row>
    <row r="387" spans="1:23" x14ac:dyDescent="0.2">
      <c r="A387" s="50">
        <f>A386</f>
        <v>2022</v>
      </c>
      <c r="B387" s="70">
        <f t="shared" ref="B387:B401" si="49">B375</f>
        <v>2</v>
      </c>
      <c r="C387" s="53">
        <v>432854221</v>
      </c>
      <c r="D387" s="53">
        <v>93825276</v>
      </c>
      <c r="E387" s="53">
        <v>58574315</v>
      </c>
      <c r="F387" s="53">
        <v>718514450</v>
      </c>
      <c r="G387" s="342"/>
      <c r="H387" s="53">
        <v>141805201</v>
      </c>
      <c r="I387" s="53">
        <v>630162</v>
      </c>
      <c r="J387" s="340">
        <f t="shared" si="46"/>
        <v>1446203625</v>
      </c>
      <c r="K387" s="340">
        <f t="shared" si="47"/>
        <v>526679497</v>
      </c>
    </row>
    <row r="388" spans="1:23" x14ac:dyDescent="0.2">
      <c r="A388" s="50">
        <f t="shared" ref="A388:A389" si="50">A387</f>
        <v>2022</v>
      </c>
      <c r="B388" s="70">
        <f t="shared" si="49"/>
        <v>3</v>
      </c>
      <c r="C388" s="53">
        <v>459602923</v>
      </c>
      <c r="D388" s="53">
        <v>99539896</v>
      </c>
      <c r="E388" s="53">
        <v>66354968</v>
      </c>
      <c r="F388" s="53">
        <v>662203291</v>
      </c>
      <c r="G388" s="342"/>
      <c r="H388" s="53">
        <v>147326318</v>
      </c>
      <c r="I388" s="53">
        <v>696324</v>
      </c>
      <c r="J388" s="340">
        <f t="shared" si="46"/>
        <v>1435723720</v>
      </c>
      <c r="K388" s="340">
        <f t="shared" si="47"/>
        <v>559142819</v>
      </c>
    </row>
    <row r="389" spans="1:23" x14ac:dyDescent="0.2">
      <c r="A389" s="50">
        <f t="shared" si="50"/>
        <v>2022</v>
      </c>
      <c r="B389" s="70">
        <f t="shared" si="49"/>
        <v>4</v>
      </c>
      <c r="C389" s="53">
        <v>481006877</v>
      </c>
      <c r="D389" s="53">
        <v>101615285</v>
      </c>
      <c r="E389" s="53">
        <v>64967482</v>
      </c>
      <c r="F389" s="53">
        <v>695553311</v>
      </c>
      <c r="G389" s="342"/>
      <c r="H389" s="53">
        <v>150031583</v>
      </c>
      <c r="I389" s="53">
        <v>708006</v>
      </c>
      <c r="J389" s="340">
        <f t="shared" si="46"/>
        <v>1493882544</v>
      </c>
      <c r="K389" s="340">
        <f t="shared" si="47"/>
        <v>582622162</v>
      </c>
    </row>
    <row r="390" spans="1:23" x14ac:dyDescent="0.2">
      <c r="A390" s="50">
        <f>A389</f>
        <v>2022</v>
      </c>
      <c r="B390" s="70">
        <f t="shared" si="49"/>
        <v>5</v>
      </c>
      <c r="C390" s="53">
        <v>519553157</v>
      </c>
      <c r="D390" s="53">
        <v>105638737</v>
      </c>
      <c r="E390" s="53">
        <v>78837753</v>
      </c>
      <c r="F390" s="53">
        <v>828087984</v>
      </c>
      <c r="G390" s="342"/>
      <c r="H390" s="53">
        <v>162900060</v>
      </c>
      <c r="I390" s="53">
        <v>920549</v>
      </c>
      <c r="J390" s="340">
        <f t="shared" si="46"/>
        <v>1695938240</v>
      </c>
      <c r="K390" s="340">
        <f t="shared" si="47"/>
        <v>625191894</v>
      </c>
    </row>
    <row r="391" spans="1:23" x14ac:dyDescent="0.2">
      <c r="A391" s="50">
        <f t="shared" ref="A391:A401" si="51">A390</f>
        <v>2022</v>
      </c>
      <c r="B391" s="70">
        <f t="shared" si="49"/>
        <v>6</v>
      </c>
      <c r="C391" s="53">
        <v>566953438</v>
      </c>
      <c r="D391" s="53">
        <v>105689426</v>
      </c>
      <c r="E391" s="53">
        <v>92331879</v>
      </c>
      <c r="F391" s="53">
        <v>989264522</v>
      </c>
      <c r="G391" s="342"/>
      <c r="H391" s="53">
        <v>168210705</v>
      </c>
      <c r="I391" s="53">
        <v>1165888</v>
      </c>
      <c r="J391" s="340">
        <f t="shared" si="46"/>
        <v>1923615858</v>
      </c>
      <c r="K391" s="340">
        <f t="shared" si="47"/>
        <v>672642864</v>
      </c>
    </row>
    <row r="392" spans="1:23" x14ac:dyDescent="0.2">
      <c r="A392" s="50">
        <f t="shared" si="51"/>
        <v>2022</v>
      </c>
      <c r="B392" s="70">
        <f t="shared" si="49"/>
        <v>7</v>
      </c>
      <c r="C392" s="53">
        <v>608573765</v>
      </c>
      <c r="D392" s="53">
        <v>107313471</v>
      </c>
      <c r="E392" s="53">
        <v>82665073</v>
      </c>
      <c r="F392" s="53">
        <v>1087008557</v>
      </c>
      <c r="G392" s="342"/>
      <c r="H392" s="53">
        <v>170645273</v>
      </c>
      <c r="I392" s="53">
        <v>1315391</v>
      </c>
      <c r="J392" s="340">
        <f t="shared" si="46"/>
        <v>2057521530</v>
      </c>
      <c r="K392" s="340">
        <f t="shared" si="47"/>
        <v>715887236</v>
      </c>
    </row>
    <row r="393" spans="1:23" x14ac:dyDescent="0.2">
      <c r="A393" s="50">
        <f t="shared" si="51"/>
        <v>2022</v>
      </c>
      <c r="B393" s="70">
        <f t="shared" si="49"/>
        <v>8</v>
      </c>
      <c r="C393" s="53">
        <v>604512516</v>
      </c>
      <c r="D393" s="53">
        <v>107035560</v>
      </c>
      <c r="E393" s="53">
        <v>77209470</v>
      </c>
      <c r="F393" s="53">
        <v>1079044620</v>
      </c>
      <c r="G393" s="342"/>
      <c r="H393" s="53">
        <v>168311229</v>
      </c>
      <c r="I393" s="53">
        <v>1418240</v>
      </c>
      <c r="J393" s="340">
        <f t="shared" si="46"/>
        <v>2037531635</v>
      </c>
      <c r="K393" s="340">
        <f t="shared" si="47"/>
        <v>711548076</v>
      </c>
    </row>
    <row r="394" spans="1:23" x14ac:dyDescent="0.2">
      <c r="A394" s="50">
        <f>A393</f>
        <v>2022</v>
      </c>
      <c r="B394" s="70">
        <f t="shared" si="49"/>
        <v>9</v>
      </c>
      <c r="C394" s="53">
        <v>621741443</v>
      </c>
      <c r="D394" s="53">
        <v>105619236</v>
      </c>
      <c r="E394" s="53">
        <v>66830031</v>
      </c>
      <c r="F394" s="53">
        <v>1084901648</v>
      </c>
      <c r="G394" s="342"/>
      <c r="H394" s="53">
        <v>189609119</v>
      </c>
      <c r="I394" s="53">
        <v>1400563</v>
      </c>
      <c r="J394" s="340">
        <f t="shared" si="46"/>
        <v>2070102040</v>
      </c>
      <c r="K394" s="340">
        <f t="shared" si="47"/>
        <v>727360679</v>
      </c>
    </row>
    <row r="395" spans="1:23" x14ac:dyDescent="0.2">
      <c r="A395" s="50">
        <f t="shared" ref="A395" si="52">A394</f>
        <v>2022</v>
      </c>
      <c r="B395" s="70">
        <f t="shared" si="49"/>
        <v>10</v>
      </c>
      <c r="C395" s="53">
        <v>524320577</v>
      </c>
      <c r="D395" s="53">
        <v>97847876</v>
      </c>
      <c r="E395" s="53">
        <v>75335530</v>
      </c>
      <c r="F395" s="53">
        <v>837644660</v>
      </c>
      <c r="G395" s="342"/>
      <c r="H395" s="53">
        <v>167593530</v>
      </c>
      <c r="I395" s="53">
        <v>1205987</v>
      </c>
      <c r="J395" s="340">
        <f t="shared" si="46"/>
        <v>1703948160</v>
      </c>
      <c r="K395" s="340">
        <f t="shared" si="47"/>
        <v>622168453</v>
      </c>
    </row>
    <row r="396" spans="1:23" x14ac:dyDescent="0.2">
      <c r="A396" s="50">
        <f t="shared" si="51"/>
        <v>2022</v>
      </c>
      <c r="B396" s="70">
        <f t="shared" si="49"/>
        <v>11</v>
      </c>
      <c r="C396" s="53">
        <v>492784917</v>
      </c>
      <c r="D396" s="53">
        <v>94532773</v>
      </c>
      <c r="E396" s="53">
        <v>84737371</v>
      </c>
      <c r="F396" s="53">
        <v>734823878</v>
      </c>
      <c r="G396" s="342"/>
      <c r="H396" s="53">
        <v>157082677</v>
      </c>
      <c r="I396" s="53">
        <v>1040166</v>
      </c>
      <c r="J396" s="340">
        <f t="shared" si="46"/>
        <v>1565001782</v>
      </c>
      <c r="K396" s="340">
        <f t="shared" si="47"/>
        <v>587317690</v>
      </c>
    </row>
    <row r="397" spans="1:23" x14ac:dyDescent="0.2">
      <c r="A397" s="50">
        <f t="shared" si="51"/>
        <v>2022</v>
      </c>
      <c r="B397" s="258">
        <f t="shared" si="49"/>
        <v>12</v>
      </c>
      <c r="C397" s="150">
        <v>490198195</v>
      </c>
      <c r="D397" s="150">
        <v>96483279</v>
      </c>
      <c r="E397" s="150">
        <v>81397843</v>
      </c>
      <c r="F397" s="150">
        <v>689764573</v>
      </c>
      <c r="G397" s="343"/>
      <c r="H397" s="150">
        <v>162999428</v>
      </c>
      <c r="I397" s="150">
        <v>867788</v>
      </c>
      <c r="J397" s="391">
        <f t="shared" si="46"/>
        <v>1521711106</v>
      </c>
      <c r="K397" s="391">
        <f t="shared" si="47"/>
        <v>586681474</v>
      </c>
    </row>
    <row r="398" spans="1:23" x14ac:dyDescent="0.2">
      <c r="A398" s="50">
        <f>A397+1</f>
        <v>2023</v>
      </c>
      <c r="B398" s="70">
        <f t="shared" si="49"/>
        <v>1</v>
      </c>
      <c r="C398" s="53">
        <v>479789867</v>
      </c>
      <c r="D398" s="53">
        <v>95404594</v>
      </c>
      <c r="E398" s="53">
        <v>82939635</v>
      </c>
      <c r="F398" s="53">
        <v>765653951</v>
      </c>
      <c r="G398" s="342"/>
      <c r="H398" s="53">
        <v>160981753</v>
      </c>
      <c r="I398" s="53">
        <v>774884</v>
      </c>
      <c r="J398" s="340">
        <f t="shared" si="46"/>
        <v>1585544684</v>
      </c>
      <c r="K398" s="340">
        <f t="shared" si="47"/>
        <v>575194461</v>
      </c>
    </row>
    <row r="399" spans="1:23" x14ac:dyDescent="0.2">
      <c r="A399" s="50">
        <f t="shared" si="51"/>
        <v>2023</v>
      </c>
      <c r="B399" s="70">
        <f t="shared" si="49"/>
        <v>2</v>
      </c>
      <c r="C399" s="53">
        <v>444666709</v>
      </c>
      <c r="D399" s="53">
        <v>89756069</v>
      </c>
      <c r="E399" s="53">
        <v>54963899</v>
      </c>
      <c r="F399" s="53">
        <v>639983943</v>
      </c>
      <c r="G399" s="342"/>
      <c r="H399" s="53">
        <v>144256600</v>
      </c>
      <c r="I399" s="53">
        <v>755493</v>
      </c>
      <c r="J399" s="340">
        <f t="shared" si="46"/>
        <v>1374382713</v>
      </c>
      <c r="K399" s="340">
        <f t="shared" si="47"/>
        <v>534422778</v>
      </c>
    </row>
    <row r="400" spans="1:23" x14ac:dyDescent="0.2">
      <c r="A400" s="50">
        <f t="shared" si="51"/>
        <v>2023</v>
      </c>
      <c r="B400" s="70">
        <f t="shared" si="49"/>
        <v>3</v>
      </c>
      <c r="C400" s="53">
        <v>473939380</v>
      </c>
      <c r="D400" s="53">
        <v>95726449</v>
      </c>
      <c r="E400" s="53">
        <v>74292052</v>
      </c>
      <c r="F400" s="53">
        <v>666953849</v>
      </c>
      <c r="G400" s="342"/>
      <c r="H400" s="53">
        <v>147838048</v>
      </c>
      <c r="I400" s="53">
        <v>955674</v>
      </c>
      <c r="J400" s="340">
        <f t="shared" si="46"/>
        <v>1459705452</v>
      </c>
      <c r="K400" s="340">
        <f t="shared" si="47"/>
        <v>569665829</v>
      </c>
    </row>
    <row r="401" spans="1:11" x14ac:dyDescent="0.2">
      <c r="A401" s="50">
        <f t="shared" si="51"/>
        <v>2023</v>
      </c>
      <c r="B401" s="70">
        <f t="shared" si="49"/>
        <v>4</v>
      </c>
      <c r="C401" s="53">
        <v>504244185</v>
      </c>
      <c r="D401" s="53">
        <v>96708996</v>
      </c>
      <c r="E401" s="53">
        <v>68311710</v>
      </c>
      <c r="F401" s="53">
        <v>770322892</v>
      </c>
      <c r="G401" s="342"/>
      <c r="H401" s="53">
        <v>151284194</v>
      </c>
      <c r="I401" s="53">
        <v>1167801</v>
      </c>
      <c r="J401" s="340">
        <f t="shared" si="46"/>
        <v>1592039778</v>
      </c>
      <c r="K401" s="340">
        <f t="shared" si="47"/>
        <v>600953181</v>
      </c>
    </row>
    <row r="402" spans="1:11" x14ac:dyDescent="0.2">
      <c r="A402" s="50"/>
      <c r="C402" s="53"/>
    </row>
    <row r="403" spans="1:11" ht="12.6" customHeight="1" x14ac:dyDescent="0.2">
      <c r="B403"/>
      <c r="C403" s="46" t="str">
        <f t="shared" ref="C403:J403" si="53">+C1</f>
        <v>Com</v>
      </c>
      <c r="D403" s="46" t="str">
        <f t="shared" si="53"/>
        <v>Ind</v>
      </c>
      <c r="E403" s="46" t="str">
        <f t="shared" si="53"/>
        <v>Pho</v>
      </c>
      <c r="F403" s="46" t="str">
        <f t="shared" si="53"/>
        <v>Res</v>
      </c>
      <c r="G403" s="46" t="str">
        <f t="shared" si="53"/>
        <v>SL</v>
      </c>
      <c r="H403" s="46" t="str">
        <f t="shared" si="53"/>
        <v>SPA</v>
      </c>
      <c r="I403" s="46" t="str">
        <f t="shared" si="53"/>
        <v>CS</v>
      </c>
      <c r="J403" s="46" t="str">
        <f t="shared" si="53"/>
        <v>Sales Total (KWH)</v>
      </c>
      <c r="K403" s="341" t="str">
        <f>K1</f>
        <v>ComInd</v>
      </c>
    </row>
    <row r="404" spans="1:11" x14ac:dyDescent="0.2">
      <c r="B404">
        <v>1990</v>
      </c>
      <c r="C404" s="44">
        <f t="shared" ref="C404:K413" si="54">SUMIF($A$2:$A$328,$B$404:$B$430,C$2:C$328)</f>
        <v>4228835388</v>
      </c>
      <c r="D404" s="44">
        <f t="shared" si="54"/>
        <v>830208311</v>
      </c>
      <c r="E404" s="44">
        <f t="shared" si="54"/>
        <v>1987768965</v>
      </c>
      <c r="F404" s="44">
        <f t="shared" si="54"/>
        <v>5411582603</v>
      </c>
      <c r="G404" s="44">
        <f t="shared" si="54"/>
        <v>40821964</v>
      </c>
      <c r="H404" s="44">
        <f t="shared" si="54"/>
        <v>934077600</v>
      </c>
      <c r="I404" s="44">
        <f t="shared" si="54"/>
        <v>2501640</v>
      </c>
      <c r="J404" s="44">
        <f t="shared" si="54"/>
        <v>13435796471</v>
      </c>
      <c r="K404" s="44">
        <f t="shared" si="54"/>
        <v>5059043699</v>
      </c>
    </row>
    <row r="405" spans="1:11" x14ac:dyDescent="0.2">
      <c r="B405">
        <f>B404+1</f>
        <v>1991</v>
      </c>
      <c r="C405" s="44">
        <f t="shared" si="54"/>
        <v>4271501782</v>
      </c>
      <c r="D405" s="44">
        <f t="shared" si="54"/>
        <v>808522103</v>
      </c>
      <c r="E405" s="44">
        <f t="shared" si="54"/>
        <v>1860834149</v>
      </c>
      <c r="F405" s="44">
        <f t="shared" si="54"/>
        <v>5507133546</v>
      </c>
      <c r="G405" s="44">
        <f t="shared" si="54"/>
        <v>41780114</v>
      </c>
      <c r="H405" s="44">
        <f t="shared" si="54"/>
        <v>962863313</v>
      </c>
      <c r="I405" s="44">
        <f t="shared" si="54"/>
        <v>2078142</v>
      </c>
      <c r="J405" s="44">
        <f t="shared" si="54"/>
        <v>13454713149</v>
      </c>
      <c r="K405" s="44">
        <f t="shared" si="54"/>
        <v>5080023885</v>
      </c>
    </row>
    <row r="406" spans="1:11" x14ac:dyDescent="0.2">
      <c r="B406">
        <f t="shared" ref="B406:B436" si="55">B405+1</f>
        <v>1992</v>
      </c>
      <c r="C406" s="44">
        <f t="shared" si="54"/>
        <v>4330689118</v>
      </c>
      <c r="D406" s="44">
        <f t="shared" si="54"/>
        <v>837209709</v>
      </c>
      <c r="E406" s="44">
        <f t="shared" si="54"/>
        <v>1788144098</v>
      </c>
      <c r="F406" s="44">
        <f t="shared" si="54"/>
        <v>5559833978</v>
      </c>
      <c r="G406" s="44">
        <f t="shared" si="54"/>
        <v>42781394</v>
      </c>
      <c r="H406" s="44">
        <f t="shared" si="54"/>
        <v>991218369</v>
      </c>
      <c r="I406" s="44">
        <f t="shared" si="54"/>
        <v>1882579</v>
      </c>
      <c r="J406" s="44">
        <f t="shared" si="54"/>
        <v>13551759245</v>
      </c>
      <c r="K406" s="44">
        <f t="shared" si="54"/>
        <v>5167898827</v>
      </c>
    </row>
    <row r="407" spans="1:11" x14ac:dyDescent="0.2">
      <c r="B407">
        <f t="shared" si="55"/>
        <v>1993</v>
      </c>
      <c r="C407" s="44">
        <f t="shared" si="54"/>
        <v>4430647069</v>
      </c>
      <c r="D407" s="44">
        <f t="shared" si="54"/>
        <v>882862838</v>
      </c>
      <c r="E407" s="44">
        <f t="shared" si="54"/>
        <v>1352754012</v>
      </c>
      <c r="F407" s="44">
        <f t="shared" si="54"/>
        <v>5705620305</v>
      </c>
      <c r="G407" s="44">
        <f t="shared" si="54"/>
        <v>44674809</v>
      </c>
      <c r="H407" s="44">
        <f t="shared" si="54"/>
        <v>1028358807</v>
      </c>
      <c r="I407" s="44">
        <f t="shared" si="54"/>
        <v>1568640</v>
      </c>
      <c r="J407" s="44">
        <f t="shared" si="54"/>
        <v>13446486480</v>
      </c>
      <c r="K407" s="44">
        <f t="shared" si="54"/>
        <v>5313509907</v>
      </c>
    </row>
    <row r="408" spans="1:11" x14ac:dyDescent="0.2">
      <c r="B408">
        <f t="shared" si="55"/>
        <v>1994</v>
      </c>
      <c r="C408" s="44">
        <f t="shared" si="54"/>
        <v>4581259322</v>
      </c>
      <c r="D408" s="44">
        <f t="shared" si="54"/>
        <v>879803689</v>
      </c>
      <c r="E408" s="44">
        <f t="shared" si="54"/>
        <v>1398401264</v>
      </c>
      <c r="F408" s="44">
        <f t="shared" si="54"/>
        <v>5946905122</v>
      </c>
      <c r="G408" s="44">
        <f t="shared" si="54"/>
        <v>45983419</v>
      </c>
      <c r="H408" s="44">
        <f t="shared" si="54"/>
        <v>1077715042</v>
      </c>
      <c r="I408" s="44">
        <f t="shared" si="54"/>
        <v>1592462</v>
      </c>
      <c r="J408" s="44">
        <f t="shared" si="54"/>
        <v>13931660320</v>
      </c>
      <c r="K408" s="44">
        <f t="shared" si="54"/>
        <v>5461063011</v>
      </c>
    </row>
    <row r="409" spans="1:11" x14ac:dyDescent="0.2">
      <c r="B409">
        <f t="shared" si="55"/>
        <v>1995</v>
      </c>
      <c r="C409" s="44">
        <f t="shared" si="54"/>
        <v>4708559265</v>
      </c>
      <c r="D409" s="44">
        <f t="shared" si="54"/>
        <v>813262702</v>
      </c>
      <c r="E409" s="44">
        <f t="shared" si="54"/>
        <v>1548786868</v>
      </c>
      <c r="F409" s="44">
        <f t="shared" si="54"/>
        <v>6351642144</v>
      </c>
      <c r="G409" s="44">
        <f t="shared" si="54"/>
        <v>50846981</v>
      </c>
      <c r="H409" s="44">
        <f t="shared" si="54"/>
        <v>1125125124</v>
      </c>
      <c r="I409" s="44">
        <f t="shared" si="54"/>
        <v>1731359</v>
      </c>
      <c r="J409" s="44">
        <f t="shared" si="54"/>
        <v>14599954443</v>
      </c>
      <c r="K409" s="44">
        <f t="shared" si="54"/>
        <v>5521821967</v>
      </c>
    </row>
    <row r="410" spans="1:11" x14ac:dyDescent="0.2">
      <c r="B410">
        <f t="shared" si="55"/>
        <v>1996</v>
      </c>
      <c r="C410" s="44">
        <f t="shared" si="54"/>
        <v>4813002123</v>
      </c>
      <c r="D410" s="44">
        <f t="shared" si="54"/>
        <v>798313289</v>
      </c>
      <c r="E410" s="44">
        <f t="shared" si="54"/>
        <v>1506600384</v>
      </c>
      <c r="F410" s="44">
        <f t="shared" si="54"/>
        <v>6606502956</v>
      </c>
      <c r="G410" s="44">
        <f t="shared" si="54"/>
        <v>52777676</v>
      </c>
      <c r="H410" s="44">
        <f t="shared" si="54"/>
        <v>1149734441</v>
      </c>
      <c r="I410" s="44">
        <f t="shared" si="54"/>
        <v>1996426</v>
      </c>
      <c r="J410" s="44">
        <f t="shared" si="54"/>
        <v>14928927295</v>
      </c>
      <c r="K410" s="44">
        <f t="shared" si="54"/>
        <v>5611315412</v>
      </c>
    </row>
    <row r="411" spans="1:11" x14ac:dyDescent="0.2">
      <c r="B411">
        <f t="shared" si="55"/>
        <v>1997</v>
      </c>
      <c r="C411" s="44">
        <f t="shared" si="54"/>
        <v>4898581878</v>
      </c>
      <c r="D411" s="44">
        <f t="shared" si="54"/>
        <v>939915265</v>
      </c>
      <c r="E411" s="44">
        <f t="shared" si="54"/>
        <v>1525839321</v>
      </c>
      <c r="F411" s="44">
        <f t="shared" si="54"/>
        <v>6499820215</v>
      </c>
      <c r="G411" s="44">
        <f t="shared" si="54"/>
        <v>52777565</v>
      </c>
      <c r="H411" s="44">
        <f t="shared" si="54"/>
        <v>1170319812</v>
      </c>
      <c r="I411" s="44">
        <f t="shared" si="54"/>
        <v>2036642</v>
      </c>
      <c r="J411" s="44">
        <f t="shared" si="54"/>
        <v>15089290698</v>
      </c>
      <c r="K411" s="44">
        <f t="shared" si="54"/>
        <v>5838497143</v>
      </c>
    </row>
    <row r="412" spans="1:11" x14ac:dyDescent="0.2">
      <c r="B412">
        <f t="shared" si="55"/>
        <v>1998</v>
      </c>
      <c r="C412" s="44">
        <f t="shared" si="54"/>
        <v>5170313787</v>
      </c>
      <c r="D412" s="44">
        <f t="shared" si="54"/>
        <v>997601096</v>
      </c>
      <c r="E412" s="44">
        <f t="shared" si="54"/>
        <v>1521942724</v>
      </c>
      <c r="F412" s="44">
        <f t="shared" si="54"/>
        <v>7050418402</v>
      </c>
      <c r="G412" s="44">
        <f t="shared" si="54"/>
        <v>53939486</v>
      </c>
      <c r="H412" s="44">
        <f t="shared" si="54"/>
        <v>1230572868</v>
      </c>
      <c r="I412" s="44">
        <f t="shared" si="54"/>
        <v>2567841</v>
      </c>
      <c r="J412" s="44">
        <f t="shared" si="54"/>
        <v>16027356204</v>
      </c>
      <c r="K412" s="44">
        <f t="shared" si="54"/>
        <v>6167914883</v>
      </c>
    </row>
    <row r="413" spans="1:11" x14ac:dyDescent="0.2">
      <c r="B413">
        <f t="shared" si="55"/>
        <v>1999</v>
      </c>
      <c r="C413" s="44">
        <f t="shared" si="54"/>
        <v>5333336586</v>
      </c>
      <c r="D413" s="44">
        <f t="shared" si="54"/>
        <v>1022776949</v>
      </c>
      <c r="E413" s="44">
        <f t="shared" si="54"/>
        <v>1200486663</v>
      </c>
      <c r="F413" s="44">
        <f t="shared" si="54"/>
        <v>6967175900</v>
      </c>
      <c r="G413" s="44">
        <f t="shared" si="54"/>
        <v>52130039</v>
      </c>
      <c r="H413" s="44">
        <f t="shared" si="54"/>
        <v>1225992405</v>
      </c>
      <c r="I413" s="44">
        <f t="shared" si="54"/>
        <v>3059866</v>
      </c>
      <c r="J413" s="44">
        <f t="shared" si="54"/>
        <v>15804958408</v>
      </c>
      <c r="K413" s="44">
        <f t="shared" si="54"/>
        <v>6356113535</v>
      </c>
    </row>
    <row r="414" spans="1:11" x14ac:dyDescent="0.2">
      <c r="B414">
        <f t="shared" si="55"/>
        <v>2000</v>
      </c>
      <c r="C414" s="44">
        <f t="shared" ref="C414:K423" si="56">SUMIF($A$2:$A$328,$B$404:$B$430,C$2:C$328)</f>
        <v>5537887321</v>
      </c>
      <c r="D414" s="44">
        <f t="shared" si="56"/>
        <v>1080765808</v>
      </c>
      <c r="E414" s="44">
        <f t="shared" si="56"/>
        <v>1309128215</v>
      </c>
      <c r="F414" s="44">
        <f t="shared" si="56"/>
        <v>7368853727</v>
      </c>
      <c r="G414" s="44">
        <f t="shared" si="56"/>
        <v>53116781</v>
      </c>
      <c r="H414" s="44">
        <f t="shared" si="56"/>
        <v>1284895188</v>
      </c>
      <c r="I414" s="44">
        <f t="shared" si="56"/>
        <v>3211811</v>
      </c>
      <c r="J414" s="44">
        <f t="shared" si="56"/>
        <v>16637858851</v>
      </c>
      <c r="K414" s="44">
        <f t="shared" si="56"/>
        <v>6618653129</v>
      </c>
    </row>
    <row r="415" spans="1:11" x14ac:dyDescent="0.2">
      <c r="B415">
        <f t="shared" si="55"/>
        <v>2001</v>
      </c>
      <c r="C415" s="44">
        <f t="shared" si="56"/>
        <v>5681767018</v>
      </c>
      <c r="D415" s="44">
        <f t="shared" si="56"/>
        <v>1162535819</v>
      </c>
      <c r="E415" s="44">
        <f t="shared" si="56"/>
        <v>1166170108</v>
      </c>
      <c r="F415" s="44">
        <f t="shared" si="56"/>
        <v>7594127827</v>
      </c>
      <c r="G415" s="44">
        <f t="shared" si="56"/>
        <v>53549350</v>
      </c>
      <c r="H415" s="44">
        <f t="shared" si="56"/>
        <v>1314398467</v>
      </c>
      <c r="I415" s="44">
        <f t="shared" si="56"/>
        <v>3222564</v>
      </c>
      <c r="J415" s="44">
        <f t="shared" si="56"/>
        <v>16975771153</v>
      </c>
      <c r="K415" s="44">
        <f t="shared" si="56"/>
        <v>6844302837</v>
      </c>
    </row>
    <row r="416" spans="1:11" x14ac:dyDescent="0.2">
      <c r="B416">
        <f t="shared" si="55"/>
        <v>2002</v>
      </c>
      <c r="C416" s="44">
        <f t="shared" si="56"/>
        <v>5828292524</v>
      </c>
      <c r="D416" s="44">
        <f t="shared" si="56"/>
        <v>1233920500</v>
      </c>
      <c r="E416" s="44">
        <f t="shared" si="56"/>
        <v>1378049921</v>
      </c>
      <c r="F416" s="44">
        <f t="shared" si="56"/>
        <v>8046431553</v>
      </c>
      <c r="G416" s="44">
        <f t="shared" si="56"/>
        <v>55394059</v>
      </c>
      <c r="H416" s="44">
        <f t="shared" si="56"/>
        <v>1379730117</v>
      </c>
      <c r="I416" s="44">
        <f t="shared" si="56"/>
        <v>3323147</v>
      </c>
      <c r="J416" s="44">
        <f t="shared" si="56"/>
        <v>17925141821</v>
      </c>
      <c r="K416" s="44">
        <f t="shared" si="56"/>
        <v>7062213024</v>
      </c>
    </row>
    <row r="417" spans="1:11" x14ac:dyDescent="0.2">
      <c r="B417">
        <f t="shared" si="55"/>
        <v>2003</v>
      </c>
      <c r="C417" s="44">
        <f t="shared" si="56"/>
        <v>5845037648</v>
      </c>
      <c r="D417" s="44">
        <f t="shared" si="56"/>
        <v>1302778602</v>
      </c>
      <c r="E417" s="44">
        <f t="shared" si="56"/>
        <v>1276554597</v>
      </c>
      <c r="F417" s="44">
        <f t="shared" si="56"/>
        <v>8264747195</v>
      </c>
      <c r="G417" s="44">
        <f t="shared" si="56"/>
        <v>56848291</v>
      </c>
      <c r="H417" s="44">
        <f t="shared" si="56"/>
        <v>1481170003</v>
      </c>
      <c r="I417" s="44">
        <f t="shared" si="56"/>
        <v>3473951</v>
      </c>
      <c r="J417" s="44">
        <f t="shared" si="56"/>
        <v>18230610287</v>
      </c>
      <c r="K417" s="44">
        <f t="shared" si="56"/>
        <v>7147816250</v>
      </c>
    </row>
    <row r="418" spans="1:11" x14ac:dyDescent="0.2">
      <c r="B418">
        <f t="shared" si="55"/>
        <v>2004</v>
      </c>
      <c r="C418" s="44">
        <f t="shared" si="56"/>
        <v>5984614749</v>
      </c>
      <c r="D418" s="44">
        <f t="shared" si="56"/>
        <v>1326918951</v>
      </c>
      <c r="E418" s="44">
        <f t="shared" si="56"/>
        <v>1228750747</v>
      </c>
      <c r="F418" s="44">
        <f t="shared" si="56"/>
        <v>8292828325</v>
      </c>
      <c r="G418" s="44">
        <f t="shared" si="56"/>
        <v>57933338</v>
      </c>
      <c r="H418" s="44">
        <f t="shared" si="56"/>
        <v>1542187329</v>
      </c>
      <c r="I418" s="44">
        <f t="shared" si="56"/>
        <v>3436927</v>
      </c>
      <c r="J418" s="44">
        <f t="shared" si="56"/>
        <v>18436670366</v>
      </c>
      <c r="K418" s="44">
        <f t="shared" si="56"/>
        <v>7311533700</v>
      </c>
    </row>
    <row r="419" spans="1:11" x14ac:dyDescent="0.2">
      <c r="B419">
        <f t="shared" si="55"/>
        <v>2005</v>
      </c>
      <c r="C419" s="44">
        <f t="shared" si="56"/>
        <v>6229372631</v>
      </c>
      <c r="D419" s="44">
        <f t="shared" si="56"/>
        <v>1328635204</v>
      </c>
      <c r="E419" s="44">
        <f t="shared" si="56"/>
        <v>1149123412</v>
      </c>
      <c r="F419" s="44">
        <f t="shared" si="56"/>
        <v>8562462056</v>
      </c>
      <c r="G419" s="44">
        <f t="shared" si="56"/>
        <v>59577522</v>
      </c>
      <c r="H419" s="44">
        <f t="shared" si="56"/>
        <v>1582281840</v>
      </c>
      <c r="I419" s="44">
        <f t="shared" si="56"/>
        <v>3632226</v>
      </c>
      <c r="J419" s="44">
        <f t="shared" si="56"/>
        <v>18915084891</v>
      </c>
      <c r="K419" s="44">
        <f t="shared" si="56"/>
        <v>7558007835</v>
      </c>
    </row>
    <row r="420" spans="1:11" x14ac:dyDescent="0.2">
      <c r="B420">
        <f t="shared" si="55"/>
        <v>2006</v>
      </c>
      <c r="C420" s="44">
        <f t="shared" si="56"/>
        <v>6352991376</v>
      </c>
      <c r="D420" s="44">
        <f t="shared" si="56"/>
        <v>1343294919</v>
      </c>
      <c r="E420" s="44">
        <f t="shared" si="56"/>
        <v>936071166</v>
      </c>
      <c r="F420" s="44">
        <f t="shared" si="56"/>
        <v>8720867877</v>
      </c>
      <c r="G420" s="44">
        <f t="shared" si="56"/>
        <v>60770419</v>
      </c>
      <c r="H420" s="44">
        <f t="shared" si="56"/>
        <v>1607234078</v>
      </c>
      <c r="I420" s="44">
        <f t="shared" si="56"/>
        <v>3836052</v>
      </c>
      <c r="J420" s="44">
        <f t="shared" si="56"/>
        <v>19025065887</v>
      </c>
      <c r="K420" s="44">
        <f t="shared" si="56"/>
        <v>7696286295</v>
      </c>
    </row>
    <row r="421" spans="1:11" x14ac:dyDescent="0.2">
      <c r="B421">
        <f t="shared" si="55"/>
        <v>2007</v>
      </c>
      <c r="C421" s="44">
        <f t="shared" si="56"/>
        <v>6537945270</v>
      </c>
      <c r="D421" s="44">
        <f t="shared" si="56"/>
        <v>1315641475</v>
      </c>
      <c r="E421" s="44">
        <f t="shared" si="56"/>
        <v>1049871013</v>
      </c>
      <c r="F421" s="44">
        <f t="shared" si="56"/>
        <v>8868226042</v>
      </c>
      <c r="G421" s="44">
        <f t="shared" si="56"/>
        <v>62505388</v>
      </c>
      <c r="H421" s="44">
        <f t="shared" si="56"/>
        <v>1691995075</v>
      </c>
      <c r="I421" s="44">
        <f t="shared" si="56"/>
        <v>3579022</v>
      </c>
      <c r="J421" s="44">
        <f t="shared" si="56"/>
        <v>19529763285</v>
      </c>
      <c r="K421" s="44">
        <f t="shared" si="56"/>
        <v>7853586745</v>
      </c>
    </row>
    <row r="422" spans="1:11" x14ac:dyDescent="0.2">
      <c r="B422">
        <f t="shared" si="55"/>
        <v>2008</v>
      </c>
      <c r="C422" s="44">
        <f t="shared" si="56"/>
        <v>6396049874</v>
      </c>
      <c r="D422" s="44">
        <f t="shared" si="56"/>
        <v>1235737174</v>
      </c>
      <c r="E422" s="44">
        <f t="shared" si="56"/>
        <v>969133642</v>
      </c>
      <c r="F422" s="44">
        <f t="shared" si="56"/>
        <v>8543873532</v>
      </c>
      <c r="G422" s="44">
        <f t="shared" si="56"/>
        <v>63658670</v>
      </c>
      <c r="H422" s="44">
        <f t="shared" si="56"/>
        <v>1775889551</v>
      </c>
      <c r="I422" s="44">
        <f t="shared" si="56"/>
        <v>2668439</v>
      </c>
      <c r="J422" s="44">
        <f t="shared" si="56"/>
        <v>18987010882</v>
      </c>
      <c r="K422" s="44">
        <f t="shared" si="56"/>
        <v>7631787048</v>
      </c>
    </row>
    <row r="423" spans="1:11" x14ac:dyDescent="0.2">
      <c r="B423">
        <f t="shared" si="55"/>
        <v>2009</v>
      </c>
      <c r="C423" s="44">
        <f t="shared" si="56"/>
        <v>6271868565</v>
      </c>
      <c r="D423" s="44">
        <f t="shared" si="56"/>
        <v>1088472832</v>
      </c>
      <c r="E423" s="44">
        <f t="shared" si="56"/>
        <v>906279086</v>
      </c>
      <c r="F423" s="44">
        <f t="shared" si="56"/>
        <v>8666471925</v>
      </c>
      <c r="G423" s="44">
        <f t="shared" si="56"/>
        <v>68221440</v>
      </c>
      <c r="H423" s="44">
        <f t="shared" si="56"/>
        <v>1771040822</v>
      </c>
      <c r="I423" s="44">
        <f t="shared" si="56"/>
        <v>2036028</v>
      </c>
      <c r="J423" s="44">
        <f t="shared" si="56"/>
        <v>18774390698</v>
      </c>
      <c r="K423" s="44">
        <f t="shared" si="56"/>
        <v>7360341397</v>
      </c>
    </row>
    <row r="424" spans="1:11" x14ac:dyDescent="0.2">
      <c r="B424">
        <f t="shared" si="55"/>
        <v>2010</v>
      </c>
      <c r="C424" s="44">
        <f t="shared" ref="C424:K430" si="57">SUMIF($A$2:$A$328,$B$404:$B$430,C$2:C$328)</f>
        <v>6219507978</v>
      </c>
      <c r="D424" s="44">
        <f t="shared" si="57"/>
        <v>1058001964</v>
      </c>
      <c r="E424" s="44">
        <f t="shared" si="57"/>
        <v>952248505</v>
      </c>
      <c r="F424" s="44">
        <f t="shared" si="57"/>
        <v>9184729773</v>
      </c>
      <c r="G424" s="44">
        <f t="shared" si="57"/>
        <v>72575993</v>
      </c>
      <c r="H424" s="44">
        <f t="shared" si="57"/>
        <v>1724415276</v>
      </c>
      <c r="I424" s="44">
        <f t="shared" si="57"/>
        <v>1983095</v>
      </c>
      <c r="J424" s="44">
        <f t="shared" si="57"/>
        <v>19213462584</v>
      </c>
      <c r="K424" s="44">
        <f t="shared" si="57"/>
        <v>7277509942</v>
      </c>
    </row>
    <row r="425" spans="1:11" x14ac:dyDescent="0.2">
      <c r="B425">
        <f t="shared" si="55"/>
        <v>2011</v>
      </c>
      <c r="C425" s="44">
        <f t="shared" si="57"/>
        <v>6204742265</v>
      </c>
      <c r="D425" s="44">
        <f t="shared" si="57"/>
        <v>1072475646</v>
      </c>
      <c r="E425" s="44">
        <f t="shared" si="57"/>
        <v>731228482</v>
      </c>
      <c r="F425" s="44">
        <f t="shared" si="57"/>
        <v>8717990121</v>
      </c>
      <c r="G425" s="44">
        <f t="shared" si="57"/>
        <v>74088022</v>
      </c>
      <c r="H425" s="44">
        <f t="shared" si="57"/>
        <v>1761223465</v>
      </c>
      <c r="I425" s="44">
        <f t="shared" si="57"/>
        <v>1820726</v>
      </c>
      <c r="J425" s="44">
        <f t="shared" si="57"/>
        <v>18563568727</v>
      </c>
      <c r="K425" s="44">
        <f t="shared" si="57"/>
        <v>7277217911</v>
      </c>
    </row>
    <row r="426" spans="1:11" x14ac:dyDescent="0.2">
      <c r="B426">
        <f t="shared" si="55"/>
        <v>2012</v>
      </c>
      <c r="C426" s="44">
        <f t="shared" si="57"/>
        <v>6183185441</v>
      </c>
      <c r="D426" s="44">
        <f t="shared" si="57"/>
        <v>1088366948</v>
      </c>
      <c r="E426" s="44">
        <f t="shared" si="57"/>
        <v>913070838</v>
      </c>
      <c r="F426" s="44">
        <f t="shared" si="57"/>
        <v>8395166373</v>
      </c>
      <c r="G426" s="44">
        <f t="shared" si="57"/>
        <v>74633457</v>
      </c>
      <c r="H426" s="44">
        <f t="shared" si="57"/>
        <v>1752330010</v>
      </c>
      <c r="I426" s="44">
        <f t="shared" si="57"/>
        <v>1808514</v>
      </c>
      <c r="J426" s="44">
        <f t="shared" si="57"/>
        <v>18408561581</v>
      </c>
      <c r="K426" s="44">
        <f t="shared" si="57"/>
        <v>7271552389</v>
      </c>
    </row>
    <row r="427" spans="1:11" x14ac:dyDescent="0.2">
      <c r="B427">
        <f t="shared" si="55"/>
        <v>2013</v>
      </c>
      <c r="C427" s="44">
        <f t="shared" si="57"/>
        <v>6087781958</v>
      </c>
      <c r="D427" s="44">
        <f t="shared" si="57"/>
        <v>1131449601</v>
      </c>
      <c r="E427" s="44">
        <f t="shared" si="57"/>
        <v>895363374</v>
      </c>
      <c r="F427" s="44">
        <f t="shared" si="57"/>
        <v>8469566679</v>
      </c>
      <c r="G427" s="44">
        <f t="shared" si="57"/>
        <v>75232586</v>
      </c>
      <c r="H427" s="44">
        <f t="shared" si="57"/>
        <v>1756330599</v>
      </c>
      <c r="I427" s="44">
        <f t="shared" si="57"/>
        <v>1936830</v>
      </c>
      <c r="J427" s="44">
        <f t="shared" si="57"/>
        <v>18417661627</v>
      </c>
      <c r="K427" s="44">
        <f t="shared" si="57"/>
        <v>7219231559</v>
      </c>
    </row>
    <row r="428" spans="1:11" x14ac:dyDescent="0.2">
      <c r="B428">
        <f t="shared" si="55"/>
        <v>2014</v>
      </c>
      <c r="C428" s="44">
        <f t="shared" si="57"/>
        <v>6139605200</v>
      </c>
      <c r="D428" s="44">
        <f t="shared" si="57"/>
        <v>1163210055</v>
      </c>
      <c r="E428" s="44">
        <f t="shared" si="57"/>
        <v>737576238</v>
      </c>
      <c r="F428" s="44">
        <f t="shared" si="57"/>
        <v>8655849745</v>
      </c>
      <c r="G428" s="44">
        <f t="shared" si="57"/>
        <v>75325755</v>
      </c>
      <c r="H428" s="44">
        <f t="shared" si="57"/>
        <v>1751570695</v>
      </c>
      <c r="I428" s="250">
        <f t="shared" si="57"/>
        <v>2601152</v>
      </c>
      <c r="J428" s="44">
        <f t="shared" si="57"/>
        <v>18525738840</v>
      </c>
      <c r="K428" s="44">
        <f t="shared" si="57"/>
        <v>7302815255</v>
      </c>
    </row>
    <row r="429" spans="1:11" x14ac:dyDescent="0.2">
      <c r="A429" s="59"/>
      <c r="B429">
        <f t="shared" si="55"/>
        <v>2015</v>
      </c>
      <c r="C429" s="44">
        <f t="shared" si="57"/>
        <v>6294302991</v>
      </c>
      <c r="D429" s="44">
        <f t="shared" si="57"/>
        <v>1214302206</v>
      </c>
      <c r="E429" s="44">
        <f t="shared" si="57"/>
        <v>655238604</v>
      </c>
      <c r="F429" s="44">
        <f t="shared" si="57"/>
        <v>9045021088</v>
      </c>
      <c r="G429" s="44">
        <f t="shared" si="57"/>
        <v>77031785</v>
      </c>
      <c r="H429" s="44">
        <f t="shared" si="57"/>
        <v>1714213252</v>
      </c>
      <c r="I429" s="250">
        <f t="shared" si="57"/>
        <v>6364327</v>
      </c>
      <c r="J429" s="44">
        <f t="shared" si="57"/>
        <v>19006474253</v>
      </c>
      <c r="K429" s="44">
        <f t="shared" si="57"/>
        <v>7508605197</v>
      </c>
    </row>
    <row r="430" spans="1:11" x14ac:dyDescent="0.2">
      <c r="B430">
        <f t="shared" si="55"/>
        <v>2016</v>
      </c>
      <c r="C430" s="44">
        <f t="shared" si="57"/>
        <v>6301950578</v>
      </c>
      <c r="D430" s="44">
        <f t="shared" si="57"/>
        <v>1272444666</v>
      </c>
      <c r="E430" s="44">
        <f t="shared" si="57"/>
        <v>655958866</v>
      </c>
      <c r="F430" s="44">
        <f t="shared" si="57"/>
        <v>9187439621</v>
      </c>
      <c r="G430" s="44">
        <f t="shared" si="57"/>
        <v>78218107</v>
      </c>
      <c r="H430" s="44">
        <f t="shared" si="57"/>
        <v>1730059333</v>
      </c>
      <c r="I430" s="44">
        <f t="shared" si="57"/>
        <v>8453957</v>
      </c>
      <c r="J430" s="44">
        <f t="shared" si="57"/>
        <v>19234525128</v>
      </c>
      <c r="K430" s="44">
        <f t="shared" si="57"/>
        <v>7574395244</v>
      </c>
    </row>
    <row r="431" spans="1:11" x14ac:dyDescent="0.2">
      <c r="B431">
        <f t="shared" si="55"/>
        <v>2017</v>
      </c>
      <c r="C431" s="44">
        <f t="shared" ref="C431:K431" si="58">SUMIF($A$2:$A$339,$B$404:$B$431,C$2:C$339)</f>
        <v>6351730487</v>
      </c>
      <c r="D431" s="44">
        <f t="shared" si="58"/>
        <v>1277122788</v>
      </c>
      <c r="E431" s="44">
        <f t="shared" si="58"/>
        <v>743916758</v>
      </c>
      <c r="F431" s="44">
        <f t="shared" si="58"/>
        <v>9031912176</v>
      </c>
      <c r="G431" s="214">
        <f t="shared" si="58"/>
        <v>0</v>
      </c>
      <c r="H431" s="44">
        <f t="shared" si="58"/>
        <v>1780660103</v>
      </c>
      <c r="I431" s="44">
        <f t="shared" si="58"/>
        <v>10138488</v>
      </c>
      <c r="J431" s="44">
        <f t="shared" si="58"/>
        <v>19195480800</v>
      </c>
      <c r="K431" s="44">
        <f t="shared" si="58"/>
        <v>7628853275</v>
      </c>
    </row>
    <row r="432" spans="1:11" x14ac:dyDescent="0.2">
      <c r="B432">
        <f t="shared" si="55"/>
        <v>2018</v>
      </c>
      <c r="C432" s="44">
        <f>SUMIF($A$2:$A$351,$B$404:$B$432,C$2:C$351)</f>
        <v>6247682694</v>
      </c>
      <c r="D432" s="44">
        <f t="shared" ref="D432:K432" si="59">SUMIF($A$2:$A$352,$B$404:$B$433,D$2:D$352)</f>
        <v>1277486988</v>
      </c>
      <c r="E432" s="44">
        <f t="shared" si="59"/>
        <v>736680759</v>
      </c>
      <c r="F432" s="44">
        <f t="shared" si="59"/>
        <v>9416597548</v>
      </c>
      <c r="G432" s="214">
        <f t="shared" si="59"/>
        <v>0</v>
      </c>
      <c r="H432" s="44">
        <f t="shared" si="59"/>
        <v>1939111519</v>
      </c>
      <c r="I432" s="44">
        <f t="shared" si="59"/>
        <v>11772903</v>
      </c>
      <c r="J432" s="44">
        <f t="shared" si="59"/>
        <v>19629332411</v>
      </c>
      <c r="K432" s="44">
        <f t="shared" si="59"/>
        <v>7525169682</v>
      </c>
    </row>
    <row r="433" spans="2:11" x14ac:dyDescent="0.2">
      <c r="B433">
        <f t="shared" si="55"/>
        <v>2019</v>
      </c>
      <c r="C433" s="44">
        <f>SUMIF($A$2:$A$365,$B$404:$B$433,C$2:C$365)</f>
        <v>6244683677</v>
      </c>
      <c r="D433" s="44">
        <f>SUMIF($A$2:$A$365,$B$404:$B$433,D$2:D$365)</f>
        <v>1243398161</v>
      </c>
      <c r="E433" s="44">
        <f>SUMIF($A$2:$A$365,$B$404:$B$433,E$2:E$365)</f>
        <v>777444950</v>
      </c>
      <c r="F433" s="44">
        <f>SUMIF($A$2:$A$365,$B$404:$B$433,F$2:F$365)</f>
        <v>9584002304</v>
      </c>
      <c r="G433" s="214">
        <f>SUMIF($A$2:$A$352,$B$404:$B$433,G$2:G$352)</f>
        <v>0</v>
      </c>
      <c r="H433" s="44">
        <f>SUMIF($A$2:$A$365,$B$404:$B$433,H$2:H$365)</f>
        <v>1926979373</v>
      </c>
      <c r="I433" s="44">
        <f>SUMIF($A$2:$A$365,$B$404:$B$433,I$2:I$365)</f>
        <v>13608495</v>
      </c>
      <c r="J433" s="44">
        <f>SUMIF($A$2:$A$365,$B$404:$B$433,J$2:J$365)</f>
        <v>19790116960</v>
      </c>
      <c r="K433" s="44">
        <f>SUMIF($A$2:$A$365,$B$404:$B$433,K$2:K$365)</f>
        <v>7488081838</v>
      </c>
    </row>
    <row r="434" spans="2:11" x14ac:dyDescent="0.2">
      <c r="B434">
        <f t="shared" si="55"/>
        <v>2020</v>
      </c>
      <c r="C434" s="44">
        <f>SUMIF($A$2:$A$377,$B$404:$B$434,C$2:C$377)</f>
        <v>6036721410</v>
      </c>
      <c r="D434" s="44">
        <f t="shared" ref="D434:K434" si="60">SUMIF($A$2:$A$377,$B$404:$B$434,D$2:D$377)</f>
        <v>1208066586</v>
      </c>
      <c r="E434" s="44">
        <f t="shared" si="60"/>
        <v>706736144</v>
      </c>
      <c r="F434" s="44">
        <f t="shared" si="60"/>
        <v>10121883591</v>
      </c>
      <c r="G434" s="214">
        <f>SUMIF($A$2:$A$352,$B$404:$B$433,G$2:G$352)</f>
        <v>0</v>
      </c>
      <c r="H434" s="44">
        <f t="shared" si="60"/>
        <v>1880039903</v>
      </c>
      <c r="I434" s="44">
        <f t="shared" si="60"/>
        <v>13176692</v>
      </c>
      <c r="J434" s="44">
        <f t="shared" si="60"/>
        <v>19966624326</v>
      </c>
      <c r="K434" s="44">
        <f t="shared" si="60"/>
        <v>7244787996</v>
      </c>
    </row>
    <row r="435" spans="2:11" x14ac:dyDescent="0.2">
      <c r="B435">
        <f t="shared" si="55"/>
        <v>2021</v>
      </c>
      <c r="C435" s="44">
        <f>SUMIF($A$2:$A$401,$B$404:$B$436,C$2:C$401)</f>
        <v>6131002422</v>
      </c>
      <c r="D435" s="44">
        <f t="shared" ref="D435:K436" si="61">SUMIF($A$2:$A$401,$B$404:$B$436,D$2:D$401)</f>
        <v>1234095335</v>
      </c>
      <c r="E435" s="44">
        <f t="shared" si="61"/>
        <v>852615194</v>
      </c>
      <c r="F435" s="44">
        <f t="shared" si="61"/>
        <v>9939911020</v>
      </c>
      <c r="G435" s="44">
        <f t="shared" si="61"/>
        <v>0</v>
      </c>
      <c r="H435" s="44">
        <f t="shared" si="61"/>
        <v>1886563249</v>
      </c>
      <c r="I435" s="44">
        <f t="shared" si="61"/>
        <v>11594078</v>
      </c>
      <c r="J435" s="44">
        <f t="shared" si="61"/>
        <v>20055781298</v>
      </c>
      <c r="K435" s="44">
        <f t="shared" si="61"/>
        <v>7365097757</v>
      </c>
    </row>
    <row r="436" spans="2:11" x14ac:dyDescent="0.2">
      <c r="B436">
        <f t="shared" si="55"/>
        <v>2022</v>
      </c>
      <c r="C436" s="44">
        <f>SUMIF($A$2:$A$401,$B$404:$B$436,C$2:C$401)</f>
        <v>6283152753</v>
      </c>
      <c r="D436" s="44">
        <f t="shared" si="61"/>
        <v>1215424812</v>
      </c>
      <c r="E436" s="44">
        <f t="shared" si="61"/>
        <v>892276458</v>
      </c>
      <c r="F436" s="44">
        <f t="shared" si="61"/>
        <v>10108059973</v>
      </c>
      <c r="G436" s="44">
        <f t="shared" si="61"/>
        <v>0</v>
      </c>
      <c r="H436" s="44">
        <f t="shared" si="61"/>
        <v>1944311754</v>
      </c>
      <c r="I436" s="44">
        <f t="shared" si="61"/>
        <v>11996203</v>
      </c>
      <c r="J436" s="44">
        <f t="shared" si="61"/>
        <v>20455221953</v>
      </c>
      <c r="K436" s="44">
        <f t="shared" si="61"/>
        <v>7498577565</v>
      </c>
    </row>
    <row r="437" spans="2:11" x14ac:dyDescent="0.2">
      <c r="B437"/>
      <c r="C437" s="43"/>
      <c r="D437" s="43"/>
      <c r="E437" s="43"/>
      <c r="F437" s="43"/>
      <c r="G437" s="43"/>
      <c r="H437" s="43"/>
      <c r="I437" s="43"/>
      <c r="J437" s="43"/>
    </row>
    <row r="438" spans="2:11" x14ac:dyDescent="0.2">
      <c r="B438"/>
      <c r="C438" s="43"/>
      <c r="D438" s="43"/>
      <c r="E438" s="43"/>
      <c r="F438" s="43"/>
      <c r="G438" s="43"/>
      <c r="H438" s="43"/>
      <c r="I438" s="43"/>
      <c r="J438" s="43"/>
    </row>
    <row r="439" spans="2:11" x14ac:dyDescent="0.2">
      <c r="B439"/>
      <c r="C439" s="43"/>
      <c r="D439" s="43"/>
      <c r="E439" s="43"/>
      <c r="F439" s="43"/>
      <c r="G439" s="43"/>
      <c r="H439" s="43"/>
      <c r="I439" s="43"/>
      <c r="J439" s="43"/>
    </row>
    <row r="440" spans="2:11" x14ac:dyDescent="0.2">
      <c r="B440"/>
      <c r="C440" s="43"/>
      <c r="D440" s="43"/>
      <c r="E440" s="43"/>
      <c r="F440" s="43"/>
      <c r="G440" s="43"/>
      <c r="H440" s="43"/>
      <c r="I440" s="43"/>
      <c r="J440" s="43"/>
    </row>
    <row r="441" spans="2:11" x14ac:dyDescent="0.2">
      <c r="B441"/>
      <c r="C441" s="43"/>
      <c r="D441" s="43"/>
      <c r="E441" s="43"/>
      <c r="F441" s="43"/>
      <c r="G441" s="43"/>
      <c r="H441" s="43"/>
      <c r="I441" s="43"/>
      <c r="J441" s="43"/>
    </row>
    <row r="442" spans="2:11" x14ac:dyDescent="0.2">
      <c r="B442"/>
      <c r="C442" s="43"/>
      <c r="D442" s="43"/>
      <c r="E442" s="43"/>
      <c r="F442" s="43"/>
      <c r="G442" s="43"/>
      <c r="H442" s="43"/>
      <c r="I442" s="43"/>
      <c r="J442" s="43"/>
    </row>
    <row r="443" spans="2:11" x14ac:dyDescent="0.2">
      <c r="B443"/>
      <c r="C443" s="43"/>
      <c r="D443" s="43"/>
      <c r="E443" s="43"/>
      <c r="F443" s="43"/>
      <c r="G443" s="43"/>
      <c r="H443" s="43"/>
      <c r="I443" s="43"/>
      <c r="J443" s="43"/>
    </row>
    <row r="444" spans="2:11" x14ac:dyDescent="0.2">
      <c r="B444"/>
      <c r="C444" s="43"/>
      <c r="D444" s="43"/>
      <c r="E444" s="43"/>
      <c r="F444" s="43"/>
      <c r="G444" s="43"/>
      <c r="H444" s="43"/>
      <c r="I444" s="43"/>
      <c r="J444" s="43"/>
    </row>
    <row r="445" spans="2:11" x14ac:dyDescent="0.2">
      <c r="B445"/>
      <c r="C445" s="43"/>
      <c r="D445" s="43"/>
      <c r="E445" s="43"/>
      <c r="F445" s="43"/>
      <c r="G445" s="43"/>
      <c r="H445" s="43"/>
      <c r="I445" s="43"/>
      <c r="J445" s="43"/>
    </row>
    <row r="446" spans="2:11" x14ac:dyDescent="0.2">
      <c r="B446"/>
      <c r="C446" s="43"/>
      <c r="D446" s="43"/>
      <c r="E446" s="43"/>
      <c r="F446" s="43"/>
      <c r="G446" s="43"/>
      <c r="H446" s="43"/>
      <c r="I446" s="43"/>
      <c r="J446" s="43"/>
    </row>
    <row r="447" spans="2:11" x14ac:dyDescent="0.2">
      <c r="B447"/>
      <c r="C447" s="43"/>
      <c r="D447" s="43"/>
      <c r="E447" s="43"/>
      <c r="F447" s="43"/>
      <c r="G447" s="43"/>
      <c r="H447" s="43"/>
      <c r="I447" s="43"/>
      <c r="J447" s="43"/>
    </row>
    <row r="448" spans="2:11" x14ac:dyDescent="0.2">
      <c r="B448"/>
      <c r="C448" s="43"/>
      <c r="D448" s="43"/>
      <c r="E448" s="43"/>
      <c r="F448" s="43"/>
      <c r="G448" s="43"/>
      <c r="H448" s="43"/>
      <c r="I448" s="43"/>
      <c r="J448" s="43"/>
    </row>
    <row r="449" spans="2:10" x14ac:dyDescent="0.2">
      <c r="B449"/>
      <c r="C449" s="43"/>
      <c r="D449" s="43"/>
      <c r="E449" s="43"/>
      <c r="F449" s="43"/>
      <c r="G449" s="43"/>
      <c r="H449" s="43"/>
      <c r="I449" s="43"/>
      <c r="J449" s="43"/>
    </row>
    <row r="450" spans="2:10" x14ac:dyDescent="0.2">
      <c r="B450"/>
      <c r="C450" s="43"/>
      <c r="D450" s="43"/>
      <c r="E450" s="43"/>
      <c r="F450" s="43"/>
      <c r="G450" s="43"/>
      <c r="H450" s="43"/>
      <c r="I450" s="43"/>
      <c r="J450" s="43"/>
    </row>
    <row r="451" spans="2:10" x14ac:dyDescent="0.2">
      <c r="B451"/>
    </row>
    <row r="452" spans="2:10" x14ac:dyDescent="0.2">
      <c r="B452"/>
      <c r="C452" s="41"/>
      <c r="D452" s="41"/>
      <c r="E452" s="41"/>
      <c r="F452" s="41"/>
      <c r="G452" s="41"/>
      <c r="H452" s="41"/>
      <c r="I452" s="41"/>
      <c r="J452" s="41"/>
    </row>
    <row r="453" spans="2:10" x14ac:dyDescent="0.2">
      <c r="B453"/>
      <c r="C453" s="41"/>
      <c r="D453" s="41"/>
      <c r="E453" s="41"/>
      <c r="F453" s="41"/>
      <c r="G453" s="41"/>
      <c r="H453" s="41"/>
      <c r="I453" s="41"/>
      <c r="J453" s="41"/>
    </row>
    <row r="454" spans="2:10" x14ac:dyDescent="0.2">
      <c r="B454"/>
      <c r="C454" s="41"/>
      <c r="D454" s="41"/>
      <c r="E454" s="41"/>
      <c r="F454" s="41"/>
      <c r="G454" s="41"/>
      <c r="H454" s="41"/>
      <c r="I454" s="41"/>
      <c r="J454" s="41"/>
    </row>
    <row r="455" spans="2:10" x14ac:dyDescent="0.2">
      <c r="B455"/>
      <c r="C455" s="41"/>
      <c r="D455" s="41"/>
      <c r="E455" s="41"/>
      <c r="F455" s="41"/>
      <c r="G455" s="41"/>
      <c r="H455" s="41"/>
      <c r="I455" s="41"/>
      <c r="J455" s="41"/>
    </row>
    <row r="456" spans="2:10" x14ac:dyDescent="0.2">
      <c r="B456"/>
      <c r="C456" s="41"/>
      <c r="D456" s="41"/>
      <c r="E456" s="41"/>
      <c r="F456" s="41"/>
      <c r="G456" s="41"/>
      <c r="H456" s="41"/>
      <c r="I456" s="41"/>
      <c r="J456" s="41"/>
    </row>
    <row r="457" spans="2:10" x14ac:dyDescent="0.2">
      <c r="B457"/>
      <c r="C457" s="41"/>
      <c r="D457" s="41"/>
      <c r="E457" s="41"/>
      <c r="F457" s="41"/>
      <c r="G457" s="41"/>
      <c r="H457" s="41"/>
      <c r="I457" s="41"/>
      <c r="J457" s="41"/>
    </row>
    <row r="458" spans="2:10" x14ac:dyDescent="0.2">
      <c r="B458"/>
      <c r="C458" s="41"/>
      <c r="D458" s="41"/>
      <c r="E458" s="41"/>
      <c r="F458" s="41"/>
      <c r="G458" s="41"/>
      <c r="H458" s="41"/>
      <c r="I458" s="41"/>
      <c r="J458" s="41"/>
    </row>
    <row r="459" spans="2:10" x14ac:dyDescent="0.2">
      <c r="B459"/>
      <c r="C459" s="41"/>
      <c r="D459" s="41"/>
      <c r="E459" s="41"/>
      <c r="F459" s="41"/>
      <c r="G459" s="41"/>
      <c r="H459" s="41"/>
      <c r="I459" s="41"/>
      <c r="J459" s="41"/>
    </row>
    <row r="460" spans="2:10" x14ac:dyDescent="0.2">
      <c r="B460"/>
      <c r="C460" s="41"/>
      <c r="D460" s="41"/>
      <c r="E460" s="41"/>
      <c r="F460" s="41"/>
      <c r="G460" s="41"/>
      <c r="H460" s="41"/>
      <c r="I460" s="41"/>
      <c r="J460" s="41"/>
    </row>
  </sheetData>
  <phoneticPr fontId="0" type="noConversion"/>
  <conditionalFormatting sqref="I2:I401">
    <cfRule type="colorScale" priority="1">
      <colorScale>
        <cfvo type="min"/>
        <cfvo type="max"/>
        <color rgb="FFFCFCFF"/>
        <color rgb="FF63BE7B"/>
      </colorScale>
    </cfRule>
    <cfRule type="colorScale" priority="2">
      <colorScale>
        <cfvo type="min"/>
        <cfvo type="percentile" val="50"/>
        <cfvo type="max"/>
        <color rgb="FFF8696B"/>
        <color rgb="FFFFEB84"/>
        <color rgb="FF63BE7B"/>
      </colorScale>
    </cfRule>
  </conditionalFormatting>
  <pageMargins left="0.75" right="0.75" top="1" bottom="1" header="0.5" footer="0.5"/>
  <pageSetup orientation="portrait" r:id="rId1"/>
  <headerFooter alignWithMargins="0"/>
  <customProperties>
    <customPr name="_pios_id" r:id="rId2"/>
    <customPr name="EpmWorksheetKeyString_GUID" r:id="rId3"/>
  </customProperties>
  <ignoredErrors>
    <ignoredError sqref="A326" formula="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440"/>
  <sheetViews>
    <sheetView showGridLines="0" zoomScale="78" zoomScaleNormal="78" workbookViewId="0">
      <pane xSplit="2" ySplit="1" topLeftCell="F388" activePane="bottomRight" state="frozen"/>
      <selection activeCell="D40" sqref="D40"/>
      <selection pane="topRight" activeCell="D40" sqref="D40"/>
      <selection pane="bottomLeft" activeCell="D40" sqref="D40"/>
      <selection pane="bottomRight" activeCell="F401" sqref="F401"/>
    </sheetView>
  </sheetViews>
  <sheetFormatPr defaultRowHeight="12.75" x14ac:dyDescent="0.2"/>
  <cols>
    <col min="1" max="2" width="9.28515625" style="4" bestFit="1" customWidth="1"/>
    <col min="3" max="3" width="18.42578125" bestFit="1" customWidth="1"/>
    <col min="4" max="4" width="16" bestFit="1" customWidth="1"/>
    <col min="5" max="5" width="15.5703125" bestFit="1" customWidth="1"/>
    <col min="6" max="6" width="17.7109375" bestFit="1" customWidth="1"/>
    <col min="7" max="7" width="15" bestFit="1" customWidth="1"/>
    <col min="8" max="8" width="16" bestFit="1" customWidth="1"/>
    <col min="9" max="9" width="14" bestFit="1" customWidth="1"/>
    <col min="10" max="10" width="19.7109375" style="4" bestFit="1" customWidth="1"/>
    <col min="11" max="11" width="15" bestFit="1" customWidth="1"/>
    <col min="13" max="13" width="16.5703125" bestFit="1" customWidth="1"/>
    <col min="14" max="17" width="13.28515625" bestFit="1" customWidth="1"/>
    <col min="18" max="18" width="13.28515625" customWidth="1"/>
    <col min="19" max="19" width="13.28515625" bestFit="1" customWidth="1"/>
    <col min="20" max="22" width="13.28515625" customWidth="1"/>
    <col min="23" max="23" width="13.5703125" bestFit="1" customWidth="1"/>
    <col min="24" max="24" width="10.85546875" bestFit="1" customWidth="1"/>
    <col min="25" max="26" width="11.140625" bestFit="1" customWidth="1"/>
    <col min="27" max="27" width="14.140625" bestFit="1" customWidth="1"/>
    <col min="28" max="28" width="12.42578125" bestFit="1" customWidth="1"/>
    <col min="29" max="30" width="14.140625" bestFit="1" customWidth="1"/>
    <col min="31" max="31" width="14.140625" customWidth="1"/>
    <col min="32" max="34" width="15.140625" bestFit="1" customWidth="1"/>
  </cols>
  <sheetData>
    <row r="1" spans="1:11" x14ac:dyDescent="0.2">
      <c r="A1" s="18" t="s">
        <v>0</v>
      </c>
      <c r="B1" s="18" t="s">
        <v>1</v>
      </c>
      <c r="C1" s="18" t="s">
        <v>2</v>
      </c>
      <c r="D1" s="18" t="s">
        <v>3</v>
      </c>
      <c r="E1" s="18" t="s">
        <v>4</v>
      </c>
      <c r="F1" s="18" t="s">
        <v>5</v>
      </c>
      <c r="G1" s="18" t="s">
        <v>6</v>
      </c>
      <c r="H1" s="18" t="s">
        <v>7</v>
      </c>
      <c r="I1" s="18" t="s">
        <v>291</v>
      </c>
      <c r="J1" s="18" t="s">
        <v>37</v>
      </c>
      <c r="K1" s="18" t="s">
        <v>25</v>
      </c>
    </row>
    <row r="2" spans="1:11" x14ac:dyDescent="0.2">
      <c r="A2" s="4">
        <v>1990</v>
      </c>
      <c r="B2" s="4">
        <v>1</v>
      </c>
      <c r="C2" s="151">
        <v>20722988</v>
      </c>
      <c r="D2" s="151">
        <v>3957434</v>
      </c>
      <c r="E2" s="151">
        <v>6217991</v>
      </c>
      <c r="F2" s="151">
        <v>39532841</v>
      </c>
      <c r="G2" s="151">
        <v>624753</v>
      </c>
      <c r="H2" s="151">
        <v>4033854</v>
      </c>
      <c r="I2" s="151">
        <v>31381</v>
      </c>
      <c r="J2" s="152">
        <f t="shared" ref="J2:J65" si="0">SUM(C2:I2)</f>
        <v>75121242</v>
      </c>
      <c r="K2" s="153">
        <f t="shared" ref="K2:K65" si="1">+C2+D2</f>
        <v>24680422</v>
      </c>
    </row>
    <row r="3" spans="1:11" x14ac:dyDescent="0.2">
      <c r="A3" s="4">
        <v>1990</v>
      </c>
      <c r="B3" s="4">
        <v>2</v>
      </c>
      <c r="C3" s="151">
        <v>19504012</v>
      </c>
      <c r="D3" s="151">
        <v>3635005</v>
      </c>
      <c r="E3" s="151">
        <v>5324647</v>
      </c>
      <c r="F3" s="151">
        <v>27279221</v>
      </c>
      <c r="G3" s="151">
        <v>622217</v>
      </c>
      <c r="H3" s="151">
        <v>4228746</v>
      </c>
      <c r="I3" s="151">
        <v>27729</v>
      </c>
      <c r="J3" s="152">
        <f t="shared" si="0"/>
        <v>60621577</v>
      </c>
      <c r="K3" s="153">
        <f t="shared" si="1"/>
        <v>23139017</v>
      </c>
    </row>
    <row r="4" spans="1:11" x14ac:dyDescent="0.2">
      <c r="A4" s="4">
        <v>1990</v>
      </c>
      <c r="B4" s="4">
        <v>3</v>
      </c>
      <c r="C4" s="151">
        <v>20143844</v>
      </c>
      <c r="D4" s="151">
        <v>3631950</v>
      </c>
      <c r="E4" s="151">
        <v>5704095</v>
      </c>
      <c r="F4" s="151">
        <v>26751504</v>
      </c>
      <c r="G4" s="151">
        <v>617089</v>
      </c>
      <c r="H4" s="151">
        <v>4398856</v>
      </c>
      <c r="I4" s="151">
        <v>25280</v>
      </c>
      <c r="J4" s="152">
        <f t="shared" si="0"/>
        <v>61272618</v>
      </c>
      <c r="K4" s="153">
        <f t="shared" si="1"/>
        <v>23775794</v>
      </c>
    </row>
    <row r="5" spans="1:11" x14ac:dyDescent="0.2">
      <c r="A5" s="4">
        <v>1990</v>
      </c>
      <c r="B5" s="4">
        <v>4</v>
      </c>
      <c r="C5" s="151">
        <v>21653403</v>
      </c>
      <c r="D5" s="151">
        <v>3782199</v>
      </c>
      <c r="E5" s="151">
        <v>6363311</v>
      </c>
      <c r="F5" s="151">
        <v>28448347</v>
      </c>
      <c r="G5" s="151">
        <v>621696</v>
      </c>
      <c r="H5" s="151">
        <v>4615202</v>
      </c>
      <c r="I5" s="151">
        <v>26914</v>
      </c>
      <c r="J5" s="152">
        <f t="shared" si="0"/>
        <v>65511072</v>
      </c>
      <c r="K5" s="153">
        <f t="shared" si="1"/>
        <v>25435602</v>
      </c>
    </row>
    <row r="6" spans="1:11" x14ac:dyDescent="0.2">
      <c r="A6" s="4">
        <v>1990</v>
      </c>
      <c r="B6" s="4">
        <v>5</v>
      </c>
      <c r="C6" s="151">
        <v>22761640</v>
      </c>
      <c r="D6" s="151">
        <v>3879318</v>
      </c>
      <c r="E6" s="151">
        <v>6892140</v>
      </c>
      <c r="F6" s="151">
        <v>33374607</v>
      </c>
      <c r="G6" s="151">
        <v>588045</v>
      </c>
      <c r="H6" s="151">
        <v>4882926</v>
      </c>
      <c r="I6" s="151">
        <v>26473</v>
      </c>
      <c r="J6" s="152">
        <f t="shared" si="0"/>
        <v>72405149</v>
      </c>
      <c r="K6" s="153">
        <f t="shared" si="1"/>
        <v>26640958</v>
      </c>
    </row>
    <row r="7" spans="1:11" x14ac:dyDescent="0.2">
      <c r="A7" s="4">
        <v>1990</v>
      </c>
      <c r="B7" s="4">
        <v>6</v>
      </c>
      <c r="C7" s="151">
        <v>24308325</v>
      </c>
      <c r="D7" s="151">
        <v>3906782</v>
      </c>
      <c r="E7" s="151">
        <v>6827316</v>
      </c>
      <c r="F7" s="151">
        <v>41233218</v>
      </c>
      <c r="G7" s="151">
        <v>626127</v>
      </c>
      <c r="H7" s="151">
        <v>5237915</v>
      </c>
      <c r="I7" s="151">
        <v>29082</v>
      </c>
      <c r="J7" s="152">
        <f t="shared" si="0"/>
        <v>82168765</v>
      </c>
      <c r="K7" s="153">
        <f t="shared" si="1"/>
        <v>28215107</v>
      </c>
    </row>
    <row r="8" spans="1:11" x14ac:dyDescent="0.2">
      <c r="A8" s="4">
        <v>1990</v>
      </c>
      <c r="B8" s="4">
        <v>7</v>
      </c>
      <c r="C8" s="151">
        <v>24748547</v>
      </c>
      <c r="D8" s="151">
        <v>3916164</v>
      </c>
      <c r="E8" s="151">
        <v>7878340</v>
      </c>
      <c r="F8" s="151">
        <v>42882979</v>
      </c>
      <c r="G8" s="151">
        <v>617231</v>
      </c>
      <c r="H8" s="151">
        <v>5021139</v>
      </c>
      <c r="I8" s="151">
        <v>30835</v>
      </c>
      <c r="J8" s="152">
        <f t="shared" si="0"/>
        <v>85095235</v>
      </c>
      <c r="K8" s="153">
        <f t="shared" si="1"/>
        <v>28664711</v>
      </c>
    </row>
    <row r="9" spans="1:11" x14ac:dyDescent="0.2">
      <c r="A9" s="4">
        <v>1990</v>
      </c>
      <c r="B9" s="4">
        <v>8</v>
      </c>
      <c r="C9" s="151">
        <v>24391501</v>
      </c>
      <c r="D9" s="151">
        <v>3659625</v>
      </c>
      <c r="E9" s="151">
        <v>6869828</v>
      </c>
      <c r="F9" s="151">
        <v>42748287</v>
      </c>
      <c r="G9" s="151">
        <v>619327</v>
      </c>
      <c r="H9" s="151">
        <v>4904327</v>
      </c>
      <c r="I9" s="151">
        <v>28602</v>
      </c>
      <c r="J9" s="152">
        <f t="shared" si="0"/>
        <v>83221497</v>
      </c>
      <c r="K9" s="153">
        <f t="shared" si="1"/>
        <v>28051126</v>
      </c>
    </row>
    <row r="10" spans="1:11" x14ac:dyDescent="0.2">
      <c r="A10" s="4">
        <v>1990</v>
      </c>
      <c r="B10" s="4">
        <v>9</v>
      </c>
      <c r="C10" s="151">
        <v>25007560</v>
      </c>
      <c r="D10" s="151">
        <v>3732271</v>
      </c>
      <c r="E10" s="151">
        <v>7495720</v>
      </c>
      <c r="F10" s="151">
        <v>44280442</v>
      </c>
      <c r="G10" s="151">
        <v>625700</v>
      </c>
      <c r="H10" s="151">
        <v>5429881</v>
      </c>
      <c r="I10" s="151">
        <v>29206</v>
      </c>
      <c r="J10" s="152">
        <f t="shared" si="0"/>
        <v>86600780</v>
      </c>
      <c r="K10" s="153">
        <f t="shared" si="1"/>
        <v>28739831</v>
      </c>
    </row>
    <row r="11" spans="1:11" x14ac:dyDescent="0.2">
      <c r="A11" s="4">
        <v>1990</v>
      </c>
      <c r="B11" s="4">
        <v>10</v>
      </c>
      <c r="C11" s="151">
        <v>24611039</v>
      </c>
      <c r="D11" s="151">
        <v>3873280</v>
      </c>
      <c r="E11" s="151">
        <v>7409052</v>
      </c>
      <c r="F11" s="151">
        <v>40169983</v>
      </c>
      <c r="G11" s="151">
        <v>635213</v>
      </c>
      <c r="H11" s="151">
        <v>5470955</v>
      </c>
      <c r="I11" s="151">
        <v>26409</v>
      </c>
      <c r="J11" s="152">
        <f t="shared" si="0"/>
        <v>82195931</v>
      </c>
      <c r="K11" s="153">
        <f t="shared" si="1"/>
        <v>28484319</v>
      </c>
    </row>
    <row r="12" spans="1:11" x14ac:dyDescent="0.2">
      <c r="A12" s="4">
        <v>1990</v>
      </c>
      <c r="B12" s="4">
        <v>11</v>
      </c>
      <c r="C12" s="151">
        <v>22634219</v>
      </c>
      <c r="D12" s="151">
        <v>3911048</v>
      </c>
      <c r="E12" s="151">
        <v>8377723</v>
      </c>
      <c r="F12" s="151">
        <v>31430334</v>
      </c>
      <c r="G12" s="151">
        <v>638646</v>
      </c>
      <c r="H12" s="151">
        <v>5098965</v>
      </c>
      <c r="I12" s="151">
        <v>24932</v>
      </c>
      <c r="J12" s="152">
        <f t="shared" si="0"/>
        <v>72115867</v>
      </c>
      <c r="K12" s="153">
        <f>+C12+D12</f>
        <v>26545267</v>
      </c>
    </row>
    <row r="13" spans="1:11" x14ac:dyDescent="0.2">
      <c r="A13" s="4">
        <v>1990</v>
      </c>
      <c r="B13" s="4">
        <v>12</v>
      </c>
      <c r="C13" s="151">
        <v>21328871</v>
      </c>
      <c r="D13" s="151">
        <v>3731852</v>
      </c>
      <c r="E13" s="151">
        <v>6857442</v>
      </c>
      <c r="F13" s="151">
        <v>30373382</v>
      </c>
      <c r="G13" s="151">
        <v>627547</v>
      </c>
      <c r="H13" s="151">
        <v>4659667</v>
      </c>
      <c r="I13" s="151">
        <v>23785</v>
      </c>
      <c r="J13" s="152">
        <f t="shared" si="0"/>
        <v>67602546</v>
      </c>
      <c r="K13" s="153">
        <f t="shared" si="1"/>
        <v>25060723</v>
      </c>
    </row>
    <row r="14" spans="1:11" x14ac:dyDescent="0.2">
      <c r="A14" s="4">
        <v>1991</v>
      </c>
      <c r="B14" s="4">
        <v>1</v>
      </c>
      <c r="C14" s="151">
        <v>22103460</v>
      </c>
      <c r="D14" s="151">
        <v>3718575</v>
      </c>
      <c r="E14" s="151">
        <v>6452136</v>
      </c>
      <c r="F14" s="151">
        <v>33179706</v>
      </c>
      <c r="G14" s="151">
        <v>649787</v>
      </c>
      <c r="H14" s="151">
        <v>4718579</v>
      </c>
      <c r="I14" s="151">
        <v>24704</v>
      </c>
      <c r="J14" s="152">
        <f t="shared" si="0"/>
        <v>70846947</v>
      </c>
      <c r="K14" s="153">
        <f t="shared" si="1"/>
        <v>25822035</v>
      </c>
    </row>
    <row r="15" spans="1:11" x14ac:dyDescent="0.2">
      <c r="A15" s="4">
        <v>1991</v>
      </c>
      <c r="B15" s="4">
        <v>2</v>
      </c>
      <c r="C15" s="151">
        <v>20526284</v>
      </c>
      <c r="D15" s="151">
        <v>3489517</v>
      </c>
      <c r="E15" s="151">
        <v>6033438</v>
      </c>
      <c r="F15" s="151">
        <v>30396605</v>
      </c>
      <c r="G15" s="151">
        <v>648935</v>
      </c>
      <c r="H15" s="151">
        <v>4522226</v>
      </c>
      <c r="I15" s="151">
        <v>23921</v>
      </c>
      <c r="J15" s="152">
        <f t="shared" si="0"/>
        <v>65640926</v>
      </c>
      <c r="K15" s="153">
        <f t="shared" si="1"/>
        <v>24015801</v>
      </c>
    </row>
    <row r="16" spans="1:11" x14ac:dyDescent="0.2">
      <c r="A16" s="4">
        <v>1991</v>
      </c>
      <c r="B16" s="4">
        <v>3</v>
      </c>
      <c r="C16" s="151">
        <v>20526148</v>
      </c>
      <c r="D16" s="151">
        <v>3718940</v>
      </c>
      <c r="E16" s="151">
        <v>6409602</v>
      </c>
      <c r="F16" s="151">
        <v>30543169</v>
      </c>
      <c r="G16" s="151">
        <v>648794</v>
      </c>
      <c r="H16" s="151">
        <v>4579183</v>
      </c>
      <c r="I16" s="151">
        <v>21496</v>
      </c>
      <c r="J16" s="152">
        <f t="shared" si="0"/>
        <v>66447332</v>
      </c>
      <c r="K16" s="153">
        <f t="shared" si="1"/>
        <v>24245088</v>
      </c>
    </row>
    <row r="17" spans="1:11" x14ac:dyDescent="0.2">
      <c r="A17" s="4">
        <v>1991</v>
      </c>
      <c r="B17" s="4">
        <v>4</v>
      </c>
      <c r="C17" s="151">
        <v>22641389</v>
      </c>
      <c r="D17" s="151">
        <v>3875960</v>
      </c>
      <c r="E17" s="151">
        <v>5982603</v>
      </c>
      <c r="F17" s="151">
        <v>31960070</v>
      </c>
      <c r="G17" s="151">
        <v>723606</v>
      </c>
      <c r="H17" s="151">
        <v>4838935</v>
      </c>
      <c r="I17" s="151">
        <v>22078</v>
      </c>
      <c r="J17" s="152">
        <f t="shared" si="0"/>
        <v>70044641</v>
      </c>
      <c r="K17" s="153">
        <f t="shared" si="1"/>
        <v>26517349</v>
      </c>
    </row>
    <row r="18" spans="1:11" x14ac:dyDescent="0.2">
      <c r="A18" s="4">
        <v>1991</v>
      </c>
      <c r="B18" s="4">
        <v>5</v>
      </c>
      <c r="C18" s="151">
        <v>24527687</v>
      </c>
      <c r="D18" s="151">
        <v>3978669</v>
      </c>
      <c r="E18" s="151">
        <v>6562205</v>
      </c>
      <c r="F18" s="151">
        <v>38999502</v>
      </c>
      <c r="G18" s="154">
        <v>563719</v>
      </c>
      <c r="H18" s="151">
        <v>5506525</v>
      </c>
      <c r="I18" s="151">
        <v>22715</v>
      </c>
      <c r="J18" s="152">
        <f t="shared" si="0"/>
        <v>80161022</v>
      </c>
      <c r="K18" s="153">
        <f t="shared" si="1"/>
        <v>28506356</v>
      </c>
    </row>
    <row r="19" spans="1:11" x14ac:dyDescent="0.2">
      <c r="A19" s="4">
        <v>1991</v>
      </c>
      <c r="B19" s="4">
        <v>6</v>
      </c>
      <c r="C19" s="151">
        <v>24764576</v>
      </c>
      <c r="D19" s="151">
        <v>3930671</v>
      </c>
      <c r="E19" s="151">
        <v>6840043</v>
      </c>
      <c r="F19" s="151">
        <v>41031140</v>
      </c>
      <c r="G19" s="151">
        <v>645419</v>
      </c>
      <c r="H19" s="151">
        <v>5287784</v>
      </c>
      <c r="I19" s="151">
        <v>23676</v>
      </c>
      <c r="J19" s="152">
        <f t="shared" si="0"/>
        <v>82523309</v>
      </c>
      <c r="K19" s="153">
        <f t="shared" si="1"/>
        <v>28695247</v>
      </c>
    </row>
    <row r="20" spans="1:11" x14ac:dyDescent="0.2">
      <c r="A20" s="4">
        <v>1991</v>
      </c>
      <c r="B20" s="4">
        <v>7</v>
      </c>
      <c r="C20" s="151">
        <v>25362112</v>
      </c>
      <c r="D20" s="151">
        <v>3713566</v>
      </c>
      <c r="E20" s="151">
        <v>6023657</v>
      </c>
      <c r="F20" s="151">
        <v>44254945</v>
      </c>
      <c r="G20" s="151">
        <v>643997</v>
      </c>
      <c r="H20" s="151">
        <v>5194036</v>
      </c>
      <c r="I20" s="151">
        <v>24117</v>
      </c>
      <c r="J20" s="152">
        <f t="shared" si="0"/>
        <v>85216430</v>
      </c>
      <c r="K20" s="153">
        <f t="shared" si="1"/>
        <v>29075678</v>
      </c>
    </row>
    <row r="21" spans="1:11" x14ac:dyDescent="0.2">
      <c r="A21" s="4">
        <v>1991</v>
      </c>
      <c r="B21" s="4">
        <v>8</v>
      </c>
      <c r="C21" s="151">
        <v>25215489</v>
      </c>
      <c r="D21" s="151">
        <v>3859944</v>
      </c>
      <c r="E21" s="151">
        <v>6393767</v>
      </c>
      <c r="F21" s="151">
        <v>43858282</v>
      </c>
      <c r="G21" s="151">
        <v>641138</v>
      </c>
      <c r="H21" s="151">
        <v>5194987</v>
      </c>
      <c r="I21" s="151">
        <v>24762</v>
      </c>
      <c r="J21" s="152">
        <f t="shared" si="0"/>
        <v>85188369</v>
      </c>
      <c r="K21" s="153">
        <f t="shared" si="1"/>
        <v>29075433</v>
      </c>
    </row>
    <row r="22" spans="1:11" x14ac:dyDescent="0.2">
      <c r="A22" s="4">
        <v>1991</v>
      </c>
      <c r="B22" s="4">
        <v>9</v>
      </c>
      <c r="C22" s="151">
        <v>25912299</v>
      </c>
      <c r="D22" s="151">
        <v>3757559</v>
      </c>
      <c r="E22" s="151">
        <v>6040291</v>
      </c>
      <c r="F22" s="151">
        <v>46133099</v>
      </c>
      <c r="G22" s="151">
        <v>817485</v>
      </c>
      <c r="H22" s="151">
        <v>5680437</v>
      </c>
      <c r="I22" s="151">
        <v>26125</v>
      </c>
      <c r="J22" s="152">
        <f t="shared" si="0"/>
        <v>88367295</v>
      </c>
      <c r="K22" s="153">
        <f t="shared" si="1"/>
        <v>29669858</v>
      </c>
    </row>
    <row r="23" spans="1:11" x14ac:dyDescent="0.2">
      <c r="A23" s="4">
        <v>1991</v>
      </c>
      <c r="B23" s="4">
        <v>10</v>
      </c>
      <c r="C23" s="151">
        <v>24511804</v>
      </c>
      <c r="D23" s="151">
        <v>3846865</v>
      </c>
      <c r="E23" s="151">
        <v>6590314</v>
      </c>
      <c r="F23" s="151">
        <v>38123393</v>
      </c>
      <c r="G23" s="154">
        <v>483260</v>
      </c>
      <c r="H23" s="151">
        <v>5667104</v>
      </c>
      <c r="I23" s="151">
        <v>23581</v>
      </c>
      <c r="J23" s="152">
        <f t="shared" si="0"/>
        <v>79246321</v>
      </c>
      <c r="K23" s="153">
        <f t="shared" si="1"/>
        <v>28358669</v>
      </c>
    </row>
    <row r="24" spans="1:11" x14ac:dyDescent="0.2">
      <c r="A24" s="4">
        <v>1991</v>
      </c>
      <c r="B24" s="4">
        <v>11</v>
      </c>
      <c r="C24" s="151">
        <v>21912016</v>
      </c>
      <c r="D24" s="151">
        <v>3774032</v>
      </c>
      <c r="E24" s="151">
        <v>6504374</v>
      </c>
      <c r="F24" s="151">
        <v>31465444</v>
      </c>
      <c r="G24" s="151">
        <v>655154</v>
      </c>
      <c r="H24" s="151">
        <v>5141442</v>
      </c>
      <c r="I24" s="151">
        <v>22117</v>
      </c>
      <c r="J24" s="152">
        <f t="shared" si="0"/>
        <v>69474579</v>
      </c>
      <c r="K24" s="153">
        <f t="shared" si="1"/>
        <v>25686048</v>
      </c>
    </row>
    <row r="25" spans="1:11" x14ac:dyDescent="0.2">
      <c r="A25" s="4">
        <v>1991</v>
      </c>
      <c r="B25" s="4">
        <v>12</v>
      </c>
      <c r="C25" s="151">
        <v>22609436</v>
      </c>
      <c r="D25" s="151">
        <v>3898816</v>
      </c>
      <c r="E25" s="151">
        <v>6336788</v>
      </c>
      <c r="F25" s="151">
        <v>34526567</v>
      </c>
      <c r="G25" s="151">
        <v>667895</v>
      </c>
      <c r="H25" s="151">
        <v>5156998</v>
      </c>
      <c r="I25" s="151">
        <v>24135</v>
      </c>
      <c r="J25" s="152">
        <f t="shared" si="0"/>
        <v>73220635</v>
      </c>
      <c r="K25" s="153">
        <f t="shared" si="1"/>
        <v>26508252</v>
      </c>
    </row>
    <row r="26" spans="1:11" x14ac:dyDescent="0.2">
      <c r="A26" s="4">
        <v>1992</v>
      </c>
      <c r="B26" s="4">
        <v>1</v>
      </c>
      <c r="C26" s="151">
        <v>22551111</v>
      </c>
      <c r="D26" s="151">
        <v>4010634</v>
      </c>
      <c r="E26" s="151">
        <v>6299657</v>
      </c>
      <c r="F26" s="151">
        <v>38330011</v>
      </c>
      <c r="G26" s="151">
        <v>676233</v>
      </c>
      <c r="H26" s="151">
        <v>4895361</v>
      </c>
      <c r="I26" s="151">
        <v>24697</v>
      </c>
      <c r="J26" s="152">
        <f t="shared" si="0"/>
        <v>76787704</v>
      </c>
      <c r="K26" s="153">
        <f t="shared" si="1"/>
        <v>26561745</v>
      </c>
    </row>
    <row r="27" spans="1:11" x14ac:dyDescent="0.2">
      <c r="A27" s="4">
        <v>1992</v>
      </c>
      <c r="B27" s="4">
        <v>2</v>
      </c>
      <c r="C27" s="151">
        <v>21337793</v>
      </c>
      <c r="D27" s="151">
        <v>3748840</v>
      </c>
      <c r="E27" s="151">
        <v>6229474</v>
      </c>
      <c r="F27" s="151">
        <v>36152409</v>
      </c>
      <c r="G27" s="151">
        <v>676268</v>
      </c>
      <c r="H27" s="151">
        <v>4847440</v>
      </c>
      <c r="I27" s="151">
        <v>22851</v>
      </c>
      <c r="J27" s="152">
        <f t="shared" si="0"/>
        <v>73015075</v>
      </c>
      <c r="K27" s="153">
        <f t="shared" si="1"/>
        <v>25086633</v>
      </c>
    </row>
    <row r="28" spans="1:11" x14ac:dyDescent="0.2">
      <c r="A28" s="4">
        <v>1992</v>
      </c>
      <c r="B28" s="4">
        <v>3</v>
      </c>
      <c r="C28" s="151">
        <v>21684308</v>
      </c>
      <c r="D28" s="151">
        <v>3718889</v>
      </c>
      <c r="E28" s="151">
        <v>6864517</v>
      </c>
      <c r="F28" s="151">
        <v>30312456</v>
      </c>
      <c r="G28" s="151">
        <v>670231</v>
      </c>
      <c r="H28" s="151">
        <v>4907463</v>
      </c>
      <c r="I28" s="151">
        <v>21811</v>
      </c>
      <c r="J28" s="152">
        <f t="shared" si="0"/>
        <v>68179675</v>
      </c>
      <c r="K28" s="153">
        <f>+C28+D28</f>
        <v>25403197</v>
      </c>
    </row>
    <row r="29" spans="1:11" x14ac:dyDescent="0.2">
      <c r="A29" s="4">
        <v>1992</v>
      </c>
      <c r="B29" s="4">
        <v>4</v>
      </c>
      <c r="C29" s="151">
        <v>22326651</v>
      </c>
      <c r="D29" s="151">
        <v>3982514</v>
      </c>
      <c r="E29" s="151">
        <v>6450263</v>
      </c>
      <c r="F29" s="151">
        <v>29733939</v>
      </c>
      <c r="G29" s="151">
        <v>668242</v>
      </c>
      <c r="H29" s="151">
        <v>5016281</v>
      </c>
      <c r="I29" s="151">
        <v>21702</v>
      </c>
      <c r="J29" s="152">
        <f t="shared" si="0"/>
        <v>68199592</v>
      </c>
      <c r="K29" s="153">
        <f t="shared" si="1"/>
        <v>26309165</v>
      </c>
    </row>
    <row r="30" spans="1:11" x14ac:dyDescent="0.2">
      <c r="A30" s="4">
        <v>1992</v>
      </c>
      <c r="B30" s="4">
        <v>5</v>
      </c>
      <c r="C30" s="151">
        <v>23991379</v>
      </c>
      <c r="D30" s="151">
        <v>4194175</v>
      </c>
      <c r="E30" s="151">
        <v>6678941</v>
      </c>
      <c r="F30" s="151">
        <v>33607047</v>
      </c>
      <c r="G30" s="151">
        <v>667267</v>
      </c>
      <c r="H30" s="151">
        <v>5390915</v>
      </c>
      <c r="I30" s="151">
        <v>22872</v>
      </c>
      <c r="J30" s="152">
        <f t="shared" si="0"/>
        <v>74552596</v>
      </c>
      <c r="K30" s="153">
        <f t="shared" si="1"/>
        <v>28185554</v>
      </c>
    </row>
    <row r="31" spans="1:11" x14ac:dyDescent="0.2">
      <c r="A31" s="4">
        <v>1992</v>
      </c>
      <c r="B31" s="4">
        <v>6</v>
      </c>
      <c r="C31" s="151">
        <v>26389277</v>
      </c>
      <c r="D31" s="151">
        <v>3958238</v>
      </c>
      <c r="E31" s="151">
        <v>5117050</v>
      </c>
      <c r="F31" s="151">
        <v>42613093</v>
      </c>
      <c r="G31" s="151">
        <v>666828</v>
      </c>
      <c r="H31" s="151">
        <v>5864260</v>
      </c>
      <c r="I31" s="151">
        <v>24016</v>
      </c>
      <c r="J31" s="152">
        <f t="shared" si="0"/>
        <v>84632762</v>
      </c>
      <c r="K31" s="153">
        <f t="shared" si="1"/>
        <v>30347515</v>
      </c>
    </row>
    <row r="32" spans="1:11" x14ac:dyDescent="0.2">
      <c r="A32" s="4">
        <v>1992</v>
      </c>
      <c r="B32" s="4">
        <v>7</v>
      </c>
      <c r="C32" s="151">
        <v>27858790</v>
      </c>
      <c r="D32" s="151">
        <v>4123616</v>
      </c>
      <c r="E32" s="151">
        <v>7004784</v>
      </c>
      <c r="F32" s="151">
        <v>49207357</v>
      </c>
      <c r="G32" s="151">
        <v>667104</v>
      </c>
      <c r="H32" s="151">
        <v>5777599</v>
      </c>
      <c r="I32" s="151">
        <v>25182</v>
      </c>
      <c r="J32" s="152">
        <f t="shared" si="0"/>
        <v>94664432</v>
      </c>
      <c r="K32" s="153">
        <f t="shared" si="1"/>
        <v>31982406</v>
      </c>
    </row>
    <row r="33" spans="1:11" x14ac:dyDescent="0.2">
      <c r="A33" s="4">
        <v>1992</v>
      </c>
      <c r="B33" s="4">
        <v>8</v>
      </c>
      <c r="C33" s="151">
        <v>27450202</v>
      </c>
      <c r="D33" s="151">
        <v>4786691</v>
      </c>
      <c r="E33" s="151">
        <v>7016475</v>
      </c>
      <c r="F33" s="151">
        <v>47551819</v>
      </c>
      <c r="G33" s="151">
        <v>664801</v>
      </c>
      <c r="H33" s="151">
        <v>5671899</v>
      </c>
      <c r="I33" s="151">
        <v>25709</v>
      </c>
      <c r="J33" s="152">
        <f t="shared" si="0"/>
        <v>93167596</v>
      </c>
      <c r="K33" s="153">
        <f t="shared" si="1"/>
        <v>32236893</v>
      </c>
    </row>
    <row r="34" spans="1:11" x14ac:dyDescent="0.2">
      <c r="A34" s="4">
        <v>1992</v>
      </c>
      <c r="B34" s="4">
        <v>9</v>
      </c>
      <c r="C34" s="151">
        <v>27565871</v>
      </c>
      <c r="D34" s="151">
        <v>3449341</v>
      </c>
      <c r="E34" s="151">
        <v>6094953</v>
      </c>
      <c r="F34" s="151">
        <v>46739769</v>
      </c>
      <c r="G34" s="151">
        <v>672560</v>
      </c>
      <c r="H34" s="151">
        <v>6252776</v>
      </c>
      <c r="I34" s="151">
        <v>24910</v>
      </c>
      <c r="J34" s="152">
        <f t="shared" si="0"/>
        <v>90800180</v>
      </c>
      <c r="K34" s="153">
        <f t="shared" si="1"/>
        <v>31015212</v>
      </c>
    </row>
    <row r="35" spans="1:11" x14ac:dyDescent="0.2">
      <c r="A35" s="4">
        <v>1992</v>
      </c>
      <c r="B35" s="4">
        <v>10</v>
      </c>
      <c r="C35" s="151">
        <v>24432813</v>
      </c>
      <c r="D35" s="151">
        <v>3605636</v>
      </c>
      <c r="E35" s="151">
        <v>5167174</v>
      </c>
      <c r="F35" s="151">
        <v>37294237</v>
      </c>
      <c r="G35" s="151">
        <v>662295</v>
      </c>
      <c r="H35" s="151">
        <v>5682293</v>
      </c>
      <c r="I35" s="151">
        <v>23211</v>
      </c>
      <c r="J35" s="152">
        <f t="shared" si="0"/>
        <v>76867659</v>
      </c>
      <c r="K35" s="153">
        <f t="shared" si="1"/>
        <v>28038449</v>
      </c>
    </row>
    <row r="36" spans="1:11" x14ac:dyDescent="0.2">
      <c r="A36" s="4">
        <v>1992</v>
      </c>
      <c r="B36" s="4">
        <v>11</v>
      </c>
      <c r="C36" s="151">
        <v>22681817</v>
      </c>
      <c r="D36" s="151">
        <v>3814636</v>
      </c>
      <c r="E36" s="151">
        <v>4749699</v>
      </c>
      <c r="F36" s="151">
        <v>30764499</v>
      </c>
      <c r="G36" s="151">
        <v>665196</v>
      </c>
      <c r="H36" s="151">
        <v>5287808</v>
      </c>
      <c r="I36" s="151">
        <v>22192</v>
      </c>
      <c r="J36" s="152">
        <f t="shared" si="0"/>
        <v>67985847</v>
      </c>
      <c r="K36" s="153">
        <f t="shared" si="1"/>
        <v>26496453</v>
      </c>
    </row>
    <row r="37" spans="1:11" x14ac:dyDescent="0.2">
      <c r="A37" s="4">
        <v>1992</v>
      </c>
      <c r="B37" s="4">
        <v>12</v>
      </c>
      <c r="C37" s="151">
        <v>22406809</v>
      </c>
      <c r="D37" s="151">
        <v>3772503</v>
      </c>
      <c r="E37" s="151">
        <v>3986470</v>
      </c>
      <c r="F37" s="151">
        <v>35548851</v>
      </c>
      <c r="G37" s="151">
        <v>645499</v>
      </c>
      <c r="H37" s="151">
        <v>5157042</v>
      </c>
      <c r="I37" s="151">
        <v>24396</v>
      </c>
      <c r="J37" s="152">
        <f t="shared" si="0"/>
        <v>71541570</v>
      </c>
      <c r="K37" s="153">
        <f t="shared" si="1"/>
        <v>26179312</v>
      </c>
    </row>
    <row r="38" spans="1:11" x14ac:dyDescent="0.2">
      <c r="A38" s="4">
        <v>1993</v>
      </c>
      <c r="B38" s="4">
        <v>1</v>
      </c>
      <c r="C38" s="151">
        <v>22728983</v>
      </c>
      <c r="D38" s="151">
        <v>4010657</v>
      </c>
      <c r="E38" s="151">
        <v>4617124</v>
      </c>
      <c r="F38" s="151">
        <v>33409985</v>
      </c>
      <c r="G38" s="151">
        <v>706948</v>
      </c>
      <c r="H38" s="151">
        <v>5053608</v>
      </c>
      <c r="I38" s="151">
        <v>23376</v>
      </c>
      <c r="J38" s="152">
        <f t="shared" si="0"/>
        <v>70550681</v>
      </c>
      <c r="K38" s="153">
        <f t="shared" si="1"/>
        <v>26739640</v>
      </c>
    </row>
    <row r="39" spans="1:11" x14ac:dyDescent="0.2">
      <c r="A39" s="4">
        <v>1993</v>
      </c>
      <c r="B39" s="4">
        <v>2</v>
      </c>
      <c r="C39" s="151">
        <v>20948839</v>
      </c>
      <c r="D39" s="151">
        <v>3833404</v>
      </c>
      <c r="E39" s="151">
        <v>4475377</v>
      </c>
      <c r="F39" s="151">
        <v>32869276</v>
      </c>
      <c r="G39" s="151">
        <v>682571</v>
      </c>
      <c r="H39" s="151">
        <v>4805385</v>
      </c>
      <c r="I39" s="151">
        <v>26105</v>
      </c>
      <c r="J39" s="152">
        <f t="shared" si="0"/>
        <v>67640957</v>
      </c>
      <c r="K39" s="153">
        <f t="shared" si="1"/>
        <v>24782243</v>
      </c>
    </row>
    <row r="40" spans="1:11" x14ac:dyDescent="0.2">
      <c r="A40" s="4">
        <v>1993</v>
      </c>
      <c r="B40" s="4">
        <v>3</v>
      </c>
      <c r="C40" s="151">
        <v>21081019</v>
      </c>
      <c r="D40" s="151">
        <v>3962723</v>
      </c>
      <c r="E40" s="151">
        <v>5365789</v>
      </c>
      <c r="F40" s="151">
        <v>33300461</v>
      </c>
      <c r="G40" s="151">
        <v>680850</v>
      </c>
      <c r="H40" s="151">
        <v>4781376</v>
      </c>
      <c r="I40" s="151">
        <v>25329</v>
      </c>
      <c r="J40" s="152">
        <f t="shared" si="0"/>
        <v>69197547</v>
      </c>
      <c r="K40" s="153">
        <f t="shared" si="1"/>
        <v>25043742</v>
      </c>
    </row>
    <row r="41" spans="1:11" x14ac:dyDescent="0.2">
      <c r="A41" s="4">
        <v>1993</v>
      </c>
      <c r="B41" s="4">
        <v>4</v>
      </c>
      <c r="C41" s="151">
        <v>22897697</v>
      </c>
      <c r="D41" s="151">
        <v>4116353</v>
      </c>
      <c r="E41" s="151">
        <v>4848290</v>
      </c>
      <c r="F41" s="151">
        <v>31502400</v>
      </c>
      <c r="G41" s="151">
        <v>677953</v>
      </c>
      <c r="H41" s="151">
        <v>5171224</v>
      </c>
      <c r="I41" s="151">
        <v>25319</v>
      </c>
      <c r="J41" s="152">
        <f t="shared" si="0"/>
        <v>69239236</v>
      </c>
      <c r="K41" s="153">
        <f t="shared" si="1"/>
        <v>27014050</v>
      </c>
    </row>
    <row r="42" spans="1:11" x14ac:dyDescent="0.2">
      <c r="A42" s="4">
        <v>1993</v>
      </c>
      <c r="B42" s="4">
        <v>5</v>
      </c>
      <c r="C42" s="151">
        <v>25529881</v>
      </c>
      <c r="D42" s="151">
        <v>4219564</v>
      </c>
      <c r="E42" s="151">
        <v>4637066</v>
      </c>
      <c r="F42" s="151">
        <v>33310376</v>
      </c>
      <c r="G42" s="151">
        <v>677121</v>
      </c>
      <c r="H42" s="151">
        <v>5435932</v>
      </c>
      <c r="I42" s="151">
        <v>23863</v>
      </c>
      <c r="J42" s="152">
        <f t="shared" si="0"/>
        <v>73833803</v>
      </c>
      <c r="K42" s="153">
        <f t="shared" si="1"/>
        <v>29749445</v>
      </c>
    </row>
    <row r="43" spans="1:11" x14ac:dyDescent="0.2">
      <c r="A43" s="4">
        <v>1993</v>
      </c>
      <c r="B43" s="4">
        <v>6</v>
      </c>
      <c r="C43" s="151">
        <v>25225736</v>
      </c>
      <c r="D43" s="151">
        <v>4273537</v>
      </c>
      <c r="E43" s="151">
        <v>3134500</v>
      </c>
      <c r="F43" s="151">
        <v>44321022</v>
      </c>
      <c r="G43" s="151">
        <v>687483</v>
      </c>
      <c r="H43" s="151">
        <v>6026599</v>
      </c>
      <c r="I43" s="151">
        <v>24222</v>
      </c>
      <c r="J43" s="152">
        <f t="shared" si="0"/>
        <v>83693099</v>
      </c>
      <c r="K43" s="153">
        <f t="shared" si="1"/>
        <v>29499273</v>
      </c>
    </row>
    <row r="44" spans="1:11" x14ac:dyDescent="0.2">
      <c r="A44" s="4">
        <v>1993</v>
      </c>
      <c r="B44" s="4">
        <v>7</v>
      </c>
      <c r="C44" s="151">
        <v>27787797</v>
      </c>
      <c r="D44" s="151">
        <v>4260639</v>
      </c>
      <c r="E44" s="151">
        <v>5182130</v>
      </c>
      <c r="F44" s="151">
        <v>48791730</v>
      </c>
      <c r="G44" s="151">
        <v>678199</v>
      </c>
      <c r="H44" s="151">
        <v>5857199</v>
      </c>
      <c r="I44" s="151">
        <v>24129</v>
      </c>
      <c r="J44" s="152">
        <f t="shared" si="0"/>
        <v>92581823</v>
      </c>
      <c r="K44" s="153">
        <f t="shared" si="1"/>
        <v>32048436</v>
      </c>
    </row>
    <row r="45" spans="1:11" x14ac:dyDescent="0.2">
      <c r="A45" s="4">
        <v>1993</v>
      </c>
      <c r="B45" s="4">
        <v>8</v>
      </c>
      <c r="C45" s="151">
        <v>28259639</v>
      </c>
      <c r="D45" s="151">
        <v>3613382</v>
      </c>
      <c r="E45" s="151">
        <v>5026735</v>
      </c>
      <c r="F45" s="151">
        <v>51980936</v>
      </c>
      <c r="G45" s="151">
        <v>679814</v>
      </c>
      <c r="H45" s="151">
        <v>5923736</v>
      </c>
      <c r="I45" s="151">
        <v>24973</v>
      </c>
      <c r="J45" s="152">
        <f t="shared" si="0"/>
        <v>95509215</v>
      </c>
      <c r="K45" s="153">
        <f t="shared" si="1"/>
        <v>31873021</v>
      </c>
    </row>
    <row r="46" spans="1:11" x14ac:dyDescent="0.2">
      <c r="A46" s="4">
        <v>1993</v>
      </c>
      <c r="B46" s="4">
        <v>9</v>
      </c>
      <c r="C46" s="151">
        <v>28210539</v>
      </c>
      <c r="D46" s="151">
        <v>4694777</v>
      </c>
      <c r="E46" s="151">
        <v>4511379</v>
      </c>
      <c r="F46" s="151">
        <v>49235823</v>
      </c>
      <c r="G46" s="151">
        <v>681053</v>
      </c>
      <c r="H46" s="151">
        <v>6428601</v>
      </c>
      <c r="I46" s="151">
        <v>24886</v>
      </c>
      <c r="J46" s="152">
        <f t="shared" si="0"/>
        <v>93787058</v>
      </c>
      <c r="K46" s="153">
        <f t="shared" si="1"/>
        <v>32905316</v>
      </c>
    </row>
    <row r="47" spans="1:11" x14ac:dyDescent="0.2">
      <c r="A47" s="4">
        <v>1993</v>
      </c>
      <c r="B47" s="4">
        <v>10</v>
      </c>
      <c r="C47" s="151">
        <v>26789699</v>
      </c>
      <c r="D47" s="151">
        <v>4096685</v>
      </c>
      <c r="E47" s="151">
        <v>5160359</v>
      </c>
      <c r="F47" s="151">
        <v>42060371</v>
      </c>
      <c r="G47" s="151">
        <v>689279</v>
      </c>
      <c r="H47" s="151">
        <v>6271160</v>
      </c>
      <c r="I47" s="151">
        <v>25708</v>
      </c>
      <c r="J47" s="152">
        <f t="shared" si="0"/>
        <v>85093261</v>
      </c>
      <c r="K47" s="153">
        <f t="shared" si="1"/>
        <v>30886384</v>
      </c>
    </row>
    <row r="48" spans="1:11" x14ac:dyDescent="0.2">
      <c r="A48" s="4">
        <v>1993</v>
      </c>
      <c r="B48" s="4">
        <v>11</v>
      </c>
      <c r="C48" s="151">
        <v>24808383</v>
      </c>
      <c r="D48" s="151">
        <v>3736146</v>
      </c>
      <c r="E48" s="151">
        <v>4486851</v>
      </c>
      <c r="F48" s="151">
        <v>35777384</v>
      </c>
      <c r="G48" s="151">
        <v>706666</v>
      </c>
      <c r="H48" s="151">
        <v>5787067</v>
      </c>
      <c r="I48" s="151">
        <v>25986</v>
      </c>
      <c r="J48" s="152">
        <f t="shared" si="0"/>
        <v>75328483</v>
      </c>
      <c r="K48" s="153">
        <f t="shared" si="1"/>
        <v>28544529</v>
      </c>
    </row>
    <row r="49" spans="1:11" x14ac:dyDescent="0.2">
      <c r="A49" s="4">
        <v>1993</v>
      </c>
      <c r="B49" s="4">
        <v>12</v>
      </c>
      <c r="C49" s="151">
        <v>23711843</v>
      </c>
      <c r="D49" s="151">
        <v>4086342</v>
      </c>
      <c r="E49" s="151">
        <v>3663201</v>
      </c>
      <c r="F49" s="151">
        <v>36165773</v>
      </c>
      <c r="G49" s="151">
        <v>698240</v>
      </c>
      <c r="H49" s="151">
        <v>5383400</v>
      </c>
      <c r="I49" s="151">
        <v>27168</v>
      </c>
      <c r="J49" s="152">
        <f t="shared" si="0"/>
        <v>73735967</v>
      </c>
      <c r="K49" s="153">
        <f t="shared" si="1"/>
        <v>27798185</v>
      </c>
    </row>
    <row r="50" spans="1:11" x14ac:dyDescent="0.2">
      <c r="A50" s="4">
        <v>1994</v>
      </c>
      <c r="B50" s="4">
        <v>1</v>
      </c>
      <c r="C50" s="151">
        <v>23900474</v>
      </c>
      <c r="D50" s="151">
        <v>4327120</v>
      </c>
      <c r="E50" s="151">
        <v>4308082</v>
      </c>
      <c r="F50" s="151">
        <v>47023314</v>
      </c>
      <c r="G50" s="151">
        <v>732775</v>
      </c>
      <c r="H50" s="151">
        <v>5303640</v>
      </c>
      <c r="I50" s="151">
        <v>28257</v>
      </c>
      <c r="J50" s="152">
        <f t="shared" si="0"/>
        <v>85623662</v>
      </c>
      <c r="K50" s="153">
        <f t="shared" si="1"/>
        <v>28227594</v>
      </c>
    </row>
    <row r="51" spans="1:11" x14ac:dyDescent="0.2">
      <c r="A51" s="4">
        <v>1994</v>
      </c>
      <c r="B51" s="4">
        <v>2</v>
      </c>
      <c r="C51" s="151">
        <v>23135922</v>
      </c>
      <c r="D51" s="151">
        <v>4138570</v>
      </c>
      <c r="E51" s="151">
        <v>4199169</v>
      </c>
      <c r="F51" s="151">
        <v>37476295</v>
      </c>
      <c r="G51" s="151">
        <v>729680</v>
      </c>
      <c r="H51" s="151">
        <v>5397414</v>
      </c>
      <c r="I51" s="151">
        <v>25350</v>
      </c>
      <c r="J51" s="152">
        <f t="shared" si="0"/>
        <v>75102400</v>
      </c>
      <c r="K51" s="153">
        <f t="shared" si="1"/>
        <v>27274492</v>
      </c>
    </row>
    <row r="52" spans="1:11" x14ac:dyDescent="0.2">
      <c r="A52" s="4">
        <v>1994</v>
      </c>
      <c r="B52" s="4">
        <v>3</v>
      </c>
      <c r="C52" s="151">
        <v>23547195</v>
      </c>
      <c r="D52" s="151">
        <v>4283249</v>
      </c>
      <c r="E52" s="151">
        <v>5199650</v>
      </c>
      <c r="F52" s="151">
        <v>33428918</v>
      </c>
      <c r="G52" s="151">
        <v>727718</v>
      </c>
      <c r="H52" s="151">
        <v>5417032</v>
      </c>
      <c r="I52" s="151">
        <v>25234</v>
      </c>
      <c r="J52" s="152">
        <f t="shared" si="0"/>
        <v>72628996</v>
      </c>
      <c r="K52" s="153">
        <f t="shared" si="1"/>
        <v>27830444</v>
      </c>
    </row>
    <row r="53" spans="1:11" x14ac:dyDescent="0.2">
      <c r="A53" s="4">
        <v>1994</v>
      </c>
      <c r="B53" s="4">
        <v>4</v>
      </c>
      <c r="C53" s="151">
        <v>27186314</v>
      </c>
      <c r="D53" s="151">
        <v>4460099</v>
      </c>
      <c r="E53" s="151">
        <v>4836686</v>
      </c>
      <c r="F53" s="151">
        <v>39366603</v>
      </c>
      <c r="G53" s="151">
        <v>735987</v>
      </c>
      <c r="H53" s="151">
        <v>6122089</v>
      </c>
      <c r="I53" s="151">
        <v>26481</v>
      </c>
      <c r="J53" s="152">
        <f t="shared" si="0"/>
        <v>82734259</v>
      </c>
      <c r="K53" s="153">
        <f t="shared" si="1"/>
        <v>31646413</v>
      </c>
    </row>
    <row r="54" spans="1:11" x14ac:dyDescent="0.2">
      <c r="A54" s="4">
        <v>1994</v>
      </c>
      <c r="B54" s="4">
        <v>5</v>
      </c>
      <c r="C54" s="151">
        <v>28282316</v>
      </c>
      <c r="D54" s="151">
        <v>5033626</v>
      </c>
      <c r="E54" s="151">
        <v>5047782</v>
      </c>
      <c r="F54" s="151">
        <v>44567060</v>
      </c>
      <c r="G54" s="151">
        <v>733090</v>
      </c>
      <c r="H54" s="151">
        <v>6490152</v>
      </c>
      <c r="I54" s="151">
        <v>27615</v>
      </c>
      <c r="J54" s="152">
        <f t="shared" si="0"/>
        <v>90181641</v>
      </c>
      <c r="K54" s="153">
        <f t="shared" si="1"/>
        <v>33315942</v>
      </c>
    </row>
    <row r="55" spans="1:11" x14ac:dyDescent="0.2">
      <c r="A55" s="4">
        <v>1994</v>
      </c>
      <c r="B55" s="4">
        <v>6</v>
      </c>
      <c r="C55" s="151">
        <v>29934221</v>
      </c>
      <c r="D55" s="151">
        <v>4501619</v>
      </c>
      <c r="E55" s="151">
        <v>4849318</v>
      </c>
      <c r="F55" s="151">
        <v>50033824</v>
      </c>
      <c r="G55" s="151">
        <v>737422</v>
      </c>
      <c r="H55" s="151">
        <v>6752815</v>
      </c>
      <c r="I55" s="151">
        <v>28806</v>
      </c>
      <c r="J55" s="152">
        <f t="shared" si="0"/>
        <v>96838025</v>
      </c>
      <c r="K55" s="153">
        <f t="shared" si="1"/>
        <v>34435840</v>
      </c>
    </row>
    <row r="56" spans="1:11" x14ac:dyDescent="0.2">
      <c r="A56" s="4">
        <v>1994</v>
      </c>
      <c r="B56" s="4">
        <v>7</v>
      </c>
      <c r="C56" s="151">
        <v>28431370</v>
      </c>
      <c r="D56" s="151">
        <v>3776300</v>
      </c>
      <c r="E56" s="151">
        <v>4660770</v>
      </c>
      <c r="F56" s="151">
        <v>51190384</v>
      </c>
      <c r="G56" s="151">
        <v>721295</v>
      </c>
      <c r="H56" s="151">
        <v>6107542</v>
      </c>
      <c r="I56" s="151">
        <v>29130</v>
      </c>
      <c r="J56" s="152">
        <f t="shared" si="0"/>
        <v>94916791</v>
      </c>
      <c r="K56" s="153">
        <f t="shared" si="1"/>
        <v>32207670</v>
      </c>
    </row>
    <row r="57" spans="1:11" x14ac:dyDescent="0.2">
      <c r="A57" s="4">
        <v>1994</v>
      </c>
      <c r="B57" s="4">
        <v>8</v>
      </c>
      <c r="C57" s="151">
        <v>27824938</v>
      </c>
      <c r="D57" s="151">
        <v>3862317</v>
      </c>
      <c r="E57" s="151">
        <v>5344001</v>
      </c>
      <c r="F57" s="151">
        <v>48565580</v>
      </c>
      <c r="G57" s="151">
        <v>721145</v>
      </c>
      <c r="H57" s="151">
        <v>5953864</v>
      </c>
      <c r="I57" s="151">
        <v>28932</v>
      </c>
      <c r="J57" s="152">
        <f t="shared" si="0"/>
        <v>92300777</v>
      </c>
      <c r="K57" s="153">
        <f t="shared" si="1"/>
        <v>31687255</v>
      </c>
    </row>
    <row r="58" spans="1:11" x14ac:dyDescent="0.2">
      <c r="A58" s="4">
        <v>1994</v>
      </c>
      <c r="B58" s="4">
        <v>9</v>
      </c>
      <c r="C58" s="151">
        <v>28346973</v>
      </c>
      <c r="D58" s="151">
        <v>3999881</v>
      </c>
      <c r="E58" s="151">
        <v>5033486</v>
      </c>
      <c r="F58" s="151">
        <v>49612777</v>
      </c>
      <c r="G58" s="151">
        <v>729687</v>
      </c>
      <c r="H58" s="151">
        <v>6580298</v>
      </c>
      <c r="I58" s="151">
        <v>29036</v>
      </c>
      <c r="J58" s="152">
        <f t="shared" si="0"/>
        <v>94332138</v>
      </c>
      <c r="K58" s="153">
        <f t="shared" si="1"/>
        <v>32346854</v>
      </c>
    </row>
    <row r="59" spans="1:11" x14ac:dyDescent="0.2">
      <c r="A59" s="4">
        <v>1994</v>
      </c>
      <c r="B59" s="4">
        <v>10</v>
      </c>
      <c r="C59" s="151">
        <v>26050893</v>
      </c>
      <c r="D59" s="151">
        <v>3742293</v>
      </c>
      <c r="E59" s="151">
        <v>5090794</v>
      </c>
      <c r="F59" s="151">
        <v>41285852</v>
      </c>
      <c r="G59" s="151">
        <v>732335</v>
      </c>
      <c r="H59" s="151">
        <v>6260636</v>
      </c>
      <c r="I59" s="151">
        <v>27300</v>
      </c>
      <c r="J59" s="152">
        <f t="shared" si="0"/>
        <v>83190103</v>
      </c>
      <c r="K59" s="153">
        <f t="shared" si="1"/>
        <v>29793186</v>
      </c>
    </row>
    <row r="60" spans="1:11" x14ac:dyDescent="0.2">
      <c r="A60" s="4">
        <v>1994</v>
      </c>
      <c r="B60" s="4">
        <v>11</v>
      </c>
      <c r="C60" s="151">
        <v>25174659</v>
      </c>
      <c r="D60" s="151">
        <v>3882053</v>
      </c>
      <c r="E60" s="151">
        <v>4834183</v>
      </c>
      <c r="F60" s="151">
        <v>36294033</v>
      </c>
      <c r="G60" s="151">
        <v>734169</v>
      </c>
      <c r="H60" s="151">
        <v>5943136</v>
      </c>
      <c r="I60" s="151">
        <v>27179</v>
      </c>
      <c r="J60" s="152">
        <f t="shared" si="0"/>
        <v>76889412</v>
      </c>
      <c r="K60" s="153">
        <f t="shared" si="1"/>
        <v>29056712</v>
      </c>
    </row>
    <row r="61" spans="1:11" x14ac:dyDescent="0.2">
      <c r="A61" s="4">
        <v>1994</v>
      </c>
      <c r="B61" s="4">
        <v>12</v>
      </c>
      <c r="C61" s="151">
        <v>24696622</v>
      </c>
      <c r="D61" s="151">
        <v>3947856</v>
      </c>
      <c r="E61" s="151">
        <v>4915826</v>
      </c>
      <c r="F61" s="151">
        <v>35781614</v>
      </c>
      <c r="G61" s="151">
        <v>742318</v>
      </c>
      <c r="H61" s="151">
        <v>5650289</v>
      </c>
      <c r="I61" s="151">
        <v>27774</v>
      </c>
      <c r="J61" s="152">
        <f t="shared" si="0"/>
        <v>75762299</v>
      </c>
      <c r="K61" s="153">
        <f t="shared" si="1"/>
        <v>28644478</v>
      </c>
    </row>
    <row r="62" spans="1:11" x14ac:dyDescent="0.2">
      <c r="A62" s="4">
        <v>1995</v>
      </c>
      <c r="B62" s="4">
        <v>1</v>
      </c>
      <c r="C62" s="151">
        <v>23902176</v>
      </c>
      <c r="D62" s="151">
        <v>3890533</v>
      </c>
      <c r="E62" s="151">
        <v>5019939</v>
      </c>
      <c r="F62" s="151">
        <v>41004053</v>
      </c>
      <c r="G62" s="151">
        <v>750439</v>
      </c>
      <c r="H62" s="151">
        <v>5284142</v>
      </c>
      <c r="I62" s="151">
        <v>28213</v>
      </c>
      <c r="J62" s="152">
        <f t="shared" si="0"/>
        <v>79879495</v>
      </c>
      <c r="K62" s="153">
        <f t="shared" si="1"/>
        <v>27792709</v>
      </c>
    </row>
    <row r="63" spans="1:11" x14ac:dyDescent="0.2">
      <c r="A63" s="4">
        <v>1995</v>
      </c>
      <c r="B63" s="4">
        <v>2</v>
      </c>
      <c r="C63" s="151">
        <v>22777498</v>
      </c>
      <c r="D63" s="151">
        <v>3630420</v>
      </c>
      <c r="E63" s="151">
        <v>5174180</v>
      </c>
      <c r="F63" s="151">
        <v>42005121</v>
      </c>
      <c r="G63" s="151">
        <v>746413</v>
      </c>
      <c r="H63" s="151">
        <v>5369602</v>
      </c>
      <c r="I63" s="151">
        <v>27176</v>
      </c>
      <c r="J63" s="152">
        <f t="shared" si="0"/>
        <v>79730410</v>
      </c>
      <c r="K63" s="153">
        <f t="shared" si="1"/>
        <v>26407918</v>
      </c>
    </row>
    <row r="64" spans="1:11" x14ac:dyDescent="0.2">
      <c r="A64" s="4">
        <v>1995</v>
      </c>
      <c r="B64" s="4">
        <v>3</v>
      </c>
      <c r="C64" s="151">
        <v>23294025</v>
      </c>
      <c r="D64" s="151">
        <v>3704208</v>
      </c>
      <c r="E64" s="151">
        <v>5488092</v>
      </c>
      <c r="F64" s="151">
        <v>33052765</v>
      </c>
      <c r="G64" s="151">
        <v>747593</v>
      </c>
      <c r="H64" s="151">
        <v>5500781</v>
      </c>
      <c r="I64" s="151">
        <v>25994</v>
      </c>
      <c r="J64" s="152">
        <f t="shared" si="0"/>
        <v>71813458</v>
      </c>
      <c r="K64" s="153">
        <f t="shared" si="1"/>
        <v>26998233</v>
      </c>
    </row>
    <row r="65" spans="1:11" x14ac:dyDescent="0.2">
      <c r="A65" s="4">
        <v>1995</v>
      </c>
      <c r="B65" s="4">
        <v>4</v>
      </c>
      <c r="C65" s="151">
        <v>24570124</v>
      </c>
      <c r="D65" s="151">
        <v>3913250</v>
      </c>
      <c r="E65" s="151">
        <v>4719602</v>
      </c>
      <c r="F65" s="151">
        <v>33697345</v>
      </c>
      <c r="G65" s="151">
        <v>747912</v>
      </c>
      <c r="H65" s="151">
        <v>5591303</v>
      </c>
      <c r="I65" s="151">
        <v>25986</v>
      </c>
      <c r="J65" s="152">
        <f t="shared" si="0"/>
        <v>73265522</v>
      </c>
      <c r="K65" s="153">
        <f t="shared" si="1"/>
        <v>28483374</v>
      </c>
    </row>
    <row r="66" spans="1:11" x14ac:dyDescent="0.2">
      <c r="A66" s="4">
        <v>1995</v>
      </c>
      <c r="B66" s="4">
        <v>5</v>
      </c>
      <c r="C66" s="151">
        <v>27323140</v>
      </c>
      <c r="D66" s="151">
        <v>3958693</v>
      </c>
      <c r="E66" s="151">
        <v>5207972</v>
      </c>
      <c r="F66" s="151">
        <v>43863170</v>
      </c>
      <c r="G66" s="151">
        <v>795849</v>
      </c>
      <c r="H66" s="151">
        <v>6191457</v>
      </c>
      <c r="I66" s="151">
        <v>27459</v>
      </c>
      <c r="J66" s="152">
        <f t="shared" ref="J66:J129" si="2">SUM(C66:I66)</f>
        <v>87367740</v>
      </c>
      <c r="K66" s="153">
        <f t="shared" ref="K66:K129" si="3">+C66+D66</f>
        <v>31281833</v>
      </c>
    </row>
    <row r="67" spans="1:11" x14ac:dyDescent="0.2">
      <c r="A67" s="4">
        <v>1995</v>
      </c>
      <c r="B67" s="4">
        <v>6</v>
      </c>
      <c r="C67" s="151">
        <v>29081994</v>
      </c>
      <c r="D67" s="151">
        <v>3813148</v>
      </c>
      <c r="E67" s="151">
        <v>5003758</v>
      </c>
      <c r="F67" s="151">
        <v>50824504</v>
      </c>
      <c r="G67" s="151">
        <v>760519</v>
      </c>
      <c r="H67" s="151">
        <v>6660279</v>
      </c>
      <c r="I67" s="151">
        <v>29258</v>
      </c>
      <c r="J67" s="152">
        <f t="shared" si="2"/>
        <v>96173460</v>
      </c>
      <c r="K67" s="153">
        <f t="shared" si="3"/>
        <v>32895142</v>
      </c>
    </row>
    <row r="68" spans="1:11" x14ac:dyDescent="0.2">
      <c r="A68" s="4">
        <v>1995</v>
      </c>
      <c r="B68" s="4">
        <v>7</v>
      </c>
      <c r="C68" s="151">
        <v>28894105</v>
      </c>
      <c r="D68" s="151">
        <v>3771244</v>
      </c>
      <c r="E68" s="151">
        <v>5061046</v>
      </c>
      <c r="F68" s="151">
        <v>52268103</v>
      </c>
      <c r="G68" s="151">
        <v>759007</v>
      </c>
      <c r="H68" s="151">
        <v>6304208</v>
      </c>
      <c r="I68" s="151">
        <v>29065</v>
      </c>
      <c r="J68" s="152">
        <f t="shared" si="2"/>
        <v>97086778</v>
      </c>
      <c r="K68" s="153">
        <f t="shared" si="3"/>
        <v>32665349</v>
      </c>
    </row>
    <row r="69" spans="1:11" x14ac:dyDescent="0.2">
      <c r="A69" s="4">
        <v>1995</v>
      </c>
      <c r="B69" s="4">
        <v>8</v>
      </c>
      <c r="C69" s="151">
        <v>28411085</v>
      </c>
      <c r="D69" s="151">
        <v>3685600</v>
      </c>
      <c r="E69" s="151">
        <v>4763473</v>
      </c>
      <c r="F69" s="151">
        <v>50950396</v>
      </c>
      <c r="G69" s="151">
        <v>766830</v>
      </c>
      <c r="H69" s="151">
        <v>6290422</v>
      </c>
      <c r="I69" s="151">
        <v>30038</v>
      </c>
      <c r="J69" s="152">
        <f t="shared" si="2"/>
        <v>94897844</v>
      </c>
      <c r="K69" s="153">
        <f t="shared" si="3"/>
        <v>32096685</v>
      </c>
    </row>
    <row r="70" spans="1:11" x14ac:dyDescent="0.2">
      <c r="A70" s="4">
        <v>1995</v>
      </c>
      <c r="B70" s="4">
        <v>9</v>
      </c>
      <c r="C70" s="151">
        <v>29212840</v>
      </c>
      <c r="D70" s="151">
        <v>3705245</v>
      </c>
      <c r="E70" s="151">
        <v>5255058</v>
      </c>
      <c r="F70" s="151">
        <v>52594723</v>
      </c>
      <c r="G70" s="151">
        <v>778277</v>
      </c>
      <c r="H70" s="151">
        <v>6939343</v>
      </c>
      <c r="I70" s="151">
        <v>30246</v>
      </c>
      <c r="J70" s="152">
        <f t="shared" si="2"/>
        <v>98515732</v>
      </c>
      <c r="K70" s="153">
        <f t="shared" si="3"/>
        <v>32918085</v>
      </c>
    </row>
    <row r="71" spans="1:11" x14ac:dyDescent="0.2">
      <c r="A71" s="4">
        <v>1995</v>
      </c>
      <c r="B71" s="4">
        <v>10</v>
      </c>
      <c r="C71" s="151">
        <v>28310959</v>
      </c>
      <c r="D71" s="151">
        <v>3666918</v>
      </c>
      <c r="E71" s="151">
        <v>5521402</v>
      </c>
      <c r="F71" s="151">
        <v>48046873</v>
      </c>
      <c r="G71" s="151">
        <v>783649</v>
      </c>
      <c r="H71" s="151">
        <v>6888650</v>
      </c>
      <c r="I71" s="151">
        <v>29623</v>
      </c>
      <c r="J71" s="152">
        <f t="shared" si="2"/>
        <v>93248074</v>
      </c>
      <c r="K71" s="153">
        <f t="shared" si="3"/>
        <v>31977877</v>
      </c>
    </row>
    <row r="72" spans="1:11" x14ac:dyDescent="0.2">
      <c r="A72" s="4">
        <v>1995</v>
      </c>
      <c r="B72" s="4">
        <v>11</v>
      </c>
      <c r="C72" s="151">
        <v>25889402</v>
      </c>
      <c r="D72" s="151">
        <v>3682297</v>
      </c>
      <c r="E72" s="151">
        <v>5256894</v>
      </c>
      <c r="F72" s="151">
        <v>38184373</v>
      </c>
      <c r="G72" s="151">
        <v>774351</v>
      </c>
      <c r="H72" s="151">
        <v>6167854</v>
      </c>
      <c r="I72" s="151">
        <v>29005</v>
      </c>
      <c r="J72" s="152">
        <f t="shared" si="2"/>
        <v>79984176</v>
      </c>
      <c r="K72" s="153">
        <f t="shared" si="3"/>
        <v>29571699</v>
      </c>
    </row>
    <row r="73" spans="1:11" x14ac:dyDescent="0.2">
      <c r="A73" s="4">
        <v>1995</v>
      </c>
      <c r="B73" s="4">
        <v>12</v>
      </c>
      <c r="C73" s="151">
        <v>24069668</v>
      </c>
      <c r="D73" s="151">
        <v>3629595</v>
      </c>
      <c r="E73" s="151">
        <v>5188331</v>
      </c>
      <c r="F73" s="151">
        <v>36800845</v>
      </c>
      <c r="G73" s="151">
        <v>789138</v>
      </c>
      <c r="H73" s="151">
        <v>5616818</v>
      </c>
      <c r="I73" s="151">
        <v>28281</v>
      </c>
      <c r="J73" s="152">
        <f t="shared" si="2"/>
        <v>76122676</v>
      </c>
      <c r="K73" s="153">
        <f t="shared" si="3"/>
        <v>27699263</v>
      </c>
    </row>
    <row r="74" spans="1:11" x14ac:dyDescent="0.2">
      <c r="A74" s="4">
        <v>1996</v>
      </c>
      <c r="B74" s="4">
        <v>1</v>
      </c>
      <c r="C74" s="151">
        <v>25161897</v>
      </c>
      <c r="D74" s="151">
        <v>3538540</v>
      </c>
      <c r="E74" s="151">
        <v>5052330</v>
      </c>
      <c r="F74" s="151">
        <v>51639328</v>
      </c>
      <c r="G74" s="151">
        <v>793258</v>
      </c>
      <c r="H74" s="151">
        <v>5648635</v>
      </c>
      <c r="I74" s="151">
        <v>31304</v>
      </c>
      <c r="J74" s="152">
        <f t="shared" si="2"/>
        <v>91865292</v>
      </c>
      <c r="K74" s="153">
        <f t="shared" si="3"/>
        <v>28700437</v>
      </c>
    </row>
    <row r="75" spans="1:11" x14ac:dyDescent="0.2">
      <c r="A75" s="4">
        <v>1996</v>
      </c>
      <c r="B75" s="4">
        <v>2</v>
      </c>
      <c r="C75" s="151">
        <v>24027439</v>
      </c>
      <c r="D75" s="151">
        <v>3469015</v>
      </c>
      <c r="E75" s="151">
        <v>4757681</v>
      </c>
      <c r="F75" s="151">
        <v>42865822</v>
      </c>
      <c r="G75" s="151">
        <v>782185</v>
      </c>
      <c r="H75" s="151">
        <v>5707921</v>
      </c>
      <c r="I75" s="151">
        <v>31286</v>
      </c>
      <c r="J75" s="152">
        <f t="shared" si="2"/>
        <v>81641349</v>
      </c>
      <c r="K75" s="153">
        <f t="shared" si="3"/>
        <v>27496454</v>
      </c>
    </row>
    <row r="76" spans="1:11" x14ac:dyDescent="0.2">
      <c r="A76" s="4">
        <v>1996</v>
      </c>
      <c r="B76" s="4">
        <v>3</v>
      </c>
      <c r="C76" s="151">
        <v>24092618</v>
      </c>
      <c r="D76" s="151">
        <v>3382890</v>
      </c>
      <c r="E76" s="151">
        <v>5273976</v>
      </c>
      <c r="F76" s="151">
        <v>39886132</v>
      </c>
      <c r="G76" s="151">
        <v>779682</v>
      </c>
      <c r="H76" s="151">
        <v>5683596</v>
      </c>
      <c r="I76" s="151">
        <v>29039</v>
      </c>
      <c r="J76" s="152">
        <f t="shared" si="2"/>
        <v>79127933</v>
      </c>
      <c r="K76" s="153">
        <f t="shared" si="3"/>
        <v>27475508</v>
      </c>
    </row>
    <row r="77" spans="1:11" x14ac:dyDescent="0.2">
      <c r="A77" s="4">
        <v>1996</v>
      </c>
      <c r="B77" s="4">
        <v>4</v>
      </c>
      <c r="C77" s="151">
        <v>24539985</v>
      </c>
      <c r="D77" s="151">
        <v>3451751</v>
      </c>
      <c r="E77" s="151">
        <v>5374604</v>
      </c>
      <c r="F77" s="151">
        <v>36166909</v>
      </c>
      <c r="G77" s="151">
        <v>782258</v>
      </c>
      <c r="H77" s="151">
        <v>5600333</v>
      </c>
      <c r="I77" s="151">
        <v>28506</v>
      </c>
      <c r="J77" s="152">
        <f t="shared" si="2"/>
        <v>75944346</v>
      </c>
      <c r="K77" s="153">
        <f t="shared" si="3"/>
        <v>27991736</v>
      </c>
    </row>
    <row r="78" spans="1:11" x14ac:dyDescent="0.2">
      <c r="A78" s="4">
        <v>1996</v>
      </c>
      <c r="B78" s="4">
        <v>5</v>
      </c>
      <c r="C78" s="151">
        <v>26370473</v>
      </c>
      <c r="D78" s="151">
        <v>3699613</v>
      </c>
      <c r="E78" s="151">
        <v>5287203</v>
      </c>
      <c r="F78" s="151">
        <v>40695641</v>
      </c>
      <c r="G78" s="151">
        <v>773350</v>
      </c>
      <c r="H78" s="151">
        <v>6064010</v>
      </c>
      <c r="I78" s="151">
        <v>28163</v>
      </c>
      <c r="J78" s="152">
        <f t="shared" si="2"/>
        <v>82918453</v>
      </c>
      <c r="K78" s="153">
        <f t="shared" si="3"/>
        <v>30070086</v>
      </c>
    </row>
    <row r="79" spans="1:11" x14ac:dyDescent="0.2">
      <c r="A79" s="4">
        <v>1996</v>
      </c>
      <c r="B79" s="4">
        <v>6</v>
      </c>
      <c r="C79" s="151">
        <v>28671732</v>
      </c>
      <c r="D79" s="151">
        <v>3598294</v>
      </c>
      <c r="E79" s="151">
        <v>5282035</v>
      </c>
      <c r="F79" s="151">
        <v>48691844</v>
      </c>
      <c r="G79" s="151">
        <v>779616</v>
      </c>
      <c r="H79" s="151">
        <v>6592161</v>
      </c>
      <c r="I79" s="151">
        <v>30552</v>
      </c>
      <c r="J79" s="152">
        <f t="shared" si="2"/>
        <v>93646234</v>
      </c>
      <c r="K79" s="153">
        <f t="shared" si="3"/>
        <v>32270026</v>
      </c>
    </row>
    <row r="80" spans="1:11" x14ac:dyDescent="0.2">
      <c r="A80" s="4">
        <v>1996</v>
      </c>
      <c r="B80" s="4">
        <v>7</v>
      </c>
      <c r="C80" s="151">
        <v>29185074</v>
      </c>
      <c r="D80" s="151">
        <v>3516582</v>
      </c>
      <c r="E80" s="151">
        <v>4857764</v>
      </c>
      <c r="F80" s="151">
        <v>52391087</v>
      </c>
      <c r="G80" s="151">
        <v>776171</v>
      </c>
      <c r="H80" s="151">
        <v>6359367</v>
      </c>
      <c r="I80" s="151">
        <v>31272</v>
      </c>
      <c r="J80" s="152">
        <f t="shared" si="2"/>
        <v>97117317</v>
      </c>
      <c r="K80" s="153">
        <f t="shared" si="3"/>
        <v>32701656</v>
      </c>
    </row>
    <row r="81" spans="1:11" x14ac:dyDescent="0.2">
      <c r="A81" s="4">
        <v>1996</v>
      </c>
      <c r="B81" s="4">
        <v>8</v>
      </c>
      <c r="C81" s="151">
        <v>29647348</v>
      </c>
      <c r="D81" s="151">
        <v>3713613</v>
      </c>
      <c r="E81" s="151">
        <v>4716039</v>
      </c>
      <c r="F81" s="151">
        <v>54346003</v>
      </c>
      <c r="G81" s="151">
        <v>780820</v>
      </c>
      <c r="H81" s="151">
        <v>6478481</v>
      </c>
      <c r="I81" s="151">
        <v>32946</v>
      </c>
      <c r="J81" s="152">
        <f t="shared" si="2"/>
        <v>99715250</v>
      </c>
      <c r="K81" s="153">
        <f t="shared" si="3"/>
        <v>33360961</v>
      </c>
    </row>
    <row r="82" spans="1:11" x14ac:dyDescent="0.2">
      <c r="A82" s="4">
        <v>1996</v>
      </c>
      <c r="B82" s="4">
        <v>9</v>
      </c>
      <c r="C82" s="151">
        <v>30496260</v>
      </c>
      <c r="D82" s="151">
        <v>3644974</v>
      </c>
      <c r="E82" s="151">
        <v>4458501</v>
      </c>
      <c r="F82" s="151">
        <v>54777693</v>
      </c>
      <c r="G82" s="151">
        <v>802513</v>
      </c>
      <c r="H82" s="151">
        <v>7122891</v>
      </c>
      <c r="I82" s="151">
        <v>34103</v>
      </c>
      <c r="J82" s="152">
        <f t="shared" si="2"/>
        <v>101336935</v>
      </c>
      <c r="K82" s="153">
        <f t="shared" si="3"/>
        <v>34141234</v>
      </c>
    </row>
    <row r="83" spans="1:11" x14ac:dyDescent="0.2">
      <c r="A83" s="4">
        <v>1996</v>
      </c>
      <c r="B83" s="4">
        <v>10</v>
      </c>
      <c r="C83" s="151">
        <v>26953276</v>
      </c>
      <c r="D83" s="151">
        <v>3475184</v>
      </c>
      <c r="E83" s="151">
        <v>4811103</v>
      </c>
      <c r="F83" s="151">
        <v>42561534</v>
      </c>
      <c r="G83" s="151">
        <v>783994</v>
      </c>
      <c r="H83" s="151">
        <v>6570790</v>
      </c>
      <c r="I83" s="151">
        <v>31796</v>
      </c>
      <c r="J83" s="152">
        <f t="shared" si="2"/>
        <v>85187677</v>
      </c>
      <c r="K83" s="153">
        <f t="shared" si="3"/>
        <v>30428460</v>
      </c>
    </row>
    <row r="84" spans="1:11" x14ac:dyDescent="0.2">
      <c r="A84" s="4">
        <v>1996</v>
      </c>
      <c r="B84" s="4">
        <v>11</v>
      </c>
      <c r="C84" s="151">
        <v>25365493</v>
      </c>
      <c r="D84" s="151">
        <v>3591424</v>
      </c>
      <c r="E84" s="151">
        <v>4868329</v>
      </c>
      <c r="F84" s="151">
        <v>36375376</v>
      </c>
      <c r="G84" s="151">
        <v>787723</v>
      </c>
      <c r="H84" s="151">
        <v>6043738</v>
      </c>
      <c r="I84" s="151">
        <v>30929</v>
      </c>
      <c r="J84" s="152">
        <f t="shared" si="2"/>
        <v>77063012</v>
      </c>
      <c r="K84" s="153">
        <f t="shared" si="3"/>
        <v>28956917</v>
      </c>
    </row>
    <row r="85" spans="1:11" x14ac:dyDescent="0.2">
      <c r="A85" s="4">
        <v>1996</v>
      </c>
      <c r="B85" s="4">
        <v>12</v>
      </c>
      <c r="C85" s="151">
        <v>24425184</v>
      </c>
      <c r="D85" s="151">
        <v>3878026</v>
      </c>
      <c r="E85" s="151">
        <v>4265403</v>
      </c>
      <c r="F85" s="151">
        <v>36874770</v>
      </c>
      <c r="G85" s="151">
        <v>795109</v>
      </c>
      <c r="H85" s="151">
        <v>5649458</v>
      </c>
      <c r="I85" s="151">
        <v>31379</v>
      </c>
      <c r="J85" s="152">
        <f t="shared" si="2"/>
        <v>75919329</v>
      </c>
      <c r="K85" s="153">
        <f t="shared" si="3"/>
        <v>28303210</v>
      </c>
    </row>
    <row r="86" spans="1:11" x14ac:dyDescent="0.2">
      <c r="A86" s="4">
        <v>1997</v>
      </c>
      <c r="B86" s="4">
        <v>1</v>
      </c>
      <c r="C86" s="151">
        <v>24958426</v>
      </c>
      <c r="D86" s="151">
        <v>3851284</v>
      </c>
      <c r="E86" s="151">
        <v>4699890</v>
      </c>
      <c r="F86" s="151">
        <v>42568439</v>
      </c>
      <c r="G86" s="151">
        <v>804231</v>
      </c>
      <c r="H86" s="151">
        <v>5647643</v>
      </c>
      <c r="I86" s="151">
        <v>32082</v>
      </c>
      <c r="J86" s="152">
        <f t="shared" si="2"/>
        <v>82561995</v>
      </c>
      <c r="K86" s="153">
        <f t="shared" si="3"/>
        <v>28809710</v>
      </c>
    </row>
    <row r="87" spans="1:11" x14ac:dyDescent="0.2">
      <c r="A87" s="4">
        <v>1997</v>
      </c>
      <c r="B87" s="4">
        <v>2</v>
      </c>
      <c r="C87" s="151">
        <v>23497614</v>
      </c>
      <c r="D87" s="151">
        <v>3825773</v>
      </c>
      <c r="E87" s="151">
        <v>4897716</v>
      </c>
      <c r="F87" s="151">
        <v>37007204</v>
      </c>
      <c r="G87" s="151">
        <v>794047</v>
      </c>
      <c r="H87" s="151">
        <v>5497940</v>
      </c>
      <c r="I87" s="151">
        <v>30774</v>
      </c>
      <c r="J87" s="152">
        <f t="shared" si="2"/>
        <v>75551068</v>
      </c>
      <c r="K87" s="153">
        <f t="shared" si="3"/>
        <v>27323387</v>
      </c>
    </row>
    <row r="88" spans="1:11" x14ac:dyDescent="0.2">
      <c r="A88" s="4">
        <v>1997</v>
      </c>
      <c r="B88" s="4">
        <v>3</v>
      </c>
      <c r="C88" s="151">
        <v>25029672</v>
      </c>
      <c r="D88" s="151">
        <v>3986665</v>
      </c>
      <c r="E88" s="151">
        <v>5317517</v>
      </c>
      <c r="F88" s="151">
        <v>35757832</v>
      </c>
      <c r="G88" s="151">
        <v>772602</v>
      </c>
      <c r="H88" s="151">
        <v>5885387</v>
      </c>
      <c r="I88" s="151">
        <v>29966</v>
      </c>
      <c r="J88" s="152">
        <f t="shared" si="2"/>
        <v>76779641</v>
      </c>
      <c r="K88" s="153">
        <f t="shared" si="3"/>
        <v>29016337</v>
      </c>
    </row>
    <row r="89" spans="1:11" x14ac:dyDescent="0.2">
      <c r="A89" s="4">
        <v>1997</v>
      </c>
      <c r="B89" s="4">
        <v>4</v>
      </c>
      <c r="C89" s="151">
        <v>25624233</v>
      </c>
      <c r="D89" s="151">
        <v>4242139</v>
      </c>
      <c r="E89" s="151">
        <v>5029221</v>
      </c>
      <c r="F89" s="151">
        <v>36017135</v>
      </c>
      <c r="G89" s="151">
        <v>768183</v>
      </c>
      <c r="H89" s="151">
        <v>5822579</v>
      </c>
      <c r="I89" s="151">
        <v>30829</v>
      </c>
      <c r="J89" s="152">
        <f t="shared" si="2"/>
        <v>77534319</v>
      </c>
      <c r="K89" s="153">
        <f t="shared" si="3"/>
        <v>29866372</v>
      </c>
    </row>
    <row r="90" spans="1:11" x14ac:dyDescent="0.2">
      <c r="A90" s="4">
        <v>1997</v>
      </c>
      <c r="B90" s="4">
        <v>5</v>
      </c>
      <c r="C90" s="151">
        <v>25669448</v>
      </c>
      <c r="D90" s="151">
        <v>4049883</v>
      </c>
      <c r="E90" s="151">
        <v>5368094</v>
      </c>
      <c r="F90" s="151">
        <v>38504486</v>
      </c>
      <c r="G90" s="151">
        <v>767294</v>
      </c>
      <c r="H90" s="151">
        <v>6038604</v>
      </c>
      <c r="I90" s="151">
        <v>31044</v>
      </c>
      <c r="J90" s="152">
        <f t="shared" si="2"/>
        <v>80428853</v>
      </c>
      <c r="K90" s="153">
        <f t="shared" si="3"/>
        <v>29719331</v>
      </c>
    </row>
    <row r="91" spans="1:11" x14ac:dyDescent="0.2">
      <c r="A91" s="4">
        <v>1997</v>
      </c>
      <c r="B91" s="4">
        <v>6</v>
      </c>
      <c r="C91" s="151">
        <v>28870945</v>
      </c>
      <c r="D91" s="151">
        <v>4280629</v>
      </c>
      <c r="E91" s="151">
        <v>5076509</v>
      </c>
      <c r="F91" s="151">
        <v>50635241</v>
      </c>
      <c r="G91" s="151">
        <v>771501</v>
      </c>
      <c r="H91" s="151">
        <v>6667558</v>
      </c>
      <c r="I91" s="151">
        <v>34207</v>
      </c>
      <c r="J91" s="152">
        <f t="shared" si="2"/>
        <v>96336590</v>
      </c>
      <c r="K91" s="153">
        <f t="shared" si="3"/>
        <v>33151574</v>
      </c>
    </row>
    <row r="92" spans="1:11" x14ac:dyDescent="0.2">
      <c r="A92" s="4">
        <v>1997</v>
      </c>
      <c r="B92" s="4">
        <v>7</v>
      </c>
      <c r="C92" s="151">
        <v>30212434</v>
      </c>
      <c r="D92" s="151">
        <v>4298022</v>
      </c>
      <c r="E92" s="151">
        <v>5091378</v>
      </c>
      <c r="F92" s="151">
        <v>54925808</v>
      </c>
      <c r="G92" s="151">
        <v>778412</v>
      </c>
      <c r="H92" s="151">
        <v>6567535</v>
      </c>
      <c r="I92" s="151">
        <v>36035</v>
      </c>
      <c r="J92" s="152">
        <f t="shared" si="2"/>
        <v>101909624</v>
      </c>
      <c r="K92" s="153">
        <f t="shared" si="3"/>
        <v>34510456</v>
      </c>
    </row>
    <row r="93" spans="1:11" x14ac:dyDescent="0.2">
      <c r="A93" s="4">
        <v>1997</v>
      </c>
      <c r="B93" s="4">
        <v>8</v>
      </c>
      <c r="C93" s="151">
        <v>28973347</v>
      </c>
      <c r="D93" s="151">
        <v>4361670</v>
      </c>
      <c r="E93" s="151">
        <v>5325527</v>
      </c>
      <c r="F93" s="151">
        <v>52500697</v>
      </c>
      <c r="G93" s="151">
        <v>767560</v>
      </c>
      <c r="H93" s="151">
        <v>6311737</v>
      </c>
      <c r="I93" s="151">
        <v>34470</v>
      </c>
      <c r="J93" s="152">
        <f t="shared" si="2"/>
        <v>98275008</v>
      </c>
      <c r="K93" s="153">
        <f t="shared" si="3"/>
        <v>33335017</v>
      </c>
    </row>
    <row r="94" spans="1:11" x14ac:dyDescent="0.2">
      <c r="A94" s="4">
        <v>1997</v>
      </c>
      <c r="B94" s="4">
        <v>9</v>
      </c>
      <c r="C94" s="151">
        <v>29837338</v>
      </c>
      <c r="D94" s="151">
        <v>4293214</v>
      </c>
      <c r="E94" s="151">
        <v>4714061</v>
      </c>
      <c r="F94" s="151">
        <v>55495041</v>
      </c>
      <c r="G94" s="151">
        <v>755261</v>
      </c>
      <c r="H94" s="151">
        <v>7085175</v>
      </c>
      <c r="I94" s="151">
        <v>35674</v>
      </c>
      <c r="J94" s="152">
        <f t="shared" si="2"/>
        <v>102215764</v>
      </c>
      <c r="K94" s="153">
        <f t="shared" si="3"/>
        <v>34130552</v>
      </c>
    </row>
    <row r="95" spans="1:11" x14ac:dyDescent="0.2">
      <c r="A95" s="4">
        <v>1997</v>
      </c>
      <c r="B95" s="4">
        <v>10</v>
      </c>
      <c r="C95" s="151">
        <v>27561756</v>
      </c>
      <c r="D95" s="151">
        <v>4741454</v>
      </c>
      <c r="E95" s="151">
        <v>4886139</v>
      </c>
      <c r="F95" s="151">
        <v>46543274</v>
      </c>
      <c r="G95" s="151">
        <v>781520</v>
      </c>
      <c r="H95" s="151">
        <v>6826514</v>
      </c>
      <c r="I95" s="151">
        <v>34500</v>
      </c>
      <c r="J95" s="152">
        <f t="shared" si="2"/>
        <v>91375157</v>
      </c>
      <c r="K95" s="153">
        <f t="shared" si="3"/>
        <v>32303210</v>
      </c>
    </row>
    <row r="96" spans="1:11" x14ac:dyDescent="0.2">
      <c r="A96" s="4">
        <v>1997</v>
      </c>
      <c r="B96" s="4">
        <v>11</v>
      </c>
      <c r="C96" s="151">
        <v>25083754</v>
      </c>
      <c r="D96" s="151">
        <v>4279399</v>
      </c>
      <c r="E96" s="151">
        <v>4646635</v>
      </c>
      <c r="F96" s="151">
        <v>35407785</v>
      </c>
      <c r="G96" s="151">
        <v>787091</v>
      </c>
      <c r="H96" s="151">
        <v>6027622</v>
      </c>
      <c r="I96" s="151">
        <v>32759</v>
      </c>
      <c r="J96" s="152">
        <f t="shared" si="2"/>
        <v>76265045</v>
      </c>
      <c r="K96" s="153">
        <f t="shared" si="3"/>
        <v>29363153</v>
      </c>
    </row>
    <row r="97" spans="1:11" x14ac:dyDescent="0.2">
      <c r="A97" s="4">
        <v>1997</v>
      </c>
      <c r="B97" s="4">
        <v>12</v>
      </c>
      <c r="C97" s="151">
        <v>24588745</v>
      </c>
      <c r="D97" s="151">
        <v>4182910</v>
      </c>
      <c r="E97" s="151">
        <v>4385235</v>
      </c>
      <c r="F97" s="151">
        <v>38426181</v>
      </c>
      <c r="G97" s="151">
        <v>791651</v>
      </c>
      <c r="H97" s="151">
        <v>5680366</v>
      </c>
      <c r="I97" s="151">
        <v>34542</v>
      </c>
      <c r="J97" s="152">
        <f t="shared" si="2"/>
        <v>78089630</v>
      </c>
      <c r="K97" s="153">
        <f t="shared" si="3"/>
        <v>28771655</v>
      </c>
    </row>
    <row r="98" spans="1:11" x14ac:dyDescent="0.2">
      <c r="A98" s="4">
        <v>1998</v>
      </c>
      <c r="B98" s="4">
        <v>1</v>
      </c>
      <c r="C98" s="151">
        <v>24759792</v>
      </c>
      <c r="D98" s="151">
        <v>4257078</v>
      </c>
      <c r="E98" s="151">
        <v>4657685</v>
      </c>
      <c r="F98" s="151">
        <v>42863862</v>
      </c>
      <c r="G98" s="151">
        <v>799402</v>
      </c>
      <c r="H98" s="151">
        <v>5832614</v>
      </c>
      <c r="I98" s="151">
        <v>35943</v>
      </c>
      <c r="J98" s="152">
        <f t="shared" si="2"/>
        <v>83206376</v>
      </c>
      <c r="K98" s="153">
        <f t="shared" si="3"/>
        <v>29016870</v>
      </c>
    </row>
    <row r="99" spans="1:11" x14ac:dyDescent="0.2">
      <c r="A99" s="4">
        <v>1998</v>
      </c>
      <c r="B99" s="4">
        <v>2</v>
      </c>
      <c r="C99" s="151">
        <v>22929293</v>
      </c>
      <c r="D99" s="151">
        <v>4072620</v>
      </c>
      <c r="E99" s="151">
        <v>4252680</v>
      </c>
      <c r="F99" s="151">
        <v>38859656</v>
      </c>
      <c r="G99" s="151">
        <v>789295</v>
      </c>
      <c r="H99" s="151">
        <v>5581393</v>
      </c>
      <c r="I99" s="151">
        <v>33464</v>
      </c>
      <c r="J99" s="152">
        <f t="shared" si="2"/>
        <v>76518401</v>
      </c>
      <c r="K99" s="153">
        <f t="shared" si="3"/>
        <v>27001913</v>
      </c>
    </row>
    <row r="100" spans="1:11" x14ac:dyDescent="0.2">
      <c r="A100" s="4">
        <v>1998</v>
      </c>
      <c r="B100" s="4">
        <v>3</v>
      </c>
      <c r="C100" s="151">
        <v>23700929</v>
      </c>
      <c r="D100" s="151">
        <v>4266679</v>
      </c>
      <c r="E100" s="151">
        <v>4668162</v>
      </c>
      <c r="F100" s="151">
        <v>37751129</v>
      </c>
      <c r="G100" s="151">
        <v>790578</v>
      </c>
      <c r="H100" s="151">
        <v>5794581</v>
      </c>
      <c r="I100" s="151">
        <v>35111</v>
      </c>
      <c r="J100" s="152">
        <f t="shared" si="2"/>
        <v>77007169</v>
      </c>
      <c r="K100" s="153">
        <f t="shared" si="3"/>
        <v>27967608</v>
      </c>
    </row>
    <row r="101" spans="1:11" x14ac:dyDescent="0.2">
      <c r="A101" s="4">
        <v>1998</v>
      </c>
      <c r="B101" s="4">
        <v>4</v>
      </c>
      <c r="C101" s="151">
        <v>25671322</v>
      </c>
      <c r="D101" s="151">
        <v>4418727</v>
      </c>
      <c r="E101" s="151">
        <v>4535869</v>
      </c>
      <c r="F101" s="151">
        <v>38450109</v>
      </c>
      <c r="G101" s="151">
        <v>782692</v>
      </c>
      <c r="H101" s="151">
        <v>6207114</v>
      </c>
      <c r="I101" s="151">
        <v>35735</v>
      </c>
      <c r="J101" s="152">
        <f t="shared" si="2"/>
        <v>80101568</v>
      </c>
      <c r="K101" s="153">
        <f t="shared" si="3"/>
        <v>30090049</v>
      </c>
    </row>
    <row r="102" spans="1:11" x14ac:dyDescent="0.2">
      <c r="A102" s="4">
        <v>1998</v>
      </c>
      <c r="B102" s="4">
        <v>5</v>
      </c>
      <c r="C102" s="151">
        <v>27209642</v>
      </c>
      <c r="D102" s="151">
        <v>4461171</v>
      </c>
      <c r="E102" s="151">
        <v>4885625</v>
      </c>
      <c r="F102" s="151">
        <v>40712815</v>
      </c>
      <c r="G102" s="151">
        <v>787548</v>
      </c>
      <c r="H102" s="151">
        <v>6109927</v>
      </c>
      <c r="I102" s="151">
        <v>36214</v>
      </c>
      <c r="J102" s="152">
        <f t="shared" si="2"/>
        <v>84202942</v>
      </c>
      <c r="K102" s="153">
        <f t="shared" si="3"/>
        <v>31670813</v>
      </c>
    </row>
    <row r="103" spans="1:11" x14ac:dyDescent="0.2">
      <c r="A103" s="4">
        <v>1998</v>
      </c>
      <c r="B103" s="4">
        <v>6</v>
      </c>
      <c r="C103" s="151">
        <v>30812890</v>
      </c>
      <c r="D103" s="151">
        <v>4714718</v>
      </c>
      <c r="E103" s="151">
        <v>5200586</v>
      </c>
      <c r="F103" s="151">
        <v>56211378</v>
      </c>
      <c r="G103" s="151">
        <v>765862</v>
      </c>
      <c r="H103" s="151">
        <v>6835148</v>
      </c>
      <c r="I103" s="151">
        <v>39373</v>
      </c>
      <c r="J103" s="152">
        <f t="shared" si="2"/>
        <v>104579955</v>
      </c>
      <c r="K103" s="153">
        <f t="shared" si="3"/>
        <v>35527608</v>
      </c>
    </row>
    <row r="104" spans="1:11" x14ac:dyDescent="0.2">
      <c r="A104" s="4">
        <v>1998</v>
      </c>
      <c r="B104" s="4">
        <v>7</v>
      </c>
      <c r="C104" s="151">
        <v>32112355</v>
      </c>
      <c r="D104" s="151">
        <v>4686393</v>
      </c>
      <c r="E104" s="151">
        <v>5553683</v>
      </c>
      <c r="F104" s="151">
        <v>61075181</v>
      </c>
      <c r="G104" s="151">
        <v>784077</v>
      </c>
      <c r="H104" s="151">
        <v>6756831</v>
      </c>
      <c r="I104" s="151">
        <v>42759</v>
      </c>
      <c r="J104" s="152">
        <f t="shared" si="2"/>
        <v>111011279</v>
      </c>
      <c r="K104" s="153">
        <f t="shared" si="3"/>
        <v>36798748</v>
      </c>
    </row>
    <row r="105" spans="1:11" x14ac:dyDescent="0.2">
      <c r="A105" s="4">
        <v>1998</v>
      </c>
      <c r="B105" s="4">
        <v>8</v>
      </c>
      <c r="C105" s="151">
        <v>30753320</v>
      </c>
      <c r="D105" s="151">
        <v>4642002</v>
      </c>
      <c r="E105" s="151">
        <v>5446170</v>
      </c>
      <c r="F105" s="151">
        <v>56762399</v>
      </c>
      <c r="G105" s="151">
        <v>778311</v>
      </c>
      <c r="H105" s="151">
        <v>6664263</v>
      </c>
      <c r="I105" s="151">
        <v>42116</v>
      </c>
      <c r="J105" s="152">
        <f t="shared" si="2"/>
        <v>105088581</v>
      </c>
      <c r="K105" s="153">
        <f t="shared" si="3"/>
        <v>35395322</v>
      </c>
    </row>
    <row r="106" spans="1:11" x14ac:dyDescent="0.2">
      <c r="A106" s="4">
        <v>1998</v>
      </c>
      <c r="B106" s="4">
        <v>9</v>
      </c>
      <c r="C106" s="151">
        <v>31079578</v>
      </c>
      <c r="D106" s="151">
        <v>4527292</v>
      </c>
      <c r="E106" s="151">
        <v>5255513</v>
      </c>
      <c r="F106" s="151">
        <v>57228976</v>
      </c>
      <c r="G106" s="151">
        <v>782311</v>
      </c>
      <c r="H106" s="151">
        <v>7460151</v>
      </c>
      <c r="I106" s="151">
        <v>43182</v>
      </c>
      <c r="J106" s="152">
        <f t="shared" si="2"/>
        <v>106377003</v>
      </c>
      <c r="K106" s="153">
        <f t="shared" si="3"/>
        <v>35606870</v>
      </c>
    </row>
    <row r="107" spans="1:11" x14ac:dyDescent="0.2">
      <c r="A107" s="4">
        <v>1998</v>
      </c>
      <c r="B107" s="4">
        <v>10</v>
      </c>
      <c r="C107" s="151">
        <v>29779067</v>
      </c>
      <c r="D107" s="151">
        <v>4395636</v>
      </c>
      <c r="E107" s="151">
        <v>5059075</v>
      </c>
      <c r="F107" s="151">
        <v>51539778</v>
      </c>
      <c r="G107" s="151">
        <v>791972</v>
      </c>
      <c r="H107" s="151">
        <v>7162067</v>
      </c>
      <c r="I107" s="151">
        <v>43102</v>
      </c>
      <c r="J107" s="152">
        <f t="shared" si="2"/>
        <v>98770697</v>
      </c>
      <c r="K107" s="153">
        <f t="shared" si="3"/>
        <v>34174703</v>
      </c>
    </row>
    <row r="108" spans="1:11" x14ac:dyDescent="0.2">
      <c r="A108" s="4">
        <v>1998</v>
      </c>
      <c r="B108" s="4">
        <v>11</v>
      </c>
      <c r="C108" s="151">
        <v>27689004</v>
      </c>
      <c r="D108" s="151">
        <v>4479354</v>
      </c>
      <c r="E108" s="151">
        <v>5586774</v>
      </c>
      <c r="F108" s="151">
        <v>40197984</v>
      </c>
      <c r="G108" s="151">
        <v>792756</v>
      </c>
      <c r="H108" s="151">
        <v>6583072</v>
      </c>
      <c r="I108" s="151">
        <v>39724</v>
      </c>
      <c r="J108" s="152">
        <f t="shared" si="2"/>
        <v>85368668</v>
      </c>
      <c r="K108" s="153">
        <f t="shared" si="3"/>
        <v>32168358</v>
      </c>
    </row>
    <row r="109" spans="1:11" x14ac:dyDescent="0.2">
      <c r="A109" s="4">
        <v>1998</v>
      </c>
      <c r="B109" s="4">
        <v>12</v>
      </c>
      <c r="C109" s="151">
        <v>28185915</v>
      </c>
      <c r="D109" s="151">
        <v>4588306</v>
      </c>
      <c r="E109" s="151">
        <v>4210668</v>
      </c>
      <c r="F109" s="151">
        <v>41505713</v>
      </c>
      <c r="G109" s="151">
        <v>793028</v>
      </c>
      <c r="H109" s="151">
        <v>6460588</v>
      </c>
      <c r="I109" s="151">
        <v>41824</v>
      </c>
      <c r="J109" s="152">
        <f t="shared" si="2"/>
        <v>85786042</v>
      </c>
      <c r="K109" s="153">
        <f t="shared" si="3"/>
        <v>32774221</v>
      </c>
    </row>
    <row r="110" spans="1:11" x14ac:dyDescent="0.2">
      <c r="A110" s="4">
        <v>1999</v>
      </c>
      <c r="B110" s="4">
        <v>1</v>
      </c>
      <c r="C110" s="151">
        <v>27219885</v>
      </c>
      <c r="D110" s="151">
        <v>4470018</v>
      </c>
      <c r="E110" s="151">
        <v>3677299</v>
      </c>
      <c r="F110" s="151">
        <v>45854065</v>
      </c>
      <c r="G110" s="151">
        <v>797561</v>
      </c>
      <c r="H110" s="151">
        <v>6083572</v>
      </c>
      <c r="I110" s="151">
        <v>42677</v>
      </c>
      <c r="J110" s="152">
        <f t="shared" si="2"/>
        <v>88145077</v>
      </c>
      <c r="K110" s="153">
        <f t="shared" si="3"/>
        <v>31689903</v>
      </c>
    </row>
    <row r="111" spans="1:11" x14ac:dyDescent="0.2">
      <c r="A111" s="4">
        <v>1999</v>
      </c>
      <c r="B111" s="4">
        <v>2</v>
      </c>
      <c r="C111" s="151">
        <v>25544922</v>
      </c>
      <c r="D111" s="151">
        <v>4379813</v>
      </c>
      <c r="E111" s="151">
        <v>3463248</v>
      </c>
      <c r="F111" s="151">
        <v>36999190</v>
      </c>
      <c r="G111" s="151">
        <v>793760</v>
      </c>
      <c r="H111" s="151">
        <v>5926854</v>
      </c>
      <c r="I111" s="151">
        <v>40904</v>
      </c>
      <c r="J111" s="152">
        <f t="shared" si="2"/>
        <v>77148691</v>
      </c>
      <c r="K111" s="153">
        <f t="shared" si="3"/>
        <v>29924735</v>
      </c>
    </row>
    <row r="112" spans="1:11" x14ac:dyDescent="0.2">
      <c r="A112" s="4">
        <v>1999</v>
      </c>
      <c r="B112" s="4">
        <v>3</v>
      </c>
      <c r="C112" s="151">
        <v>25133860</v>
      </c>
      <c r="D112" s="151">
        <v>4338333</v>
      </c>
      <c r="E112" s="151">
        <v>3935450</v>
      </c>
      <c r="F112" s="151">
        <v>37458367</v>
      </c>
      <c r="G112" s="151">
        <v>790454</v>
      </c>
      <c r="H112" s="151">
        <v>5759543</v>
      </c>
      <c r="I112" s="151">
        <v>43281</v>
      </c>
      <c r="J112" s="152">
        <f t="shared" si="2"/>
        <v>77459288</v>
      </c>
      <c r="K112" s="153">
        <f t="shared" si="3"/>
        <v>29472193</v>
      </c>
    </row>
    <row r="113" spans="1:11" x14ac:dyDescent="0.2">
      <c r="A113" s="4">
        <v>1999</v>
      </c>
      <c r="B113" s="4">
        <v>4</v>
      </c>
      <c r="C113" s="151">
        <v>27534623</v>
      </c>
      <c r="D113" s="151">
        <v>4482222</v>
      </c>
      <c r="E113" s="151">
        <v>3471888</v>
      </c>
      <c r="F113" s="151">
        <v>40203103</v>
      </c>
      <c r="G113" s="151">
        <v>780445</v>
      </c>
      <c r="H113" s="151">
        <v>6141912</v>
      </c>
      <c r="I113" s="151">
        <v>41928</v>
      </c>
      <c r="J113" s="152">
        <f t="shared" si="2"/>
        <v>82656121</v>
      </c>
      <c r="K113" s="153">
        <f t="shared" si="3"/>
        <v>32016845</v>
      </c>
    </row>
    <row r="114" spans="1:11" x14ac:dyDescent="0.2">
      <c r="A114" s="4">
        <v>1999</v>
      </c>
      <c r="B114" s="4">
        <v>5</v>
      </c>
      <c r="C114" s="151">
        <v>28235626</v>
      </c>
      <c r="D114" s="151">
        <v>4831627</v>
      </c>
      <c r="E114" s="151">
        <v>5546009</v>
      </c>
      <c r="F114" s="151">
        <v>43513484</v>
      </c>
      <c r="G114" s="151">
        <v>787857</v>
      </c>
      <c r="H114" s="151">
        <v>6390399</v>
      </c>
      <c r="I114" s="151">
        <v>43217</v>
      </c>
      <c r="J114" s="152">
        <f t="shared" si="2"/>
        <v>89348219</v>
      </c>
      <c r="K114" s="153">
        <f t="shared" si="3"/>
        <v>33067253</v>
      </c>
    </row>
    <row r="115" spans="1:11" x14ac:dyDescent="0.2">
      <c r="A115" s="4">
        <v>1999</v>
      </c>
      <c r="B115" s="4">
        <v>6</v>
      </c>
      <c r="C115" s="151">
        <v>30453645</v>
      </c>
      <c r="D115" s="151">
        <v>4585002</v>
      </c>
      <c r="E115" s="151">
        <v>4631823</v>
      </c>
      <c r="F115" s="151">
        <v>51784238</v>
      </c>
      <c r="G115" s="151">
        <v>791859</v>
      </c>
      <c r="H115" s="151">
        <v>6601960</v>
      </c>
      <c r="I115" s="151">
        <v>46053</v>
      </c>
      <c r="J115" s="152">
        <f t="shared" si="2"/>
        <v>98894580</v>
      </c>
      <c r="K115" s="153">
        <f t="shared" si="3"/>
        <v>35038647</v>
      </c>
    </row>
    <row r="116" spans="1:11" x14ac:dyDescent="0.2">
      <c r="A116" s="4">
        <v>1999</v>
      </c>
      <c r="B116" s="4">
        <v>7</v>
      </c>
      <c r="C116" s="151">
        <v>31023295</v>
      </c>
      <c r="D116" s="151">
        <v>4612966</v>
      </c>
      <c r="E116" s="151">
        <v>4064894</v>
      </c>
      <c r="F116" s="151">
        <v>54882762</v>
      </c>
      <c r="G116" s="151">
        <v>781561</v>
      </c>
      <c r="H116" s="151">
        <v>6546300</v>
      </c>
      <c r="I116" s="151">
        <v>47480</v>
      </c>
      <c r="J116" s="152">
        <f t="shared" si="2"/>
        <v>101959258</v>
      </c>
      <c r="K116" s="153">
        <f t="shared" si="3"/>
        <v>35636261</v>
      </c>
    </row>
    <row r="117" spans="1:11" x14ac:dyDescent="0.2">
      <c r="A117" s="4">
        <v>1999</v>
      </c>
      <c r="B117" s="4">
        <v>8</v>
      </c>
      <c r="C117" s="151">
        <v>32384871</v>
      </c>
      <c r="D117" s="151">
        <v>5156808</v>
      </c>
      <c r="E117" s="151">
        <v>5675024</v>
      </c>
      <c r="F117" s="151">
        <v>60109432</v>
      </c>
      <c r="G117" s="151">
        <v>789635</v>
      </c>
      <c r="H117" s="151">
        <v>6915177</v>
      </c>
      <c r="I117" s="151">
        <v>51744</v>
      </c>
      <c r="J117" s="152">
        <f t="shared" si="2"/>
        <v>111082691</v>
      </c>
      <c r="K117" s="153">
        <f t="shared" si="3"/>
        <v>37541679</v>
      </c>
    </row>
    <row r="118" spans="1:11" x14ac:dyDescent="0.2">
      <c r="A118" s="4">
        <v>1999</v>
      </c>
      <c r="B118" s="4">
        <v>9</v>
      </c>
      <c r="C118" s="151">
        <v>32574914</v>
      </c>
      <c r="D118" s="151">
        <v>5737614</v>
      </c>
      <c r="E118" s="151">
        <v>7860854</v>
      </c>
      <c r="F118" s="151">
        <v>59191491</v>
      </c>
      <c r="G118" s="151">
        <v>796669</v>
      </c>
      <c r="H118" s="151">
        <v>7457171</v>
      </c>
      <c r="I118" s="151">
        <v>50364</v>
      </c>
      <c r="J118" s="152">
        <f t="shared" si="2"/>
        <v>113669077</v>
      </c>
      <c r="K118" s="153">
        <f t="shared" si="3"/>
        <v>38312528</v>
      </c>
    </row>
    <row r="119" spans="1:11" x14ac:dyDescent="0.2">
      <c r="A119" s="4">
        <v>1999</v>
      </c>
      <c r="B119" s="4">
        <v>10</v>
      </c>
      <c r="C119" s="151">
        <v>30341643</v>
      </c>
      <c r="D119" s="151">
        <v>4704128</v>
      </c>
      <c r="E119" s="151">
        <v>3775068</v>
      </c>
      <c r="F119" s="151">
        <v>49909014</v>
      </c>
      <c r="G119" s="151">
        <v>800927</v>
      </c>
      <c r="H119" s="151">
        <v>7014731</v>
      </c>
      <c r="I119" s="151">
        <v>49212</v>
      </c>
      <c r="J119" s="152">
        <f t="shared" si="2"/>
        <v>96594723</v>
      </c>
      <c r="K119" s="153">
        <f t="shared" si="3"/>
        <v>35045771</v>
      </c>
    </row>
    <row r="120" spans="1:11" x14ac:dyDescent="0.2">
      <c r="A120" s="4">
        <v>1999</v>
      </c>
      <c r="B120" s="4">
        <v>11</v>
      </c>
      <c r="C120" s="151">
        <v>27696777</v>
      </c>
      <c r="D120" s="151">
        <v>4637636</v>
      </c>
      <c r="E120" s="151">
        <v>4587969</v>
      </c>
      <c r="F120" s="151">
        <v>38520456</v>
      </c>
      <c r="G120" s="151">
        <v>804302</v>
      </c>
      <c r="H120" s="151">
        <v>6384102</v>
      </c>
      <c r="I120" s="151">
        <v>45428</v>
      </c>
      <c r="J120" s="152">
        <f t="shared" si="2"/>
        <v>82676670</v>
      </c>
      <c r="K120" s="153">
        <f t="shared" si="3"/>
        <v>32334413</v>
      </c>
    </row>
    <row r="121" spans="1:11" x14ac:dyDescent="0.2">
      <c r="A121" s="4">
        <v>1999</v>
      </c>
      <c r="B121" s="4">
        <v>12</v>
      </c>
      <c r="C121" s="151">
        <v>26546684</v>
      </c>
      <c r="D121" s="151">
        <v>4507539</v>
      </c>
      <c r="E121" s="151">
        <v>3466264</v>
      </c>
      <c r="F121" s="151">
        <v>39017164</v>
      </c>
      <c r="G121" s="151">
        <v>812769</v>
      </c>
      <c r="H121" s="151">
        <v>6062395</v>
      </c>
      <c r="I121" s="151">
        <v>46121</v>
      </c>
      <c r="J121" s="152">
        <f t="shared" si="2"/>
        <v>80458936</v>
      </c>
      <c r="K121" s="153">
        <f t="shared" si="3"/>
        <v>31054223</v>
      </c>
    </row>
    <row r="122" spans="1:11" x14ac:dyDescent="0.2">
      <c r="A122" s="4">
        <v>2000</v>
      </c>
      <c r="B122" s="4">
        <v>1</v>
      </c>
      <c r="C122" s="151">
        <v>28101225</v>
      </c>
      <c r="D122" s="151">
        <v>4905217</v>
      </c>
      <c r="E122" s="151">
        <v>4763461</v>
      </c>
      <c r="F122" s="151">
        <v>45984599</v>
      </c>
      <c r="G122" s="151">
        <v>829931</v>
      </c>
      <c r="H122" s="151">
        <v>6350386</v>
      </c>
      <c r="I122" s="151">
        <v>47448</v>
      </c>
      <c r="J122" s="152">
        <f t="shared" si="2"/>
        <v>90982267</v>
      </c>
      <c r="K122" s="153">
        <f t="shared" si="3"/>
        <v>33006442</v>
      </c>
    </row>
    <row r="123" spans="1:11" x14ac:dyDescent="0.2">
      <c r="A123" s="4">
        <v>2000</v>
      </c>
      <c r="B123" s="4">
        <v>2</v>
      </c>
      <c r="C123" s="151">
        <v>26707114</v>
      </c>
      <c r="D123" s="151">
        <v>4663820</v>
      </c>
      <c r="E123" s="151">
        <v>4489608</v>
      </c>
      <c r="F123" s="151">
        <v>47988947</v>
      </c>
      <c r="G123" s="151">
        <v>819789</v>
      </c>
      <c r="H123" s="151">
        <v>6208065</v>
      </c>
      <c r="I123" s="151">
        <v>48827</v>
      </c>
      <c r="J123" s="152">
        <f t="shared" si="2"/>
        <v>90926170</v>
      </c>
      <c r="K123" s="153">
        <f t="shared" si="3"/>
        <v>31370934</v>
      </c>
    </row>
    <row r="124" spans="1:11" x14ac:dyDescent="0.2">
      <c r="A124" s="4">
        <v>2000</v>
      </c>
      <c r="B124" s="4">
        <v>3</v>
      </c>
      <c r="C124" s="151">
        <v>27653728</v>
      </c>
      <c r="D124" s="151">
        <v>4739013</v>
      </c>
      <c r="E124" s="151">
        <v>4379919</v>
      </c>
      <c r="F124" s="151">
        <v>37814515</v>
      </c>
      <c r="G124" s="151">
        <v>817015</v>
      </c>
      <c r="H124" s="151">
        <v>6431918</v>
      </c>
      <c r="I124" s="151">
        <v>46783</v>
      </c>
      <c r="J124" s="152">
        <f t="shared" si="2"/>
        <v>81882891</v>
      </c>
      <c r="K124" s="153">
        <f t="shared" si="3"/>
        <v>32392741</v>
      </c>
    </row>
    <row r="125" spans="1:11" x14ac:dyDescent="0.2">
      <c r="A125" s="4">
        <v>2000</v>
      </c>
      <c r="B125" s="4">
        <v>4</v>
      </c>
      <c r="C125" s="151">
        <v>29327913</v>
      </c>
      <c r="D125" s="151">
        <v>5200400</v>
      </c>
      <c r="E125" s="151">
        <v>5067785</v>
      </c>
      <c r="F125" s="151">
        <v>40321489</v>
      </c>
      <c r="G125" s="151">
        <v>820243</v>
      </c>
      <c r="H125" s="151">
        <v>6657615</v>
      </c>
      <c r="I125" s="151">
        <v>45523</v>
      </c>
      <c r="J125" s="152">
        <f t="shared" si="2"/>
        <v>87440968</v>
      </c>
      <c r="K125" s="153">
        <f t="shared" si="3"/>
        <v>34528313</v>
      </c>
    </row>
    <row r="126" spans="1:11" x14ac:dyDescent="0.2">
      <c r="A126" s="4">
        <v>2000</v>
      </c>
      <c r="B126" s="4">
        <v>5</v>
      </c>
      <c r="C126" s="151">
        <v>30686136</v>
      </c>
      <c r="D126" s="151">
        <v>5118968</v>
      </c>
      <c r="E126" s="151">
        <v>4987295</v>
      </c>
      <c r="F126" s="151">
        <v>46968422</v>
      </c>
      <c r="G126" s="151">
        <v>822379</v>
      </c>
      <c r="H126" s="151">
        <v>6956223</v>
      </c>
      <c r="I126" s="151">
        <v>47988</v>
      </c>
      <c r="J126" s="152">
        <f t="shared" si="2"/>
        <v>95587411</v>
      </c>
      <c r="K126" s="153">
        <f t="shared" si="3"/>
        <v>35805104</v>
      </c>
    </row>
    <row r="127" spans="1:11" x14ac:dyDescent="0.2">
      <c r="A127" s="4">
        <v>2000</v>
      </c>
      <c r="B127" s="4">
        <v>6</v>
      </c>
      <c r="C127" s="151">
        <v>34287423</v>
      </c>
      <c r="D127" s="151">
        <v>5647305</v>
      </c>
      <c r="E127" s="151">
        <v>5521631</v>
      </c>
      <c r="F127" s="151">
        <v>62378630</v>
      </c>
      <c r="G127" s="151">
        <v>821692</v>
      </c>
      <c r="H127" s="151">
        <v>8123879</v>
      </c>
      <c r="I127" s="151">
        <v>51286</v>
      </c>
      <c r="J127" s="152">
        <f t="shared" si="2"/>
        <v>116831846</v>
      </c>
      <c r="K127" s="153">
        <f t="shared" si="3"/>
        <v>39934728</v>
      </c>
    </row>
    <row r="128" spans="1:11" x14ac:dyDescent="0.2">
      <c r="A128" s="4">
        <v>2000</v>
      </c>
      <c r="B128" s="4">
        <v>7</v>
      </c>
      <c r="C128" s="151">
        <v>34456381</v>
      </c>
      <c r="D128" s="151">
        <v>5464928</v>
      </c>
      <c r="E128" s="151">
        <v>4377663</v>
      </c>
      <c r="F128" s="151">
        <v>62078909</v>
      </c>
      <c r="G128" s="151">
        <v>822370</v>
      </c>
      <c r="H128" s="151">
        <v>6609430</v>
      </c>
      <c r="I128" s="151">
        <v>51338</v>
      </c>
      <c r="J128" s="152">
        <f t="shared" si="2"/>
        <v>113861019</v>
      </c>
      <c r="K128" s="153">
        <f t="shared" si="3"/>
        <v>39921309</v>
      </c>
    </row>
    <row r="129" spans="1:11" x14ac:dyDescent="0.2">
      <c r="A129" s="4">
        <v>2000</v>
      </c>
      <c r="B129" s="4">
        <v>8</v>
      </c>
      <c r="C129" s="151">
        <v>34944782</v>
      </c>
      <c r="D129" s="151">
        <v>5573470</v>
      </c>
      <c r="E129" s="151">
        <v>5142409</v>
      </c>
      <c r="F129" s="151">
        <v>61919286</v>
      </c>
      <c r="G129" s="151">
        <v>782320</v>
      </c>
      <c r="H129" s="151">
        <v>7673666</v>
      </c>
      <c r="I129" s="151">
        <v>51700</v>
      </c>
      <c r="J129" s="152">
        <f t="shared" si="2"/>
        <v>116087633</v>
      </c>
      <c r="K129" s="153">
        <f t="shared" si="3"/>
        <v>40518252</v>
      </c>
    </row>
    <row r="130" spans="1:11" x14ac:dyDescent="0.2">
      <c r="A130" s="4">
        <v>2000</v>
      </c>
      <c r="B130" s="4">
        <v>9</v>
      </c>
      <c r="C130" s="151">
        <v>33950975</v>
      </c>
      <c r="D130" s="151">
        <v>5448396</v>
      </c>
      <c r="E130" s="151">
        <v>6118206</v>
      </c>
      <c r="F130" s="151">
        <v>61055945</v>
      </c>
      <c r="G130" s="151">
        <v>844666</v>
      </c>
      <c r="H130" s="151">
        <v>7934282</v>
      </c>
      <c r="I130" s="151">
        <v>53513</v>
      </c>
      <c r="J130" s="152">
        <f t="shared" ref="J130:J193" si="4">SUM(C130:I130)</f>
        <v>115405983</v>
      </c>
      <c r="K130" s="153">
        <f t="shared" ref="K130:K193" si="5">+C130+D130</f>
        <v>39399371</v>
      </c>
    </row>
    <row r="131" spans="1:11" x14ac:dyDescent="0.2">
      <c r="A131" s="4">
        <v>2000</v>
      </c>
      <c r="B131" s="4">
        <v>10</v>
      </c>
      <c r="C131" s="151">
        <v>33068102</v>
      </c>
      <c r="D131" s="151">
        <v>5379990</v>
      </c>
      <c r="E131" s="151">
        <v>6065794</v>
      </c>
      <c r="F131" s="151">
        <v>53334950</v>
      </c>
      <c r="G131" s="151">
        <v>824039</v>
      </c>
      <c r="H131" s="151">
        <v>7629684</v>
      </c>
      <c r="I131" s="151">
        <v>50101</v>
      </c>
      <c r="J131" s="152">
        <f t="shared" si="4"/>
        <v>106352660</v>
      </c>
      <c r="K131" s="153">
        <f t="shared" si="5"/>
        <v>38448092</v>
      </c>
    </row>
    <row r="132" spans="1:11" x14ac:dyDescent="0.2">
      <c r="A132" s="4">
        <v>2000</v>
      </c>
      <c r="B132" s="4">
        <v>11</v>
      </c>
      <c r="C132" s="151">
        <v>29575519</v>
      </c>
      <c r="D132" s="151">
        <v>4931154</v>
      </c>
      <c r="E132" s="151">
        <v>4914651</v>
      </c>
      <c r="F132" s="151">
        <v>41048923</v>
      </c>
      <c r="G132" s="151">
        <v>779784</v>
      </c>
      <c r="H132" s="151">
        <v>6844417</v>
      </c>
      <c r="I132" s="151">
        <v>46296</v>
      </c>
      <c r="J132" s="152">
        <f t="shared" si="4"/>
        <v>88140744</v>
      </c>
      <c r="K132" s="153">
        <f t="shared" si="5"/>
        <v>34506673</v>
      </c>
    </row>
    <row r="133" spans="1:11" x14ac:dyDescent="0.2">
      <c r="A133" s="4">
        <v>2000</v>
      </c>
      <c r="B133" s="4">
        <v>12</v>
      </c>
      <c r="C133" s="151">
        <v>29082555</v>
      </c>
      <c r="D133" s="151">
        <v>4972988</v>
      </c>
      <c r="E133" s="151">
        <v>4787479</v>
      </c>
      <c r="F133" s="151">
        <v>46592980</v>
      </c>
      <c r="G133" s="151">
        <v>834867</v>
      </c>
      <c r="H133" s="151">
        <v>6709601</v>
      </c>
      <c r="I133" s="151">
        <v>46517</v>
      </c>
      <c r="J133" s="152">
        <f t="shared" si="4"/>
        <v>93026987</v>
      </c>
      <c r="K133" s="153">
        <f t="shared" si="5"/>
        <v>34055543</v>
      </c>
    </row>
    <row r="134" spans="1:11" x14ac:dyDescent="0.2">
      <c r="A134" s="4">
        <v>2001</v>
      </c>
      <c r="B134" s="4">
        <v>1</v>
      </c>
      <c r="C134" s="155">
        <v>32011631</v>
      </c>
      <c r="D134" s="155">
        <v>5555002</v>
      </c>
      <c r="E134" s="155">
        <v>6707358</v>
      </c>
      <c r="F134" s="155">
        <v>68295228</v>
      </c>
      <c r="G134" s="155">
        <v>849797</v>
      </c>
      <c r="H134" s="155">
        <v>7036836</v>
      </c>
      <c r="I134" s="155">
        <v>53509</v>
      </c>
      <c r="J134" s="152">
        <f t="shared" si="4"/>
        <v>120509361</v>
      </c>
      <c r="K134" s="153">
        <f t="shared" si="5"/>
        <v>37566633</v>
      </c>
    </row>
    <row r="135" spans="1:11" x14ac:dyDescent="0.2">
      <c r="A135" s="4">
        <v>2001</v>
      </c>
      <c r="B135" s="4">
        <v>2</v>
      </c>
      <c r="C135" s="151">
        <v>29581780</v>
      </c>
      <c r="D135" s="151">
        <v>5073324</v>
      </c>
      <c r="E135" s="151">
        <v>4524003</v>
      </c>
      <c r="F135" s="151">
        <v>49269783</v>
      </c>
      <c r="G135" s="151">
        <v>840520</v>
      </c>
      <c r="H135" s="151">
        <v>6791502</v>
      </c>
      <c r="I135" s="151">
        <v>45758</v>
      </c>
      <c r="J135" s="152">
        <f t="shared" si="4"/>
        <v>96126670</v>
      </c>
      <c r="K135" s="153">
        <f t="shared" si="5"/>
        <v>34655104</v>
      </c>
    </row>
    <row r="136" spans="1:11" x14ac:dyDescent="0.2">
      <c r="A136" s="4">
        <v>2001</v>
      </c>
      <c r="B136" s="4">
        <v>3</v>
      </c>
      <c r="C136" s="151">
        <v>30004119</v>
      </c>
      <c r="D136" s="151">
        <v>5371778</v>
      </c>
      <c r="E136" s="151">
        <v>4762071</v>
      </c>
      <c r="F136" s="151">
        <v>41004798</v>
      </c>
      <c r="G136" s="151">
        <v>817593</v>
      </c>
      <c r="H136" s="151">
        <v>6875044</v>
      </c>
      <c r="I136" s="151">
        <v>47269</v>
      </c>
      <c r="J136" s="152">
        <f t="shared" si="4"/>
        <v>88882672</v>
      </c>
      <c r="K136" s="153">
        <f t="shared" si="5"/>
        <v>35375897</v>
      </c>
    </row>
    <row r="137" spans="1:11" x14ac:dyDescent="0.2">
      <c r="A137" s="4">
        <v>2001</v>
      </c>
      <c r="B137" s="4">
        <v>4</v>
      </c>
      <c r="C137" s="151">
        <v>31826135</v>
      </c>
      <c r="D137" s="151">
        <v>7316141</v>
      </c>
      <c r="E137" s="151">
        <v>5958102</v>
      </c>
      <c r="F137" s="151">
        <v>45045647</v>
      </c>
      <c r="G137" s="151">
        <v>862631</v>
      </c>
      <c r="H137" s="151">
        <v>7143467</v>
      </c>
      <c r="I137" s="151">
        <v>44115</v>
      </c>
      <c r="J137" s="152">
        <f t="shared" si="4"/>
        <v>98196238</v>
      </c>
      <c r="K137" s="153">
        <f t="shared" si="5"/>
        <v>39142276</v>
      </c>
    </row>
    <row r="138" spans="1:11" x14ac:dyDescent="0.2">
      <c r="A138" s="4">
        <v>2001</v>
      </c>
      <c r="B138" s="4">
        <v>5</v>
      </c>
      <c r="C138" s="151">
        <v>33642558</v>
      </c>
      <c r="D138" s="151">
        <v>4654022</v>
      </c>
      <c r="E138" s="151">
        <v>5199729</v>
      </c>
      <c r="F138" s="151">
        <v>48821758</v>
      </c>
      <c r="G138" s="151">
        <v>846621</v>
      </c>
      <c r="H138" s="151">
        <v>7670270</v>
      </c>
      <c r="I138" s="151">
        <v>47681</v>
      </c>
      <c r="J138" s="152">
        <f t="shared" si="4"/>
        <v>100882639</v>
      </c>
      <c r="K138" s="153">
        <f t="shared" si="5"/>
        <v>38296580</v>
      </c>
    </row>
    <row r="139" spans="1:11" x14ac:dyDescent="0.2">
      <c r="A139" s="4">
        <v>2001</v>
      </c>
      <c r="B139" s="4">
        <v>6</v>
      </c>
      <c r="C139" s="155">
        <v>37512703</v>
      </c>
      <c r="D139" s="155">
        <v>6589862</v>
      </c>
      <c r="E139" s="155">
        <v>5887700</v>
      </c>
      <c r="F139" s="155">
        <v>64205587</v>
      </c>
      <c r="G139" s="155">
        <v>846108</v>
      </c>
      <c r="H139" s="155">
        <v>8364166</v>
      </c>
      <c r="I139" s="155">
        <v>52181</v>
      </c>
      <c r="J139" s="152">
        <f t="shared" si="4"/>
        <v>123458307</v>
      </c>
      <c r="K139" s="153">
        <f t="shared" si="5"/>
        <v>44102565</v>
      </c>
    </row>
    <row r="140" spans="1:11" x14ac:dyDescent="0.2">
      <c r="A140" s="4">
        <v>2001</v>
      </c>
      <c r="B140" s="4">
        <v>7</v>
      </c>
      <c r="C140" s="151">
        <v>37347141</v>
      </c>
      <c r="D140" s="151">
        <v>6051402</v>
      </c>
      <c r="E140" s="151">
        <v>2023065</v>
      </c>
      <c r="F140" s="151">
        <v>64882635</v>
      </c>
      <c r="G140" s="151">
        <v>844875</v>
      </c>
      <c r="H140" s="151">
        <v>7981386</v>
      </c>
      <c r="I140" s="151">
        <v>54380</v>
      </c>
      <c r="J140" s="152">
        <f t="shared" si="4"/>
        <v>119184884</v>
      </c>
      <c r="K140" s="153">
        <f t="shared" si="5"/>
        <v>43398543</v>
      </c>
    </row>
    <row r="141" spans="1:11" x14ac:dyDescent="0.2">
      <c r="A141" s="4">
        <v>2001</v>
      </c>
      <c r="B141" s="4">
        <v>8</v>
      </c>
      <c r="C141" s="155">
        <v>37563719</v>
      </c>
      <c r="D141" s="155">
        <v>6515761</v>
      </c>
      <c r="E141" s="155">
        <v>5325595</v>
      </c>
      <c r="F141" s="155">
        <v>65665631</v>
      </c>
      <c r="G141" s="155">
        <v>858185</v>
      </c>
      <c r="H141" s="155">
        <v>8341151</v>
      </c>
      <c r="I141" s="155">
        <v>55724</v>
      </c>
      <c r="J141" s="152">
        <f t="shared" si="4"/>
        <v>124325766</v>
      </c>
      <c r="K141" s="153">
        <f t="shared" si="5"/>
        <v>44079480</v>
      </c>
    </row>
    <row r="142" spans="1:11" x14ac:dyDescent="0.2">
      <c r="A142" s="4">
        <v>2001</v>
      </c>
      <c r="B142" s="4">
        <v>9</v>
      </c>
      <c r="C142" s="155">
        <v>39359160</v>
      </c>
      <c r="D142" s="155">
        <v>6556006</v>
      </c>
      <c r="E142" s="155">
        <v>5438819</v>
      </c>
      <c r="F142" s="155">
        <v>69271175</v>
      </c>
      <c r="G142" s="155">
        <v>888594</v>
      </c>
      <c r="H142" s="155">
        <v>9148773</v>
      </c>
      <c r="I142" s="155">
        <v>54833</v>
      </c>
      <c r="J142" s="152">
        <f t="shared" si="4"/>
        <v>130717360</v>
      </c>
      <c r="K142" s="153">
        <f t="shared" si="5"/>
        <v>45915166</v>
      </c>
    </row>
    <row r="143" spans="1:11" x14ac:dyDescent="0.2">
      <c r="A143" s="4">
        <v>2001</v>
      </c>
      <c r="B143" s="4">
        <v>10</v>
      </c>
      <c r="C143" s="151">
        <v>34609455</v>
      </c>
      <c r="D143" s="151">
        <v>6115640</v>
      </c>
      <c r="E143" s="151">
        <v>4770523</v>
      </c>
      <c r="F143" s="151">
        <v>52454706</v>
      </c>
      <c r="G143" s="151">
        <v>824074</v>
      </c>
      <c r="H143" s="151">
        <v>8253370</v>
      </c>
      <c r="I143" s="151">
        <v>47958</v>
      </c>
      <c r="J143" s="152">
        <f t="shared" si="4"/>
        <v>107075726</v>
      </c>
      <c r="K143" s="153">
        <f t="shared" si="5"/>
        <v>40725095</v>
      </c>
    </row>
    <row r="144" spans="1:11" x14ac:dyDescent="0.2">
      <c r="A144" s="4">
        <v>2001</v>
      </c>
      <c r="B144" s="4">
        <v>11</v>
      </c>
      <c r="C144" s="151">
        <v>32687351</v>
      </c>
      <c r="D144" s="151">
        <v>6112327</v>
      </c>
      <c r="E144" s="151">
        <v>4732394</v>
      </c>
      <c r="F144" s="151">
        <v>45238969</v>
      </c>
      <c r="G144" s="151">
        <v>855479</v>
      </c>
      <c r="H144" s="151">
        <v>7634259</v>
      </c>
      <c r="I144" s="151">
        <v>52381</v>
      </c>
      <c r="J144" s="152">
        <f t="shared" si="4"/>
        <v>97313160</v>
      </c>
      <c r="K144" s="153">
        <f t="shared" si="5"/>
        <v>38799678</v>
      </c>
    </row>
    <row r="145" spans="1:11" x14ac:dyDescent="0.2">
      <c r="A145" s="4">
        <v>2001</v>
      </c>
      <c r="B145" s="4">
        <v>12</v>
      </c>
      <c r="C145" s="151">
        <v>32853801</v>
      </c>
      <c r="D145" s="151">
        <v>5955476</v>
      </c>
      <c r="E145" s="151">
        <v>1718007</v>
      </c>
      <c r="F145" s="151">
        <v>45610759</v>
      </c>
      <c r="G145" s="151">
        <v>883271</v>
      </c>
      <c r="H145" s="151">
        <v>7539958</v>
      </c>
      <c r="I145" s="151">
        <v>48888</v>
      </c>
      <c r="J145" s="152">
        <f t="shared" si="4"/>
        <v>94610160</v>
      </c>
      <c r="K145" s="153">
        <f t="shared" si="5"/>
        <v>38809277</v>
      </c>
    </row>
    <row r="146" spans="1:11" x14ac:dyDescent="0.2">
      <c r="A146" s="4">
        <v>2002</v>
      </c>
      <c r="B146" s="4">
        <v>1</v>
      </c>
      <c r="C146" s="155">
        <v>35683584</v>
      </c>
      <c r="D146" s="155">
        <v>6212553</v>
      </c>
      <c r="E146" s="155">
        <v>5153996</v>
      </c>
      <c r="F146" s="155">
        <v>63426875</v>
      </c>
      <c r="G146" s="155">
        <v>914128</v>
      </c>
      <c r="H146" s="155">
        <v>7939035</v>
      </c>
      <c r="I146" s="155">
        <v>54821</v>
      </c>
      <c r="J146" s="152">
        <f t="shared" si="4"/>
        <v>119384992</v>
      </c>
      <c r="K146" s="153">
        <f t="shared" si="5"/>
        <v>41896137</v>
      </c>
    </row>
    <row r="147" spans="1:11" x14ac:dyDescent="0.2">
      <c r="A147" s="4">
        <v>2002</v>
      </c>
      <c r="B147" s="4">
        <v>2</v>
      </c>
      <c r="C147" s="151">
        <v>33805497</v>
      </c>
      <c r="D147" s="151">
        <v>6366043</v>
      </c>
      <c r="E147" s="151">
        <v>5334847</v>
      </c>
      <c r="F147" s="151">
        <v>49721988</v>
      </c>
      <c r="G147" s="151">
        <v>890277</v>
      </c>
      <c r="H147" s="151">
        <v>7771334</v>
      </c>
      <c r="I147" s="151">
        <v>52074</v>
      </c>
      <c r="J147" s="152">
        <f t="shared" si="4"/>
        <v>103942060</v>
      </c>
      <c r="K147" s="153">
        <f t="shared" si="5"/>
        <v>40171540</v>
      </c>
    </row>
    <row r="148" spans="1:11" x14ac:dyDescent="0.2">
      <c r="A148" s="4">
        <v>2002</v>
      </c>
      <c r="B148" s="4">
        <v>3</v>
      </c>
      <c r="C148" s="151">
        <v>33138518</v>
      </c>
      <c r="D148" s="151">
        <v>6554972</v>
      </c>
      <c r="E148" s="151">
        <v>5752925</v>
      </c>
      <c r="F148" s="151">
        <v>49589365</v>
      </c>
      <c r="G148" s="151">
        <v>890724</v>
      </c>
      <c r="H148" s="151">
        <v>7767980</v>
      </c>
      <c r="I148" s="151">
        <v>47395</v>
      </c>
      <c r="J148" s="152">
        <f t="shared" si="4"/>
        <v>103741879</v>
      </c>
      <c r="K148" s="153">
        <f t="shared" si="5"/>
        <v>39693490</v>
      </c>
    </row>
    <row r="149" spans="1:11" x14ac:dyDescent="0.2">
      <c r="A149" s="4">
        <v>2002</v>
      </c>
      <c r="B149" s="4">
        <v>4</v>
      </c>
      <c r="C149" s="151">
        <f>37958909.87-I149</f>
        <v>37906878.869999997</v>
      </c>
      <c r="D149" s="151">
        <v>7320442.8799999999</v>
      </c>
      <c r="E149" s="151">
        <v>7271852.0800000001</v>
      </c>
      <c r="F149" s="151">
        <v>56239751.920000002</v>
      </c>
      <c r="G149" s="151">
        <v>896650.97</v>
      </c>
      <c r="H149" s="151">
        <v>8628899.3000000007</v>
      </c>
      <c r="I149" s="151">
        <v>52031</v>
      </c>
      <c r="J149" s="152">
        <f t="shared" si="4"/>
        <v>118316507.02</v>
      </c>
      <c r="K149" s="153">
        <f t="shared" si="5"/>
        <v>45227321.75</v>
      </c>
    </row>
    <row r="150" spans="1:11" x14ac:dyDescent="0.2">
      <c r="A150" s="4">
        <v>2002</v>
      </c>
      <c r="B150" s="4">
        <v>5</v>
      </c>
      <c r="C150" s="155">
        <f>40410330.14-I150</f>
        <v>40357126.140000001</v>
      </c>
      <c r="D150" s="155">
        <v>7234542.7000000002</v>
      </c>
      <c r="E150" s="155">
        <f>7081825.82</f>
        <v>7081825.8200000003</v>
      </c>
      <c r="F150" s="155">
        <v>67237662.099999994</v>
      </c>
      <c r="G150" s="155">
        <v>893073.75</v>
      </c>
      <c r="H150" s="155">
        <v>9209302.8100000005</v>
      </c>
      <c r="I150" s="155">
        <v>53204</v>
      </c>
      <c r="J150" s="152">
        <f t="shared" si="4"/>
        <v>132066737.31999999</v>
      </c>
      <c r="K150" s="153">
        <f t="shared" si="5"/>
        <v>47591668.840000004</v>
      </c>
    </row>
    <row r="151" spans="1:11" x14ac:dyDescent="0.2">
      <c r="A151" s="4">
        <v>2002</v>
      </c>
      <c r="B151" s="4">
        <v>6</v>
      </c>
      <c r="C151" s="155">
        <f>40483585.56-I151</f>
        <v>40428752.900000006</v>
      </c>
      <c r="D151" s="155">
        <v>7001401.2199999997</v>
      </c>
      <c r="E151" s="155">
        <v>6025103.6200000001</v>
      </c>
      <c r="F151" s="155">
        <v>69034592.200000003</v>
      </c>
      <c r="G151" s="155">
        <v>887091.63</v>
      </c>
      <c r="H151" s="155">
        <v>8972993.3900000006</v>
      </c>
      <c r="I151" s="155">
        <v>54832.66</v>
      </c>
      <c r="J151" s="152">
        <f t="shared" si="4"/>
        <v>132404767.61999999</v>
      </c>
      <c r="K151" s="153">
        <f t="shared" si="5"/>
        <v>47430154.120000005</v>
      </c>
    </row>
    <row r="152" spans="1:11" x14ac:dyDescent="0.2">
      <c r="A152" s="4">
        <v>2002</v>
      </c>
      <c r="B152" s="4">
        <v>7</v>
      </c>
      <c r="C152" s="155">
        <f>40057273.68-I152</f>
        <v>40001634.960000001</v>
      </c>
      <c r="D152" s="155">
        <v>6881414.7199999997</v>
      </c>
      <c r="E152" s="155">
        <v>6154461.6399999997</v>
      </c>
      <c r="F152" s="155">
        <v>68643538.700000003</v>
      </c>
      <c r="G152" s="155">
        <v>887128.69</v>
      </c>
      <c r="H152" s="155">
        <v>8584198.75</v>
      </c>
      <c r="I152" s="155">
        <v>55638.720000000001</v>
      </c>
      <c r="J152" s="152">
        <f t="shared" si="4"/>
        <v>131208016.18000001</v>
      </c>
      <c r="K152" s="153">
        <f t="shared" si="5"/>
        <v>46883049.68</v>
      </c>
    </row>
    <row r="153" spans="1:11" x14ac:dyDescent="0.2">
      <c r="A153" s="4">
        <v>2002</v>
      </c>
      <c r="B153" s="4">
        <v>8</v>
      </c>
      <c r="C153" s="155">
        <f>40637832.49-I153</f>
        <v>40583936.770000003</v>
      </c>
      <c r="D153" s="155">
        <v>7015583.4400000004</v>
      </c>
      <c r="E153" s="155">
        <v>5157353.9400000004</v>
      </c>
      <c r="F153" s="155">
        <v>72105078.079999998</v>
      </c>
      <c r="G153" s="155">
        <v>888522.96</v>
      </c>
      <c r="H153" s="155">
        <v>9117751.2400000002</v>
      </c>
      <c r="I153" s="155">
        <v>53895.72</v>
      </c>
      <c r="J153" s="152">
        <f t="shared" si="4"/>
        <v>134922122.14999998</v>
      </c>
      <c r="K153" s="153">
        <f t="shared" si="5"/>
        <v>47599520.210000001</v>
      </c>
    </row>
    <row r="154" spans="1:11" x14ac:dyDescent="0.2">
      <c r="A154" s="4">
        <v>2002</v>
      </c>
      <c r="B154" s="4">
        <v>9</v>
      </c>
      <c r="C154" s="155">
        <f>41632740.67-I154</f>
        <v>41576026.899999999</v>
      </c>
      <c r="D154" s="155">
        <v>7520461.3499999996</v>
      </c>
      <c r="E154" s="155">
        <v>6389724.9699999997</v>
      </c>
      <c r="F154" s="155">
        <v>73251312.239999995</v>
      </c>
      <c r="G154" s="155">
        <v>913288.13</v>
      </c>
      <c r="H154" s="155">
        <v>10101488.23</v>
      </c>
      <c r="I154" s="155">
        <v>56713.77</v>
      </c>
      <c r="J154" s="152">
        <f t="shared" si="4"/>
        <v>139809015.59</v>
      </c>
      <c r="K154" s="153">
        <f t="shared" si="5"/>
        <v>49096488.25</v>
      </c>
    </row>
    <row r="155" spans="1:11" x14ac:dyDescent="0.2">
      <c r="A155" s="4">
        <v>2002</v>
      </c>
      <c r="B155" s="4">
        <v>10</v>
      </c>
      <c r="C155" s="155">
        <f>41916317.16-I155</f>
        <v>41860542.579999998</v>
      </c>
      <c r="D155" s="155">
        <v>7815690.2000000002</v>
      </c>
      <c r="E155" s="155">
        <v>6660616.6699999999</v>
      </c>
      <c r="F155" s="155">
        <v>72581791.659999996</v>
      </c>
      <c r="G155" s="155">
        <v>909012.7</v>
      </c>
      <c r="H155" s="155">
        <v>10305491.99</v>
      </c>
      <c r="I155" s="155">
        <v>55774.58</v>
      </c>
      <c r="J155" s="152">
        <f t="shared" si="4"/>
        <v>140188920.38000003</v>
      </c>
      <c r="K155" s="153">
        <f t="shared" si="5"/>
        <v>49676232.780000001</v>
      </c>
    </row>
    <row r="156" spans="1:11" x14ac:dyDescent="0.2">
      <c r="A156" s="4">
        <v>2002</v>
      </c>
      <c r="B156" s="4">
        <v>11</v>
      </c>
      <c r="C156" s="151">
        <v>37262669.270000003</v>
      </c>
      <c r="D156" s="151">
        <v>7141134.7699999996</v>
      </c>
      <c r="E156" s="151">
        <v>6089666.4400000004</v>
      </c>
      <c r="F156" s="151">
        <v>55665797.950000003</v>
      </c>
      <c r="G156" s="151">
        <v>921854.85</v>
      </c>
      <c r="H156" s="151">
        <v>9248106.3200000003</v>
      </c>
      <c r="I156" s="151">
        <v>54484.02</v>
      </c>
      <c r="J156" s="152">
        <f t="shared" si="4"/>
        <v>116383713.61999999</v>
      </c>
      <c r="K156" s="153">
        <f t="shared" si="5"/>
        <v>44403804.040000007</v>
      </c>
    </row>
    <row r="157" spans="1:11" x14ac:dyDescent="0.2">
      <c r="A157" s="4">
        <v>2002</v>
      </c>
      <c r="B157" s="4">
        <v>12</v>
      </c>
      <c r="C157" s="151">
        <f>34379047.36-I157</f>
        <v>34328554.25</v>
      </c>
      <c r="D157" s="151">
        <v>6573140.6399999997</v>
      </c>
      <c r="E157" s="151">
        <v>6020010.0899999999</v>
      </c>
      <c r="F157" s="151">
        <v>53549206.969999999</v>
      </c>
      <c r="G157" s="151">
        <v>926140.53</v>
      </c>
      <c r="H157" s="151">
        <v>8450387.3300000001</v>
      </c>
      <c r="I157" s="151">
        <v>50493.11</v>
      </c>
      <c r="J157" s="152">
        <f t="shared" si="4"/>
        <v>109897932.92</v>
      </c>
      <c r="K157" s="153">
        <f t="shared" si="5"/>
        <v>40901694.890000001</v>
      </c>
    </row>
    <row r="158" spans="1:11" x14ac:dyDescent="0.2">
      <c r="A158" s="4">
        <v>2003</v>
      </c>
      <c r="B158" s="4">
        <v>1</v>
      </c>
      <c r="C158" s="151">
        <v>32574561</v>
      </c>
      <c r="D158" s="151">
        <v>6363202</v>
      </c>
      <c r="E158" s="151">
        <v>5361288</v>
      </c>
      <c r="F158" s="151">
        <v>64595791</v>
      </c>
      <c r="G158" s="151">
        <v>914773</v>
      </c>
      <c r="H158" s="151">
        <v>7809861</v>
      </c>
      <c r="I158" s="151">
        <v>56218</v>
      </c>
      <c r="J158" s="152">
        <f t="shared" si="4"/>
        <v>117675694</v>
      </c>
      <c r="K158" s="153">
        <f t="shared" si="5"/>
        <v>38937763</v>
      </c>
    </row>
    <row r="159" spans="1:11" x14ac:dyDescent="0.2">
      <c r="A159" s="4">
        <v>2003</v>
      </c>
      <c r="B159" s="4">
        <v>2</v>
      </c>
      <c r="C159" s="151">
        <v>31404682</v>
      </c>
      <c r="D159" s="151">
        <v>6157355</v>
      </c>
      <c r="E159" s="151">
        <v>5094841</v>
      </c>
      <c r="F159" s="151">
        <v>58175511</v>
      </c>
      <c r="G159" s="151">
        <v>921052</v>
      </c>
      <c r="H159" s="151">
        <v>7785569</v>
      </c>
      <c r="I159" s="151">
        <v>54690</v>
      </c>
      <c r="J159" s="152">
        <f t="shared" si="4"/>
        <v>109593700</v>
      </c>
      <c r="K159" s="153">
        <f t="shared" si="5"/>
        <v>37562037</v>
      </c>
    </row>
    <row r="160" spans="1:11" x14ac:dyDescent="0.2">
      <c r="A160" s="4">
        <v>2003</v>
      </c>
      <c r="B160" s="4">
        <v>3</v>
      </c>
      <c r="C160" s="151">
        <v>32625275</v>
      </c>
      <c r="D160" s="151">
        <v>6736254</v>
      </c>
      <c r="E160" s="151">
        <v>5360289</v>
      </c>
      <c r="F160" s="151">
        <v>46363801</v>
      </c>
      <c r="G160" s="151">
        <v>914863</v>
      </c>
      <c r="H160" s="151">
        <v>8178936</v>
      </c>
      <c r="I160" s="151">
        <v>47776</v>
      </c>
      <c r="J160" s="152">
        <f t="shared" si="4"/>
        <v>100227194</v>
      </c>
      <c r="K160" s="153">
        <f t="shared" si="5"/>
        <v>39361529</v>
      </c>
    </row>
    <row r="161" spans="1:11" x14ac:dyDescent="0.2">
      <c r="A161" s="4">
        <v>2003</v>
      </c>
      <c r="B161" s="4">
        <v>4</v>
      </c>
      <c r="C161" s="151">
        <v>36627350</v>
      </c>
      <c r="D161" s="151">
        <v>7318947</v>
      </c>
      <c r="E161" s="151">
        <v>5408472</v>
      </c>
      <c r="F161" s="151">
        <v>53182845</v>
      </c>
      <c r="G161" s="151">
        <v>934296</v>
      </c>
      <c r="H161" s="151">
        <v>9063335</v>
      </c>
      <c r="I161" s="151">
        <v>51888</v>
      </c>
      <c r="J161" s="152">
        <f t="shared" si="4"/>
        <v>112587133</v>
      </c>
      <c r="K161" s="153">
        <f t="shared" si="5"/>
        <v>43946297</v>
      </c>
    </row>
    <row r="162" spans="1:11" x14ac:dyDescent="0.2">
      <c r="A162" s="4">
        <v>2003</v>
      </c>
      <c r="B162" s="4">
        <v>5</v>
      </c>
      <c r="C162" s="151">
        <v>40326026</v>
      </c>
      <c r="D162" s="151">
        <v>7716247</v>
      </c>
      <c r="E162" s="151">
        <v>6571255</v>
      </c>
      <c r="F162" s="151">
        <v>65567632</v>
      </c>
      <c r="G162" s="151">
        <v>934761</v>
      </c>
      <c r="H162" s="151">
        <v>10102873</v>
      </c>
      <c r="I162" s="151">
        <v>54888</v>
      </c>
      <c r="J162" s="152">
        <f t="shared" si="4"/>
        <v>131273682</v>
      </c>
      <c r="K162" s="153">
        <f t="shared" si="5"/>
        <v>48042273</v>
      </c>
    </row>
    <row r="163" spans="1:11" x14ac:dyDescent="0.2">
      <c r="A163" s="4">
        <v>2003</v>
      </c>
      <c r="B163" s="4">
        <v>6</v>
      </c>
      <c r="C163" s="151">
        <v>41829716</v>
      </c>
      <c r="D163" s="151">
        <v>7850213</v>
      </c>
      <c r="E163" s="151">
        <v>5252323</v>
      </c>
      <c r="F163" s="151">
        <v>71955711</v>
      </c>
      <c r="G163" s="151">
        <v>931499</v>
      </c>
      <c r="H163" s="151">
        <v>10110551</v>
      </c>
      <c r="I163" s="151">
        <v>57956</v>
      </c>
      <c r="J163" s="152">
        <f t="shared" si="4"/>
        <v>137987969</v>
      </c>
      <c r="K163" s="153">
        <f t="shared" si="5"/>
        <v>49679929</v>
      </c>
    </row>
    <row r="164" spans="1:11" x14ac:dyDescent="0.2">
      <c r="A164" s="4">
        <v>2003</v>
      </c>
      <c r="B164" s="4">
        <v>7</v>
      </c>
      <c r="C164" s="151">
        <v>43063309</v>
      </c>
      <c r="D164" s="151">
        <v>8229935</v>
      </c>
      <c r="E164" s="151">
        <v>5955349</v>
      </c>
      <c r="F164" s="151">
        <v>75240010</v>
      </c>
      <c r="G164" s="151">
        <v>932053</v>
      </c>
      <c r="H164" s="151">
        <v>9476140</v>
      </c>
      <c r="I164" s="151">
        <v>57575</v>
      </c>
      <c r="J164" s="152">
        <f t="shared" si="4"/>
        <v>142954371</v>
      </c>
      <c r="K164" s="153">
        <f t="shared" si="5"/>
        <v>51293244</v>
      </c>
    </row>
    <row r="165" spans="1:11" x14ac:dyDescent="0.2">
      <c r="A165" s="4">
        <v>2003</v>
      </c>
      <c r="B165" s="4">
        <v>8</v>
      </c>
      <c r="C165" s="151">
        <v>42666427</v>
      </c>
      <c r="D165" s="151">
        <v>7874020</v>
      </c>
      <c r="E165" s="151">
        <v>5078524</v>
      </c>
      <c r="F165" s="151">
        <v>76517539</v>
      </c>
      <c r="G165" s="151">
        <v>940745</v>
      </c>
      <c r="H165" s="151">
        <v>10326140</v>
      </c>
      <c r="I165" s="151">
        <v>56427</v>
      </c>
      <c r="J165" s="152">
        <f t="shared" si="4"/>
        <v>143459822</v>
      </c>
      <c r="K165" s="153">
        <f t="shared" si="5"/>
        <v>50540447</v>
      </c>
    </row>
    <row r="166" spans="1:11" x14ac:dyDescent="0.2">
      <c r="A166" s="4">
        <v>2003</v>
      </c>
      <c r="B166" s="4">
        <v>9</v>
      </c>
      <c r="C166" s="151">
        <v>42679818</v>
      </c>
      <c r="D166" s="151">
        <v>8023740</v>
      </c>
      <c r="E166" s="151">
        <v>5036570</v>
      </c>
      <c r="F166" s="151">
        <v>75719655</v>
      </c>
      <c r="G166" s="151">
        <v>939911</v>
      </c>
      <c r="H166" s="151">
        <v>10664699</v>
      </c>
      <c r="I166" s="151">
        <v>57922</v>
      </c>
      <c r="J166" s="152">
        <f t="shared" si="4"/>
        <v>143122315</v>
      </c>
      <c r="K166" s="153">
        <f t="shared" si="5"/>
        <v>50703558</v>
      </c>
    </row>
    <row r="167" spans="1:11" x14ac:dyDescent="0.2">
      <c r="A167" s="4">
        <v>2003</v>
      </c>
      <c r="B167" s="4">
        <v>10</v>
      </c>
      <c r="C167" s="151">
        <v>40711255</v>
      </c>
      <c r="D167" s="151">
        <v>7658722</v>
      </c>
      <c r="E167" s="151">
        <v>5228137</v>
      </c>
      <c r="F167" s="151">
        <v>66735588</v>
      </c>
      <c r="G167" s="151">
        <v>945828</v>
      </c>
      <c r="H167" s="151">
        <v>10623170</v>
      </c>
      <c r="I167" s="151">
        <v>57324</v>
      </c>
      <c r="J167" s="152">
        <f t="shared" si="4"/>
        <v>131960024</v>
      </c>
      <c r="K167" s="153">
        <f t="shared" si="5"/>
        <v>48369977</v>
      </c>
    </row>
    <row r="168" spans="1:11" x14ac:dyDescent="0.2">
      <c r="A168" s="4">
        <v>2003</v>
      </c>
      <c r="B168" s="4">
        <v>11</v>
      </c>
      <c r="C168" s="151">
        <v>38534759</v>
      </c>
      <c r="D168" s="151">
        <v>7341077</v>
      </c>
      <c r="E168" s="151">
        <v>5369762</v>
      </c>
      <c r="F168" s="151">
        <v>56339853</v>
      </c>
      <c r="G168" s="151">
        <v>948074</v>
      </c>
      <c r="H168" s="151">
        <v>10103813</v>
      </c>
      <c r="I168" s="151">
        <v>53908</v>
      </c>
      <c r="J168" s="152">
        <f t="shared" si="4"/>
        <v>118691246</v>
      </c>
      <c r="K168" s="153">
        <f t="shared" si="5"/>
        <v>45875836</v>
      </c>
    </row>
    <row r="169" spans="1:11" x14ac:dyDescent="0.2">
      <c r="A169" s="4">
        <v>2003</v>
      </c>
      <c r="B169" s="4">
        <v>12</v>
      </c>
      <c r="C169" s="151">
        <v>36408005</v>
      </c>
      <c r="D169" s="151">
        <v>7256223</v>
      </c>
      <c r="E169" s="151">
        <v>5641036</v>
      </c>
      <c r="F169" s="151">
        <v>57009723</v>
      </c>
      <c r="G169" s="151">
        <v>957153</v>
      </c>
      <c r="H169" s="151">
        <v>9404758</v>
      </c>
      <c r="I169" s="151">
        <v>57518</v>
      </c>
      <c r="J169" s="152">
        <f t="shared" si="4"/>
        <v>116734416</v>
      </c>
      <c r="K169" s="153">
        <f t="shared" si="5"/>
        <v>43664228</v>
      </c>
    </row>
    <row r="170" spans="1:11" x14ac:dyDescent="0.2">
      <c r="A170" s="4">
        <v>2004</v>
      </c>
      <c r="B170" s="4">
        <v>1</v>
      </c>
      <c r="C170" s="151">
        <v>38560095</v>
      </c>
      <c r="D170" s="151">
        <v>7724589</v>
      </c>
      <c r="E170" s="151">
        <v>6034353</v>
      </c>
      <c r="F170" s="151">
        <v>68293363</v>
      </c>
      <c r="G170" s="151">
        <v>997726</v>
      </c>
      <c r="H170" s="151">
        <v>10045865</v>
      </c>
      <c r="I170" s="151">
        <v>58354</v>
      </c>
      <c r="J170" s="152">
        <f t="shared" si="4"/>
        <v>131714345</v>
      </c>
      <c r="K170" s="153">
        <f t="shared" si="5"/>
        <v>46284684</v>
      </c>
    </row>
    <row r="171" spans="1:11" x14ac:dyDescent="0.2">
      <c r="A171" s="4">
        <v>2004</v>
      </c>
      <c r="B171" s="4">
        <v>2</v>
      </c>
      <c r="C171" s="151">
        <v>35776023</v>
      </c>
      <c r="D171" s="151">
        <v>7577291</v>
      </c>
      <c r="E171" s="151">
        <v>5806915</v>
      </c>
      <c r="F171" s="151">
        <v>58356935</v>
      </c>
      <c r="G171" s="151">
        <v>983634</v>
      </c>
      <c r="H171" s="151">
        <v>9926423</v>
      </c>
      <c r="I171" s="151">
        <v>59229</v>
      </c>
      <c r="J171" s="152">
        <f t="shared" si="4"/>
        <v>118486450</v>
      </c>
      <c r="K171" s="153">
        <f t="shared" si="5"/>
        <v>43353314</v>
      </c>
    </row>
    <row r="172" spans="1:11" x14ac:dyDescent="0.2">
      <c r="A172" s="4">
        <v>2004</v>
      </c>
      <c r="B172" s="4">
        <v>3</v>
      </c>
      <c r="C172" s="151">
        <v>37767689</v>
      </c>
      <c r="D172" s="151">
        <v>8237620</v>
      </c>
      <c r="E172" s="151">
        <v>6638017</v>
      </c>
      <c r="F172" s="151">
        <v>54801029</v>
      </c>
      <c r="G172" s="151">
        <v>985794</v>
      </c>
      <c r="H172" s="151">
        <v>9858086</v>
      </c>
      <c r="I172" s="151">
        <v>56594</v>
      </c>
      <c r="J172" s="152">
        <f t="shared" si="4"/>
        <v>118344829</v>
      </c>
      <c r="K172" s="153">
        <f t="shared" si="5"/>
        <v>46005309</v>
      </c>
    </row>
    <row r="173" spans="1:11" x14ac:dyDescent="0.2">
      <c r="A173" s="4">
        <v>2004</v>
      </c>
      <c r="B173" s="4">
        <v>4</v>
      </c>
      <c r="C173" s="151">
        <v>38632975</v>
      </c>
      <c r="D173" s="151">
        <v>7980600</v>
      </c>
      <c r="E173" s="151">
        <v>5290686</v>
      </c>
      <c r="F173" s="151">
        <v>52841684</v>
      </c>
      <c r="G173" s="151">
        <v>986569</v>
      </c>
      <c r="H173" s="151">
        <v>9680044</v>
      </c>
      <c r="I173" s="151">
        <v>55761</v>
      </c>
      <c r="J173" s="152">
        <f t="shared" si="4"/>
        <v>115468319</v>
      </c>
      <c r="K173" s="153">
        <f t="shared" si="5"/>
        <v>46613575</v>
      </c>
    </row>
    <row r="174" spans="1:11" x14ac:dyDescent="0.2">
      <c r="A174" s="4">
        <v>2004</v>
      </c>
      <c r="B174" s="4">
        <v>5</v>
      </c>
      <c r="C174" s="151">
        <v>41528637</v>
      </c>
      <c r="D174" s="151">
        <v>8506961</v>
      </c>
      <c r="E174" s="151">
        <v>5657216</v>
      </c>
      <c r="F174" s="151">
        <v>62890719</v>
      </c>
      <c r="G174" s="151">
        <v>980804</v>
      </c>
      <c r="H174" s="151">
        <v>10293589</v>
      </c>
      <c r="I174" s="151">
        <v>57343</v>
      </c>
      <c r="J174" s="152">
        <f t="shared" si="4"/>
        <v>129915269</v>
      </c>
      <c r="K174" s="153">
        <f t="shared" si="5"/>
        <v>50035598</v>
      </c>
    </row>
    <row r="175" spans="1:11" x14ac:dyDescent="0.2">
      <c r="A175" s="4">
        <v>2004</v>
      </c>
      <c r="B175" s="4">
        <v>6</v>
      </c>
      <c r="C175" s="151">
        <v>46183543</v>
      </c>
      <c r="D175" s="151">
        <v>8758394</v>
      </c>
      <c r="E175" s="151">
        <v>5830829</v>
      </c>
      <c r="F175" s="151">
        <v>81977705</v>
      </c>
      <c r="G175" s="151">
        <v>976386</v>
      </c>
      <c r="H175" s="151">
        <v>11039166</v>
      </c>
      <c r="I175" s="151">
        <v>61577</v>
      </c>
      <c r="J175" s="152">
        <f t="shared" si="4"/>
        <v>154827600</v>
      </c>
      <c r="K175" s="153">
        <f t="shared" si="5"/>
        <v>54941937</v>
      </c>
    </row>
    <row r="176" spans="1:11" x14ac:dyDescent="0.2">
      <c r="A176" s="4">
        <v>2004</v>
      </c>
      <c r="B176" s="4">
        <v>7</v>
      </c>
      <c r="C176" s="151">
        <v>47796372</v>
      </c>
      <c r="D176" s="151">
        <v>8490536</v>
      </c>
      <c r="E176" s="151">
        <v>4625477</v>
      </c>
      <c r="F176" s="151">
        <v>86438224</v>
      </c>
      <c r="G176" s="151">
        <v>981042</v>
      </c>
      <c r="H176" s="151">
        <v>11043438</v>
      </c>
      <c r="I176" s="151">
        <v>63063</v>
      </c>
      <c r="J176" s="152">
        <f t="shared" si="4"/>
        <v>159438152</v>
      </c>
      <c r="K176" s="153">
        <f t="shared" si="5"/>
        <v>56286908</v>
      </c>
    </row>
    <row r="177" spans="1:11" x14ac:dyDescent="0.2">
      <c r="A177" s="4">
        <v>2004</v>
      </c>
      <c r="B177" s="4">
        <v>8</v>
      </c>
      <c r="C177" s="151">
        <v>45671761</v>
      </c>
      <c r="D177" s="151">
        <v>8316302</v>
      </c>
      <c r="E177" s="151">
        <v>5543057</v>
      </c>
      <c r="F177" s="151">
        <v>80191090</v>
      </c>
      <c r="G177" s="151">
        <v>1030691</v>
      </c>
      <c r="H177" s="151">
        <v>11206820</v>
      </c>
      <c r="I177" s="151">
        <v>62735</v>
      </c>
      <c r="J177" s="152">
        <f t="shared" si="4"/>
        <v>152022456</v>
      </c>
      <c r="K177" s="153">
        <f t="shared" si="5"/>
        <v>53988063</v>
      </c>
    </row>
    <row r="178" spans="1:11" x14ac:dyDescent="0.2">
      <c r="A178" s="4">
        <v>2004</v>
      </c>
      <c r="B178" s="4">
        <v>9</v>
      </c>
      <c r="C178" s="151">
        <v>45854087</v>
      </c>
      <c r="D178" s="151">
        <v>7894512</v>
      </c>
      <c r="E178" s="151">
        <v>5185741</v>
      </c>
      <c r="F178" s="151">
        <v>81521634</v>
      </c>
      <c r="G178" s="151">
        <v>983763</v>
      </c>
      <c r="H178" s="151">
        <v>11630355</v>
      </c>
      <c r="I178" s="151">
        <v>59646</v>
      </c>
      <c r="J178" s="152">
        <f t="shared" si="4"/>
        <v>153129738</v>
      </c>
      <c r="K178" s="153">
        <f t="shared" si="5"/>
        <v>53748599</v>
      </c>
    </row>
    <row r="179" spans="1:11" x14ac:dyDescent="0.2">
      <c r="A179" s="4">
        <v>2004</v>
      </c>
      <c r="B179" s="4">
        <v>10</v>
      </c>
      <c r="C179" s="151">
        <v>44089381</v>
      </c>
      <c r="D179" s="151">
        <v>7978451</v>
      </c>
      <c r="E179" s="151">
        <v>5765844</v>
      </c>
      <c r="F179" s="151">
        <v>71933402</v>
      </c>
      <c r="G179" s="151">
        <v>979680</v>
      </c>
      <c r="H179" s="151">
        <v>11377001</v>
      </c>
      <c r="I179" s="151">
        <v>61265</v>
      </c>
      <c r="J179" s="152">
        <f t="shared" si="4"/>
        <v>142185024</v>
      </c>
      <c r="K179" s="153">
        <f t="shared" si="5"/>
        <v>52067832</v>
      </c>
    </row>
    <row r="180" spans="1:11" x14ac:dyDescent="0.2">
      <c r="A180" s="4">
        <v>2004</v>
      </c>
      <c r="B180" s="4">
        <v>11</v>
      </c>
      <c r="C180" s="151">
        <v>41541016</v>
      </c>
      <c r="D180" s="151">
        <v>8010543</v>
      </c>
      <c r="E180" s="151">
        <v>6212527</v>
      </c>
      <c r="F180" s="151">
        <v>60135517</v>
      </c>
      <c r="G180" s="151">
        <v>986889</v>
      </c>
      <c r="H180" s="151">
        <v>10772123</v>
      </c>
      <c r="I180" s="151">
        <v>58041</v>
      </c>
      <c r="J180" s="152">
        <f t="shared" si="4"/>
        <v>127716656</v>
      </c>
      <c r="K180" s="153">
        <f t="shared" si="5"/>
        <v>49551559</v>
      </c>
    </row>
    <row r="181" spans="1:11" x14ac:dyDescent="0.2">
      <c r="A181" s="4">
        <v>2004</v>
      </c>
      <c r="B181" s="4">
        <v>12</v>
      </c>
      <c r="C181" s="151">
        <v>41354172</v>
      </c>
      <c r="D181" s="151">
        <v>7906739</v>
      </c>
      <c r="E181" s="151">
        <v>6003743</v>
      </c>
      <c r="F181" s="151">
        <v>60838187</v>
      </c>
      <c r="G181" s="151">
        <v>1003690</v>
      </c>
      <c r="H181" s="151">
        <v>10444251</v>
      </c>
      <c r="I181" s="151">
        <v>61650</v>
      </c>
      <c r="J181" s="152">
        <f t="shared" si="4"/>
        <v>127612432</v>
      </c>
      <c r="K181" s="153">
        <f t="shared" si="5"/>
        <v>49260911</v>
      </c>
    </row>
    <row r="182" spans="1:11" x14ac:dyDescent="0.2">
      <c r="A182" s="4">
        <v>2005</v>
      </c>
      <c r="B182" s="4">
        <v>1</v>
      </c>
      <c r="C182" s="151">
        <v>39704011</v>
      </c>
      <c r="D182" s="151">
        <v>7558824</v>
      </c>
      <c r="E182" s="151">
        <v>5746944</v>
      </c>
      <c r="F182" s="151">
        <v>64817966</v>
      </c>
      <c r="G182" s="151">
        <v>1001177</v>
      </c>
      <c r="H182" s="151">
        <v>9799501</v>
      </c>
      <c r="I182" s="151">
        <v>60037</v>
      </c>
      <c r="J182" s="152">
        <f t="shared" si="4"/>
        <v>128688460</v>
      </c>
      <c r="K182" s="153">
        <f t="shared" si="5"/>
        <v>47262835</v>
      </c>
    </row>
    <row r="183" spans="1:11" x14ac:dyDescent="0.2">
      <c r="A183" s="4">
        <v>2005</v>
      </c>
      <c r="B183" s="4">
        <v>2</v>
      </c>
      <c r="C183" s="151">
        <v>36934435</v>
      </c>
      <c r="D183" s="151">
        <v>7327767</v>
      </c>
      <c r="E183" s="151">
        <v>5349266</v>
      </c>
      <c r="F183" s="151">
        <v>58663563</v>
      </c>
      <c r="G183" s="151">
        <v>990711</v>
      </c>
      <c r="H183" s="151">
        <v>9370706</v>
      </c>
      <c r="I183" s="151">
        <v>58565</v>
      </c>
      <c r="J183" s="152">
        <f t="shared" si="4"/>
        <v>118695013</v>
      </c>
      <c r="K183" s="153">
        <f t="shared" si="5"/>
        <v>44262202</v>
      </c>
    </row>
    <row r="184" spans="1:11" x14ac:dyDescent="0.2">
      <c r="A184" s="4">
        <v>2005</v>
      </c>
      <c r="B184" s="4">
        <v>3</v>
      </c>
      <c r="C184" s="151">
        <v>37213688</v>
      </c>
      <c r="D184" s="151">
        <v>7445952</v>
      </c>
      <c r="E184" s="151">
        <v>5538839</v>
      </c>
      <c r="F184" s="151">
        <v>53943545</v>
      </c>
      <c r="G184" s="151">
        <v>996792</v>
      </c>
      <c r="H184" s="151">
        <v>9437594</v>
      </c>
      <c r="I184" s="151">
        <v>60259</v>
      </c>
      <c r="J184" s="152">
        <f t="shared" si="4"/>
        <v>114636669</v>
      </c>
      <c r="K184" s="153">
        <f t="shared" si="5"/>
        <v>44659640</v>
      </c>
    </row>
    <row r="185" spans="1:11" x14ac:dyDescent="0.2">
      <c r="A185" s="4">
        <v>2005</v>
      </c>
      <c r="B185" s="4">
        <v>4</v>
      </c>
      <c r="C185" s="151">
        <v>39977725</v>
      </c>
      <c r="D185" s="151">
        <v>7928764</v>
      </c>
      <c r="E185" s="151">
        <v>5498471</v>
      </c>
      <c r="F185" s="151">
        <v>55884597</v>
      </c>
      <c r="G185" s="151">
        <v>990784</v>
      </c>
      <c r="H185" s="151">
        <v>10026713</v>
      </c>
      <c r="I185" s="151">
        <v>56227</v>
      </c>
      <c r="J185" s="152">
        <f t="shared" si="4"/>
        <v>120363281</v>
      </c>
      <c r="K185" s="153">
        <f t="shared" si="5"/>
        <v>47906489</v>
      </c>
    </row>
    <row r="186" spans="1:11" x14ac:dyDescent="0.2">
      <c r="A186" s="4">
        <v>2005</v>
      </c>
      <c r="B186" s="4">
        <v>5</v>
      </c>
      <c r="C186" s="151">
        <v>40296758</v>
      </c>
      <c r="D186" s="151">
        <v>8057486</v>
      </c>
      <c r="E186" s="151">
        <v>5435721</v>
      </c>
      <c r="F186" s="151">
        <v>58712696</v>
      </c>
      <c r="G186" s="151">
        <v>988529</v>
      </c>
      <c r="H186" s="151">
        <v>10089583</v>
      </c>
      <c r="I186" s="151">
        <v>60426</v>
      </c>
      <c r="J186" s="152">
        <f t="shared" si="4"/>
        <v>123641199</v>
      </c>
      <c r="K186" s="153">
        <f t="shared" si="5"/>
        <v>48354244</v>
      </c>
    </row>
    <row r="187" spans="1:11" x14ac:dyDescent="0.2">
      <c r="A187" s="4">
        <v>2005</v>
      </c>
      <c r="B187" s="4">
        <v>6</v>
      </c>
      <c r="C187" s="151">
        <v>45691334</v>
      </c>
      <c r="D187" s="151">
        <v>8295289</v>
      </c>
      <c r="E187" s="151">
        <v>5488713</v>
      </c>
      <c r="F187" s="151">
        <v>77758485</v>
      </c>
      <c r="G187" s="151">
        <v>994116</v>
      </c>
      <c r="H187" s="151">
        <v>11065398</v>
      </c>
      <c r="I187" s="151">
        <v>63989</v>
      </c>
      <c r="J187" s="152">
        <f t="shared" si="4"/>
        <v>149357324</v>
      </c>
      <c r="K187" s="153">
        <f t="shared" si="5"/>
        <v>53986623</v>
      </c>
    </row>
    <row r="188" spans="1:11" x14ac:dyDescent="0.2">
      <c r="A188" s="4">
        <v>2005</v>
      </c>
      <c r="B188" s="4">
        <v>7</v>
      </c>
      <c r="C188" s="151">
        <v>48554567</v>
      </c>
      <c r="D188" s="151">
        <v>8535437</v>
      </c>
      <c r="E188" s="151">
        <v>5837102</v>
      </c>
      <c r="F188" s="151">
        <v>87527745</v>
      </c>
      <c r="G188" s="151">
        <v>996984</v>
      </c>
      <c r="H188" s="151">
        <v>11204508</v>
      </c>
      <c r="I188" s="151">
        <v>66406</v>
      </c>
      <c r="J188" s="152">
        <f t="shared" si="4"/>
        <v>162722749</v>
      </c>
      <c r="K188" s="153">
        <f t="shared" si="5"/>
        <v>57090004</v>
      </c>
    </row>
    <row r="189" spans="1:11" x14ac:dyDescent="0.2">
      <c r="A189" s="4">
        <v>2005</v>
      </c>
      <c r="B189" s="4">
        <v>8</v>
      </c>
      <c r="C189" s="151">
        <v>48755444</v>
      </c>
      <c r="D189" s="151">
        <v>8645103</v>
      </c>
      <c r="E189" s="151">
        <v>5939028</v>
      </c>
      <c r="F189" s="151">
        <v>92656602</v>
      </c>
      <c r="G189" s="151">
        <v>990686</v>
      </c>
      <c r="H189" s="151">
        <v>11692494</v>
      </c>
      <c r="I189" s="151">
        <v>71363</v>
      </c>
      <c r="J189" s="152">
        <f t="shared" si="4"/>
        <v>168750720</v>
      </c>
      <c r="K189" s="153">
        <f t="shared" si="5"/>
        <v>57400547</v>
      </c>
    </row>
    <row r="190" spans="1:11" x14ac:dyDescent="0.2">
      <c r="A190" s="4">
        <v>2005</v>
      </c>
      <c r="B190" s="4">
        <v>9</v>
      </c>
      <c r="C190" s="151">
        <v>50174048</v>
      </c>
      <c r="D190" s="151">
        <v>8498615</v>
      </c>
      <c r="E190" s="151">
        <v>4536649</v>
      </c>
      <c r="F190" s="151">
        <v>90877680</v>
      </c>
      <c r="G190" s="151">
        <v>1003120</v>
      </c>
      <c r="H190" s="151">
        <v>12845097</v>
      </c>
      <c r="I190" s="151">
        <v>73123</v>
      </c>
      <c r="J190" s="152">
        <f t="shared" si="4"/>
        <v>168008332</v>
      </c>
      <c r="K190" s="153">
        <f t="shared" si="5"/>
        <v>58672663</v>
      </c>
    </row>
    <row r="191" spans="1:11" x14ac:dyDescent="0.2">
      <c r="A191" s="4">
        <v>2005</v>
      </c>
      <c r="B191" s="4">
        <v>10</v>
      </c>
      <c r="C191" s="151">
        <v>45255479</v>
      </c>
      <c r="D191" s="151">
        <v>8269317</v>
      </c>
      <c r="E191" s="151">
        <v>5974034</v>
      </c>
      <c r="F191" s="151">
        <v>76017803</v>
      </c>
      <c r="G191" s="151">
        <v>997242</v>
      </c>
      <c r="H191" s="151">
        <v>11753265</v>
      </c>
      <c r="I191" s="151">
        <v>69353</v>
      </c>
      <c r="J191" s="152">
        <f t="shared" si="4"/>
        <v>148336493</v>
      </c>
      <c r="K191" s="153">
        <f t="shared" si="5"/>
        <v>53524796</v>
      </c>
    </row>
    <row r="192" spans="1:11" x14ac:dyDescent="0.2">
      <c r="A192" s="4">
        <v>2005</v>
      </c>
      <c r="B192" s="4">
        <v>11</v>
      </c>
      <c r="C192" s="151">
        <v>41972660</v>
      </c>
      <c r="D192" s="151">
        <v>7898493</v>
      </c>
      <c r="E192" s="151">
        <v>4020733</v>
      </c>
      <c r="F192" s="151">
        <v>60821075</v>
      </c>
      <c r="G192" s="151">
        <v>1011048</v>
      </c>
      <c r="H192" s="151">
        <v>10643819</v>
      </c>
      <c r="I192" s="151">
        <v>64288</v>
      </c>
      <c r="J192" s="152">
        <f t="shared" si="4"/>
        <v>126432116</v>
      </c>
      <c r="K192" s="153">
        <f t="shared" si="5"/>
        <v>49871153</v>
      </c>
    </row>
    <row r="193" spans="1:11" x14ac:dyDescent="0.2">
      <c r="A193" s="4">
        <v>2005</v>
      </c>
      <c r="B193" s="4">
        <v>12</v>
      </c>
      <c r="C193" s="151">
        <v>41043143</v>
      </c>
      <c r="D193" s="151">
        <v>7895526</v>
      </c>
      <c r="E193" s="151">
        <v>3905608</v>
      </c>
      <c r="F193" s="151">
        <v>60757203</v>
      </c>
      <c r="G193" s="151">
        <v>1023554</v>
      </c>
      <c r="H193" s="151">
        <v>10391149</v>
      </c>
      <c r="I193" s="151">
        <v>65785</v>
      </c>
      <c r="J193" s="152">
        <f t="shared" si="4"/>
        <v>125081968</v>
      </c>
      <c r="K193" s="153">
        <f t="shared" si="5"/>
        <v>48938669</v>
      </c>
    </row>
    <row r="194" spans="1:11" x14ac:dyDescent="0.2">
      <c r="A194" s="4">
        <v>2006</v>
      </c>
      <c r="B194" s="4">
        <v>1</v>
      </c>
      <c r="C194" s="151">
        <v>45498165</v>
      </c>
      <c r="D194" s="151">
        <v>8898302</v>
      </c>
      <c r="E194" s="151">
        <v>5021096</v>
      </c>
      <c r="F194" s="151">
        <v>75334632</v>
      </c>
      <c r="G194" s="151">
        <v>1088566</v>
      </c>
      <c r="H194" s="151">
        <v>11048770</v>
      </c>
      <c r="I194" s="151">
        <v>68895</v>
      </c>
      <c r="J194" s="152">
        <f t="shared" ref="J194:J217" si="6">SUM(C194:I194)</f>
        <v>146958426</v>
      </c>
      <c r="K194" s="153">
        <f t="shared" ref="K194:K217" si="7">+C194+D194</f>
        <v>54396467</v>
      </c>
    </row>
    <row r="195" spans="1:11" x14ac:dyDescent="0.2">
      <c r="A195" s="4">
        <v>2006</v>
      </c>
      <c r="B195" s="4">
        <v>2</v>
      </c>
      <c r="C195" s="151">
        <v>43542494</v>
      </c>
      <c r="D195" s="151">
        <v>8294361</v>
      </c>
      <c r="E195" s="151">
        <v>3133990</v>
      </c>
      <c r="F195" s="151">
        <v>67688768</v>
      </c>
      <c r="G195" s="151">
        <v>1066795</v>
      </c>
      <c r="H195" s="151">
        <v>11143087</v>
      </c>
      <c r="I195" s="151">
        <v>65166</v>
      </c>
      <c r="J195" s="152">
        <f t="shared" si="6"/>
        <v>134934661</v>
      </c>
      <c r="K195" s="153">
        <f t="shared" si="7"/>
        <v>51836855</v>
      </c>
    </row>
    <row r="196" spans="1:11" x14ac:dyDescent="0.2">
      <c r="A196" s="4">
        <v>2006</v>
      </c>
      <c r="B196" s="4">
        <v>3</v>
      </c>
      <c r="C196" s="151">
        <v>44133322</v>
      </c>
      <c r="D196" s="151">
        <v>9070443</v>
      </c>
      <c r="E196" s="151">
        <v>5202840</v>
      </c>
      <c r="F196" s="151">
        <v>61586971</v>
      </c>
      <c r="G196" s="151">
        <v>1078075</v>
      </c>
      <c r="H196" s="151">
        <v>11261393</v>
      </c>
      <c r="I196" s="151">
        <v>64444</v>
      </c>
      <c r="J196" s="152">
        <f t="shared" si="6"/>
        <v>132397488</v>
      </c>
      <c r="K196" s="153">
        <f t="shared" si="7"/>
        <v>53203765</v>
      </c>
    </row>
    <row r="197" spans="1:11" x14ac:dyDescent="0.2">
      <c r="A197" s="4">
        <v>2006</v>
      </c>
      <c r="B197" s="4">
        <v>4</v>
      </c>
      <c r="C197" s="151">
        <v>46803582</v>
      </c>
      <c r="D197" s="151">
        <v>9306689</v>
      </c>
      <c r="E197" s="151">
        <v>5237289</v>
      </c>
      <c r="F197" s="151">
        <v>65259267</v>
      </c>
      <c r="G197" s="151">
        <v>1071368</v>
      </c>
      <c r="H197" s="151">
        <v>11725114</v>
      </c>
      <c r="I197" s="151">
        <v>64197</v>
      </c>
      <c r="J197" s="152">
        <f t="shared" si="6"/>
        <v>139467506</v>
      </c>
      <c r="K197" s="153">
        <f t="shared" si="7"/>
        <v>56110271</v>
      </c>
    </row>
    <row r="198" spans="1:11" x14ac:dyDescent="0.2">
      <c r="A198" s="4">
        <v>2006</v>
      </c>
      <c r="B198" s="4">
        <v>5</v>
      </c>
      <c r="C198" s="151">
        <v>50658249</v>
      </c>
      <c r="D198" s="151">
        <v>9902568</v>
      </c>
      <c r="E198" s="151">
        <v>5690418</v>
      </c>
      <c r="F198" s="151">
        <v>77245033</v>
      </c>
      <c r="G198" s="151">
        <v>1068551</v>
      </c>
      <c r="H198" s="151">
        <v>12605519</v>
      </c>
      <c r="I198" s="151">
        <v>67516</v>
      </c>
      <c r="J198" s="152">
        <f t="shared" si="6"/>
        <v>157237854</v>
      </c>
      <c r="K198" s="153">
        <f t="shared" si="7"/>
        <v>60560817</v>
      </c>
    </row>
    <row r="199" spans="1:11" x14ac:dyDescent="0.2">
      <c r="A199" s="4">
        <v>2006</v>
      </c>
      <c r="B199" s="4">
        <v>6</v>
      </c>
      <c r="C199" s="151">
        <v>54080305</v>
      </c>
      <c r="D199" s="151">
        <v>9957764</v>
      </c>
      <c r="E199" s="151">
        <v>4654506</v>
      </c>
      <c r="F199" s="151">
        <v>92353954</v>
      </c>
      <c r="G199" s="151">
        <v>1067307</v>
      </c>
      <c r="H199" s="151">
        <v>12845783</v>
      </c>
      <c r="I199" s="151">
        <v>72085</v>
      </c>
      <c r="J199" s="152">
        <f t="shared" si="6"/>
        <v>175031704</v>
      </c>
      <c r="K199" s="153">
        <f t="shared" si="7"/>
        <v>64038069</v>
      </c>
    </row>
    <row r="200" spans="1:11" x14ac:dyDescent="0.2">
      <c r="A200" s="4">
        <v>2006</v>
      </c>
      <c r="B200" s="4">
        <v>7</v>
      </c>
      <c r="C200" s="151">
        <v>55969102</v>
      </c>
      <c r="D200" s="151">
        <v>9967652</v>
      </c>
      <c r="E200" s="151">
        <v>5075160</v>
      </c>
      <c r="F200" s="151">
        <v>99836897</v>
      </c>
      <c r="G200" s="151">
        <v>1057899</v>
      </c>
      <c r="H200" s="151">
        <v>12874464</v>
      </c>
      <c r="I200" s="151">
        <v>74242</v>
      </c>
      <c r="J200" s="152">
        <f t="shared" si="6"/>
        <v>184855416</v>
      </c>
      <c r="K200" s="153">
        <f t="shared" si="7"/>
        <v>65936754</v>
      </c>
    </row>
    <row r="201" spans="1:11" x14ac:dyDescent="0.2">
      <c r="A201" s="4">
        <v>2006</v>
      </c>
      <c r="B201" s="4">
        <v>8</v>
      </c>
      <c r="C201" s="151">
        <v>55451413</v>
      </c>
      <c r="D201" s="151">
        <v>9664763</v>
      </c>
      <c r="E201" s="151">
        <v>5549354</v>
      </c>
      <c r="F201" s="151">
        <v>99342946</v>
      </c>
      <c r="G201" s="151">
        <v>1064591</v>
      </c>
      <c r="H201" s="151">
        <v>13258889</v>
      </c>
      <c r="I201" s="151">
        <v>76073</v>
      </c>
      <c r="J201" s="152">
        <f t="shared" si="6"/>
        <v>184408029</v>
      </c>
      <c r="K201" s="153">
        <f t="shared" si="7"/>
        <v>65116176</v>
      </c>
    </row>
    <row r="202" spans="1:11" x14ac:dyDescent="0.2">
      <c r="A202" s="4">
        <v>2006</v>
      </c>
      <c r="B202" s="4">
        <v>9</v>
      </c>
      <c r="C202" s="151">
        <v>55987507</v>
      </c>
      <c r="D202" s="151">
        <v>9911319</v>
      </c>
      <c r="E202" s="151">
        <v>5482744</v>
      </c>
      <c r="F202" s="151">
        <v>96709252</v>
      </c>
      <c r="G202" s="151">
        <v>1103949</v>
      </c>
      <c r="H202" s="151">
        <v>14300410</v>
      </c>
      <c r="I202" s="151">
        <v>75042</v>
      </c>
      <c r="J202" s="152">
        <f t="shared" si="6"/>
        <v>183570223</v>
      </c>
      <c r="K202" s="153">
        <f t="shared" si="7"/>
        <v>65898826</v>
      </c>
    </row>
    <row r="203" spans="1:11" x14ac:dyDescent="0.2">
      <c r="A203" s="4">
        <v>2006</v>
      </c>
      <c r="B203" s="4">
        <v>10</v>
      </c>
      <c r="C203" s="151">
        <v>53391529</v>
      </c>
      <c r="D203" s="151">
        <v>9729909</v>
      </c>
      <c r="E203" s="151">
        <v>5876096</v>
      </c>
      <c r="F203" s="151">
        <v>85888933</v>
      </c>
      <c r="G203" s="151">
        <v>1053035</v>
      </c>
      <c r="H203" s="151">
        <v>13453899</v>
      </c>
      <c r="I203" s="151">
        <v>67890</v>
      </c>
      <c r="J203" s="152">
        <f t="shared" si="6"/>
        <v>169461291</v>
      </c>
      <c r="K203" s="153">
        <f t="shared" si="7"/>
        <v>63121438</v>
      </c>
    </row>
    <row r="204" spans="1:11" x14ac:dyDescent="0.2">
      <c r="A204" s="4">
        <v>2006</v>
      </c>
      <c r="B204" s="4">
        <v>11</v>
      </c>
      <c r="C204" s="151">
        <v>48182404</v>
      </c>
      <c r="D204" s="151">
        <v>9205545</v>
      </c>
      <c r="E204" s="151">
        <v>4790882</v>
      </c>
      <c r="F204" s="151">
        <v>66493782</v>
      </c>
      <c r="G204" s="151">
        <v>1083427</v>
      </c>
      <c r="H204" s="151">
        <v>12459215</v>
      </c>
      <c r="I204" s="151">
        <v>64842</v>
      </c>
      <c r="J204" s="152">
        <f t="shared" si="6"/>
        <v>142280097</v>
      </c>
      <c r="K204" s="153">
        <f t="shared" si="7"/>
        <v>57387949</v>
      </c>
    </row>
    <row r="205" spans="1:11" x14ac:dyDescent="0.2">
      <c r="A205" s="4">
        <v>2006</v>
      </c>
      <c r="B205" s="4">
        <v>12</v>
      </c>
      <c r="C205" s="151">
        <v>47848217</v>
      </c>
      <c r="D205" s="151">
        <v>9042189</v>
      </c>
      <c r="E205" s="151">
        <v>5795549</v>
      </c>
      <c r="F205" s="151">
        <v>68996807</v>
      </c>
      <c r="G205" s="151">
        <v>1102166</v>
      </c>
      <c r="H205" s="151">
        <v>12263409</v>
      </c>
      <c r="I205" s="151">
        <v>62688</v>
      </c>
      <c r="J205" s="152">
        <f t="shared" si="6"/>
        <v>145111025</v>
      </c>
      <c r="K205" s="153">
        <f t="shared" si="7"/>
        <v>56890406</v>
      </c>
    </row>
    <row r="206" spans="1:11" x14ac:dyDescent="0.2">
      <c r="A206" s="4">
        <v>2007</v>
      </c>
      <c r="B206" s="4">
        <v>1</v>
      </c>
      <c r="C206" s="151">
        <v>52080349.650000006</v>
      </c>
      <c r="D206" s="151">
        <v>9744315.870000001</v>
      </c>
      <c r="E206" s="151">
        <v>6916739.0600000005</v>
      </c>
      <c r="F206" s="151">
        <v>75436400.360000014</v>
      </c>
      <c r="G206" s="151">
        <v>1140801.6399999999</v>
      </c>
      <c r="H206" s="151">
        <v>12690482.49</v>
      </c>
      <c r="I206" s="151">
        <v>62514.73</v>
      </c>
      <c r="J206" s="152">
        <f t="shared" si="6"/>
        <v>158071603.80000001</v>
      </c>
      <c r="K206" s="153">
        <f t="shared" si="7"/>
        <v>61824665.520000011</v>
      </c>
    </row>
    <row r="207" spans="1:11" x14ac:dyDescent="0.2">
      <c r="A207" s="4">
        <v>2007</v>
      </c>
      <c r="B207" s="4">
        <v>2</v>
      </c>
      <c r="C207" s="151">
        <v>46554572.420000002</v>
      </c>
      <c r="D207" s="151">
        <v>9367318.3000000007</v>
      </c>
      <c r="E207" s="151">
        <v>5700684.1399999997</v>
      </c>
      <c r="F207" s="151">
        <v>71979221.669999987</v>
      </c>
      <c r="G207" s="151">
        <v>1117897.3</v>
      </c>
      <c r="H207" s="151">
        <v>12057480.769999996</v>
      </c>
      <c r="I207" s="151">
        <v>59537.45</v>
      </c>
      <c r="J207" s="152">
        <f t="shared" si="6"/>
        <v>146836712.04999995</v>
      </c>
      <c r="K207" s="153">
        <f t="shared" si="7"/>
        <v>55921890.719999999</v>
      </c>
    </row>
    <row r="208" spans="1:11" x14ac:dyDescent="0.2">
      <c r="A208" s="4">
        <v>2007</v>
      </c>
      <c r="B208" s="4">
        <v>3</v>
      </c>
      <c r="C208" s="151">
        <v>47791228.569999993</v>
      </c>
      <c r="D208" s="151">
        <v>9548582.3000000007</v>
      </c>
      <c r="E208" s="151">
        <v>6155579.8000000007</v>
      </c>
      <c r="F208" s="151">
        <v>68773789.489999995</v>
      </c>
      <c r="G208" s="151">
        <v>1117161.6399999999</v>
      </c>
      <c r="H208" s="151">
        <v>12332790.460000003</v>
      </c>
      <c r="I208" s="151">
        <v>58858.04</v>
      </c>
      <c r="J208" s="152">
        <f t="shared" si="6"/>
        <v>145777990.29999998</v>
      </c>
      <c r="K208" s="153">
        <f t="shared" si="7"/>
        <v>57339810.86999999</v>
      </c>
    </row>
    <row r="209" spans="1:11" x14ac:dyDescent="0.2">
      <c r="A209" s="4">
        <v>2007</v>
      </c>
      <c r="B209" s="4">
        <v>4</v>
      </c>
      <c r="C209" s="151">
        <v>50611151.210000001</v>
      </c>
      <c r="D209" s="151">
        <v>9743301.0999999996</v>
      </c>
      <c r="E209" s="151">
        <v>5936988.5</v>
      </c>
      <c r="F209" s="151">
        <v>69494894.480000004</v>
      </c>
      <c r="G209" s="151">
        <v>1113686.02</v>
      </c>
      <c r="H209" s="151">
        <v>12736397.970000003</v>
      </c>
      <c r="I209" s="151">
        <v>60465.63</v>
      </c>
      <c r="J209" s="152">
        <f t="shared" si="6"/>
        <v>149696884.91000003</v>
      </c>
      <c r="K209" s="153">
        <f t="shared" si="7"/>
        <v>60354452.310000002</v>
      </c>
    </row>
    <row r="210" spans="1:11" x14ac:dyDescent="0.2">
      <c r="A210" s="4">
        <v>2007</v>
      </c>
      <c r="B210" s="4">
        <v>5</v>
      </c>
      <c r="C210" s="151">
        <v>53109952.489999995</v>
      </c>
      <c r="D210" s="151">
        <v>10103896.439999999</v>
      </c>
      <c r="E210" s="151">
        <v>6010009.7400000002</v>
      </c>
      <c r="F210" s="151">
        <v>78395528.280000001</v>
      </c>
      <c r="G210" s="151">
        <v>1123968.06</v>
      </c>
      <c r="H210" s="151">
        <v>13480449.379999999</v>
      </c>
      <c r="I210" s="151">
        <v>61755.65</v>
      </c>
      <c r="J210" s="152">
        <f t="shared" si="6"/>
        <v>162285560.03999999</v>
      </c>
      <c r="K210" s="153">
        <f t="shared" si="7"/>
        <v>63213848.929999992</v>
      </c>
    </row>
    <row r="211" spans="1:11" x14ac:dyDescent="0.2">
      <c r="A211" s="4">
        <v>2007</v>
      </c>
      <c r="B211" s="4">
        <v>6</v>
      </c>
      <c r="C211" s="151">
        <v>56417080.839999996</v>
      </c>
      <c r="D211" s="151">
        <v>10267962.569999998</v>
      </c>
      <c r="E211" s="151">
        <v>5441898.2499999991</v>
      </c>
      <c r="F211" s="151">
        <v>90445660.950000003</v>
      </c>
      <c r="G211" s="151">
        <v>1091684.02</v>
      </c>
      <c r="H211" s="151">
        <v>13899136.480000002</v>
      </c>
      <c r="I211" s="151">
        <v>62758.54</v>
      </c>
      <c r="J211" s="152">
        <f t="shared" si="6"/>
        <v>177626181.65000001</v>
      </c>
      <c r="K211" s="153">
        <f t="shared" si="7"/>
        <v>66685043.409999996</v>
      </c>
    </row>
    <row r="212" spans="1:11" x14ac:dyDescent="0.2">
      <c r="A212" s="4">
        <v>2007</v>
      </c>
      <c r="B212" s="4">
        <v>7</v>
      </c>
      <c r="C212" s="151">
        <v>59783645.130000003</v>
      </c>
      <c r="D212" s="151">
        <v>9933591.4899999965</v>
      </c>
      <c r="E212" s="151">
        <v>5954934.7499999991</v>
      </c>
      <c r="F212" s="151">
        <v>105999199.67</v>
      </c>
      <c r="G212" s="151">
        <v>1095673.3799999999</v>
      </c>
      <c r="H212" s="151">
        <v>13870345.140000001</v>
      </c>
      <c r="I212" s="151">
        <v>65314.14</v>
      </c>
      <c r="J212" s="152">
        <f t="shared" si="6"/>
        <v>196702703.69999999</v>
      </c>
      <c r="K212" s="153">
        <f t="shared" si="7"/>
        <v>69717236.620000005</v>
      </c>
    </row>
    <row r="213" spans="1:11" x14ac:dyDescent="0.2">
      <c r="A213" s="4">
        <v>2007</v>
      </c>
      <c r="B213" s="4">
        <v>8</v>
      </c>
      <c r="C213" s="151">
        <v>60672308.109999999</v>
      </c>
      <c r="D213" s="151">
        <v>10209258</v>
      </c>
      <c r="E213" s="151">
        <v>6068629.6200000001</v>
      </c>
      <c r="F213" s="151">
        <v>106803668.36</v>
      </c>
      <c r="G213" s="151">
        <v>1099240.1200000001</v>
      </c>
      <c r="H213" s="151">
        <v>14240477.449999999</v>
      </c>
      <c r="I213" s="151">
        <v>62988.59</v>
      </c>
      <c r="J213" s="152">
        <f t="shared" si="6"/>
        <v>199156570.25</v>
      </c>
      <c r="K213" s="153">
        <f t="shared" si="7"/>
        <v>70881566.109999999</v>
      </c>
    </row>
    <row r="214" spans="1:11" x14ac:dyDescent="0.2">
      <c r="A214" s="4">
        <v>2007</v>
      </c>
      <c r="B214" s="4">
        <v>9</v>
      </c>
      <c r="C214" s="151">
        <v>64307433.050000012</v>
      </c>
      <c r="D214" s="151">
        <v>10525830.629999999</v>
      </c>
      <c r="E214" s="151">
        <v>6232019.2200000007</v>
      </c>
      <c r="F214" s="151">
        <v>114153711.48</v>
      </c>
      <c r="G214" s="151">
        <v>1102717.9099999999</v>
      </c>
      <c r="H214" s="151">
        <v>16473536.960000001</v>
      </c>
      <c r="I214" s="151">
        <v>63626.14</v>
      </c>
      <c r="J214" s="152">
        <f t="shared" si="6"/>
        <v>212858875.38999999</v>
      </c>
      <c r="K214" s="153">
        <f t="shared" si="7"/>
        <v>74833263.680000007</v>
      </c>
    </row>
    <row r="215" spans="1:11" x14ac:dyDescent="0.2">
      <c r="A215" s="4">
        <v>2007</v>
      </c>
      <c r="B215" s="4">
        <v>10</v>
      </c>
      <c r="C215" s="151">
        <v>57938106.220000014</v>
      </c>
      <c r="D215" s="151">
        <v>9925029.1099999994</v>
      </c>
      <c r="E215" s="151">
        <v>6383323.96</v>
      </c>
      <c r="F215" s="151">
        <v>93614155.390000001</v>
      </c>
      <c r="G215" s="151">
        <v>1102803.04</v>
      </c>
      <c r="H215" s="151">
        <v>15571071.279999999</v>
      </c>
      <c r="I215" s="151">
        <v>57586.76</v>
      </c>
      <c r="J215" s="152">
        <f t="shared" si="6"/>
        <v>184592075.75999999</v>
      </c>
      <c r="K215" s="153">
        <f t="shared" si="7"/>
        <v>67863135.330000013</v>
      </c>
    </row>
    <row r="216" spans="1:11" x14ac:dyDescent="0.2">
      <c r="A216" s="4">
        <v>2007</v>
      </c>
      <c r="B216" s="4">
        <v>11</v>
      </c>
      <c r="C216" s="151">
        <v>53049934.730000004</v>
      </c>
      <c r="D216" s="151">
        <v>9454926.4199999999</v>
      </c>
      <c r="E216" s="151">
        <v>6058846.3400000008</v>
      </c>
      <c r="F216" s="151">
        <v>73821555.570000008</v>
      </c>
      <c r="G216" s="151">
        <v>1115487.0900000001</v>
      </c>
      <c r="H216" s="151">
        <v>14621906.459999997</v>
      </c>
      <c r="I216" s="151">
        <v>51068.01</v>
      </c>
      <c r="J216" s="152">
        <f t="shared" si="6"/>
        <v>158173724.62</v>
      </c>
      <c r="K216" s="153">
        <f t="shared" si="7"/>
        <v>62504861.150000006</v>
      </c>
    </row>
    <row r="217" spans="1:11" x14ac:dyDescent="0.2">
      <c r="A217" s="4">
        <v>2007</v>
      </c>
      <c r="B217" s="4">
        <v>12</v>
      </c>
      <c r="C217" s="151">
        <v>51070192.800000004</v>
      </c>
      <c r="D217" s="151">
        <v>9372051.7800000012</v>
      </c>
      <c r="E217" s="151">
        <v>6123499.2499999991</v>
      </c>
      <c r="F217" s="151">
        <v>68798491.310000002</v>
      </c>
      <c r="G217" s="151">
        <v>1146349.28</v>
      </c>
      <c r="H217" s="151">
        <v>13027051.689999999</v>
      </c>
      <c r="I217" s="151">
        <v>48040.5</v>
      </c>
      <c r="J217" s="152">
        <f t="shared" si="6"/>
        <v>149585676.61000001</v>
      </c>
      <c r="K217" s="153">
        <f t="shared" si="7"/>
        <v>60442244.580000006</v>
      </c>
    </row>
    <row r="218" spans="1:11" x14ac:dyDescent="0.2">
      <c r="A218" s="4">
        <v>2008</v>
      </c>
      <c r="B218" s="4">
        <v>1</v>
      </c>
      <c r="C218" s="151">
        <v>52581199.25</v>
      </c>
      <c r="D218" s="151">
        <v>9352670.8500000015</v>
      </c>
      <c r="E218" s="151">
        <v>5788541.4099999992</v>
      </c>
      <c r="F218" s="151">
        <v>78967351.010000005</v>
      </c>
      <c r="G218" s="151">
        <v>1152896.33</v>
      </c>
      <c r="H218" s="151">
        <v>13346103.710000001</v>
      </c>
      <c r="I218" s="151">
        <v>47418.19</v>
      </c>
      <c r="J218" s="152">
        <f t="shared" ref="J218:J229" si="8">SUM(C218:I218)</f>
        <v>161236180.75000003</v>
      </c>
      <c r="K218" s="153">
        <f t="shared" ref="K218:K229" si="9">+C218+D218</f>
        <v>61933870.100000001</v>
      </c>
    </row>
    <row r="219" spans="1:11" x14ac:dyDescent="0.2">
      <c r="A219" s="4">
        <v>2008</v>
      </c>
      <c r="B219" s="4">
        <v>2</v>
      </c>
      <c r="C219" s="151">
        <v>46888114.249999993</v>
      </c>
      <c r="D219" s="151">
        <v>8985556.0999999996</v>
      </c>
      <c r="E219" s="151">
        <v>5456952.4799999995</v>
      </c>
      <c r="F219" s="151">
        <v>63334231.560000002</v>
      </c>
      <c r="G219" s="151">
        <v>1136086.57</v>
      </c>
      <c r="H219" s="151">
        <v>12669420.860000001</v>
      </c>
      <c r="I219" s="151">
        <v>42117.53</v>
      </c>
      <c r="J219" s="152">
        <f t="shared" si="8"/>
        <v>138512479.34999999</v>
      </c>
      <c r="K219" s="153">
        <f t="shared" si="9"/>
        <v>55873670.349999994</v>
      </c>
    </row>
    <row r="220" spans="1:11" x14ac:dyDescent="0.2">
      <c r="A220" s="4">
        <v>2008</v>
      </c>
      <c r="B220" s="4">
        <v>3</v>
      </c>
      <c r="C220" s="151">
        <v>48080232.530000009</v>
      </c>
      <c r="D220" s="151">
        <v>8986159.5599999987</v>
      </c>
      <c r="E220" s="151">
        <v>5376465.0700000003</v>
      </c>
      <c r="F220" s="151">
        <v>64681847.999999993</v>
      </c>
      <c r="G220" s="151">
        <v>1131214.56</v>
      </c>
      <c r="H220" s="151">
        <v>13176813.500000002</v>
      </c>
      <c r="I220" s="151">
        <v>41831.550000000003</v>
      </c>
      <c r="J220" s="152">
        <f t="shared" si="8"/>
        <v>141474564.77000001</v>
      </c>
      <c r="K220" s="153">
        <f t="shared" si="9"/>
        <v>57066392.090000004</v>
      </c>
    </row>
    <row r="221" spans="1:11" x14ac:dyDescent="0.2">
      <c r="A221" s="4">
        <v>2008</v>
      </c>
      <c r="B221" s="4">
        <v>4</v>
      </c>
      <c r="C221" s="151">
        <v>51170275.190000005</v>
      </c>
      <c r="D221" s="151">
        <v>9439004.1000000015</v>
      </c>
      <c r="E221" s="151">
        <v>5014814.57</v>
      </c>
      <c r="F221" s="151">
        <v>70509064.300000012</v>
      </c>
      <c r="G221" s="151">
        <v>1143101.6399999999</v>
      </c>
      <c r="H221" s="151">
        <v>13534582.800000001</v>
      </c>
      <c r="I221" s="151">
        <v>41329.050000000003</v>
      </c>
      <c r="J221" s="152">
        <f t="shared" si="8"/>
        <v>150852171.65000004</v>
      </c>
      <c r="K221" s="153">
        <f t="shared" si="9"/>
        <v>60609279.290000007</v>
      </c>
    </row>
    <row r="222" spans="1:11" x14ac:dyDescent="0.2">
      <c r="A222" s="4">
        <v>2008</v>
      </c>
      <c r="B222" s="4">
        <v>5</v>
      </c>
      <c r="C222" s="151">
        <v>52482050.140000008</v>
      </c>
      <c r="D222" s="151">
        <v>9470400.8300000001</v>
      </c>
      <c r="E222" s="151">
        <v>5828834.1799999997</v>
      </c>
      <c r="F222" s="151">
        <v>78128939.039999992</v>
      </c>
      <c r="G222" s="151">
        <v>1130572.05</v>
      </c>
      <c r="H222" s="151">
        <v>14218347.75</v>
      </c>
      <c r="I222" s="151">
        <v>42348.2</v>
      </c>
      <c r="J222" s="152">
        <f t="shared" si="8"/>
        <v>161301492.19</v>
      </c>
      <c r="K222" s="153">
        <f t="shared" si="9"/>
        <v>61952450.970000006</v>
      </c>
    </row>
    <row r="223" spans="1:11" x14ac:dyDescent="0.2">
      <c r="A223" s="4">
        <v>2008</v>
      </c>
      <c r="B223" s="4">
        <v>6</v>
      </c>
      <c r="C223" s="151">
        <v>58299544.889999993</v>
      </c>
      <c r="D223" s="151">
        <v>11449003.550000001</v>
      </c>
      <c r="E223" s="151">
        <v>5624047.0999999996</v>
      </c>
      <c r="F223" s="151">
        <v>98591203.310000002</v>
      </c>
      <c r="G223" s="151">
        <v>1130608.57</v>
      </c>
      <c r="H223" s="151">
        <v>15661001.650000002</v>
      </c>
      <c r="I223" s="151">
        <v>46370.67</v>
      </c>
      <c r="J223" s="152">
        <f t="shared" si="8"/>
        <v>190801779.73999998</v>
      </c>
      <c r="K223" s="153">
        <f t="shared" si="9"/>
        <v>69748548.439999998</v>
      </c>
    </row>
    <row r="224" spans="1:11" x14ac:dyDescent="0.2">
      <c r="A224" s="4">
        <v>2008</v>
      </c>
      <c r="B224" s="4">
        <v>7</v>
      </c>
      <c r="C224" s="151">
        <v>57625162.390000008</v>
      </c>
      <c r="D224" s="151">
        <v>8655650.4299999997</v>
      </c>
      <c r="E224" s="151">
        <v>4758157.47</v>
      </c>
      <c r="F224" s="151">
        <v>97041124.540000007</v>
      </c>
      <c r="G224" s="151">
        <v>1118197.3600000001</v>
      </c>
      <c r="H224" s="151">
        <v>14337686.239999996</v>
      </c>
      <c r="I224" s="151">
        <v>46820.55</v>
      </c>
      <c r="J224" s="152">
        <f t="shared" si="8"/>
        <v>183582798.98000005</v>
      </c>
      <c r="K224" s="153">
        <f t="shared" si="9"/>
        <v>66280812.820000008</v>
      </c>
    </row>
    <row r="225" spans="1:11" x14ac:dyDescent="0.2">
      <c r="A225" s="4">
        <v>2008</v>
      </c>
      <c r="B225" s="4">
        <v>8</v>
      </c>
      <c r="C225" s="151">
        <v>58107238.909999989</v>
      </c>
      <c r="D225" s="151">
        <v>9785440.9799999986</v>
      </c>
      <c r="E225" s="151">
        <v>5044038.7399999993</v>
      </c>
      <c r="F225" s="151">
        <v>97300519.719999999</v>
      </c>
      <c r="G225" s="151">
        <v>1110543.93</v>
      </c>
      <c r="H225" s="151">
        <v>14987223.029999999</v>
      </c>
      <c r="I225" s="151">
        <v>46386.1</v>
      </c>
      <c r="J225" s="152">
        <f t="shared" si="8"/>
        <v>186381391.40999997</v>
      </c>
      <c r="K225" s="153">
        <f t="shared" si="9"/>
        <v>67892679.889999986</v>
      </c>
    </row>
    <row r="226" spans="1:11" x14ac:dyDescent="0.2">
      <c r="A226" s="4">
        <v>2008</v>
      </c>
      <c r="B226" s="4">
        <v>9</v>
      </c>
      <c r="C226" s="151">
        <v>60630053.31000001</v>
      </c>
      <c r="D226" s="151">
        <v>9719803.0199999996</v>
      </c>
      <c r="E226" s="151">
        <v>4520579.08</v>
      </c>
      <c r="F226" s="151">
        <v>104907230.51000001</v>
      </c>
      <c r="G226" s="151">
        <v>1130785.01</v>
      </c>
      <c r="H226" s="151">
        <v>16708775.26</v>
      </c>
      <c r="I226" s="151">
        <v>48096.12</v>
      </c>
      <c r="J226" s="152">
        <f t="shared" si="8"/>
        <v>197665322.31</v>
      </c>
      <c r="K226" s="153">
        <f t="shared" si="9"/>
        <v>70349856.330000013</v>
      </c>
    </row>
    <row r="227" spans="1:11" x14ac:dyDescent="0.2">
      <c r="A227" s="4">
        <v>2008</v>
      </c>
      <c r="B227" s="4">
        <v>10</v>
      </c>
      <c r="C227" s="151">
        <v>55903794.569999993</v>
      </c>
      <c r="D227" s="151">
        <v>9064932.5199999996</v>
      </c>
      <c r="E227" s="151">
        <v>5738895.1600000001</v>
      </c>
      <c r="F227" s="151">
        <v>88532194.769999996</v>
      </c>
      <c r="G227" s="151">
        <v>1135543.1599999999</v>
      </c>
      <c r="H227" s="151">
        <v>15603737.75</v>
      </c>
      <c r="I227" s="151">
        <v>43163.87</v>
      </c>
      <c r="J227" s="152">
        <f t="shared" si="8"/>
        <v>176022261.79999998</v>
      </c>
      <c r="K227" s="153">
        <f t="shared" si="9"/>
        <v>64968727.089999989</v>
      </c>
    </row>
    <row r="228" spans="1:11" x14ac:dyDescent="0.2">
      <c r="A228" s="4">
        <v>2008</v>
      </c>
      <c r="B228" s="4">
        <v>11</v>
      </c>
      <c r="C228" s="151">
        <v>49763772.800000004</v>
      </c>
      <c r="D228" s="151">
        <v>8289367.4000000004</v>
      </c>
      <c r="E228" s="151">
        <v>6330357.2000000002</v>
      </c>
      <c r="F228" s="151">
        <v>67518283.239999995</v>
      </c>
      <c r="G228" s="151">
        <v>1144265.92</v>
      </c>
      <c r="H228" s="151">
        <v>14352040.769999998</v>
      </c>
      <c r="I228" s="151">
        <v>37487.56</v>
      </c>
      <c r="J228" s="152">
        <f t="shared" si="8"/>
        <v>147435574.89000002</v>
      </c>
      <c r="K228" s="153">
        <f t="shared" si="9"/>
        <v>58053140.200000003</v>
      </c>
    </row>
    <row r="229" spans="1:11" x14ac:dyDescent="0.2">
      <c r="A229" s="4">
        <v>2008</v>
      </c>
      <c r="B229" s="4">
        <v>12</v>
      </c>
      <c r="C229" s="151">
        <v>47766750.270000003</v>
      </c>
      <c r="D229" s="151">
        <v>8065616.5899999999</v>
      </c>
      <c r="E229" s="151">
        <v>6582646.9299999997</v>
      </c>
      <c r="F229" s="151">
        <v>72099897.760000005</v>
      </c>
      <c r="G229" s="151">
        <v>1152261.46</v>
      </c>
      <c r="H229" s="151">
        <v>13533473.540000003</v>
      </c>
      <c r="I229" s="151">
        <v>35091.68</v>
      </c>
      <c r="J229" s="152">
        <f t="shared" si="8"/>
        <v>149235738.23000002</v>
      </c>
      <c r="K229" s="153">
        <f t="shared" si="9"/>
        <v>55832366.859999999</v>
      </c>
    </row>
    <row r="230" spans="1:11" x14ac:dyDescent="0.2">
      <c r="A230" s="4">
        <f>A229+1</f>
        <v>2009</v>
      </c>
      <c r="B230" s="4">
        <f>B218</f>
        <v>1</v>
      </c>
      <c r="C230" s="151">
        <v>57617191.399999999</v>
      </c>
      <c r="D230" s="151">
        <v>9943296.0799999982</v>
      </c>
      <c r="E230" s="151">
        <v>8198183.4100000001</v>
      </c>
      <c r="F230" s="151">
        <v>85672845.50999999</v>
      </c>
      <c r="G230" s="151">
        <v>1372240.14</v>
      </c>
      <c r="H230" s="151">
        <v>15281042.469999999</v>
      </c>
      <c r="I230" s="151">
        <v>36689.370000000003</v>
      </c>
      <c r="J230" s="152">
        <f t="shared" ref="J230:J245" si="10">SUM(C230:I230)</f>
        <v>178121488.37999997</v>
      </c>
      <c r="K230" s="153">
        <f t="shared" ref="K230:K245" si="11">+C230+D230</f>
        <v>67560487.479999989</v>
      </c>
    </row>
    <row r="231" spans="1:11" x14ac:dyDescent="0.2">
      <c r="A231" s="4">
        <f>A230</f>
        <v>2009</v>
      </c>
      <c r="B231" s="4">
        <f>B219</f>
        <v>2</v>
      </c>
      <c r="C231" s="151">
        <v>54568214.150000006</v>
      </c>
      <c r="D231" s="151">
        <v>9846572.2699999977</v>
      </c>
      <c r="E231" s="151">
        <v>6730731.96</v>
      </c>
      <c r="F231" s="151">
        <v>90097782.789999992</v>
      </c>
      <c r="G231" s="151">
        <v>1249552.26</v>
      </c>
      <c r="H231" s="151">
        <v>15284086.720000003</v>
      </c>
      <c r="I231" s="151">
        <v>35525.32</v>
      </c>
      <c r="J231" s="152">
        <f t="shared" si="10"/>
        <v>177812465.46999997</v>
      </c>
      <c r="K231" s="153">
        <f t="shared" si="11"/>
        <v>64414786.420000002</v>
      </c>
    </row>
    <row r="232" spans="1:11" x14ac:dyDescent="0.2">
      <c r="A232" s="4">
        <f t="shared" ref="A232:A245" si="12">A231</f>
        <v>2009</v>
      </c>
      <c r="B232" s="4">
        <f t="shared" ref="B232:B245" si="13">B220</f>
        <v>3</v>
      </c>
      <c r="C232" s="151">
        <v>54201568.399999999</v>
      </c>
      <c r="D232" s="151">
        <v>9495088.6999999993</v>
      </c>
      <c r="E232" s="151">
        <v>6029029.3100000005</v>
      </c>
      <c r="F232" s="151">
        <v>75281380.920000002</v>
      </c>
      <c r="G232" s="151">
        <v>1241282.6599999999</v>
      </c>
      <c r="H232" s="151">
        <v>15572292.320000002</v>
      </c>
      <c r="I232" s="151">
        <v>33239.08</v>
      </c>
      <c r="J232" s="152">
        <f t="shared" si="10"/>
        <v>161853881.38999999</v>
      </c>
      <c r="K232" s="153">
        <f t="shared" si="11"/>
        <v>63696657.099999994</v>
      </c>
    </row>
    <row r="233" spans="1:11" x14ac:dyDescent="0.2">
      <c r="A233" s="4">
        <f t="shared" si="12"/>
        <v>2009</v>
      </c>
      <c r="B233" s="4">
        <f t="shared" si="13"/>
        <v>4</v>
      </c>
      <c r="C233" s="151">
        <v>57457628.309999995</v>
      </c>
      <c r="D233" s="151">
        <v>9939343.6799999978</v>
      </c>
      <c r="E233" s="151">
        <v>5972343.8200000003</v>
      </c>
      <c r="F233" s="151">
        <v>74429211.960000008</v>
      </c>
      <c r="G233" s="151">
        <v>1241104.2</v>
      </c>
      <c r="H233" s="151">
        <v>15661024.230000002</v>
      </c>
      <c r="I233" s="151">
        <v>31749.05</v>
      </c>
      <c r="J233" s="152">
        <f t="shared" si="10"/>
        <v>164732405.25</v>
      </c>
      <c r="K233" s="153">
        <f t="shared" si="11"/>
        <v>67396971.989999995</v>
      </c>
    </row>
    <row r="234" spans="1:11" x14ac:dyDescent="0.2">
      <c r="A234" s="4">
        <f t="shared" si="12"/>
        <v>2009</v>
      </c>
      <c r="B234" s="4">
        <f t="shared" si="13"/>
        <v>5</v>
      </c>
      <c r="C234" s="151">
        <v>57312251.520000003</v>
      </c>
      <c r="D234" s="151">
        <v>9713090.6600000001</v>
      </c>
      <c r="E234" s="151">
        <v>7182153.4000000004</v>
      </c>
      <c r="F234" s="151">
        <v>85067967.969999999</v>
      </c>
      <c r="G234" s="151">
        <v>1267721.22</v>
      </c>
      <c r="H234" s="151">
        <v>14943008.58</v>
      </c>
      <c r="I234" s="151">
        <v>34279.629999999997</v>
      </c>
      <c r="J234" s="152">
        <f t="shared" si="10"/>
        <v>175520472.98000002</v>
      </c>
      <c r="K234" s="153">
        <f t="shared" si="11"/>
        <v>67025342.180000007</v>
      </c>
    </row>
    <row r="235" spans="1:11" x14ac:dyDescent="0.2">
      <c r="A235" s="4">
        <f t="shared" si="12"/>
        <v>2009</v>
      </c>
      <c r="B235" s="4">
        <f t="shared" si="13"/>
        <v>6</v>
      </c>
      <c r="C235" s="151">
        <v>58593257.68999999</v>
      </c>
      <c r="D235" s="151">
        <v>9696517.3399999999</v>
      </c>
      <c r="E235" s="151">
        <v>6712802.3799999999</v>
      </c>
      <c r="F235" s="151">
        <v>98204652.459999993</v>
      </c>
      <c r="G235" s="151">
        <v>1258749.1000000001</v>
      </c>
      <c r="H235" s="151">
        <v>16105806.989999998</v>
      </c>
      <c r="I235" s="151">
        <v>36456.39</v>
      </c>
      <c r="J235" s="152">
        <f t="shared" si="10"/>
        <v>190608242.34999996</v>
      </c>
      <c r="K235" s="153">
        <f t="shared" si="11"/>
        <v>68289775.029999986</v>
      </c>
    </row>
    <row r="236" spans="1:11" x14ac:dyDescent="0.2">
      <c r="A236" s="4">
        <f t="shared" si="12"/>
        <v>2009</v>
      </c>
      <c r="B236" s="4">
        <f t="shared" si="13"/>
        <v>7</v>
      </c>
      <c r="C236" s="151">
        <v>61942019.440000013</v>
      </c>
      <c r="D236" s="151">
        <v>9213263.3999999966</v>
      </c>
      <c r="E236" s="151">
        <v>6483077.9899999993</v>
      </c>
      <c r="F236" s="151">
        <v>110045419.42</v>
      </c>
      <c r="G236" s="151">
        <v>1253994.17</v>
      </c>
      <c r="H236" s="151">
        <v>16078367.020000001</v>
      </c>
      <c r="I236" s="151">
        <v>38528.32</v>
      </c>
      <c r="J236" s="152">
        <f t="shared" si="10"/>
        <v>205054669.75999999</v>
      </c>
      <c r="K236" s="153">
        <f t="shared" si="11"/>
        <v>71155282.840000004</v>
      </c>
    </row>
    <row r="237" spans="1:11" x14ac:dyDescent="0.2">
      <c r="A237" s="4">
        <f t="shared" si="12"/>
        <v>2009</v>
      </c>
      <c r="B237" s="4">
        <f t="shared" si="13"/>
        <v>8</v>
      </c>
      <c r="C237" s="151">
        <v>60611721.579999998</v>
      </c>
      <c r="D237" s="151">
        <v>8881590.9400000013</v>
      </c>
      <c r="E237" s="151">
        <v>6705724.7499999991</v>
      </c>
      <c r="F237" s="151">
        <v>108462780.98</v>
      </c>
      <c r="G237" s="151">
        <v>1257891.32</v>
      </c>
      <c r="H237" s="151">
        <v>15437171.830000002</v>
      </c>
      <c r="I237" s="151">
        <v>39915.58</v>
      </c>
      <c r="J237" s="152">
        <f t="shared" si="10"/>
        <v>201396796.98000002</v>
      </c>
      <c r="K237" s="153">
        <f t="shared" si="11"/>
        <v>69493312.519999996</v>
      </c>
    </row>
    <row r="238" spans="1:11" x14ac:dyDescent="0.2">
      <c r="A238" s="4">
        <f t="shared" si="12"/>
        <v>2009</v>
      </c>
      <c r="B238" s="4">
        <f t="shared" si="13"/>
        <v>9</v>
      </c>
      <c r="C238" s="151">
        <v>60750308.689999998</v>
      </c>
      <c r="D238" s="151">
        <v>8731952.0999999996</v>
      </c>
      <c r="E238" s="151">
        <v>6882339.0099999998</v>
      </c>
      <c r="F238" s="151">
        <v>106661820.96000001</v>
      </c>
      <c r="G238" s="151">
        <v>1496008.65</v>
      </c>
      <c r="H238" s="151">
        <v>16730440.459999999</v>
      </c>
      <c r="I238" s="151">
        <v>36995.24</v>
      </c>
      <c r="J238" s="152">
        <f t="shared" si="10"/>
        <v>201289865.11000001</v>
      </c>
      <c r="K238" s="153">
        <f t="shared" si="11"/>
        <v>69482260.789999992</v>
      </c>
    </row>
    <row r="239" spans="1:11" x14ac:dyDescent="0.2">
      <c r="A239" s="4">
        <f t="shared" si="12"/>
        <v>2009</v>
      </c>
      <c r="B239" s="4">
        <f t="shared" si="13"/>
        <v>10</v>
      </c>
      <c r="C239" s="151">
        <v>59210571.990000002</v>
      </c>
      <c r="D239" s="151">
        <v>8792855.709999999</v>
      </c>
      <c r="E239" s="151">
        <v>7521375.0499999998</v>
      </c>
      <c r="F239" s="151">
        <v>99232330.679999992</v>
      </c>
      <c r="G239" s="151">
        <v>1507205.95</v>
      </c>
      <c r="H239" s="151">
        <v>16828892.810000002</v>
      </c>
      <c r="I239" s="151">
        <v>35339.919999999998</v>
      </c>
      <c r="J239" s="152">
        <f t="shared" si="10"/>
        <v>193128572.10999998</v>
      </c>
      <c r="K239" s="153">
        <f t="shared" si="11"/>
        <v>68003427.700000003</v>
      </c>
    </row>
    <row r="240" spans="1:11" x14ac:dyDescent="0.2">
      <c r="A240" s="4">
        <f t="shared" si="12"/>
        <v>2009</v>
      </c>
      <c r="B240" s="4">
        <f t="shared" si="13"/>
        <v>11</v>
      </c>
      <c r="C240" s="151">
        <v>56055657.149999999</v>
      </c>
      <c r="D240" s="151">
        <v>8575606.0200000014</v>
      </c>
      <c r="E240" s="151">
        <v>6746899.8199999994</v>
      </c>
      <c r="F240" s="151">
        <v>79376505.670000017</v>
      </c>
      <c r="G240" s="151">
        <v>1508012.04</v>
      </c>
      <c r="H240" s="151">
        <v>15754773.869999999</v>
      </c>
      <c r="I240" s="151">
        <v>31893.72</v>
      </c>
      <c r="J240" s="152">
        <f t="shared" si="10"/>
        <v>168049348.29000002</v>
      </c>
      <c r="K240" s="153">
        <f t="shared" si="11"/>
        <v>64631263.170000002</v>
      </c>
    </row>
    <row r="241" spans="1:11" x14ac:dyDescent="0.2">
      <c r="A241" s="4">
        <f t="shared" si="12"/>
        <v>2009</v>
      </c>
      <c r="B241" s="4">
        <f t="shared" si="13"/>
        <v>12</v>
      </c>
      <c r="C241" s="151">
        <v>51181940.089999996</v>
      </c>
      <c r="D241" s="151">
        <v>8171703.2600000007</v>
      </c>
      <c r="E241" s="151">
        <v>6012853.79</v>
      </c>
      <c r="F241" s="151">
        <v>70110272.030000016</v>
      </c>
      <c r="G241" s="151">
        <v>1528543.2</v>
      </c>
      <c r="H241" s="151">
        <v>14435509.850000003</v>
      </c>
      <c r="I241" s="151">
        <v>30090.52</v>
      </c>
      <c r="J241" s="152">
        <f t="shared" si="10"/>
        <v>151470912.74000001</v>
      </c>
      <c r="K241" s="153">
        <f t="shared" si="11"/>
        <v>59353643.349999994</v>
      </c>
    </row>
    <row r="242" spans="1:11" x14ac:dyDescent="0.2">
      <c r="A242" s="4">
        <f>A230+1</f>
        <v>2010</v>
      </c>
      <c r="B242" s="4">
        <f t="shared" si="13"/>
        <v>1</v>
      </c>
      <c r="C242" s="151">
        <v>51543476.340000004</v>
      </c>
      <c r="D242" s="151">
        <v>8203378.9699999997</v>
      </c>
      <c r="E242" s="151">
        <v>6708867.1300000008</v>
      </c>
      <c r="F242" s="151">
        <v>100599807.51000001</v>
      </c>
      <c r="G242" s="151">
        <v>1521615.85</v>
      </c>
      <c r="H242" s="151">
        <v>14549141.509999998</v>
      </c>
      <c r="I242" s="151">
        <v>32762.87</v>
      </c>
      <c r="J242" s="152">
        <f t="shared" si="10"/>
        <v>183159050.18000001</v>
      </c>
      <c r="K242" s="153">
        <f t="shared" si="11"/>
        <v>59746855.310000002</v>
      </c>
    </row>
    <row r="243" spans="1:11" x14ac:dyDescent="0.2">
      <c r="A243" s="4">
        <f t="shared" si="12"/>
        <v>2010</v>
      </c>
      <c r="B243" s="4">
        <f t="shared" si="13"/>
        <v>2</v>
      </c>
      <c r="C243" s="151">
        <v>48434944.809999995</v>
      </c>
      <c r="D243" s="151">
        <v>7832102</v>
      </c>
      <c r="E243" s="151">
        <v>6704350.3400000008</v>
      </c>
      <c r="F243" s="151">
        <v>85033079.590000004</v>
      </c>
      <c r="G243" s="151">
        <v>1525581.63</v>
      </c>
      <c r="H243" s="151">
        <v>14070625.26</v>
      </c>
      <c r="I243" s="151">
        <v>30826.720000000001</v>
      </c>
      <c r="J243" s="152">
        <f t="shared" si="10"/>
        <v>163631510.34999999</v>
      </c>
      <c r="K243" s="153">
        <f t="shared" si="11"/>
        <v>56267046.809999995</v>
      </c>
    </row>
    <row r="244" spans="1:11" x14ac:dyDescent="0.2">
      <c r="A244" s="4">
        <f t="shared" si="12"/>
        <v>2010</v>
      </c>
      <c r="B244" s="4">
        <f t="shared" si="13"/>
        <v>3</v>
      </c>
      <c r="C244" s="151">
        <v>47229283.190000005</v>
      </c>
      <c r="D244" s="151">
        <v>7952315.9799999995</v>
      </c>
      <c r="E244" s="151">
        <v>8108551.4400000004</v>
      </c>
      <c r="F244" s="151">
        <v>81554505.280000016</v>
      </c>
      <c r="G244" s="151">
        <v>1512700.22</v>
      </c>
      <c r="H244" s="151">
        <v>13112398.449999997</v>
      </c>
      <c r="I244" s="151">
        <v>30979.439999999999</v>
      </c>
      <c r="J244" s="152">
        <f t="shared" si="10"/>
        <v>159500734</v>
      </c>
      <c r="K244" s="153">
        <f t="shared" si="11"/>
        <v>55181599.170000002</v>
      </c>
    </row>
    <row r="245" spans="1:11" x14ac:dyDescent="0.2">
      <c r="A245" s="4">
        <f t="shared" si="12"/>
        <v>2010</v>
      </c>
      <c r="B245" s="4">
        <f t="shared" si="13"/>
        <v>4</v>
      </c>
      <c r="C245" s="151">
        <v>48798413.959999993</v>
      </c>
      <c r="D245" s="151">
        <v>8598920.6899999995</v>
      </c>
      <c r="E245" s="151">
        <v>7871082.1799999997</v>
      </c>
      <c r="F245" s="151">
        <v>65888961.420000002</v>
      </c>
      <c r="G245" s="151">
        <v>1504240.37</v>
      </c>
      <c r="H245" s="151">
        <v>13357707.809999999</v>
      </c>
      <c r="I245" s="151">
        <v>30063.200000000001</v>
      </c>
      <c r="J245" s="152">
        <f t="shared" si="10"/>
        <v>146049389.63</v>
      </c>
      <c r="K245" s="153">
        <f t="shared" si="11"/>
        <v>57397334.649999991</v>
      </c>
    </row>
    <row r="246" spans="1:11" x14ac:dyDescent="0.2">
      <c r="A246" s="4">
        <v>2010</v>
      </c>
      <c r="B246" s="4">
        <v>5</v>
      </c>
      <c r="C246" s="151">
        <v>52797943.800000004</v>
      </c>
      <c r="D246" s="151">
        <v>8992666.25</v>
      </c>
      <c r="E246" s="151">
        <v>8315979.4699999997</v>
      </c>
      <c r="F246" s="151">
        <v>80573194.060000002</v>
      </c>
      <c r="G246" s="151">
        <v>1492970.97</v>
      </c>
      <c r="H246" s="151">
        <v>13764218.129999999</v>
      </c>
      <c r="I246" s="151">
        <v>31212.27</v>
      </c>
      <c r="J246" s="152">
        <f t="shared" ref="J246:J257" si="14">SUM(C246:I246)</f>
        <v>165968184.95000002</v>
      </c>
      <c r="K246" s="153">
        <f t="shared" ref="K246:K257" si="15">+C246+D246</f>
        <v>61790610.050000004</v>
      </c>
    </row>
    <row r="247" spans="1:11" x14ac:dyDescent="0.2">
      <c r="A247" s="4">
        <v>2010</v>
      </c>
      <c r="B247" s="4">
        <v>6</v>
      </c>
      <c r="C247" s="151">
        <v>59782648.240000002</v>
      </c>
      <c r="D247" s="151">
        <v>9249654.459999999</v>
      </c>
      <c r="E247" s="151">
        <v>7322626.8200000003</v>
      </c>
      <c r="F247" s="151">
        <v>109319608.04000001</v>
      </c>
      <c r="G247" s="151">
        <v>1517116.43</v>
      </c>
      <c r="H247" s="151">
        <v>15283510.120000001</v>
      </c>
      <c r="I247" s="151">
        <v>35997.47</v>
      </c>
      <c r="J247" s="152">
        <f t="shared" si="14"/>
        <v>202511161.58000001</v>
      </c>
      <c r="K247" s="153">
        <f t="shared" si="15"/>
        <v>69032302.700000003</v>
      </c>
    </row>
    <row r="248" spans="1:11" x14ac:dyDescent="0.2">
      <c r="A248" s="4">
        <v>2010</v>
      </c>
      <c r="B248" s="4">
        <v>7</v>
      </c>
      <c r="C248" s="151">
        <v>60418944.260000005</v>
      </c>
      <c r="D248" s="151">
        <v>9215822.0600000005</v>
      </c>
      <c r="E248" s="151">
        <v>6872807.0800000001</v>
      </c>
      <c r="F248" s="151">
        <v>111230263.63000001</v>
      </c>
      <c r="G248" s="151">
        <v>1527524.59</v>
      </c>
      <c r="H248" s="151">
        <v>14863131.610000003</v>
      </c>
      <c r="I248" s="151">
        <v>36647.75</v>
      </c>
      <c r="J248" s="152">
        <f t="shared" si="14"/>
        <v>204165140.98000005</v>
      </c>
      <c r="K248" s="153">
        <f t="shared" si="15"/>
        <v>69634766.320000008</v>
      </c>
    </row>
    <row r="249" spans="1:11" x14ac:dyDescent="0.2">
      <c r="A249" s="4">
        <v>2010</v>
      </c>
      <c r="B249" s="4">
        <v>8</v>
      </c>
      <c r="C249" s="151">
        <v>62711311.919999994</v>
      </c>
      <c r="D249" s="151">
        <v>9440482.9299999997</v>
      </c>
      <c r="E249" s="151">
        <v>6285035.8799999999</v>
      </c>
      <c r="F249" s="151">
        <v>118239327.19</v>
      </c>
      <c r="G249" s="151">
        <v>1547090.13</v>
      </c>
      <c r="H249" s="151">
        <v>15125636.989999998</v>
      </c>
      <c r="I249" s="151">
        <v>37638.78</v>
      </c>
      <c r="J249" s="152">
        <f t="shared" si="14"/>
        <v>213386523.81999999</v>
      </c>
      <c r="K249" s="153">
        <f t="shared" si="15"/>
        <v>72151794.849999994</v>
      </c>
    </row>
    <row r="250" spans="1:11" x14ac:dyDescent="0.2">
      <c r="A250" s="4">
        <v>2010</v>
      </c>
      <c r="B250" s="4">
        <v>9</v>
      </c>
      <c r="C250" s="151">
        <v>60327159.449999996</v>
      </c>
      <c r="D250" s="151">
        <v>9129543.0800000001</v>
      </c>
      <c r="E250" s="151">
        <v>5872187.25</v>
      </c>
      <c r="F250" s="151">
        <v>109761010.16</v>
      </c>
      <c r="G250" s="151">
        <v>1535982.13</v>
      </c>
      <c r="H250" s="151">
        <v>16085401.800000001</v>
      </c>
      <c r="I250" s="151">
        <v>36750.76</v>
      </c>
      <c r="J250" s="152">
        <f t="shared" si="14"/>
        <v>202748034.63</v>
      </c>
      <c r="K250" s="153">
        <f t="shared" si="15"/>
        <v>69456702.530000001</v>
      </c>
    </row>
    <row r="251" spans="1:11" x14ac:dyDescent="0.2">
      <c r="A251" s="4">
        <v>2010</v>
      </c>
      <c r="B251" s="4">
        <v>10</v>
      </c>
      <c r="C251" s="151">
        <v>56218636.229999997</v>
      </c>
      <c r="D251" s="151">
        <v>8731028.2799999993</v>
      </c>
      <c r="E251" s="151">
        <v>6173563.4100000001</v>
      </c>
      <c r="F251" s="151">
        <v>88671737.5</v>
      </c>
      <c r="G251" s="151">
        <v>1541749.96</v>
      </c>
      <c r="H251" s="151">
        <v>15534669.24</v>
      </c>
      <c r="I251" s="151">
        <v>33285.46</v>
      </c>
      <c r="J251" s="152">
        <f t="shared" si="14"/>
        <v>176904670.08000004</v>
      </c>
      <c r="K251" s="153">
        <f t="shared" si="15"/>
        <v>64949664.509999998</v>
      </c>
    </row>
    <row r="252" spans="1:11" x14ac:dyDescent="0.2">
      <c r="A252" s="69">
        <v>2010</v>
      </c>
      <c r="B252" s="70">
        <v>11</v>
      </c>
      <c r="C252" s="159">
        <f>44551653.72+6415421</f>
        <v>50967074.719999999</v>
      </c>
      <c r="D252" s="159">
        <f>7197995.48+1030275</f>
        <v>8228270.4800000004</v>
      </c>
      <c r="E252" s="159">
        <f>5983414.91+870651</f>
        <v>6854065.9100000001</v>
      </c>
      <c r="F252" s="159">
        <f>59501859.95+10933144</f>
        <v>70435003.950000003</v>
      </c>
      <c r="G252" s="159">
        <f>1519579.87+29776</f>
        <v>1549355.87</v>
      </c>
      <c r="H252" s="159">
        <f>12295939.42+1772051</f>
        <v>14067990.42</v>
      </c>
      <c r="I252" s="156">
        <v>27291.51</v>
      </c>
      <c r="J252" s="157">
        <f t="shared" si="14"/>
        <v>152129052.85999998</v>
      </c>
      <c r="K252" s="158">
        <f t="shared" si="15"/>
        <v>59195345.200000003</v>
      </c>
    </row>
    <row r="253" spans="1:11" x14ac:dyDescent="0.2">
      <c r="A253" s="4">
        <v>2010</v>
      </c>
      <c r="B253" s="4">
        <v>12</v>
      </c>
      <c r="C253" s="151">
        <v>49641554.550000004</v>
      </c>
      <c r="D253" s="151">
        <v>8124169.5</v>
      </c>
      <c r="E253" s="151">
        <v>7155324.5999999996</v>
      </c>
      <c r="F253" s="151">
        <v>78860148.859999999</v>
      </c>
      <c r="G253" s="151">
        <v>1564132.38</v>
      </c>
      <c r="H253" s="151">
        <v>13514465.299999999</v>
      </c>
      <c r="I253" s="151">
        <v>29602.28</v>
      </c>
      <c r="J253" s="152">
        <f t="shared" si="14"/>
        <v>158889397.47</v>
      </c>
      <c r="K253" s="153">
        <f t="shared" si="15"/>
        <v>57765724.050000004</v>
      </c>
    </row>
    <row r="254" spans="1:11" x14ac:dyDescent="0.2">
      <c r="A254" s="4">
        <v>2011</v>
      </c>
      <c r="B254" s="4">
        <v>1</v>
      </c>
      <c r="C254" s="151">
        <v>48421830.590000011</v>
      </c>
      <c r="D254" s="151">
        <v>7896006.6800000006</v>
      </c>
      <c r="E254" s="151">
        <v>6290708.879999999</v>
      </c>
      <c r="F254" s="151">
        <v>94789759.499999985</v>
      </c>
      <c r="G254" s="151">
        <v>1547016.45</v>
      </c>
      <c r="H254" s="151">
        <v>12693347.429999998</v>
      </c>
      <c r="I254" s="151">
        <v>31675.07</v>
      </c>
      <c r="J254" s="152">
        <f t="shared" si="14"/>
        <v>171670344.59999996</v>
      </c>
      <c r="K254" s="153">
        <f t="shared" si="15"/>
        <v>56317837.270000011</v>
      </c>
    </row>
    <row r="255" spans="1:11" x14ac:dyDescent="0.2">
      <c r="A255" s="4">
        <v>2011</v>
      </c>
      <c r="B255" s="4">
        <v>2</v>
      </c>
      <c r="C255" s="151">
        <v>45475985.049999997</v>
      </c>
      <c r="D255" s="151">
        <v>7637095.8399999999</v>
      </c>
      <c r="E255" s="151">
        <v>4779121.66</v>
      </c>
      <c r="F255" s="151">
        <v>70612254.379999995</v>
      </c>
      <c r="G255" s="151">
        <v>1538377.69</v>
      </c>
      <c r="H255" s="151">
        <v>12900069.640000001</v>
      </c>
      <c r="I255" s="151">
        <v>27921.65</v>
      </c>
      <c r="J255" s="152">
        <f t="shared" si="14"/>
        <v>142970825.91</v>
      </c>
      <c r="K255" s="153">
        <f t="shared" si="15"/>
        <v>53113080.890000001</v>
      </c>
    </row>
    <row r="256" spans="1:11" x14ac:dyDescent="0.2">
      <c r="A256" s="4">
        <v>2011</v>
      </c>
      <c r="B256" s="4">
        <v>3</v>
      </c>
      <c r="C256" s="151">
        <v>44988780.25</v>
      </c>
      <c r="D256" s="151">
        <v>7761648.1499999994</v>
      </c>
      <c r="E256" s="151">
        <v>4483031.42</v>
      </c>
      <c r="F256" s="151">
        <v>59927159.640000001</v>
      </c>
      <c r="G256" s="151">
        <v>1531850.33</v>
      </c>
      <c r="H256" s="151">
        <v>12859620.42</v>
      </c>
      <c r="I256" s="151">
        <v>26501.19</v>
      </c>
      <c r="J256" s="152">
        <f t="shared" si="14"/>
        <v>131578591.40000001</v>
      </c>
      <c r="K256" s="153">
        <f t="shared" si="15"/>
        <v>52750428.399999999</v>
      </c>
    </row>
    <row r="257" spans="1:11" x14ac:dyDescent="0.2">
      <c r="A257" s="4">
        <v>2011</v>
      </c>
      <c r="B257" s="4">
        <v>4</v>
      </c>
      <c r="C257" s="151">
        <v>47658160.980000012</v>
      </c>
      <c r="D257" s="151">
        <v>8165733.1099999994</v>
      </c>
      <c r="E257" s="151">
        <v>4702209.8100000005</v>
      </c>
      <c r="F257" s="151">
        <v>66457290.350000001</v>
      </c>
      <c r="G257" s="151">
        <v>1525497.52</v>
      </c>
      <c r="H257" s="151">
        <v>13610217.16</v>
      </c>
      <c r="I257" s="151">
        <v>28757.81</v>
      </c>
      <c r="J257" s="152">
        <f t="shared" si="14"/>
        <v>142147866.74000001</v>
      </c>
      <c r="K257" s="153">
        <f t="shared" si="15"/>
        <v>55823894.090000011</v>
      </c>
    </row>
    <row r="258" spans="1:11" x14ac:dyDescent="0.2">
      <c r="A258" s="4">
        <v>2011</v>
      </c>
      <c r="B258" s="4">
        <v>5</v>
      </c>
      <c r="C258" s="151">
        <v>52629667.760000013</v>
      </c>
      <c r="D258" s="151">
        <v>8527449.3300000019</v>
      </c>
      <c r="E258" s="151">
        <v>5520108.6699999999</v>
      </c>
      <c r="F258" s="151">
        <v>84392405.909999996</v>
      </c>
      <c r="G258" s="151">
        <v>1521424.99</v>
      </c>
      <c r="H258" s="151">
        <v>14020208.5</v>
      </c>
      <c r="I258" s="151">
        <v>31136.57</v>
      </c>
      <c r="J258" s="152">
        <f t="shared" ref="J258:J268" si="16">SUM(C258:I258)</f>
        <v>166642401.73000002</v>
      </c>
      <c r="K258" s="153">
        <f t="shared" ref="K258:K268" si="17">+C258+D258</f>
        <v>61157117.090000018</v>
      </c>
    </row>
    <row r="259" spans="1:11" x14ac:dyDescent="0.2">
      <c r="A259" s="4">
        <v>2011</v>
      </c>
      <c r="B259" s="4">
        <v>6</v>
      </c>
      <c r="C259" s="151">
        <v>54800902.720000006</v>
      </c>
      <c r="D259" s="151">
        <v>8658251.9000000004</v>
      </c>
      <c r="E259" s="151">
        <v>5263815.9000000004</v>
      </c>
      <c r="F259" s="151">
        <v>99102671.650000006</v>
      </c>
      <c r="G259" s="151">
        <v>1521616.94</v>
      </c>
      <c r="H259" s="151">
        <v>14530877.299999999</v>
      </c>
      <c r="I259" s="151">
        <v>30605.81</v>
      </c>
      <c r="J259" s="152">
        <f t="shared" si="16"/>
        <v>183908742.22000003</v>
      </c>
      <c r="K259" s="153">
        <f t="shared" si="17"/>
        <v>63459154.620000005</v>
      </c>
    </row>
    <row r="260" spans="1:11" x14ac:dyDescent="0.2">
      <c r="A260" s="4">
        <v>2011</v>
      </c>
      <c r="B260" s="4">
        <v>7</v>
      </c>
      <c r="C260" s="151">
        <v>56470096.979999997</v>
      </c>
      <c r="D260" s="151">
        <v>8740686.3900000006</v>
      </c>
      <c r="E260" s="151">
        <v>5053989.99</v>
      </c>
      <c r="F260" s="151">
        <v>102407885.20999999</v>
      </c>
      <c r="G260" s="151">
        <v>1532636.53</v>
      </c>
      <c r="H260" s="151">
        <v>14278499.159999998</v>
      </c>
      <c r="I260" s="151">
        <v>34171.480000000003</v>
      </c>
      <c r="J260" s="152">
        <f t="shared" si="16"/>
        <v>188517965.73999998</v>
      </c>
      <c r="K260" s="153">
        <f t="shared" si="17"/>
        <v>65210783.369999997</v>
      </c>
    </row>
    <row r="261" spans="1:11" x14ac:dyDescent="0.2">
      <c r="A261" s="4">
        <v>2011</v>
      </c>
      <c r="B261" s="4">
        <v>8</v>
      </c>
      <c r="C261" s="151">
        <v>57829632.610000007</v>
      </c>
      <c r="D261" s="151">
        <v>8590909.2399999984</v>
      </c>
      <c r="E261" s="151">
        <v>5147471.29</v>
      </c>
      <c r="F261" s="151">
        <v>107199554.35000001</v>
      </c>
      <c r="G261" s="151">
        <v>1489411.87</v>
      </c>
      <c r="H261" s="151">
        <v>14674404.689999998</v>
      </c>
      <c r="I261" s="151">
        <v>34680.269999999997</v>
      </c>
      <c r="J261" s="152">
        <f t="shared" si="16"/>
        <v>194966064.32000002</v>
      </c>
      <c r="K261" s="153">
        <f t="shared" si="17"/>
        <v>66420541.850000009</v>
      </c>
    </row>
    <row r="262" spans="1:11" x14ac:dyDescent="0.2">
      <c r="A262" s="4">
        <v>2011</v>
      </c>
      <c r="B262" s="4">
        <v>9</v>
      </c>
      <c r="C262" s="151">
        <v>57963397.730000004</v>
      </c>
      <c r="D262" s="151">
        <v>8717268.9799999986</v>
      </c>
      <c r="E262" s="151">
        <v>5218191.6500000004</v>
      </c>
      <c r="F262" s="151">
        <v>103620049.59999999</v>
      </c>
      <c r="G262" s="151">
        <v>1522392.46</v>
      </c>
      <c r="H262" s="151">
        <v>16170113.66</v>
      </c>
      <c r="I262" s="151">
        <v>35118.5</v>
      </c>
      <c r="J262" s="152">
        <f t="shared" si="16"/>
        <v>193246532.57999998</v>
      </c>
      <c r="K262" s="153">
        <f t="shared" si="17"/>
        <v>66680666.710000001</v>
      </c>
    </row>
    <row r="263" spans="1:11" x14ac:dyDescent="0.2">
      <c r="A263" s="4">
        <v>2011</v>
      </c>
      <c r="B263" s="4">
        <v>10</v>
      </c>
      <c r="C263" s="151">
        <v>52611214.189999998</v>
      </c>
      <c r="D263" s="151">
        <v>8282274.8200000012</v>
      </c>
      <c r="E263" s="151">
        <v>5057986.6500000004</v>
      </c>
      <c r="F263" s="151">
        <v>82234940.090000004</v>
      </c>
      <c r="G263" s="151">
        <v>1531419.77</v>
      </c>
      <c r="H263" s="151">
        <v>15084959.499999998</v>
      </c>
      <c r="I263" s="151">
        <v>31282.41</v>
      </c>
      <c r="J263" s="152">
        <f t="shared" si="16"/>
        <v>164834077.43000001</v>
      </c>
      <c r="K263" s="153">
        <f t="shared" si="17"/>
        <v>60893489.009999998</v>
      </c>
    </row>
    <row r="264" spans="1:11" x14ac:dyDescent="0.2">
      <c r="A264" s="4">
        <v>2011</v>
      </c>
      <c r="B264" s="4">
        <v>11</v>
      </c>
      <c r="C264" s="151">
        <v>47303245.720000006</v>
      </c>
      <c r="D264" s="151">
        <v>8071844.0200000005</v>
      </c>
      <c r="E264" s="151">
        <v>5141570.67</v>
      </c>
      <c r="F264" s="151">
        <v>61493562.840000004</v>
      </c>
      <c r="G264" s="151">
        <v>1543994.6</v>
      </c>
      <c r="H264" s="151">
        <v>13245867.059999999</v>
      </c>
      <c r="I264" s="151">
        <v>29548.31</v>
      </c>
      <c r="J264" s="152">
        <f t="shared" si="16"/>
        <v>136829633.22</v>
      </c>
      <c r="K264" s="153">
        <f t="shared" si="17"/>
        <v>55375089.74000001</v>
      </c>
    </row>
    <row r="265" spans="1:11" x14ac:dyDescent="0.2">
      <c r="A265" s="4">
        <v>2011</v>
      </c>
      <c r="B265" s="4">
        <v>12</v>
      </c>
      <c r="C265" s="151">
        <v>46850668.239999995</v>
      </c>
      <c r="D265" s="151">
        <v>8260772.5300000003</v>
      </c>
      <c r="E265" s="151">
        <v>5308165.99</v>
      </c>
      <c r="F265" s="151">
        <v>62693298.169999994</v>
      </c>
      <c r="G265" s="151">
        <v>1554362.75</v>
      </c>
      <c r="H265" s="151">
        <v>12801815.710000001</v>
      </c>
      <c r="I265" s="151">
        <v>27662.57</v>
      </c>
      <c r="J265" s="152">
        <f t="shared" si="16"/>
        <v>137496745.95999998</v>
      </c>
      <c r="K265" s="153">
        <f t="shared" si="17"/>
        <v>55111440.769999996</v>
      </c>
    </row>
    <row r="266" spans="1:11" x14ac:dyDescent="0.2">
      <c r="A266" s="4">
        <v>2012</v>
      </c>
      <c r="B266" s="4">
        <v>1</v>
      </c>
      <c r="C266" s="151">
        <v>47498706.120000005</v>
      </c>
      <c r="D266" s="151">
        <v>7991771.5800000001</v>
      </c>
      <c r="E266" s="151">
        <v>6273531</v>
      </c>
      <c r="F266" s="151">
        <v>71678742.420000002</v>
      </c>
      <c r="G266" s="151">
        <v>1566885.22</v>
      </c>
      <c r="H266" s="151">
        <v>12779844.51</v>
      </c>
      <c r="I266" s="151">
        <v>28541.22</v>
      </c>
      <c r="J266" s="152">
        <f t="shared" si="16"/>
        <v>147818022.06999999</v>
      </c>
      <c r="K266" s="153">
        <f t="shared" si="17"/>
        <v>55490477.700000003</v>
      </c>
    </row>
    <row r="267" spans="1:11" x14ac:dyDescent="0.2">
      <c r="A267" s="4">
        <v>2012</v>
      </c>
      <c r="B267" s="4">
        <v>2</v>
      </c>
      <c r="C267" s="151">
        <v>45457864.059999995</v>
      </c>
      <c r="D267" s="151">
        <v>7893241.0500000007</v>
      </c>
      <c r="E267" s="151">
        <v>6366258.7699999996</v>
      </c>
      <c r="F267" s="151">
        <v>63417835.030000001</v>
      </c>
      <c r="G267" s="151">
        <v>1537566.98</v>
      </c>
      <c r="H267" s="151">
        <v>12274024.279999999</v>
      </c>
      <c r="I267" s="151">
        <v>27682.75</v>
      </c>
      <c r="J267" s="152">
        <f t="shared" si="16"/>
        <v>136974472.91999999</v>
      </c>
      <c r="K267" s="153">
        <f t="shared" si="17"/>
        <v>53351105.109999999</v>
      </c>
    </row>
    <row r="268" spans="1:11" x14ac:dyDescent="0.2">
      <c r="A268" s="4">
        <v>2012</v>
      </c>
      <c r="B268" s="4">
        <v>3</v>
      </c>
      <c r="C268" s="151">
        <v>46945366.369999997</v>
      </c>
      <c r="D268" s="151">
        <v>8191575.9200000009</v>
      </c>
      <c r="E268" s="151">
        <v>5792390.6200000001</v>
      </c>
      <c r="F268" s="151">
        <v>62230495.309999995</v>
      </c>
      <c r="G268" s="151">
        <v>1564241.04</v>
      </c>
      <c r="H268" s="151">
        <v>12930202.120000001</v>
      </c>
      <c r="I268" s="151">
        <v>27975.55</v>
      </c>
      <c r="J268" s="152">
        <f t="shared" si="16"/>
        <v>137682246.93000001</v>
      </c>
      <c r="K268" s="153">
        <f t="shared" si="17"/>
        <v>55136942.289999999</v>
      </c>
    </row>
    <row r="269" spans="1:11" x14ac:dyDescent="0.2">
      <c r="A269" s="4">
        <v>2012</v>
      </c>
      <c r="B269" s="4">
        <v>4</v>
      </c>
      <c r="C269" s="151">
        <v>50682669.299999997</v>
      </c>
      <c r="D269" s="151">
        <v>8814740.4699999988</v>
      </c>
      <c r="E269" s="151">
        <v>6246710.3600000003</v>
      </c>
      <c r="F269" s="151">
        <v>74314240.640000001</v>
      </c>
      <c r="G269" s="151">
        <v>1547353.99</v>
      </c>
      <c r="H269" s="151">
        <v>13525233.790000001</v>
      </c>
      <c r="I269" s="151">
        <v>30174.19</v>
      </c>
      <c r="J269" s="152">
        <f>SUM(C269:I269)</f>
        <v>155161122.73999998</v>
      </c>
      <c r="K269" s="153">
        <f>+C269+D269</f>
        <v>59497409.769999996</v>
      </c>
    </row>
    <row r="270" spans="1:11" x14ac:dyDescent="0.2">
      <c r="A270" s="4">
        <v>2012</v>
      </c>
      <c r="B270" s="4">
        <v>5</v>
      </c>
      <c r="C270" s="151">
        <v>50779836.700000003</v>
      </c>
      <c r="D270" s="151">
        <v>8671154.4500000011</v>
      </c>
      <c r="E270" s="151">
        <v>5785934.0899999999</v>
      </c>
      <c r="F270" s="151">
        <v>79594580.450000003</v>
      </c>
      <c r="G270" s="151">
        <v>1537746.58</v>
      </c>
      <c r="H270" s="151">
        <v>13403693.519999998</v>
      </c>
      <c r="I270" s="151">
        <v>31515.62</v>
      </c>
      <c r="J270" s="152">
        <f>SUM(C270:I270)</f>
        <v>159804461.41000003</v>
      </c>
      <c r="K270" s="153">
        <f>+C270+D270</f>
        <v>59450991.150000006</v>
      </c>
    </row>
    <row r="271" spans="1:11" x14ac:dyDescent="0.2">
      <c r="A271" s="4">
        <v>2012</v>
      </c>
      <c r="B271" s="4">
        <v>6</v>
      </c>
      <c r="C271" s="151">
        <v>55281258.469999999</v>
      </c>
      <c r="D271" s="151">
        <v>8826459.4199999999</v>
      </c>
      <c r="E271" s="151">
        <v>6719087.7799999993</v>
      </c>
      <c r="F271" s="151">
        <v>94743331.679999992</v>
      </c>
      <c r="G271" s="151">
        <v>1540810.16</v>
      </c>
      <c r="H271" s="151">
        <v>14475462.120000001</v>
      </c>
      <c r="I271" s="151">
        <v>34486.31</v>
      </c>
      <c r="J271" s="152">
        <f t="shared" ref="J271:J278" si="18">SUM(C271:I271)</f>
        <v>181620895.94</v>
      </c>
      <c r="K271" s="153">
        <f t="shared" ref="K271:K278" si="19">+C271+D271</f>
        <v>64107717.890000001</v>
      </c>
    </row>
    <row r="272" spans="1:11" x14ac:dyDescent="0.2">
      <c r="A272" s="4">
        <v>2012</v>
      </c>
      <c r="B272" s="4">
        <v>7</v>
      </c>
      <c r="C272" s="151">
        <v>55378676.839999996</v>
      </c>
      <c r="D272" s="151">
        <v>8693616.2400000002</v>
      </c>
      <c r="E272" s="151">
        <v>6103584.25</v>
      </c>
      <c r="F272" s="151">
        <v>98918997.429999992</v>
      </c>
      <c r="G272" s="151">
        <v>1534414.87</v>
      </c>
      <c r="H272" s="151">
        <v>14166723.710000001</v>
      </c>
      <c r="I272" s="151">
        <v>35593.29</v>
      </c>
      <c r="J272" s="152">
        <f t="shared" si="18"/>
        <v>184831606.63</v>
      </c>
      <c r="K272" s="153">
        <f t="shared" si="19"/>
        <v>64072293.079999998</v>
      </c>
    </row>
    <row r="273" spans="1:11" x14ac:dyDescent="0.2">
      <c r="A273" s="4">
        <v>2012</v>
      </c>
      <c r="B273" s="4">
        <v>8</v>
      </c>
      <c r="C273" s="151">
        <v>56470533</v>
      </c>
      <c r="D273" s="151">
        <v>8676160.5500000007</v>
      </c>
      <c r="E273" s="151">
        <v>6610033.5800000001</v>
      </c>
      <c r="F273" s="151">
        <v>101013093.52999999</v>
      </c>
      <c r="G273" s="151">
        <v>1529672.9</v>
      </c>
      <c r="H273" s="151">
        <v>14457861.620000001</v>
      </c>
      <c r="I273" s="151">
        <v>35859.919999999998</v>
      </c>
      <c r="J273" s="152">
        <f t="shared" si="18"/>
        <v>188793215.09999996</v>
      </c>
      <c r="K273" s="153">
        <f t="shared" si="19"/>
        <v>65146693.549999997</v>
      </c>
    </row>
    <row r="274" spans="1:11" x14ac:dyDescent="0.2">
      <c r="A274" s="4">
        <v>2012</v>
      </c>
      <c r="B274" s="4">
        <v>9</v>
      </c>
      <c r="C274" s="151">
        <v>58395921.540000007</v>
      </c>
      <c r="D274" s="151">
        <v>9059538.5300000012</v>
      </c>
      <c r="E274" s="151">
        <v>6525250.6400000006</v>
      </c>
      <c r="F274" s="151">
        <v>101670926.05</v>
      </c>
      <c r="G274" s="151">
        <v>1544753.39</v>
      </c>
      <c r="H274" s="151">
        <v>16056221.089999998</v>
      </c>
      <c r="I274" s="151">
        <v>36461.89</v>
      </c>
      <c r="J274" s="152">
        <f t="shared" si="18"/>
        <v>193289073.12999997</v>
      </c>
      <c r="K274" s="153">
        <f t="shared" si="19"/>
        <v>67455460.070000008</v>
      </c>
    </row>
    <row r="275" spans="1:11" x14ac:dyDescent="0.2">
      <c r="A275" s="4">
        <v>2012</v>
      </c>
      <c r="B275" s="4">
        <v>10</v>
      </c>
      <c r="C275" s="151">
        <v>52827353.170000002</v>
      </c>
      <c r="D275" s="151">
        <v>8429020.5</v>
      </c>
      <c r="E275" s="151">
        <v>6224408.6500000004</v>
      </c>
      <c r="F275" s="151">
        <v>86374934.370000005</v>
      </c>
      <c r="G275" s="151">
        <v>1543038.28</v>
      </c>
      <c r="H275" s="151">
        <v>14942163.440000001</v>
      </c>
      <c r="I275" s="151">
        <v>34718.629999999997</v>
      </c>
      <c r="J275" s="152">
        <f t="shared" si="18"/>
        <v>170375637.03999999</v>
      </c>
      <c r="K275" s="153">
        <f t="shared" si="19"/>
        <v>61256373.670000002</v>
      </c>
    </row>
    <row r="276" spans="1:11" x14ac:dyDescent="0.2">
      <c r="A276" s="4">
        <v>2012</v>
      </c>
      <c r="B276" s="4">
        <v>11</v>
      </c>
      <c r="C276" s="151">
        <v>47554184.359999999</v>
      </c>
      <c r="D276" s="151">
        <v>8060184.4899999993</v>
      </c>
      <c r="E276" s="151">
        <v>6511648.3800000008</v>
      </c>
      <c r="F276" s="151">
        <v>65056788.850000001</v>
      </c>
      <c r="G276" s="151">
        <v>1550469.92</v>
      </c>
      <c r="H276" s="151">
        <v>13591706.149999999</v>
      </c>
      <c r="I276" s="151">
        <v>30814.79</v>
      </c>
      <c r="J276" s="152">
        <f t="shared" si="18"/>
        <v>142355796.94</v>
      </c>
      <c r="K276" s="153">
        <f t="shared" si="19"/>
        <v>55614368.850000001</v>
      </c>
    </row>
    <row r="277" spans="1:11" x14ac:dyDescent="0.2">
      <c r="A277" s="4">
        <v>2012</v>
      </c>
      <c r="B277" s="4">
        <v>12</v>
      </c>
      <c r="C277" s="151">
        <v>44748056.480000012</v>
      </c>
      <c r="D277" s="151">
        <v>7904303.3799999999</v>
      </c>
      <c r="E277" s="151">
        <v>6527173.2000000002</v>
      </c>
      <c r="F277" s="151">
        <v>59964146.709999993</v>
      </c>
      <c r="G277" s="151">
        <v>1558935.24</v>
      </c>
      <c r="H277" s="151">
        <v>12899142.68</v>
      </c>
      <c r="I277" s="151">
        <v>31899.48</v>
      </c>
      <c r="J277" s="152">
        <f t="shared" si="18"/>
        <v>133633657.17</v>
      </c>
      <c r="K277" s="153">
        <f t="shared" si="19"/>
        <v>52652359.860000014</v>
      </c>
    </row>
    <row r="278" spans="1:11" x14ac:dyDescent="0.2">
      <c r="A278" s="4">
        <v>2013</v>
      </c>
      <c r="B278" s="4">
        <v>1</v>
      </c>
      <c r="C278" s="151">
        <v>45261628.139999993</v>
      </c>
      <c r="D278" s="151">
        <v>7774316.8899999997</v>
      </c>
      <c r="E278" s="151">
        <v>5596959.4399999995</v>
      </c>
      <c r="F278" s="151">
        <v>68090505.540000007</v>
      </c>
      <c r="G278" s="151">
        <v>1553631.37</v>
      </c>
      <c r="H278" s="151">
        <v>12222864.970000003</v>
      </c>
      <c r="I278" s="151">
        <v>32085.72</v>
      </c>
      <c r="J278" s="152">
        <f t="shared" si="18"/>
        <v>140531992.06999999</v>
      </c>
      <c r="K278" s="153">
        <f t="shared" si="19"/>
        <v>53035945.029999994</v>
      </c>
    </row>
    <row r="279" spans="1:11" x14ac:dyDescent="0.2">
      <c r="A279" s="4">
        <v>2013</v>
      </c>
      <c r="B279" s="4">
        <v>2</v>
      </c>
      <c r="C279" s="151">
        <v>42479804.560000002</v>
      </c>
      <c r="D279" s="151">
        <v>7727001.0499999998</v>
      </c>
      <c r="E279" s="151">
        <v>6105676.9199999999</v>
      </c>
      <c r="F279" s="151">
        <v>59507314.909999996</v>
      </c>
      <c r="G279" s="151">
        <v>1515010.79</v>
      </c>
      <c r="H279" s="151">
        <v>12162408.920000002</v>
      </c>
      <c r="I279" s="151">
        <v>29923.7</v>
      </c>
      <c r="J279" s="152">
        <f t="shared" ref="J279:J293" si="20">SUM(C279:I279)</f>
        <v>129527140.85000001</v>
      </c>
      <c r="K279" s="153">
        <f t="shared" ref="K279:K293" si="21">+C279+D279</f>
        <v>50206805.609999999</v>
      </c>
    </row>
    <row r="280" spans="1:11" x14ac:dyDescent="0.2">
      <c r="A280" s="4">
        <v>2013</v>
      </c>
      <c r="B280" s="4">
        <v>3</v>
      </c>
      <c r="C280" s="151">
        <v>42821545.659999996</v>
      </c>
      <c r="D280" s="151">
        <v>7828152.169999999</v>
      </c>
      <c r="E280" s="151">
        <v>6097995.8399999999</v>
      </c>
      <c r="F280" s="151">
        <v>62023259.950000003</v>
      </c>
      <c r="G280" s="151">
        <v>1550843.83</v>
      </c>
      <c r="H280" s="151">
        <v>12359568.949999999</v>
      </c>
      <c r="I280" s="151">
        <v>31150.06</v>
      </c>
      <c r="J280" s="152">
        <f t="shared" si="20"/>
        <v>132712516.46000001</v>
      </c>
      <c r="K280" s="153">
        <f t="shared" si="21"/>
        <v>50649697.829999998</v>
      </c>
    </row>
    <row r="281" spans="1:11" x14ac:dyDescent="0.2">
      <c r="A281" s="4">
        <v>2013</v>
      </c>
      <c r="B281" s="4">
        <v>4</v>
      </c>
      <c r="C281" s="151">
        <v>44939573.200000018</v>
      </c>
      <c r="D281" s="151">
        <v>8254681.4800000004</v>
      </c>
      <c r="E281" s="151">
        <v>6805313.4900000002</v>
      </c>
      <c r="F281" s="151">
        <v>65502716.789999999</v>
      </c>
      <c r="G281" s="151">
        <v>1542683.41</v>
      </c>
      <c r="H281" s="151">
        <v>12620035.950000001</v>
      </c>
      <c r="I281" s="151">
        <v>32309.47</v>
      </c>
      <c r="J281" s="152">
        <f t="shared" si="20"/>
        <v>139697313.79000002</v>
      </c>
      <c r="K281" s="153">
        <f t="shared" si="21"/>
        <v>53194254.680000022</v>
      </c>
    </row>
    <row r="282" spans="1:11" x14ac:dyDescent="0.2">
      <c r="A282" s="4">
        <v>2013</v>
      </c>
      <c r="B282" s="4">
        <v>5</v>
      </c>
      <c r="C282" s="151">
        <v>47078078.640000008</v>
      </c>
      <c r="D282" s="151">
        <v>8426345.8900000006</v>
      </c>
      <c r="E282" s="151">
        <v>5563754.0899999999</v>
      </c>
      <c r="F282" s="151">
        <v>72244431.25</v>
      </c>
      <c r="G282" s="151">
        <v>1522011.38</v>
      </c>
      <c r="H282" s="151">
        <v>13166262.749999998</v>
      </c>
      <c r="I282" s="151">
        <v>33782.559999999998</v>
      </c>
      <c r="J282" s="152">
        <f t="shared" si="20"/>
        <v>148034666.56</v>
      </c>
      <c r="K282" s="153">
        <f t="shared" si="21"/>
        <v>55504424.530000009</v>
      </c>
    </row>
    <row r="283" spans="1:11" x14ac:dyDescent="0.2">
      <c r="A283" s="4">
        <v>2013</v>
      </c>
      <c r="B283" s="4">
        <v>6</v>
      </c>
      <c r="C283" s="151">
        <v>51382761.160000004</v>
      </c>
      <c r="D283" s="151">
        <v>8779092.8200000003</v>
      </c>
      <c r="E283" s="151">
        <v>6528783.8899999997</v>
      </c>
      <c r="F283" s="151">
        <v>88454509.139999986</v>
      </c>
      <c r="G283" s="151">
        <v>1519592.41</v>
      </c>
      <c r="H283" s="151">
        <v>13994527.719999999</v>
      </c>
      <c r="I283" s="151">
        <v>36584.26</v>
      </c>
      <c r="J283" s="152">
        <f t="shared" si="20"/>
        <v>170695851.39999998</v>
      </c>
      <c r="K283" s="153">
        <f t="shared" si="21"/>
        <v>60161853.980000004</v>
      </c>
    </row>
    <row r="284" spans="1:11" x14ac:dyDescent="0.2">
      <c r="A284" s="4">
        <v>2013</v>
      </c>
      <c r="B284" s="4">
        <v>7</v>
      </c>
      <c r="C284" s="151">
        <v>52210968.410000004</v>
      </c>
      <c r="D284" s="151">
        <v>8530126.4099999983</v>
      </c>
      <c r="E284" s="151">
        <v>5566326.8800000008</v>
      </c>
      <c r="F284" s="151">
        <v>94063188.560000002</v>
      </c>
      <c r="G284" s="151">
        <v>1516756.29</v>
      </c>
      <c r="H284" s="151">
        <v>13158394.269999998</v>
      </c>
      <c r="I284" s="151">
        <v>39107.39</v>
      </c>
      <c r="J284" s="152">
        <f t="shared" si="20"/>
        <v>175084868.20999998</v>
      </c>
      <c r="K284" s="153">
        <f t="shared" si="21"/>
        <v>60741094.82</v>
      </c>
    </row>
    <row r="285" spans="1:11" x14ac:dyDescent="0.2">
      <c r="A285" s="4">
        <v>2013</v>
      </c>
      <c r="B285" s="4">
        <v>8</v>
      </c>
      <c r="C285" s="151">
        <v>53340435.49000001</v>
      </c>
      <c r="D285" s="151">
        <v>8686182.3200000003</v>
      </c>
      <c r="E285" s="151">
        <v>5663111.75</v>
      </c>
      <c r="F285" s="151">
        <v>97881104.890000001</v>
      </c>
      <c r="G285" s="151">
        <v>1521089.65</v>
      </c>
      <c r="H285" s="151">
        <v>13675859.619999997</v>
      </c>
      <c r="I285" s="151">
        <v>40195.61</v>
      </c>
      <c r="J285" s="152">
        <f t="shared" si="20"/>
        <v>180807979.33000001</v>
      </c>
      <c r="K285" s="153">
        <f t="shared" si="21"/>
        <v>62026617.81000001</v>
      </c>
    </row>
    <row r="286" spans="1:11" x14ac:dyDescent="0.2">
      <c r="A286" s="4">
        <v>2013</v>
      </c>
      <c r="B286" s="4">
        <v>9</v>
      </c>
      <c r="C286" s="151">
        <v>54957197.130000003</v>
      </c>
      <c r="D286" s="151">
        <v>8978432.4799999986</v>
      </c>
      <c r="E286" s="151">
        <v>5738141.8900000006</v>
      </c>
      <c r="F286" s="151">
        <v>101527018.88000001</v>
      </c>
      <c r="G286" s="151">
        <v>1528199.28</v>
      </c>
      <c r="H286" s="151">
        <v>14748403.629999999</v>
      </c>
      <c r="I286" s="151">
        <v>41111.74</v>
      </c>
      <c r="J286" s="152">
        <f t="shared" si="20"/>
        <v>187518505.03</v>
      </c>
      <c r="K286" s="153">
        <f t="shared" si="21"/>
        <v>63935629.609999999</v>
      </c>
    </row>
    <row r="287" spans="1:11" x14ac:dyDescent="0.2">
      <c r="A287" s="4">
        <v>2013</v>
      </c>
      <c r="B287" s="4">
        <v>10</v>
      </c>
      <c r="C287" s="151">
        <v>51512361.07</v>
      </c>
      <c r="D287" s="151">
        <v>8552986.959999999</v>
      </c>
      <c r="E287" s="151">
        <v>5384670</v>
      </c>
      <c r="F287" s="151">
        <v>87518363.140000001</v>
      </c>
      <c r="G287" s="151">
        <v>1539615.76</v>
      </c>
      <c r="H287" s="151">
        <v>14362905.209999999</v>
      </c>
      <c r="I287" s="151">
        <v>38158.239999999998</v>
      </c>
      <c r="J287" s="152">
        <f t="shared" si="20"/>
        <v>168909060.38000003</v>
      </c>
      <c r="K287" s="153">
        <f t="shared" si="21"/>
        <v>60065348.030000001</v>
      </c>
    </row>
    <row r="288" spans="1:11" x14ac:dyDescent="0.2">
      <c r="A288" s="4">
        <v>2013</v>
      </c>
      <c r="B288" s="4">
        <v>11</v>
      </c>
      <c r="C288" s="151">
        <v>48709737.220000006</v>
      </c>
      <c r="D288" s="151">
        <v>8502794.8100000005</v>
      </c>
      <c r="E288" s="151">
        <v>6496591.1600000001</v>
      </c>
      <c r="F288" s="151">
        <v>72513865.409999982</v>
      </c>
      <c r="G288" s="151">
        <v>1548874.37</v>
      </c>
      <c r="H288" s="151">
        <v>13468633.57</v>
      </c>
      <c r="I288" s="151">
        <v>49288.52</v>
      </c>
      <c r="J288" s="152">
        <f t="shared" si="20"/>
        <v>151289785.06</v>
      </c>
      <c r="K288" s="153">
        <f t="shared" si="21"/>
        <v>57212532.030000009</v>
      </c>
    </row>
    <row r="289" spans="1:11" x14ac:dyDescent="0.2">
      <c r="A289" s="4">
        <v>2013</v>
      </c>
      <c r="B289" s="4">
        <v>12</v>
      </c>
      <c r="C289" s="151">
        <v>46058494.880000003</v>
      </c>
      <c r="D289" s="151">
        <v>8299207.8299999991</v>
      </c>
      <c r="E289" s="151">
        <v>6347875.8200000003</v>
      </c>
      <c r="F289" s="151">
        <v>67499180.390000001</v>
      </c>
      <c r="G289" s="151">
        <v>1556897.08</v>
      </c>
      <c r="H289" s="151">
        <v>13029908.890000001</v>
      </c>
      <c r="I289" s="151">
        <v>47724.33</v>
      </c>
      <c r="J289" s="152">
        <f t="shared" si="20"/>
        <v>142839289.22</v>
      </c>
      <c r="K289" s="153">
        <f t="shared" si="21"/>
        <v>54357702.710000001</v>
      </c>
    </row>
    <row r="290" spans="1:11" x14ac:dyDescent="0.2">
      <c r="A290" s="4">
        <v>2014</v>
      </c>
      <c r="B290" s="4">
        <v>1</v>
      </c>
      <c r="C290" s="151">
        <v>46285003.170000009</v>
      </c>
      <c r="D290" s="151">
        <v>8120442.4499999993</v>
      </c>
      <c r="E290" s="151">
        <v>5450768.0199999996</v>
      </c>
      <c r="F290" s="151">
        <v>75802951.480000004</v>
      </c>
      <c r="G290" s="151">
        <v>1564523.61</v>
      </c>
      <c r="H290" s="151">
        <v>12816109.379999999</v>
      </c>
      <c r="I290" s="151">
        <v>49472.959999999999</v>
      </c>
      <c r="J290" s="152">
        <f t="shared" si="20"/>
        <v>150089271.07000002</v>
      </c>
      <c r="K290" s="153">
        <f t="shared" si="21"/>
        <v>54405445.620000005</v>
      </c>
    </row>
    <row r="291" spans="1:11" x14ac:dyDescent="0.2">
      <c r="A291" s="103">
        <v>2014</v>
      </c>
      <c r="B291" s="102">
        <v>2</v>
      </c>
      <c r="C291" s="151">
        <v>44296403.740000002</v>
      </c>
      <c r="D291" s="151">
        <v>7967973.3100000005</v>
      </c>
      <c r="E291" s="151">
        <v>5662020.29</v>
      </c>
      <c r="F291" s="151">
        <v>74147868.859999999</v>
      </c>
      <c r="G291" s="151">
        <v>1552174.56</v>
      </c>
      <c r="H291" s="151">
        <v>12678413.129999999</v>
      </c>
      <c r="I291" s="151">
        <v>46135.19</v>
      </c>
      <c r="J291" s="157">
        <f t="shared" si="20"/>
        <v>146350989.08000001</v>
      </c>
      <c r="K291" s="158">
        <f t="shared" si="21"/>
        <v>52264377.050000004</v>
      </c>
    </row>
    <row r="292" spans="1:11" x14ac:dyDescent="0.2">
      <c r="A292" s="50">
        <v>2014</v>
      </c>
      <c r="B292" s="78">
        <v>3</v>
      </c>
      <c r="C292" s="151">
        <v>44126578.909999996</v>
      </c>
      <c r="D292" s="151">
        <v>8225828.2500000009</v>
      </c>
      <c r="E292" s="151">
        <v>5617188.0800000001</v>
      </c>
      <c r="F292" s="151">
        <v>63589234.75</v>
      </c>
      <c r="G292" s="151">
        <v>1546858.68</v>
      </c>
      <c r="H292" s="151">
        <v>12347848.449999999</v>
      </c>
      <c r="I292" s="151">
        <v>44559.92</v>
      </c>
      <c r="J292" s="157">
        <f t="shared" si="20"/>
        <v>135498097.03999999</v>
      </c>
      <c r="K292" s="158">
        <f t="shared" si="21"/>
        <v>52352407.159999996</v>
      </c>
    </row>
    <row r="293" spans="1:11" x14ac:dyDescent="0.2">
      <c r="A293" s="50">
        <v>2014</v>
      </c>
      <c r="B293" s="70">
        <v>4</v>
      </c>
      <c r="C293" s="151">
        <v>44957797.450000003</v>
      </c>
      <c r="D293" s="151">
        <v>8404777.7300000004</v>
      </c>
      <c r="E293" s="151">
        <v>5778838.2599999998</v>
      </c>
      <c r="F293" s="151">
        <v>63646471.740000002</v>
      </c>
      <c r="G293" s="151">
        <v>1545201.67</v>
      </c>
      <c r="H293" s="151">
        <v>12647904.35</v>
      </c>
      <c r="I293" s="151">
        <v>44008.02</v>
      </c>
      <c r="J293" s="157">
        <f t="shared" si="20"/>
        <v>137024999.22000003</v>
      </c>
      <c r="K293" s="158">
        <f t="shared" si="21"/>
        <v>53362575.180000007</v>
      </c>
    </row>
    <row r="294" spans="1:11" x14ac:dyDescent="0.2">
      <c r="A294" s="50">
        <v>2014</v>
      </c>
      <c r="B294" s="70">
        <v>5</v>
      </c>
      <c r="C294" s="151">
        <v>50498471.809999995</v>
      </c>
      <c r="D294" s="151">
        <v>9091265.790000001</v>
      </c>
      <c r="E294" s="151">
        <v>3963366.68</v>
      </c>
      <c r="F294" s="151">
        <v>80554934.159999996</v>
      </c>
      <c r="G294" s="151">
        <v>1542370.77</v>
      </c>
      <c r="H294" s="151">
        <v>13920781.760000002</v>
      </c>
      <c r="I294" s="151">
        <v>45385.45</v>
      </c>
      <c r="J294" s="157">
        <f t="shared" ref="J294:J305" si="22">SUM(C294:I294)</f>
        <v>159616576.41999999</v>
      </c>
      <c r="K294" s="158">
        <f t="shared" ref="K294:K305" si="23">+C294+D294</f>
        <v>59589737.599999994</v>
      </c>
    </row>
    <row r="295" spans="1:11" x14ac:dyDescent="0.2">
      <c r="A295" s="50">
        <v>2014</v>
      </c>
      <c r="B295" s="70">
        <v>6</v>
      </c>
      <c r="C295" s="151">
        <v>54584784.950000003</v>
      </c>
      <c r="D295" s="151">
        <v>9139783.4400000013</v>
      </c>
      <c r="E295" s="151">
        <v>6790794.9900000002</v>
      </c>
      <c r="F295" s="151">
        <v>99233872.210000008</v>
      </c>
      <c r="G295" s="151">
        <v>1538682.98</v>
      </c>
      <c r="H295" s="151">
        <v>14403448.59</v>
      </c>
      <c r="I295" s="151">
        <v>49578.87</v>
      </c>
      <c r="J295" s="157">
        <f t="shared" si="22"/>
        <v>185740946.03</v>
      </c>
      <c r="K295" s="158">
        <f t="shared" si="23"/>
        <v>63724568.390000001</v>
      </c>
    </row>
    <row r="296" spans="1:11" x14ac:dyDescent="0.2">
      <c r="A296" s="50">
        <v>2014</v>
      </c>
      <c r="B296" s="78">
        <v>7</v>
      </c>
      <c r="C296" s="151">
        <v>56971990.349999994</v>
      </c>
      <c r="D296" s="151">
        <v>9407945.6899999995</v>
      </c>
      <c r="E296" s="151">
        <v>4469449.7300000004</v>
      </c>
      <c r="F296" s="151">
        <v>108340461.22000001</v>
      </c>
      <c r="G296" s="151">
        <v>1542285.43</v>
      </c>
      <c r="H296" s="151">
        <v>13982973.449999999</v>
      </c>
      <c r="I296" s="151">
        <v>50159.68</v>
      </c>
      <c r="J296" s="157">
        <f t="shared" si="22"/>
        <v>194765265.55000001</v>
      </c>
      <c r="K296" s="158">
        <f t="shared" si="23"/>
        <v>66379936.039999992</v>
      </c>
    </row>
    <row r="297" spans="1:11" x14ac:dyDescent="0.2">
      <c r="A297" s="103">
        <v>2014</v>
      </c>
      <c r="B297" s="102">
        <v>8</v>
      </c>
      <c r="C297" s="151">
        <v>56182398.899999999</v>
      </c>
      <c r="D297" s="151">
        <v>9180900.3599999975</v>
      </c>
      <c r="E297" s="151">
        <v>5249541.7699999996</v>
      </c>
      <c r="F297" s="151">
        <v>104510251.22999999</v>
      </c>
      <c r="G297" s="151">
        <v>1541431.95</v>
      </c>
      <c r="H297" s="151">
        <v>14174071.869999999</v>
      </c>
      <c r="I297" s="151">
        <v>50711.54</v>
      </c>
      <c r="J297" s="157">
        <f t="shared" si="22"/>
        <v>190889307.61999997</v>
      </c>
      <c r="K297" s="158">
        <f t="shared" si="23"/>
        <v>65363299.259999998</v>
      </c>
    </row>
    <row r="298" spans="1:11" x14ac:dyDescent="0.2">
      <c r="A298" s="103">
        <v>2014</v>
      </c>
      <c r="B298" s="102">
        <v>9</v>
      </c>
      <c r="C298" s="151">
        <v>57010892.129999995</v>
      </c>
      <c r="D298" s="151">
        <v>9165020.3300000001</v>
      </c>
      <c r="E298" s="151">
        <v>4293335.3899999997</v>
      </c>
      <c r="F298" s="151">
        <v>107760947.29000001</v>
      </c>
      <c r="G298" s="151">
        <v>1556808.12</v>
      </c>
      <c r="H298" s="151">
        <v>15549652.510000005</v>
      </c>
      <c r="I298" s="151">
        <v>62290.64</v>
      </c>
      <c r="J298" s="157">
        <f t="shared" si="22"/>
        <v>195398946.40999997</v>
      </c>
      <c r="K298" s="158">
        <f t="shared" si="23"/>
        <v>66175912.459999993</v>
      </c>
    </row>
    <row r="299" spans="1:11" x14ac:dyDescent="0.2">
      <c r="A299" s="103">
        <v>2014</v>
      </c>
      <c r="B299" s="102">
        <v>10</v>
      </c>
      <c r="C299" s="151">
        <v>52853709.119999997</v>
      </c>
      <c r="D299" s="151">
        <v>8965984.6999999993</v>
      </c>
      <c r="E299" s="151">
        <v>3894786.49</v>
      </c>
      <c r="F299" s="151">
        <v>88212504</v>
      </c>
      <c r="G299" s="151">
        <v>1561643.24</v>
      </c>
      <c r="H299" s="151">
        <v>14695109.060000001</v>
      </c>
      <c r="I299" s="151">
        <v>79563.47</v>
      </c>
      <c r="J299" s="157">
        <f t="shared" si="22"/>
        <v>170263300.08000001</v>
      </c>
      <c r="K299" s="158">
        <f t="shared" si="23"/>
        <v>61819693.819999993</v>
      </c>
    </row>
    <row r="300" spans="1:11" x14ac:dyDescent="0.2">
      <c r="A300" s="103">
        <v>2014</v>
      </c>
      <c r="B300" s="102">
        <v>11</v>
      </c>
      <c r="C300" s="151">
        <v>48192980.090000004</v>
      </c>
      <c r="D300" s="151">
        <v>8589257.3599999994</v>
      </c>
      <c r="E300" s="151">
        <v>4553391.45</v>
      </c>
      <c r="F300" s="151">
        <v>69610600.689999998</v>
      </c>
      <c r="G300" s="151">
        <v>1569506.83</v>
      </c>
      <c r="H300" s="151">
        <v>13103739.939999998</v>
      </c>
      <c r="I300" s="151">
        <v>76796.34</v>
      </c>
      <c r="J300" s="157">
        <f t="shared" si="22"/>
        <v>145696272.70000002</v>
      </c>
      <c r="K300" s="158">
        <f t="shared" si="23"/>
        <v>56782237.450000003</v>
      </c>
    </row>
    <row r="301" spans="1:11" x14ac:dyDescent="0.2">
      <c r="A301" s="103">
        <v>2014</v>
      </c>
      <c r="B301" s="102">
        <v>12</v>
      </c>
      <c r="C301" s="151">
        <v>45461381.590000004</v>
      </c>
      <c r="D301" s="151">
        <v>8321501.0199999996</v>
      </c>
      <c r="E301" s="151">
        <v>4188099.2700000005</v>
      </c>
      <c r="F301" s="151">
        <v>72152957.529999986</v>
      </c>
      <c r="G301" s="151">
        <v>1577117.31</v>
      </c>
      <c r="H301" s="151">
        <v>12938100.83</v>
      </c>
      <c r="I301" s="151">
        <v>70414.929999999993</v>
      </c>
      <c r="J301" s="157">
        <f t="shared" si="22"/>
        <v>144709572.48000002</v>
      </c>
      <c r="K301" s="158">
        <f t="shared" si="23"/>
        <v>53782882.609999999</v>
      </c>
    </row>
    <row r="302" spans="1:11" x14ac:dyDescent="0.2">
      <c r="A302" s="103">
        <f>A290+1</f>
        <v>2015</v>
      </c>
      <c r="B302" s="102">
        <f>B290</f>
        <v>1</v>
      </c>
      <c r="C302" s="151">
        <v>45438218.929999992</v>
      </c>
      <c r="D302" s="151">
        <v>8224646.6499999985</v>
      </c>
      <c r="E302" s="151">
        <v>4317998.1499999994</v>
      </c>
      <c r="F302" s="151">
        <v>74010001.810000002</v>
      </c>
      <c r="G302" s="151">
        <v>1581736.14</v>
      </c>
      <c r="H302" s="151">
        <v>12192072.199999999</v>
      </c>
      <c r="I302" s="151">
        <v>69133.16</v>
      </c>
      <c r="J302" s="157">
        <f t="shared" si="22"/>
        <v>145833807.03999999</v>
      </c>
      <c r="K302" s="158">
        <f t="shared" si="23"/>
        <v>53662865.579999991</v>
      </c>
    </row>
    <row r="303" spans="1:11" x14ac:dyDescent="0.2">
      <c r="A303" s="103">
        <f>A302</f>
        <v>2015</v>
      </c>
      <c r="B303" s="102">
        <f t="shared" ref="B303:B325" si="24">B291</f>
        <v>2</v>
      </c>
      <c r="C303" s="151">
        <v>42825267.359999992</v>
      </c>
      <c r="D303" s="151">
        <v>8043327.0899999999</v>
      </c>
      <c r="E303" s="151">
        <v>4480391.9399999995</v>
      </c>
      <c r="F303" s="151">
        <v>69443426.890000015</v>
      </c>
      <c r="G303" s="151">
        <v>1573585.19</v>
      </c>
      <c r="H303" s="151">
        <v>11667581.499999998</v>
      </c>
      <c r="I303" s="151">
        <v>70530.789999999994</v>
      </c>
      <c r="J303" s="157">
        <f t="shared" si="22"/>
        <v>138104110.75999999</v>
      </c>
      <c r="K303" s="158">
        <f t="shared" si="23"/>
        <v>50868594.449999988</v>
      </c>
    </row>
    <row r="304" spans="1:11" x14ac:dyDescent="0.2">
      <c r="A304" s="103">
        <f t="shared" ref="A304:A317" si="25">A303</f>
        <v>2015</v>
      </c>
      <c r="B304" s="102">
        <f t="shared" si="24"/>
        <v>3</v>
      </c>
      <c r="C304" s="151">
        <v>44508185.629999995</v>
      </c>
      <c r="D304" s="151">
        <v>8492160.7400000002</v>
      </c>
      <c r="E304" s="151">
        <v>4622649.0199999996</v>
      </c>
      <c r="F304" s="151">
        <v>69945363.930000007</v>
      </c>
      <c r="G304" s="151">
        <v>1573778.1</v>
      </c>
      <c r="H304" s="151">
        <v>11939280.51</v>
      </c>
      <c r="I304" s="151">
        <v>76220.679999999993</v>
      </c>
      <c r="J304" s="157">
        <f t="shared" si="22"/>
        <v>141157638.61000001</v>
      </c>
      <c r="K304" s="158">
        <f t="shared" si="23"/>
        <v>53000346.369999997</v>
      </c>
    </row>
    <row r="305" spans="1:11" x14ac:dyDescent="0.2">
      <c r="A305" s="103">
        <f t="shared" si="25"/>
        <v>2015</v>
      </c>
      <c r="B305" s="102">
        <f t="shared" si="24"/>
        <v>4</v>
      </c>
      <c r="C305" s="151">
        <v>48942837.349999994</v>
      </c>
      <c r="D305" s="151">
        <v>9220503.8300000001</v>
      </c>
      <c r="E305" s="151">
        <v>5428914.79</v>
      </c>
      <c r="F305" s="151">
        <v>77769998.210000008</v>
      </c>
      <c r="G305" s="151">
        <v>1578617.9</v>
      </c>
      <c r="H305" s="151">
        <v>12778535.83</v>
      </c>
      <c r="I305" s="151">
        <v>88677.96</v>
      </c>
      <c r="J305" s="157">
        <f t="shared" si="22"/>
        <v>155808085.87000003</v>
      </c>
      <c r="K305" s="158">
        <f t="shared" si="23"/>
        <v>58163341.179999992</v>
      </c>
    </row>
    <row r="306" spans="1:11" x14ac:dyDescent="0.2">
      <c r="A306" s="103">
        <f t="shared" si="25"/>
        <v>2015</v>
      </c>
      <c r="B306" s="102">
        <f t="shared" si="24"/>
        <v>5</v>
      </c>
      <c r="C306" s="151">
        <v>51030940.329999998</v>
      </c>
      <c r="D306" s="151">
        <v>9367398.1099999994</v>
      </c>
      <c r="E306" s="151">
        <v>4348288.01</v>
      </c>
      <c r="F306" s="151">
        <v>87346957.959999993</v>
      </c>
      <c r="G306" s="151">
        <v>1572236.71</v>
      </c>
      <c r="H306" s="151">
        <v>13517145.060000001</v>
      </c>
      <c r="I306" s="151">
        <v>96568.47</v>
      </c>
      <c r="J306" s="157">
        <f t="shared" ref="J306:J315" si="26">SUM(C306:I306)</f>
        <v>167279534.65000001</v>
      </c>
      <c r="K306" s="158">
        <f t="shared" ref="K306:K315" si="27">+C306+D306</f>
        <v>60398338.439999998</v>
      </c>
    </row>
    <row r="307" spans="1:11" x14ac:dyDescent="0.2">
      <c r="A307" s="103">
        <f t="shared" si="25"/>
        <v>2015</v>
      </c>
      <c r="B307" s="102">
        <f t="shared" si="24"/>
        <v>6</v>
      </c>
      <c r="C307" s="151">
        <v>54596914.910000004</v>
      </c>
      <c r="D307" s="151">
        <v>9341248.9600000009</v>
      </c>
      <c r="E307" s="151">
        <v>4056249.9699999997</v>
      </c>
      <c r="F307" s="151">
        <v>102297173.81</v>
      </c>
      <c r="G307" s="151">
        <v>1567332.89</v>
      </c>
      <c r="H307" s="151">
        <v>13888199.050000001</v>
      </c>
      <c r="I307" s="151">
        <v>111252.16</v>
      </c>
      <c r="J307" s="157">
        <f t="shared" si="26"/>
        <v>185858371.75</v>
      </c>
      <c r="K307" s="158">
        <f t="shared" si="27"/>
        <v>63938163.870000005</v>
      </c>
    </row>
    <row r="308" spans="1:11" x14ac:dyDescent="0.2">
      <c r="A308" s="103">
        <f t="shared" si="25"/>
        <v>2015</v>
      </c>
      <c r="B308" s="102">
        <f t="shared" si="24"/>
        <v>7</v>
      </c>
      <c r="C308" s="151">
        <v>56030913.969999991</v>
      </c>
      <c r="D308" s="151">
        <v>9257115.0800000001</v>
      </c>
      <c r="E308" s="151">
        <v>4304761.1900000004</v>
      </c>
      <c r="F308" s="151">
        <v>107399124.99000001</v>
      </c>
      <c r="G308" s="151">
        <v>1552438.23</v>
      </c>
      <c r="H308" s="151">
        <v>13562142.710000001</v>
      </c>
      <c r="I308" s="151">
        <v>112597.07</v>
      </c>
      <c r="J308" s="157">
        <f t="shared" si="26"/>
        <v>192219093.24000001</v>
      </c>
      <c r="K308" s="158">
        <f t="shared" si="27"/>
        <v>65288029.04999999</v>
      </c>
    </row>
    <row r="309" spans="1:11" x14ac:dyDescent="0.2">
      <c r="A309" s="103">
        <f t="shared" si="25"/>
        <v>2015</v>
      </c>
      <c r="B309" s="102">
        <f t="shared" si="24"/>
        <v>8</v>
      </c>
      <c r="C309" s="151">
        <v>54761695.270000011</v>
      </c>
      <c r="D309" s="151">
        <v>9205847.5</v>
      </c>
      <c r="E309" s="151">
        <v>3580546.8200000003</v>
      </c>
      <c r="F309" s="151">
        <v>98843172.129999995</v>
      </c>
      <c r="G309" s="151">
        <v>1580133.7</v>
      </c>
      <c r="H309" s="151">
        <v>13358060.76</v>
      </c>
      <c r="I309" s="151">
        <v>110264.81</v>
      </c>
      <c r="J309" s="157">
        <f t="shared" si="26"/>
        <v>181439720.98999998</v>
      </c>
      <c r="K309" s="158">
        <f t="shared" si="27"/>
        <v>63967542.770000011</v>
      </c>
    </row>
    <row r="310" spans="1:11" x14ac:dyDescent="0.2">
      <c r="A310" s="103">
        <f t="shared" si="25"/>
        <v>2015</v>
      </c>
      <c r="B310" s="102">
        <f t="shared" si="24"/>
        <v>9</v>
      </c>
      <c r="C310" s="151">
        <v>55924588.260000005</v>
      </c>
      <c r="D310" s="151">
        <v>9187097.9900000021</v>
      </c>
      <c r="E310" s="151">
        <v>3126051.94</v>
      </c>
      <c r="F310" s="151">
        <v>105535719.73</v>
      </c>
      <c r="G310" s="151">
        <v>1586500.27</v>
      </c>
      <c r="H310" s="151">
        <v>14597372.499999998</v>
      </c>
      <c r="I310" s="151">
        <v>114737.88</v>
      </c>
      <c r="J310" s="157">
        <f t="shared" si="26"/>
        <v>190072068.57000002</v>
      </c>
      <c r="K310" s="158">
        <f t="shared" si="27"/>
        <v>65111686.250000007</v>
      </c>
    </row>
    <row r="311" spans="1:11" x14ac:dyDescent="0.2">
      <c r="A311" s="103">
        <f t="shared" si="25"/>
        <v>2015</v>
      </c>
      <c r="B311" s="102">
        <f t="shared" si="24"/>
        <v>10</v>
      </c>
      <c r="C311" s="151">
        <v>53370029.830000006</v>
      </c>
      <c r="D311" s="151">
        <v>9127260.9399999995</v>
      </c>
      <c r="E311" s="151">
        <v>4198801.2</v>
      </c>
      <c r="F311" s="151">
        <v>92647028.960000008</v>
      </c>
      <c r="G311" s="151">
        <v>1587283.28</v>
      </c>
      <c r="H311" s="151">
        <v>14505775.57</v>
      </c>
      <c r="I311" s="151">
        <v>104971.85</v>
      </c>
      <c r="J311" s="157">
        <f t="shared" si="26"/>
        <v>175541151.63</v>
      </c>
      <c r="K311" s="158">
        <f t="shared" si="27"/>
        <v>62497290.770000003</v>
      </c>
    </row>
    <row r="312" spans="1:11" x14ac:dyDescent="0.2">
      <c r="A312" s="103">
        <f t="shared" si="25"/>
        <v>2015</v>
      </c>
      <c r="B312" s="102">
        <f>B300</f>
        <v>11</v>
      </c>
      <c r="C312" s="151">
        <v>51114660.590000004</v>
      </c>
      <c r="D312" s="151">
        <v>8954403.870000001</v>
      </c>
      <c r="E312" s="151">
        <v>5376456.5599999996</v>
      </c>
      <c r="F312" s="151">
        <v>81491190.140000001</v>
      </c>
      <c r="G312" s="151">
        <v>1598912.24</v>
      </c>
      <c r="H312" s="151">
        <v>13587395.27</v>
      </c>
      <c r="I312" s="151">
        <v>105649.44</v>
      </c>
      <c r="J312" s="157">
        <f t="shared" si="26"/>
        <v>162228668.11000004</v>
      </c>
      <c r="K312" s="158">
        <f t="shared" si="27"/>
        <v>60069064.460000008</v>
      </c>
    </row>
    <row r="313" spans="1:11" x14ac:dyDescent="0.2">
      <c r="A313" s="103">
        <f t="shared" si="25"/>
        <v>2015</v>
      </c>
      <c r="B313" s="102">
        <f t="shared" si="24"/>
        <v>12</v>
      </c>
      <c r="C313" s="151">
        <v>48301890.95000001</v>
      </c>
      <c r="D313" s="151">
        <v>8658715.1099999994</v>
      </c>
      <c r="E313" s="151">
        <v>5219876.05</v>
      </c>
      <c r="F313" s="151">
        <v>73527082.969999999</v>
      </c>
      <c r="G313" s="151">
        <v>1612988.51</v>
      </c>
      <c r="H313" s="151">
        <v>12630962.970000001</v>
      </c>
      <c r="I313" s="151">
        <v>94946.76</v>
      </c>
      <c r="J313" s="160">
        <f t="shared" si="26"/>
        <v>150046463.31999999</v>
      </c>
      <c r="K313" s="161">
        <f t="shared" si="27"/>
        <v>56960606.06000001</v>
      </c>
    </row>
    <row r="314" spans="1:11" x14ac:dyDescent="0.2">
      <c r="A314" s="103">
        <f>A313+1</f>
        <v>2016</v>
      </c>
      <c r="B314" s="102">
        <f t="shared" si="24"/>
        <v>1</v>
      </c>
      <c r="C314" s="151">
        <v>47117788.770000003</v>
      </c>
      <c r="D314" s="151">
        <v>8725298.5700000003</v>
      </c>
      <c r="E314" s="151">
        <v>4671691.7799999993</v>
      </c>
      <c r="F314" s="151">
        <v>79167700.820000008</v>
      </c>
      <c r="G314" s="151">
        <v>1606712.35</v>
      </c>
      <c r="H314" s="151">
        <v>11845048.890000001</v>
      </c>
      <c r="I314" s="151">
        <v>94253.88</v>
      </c>
      <c r="J314" s="157">
        <f t="shared" si="26"/>
        <v>153228495.06</v>
      </c>
      <c r="K314" s="158">
        <f t="shared" si="27"/>
        <v>55843087.340000004</v>
      </c>
    </row>
    <row r="315" spans="1:11" x14ac:dyDescent="0.2">
      <c r="A315" s="103">
        <f t="shared" si="25"/>
        <v>2016</v>
      </c>
      <c r="B315" s="102">
        <f t="shared" si="24"/>
        <v>2</v>
      </c>
      <c r="C315" s="151">
        <v>42484916.449999996</v>
      </c>
      <c r="D315" s="151">
        <v>8174737.459999999</v>
      </c>
      <c r="E315" s="151">
        <v>4614996.2299999995</v>
      </c>
      <c r="F315" s="151">
        <v>72475020.289999992</v>
      </c>
      <c r="G315" s="151">
        <v>1598243.08</v>
      </c>
      <c r="H315" s="151">
        <v>11486122.09</v>
      </c>
      <c r="I315" s="151">
        <v>87451.14</v>
      </c>
      <c r="J315" s="157">
        <f t="shared" si="26"/>
        <v>140921486.73999995</v>
      </c>
      <c r="K315" s="158">
        <f t="shared" si="27"/>
        <v>50659653.909999996</v>
      </c>
    </row>
    <row r="316" spans="1:11" x14ac:dyDescent="0.2">
      <c r="A316" s="103">
        <f t="shared" si="25"/>
        <v>2016</v>
      </c>
      <c r="B316" s="102">
        <f>B304</f>
        <v>3</v>
      </c>
      <c r="C316" s="151">
        <v>42903125.529999994</v>
      </c>
      <c r="D316" s="151">
        <v>8574899.5200000014</v>
      </c>
      <c r="E316" s="151">
        <v>3812039.41</v>
      </c>
      <c r="F316" s="151">
        <v>65792199.050000004</v>
      </c>
      <c r="G316" s="151">
        <v>1594608.54</v>
      </c>
      <c r="H316" s="151">
        <v>11386239.659999998</v>
      </c>
      <c r="I316" s="151">
        <v>94757.48</v>
      </c>
      <c r="J316" s="157">
        <f>SUM(C316:I316)</f>
        <v>134157869.19</v>
      </c>
      <c r="K316" s="158">
        <f>+C316+D316</f>
        <v>51478025.049999997</v>
      </c>
    </row>
    <row r="317" spans="1:11" x14ac:dyDescent="0.2">
      <c r="A317" s="103">
        <f t="shared" si="25"/>
        <v>2016</v>
      </c>
      <c r="B317" s="102">
        <f t="shared" si="24"/>
        <v>4</v>
      </c>
      <c r="C317" s="151">
        <v>46437900.479999989</v>
      </c>
      <c r="D317" s="151">
        <v>9041999.4000000004</v>
      </c>
      <c r="E317" s="151">
        <v>4240490.21</v>
      </c>
      <c r="F317" s="151">
        <v>70544470.980000004</v>
      </c>
      <c r="G317" s="151">
        <v>1590144.9</v>
      </c>
      <c r="H317" s="151">
        <v>12019084.260000002</v>
      </c>
      <c r="I317" s="151">
        <v>105868.81</v>
      </c>
      <c r="J317" s="157">
        <f t="shared" ref="J317:J325" si="28">SUM(C317:I317)</f>
        <v>143979959.03999999</v>
      </c>
      <c r="K317" s="158">
        <f t="shared" ref="K317:K325" si="29">+C317+D317</f>
        <v>55479899.879999988</v>
      </c>
    </row>
    <row r="318" spans="1:11" x14ac:dyDescent="0.2">
      <c r="A318" s="103">
        <f>A317</f>
        <v>2016</v>
      </c>
      <c r="B318" s="102">
        <f t="shared" si="24"/>
        <v>5</v>
      </c>
      <c r="C318" s="151">
        <v>47714966.149999999</v>
      </c>
      <c r="D318" s="151">
        <v>9110592.8000000026</v>
      </c>
      <c r="E318" s="151">
        <v>3925667.7299999995</v>
      </c>
      <c r="F318" s="151">
        <v>80492197.739999995</v>
      </c>
      <c r="G318" s="151">
        <v>1585331.37</v>
      </c>
      <c r="H318" s="151">
        <v>12782683.050000003</v>
      </c>
      <c r="I318" s="151">
        <v>116609.5</v>
      </c>
      <c r="J318" s="157">
        <f t="shared" si="28"/>
        <v>155728048.34</v>
      </c>
      <c r="K318" s="158">
        <f t="shared" si="29"/>
        <v>56825558.950000003</v>
      </c>
    </row>
    <row r="319" spans="1:11" x14ac:dyDescent="0.2">
      <c r="A319" s="103">
        <f t="shared" ref="A319:A325" si="30">A318</f>
        <v>2016</v>
      </c>
      <c r="B319" s="102">
        <f t="shared" si="24"/>
        <v>6</v>
      </c>
      <c r="C319" s="151">
        <v>53089203.630000003</v>
      </c>
      <c r="D319" s="151">
        <v>9225271.9600000009</v>
      </c>
      <c r="E319" s="151">
        <v>4564687.95</v>
      </c>
      <c r="F319" s="151">
        <v>101550104.67999999</v>
      </c>
      <c r="G319" s="151">
        <v>1591198.62</v>
      </c>
      <c r="H319" s="151">
        <v>13683130.129999999</v>
      </c>
      <c r="I319" s="151">
        <v>137880.68</v>
      </c>
      <c r="J319" s="157">
        <f t="shared" si="28"/>
        <v>183841477.65000001</v>
      </c>
      <c r="K319" s="158">
        <f t="shared" si="29"/>
        <v>62314475.590000004</v>
      </c>
    </row>
    <row r="320" spans="1:11" x14ac:dyDescent="0.2">
      <c r="A320" s="103">
        <f t="shared" si="30"/>
        <v>2016</v>
      </c>
      <c r="B320" s="102">
        <f t="shared" si="24"/>
        <v>7</v>
      </c>
      <c r="C320" s="151">
        <v>55619032.939999998</v>
      </c>
      <c r="D320" s="151">
        <v>9747862.6899999995</v>
      </c>
      <c r="E320" s="151">
        <v>3903604.35</v>
      </c>
      <c r="F320" s="151">
        <v>112512843.73999999</v>
      </c>
      <c r="G320" s="151">
        <v>1588832.81</v>
      </c>
      <c r="H320" s="151">
        <v>13603992.390000001</v>
      </c>
      <c r="I320" s="151">
        <v>148518.73000000001</v>
      </c>
      <c r="J320" s="157">
        <f t="shared" si="28"/>
        <v>197124687.64999995</v>
      </c>
      <c r="K320" s="158">
        <f t="shared" si="29"/>
        <v>65366895.629999995</v>
      </c>
    </row>
    <row r="321" spans="1:11" x14ac:dyDescent="0.2">
      <c r="A321" s="103">
        <f t="shared" si="30"/>
        <v>2016</v>
      </c>
      <c r="B321" s="102">
        <f t="shared" si="24"/>
        <v>8</v>
      </c>
      <c r="C321" s="151">
        <v>55427431.680000007</v>
      </c>
      <c r="D321" s="151">
        <v>9420446.7900000028</v>
      </c>
      <c r="E321" s="151">
        <v>4585523.3100000005</v>
      </c>
      <c r="F321" s="151">
        <v>108755896.74999999</v>
      </c>
      <c r="G321" s="151">
        <v>1592026.3</v>
      </c>
      <c r="H321" s="151">
        <v>14163662.300000001</v>
      </c>
      <c r="I321" s="151">
        <v>146187</v>
      </c>
      <c r="J321" s="157">
        <f t="shared" si="28"/>
        <v>194091174.13000003</v>
      </c>
      <c r="K321" s="158">
        <f t="shared" si="29"/>
        <v>64847878.470000014</v>
      </c>
    </row>
    <row r="322" spans="1:11" x14ac:dyDescent="0.2">
      <c r="A322" s="103">
        <f t="shared" si="30"/>
        <v>2016</v>
      </c>
      <c r="B322" s="102">
        <f t="shared" si="24"/>
        <v>9</v>
      </c>
      <c r="C322" s="151">
        <v>55844194.57</v>
      </c>
      <c r="D322" s="151">
        <v>9625853.0699999984</v>
      </c>
      <c r="E322" s="151">
        <v>4393264.0600000005</v>
      </c>
      <c r="F322" s="151">
        <v>109730579.24999999</v>
      </c>
      <c r="G322" s="151">
        <v>1529169.79</v>
      </c>
      <c r="H322" s="151">
        <v>15120991</v>
      </c>
      <c r="I322" s="151">
        <v>142994.14000000001</v>
      </c>
      <c r="J322" s="157">
        <f t="shared" si="28"/>
        <v>196387045.87999997</v>
      </c>
      <c r="K322" s="158">
        <f t="shared" si="29"/>
        <v>65470047.640000001</v>
      </c>
    </row>
    <row r="323" spans="1:11" x14ac:dyDescent="0.2">
      <c r="A323" s="103">
        <f t="shared" si="30"/>
        <v>2016</v>
      </c>
      <c r="B323" s="102">
        <f t="shared" si="24"/>
        <v>10</v>
      </c>
      <c r="C323" s="151">
        <v>52381873.729999997</v>
      </c>
      <c r="D323" s="151">
        <v>9263181.4500000011</v>
      </c>
      <c r="E323" s="151">
        <v>4567560.5600000005</v>
      </c>
      <c r="F323" s="151">
        <v>93565905.510000005</v>
      </c>
      <c r="G323" s="151">
        <v>1553240.68</v>
      </c>
      <c r="H323" s="151">
        <v>14153404.199999999</v>
      </c>
      <c r="I323" s="151">
        <v>131202.01</v>
      </c>
      <c r="J323" s="157">
        <f t="shared" si="28"/>
        <v>175616368.13999999</v>
      </c>
      <c r="K323" s="158">
        <f t="shared" si="29"/>
        <v>61645055.18</v>
      </c>
    </row>
    <row r="324" spans="1:11" x14ac:dyDescent="0.2">
      <c r="A324" s="103">
        <f t="shared" si="30"/>
        <v>2016</v>
      </c>
      <c r="B324" s="102">
        <f t="shared" si="24"/>
        <v>11</v>
      </c>
      <c r="C324" s="151">
        <v>47311402.879999995</v>
      </c>
      <c r="D324" s="151">
        <v>8881888.2799999993</v>
      </c>
      <c r="E324" s="151">
        <v>4635593.53</v>
      </c>
      <c r="F324" s="151">
        <v>71679522.829999998</v>
      </c>
      <c r="G324" s="151">
        <v>1564248.92</v>
      </c>
      <c r="H324" s="151">
        <v>12815965.710000001</v>
      </c>
      <c r="I324" s="151">
        <v>111629.97</v>
      </c>
      <c r="J324" s="157">
        <f t="shared" si="28"/>
        <v>147000252.12</v>
      </c>
      <c r="K324" s="158">
        <f t="shared" si="29"/>
        <v>56193291.159999996</v>
      </c>
    </row>
    <row r="325" spans="1:11" x14ac:dyDescent="0.2">
      <c r="A325" s="148">
        <f t="shared" si="30"/>
        <v>2016</v>
      </c>
      <c r="B325" s="149">
        <f t="shared" si="24"/>
        <v>12</v>
      </c>
      <c r="C325" s="208">
        <v>45604997.170000009</v>
      </c>
      <c r="D325" s="208">
        <v>8777564.0800000001</v>
      </c>
      <c r="E325" s="208">
        <v>4543431.93</v>
      </c>
      <c r="F325" s="208">
        <v>69275555.110000014</v>
      </c>
      <c r="G325" s="208">
        <v>1580566.75</v>
      </c>
      <c r="H325" s="208">
        <v>12371776.09</v>
      </c>
      <c r="I325" s="208">
        <v>102172.77</v>
      </c>
      <c r="J325" s="160">
        <f t="shared" si="28"/>
        <v>142256063.90000004</v>
      </c>
      <c r="K325" s="161">
        <f t="shared" si="29"/>
        <v>54382561.250000007</v>
      </c>
    </row>
    <row r="326" spans="1:11" x14ac:dyDescent="0.2">
      <c r="A326" s="50">
        <v>2017</v>
      </c>
      <c r="B326" s="70">
        <f>B314</f>
        <v>1</v>
      </c>
      <c r="C326" s="151">
        <v>44873042.140000015</v>
      </c>
      <c r="D326" s="151">
        <v>8556836.0499999989</v>
      </c>
      <c r="E326" s="151">
        <v>5508881.5100000007</v>
      </c>
      <c r="F326" s="151">
        <v>70949268.079999954</v>
      </c>
      <c r="G326" s="215"/>
      <c r="H326" s="151">
        <v>12465759.529999997</v>
      </c>
      <c r="I326" s="151">
        <v>102323.88</v>
      </c>
      <c r="J326" s="157">
        <f>SUM(C326:I326)</f>
        <v>142456111.18999997</v>
      </c>
      <c r="K326" s="158">
        <f>+C326+D326</f>
        <v>53429878.190000013</v>
      </c>
    </row>
    <row r="327" spans="1:11" x14ac:dyDescent="0.2">
      <c r="A327" s="50">
        <v>2017</v>
      </c>
      <c r="B327" s="70">
        <f>B315</f>
        <v>2</v>
      </c>
      <c r="C327" s="151">
        <v>42742438.100000024</v>
      </c>
      <c r="D327" s="151">
        <v>8110225.0799999991</v>
      </c>
      <c r="E327" s="151">
        <v>4183191.7900000005</v>
      </c>
      <c r="F327" s="151">
        <v>63633922.779999994</v>
      </c>
      <c r="G327" s="215"/>
      <c r="H327" s="151">
        <v>12437958.540000005</v>
      </c>
      <c r="I327" s="151">
        <v>109425.47</v>
      </c>
      <c r="J327" s="157">
        <f>SUM(C327:I327)</f>
        <v>131217161.76000002</v>
      </c>
      <c r="K327" s="158">
        <f>+C327+D327</f>
        <v>50852663.180000022</v>
      </c>
    </row>
    <row r="328" spans="1:11" x14ac:dyDescent="0.2">
      <c r="A328" s="50">
        <v>2017</v>
      </c>
      <c r="B328" s="70">
        <f>B316</f>
        <v>3</v>
      </c>
      <c r="C328" s="151">
        <v>43141198.350000016</v>
      </c>
      <c r="D328" s="151">
        <v>8337069.5999999996</v>
      </c>
      <c r="E328" s="151">
        <v>4471681.49</v>
      </c>
      <c r="F328" s="151">
        <v>63251499.410000011</v>
      </c>
      <c r="G328" s="215"/>
      <c r="H328" s="151">
        <v>12421749.560000001</v>
      </c>
      <c r="I328" s="151">
        <v>114373.73000000001</v>
      </c>
      <c r="J328" s="157">
        <f>SUM(C328:I328)</f>
        <v>131737572.14000003</v>
      </c>
      <c r="K328" s="158">
        <f>+C328+D328</f>
        <v>51478267.950000018</v>
      </c>
    </row>
    <row r="329" spans="1:11" x14ac:dyDescent="0.2">
      <c r="A329" s="50">
        <v>2017</v>
      </c>
      <c r="B329" s="70">
        <f t="shared" ref="B329:B337" si="31">B317</f>
        <v>4</v>
      </c>
      <c r="C329" s="151">
        <v>46145034.540000007</v>
      </c>
      <c r="D329" s="151">
        <v>8775001.6099999975</v>
      </c>
      <c r="E329" s="151">
        <v>4322824.9700000007</v>
      </c>
      <c r="F329" s="151">
        <v>71798641.479999989</v>
      </c>
      <c r="G329" s="215"/>
      <c r="H329" s="151">
        <v>12884779.24</v>
      </c>
      <c r="I329" s="151">
        <v>126767.23999999996</v>
      </c>
      <c r="J329" s="157">
        <f t="shared" ref="J329:J339" si="32">SUM(C329:I329)</f>
        <v>144053049.08000001</v>
      </c>
      <c r="K329" s="158">
        <f t="shared" ref="K329:K339" si="33">+C329+D329</f>
        <v>54920036.150000006</v>
      </c>
    </row>
    <row r="330" spans="1:11" x14ac:dyDescent="0.2">
      <c r="A330" s="50">
        <v>2017</v>
      </c>
      <c r="B330" s="70">
        <f t="shared" si="31"/>
        <v>5</v>
      </c>
      <c r="C330" s="151">
        <v>49434450.379999988</v>
      </c>
      <c r="D330" s="151">
        <v>8825427.4199999999</v>
      </c>
      <c r="E330" s="151">
        <v>4295434.28</v>
      </c>
      <c r="F330" s="151">
        <v>86288061.540000007</v>
      </c>
      <c r="G330" s="215"/>
      <c r="H330" s="151">
        <v>13665695.259999996</v>
      </c>
      <c r="I330" s="151">
        <v>142055.79999999999</v>
      </c>
      <c r="J330" s="157">
        <f t="shared" si="32"/>
        <v>162651124.68000001</v>
      </c>
      <c r="K330" s="158">
        <f t="shared" si="33"/>
        <v>58259877.79999999</v>
      </c>
    </row>
    <row r="331" spans="1:11" x14ac:dyDescent="0.2">
      <c r="A331" s="50">
        <v>2017</v>
      </c>
      <c r="B331" s="70">
        <f t="shared" si="31"/>
        <v>6</v>
      </c>
      <c r="C331" s="151">
        <v>51935676.979999974</v>
      </c>
      <c r="D331" s="151">
        <v>8888353.1300000008</v>
      </c>
      <c r="E331" s="151">
        <v>4383128.2200000007</v>
      </c>
      <c r="F331" s="151">
        <v>97339676.450000033</v>
      </c>
      <c r="G331" s="215"/>
      <c r="H331" s="151">
        <v>13628850.219999997</v>
      </c>
      <c r="I331" s="151">
        <v>148579.59000000003</v>
      </c>
      <c r="J331" s="157">
        <f t="shared" si="32"/>
        <v>176324264.59</v>
      </c>
      <c r="K331" s="158">
        <f t="shared" si="33"/>
        <v>60824030.109999977</v>
      </c>
    </row>
    <row r="332" spans="1:11" x14ac:dyDescent="0.2">
      <c r="A332" s="50">
        <v>2017</v>
      </c>
      <c r="B332" s="70">
        <f t="shared" si="31"/>
        <v>7</v>
      </c>
      <c r="C332" s="151">
        <v>52652240.54999996</v>
      </c>
      <c r="D332" s="151">
        <v>9021691.3100000024</v>
      </c>
      <c r="E332" s="151">
        <v>4540875.88</v>
      </c>
      <c r="F332" s="151">
        <v>101926139.31000002</v>
      </c>
      <c r="G332" s="215"/>
      <c r="H332" s="151">
        <v>13324018.369999999</v>
      </c>
      <c r="I332" s="151">
        <v>161525.43</v>
      </c>
      <c r="J332" s="157">
        <f t="shared" si="32"/>
        <v>181626490.84999999</v>
      </c>
      <c r="K332" s="158">
        <f t="shared" si="33"/>
        <v>61673931.859999962</v>
      </c>
    </row>
    <row r="333" spans="1:11" x14ac:dyDescent="0.2">
      <c r="A333" s="50">
        <v>2017</v>
      </c>
      <c r="B333" s="70">
        <f t="shared" si="31"/>
        <v>8</v>
      </c>
      <c r="C333" s="151">
        <v>53783040.069999993</v>
      </c>
      <c r="D333" s="151">
        <v>9060450.7400000002</v>
      </c>
      <c r="E333" s="151">
        <v>4163348.38</v>
      </c>
      <c r="F333" s="151">
        <v>105585423.80000003</v>
      </c>
      <c r="G333" s="215"/>
      <c r="H333" s="151">
        <v>14820273.240000002</v>
      </c>
      <c r="I333" s="151">
        <v>171483.33</v>
      </c>
      <c r="J333" s="157">
        <f t="shared" si="32"/>
        <v>187584019.56000003</v>
      </c>
      <c r="K333" s="158">
        <f t="shared" si="33"/>
        <v>62843490.809999995</v>
      </c>
    </row>
    <row r="334" spans="1:11" x14ac:dyDescent="0.2">
      <c r="A334" s="50">
        <v>2017</v>
      </c>
      <c r="B334" s="70">
        <f t="shared" si="31"/>
        <v>9</v>
      </c>
      <c r="C334" s="151">
        <v>53191205.449999981</v>
      </c>
      <c r="D334" s="151">
        <v>8782813.6799999997</v>
      </c>
      <c r="E334" s="151">
        <v>4901095.9800000004</v>
      </c>
      <c r="F334" s="151">
        <v>108494762.52000006</v>
      </c>
      <c r="G334" s="215"/>
      <c r="H334" s="151">
        <v>17227392.790000003</v>
      </c>
      <c r="I334" s="151">
        <v>161611.26999999996</v>
      </c>
      <c r="J334" s="157">
        <f t="shared" si="32"/>
        <v>192758881.69000006</v>
      </c>
      <c r="K334" s="158">
        <f t="shared" si="33"/>
        <v>61974019.12999998</v>
      </c>
    </row>
    <row r="335" spans="1:11" x14ac:dyDescent="0.2">
      <c r="A335" s="50">
        <v>2017</v>
      </c>
      <c r="B335" s="70">
        <f t="shared" si="31"/>
        <v>10</v>
      </c>
      <c r="C335" s="151">
        <v>49646036.469999947</v>
      </c>
      <c r="D335" s="151">
        <v>8656829.6599999983</v>
      </c>
      <c r="E335" s="151">
        <v>5098486.45</v>
      </c>
      <c r="F335" s="151">
        <v>96372035.480000049</v>
      </c>
      <c r="G335" s="215"/>
      <c r="H335" s="151">
        <v>16404781.890000002</v>
      </c>
      <c r="I335" s="151">
        <v>160902.07</v>
      </c>
      <c r="J335" s="157">
        <f t="shared" si="32"/>
        <v>176339072.02000001</v>
      </c>
      <c r="K335" s="158">
        <f t="shared" si="33"/>
        <v>58302866.129999943</v>
      </c>
    </row>
    <row r="336" spans="1:11" x14ac:dyDescent="0.2">
      <c r="A336" s="50">
        <v>2017</v>
      </c>
      <c r="B336" s="70">
        <f t="shared" si="31"/>
        <v>11</v>
      </c>
      <c r="C336" s="151">
        <v>45679077.779999994</v>
      </c>
      <c r="D336" s="151">
        <v>8378871.9000000013</v>
      </c>
      <c r="E336" s="151">
        <v>4021851.7499999995</v>
      </c>
      <c r="F336" s="151">
        <v>74025516.570000008</v>
      </c>
      <c r="G336" s="215"/>
      <c r="H336" s="151">
        <v>15309797.040000001</v>
      </c>
      <c r="I336" s="151">
        <v>140208.76999999999</v>
      </c>
      <c r="J336" s="157">
        <f t="shared" si="32"/>
        <v>147555323.81</v>
      </c>
      <c r="K336" s="158">
        <f t="shared" si="33"/>
        <v>54057949.679999992</v>
      </c>
    </row>
    <row r="337" spans="1:34" x14ac:dyDescent="0.2">
      <c r="A337" s="50">
        <v>2017</v>
      </c>
      <c r="B337" s="70">
        <f t="shared" si="31"/>
        <v>12</v>
      </c>
      <c r="C337" s="151">
        <v>42430683.099999949</v>
      </c>
      <c r="D337" s="151">
        <v>8180308.3200000003</v>
      </c>
      <c r="E337" s="151">
        <v>4284612.83</v>
      </c>
      <c r="F337" s="151">
        <v>66282300.230000034</v>
      </c>
      <c r="G337" s="215"/>
      <c r="H337" s="151">
        <v>14473903.870000003</v>
      </c>
      <c r="I337" s="151">
        <v>119016.05000000002</v>
      </c>
      <c r="J337" s="157">
        <f t="shared" si="32"/>
        <v>135770824.40000001</v>
      </c>
      <c r="K337" s="158">
        <f t="shared" si="33"/>
        <v>50610991.41999995</v>
      </c>
    </row>
    <row r="338" spans="1:34" x14ac:dyDescent="0.2">
      <c r="A338" s="50">
        <v>2018</v>
      </c>
      <c r="B338" s="70">
        <f>B326</f>
        <v>1</v>
      </c>
      <c r="C338" s="151">
        <v>44582278.980000004</v>
      </c>
      <c r="D338" s="151">
        <v>8327257.4600000009</v>
      </c>
      <c r="E338" s="151">
        <v>4579892.7700000005</v>
      </c>
      <c r="F338" s="151">
        <v>84969162.430000007</v>
      </c>
      <c r="G338" s="215"/>
      <c r="H338" s="151">
        <v>14780795.379999999</v>
      </c>
      <c r="I338" s="151">
        <v>123248.41</v>
      </c>
      <c r="J338" s="157">
        <f t="shared" si="32"/>
        <v>157362635.43000001</v>
      </c>
      <c r="K338" s="158">
        <f t="shared" si="33"/>
        <v>52909536.440000005</v>
      </c>
    </row>
    <row r="339" spans="1:34" x14ac:dyDescent="0.2">
      <c r="A339" s="50">
        <v>2018</v>
      </c>
      <c r="B339" s="70">
        <f>B327</f>
        <v>2</v>
      </c>
      <c r="C339" s="151">
        <v>42880139.949999973</v>
      </c>
      <c r="D339" s="151">
        <v>8067794.29</v>
      </c>
      <c r="E339" s="151">
        <v>4393739.41</v>
      </c>
      <c r="F339" s="151">
        <v>74296982.99000001</v>
      </c>
      <c r="G339" s="215"/>
      <c r="H339" s="151">
        <v>14386845.450000009</v>
      </c>
      <c r="I339" s="151">
        <v>124007.70000000001</v>
      </c>
      <c r="J339" s="157">
        <f t="shared" si="32"/>
        <v>144149509.78999999</v>
      </c>
      <c r="K339" s="158">
        <f t="shared" si="33"/>
        <v>50947934.239999972</v>
      </c>
    </row>
    <row r="340" spans="1:34" x14ac:dyDescent="0.2">
      <c r="A340" s="50">
        <v>2018</v>
      </c>
      <c r="B340" s="70">
        <f>B328</f>
        <v>3</v>
      </c>
      <c r="C340" s="151">
        <v>43983045.620000005</v>
      </c>
      <c r="D340" s="151">
        <v>8565130.7299999986</v>
      </c>
      <c r="E340" s="151">
        <v>4023700.6</v>
      </c>
      <c r="F340" s="151">
        <v>70183617.329999983</v>
      </c>
      <c r="G340" s="215"/>
      <c r="H340" s="151">
        <v>14530312.700000001</v>
      </c>
      <c r="I340" s="151">
        <v>127834.32999999999</v>
      </c>
      <c r="J340" s="157">
        <f>SUM(C340:I340)</f>
        <v>141413641.31</v>
      </c>
      <c r="K340" s="158">
        <f>+C340+D340</f>
        <v>52548176.350000001</v>
      </c>
    </row>
    <row r="341" spans="1:34" x14ac:dyDescent="0.2">
      <c r="A341" s="50">
        <v>2018</v>
      </c>
      <c r="B341" s="70">
        <f t="shared" ref="B341:B349" si="34">B329</f>
        <v>4</v>
      </c>
      <c r="C341" s="151">
        <v>43879521.780000016</v>
      </c>
      <c r="D341" s="151">
        <v>8627289.0799999982</v>
      </c>
      <c r="E341" s="151">
        <v>4387599.54</v>
      </c>
      <c r="F341" s="151">
        <v>70853522.079999983</v>
      </c>
      <c r="G341" s="215"/>
      <c r="H341" s="151">
        <v>14811537.500000009</v>
      </c>
      <c r="I341" s="151">
        <v>131843.47999999998</v>
      </c>
      <c r="J341" s="157">
        <f t="shared" ref="J341:J351" si="35">SUM(C341:I341)</f>
        <v>142691313.45999998</v>
      </c>
      <c r="K341" s="158">
        <f t="shared" ref="K341:K351" si="36">+C341+D341</f>
        <v>52506810.860000014</v>
      </c>
    </row>
    <row r="342" spans="1:34" x14ac:dyDescent="0.2">
      <c r="A342" s="50">
        <v>2018</v>
      </c>
      <c r="B342" s="70">
        <f t="shared" si="34"/>
        <v>5</v>
      </c>
      <c r="C342" s="151">
        <v>45611214.209999964</v>
      </c>
      <c r="D342" s="151">
        <v>8804460.0800000019</v>
      </c>
      <c r="E342" s="151">
        <v>4629684.3499999996</v>
      </c>
      <c r="F342" s="151">
        <v>76566891.660000026</v>
      </c>
      <c r="G342" s="215"/>
      <c r="H342" s="151">
        <v>15212407.330000006</v>
      </c>
      <c r="I342" s="151">
        <v>147268.53999999998</v>
      </c>
      <c r="J342" s="157">
        <f t="shared" si="35"/>
        <v>150971926.16999999</v>
      </c>
      <c r="K342" s="158">
        <f t="shared" si="36"/>
        <v>54415674.289999962</v>
      </c>
    </row>
    <row r="343" spans="1:34" x14ac:dyDescent="0.2">
      <c r="A343" s="50">
        <v>2018</v>
      </c>
      <c r="B343" s="70">
        <f t="shared" si="34"/>
        <v>6</v>
      </c>
      <c r="C343" s="151">
        <v>49665861.680000007</v>
      </c>
      <c r="D343" s="151">
        <v>8908663.4000000004</v>
      </c>
      <c r="E343" s="151">
        <v>4916846.8800000008</v>
      </c>
      <c r="F343" s="151">
        <v>93973124.240000024</v>
      </c>
      <c r="G343" s="215"/>
      <c r="H343" s="151">
        <v>15719285.040000003</v>
      </c>
      <c r="I343" s="151">
        <v>158298.08000000002</v>
      </c>
      <c r="J343" s="157">
        <f t="shared" si="35"/>
        <v>173342079.32000005</v>
      </c>
      <c r="K343" s="158">
        <f t="shared" si="36"/>
        <v>58574525.080000006</v>
      </c>
    </row>
    <row r="344" spans="1:34" x14ac:dyDescent="0.2">
      <c r="A344" s="50">
        <v>2018</v>
      </c>
      <c r="B344" s="70">
        <f t="shared" si="34"/>
        <v>7</v>
      </c>
      <c r="C344" s="151">
        <v>52961611.410000011</v>
      </c>
      <c r="D344" s="151">
        <v>9204673.8599999994</v>
      </c>
      <c r="E344" s="151">
        <v>5378975.1500000004</v>
      </c>
      <c r="F344" s="151">
        <v>108791837.83999999</v>
      </c>
      <c r="G344" s="215"/>
      <c r="H344" s="151">
        <v>15911061.750000002</v>
      </c>
      <c r="I344" s="151">
        <v>181622.22999999998</v>
      </c>
      <c r="J344" s="157">
        <f t="shared" si="35"/>
        <v>192429782.23999998</v>
      </c>
      <c r="K344" s="158">
        <f t="shared" si="36"/>
        <v>62166285.270000011</v>
      </c>
    </row>
    <row r="345" spans="1:34" x14ac:dyDescent="0.2">
      <c r="A345" s="50">
        <v>2018</v>
      </c>
      <c r="B345" s="70">
        <f t="shared" si="34"/>
        <v>8</v>
      </c>
      <c r="C345" s="151">
        <v>52758834.200000055</v>
      </c>
      <c r="D345" s="151">
        <v>9240416.290000001</v>
      </c>
      <c r="E345" s="151">
        <v>5207018.370000001</v>
      </c>
      <c r="F345" s="151">
        <v>105484739.30000001</v>
      </c>
      <c r="G345" s="215"/>
      <c r="H345" s="151">
        <v>16030263.170000004</v>
      </c>
      <c r="I345" s="151">
        <v>190218.39</v>
      </c>
      <c r="J345" s="157">
        <f t="shared" si="35"/>
        <v>188911489.72000009</v>
      </c>
      <c r="K345" s="158">
        <f t="shared" si="36"/>
        <v>61999250.490000054</v>
      </c>
      <c r="M345" s="122"/>
    </row>
    <row r="346" spans="1:34" x14ac:dyDescent="0.2">
      <c r="A346" s="50">
        <v>2018</v>
      </c>
      <c r="B346" s="70">
        <f t="shared" si="34"/>
        <v>9</v>
      </c>
      <c r="C346" s="151">
        <v>55901248.079999976</v>
      </c>
      <c r="D346" s="151">
        <v>9608839.9199999999</v>
      </c>
      <c r="E346" s="151">
        <v>4379261.8900000006</v>
      </c>
      <c r="F346" s="151">
        <v>117065045.65000002</v>
      </c>
      <c r="G346" s="215"/>
      <c r="H346" s="151">
        <v>18069401.200000003</v>
      </c>
      <c r="I346" s="151">
        <v>194628.80000000002</v>
      </c>
      <c r="J346" s="157">
        <f t="shared" si="35"/>
        <v>205218425.54000002</v>
      </c>
      <c r="K346" s="158">
        <f t="shared" si="36"/>
        <v>65510087.999999978</v>
      </c>
      <c r="M346" s="122"/>
      <c r="N346" s="48" t="s">
        <v>38</v>
      </c>
      <c r="Y346" s="48" t="s">
        <v>38</v>
      </c>
      <c r="AC346" s="48"/>
    </row>
    <row r="347" spans="1:34" x14ac:dyDescent="0.2">
      <c r="A347" s="50">
        <v>2018</v>
      </c>
      <c r="B347" s="70">
        <f t="shared" si="34"/>
        <v>10</v>
      </c>
      <c r="C347" s="151">
        <v>53265304.340000011</v>
      </c>
      <c r="D347" s="151">
        <v>9290064.8899999987</v>
      </c>
      <c r="E347" s="151">
        <v>4159248.7099999995</v>
      </c>
      <c r="F347" s="151">
        <v>105296906.82999998</v>
      </c>
      <c r="G347" s="215"/>
      <c r="H347" s="151">
        <v>17150997.310000006</v>
      </c>
      <c r="I347" s="151">
        <v>194679.67999999999</v>
      </c>
      <c r="J347" s="157">
        <f t="shared" si="35"/>
        <v>189357201.75999999</v>
      </c>
      <c r="K347" s="158">
        <f t="shared" si="36"/>
        <v>62555369.230000012</v>
      </c>
      <c r="M347" s="122"/>
      <c r="N347" s="6" t="s">
        <v>182</v>
      </c>
      <c r="O347" s="6"/>
      <c r="P347" s="6"/>
      <c r="Q347" s="6"/>
      <c r="Y347" s="6" t="s">
        <v>97</v>
      </c>
      <c r="Z347" s="6"/>
      <c r="AA347" s="6"/>
      <c r="AB347" s="6"/>
    </row>
    <row r="348" spans="1:34" x14ac:dyDescent="0.2">
      <c r="A348" s="50">
        <v>2018</v>
      </c>
      <c r="B348" s="70">
        <f t="shared" si="34"/>
        <v>11</v>
      </c>
      <c r="C348" s="151">
        <v>49182353.189999998</v>
      </c>
      <c r="D348" s="151">
        <v>8752667.4499999993</v>
      </c>
      <c r="E348" s="151">
        <v>4469457.96</v>
      </c>
      <c r="F348" s="151">
        <v>85953483.579999983</v>
      </c>
      <c r="G348" s="215"/>
      <c r="H348" s="151">
        <v>16049951.289999997</v>
      </c>
      <c r="I348" s="151">
        <v>170568.53000000003</v>
      </c>
      <c r="J348" s="157">
        <f t="shared" si="35"/>
        <v>164578481.99999997</v>
      </c>
      <c r="K348" s="158">
        <f t="shared" si="36"/>
        <v>57935020.640000001</v>
      </c>
      <c r="M348" s="122"/>
      <c r="N348" s="18">
        <v>2008</v>
      </c>
      <c r="O348" s="18">
        <v>2011</v>
      </c>
      <c r="P348" s="18">
        <v>2016</v>
      </c>
      <c r="Q348" s="18">
        <v>2017</v>
      </c>
      <c r="R348" s="18">
        <v>2018</v>
      </c>
      <c r="S348" s="18">
        <v>2019</v>
      </c>
      <c r="T348" s="18">
        <v>2020</v>
      </c>
      <c r="U348" s="18">
        <v>2021</v>
      </c>
      <c r="V348" s="18">
        <v>2022</v>
      </c>
      <c r="W348" s="18">
        <v>2023</v>
      </c>
      <c r="Y348" s="18">
        <v>2008</v>
      </c>
      <c r="Z348" s="18">
        <v>2011</v>
      </c>
      <c r="AA348" s="18">
        <v>2016</v>
      </c>
      <c r="AB348" s="18">
        <v>2017</v>
      </c>
      <c r="AC348" s="18">
        <v>2018</v>
      </c>
      <c r="AD348" s="18">
        <v>2019</v>
      </c>
      <c r="AE348" s="18">
        <v>2020</v>
      </c>
      <c r="AF348" s="18">
        <v>2021</v>
      </c>
      <c r="AG348" s="18">
        <v>2022</v>
      </c>
      <c r="AH348" s="18">
        <v>2023</v>
      </c>
    </row>
    <row r="349" spans="1:34" x14ac:dyDescent="0.2">
      <c r="A349" s="50">
        <v>2018</v>
      </c>
      <c r="B349" s="70">
        <f t="shared" si="34"/>
        <v>12</v>
      </c>
      <c r="C349" s="151">
        <v>44438652.559999965</v>
      </c>
      <c r="D349" s="151">
        <v>8478850</v>
      </c>
      <c r="E349" s="151">
        <v>4617180.62</v>
      </c>
      <c r="F349" s="151">
        <v>73682906.339999959</v>
      </c>
      <c r="G349" s="215"/>
      <c r="H349" s="151">
        <v>14981777.590000005</v>
      </c>
      <c r="I349" s="151">
        <v>131524.82</v>
      </c>
      <c r="J349" s="157">
        <f t="shared" si="35"/>
        <v>146330891.92999992</v>
      </c>
      <c r="K349" s="158">
        <f t="shared" si="36"/>
        <v>52917502.559999965</v>
      </c>
      <c r="M349" s="221" t="s">
        <v>190</v>
      </c>
      <c r="N349" s="153">
        <f t="shared" ref="N349:N360" si="37">+F218</f>
        <v>78967351.010000005</v>
      </c>
      <c r="O349" s="153">
        <f t="shared" ref="O349:O360" si="38">+F254</f>
        <v>94789759.499999985</v>
      </c>
      <c r="P349" s="153">
        <f t="shared" ref="P349:P360" si="39">F314</f>
        <v>79167700.820000008</v>
      </c>
      <c r="Q349" s="153">
        <f t="shared" ref="Q349:Q360" si="40">F326</f>
        <v>70949268.079999954</v>
      </c>
      <c r="R349" s="153">
        <f t="shared" ref="R349:R360" si="41">F338</f>
        <v>84969162.430000007</v>
      </c>
      <c r="S349" s="153">
        <f t="shared" ref="S349:S360" si="42">F350</f>
        <v>71072549.060000017</v>
      </c>
      <c r="T349" s="153">
        <f t="shared" ref="T349:T360" si="43">F362</f>
        <v>65688279.610000007</v>
      </c>
      <c r="U349" s="402">
        <f t="shared" ref="U349:U360" si="44">F374</f>
        <v>84464096.979999989</v>
      </c>
      <c r="V349" s="153">
        <f t="shared" ref="V349:V360" si="45">F386</f>
        <v>91829721.189999998</v>
      </c>
      <c r="W349" s="153">
        <f>F398</f>
        <v>119967078.59999999</v>
      </c>
      <c r="X349" s="221" t="s">
        <v>190</v>
      </c>
      <c r="Y349" s="3">
        <f>+Sales!F218</f>
        <v>685353992</v>
      </c>
      <c r="Z349" s="3">
        <f>+Sales!F254</f>
        <v>829969671</v>
      </c>
      <c r="AA349" s="13">
        <f>Sales!F314</f>
        <v>701024866</v>
      </c>
      <c r="AB349" s="13">
        <f>Sales!F326</f>
        <v>647022447</v>
      </c>
      <c r="AC349" s="13">
        <f>Sales!F338</f>
        <v>751564057</v>
      </c>
      <c r="AD349" s="13">
        <f>Sales!F350</f>
        <v>663991350</v>
      </c>
      <c r="AE349" s="13">
        <f>Sales!F362</f>
        <v>653378785</v>
      </c>
      <c r="AF349" s="13">
        <f>Sales!F374</f>
        <v>752050832</v>
      </c>
      <c r="AG349" s="13">
        <f>Sales!F386</f>
        <v>701248479</v>
      </c>
      <c r="AH349" s="13">
        <f>Sales!F398</f>
        <v>765653951</v>
      </c>
    </row>
    <row r="350" spans="1:34" x14ac:dyDescent="0.2">
      <c r="A350" s="50">
        <v>2019</v>
      </c>
      <c r="B350" s="70">
        <f>B338</f>
        <v>1</v>
      </c>
      <c r="C350" s="151">
        <v>39762749.629999995</v>
      </c>
      <c r="D350" s="151">
        <v>7466926.8199999984</v>
      </c>
      <c r="E350" s="151">
        <v>3132165.66</v>
      </c>
      <c r="F350" s="151">
        <v>71072549.060000017</v>
      </c>
      <c r="G350" s="215"/>
      <c r="H350" s="151">
        <v>13569696.16</v>
      </c>
      <c r="I350" s="151">
        <v>112202.68</v>
      </c>
      <c r="J350" s="157">
        <f t="shared" si="35"/>
        <v>135116290.01000002</v>
      </c>
      <c r="K350" s="158">
        <f t="shared" si="36"/>
        <v>47229676.449999996</v>
      </c>
      <c r="M350" s="221" t="s">
        <v>191</v>
      </c>
      <c r="N350" s="153">
        <f t="shared" si="37"/>
        <v>63334231.560000002</v>
      </c>
      <c r="O350" s="153">
        <f t="shared" si="38"/>
        <v>70612254.379999995</v>
      </c>
      <c r="P350" s="153">
        <f t="shared" si="39"/>
        <v>72475020.289999992</v>
      </c>
      <c r="Q350" s="153">
        <f t="shared" si="40"/>
        <v>63633922.779999994</v>
      </c>
      <c r="R350" s="153">
        <f t="shared" si="41"/>
        <v>74296982.99000001</v>
      </c>
      <c r="S350" s="153">
        <f t="shared" si="42"/>
        <v>71187364.920000032</v>
      </c>
      <c r="T350" s="153">
        <f t="shared" si="43"/>
        <v>66933477.520000003</v>
      </c>
      <c r="U350" s="402">
        <f t="shared" si="44"/>
        <v>75680537.410000011</v>
      </c>
      <c r="V350" s="153">
        <f t="shared" si="45"/>
        <v>92494212.200000003</v>
      </c>
      <c r="W350" s="153">
        <f>F399</f>
        <v>100813529.79000001</v>
      </c>
      <c r="X350" s="221" t="s">
        <v>191</v>
      </c>
      <c r="Y350" s="3">
        <f>+Sales!F219</f>
        <v>539795539</v>
      </c>
      <c r="Z350" s="3">
        <f>+Sales!F255</f>
        <v>620101251</v>
      </c>
      <c r="AA350" s="13">
        <f>Sales!F315</f>
        <v>637914902</v>
      </c>
      <c r="AB350" s="13">
        <f>Sales!F327</f>
        <v>559082951</v>
      </c>
      <c r="AC350" s="13">
        <f>Sales!F339</f>
        <v>653481079</v>
      </c>
      <c r="AD350" s="13">
        <f>Sales!F351</f>
        <v>666370931</v>
      </c>
      <c r="AE350" s="13">
        <f>Sales!F363</f>
        <v>605549118</v>
      </c>
      <c r="AF350" s="13">
        <f>Sales!F375</f>
        <v>669967690</v>
      </c>
      <c r="AG350" s="13">
        <f>Sales!F387</f>
        <v>718514450</v>
      </c>
      <c r="AH350" s="13">
        <f>Sales!F399</f>
        <v>639983943</v>
      </c>
    </row>
    <row r="351" spans="1:34" x14ac:dyDescent="0.2">
      <c r="A351" s="50">
        <v>2019</v>
      </c>
      <c r="B351" s="70">
        <f t="shared" ref="B351:B377" si="46">B339</f>
        <v>2</v>
      </c>
      <c r="C351" s="151">
        <v>39435466.489999965</v>
      </c>
      <c r="D351" s="151">
        <v>7469235.3700000001</v>
      </c>
      <c r="E351" s="151">
        <v>4252877.62</v>
      </c>
      <c r="F351" s="151">
        <v>71187364.920000032</v>
      </c>
      <c r="G351" s="215"/>
      <c r="H351" s="151">
        <v>13546251.149999993</v>
      </c>
      <c r="I351" s="151">
        <v>128746.83</v>
      </c>
      <c r="J351" s="157">
        <f t="shared" si="35"/>
        <v>136019942.38</v>
      </c>
      <c r="K351" s="158">
        <f t="shared" si="36"/>
        <v>46904701.859999962</v>
      </c>
      <c r="M351" s="221" t="s">
        <v>192</v>
      </c>
      <c r="N351" s="153">
        <f t="shared" si="37"/>
        <v>64681847.999999993</v>
      </c>
      <c r="O351" s="153">
        <f t="shared" si="38"/>
        <v>59927159.640000001</v>
      </c>
      <c r="P351" s="153">
        <f t="shared" si="39"/>
        <v>65792199.050000004</v>
      </c>
      <c r="Q351" s="153">
        <f t="shared" si="40"/>
        <v>63251499.410000011</v>
      </c>
      <c r="R351" s="153">
        <f t="shared" si="41"/>
        <v>70183617.329999983</v>
      </c>
      <c r="S351" s="153">
        <f t="shared" si="42"/>
        <v>65463312.430000007</v>
      </c>
      <c r="T351" s="153">
        <f t="shared" si="43"/>
        <v>68395177.859999999</v>
      </c>
      <c r="U351" s="402">
        <f t="shared" si="44"/>
        <v>71483424.970000014</v>
      </c>
      <c r="V351" s="153">
        <f t="shared" si="45"/>
        <v>85758203.200000018</v>
      </c>
      <c r="W351" s="153">
        <f>F400</f>
        <v>104406762.97</v>
      </c>
      <c r="X351" s="221" t="s">
        <v>192</v>
      </c>
      <c r="Y351" s="3">
        <f>+Sales!F220</f>
        <v>552400415</v>
      </c>
      <c r="Z351" s="3">
        <f>+Sales!F256</f>
        <v>523788496</v>
      </c>
      <c r="AA351" s="13">
        <f>Sales!F316</f>
        <v>575617026</v>
      </c>
      <c r="AB351" s="13">
        <f>Sales!F328</f>
        <v>555008455</v>
      </c>
      <c r="AC351" s="13">
        <f>Sales!F340</f>
        <v>615024475</v>
      </c>
      <c r="AD351" s="13">
        <f>Sales!F352</f>
        <v>608981292</v>
      </c>
      <c r="AE351" s="13">
        <f>Sales!F364</f>
        <v>620495671</v>
      </c>
      <c r="AF351" s="13">
        <f>Sales!F376</f>
        <v>629788931</v>
      </c>
      <c r="AG351" s="13">
        <f>Sales!F388</f>
        <v>662203291</v>
      </c>
      <c r="AH351" s="13">
        <f>Sales!F400</f>
        <v>666953849</v>
      </c>
    </row>
    <row r="352" spans="1:34" x14ac:dyDescent="0.2">
      <c r="A352" s="50">
        <v>2019</v>
      </c>
      <c r="B352" s="70">
        <f t="shared" si="46"/>
        <v>3</v>
      </c>
      <c r="C352" s="151">
        <v>40704707.500000007</v>
      </c>
      <c r="D352" s="151">
        <v>7807210.1399999987</v>
      </c>
      <c r="E352" s="151">
        <v>4616770.74</v>
      </c>
      <c r="F352" s="151">
        <v>65463312.430000007</v>
      </c>
      <c r="G352" s="215"/>
      <c r="H352" s="151">
        <v>14120740.729999999</v>
      </c>
      <c r="I352" s="151">
        <v>130556.37</v>
      </c>
      <c r="J352" s="157">
        <f t="shared" ref="J352:J362" si="47">SUM(C352:I352)</f>
        <v>132843297.91000003</v>
      </c>
      <c r="K352" s="158">
        <f t="shared" ref="K352:K362" si="48">+C352+D352</f>
        <v>48511917.640000008</v>
      </c>
      <c r="M352" s="221" t="s">
        <v>193</v>
      </c>
      <c r="N352" s="153">
        <f t="shared" si="37"/>
        <v>70509064.300000012</v>
      </c>
      <c r="O352" s="153">
        <f t="shared" si="38"/>
        <v>66457290.350000001</v>
      </c>
      <c r="P352" s="153">
        <f t="shared" si="39"/>
        <v>70544470.980000004</v>
      </c>
      <c r="Q352" s="153">
        <f t="shared" si="40"/>
        <v>71798641.479999989</v>
      </c>
      <c r="R352" s="153">
        <f t="shared" si="41"/>
        <v>70853522.079999983</v>
      </c>
      <c r="S352" s="153">
        <f t="shared" si="42"/>
        <v>67658540.519999981</v>
      </c>
      <c r="T352" s="153">
        <f t="shared" si="43"/>
        <v>84290274.510000005</v>
      </c>
      <c r="U352" s="402">
        <f t="shared" si="44"/>
        <v>78096224.329999998</v>
      </c>
      <c r="V352" s="153">
        <f t="shared" si="45"/>
        <v>97636492.020000026</v>
      </c>
      <c r="W352" s="153">
        <f>F401</f>
        <v>130814661.22000001</v>
      </c>
      <c r="X352" s="221" t="s">
        <v>193</v>
      </c>
      <c r="Y352" s="3">
        <f>+Sales!F221</f>
        <v>606729937</v>
      </c>
      <c r="Z352" s="3">
        <f>+Sales!F257</f>
        <v>582252923</v>
      </c>
      <c r="AA352" s="13">
        <f>Sales!F317</f>
        <v>620515992</v>
      </c>
      <c r="AB352" s="13">
        <f>Sales!F329</f>
        <v>638656530</v>
      </c>
      <c r="AC352" s="13">
        <f>Sales!F341</f>
        <v>620456596</v>
      </c>
      <c r="AD352" s="13">
        <f>Sales!F353</f>
        <v>604937815</v>
      </c>
      <c r="AE352" s="13">
        <f>Sales!F365</f>
        <v>775964445</v>
      </c>
      <c r="AF352" s="13">
        <f>Sales!F377</f>
        <v>693089354</v>
      </c>
      <c r="AG352" s="13">
        <f>Sales!F389</f>
        <v>695553311</v>
      </c>
      <c r="AH352" s="13">
        <f>Sales!F401</f>
        <v>770322892</v>
      </c>
    </row>
    <row r="353" spans="1:35" x14ac:dyDescent="0.2">
      <c r="A353" s="50">
        <v>2019</v>
      </c>
      <c r="B353" s="70">
        <f t="shared" si="46"/>
        <v>4</v>
      </c>
      <c r="C353" s="151">
        <v>42711790.289999999</v>
      </c>
      <c r="D353" s="151">
        <v>8268157.450000002</v>
      </c>
      <c r="E353" s="151">
        <v>5085528.88</v>
      </c>
      <c r="F353" s="151">
        <v>67658540.519999981</v>
      </c>
      <c r="G353" s="215"/>
      <c r="H353" s="151">
        <v>14374007.630000006</v>
      </c>
      <c r="I353" s="151">
        <v>142144.02999999997</v>
      </c>
      <c r="J353" s="157">
        <f t="shared" si="47"/>
        <v>138240168.79999998</v>
      </c>
      <c r="K353" s="158">
        <f t="shared" si="48"/>
        <v>50979947.740000002</v>
      </c>
      <c r="M353" s="221" t="s">
        <v>194</v>
      </c>
      <c r="N353" s="153">
        <f t="shared" si="37"/>
        <v>78128939.039999992</v>
      </c>
      <c r="O353" s="153">
        <f t="shared" si="38"/>
        <v>84392405.909999996</v>
      </c>
      <c r="P353" s="153">
        <f t="shared" si="39"/>
        <v>80492197.739999995</v>
      </c>
      <c r="Q353" s="153">
        <f t="shared" si="40"/>
        <v>86288061.540000007</v>
      </c>
      <c r="R353" s="153">
        <f t="shared" si="41"/>
        <v>76566891.660000026</v>
      </c>
      <c r="S353" s="153">
        <f t="shared" si="42"/>
        <v>85960653.760000005</v>
      </c>
      <c r="T353" s="153">
        <f t="shared" si="43"/>
        <v>86959830.520000011</v>
      </c>
      <c r="U353" s="402">
        <f t="shared" si="44"/>
        <v>91188776.159999996</v>
      </c>
      <c r="V353" s="153">
        <f t="shared" si="45"/>
        <v>114702264.67</v>
      </c>
      <c r="W353" s="153"/>
      <c r="X353" s="221" t="s">
        <v>194</v>
      </c>
      <c r="Y353" s="3">
        <f>+Sales!F222</f>
        <v>677675516</v>
      </c>
      <c r="Z353" s="3">
        <f>+Sales!F258</f>
        <v>741581556</v>
      </c>
      <c r="AA353" s="13">
        <f>Sales!F318</f>
        <v>713560525</v>
      </c>
      <c r="AB353" s="13">
        <f>Sales!F330</f>
        <v>776657380</v>
      </c>
      <c r="AC353" s="13">
        <f>Sales!F342</f>
        <v>675215977</v>
      </c>
      <c r="AD353" s="13">
        <f>Sales!F354</f>
        <v>781412975</v>
      </c>
      <c r="AE353" s="13">
        <f>Sales!F366</f>
        <v>801319075</v>
      </c>
      <c r="AF353" s="13">
        <f>Sales!F378</f>
        <v>816075751</v>
      </c>
      <c r="AG353" s="13">
        <f>Sales!F390</f>
        <v>828087984</v>
      </c>
    </row>
    <row r="354" spans="1:35" x14ac:dyDescent="0.2">
      <c r="A354" s="50">
        <v>2019</v>
      </c>
      <c r="B354" s="70">
        <f t="shared" si="46"/>
        <v>5</v>
      </c>
      <c r="C354" s="151">
        <v>46594257.43</v>
      </c>
      <c r="D354" s="151">
        <v>8925967.0499999989</v>
      </c>
      <c r="E354" s="151">
        <v>5393991.2599999998</v>
      </c>
      <c r="F354" s="151">
        <v>85960653.760000005</v>
      </c>
      <c r="G354" s="215"/>
      <c r="H354" s="151">
        <v>15533356.260000005</v>
      </c>
      <c r="I354" s="151">
        <v>185340.45</v>
      </c>
      <c r="J354" s="157">
        <f t="shared" si="47"/>
        <v>162593566.20999998</v>
      </c>
      <c r="K354" s="158">
        <f t="shared" si="48"/>
        <v>55520224.479999997</v>
      </c>
      <c r="M354" s="221" t="s">
        <v>195</v>
      </c>
      <c r="N354" s="153">
        <f t="shared" si="37"/>
        <v>98591203.310000002</v>
      </c>
      <c r="O354" s="153">
        <f t="shared" si="38"/>
        <v>99102671.650000006</v>
      </c>
      <c r="P354" s="153">
        <f t="shared" si="39"/>
        <v>101550104.67999999</v>
      </c>
      <c r="Q354" s="153">
        <f t="shared" si="40"/>
        <v>97339676.450000033</v>
      </c>
      <c r="R354" s="153">
        <f t="shared" si="41"/>
        <v>93973124.240000024</v>
      </c>
      <c r="S354" s="153">
        <f t="shared" si="42"/>
        <v>107005756.69</v>
      </c>
      <c r="T354" s="153">
        <f t="shared" si="43"/>
        <v>82988105.360000014</v>
      </c>
      <c r="U354" s="402">
        <f t="shared" si="44"/>
        <v>107137774.19</v>
      </c>
      <c r="V354" s="153">
        <f t="shared" si="45"/>
        <v>135551544.42000002</v>
      </c>
      <c r="W354" s="153"/>
      <c r="X354" s="221" t="s">
        <v>195</v>
      </c>
      <c r="Y354" s="3">
        <f>+Sales!F223</f>
        <v>868392384</v>
      </c>
      <c r="Z354" s="3">
        <f>+Sales!F259</f>
        <v>869283984</v>
      </c>
      <c r="AA354" s="13">
        <f>Sales!F319</f>
        <v>906681351</v>
      </c>
      <c r="AB354" s="13">
        <f>Sales!F331</f>
        <v>880042608</v>
      </c>
      <c r="AC354" s="13">
        <f>Sales!F343</f>
        <v>837665516</v>
      </c>
      <c r="AD354" s="13">
        <f>Sales!F355</f>
        <v>979404744</v>
      </c>
      <c r="AE354" s="13">
        <f>Sales!F367</f>
        <v>944762941</v>
      </c>
      <c r="AF354" s="13">
        <f>Sales!F379</f>
        <v>963561935</v>
      </c>
      <c r="AG354" s="13">
        <f>Sales!F391</f>
        <v>989264522</v>
      </c>
    </row>
    <row r="355" spans="1:35" x14ac:dyDescent="0.2">
      <c r="A355" s="50">
        <v>2019</v>
      </c>
      <c r="B355" s="70">
        <f t="shared" si="46"/>
        <v>6</v>
      </c>
      <c r="C355" s="151">
        <v>51826905.299999967</v>
      </c>
      <c r="D355" s="151">
        <v>8932339.4299999997</v>
      </c>
      <c r="E355" s="151">
        <v>5078008.2699999996</v>
      </c>
      <c r="F355" s="151">
        <v>107005756.69</v>
      </c>
      <c r="G355" s="215"/>
      <c r="H355" s="151">
        <v>16039266.639999999</v>
      </c>
      <c r="I355" s="151">
        <v>206461.25</v>
      </c>
      <c r="J355" s="157">
        <f t="shared" si="47"/>
        <v>189088737.57999995</v>
      </c>
      <c r="K355" s="158">
        <f t="shared" si="48"/>
        <v>60759244.729999967</v>
      </c>
      <c r="M355" s="221" t="s">
        <v>196</v>
      </c>
      <c r="N355" s="153">
        <f t="shared" si="37"/>
        <v>97041124.540000007</v>
      </c>
      <c r="O355" s="153">
        <f t="shared" si="38"/>
        <v>102407885.20999999</v>
      </c>
      <c r="P355" s="153">
        <f t="shared" si="39"/>
        <v>112512843.73999999</v>
      </c>
      <c r="Q355" s="153">
        <f t="shared" si="40"/>
        <v>101926139.31000002</v>
      </c>
      <c r="R355" s="153">
        <f t="shared" si="41"/>
        <v>108791837.83999999</v>
      </c>
      <c r="S355" s="153">
        <f t="shared" si="42"/>
        <v>110295635.53000002</v>
      </c>
      <c r="T355" s="153">
        <f t="shared" si="43"/>
        <v>97937004.440000027</v>
      </c>
      <c r="U355" s="402">
        <f t="shared" si="44"/>
        <v>110221123.25</v>
      </c>
      <c r="V355" s="153">
        <f t="shared" si="45"/>
        <v>148299783.50000003</v>
      </c>
      <c r="W355" s="153"/>
      <c r="X355" s="221" t="s">
        <v>196</v>
      </c>
      <c r="Y355" s="3">
        <f>+Sales!F224</f>
        <v>853985347</v>
      </c>
      <c r="Z355" s="3">
        <f>+Sales!F260</f>
        <v>898399872</v>
      </c>
      <c r="AA355" s="13">
        <f>Sales!F320</f>
        <v>1006319551</v>
      </c>
      <c r="AB355" s="13">
        <f>Sales!F332</f>
        <v>921289112</v>
      </c>
      <c r="AC355" s="13">
        <f>Sales!F344</f>
        <v>974494481</v>
      </c>
      <c r="AD355" s="13">
        <f>Sales!F356</f>
        <v>1010075579</v>
      </c>
      <c r="AE355" s="13">
        <f>Sales!F368</f>
        <v>1108773783</v>
      </c>
      <c r="AF355" s="13">
        <f>Sales!F380</f>
        <v>992212479</v>
      </c>
      <c r="AG355" s="13">
        <f>Sales!F392</f>
        <v>1087008557</v>
      </c>
    </row>
    <row r="356" spans="1:35" x14ac:dyDescent="0.2">
      <c r="A356" s="50">
        <v>2019</v>
      </c>
      <c r="B356" s="70">
        <f t="shared" si="46"/>
        <v>7</v>
      </c>
      <c r="C356" s="151">
        <v>52869672.889999993</v>
      </c>
      <c r="D356" s="151">
        <v>9058829.6899999976</v>
      </c>
      <c r="E356" s="151">
        <v>4282694.1499999994</v>
      </c>
      <c r="F356" s="151">
        <v>110295635.53000002</v>
      </c>
      <c r="G356" s="215"/>
      <c r="H356" s="151">
        <v>15612029.02</v>
      </c>
      <c r="I356" s="151">
        <v>215397.69</v>
      </c>
      <c r="J356" s="157">
        <f t="shared" si="47"/>
        <v>192334258.97</v>
      </c>
      <c r="K356" s="158">
        <f t="shared" si="48"/>
        <v>61928502.579999991</v>
      </c>
      <c r="M356" s="221" t="s">
        <v>197</v>
      </c>
      <c r="N356" s="153">
        <f t="shared" si="37"/>
        <v>97300519.719999999</v>
      </c>
      <c r="O356" s="153">
        <f t="shared" si="38"/>
        <v>107199554.35000001</v>
      </c>
      <c r="P356" s="153">
        <f t="shared" si="39"/>
        <v>108755896.74999999</v>
      </c>
      <c r="Q356" s="153">
        <f t="shared" si="40"/>
        <v>105585423.80000003</v>
      </c>
      <c r="R356" s="153">
        <f t="shared" si="41"/>
        <v>105484739.30000001</v>
      </c>
      <c r="S356" s="153">
        <f t="shared" si="42"/>
        <v>101158258.58999996</v>
      </c>
      <c r="T356" s="153">
        <f t="shared" si="43"/>
        <v>99095381.399999991</v>
      </c>
      <c r="U356" s="402">
        <f t="shared" si="44"/>
        <v>115123748.03</v>
      </c>
      <c r="V356" s="153">
        <f t="shared" si="45"/>
        <v>146787528.77000001</v>
      </c>
      <c r="W356" s="153"/>
      <c r="X356" s="221" t="s">
        <v>197</v>
      </c>
      <c r="Y356" s="3">
        <f>+Sales!F225</f>
        <v>856634847</v>
      </c>
      <c r="Z356" s="3">
        <f>+Sales!F261</f>
        <v>939628269</v>
      </c>
      <c r="AA356" s="13">
        <f>Sales!F321</f>
        <v>972431204</v>
      </c>
      <c r="AB356" s="13">
        <f>Sales!F333</f>
        <v>957076312</v>
      </c>
      <c r="AC356" s="13">
        <f>Sales!F345</f>
        <v>944758109</v>
      </c>
      <c r="AD356" s="13">
        <f>Sales!F357</f>
        <v>925233392</v>
      </c>
      <c r="AE356" s="13">
        <f>Sales!F369</f>
        <v>1121562309</v>
      </c>
      <c r="AF356" s="13">
        <f>Sales!F381</f>
        <v>1037563019</v>
      </c>
      <c r="AG356" s="13">
        <f>Sales!F393</f>
        <v>1079044620</v>
      </c>
    </row>
    <row r="357" spans="1:35" x14ac:dyDescent="0.2">
      <c r="A357" s="50">
        <v>2019</v>
      </c>
      <c r="B357" s="70">
        <f t="shared" si="46"/>
        <v>8</v>
      </c>
      <c r="C357" s="151">
        <v>51866064.379999988</v>
      </c>
      <c r="D357" s="151">
        <v>8646097.6399999969</v>
      </c>
      <c r="E357" s="151">
        <v>5671152.7999999998</v>
      </c>
      <c r="F357" s="151">
        <v>101158258.58999996</v>
      </c>
      <c r="G357" s="215"/>
      <c r="H357" s="151">
        <v>15709378.970000003</v>
      </c>
      <c r="I357" s="151">
        <v>190358.02000000002</v>
      </c>
      <c r="J357" s="157">
        <f t="shared" si="47"/>
        <v>183241310.39999995</v>
      </c>
      <c r="K357" s="158">
        <f t="shared" si="48"/>
        <v>60512162.019999981</v>
      </c>
      <c r="M357" s="221" t="s">
        <v>198</v>
      </c>
      <c r="N357" s="153">
        <f t="shared" si="37"/>
        <v>104907230.51000001</v>
      </c>
      <c r="O357" s="153">
        <f t="shared" si="38"/>
        <v>103620049.59999999</v>
      </c>
      <c r="P357" s="153">
        <f t="shared" si="39"/>
        <v>109730579.24999999</v>
      </c>
      <c r="Q357" s="153">
        <f t="shared" si="40"/>
        <v>108494762.52000006</v>
      </c>
      <c r="R357" s="153">
        <f t="shared" si="41"/>
        <v>117065045.65000002</v>
      </c>
      <c r="S357" s="153">
        <f t="shared" si="42"/>
        <v>114014447.68000004</v>
      </c>
      <c r="T357" s="153">
        <f t="shared" si="43"/>
        <v>105663631.71000001</v>
      </c>
      <c r="U357" s="402">
        <f t="shared" si="44"/>
        <v>133227129.01000001</v>
      </c>
      <c r="V357" s="153">
        <f t="shared" si="45"/>
        <v>149381497.04999998</v>
      </c>
      <c r="W357" s="153"/>
      <c r="X357" s="221" t="s">
        <v>198</v>
      </c>
      <c r="Y357" s="3">
        <f>+Sales!F226</f>
        <v>927356569</v>
      </c>
      <c r="Z357" s="3">
        <f>+Sales!F262</f>
        <v>908911721</v>
      </c>
      <c r="AA357" s="13">
        <f>Sales!F322</f>
        <v>981360004</v>
      </c>
      <c r="AB357" s="13">
        <f>Sales!F334</f>
        <v>982123108</v>
      </c>
      <c r="AC357" s="13">
        <f>Sales!F346</f>
        <v>1024385765</v>
      </c>
      <c r="AD357" s="13">
        <f>Sales!F358</f>
        <v>1040345682</v>
      </c>
      <c r="AE357" s="13">
        <f>Sales!F370</f>
        <v>1024611181</v>
      </c>
      <c r="AF357" s="13">
        <f>Sales!F382</f>
        <v>1074748008</v>
      </c>
      <c r="AG357" s="13">
        <f>Sales!F394</f>
        <v>1084901648</v>
      </c>
    </row>
    <row r="358" spans="1:35" x14ac:dyDescent="0.2">
      <c r="A358" s="50">
        <v>2019</v>
      </c>
      <c r="B358" s="70">
        <f t="shared" si="46"/>
        <v>9</v>
      </c>
      <c r="C358" s="151">
        <v>54706519.309999995</v>
      </c>
      <c r="D358" s="151">
        <v>8778704.629999999</v>
      </c>
      <c r="E358" s="151">
        <v>4294511.32</v>
      </c>
      <c r="F358" s="151">
        <v>114014447.68000004</v>
      </c>
      <c r="G358" s="215"/>
      <c r="H358" s="151">
        <v>17402421.439999998</v>
      </c>
      <c r="I358" s="151">
        <v>203373.51</v>
      </c>
      <c r="J358" s="157">
        <f t="shared" si="47"/>
        <v>199399977.89000002</v>
      </c>
      <c r="K358" s="158">
        <f t="shared" si="48"/>
        <v>63485223.939999998</v>
      </c>
      <c r="M358" s="221" t="s">
        <v>199</v>
      </c>
      <c r="N358" s="153">
        <f t="shared" si="37"/>
        <v>88532194.769999996</v>
      </c>
      <c r="O358" s="153">
        <f t="shared" si="38"/>
        <v>82234940.090000004</v>
      </c>
      <c r="P358" s="153">
        <f t="shared" si="39"/>
        <v>93565905.510000005</v>
      </c>
      <c r="Q358" s="153">
        <f t="shared" si="40"/>
        <v>96372035.480000049</v>
      </c>
      <c r="R358" s="153">
        <f t="shared" si="41"/>
        <v>105296906.82999998</v>
      </c>
      <c r="S358" s="153">
        <f t="shared" si="42"/>
        <v>98910370.61999999</v>
      </c>
      <c r="T358" s="153">
        <f t="shared" si="43"/>
        <v>95647065.489999995</v>
      </c>
      <c r="U358" s="402">
        <f t="shared" si="44"/>
        <v>116085110.48</v>
      </c>
      <c r="V358" s="153">
        <f t="shared" si="45"/>
        <v>116374040.69999999</v>
      </c>
      <c r="W358" s="153"/>
      <c r="X358" s="221" t="s">
        <v>199</v>
      </c>
      <c r="Y358" s="3">
        <f>+Sales!F227</f>
        <v>774882998</v>
      </c>
      <c r="Z358" s="3">
        <f>+Sales!F263</f>
        <v>722613420</v>
      </c>
      <c r="AA358" s="13">
        <f>Sales!F323</f>
        <v>834511543</v>
      </c>
      <c r="AB358" s="13">
        <f>Sales!F335</f>
        <v>871560919</v>
      </c>
      <c r="AC358" s="13">
        <f>Sales!F347</f>
        <v>930811744</v>
      </c>
      <c r="AD358" s="13">
        <f>Sales!F359</f>
        <v>904392833</v>
      </c>
      <c r="AE358" s="13">
        <f>Sales!F371</f>
        <v>925490637</v>
      </c>
      <c r="AF358" s="13">
        <f>Sales!F383</f>
        <v>934108861</v>
      </c>
      <c r="AG358" s="13">
        <f>Sales!F395</f>
        <v>837644660</v>
      </c>
    </row>
    <row r="359" spans="1:35" x14ac:dyDescent="0.2">
      <c r="A359" s="50">
        <v>2019</v>
      </c>
      <c r="B359" s="70">
        <f t="shared" si="46"/>
        <v>10</v>
      </c>
      <c r="C359" s="151">
        <v>51143244.699999988</v>
      </c>
      <c r="D359" s="151">
        <v>8476105.1400000006</v>
      </c>
      <c r="E359" s="151">
        <v>5343918.4900000012</v>
      </c>
      <c r="F359" s="151">
        <v>98910370.61999999</v>
      </c>
      <c r="G359" s="215"/>
      <c r="H359" s="151">
        <v>16333660.339999998</v>
      </c>
      <c r="I359" s="151">
        <v>197110.96</v>
      </c>
      <c r="J359" s="157">
        <f t="shared" si="47"/>
        <v>180404410.25</v>
      </c>
      <c r="K359" s="158">
        <f t="shared" si="48"/>
        <v>59619349.839999989</v>
      </c>
      <c r="M359" s="221" t="s">
        <v>200</v>
      </c>
      <c r="N359" s="153">
        <f t="shared" si="37"/>
        <v>67518283.239999995</v>
      </c>
      <c r="O359" s="153">
        <f t="shared" si="38"/>
        <v>61493562.840000004</v>
      </c>
      <c r="P359" s="153">
        <f t="shared" si="39"/>
        <v>71679522.829999998</v>
      </c>
      <c r="Q359" s="153">
        <f t="shared" si="40"/>
        <v>74025516.570000008</v>
      </c>
      <c r="R359" s="153">
        <f t="shared" si="41"/>
        <v>85953483.579999983</v>
      </c>
      <c r="S359" s="153">
        <f t="shared" si="42"/>
        <v>86328719.769999981</v>
      </c>
      <c r="T359" s="153">
        <f t="shared" si="43"/>
        <v>87172093.700000003</v>
      </c>
      <c r="U359" s="402">
        <f t="shared" si="44"/>
        <v>92129571.220000029</v>
      </c>
      <c r="V359" s="153">
        <f t="shared" si="45"/>
        <v>103077052.84999999</v>
      </c>
      <c r="W359" s="153"/>
      <c r="X359" s="221" t="s">
        <v>200</v>
      </c>
      <c r="Y359" s="3">
        <f>+Sales!F228</f>
        <v>579089476</v>
      </c>
      <c r="Z359" s="3">
        <f>+Sales!F264</f>
        <v>535320068</v>
      </c>
      <c r="AA359" s="13">
        <f>Sales!F324</f>
        <v>630342272</v>
      </c>
      <c r="AB359" s="13">
        <f>Sales!F336</f>
        <v>659586234</v>
      </c>
      <c r="AC359" s="13">
        <f>Sales!F348</f>
        <v>752429019</v>
      </c>
      <c r="AD359" s="13">
        <f>Sales!F360</f>
        <v>785566257</v>
      </c>
      <c r="AE359" s="13">
        <f>Sales!F372</f>
        <v>840538200</v>
      </c>
      <c r="AF359" s="13">
        <f>Sales!F384</f>
        <v>733558462</v>
      </c>
      <c r="AG359" s="13">
        <f>Sales!F396</f>
        <v>734823878</v>
      </c>
    </row>
    <row r="360" spans="1:35" x14ac:dyDescent="0.2">
      <c r="A360" s="50">
        <v>2019</v>
      </c>
      <c r="B360" s="70">
        <f t="shared" si="46"/>
        <v>11</v>
      </c>
      <c r="C360" s="151">
        <v>48873981.139999963</v>
      </c>
      <c r="D360" s="151">
        <v>8243090.1500000004</v>
      </c>
      <c r="E360" s="151">
        <v>4692539.91</v>
      </c>
      <c r="F360" s="151">
        <v>86328719.769999981</v>
      </c>
      <c r="G360" s="215"/>
      <c r="H360" s="151">
        <v>15893382.519999996</v>
      </c>
      <c r="I360" s="151">
        <v>177778.95</v>
      </c>
      <c r="J360" s="157">
        <f t="shared" si="47"/>
        <v>164209492.43999994</v>
      </c>
      <c r="K360" s="158">
        <f t="shared" si="48"/>
        <v>57117071.289999962</v>
      </c>
      <c r="M360" s="221" t="s">
        <v>201</v>
      </c>
      <c r="N360" s="153">
        <f t="shared" si="37"/>
        <v>72099897.760000005</v>
      </c>
      <c r="O360" s="153">
        <f t="shared" si="38"/>
        <v>62693298.169999994</v>
      </c>
      <c r="P360" s="153">
        <f t="shared" si="39"/>
        <v>69275555.110000014</v>
      </c>
      <c r="Q360" s="153">
        <f t="shared" si="40"/>
        <v>66282300.230000034</v>
      </c>
      <c r="R360" s="153">
        <f t="shared" si="41"/>
        <v>73682906.339999959</v>
      </c>
      <c r="S360" s="153">
        <f t="shared" si="42"/>
        <v>68639312.310000032</v>
      </c>
      <c r="T360" s="153">
        <f t="shared" si="43"/>
        <v>73330570.38000001</v>
      </c>
      <c r="U360" s="402">
        <f t="shared" si="44"/>
        <v>81585980.25999999</v>
      </c>
      <c r="V360" s="153">
        <f t="shared" si="45"/>
        <v>98702836.879999995</v>
      </c>
      <c r="W360" s="153"/>
      <c r="X360" s="221" t="s">
        <v>201</v>
      </c>
      <c r="Y360" s="3">
        <f>+Sales!F229</f>
        <v>621576512</v>
      </c>
      <c r="Z360" s="3">
        <f>+Sales!F265</f>
        <v>546138890</v>
      </c>
      <c r="AA360" s="13">
        <f>Sales!F325</f>
        <v>607160385</v>
      </c>
      <c r="AB360" s="13">
        <f>Sales!F337</f>
        <v>583806120</v>
      </c>
      <c r="AC360" s="13">
        <f>Sales!F349</f>
        <v>636310730</v>
      </c>
      <c r="AD360" s="13">
        <f>Sales!F361</f>
        <v>613289454</v>
      </c>
      <c r="AE360" s="13">
        <f>Sales!F373</f>
        <v>699437446</v>
      </c>
      <c r="AF360" s="13">
        <f>Sales!F385</f>
        <v>643185698</v>
      </c>
      <c r="AG360" s="13">
        <f>Sales!F397</f>
        <v>689764573</v>
      </c>
    </row>
    <row r="361" spans="1:35" x14ac:dyDescent="0.2">
      <c r="A361" s="50">
        <v>2019</v>
      </c>
      <c r="B361" s="70">
        <f t="shared" si="46"/>
        <v>12</v>
      </c>
      <c r="C361" s="151">
        <v>43090664.849999987</v>
      </c>
      <c r="D361" s="151">
        <v>7847124.879999999</v>
      </c>
      <c r="E361" s="151">
        <v>4555544.04</v>
      </c>
      <c r="F361" s="151">
        <v>68639312.310000032</v>
      </c>
      <c r="G361" s="215"/>
      <c r="H361" s="151">
        <v>14382363.109999999</v>
      </c>
      <c r="I361" s="151">
        <v>131341.59000000003</v>
      </c>
      <c r="J361" s="157">
        <f t="shared" si="47"/>
        <v>138646350.78</v>
      </c>
      <c r="K361" s="158">
        <f t="shared" si="48"/>
        <v>50937789.729999989</v>
      </c>
      <c r="M361" s="122"/>
    </row>
    <row r="362" spans="1:35" x14ac:dyDescent="0.2">
      <c r="A362" s="50">
        <v>2020</v>
      </c>
      <c r="B362" s="70">
        <f t="shared" si="46"/>
        <v>1</v>
      </c>
      <c r="C362" s="151">
        <v>39087715.120000012</v>
      </c>
      <c r="D362" s="151">
        <v>7085259.5599999987</v>
      </c>
      <c r="E362" s="151">
        <v>4974223.38</v>
      </c>
      <c r="F362" s="151">
        <v>65688279.610000007</v>
      </c>
      <c r="G362" s="215"/>
      <c r="H362" s="151">
        <v>13144063.599999998</v>
      </c>
      <c r="I362" s="151">
        <v>121605.03</v>
      </c>
      <c r="J362" s="157">
        <f t="shared" si="47"/>
        <v>130101146.30000001</v>
      </c>
      <c r="K362" s="158">
        <f t="shared" si="48"/>
        <v>46172974.680000007</v>
      </c>
      <c r="M362" s="122"/>
    </row>
    <row r="363" spans="1:35" x14ac:dyDescent="0.2">
      <c r="A363" s="50">
        <v>2020</v>
      </c>
      <c r="B363" s="70">
        <f t="shared" si="46"/>
        <v>2</v>
      </c>
      <c r="C363" s="151">
        <v>41436698.699999988</v>
      </c>
      <c r="D363" s="151">
        <v>7565435.7999999989</v>
      </c>
      <c r="E363" s="151">
        <v>5087902.84</v>
      </c>
      <c r="F363" s="151">
        <v>66933477.520000003</v>
      </c>
      <c r="G363" s="215"/>
      <c r="H363" s="151">
        <v>14280008.050000001</v>
      </c>
      <c r="I363" s="151">
        <v>123679.7</v>
      </c>
      <c r="J363" s="157">
        <f>SUM(C363:I363)</f>
        <v>135427202.60999998</v>
      </c>
      <c r="K363" s="158">
        <f>+C363+D363</f>
        <v>49002134.499999985</v>
      </c>
      <c r="M363" s="122"/>
      <c r="X363" s="221" t="s">
        <v>38</v>
      </c>
    </row>
    <row r="364" spans="1:35" x14ac:dyDescent="0.2">
      <c r="A364" s="50">
        <v>2020</v>
      </c>
      <c r="B364" s="70">
        <f t="shared" si="46"/>
        <v>3</v>
      </c>
      <c r="C364" s="151">
        <v>41821085.37000002</v>
      </c>
      <c r="D364" s="151">
        <v>7947605.1099999985</v>
      </c>
      <c r="E364" s="151">
        <v>4033194.88</v>
      </c>
      <c r="F364" s="151">
        <v>68395177.859999999</v>
      </c>
      <c r="G364" s="215"/>
      <c r="H364" s="151">
        <v>14197959.000000002</v>
      </c>
      <c r="I364" s="151">
        <v>128604.95999999999</v>
      </c>
      <c r="J364" s="157">
        <f>SUM(C364:I364)</f>
        <v>136523627.18000004</v>
      </c>
      <c r="K364" s="158">
        <f>+C364+D364</f>
        <v>49768690.480000019</v>
      </c>
      <c r="M364" s="122"/>
      <c r="X364" s="6" t="s">
        <v>181</v>
      </c>
      <c r="Y364" s="6"/>
    </row>
    <row r="365" spans="1:35" x14ac:dyDescent="0.2">
      <c r="A365" s="50">
        <v>2020</v>
      </c>
      <c r="B365" s="70">
        <f t="shared" si="46"/>
        <v>4</v>
      </c>
      <c r="C365" s="151">
        <v>42575645.750000007</v>
      </c>
      <c r="D365" s="151">
        <v>7929735.0499999998</v>
      </c>
      <c r="E365" s="151">
        <v>3462335.75</v>
      </c>
      <c r="F365" s="151">
        <v>84290274.510000005</v>
      </c>
      <c r="G365" s="215"/>
      <c r="H365" s="151">
        <v>13949746.760000002</v>
      </c>
      <c r="I365" s="151">
        <v>157247.04000000001</v>
      </c>
      <c r="J365" s="157">
        <f>SUM(C365:I365)</f>
        <v>152364984.85999998</v>
      </c>
      <c r="K365" s="158">
        <f>+C365+D365</f>
        <v>50505380.800000004</v>
      </c>
      <c r="M365" s="122"/>
      <c r="Y365" s="18">
        <v>2008</v>
      </c>
      <c r="Z365" s="18">
        <v>2011</v>
      </c>
      <c r="AA365" s="18">
        <v>2016</v>
      </c>
      <c r="AB365" s="18">
        <v>2017</v>
      </c>
      <c r="AC365" s="18">
        <v>2018</v>
      </c>
      <c r="AD365" s="18">
        <v>2019</v>
      </c>
      <c r="AE365" s="18">
        <v>2020</v>
      </c>
      <c r="AF365" s="18">
        <v>2021</v>
      </c>
      <c r="AG365" s="18">
        <v>2022</v>
      </c>
      <c r="AH365" s="18">
        <v>2023</v>
      </c>
      <c r="AI365" s="18">
        <v>2024</v>
      </c>
    </row>
    <row r="366" spans="1:35" x14ac:dyDescent="0.2">
      <c r="A366" s="50">
        <v>2020</v>
      </c>
      <c r="B366" s="70">
        <f t="shared" si="46"/>
        <v>5</v>
      </c>
      <c r="C366" s="151">
        <v>40726267.209999986</v>
      </c>
      <c r="D366" s="151">
        <v>7732594.3000000007</v>
      </c>
      <c r="E366" s="151">
        <v>3591014.7</v>
      </c>
      <c r="F366" s="151">
        <v>86959830.520000011</v>
      </c>
      <c r="G366" s="215"/>
      <c r="H366" s="151">
        <v>13424572.34</v>
      </c>
      <c r="I366" s="151">
        <v>159168.14000000001</v>
      </c>
      <c r="J366" s="157">
        <f>SUM(C366:I366)</f>
        <v>152593447.21000001</v>
      </c>
      <c r="K366" s="158">
        <f>+C366+D366</f>
        <v>48458861.50999999</v>
      </c>
      <c r="M366" s="122"/>
      <c r="X366" s="221" t="s">
        <v>190</v>
      </c>
      <c r="Y366" s="194">
        <f t="shared" ref="Y366:AE366" si="49">+N349/Y349*1000</f>
        <v>115.22126073791077</v>
      </c>
      <c r="Z366" s="194">
        <f t="shared" si="49"/>
        <v>114.20870281415378</v>
      </c>
      <c r="AA366" s="194">
        <f t="shared" si="49"/>
        <v>112.93137327884745</v>
      </c>
      <c r="AB366" s="194">
        <f t="shared" si="49"/>
        <v>109.6550334674864</v>
      </c>
      <c r="AC366" s="194">
        <f t="shared" si="49"/>
        <v>113.05644760230997</v>
      </c>
      <c r="AD366" s="194">
        <f t="shared" si="49"/>
        <v>107.03836587630248</v>
      </c>
      <c r="AE366" s="194">
        <f t="shared" si="49"/>
        <v>100.53629092043447</v>
      </c>
      <c r="AF366" s="194">
        <f t="shared" ref="AF366:AH377" si="50">+U349/AF349*1000</f>
        <v>112.3116861068774</v>
      </c>
      <c r="AG366" s="194">
        <f t="shared" si="50"/>
        <v>130.95175809999867</v>
      </c>
      <c r="AH366" s="194">
        <f t="shared" si="50"/>
        <v>156.68576965261425</v>
      </c>
    </row>
    <row r="367" spans="1:35" x14ac:dyDescent="0.2">
      <c r="A367" s="50">
        <v>2020</v>
      </c>
      <c r="B367" s="70">
        <f t="shared" si="46"/>
        <v>6</v>
      </c>
      <c r="C367" s="151">
        <v>36723911.200000025</v>
      </c>
      <c r="D367" s="151">
        <v>6134692.0099999988</v>
      </c>
      <c r="E367" s="151">
        <v>2994126.2800000003</v>
      </c>
      <c r="F367" s="151">
        <v>82988105.360000014</v>
      </c>
      <c r="G367" s="215"/>
      <c r="H367" s="151">
        <v>11501951.700000001</v>
      </c>
      <c r="I367" s="151">
        <v>159419.71</v>
      </c>
      <c r="J367" s="157">
        <f t="shared" ref="J367:J377" si="51">SUM(C367:I367)</f>
        <v>140502206.26000005</v>
      </c>
      <c r="K367" s="158">
        <f t="shared" ref="K367:K377" si="52">+C367+D367</f>
        <v>42858603.210000023</v>
      </c>
      <c r="M367" s="122"/>
      <c r="X367" s="221" t="s">
        <v>191</v>
      </c>
      <c r="Y367" s="194">
        <f t="shared" ref="Y367:AB368" si="53">+N350/Y350*1000</f>
        <v>117.33003884643071</v>
      </c>
      <c r="Z367" s="194">
        <f t="shared" si="53"/>
        <v>113.87213663273192</v>
      </c>
      <c r="AA367" s="194">
        <f t="shared" si="53"/>
        <v>113.61236438085277</v>
      </c>
      <c r="AB367" s="194">
        <f t="shared" si="53"/>
        <v>113.81839254118123</v>
      </c>
      <c r="AC367" s="194">
        <f t="shared" ref="AC367:AC377" si="54">+R350/AC350*1000</f>
        <v>113.69416097508771</v>
      </c>
      <c r="AD367" s="194">
        <f>+S350/AD350*1000</f>
        <v>106.82843684848555</v>
      </c>
      <c r="AE367" s="194">
        <f t="shared" ref="AE367:AE377" si="55">+T350/AE350*1000</f>
        <v>110.53352326078361</v>
      </c>
      <c r="AF367" s="194">
        <f t="shared" si="50"/>
        <v>112.96147342568119</v>
      </c>
      <c r="AG367" s="194">
        <f t="shared" si="50"/>
        <v>128.72978713232561</v>
      </c>
      <c r="AH367" s="194">
        <f t="shared" si="50"/>
        <v>157.5250924537649</v>
      </c>
    </row>
    <row r="368" spans="1:35" x14ac:dyDescent="0.2">
      <c r="A368" s="50">
        <v>2020</v>
      </c>
      <c r="B368" s="70">
        <f t="shared" si="46"/>
        <v>7</v>
      </c>
      <c r="C368" s="151">
        <v>39479392.419999972</v>
      </c>
      <c r="D368" s="151">
        <v>6258869.8000000017</v>
      </c>
      <c r="E368" s="151">
        <v>2994220.22</v>
      </c>
      <c r="F368" s="151">
        <v>97937004.440000027</v>
      </c>
      <c r="G368" s="215"/>
      <c r="H368" s="151">
        <v>11971807.150000002</v>
      </c>
      <c r="I368" s="151">
        <v>169737.99000000002</v>
      </c>
      <c r="J368" s="157">
        <f t="shared" si="51"/>
        <v>158811032.02000001</v>
      </c>
      <c r="K368" s="158">
        <f t="shared" si="52"/>
        <v>45738262.219999976</v>
      </c>
      <c r="M368" s="122"/>
      <c r="X368" s="221" t="s">
        <v>192</v>
      </c>
      <c r="Y368" s="194">
        <f t="shared" si="53"/>
        <v>117.09232332854057</v>
      </c>
      <c r="Z368" s="194">
        <f t="shared" si="53"/>
        <v>114.41098859108963</v>
      </c>
      <c r="AA368" s="194">
        <f t="shared" si="53"/>
        <v>114.29856324298511</v>
      </c>
      <c r="AB368" s="194">
        <f t="shared" si="53"/>
        <v>113.96492943517413</v>
      </c>
      <c r="AC368" s="194">
        <f t="shared" si="54"/>
        <v>114.11516156328572</v>
      </c>
      <c r="AD368" s="194">
        <f>+S351/AD351*1000</f>
        <v>107.49642606426735</v>
      </c>
      <c r="AE368" s="194">
        <f t="shared" si="55"/>
        <v>110.22668014713676</v>
      </c>
      <c r="AF368" s="194">
        <f t="shared" si="50"/>
        <v>113.50378111043685</v>
      </c>
      <c r="AG368" s="194">
        <f t="shared" si="50"/>
        <v>129.50434461069452</v>
      </c>
      <c r="AH368" s="194">
        <f t="shared" si="50"/>
        <v>156.54271000391213</v>
      </c>
    </row>
    <row r="369" spans="1:34" x14ac:dyDescent="0.2">
      <c r="A369" s="50">
        <v>2020</v>
      </c>
      <c r="B369" s="70">
        <f t="shared" si="46"/>
        <v>8</v>
      </c>
      <c r="C369" s="151">
        <v>40313925.040000014</v>
      </c>
      <c r="D369" s="151">
        <v>6440045.4900000002</v>
      </c>
      <c r="E369" s="151">
        <v>3027375.7</v>
      </c>
      <c r="F369" s="151">
        <v>99095381.399999991</v>
      </c>
      <c r="G369" s="215"/>
      <c r="H369" s="151">
        <v>12398371.600000003</v>
      </c>
      <c r="I369" s="151">
        <v>160857.91</v>
      </c>
      <c r="J369" s="157">
        <f t="shared" si="51"/>
        <v>161435957.13999999</v>
      </c>
      <c r="K369" s="158">
        <f t="shared" si="52"/>
        <v>46753970.530000016</v>
      </c>
      <c r="M369" s="122"/>
      <c r="X369" s="221" t="s">
        <v>193</v>
      </c>
      <c r="Y369" s="194">
        <f t="shared" ref="Y369:Y377" si="56">+N352/Y352*1000</f>
        <v>116.21161244924694</v>
      </c>
      <c r="Z369" s="194">
        <f t="shared" ref="Z369:Z377" si="57">+O352/Z352*1000</f>
        <v>114.13818243725673</v>
      </c>
      <c r="AA369" s="194">
        <f t="shared" ref="AA369:AA377" si="58">+P352/AA352*1000</f>
        <v>113.68678952596601</v>
      </c>
      <c r="AB369" s="194">
        <f t="shared" ref="AB369:AB377" si="59">+Q352/AB352*1000</f>
        <v>112.42136908863985</v>
      </c>
      <c r="AC369" s="194">
        <f t="shared" si="54"/>
        <v>114.19577539635017</v>
      </c>
      <c r="AD369" s="194">
        <f>+S352/AD352*1000</f>
        <v>111.84379425842305</v>
      </c>
      <c r="AE369" s="194">
        <f t="shared" si="55"/>
        <v>108.62646485046105</v>
      </c>
      <c r="AF369" s="194">
        <f t="shared" si="50"/>
        <v>112.67843587451785</v>
      </c>
      <c r="AG369" s="194">
        <f t="shared" si="50"/>
        <v>140.37240636469346</v>
      </c>
      <c r="AH369" s="194">
        <f t="shared" si="50"/>
        <v>169.81795890858714</v>
      </c>
    </row>
    <row r="370" spans="1:34" x14ac:dyDescent="0.2">
      <c r="A370" s="50">
        <v>2020</v>
      </c>
      <c r="B370" s="70">
        <f t="shared" si="46"/>
        <v>9</v>
      </c>
      <c r="C370" s="151">
        <v>48052083.919999994</v>
      </c>
      <c r="D370" s="151">
        <v>7954289.2200000007</v>
      </c>
      <c r="E370" s="151">
        <v>3577054.7099999995</v>
      </c>
      <c r="F370" s="151">
        <v>105663631.71000001</v>
      </c>
      <c r="G370" s="215"/>
      <c r="H370" s="151">
        <v>16013047.790000005</v>
      </c>
      <c r="I370" s="151">
        <v>185850.74</v>
      </c>
      <c r="J370" s="157">
        <f t="shared" si="51"/>
        <v>181445958.09</v>
      </c>
      <c r="K370" s="158">
        <f t="shared" si="52"/>
        <v>56006373.139999993</v>
      </c>
      <c r="M370" s="122"/>
      <c r="X370" s="221" t="s">
        <v>194</v>
      </c>
      <c r="Y370" s="194">
        <f t="shared" si="56"/>
        <v>115.28959980900356</v>
      </c>
      <c r="Z370" s="194">
        <f t="shared" si="57"/>
        <v>113.80057287994362</v>
      </c>
      <c r="AA370" s="194">
        <f t="shared" si="58"/>
        <v>112.80360238537578</v>
      </c>
      <c r="AB370" s="194">
        <f t="shared" si="59"/>
        <v>111.10183687432418</v>
      </c>
      <c r="AC370" s="194">
        <f t="shared" si="54"/>
        <v>113.3961491850185</v>
      </c>
      <c r="AD370" s="194">
        <f t="shared" ref="AD370:AD377" si="60">+S353/AD353*1000</f>
        <v>110.00668853751758</v>
      </c>
      <c r="AE370" s="194">
        <f t="shared" si="55"/>
        <v>108.52085421777836</v>
      </c>
      <c r="AF370" s="194">
        <f t="shared" si="50"/>
        <v>111.74057806307738</v>
      </c>
      <c r="AG370" s="194">
        <f t="shared" si="50"/>
        <v>138.51458647659837</v>
      </c>
    </row>
    <row r="371" spans="1:34" x14ac:dyDescent="0.2">
      <c r="A371" s="50">
        <v>2020</v>
      </c>
      <c r="B371" s="70">
        <f t="shared" si="46"/>
        <v>10</v>
      </c>
      <c r="C371" s="151">
        <v>45981863.040000014</v>
      </c>
      <c r="D371" s="151">
        <v>7809561.2800000021</v>
      </c>
      <c r="E371" s="151">
        <v>3965392</v>
      </c>
      <c r="F371" s="151">
        <v>95647065.489999995</v>
      </c>
      <c r="G371" s="215"/>
      <c r="H371" s="151">
        <v>15323467.459999999</v>
      </c>
      <c r="I371" s="151">
        <v>181061.55</v>
      </c>
      <c r="J371" s="157">
        <f t="shared" si="51"/>
        <v>168908410.82000002</v>
      </c>
      <c r="K371" s="158">
        <f t="shared" si="52"/>
        <v>53791424.320000015</v>
      </c>
      <c r="M371" s="122"/>
      <c r="X371" s="221" t="s">
        <v>195</v>
      </c>
      <c r="Y371" s="194">
        <f t="shared" si="56"/>
        <v>113.5330124106662</v>
      </c>
      <c r="Z371" s="194">
        <f t="shared" si="57"/>
        <v>114.0049436939816</v>
      </c>
      <c r="AA371" s="194">
        <f t="shared" si="58"/>
        <v>112.00197794737701</v>
      </c>
      <c r="AB371" s="194">
        <f t="shared" si="59"/>
        <v>110.60791325912714</v>
      </c>
      <c r="AC371" s="194">
        <f t="shared" si="54"/>
        <v>112.18454436173785</v>
      </c>
      <c r="AD371" s="194">
        <f t="shared" si="60"/>
        <v>109.25591012861175</v>
      </c>
      <c r="AE371" s="403">
        <f t="shared" si="55"/>
        <v>87.840136142681345</v>
      </c>
      <c r="AF371" s="194">
        <f t="shared" si="50"/>
        <v>111.1892970221992</v>
      </c>
      <c r="AG371" s="194">
        <f t="shared" si="50"/>
        <v>137.02254695837561</v>
      </c>
    </row>
    <row r="372" spans="1:34" x14ac:dyDescent="0.2">
      <c r="A372" s="50">
        <v>2020</v>
      </c>
      <c r="B372" s="70">
        <f t="shared" si="46"/>
        <v>11</v>
      </c>
      <c r="C372" s="151">
        <v>44982153.379999988</v>
      </c>
      <c r="D372" s="151">
        <v>7674917.7199999988</v>
      </c>
      <c r="E372" s="151">
        <v>3794144.4899999998</v>
      </c>
      <c r="F372" s="151">
        <v>87172093.700000003</v>
      </c>
      <c r="G372" s="215"/>
      <c r="H372" s="151">
        <v>14902103.27</v>
      </c>
      <c r="I372" s="151">
        <v>183003.25</v>
      </c>
      <c r="J372" s="157">
        <f t="shared" si="51"/>
        <v>158708415.81</v>
      </c>
      <c r="K372" s="158">
        <f t="shared" si="52"/>
        <v>52657071.099999987</v>
      </c>
      <c r="M372" s="122"/>
      <c r="X372" s="221" t="s">
        <v>196</v>
      </c>
      <c r="Y372" s="194">
        <f t="shared" si="56"/>
        <v>113.63324310059855</v>
      </c>
      <c r="Z372" s="194">
        <f t="shared" si="57"/>
        <v>113.98920280567448</v>
      </c>
      <c r="AA372" s="194">
        <f t="shared" si="58"/>
        <v>111.80627826240057</v>
      </c>
      <c r="AB372" s="194">
        <f t="shared" si="59"/>
        <v>110.63426017130659</v>
      </c>
      <c r="AC372" s="194">
        <f t="shared" si="54"/>
        <v>111.63925497901305</v>
      </c>
      <c r="AD372" s="194">
        <f t="shared" si="60"/>
        <v>109.19542836506892</v>
      </c>
      <c r="AE372" s="403">
        <f t="shared" si="55"/>
        <v>88.32911270233383</v>
      </c>
      <c r="AF372" s="194">
        <f t="shared" si="50"/>
        <v>111.08620943881517</v>
      </c>
      <c r="AG372" s="194">
        <f t="shared" si="50"/>
        <v>136.42926961797599</v>
      </c>
    </row>
    <row r="373" spans="1:34" x14ac:dyDescent="0.2">
      <c r="A373" s="50">
        <v>2020</v>
      </c>
      <c r="B373" s="70">
        <f t="shared" si="46"/>
        <v>12</v>
      </c>
      <c r="C373" s="151">
        <v>40302943.520000003</v>
      </c>
      <c r="D373" s="151">
        <v>7356760.1100000003</v>
      </c>
      <c r="E373" s="151">
        <v>4417521.21</v>
      </c>
      <c r="F373" s="151">
        <v>73330570.38000001</v>
      </c>
      <c r="G373" s="215"/>
      <c r="H373" s="151">
        <v>13894863.319999995</v>
      </c>
      <c r="I373" s="151">
        <v>135347.79999999999</v>
      </c>
      <c r="J373" s="157">
        <f t="shared" si="51"/>
        <v>139438006.34000003</v>
      </c>
      <c r="K373" s="158">
        <f t="shared" si="52"/>
        <v>47659703.630000003</v>
      </c>
      <c r="M373" s="122"/>
      <c r="X373" s="221" t="s">
        <v>197</v>
      </c>
      <c r="Y373" s="194">
        <f t="shared" si="56"/>
        <v>113.58459215236664</v>
      </c>
      <c r="Z373" s="194">
        <f t="shared" si="57"/>
        <v>114.08719584829775</v>
      </c>
      <c r="AA373" s="194">
        <f t="shared" si="58"/>
        <v>111.83916795619403</v>
      </c>
      <c r="AB373" s="194">
        <f t="shared" si="59"/>
        <v>110.32079937216128</v>
      </c>
      <c r="AC373" s="194">
        <f t="shared" si="54"/>
        <v>111.65264240140013</v>
      </c>
      <c r="AD373" s="194">
        <f t="shared" si="60"/>
        <v>109.33269320439742</v>
      </c>
      <c r="AE373" s="403">
        <f t="shared" si="55"/>
        <v>88.35477137989308</v>
      </c>
      <c r="AF373" s="194">
        <f t="shared" si="50"/>
        <v>110.95590910801343</v>
      </c>
      <c r="AG373" s="194">
        <f t="shared" si="50"/>
        <v>136.03471631228746</v>
      </c>
    </row>
    <row r="374" spans="1:34" x14ac:dyDescent="0.2">
      <c r="A374" s="50">
        <v>2021</v>
      </c>
      <c r="B374" s="70">
        <f t="shared" si="46"/>
        <v>1</v>
      </c>
      <c r="C374" s="151">
        <v>42856758.179999985</v>
      </c>
      <c r="D374" s="151">
        <v>7950377.120000001</v>
      </c>
      <c r="E374" s="151">
        <v>3919044.6899999995</v>
      </c>
      <c r="F374" s="151">
        <v>84464096.979999989</v>
      </c>
      <c r="G374" s="215"/>
      <c r="H374" s="151">
        <v>14648053.370000005</v>
      </c>
      <c r="I374" s="151">
        <v>132698.31</v>
      </c>
      <c r="J374" s="157">
        <f t="shared" si="51"/>
        <v>153971028.64999998</v>
      </c>
      <c r="K374" s="158">
        <f t="shared" si="52"/>
        <v>50807135.299999982</v>
      </c>
      <c r="M374" s="122"/>
      <c r="X374" s="221" t="s">
        <v>198</v>
      </c>
      <c r="Y374" s="194">
        <f t="shared" si="56"/>
        <v>113.12502010216525</v>
      </c>
      <c r="Z374" s="194">
        <f t="shared" si="57"/>
        <v>114.0045256386346</v>
      </c>
      <c r="AA374" s="194">
        <f t="shared" si="58"/>
        <v>111.81480680152112</v>
      </c>
      <c r="AB374" s="194">
        <f t="shared" si="59"/>
        <v>110.46961591295748</v>
      </c>
      <c r="AC374" s="194">
        <f t="shared" si="54"/>
        <v>114.27828231291365</v>
      </c>
      <c r="AD374" s="194">
        <f t="shared" si="60"/>
        <v>109.5928494275233</v>
      </c>
      <c r="AE374" s="194">
        <f t="shared" si="55"/>
        <v>103.12558916922458</v>
      </c>
      <c r="AF374" s="194">
        <f t="shared" si="50"/>
        <v>123.9612709382198</v>
      </c>
      <c r="AG374" s="194">
        <f t="shared" si="50"/>
        <v>137.69128042655529</v>
      </c>
    </row>
    <row r="375" spans="1:34" x14ac:dyDescent="0.2">
      <c r="A375" s="50">
        <v>2021</v>
      </c>
      <c r="B375" s="70">
        <f t="shared" si="46"/>
        <v>2</v>
      </c>
      <c r="C375" s="151">
        <v>40758971.249999978</v>
      </c>
      <c r="D375" s="151">
        <v>7581154.4000000013</v>
      </c>
      <c r="E375" s="151">
        <v>4023096.8600000003</v>
      </c>
      <c r="F375" s="151">
        <v>75680537.410000011</v>
      </c>
      <c r="G375" s="215"/>
      <c r="H375" s="151">
        <v>14111754.25</v>
      </c>
      <c r="I375" s="151">
        <v>132116.91</v>
      </c>
      <c r="J375" s="157">
        <f t="shared" si="51"/>
        <v>142287631.07999998</v>
      </c>
      <c r="K375" s="158">
        <f t="shared" si="52"/>
        <v>48340125.649999976</v>
      </c>
      <c r="M375" s="122"/>
      <c r="X375" s="221" t="s">
        <v>199</v>
      </c>
      <c r="Y375" s="194">
        <f t="shared" si="56"/>
        <v>114.25233873824135</v>
      </c>
      <c r="Z375" s="194">
        <f t="shared" si="57"/>
        <v>113.80212131958469</v>
      </c>
      <c r="AA375" s="194">
        <f t="shared" si="58"/>
        <v>112.12056477210406</v>
      </c>
      <c r="AB375" s="194">
        <f t="shared" si="59"/>
        <v>110.57406703202585</v>
      </c>
      <c r="AC375" s="194">
        <f t="shared" si="54"/>
        <v>113.12374119551286</v>
      </c>
      <c r="AD375" s="194">
        <f t="shared" si="60"/>
        <v>109.36660155952386</v>
      </c>
      <c r="AE375" s="194">
        <f t="shared" si="55"/>
        <v>103.34741559357342</v>
      </c>
      <c r="AF375" s="194">
        <f t="shared" si="50"/>
        <v>124.27364232015351</v>
      </c>
      <c r="AG375" s="194">
        <f t="shared" si="50"/>
        <v>138.93008128291535</v>
      </c>
    </row>
    <row r="376" spans="1:34" x14ac:dyDescent="0.2">
      <c r="A376" s="50">
        <v>2021</v>
      </c>
      <c r="B376" s="70">
        <f t="shared" si="46"/>
        <v>3</v>
      </c>
      <c r="C376" s="151">
        <v>42568134.460000008</v>
      </c>
      <c r="D376" s="151">
        <v>8083525.9999999991</v>
      </c>
      <c r="E376" s="151">
        <v>3993947.6900000004</v>
      </c>
      <c r="F376" s="151">
        <v>71483424.970000014</v>
      </c>
      <c r="G376" s="215"/>
      <c r="H376" s="151">
        <v>14370657.349999994</v>
      </c>
      <c r="I376" s="151">
        <v>135707.71000000002</v>
      </c>
      <c r="J376" s="157">
        <f t="shared" si="51"/>
        <v>140635398.18000004</v>
      </c>
      <c r="K376" s="158">
        <f t="shared" si="52"/>
        <v>50651660.460000008</v>
      </c>
      <c r="M376" s="122"/>
      <c r="X376" s="221" t="s">
        <v>200</v>
      </c>
      <c r="Y376" s="194">
        <f t="shared" si="56"/>
        <v>116.59387027092164</v>
      </c>
      <c r="Z376" s="194">
        <f t="shared" si="57"/>
        <v>114.87251555829961</v>
      </c>
      <c r="AA376" s="194">
        <f t="shared" si="58"/>
        <v>113.71524013861473</v>
      </c>
      <c r="AB376" s="194">
        <f t="shared" si="59"/>
        <v>112.23023276437878</v>
      </c>
      <c r="AC376" s="194">
        <f t="shared" si="54"/>
        <v>114.23467384901589</v>
      </c>
      <c r="AD376" s="194">
        <f t="shared" si="60"/>
        <v>109.89362004890694</v>
      </c>
      <c r="AE376" s="194">
        <f t="shared" si="55"/>
        <v>103.70985363901367</v>
      </c>
      <c r="AF376" s="194">
        <f t="shared" si="50"/>
        <v>125.59267732910432</v>
      </c>
      <c r="AG376" s="194">
        <f t="shared" si="50"/>
        <v>140.27450105533995</v>
      </c>
    </row>
    <row r="377" spans="1:34" x14ac:dyDescent="0.2">
      <c r="A377" s="50">
        <v>2021</v>
      </c>
      <c r="B377" s="70">
        <f t="shared" si="46"/>
        <v>4</v>
      </c>
      <c r="C377" s="151">
        <v>44609608.979999997</v>
      </c>
      <c r="D377" s="151">
        <v>8208998.6399999997</v>
      </c>
      <c r="E377" s="151">
        <v>4569134.0999999996</v>
      </c>
      <c r="F377" s="151">
        <v>78096224.329999998</v>
      </c>
      <c r="G377" s="215"/>
      <c r="H377" s="151">
        <v>14882173.759999998</v>
      </c>
      <c r="I377" s="151">
        <v>150706.12</v>
      </c>
      <c r="J377" s="157">
        <f t="shared" si="51"/>
        <v>150516845.93000001</v>
      </c>
      <c r="K377" s="158">
        <f t="shared" si="52"/>
        <v>52818607.619999997</v>
      </c>
      <c r="M377" s="122"/>
      <c r="X377" s="221" t="s">
        <v>201</v>
      </c>
      <c r="Y377" s="194">
        <f t="shared" si="56"/>
        <v>115.99520954871603</v>
      </c>
      <c r="Z377" s="194">
        <f t="shared" si="57"/>
        <v>114.79368951366931</v>
      </c>
      <c r="AA377" s="194">
        <f t="shared" si="58"/>
        <v>114.09762036763979</v>
      </c>
      <c r="AB377" s="194">
        <f t="shared" si="59"/>
        <v>113.53478142709437</v>
      </c>
      <c r="AC377" s="194">
        <f t="shared" si="54"/>
        <v>115.79705145000456</v>
      </c>
      <c r="AD377" s="194">
        <f t="shared" si="60"/>
        <v>111.91992926393942</v>
      </c>
      <c r="AE377" s="194">
        <f t="shared" si="55"/>
        <v>104.8422139812057</v>
      </c>
      <c r="AF377" s="194">
        <f t="shared" si="50"/>
        <v>126.84669530695939</v>
      </c>
      <c r="AG377" s="194">
        <f t="shared" si="50"/>
        <v>143.09641397021994</v>
      </c>
    </row>
    <row r="378" spans="1:34" x14ac:dyDescent="0.2">
      <c r="A378" s="50">
        <f>A377</f>
        <v>2021</v>
      </c>
      <c r="B378" s="70">
        <f>B366</f>
        <v>5</v>
      </c>
      <c r="C378" s="151">
        <v>47818746.699999973</v>
      </c>
      <c r="D378" s="151">
        <v>8595992.1500000022</v>
      </c>
      <c r="E378" s="151">
        <v>5050004.1399999997</v>
      </c>
      <c r="F378" s="151">
        <v>91188776.159999996</v>
      </c>
      <c r="G378" s="215"/>
      <c r="H378" s="151">
        <v>15721430.34</v>
      </c>
      <c r="I378" s="151">
        <v>178169.88</v>
      </c>
      <c r="J378" s="157">
        <f t="shared" ref="J378:J401" si="61">SUM(C378:I378)</f>
        <v>168553119.36999997</v>
      </c>
      <c r="K378" s="158">
        <f t="shared" ref="K378:K401" si="62">+C378+D378</f>
        <v>56414738.849999979</v>
      </c>
      <c r="M378" s="122"/>
      <c r="AC378" s="194"/>
    </row>
    <row r="379" spans="1:34" x14ac:dyDescent="0.2">
      <c r="A379" s="50">
        <f t="shared" ref="A379:A397" si="63">A378</f>
        <v>2021</v>
      </c>
      <c r="B379" s="70">
        <f t="shared" ref="B379:B385" si="64">B367</f>
        <v>6</v>
      </c>
      <c r="C379" s="151">
        <v>50885228.319999993</v>
      </c>
      <c r="D379" s="151">
        <v>8586891.0599999987</v>
      </c>
      <c r="E379" s="151">
        <v>5492105.5099999998</v>
      </c>
      <c r="F379" s="151">
        <v>107137774.19</v>
      </c>
      <c r="G379" s="215"/>
      <c r="H379" s="151">
        <v>15734088</v>
      </c>
      <c r="I379" s="151">
        <v>183903.57</v>
      </c>
      <c r="J379" s="157">
        <f t="shared" si="61"/>
        <v>188019990.64999998</v>
      </c>
      <c r="K379" s="158">
        <f t="shared" si="62"/>
        <v>59472119.379999995</v>
      </c>
      <c r="M379" s="122"/>
    </row>
    <row r="380" spans="1:34" x14ac:dyDescent="0.2">
      <c r="A380" s="50">
        <f t="shared" si="63"/>
        <v>2021</v>
      </c>
      <c r="B380" s="70">
        <f t="shared" si="64"/>
        <v>7</v>
      </c>
      <c r="C380" s="151">
        <v>52389132.180000007</v>
      </c>
      <c r="D380" s="151">
        <v>8658223.1099999994</v>
      </c>
      <c r="E380" s="151">
        <v>5439660.1200000001</v>
      </c>
      <c r="F380" s="151">
        <v>110221123.25</v>
      </c>
      <c r="G380" s="215"/>
      <c r="H380" s="151">
        <v>16027953.169999998</v>
      </c>
      <c r="I380" s="151">
        <v>187009.33999999997</v>
      </c>
      <c r="J380" s="157">
        <f t="shared" si="61"/>
        <v>192923101.16999999</v>
      </c>
      <c r="K380" s="158">
        <f t="shared" si="62"/>
        <v>61047355.290000007</v>
      </c>
      <c r="M380" s="122"/>
    </row>
    <row r="381" spans="1:34" x14ac:dyDescent="0.2">
      <c r="A381" s="50">
        <f t="shared" si="63"/>
        <v>2021</v>
      </c>
      <c r="B381" s="70">
        <f t="shared" si="64"/>
        <v>8</v>
      </c>
      <c r="C381" s="151">
        <v>53930237.949999981</v>
      </c>
      <c r="D381" s="151">
        <v>8839749.620000001</v>
      </c>
      <c r="E381" s="151">
        <v>5753084</v>
      </c>
      <c r="F381" s="151">
        <v>115123748.03</v>
      </c>
      <c r="G381" s="215"/>
      <c r="H381" s="151">
        <v>16528991.929999998</v>
      </c>
      <c r="I381" s="151">
        <v>200374.81</v>
      </c>
      <c r="J381" s="157">
        <f t="shared" si="61"/>
        <v>200376186.33999997</v>
      </c>
      <c r="K381" s="158">
        <f t="shared" si="62"/>
        <v>62769987.569999978</v>
      </c>
      <c r="M381" s="122"/>
      <c r="N381" s="122"/>
      <c r="O381" s="122"/>
      <c r="P381" s="122"/>
      <c r="Q381" s="122"/>
    </row>
    <row r="382" spans="1:34" x14ac:dyDescent="0.2">
      <c r="A382" s="50">
        <f t="shared" si="63"/>
        <v>2021</v>
      </c>
      <c r="B382" s="70">
        <f t="shared" si="64"/>
        <v>9</v>
      </c>
      <c r="C382" s="151">
        <v>62535285.640000015</v>
      </c>
      <c r="D382" s="151">
        <v>10305704.41</v>
      </c>
      <c r="E382" s="151">
        <v>7138388.0499999998</v>
      </c>
      <c r="F382" s="151">
        <v>133227129.01000001</v>
      </c>
      <c r="G382" s="215"/>
      <c r="H382" s="151">
        <v>19212484.440000001</v>
      </c>
      <c r="I382" s="151">
        <v>218149.76000000001</v>
      </c>
      <c r="J382" s="157">
        <f t="shared" si="61"/>
        <v>232637141.31</v>
      </c>
      <c r="K382" s="158">
        <f t="shared" si="62"/>
        <v>72840990.050000012</v>
      </c>
      <c r="M382" s="122"/>
      <c r="N382" s="122"/>
      <c r="O382" s="122"/>
      <c r="P382" s="122"/>
      <c r="Q382" s="122"/>
    </row>
    <row r="383" spans="1:34" x14ac:dyDescent="0.2">
      <c r="A383" s="50">
        <f t="shared" si="63"/>
        <v>2021</v>
      </c>
      <c r="B383" s="70">
        <f t="shared" si="64"/>
        <v>10</v>
      </c>
      <c r="C383" s="151">
        <v>58222025.350000016</v>
      </c>
      <c r="D383" s="151">
        <v>9965515.9299999997</v>
      </c>
      <c r="E383" s="151">
        <v>6361241.5899999999</v>
      </c>
      <c r="F383" s="151">
        <v>116085110.48</v>
      </c>
      <c r="G383" s="215"/>
      <c r="H383" s="151">
        <v>18335252.800000001</v>
      </c>
      <c r="I383" s="151">
        <v>188625.97000000003</v>
      </c>
      <c r="J383" s="157">
        <f t="shared" si="61"/>
        <v>209157772.12000003</v>
      </c>
      <c r="K383" s="158">
        <f t="shared" si="62"/>
        <v>68187541.280000016</v>
      </c>
      <c r="M383" s="122"/>
      <c r="N383" s="122"/>
      <c r="O383" s="122"/>
      <c r="P383" s="122"/>
      <c r="Q383" s="122"/>
    </row>
    <row r="384" spans="1:34" x14ac:dyDescent="0.2">
      <c r="A384" s="103">
        <f t="shared" si="63"/>
        <v>2021</v>
      </c>
      <c r="B384" s="4">
        <f t="shared" si="64"/>
        <v>11</v>
      </c>
      <c r="C384" s="151">
        <v>53906240.189999998</v>
      </c>
      <c r="D384" s="151">
        <v>9587434.7199999988</v>
      </c>
      <c r="E384" s="151">
        <v>5578712.7000000002</v>
      </c>
      <c r="F384" s="151">
        <v>92129571.220000029</v>
      </c>
      <c r="G384" s="215"/>
      <c r="H384" s="151">
        <v>17469333.18</v>
      </c>
      <c r="I384" s="151">
        <v>162712.70000000001</v>
      </c>
      <c r="J384" s="157">
        <f t="shared" si="61"/>
        <v>178834004.71000004</v>
      </c>
      <c r="K384" s="158">
        <f t="shared" si="62"/>
        <v>63493674.909999996</v>
      </c>
      <c r="M384" s="122"/>
      <c r="N384" s="122"/>
      <c r="O384" s="122"/>
      <c r="P384" s="122"/>
      <c r="Q384" s="122"/>
    </row>
    <row r="385" spans="1:17" x14ac:dyDescent="0.2">
      <c r="A385" s="103">
        <f t="shared" si="63"/>
        <v>2021</v>
      </c>
      <c r="B385" s="4">
        <f t="shared" si="64"/>
        <v>12</v>
      </c>
      <c r="C385" s="151">
        <v>49793585.009999998</v>
      </c>
      <c r="D385" s="151">
        <v>9480697.8499999978</v>
      </c>
      <c r="E385" s="151">
        <v>6486075.9800000004</v>
      </c>
      <c r="F385" s="151">
        <v>81585980.25999999</v>
      </c>
      <c r="G385" s="215"/>
      <c r="H385" s="151">
        <v>16523718.589999998</v>
      </c>
      <c r="I385" s="151">
        <v>139207.07999999999</v>
      </c>
      <c r="J385" s="157">
        <f t="shared" si="61"/>
        <v>164009264.77000001</v>
      </c>
      <c r="K385" s="158">
        <f t="shared" si="62"/>
        <v>59274282.859999999</v>
      </c>
      <c r="M385" s="122"/>
      <c r="N385" s="122"/>
      <c r="O385" s="122"/>
      <c r="P385" s="122"/>
      <c r="Q385" s="122"/>
    </row>
    <row r="386" spans="1:17" x14ac:dyDescent="0.2">
      <c r="A386" s="103">
        <f>A385+1</f>
        <v>2022</v>
      </c>
      <c r="B386" s="4">
        <f>B374</f>
        <v>1</v>
      </c>
      <c r="C386" s="151">
        <v>46151839.219999984</v>
      </c>
      <c r="D386" s="151">
        <v>7974971.71</v>
      </c>
      <c r="E386" s="151">
        <v>4395232.6899999995</v>
      </c>
      <c r="F386" s="151">
        <v>91829721.189999998</v>
      </c>
      <c r="G386" s="215"/>
      <c r="H386" s="151">
        <v>15816399.260000004</v>
      </c>
      <c r="I386" s="151">
        <v>160975.71</v>
      </c>
      <c r="J386" s="157">
        <f t="shared" si="61"/>
        <v>166329139.77999997</v>
      </c>
      <c r="K386" s="158">
        <f t="shared" si="62"/>
        <v>54126810.929999985</v>
      </c>
      <c r="M386" s="122"/>
      <c r="N386" s="122"/>
      <c r="O386" s="122"/>
      <c r="P386" s="122"/>
      <c r="Q386" s="122"/>
    </row>
    <row r="387" spans="1:17" x14ac:dyDescent="0.2">
      <c r="A387" s="103">
        <f t="shared" si="63"/>
        <v>2022</v>
      </c>
      <c r="B387" s="4">
        <f t="shared" ref="B387:B401" si="65">B375</f>
        <v>2</v>
      </c>
      <c r="C387" s="151">
        <v>44108593.93</v>
      </c>
      <c r="D387" s="151">
        <v>7679781.6099999985</v>
      </c>
      <c r="E387" s="151">
        <v>4160736.43</v>
      </c>
      <c r="F387" s="151">
        <v>92494212.200000003</v>
      </c>
      <c r="G387" s="215"/>
      <c r="H387" s="151">
        <v>15259632.960000003</v>
      </c>
      <c r="I387" s="151">
        <v>159488.79</v>
      </c>
      <c r="J387" s="157">
        <f t="shared" si="61"/>
        <v>163862445.92000002</v>
      </c>
      <c r="K387" s="158">
        <f t="shared" si="62"/>
        <v>51788375.539999999</v>
      </c>
      <c r="M387" s="122"/>
      <c r="N387" s="122"/>
      <c r="O387" s="122"/>
      <c r="P387" s="122"/>
      <c r="Q387" s="122"/>
    </row>
    <row r="388" spans="1:17" x14ac:dyDescent="0.2">
      <c r="A388" s="103">
        <f t="shared" si="63"/>
        <v>2022</v>
      </c>
      <c r="B388" s="4">
        <f t="shared" si="65"/>
        <v>3</v>
      </c>
      <c r="C388" s="151">
        <v>46114182.800000004</v>
      </c>
      <c r="D388" s="151">
        <v>8004712.96</v>
      </c>
      <c r="E388" s="151">
        <v>4537851.42</v>
      </c>
      <c r="F388" s="151">
        <v>85758203.200000018</v>
      </c>
      <c r="G388" s="215"/>
      <c r="H388" s="151">
        <v>15617653.789999999</v>
      </c>
      <c r="I388" s="151">
        <v>167343.29999999999</v>
      </c>
      <c r="J388" s="157">
        <f t="shared" si="61"/>
        <v>160199947.47000003</v>
      </c>
      <c r="K388" s="158">
        <f t="shared" si="62"/>
        <v>54118895.760000005</v>
      </c>
      <c r="M388" s="122"/>
      <c r="N388" s="122"/>
      <c r="O388" s="122"/>
      <c r="P388" s="122"/>
      <c r="Q388" s="122"/>
    </row>
    <row r="389" spans="1:17" x14ac:dyDescent="0.2">
      <c r="A389" s="103">
        <f t="shared" si="63"/>
        <v>2022</v>
      </c>
      <c r="B389" s="4">
        <f t="shared" si="65"/>
        <v>4</v>
      </c>
      <c r="C389" s="151">
        <v>52869668.090000004</v>
      </c>
      <c r="D389" s="151">
        <v>9318279.4099999964</v>
      </c>
      <c r="E389" s="151">
        <v>5121042.1000000006</v>
      </c>
      <c r="F389" s="151">
        <v>97636492.020000026</v>
      </c>
      <c r="G389" s="215"/>
      <c r="H389" s="151">
        <v>17491398.169999998</v>
      </c>
      <c r="I389" s="151">
        <v>175805.84</v>
      </c>
      <c r="J389" s="157">
        <f t="shared" si="61"/>
        <v>182612685.63</v>
      </c>
      <c r="K389" s="158">
        <f t="shared" si="62"/>
        <v>62187947.5</v>
      </c>
      <c r="M389" s="122"/>
      <c r="N389" s="122"/>
      <c r="O389" s="122"/>
      <c r="P389" s="122"/>
      <c r="Q389" s="122"/>
    </row>
    <row r="390" spans="1:17" x14ac:dyDescent="0.2">
      <c r="A390" s="103">
        <f t="shared" si="63"/>
        <v>2022</v>
      </c>
      <c r="B390" s="4">
        <f t="shared" si="65"/>
        <v>5</v>
      </c>
      <c r="C390" s="151">
        <v>56147947.490000024</v>
      </c>
      <c r="D390" s="151">
        <v>9583464.2599999998</v>
      </c>
      <c r="E390" s="151">
        <v>5962573.54</v>
      </c>
      <c r="F390" s="151">
        <v>114702264.67</v>
      </c>
      <c r="G390" s="215"/>
      <c r="H390" s="151">
        <v>18317890.129999995</v>
      </c>
      <c r="I390" s="151">
        <v>205552.80000000005</v>
      </c>
      <c r="J390" s="157">
        <f t="shared" si="61"/>
        <v>204919692.89000005</v>
      </c>
      <c r="K390" s="158">
        <f t="shared" si="62"/>
        <v>65731411.750000022</v>
      </c>
      <c r="M390" s="122"/>
      <c r="N390" s="122"/>
      <c r="O390" s="122"/>
      <c r="P390" s="122"/>
      <c r="Q390" s="122"/>
    </row>
    <row r="391" spans="1:17" x14ac:dyDescent="0.2">
      <c r="A391" s="103">
        <f t="shared" si="63"/>
        <v>2022</v>
      </c>
      <c r="B391" s="4">
        <f t="shared" si="65"/>
        <v>6</v>
      </c>
      <c r="C391" s="151">
        <v>60538104.260000005</v>
      </c>
      <c r="D391" s="151">
        <v>9600010.9500000011</v>
      </c>
      <c r="E391" s="151">
        <v>6971242.9399999995</v>
      </c>
      <c r="F391" s="151">
        <v>135551544.42000002</v>
      </c>
      <c r="G391" s="215"/>
      <c r="H391" s="151">
        <v>18848735.559999999</v>
      </c>
      <c r="I391" s="151">
        <v>237336.97</v>
      </c>
      <c r="J391" s="157">
        <f t="shared" si="61"/>
        <v>231746975.10000002</v>
      </c>
      <c r="K391" s="158">
        <f t="shared" si="62"/>
        <v>70138115.210000008</v>
      </c>
      <c r="M391" s="122"/>
      <c r="N391" s="122"/>
      <c r="O391" s="122"/>
      <c r="P391" s="122"/>
      <c r="Q391" s="122"/>
    </row>
    <row r="392" spans="1:17" x14ac:dyDescent="0.2">
      <c r="A392" s="103">
        <f t="shared" si="63"/>
        <v>2022</v>
      </c>
      <c r="B392" s="4">
        <f t="shared" si="65"/>
        <v>7</v>
      </c>
      <c r="C392" s="151">
        <v>63816881.020000003</v>
      </c>
      <c r="D392" s="151">
        <v>9725524.6400000006</v>
      </c>
      <c r="E392" s="151">
        <v>6263174.79</v>
      </c>
      <c r="F392" s="151">
        <v>148299783.50000003</v>
      </c>
      <c r="G392" s="215"/>
      <c r="H392" s="151">
        <v>18767177.710000001</v>
      </c>
      <c r="I392" s="151">
        <v>254634.44</v>
      </c>
      <c r="J392" s="157">
        <f t="shared" si="61"/>
        <v>247127176.10000005</v>
      </c>
      <c r="K392" s="158">
        <f t="shared" si="62"/>
        <v>73542405.659999996</v>
      </c>
      <c r="M392" s="122"/>
      <c r="N392" s="122"/>
      <c r="O392" s="122"/>
      <c r="P392" s="122"/>
      <c r="Q392" s="122"/>
    </row>
    <row r="393" spans="1:17" x14ac:dyDescent="0.2">
      <c r="A393" s="103">
        <f t="shared" si="63"/>
        <v>2022</v>
      </c>
      <c r="B393" s="4">
        <f t="shared" si="65"/>
        <v>8</v>
      </c>
      <c r="C393" s="151">
        <v>63654395.770000018</v>
      </c>
      <c r="D393" s="151">
        <v>9739024.7400000021</v>
      </c>
      <c r="E393" s="151">
        <v>6036916.9799999995</v>
      </c>
      <c r="F393" s="151">
        <v>146787528.77000001</v>
      </c>
      <c r="G393" s="215"/>
      <c r="H393" s="151">
        <v>18832579.210000001</v>
      </c>
      <c r="I393" s="151">
        <v>265659.78999999998</v>
      </c>
      <c r="J393" s="157">
        <f t="shared" si="61"/>
        <v>245316105.26000005</v>
      </c>
      <c r="K393" s="158">
        <f t="shared" si="62"/>
        <v>73393420.51000002</v>
      </c>
      <c r="M393" s="122"/>
      <c r="N393" s="122"/>
      <c r="O393" s="122"/>
      <c r="P393" s="122"/>
      <c r="Q393" s="122"/>
    </row>
    <row r="394" spans="1:17" x14ac:dyDescent="0.2">
      <c r="A394" s="103">
        <f t="shared" si="63"/>
        <v>2022</v>
      </c>
      <c r="B394" s="4">
        <f t="shared" si="65"/>
        <v>9</v>
      </c>
      <c r="C394" s="151">
        <v>65117377.479999982</v>
      </c>
      <c r="D394" s="151">
        <v>9692780.2199999988</v>
      </c>
      <c r="E394" s="151">
        <v>5484167.5599999996</v>
      </c>
      <c r="F394" s="151">
        <v>149381497.04999998</v>
      </c>
      <c r="G394" s="215"/>
      <c r="H394" s="151">
        <v>20630748.660000004</v>
      </c>
      <c r="I394" s="151">
        <v>273244.49</v>
      </c>
      <c r="J394" s="157">
        <f t="shared" si="61"/>
        <v>250579815.45999998</v>
      </c>
      <c r="K394" s="158">
        <f t="shared" si="62"/>
        <v>74810157.699999988</v>
      </c>
      <c r="M394" s="122"/>
      <c r="N394" s="122"/>
      <c r="O394" s="122"/>
      <c r="P394" s="122"/>
      <c r="Q394" s="122"/>
    </row>
    <row r="395" spans="1:17" x14ac:dyDescent="0.2">
      <c r="A395" s="103">
        <f t="shared" si="63"/>
        <v>2022</v>
      </c>
      <c r="B395" s="4">
        <f t="shared" si="65"/>
        <v>10</v>
      </c>
      <c r="C395" s="151">
        <v>57326473.760000005</v>
      </c>
      <c r="D395" s="151">
        <v>9101068.8500000015</v>
      </c>
      <c r="E395" s="151">
        <v>5848660.8700000001</v>
      </c>
      <c r="F395" s="151">
        <v>116374040.69999999</v>
      </c>
      <c r="G395" s="215"/>
      <c r="H395" s="151">
        <v>19025134.449999996</v>
      </c>
      <c r="I395" s="151">
        <v>247186.7</v>
      </c>
      <c r="J395" s="157">
        <f t="shared" si="61"/>
        <v>207922565.32999998</v>
      </c>
      <c r="K395" s="158">
        <f t="shared" si="62"/>
        <v>66427542.610000007</v>
      </c>
      <c r="M395" s="122"/>
      <c r="N395" s="122"/>
      <c r="O395" s="122"/>
      <c r="P395" s="122"/>
      <c r="Q395" s="122"/>
    </row>
    <row r="396" spans="1:17" x14ac:dyDescent="0.2">
      <c r="A396" s="103">
        <f t="shared" si="63"/>
        <v>2022</v>
      </c>
      <c r="B396" s="4">
        <f t="shared" si="65"/>
        <v>11</v>
      </c>
      <c r="C396" s="151">
        <v>54390944.729999997</v>
      </c>
      <c r="D396" s="151">
        <v>8895085.5399999991</v>
      </c>
      <c r="E396" s="151">
        <v>6640652.0800000001</v>
      </c>
      <c r="F396" s="151">
        <v>103077052.84999999</v>
      </c>
      <c r="G396" s="215"/>
      <c r="H396" s="151">
        <v>18118134.420000002</v>
      </c>
      <c r="I396" s="151">
        <v>223627.45999999996</v>
      </c>
      <c r="J396" s="157">
        <f t="shared" si="61"/>
        <v>191345497.08000001</v>
      </c>
      <c r="K396" s="158">
        <f t="shared" si="62"/>
        <v>63286030.269999996</v>
      </c>
      <c r="M396" s="122"/>
      <c r="N396" s="122"/>
      <c r="O396" s="122"/>
      <c r="P396" s="122"/>
      <c r="Q396" s="122"/>
    </row>
    <row r="397" spans="1:17" x14ac:dyDescent="0.2">
      <c r="A397" s="103">
        <f t="shared" si="63"/>
        <v>2022</v>
      </c>
      <c r="B397" s="4">
        <f t="shared" si="65"/>
        <v>12</v>
      </c>
      <c r="C397" s="151">
        <v>53369118.660000011</v>
      </c>
      <c r="D397" s="151">
        <v>8959347.3600000031</v>
      </c>
      <c r="E397" s="151">
        <v>6392850.4199999999</v>
      </c>
      <c r="F397" s="151">
        <v>98702836.879999995</v>
      </c>
      <c r="G397" s="215"/>
      <c r="H397" s="151">
        <v>18295027.820000004</v>
      </c>
      <c r="I397" s="151">
        <v>205683.51</v>
      </c>
      <c r="J397" s="157">
        <f t="shared" si="61"/>
        <v>185924864.64999998</v>
      </c>
      <c r="K397" s="158">
        <f t="shared" si="62"/>
        <v>62328466.020000011</v>
      </c>
      <c r="M397" s="122"/>
      <c r="N397" s="122"/>
      <c r="O397" s="122"/>
      <c r="P397" s="122"/>
      <c r="Q397" s="122"/>
    </row>
    <row r="398" spans="1:17" x14ac:dyDescent="0.2">
      <c r="A398" s="103">
        <f>A397+1</f>
        <v>2023</v>
      </c>
      <c r="B398" s="4">
        <f t="shared" si="65"/>
        <v>1</v>
      </c>
      <c r="C398" s="151">
        <v>57566860.230000019</v>
      </c>
      <c r="D398" s="151">
        <v>9447141.6099999975</v>
      </c>
      <c r="E398" s="151">
        <v>6944417.3799999999</v>
      </c>
      <c r="F398" s="151">
        <v>119967078.59999999</v>
      </c>
      <c r="G398" s="215"/>
      <c r="H398" s="151">
        <v>19612461.059999999</v>
      </c>
      <c r="I398" s="151">
        <v>206166.90000000002</v>
      </c>
      <c r="J398" s="157">
        <f t="shared" si="61"/>
        <v>213744125.78</v>
      </c>
      <c r="K398" s="158">
        <f t="shared" si="62"/>
        <v>67014001.840000018</v>
      </c>
      <c r="M398" s="122"/>
      <c r="N398" s="122"/>
      <c r="O398" s="122"/>
      <c r="P398" s="122"/>
      <c r="Q398" s="122"/>
    </row>
    <row r="399" spans="1:17" x14ac:dyDescent="0.2">
      <c r="A399" s="103">
        <f>A398</f>
        <v>2023</v>
      </c>
      <c r="B399" s="4">
        <f t="shared" si="65"/>
        <v>2</v>
      </c>
      <c r="C399" s="151">
        <v>54448488.809999995</v>
      </c>
      <c r="D399" s="151">
        <v>9125784.5800000001</v>
      </c>
      <c r="E399" s="151">
        <v>5020564.2300000004</v>
      </c>
      <c r="F399" s="151">
        <v>100813529.79000001</v>
      </c>
      <c r="G399" s="215"/>
      <c r="H399" s="151">
        <v>18388510</v>
      </c>
      <c r="I399" s="151">
        <v>197647.22999999998</v>
      </c>
      <c r="J399" s="157">
        <f t="shared" si="61"/>
        <v>187994524.63999999</v>
      </c>
      <c r="K399" s="158">
        <f t="shared" si="62"/>
        <v>63574273.389999993</v>
      </c>
      <c r="M399" s="122"/>
      <c r="N399" s="122"/>
      <c r="O399" s="122"/>
      <c r="P399" s="122"/>
      <c r="Q399" s="122"/>
    </row>
    <row r="400" spans="1:17" x14ac:dyDescent="0.2">
      <c r="A400" s="103">
        <f>A399</f>
        <v>2023</v>
      </c>
      <c r="B400" s="4">
        <f t="shared" si="65"/>
        <v>3</v>
      </c>
      <c r="C400" s="151">
        <v>57138484.279999979</v>
      </c>
      <c r="D400" s="151">
        <v>9571309.8100000005</v>
      </c>
      <c r="E400" s="151">
        <v>6329778.7699999996</v>
      </c>
      <c r="F400" s="151">
        <v>104406762.97</v>
      </c>
      <c r="G400" s="215"/>
      <c r="H400" s="151">
        <v>18679962.440000005</v>
      </c>
      <c r="I400" s="151">
        <v>226314.03</v>
      </c>
      <c r="J400" s="157">
        <f t="shared" si="61"/>
        <v>196352612.29999998</v>
      </c>
      <c r="K400" s="158">
        <f t="shared" si="62"/>
        <v>66709794.089999981</v>
      </c>
      <c r="M400" s="122"/>
      <c r="N400" s="122"/>
      <c r="O400" s="122"/>
      <c r="P400" s="122"/>
      <c r="Q400" s="122"/>
    </row>
    <row r="401" spans="1:38" x14ac:dyDescent="0.2">
      <c r="A401" s="103">
        <f>A400</f>
        <v>2023</v>
      </c>
      <c r="B401" s="4">
        <f t="shared" si="65"/>
        <v>4</v>
      </c>
      <c r="C401" s="151">
        <v>64206821.980000004</v>
      </c>
      <c r="D401" s="151">
        <v>10334833.65</v>
      </c>
      <c r="E401" s="151">
        <v>6062003.7300000004</v>
      </c>
      <c r="F401" s="151">
        <v>130814661.22000001</v>
      </c>
      <c r="G401" s="215"/>
      <c r="H401" s="151">
        <v>19900032.110000003</v>
      </c>
      <c r="I401" s="151">
        <v>273800.32000000001</v>
      </c>
      <c r="J401" s="157">
        <f t="shared" si="61"/>
        <v>231592153.01000005</v>
      </c>
      <c r="K401" s="158">
        <f t="shared" si="62"/>
        <v>74541655.63000001</v>
      </c>
      <c r="M401" s="122"/>
      <c r="N401" s="122"/>
      <c r="O401" s="122"/>
      <c r="P401" s="122"/>
      <c r="Q401" s="122"/>
    </row>
    <row r="402" spans="1:38" x14ac:dyDescent="0.2">
      <c r="A402" s="103"/>
      <c r="C402" s="151"/>
      <c r="D402" s="151"/>
      <c r="E402" s="151"/>
      <c r="F402" s="151"/>
      <c r="G402" s="215"/>
      <c r="H402" s="151"/>
      <c r="I402" s="151"/>
      <c r="J402" s="157"/>
      <c r="K402" s="158"/>
      <c r="M402" s="122"/>
      <c r="N402" s="122"/>
      <c r="O402" s="122"/>
      <c r="P402" s="122"/>
      <c r="Q402" s="122"/>
    </row>
    <row r="403" spans="1:38" x14ac:dyDescent="0.2">
      <c r="A403" s="50"/>
      <c r="C403" s="151"/>
      <c r="D403" s="151"/>
      <c r="E403" s="151"/>
      <c r="F403" s="151"/>
      <c r="G403" s="151"/>
      <c r="H403" s="151"/>
      <c r="I403" s="151"/>
      <c r="J403" s="157"/>
      <c r="K403" s="158"/>
      <c r="M403" s="122"/>
      <c r="N403" s="122"/>
      <c r="O403" s="122"/>
      <c r="P403" s="122"/>
      <c r="Q403" s="122"/>
    </row>
    <row r="404" spans="1:38" s="404" customFormat="1" x14ac:dyDescent="0.2">
      <c r="A404" s="215"/>
      <c r="B404" s="215"/>
      <c r="C404" s="215"/>
      <c r="D404" s="215"/>
      <c r="E404" s="215"/>
      <c r="F404" s="215"/>
      <c r="G404" s="215"/>
      <c r="H404" s="215"/>
      <c r="I404" s="215"/>
      <c r="J404" s="215"/>
      <c r="K404" s="215"/>
      <c r="M404" s="122"/>
      <c r="N404" s="122"/>
      <c r="O404" s="122"/>
      <c r="P404" s="122"/>
      <c r="Q404" s="122"/>
      <c r="R404"/>
      <c r="S404"/>
      <c r="T404"/>
      <c r="U404"/>
      <c r="V404"/>
      <c r="W404"/>
      <c r="X404"/>
      <c r="Y404"/>
      <c r="Z404"/>
      <c r="AA404"/>
      <c r="AB404"/>
      <c r="AC404"/>
      <c r="AD404"/>
      <c r="AE404"/>
      <c r="AF404"/>
      <c r="AG404"/>
      <c r="AH404"/>
      <c r="AI404"/>
      <c r="AJ404"/>
      <c r="AK404"/>
      <c r="AL404"/>
    </row>
    <row r="405" spans="1:38" x14ac:dyDescent="0.2">
      <c r="A405" s="50"/>
      <c r="C405" s="162" t="str">
        <f t="shared" ref="C405:J405" si="66">+C1</f>
        <v>Com</v>
      </c>
      <c r="D405" s="162" t="str">
        <f>+D1</f>
        <v>Ind</v>
      </c>
      <c r="E405" s="162" t="str">
        <f>+E1</f>
        <v>Pho</v>
      </c>
      <c r="F405" s="162" t="str">
        <f>+F1</f>
        <v>Res</v>
      </c>
      <c r="G405" s="162" t="str">
        <f t="shared" si="66"/>
        <v>SL</v>
      </c>
      <c r="H405" s="162" t="str">
        <f>+H1</f>
        <v>SPA</v>
      </c>
      <c r="I405" s="162" t="str">
        <f t="shared" si="66"/>
        <v>CS</v>
      </c>
      <c r="J405" s="162" t="str">
        <f t="shared" si="66"/>
        <v>Revenue Total</v>
      </c>
      <c r="K405" s="162" t="str">
        <f t="shared" ref="K405" si="67">+K1</f>
        <v>ComInd</v>
      </c>
    </row>
    <row r="406" spans="1:38" x14ac:dyDescent="0.2">
      <c r="B406">
        <v>1990</v>
      </c>
      <c r="C406" s="163">
        <f t="shared" ref="C406:K415" si="68">SUMIF($A$2:$A$313,$B$406:$B$431,C$2:C$313)</f>
        <v>271815949</v>
      </c>
      <c r="D406" s="163">
        <f t="shared" si="68"/>
        <v>45616928</v>
      </c>
      <c r="E406" s="163">
        <f t="shared" si="68"/>
        <v>82217605</v>
      </c>
      <c r="F406" s="163">
        <f t="shared" si="68"/>
        <v>428505145</v>
      </c>
      <c r="G406" s="163">
        <f t="shared" si="68"/>
        <v>7463591</v>
      </c>
      <c r="H406" s="163">
        <f t="shared" si="68"/>
        <v>57982433</v>
      </c>
      <c r="I406" s="163">
        <f t="shared" si="68"/>
        <v>330628</v>
      </c>
      <c r="J406" s="163">
        <f t="shared" si="68"/>
        <v>893932279</v>
      </c>
      <c r="K406" s="163">
        <f t="shared" si="68"/>
        <v>317432877</v>
      </c>
    </row>
    <row r="407" spans="1:38" x14ac:dyDescent="0.2">
      <c r="B407">
        <f>+B406+1</f>
        <v>1991</v>
      </c>
      <c r="C407" s="163">
        <f t="shared" si="68"/>
        <v>280612700</v>
      </c>
      <c r="D407" s="163">
        <f t="shared" si="68"/>
        <v>45563114</v>
      </c>
      <c r="E407" s="163">
        <f t="shared" si="68"/>
        <v>76169218</v>
      </c>
      <c r="F407" s="163">
        <f t="shared" si="68"/>
        <v>444471922</v>
      </c>
      <c r="G407" s="163">
        <f t="shared" si="68"/>
        <v>7789189</v>
      </c>
      <c r="H407" s="163">
        <f t="shared" si="68"/>
        <v>61488236</v>
      </c>
      <c r="I407" s="163">
        <f t="shared" si="68"/>
        <v>283427</v>
      </c>
      <c r="J407" s="163">
        <f t="shared" si="68"/>
        <v>916377806</v>
      </c>
      <c r="K407" s="163">
        <f t="shared" si="68"/>
        <v>326175814</v>
      </c>
    </row>
    <row r="408" spans="1:38" x14ac:dyDescent="0.2">
      <c r="B408">
        <f t="shared" ref="B408:B438" si="69">+B407+1</f>
        <v>1992</v>
      </c>
      <c r="C408" s="163">
        <f t="shared" si="68"/>
        <v>290676821</v>
      </c>
      <c r="D408" s="163">
        <f t="shared" si="68"/>
        <v>47165713</v>
      </c>
      <c r="E408" s="163">
        <f t="shared" si="68"/>
        <v>71659457</v>
      </c>
      <c r="F408" s="163">
        <f t="shared" si="68"/>
        <v>457855487</v>
      </c>
      <c r="G408" s="163">
        <f t="shared" si="68"/>
        <v>8002524</v>
      </c>
      <c r="H408" s="163">
        <f t="shared" si="68"/>
        <v>64751137</v>
      </c>
      <c r="I408" s="163">
        <f t="shared" si="68"/>
        <v>283549</v>
      </c>
      <c r="J408" s="163">
        <f t="shared" si="68"/>
        <v>940394688</v>
      </c>
      <c r="K408" s="163">
        <f t="shared" si="68"/>
        <v>337842534</v>
      </c>
    </row>
    <row r="409" spans="1:38" x14ac:dyDescent="0.2">
      <c r="B409">
        <f t="shared" si="69"/>
        <v>1993</v>
      </c>
      <c r="C409" s="163">
        <f t="shared" si="68"/>
        <v>297980055</v>
      </c>
      <c r="D409" s="163">
        <f t="shared" si="68"/>
        <v>48904209</v>
      </c>
      <c r="E409" s="163">
        <f t="shared" si="68"/>
        <v>55108801</v>
      </c>
      <c r="F409" s="163">
        <f t="shared" si="68"/>
        <v>472725537</v>
      </c>
      <c r="G409" s="163">
        <f t="shared" si="68"/>
        <v>8246177</v>
      </c>
      <c r="H409" s="163">
        <f t="shared" si="68"/>
        <v>66925287</v>
      </c>
      <c r="I409" s="163">
        <f t="shared" si="68"/>
        <v>301064</v>
      </c>
      <c r="J409" s="163">
        <f t="shared" si="68"/>
        <v>950191130</v>
      </c>
      <c r="K409" s="163">
        <f t="shared" si="68"/>
        <v>346884264</v>
      </c>
    </row>
    <row r="410" spans="1:38" x14ac:dyDescent="0.2">
      <c r="B410">
        <f t="shared" si="69"/>
        <v>1994</v>
      </c>
      <c r="C410" s="163">
        <f t="shared" si="68"/>
        <v>316511897</v>
      </c>
      <c r="D410" s="163">
        <f t="shared" si="68"/>
        <v>49954983</v>
      </c>
      <c r="E410" s="163">
        <f t="shared" si="68"/>
        <v>58319747</v>
      </c>
      <c r="F410" s="163">
        <f t="shared" si="68"/>
        <v>514626254</v>
      </c>
      <c r="G410" s="163">
        <f t="shared" si="68"/>
        <v>8777621</v>
      </c>
      <c r="H410" s="163">
        <f t="shared" si="68"/>
        <v>71978907</v>
      </c>
      <c r="I410" s="163">
        <f t="shared" si="68"/>
        <v>331094</v>
      </c>
      <c r="J410" s="163">
        <f t="shared" si="68"/>
        <v>1020500503</v>
      </c>
      <c r="K410" s="163">
        <f t="shared" si="68"/>
        <v>366466880</v>
      </c>
    </row>
    <row r="411" spans="1:38" x14ac:dyDescent="0.2">
      <c r="B411">
        <f t="shared" si="69"/>
        <v>1995</v>
      </c>
      <c r="C411" s="163">
        <f t="shared" si="68"/>
        <v>315737016</v>
      </c>
      <c r="D411" s="163">
        <f t="shared" si="68"/>
        <v>45051151</v>
      </c>
      <c r="E411" s="163">
        <f t="shared" si="68"/>
        <v>61659747</v>
      </c>
      <c r="F411" s="163">
        <f t="shared" si="68"/>
        <v>523292271</v>
      </c>
      <c r="G411" s="163">
        <f t="shared" si="68"/>
        <v>9199977</v>
      </c>
      <c r="H411" s="163">
        <f t="shared" si="68"/>
        <v>72804859</v>
      </c>
      <c r="I411" s="163">
        <f t="shared" si="68"/>
        <v>340344</v>
      </c>
      <c r="J411" s="163">
        <f t="shared" si="68"/>
        <v>1028085365</v>
      </c>
      <c r="K411" s="163">
        <f t="shared" si="68"/>
        <v>360788167</v>
      </c>
    </row>
    <row r="412" spans="1:38" x14ac:dyDescent="0.2">
      <c r="B412">
        <f t="shared" si="69"/>
        <v>1996</v>
      </c>
      <c r="C412" s="163">
        <f t="shared" si="68"/>
        <v>318936779</v>
      </c>
      <c r="D412" s="163">
        <f t="shared" si="68"/>
        <v>42959906</v>
      </c>
      <c r="E412" s="163">
        <f t="shared" si="68"/>
        <v>59004968</v>
      </c>
      <c r="F412" s="163">
        <f t="shared" si="68"/>
        <v>537272139</v>
      </c>
      <c r="G412" s="163">
        <f t="shared" si="68"/>
        <v>9416679</v>
      </c>
      <c r="H412" s="163">
        <f t="shared" si="68"/>
        <v>73521381</v>
      </c>
      <c r="I412" s="163">
        <f t="shared" si="68"/>
        <v>371275</v>
      </c>
      <c r="J412" s="163">
        <f t="shared" si="68"/>
        <v>1041483127</v>
      </c>
      <c r="K412" s="163">
        <f t="shared" si="68"/>
        <v>361896685</v>
      </c>
    </row>
    <row r="413" spans="1:38" x14ac:dyDescent="0.2">
      <c r="B413">
        <f t="shared" si="69"/>
        <v>1997</v>
      </c>
      <c r="C413" s="163">
        <f t="shared" si="68"/>
        <v>319907712</v>
      </c>
      <c r="D413" s="163">
        <f t="shared" si="68"/>
        <v>50393042</v>
      </c>
      <c r="E413" s="163">
        <f t="shared" si="68"/>
        <v>59437922</v>
      </c>
      <c r="F413" s="163">
        <f t="shared" si="68"/>
        <v>523789123</v>
      </c>
      <c r="G413" s="163">
        <f t="shared" si="68"/>
        <v>9339353</v>
      </c>
      <c r="H413" s="163">
        <f t="shared" si="68"/>
        <v>74058660</v>
      </c>
      <c r="I413" s="163">
        <f t="shared" si="68"/>
        <v>396882</v>
      </c>
      <c r="J413" s="163">
        <f t="shared" si="68"/>
        <v>1037322694</v>
      </c>
      <c r="K413" s="163">
        <f t="shared" si="68"/>
        <v>370300754</v>
      </c>
    </row>
    <row r="414" spans="1:38" x14ac:dyDescent="0.2">
      <c r="B414">
        <f t="shared" si="69"/>
        <v>1998</v>
      </c>
      <c r="C414" s="163">
        <f t="shared" si="68"/>
        <v>334683107</v>
      </c>
      <c r="D414" s="163">
        <f t="shared" si="68"/>
        <v>53509976</v>
      </c>
      <c r="E414" s="163">
        <f t="shared" si="68"/>
        <v>59312490</v>
      </c>
      <c r="F414" s="163">
        <f t="shared" si="68"/>
        <v>563158980</v>
      </c>
      <c r="G414" s="163">
        <f t="shared" si="68"/>
        <v>9437832</v>
      </c>
      <c r="H414" s="163">
        <f t="shared" si="68"/>
        <v>77447749</v>
      </c>
      <c r="I414" s="163">
        <f t="shared" si="68"/>
        <v>468547</v>
      </c>
      <c r="J414" s="163">
        <f t="shared" si="68"/>
        <v>1098018681</v>
      </c>
      <c r="K414" s="163">
        <f t="shared" si="68"/>
        <v>388193083</v>
      </c>
    </row>
    <row r="415" spans="1:38" x14ac:dyDescent="0.2">
      <c r="B415">
        <f t="shared" si="69"/>
        <v>1999</v>
      </c>
      <c r="C415" s="163">
        <f t="shared" si="68"/>
        <v>344690745</v>
      </c>
      <c r="D415" s="163">
        <f t="shared" si="68"/>
        <v>56443706</v>
      </c>
      <c r="E415" s="163">
        <f t="shared" si="68"/>
        <v>54155790</v>
      </c>
      <c r="F415" s="163">
        <f t="shared" si="68"/>
        <v>557442766</v>
      </c>
      <c r="G415" s="163">
        <f t="shared" si="68"/>
        <v>9527799</v>
      </c>
      <c r="H415" s="163">
        <f t="shared" si="68"/>
        <v>77284116</v>
      </c>
      <c r="I415" s="163">
        <f t="shared" si="68"/>
        <v>548409</v>
      </c>
      <c r="J415" s="163">
        <f t="shared" si="68"/>
        <v>1100093331</v>
      </c>
      <c r="K415" s="163">
        <f t="shared" si="68"/>
        <v>401134451</v>
      </c>
    </row>
    <row r="416" spans="1:38" x14ac:dyDescent="0.2">
      <c r="B416">
        <f t="shared" si="69"/>
        <v>2000</v>
      </c>
      <c r="C416" s="163">
        <f t="shared" ref="C416:K425" si="70">SUMIF($A$2:$A$313,$B$406:$B$431,C$2:C$313)</f>
        <v>371841853</v>
      </c>
      <c r="D416" s="163">
        <f t="shared" si="70"/>
        <v>62045649</v>
      </c>
      <c r="E416" s="163">
        <f t="shared" si="70"/>
        <v>60615901</v>
      </c>
      <c r="F416" s="163">
        <f t="shared" si="70"/>
        <v>607487595</v>
      </c>
      <c r="G416" s="163">
        <f t="shared" si="70"/>
        <v>9819095</v>
      </c>
      <c r="H416" s="163">
        <f t="shared" si="70"/>
        <v>84129166</v>
      </c>
      <c r="I416" s="163">
        <f t="shared" si="70"/>
        <v>587320</v>
      </c>
      <c r="J416" s="163">
        <f t="shared" si="70"/>
        <v>1196526579</v>
      </c>
      <c r="K416" s="163">
        <f t="shared" si="70"/>
        <v>433887502</v>
      </c>
    </row>
    <row r="417" spans="2:11" x14ac:dyDescent="0.2">
      <c r="B417">
        <f t="shared" si="69"/>
        <v>2001</v>
      </c>
      <c r="C417" s="163">
        <f t="shared" si="70"/>
        <v>408999553</v>
      </c>
      <c r="D417" s="163">
        <f t="shared" si="70"/>
        <v>71866741</v>
      </c>
      <c r="E417" s="163">
        <f t="shared" si="70"/>
        <v>57047366</v>
      </c>
      <c r="F417" s="163">
        <f t="shared" si="70"/>
        <v>659766676</v>
      </c>
      <c r="G417" s="163">
        <f t="shared" si="70"/>
        <v>10217748</v>
      </c>
      <c r="H417" s="163">
        <f t="shared" si="70"/>
        <v>92780182</v>
      </c>
      <c r="I417" s="163">
        <f t="shared" si="70"/>
        <v>604677</v>
      </c>
      <c r="J417" s="163">
        <f t="shared" si="70"/>
        <v>1301282943</v>
      </c>
      <c r="K417" s="163">
        <f t="shared" si="70"/>
        <v>480866294</v>
      </c>
    </row>
    <row r="418" spans="2:11" x14ac:dyDescent="0.2">
      <c r="B418">
        <f t="shared" si="69"/>
        <v>2002</v>
      </c>
      <c r="C418" s="163">
        <f t="shared" si="70"/>
        <v>456933721.63999993</v>
      </c>
      <c r="D418" s="163">
        <f t="shared" si="70"/>
        <v>83637379.919999987</v>
      </c>
      <c r="E418" s="163">
        <f t="shared" si="70"/>
        <v>73092383.269999996</v>
      </c>
      <c r="F418" s="163">
        <f t="shared" si="70"/>
        <v>751046959.81999993</v>
      </c>
      <c r="G418" s="163">
        <f t="shared" si="70"/>
        <v>10817893.209999997</v>
      </c>
      <c r="H418" s="163">
        <f t="shared" si="70"/>
        <v>106096968.36</v>
      </c>
      <c r="I418" s="163">
        <f t="shared" si="70"/>
        <v>641357.57999999996</v>
      </c>
      <c r="J418" s="163">
        <f t="shared" si="70"/>
        <v>1482266663.8</v>
      </c>
      <c r="K418" s="163">
        <f t="shared" si="70"/>
        <v>540571101.56000006</v>
      </c>
    </row>
    <row r="419" spans="2:11" x14ac:dyDescent="0.2">
      <c r="B419">
        <f t="shared" si="69"/>
        <v>2003</v>
      </c>
      <c r="C419" s="163">
        <f t="shared" si="70"/>
        <v>459451183</v>
      </c>
      <c r="D419" s="163">
        <f t="shared" si="70"/>
        <v>88525935</v>
      </c>
      <c r="E419" s="163">
        <f t="shared" si="70"/>
        <v>65357846</v>
      </c>
      <c r="F419" s="163">
        <f t="shared" si="70"/>
        <v>767403659</v>
      </c>
      <c r="G419" s="163">
        <f t="shared" si="70"/>
        <v>11215008</v>
      </c>
      <c r="H419" s="163">
        <f t="shared" si="70"/>
        <v>113649845</v>
      </c>
      <c r="I419" s="163">
        <f t="shared" si="70"/>
        <v>664090</v>
      </c>
      <c r="J419" s="163">
        <f t="shared" si="70"/>
        <v>1506267566</v>
      </c>
      <c r="K419" s="163">
        <f t="shared" si="70"/>
        <v>547977118</v>
      </c>
    </row>
    <row r="420" spans="2:11" x14ac:dyDescent="0.2">
      <c r="B420">
        <f t="shared" si="69"/>
        <v>2004</v>
      </c>
      <c r="C420" s="163">
        <f t="shared" si="70"/>
        <v>504755751</v>
      </c>
      <c r="D420" s="163">
        <f t="shared" si="70"/>
        <v>97382538</v>
      </c>
      <c r="E420" s="163">
        <f t="shared" si="70"/>
        <v>68594405</v>
      </c>
      <c r="F420" s="163">
        <f t="shared" si="70"/>
        <v>820219489</v>
      </c>
      <c r="G420" s="163">
        <f t="shared" si="70"/>
        <v>11876668</v>
      </c>
      <c r="H420" s="163">
        <f t="shared" si="70"/>
        <v>127317161</v>
      </c>
      <c r="I420" s="163">
        <f t="shared" si="70"/>
        <v>715258</v>
      </c>
      <c r="J420" s="163">
        <f t="shared" si="70"/>
        <v>1630861270</v>
      </c>
      <c r="K420" s="163">
        <f t="shared" si="70"/>
        <v>602138289</v>
      </c>
    </row>
    <row r="421" spans="2:11" x14ac:dyDescent="0.2">
      <c r="B421" s="45">
        <f t="shared" si="69"/>
        <v>2005</v>
      </c>
      <c r="C421" s="163">
        <f t="shared" si="70"/>
        <v>515573292</v>
      </c>
      <c r="D421" s="163">
        <f t="shared" si="70"/>
        <v>96356573</v>
      </c>
      <c r="E421" s="163">
        <f t="shared" si="70"/>
        <v>63271108</v>
      </c>
      <c r="F421" s="163">
        <f t="shared" si="70"/>
        <v>838438960</v>
      </c>
      <c r="G421" s="163">
        <f t="shared" si="70"/>
        <v>11984743</v>
      </c>
      <c r="H421" s="163">
        <f t="shared" si="70"/>
        <v>128319827</v>
      </c>
      <c r="I421" s="163">
        <f t="shared" si="70"/>
        <v>769821</v>
      </c>
      <c r="J421" s="163">
        <f t="shared" si="70"/>
        <v>1654714324</v>
      </c>
      <c r="K421" s="163">
        <f t="shared" si="70"/>
        <v>611929865</v>
      </c>
    </row>
    <row r="422" spans="2:11" x14ac:dyDescent="0.2">
      <c r="B422" s="45">
        <f t="shared" si="69"/>
        <v>2006</v>
      </c>
      <c r="C422" s="163">
        <f t="shared" si="70"/>
        <v>601546289</v>
      </c>
      <c r="D422" s="163">
        <f t="shared" si="70"/>
        <v>112951504</v>
      </c>
      <c r="E422" s="163">
        <f t="shared" si="70"/>
        <v>61509924</v>
      </c>
      <c r="F422" s="163">
        <f t="shared" si="70"/>
        <v>956737242</v>
      </c>
      <c r="G422" s="163">
        <f t="shared" si="70"/>
        <v>12905729</v>
      </c>
      <c r="H422" s="163">
        <f t="shared" si="70"/>
        <v>149239952</v>
      </c>
      <c r="I422" s="163">
        <f t="shared" si="70"/>
        <v>823080</v>
      </c>
      <c r="J422" s="163">
        <f t="shared" si="70"/>
        <v>1895713720</v>
      </c>
      <c r="K422" s="163">
        <f t="shared" si="70"/>
        <v>714497793</v>
      </c>
    </row>
    <row r="423" spans="2:11" x14ac:dyDescent="0.2">
      <c r="B423" s="45">
        <f t="shared" si="69"/>
        <v>2007</v>
      </c>
      <c r="C423" s="163">
        <f t="shared" si="70"/>
        <v>653385955.21999991</v>
      </c>
      <c r="D423" s="163">
        <f t="shared" si="70"/>
        <v>118196064.00999999</v>
      </c>
      <c r="E423" s="163">
        <f t="shared" si="70"/>
        <v>72983152.629999995</v>
      </c>
      <c r="F423" s="163">
        <f t="shared" si="70"/>
        <v>1017716277.01</v>
      </c>
      <c r="G423" s="163">
        <f t="shared" si="70"/>
        <v>13367469.499999998</v>
      </c>
      <c r="H423" s="163">
        <f t="shared" si="70"/>
        <v>165001126.53</v>
      </c>
      <c r="I423" s="163">
        <f t="shared" si="70"/>
        <v>714514.18</v>
      </c>
      <c r="J423" s="163">
        <f t="shared" si="70"/>
        <v>2041364559.0799999</v>
      </c>
      <c r="K423" s="163">
        <f t="shared" si="70"/>
        <v>771582019.23000014</v>
      </c>
    </row>
    <row r="424" spans="2:11" x14ac:dyDescent="0.2">
      <c r="B424" s="51">
        <v>2008</v>
      </c>
      <c r="C424" s="163">
        <f t="shared" si="70"/>
        <v>639298188.49999988</v>
      </c>
      <c r="D424" s="163">
        <f t="shared" si="70"/>
        <v>111263605.92999999</v>
      </c>
      <c r="E424" s="163">
        <f t="shared" si="70"/>
        <v>66064329.390000008</v>
      </c>
      <c r="F424" s="163">
        <f t="shared" si="70"/>
        <v>981611887.75999999</v>
      </c>
      <c r="G424" s="163">
        <f t="shared" si="70"/>
        <v>13616076.560000002</v>
      </c>
      <c r="H424" s="163">
        <f t="shared" si="70"/>
        <v>172129206.86000001</v>
      </c>
      <c r="I424" s="163">
        <f t="shared" si="70"/>
        <v>518461.06999999995</v>
      </c>
      <c r="J424" s="163">
        <f t="shared" si="70"/>
        <v>1984501756.0700002</v>
      </c>
      <c r="K424" s="163">
        <f t="shared" si="70"/>
        <v>750561794.43000007</v>
      </c>
    </row>
    <row r="425" spans="2:11" x14ac:dyDescent="0.2">
      <c r="B425" s="45">
        <f t="shared" si="69"/>
        <v>2009</v>
      </c>
      <c r="C425" s="163">
        <f t="shared" si="70"/>
        <v>689502330.40999997</v>
      </c>
      <c r="D425" s="163">
        <f t="shared" si="70"/>
        <v>111000880.15999997</v>
      </c>
      <c r="E425" s="163">
        <f t="shared" si="70"/>
        <v>81177514.689999998</v>
      </c>
      <c r="F425" s="163">
        <f t="shared" si="70"/>
        <v>1082642971.3499999</v>
      </c>
      <c r="G425" s="163">
        <f t="shared" si="70"/>
        <v>16182304.91</v>
      </c>
      <c r="H425" s="163">
        <f t="shared" si="70"/>
        <v>188112417.15000001</v>
      </c>
      <c r="I425" s="163">
        <f t="shared" si="70"/>
        <v>420702.14</v>
      </c>
      <c r="J425" s="163">
        <f t="shared" si="70"/>
        <v>2169039120.8099999</v>
      </c>
      <c r="K425" s="163">
        <f t="shared" si="70"/>
        <v>800503210.56999993</v>
      </c>
    </row>
    <row r="426" spans="2:11" x14ac:dyDescent="0.2">
      <c r="B426" s="45">
        <v>2010</v>
      </c>
      <c r="C426" s="163">
        <f t="shared" ref="C426:K431" si="71">SUMIF($A$2:$A$313,$B$406:$B$431,C$2:C$313)</f>
        <v>648871391.47000003</v>
      </c>
      <c r="D426" s="163">
        <f t="shared" si="71"/>
        <v>103698354.68000001</v>
      </c>
      <c r="E426" s="163">
        <f t="shared" si="71"/>
        <v>84244441.50999999</v>
      </c>
      <c r="F426" s="163">
        <f t="shared" si="71"/>
        <v>1100166647.1900001</v>
      </c>
      <c r="G426" s="163">
        <f t="shared" si="71"/>
        <v>18340060.530000001</v>
      </c>
      <c r="H426" s="163">
        <f t="shared" si="71"/>
        <v>173328896.63999999</v>
      </c>
      <c r="I426" s="163">
        <f t="shared" si="71"/>
        <v>393058.51</v>
      </c>
      <c r="J426" s="163">
        <f t="shared" si="71"/>
        <v>2129042850.5299997</v>
      </c>
      <c r="K426" s="163">
        <f t="shared" si="71"/>
        <v>752569746.14999998</v>
      </c>
    </row>
    <row r="427" spans="2:11" x14ac:dyDescent="0.2">
      <c r="B427" s="45">
        <f t="shared" si="69"/>
        <v>2011</v>
      </c>
      <c r="C427" s="163">
        <f t="shared" si="71"/>
        <v>613003582.82000017</v>
      </c>
      <c r="D427" s="163">
        <f t="shared" si="71"/>
        <v>99309940.99000001</v>
      </c>
      <c r="E427" s="163">
        <f t="shared" si="71"/>
        <v>61966372.579999998</v>
      </c>
      <c r="F427" s="163">
        <f t="shared" si="71"/>
        <v>994930831.69000006</v>
      </c>
      <c r="G427" s="163">
        <f t="shared" si="71"/>
        <v>18360001.900000002</v>
      </c>
      <c r="H427" s="163">
        <f t="shared" si="71"/>
        <v>166870000.22999999</v>
      </c>
      <c r="I427" s="163">
        <f t="shared" si="71"/>
        <v>369061.63999999996</v>
      </c>
      <c r="J427" s="163">
        <f t="shared" si="71"/>
        <v>1954809791.8499999</v>
      </c>
      <c r="K427" s="163">
        <f t="shared" si="71"/>
        <v>712313523.81000006</v>
      </c>
    </row>
    <row r="428" spans="2:11" x14ac:dyDescent="0.2">
      <c r="B428" s="94">
        <v>2012</v>
      </c>
      <c r="C428" s="163">
        <f t="shared" si="71"/>
        <v>612020426.40999997</v>
      </c>
      <c r="D428" s="163">
        <f t="shared" si="71"/>
        <v>101211766.58</v>
      </c>
      <c r="E428" s="163">
        <f t="shared" si="71"/>
        <v>75686011.319999993</v>
      </c>
      <c r="F428" s="163">
        <f t="shared" si="71"/>
        <v>958978112.46999991</v>
      </c>
      <c r="G428" s="163">
        <f t="shared" si="71"/>
        <v>18555888.569999997</v>
      </c>
      <c r="H428" s="163">
        <f t="shared" si="71"/>
        <v>165502279.03</v>
      </c>
      <c r="I428" s="163">
        <f t="shared" si="71"/>
        <v>385723.64</v>
      </c>
      <c r="J428" s="163">
        <f t="shared" si="71"/>
        <v>1932340208.0199997</v>
      </c>
      <c r="K428" s="163">
        <f t="shared" si="71"/>
        <v>713232192.99000001</v>
      </c>
    </row>
    <row r="429" spans="2:11" x14ac:dyDescent="0.2">
      <c r="B429" s="45">
        <f t="shared" si="69"/>
        <v>2013</v>
      </c>
      <c r="C429" s="163">
        <f t="shared" si="71"/>
        <v>580752585.56000006</v>
      </c>
      <c r="D429" s="163">
        <f t="shared" si="71"/>
        <v>100339321.11</v>
      </c>
      <c r="E429" s="163">
        <f t="shared" si="71"/>
        <v>71895201.169999987</v>
      </c>
      <c r="F429" s="163">
        <f t="shared" si="71"/>
        <v>936825458.8499999</v>
      </c>
      <c r="G429" s="163">
        <f t="shared" si="71"/>
        <v>18415205.619999997</v>
      </c>
      <c r="H429" s="163">
        <f t="shared" si="71"/>
        <v>158969774.44999999</v>
      </c>
      <c r="I429" s="163">
        <f t="shared" si="71"/>
        <v>451421.60000000003</v>
      </c>
      <c r="J429" s="163">
        <f t="shared" si="71"/>
        <v>1867648968.3599999</v>
      </c>
      <c r="K429" s="163">
        <f t="shared" si="71"/>
        <v>681091906.66999996</v>
      </c>
    </row>
    <row r="430" spans="2:11" x14ac:dyDescent="0.2">
      <c r="B430" s="45">
        <f t="shared" si="69"/>
        <v>2014</v>
      </c>
      <c r="C430" s="163">
        <f t="shared" si="71"/>
        <v>601422392.21000004</v>
      </c>
      <c r="D430" s="163">
        <f t="shared" si="71"/>
        <v>104580680.42999999</v>
      </c>
      <c r="E430" s="163">
        <f t="shared" si="71"/>
        <v>59911580.420000002</v>
      </c>
      <c r="F430" s="163">
        <f t="shared" si="71"/>
        <v>1007563055.1600001</v>
      </c>
      <c r="G430" s="163">
        <f t="shared" si="71"/>
        <v>18638605.149999999</v>
      </c>
      <c r="H430" s="163">
        <f t="shared" si="71"/>
        <v>163258153.32000002</v>
      </c>
      <c r="I430" s="163">
        <f t="shared" si="71"/>
        <v>669077.01</v>
      </c>
      <c r="J430" s="163">
        <f t="shared" si="71"/>
        <v>1956043543.7</v>
      </c>
      <c r="K430" s="163">
        <f t="shared" si="71"/>
        <v>706003072.63999999</v>
      </c>
    </row>
    <row r="431" spans="2:11" x14ac:dyDescent="0.2">
      <c r="B431" s="45">
        <f t="shared" si="69"/>
        <v>2015</v>
      </c>
      <c r="C431" s="163">
        <f t="shared" si="71"/>
        <v>606846143.38</v>
      </c>
      <c r="D431" s="163">
        <f t="shared" si="71"/>
        <v>107079725.86999999</v>
      </c>
      <c r="E431" s="163">
        <f t="shared" si="71"/>
        <v>53060985.640000001</v>
      </c>
      <c r="F431" s="163">
        <f t="shared" si="71"/>
        <v>1040256241.5300001</v>
      </c>
      <c r="G431" s="163">
        <f t="shared" si="71"/>
        <v>18965543.16</v>
      </c>
      <c r="H431" s="163">
        <f t="shared" si="71"/>
        <v>158224523.93000001</v>
      </c>
      <c r="I431" s="163">
        <f t="shared" si="71"/>
        <v>1155551.03</v>
      </c>
      <c r="J431" s="163">
        <f t="shared" si="71"/>
        <v>1985588714.5400002</v>
      </c>
      <c r="K431" s="163">
        <f t="shared" si="71"/>
        <v>713925869.25000012</v>
      </c>
    </row>
    <row r="432" spans="2:11" x14ac:dyDescent="0.2">
      <c r="B432" s="45">
        <f t="shared" si="69"/>
        <v>2016</v>
      </c>
      <c r="C432" s="163">
        <f t="shared" ref="C432:K432" si="72">SUMIF($A$2:$A$325,$B$406:$B$432,C$2:C$325)</f>
        <v>591936833.9799999</v>
      </c>
      <c r="D432" s="163">
        <f t="shared" si="72"/>
        <v>108569596.07000001</v>
      </c>
      <c r="E432" s="163">
        <f t="shared" si="72"/>
        <v>52458551.050000004</v>
      </c>
      <c r="F432" s="163">
        <f t="shared" si="72"/>
        <v>1035541996.7500001</v>
      </c>
      <c r="G432" s="163">
        <f t="shared" si="72"/>
        <v>18974324.109999999</v>
      </c>
      <c r="H432" s="163">
        <f t="shared" si="72"/>
        <v>155432099.77000001</v>
      </c>
      <c r="I432" s="163">
        <f t="shared" si="72"/>
        <v>1419526.1099999999</v>
      </c>
      <c r="J432" s="163">
        <f t="shared" si="72"/>
        <v>1964332927.8399997</v>
      </c>
      <c r="K432" s="163">
        <f t="shared" si="72"/>
        <v>700506430.04999995</v>
      </c>
    </row>
    <row r="433" spans="2:11" x14ac:dyDescent="0.2">
      <c r="B433" s="48">
        <f t="shared" si="69"/>
        <v>2017</v>
      </c>
      <c r="C433" s="163">
        <f>SUMIF($A$2:$A$351,$B$406:$B$434,C$2:C$351)</f>
        <v>575654123.90999985</v>
      </c>
      <c r="D433" s="163">
        <f t="shared" ref="D433:K433" si="73">SUMIF($A$2:$A$339,$B$406:$B$433,D$2:D$339)</f>
        <v>103573878.5</v>
      </c>
      <c r="E433" s="163">
        <f t="shared" si="73"/>
        <v>54175413.530000001</v>
      </c>
      <c r="F433" s="163">
        <f t="shared" si="73"/>
        <v>1005947247.6500003</v>
      </c>
      <c r="G433" s="216">
        <f t="shared" si="73"/>
        <v>0</v>
      </c>
      <c r="H433" s="163">
        <f t="shared" si="73"/>
        <v>169064959.55000001</v>
      </c>
      <c r="I433" s="163">
        <f t="shared" si="73"/>
        <v>1658272.6300000001</v>
      </c>
      <c r="J433" s="163">
        <f t="shared" si="73"/>
        <v>1910073895.7700002</v>
      </c>
      <c r="K433" s="163">
        <f t="shared" si="73"/>
        <v>679228002.40999985</v>
      </c>
    </row>
    <row r="434" spans="2:11" x14ac:dyDescent="0.2">
      <c r="B434" s="48">
        <f t="shared" si="69"/>
        <v>2018</v>
      </c>
      <c r="C434" s="163">
        <f>SUMIF($A$2:$A$351,$B$406:$B$434,C$2:C$351)</f>
        <v>579110066</v>
      </c>
      <c r="D434" s="163">
        <f t="shared" ref="D434:K434" si="74">SUMIF($A$2:$A$351,$B$406:$B$434,D$2:D$351)</f>
        <v>105876107.45</v>
      </c>
      <c r="E434" s="163">
        <f t="shared" si="74"/>
        <v>55142606.250000007</v>
      </c>
      <c r="F434" s="163">
        <f t="shared" si="74"/>
        <v>1067118220.27</v>
      </c>
      <c r="G434" s="216">
        <f>SUMIF($A$2:$A$351,$B$406:$B$434,G$2:G$351)</f>
        <v>0</v>
      </c>
      <c r="H434" s="163">
        <f t="shared" si="74"/>
        <v>187634635.71000004</v>
      </c>
      <c r="I434" s="163">
        <f t="shared" si="74"/>
        <v>1875742.9900000002</v>
      </c>
      <c r="J434" s="163">
        <f t="shared" si="74"/>
        <v>1996757378.6699998</v>
      </c>
      <c r="K434" s="163">
        <f t="shared" si="74"/>
        <v>684986173.44999993</v>
      </c>
    </row>
    <row r="435" spans="2:11" x14ac:dyDescent="0.2">
      <c r="B435" s="48">
        <f t="shared" si="69"/>
        <v>2019</v>
      </c>
      <c r="C435" s="163">
        <f>SUMIF($A$2:$A$365,$B$406:$B$435,C$2:C$365)</f>
        <v>563586023.90999985</v>
      </c>
      <c r="D435" s="163">
        <f>SUMIF($A$2:$A$365,$B$406:$B$435,D$2:D$365)</f>
        <v>99919788.389999986</v>
      </c>
      <c r="E435" s="163">
        <f>SUMIF($A$2:$A$365,$B$406:$B$435,E$2:E$365)</f>
        <v>56399703.139999993</v>
      </c>
      <c r="F435" s="163">
        <f>SUMIF($A$2:$A$365,$B$406:$B$435,F$2:F$365)</f>
        <v>1047694921.8800001</v>
      </c>
      <c r="G435" s="216">
        <f>SUMIF($A$2:$A$351,$B$406:$B$435,G$2:G$351)</f>
        <v>0</v>
      </c>
      <c r="H435" s="163">
        <f>SUMIF($A$2:$A$365,$B$406:$B$435,H$2:H$365)</f>
        <v>182516553.97000003</v>
      </c>
      <c r="I435" s="163">
        <f>SUMIF($A$2:$A$365,$B$406:$B$435,I$2:I$365)</f>
        <v>2020812.33</v>
      </c>
      <c r="J435" s="163">
        <f>SUMIF($A$2:$A$365,$B$406:$B$435,J$2:J$365)</f>
        <v>1952137803.6199996</v>
      </c>
      <c r="K435" s="163">
        <f>SUMIF($A$2:$A$365,$B$406:$B$435,K$2:K$365)</f>
        <v>663505812.29999983</v>
      </c>
    </row>
    <row r="436" spans="2:11" x14ac:dyDescent="0.2">
      <c r="B436" s="48">
        <f t="shared" si="69"/>
        <v>2020</v>
      </c>
      <c r="C436" s="163">
        <f>SUMIF($A$2:$A$377,$B$406:$B$436,C$2:C$377)</f>
        <v>501483684.67000002</v>
      </c>
      <c r="D436" s="163">
        <f>SUMIF($A$2:$A$377,$B$406:$B$436,D$2:D$377)</f>
        <v>87889765.450000003</v>
      </c>
      <c r="E436" s="163">
        <f>SUMIF($A$2:$A$377,$B$406:$B$436,E$2:E$377)</f>
        <v>45918506.159999996</v>
      </c>
      <c r="F436" s="163">
        <f>SUMIF($A$2:$A$377,$B$406:$B$436,F$2:F$377)</f>
        <v>1014100892.5000001</v>
      </c>
      <c r="G436" s="216">
        <f>SUMIF($A$2:$A$351,$B$406:$B$435,G$2:G$351)</f>
        <v>0</v>
      </c>
      <c r="H436" s="163">
        <f>SUMIF($A$2:$A$377,$B$406:$B$436,H$2:H$377)</f>
        <v>165001962.04000002</v>
      </c>
      <c r="I436" s="163">
        <f>SUMIF($A$2:$A$377,$B$406:$B$436,I$2:I$377)</f>
        <v>1865583.82</v>
      </c>
      <c r="J436" s="163">
        <f>SUMIF($A$2:$A$377,$B$406:$B$436,J$2:J$377)</f>
        <v>1816260394.6399999</v>
      </c>
      <c r="K436" s="163">
        <f>SUMIF($A$2:$A$377,$B$406:$B$436,K$2:K$377)</f>
        <v>589373450.12</v>
      </c>
    </row>
    <row r="437" spans="2:11" x14ac:dyDescent="0.2">
      <c r="B437" s="48">
        <f t="shared" si="69"/>
        <v>2021</v>
      </c>
      <c r="C437" s="163">
        <f>SUMIF($A$2:$A$401,$B$406:$B$438,C$2:C$401)</f>
        <v>600273954.21000004</v>
      </c>
      <c r="D437" s="163">
        <f t="shared" ref="D437:K438" si="75">SUMIF($A$2:$A$401,$B$406:$B$438,D$2:D$401)</f>
        <v>105844265.00999999</v>
      </c>
      <c r="E437" s="163">
        <f t="shared" si="75"/>
        <v>63804495.430000007</v>
      </c>
      <c r="F437" s="163">
        <f t="shared" si="75"/>
        <v>1156423496.29</v>
      </c>
      <c r="G437" s="163">
        <f t="shared" si="75"/>
        <v>0</v>
      </c>
      <c r="H437" s="163">
        <f t="shared" si="75"/>
        <v>193565891.18000001</v>
      </c>
      <c r="I437" s="163">
        <f t="shared" si="75"/>
        <v>2009382.16</v>
      </c>
      <c r="J437" s="163">
        <f t="shared" si="75"/>
        <v>2121921484.28</v>
      </c>
      <c r="K437" s="163">
        <f t="shared" si="75"/>
        <v>706118219.21999991</v>
      </c>
    </row>
    <row r="438" spans="2:11" x14ac:dyDescent="0.2">
      <c r="B438" s="48">
        <f t="shared" si="69"/>
        <v>2022</v>
      </c>
      <c r="C438" s="163">
        <f>SUMIF($A$2:$A$401,$B$406:$B$438,C$2:C$401)</f>
        <v>663605527.21000004</v>
      </c>
      <c r="D438" s="163">
        <f t="shared" si="75"/>
        <v>108274052.24999999</v>
      </c>
      <c r="E438" s="163">
        <f t="shared" si="75"/>
        <v>67815101.819999993</v>
      </c>
      <c r="F438" s="163">
        <f t="shared" si="75"/>
        <v>1380595177.4499998</v>
      </c>
      <c r="G438" s="163">
        <f t="shared" si="75"/>
        <v>0</v>
      </c>
      <c r="H438" s="163">
        <f t="shared" si="75"/>
        <v>215020512.13999999</v>
      </c>
      <c r="I438" s="163">
        <f t="shared" si="75"/>
        <v>2576539.7999999998</v>
      </c>
      <c r="J438" s="163">
        <f t="shared" si="75"/>
        <v>2437886910.6700001</v>
      </c>
      <c r="K438" s="163">
        <f t="shared" si="75"/>
        <v>771879579.45999992</v>
      </c>
    </row>
    <row r="439" spans="2:11" x14ac:dyDescent="0.2">
      <c r="C439" s="153"/>
      <c r="D439" s="153"/>
      <c r="E439" s="153"/>
      <c r="F439" s="153"/>
      <c r="G439" s="153"/>
      <c r="H439" s="153"/>
      <c r="I439" s="153"/>
      <c r="J439" s="152"/>
      <c r="K439" s="153"/>
    </row>
    <row r="440" spans="2:11" x14ac:dyDescent="0.2">
      <c r="C440" s="153"/>
      <c r="D440" s="153"/>
      <c r="E440" s="153"/>
      <c r="F440" s="153"/>
      <c r="G440" s="153"/>
      <c r="H440" s="153"/>
      <c r="I440" s="153"/>
      <c r="J440" s="152"/>
      <c r="K440" s="153"/>
    </row>
  </sheetData>
  <phoneticPr fontId="0" type="noConversion"/>
  <pageMargins left="0.75" right="0.75" top="1" bottom="1" header="0.5" footer="0.5"/>
  <pageSetup orientation="portrait" r:id="rId1"/>
  <headerFooter alignWithMargins="0"/>
  <customProperties>
    <customPr name="_pios_id" r:id="rId2"/>
    <customPr name="EpmWorksheetKeyString_GUID" r:id="rId3"/>
  </customProperties>
  <ignoredErrors>
    <ignoredError sqref="A303" formula="1"/>
  </ignoredError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R894"/>
  <sheetViews>
    <sheetView showGridLines="0" zoomScale="120" zoomScaleNormal="120" workbookViewId="0">
      <pane xSplit="2" ySplit="1" topLeftCell="C401" activePane="bottomRight" state="frozen"/>
      <selection activeCell="D40" sqref="D40"/>
      <selection pane="topRight" activeCell="D40" sqref="D40"/>
      <selection pane="bottomLeft" activeCell="D40" sqref="D40"/>
      <selection pane="bottomRight" activeCell="G419" sqref="G419"/>
    </sheetView>
  </sheetViews>
  <sheetFormatPr defaultRowHeight="12.75" x14ac:dyDescent="0.2"/>
  <cols>
    <col min="1" max="1" width="14.140625" customWidth="1"/>
    <col min="2" max="2" width="9.140625" customWidth="1"/>
    <col min="3" max="3" width="10.140625" style="14" customWidth="1"/>
    <col min="4" max="9" width="12.28515625" style="14" bestFit="1" customWidth="1"/>
    <col min="10" max="10" width="6.28515625" customWidth="1"/>
    <col min="11" max="12" width="12" customWidth="1"/>
    <col min="13" max="13" width="10.28515625" customWidth="1"/>
    <col min="14" max="14" width="15.42578125" customWidth="1"/>
    <col min="15" max="15" width="12.42578125" customWidth="1"/>
    <col min="16" max="16" width="12.28515625" customWidth="1"/>
    <col min="17" max="17" width="12.5703125" customWidth="1"/>
    <col min="18" max="18" width="14" customWidth="1"/>
    <col min="19" max="23" width="12.5703125" customWidth="1"/>
    <col min="30" max="30" width="10.5703125" customWidth="1"/>
    <col min="31" max="31" width="15.7109375" customWidth="1"/>
    <col min="32" max="32" width="12.28515625" customWidth="1"/>
    <col min="35" max="36" width="10.7109375" bestFit="1" customWidth="1"/>
    <col min="39" max="39" width="10.85546875" customWidth="1"/>
    <col min="40" max="40" width="11.28515625" customWidth="1"/>
  </cols>
  <sheetData>
    <row r="1" spans="1:15" x14ac:dyDescent="0.2">
      <c r="A1" t="s">
        <v>0</v>
      </c>
      <c r="B1" t="s">
        <v>1</v>
      </c>
      <c r="C1" t="s">
        <v>11</v>
      </c>
      <c r="D1" t="s">
        <v>12</v>
      </c>
      <c r="E1" t="s">
        <v>13</v>
      </c>
      <c r="F1" t="s">
        <v>14</v>
      </c>
      <c r="G1" t="s">
        <v>15</v>
      </c>
      <c r="H1" t="s">
        <v>16</v>
      </c>
      <c r="I1" t="s">
        <v>269</v>
      </c>
      <c r="K1" t="s">
        <v>85</v>
      </c>
    </row>
    <row r="2" spans="1:15" x14ac:dyDescent="0.2">
      <c r="A2">
        <v>1990</v>
      </c>
      <c r="B2">
        <v>1</v>
      </c>
      <c r="C2" s="1">
        <f>'Total Revenue'!C2/Sales!C2</f>
        <v>6.3335133417707287E-2</v>
      </c>
      <c r="D2" s="1">
        <f>'Total Revenue'!D2/Sales!D2</f>
        <v>5.3488861939694321E-2</v>
      </c>
      <c r="E2" s="1">
        <f>'Total Revenue'!E2/Sales!E2</f>
        <v>4.4542770910932429E-2</v>
      </c>
      <c r="F2" s="1">
        <f>'Total Revenue'!F2/Sales!F2</f>
        <v>7.6725792687002053E-2</v>
      </c>
      <c r="G2" s="1">
        <f>'Total Revenue'!G2/Sales!G2</f>
        <v>0.17272011237604507</v>
      </c>
      <c r="H2" s="1">
        <f>'Total Revenue'!H2/Sales!H2</f>
        <v>6.0293618728276363E-2</v>
      </c>
      <c r="I2" s="1">
        <f>'Total Revenue'!I2/Sales!I2</f>
        <v>0.12333795803184361</v>
      </c>
      <c r="J2" s="1"/>
      <c r="K2" s="1">
        <f>'Total Revenue'!J2/Sales!J2</f>
        <v>6.666769039046401E-2</v>
      </c>
      <c r="L2" s="1"/>
      <c r="M2" s="33" t="s">
        <v>26</v>
      </c>
      <c r="N2" s="1"/>
      <c r="O2" s="5"/>
    </row>
    <row r="3" spans="1:15" x14ac:dyDescent="0.2">
      <c r="A3">
        <v>1990</v>
      </c>
      <c r="B3">
        <v>2</v>
      </c>
      <c r="C3" s="1">
        <f>'Total Revenue'!C3/Sales!C3</f>
        <v>6.3651089795145305E-2</v>
      </c>
      <c r="D3" s="1">
        <f>'Total Revenue'!D3/Sales!D3</f>
        <v>5.22872128768887E-2</v>
      </c>
      <c r="E3" s="1">
        <f>'Total Revenue'!E3/Sales!E3</f>
        <v>3.8518320929406775E-2</v>
      </c>
      <c r="F3" s="1">
        <f>'Total Revenue'!F3/Sales!F3</f>
        <v>7.9923852543066637E-2</v>
      </c>
      <c r="G3" s="1">
        <f>'Total Revenue'!G3/Sales!G3</f>
        <v>0.17739822475472986</v>
      </c>
      <c r="H3" s="1">
        <f>'Total Revenue'!H3/Sales!H3</f>
        <v>6.1352407838549179E-2</v>
      </c>
      <c r="I3" s="1">
        <f>'Total Revenue'!I3/Sales!I3</f>
        <v>0.1331364782138999</v>
      </c>
      <c r="J3" s="1"/>
      <c r="K3" s="1">
        <f>'Total Revenue'!J3/Sales!J3</f>
        <v>6.5315558584161063E-2</v>
      </c>
      <c r="L3" s="1"/>
      <c r="M3" s="33" t="s">
        <v>35</v>
      </c>
    </row>
    <row r="4" spans="1:15" x14ac:dyDescent="0.2">
      <c r="A4">
        <v>1990</v>
      </c>
      <c r="B4">
        <v>3</v>
      </c>
      <c r="C4" s="1">
        <f>'Total Revenue'!C4/Sales!C4</f>
        <v>6.3406375447738209E-2</v>
      </c>
      <c r="D4" s="1">
        <f>'Total Revenue'!D4/Sales!D4</f>
        <v>5.2166086524017365E-2</v>
      </c>
      <c r="E4" s="1">
        <f>'Total Revenue'!E4/Sales!E4</f>
        <v>3.7405594089175181E-2</v>
      </c>
      <c r="F4" s="1">
        <f>'Total Revenue'!F4/Sales!F4</f>
        <v>8.0356468528338165E-2</v>
      </c>
      <c r="G4" s="1">
        <f>'Total Revenue'!G4/Sales!G4</f>
        <v>0.17864387457129483</v>
      </c>
      <c r="H4" s="1">
        <f>'Total Revenue'!H4/Sales!H4</f>
        <v>6.1239620143218251E-2</v>
      </c>
      <c r="I4" s="1">
        <f>'Total Revenue'!I4/Sales!I4</f>
        <v>0.14317511199714555</v>
      </c>
      <c r="J4" s="1"/>
      <c r="K4" s="1">
        <f>'Total Revenue'!J4/Sales!J4</f>
        <v>6.4621176815759102E-2</v>
      </c>
      <c r="L4" s="1"/>
      <c r="M4" s="33" t="s">
        <v>36</v>
      </c>
    </row>
    <row r="5" spans="1:15" x14ac:dyDescent="0.2">
      <c r="A5">
        <v>1990</v>
      </c>
      <c r="B5">
        <v>4</v>
      </c>
      <c r="C5" s="1">
        <f>'Total Revenue'!C5/Sales!C5</f>
        <v>6.4109006980859223E-2</v>
      </c>
      <c r="D5" s="1">
        <f>'Total Revenue'!D5/Sales!D5</f>
        <v>5.3884677072672187E-2</v>
      </c>
      <c r="E5" s="1">
        <f>'Total Revenue'!E5/Sales!E5</f>
        <v>3.9005790204097647E-2</v>
      </c>
      <c r="F5" s="1">
        <f>'Total Revenue'!F5/Sales!F5</f>
        <v>8.1227136212719667E-2</v>
      </c>
      <c r="G5" s="1">
        <f>'Total Revenue'!G5/Sales!G5</f>
        <v>0.18072426799223842</v>
      </c>
      <c r="H5" s="1">
        <f>'Total Revenue'!H5/Sales!H5</f>
        <v>6.2628966429941341E-2</v>
      </c>
      <c r="I5" s="1">
        <f>'Total Revenue'!I5/Sales!I5</f>
        <v>0.139250199194942</v>
      </c>
      <c r="J5" s="1"/>
      <c r="K5" s="1">
        <f>'Total Revenue'!J5/Sales!J5</f>
        <v>6.5600032597806085E-2</v>
      </c>
      <c r="L5" s="1"/>
      <c r="M5" s="33" t="s">
        <v>27</v>
      </c>
      <c r="N5" s="5"/>
      <c r="O5" s="5"/>
    </row>
    <row r="6" spans="1:15" x14ac:dyDescent="0.2">
      <c r="A6">
        <v>1990</v>
      </c>
      <c r="B6">
        <v>5</v>
      </c>
      <c r="C6" s="1">
        <f>'Total Revenue'!C6/Sales!C6</f>
        <v>6.4153606173598998E-2</v>
      </c>
      <c r="D6" s="1">
        <f>'Total Revenue'!D6/Sales!D6</f>
        <v>5.4292737474202393E-2</v>
      </c>
      <c r="E6" s="1">
        <f>'Total Revenue'!E6/Sales!E6</f>
        <v>3.9260033131445431E-2</v>
      </c>
      <c r="F6" s="1">
        <f>'Total Revenue'!F6/Sales!F6</f>
        <v>7.9494830710054809E-2</v>
      </c>
      <c r="G6" s="1">
        <f>'Total Revenue'!G6/Sales!G6</f>
        <v>0.18031989613387545</v>
      </c>
      <c r="H6" s="1">
        <f>'Total Revenue'!H6/Sales!H6</f>
        <v>6.2384799413668542E-2</v>
      </c>
      <c r="I6" s="1">
        <f>'Total Revenue'!I6/Sales!I6</f>
        <v>0.13720703631143039</v>
      </c>
      <c r="J6" s="1"/>
      <c r="K6" s="1">
        <f>'Total Revenue'!J6/Sales!J6</f>
        <v>6.5622367067112761E-2</v>
      </c>
      <c r="L6" s="1"/>
      <c r="M6" s="34" t="s">
        <v>28</v>
      </c>
      <c r="N6" s="5"/>
      <c r="O6" s="5"/>
    </row>
    <row r="7" spans="1:15" x14ac:dyDescent="0.2">
      <c r="A7">
        <v>1990</v>
      </c>
      <c r="B7">
        <v>6</v>
      </c>
      <c r="C7" s="1">
        <f>'Total Revenue'!C7/Sales!C7</f>
        <v>6.3402393347837219E-2</v>
      </c>
      <c r="D7" s="1">
        <f>'Total Revenue'!D7/Sales!D7</f>
        <v>5.4561693830255956E-2</v>
      </c>
      <c r="E7" s="1">
        <f>'Total Revenue'!E7/Sales!E7</f>
        <v>4.02368009127856E-2</v>
      </c>
      <c r="F7" s="1">
        <f>'Total Revenue'!F7/Sales!F7</f>
        <v>7.7767543259648172E-2</v>
      </c>
      <c r="G7" s="1">
        <f>'Total Revenue'!G7/Sales!G7</f>
        <v>0.183889928077204</v>
      </c>
      <c r="H7" s="1">
        <f>'Total Revenue'!H7/Sales!H7</f>
        <v>6.1000851079331384E-2</v>
      </c>
      <c r="I7" s="1">
        <f>'Total Revenue'!I7/Sales!I7</f>
        <v>0.1295723693004108</v>
      </c>
      <c r="J7" s="1"/>
      <c r="K7" s="1">
        <f>'Total Revenue'!J7/Sales!J7</f>
        <v>6.6031585576730834E-2</v>
      </c>
      <c r="L7" s="1"/>
      <c r="M7" s="33" t="s">
        <v>29</v>
      </c>
      <c r="N7" s="5"/>
      <c r="O7" s="5"/>
    </row>
    <row r="8" spans="1:15" x14ac:dyDescent="0.2">
      <c r="A8">
        <v>1990</v>
      </c>
      <c r="B8">
        <v>7</v>
      </c>
      <c r="C8" s="1">
        <f>'Total Revenue'!C8/Sales!C8</f>
        <v>6.3466841385538639E-2</v>
      </c>
      <c r="D8" s="1">
        <f>'Total Revenue'!D8/Sales!D8</f>
        <v>5.7327228444122788E-2</v>
      </c>
      <c r="E8" s="1">
        <f>'Total Revenue'!E8/Sales!E8</f>
        <v>4.6493651807201899E-2</v>
      </c>
      <c r="F8" s="1">
        <f>'Total Revenue'!F8/Sales!F8</f>
        <v>7.7855700772292688E-2</v>
      </c>
      <c r="G8" s="1">
        <f>'Total Revenue'!G8/Sales!G8</f>
        <v>0.19014587386925572</v>
      </c>
      <c r="H8" s="1">
        <f>'Total Revenue'!H8/Sales!H8</f>
        <v>6.1361649033817862E-2</v>
      </c>
      <c r="I8" s="1">
        <f>'Total Revenue'!I8/Sales!I8</f>
        <v>0.12393887263256054</v>
      </c>
      <c r="J8" s="1"/>
      <c r="K8" s="1">
        <f>'Total Revenue'!J8/Sales!J8</f>
        <v>6.7331179753797488E-2</v>
      </c>
      <c r="L8" s="1"/>
      <c r="M8" s="33"/>
      <c r="N8" s="5"/>
      <c r="O8" s="5"/>
    </row>
    <row r="9" spans="1:15" x14ac:dyDescent="0.2">
      <c r="A9">
        <v>1990</v>
      </c>
      <c r="B9">
        <v>8</v>
      </c>
      <c r="C9" s="1">
        <f>'Total Revenue'!C9/Sales!C9</f>
        <v>6.3952398494603366E-2</v>
      </c>
      <c r="D9" s="1">
        <f>'Total Revenue'!D9/Sales!D9</f>
        <v>5.5631243926395242E-2</v>
      </c>
      <c r="E9" s="1">
        <f>'Total Revenue'!E9/Sales!E9</f>
        <v>4.1321896878221548E-2</v>
      </c>
      <c r="F9" s="1">
        <f>'Total Revenue'!F9/Sales!F9</f>
        <v>7.7848263742333917E-2</v>
      </c>
      <c r="G9" s="1">
        <f>'Total Revenue'!G9/Sales!G9</f>
        <v>0.1897504888320789</v>
      </c>
      <c r="H9" s="1">
        <f>'Total Revenue'!H9/Sales!H9</f>
        <v>6.121385903695277E-2</v>
      </c>
      <c r="I9" s="1">
        <f>'Total Revenue'!I9/Sales!I9</f>
        <v>0.12825663883482954</v>
      </c>
      <c r="J9" s="1"/>
      <c r="K9" s="1">
        <f>'Total Revenue'!J9/Sales!J9</f>
        <v>6.6782136483411927E-2</v>
      </c>
      <c r="L9" s="1"/>
      <c r="M9" s="33" t="s">
        <v>30</v>
      </c>
    </row>
    <row r="10" spans="1:15" x14ac:dyDescent="0.2">
      <c r="A10">
        <v>1990</v>
      </c>
      <c r="B10">
        <v>9</v>
      </c>
      <c r="C10" s="1">
        <f>'Total Revenue'!C10/Sales!C10</f>
        <v>6.3550928955682914E-2</v>
      </c>
      <c r="D10" s="1">
        <f>'Total Revenue'!D10/Sales!D10</f>
        <v>5.5759704953975212E-2</v>
      </c>
      <c r="E10" s="1">
        <f>'Total Revenue'!E10/Sales!E10</f>
        <v>4.0593193995708744E-2</v>
      </c>
      <c r="F10" s="1">
        <f>'Total Revenue'!F10/Sales!F10</f>
        <v>7.7629905095776136E-2</v>
      </c>
      <c r="G10" s="1">
        <f>'Total Revenue'!G10/Sales!G10</f>
        <v>0.18547541079824384</v>
      </c>
      <c r="H10" s="1">
        <f>'Total Revenue'!H10/Sales!H10</f>
        <v>6.1393626286093218E-2</v>
      </c>
      <c r="I10" s="1">
        <f>'Total Revenue'!I10/Sales!I10</f>
        <v>0.1234477103463434</v>
      </c>
      <c r="J10" s="1"/>
      <c r="K10" s="1">
        <f>'Total Revenue'!J10/Sales!J10</f>
        <v>6.6231232610490687E-2</v>
      </c>
      <c r="L10" s="1"/>
    </row>
    <row r="11" spans="1:15" x14ac:dyDescent="0.2">
      <c r="A11">
        <v>1990</v>
      </c>
      <c r="B11">
        <v>10</v>
      </c>
      <c r="C11" s="1">
        <f>'Total Revenue'!C11/Sales!C11</f>
        <v>6.5612246749718911E-2</v>
      </c>
      <c r="D11" s="1">
        <f>'Total Revenue'!D11/Sales!D11</f>
        <v>5.7581747385296769E-2</v>
      </c>
      <c r="E11" s="1">
        <f>'Total Revenue'!E11/Sales!E11</f>
        <v>4.1784264096803012E-2</v>
      </c>
      <c r="F11" s="1">
        <f>'Total Revenue'!F11/Sales!F11</f>
        <v>7.9767803035390786E-2</v>
      </c>
      <c r="G11" s="1">
        <f>'Total Revenue'!G11/Sales!G11</f>
        <v>0.18715333000596923</v>
      </c>
      <c r="H11" s="1">
        <f>'Total Revenue'!H11/Sales!H11</f>
        <v>6.3394421562512349E-2</v>
      </c>
      <c r="I11" s="1">
        <f>'Total Revenue'!I11/Sales!I11</f>
        <v>0.13282468087674651</v>
      </c>
      <c r="J11" s="1"/>
      <c r="K11" s="1">
        <f>'Total Revenue'!J11/Sales!J11</f>
        <v>6.7753555807206448E-2</v>
      </c>
      <c r="L11" s="1"/>
      <c r="M11" s="6"/>
    </row>
    <row r="12" spans="1:15" x14ac:dyDescent="0.2">
      <c r="A12">
        <v>1990</v>
      </c>
      <c r="B12">
        <v>11</v>
      </c>
      <c r="C12" s="1">
        <f>'Total Revenue'!C12/Sales!C12</f>
        <v>6.6237063833308518E-2</v>
      </c>
      <c r="D12" s="1">
        <f>'Total Revenue'!D12/Sales!D12</f>
        <v>5.6723169269489962E-2</v>
      </c>
      <c r="E12" s="1">
        <f>'Total Revenue'!E12/Sales!E12</f>
        <v>4.3231694038700301E-2</v>
      </c>
      <c r="F12" s="1">
        <f>'Total Revenue'!F12/Sales!F12</f>
        <v>8.2414497925410779E-2</v>
      </c>
      <c r="G12" s="1">
        <f>'Total Revenue'!G12/Sales!G12</f>
        <v>0.18414989055894665</v>
      </c>
      <c r="H12" s="1">
        <f>'Total Revenue'!H12/Sales!H12</f>
        <v>6.3798305683540918E-2</v>
      </c>
      <c r="I12" s="1">
        <f>'Total Revenue'!I12/Sales!I12</f>
        <v>0.13952108877037667</v>
      </c>
      <c r="J12" s="1"/>
      <c r="K12" s="1">
        <f>'Total Revenue'!J12/Sales!J12</f>
        <v>6.7436412082934785E-2</v>
      </c>
      <c r="L12" s="1"/>
    </row>
    <row r="13" spans="1:15" x14ac:dyDescent="0.2">
      <c r="A13">
        <v>1990</v>
      </c>
      <c r="B13">
        <v>12</v>
      </c>
      <c r="C13" s="1">
        <f>'Total Revenue'!C13/Sales!C13</f>
        <v>6.6672390438530585E-2</v>
      </c>
      <c r="D13" s="1">
        <f>'Total Revenue'!D13/Sales!D13</f>
        <v>5.6044436169936533E-2</v>
      </c>
      <c r="E13" s="1">
        <f>'Total Revenue'!E13/Sales!E13</f>
        <v>4.3507050009897422E-2</v>
      </c>
      <c r="F13" s="1">
        <f>'Total Revenue'!F13/Sales!F13</f>
        <v>8.2863314623432521E-2</v>
      </c>
      <c r="G13" s="1">
        <f>'Total Revenue'!G13/Sales!G13</f>
        <v>0.18504189152609943</v>
      </c>
      <c r="H13" s="1">
        <f>'Total Revenue'!H13/Sales!H13</f>
        <v>6.4739072611253431E-2</v>
      </c>
      <c r="I13" s="1">
        <f>'Total Revenue'!I13/Sales!I13</f>
        <v>0.14346116264762296</v>
      </c>
      <c r="J13" s="1"/>
      <c r="K13" s="1">
        <f>'Total Revenue'!J13/Sales!J13</f>
        <v>6.8549136849253997E-2</v>
      </c>
      <c r="L13" s="1"/>
    </row>
    <row r="14" spans="1:15" x14ac:dyDescent="0.2">
      <c r="A14">
        <v>1991</v>
      </c>
      <c r="B14">
        <v>1</v>
      </c>
      <c r="C14" s="1">
        <f>'Total Revenue'!C14/Sales!C14</f>
        <v>6.557287933435707E-2</v>
      </c>
      <c r="D14" s="1">
        <f>'Total Revenue'!D14/Sales!D14</f>
        <v>5.5619041733078613E-2</v>
      </c>
      <c r="E14" s="1">
        <f>'Total Revenue'!E14/Sales!E14</f>
        <v>4.044797761240345E-2</v>
      </c>
      <c r="F14" s="1">
        <f>'Total Revenue'!F14/Sales!F14</f>
        <v>8.2012011638057422E-2</v>
      </c>
      <c r="G14" s="1">
        <f>'Total Revenue'!G14/Sales!G14</f>
        <v>0.18152984840082637</v>
      </c>
      <c r="H14" s="1">
        <f>'Total Revenue'!H14/Sales!H14</f>
        <v>6.3810493593525586E-2</v>
      </c>
      <c r="I14" s="1">
        <f>'Total Revenue'!I14/Sales!I14</f>
        <v>0.13303607009381024</v>
      </c>
      <c r="J14" s="1"/>
      <c r="K14" s="1">
        <f>'Total Revenue'!J14/Sales!J14</f>
        <v>6.7748117808051081E-2</v>
      </c>
      <c r="L14" s="1"/>
    </row>
    <row r="15" spans="1:15" x14ac:dyDescent="0.2">
      <c r="A15">
        <v>1991</v>
      </c>
      <c r="B15">
        <v>2</v>
      </c>
      <c r="C15" s="1">
        <f>'Total Revenue'!C15/Sales!C15</f>
        <v>6.7689115639562189E-2</v>
      </c>
      <c r="D15" s="1">
        <f>'Total Revenue'!D15/Sales!D15</f>
        <v>5.713068426050686E-2</v>
      </c>
      <c r="E15" s="1">
        <f>'Total Revenue'!E15/Sales!E15</f>
        <v>4.103243523731865E-2</v>
      </c>
      <c r="F15" s="1">
        <f>'Total Revenue'!F15/Sales!F15</f>
        <v>8.3002699024965432E-2</v>
      </c>
      <c r="G15" s="1">
        <f>'Total Revenue'!G15/Sales!G15</f>
        <v>0.18319822169826236</v>
      </c>
      <c r="H15" s="1">
        <f>'Total Revenue'!H15/Sales!H15</f>
        <v>6.5364060634581334E-2</v>
      </c>
      <c r="I15" s="1">
        <f>'Total Revenue'!I15/Sales!I15</f>
        <v>0.13184553992680453</v>
      </c>
      <c r="J15" s="1"/>
      <c r="K15" s="1">
        <f>'Total Revenue'!J15/Sales!J15</f>
        <v>6.906046195604143E-2</v>
      </c>
      <c r="L15" s="1"/>
      <c r="M15" s="6"/>
    </row>
    <row r="16" spans="1:15" x14ac:dyDescent="0.2">
      <c r="A16">
        <v>1991</v>
      </c>
      <c r="B16">
        <v>3</v>
      </c>
      <c r="C16" s="1">
        <f>'Total Revenue'!C16/Sales!C16</f>
        <v>6.7316845984833742E-2</v>
      </c>
      <c r="D16" s="1">
        <f>'Total Revenue'!D16/Sales!D16</f>
        <v>5.5872821011211916E-2</v>
      </c>
      <c r="E16" s="1">
        <f>'Total Revenue'!E16/Sales!E16</f>
        <v>4.0632164161600537E-2</v>
      </c>
      <c r="F16" s="1">
        <f>'Total Revenue'!F16/Sales!F16</f>
        <v>8.298596550790556E-2</v>
      </c>
      <c r="G16" s="1">
        <f>'Total Revenue'!G16/Sales!G16</f>
        <v>0.1842095624613328</v>
      </c>
      <c r="H16" s="1">
        <f>'Total Revenue'!H16/Sales!H16</f>
        <v>6.525723884270862E-2</v>
      </c>
      <c r="I16" s="1">
        <f>'Total Revenue'!I16/Sales!I16</f>
        <v>0.14193838067694095</v>
      </c>
      <c r="J16" s="1"/>
      <c r="K16" s="1">
        <f>'Total Revenue'!J16/Sales!J16</f>
        <v>6.842317241785012E-2</v>
      </c>
      <c r="L16" s="1"/>
    </row>
    <row r="17" spans="1:12" x14ac:dyDescent="0.2">
      <c r="A17">
        <v>1991</v>
      </c>
      <c r="B17">
        <v>4</v>
      </c>
      <c r="C17" s="1">
        <f>'Total Revenue'!C17/Sales!C17</f>
        <v>6.5341447743052644E-2</v>
      </c>
      <c r="D17" s="1">
        <f>'Total Revenue'!D17/Sales!D17</f>
        <v>5.6108433765112646E-2</v>
      </c>
      <c r="E17" s="1">
        <f>'Total Revenue'!E17/Sales!E17</f>
        <v>4.046030967750662E-2</v>
      </c>
      <c r="F17" s="1">
        <f>'Total Revenue'!F17/Sales!F17</f>
        <v>8.150635554361356E-2</v>
      </c>
      <c r="G17" s="15">
        <f t="shared" ref="G17:G23" si="0">+G5/G4*G16</f>
        <v>0.18635477098157519</v>
      </c>
      <c r="H17" s="1">
        <f>'Total Revenue'!H17/Sales!H17</f>
        <v>6.4233932105427952E-2</v>
      </c>
      <c r="I17" s="1">
        <f>'Total Revenue'!I17/Sales!I17</f>
        <v>0.13497832692413506</v>
      </c>
      <c r="J17" s="1"/>
      <c r="K17" s="1">
        <f>'Total Revenue'!J17/Sales!J17</f>
        <v>6.761506673892273E-2</v>
      </c>
      <c r="L17" s="1"/>
    </row>
    <row r="18" spans="1:12" x14ac:dyDescent="0.2">
      <c r="A18">
        <v>1991</v>
      </c>
      <c r="B18">
        <v>5</v>
      </c>
      <c r="C18" s="1">
        <f>'Total Revenue'!C18/Sales!C18</f>
        <v>6.4702330752094708E-2</v>
      </c>
      <c r="D18" s="1">
        <f>'Total Revenue'!D18/Sales!D18</f>
        <v>5.6781468777227298E-2</v>
      </c>
      <c r="E18" s="1">
        <f>'Total Revenue'!E18/Sales!E18</f>
        <v>4.0928624131416569E-2</v>
      </c>
      <c r="F18" s="1">
        <f>'Total Revenue'!F18/Sales!F18</f>
        <v>7.9618458087291802E-2</v>
      </c>
      <c r="G18" s="15">
        <f t="shared" si="0"/>
        <v>0.18593780083199979</v>
      </c>
      <c r="H18" s="1">
        <f>'Total Revenue'!H18/Sales!H18</f>
        <v>6.3311473143501953E-2</v>
      </c>
      <c r="I18" s="1">
        <f>'Total Revenue'!I18/Sales!I18</f>
        <v>0.13438283875242557</v>
      </c>
      <c r="J18" s="1"/>
      <c r="K18" s="1">
        <f>'Total Revenue'!J18/Sales!J18</f>
        <v>6.7447462394951585E-2</v>
      </c>
      <c r="L18" s="1"/>
    </row>
    <row r="19" spans="1:12" x14ac:dyDescent="0.2">
      <c r="A19">
        <v>1991</v>
      </c>
      <c r="B19">
        <v>6</v>
      </c>
      <c r="C19" s="1">
        <f>'Total Revenue'!C19/Sales!C19</f>
        <v>6.4788534242847903E-2</v>
      </c>
      <c r="D19" s="1">
        <f>'Total Revenue'!D19/Sales!D19</f>
        <v>5.7361909709350123E-2</v>
      </c>
      <c r="E19" s="1">
        <f>'Total Revenue'!E19/Sales!E19</f>
        <v>4.6113747878039339E-2</v>
      </c>
      <c r="F19" s="1">
        <f>'Total Revenue'!F19/Sales!F19</f>
        <v>7.9217381967652351E-2</v>
      </c>
      <c r="G19" s="15">
        <f t="shared" si="0"/>
        <v>0.1896190578794732</v>
      </c>
      <c r="H19" s="1">
        <f>'Total Revenue'!H19/Sales!H19</f>
        <v>6.2657748332172913E-2</v>
      </c>
      <c r="I19" s="1">
        <f>'Total Revenue'!I19/Sales!I19</f>
        <v>0.13537807053657197</v>
      </c>
      <c r="J19" s="1"/>
      <c r="K19" s="1">
        <f>'Total Revenue'!J19/Sales!J19</f>
        <v>6.8481380409507783E-2</v>
      </c>
      <c r="L19" s="1"/>
    </row>
    <row r="20" spans="1:12" x14ac:dyDescent="0.2">
      <c r="A20">
        <v>1991</v>
      </c>
      <c r="B20">
        <v>7</v>
      </c>
      <c r="C20" s="1">
        <f>'Total Revenue'!C20/Sales!C20</f>
        <v>6.4365481517748818E-2</v>
      </c>
      <c r="D20" s="1">
        <f>'Total Revenue'!D20/Sales!D20</f>
        <v>5.5758724313511344E-2</v>
      </c>
      <c r="E20" s="1">
        <f>'Total Revenue'!E20/Sales!E20</f>
        <v>3.9050627775558726E-2</v>
      </c>
      <c r="F20" s="1">
        <f>'Total Revenue'!F20/Sales!F20</f>
        <v>7.8861917071916088E-2</v>
      </c>
      <c r="G20" s="15">
        <f t="shared" si="0"/>
        <v>0.19606990899262319</v>
      </c>
      <c r="H20" s="1">
        <f>'Total Revenue'!H20/Sales!H20</f>
        <v>6.1965475424249995E-2</v>
      </c>
      <c r="I20" s="1">
        <f>'Total Revenue'!I20/Sales!I20</f>
        <v>0.13336245700571783</v>
      </c>
      <c r="J20" s="1"/>
      <c r="K20" s="1">
        <f>'Total Revenue'!J20/Sales!J20</f>
        <v>6.7446735856197773E-2</v>
      </c>
      <c r="L20" s="1"/>
    </row>
    <row r="21" spans="1:12" x14ac:dyDescent="0.2">
      <c r="A21">
        <v>1991</v>
      </c>
      <c r="B21">
        <v>8</v>
      </c>
      <c r="C21" s="1">
        <f>'Total Revenue'!C21/Sales!C21</f>
        <v>6.458440193921261E-2</v>
      </c>
      <c r="D21" s="1">
        <f>'Total Revenue'!D21/Sales!D21</f>
        <v>5.5739941271199286E-2</v>
      </c>
      <c r="E21" s="1">
        <f>'Total Revenue'!E21/Sales!E21</f>
        <v>4.0306978392049768E-2</v>
      </c>
      <c r="F21" s="1">
        <f>'Total Revenue'!F21/Sales!F21</f>
        <v>7.8909262439679259E-2</v>
      </c>
      <c r="G21" s="15">
        <f t="shared" si="0"/>
        <v>0.1956622056505585</v>
      </c>
      <c r="H21" s="1">
        <f>'Total Revenue'!H21/Sales!H21</f>
        <v>6.2899881396800764E-2</v>
      </c>
      <c r="I21" s="1">
        <f>'Total Revenue'!I21/Sales!I21</f>
        <v>0.13075367384979328</v>
      </c>
      <c r="J21" s="1"/>
      <c r="K21" s="1">
        <f>'Total Revenue'!J21/Sales!J21</f>
        <v>6.7597273617006626E-2</v>
      </c>
      <c r="L21" s="1"/>
    </row>
    <row r="22" spans="1:12" x14ac:dyDescent="0.2">
      <c r="A22">
        <v>1991</v>
      </c>
      <c r="B22">
        <v>9</v>
      </c>
      <c r="C22" s="1">
        <f>'Total Revenue'!C22/Sales!C22</f>
        <v>6.4373016218170973E-2</v>
      </c>
      <c r="D22" s="1">
        <f>'Total Revenue'!D22/Sales!D22</f>
        <v>5.6507409956348544E-2</v>
      </c>
      <c r="E22" s="1">
        <f>'Total Revenue'!E22/Sales!E22</f>
        <v>4.0522955752271758E-2</v>
      </c>
      <c r="F22" s="1">
        <f>'Total Revenue'!F22/Sales!F22</f>
        <v>7.8566096357131257E-2</v>
      </c>
      <c r="G22" s="15">
        <f t="shared" si="0"/>
        <v>0.19125393665174362</v>
      </c>
      <c r="H22" s="1">
        <f>'Total Revenue'!H22/Sales!H22</f>
        <v>6.2718752084713614E-2</v>
      </c>
      <c r="I22" s="1">
        <f>'Total Revenue'!I22/Sales!I22</f>
        <v>0.12875229782809042</v>
      </c>
      <c r="J22" s="1"/>
      <c r="K22" s="1">
        <f>'Total Revenue'!J22/Sales!J22</f>
        <v>6.7837279315752216E-2</v>
      </c>
      <c r="L22" s="1"/>
    </row>
    <row r="23" spans="1:12" x14ac:dyDescent="0.2">
      <c r="A23">
        <v>1991</v>
      </c>
      <c r="B23">
        <v>10</v>
      </c>
      <c r="C23" s="1">
        <f>'Total Revenue'!C23/Sales!C23</f>
        <v>6.6552665535256877E-2</v>
      </c>
      <c r="D23" s="1">
        <f>'Total Revenue'!D23/Sales!D23</f>
        <v>5.7265687623750963E-2</v>
      </c>
      <c r="E23" s="1">
        <f>'Total Revenue'!E23/Sales!E23</f>
        <v>4.1241388501227182E-2</v>
      </c>
      <c r="F23" s="1">
        <f>'Total Revenue'!F23/Sales!F23</f>
        <v>8.1166049556558359E-2</v>
      </c>
      <c r="G23" s="15">
        <f t="shared" si="0"/>
        <v>0.19298413178909329</v>
      </c>
      <c r="H23" s="1">
        <f>'Total Revenue'!H23/Sales!H23</f>
        <v>6.4441342982975394E-2</v>
      </c>
      <c r="I23" s="1">
        <f>'Total Revenue'!I23/Sales!I23</f>
        <v>0.14430220176973821</v>
      </c>
      <c r="J23" s="1"/>
      <c r="K23" s="1">
        <f>'Total Revenue'!J23/Sales!J23</f>
        <v>6.8705834023812057E-2</v>
      </c>
      <c r="L23" s="1"/>
    </row>
    <row r="24" spans="1:12" x14ac:dyDescent="0.2">
      <c r="A24">
        <v>1991</v>
      </c>
      <c r="B24">
        <v>11</v>
      </c>
      <c r="C24" s="1">
        <f>'Total Revenue'!C24/Sales!C24</f>
        <v>6.7423585712473838E-2</v>
      </c>
      <c r="D24" s="1">
        <f>'Total Revenue'!D24/Sales!D24</f>
        <v>5.5917945747962265E-2</v>
      </c>
      <c r="E24" s="1">
        <f>'Total Revenue'!E24/Sales!E24</f>
        <v>4.0540041584810074E-2</v>
      </c>
      <c r="F24" s="1">
        <f>'Total Revenue'!F24/Sales!F24</f>
        <v>8.3503873844366416E-2</v>
      </c>
      <c r="G24" s="1">
        <f>'Total Revenue'!G24/Sales!G24</f>
        <v>0.18923185880787111</v>
      </c>
      <c r="H24" s="1">
        <f>'Total Revenue'!H24/Sales!H24</f>
        <v>6.5641932807819992E-2</v>
      </c>
      <c r="I24" s="1">
        <f>'Total Revenue'!I24/Sales!I24</f>
        <v>0.15150913151296772</v>
      </c>
      <c r="J24" s="1"/>
      <c r="K24" s="1">
        <f>'Total Revenue'!J24/Sales!J24</f>
        <v>6.8672905170942544E-2</v>
      </c>
      <c r="L24" s="1"/>
    </row>
    <row r="25" spans="1:12" x14ac:dyDescent="0.2">
      <c r="A25">
        <v>1991</v>
      </c>
      <c r="B25">
        <v>12</v>
      </c>
      <c r="C25" s="1">
        <f>'Total Revenue'!C25/Sales!C25</f>
        <v>6.6864907579479826E-2</v>
      </c>
      <c r="D25" s="1">
        <f>'Total Revenue'!D25/Sales!D25</f>
        <v>5.6231188561029773E-2</v>
      </c>
      <c r="E25" s="1">
        <f>'Total Revenue'!E25/Sales!E25</f>
        <v>4.0151029185712166E-2</v>
      </c>
      <c r="F25" s="1">
        <f>'Total Revenue'!F25/Sales!F25</f>
        <v>8.2655074194410788E-2</v>
      </c>
      <c r="G25" s="1">
        <f>'Total Revenue'!G25/Sales!G25</f>
        <v>0.18177238519595856</v>
      </c>
      <c r="H25" s="1">
        <f>'Total Revenue'!H25/Sales!H25</f>
        <v>6.4778305677977085E-2</v>
      </c>
      <c r="I25" s="1">
        <f>'Total Revenue'!I25/Sales!I25</f>
        <v>0.14233479786512546</v>
      </c>
      <c r="J25" s="1"/>
      <c r="K25" s="1">
        <f>'Total Revenue'!J25/Sales!J25</f>
        <v>6.8657141973906807E-2</v>
      </c>
      <c r="L25" s="1"/>
    </row>
    <row r="26" spans="1:12" x14ac:dyDescent="0.2">
      <c r="A26">
        <v>1992</v>
      </c>
      <c r="B26">
        <v>1</v>
      </c>
      <c r="C26" s="1">
        <f>'Total Revenue'!C26/Sales!C26</f>
        <v>6.8123792710641437E-2</v>
      </c>
      <c r="D26" s="1">
        <f>'Total Revenue'!D26/Sales!D26</f>
        <v>5.6719439415416566E-2</v>
      </c>
      <c r="E26" s="1">
        <f>'Total Revenue'!E26/Sales!E26</f>
        <v>4.0455911572690385E-2</v>
      </c>
      <c r="F26" s="1">
        <f>'Total Revenue'!F26/Sales!F26</f>
        <v>8.3168620239061658E-2</v>
      </c>
      <c r="G26" s="1">
        <f>'Total Revenue'!G26/Sales!G26</f>
        <v>0.18174725249030232</v>
      </c>
      <c r="H26" s="1">
        <f>'Total Revenue'!H26/Sales!H26</f>
        <v>6.6579048119025583E-2</v>
      </c>
      <c r="I26" s="1">
        <f>'Total Revenue'!I26/Sales!I26</f>
        <v>0.13837559811293268</v>
      </c>
      <c r="J26" s="1"/>
      <c r="K26" s="1">
        <f>'Total Revenue'!J26/Sales!J26</f>
        <v>7.0077418186541632E-2</v>
      </c>
      <c r="L26" s="1"/>
    </row>
    <row r="27" spans="1:12" x14ac:dyDescent="0.2">
      <c r="A27">
        <v>1992</v>
      </c>
      <c r="B27">
        <v>2</v>
      </c>
      <c r="C27" s="1">
        <f>'Total Revenue'!C27/Sales!C27</f>
        <v>6.9697578463198823E-2</v>
      </c>
      <c r="D27" s="1">
        <f>'Total Revenue'!D27/Sales!D27</f>
        <v>5.8431999146098888E-2</v>
      </c>
      <c r="E27" s="1">
        <f>'Total Revenue'!E27/Sales!E27</f>
        <v>4.0521727138904985E-2</v>
      </c>
      <c r="F27" s="1">
        <f>'Total Revenue'!F27/Sales!F27</f>
        <v>8.3733785966241439E-2</v>
      </c>
      <c r="G27" s="1">
        <f>'Total Revenue'!G27/Sales!G27</f>
        <v>0.18291009312276355</v>
      </c>
      <c r="H27" s="1">
        <f>'Total Revenue'!H27/Sales!H27</f>
        <v>6.7553617506502198E-2</v>
      </c>
      <c r="I27" s="1">
        <f>'Total Revenue'!I27/Sales!I27</f>
        <v>0.14384997450473078</v>
      </c>
      <c r="J27" s="1"/>
      <c r="K27" s="1">
        <f>'Total Revenue'!J27/Sales!J27</f>
        <v>7.079189284183772E-2</v>
      </c>
      <c r="L27" s="1"/>
    </row>
    <row r="28" spans="1:12" x14ac:dyDescent="0.2">
      <c r="A28">
        <v>1992</v>
      </c>
      <c r="B28">
        <v>3</v>
      </c>
      <c r="C28" s="1">
        <f>'Total Revenue'!C28/Sales!C28</f>
        <v>6.9213164456930099E-2</v>
      </c>
      <c r="D28" s="1">
        <f>'Total Revenue'!D28/Sales!D28</f>
        <v>5.7196395692076976E-2</v>
      </c>
      <c r="E28" s="1">
        <f>'Total Revenue'!E28/Sales!E28</f>
        <v>4.0581152349349975E-2</v>
      </c>
      <c r="F28" s="1">
        <f>'Total Revenue'!F28/Sales!F28</f>
        <v>8.5628052414980824E-2</v>
      </c>
      <c r="G28" s="1">
        <f>'Total Revenue'!G28/Sales!G28</f>
        <v>0.18737557447862543</v>
      </c>
      <c r="H28" s="1">
        <f>'Total Revenue'!H28/Sales!H28</f>
        <v>6.7107730852471389E-2</v>
      </c>
      <c r="I28" s="1">
        <f>'Total Revenue'!I28/Sales!I28</f>
        <v>0.14898325808236396</v>
      </c>
      <c r="J28" s="1"/>
      <c r="K28" s="1">
        <f>'Total Revenue'!J28/Sales!J28</f>
        <v>6.9690187157324182E-2</v>
      </c>
      <c r="L28" s="1"/>
    </row>
    <row r="29" spans="1:12" x14ac:dyDescent="0.2">
      <c r="A29">
        <v>1992</v>
      </c>
      <c r="B29">
        <v>4</v>
      </c>
      <c r="C29" s="1">
        <f>'Total Revenue'!C29/Sales!C29</f>
        <v>6.838310336782967E-2</v>
      </c>
      <c r="D29" s="1">
        <f>'Total Revenue'!D29/Sales!D29</f>
        <v>5.70529137017581E-2</v>
      </c>
      <c r="E29" s="1">
        <f>'Total Revenue'!E29/Sales!E29</f>
        <v>4.0408700108253315E-2</v>
      </c>
      <c r="F29" s="1">
        <f>'Total Revenue'!F29/Sales!F29</f>
        <v>8.5256195076392163E-2</v>
      </c>
      <c r="G29" s="1">
        <f>'Total Revenue'!G29/Sales!G29</f>
        <v>0.18777937170082518</v>
      </c>
      <c r="H29" s="1">
        <f>'Total Revenue'!H29/Sales!H29</f>
        <v>6.6806871554190114E-2</v>
      </c>
      <c r="I29" s="1">
        <f>'Total Revenue'!I29/Sales!I29</f>
        <v>0.15221996212386898</v>
      </c>
      <c r="J29" s="1"/>
      <c r="K29" s="1">
        <f>'Total Revenue'!J29/Sales!J29</f>
        <v>6.9345841451124379E-2</v>
      </c>
      <c r="L29" s="1"/>
    </row>
    <row r="30" spans="1:12" x14ac:dyDescent="0.2">
      <c r="A30">
        <v>1992</v>
      </c>
      <c r="B30">
        <v>5</v>
      </c>
      <c r="C30" s="1">
        <f>'Total Revenue'!C30/Sales!C30</f>
        <v>6.7710962000706615E-2</v>
      </c>
      <c r="D30" s="1">
        <f>'Total Revenue'!D30/Sales!D30</f>
        <v>5.6392207492184113E-2</v>
      </c>
      <c r="E30" s="1">
        <f>'Total Revenue'!E30/Sales!E30</f>
        <v>3.9876935787392424E-2</v>
      </c>
      <c r="F30" s="1">
        <f>'Total Revenue'!F30/Sales!F30</f>
        <v>8.4114935957454701E-2</v>
      </c>
      <c r="G30" s="1">
        <f>'Total Revenue'!G30/Sales!G30</f>
        <v>0.18946421254886972</v>
      </c>
      <c r="H30" s="1">
        <f>'Total Revenue'!H30/Sales!H30</f>
        <v>6.5639748210673768E-2</v>
      </c>
      <c r="I30" s="1">
        <f>'Total Revenue'!I30/Sales!I30</f>
        <v>0.15013193651293766</v>
      </c>
      <c r="J30" s="1"/>
      <c r="K30" s="1">
        <f>'Total Revenue'!J30/Sales!J30</f>
        <v>6.893287124490742E-2</v>
      </c>
      <c r="L30" s="1"/>
    </row>
    <row r="31" spans="1:12" x14ac:dyDescent="0.2">
      <c r="A31">
        <v>1992</v>
      </c>
      <c r="B31">
        <v>6</v>
      </c>
      <c r="C31" s="1">
        <f>'Total Revenue'!C31/Sales!C31</f>
        <v>6.6879439333108512E-2</v>
      </c>
      <c r="D31" s="1">
        <f>'Total Revenue'!D31/Sales!D31</f>
        <v>5.7360953121152497E-2</v>
      </c>
      <c r="E31" s="1">
        <f>'Total Revenue'!E31/Sales!E31</f>
        <v>4.0958899214845503E-2</v>
      </c>
      <c r="F31" s="1">
        <f>'Total Revenue'!F31/Sales!F31</f>
        <v>8.1762457346038181E-2</v>
      </c>
      <c r="G31" s="1">
        <f>'Total Revenue'!G31/Sales!G31</f>
        <v>0.19115473480830864</v>
      </c>
      <c r="H31" s="1">
        <f>'Total Revenue'!H31/Sales!H31</f>
        <v>6.5124612931633269E-2</v>
      </c>
      <c r="I31" s="1">
        <f>'Total Revenue'!I31/Sales!I31</f>
        <v>0.14809516174783863</v>
      </c>
      <c r="J31" s="1"/>
      <c r="K31" s="1">
        <f>'Total Revenue'!J31/Sales!J31</f>
        <v>7.0328275986218783E-2</v>
      </c>
      <c r="L31" s="1"/>
    </row>
    <row r="32" spans="1:12" x14ac:dyDescent="0.2">
      <c r="A32">
        <v>1992</v>
      </c>
      <c r="B32">
        <v>7</v>
      </c>
      <c r="C32" s="1">
        <f>'Total Revenue'!C32/Sales!C32</f>
        <v>6.6598448501917457E-2</v>
      </c>
      <c r="D32" s="1">
        <f>'Total Revenue'!D32/Sales!D32</f>
        <v>5.7044540413498546E-2</v>
      </c>
      <c r="E32" s="1">
        <f>'Total Revenue'!E32/Sales!E32</f>
        <v>4.1130392938422453E-2</v>
      </c>
      <c r="F32" s="1">
        <f>'Total Revenue'!F32/Sales!F32</f>
        <v>8.0935831963187932E-2</v>
      </c>
      <c r="G32" s="1">
        <f>'Total Revenue'!G32/Sales!G32</f>
        <v>0.19287084698445595</v>
      </c>
      <c r="H32" s="1">
        <f>'Total Revenue'!H32/Sales!H32</f>
        <v>6.4763927786279984E-2</v>
      </c>
      <c r="I32" s="1">
        <f>'Total Revenue'!I32/Sales!I32</f>
        <v>0.14537917975244782</v>
      </c>
      <c r="J32" s="1"/>
      <c r="K32" s="1">
        <f>'Total Revenue'!J32/Sales!J32</f>
        <v>6.9517955542950385E-2</v>
      </c>
      <c r="L32" s="1"/>
    </row>
    <row r="33" spans="1:12" x14ac:dyDescent="0.2">
      <c r="A33">
        <v>1992</v>
      </c>
      <c r="B33">
        <v>8</v>
      </c>
      <c r="C33" s="1">
        <f>'Total Revenue'!C33/Sales!C33</f>
        <v>6.6839144642117168E-2</v>
      </c>
      <c r="D33" s="1">
        <f>'Total Revenue'!D33/Sales!D33</f>
        <v>6.1373482841112811E-2</v>
      </c>
      <c r="E33" s="1">
        <f>'Total Revenue'!E33/Sales!E33</f>
        <v>4.0697098274663675E-2</v>
      </c>
      <c r="F33" s="1">
        <f>'Total Revenue'!F33/Sales!F33</f>
        <v>8.1162753931815476E-2</v>
      </c>
      <c r="G33" s="1">
        <f>'Total Revenue'!G33/Sales!G33</f>
        <v>0.1933129184187562</v>
      </c>
      <c r="H33" s="1">
        <f>'Total Revenue'!H33/Sales!H33</f>
        <v>6.5006235873183965E-2</v>
      </c>
      <c r="I33" s="1">
        <f>'Total Revenue'!I33/Sales!I33</f>
        <v>0.14640327099610487</v>
      </c>
      <c r="J33" s="1"/>
      <c r="K33" s="1">
        <f>'Total Revenue'!J33/Sales!J33</f>
        <v>6.9640361569888148E-2</v>
      </c>
      <c r="L33" s="1"/>
    </row>
    <row r="34" spans="1:12" x14ac:dyDescent="0.2">
      <c r="A34">
        <v>1992</v>
      </c>
      <c r="B34">
        <v>9</v>
      </c>
      <c r="C34" s="1">
        <f>'Total Revenue'!C34/Sales!C34</f>
        <v>6.6369841574283064E-2</v>
      </c>
      <c r="D34" s="1">
        <f>'Total Revenue'!D34/Sales!D34</f>
        <v>5.2102052589231881E-2</v>
      </c>
      <c r="E34" s="1">
        <f>'Total Revenue'!E34/Sales!E34</f>
        <v>4.1071499326813053E-2</v>
      </c>
      <c r="F34" s="1">
        <f>'Total Revenue'!F34/Sales!F34</f>
        <v>8.1284110604743734E-2</v>
      </c>
      <c r="G34" s="1">
        <f>'Total Revenue'!G34/Sales!G34</f>
        <v>0.18946552950539119</v>
      </c>
      <c r="H34" s="1">
        <f>'Total Revenue'!H34/Sales!H34</f>
        <v>6.475369145509792E-2</v>
      </c>
      <c r="I34" s="1">
        <f>'Total Revenue'!I34/Sales!I34</f>
        <v>0.15019867709394805</v>
      </c>
      <c r="J34" s="1"/>
      <c r="K34" s="1">
        <f>'Total Revenue'!J34/Sales!J34</f>
        <v>6.9566163707773312E-2</v>
      </c>
      <c r="L34" s="1"/>
    </row>
    <row r="35" spans="1:12" x14ac:dyDescent="0.2">
      <c r="A35">
        <v>1992</v>
      </c>
      <c r="B35">
        <v>10</v>
      </c>
      <c r="C35" s="1">
        <f>'Total Revenue'!C35/Sales!C35</f>
        <v>6.503454674979213E-2</v>
      </c>
      <c r="D35" s="1">
        <f>'Total Revenue'!D35/Sales!D35</f>
        <v>5.4769110615091252E-2</v>
      </c>
      <c r="E35" s="1">
        <f>'Total Revenue'!E35/Sales!E35</f>
        <v>3.7570457140503007E-2</v>
      </c>
      <c r="F35" s="1">
        <f>'Total Revenue'!F35/Sales!F35</f>
        <v>8.0157582693421159E-2</v>
      </c>
      <c r="G35" s="1">
        <f>'Total Revenue'!G35/Sales!G35</f>
        <v>0.18641352365313593</v>
      </c>
      <c r="H35" s="1">
        <f>'Total Revenue'!H35/Sales!H35</f>
        <v>6.3344981914223428E-2</v>
      </c>
      <c r="I35" s="1">
        <f>'Total Revenue'!I35/Sales!I35</f>
        <v>0.15902737811395215</v>
      </c>
      <c r="J35" s="1"/>
      <c r="K35" s="1">
        <f>'Total Revenue'!J35/Sales!J35</f>
        <v>6.7562882475286051E-2</v>
      </c>
      <c r="L35" s="1"/>
    </row>
    <row r="36" spans="1:12" x14ac:dyDescent="0.2">
      <c r="A36">
        <v>1992</v>
      </c>
      <c r="B36">
        <v>11</v>
      </c>
      <c r="C36" s="1">
        <f>'Total Revenue'!C36/Sales!C36</f>
        <v>6.5815012603841996E-2</v>
      </c>
      <c r="D36" s="1">
        <f>'Total Revenue'!D36/Sales!D36</f>
        <v>5.3456606267362879E-2</v>
      </c>
      <c r="E36" s="1">
        <f>'Total Revenue'!E36/Sales!E36</f>
        <v>3.9245375155855328E-2</v>
      </c>
      <c r="F36" s="1">
        <f>'Total Revenue'!F36/Sales!F36</f>
        <v>8.262464703036744E-2</v>
      </c>
      <c r="G36" s="1">
        <f>'Total Revenue'!G36/Sales!G36</f>
        <v>0.18441618425316958</v>
      </c>
      <c r="H36" s="1">
        <f>'Total Revenue'!H36/Sales!H36</f>
        <v>6.3887394041150902E-2</v>
      </c>
      <c r="I36" s="1">
        <f>'Total Revenue'!I36/Sales!I36</f>
        <v>0.17067880820168896</v>
      </c>
      <c r="J36" s="1"/>
      <c r="K36" s="1">
        <f>'Total Revenue'!J36/Sales!J36</f>
        <v>6.8268466984212184E-2</v>
      </c>
      <c r="L36" s="1"/>
    </row>
    <row r="37" spans="1:12" x14ac:dyDescent="0.2">
      <c r="A37">
        <v>1992</v>
      </c>
      <c r="B37">
        <v>12</v>
      </c>
      <c r="C37" s="1">
        <f>'Total Revenue'!C37/Sales!C37</f>
        <v>6.5871226002904432E-2</v>
      </c>
      <c r="D37" s="1">
        <f>'Total Revenue'!D37/Sales!D37</f>
        <v>5.3540241899516859E-2</v>
      </c>
      <c r="E37" s="1">
        <f>'Total Revenue'!E37/Sales!E37</f>
        <v>3.697217384533219E-2</v>
      </c>
      <c r="F37" s="1">
        <f>'Total Revenue'!F37/Sales!F37</f>
        <v>8.1301500662203263E-2</v>
      </c>
      <c r="G37" s="1">
        <f>'Total Revenue'!G37/Sales!G37</f>
        <v>0.1788049220043689</v>
      </c>
      <c r="H37" s="1">
        <f>'Total Revenue'!H37/Sales!H37</f>
        <v>6.4423868977733695E-2</v>
      </c>
      <c r="I37" s="1">
        <f>'Total Revenue'!I37/Sales!I37</f>
        <v>0.16143248501210941</v>
      </c>
      <c r="J37" s="1"/>
      <c r="K37" s="1">
        <f>'Total Revenue'!J37/Sales!J37</f>
        <v>6.8822901191493757E-2</v>
      </c>
      <c r="L37" s="1"/>
    </row>
    <row r="38" spans="1:12" x14ac:dyDescent="0.2">
      <c r="A38">
        <v>1993</v>
      </c>
      <c r="B38">
        <v>1</v>
      </c>
      <c r="C38" s="1">
        <f>'Total Revenue'!C38/Sales!C38</f>
        <v>6.4597526768055372E-2</v>
      </c>
      <c r="D38" s="1">
        <f>'Total Revenue'!D38/Sales!D38</f>
        <v>5.248511924196788E-2</v>
      </c>
      <c r="E38" s="1">
        <f>'Total Revenue'!E38/Sales!E38</f>
        <v>3.8118328713120236E-2</v>
      </c>
      <c r="F38" s="1">
        <f>'Total Revenue'!F38/Sales!F38</f>
        <v>8.1900733364156722E-2</v>
      </c>
      <c r="G38" s="1">
        <f>'Total Revenue'!G38/Sales!G38</f>
        <v>0.18069207856159547</v>
      </c>
      <c r="H38" s="1">
        <f>'Total Revenue'!H38/Sales!H38</f>
        <v>6.2683750103245811E-2</v>
      </c>
      <c r="I38" s="1">
        <f>'Total Revenue'!I38/Sales!I38</f>
        <v>0.15714218490558426</v>
      </c>
      <c r="J38" s="1"/>
      <c r="K38" s="1">
        <f>'Total Revenue'!J38/Sales!J38</f>
        <v>6.7706266016911848E-2</v>
      </c>
      <c r="L38" s="1"/>
    </row>
    <row r="39" spans="1:12" x14ac:dyDescent="0.2">
      <c r="A39">
        <v>1993</v>
      </c>
      <c r="B39">
        <v>2</v>
      </c>
      <c r="C39" s="1">
        <f>'Total Revenue'!C39/Sales!C39</f>
        <v>6.6640585372550437E-2</v>
      </c>
      <c r="D39" s="1">
        <f>'Total Revenue'!D39/Sales!D39</f>
        <v>5.3764812026160749E-2</v>
      </c>
      <c r="E39" s="1">
        <f>'Total Revenue'!E39/Sales!E39</f>
        <v>3.7952754437810633E-2</v>
      </c>
      <c r="F39" s="1">
        <f>'Total Revenue'!F39/Sales!F39</f>
        <v>8.2433064977241996E-2</v>
      </c>
      <c r="G39" s="1">
        <f>'Total Revenue'!G39/Sales!G39</f>
        <v>0.18299049084606539</v>
      </c>
      <c r="H39" s="1">
        <f>'Total Revenue'!H39/Sales!H39</f>
        <v>6.4038557158055537E-2</v>
      </c>
      <c r="I39" s="1">
        <f>'Total Revenue'!I39/Sales!I39</f>
        <v>0.17581255640414326</v>
      </c>
      <c r="J39" s="1"/>
      <c r="K39" s="1">
        <f>'Total Revenue'!J39/Sales!J39</f>
        <v>6.8934777712141196E-2</v>
      </c>
      <c r="L39" s="1"/>
    </row>
    <row r="40" spans="1:12" x14ac:dyDescent="0.2">
      <c r="A40">
        <v>1993</v>
      </c>
      <c r="B40">
        <v>3</v>
      </c>
      <c r="C40" s="1">
        <f>'Total Revenue'!C40/Sales!C40</f>
        <v>6.6691372073695659E-2</v>
      </c>
      <c r="D40" s="1">
        <f>'Total Revenue'!D40/Sales!D40</f>
        <v>5.2839560174518477E-2</v>
      </c>
      <c r="E40" s="1">
        <f>'Total Revenue'!E40/Sales!E40</f>
        <v>3.8288242742447923E-2</v>
      </c>
      <c r="F40" s="1">
        <f>'Total Revenue'!F40/Sales!F40</f>
        <v>8.2316111849663448E-2</v>
      </c>
      <c r="G40" s="1">
        <f>'Total Revenue'!G40/Sales!G40</f>
        <v>0.18507529548575027</v>
      </c>
      <c r="H40" s="1">
        <f>'Total Revenue'!H40/Sales!H40</f>
        <v>6.4387308938347002E-2</v>
      </c>
      <c r="I40" s="1">
        <f>'Total Revenue'!I40/Sales!I40</f>
        <v>0.18552646035524628</v>
      </c>
      <c r="J40" s="1"/>
      <c r="K40" s="1">
        <f>'Total Revenue'!J40/Sales!J40</f>
        <v>6.8251981589981067E-2</v>
      </c>
      <c r="L40" s="1"/>
    </row>
    <row r="41" spans="1:12" x14ac:dyDescent="0.2">
      <c r="A41">
        <v>1993</v>
      </c>
      <c r="B41">
        <v>4</v>
      </c>
      <c r="C41" s="1">
        <f>'Total Revenue'!C41/Sales!C41</f>
        <v>6.8493748370099874E-2</v>
      </c>
      <c r="D41" s="1">
        <f>'Total Revenue'!D41/Sales!D41</f>
        <v>5.57833851835366E-2</v>
      </c>
      <c r="E41" s="1">
        <f>'Total Revenue'!E41/Sales!E41</f>
        <v>3.8608231655410163E-2</v>
      </c>
      <c r="F41" s="1">
        <f>'Total Revenue'!F41/Sales!F41</f>
        <v>8.610395479282168E-2</v>
      </c>
      <c r="G41" s="1">
        <f>'Total Revenue'!G41/Sales!G41</f>
        <v>0.1860674659339821</v>
      </c>
      <c r="H41" s="1">
        <f>'Total Revenue'!H41/Sales!H41</f>
        <v>6.6205064986591206E-2</v>
      </c>
      <c r="I41" s="1">
        <f>'Total Revenue'!I41/Sales!I41</f>
        <v>0.19689558367226323</v>
      </c>
      <c r="J41" s="1"/>
      <c r="K41" s="1">
        <f>'Total Revenue'!J41/Sales!J41</f>
        <v>7.0550208295471026E-2</v>
      </c>
      <c r="L41" s="1"/>
    </row>
    <row r="42" spans="1:12" x14ac:dyDescent="0.2">
      <c r="A42">
        <v>1993</v>
      </c>
      <c r="B42">
        <v>5</v>
      </c>
      <c r="C42" s="1">
        <f>'Total Revenue'!C42/Sales!C42</f>
        <v>6.869115687422396E-2</v>
      </c>
      <c r="D42" s="1">
        <f>'Total Revenue'!D42/Sales!D42</f>
        <v>5.5310441480343191E-2</v>
      </c>
      <c r="E42" s="1">
        <f>'Total Revenue'!E42/Sales!E42</f>
        <v>4.1427503740125798E-2</v>
      </c>
      <c r="F42" s="1">
        <f>'Total Revenue'!F42/Sales!F42</f>
        <v>8.5231375971802303E-2</v>
      </c>
      <c r="G42" s="1">
        <f>'Total Revenue'!G42/Sales!G42</f>
        <v>0.18770837936264295</v>
      </c>
      <c r="H42" s="1">
        <f>'Total Revenue'!H42/Sales!H42</f>
        <v>6.5992211194907724E-2</v>
      </c>
      <c r="I42" s="1">
        <f>'Total Revenue'!I42/Sales!I42</f>
        <v>0.20604590118638508</v>
      </c>
      <c r="J42" s="1"/>
      <c r="K42" s="1">
        <f>'Total Revenue'!J42/Sales!J42</f>
        <v>7.1213089522767906E-2</v>
      </c>
      <c r="L42" s="1"/>
    </row>
    <row r="43" spans="1:12" x14ac:dyDescent="0.2">
      <c r="A43">
        <v>1993</v>
      </c>
      <c r="B43">
        <v>6</v>
      </c>
      <c r="C43" s="1">
        <f>'Total Revenue'!C43/Sales!C43</f>
        <v>6.6450927107348595E-2</v>
      </c>
      <c r="D43" s="1">
        <f>'Total Revenue'!D43/Sales!D43</f>
        <v>5.5308896249251942E-2</v>
      </c>
      <c r="E43" s="1">
        <f>'Total Revenue'!E43/Sales!E43</f>
        <v>4.1863715728581975E-2</v>
      </c>
      <c r="F43" s="1">
        <f>'Total Revenue'!F43/Sales!F43</f>
        <v>8.2087438994321221E-2</v>
      </c>
      <c r="G43" s="1">
        <f>'Total Revenue'!G43/Sales!G43</f>
        <v>0.18095734196966476</v>
      </c>
      <c r="H43" s="1">
        <f>'Total Revenue'!H43/Sales!H43</f>
        <v>6.4736035939215397E-2</v>
      </c>
      <c r="I43" s="1">
        <f>'Total Revenue'!I43/Sales!I43</f>
        <v>0.19513727764887859</v>
      </c>
      <c r="J43" s="1"/>
      <c r="K43" s="1">
        <f>'Total Revenue'!J43/Sales!J43</f>
        <v>7.1612260716435755E-2</v>
      </c>
      <c r="L43" s="1"/>
    </row>
    <row r="44" spans="1:12" x14ac:dyDescent="0.2">
      <c r="A44">
        <v>1993</v>
      </c>
      <c r="B44">
        <v>7</v>
      </c>
      <c r="C44" s="1">
        <f>'Total Revenue'!C44/Sales!C44</f>
        <v>6.6651624927900388E-2</v>
      </c>
      <c r="D44" s="1">
        <f>'Total Revenue'!D44/Sales!D44</f>
        <v>5.5596521030542793E-2</v>
      </c>
      <c r="E44" s="1">
        <f>'Total Revenue'!E44/Sales!E44</f>
        <v>4.109643717499329E-2</v>
      </c>
      <c r="F44" s="1">
        <f>'Total Revenue'!F44/Sales!F44</f>
        <v>8.1258254596240836E-2</v>
      </c>
      <c r="G44" s="1">
        <f>'Total Revenue'!G44/Sales!G44</f>
        <v>0.18753408081619199</v>
      </c>
      <c r="H44" s="1">
        <f>'Total Revenue'!H44/Sales!H44</f>
        <v>6.3699409642792873E-2</v>
      </c>
      <c r="I44" s="1">
        <f>'Total Revenue'!I44/Sales!I44</f>
        <v>0.19903489235337787</v>
      </c>
      <c r="J44" s="1"/>
      <c r="K44" s="1">
        <f>'Total Revenue'!J44/Sales!J44</f>
        <v>7.0362496102275296E-2</v>
      </c>
      <c r="L44" s="1"/>
    </row>
    <row r="45" spans="1:12" x14ac:dyDescent="0.2">
      <c r="A45">
        <v>1993</v>
      </c>
      <c r="B45">
        <v>8</v>
      </c>
      <c r="C45" s="1">
        <f>'Total Revenue'!C45/Sales!C45</f>
        <v>6.6839614604859959E-2</v>
      </c>
      <c r="D45" s="1">
        <f>'Total Revenue'!D45/Sales!D45</f>
        <v>5.8642728118614117E-2</v>
      </c>
      <c r="E45" s="1">
        <f>'Total Revenue'!E45/Sales!E45</f>
        <v>4.0750118965490682E-2</v>
      </c>
      <c r="F45" s="1">
        <f>'Total Revenue'!F45/Sales!F45</f>
        <v>8.0742297453613818E-2</v>
      </c>
      <c r="G45" s="1">
        <f>'Total Revenue'!G45/Sales!G45</f>
        <v>0.18763857657072308</v>
      </c>
      <c r="H45" s="1">
        <f>'Total Revenue'!H45/Sales!H45</f>
        <v>6.4650858943601328E-2</v>
      </c>
      <c r="I45" s="1">
        <f>'Total Revenue'!I45/Sales!I45</f>
        <v>0.18854519784675086</v>
      </c>
      <c r="J45" s="1"/>
      <c r="K45" s="1">
        <f>'Total Revenue'!J45/Sales!J45</f>
        <v>7.0908296445632554E-2</v>
      </c>
      <c r="L45" s="1"/>
    </row>
    <row r="46" spans="1:12" x14ac:dyDescent="0.2">
      <c r="A46">
        <v>1993</v>
      </c>
      <c r="B46">
        <v>9</v>
      </c>
      <c r="C46" s="1">
        <f>'Total Revenue'!C46/Sales!C46</f>
        <v>6.6412364824169248E-2</v>
      </c>
      <c r="D46" s="1">
        <f>'Total Revenue'!D46/Sales!D46</f>
        <v>5.3712487138995187E-2</v>
      </c>
      <c r="E46" s="1">
        <f>'Total Revenue'!E46/Sales!E46</f>
        <v>4.1611938175112197E-2</v>
      </c>
      <c r="F46" s="1">
        <f>'Total Revenue'!F46/Sales!F46</f>
        <v>8.1201944767510512E-2</v>
      </c>
      <c r="G46" s="1">
        <f>'Total Revenue'!G46/Sales!G46</f>
        <v>0.18635500465167187</v>
      </c>
      <c r="H46" s="1">
        <f>'Total Revenue'!H46/Sales!H46</f>
        <v>6.4327599079356784E-2</v>
      </c>
      <c r="I46" s="1">
        <f>'Total Revenue'!I46/Sales!I46</f>
        <v>0.19777006031804059</v>
      </c>
      <c r="J46" s="1"/>
      <c r="K46" s="1">
        <f>'Total Revenue'!J46/Sales!J46</f>
        <v>7.0481960778664435E-2</v>
      </c>
      <c r="L46" s="1"/>
    </row>
    <row r="47" spans="1:12" x14ac:dyDescent="0.2">
      <c r="A47">
        <v>1993</v>
      </c>
      <c r="B47">
        <v>10</v>
      </c>
      <c r="C47" s="1">
        <f>'Total Revenue'!C47/Sales!C47</f>
        <v>6.7992222637839259E-2</v>
      </c>
      <c r="D47" s="1">
        <f>'Total Revenue'!D47/Sales!D47</f>
        <v>5.9096629972295582E-2</v>
      </c>
      <c r="E47" s="1">
        <f>'Total Revenue'!E47/Sales!E47</f>
        <v>4.6821654615692862E-2</v>
      </c>
      <c r="F47" s="1">
        <f>'Total Revenue'!F47/Sales!F47</f>
        <v>8.3174606727834929E-2</v>
      </c>
      <c r="G47" s="1">
        <f>'Total Revenue'!G47/Sales!G47</f>
        <v>0.18883709462004725</v>
      </c>
      <c r="H47" s="1">
        <f>'Total Revenue'!H47/Sales!H47</f>
        <v>6.6370018983605977E-2</v>
      </c>
      <c r="I47" s="1">
        <f>'Total Revenue'!I47/Sales!I47</f>
        <v>0.20327028907584288</v>
      </c>
      <c r="J47" s="1"/>
      <c r="K47" s="1">
        <f>'Total Revenue'!J47/Sales!J47</f>
        <v>7.2266149474991853E-2</v>
      </c>
      <c r="L47" s="1"/>
    </row>
    <row r="48" spans="1:12" x14ac:dyDescent="0.2">
      <c r="A48">
        <v>1993</v>
      </c>
      <c r="B48">
        <v>11</v>
      </c>
      <c r="C48" s="1">
        <f>'Total Revenue'!C48/Sales!C48</f>
        <v>6.8904594346212017E-2</v>
      </c>
      <c r="D48" s="1">
        <f>'Total Revenue'!D48/Sales!D48</f>
        <v>5.710120057154601E-2</v>
      </c>
      <c r="E48" s="1">
        <f>'Total Revenue'!E48/Sales!E48</f>
        <v>4.1228520980009217E-2</v>
      </c>
      <c r="F48" s="1">
        <f>'Total Revenue'!F48/Sales!F48</f>
        <v>8.5497078579667998E-2</v>
      </c>
      <c r="G48" s="1">
        <f>'Total Revenue'!G48/Sales!G48</f>
        <v>0.17793007039490946</v>
      </c>
      <c r="H48" s="1">
        <f>'Total Revenue'!H48/Sales!H48</f>
        <v>6.706310736850693E-2</v>
      </c>
      <c r="I48" s="1">
        <f>'Total Revenue'!I48/Sales!I48</f>
        <v>0.2057123858076978</v>
      </c>
      <c r="J48" s="1"/>
      <c r="K48" s="1">
        <f>'Total Revenue'!J48/Sales!J48</f>
        <v>7.2212327745385246E-2</v>
      </c>
      <c r="L48" s="1"/>
    </row>
    <row r="49" spans="1:12" x14ac:dyDescent="0.2">
      <c r="A49">
        <v>1993</v>
      </c>
      <c r="B49">
        <v>12</v>
      </c>
      <c r="C49" s="1">
        <f>'Total Revenue'!C49/Sales!C49</f>
        <v>6.8885676113640104E-2</v>
      </c>
      <c r="D49" s="1">
        <f>'Total Revenue'!D49/Sales!D49</f>
        <v>5.6444296959340799E-2</v>
      </c>
      <c r="E49" s="1">
        <f>'Total Revenue'!E49/Sales!E49</f>
        <v>4.3467536070943287E-2</v>
      </c>
      <c r="F49" s="1">
        <f>'Total Revenue'!F49/Sales!F49</f>
        <v>8.5485512051822712E-2</v>
      </c>
      <c r="G49" s="1">
        <f>'Total Revenue'!G49/Sales!G49</f>
        <v>0.18434182228692209</v>
      </c>
      <c r="H49" s="1">
        <f>'Total Revenue'!H49/Sales!H49</f>
        <v>6.681653657772213E-2</v>
      </c>
      <c r="I49" s="1">
        <f>'Total Revenue'!I49/Sales!I49</f>
        <v>0.202693326369978</v>
      </c>
      <c r="J49" s="1"/>
      <c r="K49" s="1">
        <f>'Total Revenue'!J49/Sales!J49</f>
        <v>7.3118445896366693E-2</v>
      </c>
      <c r="L49" s="1"/>
    </row>
    <row r="50" spans="1:12" x14ac:dyDescent="0.2">
      <c r="A50">
        <v>1994</v>
      </c>
      <c r="B50">
        <v>1</v>
      </c>
      <c r="C50" s="1">
        <f>'Total Revenue'!C50/Sales!C50</f>
        <v>6.8987360051740762E-2</v>
      </c>
      <c r="D50" s="1">
        <f>'Total Revenue'!D50/Sales!D50</f>
        <v>5.4963188133178499E-2</v>
      </c>
      <c r="E50" s="1">
        <f>'Total Revenue'!E50/Sales!E50</f>
        <v>4.1957015193847799E-2</v>
      </c>
      <c r="F50" s="1">
        <f>'Total Revenue'!F50/Sales!F50</f>
        <v>8.5228724553086818E-2</v>
      </c>
      <c r="G50" s="1">
        <f>'Total Revenue'!G50/Sales!G50</f>
        <v>0.18624774743862485</v>
      </c>
      <c r="H50" s="1">
        <f>'Total Revenue'!H50/Sales!H50</f>
        <v>6.6412374987967884E-2</v>
      </c>
      <c r="I50" s="1">
        <f>'Total Revenue'!I50/Sales!I50</f>
        <v>0.19261496094122779</v>
      </c>
      <c r="J50" s="1"/>
      <c r="K50" s="1">
        <f>'Total Revenue'!J50/Sales!J50</f>
        <v>7.3589917854053277E-2</v>
      </c>
      <c r="L50" s="1"/>
    </row>
    <row r="51" spans="1:12" x14ac:dyDescent="0.2">
      <c r="A51">
        <v>1994</v>
      </c>
      <c r="B51">
        <v>2</v>
      </c>
      <c r="C51" s="1">
        <f>'Total Revenue'!C51/Sales!C51</f>
        <v>7.0452094373858451E-2</v>
      </c>
      <c r="D51" s="1">
        <f>'Total Revenue'!D51/Sales!D51</f>
        <v>5.5826208378545933E-2</v>
      </c>
      <c r="E51" s="1">
        <f>'Total Revenue'!E51/Sales!E51</f>
        <v>4.274420950224473E-2</v>
      </c>
      <c r="F51" s="1">
        <f>'Total Revenue'!F51/Sales!F51</f>
        <v>8.7757393845287746E-2</v>
      </c>
      <c r="G51" s="1">
        <f>'Total Revenue'!G51/Sales!G51</f>
        <v>0.18995232188390385</v>
      </c>
      <c r="H51" s="1">
        <f>'Total Revenue'!H51/Sales!H51</f>
        <v>6.8038742021960086E-2</v>
      </c>
      <c r="I51" s="1">
        <f>'Total Revenue'!I51/Sales!I51</f>
        <v>0.22044628415395587</v>
      </c>
      <c r="J51" s="1"/>
      <c r="K51" s="1">
        <f>'Total Revenue'!J51/Sales!J51</f>
        <v>7.4278351732018938E-2</v>
      </c>
      <c r="L51" s="1"/>
    </row>
    <row r="52" spans="1:12" x14ac:dyDescent="0.2">
      <c r="A52">
        <v>1994</v>
      </c>
      <c r="B52">
        <v>3</v>
      </c>
      <c r="C52" s="1">
        <f>'Total Revenue'!C52/Sales!C52</f>
        <v>7.0093457109330237E-2</v>
      </c>
      <c r="D52" s="1">
        <f>'Total Revenue'!D52/Sales!D52</f>
        <v>5.5438205448335956E-2</v>
      </c>
      <c r="E52" s="1">
        <f>'Total Revenue'!E52/Sales!E52</f>
        <v>4.1489696545158196E-2</v>
      </c>
      <c r="F52" s="1">
        <f>'Total Revenue'!F52/Sales!F52</f>
        <v>8.9206109999214231E-2</v>
      </c>
      <c r="G52" s="1">
        <f>'Total Revenue'!G52/Sales!G52</f>
        <v>0.19138421515082737</v>
      </c>
      <c r="H52" s="1">
        <f>'Total Revenue'!H52/Sales!H52</f>
        <v>6.7758855749941005E-2</v>
      </c>
      <c r="I52" s="1">
        <f>'Total Revenue'!I52/Sales!I52</f>
        <v>0.23583397975682016</v>
      </c>
      <c r="J52" s="1"/>
      <c r="K52" s="1">
        <f>'Total Revenue'!J52/Sales!J52</f>
        <v>7.2838868525693656E-2</v>
      </c>
      <c r="L52" s="1"/>
    </row>
    <row r="53" spans="1:12" x14ac:dyDescent="0.2">
      <c r="A53">
        <v>1994</v>
      </c>
      <c r="B53">
        <v>4</v>
      </c>
      <c r="C53" s="1">
        <f>'Total Revenue'!C53/Sales!C53</f>
        <v>7.2722606896603786E-2</v>
      </c>
      <c r="D53" s="1">
        <f>'Total Revenue'!D53/Sales!D53</f>
        <v>5.9524261697332145E-2</v>
      </c>
      <c r="E53" s="1">
        <f>'Total Revenue'!E53/Sales!E53</f>
        <v>4.4241366306721749E-2</v>
      </c>
      <c r="F53" s="1">
        <f>'Total Revenue'!F53/Sales!F53</f>
        <v>9.131313754079437E-2</v>
      </c>
      <c r="G53" s="1">
        <f>'Total Revenue'!G53/Sales!G53</f>
        <v>0.19121079882060343</v>
      </c>
      <c r="H53" s="1">
        <f>'Total Revenue'!H53/Sales!H53</f>
        <v>7.0352113876191946E-2</v>
      </c>
      <c r="I53" s="1">
        <f>'Total Revenue'!I53/Sales!I53</f>
        <v>0.2324321952075836</v>
      </c>
      <c r="J53" s="1"/>
      <c r="K53" s="1">
        <f>'Total Revenue'!J53/Sales!J53</f>
        <v>7.6592314130220121E-2</v>
      </c>
      <c r="L53" s="1"/>
    </row>
    <row r="54" spans="1:12" x14ac:dyDescent="0.2">
      <c r="A54">
        <v>1994</v>
      </c>
      <c r="B54">
        <v>5</v>
      </c>
      <c r="C54" s="1">
        <f>'Total Revenue'!C54/Sales!C54</f>
        <v>7.2657025293492494E-2</v>
      </c>
      <c r="D54" s="1">
        <f>'Total Revenue'!D54/Sales!D54</f>
        <v>5.8704122290728543E-2</v>
      </c>
      <c r="E54" s="1">
        <f>'Total Revenue'!E54/Sales!E54</f>
        <v>4.4738409127412497E-2</v>
      </c>
      <c r="F54" s="1">
        <f>'Total Revenue'!F54/Sales!F54</f>
        <v>8.9839887240741989E-2</v>
      </c>
      <c r="G54" s="1">
        <f>'Total Revenue'!G54/Sales!G54</f>
        <v>0.19499262949192703</v>
      </c>
      <c r="H54" s="1">
        <f>'Total Revenue'!H54/Sales!H54</f>
        <v>7.0984037857471038E-2</v>
      </c>
      <c r="I54" s="1">
        <f>'Total Revenue'!I54/Sales!I54</f>
        <v>0.21561921716521046</v>
      </c>
      <c r="J54" s="1"/>
      <c r="K54" s="1">
        <f>'Total Revenue'!J54/Sales!J54</f>
        <v>7.6475461602846032E-2</v>
      </c>
      <c r="L54" s="1"/>
    </row>
    <row r="55" spans="1:12" x14ac:dyDescent="0.2">
      <c r="A55">
        <v>1994</v>
      </c>
      <c r="B55">
        <v>6</v>
      </c>
      <c r="C55" s="1">
        <f>'Total Revenue'!C55/Sales!C55</f>
        <v>7.161566082598779E-2</v>
      </c>
      <c r="D55" s="1">
        <f>'Total Revenue'!D55/Sales!D55</f>
        <v>6.0084823941037147E-2</v>
      </c>
      <c r="E55" s="1">
        <f>'Total Revenue'!E55/Sales!E55</f>
        <v>4.4564811886380874E-2</v>
      </c>
      <c r="F55" s="1">
        <f>'Total Revenue'!F55/Sales!F55</f>
        <v>8.8723816055074844E-2</v>
      </c>
      <c r="G55" s="1">
        <f>'Total Revenue'!G55/Sales!G55</f>
        <v>0.19471527766959118</v>
      </c>
      <c r="H55" s="1">
        <f>'Total Revenue'!H55/Sales!H55</f>
        <v>6.9529780983220865E-2</v>
      </c>
      <c r="I55" s="1">
        <f>'Total Revenue'!I55/Sales!I55</f>
        <v>0.21067797849776931</v>
      </c>
      <c r="J55" s="1"/>
      <c r="K55" s="1">
        <f>'Total Revenue'!J55/Sales!J55</f>
        <v>7.6449472099905463E-2</v>
      </c>
      <c r="L55" s="1"/>
    </row>
    <row r="56" spans="1:12" x14ac:dyDescent="0.2">
      <c r="A56">
        <v>1994</v>
      </c>
      <c r="B56">
        <v>7</v>
      </c>
      <c r="C56" s="1">
        <f>'Total Revenue'!C56/Sales!C56</f>
        <v>6.7134312029033763E-2</v>
      </c>
      <c r="D56" s="1">
        <f>'Total Revenue'!D56/Sales!D56</f>
        <v>5.6571643643017901E-2</v>
      </c>
      <c r="E56" s="1">
        <f>'Total Revenue'!E56/Sales!E56</f>
        <v>4.0524608907139957E-2</v>
      </c>
      <c r="F56" s="1">
        <f>'Total Revenue'!F56/Sales!F56</f>
        <v>8.3677728189247041E-2</v>
      </c>
      <c r="G56" s="1">
        <f>'Total Revenue'!G56/Sales!G56</f>
        <v>0.19215973265288833</v>
      </c>
      <c r="H56" s="1">
        <f>'Total Revenue'!H56/Sales!H56</f>
        <v>6.4219727683098859E-2</v>
      </c>
      <c r="I56" s="1">
        <f>'Total Revenue'!I56/Sales!I56</f>
        <v>0.19236865044773754</v>
      </c>
      <c r="J56" s="1"/>
      <c r="K56" s="1">
        <f>'Total Revenue'!J56/Sales!J56</f>
        <v>7.2123660655782781E-2</v>
      </c>
      <c r="L56" s="1"/>
    </row>
    <row r="57" spans="1:12" x14ac:dyDescent="0.2">
      <c r="A57">
        <v>1994</v>
      </c>
      <c r="B57">
        <v>8</v>
      </c>
      <c r="C57" s="1">
        <f>'Total Revenue'!C57/Sales!C57</f>
        <v>6.7409565257653334E-2</v>
      </c>
      <c r="D57" s="1">
        <f>'Total Revenue'!D57/Sales!D57</f>
        <v>5.6996626436726143E-2</v>
      </c>
      <c r="E57" s="1">
        <f>'Total Revenue'!E57/Sales!E57</f>
        <v>4.2521161633996912E-2</v>
      </c>
      <c r="F57" s="1">
        <f>'Total Revenue'!F57/Sales!F57</f>
        <v>8.4097568617415408E-2</v>
      </c>
      <c r="G57" s="1">
        <f>'Total Revenue'!G57/Sales!G57</f>
        <v>0.19410836713396734</v>
      </c>
      <c r="H57" s="1">
        <f>'Total Revenue'!H57/Sales!H57</f>
        <v>6.495880956607418E-2</v>
      </c>
      <c r="I57" s="1">
        <f>'Total Revenue'!I57/Sales!I57</f>
        <v>0.19712072383885321</v>
      </c>
      <c r="J57" s="1"/>
      <c r="K57" s="1">
        <f>'Total Revenue'!J57/Sales!J57</f>
        <v>7.215362759147001E-2</v>
      </c>
      <c r="L57" s="1"/>
    </row>
    <row r="58" spans="1:12" x14ac:dyDescent="0.2">
      <c r="A58">
        <v>1994</v>
      </c>
      <c r="B58">
        <v>9</v>
      </c>
      <c r="C58" s="1">
        <f>'Total Revenue'!C58/Sales!C58</f>
        <v>6.6111529241542982E-2</v>
      </c>
      <c r="D58" s="1">
        <f>'Total Revenue'!D58/Sales!D58</f>
        <v>5.6247046063341966E-2</v>
      </c>
      <c r="E58" s="1">
        <f>'Total Revenue'!E58/Sales!E58</f>
        <v>3.7907226964577906E-2</v>
      </c>
      <c r="F58" s="1">
        <f>'Total Revenue'!F58/Sales!F58</f>
        <v>8.3915338739463191E-2</v>
      </c>
      <c r="G58" s="1">
        <f>'Total Revenue'!G58/Sales!G58</f>
        <v>0.19157179357659909</v>
      </c>
      <c r="H58" s="1">
        <f>'Total Revenue'!H58/Sales!H58</f>
        <v>6.439509459211E-2</v>
      </c>
      <c r="I58" s="1">
        <f>'Total Revenue'!I58/Sales!I58</f>
        <v>0.1932203840983803</v>
      </c>
      <c r="J58" s="1"/>
      <c r="K58" s="1">
        <f>'Total Revenue'!J58/Sales!J58</f>
        <v>7.0924189436389298E-2</v>
      </c>
      <c r="L58" s="1"/>
    </row>
    <row r="59" spans="1:12" x14ac:dyDescent="0.2">
      <c r="A59">
        <v>1994</v>
      </c>
      <c r="B59">
        <v>10</v>
      </c>
      <c r="C59" s="1">
        <f>'Total Revenue'!C59/Sales!C59</f>
        <v>6.7925361207061705E-2</v>
      </c>
      <c r="D59" s="1">
        <f>'Total Revenue'!D59/Sales!D59</f>
        <v>5.5840510858592096E-2</v>
      </c>
      <c r="E59" s="1">
        <f>'Total Revenue'!E59/Sales!E59</f>
        <v>4.0476997826406187E-2</v>
      </c>
      <c r="F59" s="1">
        <f>'Total Revenue'!F59/Sales!F59</f>
        <v>8.4426036451508493E-2</v>
      </c>
      <c r="G59" s="1">
        <f>'Total Revenue'!G59/Sales!G59</f>
        <v>0.19052930168351379</v>
      </c>
      <c r="H59" s="1">
        <f>'Total Revenue'!H59/Sales!H59</f>
        <v>6.5087759223875094E-2</v>
      </c>
      <c r="I59" s="1">
        <f>'Total Revenue'!I59/Sales!I59</f>
        <v>0.2057070520597078</v>
      </c>
      <c r="J59" s="1"/>
      <c r="K59" s="1">
        <f>'Total Revenue'!J59/Sales!J59</f>
        <v>7.1377674219941359E-2</v>
      </c>
      <c r="L59" s="1"/>
    </row>
    <row r="60" spans="1:12" x14ac:dyDescent="0.2">
      <c r="A60">
        <v>1994</v>
      </c>
      <c r="B60">
        <v>11</v>
      </c>
      <c r="C60" s="1">
        <f>'Total Revenue'!C60/Sales!C60</f>
        <v>6.7450268732208801E-2</v>
      </c>
      <c r="D60" s="1">
        <f>'Total Revenue'!D60/Sales!D60</f>
        <v>5.5761194697019033E-2</v>
      </c>
      <c r="E60" s="1">
        <f>'Total Revenue'!E60/Sales!E60</f>
        <v>4.0455240636177676E-2</v>
      </c>
      <c r="F60" s="1">
        <f>'Total Revenue'!F60/Sales!F60</f>
        <v>8.6398305309280304E-2</v>
      </c>
      <c r="G60" s="1">
        <f>'Total Revenue'!G60/Sales!G60</f>
        <v>0.18843699516798601</v>
      </c>
      <c r="H60" s="1">
        <f>'Total Revenue'!H60/Sales!H60</f>
        <v>6.5425936881169072E-2</v>
      </c>
      <c r="I60" s="1">
        <f>'Total Revenue'!I60/Sales!I60</f>
        <v>0.20848547144917309</v>
      </c>
      <c r="J60" s="1"/>
      <c r="K60" s="1">
        <f>'Total Revenue'!J60/Sales!J60</f>
        <v>7.1373066288321602E-2</v>
      </c>
      <c r="L60" s="1"/>
    </row>
    <row r="61" spans="1:12" x14ac:dyDescent="0.2">
      <c r="A61">
        <v>1994</v>
      </c>
      <c r="B61">
        <v>12</v>
      </c>
      <c r="C61" s="1">
        <f>'Total Revenue'!C61/Sales!C61</f>
        <v>6.7183850314495253E-2</v>
      </c>
      <c r="D61" s="1">
        <f>'Total Revenue'!D61/Sales!D61</f>
        <v>5.4969178473345807E-2</v>
      </c>
      <c r="E61" s="1">
        <f>'Total Revenue'!E61/Sales!E61</f>
        <v>4.0144852261673705E-2</v>
      </c>
      <c r="F61" s="1">
        <f>'Total Revenue'!F61/Sales!F61</f>
        <v>8.6699566157543081E-2</v>
      </c>
      <c r="G61" s="1">
        <f>'Total Revenue'!G61/Sales!G61</f>
        <v>0.18595778462337009</v>
      </c>
      <c r="H61" s="1">
        <f>'Total Revenue'!H61/Sales!H61</f>
        <v>6.4918120836706505E-2</v>
      </c>
      <c r="I61" s="1">
        <f>'Total Revenue'!I61/Sales!I61</f>
        <v>0.20807299860655371</v>
      </c>
      <c r="J61" s="1"/>
      <c r="K61" s="1">
        <f>'Total Revenue'!J61/Sales!J61</f>
        <v>7.1088922211049788E-2</v>
      </c>
      <c r="L61" s="1"/>
    </row>
    <row r="62" spans="1:12" x14ac:dyDescent="0.2">
      <c r="A62">
        <v>1995</v>
      </c>
      <c r="B62">
        <v>1</v>
      </c>
      <c r="C62" s="1">
        <f>'Total Revenue'!C62/Sales!C62</f>
        <v>6.7164652753982118E-2</v>
      </c>
      <c r="D62" s="1">
        <f>'Total Revenue'!D62/Sales!D62</f>
        <v>5.4685619670665903E-2</v>
      </c>
      <c r="E62" s="1">
        <f>'Total Revenue'!E62/Sales!E62</f>
        <v>4.0118132553359165E-2</v>
      </c>
      <c r="F62" s="1">
        <f>'Total Revenue'!F62/Sales!F62</f>
        <v>8.3097191250271041E-2</v>
      </c>
      <c r="G62" s="1">
        <f>'Total Revenue'!G62/Sales!G62</f>
        <v>0.18112270449643192</v>
      </c>
      <c r="H62" s="1">
        <f>'Total Revenue'!H62/Sales!H62</f>
        <v>6.4727600405563135E-2</v>
      </c>
      <c r="I62" s="1">
        <f>'Total Revenue'!I62/Sales!I62</f>
        <v>0.19644883890958464</v>
      </c>
      <c r="J62" s="1"/>
      <c r="K62" s="1">
        <f>'Total Revenue'!J62/Sales!J62</f>
        <v>7.0595028016067624E-2</v>
      </c>
      <c r="L62" s="1"/>
    </row>
    <row r="63" spans="1:12" x14ac:dyDescent="0.2">
      <c r="A63">
        <v>1995</v>
      </c>
      <c r="B63">
        <v>2</v>
      </c>
      <c r="C63" s="1">
        <f>'Total Revenue'!C63/Sales!C63</f>
        <v>6.9353101101770662E-2</v>
      </c>
      <c r="D63" s="1">
        <f>'Total Revenue'!D63/Sales!D63</f>
        <v>5.6083067611964348E-2</v>
      </c>
      <c r="E63" s="1">
        <f>'Total Revenue'!E63/Sales!E63</f>
        <v>3.9848782903473705E-2</v>
      </c>
      <c r="F63" s="1">
        <f>'Total Revenue'!F63/Sales!F63</f>
        <v>8.2879524765813437E-2</v>
      </c>
      <c r="G63" s="1">
        <f>'Total Revenue'!G63/Sales!G63</f>
        <v>0.18474654720063363</v>
      </c>
      <c r="H63" s="1">
        <f>'Total Revenue'!H63/Sales!H63</f>
        <v>6.6916478455833053E-2</v>
      </c>
      <c r="I63" s="1">
        <f>'Total Revenue'!I63/Sales!I63</f>
        <v>0.20683776296160988</v>
      </c>
      <c r="J63" s="1"/>
      <c r="K63" s="1">
        <f>'Total Revenue'!J63/Sales!J63</f>
        <v>7.1555698908335075E-2</v>
      </c>
      <c r="L63" s="1"/>
    </row>
    <row r="64" spans="1:12" x14ac:dyDescent="0.2">
      <c r="A64">
        <v>1995</v>
      </c>
      <c r="B64">
        <v>3</v>
      </c>
      <c r="C64" s="1">
        <f>'Total Revenue'!C64/Sales!C64</f>
        <v>6.8733663397967548E-2</v>
      </c>
      <c r="D64" s="1">
        <f>'Total Revenue'!D64/Sales!D64</f>
        <v>5.581479953591937E-2</v>
      </c>
      <c r="E64" s="1">
        <f>'Total Revenue'!E64/Sales!E64</f>
        <v>4.0378368102206651E-2</v>
      </c>
      <c r="F64" s="1">
        <f>'Total Revenue'!F64/Sales!F64</f>
        <v>8.5301518636936205E-2</v>
      </c>
      <c r="G64" s="1">
        <f>'Total Revenue'!G64/Sales!G64</f>
        <v>0.18647346345026031</v>
      </c>
      <c r="H64" s="1">
        <f>'Total Revenue'!H64/Sales!H64</f>
        <v>6.65348858193648E-2</v>
      </c>
      <c r="I64" s="1">
        <f>'Total Revenue'!I64/Sales!I64</f>
        <v>0.21573932673793242</v>
      </c>
      <c r="J64" s="1"/>
      <c r="K64" s="1">
        <f>'Total Revenue'!J64/Sales!J64</f>
        <v>7.071931018997242E-2</v>
      </c>
      <c r="L64" s="1"/>
    </row>
    <row r="65" spans="1:12" x14ac:dyDescent="0.2">
      <c r="A65">
        <v>1995</v>
      </c>
      <c r="B65">
        <v>4</v>
      </c>
      <c r="C65" s="1">
        <f>'Total Revenue'!C65/Sales!C65</f>
        <v>6.7589929811499458E-2</v>
      </c>
      <c r="D65" s="1">
        <f>'Total Revenue'!D65/Sales!D65</f>
        <v>5.5302827088434793E-2</v>
      </c>
      <c r="E65" s="1">
        <f>'Total Revenue'!E65/Sales!E65</f>
        <v>3.9906433506068636E-2</v>
      </c>
      <c r="F65" s="1">
        <f>'Total Revenue'!F65/Sales!F65</f>
        <v>8.4921622796811799E-2</v>
      </c>
      <c r="G65" s="1">
        <f>'Total Revenue'!G65/Sales!G65</f>
        <v>0.18712081996583893</v>
      </c>
      <c r="H65" s="1">
        <f>'Total Revenue'!H65/Sales!H65</f>
        <v>6.5674025055508636E-2</v>
      </c>
      <c r="I65" s="1">
        <f>'Total Revenue'!I65/Sales!I65</f>
        <v>0.21658970811315409</v>
      </c>
      <c r="J65" s="1"/>
      <c r="K65" s="1">
        <f>'Total Revenue'!J65/Sales!J65</f>
        <v>7.0542307535851376E-2</v>
      </c>
      <c r="L65" s="1"/>
    </row>
    <row r="66" spans="1:12" x14ac:dyDescent="0.2">
      <c r="A66">
        <v>1995</v>
      </c>
      <c r="B66">
        <v>5</v>
      </c>
      <c r="C66" s="1">
        <f>'Total Revenue'!C66/Sales!C66</f>
        <v>6.6790164404114075E-2</v>
      </c>
      <c r="D66" s="1">
        <f>'Total Revenue'!D66/Sales!D66</f>
        <v>5.5542098051008661E-2</v>
      </c>
      <c r="E66" s="1">
        <f>'Total Revenue'!E66/Sales!E66</f>
        <v>3.9742061341301017E-2</v>
      </c>
      <c r="F66" s="1">
        <f>'Total Revenue'!F66/Sales!F66</f>
        <v>8.2253360934911215E-2</v>
      </c>
      <c r="G66" s="1">
        <f>'Total Revenue'!G66/Sales!G66</f>
        <v>0.1610373501496859</v>
      </c>
      <c r="H66" s="1">
        <f>'Total Revenue'!H66/Sales!H66</f>
        <v>6.4585749404613105E-2</v>
      </c>
      <c r="I66" s="1">
        <f>'Total Revenue'!I66/Sales!I66</f>
        <v>0.20157536961724246</v>
      </c>
      <c r="J66" s="1"/>
      <c r="K66" s="1">
        <f>'Total Revenue'!J66/Sales!J66</f>
        <v>7.0140032702397853E-2</v>
      </c>
      <c r="L66" s="1"/>
    </row>
    <row r="67" spans="1:12" x14ac:dyDescent="0.2">
      <c r="A67">
        <v>1995</v>
      </c>
      <c r="B67">
        <v>6</v>
      </c>
      <c r="C67" s="1">
        <f>'Total Revenue'!C67/Sales!C67</f>
        <v>6.5941660161836405E-2</v>
      </c>
      <c r="D67" s="1">
        <f>'Total Revenue'!D67/Sales!D67</f>
        <v>5.56751347503519E-2</v>
      </c>
      <c r="E67" s="1">
        <f>'Total Revenue'!E67/Sales!E67</f>
        <v>3.9838432534408066E-2</v>
      </c>
      <c r="F67" s="1">
        <f>'Total Revenue'!F67/Sales!F67</f>
        <v>8.1116759086276913E-2</v>
      </c>
      <c r="G67" s="1">
        <f>'Total Revenue'!G67/Sales!G67</f>
        <v>0.18498508359389917</v>
      </c>
      <c r="H67" s="1">
        <f>'Total Revenue'!H67/Sales!H67</f>
        <v>6.3806652940635866E-2</v>
      </c>
      <c r="I67" s="1">
        <f>'Total Revenue'!I67/Sales!I67</f>
        <v>0.19200052498605505</v>
      </c>
      <c r="J67" s="1"/>
      <c r="K67" s="1">
        <f>'Total Revenue'!J67/Sales!J67</f>
        <v>7.0183094216316688E-2</v>
      </c>
      <c r="L67" s="1"/>
    </row>
    <row r="68" spans="1:12" x14ac:dyDescent="0.2">
      <c r="A68">
        <v>1995</v>
      </c>
      <c r="B68">
        <v>7</v>
      </c>
      <c r="C68" s="1">
        <f>'Total Revenue'!C68/Sales!C68</f>
        <v>6.5951210852892184E-2</v>
      </c>
      <c r="D68" s="1">
        <f>'Total Revenue'!D68/Sales!D68</f>
        <v>5.5434195855760121E-2</v>
      </c>
      <c r="E68" s="1">
        <f>'Total Revenue'!E68/Sales!E68</f>
        <v>3.9648646461881272E-2</v>
      </c>
      <c r="F68" s="1">
        <f>'Total Revenue'!F68/Sales!F68</f>
        <v>8.0954197194259558E-2</v>
      </c>
      <c r="G68" s="1">
        <f>'Total Revenue'!G68/Sales!G68</f>
        <v>0.18435785399721305</v>
      </c>
      <c r="H68" s="1">
        <f>'Total Revenue'!H68/Sales!H68</f>
        <v>6.3350027015322566E-2</v>
      </c>
      <c r="I68" s="1">
        <f>'Total Revenue'!I68/Sales!I68</f>
        <v>0.184851876820535</v>
      </c>
      <c r="J68" s="1"/>
      <c r="K68" s="1">
        <f>'Total Revenue'!J68/Sales!J68</f>
        <v>7.0188445805919764E-2</v>
      </c>
      <c r="L68" s="1"/>
    </row>
    <row r="69" spans="1:12" x14ac:dyDescent="0.2">
      <c r="A69">
        <v>1995</v>
      </c>
      <c r="B69">
        <v>8</v>
      </c>
      <c r="C69" s="1">
        <f>'Total Revenue'!C69/Sales!C69</f>
        <v>6.6421438697430557E-2</v>
      </c>
      <c r="D69" s="1">
        <f>'Total Revenue'!D69/Sales!D69</f>
        <v>5.5784096053505268E-2</v>
      </c>
      <c r="E69" s="1">
        <f>'Total Revenue'!E69/Sales!E69</f>
        <v>3.9872195642467884E-2</v>
      </c>
      <c r="F69" s="1">
        <f>'Total Revenue'!F69/Sales!F69</f>
        <v>8.1128407862848126E-2</v>
      </c>
      <c r="G69" s="1">
        <f>'Total Revenue'!G69/Sales!G69</f>
        <v>0.1874186124721865</v>
      </c>
      <c r="H69" s="1">
        <f>'Total Revenue'!H69/Sales!H69</f>
        <v>6.3570297498836276E-2</v>
      </c>
      <c r="I69" s="1">
        <f>'Total Revenue'!I69/Sales!I69</f>
        <v>0.18145682562311977</v>
      </c>
      <c r="J69" s="1"/>
      <c r="K69" s="1">
        <f>'Total Revenue'!J69/Sales!J69</f>
        <v>7.0581827860328641E-2</v>
      </c>
      <c r="L69" s="1"/>
    </row>
    <row r="70" spans="1:12" x14ac:dyDescent="0.2">
      <c r="A70">
        <v>1995</v>
      </c>
      <c r="B70">
        <v>9</v>
      </c>
      <c r="C70" s="1">
        <f>'Total Revenue'!C70/Sales!C70</f>
        <v>6.5777947011992188E-2</v>
      </c>
      <c r="D70" s="1">
        <f>'Total Revenue'!D70/Sales!D70</f>
        <v>5.5106130289197329E-2</v>
      </c>
      <c r="E70" s="1">
        <f>'Total Revenue'!E70/Sales!E70</f>
        <v>3.9523453048438489E-2</v>
      </c>
      <c r="F70" s="1">
        <f>'Total Revenue'!F70/Sales!F70</f>
        <v>8.0936203343295432E-2</v>
      </c>
      <c r="G70" s="1">
        <f>'Total Revenue'!G70/Sales!G70</f>
        <v>0.18268791320483224</v>
      </c>
      <c r="H70" s="1">
        <f>'Total Revenue'!H70/Sales!H70</f>
        <v>6.3380899813405042E-2</v>
      </c>
      <c r="I70" s="1">
        <f>'Total Revenue'!I70/Sales!I70</f>
        <v>0.18336576760089482</v>
      </c>
      <c r="J70" s="1"/>
      <c r="K70" s="1">
        <f>'Total Revenue'!J70/Sales!J70</f>
        <v>6.9965943787490867E-2</v>
      </c>
      <c r="L70" s="1"/>
    </row>
    <row r="71" spans="1:12" x14ac:dyDescent="0.2">
      <c r="A71">
        <v>1995</v>
      </c>
      <c r="B71">
        <v>10</v>
      </c>
      <c r="C71" s="1">
        <f>'Total Revenue'!C71/Sales!C71</f>
        <v>6.646880669628262E-2</v>
      </c>
      <c r="D71" s="1">
        <f>'Total Revenue'!D71/Sales!D71</f>
        <v>5.5748836192315257E-2</v>
      </c>
      <c r="E71" s="1">
        <f>'Total Revenue'!E71/Sales!E71</f>
        <v>3.9512264233401741E-2</v>
      </c>
      <c r="F71" s="1">
        <f>'Total Revenue'!F71/Sales!F71</f>
        <v>8.1546206170983501E-2</v>
      </c>
      <c r="G71" s="1">
        <f>'Total Revenue'!G71/Sales!G71</f>
        <v>0.18110873864356741</v>
      </c>
      <c r="H71" s="1">
        <f>'Total Revenue'!H71/Sales!H71</f>
        <v>6.4222687003423581E-2</v>
      </c>
      <c r="I71" s="1">
        <f>'Total Revenue'!I71/Sales!I71</f>
        <v>0.18992755016990448</v>
      </c>
      <c r="J71" s="1"/>
      <c r="K71" s="1">
        <f>'Total Revenue'!J71/Sales!J71</f>
        <v>6.9985773568507506E-2</v>
      </c>
      <c r="L71" s="1"/>
    </row>
    <row r="72" spans="1:12" x14ac:dyDescent="0.2">
      <c r="A72">
        <v>1995</v>
      </c>
      <c r="B72">
        <v>11</v>
      </c>
      <c r="C72" s="1">
        <f>'Total Revenue'!C72/Sales!C72</f>
        <v>6.775752556237867E-2</v>
      </c>
      <c r="D72" s="1">
        <f>'Total Revenue'!D72/Sales!D72</f>
        <v>5.5600310044118202E-2</v>
      </c>
      <c r="E72" s="1">
        <f>'Total Revenue'!E72/Sales!E72</f>
        <v>3.9756984558944046E-2</v>
      </c>
      <c r="F72" s="1">
        <f>'Total Revenue'!F72/Sales!F72</f>
        <v>8.3594326249469345E-2</v>
      </c>
      <c r="G72" s="1">
        <f>'Total Revenue'!G72/Sales!G72</f>
        <v>0.17861597994502781</v>
      </c>
      <c r="H72" s="1">
        <f>'Total Revenue'!H72/Sales!H72</f>
        <v>6.5587886285692842E-2</v>
      </c>
      <c r="I72" s="1">
        <f>'Total Revenue'!I72/Sales!I72</f>
        <v>0.19680952122462272</v>
      </c>
      <c r="J72" s="1"/>
      <c r="K72" s="1">
        <f>'Total Revenue'!J72/Sales!J72</f>
        <v>7.0418109413099367E-2</v>
      </c>
      <c r="L72" s="1"/>
    </row>
    <row r="73" spans="1:12" x14ac:dyDescent="0.2">
      <c r="A73">
        <v>1995</v>
      </c>
      <c r="B73">
        <v>12</v>
      </c>
      <c r="C73" s="1">
        <f>'Total Revenue'!C73/Sales!C73</f>
        <v>6.8043793284096349E-2</v>
      </c>
      <c r="D73" s="1">
        <f>'Total Revenue'!D73/Sales!D73</f>
        <v>5.4048266288086053E-2</v>
      </c>
      <c r="E73" s="1">
        <f>'Total Revenue'!E73/Sales!E73</f>
        <v>3.9622945589122965E-2</v>
      </c>
      <c r="F73" s="1">
        <f>'Total Revenue'!F73/Sales!F73</f>
        <v>8.4063041456776871E-2</v>
      </c>
      <c r="G73" s="1">
        <f>'Total Revenue'!G73/Sales!G73</f>
        <v>0.17641267534790142</v>
      </c>
      <c r="H73" s="1">
        <f>'Total Revenue'!H73/Sales!H73</f>
        <v>6.5363097838764372E-2</v>
      </c>
      <c r="I73" s="1">
        <f>'Total Revenue'!I73/Sales!I73</f>
        <v>0.2076187819345745</v>
      </c>
      <c r="J73" s="1"/>
      <c r="K73" s="1">
        <f>'Total Revenue'!J73/Sales!J73</f>
        <v>7.0473913659642437E-2</v>
      </c>
      <c r="L73" s="1"/>
    </row>
    <row r="74" spans="1:12" x14ac:dyDescent="0.2">
      <c r="A74">
        <v>1996</v>
      </c>
      <c r="B74">
        <v>1</v>
      </c>
      <c r="C74" s="1">
        <f>'Total Revenue'!C74/Sales!C74</f>
        <v>6.6781475432940843E-2</v>
      </c>
      <c r="D74" s="1">
        <f>'Total Revenue'!D74/Sales!D74</f>
        <v>5.3782858203845811E-2</v>
      </c>
      <c r="E74" s="1">
        <f>'Total Revenue'!E74/Sales!E74</f>
        <v>3.923428438730301E-2</v>
      </c>
      <c r="F74" s="1">
        <f>'Total Revenue'!F74/Sales!F74</f>
        <v>8.0518098356622464E-2</v>
      </c>
      <c r="G74" s="1">
        <f>'Total Revenue'!G74/Sales!G74</f>
        <v>0.17197084513848257</v>
      </c>
      <c r="H74" s="1">
        <f>'Total Revenue'!H74/Sales!H74</f>
        <v>6.456612668416005E-2</v>
      </c>
      <c r="I74" s="1">
        <f>'Total Revenue'!I74/Sales!I74</f>
        <v>0.17539220080681309</v>
      </c>
      <c r="J74" s="1"/>
      <c r="K74" s="1">
        <f>'Total Revenue'!J74/Sales!J74</f>
        <v>7.0396940121069548E-2</v>
      </c>
      <c r="L74" s="1"/>
    </row>
    <row r="75" spans="1:12" x14ac:dyDescent="0.2">
      <c r="A75">
        <v>1996</v>
      </c>
      <c r="B75">
        <v>2</v>
      </c>
      <c r="C75" s="1">
        <f>'Total Revenue'!C75/Sales!C75</f>
        <v>6.8163977035499965E-2</v>
      </c>
      <c r="D75" s="1">
        <f>'Total Revenue'!D75/Sales!D75</f>
        <v>5.4054612904732749E-2</v>
      </c>
      <c r="E75" s="1">
        <f>'Total Revenue'!E75/Sales!E75</f>
        <v>3.9431634197757352E-2</v>
      </c>
      <c r="F75" s="1">
        <f>'Total Revenue'!F75/Sales!F75</f>
        <v>8.1966336404787205E-2</v>
      </c>
      <c r="G75" s="1">
        <f>'Total Revenue'!G75/Sales!G75</f>
        <v>0.17748272391967063</v>
      </c>
      <c r="H75" s="1">
        <f>'Total Revenue'!H75/Sales!H75</f>
        <v>6.5808426666607633E-2</v>
      </c>
      <c r="I75" s="1">
        <f>'Total Revenue'!I75/Sales!I75</f>
        <v>0.17707619947815553</v>
      </c>
      <c r="J75" s="1"/>
      <c r="K75" s="1">
        <f>'Total Revenue'!J75/Sales!J75</f>
        <v>7.0892915380943347E-2</v>
      </c>
      <c r="L75" s="1"/>
    </row>
    <row r="76" spans="1:12" x14ac:dyDescent="0.2">
      <c r="A76">
        <v>1996</v>
      </c>
      <c r="B76">
        <v>3</v>
      </c>
      <c r="C76" s="1">
        <f>'Total Revenue'!C76/Sales!C76</f>
        <v>6.8266648480828487E-2</v>
      </c>
      <c r="D76" s="1">
        <f>'Total Revenue'!D76/Sales!D76</f>
        <v>5.4163168881848994E-2</v>
      </c>
      <c r="E76" s="1">
        <f>'Total Revenue'!E76/Sales!E76</f>
        <v>3.8903070633190852E-2</v>
      </c>
      <c r="F76" s="1">
        <f>'Total Revenue'!F76/Sales!F76</f>
        <v>8.2639712443924665E-2</v>
      </c>
      <c r="G76" s="1">
        <f>'Total Revenue'!G76/Sales!G76</f>
        <v>0.1776659393064374</v>
      </c>
      <c r="H76" s="1">
        <f>'Total Revenue'!H76/Sales!H76</f>
        <v>6.6169201272355149E-2</v>
      </c>
      <c r="I76" s="1">
        <f>'Total Revenue'!I76/Sales!I76</f>
        <v>0.19144910337552742</v>
      </c>
      <c r="J76" s="1"/>
      <c r="K76" s="1">
        <f>'Total Revenue'!J76/Sales!J76</f>
        <v>7.0396655463525776E-2</v>
      </c>
      <c r="L76" s="1"/>
    </row>
    <row r="77" spans="1:12" x14ac:dyDescent="0.2">
      <c r="A77">
        <v>1996</v>
      </c>
      <c r="B77">
        <v>4</v>
      </c>
      <c r="C77" s="1">
        <f>'Total Revenue'!C77/Sales!C77</f>
        <v>6.7388195315922772E-2</v>
      </c>
      <c r="D77" s="1">
        <f>'Total Revenue'!D77/Sales!D77</f>
        <v>5.4034343744612516E-2</v>
      </c>
      <c r="E77" s="1">
        <f>'Total Revenue'!E77/Sales!E77</f>
        <v>3.8810861675082506E-2</v>
      </c>
      <c r="F77" s="1">
        <f>'Total Revenue'!F77/Sales!F77</f>
        <v>8.3669724048171898E-2</v>
      </c>
      <c r="G77" s="1">
        <f>'Total Revenue'!G77/Sales!G77</f>
        <v>0.17801437435727172</v>
      </c>
      <c r="H77" s="1">
        <f>'Total Revenue'!H77/Sales!H77</f>
        <v>6.5313795173539219E-2</v>
      </c>
      <c r="I77" s="1">
        <f>'Total Revenue'!I77/Sales!I77</f>
        <v>0.1948528657848867</v>
      </c>
      <c r="J77" s="1"/>
      <c r="K77" s="1">
        <f>'Total Revenue'!J77/Sales!J77</f>
        <v>6.9733539144769652E-2</v>
      </c>
      <c r="L77" s="1"/>
    </row>
    <row r="78" spans="1:12" x14ac:dyDescent="0.2">
      <c r="A78">
        <v>1996</v>
      </c>
      <c r="B78">
        <v>5</v>
      </c>
      <c r="C78" s="1">
        <f>'Total Revenue'!C78/Sales!C78</f>
        <v>6.6996965521261498E-2</v>
      </c>
      <c r="D78" s="1">
        <f>'Total Revenue'!D78/Sales!D78</f>
        <v>5.3477662768378079E-2</v>
      </c>
      <c r="E78" s="1">
        <f>'Total Revenue'!E78/Sales!E78</f>
        <v>3.9091784036529471E-2</v>
      </c>
      <c r="F78" s="1">
        <f>'Total Revenue'!F78/Sales!F78</f>
        <v>8.2406781093036618E-2</v>
      </c>
      <c r="G78" s="1">
        <f>'Total Revenue'!G78/Sales!G78</f>
        <v>0.18553968452375669</v>
      </c>
      <c r="H78" s="1">
        <f>'Total Revenue'!H78/Sales!H78</f>
        <v>6.4774498168307534E-2</v>
      </c>
      <c r="I78" s="1">
        <f>'Total Revenue'!I78/Sales!I78</f>
        <v>0.19935443226139832</v>
      </c>
      <c r="J78" s="1"/>
      <c r="K78" s="1">
        <f>'Total Revenue'!J78/Sales!J78</f>
        <v>6.969087231698752E-2</v>
      </c>
      <c r="L78" s="1"/>
    </row>
    <row r="79" spans="1:12" x14ac:dyDescent="0.2">
      <c r="A79">
        <v>1996</v>
      </c>
      <c r="B79">
        <v>6</v>
      </c>
      <c r="C79" s="1">
        <f>'Total Revenue'!C79/Sales!C79</f>
        <v>6.5553720893882728E-2</v>
      </c>
      <c r="D79" s="1">
        <f>'Total Revenue'!D79/Sales!D79</f>
        <v>5.3760900465433047E-2</v>
      </c>
      <c r="E79" s="1">
        <f>'Total Revenue'!E79/Sales!E79</f>
        <v>3.878049470632134E-2</v>
      </c>
      <c r="F79" s="1">
        <f>'Total Revenue'!F79/Sales!F79</f>
        <v>8.0919899137439841E-2</v>
      </c>
      <c r="G79" s="1">
        <f>'Total Revenue'!G79/Sales!G79</f>
        <v>0.18362025961619538</v>
      </c>
      <c r="H79" s="1">
        <f>'Total Revenue'!H79/Sales!H79</f>
        <v>6.3248690608020464E-2</v>
      </c>
      <c r="I79" s="1">
        <f>'Total Revenue'!I79/Sales!I79</f>
        <v>0.1810413790242775</v>
      </c>
      <c r="J79" s="1"/>
      <c r="K79" s="1">
        <f>'Total Revenue'!J79/Sales!J79</f>
        <v>6.932228992124298E-2</v>
      </c>
      <c r="L79" s="1"/>
    </row>
    <row r="80" spans="1:12" x14ac:dyDescent="0.2">
      <c r="A80">
        <v>1996</v>
      </c>
      <c r="B80">
        <v>7</v>
      </c>
      <c r="C80" s="1">
        <f>'Total Revenue'!C80/Sales!C80</f>
        <v>6.5541696877303698E-2</v>
      </c>
      <c r="D80" s="1">
        <f>'Total Revenue'!D80/Sales!D80</f>
        <v>5.3909451709279924E-2</v>
      </c>
      <c r="E80" s="1">
        <f>'Total Revenue'!E80/Sales!E80</f>
        <v>3.9325254010739344E-2</v>
      </c>
      <c r="F80" s="1">
        <f>'Total Revenue'!F80/Sales!F80</f>
        <v>8.0397399954459395E-2</v>
      </c>
      <c r="G80" s="1">
        <f>'Total Revenue'!G80/Sales!G80</f>
        <v>0.18458441390118585</v>
      </c>
      <c r="H80" s="1">
        <f>'Total Revenue'!H80/Sales!H80</f>
        <v>6.269158263687899E-2</v>
      </c>
      <c r="I80" s="1">
        <f>'Total Revenue'!I80/Sales!I80</f>
        <v>0.18245573091397066</v>
      </c>
      <c r="J80" s="1"/>
      <c r="K80" s="1">
        <f>'Total Revenue'!J80/Sales!J80</f>
        <v>6.9792449601675327E-2</v>
      </c>
      <c r="L80" s="1"/>
    </row>
    <row r="81" spans="1:12" x14ac:dyDescent="0.2">
      <c r="A81">
        <v>1996</v>
      </c>
      <c r="B81">
        <v>8</v>
      </c>
      <c r="C81" s="1">
        <f>'Total Revenue'!C81/Sales!C81</f>
        <v>6.5539238607987854E-2</v>
      </c>
      <c r="D81" s="1">
        <f>'Total Revenue'!D81/Sales!D81</f>
        <v>5.4040461314981025E-2</v>
      </c>
      <c r="E81" s="1">
        <f>'Total Revenue'!E81/Sales!E81</f>
        <v>4.0589576452305154E-2</v>
      </c>
      <c r="F81" s="1">
        <f>'Total Revenue'!F81/Sales!F81</f>
        <v>8.0168593365369661E-2</v>
      </c>
      <c r="G81" s="1">
        <f>'Total Revenue'!G81/Sales!G81</f>
        <v>0.18263154841763921</v>
      </c>
      <c r="H81" s="1">
        <f>'Total Revenue'!H81/Sales!H81</f>
        <v>6.2743471848746735E-2</v>
      </c>
      <c r="I81" s="1">
        <f>'Total Revenue'!I81/Sales!I81</f>
        <v>0.17326959183351479</v>
      </c>
      <c r="J81" s="1"/>
      <c r="K81" s="1">
        <f>'Total Revenue'!J81/Sales!J81</f>
        <v>7.0079713490588905E-2</v>
      </c>
      <c r="L81" s="1"/>
    </row>
    <row r="82" spans="1:12" x14ac:dyDescent="0.2">
      <c r="A82">
        <v>1996</v>
      </c>
      <c r="B82">
        <v>9</v>
      </c>
      <c r="C82" s="1">
        <f>'Total Revenue'!C82/Sales!C82</f>
        <v>6.4767327875003722E-2</v>
      </c>
      <c r="D82" s="1">
        <f>'Total Revenue'!D82/Sales!D82</f>
        <v>5.3884124770623106E-2</v>
      </c>
      <c r="E82" s="1">
        <f>'Total Revenue'!E82/Sales!E82</f>
        <v>4.0166283421160104E-2</v>
      </c>
      <c r="F82" s="1">
        <f>'Total Revenue'!F82/Sales!F82</f>
        <v>8.0132904336728636E-2</v>
      </c>
      <c r="G82" s="1">
        <f>'Total Revenue'!G82/Sales!G82</f>
        <v>0.17047034182732748</v>
      </c>
      <c r="H82" s="1">
        <f>'Total Revenue'!H82/Sales!H82</f>
        <v>6.2748063682110611E-2</v>
      </c>
      <c r="I82" s="1">
        <f>'Total Revenue'!I82/Sales!I82</f>
        <v>0.17513146542870053</v>
      </c>
      <c r="J82" s="1"/>
      <c r="K82" s="1">
        <f>'Total Revenue'!J82/Sales!J82</f>
        <v>6.9814931106510561E-2</v>
      </c>
      <c r="L82" s="1"/>
    </row>
    <row r="83" spans="1:12" x14ac:dyDescent="0.2">
      <c r="A83">
        <v>1996</v>
      </c>
      <c r="B83">
        <v>10</v>
      </c>
      <c r="C83" s="1">
        <f>'Total Revenue'!C83/Sales!C83</f>
        <v>6.5419028323086173E-2</v>
      </c>
      <c r="D83" s="1">
        <f>'Total Revenue'!D83/Sales!D83</f>
        <v>5.4112133088557016E-2</v>
      </c>
      <c r="E83" s="1">
        <f>'Total Revenue'!E83/Sales!E83</f>
        <v>3.9273885725512651E-2</v>
      </c>
      <c r="F83" s="1">
        <f>'Total Revenue'!F83/Sales!F83</f>
        <v>8.0681197279007924E-2</v>
      </c>
      <c r="G83" s="1">
        <f>'Total Revenue'!G83/Sales!G83</f>
        <v>0.18064103172624563</v>
      </c>
      <c r="H83" s="1">
        <f>'Total Revenue'!H83/Sales!H83</f>
        <v>6.3304796129834764E-2</v>
      </c>
      <c r="I83" s="1">
        <f>'Total Revenue'!I83/Sales!I83</f>
        <v>0.18786077647072724</v>
      </c>
      <c r="J83" s="1"/>
      <c r="K83" s="1">
        <f>'Total Revenue'!J83/Sales!J83</f>
        <v>6.9002144027734427E-2</v>
      </c>
      <c r="L83" s="1"/>
    </row>
    <row r="84" spans="1:12" x14ac:dyDescent="0.2">
      <c r="A84">
        <v>1996</v>
      </c>
      <c r="B84">
        <v>11</v>
      </c>
      <c r="C84" s="1">
        <f>'Total Revenue'!C84/Sales!C84</f>
        <v>6.6123155062646058E-2</v>
      </c>
      <c r="D84" s="1">
        <f>'Total Revenue'!D84/Sales!D84</f>
        <v>5.3471609986751746E-2</v>
      </c>
      <c r="E84" s="1">
        <f>'Total Revenue'!E84/Sales!E84</f>
        <v>3.8320347236967346E-2</v>
      </c>
      <c r="F84" s="1">
        <f>'Total Revenue'!F84/Sales!F84</f>
        <v>8.2218322571207425E-2</v>
      </c>
      <c r="G84" s="1">
        <f>'Total Revenue'!G84/Sales!G84</f>
        <v>0.17778535612343996</v>
      </c>
      <c r="H84" s="1">
        <f>'Total Revenue'!H84/Sales!H84</f>
        <v>6.404575905441133E-2</v>
      </c>
      <c r="I84" s="1">
        <f>'Total Revenue'!I84/Sales!I84</f>
        <v>0.19653307746563897</v>
      </c>
      <c r="J84" s="1"/>
      <c r="K84" s="1">
        <f>'Total Revenue'!J84/Sales!J84</f>
        <v>6.885568341801622E-2</v>
      </c>
      <c r="L84" s="1"/>
    </row>
    <row r="85" spans="1:12" x14ac:dyDescent="0.2">
      <c r="A85">
        <v>1996</v>
      </c>
      <c r="B85">
        <v>12</v>
      </c>
      <c r="C85" s="1">
        <f>'Total Revenue'!C85/Sales!C85</f>
        <v>6.5740973622379281E-2</v>
      </c>
      <c r="D85" s="1">
        <f>'Total Revenue'!D85/Sales!D85</f>
        <v>5.3187736515315658E-2</v>
      </c>
      <c r="E85" s="1">
        <f>'Total Revenue'!E85/Sales!E85</f>
        <v>3.8287170325088764E-2</v>
      </c>
      <c r="F85" s="1">
        <f>'Total Revenue'!F85/Sales!F85</f>
        <v>8.2193274302301639E-2</v>
      </c>
      <c r="G85" s="1">
        <f>'Total Revenue'!G85/Sales!G85</f>
        <v>0.17276437691454269</v>
      </c>
      <c r="H85" s="1">
        <f>'Total Revenue'!H85/Sales!H85</f>
        <v>6.3010034301269238E-2</v>
      </c>
      <c r="I85" s="1">
        <f>'Total Revenue'!I85/Sales!I85</f>
        <v>0.20867859280441578</v>
      </c>
      <c r="J85" s="1"/>
      <c r="K85" s="1">
        <f>'Total Revenue'!J85/Sales!J85</f>
        <v>6.9086567128235479E-2</v>
      </c>
      <c r="L85" s="1"/>
    </row>
    <row r="86" spans="1:12" x14ac:dyDescent="0.2">
      <c r="A86">
        <v>1997</v>
      </c>
      <c r="B86">
        <v>1</v>
      </c>
      <c r="C86" s="1">
        <f>'Total Revenue'!C86/Sales!C86</f>
        <v>6.5600322942159853E-2</v>
      </c>
      <c r="D86" s="1">
        <f>'Total Revenue'!D86/Sales!D86</f>
        <v>5.0783212300145181E-2</v>
      </c>
      <c r="E86" s="1">
        <f>'Total Revenue'!E86/Sales!E86</f>
        <v>3.7745968425400914E-2</v>
      </c>
      <c r="F86" s="1">
        <f>'Total Revenue'!F86/Sales!F86</f>
        <v>8.0846912510511335E-2</v>
      </c>
      <c r="G86" s="1">
        <f>'Total Revenue'!G86/Sales!G86</f>
        <v>0.17086700294852133</v>
      </c>
      <c r="H86" s="1">
        <f>'Total Revenue'!H86/Sales!H86</f>
        <v>6.3610396384385384E-2</v>
      </c>
      <c r="I86" s="1">
        <f>'Total Revenue'!I86/Sales!I86</f>
        <v>0.18863442598853447</v>
      </c>
      <c r="J86" s="1"/>
      <c r="K86" s="1">
        <f>'Total Revenue'!J86/Sales!J86</f>
        <v>6.8744001749932199E-2</v>
      </c>
      <c r="L86" s="1"/>
    </row>
    <row r="87" spans="1:12" x14ac:dyDescent="0.2">
      <c r="A87">
        <v>1997</v>
      </c>
      <c r="B87">
        <v>2</v>
      </c>
      <c r="C87" s="1">
        <f>'Total Revenue'!C87/Sales!C87</f>
        <v>6.6910471609283553E-2</v>
      </c>
      <c r="D87" s="1">
        <f>'Total Revenue'!D87/Sales!D87</f>
        <v>5.3255684184464691E-2</v>
      </c>
      <c r="E87" s="1">
        <f>'Total Revenue'!E87/Sales!E87</f>
        <v>3.827898848980673E-2</v>
      </c>
      <c r="F87" s="1">
        <f>'Total Revenue'!F87/Sales!F87</f>
        <v>8.2200623595144129E-2</v>
      </c>
      <c r="G87" s="1">
        <f>'Total Revenue'!G87/Sales!G87</f>
        <v>0.1755409835195785</v>
      </c>
      <c r="H87" s="1">
        <f>'Total Revenue'!H87/Sales!H87</f>
        <v>6.4971005751863903E-2</v>
      </c>
      <c r="I87" s="1">
        <f>'Total Revenue'!I87/Sales!I87</f>
        <v>0.2044281472329062</v>
      </c>
      <c r="J87" s="1"/>
      <c r="K87" s="1">
        <f>'Total Revenue'!J87/Sales!J87</f>
        <v>6.9283227076603573E-2</v>
      </c>
      <c r="L87" s="1"/>
    </row>
    <row r="88" spans="1:12" x14ac:dyDescent="0.2">
      <c r="A88">
        <v>1997</v>
      </c>
      <c r="B88">
        <v>3</v>
      </c>
      <c r="C88" s="1">
        <f>'Total Revenue'!C88/Sales!C88</f>
        <v>6.6139762003028485E-2</v>
      </c>
      <c r="D88" s="1">
        <f>'Total Revenue'!D88/Sales!D88</f>
        <v>5.3183319135693505E-2</v>
      </c>
      <c r="E88" s="1">
        <f>'Total Revenue'!E88/Sales!E88</f>
        <v>3.7406378394960922E-2</v>
      </c>
      <c r="F88" s="1">
        <f>'Total Revenue'!F88/Sales!F88</f>
        <v>8.2572194457152262E-2</v>
      </c>
      <c r="G88" s="1">
        <f>'Total Revenue'!G88/Sales!G88</f>
        <v>0.17541993052244398</v>
      </c>
      <c r="H88" s="1">
        <f>'Total Revenue'!H88/Sales!H88</f>
        <v>6.3925906089862428E-2</v>
      </c>
      <c r="I88" s="1">
        <f>'Total Revenue'!I88/Sales!I88</f>
        <v>0.21191163159085766</v>
      </c>
      <c r="J88" s="1"/>
      <c r="K88" s="1">
        <f>'Total Revenue'!J88/Sales!J88</f>
        <v>6.8235648978556745E-2</v>
      </c>
      <c r="L88" s="1"/>
    </row>
    <row r="89" spans="1:12" x14ac:dyDescent="0.2">
      <c r="A89">
        <v>1997</v>
      </c>
      <c r="B89">
        <v>4</v>
      </c>
      <c r="C89" s="1">
        <f>'Total Revenue'!C89/Sales!C89</f>
        <v>6.5383186283740652E-2</v>
      </c>
      <c r="D89" s="1">
        <f>'Total Revenue'!D89/Sales!D89</f>
        <v>5.5257795154654558E-2</v>
      </c>
      <c r="E89" s="1">
        <f>'Total Revenue'!E89/Sales!E89</f>
        <v>3.7866911538138009E-2</v>
      </c>
      <c r="F89" s="1">
        <f>'Total Revenue'!F89/Sales!F89</f>
        <v>8.2440911201370357E-2</v>
      </c>
      <c r="G89" s="1">
        <f>'Total Revenue'!G89/Sales!G89</f>
        <v>0.17473354364602503</v>
      </c>
      <c r="H89" s="1">
        <f>'Total Revenue'!H89/Sales!H89</f>
        <v>6.3354229336587117E-2</v>
      </c>
      <c r="I89" s="1">
        <f>'Total Revenue'!I89/Sales!I89</f>
        <v>0.20969398513117352</v>
      </c>
      <c r="J89" s="1"/>
      <c r="K89" s="1">
        <f>'Total Revenue'!J89/Sales!J89</f>
        <v>6.8322748922902035E-2</v>
      </c>
      <c r="L89" s="1"/>
    </row>
    <row r="90" spans="1:12" x14ac:dyDescent="0.2">
      <c r="A90">
        <v>1997</v>
      </c>
      <c r="B90">
        <v>5</v>
      </c>
      <c r="C90" s="1">
        <f>'Total Revenue'!C90/Sales!C90</f>
        <v>6.591526408790474E-2</v>
      </c>
      <c r="D90" s="1">
        <f>'Total Revenue'!D90/Sales!D90</f>
        <v>5.1400950533837135E-2</v>
      </c>
      <c r="E90" s="1">
        <f>'Total Revenue'!E90/Sales!E90</f>
        <v>3.8317370944457828E-2</v>
      </c>
      <c r="F90" s="1">
        <f>'Total Revenue'!F90/Sales!F90</f>
        <v>8.1700567270704988E-2</v>
      </c>
      <c r="G90" s="1">
        <f>'Total Revenue'!G90/Sales!G90</f>
        <v>0.17966536507969216</v>
      </c>
      <c r="H90" s="1">
        <f>'Total Revenue'!H90/Sales!H90</f>
        <v>6.3746264993468194E-2</v>
      </c>
      <c r="I90" s="1">
        <f>'Total Revenue'!I90/Sales!I90</f>
        <v>0.2087061749974789</v>
      </c>
      <c r="J90" s="1"/>
      <c r="K90" s="1">
        <f>'Total Revenue'!J90/Sales!J90</f>
        <v>6.8232170367003284E-2</v>
      </c>
      <c r="L90" s="1"/>
    </row>
    <row r="91" spans="1:12" x14ac:dyDescent="0.2">
      <c r="A91">
        <v>1997</v>
      </c>
      <c r="B91">
        <v>6</v>
      </c>
      <c r="C91" s="1">
        <f>'Total Revenue'!C91/Sales!C91</f>
        <v>6.4387500761691238E-2</v>
      </c>
      <c r="D91" s="1">
        <f>'Total Revenue'!D91/Sales!D91</f>
        <v>5.4678101686146223E-2</v>
      </c>
      <c r="E91" s="1">
        <f>'Total Revenue'!E91/Sales!E91</f>
        <v>3.8066040132175495E-2</v>
      </c>
      <c r="F91" s="1">
        <f>'Total Revenue'!F91/Sales!F91</f>
        <v>7.9368572256811321E-2</v>
      </c>
      <c r="G91" s="1">
        <f>'Total Revenue'!G91/Sales!G91</f>
        <v>0.17988062843192093</v>
      </c>
      <c r="H91" s="1">
        <f>'Total Revenue'!H91/Sales!H91</f>
        <v>6.2081068166086543E-2</v>
      </c>
      <c r="I91" s="1">
        <f>'Total Revenue'!I91/Sales!I91</f>
        <v>0.18475090736259939</v>
      </c>
      <c r="J91" s="1"/>
      <c r="K91" s="1">
        <f>'Total Revenue'!J91/Sales!J91</f>
        <v>6.8329012162358455E-2</v>
      </c>
      <c r="L91" s="1"/>
    </row>
    <row r="92" spans="1:12" x14ac:dyDescent="0.2">
      <c r="A92">
        <v>1997</v>
      </c>
      <c r="B92">
        <v>7</v>
      </c>
      <c r="C92" s="1">
        <f>'Total Revenue'!C92/Sales!C92</f>
        <v>6.3895861815784466E-2</v>
      </c>
      <c r="D92" s="1">
        <f>'Total Revenue'!D92/Sales!D92</f>
        <v>5.2902963242524921E-2</v>
      </c>
      <c r="E92" s="1">
        <f>'Total Revenue'!E92/Sales!E92</f>
        <v>4.1312364319731135E-2</v>
      </c>
      <c r="F92" s="1">
        <f>'Total Revenue'!F92/Sales!F92</f>
        <v>7.8840344874188603E-2</v>
      </c>
      <c r="G92" s="1">
        <f>'Total Revenue'!G92/Sales!G92</f>
        <v>0.18067306176931999</v>
      </c>
      <c r="H92" s="1">
        <f>'Total Revenue'!H92/Sales!H92</f>
        <v>6.1583373179852977E-2</v>
      </c>
      <c r="I92" s="1">
        <f>'Total Revenue'!I92/Sales!I92</f>
        <v>0.17052095607198459</v>
      </c>
      <c r="J92" s="1"/>
      <c r="K92" s="1">
        <f>'Total Revenue'!J92/Sales!J92</f>
        <v>6.8618668985926529E-2</v>
      </c>
      <c r="L92" s="1"/>
    </row>
    <row r="93" spans="1:12" x14ac:dyDescent="0.2">
      <c r="A93">
        <v>1997</v>
      </c>
      <c r="B93">
        <v>8</v>
      </c>
      <c r="C93" s="1">
        <f>'Total Revenue'!C93/Sales!C93</f>
        <v>6.4799598910651568E-2</v>
      </c>
      <c r="D93" s="1">
        <f>'Total Revenue'!D93/Sales!D93</f>
        <v>5.5454295566550064E-2</v>
      </c>
      <c r="E93" s="1">
        <f>'Total Revenue'!E93/Sales!E93</f>
        <v>4.3574990087159357E-2</v>
      </c>
      <c r="F93" s="1">
        <f>'Total Revenue'!F93/Sales!F93</f>
        <v>7.911856118564603E-2</v>
      </c>
      <c r="G93" s="1">
        <f>'Total Revenue'!G93/Sales!G93</f>
        <v>0.183669987463559</v>
      </c>
      <c r="H93" s="1">
        <f>'Total Revenue'!H93/Sales!H93</f>
        <v>6.2841201770578836E-2</v>
      </c>
      <c r="I93" s="1">
        <f>'Total Revenue'!I93/Sales!I93</f>
        <v>0.18313675486133249</v>
      </c>
      <c r="J93" s="1"/>
      <c r="K93" s="1">
        <f>'Total Revenue'!J93/Sales!J93</f>
        <v>6.9385242347783954E-2</v>
      </c>
      <c r="L93" s="1"/>
    </row>
    <row r="94" spans="1:12" x14ac:dyDescent="0.2">
      <c r="A94">
        <v>1997</v>
      </c>
      <c r="B94">
        <v>9</v>
      </c>
      <c r="C94" s="1">
        <f>'Total Revenue'!C94/Sales!C94</f>
        <v>6.428219779303275E-2</v>
      </c>
      <c r="D94" s="1">
        <f>'Total Revenue'!D94/Sales!D94</f>
        <v>5.4206224948231407E-2</v>
      </c>
      <c r="E94" s="1">
        <f>'Total Revenue'!E94/Sales!E94</f>
        <v>3.9981114299098661E-2</v>
      </c>
      <c r="F94" s="1">
        <f>'Total Revenue'!F94/Sales!F94</f>
        <v>7.8792858519877773E-2</v>
      </c>
      <c r="G94" s="1">
        <f>'Total Revenue'!G94/Sales!G94</f>
        <v>0.17900620237680748</v>
      </c>
      <c r="H94" s="1">
        <f>'Total Revenue'!H94/Sales!H94</f>
        <v>6.2258522423217236E-2</v>
      </c>
      <c r="I94" s="1">
        <f>'Total Revenue'!I94/Sales!I94</f>
        <v>0.1804761567492639</v>
      </c>
      <c r="J94" s="1"/>
      <c r="K94" s="1">
        <f>'Total Revenue'!J94/Sales!J94</f>
        <v>6.8887579891253853E-2</v>
      </c>
      <c r="L94" s="1"/>
    </row>
    <row r="95" spans="1:12" x14ac:dyDescent="0.2">
      <c r="A95">
        <v>1997</v>
      </c>
      <c r="B95">
        <v>10</v>
      </c>
      <c r="C95" s="1">
        <f>'Total Revenue'!C95/Sales!C95</f>
        <v>6.525779192853505E-2</v>
      </c>
      <c r="D95" s="1">
        <f>'Total Revenue'!D95/Sales!D95</f>
        <v>5.5109783612819298E-2</v>
      </c>
      <c r="E95" s="1">
        <f>'Total Revenue'!E95/Sales!E95</f>
        <v>3.9333557156319782E-2</v>
      </c>
      <c r="F95" s="1">
        <f>'Total Revenue'!F95/Sales!F95</f>
        <v>8.0006730681518409E-2</v>
      </c>
      <c r="G95" s="1">
        <f>'Total Revenue'!G95/Sales!G95</f>
        <v>0.17808500738071117</v>
      </c>
      <c r="H95" s="1">
        <f>'Total Revenue'!H95/Sales!H95</f>
        <v>6.337032661973141E-2</v>
      </c>
      <c r="I95" s="1">
        <f>'Total Revenue'!I95/Sales!I95</f>
        <v>0.19422066845687458</v>
      </c>
      <c r="J95" s="1"/>
      <c r="K95" s="1">
        <f>'Total Revenue'!J95/Sales!J95</f>
        <v>6.8876930438773631E-2</v>
      </c>
      <c r="L95" s="1"/>
    </row>
    <row r="96" spans="1:12" x14ac:dyDescent="0.2">
      <c r="A96">
        <v>1997</v>
      </c>
      <c r="B96">
        <v>11</v>
      </c>
      <c r="C96" s="1">
        <f>'Total Revenue'!C96/Sales!C96</f>
        <v>6.6196406135370256E-2</v>
      </c>
      <c r="D96" s="1">
        <f>'Total Revenue'!D96/Sales!D96</f>
        <v>5.3653284381292569E-2</v>
      </c>
      <c r="E96" s="1">
        <f>'Total Revenue'!E96/Sales!E96</f>
        <v>3.7888456184730995E-2</v>
      </c>
      <c r="F96" s="1">
        <f>'Total Revenue'!F96/Sales!F96</f>
        <v>8.269166681111173E-2</v>
      </c>
      <c r="G96" s="1">
        <f>'Total Revenue'!G96/Sales!G96</f>
        <v>0.17701221288036639</v>
      </c>
      <c r="H96" s="1">
        <f>'Total Revenue'!H96/Sales!H96</f>
        <v>6.4210816093313416E-2</v>
      </c>
      <c r="I96" s="1">
        <f>'Total Revenue'!I96/Sales!I96</f>
        <v>0.21506414043933247</v>
      </c>
      <c r="J96" s="1"/>
      <c r="K96" s="1">
        <f>'Total Revenue'!J96/Sales!J96</f>
        <v>6.8831822991583747E-2</v>
      </c>
      <c r="L96" s="1"/>
    </row>
    <row r="97" spans="1:12" x14ac:dyDescent="0.2">
      <c r="A97">
        <v>1997</v>
      </c>
      <c r="B97">
        <v>12</v>
      </c>
      <c r="C97" s="1">
        <f>'Total Revenue'!C97/Sales!C97</f>
        <v>6.5856812402678641E-2</v>
      </c>
      <c r="D97" s="1">
        <f>'Total Revenue'!D97/Sales!D97</f>
        <v>5.3261134993613998E-2</v>
      </c>
      <c r="E97" s="1">
        <f>'Total Revenue'!E97/Sales!E97</f>
        <v>3.82233201358812E-2</v>
      </c>
      <c r="F97" s="1">
        <f>'Total Revenue'!F97/Sales!F97</f>
        <v>8.1862997824667147E-2</v>
      </c>
      <c r="G97" s="1">
        <f>'Total Revenue'!G97/Sales!G97</f>
        <v>0.17041218536534333</v>
      </c>
      <c r="H97" s="1">
        <f>'Total Revenue'!H97/Sales!H97</f>
        <v>6.4308526087512488E-2</v>
      </c>
      <c r="I97" s="1">
        <f>'Total Revenue'!I97/Sales!I97</f>
        <v>0.20740714054112477</v>
      </c>
      <c r="J97" s="1"/>
      <c r="K97" s="1">
        <f>'Total Revenue'!J97/Sales!J97</f>
        <v>6.9156816980929431E-2</v>
      </c>
      <c r="L97" s="1"/>
    </row>
    <row r="98" spans="1:12" x14ac:dyDescent="0.2">
      <c r="A98">
        <v>1998</v>
      </c>
      <c r="B98">
        <v>1</v>
      </c>
      <c r="C98" s="1">
        <f>'Total Revenue'!C98/Sales!C98</f>
        <v>6.5519108539943749E-2</v>
      </c>
      <c r="D98" s="1">
        <f>'Total Revenue'!D98/Sales!D98</f>
        <v>5.2681259285489633E-2</v>
      </c>
      <c r="E98" s="1">
        <f>'Total Revenue'!E98/Sales!E98</f>
        <v>3.7819537839001036E-2</v>
      </c>
      <c r="F98" s="1">
        <f>'Total Revenue'!F98/Sales!F98</f>
        <v>8.0851083831847151E-2</v>
      </c>
      <c r="G98" s="1">
        <f>'Total Revenue'!G98/Sales!G98</f>
        <v>0.16727023156009335</v>
      </c>
      <c r="H98" s="1">
        <f>'Total Revenue'!H98/Sales!H98</f>
        <v>6.2997957663953288E-2</v>
      </c>
      <c r="I98" s="1">
        <f>'Total Revenue'!I98/Sales!I98</f>
        <v>0.19031960859067226</v>
      </c>
      <c r="J98" s="1"/>
      <c r="K98" s="1">
        <f>'Total Revenue'!J98/Sales!J98</f>
        <v>6.8789712044793741E-2</v>
      </c>
      <c r="L98" s="1"/>
    </row>
    <row r="99" spans="1:12" x14ac:dyDescent="0.2">
      <c r="A99">
        <v>1998</v>
      </c>
      <c r="B99">
        <v>2</v>
      </c>
      <c r="C99" s="1">
        <f>'Total Revenue'!C99/Sales!C99</f>
        <v>6.7332497239377925E-2</v>
      </c>
      <c r="D99" s="1">
        <f>'Total Revenue'!D99/Sales!D99</f>
        <v>5.3974978692605098E-2</v>
      </c>
      <c r="E99" s="1">
        <f>'Total Revenue'!E99/Sales!E99</f>
        <v>3.8346969578763317E-2</v>
      </c>
      <c r="F99" s="1">
        <f>'Total Revenue'!F99/Sales!F99</f>
        <v>8.1803143329396144E-2</v>
      </c>
      <c r="G99" s="1">
        <f>'Total Revenue'!G99/Sales!G99</f>
        <v>0.17371344385067461</v>
      </c>
      <c r="H99" s="1">
        <f>'Total Revenue'!H99/Sales!H99</f>
        <v>6.4567270280512595E-2</v>
      </c>
      <c r="I99" s="1">
        <f>'Total Revenue'!I99/Sales!I99</f>
        <v>0.20739492048539238</v>
      </c>
      <c r="J99" s="1"/>
      <c r="K99" s="1">
        <f>'Total Revenue'!J99/Sales!J99</f>
        <v>7.0002632225332539E-2</v>
      </c>
      <c r="L99" s="1"/>
    </row>
    <row r="100" spans="1:12" x14ac:dyDescent="0.2">
      <c r="A100">
        <v>1998</v>
      </c>
      <c r="B100">
        <v>3</v>
      </c>
      <c r="C100" s="1">
        <f>'Total Revenue'!C100/Sales!C100</f>
        <v>6.6926806142292461E-2</v>
      </c>
      <c r="D100" s="1">
        <f>'Total Revenue'!D100/Sales!D100</f>
        <v>5.3137532222423373E-2</v>
      </c>
      <c r="E100" s="1">
        <f>'Total Revenue'!E100/Sales!E100</f>
        <v>3.8019221062712417E-2</v>
      </c>
      <c r="F100" s="1">
        <f>'Total Revenue'!F100/Sales!F100</f>
        <v>8.2085368809306364E-2</v>
      </c>
      <c r="G100" s="1">
        <f>'Total Revenue'!G100/Sales!G100</f>
        <v>0.17512461306927604</v>
      </c>
      <c r="H100" s="1">
        <f>'Total Revenue'!H100/Sales!H100</f>
        <v>6.4609675154966281E-2</v>
      </c>
      <c r="I100" s="1">
        <f>'Total Revenue'!I100/Sales!I100</f>
        <v>0.20877781345511195</v>
      </c>
      <c r="J100" s="1"/>
      <c r="K100" s="1">
        <f>'Total Revenue'!J100/Sales!J100</f>
        <v>6.9283406609879625E-2</v>
      </c>
      <c r="L100" s="1"/>
    </row>
    <row r="101" spans="1:12" x14ac:dyDescent="0.2">
      <c r="A101">
        <v>1998</v>
      </c>
      <c r="B101">
        <v>4</v>
      </c>
      <c r="C101" s="1">
        <f>'Total Revenue'!C101/Sales!C101</f>
        <v>6.5824096154457154E-2</v>
      </c>
      <c r="D101" s="1">
        <f>'Total Revenue'!D101/Sales!D101</f>
        <v>5.3015687158029789E-2</v>
      </c>
      <c r="E101" s="1">
        <f>'Total Revenue'!E101/Sales!E101</f>
        <v>3.7623351816725784E-2</v>
      </c>
      <c r="F101" s="1">
        <f>'Total Revenue'!F101/Sales!F101</f>
        <v>8.1610128504366122E-2</v>
      </c>
      <c r="G101" s="1">
        <f>'Total Revenue'!G101/Sales!G101</f>
        <v>0.17409977462668375</v>
      </c>
      <c r="H101" s="1">
        <f>'Total Revenue'!H101/Sales!H101</f>
        <v>6.4136145589497068E-2</v>
      </c>
      <c r="I101" s="1">
        <f>'Total Revenue'!I101/Sales!I101</f>
        <v>0.19877071976860608</v>
      </c>
      <c r="J101" s="1"/>
      <c r="K101" s="1">
        <f>'Total Revenue'!J101/Sales!J101</f>
        <v>6.8667950713348996E-2</v>
      </c>
      <c r="L101" s="1"/>
    </row>
    <row r="102" spans="1:12" x14ac:dyDescent="0.2">
      <c r="A102">
        <v>1998</v>
      </c>
      <c r="B102">
        <v>5</v>
      </c>
      <c r="C102" s="1">
        <f>'Total Revenue'!C102/Sales!C102</f>
        <v>6.5039646201660389E-2</v>
      </c>
      <c r="D102" s="1">
        <f>'Total Revenue'!D102/Sales!D102</f>
        <v>5.2668434688833393E-2</v>
      </c>
      <c r="E102" s="1">
        <f>'Total Revenue'!E102/Sales!E102</f>
        <v>3.6845974478727457E-2</v>
      </c>
      <c r="F102" s="1">
        <f>'Total Revenue'!F102/Sales!F102</f>
        <v>8.1047477221923361E-2</v>
      </c>
      <c r="G102" s="1">
        <f>'Total Revenue'!G102/Sales!G102</f>
        <v>0.17546801429771064</v>
      </c>
      <c r="H102" s="1">
        <f>'Total Revenue'!H102/Sales!H102</f>
        <v>6.4211836686560692E-2</v>
      </c>
      <c r="I102" s="1">
        <f>'Total Revenue'!I102/Sales!I102</f>
        <v>0.19773619521357627</v>
      </c>
      <c r="J102" s="1"/>
      <c r="K102" s="1">
        <f>'Total Revenue'!J102/Sales!J102</f>
        <v>6.8025712155081242E-2</v>
      </c>
      <c r="L102" s="1"/>
    </row>
    <row r="103" spans="1:12" x14ac:dyDescent="0.2">
      <c r="A103">
        <v>1998</v>
      </c>
      <c r="B103">
        <v>6</v>
      </c>
      <c r="C103" s="1">
        <f>'Total Revenue'!C103/Sales!C103</f>
        <v>6.3920728603730326E-2</v>
      </c>
      <c r="D103" s="1">
        <f>'Total Revenue'!D103/Sales!D103</f>
        <v>5.4580582063386791E-2</v>
      </c>
      <c r="E103" s="1">
        <f>'Total Revenue'!E103/Sales!E103</f>
        <v>4.2399675124638964E-2</v>
      </c>
      <c r="F103" s="1">
        <f>'Total Revenue'!F103/Sales!F103</f>
        <v>7.8477169553888143E-2</v>
      </c>
      <c r="G103" s="1">
        <f>'Total Revenue'!G103/Sales!G103</f>
        <v>0.17633324238792705</v>
      </c>
      <c r="H103" s="1">
        <f>'Total Revenue'!H103/Sales!H103</f>
        <v>6.2795272642717892E-2</v>
      </c>
      <c r="I103" s="1">
        <f>'Total Revenue'!I103/Sales!I103</f>
        <v>0.17386600487511922</v>
      </c>
      <c r="J103" s="1"/>
      <c r="K103" s="1">
        <f>'Total Revenue'!J103/Sales!J103</f>
        <v>6.8767300189648564E-2</v>
      </c>
      <c r="L103" s="1"/>
    </row>
    <row r="104" spans="1:12" x14ac:dyDescent="0.2">
      <c r="A104">
        <v>1998</v>
      </c>
      <c r="B104">
        <v>7</v>
      </c>
      <c r="C104" s="1">
        <f>'Total Revenue'!C104/Sales!C104</f>
        <v>6.3389563029750504E-2</v>
      </c>
      <c r="D104" s="1">
        <f>'Total Revenue'!D104/Sales!D104</f>
        <v>5.5999247383521356E-2</v>
      </c>
      <c r="E104" s="1">
        <f>'Total Revenue'!E104/Sales!E104</f>
        <v>4.3145496479925938E-2</v>
      </c>
      <c r="F104" s="1">
        <f>'Total Revenue'!F104/Sales!F104</f>
        <v>7.7989260501396152E-2</v>
      </c>
      <c r="G104" s="1">
        <f>'Total Revenue'!G104/Sales!G104</f>
        <v>0.17732017282495988</v>
      </c>
      <c r="H104" s="1">
        <f>'Total Revenue'!H104/Sales!H104</f>
        <v>6.1028622561820935E-2</v>
      </c>
      <c r="I104" s="1">
        <f>'Total Revenue'!I104/Sales!I104</f>
        <v>0.16257865820041445</v>
      </c>
      <c r="J104" s="1"/>
      <c r="K104" s="1">
        <f>'Total Revenue'!J104/Sales!J104</f>
        <v>6.8630648224212637E-2</v>
      </c>
      <c r="L104" s="1"/>
    </row>
    <row r="105" spans="1:12" x14ac:dyDescent="0.2">
      <c r="A105">
        <v>1998</v>
      </c>
      <c r="B105">
        <v>8</v>
      </c>
      <c r="C105" s="1">
        <f>'Total Revenue'!C105/Sales!C105</f>
        <v>6.3862107493321843E-2</v>
      </c>
      <c r="D105" s="1">
        <f>'Total Revenue'!D105/Sales!D105</f>
        <v>5.4293381188214695E-2</v>
      </c>
      <c r="E105" s="1">
        <f>'Total Revenue'!E105/Sales!E105</f>
        <v>4.0929811209811304E-2</v>
      </c>
      <c r="F105" s="1">
        <f>'Total Revenue'!F105/Sales!F105</f>
        <v>7.8451842862325927E-2</v>
      </c>
      <c r="G105" s="1">
        <f>'Total Revenue'!G105/Sales!G105</f>
        <v>0.18059148152994997</v>
      </c>
      <c r="H105" s="1">
        <f>'Total Revenue'!H105/Sales!H105</f>
        <v>6.212987614976289E-2</v>
      </c>
      <c r="I105" s="1">
        <f>'Total Revenue'!I105/Sales!I105</f>
        <v>0.16569816620962888</v>
      </c>
      <c r="J105" s="1"/>
      <c r="K105" s="1">
        <f>'Total Revenue'!J105/Sales!J105</f>
        <v>6.8440348593225883E-2</v>
      </c>
      <c r="L105" s="1"/>
    </row>
    <row r="106" spans="1:12" x14ac:dyDescent="0.2">
      <c r="A106">
        <v>1998</v>
      </c>
      <c r="B106">
        <v>9</v>
      </c>
      <c r="C106" s="1">
        <f>'Total Revenue'!C106/Sales!C106</f>
        <v>6.3671488452267958E-2</v>
      </c>
      <c r="D106" s="1">
        <f>'Total Revenue'!D106/Sales!D106</f>
        <v>5.3864013001817493E-2</v>
      </c>
      <c r="E106" s="1">
        <f>'Total Revenue'!E106/Sales!E106</f>
        <v>4.0507789376973163E-2</v>
      </c>
      <c r="F106" s="1">
        <f>'Total Revenue'!F106/Sales!F106</f>
        <v>7.8378304981264871E-2</v>
      </c>
      <c r="G106" s="1">
        <f>'Total Revenue'!G106/Sales!G106</f>
        <v>0.17791837293513654</v>
      </c>
      <c r="H106" s="1">
        <f>'Total Revenue'!H106/Sales!H106</f>
        <v>6.2313611107087816E-2</v>
      </c>
      <c r="I106" s="1">
        <f>'Total Revenue'!I106/Sales!I106</f>
        <v>0.16341900007947291</v>
      </c>
      <c r="J106" s="1"/>
      <c r="K106" s="1">
        <f>'Total Revenue'!J106/Sales!J106</f>
        <v>6.8345507357347374E-2</v>
      </c>
      <c r="L106" s="1"/>
    </row>
    <row r="107" spans="1:12" x14ac:dyDescent="0.2">
      <c r="A107">
        <v>1998</v>
      </c>
      <c r="B107">
        <v>10</v>
      </c>
      <c r="C107" s="1">
        <f>'Total Revenue'!C107/Sales!C107</f>
        <v>6.4195640969925902E-2</v>
      </c>
      <c r="D107" s="1">
        <f>'Total Revenue'!D107/Sales!D107</f>
        <v>5.4098898933472993E-2</v>
      </c>
      <c r="E107" s="1">
        <f>'Total Revenue'!E107/Sales!E107</f>
        <v>3.7594824181259624E-2</v>
      </c>
      <c r="F107" s="1">
        <f>'Total Revenue'!F107/Sales!F107</f>
        <v>7.9113554256526414E-2</v>
      </c>
      <c r="G107" s="1">
        <f>'Total Revenue'!G107/Sales!G107</f>
        <v>0.17400287554311908</v>
      </c>
      <c r="H107" s="1">
        <f>'Total Revenue'!H107/Sales!H107</f>
        <v>6.2534708861699165E-2</v>
      </c>
      <c r="I107" s="1">
        <f>'Total Revenue'!I107/Sales!I107</f>
        <v>0.17046672493642401</v>
      </c>
      <c r="J107" s="1"/>
      <c r="K107" s="1">
        <f>'Total Revenue'!J107/Sales!J107</f>
        <v>6.8094251483248935E-2</v>
      </c>
      <c r="L107" s="1"/>
    </row>
    <row r="108" spans="1:12" x14ac:dyDescent="0.2">
      <c r="A108">
        <v>1998</v>
      </c>
      <c r="B108">
        <v>11</v>
      </c>
      <c r="C108" s="1">
        <f>'Total Revenue'!C108/Sales!C108</f>
        <v>6.5124488856391063E-2</v>
      </c>
      <c r="D108" s="1">
        <f>'Total Revenue'!D108/Sales!D108</f>
        <v>5.330325231835651E-2</v>
      </c>
      <c r="E108" s="1">
        <f>'Total Revenue'!E108/Sales!E108</f>
        <v>3.6923986793433707E-2</v>
      </c>
      <c r="F108" s="1">
        <f>'Total Revenue'!F108/Sales!F108</f>
        <v>8.1237422952291999E-2</v>
      </c>
      <c r="G108" s="1">
        <f>'Total Revenue'!G108/Sales!G108</f>
        <v>0.17431391967745738</v>
      </c>
      <c r="H108" s="1">
        <f>'Total Revenue'!H108/Sales!H108</f>
        <v>6.3065428358638972E-2</v>
      </c>
      <c r="I108" s="1">
        <f>'Total Revenue'!I108/Sales!I108</f>
        <v>0.19911679640703556</v>
      </c>
      <c r="J108" s="1"/>
      <c r="K108" s="1">
        <f>'Total Revenue'!J108/Sales!J108</f>
        <v>6.7513742018956574E-2</v>
      </c>
      <c r="L108" s="1"/>
    </row>
    <row r="109" spans="1:12" x14ac:dyDescent="0.2">
      <c r="A109">
        <v>1998</v>
      </c>
      <c r="B109">
        <v>12</v>
      </c>
      <c r="C109" s="1">
        <f>'Total Revenue'!C109/Sales!C109</f>
        <v>6.3766192065679961E-2</v>
      </c>
      <c r="D109" s="1">
        <f>'Total Revenue'!D109/Sales!D109</f>
        <v>5.2086607804021925E-2</v>
      </c>
      <c r="E109" s="1">
        <f>'Total Revenue'!E109/Sales!E109</f>
        <v>3.7630260253383244E-2</v>
      </c>
      <c r="F109" s="1">
        <f>'Total Revenue'!F109/Sales!F109</f>
        <v>8.0992742160255787E-2</v>
      </c>
      <c r="G109" s="1">
        <f>'Total Revenue'!G109/Sales!G109</f>
        <v>0.17439991942260491</v>
      </c>
      <c r="H109" s="1">
        <f>'Total Revenue'!H109/Sales!H109</f>
        <v>6.1844114787240001E-2</v>
      </c>
      <c r="I109" s="1">
        <f>'Total Revenue'!I109/Sales!I109</f>
        <v>0.1848076319754674</v>
      </c>
      <c r="J109" s="1"/>
      <c r="K109" s="1">
        <f>'Total Revenue'!J109/Sales!J109</f>
        <v>6.788445217900245E-2</v>
      </c>
      <c r="L109" s="1"/>
    </row>
    <row r="110" spans="1:12" x14ac:dyDescent="0.2">
      <c r="A110">
        <v>1999</v>
      </c>
      <c r="B110">
        <v>1</v>
      </c>
      <c r="C110" s="1">
        <f>'Total Revenue'!C110/Sales!C110</f>
        <v>6.4605197406607306E-2</v>
      </c>
      <c r="D110" s="1">
        <f>'Total Revenue'!D110/Sales!D110</f>
        <v>5.235209521025231E-2</v>
      </c>
      <c r="E110" s="1">
        <f>'Total Revenue'!E110/Sales!E110</f>
        <v>3.7465487840355756E-2</v>
      </c>
      <c r="F110" s="1">
        <f>'Total Revenue'!F110/Sales!F110</f>
        <v>8.0365158333167291E-2</v>
      </c>
      <c r="G110" s="1">
        <f>'Total Revenue'!G110/Sales!G110</f>
        <v>0.17318716224300501</v>
      </c>
      <c r="H110" s="1">
        <f>'Total Revenue'!H110/Sales!H110</f>
        <v>6.3295049134105677E-2</v>
      </c>
      <c r="I110" s="1">
        <f>'Total Revenue'!I110/Sales!I110</f>
        <v>0.18298324822384868</v>
      </c>
      <c r="J110" s="1"/>
      <c r="K110" s="1">
        <f>'Total Revenue'!J110/Sales!J110</f>
        <v>6.905830638522234E-2</v>
      </c>
      <c r="L110" s="1"/>
    </row>
    <row r="111" spans="1:12" x14ac:dyDescent="0.2">
      <c r="A111">
        <v>1999</v>
      </c>
      <c r="B111">
        <v>2</v>
      </c>
      <c r="C111" s="1">
        <f>'Total Revenue'!C111/Sales!C111</f>
        <v>6.6013184706728803E-2</v>
      </c>
      <c r="D111" s="1">
        <f>'Total Revenue'!D111/Sales!D111</f>
        <v>5.3389773690834169E-2</v>
      </c>
      <c r="E111" s="1">
        <f>'Total Revenue'!E111/Sales!E111</f>
        <v>3.8801222853469063E-2</v>
      </c>
      <c r="F111" s="1">
        <f>'Total Revenue'!F111/Sales!F111</f>
        <v>8.2476533118171574E-2</v>
      </c>
      <c r="G111" s="1">
        <f>'Total Revenue'!G111/Sales!G111</f>
        <v>0.17928480774925243</v>
      </c>
      <c r="H111" s="1">
        <f>'Total Revenue'!H111/Sales!H111</f>
        <v>6.4353251964367073E-2</v>
      </c>
      <c r="I111" s="1">
        <f>'Total Revenue'!I111/Sales!I111</f>
        <v>0.19437276956486615</v>
      </c>
      <c r="J111" s="1"/>
      <c r="K111" s="1">
        <f>'Total Revenue'!J111/Sales!J111</f>
        <v>6.9906579249321227E-2</v>
      </c>
      <c r="L111" s="1"/>
    </row>
    <row r="112" spans="1:12" x14ac:dyDescent="0.2">
      <c r="A112">
        <v>1999</v>
      </c>
      <c r="B112">
        <v>3</v>
      </c>
      <c r="C112" s="1">
        <f>'Total Revenue'!C112/Sales!C112</f>
        <v>6.6351425155716709E-2</v>
      </c>
      <c r="D112" s="1">
        <f>'Total Revenue'!D112/Sales!D112</f>
        <v>5.3046055114362334E-2</v>
      </c>
      <c r="E112" s="1">
        <f>'Total Revenue'!E112/Sales!E112</f>
        <v>3.7481335048496447E-2</v>
      </c>
      <c r="F112" s="1">
        <f>'Total Revenue'!F112/Sales!F112</f>
        <v>8.2334179201875746E-2</v>
      </c>
      <c r="G112" s="1">
        <f>'Total Revenue'!G112/Sales!G112</f>
        <v>0.18174627754834952</v>
      </c>
      <c r="H112" s="1">
        <f>'Total Revenue'!H112/Sales!H112</f>
        <v>6.4525419391648867E-2</v>
      </c>
      <c r="I112" s="1">
        <f>'Total Revenue'!I112/Sales!I112</f>
        <v>0.18951890109601396</v>
      </c>
      <c r="J112" s="1"/>
      <c r="K112" s="1">
        <f>'Total Revenue'!J112/Sales!J112</f>
        <v>6.9509246728871155E-2</v>
      </c>
      <c r="L112" s="1"/>
    </row>
    <row r="113" spans="1:12" x14ac:dyDescent="0.2">
      <c r="A113">
        <v>1999</v>
      </c>
      <c r="B113">
        <v>4</v>
      </c>
      <c r="C113" s="1">
        <f>'Total Revenue'!C113/Sales!C113</f>
        <v>6.4760429381896051E-2</v>
      </c>
      <c r="D113" s="1">
        <f>'Total Revenue'!D113/Sales!D113</f>
        <v>5.3213549811446735E-2</v>
      </c>
      <c r="E113" s="1">
        <f>'Total Revenue'!E113/Sales!E113</f>
        <v>3.8875524996078173E-2</v>
      </c>
      <c r="F113" s="1">
        <f>'Total Revenue'!F113/Sales!F113</f>
        <v>8.1224603991420521E-2</v>
      </c>
      <c r="G113" s="1">
        <f>'Total Revenue'!G113/Sales!G113</f>
        <v>0.17907655609105119</v>
      </c>
      <c r="H113" s="1">
        <f>'Total Revenue'!H113/Sales!H113</f>
        <v>6.3356189889412051E-2</v>
      </c>
      <c r="I113" s="1">
        <f>'Total Revenue'!I113/Sales!I113</f>
        <v>0.19810718993777257</v>
      </c>
      <c r="J113" s="1"/>
      <c r="K113" s="1">
        <f>'Total Revenue'!J113/Sales!J113</f>
        <v>6.9157316900770316E-2</v>
      </c>
      <c r="L113" s="1"/>
    </row>
    <row r="114" spans="1:12" x14ac:dyDescent="0.2">
      <c r="A114">
        <v>1999</v>
      </c>
      <c r="B114">
        <v>5</v>
      </c>
      <c r="C114" s="1">
        <f>'Total Revenue'!C114/Sales!C114</f>
        <v>6.5490753737469348E-2</v>
      </c>
      <c r="D114" s="1">
        <f>'Total Revenue'!D114/Sales!D114</f>
        <v>5.7676821965182166E-2</v>
      </c>
      <c r="E114" s="1">
        <f>'Total Revenue'!E114/Sales!E114</f>
        <v>4.9748517882737729E-2</v>
      </c>
      <c r="F114" s="1">
        <f>'Total Revenue'!F114/Sales!F114</f>
        <v>8.0461187531603237E-2</v>
      </c>
      <c r="G114" s="1">
        <f>'Total Revenue'!G114/Sales!G114</f>
        <v>0.18626112686685017</v>
      </c>
      <c r="H114" s="1">
        <f>'Total Revenue'!H114/Sales!H114</f>
        <v>6.3930073469975757E-2</v>
      </c>
      <c r="I114" s="1">
        <f>'Total Revenue'!I114/Sales!I114</f>
        <v>0.18753390121024607</v>
      </c>
      <c r="J114" s="1"/>
      <c r="K114" s="1">
        <f>'Total Revenue'!J114/Sales!J114</f>
        <v>7.0263792087095753E-2</v>
      </c>
      <c r="L114" s="1"/>
    </row>
    <row r="115" spans="1:12" x14ac:dyDescent="0.2">
      <c r="A115">
        <v>1999</v>
      </c>
      <c r="B115">
        <v>6</v>
      </c>
      <c r="C115" s="1">
        <f>'Total Revenue'!C115/Sales!C115</f>
        <v>6.3811867480722595E-2</v>
      </c>
      <c r="D115" s="1">
        <f>'Total Revenue'!D115/Sales!D115</f>
        <v>5.3383603239820943E-2</v>
      </c>
      <c r="E115" s="1">
        <f>'Total Revenue'!E115/Sales!E115</f>
        <v>3.9741912745818848E-2</v>
      </c>
      <c r="F115" s="1">
        <f>'Total Revenue'!F115/Sales!F115</f>
        <v>7.9059892307681873E-2</v>
      </c>
      <c r="G115" s="1">
        <f>'Total Revenue'!G115/Sales!G115</f>
        <v>0.18809815531217738</v>
      </c>
      <c r="H115" s="1">
        <f>'Total Revenue'!H115/Sales!H115</f>
        <v>6.2480744963514648E-2</v>
      </c>
      <c r="I115" s="1">
        <f>'Total Revenue'!I115/Sales!I115</f>
        <v>0.17402591513530058</v>
      </c>
      <c r="J115" s="1"/>
      <c r="K115" s="1">
        <f>'Total Revenue'!J115/Sales!J115</f>
        <v>6.8447921164337511E-2</v>
      </c>
      <c r="L115" s="1"/>
    </row>
    <row r="116" spans="1:12" x14ac:dyDescent="0.2">
      <c r="A116">
        <v>1999</v>
      </c>
      <c r="B116">
        <v>7</v>
      </c>
      <c r="C116" s="1">
        <f>'Total Revenue'!C116/Sales!C116</f>
        <v>6.3490074168381774E-2</v>
      </c>
      <c r="D116" s="1">
        <f>'Total Revenue'!D116/Sales!D116</f>
        <v>5.2979479712178153E-2</v>
      </c>
      <c r="E116" s="1">
        <f>'Total Revenue'!E116/Sales!E116</f>
        <v>3.8888227660165961E-2</v>
      </c>
      <c r="F116" s="1">
        <f>'Total Revenue'!F116/Sales!F116</f>
        <v>7.8654353309108166E-2</v>
      </c>
      <c r="G116" s="1">
        <f>'Total Revenue'!G116/Sales!G116</f>
        <v>0.18942345841576791</v>
      </c>
      <c r="H116" s="1">
        <f>'Total Revenue'!H116/Sales!H116</f>
        <v>6.1369487060659464E-2</v>
      </c>
      <c r="I116" s="1">
        <f>'Total Revenue'!I116/Sales!I116</f>
        <v>0.16914674941129948</v>
      </c>
      <c r="J116" s="1"/>
      <c r="K116" s="1">
        <f>'Total Revenue'!J116/Sales!J116</f>
        <v>6.8471353071388533E-2</v>
      </c>
      <c r="L116" s="1"/>
    </row>
    <row r="117" spans="1:12" x14ac:dyDescent="0.2">
      <c r="A117">
        <v>1999</v>
      </c>
      <c r="B117">
        <v>8</v>
      </c>
      <c r="C117" s="1">
        <f>'Total Revenue'!C117/Sales!C117</f>
        <v>6.3951487450481168E-2</v>
      </c>
      <c r="D117" s="1">
        <f>'Total Revenue'!D117/Sales!D117</f>
        <v>5.8468795242864288E-2</v>
      </c>
      <c r="E117" s="1">
        <f>'Total Revenue'!E117/Sales!E117</f>
        <v>5.6855822399311973E-2</v>
      </c>
      <c r="F117" s="1">
        <f>'Total Revenue'!F117/Sales!F117</f>
        <v>7.8071085198741313E-2</v>
      </c>
      <c r="G117" s="1">
        <f>'Total Revenue'!G117/Sales!G117</f>
        <v>0.19019090987479653</v>
      </c>
      <c r="H117" s="1">
        <f>'Total Revenue'!H117/Sales!H117</f>
        <v>6.2334483758974414E-2</v>
      </c>
      <c r="I117" s="1">
        <f>'Total Revenue'!I117/Sales!I117</f>
        <v>0.15199600505243369</v>
      </c>
      <c r="J117" s="1"/>
      <c r="K117" s="1">
        <f>'Total Revenue'!J117/Sales!J117</f>
        <v>7.0315723515527229E-2</v>
      </c>
      <c r="L117" s="1"/>
    </row>
    <row r="118" spans="1:12" x14ac:dyDescent="0.2">
      <c r="A118">
        <v>1999</v>
      </c>
      <c r="B118">
        <v>9</v>
      </c>
      <c r="C118" s="1">
        <f>'Total Revenue'!C118/Sales!C118</f>
        <v>6.3677805864265802E-2</v>
      </c>
      <c r="D118" s="1">
        <f>'Total Revenue'!D118/Sales!D118</f>
        <v>6.5084870856996394E-2</v>
      </c>
      <c r="E118" s="1">
        <f>'Total Revenue'!E118/Sales!E118</f>
        <v>8.1120973359134013E-2</v>
      </c>
      <c r="F118" s="1">
        <f>'Total Revenue'!F118/Sales!F118</f>
        <v>7.8184923609382451E-2</v>
      </c>
      <c r="G118" s="1">
        <f>'Total Revenue'!G118/Sales!G118</f>
        <v>0.18574590128388124</v>
      </c>
      <c r="H118" s="1">
        <f>'Total Revenue'!H118/Sales!H118</f>
        <v>6.1808135866103092E-2</v>
      </c>
      <c r="I118" s="1">
        <f>'Total Revenue'!I118/Sales!I118</f>
        <v>0.16633145416175407</v>
      </c>
      <c r="J118" s="1"/>
      <c r="K118" s="1">
        <f>'Total Revenue'!J118/Sales!J118</f>
        <v>7.1991224480312879E-2</v>
      </c>
      <c r="L118" s="1"/>
    </row>
    <row r="119" spans="1:12" x14ac:dyDescent="0.2">
      <c r="A119">
        <v>1999</v>
      </c>
      <c r="B119">
        <v>10</v>
      </c>
      <c r="C119" s="1">
        <f>'Total Revenue'!C119/Sales!C119</f>
        <v>6.4203239793015815E-2</v>
      </c>
      <c r="D119" s="1">
        <f>'Total Revenue'!D119/Sales!D119</f>
        <v>5.396131645557075E-2</v>
      </c>
      <c r="E119" s="1">
        <f>'Total Revenue'!E119/Sales!E119</f>
        <v>4.15317934509183E-2</v>
      </c>
      <c r="F119" s="1">
        <f>'Total Revenue'!F119/Sales!F119</f>
        <v>7.9364469719174796E-2</v>
      </c>
      <c r="G119" s="1">
        <f>'Total Revenue'!G119/Sales!G119</f>
        <v>0.18371920559089458</v>
      </c>
      <c r="H119" s="1">
        <f>'Total Revenue'!H119/Sales!H119</f>
        <v>6.2884307665855205E-2</v>
      </c>
      <c r="I119" s="1">
        <f>'Total Revenue'!I119/Sales!I119</f>
        <v>0.17129968045780164</v>
      </c>
      <c r="J119" s="1"/>
      <c r="K119" s="1">
        <f>'Total Revenue'!J119/Sales!J119</f>
        <v>6.9208096620084744E-2</v>
      </c>
      <c r="L119" s="1"/>
    </row>
    <row r="120" spans="1:12" x14ac:dyDescent="0.2">
      <c r="A120">
        <v>1999</v>
      </c>
      <c r="B120">
        <v>11</v>
      </c>
      <c r="C120" s="1">
        <f>'Total Revenue'!C120/Sales!C120</f>
        <v>6.5299938350156489E-2</v>
      </c>
      <c r="D120" s="1">
        <f>'Total Revenue'!D120/Sales!D120</f>
        <v>5.4994568771149166E-2</v>
      </c>
      <c r="E120" s="1">
        <f>'Total Revenue'!E120/Sales!E120</f>
        <v>4.2724838771544565E-2</v>
      </c>
      <c r="F120" s="1">
        <f>'Total Revenue'!F120/Sales!F120</f>
        <v>8.1753369655410468E-2</v>
      </c>
      <c r="G120" s="1">
        <f>'Total Revenue'!G120/Sales!G120</f>
        <v>0.18150815001838094</v>
      </c>
      <c r="H120" s="1">
        <f>'Total Revenue'!H120/Sales!H120</f>
        <v>6.3933606090996742E-2</v>
      </c>
      <c r="I120" s="1">
        <f>'Total Revenue'!I120/Sales!I120</f>
        <v>0.19379057922173212</v>
      </c>
      <c r="J120" s="1"/>
      <c r="K120" s="1">
        <f>'Total Revenue'!J120/Sales!J120</f>
        <v>6.9385246419798846E-2</v>
      </c>
      <c r="L120" s="1"/>
    </row>
    <row r="121" spans="1:12" x14ac:dyDescent="0.2">
      <c r="A121">
        <v>1999</v>
      </c>
      <c r="B121">
        <v>12</v>
      </c>
      <c r="C121" s="1">
        <f>'Total Revenue'!C121/Sales!C121</f>
        <v>6.4848509762187645E-2</v>
      </c>
      <c r="D121" s="1">
        <f>'Total Revenue'!D121/Sales!D121</f>
        <v>5.3182734660990223E-2</v>
      </c>
      <c r="E121" s="1">
        <f>'Total Revenue'!E121/Sales!E121</f>
        <v>3.7998837210130886E-2</v>
      </c>
      <c r="F121" s="1">
        <f>'Total Revenue'!F121/Sales!F121</f>
        <v>8.1716082544411262E-2</v>
      </c>
      <c r="G121" s="1">
        <f>'Total Revenue'!G121/Sales!G121</f>
        <v>0.17696355278333048</v>
      </c>
      <c r="H121" s="1">
        <f>'Total Revenue'!H121/Sales!H121</f>
        <v>6.2958952751979588E-2</v>
      </c>
      <c r="I121" s="1">
        <f>'Total Revenue'!I121/Sales!I121</f>
        <v>0.19586950243769854</v>
      </c>
      <c r="J121" s="1"/>
      <c r="K121" s="1">
        <f>'Total Revenue'!J121/Sales!J121</f>
        <v>6.9126813019842276E-2</v>
      </c>
      <c r="L121" s="1"/>
    </row>
    <row r="122" spans="1:12" x14ac:dyDescent="0.2">
      <c r="A122">
        <v>2000</v>
      </c>
      <c r="B122">
        <v>1</v>
      </c>
      <c r="C122" s="1">
        <f>'Total Revenue'!C122/Sales!C122</f>
        <v>6.5959616349307207E-2</v>
      </c>
      <c r="D122" s="1">
        <f>'Total Revenue'!D122/Sales!D122</f>
        <v>5.4166202694678631E-2</v>
      </c>
      <c r="E122" s="1">
        <f>'Total Revenue'!E122/Sales!E122</f>
        <v>3.9063967678535726E-2</v>
      </c>
      <c r="F122" s="1">
        <f>'Total Revenue'!F122/Sales!F122</f>
        <v>8.23245493875428E-2</v>
      </c>
      <c r="G122" s="1">
        <f>'Total Revenue'!G122/Sales!G122</f>
        <v>0.17588485916597366</v>
      </c>
      <c r="H122" s="1">
        <f>'Total Revenue'!H122/Sales!H122</f>
        <v>6.4576306489686E-2</v>
      </c>
      <c r="I122" s="1">
        <f>'Total Revenue'!I122/Sales!I122</f>
        <v>0.19108141740464654</v>
      </c>
      <c r="J122" s="1"/>
      <c r="K122" s="1">
        <f>'Total Revenue'!J122/Sales!J122</f>
        <v>6.9963829316997586E-2</v>
      </c>
      <c r="L122" s="1"/>
    </row>
    <row r="123" spans="1:12" x14ac:dyDescent="0.2">
      <c r="A123">
        <v>2000</v>
      </c>
      <c r="B123">
        <v>2</v>
      </c>
      <c r="C123" s="1">
        <f>'Total Revenue'!C123/Sales!C123</f>
        <v>6.8680738270732913E-2</v>
      </c>
      <c r="D123" s="1">
        <f>'Total Revenue'!D123/Sales!D123</f>
        <v>5.6603499020135471E-2</v>
      </c>
      <c r="E123" s="1">
        <f>'Total Revenue'!E123/Sales!E123</f>
        <v>4.2735307631985388E-2</v>
      </c>
      <c r="F123" s="1">
        <f>'Total Revenue'!F123/Sales!F123</f>
        <v>8.198047239356604E-2</v>
      </c>
      <c r="G123" s="1">
        <f>'Total Revenue'!G123/Sales!G123</f>
        <v>0.18067190221106763</v>
      </c>
      <c r="H123" s="1">
        <f>'Total Revenue'!H123/Sales!H123</f>
        <v>6.7210501617533489E-2</v>
      </c>
      <c r="I123" s="1">
        <f>'Total Revenue'!I123/Sales!I123</f>
        <v>0.179486613953249</v>
      </c>
      <c r="J123" s="1"/>
      <c r="K123" s="1">
        <f>'Total Revenue'!J123/Sales!J123</f>
        <v>7.2229147706428382E-2</v>
      </c>
      <c r="L123" s="1"/>
    </row>
    <row r="124" spans="1:12" x14ac:dyDescent="0.2">
      <c r="A124">
        <v>2000</v>
      </c>
      <c r="B124">
        <v>3</v>
      </c>
      <c r="C124" s="1">
        <f>'Total Revenue'!C124/Sales!C124</f>
        <v>6.7502254539870285E-2</v>
      </c>
      <c r="D124" s="1">
        <f>'Total Revenue'!D124/Sales!D124</f>
        <v>5.5136332614395066E-2</v>
      </c>
      <c r="E124" s="1">
        <f>'Total Revenue'!E124/Sales!E124</f>
        <v>4.061807723709171E-2</v>
      </c>
      <c r="F124" s="1">
        <f>'Total Revenue'!F124/Sales!F124</f>
        <v>8.434269628003814E-2</v>
      </c>
      <c r="G124" s="1">
        <f>'Total Revenue'!G124/Sales!G124</f>
        <v>0.18501991248741456</v>
      </c>
      <c r="H124" s="1">
        <f>'Total Revenue'!H124/Sales!H124</f>
        <v>6.567425328662628E-2</v>
      </c>
      <c r="I124" s="1">
        <f>'Total Revenue'!I124/Sales!I124</f>
        <v>0.18740861511591109</v>
      </c>
      <c r="J124" s="1"/>
      <c r="K124" s="1">
        <f>'Total Revenue'!J124/Sales!J124</f>
        <v>7.093115155798066E-2</v>
      </c>
      <c r="L124" s="1"/>
    </row>
    <row r="125" spans="1:12" x14ac:dyDescent="0.2">
      <c r="A125">
        <v>2000</v>
      </c>
      <c r="B125">
        <v>4</v>
      </c>
      <c r="C125" s="1">
        <f>'Total Revenue'!C125/Sales!C125</f>
        <v>6.6923907034120322E-2</v>
      </c>
      <c r="D125" s="1">
        <f>'Total Revenue'!D125/Sales!D125</f>
        <v>5.6393735762490287E-2</v>
      </c>
      <c r="E125" s="1">
        <f>'Total Revenue'!E125/Sales!E125</f>
        <v>4.555307077441681E-2</v>
      </c>
      <c r="F125" s="1">
        <f>'Total Revenue'!F125/Sales!F125</f>
        <v>8.3652853511092848E-2</v>
      </c>
      <c r="G125" s="1">
        <f>'Total Revenue'!G125/Sales!G125</f>
        <v>0.18540457420326212</v>
      </c>
      <c r="H125" s="1">
        <f>'Total Revenue'!H125/Sales!H125</f>
        <v>6.598813042962294E-2</v>
      </c>
      <c r="I125" s="1">
        <f>'Total Revenue'!I125/Sales!I125</f>
        <v>0.19949078862030886</v>
      </c>
      <c r="J125" s="1"/>
      <c r="K125" s="1">
        <f>'Total Revenue'!J125/Sales!J125</f>
        <v>7.1133772343164217E-2</v>
      </c>
      <c r="L125" s="1"/>
    </row>
    <row r="126" spans="1:12" x14ac:dyDescent="0.2">
      <c r="A126">
        <v>2000</v>
      </c>
      <c r="B126">
        <v>5</v>
      </c>
      <c r="C126" s="1">
        <f>'Total Revenue'!C126/Sales!C126</f>
        <v>6.6638025573609025E-2</v>
      </c>
      <c r="D126" s="1">
        <f>'Total Revenue'!D126/Sales!D126</f>
        <v>5.5343600768855972E-2</v>
      </c>
      <c r="E126" s="1">
        <f>'Total Revenue'!E126/Sales!E126</f>
        <v>4.1902445702007317E-2</v>
      </c>
      <c r="F126" s="1">
        <f>'Total Revenue'!F126/Sales!F126</f>
        <v>8.2201893106170279E-2</v>
      </c>
      <c r="G126" s="1">
        <f>'Total Revenue'!G126/Sales!G126</f>
        <v>0.18747287227446147</v>
      </c>
      <c r="H126" s="1">
        <f>'Total Revenue'!H126/Sales!H126</f>
        <v>6.5127885260778395E-2</v>
      </c>
      <c r="I126" s="1">
        <f>'Total Revenue'!I126/Sales!I126</f>
        <v>0.18411884774167805</v>
      </c>
      <c r="J126" s="1"/>
      <c r="K126" s="1">
        <f>'Total Revenue'!J126/Sales!J126</f>
        <v>7.0552516786744693E-2</v>
      </c>
      <c r="L126" s="1"/>
    </row>
    <row r="127" spans="1:12" x14ac:dyDescent="0.2">
      <c r="A127">
        <v>2000</v>
      </c>
      <c r="B127">
        <v>6</v>
      </c>
      <c r="C127" s="1">
        <f>'Total Revenue'!C127/Sales!C127</f>
        <v>6.6826503353103708E-2</v>
      </c>
      <c r="D127" s="1">
        <f>'Total Revenue'!D127/Sales!D127</f>
        <v>5.8875211008066926E-2</v>
      </c>
      <c r="E127" s="1">
        <f>'Total Revenue'!E127/Sales!E127</f>
        <v>5.0175029595659011E-2</v>
      </c>
      <c r="F127" s="1">
        <f>'Total Revenue'!F127/Sales!F127</f>
        <v>8.1577288382025687E-2</v>
      </c>
      <c r="G127" s="1">
        <f>'Total Revenue'!G127/Sales!G127</f>
        <v>0.19096752242269191</v>
      </c>
      <c r="H127" s="1">
        <f>'Total Revenue'!H127/Sales!H127</f>
        <v>6.6089871279435247E-2</v>
      </c>
      <c r="I127" s="1">
        <f>'Total Revenue'!I127/Sales!I127</f>
        <v>0.17534694324114564</v>
      </c>
      <c r="J127" s="1"/>
      <c r="K127" s="1">
        <f>'Total Revenue'!J127/Sales!J127</f>
        <v>7.2511314376118768E-2</v>
      </c>
      <c r="L127" s="1"/>
    </row>
    <row r="128" spans="1:12" x14ac:dyDescent="0.2">
      <c r="A128">
        <v>2000</v>
      </c>
      <c r="B128">
        <v>7</v>
      </c>
      <c r="C128" s="1">
        <f>'Total Revenue'!C128/Sales!C128</f>
        <v>6.8339338095053215E-2</v>
      </c>
      <c r="D128" s="1">
        <f>'Total Revenue'!D128/Sales!D128</f>
        <v>5.9477191105464497E-2</v>
      </c>
      <c r="E128" s="1">
        <f>'Total Revenue'!E128/Sales!E128</f>
        <v>5.4114332906125183E-2</v>
      </c>
      <c r="F128" s="1">
        <f>'Total Revenue'!F128/Sales!F128</f>
        <v>8.3048243844256783E-2</v>
      </c>
      <c r="G128" s="1">
        <f>'Total Revenue'!G128/Sales!G128</f>
        <v>0.1922974845851248</v>
      </c>
      <c r="H128" s="1">
        <f>'Total Revenue'!H128/Sales!H128</f>
        <v>6.5208853754235657E-2</v>
      </c>
      <c r="I128" s="1">
        <f>'Total Revenue'!I128/Sales!I128</f>
        <v>0.17779209220337105</v>
      </c>
      <c r="J128" s="1"/>
      <c r="K128" s="1">
        <f>'Total Revenue'!J128/Sales!J128</f>
        <v>7.4399415570050378E-2</v>
      </c>
      <c r="L128" s="1"/>
    </row>
    <row r="129" spans="1:12" x14ac:dyDescent="0.2">
      <c r="A129">
        <v>2000</v>
      </c>
      <c r="B129">
        <v>8</v>
      </c>
      <c r="C129" s="1">
        <f>'Total Revenue'!C129/Sales!C129</f>
        <v>6.8536851611449998E-2</v>
      </c>
      <c r="D129" s="1">
        <f>'Total Revenue'!D129/Sales!D129</f>
        <v>6.1297674183142643E-2</v>
      </c>
      <c r="E129" s="1">
        <f>'Total Revenue'!E129/Sales!E129</f>
        <v>4.9314915239514437E-2</v>
      </c>
      <c r="F129" s="1">
        <f>'Total Revenue'!F129/Sales!F129</f>
        <v>8.3076172026476755E-2</v>
      </c>
      <c r="G129" s="1">
        <f>'Total Revenue'!G129/Sales!G129</f>
        <v>0.19129199856027293</v>
      </c>
      <c r="H129" s="1">
        <f>'Total Revenue'!H129/Sales!H129</f>
        <v>6.6795770155238771E-2</v>
      </c>
      <c r="I129" s="1">
        <f>'Total Revenue'!I129/Sales!I129</f>
        <v>0.17249087499916591</v>
      </c>
      <c r="J129" s="1"/>
      <c r="K129" s="1">
        <f>'Total Revenue'!J129/Sales!J129</f>
        <v>7.3956547981281359E-2</v>
      </c>
      <c r="L129" s="1"/>
    </row>
    <row r="130" spans="1:12" x14ac:dyDescent="0.2">
      <c r="A130">
        <v>2000</v>
      </c>
      <c r="B130">
        <v>9</v>
      </c>
      <c r="C130" s="1">
        <f>'Total Revenue'!C130/Sales!C130</f>
        <v>6.5769085267038563E-2</v>
      </c>
      <c r="D130" s="1">
        <f>'Total Revenue'!D130/Sales!D130</f>
        <v>5.9019395128099394E-2</v>
      </c>
      <c r="E130" s="1">
        <f>'Total Revenue'!E130/Sales!E130</f>
        <v>5.5488547696297005E-2</v>
      </c>
      <c r="F130" s="1">
        <f>'Total Revenue'!F130/Sales!F130</f>
        <v>8.0534245959936537E-2</v>
      </c>
      <c r="G130" s="1">
        <f>'Total Revenue'!G130/Sales!G130</f>
        <v>0.19389866085857843</v>
      </c>
      <c r="H130" s="1">
        <f>'Total Revenue'!H130/Sales!H130</f>
        <v>6.3568947796085462E-2</v>
      </c>
      <c r="I130" s="1">
        <f>'Total Revenue'!I130/Sales!I130</f>
        <v>0.16552528364450714</v>
      </c>
      <c r="J130" s="1"/>
      <c r="K130" s="1">
        <f>'Total Revenue'!J130/Sales!J130</f>
        <v>7.1840453468393406E-2</v>
      </c>
      <c r="L130" s="1"/>
    </row>
    <row r="131" spans="1:12" x14ac:dyDescent="0.2">
      <c r="A131">
        <v>2000</v>
      </c>
      <c r="B131">
        <v>10</v>
      </c>
      <c r="C131" s="1">
        <f>'Total Revenue'!C131/Sales!C131</f>
        <v>6.6410553434218741E-2</v>
      </c>
      <c r="D131" s="1">
        <f>'Total Revenue'!D131/Sales!D131</f>
        <v>5.9989603938420712E-2</v>
      </c>
      <c r="E131" s="1">
        <f>'Total Revenue'!E131/Sales!E131</f>
        <v>5.8685871704419044E-2</v>
      </c>
      <c r="F131" s="1">
        <f>'Total Revenue'!F131/Sales!F131</f>
        <v>8.1471413945359894E-2</v>
      </c>
      <c r="G131" s="1">
        <f>'Total Revenue'!G131/Sales!G131</f>
        <v>0.18600794378853161</v>
      </c>
      <c r="H131" s="1">
        <f>'Total Revenue'!H131/Sales!H131</f>
        <v>6.4761246249814164E-2</v>
      </c>
      <c r="I131" s="1">
        <f>'Total Revenue'!I131/Sales!I131</f>
        <v>0.17755922952882178</v>
      </c>
      <c r="J131" s="1"/>
      <c r="K131" s="1">
        <f>'Total Revenue'!J131/Sales!J131</f>
        <v>7.2440021149041897E-2</v>
      </c>
      <c r="L131" s="1"/>
    </row>
    <row r="132" spans="1:12" x14ac:dyDescent="0.2">
      <c r="A132">
        <v>2000</v>
      </c>
      <c r="B132">
        <v>11</v>
      </c>
      <c r="C132" s="1">
        <f>'Total Revenue'!C132/Sales!C132</f>
        <v>6.7201361226881057E-2</v>
      </c>
      <c r="D132" s="1">
        <f>'Total Revenue'!D132/Sales!D132</f>
        <v>5.6877471723892181E-2</v>
      </c>
      <c r="E132" s="1">
        <f>'Total Revenue'!E132/Sales!E132</f>
        <v>4.2354870146776122E-2</v>
      </c>
      <c r="F132" s="1">
        <f>'Total Revenue'!F132/Sales!F132</f>
        <v>8.3873048254119231E-2</v>
      </c>
      <c r="G132" s="1">
        <f>'Total Revenue'!G132/Sales!G132</f>
        <v>0.17314835374681364</v>
      </c>
      <c r="H132" s="1">
        <f>'Total Revenue'!H132/Sales!H132</f>
        <v>6.562073234162262E-2</v>
      </c>
      <c r="I132" s="1">
        <f>'Total Revenue'!I132/Sales!I132</f>
        <v>0.19940990244007495</v>
      </c>
      <c r="J132" s="1"/>
      <c r="K132" s="1">
        <f>'Total Revenue'!J132/Sales!J132</f>
        <v>7.1007282258172086E-2</v>
      </c>
      <c r="L132" s="1"/>
    </row>
    <row r="133" spans="1:12" x14ac:dyDescent="0.2">
      <c r="A133">
        <v>2000</v>
      </c>
      <c r="B133">
        <v>12</v>
      </c>
      <c r="C133" s="1">
        <f>'Total Revenue'!C133/Sales!C133</f>
        <v>6.7133393122355986E-2</v>
      </c>
      <c r="D133" s="1">
        <f>'Total Revenue'!D133/Sales!D133</f>
        <v>5.5422282704563994E-2</v>
      </c>
      <c r="E133" s="1">
        <f>'Total Revenue'!E133/Sales!E133</f>
        <v>4.0179764762328533E-2</v>
      </c>
      <c r="F133" s="1">
        <f>'Total Revenue'!F133/Sales!F133</f>
        <v>8.268766454728968E-2</v>
      </c>
      <c r="G133" s="1">
        <f>'Total Revenue'!G133/Sales!G133</f>
        <v>0.17857082509227806</v>
      </c>
      <c r="H133" s="1">
        <f>'Total Revenue'!H133/Sales!H133</f>
        <v>6.5484456515642428E-2</v>
      </c>
      <c r="I133" s="1">
        <f>'Total Revenue'!I133/Sales!I133</f>
        <v>0.1984395129983704</v>
      </c>
      <c r="J133" s="1"/>
      <c r="K133" s="1">
        <f>'Total Revenue'!J133/Sales!J133</f>
        <v>7.08540424238088E-2</v>
      </c>
      <c r="L133" s="1"/>
    </row>
    <row r="134" spans="1:12" x14ac:dyDescent="0.2">
      <c r="A134">
        <v>2001</v>
      </c>
      <c r="B134">
        <v>1</v>
      </c>
      <c r="C134" s="1">
        <f>'Total Revenue'!C134/Sales!C134</f>
        <v>6.9732988043161998E-2</v>
      </c>
      <c r="D134" s="1">
        <f>'Total Revenue'!D134/Sales!D134</f>
        <v>6.0806519875219595E-2</v>
      </c>
      <c r="E134" s="1">
        <f>'Total Revenue'!E134/Sales!E134</f>
        <v>5.4346078422253315E-2</v>
      </c>
      <c r="F134" s="1">
        <f>'Total Revenue'!F134/Sales!F134</f>
        <v>8.2615481150768416E-2</v>
      </c>
      <c r="G134" s="1">
        <f>'Total Revenue'!G134/Sales!G134</f>
        <v>0.17880017463481859</v>
      </c>
      <c r="H134" s="1">
        <f>'Total Revenue'!H134/Sales!H134</f>
        <v>6.8455693546612018E-2</v>
      </c>
      <c r="I134" s="1">
        <f>'Total Revenue'!I134/Sales!I134</f>
        <v>0.16925461418020213</v>
      </c>
      <c r="J134" s="1"/>
      <c r="K134" s="1">
        <f>'Total Revenue'!J134/Sales!J134</f>
        <v>7.4926785631580645E-2</v>
      </c>
      <c r="L134" s="1"/>
    </row>
    <row r="135" spans="1:12" x14ac:dyDescent="0.2">
      <c r="A135">
        <v>2001</v>
      </c>
      <c r="B135">
        <v>2</v>
      </c>
      <c r="C135" s="1">
        <f>'Total Revenue'!C135/Sales!C135</f>
        <v>7.0906678008815324E-2</v>
      </c>
      <c r="D135" s="1">
        <f>'Total Revenue'!D135/Sales!D135</f>
        <v>5.8688633993888233E-2</v>
      </c>
      <c r="E135" s="1">
        <f>'Total Revenue'!E135/Sales!E135</f>
        <v>4.2251525912753066E-2</v>
      </c>
      <c r="F135" s="1">
        <f>'Total Revenue'!F135/Sales!F135</f>
        <v>8.4976409697970032E-2</v>
      </c>
      <c r="G135" s="1">
        <f>'Total Revenue'!G135/Sales!G135</f>
        <v>0.1831019942066644</v>
      </c>
      <c r="H135" s="1">
        <f>'Total Revenue'!H135/Sales!H135</f>
        <v>6.9616709973581228E-2</v>
      </c>
      <c r="I135" s="1">
        <f>'Total Revenue'!I135/Sales!I135</f>
        <v>0.19933957167999722</v>
      </c>
      <c r="J135" s="1"/>
      <c r="K135" s="1">
        <f>'Total Revenue'!J135/Sales!J135</f>
        <v>7.4350112241349575E-2</v>
      </c>
      <c r="L135" s="1"/>
    </row>
    <row r="136" spans="1:12" x14ac:dyDescent="0.2">
      <c r="A136">
        <v>2001</v>
      </c>
      <c r="B136">
        <v>3</v>
      </c>
      <c r="C136" s="1">
        <f>'Total Revenue'!C136/Sales!C136</f>
        <v>7.0216013734201554E-2</v>
      </c>
      <c r="D136" s="1">
        <f>'Total Revenue'!D136/Sales!D136</f>
        <v>5.7575138687917471E-2</v>
      </c>
      <c r="E136" s="1">
        <f>'Total Revenue'!E136/Sales!E136</f>
        <v>4.226921404266739E-2</v>
      </c>
      <c r="F136" s="1">
        <f>'Total Revenue'!F136/Sales!F136</f>
        <v>8.6809597441155906E-2</v>
      </c>
      <c r="G136" s="1">
        <f>'Total Revenue'!G136/Sales!G136</f>
        <v>0.18559994515492825</v>
      </c>
      <c r="H136" s="1">
        <f>'Total Revenue'!H136/Sales!H136</f>
        <v>6.89159326531954E-2</v>
      </c>
      <c r="I136" s="1">
        <f>'Total Revenue'!I136/Sales!I136</f>
        <v>0.19176765074586902</v>
      </c>
      <c r="J136" s="1"/>
      <c r="K136" s="1">
        <f>'Total Revenue'!J136/Sales!J136</f>
        <v>7.3454495145048038E-2</v>
      </c>
      <c r="L136" s="1"/>
    </row>
    <row r="137" spans="1:12" x14ac:dyDescent="0.2">
      <c r="A137">
        <v>2001</v>
      </c>
      <c r="B137">
        <v>4</v>
      </c>
      <c r="C137" s="1">
        <f>'Total Revenue'!C137/Sales!C137</f>
        <v>7.3370153762658583E-2</v>
      </c>
      <c r="D137" s="1">
        <f>'Total Revenue'!D137/Sales!D137</f>
        <v>6.7643444076319531E-2</v>
      </c>
      <c r="E137" s="1">
        <f>'Total Revenue'!E137/Sales!E137</f>
        <v>5.4362194428999658E-2</v>
      </c>
      <c r="F137" s="1">
        <f>'Total Revenue'!F137/Sales!F137</f>
        <v>8.9591370924949426E-2</v>
      </c>
      <c r="G137" s="1">
        <f>'Total Revenue'!G137/Sales!G137</f>
        <v>0.19268054664271908</v>
      </c>
      <c r="H137" s="1">
        <f>'Total Revenue'!H137/Sales!H137</f>
        <v>7.2678110341681479E-2</v>
      </c>
      <c r="I137" s="1">
        <f>'Total Revenue'!I137/Sales!I137</f>
        <v>0.23141688086869852</v>
      </c>
      <c r="J137" s="1"/>
      <c r="K137" s="1">
        <f>'Total Revenue'!J137/Sales!J137</f>
        <v>7.8102170532529547E-2</v>
      </c>
      <c r="L137" s="1"/>
    </row>
    <row r="138" spans="1:12" x14ac:dyDescent="0.2">
      <c r="A138">
        <v>2001</v>
      </c>
      <c r="B138">
        <v>5</v>
      </c>
      <c r="C138" s="1">
        <f>'Total Revenue'!C138/Sales!C138</f>
        <v>7.3216207349804649E-2</v>
      </c>
      <c r="D138" s="1">
        <f>'Total Revenue'!D138/Sales!D138</f>
        <v>5.7678934788385615E-2</v>
      </c>
      <c r="E138" s="1">
        <f>'Total Revenue'!E138/Sales!E138</f>
        <v>4.7613057305200226E-2</v>
      </c>
      <c r="F138" s="1">
        <f>'Total Revenue'!F138/Sales!F138</f>
        <v>8.8774146264257059E-2</v>
      </c>
      <c r="G138" s="1">
        <f>'Total Revenue'!G138/Sales!G138</f>
        <v>0.19648945688235642</v>
      </c>
      <c r="H138" s="1">
        <f>'Total Revenue'!H138/Sales!H138</f>
        <v>7.1192509408264798E-2</v>
      </c>
      <c r="I138" s="1">
        <f>'Total Revenue'!I138/Sales!I138</f>
        <v>0.19929362591431557</v>
      </c>
      <c r="J138" s="1"/>
      <c r="K138" s="1">
        <f>'Total Revenue'!J138/Sales!J138</f>
        <v>7.6913650813630219E-2</v>
      </c>
      <c r="L138" s="1"/>
    </row>
    <row r="139" spans="1:12" x14ac:dyDescent="0.2">
      <c r="A139">
        <v>2001</v>
      </c>
      <c r="B139">
        <v>6</v>
      </c>
      <c r="C139" s="1">
        <f>'Total Revenue'!C139/Sales!C139</f>
        <v>7.1930779710802001E-2</v>
      </c>
      <c r="D139" s="1">
        <f>'Total Revenue'!D139/Sales!D139</f>
        <v>6.5509024728136828E-2</v>
      </c>
      <c r="E139" s="1">
        <f>'Total Revenue'!E139/Sales!E139</f>
        <v>5.0642509257071713E-2</v>
      </c>
      <c r="F139" s="1">
        <f>'Total Revenue'!F139/Sales!F139</f>
        <v>8.6640189533670933E-2</v>
      </c>
      <c r="G139" s="1">
        <f>'Total Revenue'!G139/Sales!G139</f>
        <v>0.19547087566936186</v>
      </c>
      <c r="H139" s="1">
        <f>'Total Revenue'!H139/Sales!H139</f>
        <v>7.0863364166192405E-2</v>
      </c>
      <c r="I139" s="1">
        <f>'Total Revenue'!I139/Sales!I139</f>
        <v>0.17904850138109699</v>
      </c>
      <c r="J139" s="1"/>
      <c r="K139" s="1">
        <f>'Total Revenue'!J139/Sales!J139</f>
        <v>7.7061344390277772E-2</v>
      </c>
      <c r="L139" s="1"/>
    </row>
    <row r="140" spans="1:12" x14ac:dyDescent="0.2">
      <c r="A140">
        <v>2001</v>
      </c>
      <c r="B140">
        <v>7</v>
      </c>
      <c r="C140" s="1">
        <f>'Total Revenue'!C140/Sales!C140</f>
        <v>7.1982849863103382E-2</v>
      </c>
      <c r="D140" s="1">
        <f>'Total Revenue'!D140/Sales!D140</f>
        <v>5.9011754231815421E-2</v>
      </c>
      <c r="E140" s="1">
        <f>'Total Revenue'!E140/Sales!E140</f>
        <v>4.8972018849094801E-2</v>
      </c>
      <c r="F140" s="1">
        <f>'Total Revenue'!F140/Sales!F140</f>
        <v>8.6560276817915213E-2</v>
      </c>
      <c r="G140" s="1">
        <f>'Total Revenue'!G140/Sales!G140</f>
        <v>0.19544935828761956</v>
      </c>
      <c r="H140" s="1">
        <f>'Total Revenue'!H140/Sales!H140</f>
        <v>7.0056404044659779E-2</v>
      </c>
      <c r="I140" s="1">
        <f>'Total Revenue'!I140/Sales!I140</f>
        <v>0.17484799670753312</v>
      </c>
      <c r="J140" s="1"/>
      <c r="K140" s="1">
        <f>'Total Revenue'!J140/Sales!J140</f>
        <v>7.7856996881955701E-2</v>
      </c>
      <c r="L140" s="1"/>
    </row>
    <row r="141" spans="1:12" x14ac:dyDescent="0.2">
      <c r="A141">
        <v>2001</v>
      </c>
      <c r="B141">
        <v>8</v>
      </c>
      <c r="C141" s="1">
        <f>'Total Revenue'!C141/Sales!C141</f>
        <v>7.1935848140335254E-2</v>
      </c>
      <c r="D141" s="1">
        <f>'Total Revenue'!D141/Sales!D141</f>
        <v>6.3182909664392869E-2</v>
      </c>
      <c r="E141" s="1">
        <f>'Total Revenue'!E141/Sales!E141</f>
        <v>5.3195865801535826E-2</v>
      </c>
      <c r="F141" s="1">
        <f>'Total Revenue'!F141/Sales!F141</f>
        <v>8.6467588819683472E-2</v>
      </c>
      <c r="G141" s="1">
        <f>'Total Revenue'!G141/Sales!G141</f>
        <v>0.1981365328178892</v>
      </c>
      <c r="H141" s="1">
        <f>'Total Revenue'!H141/Sales!H141</f>
        <v>7.0491796753340649E-2</v>
      </c>
      <c r="I141" s="1">
        <f>'Total Revenue'!I141/Sales!I141</f>
        <v>0.17237976508292011</v>
      </c>
      <c r="J141" s="1"/>
      <c r="K141" s="1">
        <f>'Total Revenue'!J141/Sales!J141</f>
        <v>7.7325231529208727E-2</v>
      </c>
      <c r="L141" s="1"/>
    </row>
    <row r="142" spans="1:12" x14ac:dyDescent="0.2">
      <c r="A142">
        <v>2001</v>
      </c>
      <c r="B142">
        <v>9</v>
      </c>
      <c r="C142" s="1">
        <f>'Total Revenue'!C142/Sales!C142</f>
        <v>7.1152864078604244E-2</v>
      </c>
      <c r="D142" s="1">
        <f>'Total Revenue'!D142/Sales!D142</f>
        <v>6.1849823897033078E-2</v>
      </c>
      <c r="E142" s="1">
        <f>'Total Revenue'!E142/Sales!E142</f>
        <v>4.8623041975722842E-2</v>
      </c>
      <c r="F142" s="1">
        <f>'Total Revenue'!F142/Sales!F142</f>
        <v>8.6153591789276868E-2</v>
      </c>
      <c r="G142" s="1">
        <f>'Total Revenue'!G142/Sales!G142</f>
        <v>0.19505625850331176</v>
      </c>
      <c r="H142" s="1">
        <f>'Total Revenue'!H142/Sales!H142</f>
        <v>6.9762283068344713E-2</v>
      </c>
      <c r="I142" s="1">
        <f>'Total Revenue'!I142/Sales!I142</f>
        <v>0.17363864364700368</v>
      </c>
      <c r="J142" s="1"/>
      <c r="K142" s="1">
        <f>'Total Revenue'!J142/Sales!J142</f>
        <v>7.6394862244505951E-2</v>
      </c>
      <c r="L142" s="1"/>
    </row>
    <row r="143" spans="1:12" x14ac:dyDescent="0.2">
      <c r="A143">
        <v>2001</v>
      </c>
      <c r="B143">
        <v>10</v>
      </c>
      <c r="C143" s="1">
        <f>'Total Revenue'!C143/Sales!C143</f>
        <v>7.3366662263184376E-2</v>
      </c>
      <c r="D143" s="1">
        <f>'Total Revenue'!D143/Sales!D143</f>
        <v>6.2119448999337551E-2</v>
      </c>
      <c r="E143" s="1">
        <f>'Total Revenue'!E143/Sales!E143</f>
        <v>4.6762090998110038E-2</v>
      </c>
      <c r="F143" s="1">
        <f>'Total Revenue'!F143/Sales!F143</f>
        <v>8.8214449221309013E-2</v>
      </c>
      <c r="G143" s="1">
        <f>'Total Revenue'!G143/Sales!G143</f>
        <v>0.19072484671635559</v>
      </c>
      <c r="H143" s="1">
        <f>'Total Revenue'!H143/Sales!H143</f>
        <v>7.2047209871001203E-2</v>
      </c>
      <c r="I143" s="1">
        <f>'Total Revenue'!I143/Sales!I143</f>
        <v>0.20388745759253118</v>
      </c>
      <c r="J143" s="1"/>
      <c r="K143" s="1">
        <f>'Total Revenue'!J143/Sales!J143</f>
        <v>7.7258701688684608E-2</v>
      </c>
      <c r="L143" s="1"/>
    </row>
    <row r="144" spans="1:12" x14ac:dyDescent="0.2">
      <c r="A144">
        <v>2001</v>
      </c>
      <c r="B144">
        <v>11</v>
      </c>
      <c r="C144" s="1">
        <f>'Total Revenue'!C144/Sales!C144</f>
        <v>7.391100938688909E-2</v>
      </c>
      <c r="D144" s="1">
        <f>'Total Revenue'!D144/Sales!D144</f>
        <v>6.5037528274568907E-2</v>
      </c>
      <c r="E144" s="1">
        <f>'Total Revenue'!E144/Sales!E144</f>
        <v>4.5956738518266212E-2</v>
      </c>
      <c r="F144" s="1">
        <f>'Total Revenue'!F144/Sales!F144</f>
        <v>8.9634540790950207E-2</v>
      </c>
      <c r="G144" s="1">
        <f>'Total Revenue'!G144/Sales!G144</f>
        <v>0.19206913491105554</v>
      </c>
      <c r="H144" s="1">
        <f>'Total Revenue'!H144/Sales!H144</f>
        <v>7.2783019956209644E-2</v>
      </c>
      <c r="I144" s="1">
        <f>'Total Revenue'!I144/Sales!I144</f>
        <v>0.18625746277944308</v>
      </c>
      <c r="J144" s="1"/>
      <c r="K144" s="1">
        <f>'Total Revenue'!J144/Sales!J144</f>
        <v>7.7630686280567546E-2</v>
      </c>
      <c r="L144" s="1"/>
    </row>
    <row r="145" spans="1:14" x14ac:dyDescent="0.2">
      <c r="A145">
        <v>2001</v>
      </c>
      <c r="B145">
        <v>12</v>
      </c>
      <c r="C145" s="1">
        <f>'Total Revenue'!C145/Sales!C145</f>
        <v>7.2165925840093431E-2</v>
      </c>
      <c r="D145" s="1">
        <f>'Total Revenue'!D145/Sales!D145</f>
        <v>6.0836118308426501E-2</v>
      </c>
      <c r="E145" s="1">
        <f>'Total Revenue'!E145/Sales!E145</f>
        <v>5.7890829998474558E-2</v>
      </c>
      <c r="F145" s="1">
        <f>'Total Revenue'!F145/Sales!F145</f>
        <v>8.9584768094664174E-2</v>
      </c>
      <c r="G145" s="1">
        <f>'Total Revenue'!G145/Sales!G145</f>
        <v>0.18783652135671206</v>
      </c>
      <c r="H145" s="1">
        <f>'Total Revenue'!H145/Sales!H145</f>
        <v>7.0214957398327268E-2</v>
      </c>
      <c r="I145" s="1">
        <f>'Total Revenue'!I145/Sales!I145</f>
        <v>0.20155511762329215</v>
      </c>
      <c r="J145" s="1"/>
      <c r="K145" s="1">
        <f>'Total Revenue'!J145/Sales!J145</f>
        <v>7.8561068894399386E-2</v>
      </c>
      <c r="L145" s="1"/>
    </row>
    <row r="146" spans="1:14" x14ac:dyDescent="0.2">
      <c r="A146">
        <f>A134+1</f>
        <v>2002</v>
      </c>
      <c r="B146">
        <f>B134</f>
        <v>1</v>
      </c>
      <c r="C146" s="1">
        <f>'Total Revenue'!C146/Sales!C146</f>
        <v>7.9109330992960997E-2</v>
      </c>
      <c r="D146" s="1">
        <f>'Total Revenue'!D146/Sales!D146</f>
        <v>6.7901340221667425E-2</v>
      </c>
      <c r="E146" s="1">
        <f>'Total Revenue'!E146/Sales!E146</f>
        <v>5.0873227687502243E-2</v>
      </c>
      <c r="F146" s="1">
        <f>'Total Revenue'!F146/Sales!F146</f>
        <v>9.3620349335737027E-2</v>
      </c>
      <c r="G146" s="1">
        <f>'Total Revenue'!G146/Sales!G146</f>
        <v>0.18681908206197315</v>
      </c>
      <c r="H146" s="1">
        <f>'Total Revenue'!H146/Sales!H146</f>
        <v>7.8653132614937532E-2</v>
      </c>
      <c r="I146" s="1">
        <f>'Total Revenue'!I146/Sales!I146</f>
        <v>0.18731015631673359</v>
      </c>
      <c r="J146" s="1"/>
      <c r="K146" s="1">
        <f>'Total Revenue'!J146/Sales!J146</f>
        <v>8.3633130003925374E-2</v>
      </c>
      <c r="L146" s="1"/>
    </row>
    <row r="147" spans="1:14" x14ac:dyDescent="0.2">
      <c r="A147">
        <f t="shared" ref="A147:A210" si="1">A135+1</f>
        <v>2002</v>
      </c>
      <c r="B147">
        <f t="shared" ref="B147:B210" si="2">B135</f>
        <v>2</v>
      </c>
      <c r="C147" s="1">
        <f>'Total Revenue'!C147/Sales!C147</f>
        <v>8.0035419052758794E-2</v>
      </c>
      <c r="D147" s="1">
        <f>'Total Revenue'!D147/Sales!D147</f>
        <v>6.676997728283815E-2</v>
      </c>
      <c r="E147" s="1">
        <f>'Total Revenue'!E147/Sales!E147</f>
        <v>5.034392635152736E-2</v>
      </c>
      <c r="F147" s="1">
        <f>'Total Revenue'!F147/Sales!F147</f>
        <v>9.5764997008811706E-2</v>
      </c>
      <c r="G147" s="1">
        <f>'Total Revenue'!G147/Sales!G147</f>
        <v>0.19169755661662188</v>
      </c>
      <c r="H147" s="1">
        <f>'Total Revenue'!H147/Sales!H147</f>
        <v>7.8782237705630573E-2</v>
      </c>
      <c r="I147" s="1">
        <f>'Total Revenue'!I147/Sales!I147</f>
        <v>0.19582949438730421</v>
      </c>
      <c r="J147" s="1"/>
      <c r="K147" s="1">
        <f>'Total Revenue'!J147/Sales!J147</f>
        <v>8.339018760274268E-2</v>
      </c>
      <c r="L147" s="1"/>
    </row>
    <row r="148" spans="1:14" x14ac:dyDescent="0.2">
      <c r="A148">
        <f t="shared" si="1"/>
        <v>2002</v>
      </c>
      <c r="B148">
        <f t="shared" si="2"/>
        <v>3</v>
      </c>
      <c r="C148" s="1">
        <f>'Total Revenue'!C148/Sales!C148</f>
        <v>8.0535078968650239E-2</v>
      </c>
      <c r="D148" s="1">
        <f>'Total Revenue'!D148/Sales!D148</f>
        <v>6.7937843914132004E-2</v>
      </c>
      <c r="E148" s="1">
        <f>'Total Revenue'!E148/Sales!E148</f>
        <v>5.2526682313789888E-2</v>
      </c>
      <c r="F148" s="1">
        <f>'Total Revenue'!F148/Sales!F148</f>
        <v>9.5798656240406788E-2</v>
      </c>
      <c r="G148" s="1">
        <f>'Total Revenue'!G148/Sales!G148</f>
        <v>0.1959137888182364</v>
      </c>
      <c r="H148" s="1">
        <f>'Total Revenue'!H148/Sales!H148</f>
        <v>7.9080713253674578E-2</v>
      </c>
      <c r="I148" s="1">
        <f>'Total Revenue'!I148/Sales!I148</f>
        <v>0.21970813747577855</v>
      </c>
      <c r="J148" s="1"/>
      <c r="K148" s="1">
        <f>'Total Revenue'!J148/Sales!J148</f>
        <v>8.3789822772647224E-2</v>
      </c>
      <c r="L148" s="1"/>
    </row>
    <row r="149" spans="1:14" x14ac:dyDescent="0.2">
      <c r="A149">
        <f t="shared" si="1"/>
        <v>2002</v>
      </c>
      <c r="B149">
        <f t="shared" si="2"/>
        <v>4</v>
      </c>
      <c r="C149" s="1">
        <f>'Total Revenue'!C149/Sales!C149</f>
        <v>7.8568400429141899E-2</v>
      </c>
      <c r="D149" s="1">
        <f>'Total Revenue'!D149/Sales!D149</f>
        <v>6.9385594181425869E-2</v>
      </c>
      <c r="E149" s="1">
        <f>'Total Revenue'!E149/Sales!E149</f>
        <v>6.2374040645096565E-2</v>
      </c>
      <c r="F149" s="1">
        <f>'Total Revenue'!F149/Sales!F149</f>
        <v>9.4639991343027752E-2</v>
      </c>
      <c r="G149" s="1">
        <f>'Total Revenue'!G149/Sales!G149</f>
        <v>0.19683081546458739</v>
      </c>
      <c r="H149" s="1">
        <f>'Total Revenue'!H149/Sales!H149</f>
        <v>7.7021353230001657E-2</v>
      </c>
      <c r="I149" s="1">
        <f>'Total Revenue'!I149/Sales!I149</f>
        <v>0.19344464644887366</v>
      </c>
      <c r="J149" s="1"/>
      <c r="K149" s="1">
        <f>'Total Revenue'!J149/Sales!J149</f>
        <v>8.3576659662184374E-2</v>
      </c>
      <c r="L149" s="1"/>
      <c r="N149" s="1"/>
    </row>
    <row r="150" spans="1:14" x14ac:dyDescent="0.2">
      <c r="A150">
        <f t="shared" si="1"/>
        <v>2002</v>
      </c>
      <c r="B150">
        <f t="shared" si="2"/>
        <v>5</v>
      </c>
      <c r="C150" s="1">
        <f>'Total Revenue'!C150/Sales!C150</f>
        <v>7.8451850747477667E-2</v>
      </c>
      <c r="D150" s="1">
        <f>'Total Revenue'!D150/Sales!D150</f>
        <v>6.7831420305424203E-2</v>
      </c>
      <c r="E150" s="1">
        <f>'Total Revenue'!E150/Sales!E150</f>
        <v>5.0939021010798606E-2</v>
      </c>
      <c r="F150" s="1">
        <f>'Total Revenue'!F150/Sales!F150</f>
        <v>9.3179308392197402E-2</v>
      </c>
      <c r="G150" s="1">
        <f>'Total Revenue'!G150/Sales!G150</f>
        <v>0.19812947279727283</v>
      </c>
      <c r="H150" s="1">
        <f>'Total Revenue'!H150/Sales!H150</f>
        <v>7.6974671493452607E-2</v>
      </c>
      <c r="I150" s="1">
        <f>'Total Revenue'!I150/Sales!I150</f>
        <v>0.19516597030912405</v>
      </c>
      <c r="J150" s="1"/>
      <c r="K150" s="1">
        <f>'Total Revenue'!J150/Sales!J150</f>
        <v>8.2227472525858505E-2</v>
      </c>
      <c r="L150" s="1"/>
    </row>
    <row r="151" spans="1:14" x14ac:dyDescent="0.2">
      <c r="A151">
        <f t="shared" si="1"/>
        <v>2002</v>
      </c>
      <c r="B151">
        <f t="shared" si="2"/>
        <v>6</v>
      </c>
      <c r="C151" s="1">
        <f>'Total Revenue'!C151/Sales!C151</f>
        <v>7.6675561919433671E-2</v>
      </c>
      <c r="D151" s="1">
        <f>'Total Revenue'!D151/Sales!D151</f>
        <v>6.5433045349417712E-2</v>
      </c>
      <c r="E151" s="1">
        <f>'Total Revenue'!E151/Sales!E151</f>
        <v>4.9696762335124343E-2</v>
      </c>
      <c r="F151" s="1">
        <f>'Total Revenue'!F151/Sales!F151</f>
        <v>9.1631312380489854E-2</v>
      </c>
      <c r="G151" s="1">
        <f>'Total Revenue'!G151/Sales!G151</f>
        <v>0.19935602071650188</v>
      </c>
      <c r="H151" s="1">
        <f>'Total Revenue'!H151/Sales!H151</f>
        <v>7.5398989047795115E-2</v>
      </c>
      <c r="I151" s="1">
        <f>'Total Revenue'!I151/Sales!I151</f>
        <v>0.18672349033055574</v>
      </c>
      <c r="J151" s="1"/>
      <c r="K151" s="1">
        <f>'Total Revenue'!J151/Sales!J151</f>
        <v>8.1097863651162533E-2</v>
      </c>
      <c r="L151" s="1"/>
    </row>
    <row r="152" spans="1:14" x14ac:dyDescent="0.2">
      <c r="A152">
        <f t="shared" si="1"/>
        <v>2002</v>
      </c>
      <c r="B152">
        <f t="shared" si="2"/>
        <v>7</v>
      </c>
      <c r="C152" s="1">
        <f>'Total Revenue'!C152/Sales!C152</f>
        <v>7.6844598665335731E-2</v>
      </c>
      <c r="D152" s="1">
        <f>'Total Revenue'!D152/Sales!D152</f>
        <v>6.6346304194136271E-2</v>
      </c>
      <c r="E152" s="1">
        <f>'Total Revenue'!E152/Sales!E152</f>
        <v>5.1316961276527476E-2</v>
      </c>
      <c r="F152" s="1">
        <f>'Total Revenue'!F152/Sales!F152</f>
        <v>9.1647612338152204E-2</v>
      </c>
      <c r="G152" s="1">
        <f>'Total Revenue'!G152/Sales!G152</f>
        <v>0.1990529170597036</v>
      </c>
      <c r="H152" s="1">
        <f>'Total Revenue'!H152/Sales!H152</f>
        <v>7.4462668089682618E-2</v>
      </c>
      <c r="I152" s="1">
        <f>'Total Revenue'!I152/Sales!I152</f>
        <v>0.18487941358250318</v>
      </c>
      <c r="J152" s="1"/>
      <c r="K152" s="1">
        <f>'Total Revenue'!J152/Sales!J152</f>
        <v>8.1332177978670872E-2</v>
      </c>
      <c r="L152" s="1"/>
    </row>
    <row r="153" spans="1:14" x14ac:dyDescent="0.2">
      <c r="A153">
        <f t="shared" si="1"/>
        <v>2002</v>
      </c>
      <c r="B153">
        <f t="shared" si="2"/>
        <v>8</v>
      </c>
      <c r="C153" s="1">
        <f>'Total Revenue'!C153/Sales!C153</f>
        <v>7.691760162933052E-2</v>
      </c>
      <c r="D153" s="1">
        <f>'Total Revenue'!D153/Sales!D153</f>
        <v>6.616685941329449E-2</v>
      </c>
      <c r="E153" s="1">
        <f>'Total Revenue'!E153/Sales!E153</f>
        <v>5.1114188455753377E-2</v>
      </c>
      <c r="F153" s="1">
        <f>'Total Revenue'!F153/Sales!F153</f>
        <v>9.132239366417684E-2</v>
      </c>
      <c r="G153" s="1">
        <f>'Total Revenue'!G153/Sales!G153</f>
        <v>0.19933302224575319</v>
      </c>
      <c r="H153" s="1">
        <f>'Total Revenue'!H153/Sales!H153</f>
        <v>7.566298838636043E-2</v>
      </c>
      <c r="I153" s="1">
        <f>'Total Revenue'!I153/Sales!I153</f>
        <v>0.18886392307476663</v>
      </c>
      <c r="J153" s="1"/>
      <c r="K153" s="1">
        <f>'Total Revenue'!J153/Sales!J153</f>
        <v>8.1802220612946397E-2</v>
      </c>
      <c r="L153" s="1"/>
    </row>
    <row r="154" spans="1:14" x14ac:dyDescent="0.2">
      <c r="A154">
        <f t="shared" si="1"/>
        <v>2002</v>
      </c>
      <c r="B154">
        <f t="shared" si="2"/>
        <v>9</v>
      </c>
      <c r="C154" s="1">
        <f>'Total Revenue'!C154/Sales!C154</f>
        <v>7.79085393803398E-2</v>
      </c>
      <c r="D154" s="1">
        <f>'Total Revenue'!D154/Sales!D154</f>
        <v>6.862034333688434E-2</v>
      </c>
      <c r="E154" s="1">
        <f>'Total Revenue'!E154/Sales!E154</f>
        <v>5.5881723384320091E-2</v>
      </c>
      <c r="F154" s="1">
        <f>'Total Revenue'!F154/Sales!F154</f>
        <v>9.2621178457154008E-2</v>
      </c>
      <c r="G154" s="1">
        <f>'Total Revenue'!G154/Sales!G154</f>
        <v>0.19605041821985281</v>
      </c>
      <c r="H154" s="1">
        <f>'Total Revenue'!H154/Sales!H154</f>
        <v>7.6147670930895986E-2</v>
      </c>
      <c r="I154" s="1">
        <f>'Total Revenue'!I154/Sales!I154</f>
        <v>0.18073336987488767</v>
      </c>
      <c r="J154" s="1"/>
      <c r="K154" s="1">
        <f>'Total Revenue'!J154/Sales!J154</f>
        <v>8.2919095783982613E-2</v>
      </c>
      <c r="L154" s="1"/>
    </row>
    <row r="155" spans="1:14" x14ac:dyDescent="0.2">
      <c r="A155">
        <f t="shared" si="1"/>
        <v>2002</v>
      </c>
      <c r="B155">
        <f t="shared" si="2"/>
        <v>10</v>
      </c>
      <c r="C155" s="1">
        <f>'Total Revenue'!C155/Sales!C155</f>
        <v>7.7833937233310196E-2</v>
      </c>
      <c r="D155" s="1">
        <f>'Total Revenue'!D155/Sales!D155</f>
        <v>7.0824498345852568E-2</v>
      </c>
      <c r="E155" s="1">
        <f>'Total Revenue'!E155/Sales!E155</f>
        <v>6.0808768195978191E-2</v>
      </c>
      <c r="F155" s="1">
        <f>'Total Revenue'!F155/Sales!F155</f>
        <v>9.2675435826921448E-2</v>
      </c>
      <c r="G155" s="1">
        <f>'Total Revenue'!G155/Sales!G155</f>
        <v>0.19746803462963095</v>
      </c>
      <c r="H155" s="1">
        <f>'Total Revenue'!H155/Sales!H155</f>
        <v>7.5767041182806374E-2</v>
      </c>
      <c r="I155" s="1">
        <f>'Total Revenue'!I155/Sales!I155</f>
        <v>0.18590659102575213</v>
      </c>
      <c r="J155" s="1"/>
      <c r="K155" s="1">
        <f>'Total Revenue'!J155/Sales!J155</f>
        <v>8.3356134928857809E-2</v>
      </c>
      <c r="L155" s="1"/>
    </row>
    <row r="156" spans="1:14" x14ac:dyDescent="0.2">
      <c r="A156">
        <f t="shared" si="1"/>
        <v>2002</v>
      </c>
      <c r="B156">
        <f t="shared" si="2"/>
        <v>11</v>
      </c>
      <c r="C156" s="1">
        <f>'Total Revenue'!C156/Sales!C156</f>
        <v>7.9519066580638009E-2</v>
      </c>
      <c r="D156" s="1">
        <f>'Total Revenue'!D156/Sales!D156</f>
        <v>6.841659921501074E-2</v>
      </c>
      <c r="E156" s="1">
        <f>'Total Revenue'!E156/Sales!E156</f>
        <v>5.1412376957385479E-2</v>
      </c>
      <c r="F156" s="1">
        <f>'Total Revenue'!F156/Sales!F156</f>
        <v>9.4724322021894097E-2</v>
      </c>
      <c r="G156" s="1">
        <f>'Total Revenue'!G156/Sales!G156</f>
        <v>0.19426574005722258</v>
      </c>
      <c r="H156" s="1">
        <f>'Total Revenue'!H156/Sales!H156</f>
        <v>7.7918504550791093E-2</v>
      </c>
      <c r="I156" s="1">
        <f>'Total Revenue'!I156/Sales!I156</f>
        <v>0.19415794481446241</v>
      </c>
      <c r="J156" s="1"/>
      <c r="K156" s="1">
        <f>'Total Revenue'!J156/Sales!J156</f>
        <v>8.2965196078761932E-2</v>
      </c>
      <c r="L156" s="1"/>
    </row>
    <row r="157" spans="1:14" x14ac:dyDescent="0.2">
      <c r="A157">
        <f t="shared" si="1"/>
        <v>2002</v>
      </c>
      <c r="B157">
        <f t="shared" si="2"/>
        <v>12</v>
      </c>
      <c r="C157" s="1">
        <f>'Total Revenue'!C157/Sales!C157</f>
        <v>7.9657167125839687E-2</v>
      </c>
      <c r="D157" s="1">
        <f>'Total Revenue'!D157/Sales!D157</f>
        <v>6.7509778694677822E-2</v>
      </c>
      <c r="E157" s="1">
        <f>'Total Revenue'!E157/Sales!E157</f>
        <v>4.9651254052488152E-2</v>
      </c>
      <c r="F157" s="1">
        <f>'Total Revenue'!F157/Sales!F157</f>
        <v>9.518535305912347E-2</v>
      </c>
      <c r="G157" s="1">
        <f>'Total Revenue'!G157/Sales!G157</f>
        <v>0.18993196094475787</v>
      </c>
      <c r="H157" s="1">
        <f>'Total Revenue'!H157/Sales!H157</f>
        <v>7.8177149071115323E-2</v>
      </c>
      <c r="I157" s="1">
        <f>'Total Revenue'!I157/Sales!I157</f>
        <v>0.21683984728956149</v>
      </c>
      <c r="J157" s="1"/>
      <c r="K157" s="1">
        <f>'Total Revenue'!J157/Sales!J157</f>
        <v>8.2920218145482297E-2</v>
      </c>
      <c r="L157" s="1"/>
    </row>
    <row r="158" spans="1:14" x14ac:dyDescent="0.2">
      <c r="A158">
        <f t="shared" si="1"/>
        <v>2003</v>
      </c>
      <c r="B158">
        <f t="shared" si="2"/>
        <v>1</v>
      </c>
      <c r="C158" s="1">
        <f>'Total Revenue'!C158/Sales!C158</f>
        <v>7.5390650396048794E-2</v>
      </c>
      <c r="D158" s="1">
        <f>'Total Revenue'!D158/Sales!D158</f>
        <v>6.620226329020526E-2</v>
      </c>
      <c r="E158" s="1">
        <f>'Total Revenue'!E158/Sales!E158</f>
        <v>4.6281993633818234E-2</v>
      </c>
      <c r="F158" s="1">
        <f>'Total Revenue'!F158/Sales!F158</f>
        <v>8.8948968545065163E-2</v>
      </c>
      <c r="G158" s="1">
        <f>'Total Revenue'!G158/Sales!G158</f>
        <v>0.18718777669484321</v>
      </c>
      <c r="H158" s="1">
        <f>'Total Revenue'!H158/Sales!H158</f>
        <v>7.4697480579385397E-2</v>
      </c>
      <c r="I158" s="1">
        <f>'Total Revenue'!I158/Sales!I158</f>
        <v>0.18407326520655773</v>
      </c>
      <c r="J158" s="1"/>
      <c r="K158" s="1">
        <f>'Total Revenue'!J158/Sales!J158</f>
        <v>7.9511061833620195E-2</v>
      </c>
      <c r="L158" s="1"/>
    </row>
    <row r="159" spans="1:14" x14ac:dyDescent="0.2">
      <c r="A159">
        <f t="shared" si="1"/>
        <v>2003</v>
      </c>
      <c r="B159">
        <f t="shared" si="2"/>
        <v>2</v>
      </c>
      <c r="C159" s="1">
        <f>'Total Revenue'!C159/Sales!C159</f>
        <v>7.7246944257779865E-2</v>
      </c>
      <c r="D159" s="1">
        <f>'Total Revenue'!D159/Sales!D159</f>
        <v>6.2349053134299198E-2</v>
      </c>
      <c r="E159" s="1">
        <f>'Total Revenue'!E159/Sales!E159</f>
        <v>4.6478185100044658E-2</v>
      </c>
      <c r="F159" s="1">
        <f>'Total Revenue'!F159/Sales!F159</f>
        <v>8.9774976057027445E-2</v>
      </c>
      <c r="G159" s="1">
        <f>'Total Revenue'!G159/Sales!G159</f>
        <v>0.18934058309906929</v>
      </c>
      <c r="H159" s="1">
        <f>'Total Revenue'!H159/Sales!H159</f>
        <v>7.5741108823662237E-2</v>
      </c>
      <c r="I159" s="1">
        <f>'Total Revenue'!I159/Sales!I159</f>
        <v>0.18762414790368009</v>
      </c>
      <c r="J159" s="1"/>
      <c r="K159" s="1">
        <f>'Total Revenue'!J159/Sales!J159</f>
        <v>7.9943705658354292E-2</v>
      </c>
      <c r="L159" s="1"/>
    </row>
    <row r="160" spans="1:14" x14ac:dyDescent="0.2">
      <c r="A160">
        <f t="shared" si="1"/>
        <v>2003</v>
      </c>
      <c r="B160">
        <f t="shared" si="2"/>
        <v>3</v>
      </c>
      <c r="C160" s="1">
        <f>'Total Revenue'!C160/Sales!C160</f>
        <v>7.5437498018553997E-2</v>
      </c>
      <c r="D160" s="1">
        <f>'Total Revenue'!D160/Sales!D160</f>
        <v>6.4485229069346756E-2</v>
      </c>
      <c r="E160" s="1">
        <f>'Total Revenue'!E160/Sales!E160</f>
        <v>4.8973299524696812E-2</v>
      </c>
      <c r="F160" s="1">
        <f>'Total Revenue'!F160/Sales!F160</f>
        <v>9.1892677446341317E-2</v>
      </c>
      <c r="G160" s="1">
        <f>'Total Revenue'!G160/Sales!G160</f>
        <v>0.19267757686933135</v>
      </c>
      <c r="H160" s="1">
        <f>'Total Revenue'!H160/Sales!H160</f>
        <v>7.4747275646567621E-2</v>
      </c>
      <c r="I160" s="1">
        <f>'Total Revenue'!I160/Sales!I160</f>
        <v>0.22597459110215587</v>
      </c>
      <c r="J160" s="1"/>
      <c r="K160" s="1">
        <f>'Total Revenue'!J160/Sales!J160</f>
        <v>7.9210955926535501E-2</v>
      </c>
      <c r="L160" s="1"/>
    </row>
    <row r="161" spans="1:12" x14ac:dyDescent="0.2">
      <c r="A161">
        <f t="shared" si="1"/>
        <v>2003</v>
      </c>
      <c r="B161">
        <f t="shared" si="2"/>
        <v>4</v>
      </c>
      <c r="C161" s="1">
        <f>'Total Revenue'!C161/Sales!C161</f>
        <v>8.0459727998676983E-2</v>
      </c>
      <c r="D161" s="1">
        <f>'Total Revenue'!D161/Sales!D161</f>
        <v>6.9626712878057523E-2</v>
      </c>
      <c r="E161" s="1">
        <f>'Total Revenue'!E161/Sales!E161</f>
        <v>5.1113526001845655E-2</v>
      </c>
      <c r="F161" s="1">
        <f>'Total Revenue'!F161/Sales!F161</f>
        <v>9.5543937797088044E-2</v>
      </c>
      <c r="G161" s="1">
        <f>'Total Revenue'!G161/Sales!G161</f>
        <v>0.19792134038845538</v>
      </c>
      <c r="H161" s="1">
        <f>'Total Revenue'!H161/Sales!H161</f>
        <v>7.9348981387332609E-2</v>
      </c>
      <c r="I161" s="1">
        <f>'Total Revenue'!I161/Sales!I161</f>
        <v>0.20991734868498238</v>
      </c>
      <c r="J161" s="1"/>
      <c r="K161" s="1">
        <f>'Total Revenue'!J161/Sales!J161</f>
        <v>8.3896470409829504E-2</v>
      </c>
      <c r="L161" s="1"/>
    </row>
    <row r="162" spans="1:12" x14ac:dyDescent="0.2">
      <c r="A162">
        <f t="shared" si="1"/>
        <v>2003</v>
      </c>
      <c r="B162">
        <f t="shared" si="2"/>
        <v>5</v>
      </c>
      <c r="C162" s="1">
        <f>'Total Revenue'!C162/Sales!C162</f>
        <v>7.9462996799351329E-2</v>
      </c>
      <c r="D162" s="1">
        <f>'Total Revenue'!D162/Sales!D162</f>
        <v>6.8777901800636254E-2</v>
      </c>
      <c r="E162" s="1">
        <f>'Total Revenue'!E162/Sales!E162</f>
        <v>5.2854374547646528E-2</v>
      </c>
      <c r="F162" s="1">
        <f>'Total Revenue'!F162/Sales!F162</f>
        <v>9.3771520041424458E-2</v>
      </c>
      <c r="G162" s="1">
        <f>'Total Revenue'!G162/Sales!G162</f>
        <v>0.1995636231659737</v>
      </c>
      <c r="H162" s="1">
        <f>'Total Revenue'!H162/Sales!H162</f>
        <v>7.7142703708529201E-2</v>
      </c>
      <c r="I162" s="1">
        <f>'Total Revenue'!I162/Sales!I162</f>
        <v>0.19785163290317931</v>
      </c>
      <c r="J162" s="1"/>
      <c r="K162" s="1">
        <f>'Total Revenue'!J162/Sales!J162</f>
        <v>8.3129193467433096E-2</v>
      </c>
      <c r="L162" s="1"/>
    </row>
    <row r="163" spans="1:12" x14ac:dyDescent="0.2">
      <c r="A163">
        <f t="shared" si="1"/>
        <v>2003</v>
      </c>
      <c r="B163">
        <f t="shared" si="2"/>
        <v>6</v>
      </c>
      <c r="C163" s="1">
        <f>'Total Revenue'!C163/Sales!C163</f>
        <v>7.8550509088310544E-2</v>
      </c>
      <c r="D163" s="1">
        <f>'Total Revenue'!D163/Sales!D163</f>
        <v>6.8985279555919099E-2</v>
      </c>
      <c r="E163" s="1">
        <f>'Total Revenue'!E163/Sales!E163</f>
        <v>5.2889364026987788E-2</v>
      </c>
      <c r="F163" s="1">
        <f>'Total Revenue'!F163/Sales!F163</f>
        <v>9.3110728715548693E-2</v>
      </c>
      <c r="G163" s="1">
        <f>'Total Revenue'!G163/Sales!G163</f>
        <v>0.20321744944919612</v>
      </c>
      <c r="H163" s="1">
        <f>'Total Revenue'!H163/Sales!H163</f>
        <v>7.6978049713826671E-2</v>
      </c>
      <c r="I163" s="1">
        <f>'Total Revenue'!I163/Sales!I163</f>
        <v>0.18586542747829657</v>
      </c>
      <c r="J163" s="1"/>
      <c r="K163" s="1">
        <f>'Total Revenue'!J163/Sales!J163</f>
        <v>8.3393584861406383E-2</v>
      </c>
      <c r="L163" s="1"/>
    </row>
    <row r="164" spans="1:12" x14ac:dyDescent="0.2">
      <c r="A164">
        <f t="shared" si="1"/>
        <v>2003</v>
      </c>
      <c r="B164">
        <f t="shared" si="2"/>
        <v>7</v>
      </c>
      <c r="C164" s="1">
        <f>'Total Revenue'!C164/Sales!C164</f>
        <v>7.8806492533804992E-2</v>
      </c>
      <c r="D164" s="1">
        <f>'Total Revenue'!D164/Sales!D164</f>
        <v>7.1277530784796497E-2</v>
      </c>
      <c r="E164" s="1">
        <f>'Total Revenue'!E164/Sales!E164</f>
        <v>5.5781206165905803E-2</v>
      </c>
      <c r="F164" s="1">
        <f>'Total Revenue'!F164/Sales!F164</f>
        <v>9.2806513684244002E-2</v>
      </c>
      <c r="G164" s="1">
        <f>'Total Revenue'!G164/Sales!G164</f>
        <v>0.20254228264341764</v>
      </c>
      <c r="H164" s="1">
        <f>'Total Revenue'!H164/Sales!H164</f>
        <v>7.5829518140379762E-2</v>
      </c>
      <c r="I164" s="1">
        <f>'Total Revenue'!I164/Sales!I164</f>
        <v>0.18845228548516441</v>
      </c>
      <c r="J164" s="1"/>
      <c r="K164" s="1">
        <f>'Total Revenue'!J164/Sales!J164</f>
        <v>8.363512868785393E-2</v>
      </c>
      <c r="L164" s="1"/>
    </row>
    <row r="165" spans="1:12" x14ac:dyDescent="0.2">
      <c r="A165">
        <f t="shared" si="1"/>
        <v>2003</v>
      </c>
      <c r="B165">
        <f t="shared" si="2"/>
        <v>8</v>
      </c>
      <c r="C165" s="1">
        <f>'Total Revenue'!C165/Sales!C165</f>
        <v>8.0361408908203383E-2</v>
      </c>
      <c r="D165" s="1">
        <f>'Total Revenue'!D165/Sales!D165</f>
        <v>6.732043759507042E-2</v>
      </c>
      <c r="E165" s="1">
        <f>'Total Revenue'!E165/Sales!E165</f>
        <v>5.21061582057172E-2</v>
      </c>
      <c r="F165" s="1">
        <f>'Total Revenue'!F165/Sales!F165</f>
        <v>9.2711467312733387E-2</v>
      </c>
      <c r="G165" s="1">
        <f>'Total Revenue'!G165/Sales!G165</f>
        <v>0.20288362623925191</v>
      </c>
      <c r="H165" s="1">
        <f>'Total Revenue'!H165/Sales!H165</f>
        <v>7.6533604504389965E-2</v>
      </c>
      <c r="I165" s="1">
        <f>'Total Revenue'!I165/Sales!I165</f>
        <v>0.19215405833375901</v>
      </c>
      <c r="J165" s="1"/>
      <c r="K165" s="1">
        <f>'Total Revenue'!J165/Sales!J165</f>
        <v>8.3867984456683781E-2</v>
      </c>
      <c r="L165" s="1"/>
    </row>
    <row r="166" spans="1:12" x14ac:dyDescent="0.2">
      <c r="A166">
        <f t="shared" si="1"/>
        <v>2003</v>
      </c>
      <c r="B166">
        <f t="shared" si="2"/>
        <v>9</v>
      </c>
      <c r="C166" s="1">
        <f>'Total Revenue'!C166/Sales!C166</f>
        <v>7.8395512395437697E-2</v>
      </c>
      <c r="D166" s="1">
        <f>'Total Revenue'!D166/Sales!D166</f>
        <v>7.1476952412258279E-2</v>
      </c>
      <c r="E166" s="1">
        <f>'Total Revenue'!E166/Sales!E166</f>
        <v>5.6306606693874273E-2</v>
      </c>
      <c r="F166" s="1">
        <f>'Total Revenue'!F166/Sales!F166</f>
        <v>9.2777480737505469E-2</v>
      </c>
      <c r="G166" s="1">
        <f>'Total Revenue'!G166/Sales!G166</f>
        <v>0.20038229740444111</v>
      </c>
      <c r="H166" s="1">
        <f>'Total Revenue'!H166/Sales!H166</f>
        <v>7.6904623619158882E-2</v>
      </c>
      <c r="I166" s="1">
        <f>'Total Revenue'!I166/Sales!I166</f>
        <v>0.19184234495321686</v>
      </c>
      <c r="J166" s="1"/>
      <c r="K166" s="1">
        <f>'Total Revenue'!J166/Sales!J166</f>
        <v>8.3896875825256664E-2</v>
      </c>
      <c r="L166" s="1"/>
    </row>
    <row r="167" spans="1:12" x14ac:dyDescent="0.2">
      <c r="A167">
        <f t="shared" si="1"/>
        <v>2003</v>
      </c>
      <c r="B167">
        <f t="shared" si="2"/>
        <v>10</v>
      </c>
      <c r="C167" s="1">
        <f>'Total Revenue'!C167/Sales!C167</f>
        <v>7.9058019816502303E-2</v>
      </c>
      <c r="D167" s="1">
        <f>'Total Revenue'!D167/Sales!D167</f>
        <v>6.9647723504851947E-2</v>
      </c>
      <c r="E167" s="1">
        <f>'Total Revenue'!E167/Sales!E167</f>
        <v>5.2564663046315074E-2</v>
      </c>
      <c r="F167" s="1">
        <f>'Total Revenue'!F167/Sales!F167</f>
        <v>9.3651331750198422E-2</v>
      </c>
      <c r="G167" s="1">
        <f>'Total Revenue'!G167/Sales!G167</f>
        <v>0.19933444750502116</v>
      </c>
      <c r="H167" s="1">
        <f>'Total Revenue'!H167/Sales!H167</f>
        <v>7.6709011221432422E-2</v>
      </c>
      <c r="I167" s="1">
        <f>'Total Revenue'!I167/Sales!I167</f>
        <v>0.20124629184293213</v>
      </c>
      <c r="J167" s="1"/>
      <c r="K167" s="1">
        <f>'Total Revenue'!J167/Sales!J167</f>
        <v>8.3493027903508474E-2</v>
      </c>
      <c r="L167" s="1"/>
    </row>
    <row r="168" spans="1:12" x14ac:dyDescent="0.2">
      <c r="A168">
        <f t="shared" si="1"/>
        <v>2003</v>
      </c>
      <c r="B168">
        <f t="shared" si="2"/>
        <v>11</v>
      </c>
      <c r="C168" s="1">
        <f>'Total Revenue'!C168/Sales!C168</f>
        <v>7.9350970117030559E-2</v>
      </c>
      <c r="D168" s="1">
        <f>'Total Revenue'!D168/Sales!D168</f>
        <v>6.6171533438308297E-2</v>
      </c>
      <c r="E168" s="1">
        <f>'Total Revenue'!E168/Sales!E168</f>
        <v>5.0200518827127415E-2</v>
      </c>
      <c r="F168" s="1">
        <f>'Total Revenue'!F168/Sales!F168</f>
        <v>9.5038124987433859E-2</v>
      </c>
      <c r="G168" s="1">
        <f>'Total Revenue'!G168/Sales!G168</f>
        <v>0.19898496206672989</v>
      </c>
      <c r="H168" s="1">
        <f>'Total Revenue'!H168/Sales!H168</f>
        <v>7.7530359137797961E-2</v>
      </c>
      <c r="I168" s="1">
        <f>'Total Revenue'!I168/Sales!I168</f>
        <v>0.15194811417812215</v>
      </c>
      <c r="J168" s="1"/>
      <c r="K168" s="1">
        <f>'Total Revenue'!J168/Sales!J168</f>
        <v>8.2897457793538395E-2</v>
      </c>
      <c r="L168" s="1"/>
    </row>
    <row r="169" spans="1:12" x14ac:dyDescent="0.2">
      <c r="A169">
        <f t="shared" si="1"/>
        <v>2003</v>
      </c>
      <c r="B169">
        <f t="shared" si="2"/>
        <v>12</v>
      </c>
      <c r="C169" s="1">
        <f>'Total Revenue'!C169/Sales!C169</f>
        <v>7.9783943585238798E-2</v>
      </c>
      <c r="D169" s="1">
        <f>'Total Revenue'!D169/Sales!D169</f>
        <v>6.7972097374793317E-2</v>
      </c>
      <c r="E169" s="1">
        <f>'Total Revenue'!E169/Sales!E169</f>
        <v>5.032520886300404E-2</v>
      </c>
      <c r="F169" s="1">
        <f>'Total Revenue'!F169/Sales!F169</f>
        <v>9.5060622709698589E-2</v>
      </c>
      <c r="G169" s="1">
        <f>'Total Revenue'!G169/Sales!G169</f>
        <v>0.1944779923489105</v>
      </c>
      <c r="H169" s="1">
        <f>'Total Revenue'!H169/Sales!H169</f>
        <v>7.8044659855276838E-2</v>
      </c>
      <c r="I169" s="1">
        <f>'Total Revenue'!I169/Sales!I169</f>
        <v>0.19937467936719216</v>
      </c>
      <c r="J169" s="1"/>
      <c r="K169" s="1">
        <f>'Total Revenue'!J169/Sales!J169</f>
        <v>8.3345308696039344E-2</v>
      </c>
      <c r="L169" s="1"/>
    </row>
    <row r="170" spans="1:12" x14ac:dyDescent="0.2">
      <c r="A170">
        <f t="shared" si="1"/>
        <v>2004</v>
      </c>
      <c r="B170">
        <f t="shared" si="2"/>
        <v>1</v>
      </c>
      <c r="C170" s="1">
        <f>'Total Revenue'!C170/Sales!C170</f>
        <v>8.4462843104949406E-2</v>
      </c>
      <c r="D170" s="1">
        <f>'Total Revenue'!D170/Sales!D170</f>
        <v>7.4169376881481952E-2</v>
      </c>
      <c r="E170" s="1">
        <f>'Total Revenue'!E170/Sales!E170</f>
        <v>5.559336750040262E-2</v>
      </c>
      <c r="F170" s="1">
        <f>'Total Revenue'!F170/Sales!F170</f>
        <v>9.8909920219485151E-2</v>
      </c>
      <c r="G170" s="1">
        <f>'Total Revenue'!G170/Sales!G170</f>
        <v>0.19299629531048826</v>
      </c>
      <c r="H170" s="1">
        <f>'Total Revenue'!H170/Sales!H170</f>
        <v>8.3223924765952764E-2</v>
      </c>
      <c r="I170" s="1">
        <f>'Total Revenue'!I170/Sales!I170</f>
        <v>0.21143979361122384</v>
      </c>
      <c r="J170" s="1"/>
      <c r="K170" s="1">
        <f>'Total Revenue'!J170/Sales!J170</f>
        <v>8.8646363015905449E-2</v>
      </c>
      <c r="L170" s="1"/>
    </row>
    <row r="171" spans="1:12" x14ac:dyDescent="0.2">
      <c r="A171">
        <f t="shared" si="1"/>
        <v>2004</v>
      </c>
      <c r="B171">
        <f t="shared" si="2"/>
        <v>2</v>
      </c>
      <c r="C171" s="1">
        <f>'Total Revenue'!C171/Sales!C171</f>
        <v>8.6476785384009436E-2</v>
      </c>
      <c r="D171" s="1">
        <f>'Total Revenue'!D171/Sales!D171</f>
        <v>7.3537831305802284E-2</v>
      </c>
      <c r="E171" s="1">
        <f>'Total Revenue'!E171/Sales!E171</f>
        <v>5.509201445073212E-2</v>
      </c>
      <c r="F171" s="1">
        <f>'Total Revenue'!F171/Sales!F171</f>
        <v>0.10027561623302737</v>
      </c>
      <c r="G171" s="1">
        <f>'Total Revenue'!G171/Sales!G171</f>
        <v>0.20052563789452912</v>
      </c>
      <c r="H171" s="1">
        <f>'Total Revenue'!H171/Sales!H171</f>
        <v>8.3110155598086974E-2</v>
      </c>
      <c r="I171" s="1">
        <f>'Total Revenue'!I171/Sales!I171</f>
        <v>0.2057777160129243</v>
      </c>
      <c r="J171" s="1"/>
      <c r="K171" s="1">
        <f>'Total Revenue'!J171/Sales!J171</f>
        <v>8.9171674512260615E-2</v>
      </c>
      <c r="L171" s="1"/>
    </row>
    <row r="172" spans="1:12" x14ac:dyDescent="0.2">
      <c r="A172">
        <f t="shared" si="1"/>
        <v>2004</v>
      </c>
      <c r="B172">
        <f t="shared" si="2"/>
        <v>3</v>
      </c>
      <c r="C172" s="1">
        <f>'Total Revenue'!C172/Sales!C172</f>
        <v>8.512736099557025E-2</v>
      </c>
      <c r="D172" s="1">
        <f>'Total Revenue'!D172/Sales!D172</f>
        <v>7.3583033395839811E-2</v>
      </c>
      <c r="E172" s="1">
        <f>'Total Revenue'!E172/Sales!E172</f>
        <v>5.5343811039938143E-2</v>
      </c>
      <c r="F172" s="1">
        <f>'Total Revenue'!F172/Sales!F172</f>
        <v>0.10089951368967849</v>
      </c>
      <c r="G172" s="1">
        <f>'Total Revenue'!G172/Sales!G172</f>
        <v>0.20184540816305638</v>
      </c>
      <c r="H172" s="1">
        <f>'Total Revenue'!H172/Sales!H172</f>
        <v>8.3031275801230084E-2</v>
      </c>
      <c r="I172" s="1">
        <f>'Total Revenue'!I172/Sales!I172</f>
        <v>0.21829472912769282</v>
      </c>
      <c r="J172" s="1"/>
      <c r="K172" s="1">
        <f>'Total Revenue'!J172/Sales!J172</f>
        <v>8.8149435479942889E-2</v>
      </c>
      <c r="L172" s="1"/>
    </row>
    <row r="173" spans="1:12" x14ac:dyDescent="0.2">
      <c r="A173">
        <f t="shared" si="1"/>
        <v>2004</v>
      </c>
      <c r="B173">
        <f t="shared" si="2"/>
        <v>4</v>
      </c>
      <c r="C173" s="1">
        <f>'Total Revenue'!C173/Sales!C173</f>
        <v>8.4667348821532665E-2</v>
      </c>
      <c r="D173" s="1">
        <f>'Total Revenue'!D173/Sales!D173</f>
        <v>7.1533971743659872E-2</v>
      </c>
      <c r="E173" s="1">
        <f>'Total Revenue'!E173/Sales!E173</f>
        <v>5.6898087283791775E-2</v>
      </c>
      <c r="F173" s="1">
        <f>'Total Revenue'!F173/Sales!F173</f>
        <v>0.10128824361610217</v>
      </c>
      <c r="G173" s="1">
        <f>'Total Revenue'!G173/Sales!G173</f>
        <v>0.20174393542682473</v>
      </c>
      <c r="H173" s="1">
        <f>'Total Revenue'!H173/Sales!H173</f>
        <v>8.3724909118883833E-2</v>
      </c>
      <c r="I173" s="1">
        <f>'Total Revenue'!I173/Sales!I173</f>
        <v>0.22630827049359969</v>
      </c>
      <c r="J173" s="1"/>
      <c r="K173" s="1">
        <f>'Total Revenue'!J173/Sales!J173</f>
        <v>8.8597539452833468E-2</v>
      </c>
      <c r="L173" s="1"/>
    </row>
    <row r="174" spans="1:12" x14ac:dyDescent="0.2">
      <c r="A174">
        <f t="shared" si="1"/>
        <v>2004</v>
      </c>
      <c r="B174">
        <f t="shared" si="2"/>
        <v>5</v>
      </c>
      <c r="C174" s="1">
        <f>'Total Revenue'!C174/Sales!C174</f>
        <v>8.4681903257919244E-2</v>
      </c>
      <c r="D174" s="1">
        <f>'Total Revenue'!D174/Sales!D174</f>
        <v>7.325115572805567E-2</v>
      </c>
      <c r="E174" s="1">
        <f>'Total Revenue'!E174/Sales!E174</f>
        <v>4.7101376876290013E-2</v>
      </c>
      <c r="F174" s="1">
        <f>'Total Revenue'!F174/Sales!F174</f>
        <v>9.9608772606020995E-2</v>
      </c>
      <c r="G174" s="1">
        <f>'Total Revenue'!G174/Sales!G174</f>
        <v>0.2054352568443405</v>
      </c>
      <c r="H174" s="1">
        <f>'Total Revenue'!H174/Sales!H174</f>
        <v>8.3169405067124197E-2</v>
      </c>
      <c r="I174" s="1">
        <f>'Total Revenue'!I174/Sales!I174</f>
        <v>0.21712197800117378</v>
      </c>
      <c r="J174" s="1"/>
      <c r="K174" s="1">
        <f>'Total Revenue'!J174/Sales!J174</f>
        <v>8.7377289724484025E-2</v>
      </c>
      <c r="L174" s="1"/>
    </row>
    <row r="175" spans="1:12" x14ac:dyDescent="0.2">
      <c r="A175">
        <f t="shared" si="1"/>
        <v>2004</v>
      </c>
      <c r="B175">
        <f t="shared" si="2"/>
        <v>6</v>
      </c>
      <c r="C175" s="1">
        <f>'Total Revenue'!C175/Sales!C175</f>
        <v>8.3565214895412451E-2</v>
      </c>
      <c r="D175" s="1">
        <f>'Total Revenue'!D175/Sales!D175</f>
        <v>7.382453435971624E-2</v>
      </c>
      <c r="E175" s="1">
        <f>'Total Revenue'!E175/Sales!E175</f>
        <v>5.6444079222396748E-2</v>
      </c>
      <c r="F175" s="1">
        <f>'Total Revenue'!F175/Sales!F175</f>
        <v>9.7666371261505014E-2</v>
      </c>
      <c r="G175" s="1">
        <f>'Total Revenue'!G175/Sales!G175</f>
        <v>0.20887339596344878</v>
      </c>
      <c r="H175" s="1">
        <f>'Total Revenue'!H175/Sales!H175</f>
        <v>8.1934583058774837E-2</v>
      </c>
      <c r="I175" s="1">
        <f>'Total Revenue'!I175/Sales!I175</f>
        <v>0.20180380358728817</v>
      </c>
      <c r="J175" s="1"/>
      <c r="K175" s="1">
        <f>'Total Revenue'!J175/Sales!J175</f>
        <v>8.8287195409892896E-2</v>
      </c>
      <c r="L175" s="1"/>
    </row>
    <row r="176" spans="1:12" x14ac:dyDescent="0.2">
      <c r="A176">
        <f t="shared" si="1"/>
        <v>2004</v>
      </c>
      <c r="B176">
        <f t="shared" si="2"/>
        <v>7</v>
      </c>
      <c r="C176" s="1">
        <f>'Total Revenue'!C176/Sales!C176</f>
        <v>8.298579655392338E-2</v>
      </c>
      <c r="D176" s="1">
        <f>'Total Revenue'!D176/Sales!D176</f>
        <v>7.2370522137145774E-2</v>
      </c>
      <c r="E176" s="1">
        <f>'Total Revenue'!E176/Sales!E176</f>
        <v>6.6959970796013749E-2</v>
      </c>
      <c r="F176" s="1">
        <f>'Total Revenue'!F176/Sales!F176</f>
        <v>9.7287607090951356E-2</v>
      </c>
      <c r="G176" s="1">
        <f>'Total Revenue'!G176/Sales!G176</f>
        <v>0.20736378357389815</v>
      </c>
      <c r="H176" s="1">
        <f>'Total Revenue'!H176/Sales!H176</f>
        <v>8.1049788797456723E-2</v>
      </c>
      <c r="I176" s="1">
        <f>'Total Revenue'!I176/Sales!I176</f>
        <v>0.19957592923714734</v>
      </c>
      <c r="J176" s="1"/>
      <c r="K176" s="1">
        <f>'Total Revenue'!J176/Sales!J176</f>
        <v>8.8965212422667056E-2</v>
      </c>
      <c r="L176" s="1"/>
    </row>
    <row r="177" spans="1:13" x14ac:dyDescent="0.2">
      <c r="A177">
        <f t="shared" si="1"/>
        <v>2004</v>
      </c>
      <c r="B177">
        <f t="shared" si="2"/>
        <v>8</v>
      </c>
      <c r="C177" s="1">
        <f>'Total Revenue'!C177/Sales!C177</f>
        <v>8.3695367506619767E-2</v>
      </c>
      <c r="D177" s="1">
        <f>'Total Revenue'!D177/Sales!D177</f>
        <v>7.4601907959730929E-2</v>
      </c>
      <c r="E177" s="1">
        <f>'Total Revenue'!E177/Sales!E177</f>
        <v>5.6351732613442861E-2</v>
      </c>
      <c r="F177" s="1">
        <f>'Total Revenue'!F177/Sales!F177</f>
        <v>9.7766517865748886E-2</v>
      </c>
      <c r="G177" s="1">
        <f>'Total Revenue'!G177/Sales!G177</f>
        <v>0.21292162754771721</v>
      </c>
      <c r="H177" s="1">
        <f>'Total Revenue'!H177/Sales!H177</f>
        <v>8.2083818996405156E-2</v>
      </c>
      <c r="I177" s="1">
        <f>'Total Revenue'!I177/Sales!I177</f>
        <v>0.19607996349383958</v>
      </c>
      <c r="J177" s="1"/>
      <c r="K177" s="1">
        <f>'Total Revenue'!J177/Sales!J177</f>
        <v>8.8516290559190955E-2</v>
      </c>
      <c r="L177" s="1"/>
    </row>
    <row r="178" spans="1:13" x14ac:dyDescent="0.2">
      <c r="A178">
        <f t="shared" si="1"/>
        <v>2004</v>
      </c>
      <c r="B178">
        <f t="shared" si="2"/>
        <v>9</v>
      </c>
      <c r="C178" s="1">
        <f>'Total Revenue'!C178/Sales!C178</f>
        <v>8.4429014557087401E-2</v>
      </c>
      <c r="D178" s="1">
        <f>'Total Revenue'!D178/Sales!D178</f>
        <v>7.4143999459029969E-2</v>
      </c>
      <c r="E178" s="1">
        <f>'Total Revenue'!E178/Sales!E178</f>
        <v>5.7071458443387922E-2</v>
      </c>
      <c r="F178" s="1">
        <f>'Total Revenue'!F178/Sales!F178</f>
        <v>9.7685937581698523E-2</v>
      </c>
      <c r="G178" s="1">
        <f>'Total Revenue'!G178/Sales!G178</f>
        <v>0.20919310474614872</v>
      </c>
      <c r="H178" s="1">
        <f>'Total Revenue'!H178/Sales!H178</f>
        <v>8.2019116429316835E-2</v>
      </c>
      <c r="I178" s="1">
        <f>'Total Revenue'!I178/Sales!I178</f>
        <v>0.20476149607785921</v>
      </c>
      <c r="J178" s="1"/>
      <c r="K178" s="1">
        <f>'Total Revenue'!J178/Sales!J178</f>
        <v>8.8937400443142148E-2</v>
      </c>
      <c r="L178" s="1"/>
    </row>
    <row r="179" spans="1:13" x14ac:dyDescent="0.2">
      <c r="A179">
        <f t="shared" si="1"/>
        <v>2004</v>
      </c>
      <c r="B179">
        <f t="shared" si="2"/>
        <v>10</v>
      </c>
      <c r="C179" s="1">
        <f>'Total Revenue'!C179/Sales!C179</f>
        <v>8.400746619454659E-2</v>
      </c>
      <c r="D179" s="1">
        <f>'Total Revenue'!D179/Sales!D179</f>
        <v>7.340124757587406E-2</v>
      </c>
      <c r="E179" s="1">
        <f>'Total Revenue'!E179/Sales!E179</f>
        <v>5.7084739509623075E-2</v>
      </c>
      <c r="F179" s="1">
        <f>'Total Revenue'!F179/Sales!F179</f>
        <v>9.8545733368754412E-2</v>
      </c>
      <c r="G179" s="1">
        <f>'Total Revenue'!G179/Sales!G179</f>
        <v>0.21259014162260129</v>
      </c>
      <c r="H179" s="1">
        <f>'Total Revenue'!H179/Sales!H179</f>
        <v>8.2561620756824175E-2</v>
      </c>
      <c r="I179" s="1">
        <f>'Total Revenue'!I179/Sales!I179</f>
        <v>0.1996903520208605</v>
      </c>
      <c r="J179" s="1"/>
      <c r="K179" s="1">
        <f>'Total Revenue'!J179/Sales!J179</f>
        <v>8.8467922501752089E-2</v>
      </c>
      <c r="L179" s="1"/>
    </row>
    <row r="180" spans="1:13" x14ac:dyDescent="0.2">
      <c r="A180">
        <f t="shared" si="1"/>
        <v>2004</v>
      </c>
      <c r="B180">
        <f t="shared" si="2"/>
        <v>11</v>
      </c>
      <c r="C180" s="1">
        <f>'Total Revenue'!C180/Sales!C180</f>
        <v>8.503970746450161E-2</v>
      </c>
      <c r="D180" s="1">
        <f>'Total Revenue'!D180/Sales!D180</f>
        <v>7.3177634550159881E-2</v>
      </c>
      <c r="E180" s="1">
        <f>'Total Revenue'!E180/Sales!E180</f>
        <v>5.614184151795891E-2</v>
      </c>
      <c r="F180" s="1">
        <f>'Total Revenue'!F180/Sales!F180</f>
        <v>0.10003053986719362</v>
      </c>
      <c r="G180" s="1">
        <f>'Total Revenue'!G180/Sales!G180</f>
        <v>0.207996170922532</v>
      </c>
      <c r="H180" s="1">
        <f>'Total Revenue'!H180/Sales!H180</f>
        <v>8.2895847643419632E-2</v>
      </c>
      <c r="I180" s="1">
        <f>'Total Revenue'!I180/Sales!I180</f>
        <v>0.21650626678603402</v>
      </c>
      <c r="J180" s="1"/>
      <c r="K180" s="1">
        <f>'Total Revenue'!J180/Sales!J180</f>
        <v>8.8400736818530196E-2</v>
      </c>
      <c r="L180" s="1"/>
    </row>
    <row r="181" spans="1:13" x14ac:dyDescent="0.2">
      <c r="A181">
        <f t="shared" si="1"/>
        <v>2004</v>
      </c>
      <c r="B181">
        <f t="shared" si="2"/>
        <v>12</v>
      </c>
      <c r="C181" s="1">
        <f>'Total Revenue'!C181/Sales!C181</f>
        <v>8.3835635003609202E-2</v>
      </c>
      <c r="D181" s="1">
        <f>'Total Revenue'!D181/Sales!D181</f>
        <v>7.3203261216189336E-2</v>
      </c>
      <c r="E181" s="1">
        <f>'Total Revenue'!E181/Sales!E181</f>
        <v>5.5336423727770007E-2</v>
      </c>
      <c r="F181" s="1">
        <f>'Total Revenue'!F181/Sales!F181</f>
        <v>9.9656472558984674E-2</v>
      </c>
      <c r="G181" s="1">
        <f>'Total Revenue'!G181/Sales!G181</f>
        <v>0.2004154113538848</v>
      </c>
      <c r="H181" s="1">
        <f>'Total Revenue'!H181/Sales!H181</f>
        <v>8.2324674058799119E-2</v>
      </c>
      <c r="I181" s="1">
        <f>'Total Revenue'!I181/Sales!I181</f>
        <v>0.20819262461164392</v>
      </c>
      <c r="J181" s="1"/>
      <c r="K181" s="1">
        <f>'Total Revenue'!J181/Sales!J181</f>
        <v>8.7861170501013844E-2</v>
      </c>
      <c r="L181" s="1"/>
    </row>
    <row r="182" spans="1:13" x14ac:dyDescent="0.2">
      <c r="A182">
        <f t="shared" si="1"/>
        <v>2005</v>
      </c>
      <c r="B182">
        <f t="shared" si="2"/>
        <v>1</v>
      </c>
      <c r="C182" s="1">
        <f>'Total Revenue'!C182/Sales!C182</f>
        <v>8.3144193642739839E-2</v>
      </c>
      <c r="D182" s="1">
        <f>'Total Revenue'!D182/Sales!D182</f>
        <v>7.1944545882048724E-2</v>
      </c>
      <c r="E182" s="1">
        <f>'Total Revenue'!E182/Sales!E182</f>
        <v>5.3368404712482553E-2</v>
      </c>
      <c r="F182" s="1">
        <f>'Total Revenue'!F182/Sales!F182</f>
        <v>9.8450208095367198E-2</v>
      </c>
      <c r="G182" s="1">
        <f>'Total Revenue'!G182/Sales!G182</f>
        <v>0.19466063098558251</v>
      </c>
      <c r="H182" s="1">
        <f>'Total Revenue'!H182/Sales!H182</f>
        <v>8.2348947197452046E-2</v>
      </c>
      <c r="I182" s="1">
        <f>'Total Revenue'!I182/Sales!I182</f>
        <v>0.2067140668307883</v>
      </c>
      <c r="J182" s="1"/>
      <c r="K182" s="1">
        <f>'Total Revenue'!J182/Sales!J182</f>
        <v>8.7359090854595353E-2</v>
      </c>
      <c r="L182" s="1"/>
    </row>
    <row r="183" spans="1:13" x14ac:dyDescent="0.2">
      <c r="A183">
        <f t="shared" si="1"/>
        <v>2005</v>
      </c>
      <c r="B183">
        <f t="shared" si="2"/>
        <v>2</v>
      </c>
      <c r="C183" s="1">
        <f>'Total Revenue'!C183/Sales!C183</f>
        <v>8.4445790943734805E-2</v>
      </c>
      <c r="D183" s="1">
        <f>'Total Revenue'!D183/Sales!D183</f>
        <v>7.2443004879539502E-2</v>
      </c>
      <c r="E183" s="1">
        <f>'Total Revenue'!E183/Sales!E183</f>
        <v>5.4116148927803392E-2</v>
      </c>
      <c r="F183" s="1">
        <f>'Total Revenue'!F183/Sales!F183</f>
        <v>9.934426740543785E-2</v>
      </c>
      <c r="G183" s="1">
        <f>'Total Revenue'!G183/Sales!G183</f>
        <v>0.19930538609432369</v>
      </c>
      <c r="H183" s="1">
        <f>'Total Revenue'!H183/Sales!H183</f>
        <v>8.3493960967919167E-2</v>
      </c>
      <c r="I183" s="1">
        <f>'Total Revenue'!I183/Sales!I183</f>
        <v>0.21623148380617624</v>
      </c>
      <c r="J183" s="1"/>
      <c r="K183" s="1">
        <f>'Total Revenue'!J183/Sales!J183</f>
        <v>8.8225720750356326E-2</v>
      </c>
      <c r="L183" s="1"/>
    </row>
    <row r="184" spans="1:13" x14ac:dyDescent="0.2">
      <c r="A184">
        <f t="shared" si="1"/>
        <v>2005</v>
      </c>
      <c r="B184">
        <f t="shared" si="2"/>
        <v>3</v>
      </c>
      <c r="C184" s="1">
        <f>'Total Revenue'!C184/Sales!C184</f>
        <v>8.4055807533978372E-2</v>
      </c>
      <c r="D184" s="1">
        <f>'Total Revenue'!D184/Sales!D184</f>
        <v>7.2079498914342746E-2</v>
      </c>
      <c r="E184" s="1">
        <f>'Total Revenue'!E184/Sales!E184</f>
        <v>5.4061628964148296E-2</v>
      </c>
      <c r="F184" s="1">
        <f>'Total Revenue'!F184/Sales!F184</f>
        <v>0.10019725283911776</v>
      </c>
      <c r="G184" s="1">
        <f>'Total Revenue'!G184/Sales!G184</f>
        <v>0.19781736317737561</v>
      </c>
      <c r="H184" s="1">
        <f>'Total Revenue'!H184/Sales!H184</f>
        <v>8.2386826158640555E-2</v>
      </c>
      <c r="I184" s="1">
        <f>'Total Revenue'!I184/Sales!I184</f>
        <v>0.21204965971552639</v>
      </c>
      <c r="J184" s="1"/>
      <c r="K184" s="1">
        <f>'Total Revenue'!J184/Sales!J184</f>
        <v>8.7727831969492978E-2</v>
      </c>
      <c r="L184" s="1"/>
    </row>
    <row r="185" spans="1:13" x14ac:dyDescent="0.2">
      <c r="A185">
        <f t="shared" si="1"/>
        <v>2005</v>
      </c>
      <c r="B185">
        <f t="shared" si="2"/>
        <v>4</v>
      </c>
      <c r="C185" s="1">
        <f>'Total Revenue'!C185/Sales!C185</f>
        <v>8.3216613552448082E-2</v>
      </c>
      <c r="D185" s="1">
        <f>'Total Revenue'!D185/Sales!D185</f>
        <v>7.20761475484199E-2</v>
      </c>
      <c r="E185" s="1">
        <f>'Total Revenue'!E185/Sales!E185</f>
        <v>5.3529047505617926E-2</v>
      </c>
      <c r="F185" s="1">
        <f>'Total Revenue'!F185/Sales!F185</f>
        <v>9.9830566380213315E-2</v>
      </c>
      <c r="G185" s="1">
        <f>'Total Revenue'!G185/Sales!G185</f>
        <v>0.20066824333260488</v>
      </c>
      <c r="H185" s="1">
        <f>'Total Revenue'!H185/Sales!H185</f>
        <v>8.1783058742136969E-2</v>
      </c>
      <c r="I185" s="1">
        <f>'Total Revenue'!I185/Sales!I185</f>
        <v>0.2392465225919827</v>
      </c>
      <c r="J185" s="1"/>
      <c r="K185" s="1">
        <f>'Total Revenue'!J185/Sales!J185</f>
        <v>8.7175639205428104E-2</v>
      </c>
      <c r="L185" s="1"/>
    </row>
    <row r="186" spans="1:13" x14ac:dyDescent="0.2">
      <c r="A186">
        <f t="shared" si="1"/>
        <v>2005</v>
      </c>
      <c r="B186">
        <f t="shared" si="2"/>
        <v>5</v>
      </c>
      <c r="C186" s="1">
        <f>'Total Revenue'!C186/Sales!C186</f>
        <v>8.3790709383720866E-2</v>
      </c>
      <c r="D186" s="1">
        <f>'Total Revenue'!D186/Sales!D186</f>
        <v>7.2378414248214368E-2</v>
      </c>
      <c r="E186" s="1">
        <f>'Total Revenue'!E186/Sales!E186</f>
        <v>5.4446826209130654E-2</v>
      </c>
      <c r="F186" s="1">
        <f>'Total Revenue'!F186/Sales!F186</f>
        <v>9.9347262112812626E-2</v>
      </c>
      <c r="G186" s="1">
        <f>'Total Revenue'!G186/Sales!G186</f>
        <v>0.20395279245167791</v>
      </c>
      <c r="H186" s="1">
        <f>'Total Revenue'!H186/Sales!H186</f>
        <v>8.1842709024839186E-2</v>
      </c>
      <c r="I186" s="1">
        <f>'Total Revenue'!I186/Sales!I186</f>
        <v>0.2253112543765777</v>
      </c>
      <c r="J186" s="1"/>
      <c r="K186" s="1">
        <f>'Total Revenue'!J186/Sales!J186</f>
        <v>8.7598018337794237E-2</v>
      </c>
      <c r="L186" s="1"/>
    </row>
    <row r="187" spans="1:13" x14ac:dyDescent="0.2">
      <c r="A187">
        <f t="shared" si="1"/>
        <v>2005</v>
      </c>
      <c r="B187">
        <f t="shared" si="2"/>
        <v>6</v>
      </c>
      <c r="C187" s="1">
        <f>'Total Revenue'!C187/Sales!C187</f>
        <v>8.2169349491032842E-2</v>
      </c>
      <c r="D187" s="1">
        <f>'Total Revenue'!D187/Sales!D187</f>
        <v>7.3310575766063077E-2</v>
      </c>
      <c r="E187" s="1">
        <f>'Total Revenue'!E187/Sales!E187</f>
        <v>5.4542647366059543E-2</v>
      </c>
      <c r="F187" s="1">
        <f>'Total Revenue'!F187/Sales!F187</f>
        <v>9.7132365486637701E-2</v>
      </c>
      <c r="G187" s="1">
        <f>'Total Revenue'!G187/Sales!G187</f>
        <v>0.20544353576253332</v>
      </c>
      <c r="H187" s="1">
        <f>'Total Revenue'!H187/Sales!H187</f>
        <v>8.0409072345942051E-2</v>
      </c>
      <c r="I187" s="1">
        <f>'Total Revenue'!I187/Sales!I187</f>
        <v>0.21653897694817062</v>
      </c>
      <c r="J187" s="1"/>
      <c r="K187" s="1">
        <f>'Total Revenue'!J187/Sales!J187</f>
        <v>8.7183530881643462E-2</v>
      </c>
      <c r="L187" s="1"/>
    </row>
    <row r="188" spans="1:13" x14ac:dyDescent="0.2">
      <c r="A188">
        <f t="shared" si="1"/>
        <v>2005</v>
      </c>
      <c r="B188">
        <f t="shared" si="2"/>
        <v>7</v>
      </c>
      <c r="C188" s="1">
        <f>'Total Revenue'!C188/Sales!C188</f>
        <v>8.1403458161733208E-2</v>
      </c>
      <c r="D188" s="1">
        <f>'Total Revenue'!D188/Sales!D188</f>
        <v>7.192897499152108E-2</v>
      </c>
      <c r="E188" s="1">
        <f>'Total Revenue'!E188/Sales!E188</f>
        <v>5.5027723183883305E-2</v>
      </c>
      <c r="F188" s="1">
        <f>'Total Revenue'!F188/Sales!F188</f>
        <v>9.6365823143387791E-2</v>
      </c>
      <c r="G188" s="1">
        <f>'Total Revenue'!G188/Sales!G188</f>
        <v>0.20469601127919815</v>
      </c>
      <c r="H188" s="1">
        <f>'Total Revenue'!H188/Sales!H188</f>
        <v>7.9226365995356651E-2</v>
      </c>
      <c r="I188" s="1">
        <f>'Total Revenue'!I188/Sales!I188</f>
        <v>0.20148612935818508</v>
      </c>
      <c r="J188" s="1"/>
      <c r="K188" s="1">
        <f>'Total Revenue'!J188/Sales!J188</f>
        <v>8.6733709885132917E-2</v>
      </c>
      <c r="L188" s="1"/>
      <c r="M188" s="39"/>
    </row>
    <row r="189" spans="1:13" x14ac:dyDescent="0.2">
      <c r="A189">
        <f t="shared" si="1"/>
        <v>2005</v>
      </c>
      <c r="B189">
        <f t="shared" si="2"/>
        <v>8</v>
      </c>
      <c r="C189" s="1">
        <f>'Total Revenue'!C189/Sales!C189</f>
        <v>8.191508180138124E-2</v>
      </c>
      <c r="D189" s="1">
        <f>'Total Revenue'!D189/Sales!D189</f>
        <v>7.4132882633644023E-2</v>
      </c>
      <c r="E189" s="1">
        <f>'Total Revenue'!E189/Sales!E189</f>
        <v>6.1734738171933562E-2</v>
      </c>
      <c r="F189" s="1">
        <f>'Total Revenue'!F189/Sales!F189</f>
        <v>9.6067490050545906E-2</v>
      </c>
      <c r="G189" s="1">
        <f>'Total Revenue'!G189/Sales!G189</f>
        <v>0.20594335947487963</v>
      </c>
      <c r="H189" s="1">
        <f>'Total Revenue'!H189/Sales!H189</f>
        <v>7.9906750602295948E-2</v>
      </c>
      <c r="I189" s="1">
        <f>'Total Revenue'!I189/Sales!I189</f>
        <v>0.19261060609332153</v>
      </c>
      <c r="J189" s="1"/>
      <c r="K189" s="1">
        <f>'Total Revenue'!J189/Sales!J189</f>
        <v>8.770753447572785E-2</v>
      </c>
      <c r="L189" s="1"/>
      <c r="M189" s="39"/>
    </row>
    <row r="190" spans="1:13" x14ac:dyDescent="0.2">
      <c r="A190">
        <f t="shared" si="1"/>
        <v>2005</v>
      </c>
      <c r="B190">
        <f t="shared" si="2"/>
        <v>9</v>
      </c>
      <c r="C190" s="1">
        <f>'Total Revenue'!C190/Sales!C190</f>
        <v>8.1230458523335936E-2</v>
      </c>
      <c r="D190" s="1">
        <f>'Total Revenue'!D190/Sales!D190</f>
        <v>7.2294688712053162E-2</v>
      </c>
      <c r="E190" s="1">
        <f>'Total Revenue'!E190/Sales!E190</f>
        <v>5.4989924804520363E-2</v>
      </c>
      <c r="F190" s="1">
        <f>'Total Revenue'!F190/Sales!F190</f>
        <v>9.61957842840334E-2</v>
      </c>
      <c r="G190" s="1">
        <f>'Total Revenue'!G190/Sales!G190</f>
        <v>0.20250911686709239</v>
      </c>
      <c r="H190" s="1">
        <f>'Total Revenue'!H190/Sales!H190</f>
        <v>7.9284637371009672E-2</v>
      </c>
      <c r="I190" s="1">
        <f>'Total Revenue'!I190/Sales!I190</f>
        <v>0.19439437683101249</v>
      </c>
      <c r="J190" s="1"/>
      <c r="K190" s="1">
        <f>'Total Revenue'!J190/Sales!J190</f>
        <v>8.7060512572004062E-2</v>
      </c>
      <c r="L190" s="1"/>
    </row>
    <row r="191" spans="1:13" x14ac:dyDescent="0.2">
      <c r="A191">
        <f t="shared" si="1"/>
        <v>2005</v>
      </c>
      <c r="B191">
        <f t="shared" si="2"/>
        <v>10</v>
      </c>
      <c r="C191" s="1">
        <f>'Total Revenue'!C191/Sales!C191</f>
        <v>8.2904838654749083E-2</v>
      </c>
      <c r="D191" s="1">
        <f>'Total Revenue'!D191/Sales!D191</f>
        <v>7.2838327159518337E-2</v>
      </c>
      <c r="E191" s="1">
        <f>'Total Revenue'!E191/Sales!E191</f>
        <v>5.5471220507914781E-2</v>
      </c>
      <c r="F191" s="1">
        <f>'Total Revenue'!F191/Sales!F191</f>
        <v>9.7354461906094647E-2</v>
      </c>
      <c r="G191" s="1">
        <f>'Total Revenue'!G191/Sales!G191</f>
        <v>0.20522359725021841</v>
      </c>
      <c r="H191" s="1">
        <f>'Total Revenue'!H191/Sales!H191</f>
        <v>8.0654439785094692E-2</v>
      </c>
      <c r="I191" s="1">
        <f>'Total Revenue'!I191/Sales!I191</f>
        <v>0.20653928394870544</v>
      </c>
      <c r="J191" s="1"/>
      <c r="K191" s="1">
        <f>'Total Revenue'!J191/Sales!J191</f>
        <v>8.7315695395448104E-2</v>
      </c>
      <c r="L191" s="1"/>
      <c r="M191" s="18"/>
    </row>
    <row r="192" spans="1:13" x14ac:dyDescent="0.2">
      <c r="A192">
        <f t="shared" si="1"/>
        <v>2005</v>
      </c>
      <c r="B192">
        <f t="shared" si="2"/>
        <v>11</v>
      </c>
      <c r="C192" s="1">
        <f>'Total Revenue'!C192/Sales!C192</f>
        <v>8.3727652050776466E-2</v>
      </c>
      <c r="D192" s="1">
        <f>'Total Revenue'!D192/Sales!D192</f>
        <v>7.252929741771047E-2</v>
      </c>
      <c r="E192" s="1">
        <f>'Total Revenue'!E192/Sales!E192</f>
        <v>5.5122076911850983E-2</v>
      </c>
      <c r="F192" s="1">
        <f>'Total Revenue'!F192/Sales!F192</f>
        <v>9.9165184772272943E-2</v>
      </c>
      <c r="G192" s="1">
        <f>'Total Revenue'!G192/Sales!G192</f>
        <v>0.20053043832166967</v>
      </c>
      <c r="H192" s="1">
        <f>'Total Revenue'!H192/Sales!H192</f>
        <v>8.2525213048189966E-2</v>
      </c>
      <c r="I192" s="1">
        <f>'Total Revenue'!I192/Sales!I192</f>
        <v>0.22403825043300077</v>
      </c>
      <c r="J192" s="1"/>
      <c r="K192" s="1">
        <f>'Total Revenue'!J192/Sales!J192</f>
        <v>8.8365914753881711E-2</v>
      </c>
      <c r="L192" s="1"/>
      <c r="M192" s="18"/>
    </row>
    <row r="193" spans="1:18" x14ac:dyDescent="0.2">
      <c r="A193">
        <f t="shared" si="1"/>
        <v>2005</v>
      </c>
      <c r="B193">
        <f t="shared" si="2"/>
        <v>12</v>
      </c>
      <c r="C193" s="1">
        <f>'Total Revenue'!C193/Sales!C193</f>
        <v>8.2442558714437439E-2</v>
      </c>
      <c r="D193" s="1">
        <f>'Total Revenue'!D193/Sales!D193</f>
        <v>7.2192780339767518E-2</v>
      </c>
      <c r="E193" s="1">
        <f>'Total Revenue'!E193/Sales!E193</f>
        <v>5.4597533920444807E-2</v>
      </c>
      <c r="F193" s="1">
        <f>'Total Revenue'!F193/Sales!F193</f>
        <v>9.9241778002482073E-2</v>
      </c>
      <c r="G193" s="1">
        <f>'Total Revenue'!G193/Sales!G193</f>
        <v>0.194379454254587</v>
      </c>
      <c r="H193" s="1">
        <f>'Total Revenue'!H193/Sales!H193</f>
        <v>8.0840430614484815E-2</v>
      </c>
      <c r="I193" s="1">
        <f>'Total Revenue'!I193/Sales!I193</f>
        <v>0.22756755073872539</v>
      </c>
      <c r="J193" s="1"/>
      <c r="K193" s="1">
        <f>'Total Revenue'!J193/Sales!J193</f>
        <v>8.7773811009264041E-2</v>
      </c>
      <c r="L193" s="1"/>
      <c r="M193" s="18"/>
    </row>
    <row r="194" spans="1:18" x14ac:dyDescent="0.2">
      <c r="A194">
        <f t="shared" si="1"/>
        <v>2006</v>
      </c>
      <c r="B194">
        <f t="shared" si="2"/>
        <v>1</v>
      </c>
      <c r="C194" s="1">
        <f>'Total Revenue'!C194/Sales!C194</f>
        <v>9.4693409366563647E-2</v>
      </c>
      <c r="D194" s="1">
        <f>'Total Revenue'!D194/Sales!D194</f>
        <v>8.4622317727379215E-2</v>
      </c>
      <c r="E194" s="1">
        <f>'Total Revenue'!E194/Sales!E194</f>
        <v>6.5869455532126281E-2</v>
      </c>
      <c r="F194" s="1">
        <f>'Total Revenue'!F194/Sales!F194</f>
        <v>0.11008814939348886</v>
      </c>
      <c r="G194" s="1">
        <f>'Total Revenue'!G194/Sales!G194</f>
        <v>0.20409335640938964</v>
      </c>
      <c r="H194" s="1">
        <f>'Total Revenue'!H194/Sales!H194</f>
        <v>9.375941517210816E-2</v>
      </c>
      <c r="I194" s="1">
        <f>'Total Revenue'!I194/Sales!I194</f>
        <v>0.2263676688023657</v>
      </c>
      <c r="J194" s="1"/>
      <c r="K194" s="1">
        <f>'Total Revenue'!J194/Sales!J194</f>
        <v>9.9995428167678813E-2</v>
      </c>
      <c r="L194" s="1"/>
      <c r="P194" s="41"/>
      <c r="Q194" s="41"/>
      <c r="R194" s="41"/>
    </row>
    <row r="195" spans="1:18" x14ac:dyDescent="0.2">
      <c r="A195">
        <f t="shared" si="1"/>
        <v>2006</v>
      </c>
      <c r="B195">
        <f t="shared" si="2"/>
        <v>2</v>
      </c>
      <c r="C195" s="1">
        <f>'Total Revenue'!C195/Sales!C195</f>
        <v>9.6174598149375401E-2</v>
      </c>
      <c r="D195" s="1">
        <f>'Total Revenue'!D195/Sales!D195</f>
        <v>8.286131131698686E-2</v>
      </c>
      <c r="E195" s="1">
        <f>'Total Revenue'!E195/Sales!E195</f>
        <v>6.9927262919493513E-2</v>
      </c>
      <c r="F195" s="1">
        <f>'Total Revenue'!F195/Sales!F195</f>
        <v>0.11104593639931905</v>
      </c>
      <c r="G195" s="1">
        <f>'Total Revenue'!G195/Sales!G195</f>
        <v>0.21454936277454573</v>
      </c>
      <c r="H195" s="1">
        <f>'Total Revenue'!H195/Sales!H195</f>
        <v>9.4680411201555986E-2</v>
      </c>
      <c r="I195" s="1">
        <f>'Total Revenue'!I195/Sales!I195</f>
        <v>0.23905618917302832</v>
      </c>
      <c r="J195" s="1"/>
      <c r="K195" s="1">
        <f>'Total Revenue'!J195/Sales!J195</f>
        <v>0.10144286358574019</v>
      </c>
      <c r="L195" s="1"/>
      <c r="P195" s="41"/>
      <c r="Q195" s="41"/>
      <c r="R195" s="41"/>
    </row>
    <row r="196" spans="1:18" x14ac:dyDescent="0.2">
      <c r="A196">
        <f t="shared" si="1"/>
        <v>2006</v>
      </c>
      <c r="B196">
        <f t="shared" si="2"/>
        <v>3</v>
      </c>
      <c r="C196" s="1">
        <f>'Total Revenue'!C196/Sales!C196</f>
        <v>9.603388790161578E-2</v>
      </c>
      <c r="D196" s="1">
        <f>'Total Revenue'!D196/Sales!D196</f>
        <v>8.4436466244889721E-2</v>
      </c>
      <c r="E196" s="1">
        <f>'Total Revenue'!E196/Sales!E196</f>
        <v>6.5336545483677413E-2</v>
      </c>
      <c r="F196" s="1">
        <f>'Total Revenue'!F196/Sales!F196</f>
        <v>0.11192841673956805</v>
      </c>
      <c r="G196" s="1">
        <f>'Total Revenue'!G196/Sales!G196</f>
        <v>0.20830853642324731</v>
      </c>
      <c r="H196" s="1">
        <f>'Total Revenue'!H196/Sales!H196</f>
        <v>9.4553176476198889E-2</v>
      </c>
      <c r="I196" s="1">
        <f>'Total Revenue'!I196/Sales!I196</f>
        <v>0.24810964810964811</v>
      </c>
      <c r="J196" s="1"/>
      <c r="K196" s="1">
        <f>'Total Revenue'!J196/Sales!J196</f>
        <v>0.10019590775469453</v>
      </c>
      <c r="L196" s="1"/>
      <c r="P196" s="41"/>
      <c r="Q196" s="41"/>
      <c r="R196" s="41"/>
    </row>
    <row r="197" spans="1:18" x14ac:dyDescent="0.2">
      <c r="A197">
        <f t="shared" si="1"/>
        <v>2006</v>
      </c>
      <c r="B197">
        <f t="shared" si="2"/>
        <v>4</v>
      </c>
      <c r="C197" s="1">
        <f>'Total Revenue'!C197/Sales!C197</f>
        <v>9.5411662056498994E-2</v>
      </c>
      <c r="D197" s="1">
        <f>'Total Revenue'!D197/Sales!D197</f>
        <v>8.2245609769637962E-2</v>
      </c>
      <c r="E197" s="1">
        <f>'Total Revenue'!E197/Sales!E197</f>
        <v>6.6251979401110342E-2</v>
      </c>
      <c r="F197" s="1">
        <f>'Total Revenue'!F197/Sales!F197</f>
        <v>0.11142708768664313</v>
      </c>
      <c r="G197" s="1">
        <f>'Total Revenue'!G197/Sales!G197</f>
        <v>0.21346584524160575</v>
      </c>
      <c r="H197" s="1">
        <f>'Total Revenue'!H197/Sales!H197</f>
        <v>9.3655784494839342E-2</v>
      </c>
      <c r="I197" s="1">
        <f>'Total Revenue'!I197/Sales!I197</f>
        <v>0.24223546236307586</v>
      </c>
      <c r="J197" s="1"/>
      <c r="K197" s="1">
        <f>'Total Revenue'!J197/Sales!J197</f>
        <v>9.9698161296415358E-2</v>
      </c>
      <c r="L197" s="1"/>
      <c r="P197" s="41"/>
      <c r="Q197" s="41"/>
      <c r="R197" s="41"/>
    </row>
    <row r="198" spans="1:18" x14ac:dyDescent="0.2">
      <c r="A198">
        <f t="shared" si="1"/>
        <v>2006</v>
      </c>
      <c r="B198">
        <f t="shared" si="2"/>
        <v>5</v>
      </c>
      <c r="C198" s="1">
        <f>'Total Revenue'!C198/Sales!C198</f>
        <v>9.4864478515186035E-2</v>
      </c>
      <c r="D198" s="1">
        <f>'Total Revenue'!D198/Sales!D198</f>
        <v>8.46252999050041E-2</v>
      </c>
      <c r="E198" s="1">
        <f>'Total Revenue'!E198/Sales!E198</f>
        <v>6.5292201931123436E-2</v>
      </c>
      <c r="F198" s="1">
        <f>'Total Revenue'!F198/Sales!F198</f>
        <v>0.10996256858397137</v>
      </c>
      <c r="G198" s="1">
        <f>'Total Revenue'!G198/Sales!G198</f>
        <v>0.21385780465677409</v>
      </c>
      <c r="H198" s="1">
        <f>'Total Revenue'!H198/Sales!H198</f>
        <v>9.2967155713264693E-2</v>
      </c>
      <c r="I198" s="1">
        <f>'Total Revenue'!I198/Sales!I198</f>
        <v>0.22361474513960189</v>
      </c>
      <c r="J198" s="1"/>
      <c r="K198" s="1">
        <f>'Total Revenue'!J198/Sales!J198</f>
        <v>9.9421200554431113E-2</v>
      </c>
      <c r="L198" s="1"/>
      <c r="P198" s="41"/>
      <c r="Q198" s="41"/>
      <c r="R198" s="41"/>
    </row>
    <row r="199" spans="1:18" x14ac:dyDescent="0.2">
      <c r="A199">
        <f t="shared" si="1"/>
        <v>2006</v>
      </c>
      <c r="B199">
        <f t="shared" si="2"/>
        <v>6</v>
      </c>
      <c r="C199" s="1">
        <f>'Total Revenue'!C199/Sales!C199</f>
        <v>9.3803838522660596E-2</v>
      </c>
      <c r="D199" s="1">
        <f>'Total Revenue'!D199/Sales!D199</f>
        <v>8.353674400181392E-2</v>
      </c>
      <c r="E199" s="1">
        <f>'Total Revenue'!E199/Sales!E199</f>
        <v>6.5803154707604922E-2</v>
      </c>
      <c r="F199" s="1">
        <f>'Total Revenue'!F199/Sales!F199</f>
        <v>0.10865163862250289</v>
      </c>
      <c r="G199" s="1">
        <f>'Total Revenue'!G199/Sales!G199</f>
        <v>0.2159255859722323</v>
      </c>
      <c r="H199" s="1">
        <f>'Total Revenue'!H199/Sales!H199</f>
        <v>9.1790553256290944E-2</v>
      </c>
      <c r="I199" s="1">
        <f>'Total Revenue'!I199/Sales!I199</f>
        <v>0.21097472459288916</v>
      </c>
      <c r="J199" s="1"/>
      <c r="K199" s="1">
        <f>'Total Revenue'!J199/Sales!J199</f>
        <v>9.9354240450234818E-2</v>
      </c>
      <c r="L199" s="1"/>
      <c r="P199" s="41"/>
      <c r="Q199" s="41"/>
      <c r="R199" s="41"/>
    </row>
    <row r="200" spans="1:18" x14ac:dyDescent="0.2">
      <c r="A200">
        <f t="shared" si="1"/>
        <v>2006</v>
      </c>
      <c r="B200">
        <f t="shared" si="2"/>
        <v>7</v>
      </c>
      <c r="C200" s="1">
        <f>'Total Revenue'!C200/Sales!C200</f>
        <v>9.3287954490722164E-2</v>
      </c>
      <c r="D200" s="1">
        <f>'Total Revenue'!D200/Sales!D200</f>
        <v>8.3189702704858898E-2</v>
      </c>
      <c r="E200" s="1">
        <f>'Total Revenue'!E200/Sales!E200</f>
        <v>6.4939215995072602E-2</v>
      </c>
      <c r="F200" s="1">
        <f>'Total Revenue'!F200/Sales!F200</f>
        <v>0.10816432014753291</v>
      </c>
      <c r="G200" s="1">
        <f>'Total Revenue'!G200/Sales!G200</f>
        <v>0.21791412786889297</v>
      </c>
      <c r="H200" s="1">
        <f>'Total Revenue'!H200/Sales!H200</f>
        <v>9.1204978294684658E-2</v>
      </c>
      <c r="I200" s="1">
        <f>'Total Revenue'!I200/Sales!I200</f>
        <v>0.20204983616551095</v>
      </c>
      <c r="J200" s="1"/>
      <c r="K200" s="1">
        <f>'Total Revenue'!J200/Sales!J200</f>
        <v>9.8994795384243092E-2</v>
      </c>
      <c r="L200" s="1"/>
      <c r="P200" s="41"/>
      <c r="Q200" s="41"/>
      <c r="R200" s="41"/>
    </row>
    <row r="201" spans="1:18" x14ac:dyDescent="0.2">
      <c r="A201">
        <f t="shared" si="1"/>
        <v>2006</v>
      </c>
      <c r="B201">
        <f t="shared" si="2"/>
        <v>8</v>
      </c>
      <c r="C201" s="1">
        <f>'Total Revenue'!C201/Sales!C201</f>
        <v>9.4225790841209869E-2</v>
      </c>
      <c r="D201" s="1">
        <f>'Total Revenue'!D201/Sales!D201</f>
        <v>8.3192593234736378E-2</v>
      </c>
      <c r="E201" s="1">
        <f>'Total Revenue'!E201/Sales!E201</f>
        <v>6.5805278463319336E-2</v>
      </c>
      <c r="F201" s="1">
        <f>'Total Revenue'!F201/Sales!F201</f>
        <v>0.10820924279384686</v>
      </c>
      <c r="G201" s="1">
        <f>'Total Revenue'!G201/Sales!G201</f>
        <v>0.21704859128238554</v>
      </c>
      <c r="H201" s="1">
        <f>'Total Revenue'!H201/Sales!H201</f>
        <v>9.2216007320867474E-2</v>
      </c>
      <c r="I201" s="1">
        <f>'Total Revenue'!I201/Sales!I201</f>
        <v>0.18940829359991038</v>
      </c>
      <c r="J201" s="1"/>
      <c r="K201" s="1">
        <f>'Total Revenue'!J201/Sales!J201</f>
        <v>9.9349797677397031E-2</v>
      </c>
      <c r="L201" s="1"/>
      <c r="P201" s="41"/>
      <c r="Q201" s="41"/>
      <c r="R201" s="41"/>
    </row>
    <row r="202" spans="1:18" x14ac:dyDescent="0.2">
      <c r="A202">
        <f t="shared" si="1"/>
        <v>2006</v>
      </c>
      <c r="B202">
        <f t="shared" si="2"/>
        <v>9</v>
      </c>
      <c r="C202" s="1">
        <f>'Total Revenue'!C202/Sales!C202</f>
        <v>9.358630870728378E-2</v>
      </c>
      <c r="D202" s="1">
        <f>'Total Revenue'!D202/Sales!D202</f>
        <v>8.5134735577238996E-2</v>
      </c>
      <c r="E202" s="1">
        <f>'Total Revenue'!E202/Sales!E202</f>
        <v>6.4873611063962583E-2</v>
      </c>
      <c r="F202" s="1">
        <f>'Total Revenue'!F202/Sales!F202</f>
        <v>0.10839483331554498</v>
      </c>
      <c r="G202" s="1">
        <f>'Total Revenue'!G202/Sales!G202</f>
        <v>0.21645201503783576</v>
      </c>
      <c r="H202" s="1">
        <f>'Total Revenue'!H202/Sales!H202</f>
        <v>9.1209305296881482E-2</v>
      </c>
      <c r="I202" s="1">
        <f>'Total Revenue'!I202/Sales!I202</f>
        <v>0.18987063130808371</v>
      </c>
      <c r="J202" s="1"/>
      <c r="K202" s="1">
        <f>'Total Revenue'!J202/Sales!J202</f>
        <v>9.9031517068672734E-2</v>
      </c>
      <c r="L202" s="1"/>
      <c r="P202" s="41"/>
      <c r="Q202" s="41"/>
      <c r="R202" s="41"/>
    </row>
    <row r="203" spans="1:18" x14ac:dyDescent="0.2">
      <c r="A203">
        <f t="shared" si="1"/>
        <v>2006</v>
      </c>
      <c r="B203">
        <f t="shared" si="2"/>
        <v>10</v>
      </c>
      <c r="C203" s="1">
        <f>'Total Revenue'!C203/Sales!C203</f>
        <v>9.4476503662152295E-2</v>
      </c>
      <c r="D203" s="1">
        <f>'Total Revenue'!D203/Sales!D203</f>
        <v>8.6096823127589178E-2</v>
      </c>
      <c r="E203" s="1">
        <f>'Total Revenue'!E203/Sales!E203</f>
        <v>6.6384683238615821E-2</v>
      </c>
      <c r="F203" s="1">
        <f>'Total Revenue'!F203/Sales!F203</f>
        <v>0.10917617221197859</v>
      </c>
      <c r="G203" s="1">
        <f>'Total Revenue'!G203/Sales!G203</f>
        <v>0.21143930969869795</v>
      </c>
      <c r="H203" s="1">
        <f>'Total Revenue'!H203/Sales!H203</f>
        <v>9.2880616893746895E-2</v>
      </c>
      <c r="I203" s="1">
        <f>'Total Revenue'!I203/Sales!I203</f>
        <v>0.20695646872332643</v>
      </c>
      <c r="J203" s="1"/>
      <c r="K203" s="1">
        <f>'Total Revenue'!J203/Sales!J203</f>
        <v>9.9477278941219952E-2</v>
      </c>
      <c r="L203" s="1"/>
      <c r="M203" s="18"/>
      <c r="P203" s="41"/>
      <c r="Q203" s="41"/>
      <c r="R203" s="41"/>
    </row>
    <row r="204" spans="1:18" x14ac:dyDescent="0.2">
      <c r="A204">
        <f t="shared" si="1"/>
        <v>2006</v>
      </c>
      <c r="B204">
        <f t="shared" si="2"/>
        <v>11</v>
      </c>
      <c r="C204" s="1">
        <f>'Total Revenue'!C204/Sales!C204</f>
        <v>9.605340554870645E-2</v>
      </c>
      <c r="D204" s="1">
        <f>'Total Revenue'!D204/Sales!D204</f>
        <v>8.6480113410098577E-2</v>
      </c>
      <c r="E204" s="1">
        <f>'Total Revenue'!E204/Sales!E204</f>
        <v>6.6446724579143385E-2</v>
      </c>
      <c r="F204" s="1">
        <f>'Total Revenue'!F204/Sales!F204</f>
        <v>0.11134154062750332</v>
      </c>
      <c r="G204" s="1">
        <f>'Total Revenue'!G204/Sales!G204</f>
        <v>0.21208933918414394</v>
      </c>
      <c r="H204" s="1">
        <f>'Total Revenue'!H204/Sales!H204</f>
        <v>9.4189270901517283E-2</v>
      </c>
      <c r="I204" s="1">
        <f>'Total Revenue'!I204/Sales!I204</f>
        <v>0.21068672526115706</v>
      </c>
      <c r="J204" s="1"/>
      <c r="K204" s="1">
        <f>'Total Revenue'!J204/Sales!J204</f>
        <v>0.10054639018066772</v>
      </c>
      <c r="L204" s="1"/>
      <c r="M204" s="18"/>
      <c r="P204" s="41"/>
      <c r="Q204" s="41"/>
      <c r="R204" s="41"/>
    </row>
    <row r="205" spans="1:18" x14ac:dyDescent="0.2">
      <c r="A205">
        <f t="shared" si="1"/>
        <v>2006</v>
      </c>
      <c r="B205">
        <f t="shared" si="2"/>
        <v>12</v>
      </c>
      <c r="C205" s="1">
        <f>'Total Revenue'!C205/Sales!C205</f>
        <v>9.4621275533701782E-2</v>
      </c>
      <c r="D205" s="1">
        <f>'Total Revenue'!D205/Sales!D205</f>
        <v>8.2672239718517976E-2</v>
      </c>
      <c r="E205" s="1">
        <f>'Total Revenue'!E205/Sales!E205</f>
        <v>6.3797828454984537E-2</v>
      </c>
      <c r="F205" s="1">
        <f>'Total Revenue'!F205/Sales!F205</f>
        <v>0.11102477239339049</v>
      </c>
      <c r="G205" s="1">
        <f>'Total Revenue'!G205/Sales!G205</f>
        <v>0.20477503592313062</v>
      </c>
      <c r="H205" s="1">
        <f>'Total Revenue'!H205/Sales!H205</f>
        <v>9.2198492621836714E-2</v>
      </c>
      <c r="I205" s="1">
        <f>'Total Revenue'!I205/Sales!I205</f>
        <v>0.21569767641907725</v>
      </c>
      <c r="J205" s="1"/>
      <c r="K205" s="1">
        <f>'Total Revenue'!J205/Sales!J205</f>
        <v>9.8981910406379381E-2</v>
      </c>
      <c r="L205" s="1"/>
      <c r="M205" s="18"/>
      <c r="P205" s="41"/>
      <c r="Q205" s="41"/>
      <c r="R205" s="41"/>
    </row>
    <row r="206" spans="1:18" x14ac:dyDescent="0.2">
      <c r="A206">
        <f t="shared" si="1"/>
        <v>2007</v>
      </c>
      <c r="B206">
        <f t="shared" si="2"/>
        <v>1</v>
      </c>
      <c r="C206" s="1">
        <f>'Total Revenue'!C206/Sales!C206</f>
        <v>9.8444078627763346E-2</v>
      </c>
      <c r="D206" s="1">
        <f>'Total Revenue'!D206/Sales!D206</f>
        <v>8.9136497317232999E-2</v>
      </c>
      <c r="E206" s="1">
        <f>'Total Revenue'!E206/Sales!E206</f>
        <v>6.9374819228247883E-2</v>
      </c>
      <c r="F206" s="1">
        <f>'Total Revenue'!F206/Sales!F206</f>
        <v>0.1156471923547598</v>
      </c>
      <c r="G206" s="1">
        <f>'Total Revenue'!G206/Sales!G206</f>
        <v>0.20507374141295387</v>
      </c>
      <c r="H206" s="1">
        <f>'Total Revenue'!H206/Sales!H206</f>
        <v>9.6642463028923736E-2</v>
      </c>
      <c r="I206" s="1">
        <f>'Total Revenue'!I206/Sales!I206</f>
        <v>0.22038613128393147</v>
      </c>
      <c r="J206" s="1"/>
      <c r="K206" s="1">
        <f>'Total Revenue'!J206/Sales!J206</f>
        <v>0.10348299094104804</v>
      </c>
      <c r="L206" s="1"/>
      <c r="P206" s="41"/>
    </row>
    <row r="207" spans="1:18" x14ac:dyDescent="0.2">
      <c r="A207">
        <f t="shared" si="1"/>
        <v>2007</v>
      </c>
      <c r="B207">
        <f t="shared" si="2"/>
        <v>2</v>
      </c>
      <c r="C207" s="1">
        <f>'Total Revenue'!C207/Sales!C207</f>
        <v>0.10163152774077185</v>
      </c>
      <c r="D207" s="1">
        <f>'Total Revenue'!D207/Sales!D207</f>
        <v>9.145057552840373E-2</v>
      </c>
      <c r="E207" s="1">
        <f>'Total Revenue'!E207/Sales!E207</f>
        <v>6.903342414014263E-2</v>
      </c>
      <c r="F207" s="1">
        <f>'Total Revenue'!F207/Sales!F207</f>
        <v>0.11616074026790056</v>
      </c>
      <c r="G207" s="1">
        <f>'Total Revenue'!G207/Sales!G207</f>
        <v>0.21095880716933321</v>
      </c>
      <c r="H207" s="1">
        <f>'Total Revenue'!H207/Sales!H207</f>
        <v>9.9540546439877003E-2</v>
      </c>
      <c r="I207" s="1">
        <f>'Total Revenue'!I207/Sales!I207</f>
        <v>0.21841471959616859</v>
      </c>
      <c r="J207" s="1"/>
      <c r="K207" s="1">
        <f>'Total Revenue'!J207/Sales!J207</f>
        <v>0.10568079521204261</v>
      </c>
      <c r="L207" s="1"/>
      <c r="P207" s="41"/>
    </row>
    <row r="208" spans="1:18" x14ac:dyDescent="0.2">
      <c r="A208">
        <f t="shared" si="1"/>
        <v>2007</v>
      </c>
      <c r="B208">
        <f t="shared" si="2"/>
        <v>3</v>
      </c>
      <c r="C208" s="1">
        <f>'Total Revenue'!C208/Sales!C208</f>
        <v>0.10148892567147898</v>
      </c>
      <c r="D208" s="1">
        <f>'Total Revenue'!D208/Sales!D208</f>
        <v>8.8460787413082942E-2</v>
      </c>
      <c r="E208" s="1">
        <f>'Total Revenue'!E208/Sales!E208</f>
        <v>6.9099003888274196E-2</v>
      </c>
      <c r="F208" s="1">
        <f>'Total Revenue'!F208/Sales!F208</f>
        <v>0.11656058521558631</v>
      </c>
      <c r="G208" s="1">
        <f>'Total Revenue'!G208/Sales!G208</f>
        <v>0.21378772247594277</v>
      </c>
      <c r="H208" s="1">
        <f>'Total Revenue'!H208/Sales!H208</f>
        <v>9.9888011916332856E-2</v>
      </c>
      <c r="I208" s="1">
        <f>'Total Revenue'!I208/Sales!I208</f>
        <v>0.21714747409159163</v>
      </c>
      <c r="J208" s="1"/>
      <c r="K208" s="1">
        <f>'Total Revenue'!J208/Sales!J208</f>
        <v>0.105109555982728</v>
      </c>
      <c r="L208" s="1"/>
      <c r="P208" s="41"/>
    </row>
    <row r="209" spans="1:16" x14ac:dyDescent="0.2">
      <c r="A209">
        <f t="shared" si="1"/>
        <v>2007</v>
      </c>
      <c r="B209">
        <f t="shared" si="2"/>
        <v>4</v>
      </c>
      <c r="C209" s="1">
        <f>'Total Revenue'!C209/Sales!C209</f>
        <v>0.10050290184457333</v>
      </c>
      <c r="D209" s="1">
        <f>'Total Revenue'!D209/Sales!D209</f>
        <v>8.9472489698814217E-2</v>
      </c>
      <c r="E209" s="1">
        <f>'Total Revenue'!E209/Sales!E209</f>
        <v>6.9305305016775259E-2</v>
      </c>
      <c r="F209" s="1">
        <f>'Total Revenue'!F209/Sales!F209</f>
        <v>0.11648674198924221</v>
      </c>
      <c r="G209" s="1">
        <f>'Total Revenue'!G209/Sales!G209</f>
        <v>0.21539878286652051</v>
      </c>
      <c r="H209" s="1">
        <f>'Total Revenue'!H209/Sales!H209</f>
        <v>9.8441388768891885E-2</v>
      </c>
      <c r="I209" s="1">
        <f>'Total Revenue'!I209/Sales!I209</f>
        <v>0.2116099194725293</v>
      </c>
      <c r="J209" s="1"/>
      <c r="K209" s="1">
        <f>'Total Revenue'!J209/Sales!J209</f>
        <v>0.10471479634339739</v>
      </c>
      <c r="L209" s="1"/>
      <c r="P209" s="41"/>
    </row>
    <row r="210" spans="1:16" x14ac:dyDescent="0.2">
      <c r="A210">
        <f t="shared" si="1"/>
        <v>2007</v>
      </c>
      <c r="B210">
        <f t="shared" si="2"/>
        <v>5</v>
      </c>
      <c r="C210" s="1">
        <f>'Total Revenue'!C210/Sales!C210</f>
        <v>0.10059977768016438</v>
      </c>
      <c r="D210" s="1">
        <f>'Total Revenue'!D210/Sales!D210</f>
        <v>8.9800320488399296E-2</v>
      </c>
      <c r="E210" s="1">
        <f>'Total Revenue'!E210/Sales!E210</f>
        <v>7.0042783251420118E-2</v>
      </c>
      <c r="F210" s="1">
        <f>'Total Revenue'!F210/Sales!F210</f>
        <v>0.11538100784009364</v>
      </c>
      <c r="G210" s="1">
        <f>'Total Revenue'!G210/Sales!G210</f>
        <v>0.21897675721664842</v>
      </c>
      <c r="H210" s="1">
        <f>'Total Revenue'!H210/Sales!H210</f>
        <v>9.8321312045125467E-2</v>
      </c>
      <c r="I210" s="1">
        <f>'Total Revenue'!I210/Sales!I210</f>
        <v>0.20166295488387889</v>
      </c>
      <c r="J210" s="1"/>
      <c r="K210" s="1">
        <f>'Total Revenue'!J210/Sales!J210</f>
        <v>0.10481888300264389</v>
      </c>
      <c r="L210" s="1"/>
      <c r="P210" s="41"/>
    </row>
    <row r="211" spans="1:16" x14ac:dyDescent="0.2">
      <c r="A211">
        <f t="shared" ref="A211:A217" si="3">A199+1</f>
        <v>2007</v>
      </c>
      <c r="B211">
        <f t="shared" ref="B211:B217" si="4">B199</f>
        <v>6</v>
      </c>
      <c r="C211" s="1">
        <f>'Total Revenue'!C211/Sales!C211</f>
        <v>9.9722028826736031E-2</v>
      </c>
      <c r="D211" s="1">
        <f>'Total Revenue'!D211/Sales!D211</f>
        <v>9.0461255500378007E-2</v>
      </c>
      <c r="E211" s="1">
        <f>'Total Revenue'!E211/Sales!E211</f>
        <v>7.0087384580971343E-2</v>
      </c>
      <c r="F211" s="1">
        <f>'Total Revenue'!F211/Sales!F211</f>
        <v>0.1142705537642343</v>
      </c>
      <c r="G211" s="1">
        <f>'Total Revenue'!G211/Sales!G211</f>
        <v>0.21821870403737498</v>
      </c>
      <c r="H211" s="1">
        <f>'Total Revenue'!H211/Sales!H211</f>
        <v>9.6934278200446033E-2</v>
      </c>
      <c r="I211" s="1">
        <f>'Total Revenue'!I211/Sales!I211</f>
        <v>0.195163526334939</v>
      </c>
      <c r="J211" s="1"/>
      <c r="K211" s="1">
        <f>'Total Revenue'!J211/Sales!J211</f>
        <v>0.10466387747120709</v>
      </c>
      <c r="L211" s="1"/>
    </row>
    <row r="212" spans="1:16" x14ac:dyDescent="0.2">
      <c r="A212">
        <f t="shared" si="3"/>
        <v>2007</v>
      </c>
      <c r="B212">
        <f t="shared" si="4"/>
        <v>7</v>
      </c>
      <c r="C212" s="1">
        <f>'Total Revenue'!C212/Sales!C212</f>
        <v>9.93087540947164E-2</v>
      </c>
      <c r="D212" s="1">
        <f>'Total Revenue'!D212/Sales!D212</f>
        <v>8.8781354830589798E-2</v>
      </c>
      <c r="E212" s="1">
        <f>'Total Revenue'!E212/Sales!E212</f>
        <v>6.9629527101588012E-2</v>
      </c>
      <c r="F212" s="1">
        <f>'Total Revenue'!F212/Sales!F212</f>
        <v>0.11323216486093579</v>
      </c>
      <c r="G212" s="1">
        <f>'Total Revenue'!G212/Sales!G212</f>
        <v>0.2128661923671715</v>
      </c>
      <c r="H212" s="1">
        <f>'Total Revenue'!H212/Sales!H212</f>
        <v>9.631364255117783E-2</v>
      </c>
      <c r="I212" s="1">
        <f>'Total Revenue'!I212/Sales!I212</f>
        <v>0.18278381328184032</v>
      </c>
      <c r="J212" s="1"/>
      <c r="K212" s="1">
        <f>'Total Revenue'!J212/Sales!J212</f>
        <v>0.10434887386293656</v>
      </c>
      <c r="L212" s="1"/>
    </row>
    <row r="213" spans="1:16" x14ac:dyDescent="0.2">
      <c r="A213">
        <f t="shared" si="3"/>
        <v>2007</v>
      </c>
      <c r="B213">
        <f t="shared" si="4"/>
        <v>8</v>
      </c>
      <c r="C213" s="1">
        <f>'Total Revenue'!C213/Sales!C213</f>
        <v>9.9370888298968951E-2</v>
      </c>
      <c r="D213" s="1">
        <f>'Total Revenue'!D213/Sales!D213</f>
        <v>9.0212657379289296E-2</v>
      </c>
      <c r="E213" s="1">
        <f>'Total Revenue'!E213/Sales!E213</f>
        <v>7.0379352320836711E-2</v>
      </c>
      <c r="F213" s="1">
        <f>'Total Revenue'!F213/Sales!F213</f>
        <v>0.11322422344817511</v>
      </c>
      <c r="G213" s="1">
        <f>'Total Revenue'!G213/Sales!G213</f>
        <v>0.21762162421134346</v>
      </c>
      <c r="H213" s="1">
        <f>'Total Revenue'!H213/Sales!H213</f>
        <v>9.7270247455136349E-2</v>
      </c>
      <c r="I213" s="1">
        <f>'Total Revenue'!I213/Sales!I213</f>
        <v>0.1839872587650758</v>
      </c>
      <c r="J213" s="1"/>
      <c r="K213" s="1">
        <f>'Total Revenue'!J213/Sales!J213</f>
        <v>0.10454146734092805</v>
      </c>
      <c r="L213" s="1"/>
    </row>
    <row r="214" spans="1:16" x14ac:dyDescent="0.2">
      <c r="A214">
        <f t="shared" si="3"/>
        <v>2007</v>
      </c>
      <c r="B214">
        <f t="shared" si="4"/>
        <v>9</v>
      </c>
      <c r="C214" s="1">
        <f>'Total Revenue'!C214/Sales!C214</f>
        <v>9.8042938859007375E-2</v>
      </c>
      <c r="D214" s="1">
        <f>'Total Revenue'!D214/Sales!D214</f>
        <v>8.9197976110607868E-2</v>
      </c>
      <c r="E214" s="1">
        <f>'Total Revenue'!E214/Sales!E214</f>
        <v>6.9029850145319469E-2</v>
      </c>
      <c r="F214" s="1">
        <f>'Total Revenue'!F214/Sales!F214</f>
        <v>0.11281121046908706</v>
      </c>
      <c r="G214" s="1">
        <f>'Total Revenue'!G214/Sales!G214</f>
        <v>0.2155402041334103</v>
      </c>
      <c r="H214" s="1">
        <f>'Total Revenue'!H214/Sales!H214</f>
        <v>9.5340633839270425E-2</v>
      </c>
      <c r="I214" s="1">
        <f>'Total Revenue'!I214/Sales!I214</f>
        <v>0.17967293757518596</v>
      </c>
      <c r="J214" s="1"/>
      <c r="K214" s="1">
        <f>'Total Revenue'!J214/Sales!J214</f>
        <v>0.10361358562382691</v>
      </c>
      <c r="L214" s="1"/>
    </row>
    <row r="215" spans="1:16" x14ac:dyDescent="0.2">
      <c r="A215">
        <f t="shared" si="3"/>
        <v>2007</v>
      </c>
      <c r="B215">
        <f t="shared" si="4"/>
        <v>10</v>
      </c>
      <c r="C215" s="1">
        <f>'Total Revenue'!C215/Sales!C215</f>
        <v>0.1000197652007085</v>
      </c>
      <c r="D215" s="1">
        <f>'Total Revenue'!D215/Sales!D215</f>
        <v>9.0439980878720475E-2</v>
      </c>
      <c r="E215" s="1">
        <f>'Total Revenue'!E215/Sales!E215</f>
        <v>6.9961745044303664E-2</v>
      </c>
      <c r="F215" s="1">
        <f>'Total Revenue'!F215/Sales!F215</f>
        <v>0.11404328513048144</v>
      </c>
      <c r="G215" s="1">
        <f>'Total Revenue'!G215/Sales!G215</f>
        <v>0.21554786984838006</v>
      </c>
      <c r="H215" s="1">
        <f>'Total Revenue'!H215/Sales!H215</f>
        <v>9.7112417670769294E-2</v>
      </c>
      <c r="I215" s="1">
        <f>'Total Revenue'!I215/Sales!I215</f>
        <v>0.18923653762105216</v>
      </c>
      <c r="J215" s="1"/>
      <c r="K215" s="1">
        <f>'Total Revenue'!J215/Sales!J215</f>
        <v>0.10447377360833686</v>
      </c>
      <c r="L215" s="1"/>
    </row>
    <row r="216" spans="1:16" x14ac:dyDescent="0.2">
      <c r="A216">
        <f t="shared" si="3"/>
        <v>2007</v>
      </c>
      <c r="B216">
        <f t="shared" si="4"/>
        <v>11</v>
      </c>
      <c r="C216" s="1">
        <f>'Total Revenue'!C216/Sales!C216</f>
        <v>0.1011006004620751</v>
      </c>
      <c r="D216" s="1">
        <f>'Total Revenue'!D216/Sales!D216</f>
        <v>9.0740883824430074E-2</v>
      </c>
      <c r="E216" s="1">
        <f>'Total Revenue'!E216/Sales!E216</f>
        <v>6.9329904274818221E-2</v>
      </c>
      <c r="F216" s="1">
        <f>'Total Revenue'!F216/Sales!F216</f>
        <v>0.11593077691778927</v>
      </c>
      <c r="G216" s="1">
        <f>'Total Revenue'!G216/Sales!G216</f>
        <v>0.21349022957498781</v>
      </c>
      <c r="H216" s="1">
        <f>'Total Revenue'!H216/Sales!H216</f>
        <v>9.8013786113982621E-2</v>
      </c>
      <c r="I216" s="1">
        <f>'Total Revenue'!I216/Sales!I216</f>
        <v>0.20351253123343682</v>
      </c>
      <c r="J216" s="1"/>
      <c r="K216" s="1">
        <f>'Total Revenue'!J216/Sales!J216</f>
        <v>0.10490757940474274</v>
      </c>
      <c r="L216" s="1"/>
    </row>
    <row r="217" spans="1:16" x14ac:dyDescent="0.2">
      <c r="A217">
        <f t="shared" si="3"/>
        <v>2007</v>
      </c>
      <c r="B217">
        <f t="shared" si="4"/>
        <v>12</v>
      </c>
      <c r="C217" s="1">
        <f>'Total Revenue'!C217/Sales!C217</f>
        <v>0.10009481493078555</v>
      </c>
      <c r="D217" s="1">
        <f>'Total Revenue'!D217/Sales!D217</f>
        <v>9.0089328670374419E-2</v>
      </c>
      <c r="E217" s="1">
        <f>'Total Revenue'!E217/Sales!E217</f>
        <v>6.9011174390802607E-2</v>
      </c>
      <c r="F217" s="1">
        <f>'Total Revenue'!F217/Sales!F217</f>
        <v>0.11665672111267708</v>
      </c>
      <c r="G217" s="1">
        <f>'Total Revenue'!G217/Sales!G217</f>
        <v>0.2101002657343452</v>
      </c>
      <c r="H217" s="1">
        <f>'Total Revenue'!H217/Sales!H217</f>
        <v>9.7589935863357541E-2</v>
      </c>
      <c r="I217" s="1">
        <f>'Total Revenue'!I217/Sales!I217</f>
        <v>0.20966390405488564</v>
      </c>
      <c r="J217" s="1"/>
      <c r="K217" s="1">
        <f>'Total Revenue'!J217/Sales!J217</f>
        <v>0.10446617030115868</v>
      </c>
      <c r="L217" s="1"/>
    </row>
    <row r="218" spans="1:16" x14ac:dyDescent="0.2">
      <c r="A218">
        <f t="shared" ref="A218:A281" si="5">A206+1</f>
        <v>2008</v>
      </c>
      <c r="B218">
        <f t="shared" ref="B218:B281" si="6">B206</f>
        <v>1</v>
      </c>
      <c r="C218" s="1">
        <f>'Total Revenue'!C218/Sales!C218</f>
        <v>9.9145650510407912E-2</v>
      </c>
      <c r="D218" s="1">
        <f>'Total Revenue'!D218/Sales!D218</f>
        <v>8.8781868940534567E-2</v>
      </c>
      <c r="E218" s="1">
        <f>'Total Revenue'!E218/Sales!E218</f>
        <v>6.7895253404479522E-2</v>
      </c>
      <c r="F218" s="1">
        <f>'Total Revenue'!F218/Sales!F218</f>
        <v>0.11522126073791077</v>
      </c>
      <c r="G218" s="1">
        <f>'Total Revenue'!G218/Sales!G218</f>
        <v>0.20718169815494669</v>
      </c>
      <c r="H218" s="1">
        <f>'Total Revenue'!H218/Sales!H218</f>
        <v>9.6405281925326089E-2</v>
      </c>
      <c r="I218" s="1">
        <f>'Total Revenue'!I218/Sales!I218</f>
        <v>0.20016289711183718</v>
      </c>
      <c r="J218" s="1"/>
      <c r="K218" s="1">
        <f>'Total Revenue'!J218/Sales!J218</f>
        <v>0.10398729445221436</v>
      </c>
      <c r="L218" s="1"/>
    </row>
    <row r="219" spans="1:16" x14ac:dyDescent="0.2">
      <c r="A219">
        <f t="shared" si="5"/>
        <v>2008</v>
      </c>
      <c r="B219">
        <f t="shared" si="6"/>
        <v>2</v>
      </c>
      <c r="C219" s="1">
        <f>'Total Revenue'!C219/Sales!C219</f>
        <v>0.10151668684809642</v>
      </c>
      <c r="D219" s="1">
        <f>'Total Revenue'!D219/Sales!D219</f>
        <v>9.0013603284102087E-2</v>
      </c>
      <c r="E219" s="1">
        <f>'Total Revenue'!E219/Sales!E219</f>
        <v>6.7552596876522444E-2</v>
      </c>
      <c r="F219" s="1">
        <f>'Total Revenue'!F219/Sales!F219</f>
        <v>0.11733003884643071</v>
      </c>
      <c r="G219" s="1">
        <f>'Total Revenue'!G219/Sales!G219</f>
        <v>0.2123793857394371</v>
      </c>
      <c r="H219" s="1">
        <f>'Total Revenue'!H219/Sales!H219</f>
        <v>9.8287210513963288E-2</v>
      </c>
      <c r="I219" s="1">
        <f>'Total Revenue'!I219/Sales!I219</f>
        <v>0.21363082104579736</v>
      </c>
      <c r="J219" s="1"/>
      <c r="K219" s="1">
        <f>'Total Revenue'!J219/Sales!J219</f>
        <v>0.10519467530200939</v>
      </c>
      <c r="L219" s="1"/>
    </row>
    <row r="220" spans="1:16" x14ac:dyDescent="0.2">
      <c r="A220">
        <f t="shared" si="5"/>
        <v>2008</v>
      </c>
      <c r="B220">
        <f t="shared" si="6"/>
        <v>3</v>
      </c>
      <c r="C220" s="1">
        <f>'Total Revenue'!C220/Sales!C220</f>
        <v>0.10118752611753591</v>
      </c>
      <c r="D220" s="1">
        <f>'Total Revenue'!D220/Sales!D220</f>
        <v>8.926975852571653E-2</v>
      </c>
      <c r="E220" s="1">
        <f>'Total Revenue'!E220/Sales!E220</f>
        <v>6.8404990480874492E-2</v>
      </c>
      <c r="F220" s="1">
        <f>'Total Revenue'!F220/Sales!F220</f>
        <v>0.11709232332854057</v>
      </c>
      <c r="G220" s="1">
        <f>'Total Revenue'!G220/Sales!G220</f>
        <v>0.21221459361766071</v>
      </c>
      <c r="H220" s="1">
        <f>'Total Revenue'!H220/Sales!H220</f>
        <v>9.7605574048268307E-2</v>
      </c>
      <c r="I220" s="1">
        <f>'Total Revenue'!I220/Sales!I220</f>
        <v>0.20714738463214505</v>
      </c>
      <c r="J220" s="1"/>
      <c r="K220" s="1">
        <f>'Total Revenue'!J220/Sales!J220</f>
        <v>0.1050017995979623</v>
      </c>
      <c r="L220" s="1"/>
    </row>
    <row r="221" spans="1:16" x14ac:dyDescent="0.2">
      <c r="A221">
        <f t="shared" si="5"/>
        <v>2008</v>
      </c>
      <c r="B221">
        <f t="shared" si="6"/>
        <v>4</v>
      </c>
      <c r="C221" s="1">
        <f>'Total Revenue'!C221/Sales!C221</f>
        <v>0.10028989364009211</v>
      </c>
      <c r="D221" s="1">
        <f>'Total Revenue'!D221/Sales!D221</f>
        <v>8.9849911494686768E-2</v>
      </c>
      <c r="E221" s="1">
        <f>'Total Revenue'!E221/Sales!E221</f>
        <v>6.9692599660524046E-2</v>
      </c>
      <c r="F221" s="1">
        <f>'Total Revenue'!F221/Sales!F221</f>
        <v>0.11621161244924694</v>
      </c>
      <c r="G221" s="1">
        <f>'Total Revenue'!G221/Sales!G221</f>
        <v>0.2139261273774708</v>
      </c>
      <c r="H221" s="1">
        <f>'Total Revenue'!H221/Sales!H221</f>
        <v>9.7328866954809273E-2</v>
      </c>
      <c r="I221" s="1">
        <f>'Total Revenue'!I221/Sales!I221</f>
        <v>0.20498792264541185</v>
      </c>
      <c r="J221" s="1"/>
      <c r="K221" s="1">
        <f>'Total Revenue'!J221/Sales!J221</f>
        <v>0.10486272037762573</v>
      </c>
      <c r="L221" s="1"/>
    </row>
    <row r="222" spans="1:16" x14ac:dyDescent="0.2">
      <c r="A222">
        <f t="shared" si="5"/>
        <v>2008</v>
      </c>
      <c r="B222">
        <f t="shared" si="6"/>
        <v>5</v>
      </c>
      <c r="C222" s="1">
        <f>'Total Revenue'!C222/Sales!C222</f>
        <v>0.1005201192764827</v>
      </c>
      <c r="D222" s="1">
        <f>'Total Revenue'!D222/Sales!D222</f>
        <v>9.0029018347165896E-2</v>
      </c>
      <c r="E222" s="1">
        <f>'Total Revenue'!E222/Sales!E222</f>
        <v>6.8114705435542183E-2</v>
      </c>
      <c r="F222" s="1">
        <f>'Total Revenue'!F222/Sales!F222</f>
        <v>0.11528959980900357</v>
      </c>
      <c r="G222" s="1">
        <f>'Total Revenue'!G222/Sales!G222</f>
        <v>0.21687193535652396</v>
      </c>
      <c r="H222" s="1">
        <f>'Total Revenue'!H222/Sales!H222</f>
        <v>9.7258316600268416E-2</v>
      </c>
      <c r="I222" s="1">
        <f>'Total Revenue'!I222/Sales!I222</f>
        <v>0.19691982906539318</v>
      </c>
      <c r="J222" s="1"/>
      <c r="K222" s="1">
        <f>'Total Revenue'!J222/Sales!J222</f>
        <v>0.10459406789759344</v>
      </c>
      <c r="L222" s="1"/>
    </row>
    <row r="223" spans="1:16" x14ac:dyDescent="0.2">
      <c r="A223">
        <f t="shared" si="5"/>
        <v>2008</v>
      </c>
      <c r="B223">
        <f t="shared" si="6"/>
        <v>6</v>
      </c>
      <c r="C223" s="1">
        <f>'Total Revenue'!C223/Sales!C223</f>
        <v>9.9061633290494347E-2</v>
      </c>
      <c r="D223" s="1">
        <f>'Total Revenue'!D223/Sales!D223</f>
        <v>0.10043310744385593</v>
      </c>
      <c r="E223" s="1">
        <f>'Total Revenue'!E223/Sales!E223</f>
        <v>6.8059049492419157E-2</v>
      </c>
      <c r="F223" s="1">
        <f>'Total Revenue'!F223/Sales!F223</f>
        <v>0.1135330124106662</v>
      </c>
      <c r="G223" s="1">
        <f>'Total Revenue'!G223/Sales!G223</f>
        <v>0.21665339724170468</v>
      </c>
      <c r="H223" s="1">
        <f>'Total Revenue'!H223/Sales!H223</f>
        <v>9.6096890604755708E-2</v>
      </c>
      <c r="I223" s="1">
        <f>'Total Revenue'!I223/Sales!I223</f>
        <v>0.17946694790618467</v>
      </c>
      <c r="J223" s="1"/>
      <c r="K223" s="1">
        <f>'Total Revenue'!J223/Sales!J223</f>
        <v>0.10472168197342813</v>
      </c>
      <c r="L223" s="1"/>
    </row>
    <row r="224" spans="1:16" x14ac:dyDescent="0.2">
      <c r="A224">
        <f t="shared" si="5"/>
        <v>2008</v>
      </c>
      <c r="B224">
        <f t="shared" si="6"/>
        <v>7</v>
      </c>
      <c r="C224" s="1">
        <f>'Total Revenue'!C224/Sales!C224</f>
        <v>9.9307999664306312E-2</v>
      </c>
      <c r="D224" s="1">
        <f>'Total Revenue'!D224/Sales!D224</f>
        <v>7.8988248435666542E-2</v>
      </c>
      <c r="E224" s="1">
        <f>'Total Revenue'!E224/Sales!E224</f>
        <v>6.9137204955517603E-2</v>
      </c>
      <c r="F224" s="1">
        <f>'Total Revenue'!F224/Sales!F224</f>
        <v>0.11363324310059855</v>
      </c>
      <c r="G224" s="1">
        <f>'Total Revenue'!G224/Sales!G224</f>
        <v>0.21917823062261507</v>
      </c>
      <c r="H224" s="1">
        <f>'Total Revenue'!H224/Sales!H224</f>
        <v>9.692808543270752E-2</v>
      </c>
      <c r="I224" s="1">
        <f>'Total Revenue'!I224/Sales!I224</f>
        <v>0.18231307483236897</v>
      </c>
      <c r="J224" s="1"/>
      <c r="K224" s="1">
        <f>'Total Revenue'!J224/Sales!J224</f>
        <v>0.10395782721874673</v>
      </c>
      <c r="L224" s="1"/>
    </row>
    <row r="225" spans="1:13" x14ac:dyDescent="0.2">
      <c r="A225">
        <f t="shared" si="5"/>
        <v>2008</v>
      </c>
      <c r="B225">
        <f t="shared" si="6"/>
        <v>8</v>
      </c>
      <c r="C225" s="1">
        <f>'Total Revenue'!C225/Sales!C225</f>
        <v>9.9045309228787889E-2</v>
      </c>
      <c r="D225" s="1">
        <f>'Total Revenue'!D225/Sales!D225</f>
        <v>8.9635754936795334E-2</v>
      </c>
      <c r="E225" s="1">
        <f>'Total Revenue'!E225/Sales!E225</f>
        <v>6.8808378853623273E-2</v>
      </c>
      <c r="F225" s="1">
        <f>'Total Revenue'!F225/Sales!F225</f>
        <v>0.11358459215236665</v>
      </c>
      <c r="G225" s="1">
        <f>'Total Revenue'!G225/Sales!G225</f>
        <v>0.21903355488935347</v>
      </c>
      <c r="H225" s="1">
        <f>'Total Revenue'!H225/Sales!H225</f>
        <v>9.6213911677482722E-2</v>
      </c>
      <c r="I225" s="1">
        <f>'Total Revenue'!I225/Sales!I225</f>
        <v>0.18378520798912806</v>
      </c>
      <c r="J225" s="1"/>
      <c r="K225" s="1">
        <f>'Total Revenue'!J225/Sales!J225</f>
        <v>0.10430577494522959</v>
      </c>
      <c r="L225" s="1"/>
    </row>
    <row r="226" spans="1:13" x14ac:dyDescent="0.2">
      <c r="A226">
        <f t="shared" si="5"/>
        <v>2008</v>
      </c>
      <c r="B226">
        <f t="shared" si="6"/>
        <v>9</v>
      </c>
      <c r="C226" s="1">
        <f>'Total Revenue'!C226/Sales!C226</f>
        <v>9.8370262389180549E-2</v>
      </c>
      <c r="D226" s="1">
        <f>'Total Revenue'!D226/Sales!D226</f>
        <v>8.9796615136684715E-2</v>
      </c>
      <c r="E226" s="1">
        <f>'Total Revenue'!E226/Sales!E226</f>
        <v>6.8290777087409202E-2</v>
      </c>
      <c r="F226" s="1">
        <f>'Total Revenue'!F226/Sales!F226</f>
        <v>0.11312502010216526</v>
      </c>
      <c r="G226" s="1">
        <f>'Total Revenue'!G226/Sales!G226</f>
        <v>0.21417384676896817</v>
      </c>
      <c r="H226" s="1">
        <f>'Total Revenue'!H226/Sales!H226</f>
        <v>9.5297149108285809E-2</v>
      </c>
      <c r="I226" s="1">
        <f>'Total Revenue'!I226/Sales!I226</f>
        <v>0.17915696310037324</v>
      </c>
      <c r="J226" s="1"/>
      <c r="K226" s="1">
        <f>'Total Revenue'!J226/Sales!J226</f>
        <v>0.1040879575766939</v>
      </c>
      <c r="L226" s="1"/>
    </row>
    <row r="227" spans="1:13" x14ac:dyDescent="0.2">
      <c r="A227">
        <f t="shared" si="5"/>
        <v>2008</v>
      </c>
      <c r="B227">
        <f t="shared" si="6"/>
        <v>10</v>
      </c>
      <c r="C227" s="1">
        <f>'Total Revenue'!C227/Sales!C227</f>
        <v>9.9975549267907804E-2</v>
      </c>
      <c r="D227" s="1">
        <f>'Total Revenue'!D227/Sales!D227</f>
        <v>9.1125570211316884E-2</v>
      </c>
      <c r="E227" s="1">
        <f>'Total Revenue'!E227/Sales!E227</f>
        <v>6.8946540922249583E-2</v>
      </c>
      <c r="F227" s="1">
        <f>'Total Revenue'!F227/Sales!F227</f>
        <v>0.11425233873824135</v>
      </c>
      <c r="G227" s="1">
        <f>'Total Revenue'!G227/Sales!G227</f>
        <v>0.21482055267415409</v>
      </c>
      <c r="H227" s="1">
        <f>'Total Revenue'!H227/Sales!H227</f>
        <v>9.7101386833852457E-2</v>
      </c>
      <c r="I227" s="1">
        <f>'Total Revenue'!I227/Sales!I227</f>
        <v>0.18835526832546409</v>
      </c>
      <c r="J227" s="1"/>
      <c r="K227" s="1">
        <f>'Total Revenue'!J227/Sales!J227</f>
        <v>0.10458948416090007</v>
      </c>
      <c r="L227" s="1"/>
    </row>
    <row r="228" spans="1:13" x14ac:dyDescent="0.2">
      <c r="A228">
        <f t="shared" si="5"/>
        <v>2008</v>
      </c>
      <c r="B228">
        <f t="shared" si="6"/>
        <v>11</v>
      </c>
      <c r="C228" s="1">
        <f>'Total Revenue'!C228/Sales!C228</f>
        <v>0.10121992472424275</v>
      </c>
      <c r="D228" s="1">
        <f>'Total Revenue'!D228/Sales!D228</f>
        <v>9.1874354482144274E-2</v>
      </c>
      <c r="E228" s="1">
        <f>'Total Revenue'!E228/Sales!E228</f>
        <v>6.7008016374014462E-2</v>
      </c>
      <c r="F228" s="1">
        <f>'Total Revenue'!F228/Sales!F228</f>
        <v>0.11659387027092165</v>
      </c>
      <c r="G228" s="1">
        <f>'Total Revenue'!G228/Sales!G228</f>
        <v>0.21145746636362342</v>
      </c>
      <c r="H228" s="1">
        <f>'Total Revenue'!H228/Sales!H228</f>
        <v>9.7733693846519004E-2</v>
      </c>
      <c r="I228" s="1">
        <f>'Total Revenue'!I228/Sales!I228</f>
        <v>0.20601522270766354</v>
      </c>
      <c r="J228" s="1"/>
      <c r="K228" s="1">
        <f>'Total Revenue'!J228/Sales!J228</f>
        <v>0.10472258526387698</v>
      </c>
      <c r="L228" s="1"/>
    </row>
    <row r="229" spans="1:13" x14ac:dyDescent="0.2">
      <c r="A229">
        <f t="shared" si="5"/>
        <v>2008</v>
      </c>
      <c r="B229">
        <f t="shared" si="6"/>
        <v>12</v>
      </c>
      <c r="C229" s="1">
        <f>'Total Revenue'!C229/Sales!C229</f>
        <v>0.10083237856038903</v>
      </c>
      <c r="D229" s="1">
        <f>'Total Revenue'!D229/Sales!D229</f>
        <v>9.065746885353157E-2</v>
      </c>
      <c r="E229" s="1">
        <f>'Total Revenue'!E229/Sales!E229</f>
        <v>6.6963897300742245E-2</v>
      </c>
      <c r="F229" s="1">
        <f>'Total Revenue'!F229/Sales!F229</f>
        <v>0.11599520954871603</v>
      </c>
      <c r="G229" s="1">
        <f>'Total Revenue'!G229/Sales!G229</f>
        <v>0.20988151124842602</v>
      </c>
      <c r="H229" s="1">
        <f>'Total Revenue'!H229/Sales!H229</f>
        <v>9.7532422648425543E-2</v>
      </c>
      <c r="I229" s="1">
        <f>'Total Revenue'!I229/Sales!I229</f>
        <v>0.20812706471261572</v>
      </c>
      <c r="J229" s="1"/>
      <c r="K229" s="1">
        <f>'Total Revenue'!J229/Sales!J229</f>
        <v>0.10458095801382382</v>
      </c>
      <c r="L229" s="1"/>
    </row>
    <row r="230" spans="1:13" x14ac:dyDescent="0.2">
      <c r="A230">
        <f t="shared" si="5"/>
        <v>2009</v>
      </c>
      <c r="B230">
        <f t="shared" si="6"/>
        <v>1</v>
      </c>
      <c r="C230" s="1">
        <f>'Total Revenue'!C230/Sales!C230</f>
        <v>0.11733497405029499</v>
      </c>
      <c r="D230" s="1">
        <f>'Total Revenue'!D230/Sales!D230</f>
        <v>0.10928879600735279</v>
      </c>
      <c r="E230" s="1">
        <f>'Total Revenue'!E230/Sales!E230</f>
        <v>8.4089083836900086E-2</v>
      </c>
      <c r="F230" s="1">
        <f>'Total Revenue'!F230/Sales!F230</f>
        <v>0.13294000708299825</v>
      </c>
      <c r="G230" s="1">
        <f>'Total Revenue'!G230/Sales!G230</f>
        <v>0.1882535963245939</v>
      </c>
      <c r="H230" s="1">
        <f>'Total Revenue'!H230/Sales!H230</f>
        <v>0.11501175158527201</v>
      </c>
      <c r="I230" s="1">
        <f>'Total Revenue'!I230/Sales!I230</f>
        <v>0.22395191268838471</v>
      </c>
      <c r="J230" s="1"/>
      <c r="K230" s="1">
        <f>'Total Revenue'!J230/Sales!J230</f>
        <v>0.12164356764856551</v>
      </c>
      <c r="L230" s="1"/>
      <c r="M230" t="s">
        <v>58</v>
      </c>
    </row>
    <row r="231" spans="1:13" x14ac:dyDescent="0.2">
      <c r="A231">
        <f t="shared" si="5"/>
        <v>2009</v>
      </c>
      <c r="B231">
        <f t="shared" si="6"/>
        <v>2</v>
      </c>
      <c r="C231" s="1">
        <f>'Total Revenue'!C231/Sales!C231</f>
        <v>0.11999923232723179</v>
      </c>
      <c r="D231" s="1">
        <f>'Total Revenue'!D231/Sales!D231</f>
        <v>0.10782708237245302</v>
      </c>
      <c r="E231" s="1">
        <f>'Total Revenue'!E231/Sales!E231</f>
        <v>8.5229170688917305E-2</v>
      </c>
      <c r="F231" s="1">
        <f>'Total Revenue'!F231/Sales!F231</f>
        <v>0.13271035193115002</v>
      </c>
      <c r="G231" s="1">
        <f>'Total Revenue'!G231/Sales!G231</f>
        <v>0.22862207853512345</v>
      </c>
      <c r="H231" s="1">
        <f>'Total Revenue'!H231/Sales!H231</f>
        <v>0.11767198372304824</v>
      </c>
      <c r="I231" s="1">
        <f>'Total Revenue'!I231/Sales!I231</f>
        <v>0.21392032179589085</v>
      </c>
      <c r="J231" s="1"/>
      <c r="K231" s="1">
        <f>'Total Revenue'!J231/Sales!J231</f>
        <v>0.12352782855226488</v>
      </c>
      <c r="L231" s="1"/>
      <c r="M231" t="s">
        <v>58</v>
      </c>
    </row>
    <row r="232" spans="1:13" x14ac:dyDescent="0.2">
      <c r="A232">
        <f t="shared" si="5"/>
        <v>2009</v>
      </c>
      <c r="B232">
        <f t="shared" si="6"/>
        <v>3</v>
      </c>
      <c r="C232" s="1">
        <f>'Total Revenue'!C232/Sales!C232</f>
        <v>0.11949473804384084</v>
      </c>
      <c r="D232" s="1">
        <f>'Total Revenue'!D232/Sales!D232</f>
        <v>0.10566369473098969</v>
      </c>
      <c r="E232" s="1">
        <f>'Total Revenue'!E232/Sales!E232</f>
        <v>8.566555174584807E-2</v>
      </c>
      <c r="F232" s="1">
        <f>'Total Revenue'!F232/Sales!F232</f>
        <v>0.1333959075063495</v>
      </c>
      <c r="G232" s="1">
        <f>'Total Revenue'!G232/Sales!G232</f>
        <v>0.23118250207290517</v>
      </c>
      <c r="H232" s="1">
        <f>'Total Revenue'!H232/Sales!H232</f>
        <v>0.11652756906944345</v>
      </c>
      <c r="I232" s="1">
        <f>'Total Revenue'!I232/Sales!I232</f>
        <v>0.21318855266364792</v>
      </c>
      <c r="J232" s="1"/>
      <c r="K232" s="1">
        <f>'Total Revenue'!J232/Sales!J232</f>
        <v>0.12286449306394796</v>
      </c>
      <c r="L232" s="1"/>
      <c r="M232" t="s">
        <v>58</v>
      </c>
    </row>
    <row r="233" spans="1:13" x14ac:dyDescent="0.2">
      <c r="A233">
        <f t="shared" si="5"/>
        <v>2009</v>
      </c>
      <c r="B233">
        <f t="shared" si="6"/>
        <v>4</v>
      </c>
      <c r="C233" s="1">
        <f>'Total Revenue'!C233/Sales!C233</f>
        <v>0.11899242965050001</v>
      </c>
      <c r="D233" s="1">
        <f>'Total Revenue'!D233/Sales!D233</f>
        <v>0.11016468413483338</v>
      </c>
      <c r="E233" s="1">
        <f>'Total Revenue'!E233/Sales!E233</f>
        <v>8.6851739803270031E-2</v>
      </c>
      <c r="F233" s="1">
        <f>'Total Revenue'!F233/Sales!F233</f>
        <v>0.13353379191807224</v>
      </c>
      <c r="G233" s="1">
        <f>'Total Revenue'!G233/Sales!G233</f>
        <v>0.23372991263830289</v>
      </c>
      <c r="H233" s="1">
        <f>'Total Revenue'!H233/Sales!H233</f>
        <v>0.11518002184467629</v>
      </c>
      <c r="I233" s="1">
        <f>'Total Revenue'!I233/Sales!I233</f>
        <v>0.2158962171130922</v>
      </c>
      <c r="J233" s="1"/>
      <c r="K233" s="1">
        <f>'Total Revenue'!J233/Sales!J233</f>
        <v>0.12287379330930569</v>
      </c>
      <c r="L233" s="1"/>
      <c r="M233" t="s">
        <v>58</v>
      </c>
    </row>
    <row r="234" spans="1:13" x14ac:dyDescent="0.2">
      <c r="A234">
        <f t="shared" si="5"/>
        <v>2009</v>
      </c>
      <c r="B234">
        <f t="shared" si="6"/>
        <v>5</v>
      </c>
      <c r="C234" s="1">
        <f>'Total Revenue'!C234/Sales!C234</f>
        <v>0.10944625445383975</v>
      </c>
      <c r="D234" s="1">
        <f>'Total Revenue'!D234/Sales!D234</f>
        <v>9.8703869226693039E-2</v>
      </c>
      <c r="E234" s="1">
        <f>'Total Revenue'!E234/Sales!E234</f>
        <v>9.0569091378881819E-2</v>
      </c>
      <c r="F234" s="1">
        <f>'Total Revenue'!F234/Sales!F234</f>
        <v>0.12351499790879046</v>
      </c>
      <c r="G234" s="1">
        <f>'Total Revenue'!G234/Sales!G234</f>
        <v>0.23805656927110502</v>
      </c>
      <c r="H234" s="1">
        <f>'Total Revenue'!H234/Sales!H234</f>
        <v>0.10600504117775272</v>
      </c>
      <c r="I234" s="1">
        <f>'Total Revenue'!I234/Sales!I234</f>
        <v>0.2092275343477438</v>
      </c>
      <c r="J234" s="1"/>
      <c r="K234" s="1">
        <f>'Total Revenue'!J234/Sales!J234</f>
        <v>0.11423073957579302</v>
      </c>
      <c r="L234" s="1"/>
    </row>
    <row r="235" spans="1:13" x14ac:dyDescent="0.2">
      <c r="A235">
        <f t="shared" si="5"/>
        <v>2009</v>
      </c>
      <c r="B235">
        <f t="shared" si="6"/>
        <v>6</v>
      </c>
      <c r="C235" s="1">
        <f>'Total Revenue'!C235/Sales!C235</f>
        <v>0.10527570601183443</v>
      </c>
      <c r="D235" s="1">
        <f>'Total Revenue'!D235/Sales!D235</f>
        <v>9.8511577606680611E-2</v>
      </c>
      <c r="E235" s="1">
        <f>'Total Revenue'!E235/Sales!E235</f>
        <v>9.2926843324232108E-2</v>
      </c>
      <c r="F235" s="1">
        <f>'Total Revenue'!F235/Sales!F235</f>
        <v>0.12109538845562064</v>
      </c>
      <c r="G235" s="1">
        <f>'Total Revenue'!G235/Sales!G235</f>
        <v>0.238489652241577</v>
      </c>
      <c r="H235" s="1">
        <f>'Total Revenue'!H235/Sales!H235</f>
        <v>0.10227236273191842</v>
      </c>
      <c r="I235" s="1">
        <f>'Total Revenue'!I235/Sales!I235</f>
        <v>0.19826293377710341</v>
      </c>
      <c r="J235" s="1"/>
      <c r="K235" s="1">
        <f>'Total Revenue'!J235/Sales!J235</f>
        <v>0.11204682072502965</v>
      </c>
      <c r="L235" s="1"/>
    </row>
    <row r="236" spans="1:13" x14ac:dyDescent="0.2">
      <c r="A236">
        <f t="shared" si="5"/>
        <v>2009</v>
      </c>
      <c r="B236">
        <f t="shared" si="6"/>
        <v>7</v>
      </c>
      <c r="C236" s="1">
        <f>'Total Revenue'!C236/Sales!C236</f>
        <v>0.10439947378380489</v>
      </c>
      <c r="D236" s="1">
        <f>'Total Revenue'!D236/Sales!D236</f>
        <v>9.8474531706225263E-2</v>
      </c>
      <c r="E236" s="1">
        <f>'Total Revenue'!E236/Sales!E236</f>
        <v>9.1797020241983537E-2</v>
      </c>
      <c r="F236" s="1">
        <f>'Total Revenue'!F236/Sales!F236</f>
        <v>0.12120049773725167</v>
      </c>
      <c r="G236" s="1">
        <f>'Total Revenue'!G236/Sales!G236</f>
        <v>0.2396167814310271</v>
      </c>
      <c r="H236" s="1">
        <f>'Total Revenue'!H236/Sales!H236</f>
        <v>0.10114098695887891</v>
      </c>
      <c r="I236" s="1">
        <f>'Total Revenue'!I236/Sales!I236</f>
        <v>0.18902739618494388</v>
      </c>
      <c r="J236" s="1"/>
      <c r="K236" s="1">
        <f>'Total Revenue'!J236/Sales!J236</f>
        <v>0.11205968963318444</v>
      </c>
      <c r="L236" s="1"/>
    </row>
    <row r="237" spans="1:13" x14ac:dyDescent="0.2">
      <c r="A237">
        <f t="shared" si="5"/>
        <v>2009</v>
      </c>
      <c r="B237">
        <f t="shared" si="6"/>
        <v>8</v>
      </c>
      <c r="C237" s="1">
        <f>'Total Revenue'!C237/Sales!C237</f>
        <v>0.10518702229835934</v>
      </c>
      <c r="D237" s="1">
        <f>'Total Revenue'!D237/Sales!D237</f>
        <v>9.8765994723015255E-2</v>
      </c>
      <c r="E237" s="1">
        <f>'Total Revenue'!E237/Sales!E237</f>
        <v>9.3052164248224059E-2</v>
      </c>
      <c r="F237" s="1">
        <f>'Total Revenue'!F237/Sales!F237</f>
        <v>0.12144027412435909</v>
      </c>
      <c r="G237" s="1">
        <f>'Total Revenue'!G237/Sales!G237</f>
        <v>0.23907325073253394</v>
      </c>
      <c r="H237" s="1">
        <f>'Total Revenue'!H237/Sales!H237</f>
        <v>0.10211934429301546</v>
      </c>
      <c r="I237" s="1">
        <f>'Total Revenue'!I237/Sales!I237</f>
        <v>0.18753003302810914</v>
      </c>
      <c r="J237" s="1"/>
      <c r="K237" s="1">
        <f>'Total Revenue'!J237/Sales!J237</f>
        <v>0.11263821666826919</v>
      </c>
      <c r="L237" s="1"/>
    </row>
    <row r="238" spans="1:13" x14ac:dyDescent="0.2">
      <c r="A238">
        <f t="shared" si="5"/>
        <v>2009</v>
      </c>
      <c r="B238">
        <f t="shared" si="6"/>
        <v>9</v>
      </c>
      <c r="C238" s="1">
        <f>'Total Revenue'!C238/Sales!C238</f>
        <v>0.10516464621451176</v>
      </c>
      <c r="D238" s="1">
        <f>'Total Revenue'!D238/Sales!D238</f>
        <v>9.9205200880499833E-2</v>
      </c>
      <c r="E238" s="1">
        <f>'Total Revenue'!E238/Sales!E238</f>
        <v>9.1767219313144063E-2</v>
      </c>
      <c r="F238" s="1">
        <f>'Total Revenue'!F238/Sales!F238</f>
        <v>0.12173003228669069</v>
      </c>
      <c r="G238" s="1">
        <f>'Total Revenue'!G238/Sales!G238</f>
        <v>0.25768115345409598</v>
      </c>
      <c r="H238" s="1">
        <f>'Total Revenue'!H238/Sales!H238</f>
        <v>0.10054288398678277</v>
      </c>
      <c r="I238" s="1">
        <f>'Total Revenue'!I238/Sales!I238</f>
        <v>0.19943310584252461</v>
      </c>
      <c r="J238" s="1"/>
      <c r="K238" s="1">
        <f>'Total Revenue'!J238/Sales!J238</f>
        <v>0.11249682168461507</v>
      </c>
      <c r="L238" s="1"/>
    </row>
    <row r="239" spans="1:13" x14ac:dyDescent="0.2">
      <c r="A239">
        <f t="shared" si="5"/>
        <v>2009</v>
      </c>
      <c r="B239">
        <f t="shared" si="6"/>
        <v>10</v>
      </c>
      <c r="C239" s="1">
        <f>'Total Revenue'!C239/Sales!C239</f>
        <v>0.10602261718300678</v>
      </c>
      <c r="D239" s="1">
        <f>'Total Revenue'!D239/Sales!D239</f>
        <v>9.8890222842252851E-2</v>
      </c>
      <c r="E239" s="1">
        <f>'Total Revenue'!E239/Sales!E239</f>
        <v>9.1422553211842575E-2</v>
      </c>
      <c r="F239" s="1">
        <f>'Total Revenue'!F239/Sales!F239</f>
        <v>0.12159601308156605</v>
      </c>
      <c r="G239" s="1">
        <f>'Total Revenue'!G239/Sales!G239</f>
        <v>0.25703145024545965</v>
      </c>
      <c r="H239" s="1">
        <f>'Total Revenue'!H239/Sales!H239</f>
        <v>0.10123833707106646</v>
      </c>
      <c r="I239" s="1">
        <f>'Total Revenue'!I239/Sales!I239</f>
        <v>0.20405288988971648</v>
      </c>
      <c r="J239" s="1"/>
      <c r="K239" s="1">
        <f>'Total Revenue'!J239/Sales!J239</f>
        <v>0.11241434013861687</v>
      </c>
      <c r="L239" s="1"/>
    </row>
    <row r="240" spans="1:13" x14ac:dyDescent="0.2">
      <c r="A240">
        <f t="shared" si="5"/>
        <v>2009</v>
      </c>
      <c r="B240">
        <f t="shared" si="6"/>
        <v>11</v>
      </c>
      <c r="C240" s="1">
        <f>'Total Revenue'!C240/Sales!C240</f>
        <v>0.10693131258241226</v>
      </c>
      <c r="D240" s="1">
        <f>'Total Revenue'!D240/Sales!D240</f>
        <v>9.9398731979718352E-2</v>
      </c>
      <c r="E240" s="1">
        <f>'Total Revenue'!E240/Sales!E240</f>
        <v>9.0039876633795271E-2</v>
      </c>
      <c r="F240" s="1">
        <f>'Total Revenue'!F240/Sales!F240</f>
        <v>0.12154997606157873</v>
      </c>
      <c r="G240" s="1">
        <f>'Total Revenue'!G240/Sales!G240</f>
        <v>0.25568761191542233</v>
      </c>
      <c r="H240" s="1">
        <f>'Total Revenue'!H240/Sales!H240</f>
        <v>0.10219605558429511</v>
      </c>
      <c r="I240" s="1">
        <f>'Total Revenue'!I240/Sales!I240</f>
        <v>0.21892096701124336</v>
      </c>
      <c r="J240" s="1"/>
      <c r="K240" s="1">
        <f>'Total Revenue'!J240/Sales!J240</f>
        <v>0.11213231626866234</v>
      </c>
      <c r="L240" s="1"/>
    </row>
    <row r="241" spans="1:12" x14ac:dyDescent="0.2">
      <c r="A241">
        <f t="shared" si="5"/>
        <v>2009</v>
      </c>
      <c r="B241">
        <f t="shared" si="6"/>
        <v>12</v>
      </c>
      <c r="C241" s="1">
        <f>'Total Revenue'!C241/Sales!C241</f>
        <v>0.10674206457734788</v>
      </c>
      <c r="D241" s="1">
        <f>'Total Revenue'!D241/Sales!D241</f>
        <v>9.8981934801773738E-2</v>
      </c>
      <c r="E241" s="1">
        <f>'Total Revenue'!E241/Sales!E241</f>
        <v>9.3595730953346529E-2</v>
      </c>
      <c r="F241" s="1">
        <f>'Total Revenue'!F241/Sales!F241</f>
        <v>0.12187486727081429</v>
      </c>
      <c r="G241" s="1">
        <f>'Total Revenue'!G241/Sales!G241</f>
        <v>0.24969300961009133</v>
      </c>
      <c r="H241" s="1">
        <f>'Total Revenue'!H241/Sales!H241</f>
        <v>0.10073185721261484</v>
      </c>
      <c r="I241" s="1">
        <f>'Total Revenue'!I241/Sales!I241</f>
        <v>0.22389945904920644</v>
      </c>
      <c r="J241" s="1"/>
      <c r="K241" s="1">
        <f>'Total Revenue'!J241/Sales!J241</f>
        <v>0.11210776110825441</v>
      </c>
      <c r="L241" s="1"/>
    </row>
    <row r="242" spans="1:12" x14ac:dyDescent="0.2">
      <c r="A242">
        <f t="shared" si="5"/>
        <v>2010</v>
      </c>
      <c r="B242">
        <f t="shared" si="6"/>
        <v>1</v>
      </c>
      <c r="C242" s="1">
        <f>'Total Revenue'!C242/Sales!C242</f>
        <v>0.10523758437623487</v>
      </c>
      <c r="D242" s="1">
        <f>'Total Revenue'!D242/Sales!D242</f>
        <v>9.8081537825466691E-2</v>
      </c>
      <c r="E242" s="1">
        <f>'Total Revenue'!E242/Sales!E242</f>
        <v>8.9049116717206264E-2</v>
      </c>
      <c r="F242" s="1">
        <f>'Total Revenue'!F242/Sales!F242</f>
        <v>0.12002301071008774</v>
      </c>
      <c r="G242" s="1">
        <f>'Total Revenue'!G242/Sales!G242</f>
        <v>0.24570990707979823</v>
      </c>
      <c r="H242" s="1">
        <f>'Total Revenue'!H242/Sales!H242</f>
        <v>9.9188123619064733E-2</v>
      </c>
      <c r="I242" s="1">
        <f>'Total Revenue'!I242/Sales!I242</f>
        <v>0.19731319822939564</v>
      </c>
      <c r="J242" s="1"/>
      <c r="K242" s="1">
        <f>'Total Revenue'!J242/Sales!J242</f>
        <v>0.11168429492727387</v>
      </c>
      <c r="L242" s="1"/>
    </row>
    <row r="243" spans="1:12" x14ac:dyDescent="0.2">
      <c r="A243">
        <f t="shared" si="5"/>
        <v>2010</v>
      </c>
      <c r="B243">
        <f t="shared" si="6"/>
        <v>2</v>
      </c>
      <c r="C243" s="1">
        <f>'Total Revenue'!C243/Sales!C243</f>
        <v>0.10705955868958535</v>
      </c>
      <c r="D243" s="1">
        <f>'Total Revenue'!D243/Sales!D243</f>
        <v>9.9775213143169755E-2</v>
      </c>
      <c r="E243" s="1">
        <f>'Total Revenue'!E243/Sales!E243</f>
        <v>8.922795671908966E-2</v>
      </c>
      <c r="F243" s="1">
        <f>'Total Revenue'!F243/Sales!F243</f>
        <v>0.11967177208939417</v>
      </c>
      <c r="G243" s="1">
        <f>'Total Revenue'!G243/Sales!G243</f>
        <v>0.2480895250352112</v>
      </c>
      <c r="H243" s="1">
        <f>'Total Revenue'!H243/Sales!H243</f>
        <v>0.10180392857287819</v>
      </c>
      <c r="I243" s="1">
        <f>'Total Revenue'!I243/Sales!I243</f>
        <v>0.2053170998121778</v>
      </c>
      <c r="J243" s="1"/>
      <c r="K243" s="1">
        <f>'Total Revenue'!J243/Sales!J243</f>
        <v>0.11199115728092188</v>
      </c>
      <c r="L243" s="1"/>
    </row>
    <row r="244" spans="1:12" x14ac:dyDescent="0.2">
      <c r="A244">
        <f t="shared" si="5"/>
        <v>2010</v>
      </c>
      <c r="B244">
        <f t="shared" si="6"/>
        <v>3</v>
      </c>
      <c r="C244" s="1">
        <f>'Total Revenue'!C244/Sales!C244</f>
        <v>0.10673268634355072</v>
      </c>
      <c r="D244" s="1">
        <f>'Total Revenue'!D244/Sales!D244</f>
        <v>9.8678397099645432E-2</v>
      </c>
      <c r="E244" s="1">
        <f>'Total Revenue'!E244/Sales!E244</f>
        <v>8.6971991892676487E-2</v>
      </c>
      <c r="F244" s="1">
        <f>'Total Revenue'!F244/Sales!F244</f>
        <v>0.11971720362872673</v>
      </c>
      <c r="G244" s="1">
        <f>'Total Revenue'!G244/Sales!G244</f>
        <v>0.25085124243234297</v>
      </c>
      <c r="H244" s="1">
        <f>'Total Revenue'!H244/Sales!H244</f>
        <v>0.10276377686940903</v>
      </c>
      <c r="I244" s="1">
        <f>'Total Revenue'!I244/Sales!I244</f>
        <v>0.20573956008925726</v>
      </c>
      <c r="J244" s="1"/>
      <c r="K244" s="1">
        <f>'Total Revenue'!J244/Sales!J244</f>
        <v>0.11143570424097209</v>
      </c>
      <c r="L244" s="1"/>
    </row>
    <row r="245" spans="1:12" x14ac:dyDescent="0.2">
      <c r="A245">
        <f t="shared" si="5"/>
        <v>2010</v>
      </c>
      <c r="B245">
        <f t="shared" si="6"/>
        <v>4</v>
      </c>
      <c r="C245" s="1">
        <f>'Total Revenue'!C245/Sales!C245</f>
        <v>0.10469968872586158</v>
      </c>
      <c r="D245" s="1">
        <f>'Total Revenue'!D245/Sales!D245</f>
        <v>9.7300781827309696E-2</v>
      </c>
      <c r="E245" s="1">
        <f>'Total Revenue'!E245/Sales!E245</f>
        <v>8.6647885044743286E-2</v>
      </c>
      <c r="F245" s="1">
        <f>'Total Revenue'!F245/Sales!F245</f>
        <v>0.12004074741640922</v>
      </c>
      <c r="G245" s="1">
        <f>'Total Revenue'!G245/Sales!G245</f>
        <v>0.25411393026261619</v>
      </c>
      <c r="H245" s="1">
        <f>'Total Revenue'!H245/Sales!H245</f>
        <v>0.10034797959332095</v>
      </c>
      <c r="I245" s="1">
        <f>'Total Revenue'!I245/Sales!I245</f>
        <v>0.21987595810660582</v>
      </c>
      <c r="J245" s="1"/>
      <c r="K245" s="1">
        <f>'Total Revenue'!J245/Sales!J245</f>
        <v>0.1095354447301902</v>
      </c>
      <c r="L245" s="1"/>
    </row>
    <row r="246" spans="1:12" x14ac:dyDescent="0.2">
      <c r="A246">
        <f t="shared" si="5"/>
        <v>2010</v>
      </c>
      <c r="B246">
        <f t="shared" si="6"/>
        <v>5</v>
      </c>
      <c r="C246" s="1">
        <f>'Total Revenue'!C246/Sales!C246</f>
        <v>0.1053763564044445</v>
      </c>
      <c r="D246" s="1">
        <f>'Total Revenue'!D246/Sales!D246</f>
        <v>9.7650635387390911E-2</v>
      </c>
      <c r="E246" s="1">
        <f>'Total Revenue'!E246/Sales!E246</f>
        <v>8.5991371908865716E-2</v>
      </c>
      <c r="F246" s="1">
        <f>'Total Revenue'!F246/Sales!F246</f>
        <v>0.11970392816408865</v>
      </c>
      <c r="G246" s="1">
        <f>'Total Revenue'!G246/Sales!G246</f>
        <v>0.25816172996968401</v>
      </c>
      <c r="H246" s="1">
        <f>'Total Revenue'!H246/Sales!H246</f>
        <v>0.1020770029296392</v>
      </c>
      <c r="I246" s="1">
        <f>'Total Revenue'!I246/Sales!I246</f>
        <v>0.20968378411060504</v>
      </c>
      <c r="J246" s="1"/>
      <c r="K246" s="1">
        <f>'Total Revenue'!J246/Sales!J246</f>
        <v>0.11037199493171737</v>
      </c>
      <c r="L246" s="1"/>
    </row>
    <row r="247" spans="1:12" x14ac:dyDescent="0.2">
      <c r="A247">
        <f t="shared" si="5"/>
        <v>2010</v>
      </c>
      <c r="B247">
        <f t="shared" si="6"/>
        <v>6</v>
      </c>
      <c r="C247" s="1">
        <f>'Total Revenue'!C247/Sales!C247</f>
        <v>0.10276994159883163</v>
      </c>
      <c r="D247" s="1">
        <f>'Total Revenue'!D247/Sales!D247</f>
        <v>9.7385871418536316E-2</v>
      </c>
      <c r="E247" s="1">
        <f>'Total Revenue'!E247/Sales!E247</f>
        <v>8.7533585478290418E-2</v>
      </c>
      <c r="F247" s="1">
        <f>'Total Revenue'!F247/Sales!F247</f>
        <v>0.11989137626891486</v>
      </c>
      <c r="G247" s="1">
        <f>'Total Revenue'!G247/Sales!G247</f>
        <v>0.25713188429648132</v>
      </c>
      <c r="H247" s="1">
        <f>'Total Revenue'!H247/Sales!H247</f>
        <v>9.9827631266765471E-2</v>
      </c>
      <c r="I247" s="1">
        <f>'Total Revenue'!I247/Sales!I247</f>
        <v>0.19262757122369914</v>
      </c>
      <c r="J247" s="1"/>
      <c r="K247" s="1">
        <f>'Total Revenue'!J247/Sales!J247</f>
        <v>0.11057990030457099</v>
      </c>
      <c r="L247" s="1"/>
    </row>
    <row r="248" spans="1:12" x14ac:dyDescent="0.2">
      <c r="A248">
        <f t="shared" si="5"/>
        <v>2010</v>
      </c>
      <c r="B248">
        <f t="shared" si="6"/>
        <v>7</v>
      </c>
      <c r="C248" s="1">
        <f>'Total Revenue'!C248/Sales!C248</f>
        <v>0.10279460482157519</v>
      </c>
      <c r="D248" s="1">
        <f>'Total Revenue'!D248/Sales!D248</f>
        <v>9.7603984141079805E-2</v>
      </c>
      <c r="E248" s="1">
        <f>'Total Revenue'!E248/Sales!E248</f>
        <v>9.0823323788225205E-2</v>
      </c>
      <c r="F248" s="1">
        <f>'Total Revenue'!F248/Sales!F248</f>
        <v>0.11984218835984689</v>
      </c>
      <c r="G248" s="1">
        <f>'Total Revenue'!G248/Sales!G248</f>
        <v>0.25735251284888605</v>
      </c>
      <c r="H248" s="1">
        <f>'Total Revenue'!H248/Sales!H248</f>
        <v>9.9400325746355073E-2</v>
      </c>
      <c r="I248" s="1">
        <f>'Total Revenue'!I248/Sales!I248</f>
        <v>0.18830896899005728</v>
      </c>
      <c r="J248" s="1"/>
      <c r="K248" s="1">
        <f>'Total Revenue'!J248/Sales!J248</f>
        <v>0.11085965093556521</v>
      </c>
      <c r="L248" s="1"/>
    </row>
    <row r="249" spans="1:12" x14ac:dyDescent="0.2">
      <c r="A249">
        <f t="shared" si="5"/>
        <v>2010</v>
      </c>
      <c r="B249">
        <f t="shared" si="6"/>
        <v>8</v>
      </c>
      <c r="C249" s="1">
        <f>'Total Revenue'!C249/Sales!C249</f>
        <v>0.10190696677156824</v>
      </c>
      <c r="D249" s="1">
        <f>'Total Revenue'!D249/Sales!D249</f>
        <v>9.6783406361938856E-2</v>
      </c>
      <c r="E249" s="1">
        <f>'Total Revenue'!E249/Sales!E249</f>
        <v>8.9601027932479843E-2</v>
      </c>
      <c r="F249" s="1">
        <f>'Total Revenue'!F249/Sales!F249</f>
        <v>0.1199741543010117</v>
      </c>
      <c r="G249" s="1">
        <f>'Total Revenue'!G249/Sales!G249</f>
        <v>0.2569691777864001</v>
      </c>
      <c r="H249" s="1">
        <f>'Total Revenue'!H249/Sales!H249</f>
        <v>9.9211802736018373E-2</v>
      </c>
      <c r="I249" s="1">
        <f>'Total Revenue'!I249/Sales!I249</f>
        <v>0.18352054921425889</v>
      </c>
      <c r="J249" s="1"/>
      <c r="K249" s="1">
        <f>'Total Revenue'!J249/Sales!J249</f>
        <v>0.11071850087993093</v>
      </c>
      <c r="L249" s="1"/>
    </row>
    <row r="250" spans="1:12" x14ac:dyDescent="0.2">
      <c r="A250">
        <f t="shared" si="5"/>
        <v>2010</v>
      </c>
      <c r="B250">
        <f t="shared" si="6"/>
        <v>9</v>
      </c>
      <c r="C250" s="1">
        <f>'Total Revenue'!C250/Sales!C250</f>
        <v>0.10239584955568394</v>
      </c>
      <c r="D250" s="1">
        <f>'Total Revenue'!D250/Sales!D250</f>
        <v>9.7185489567504418E-2</v>
      </c>
      <c r="E250" s="1">
        <f>'Total Revenue'!E250/Sales!E250</f>
        <v>9.0838061598617223E-2</v>
      </c>
      <c r="F250" s="1">
        <f>'Total Revenue'!F250/Sales!F250</f>
        <v>0.11978931379603612</v>
      </c>
      <c r="G250" s="1">
        <f>'Total Revenue'!G250/Sales!G250</f>
        <v>0.25415141643905564</v>
      </c>
      <c r="H250" s="1">
        <f>'Total Revenue'!H250/Sales!H250</f>
        <v>9.880905597114624E-2</v>
      </c>
      <c r="I250" s="1">
        <f>'Total Revenue'!I250/Sales!I250</f>
        <v>0.18601575153871072</v>
      </c>
      <c r="J250" s="1"/>
      <c r="K250" s="1">
        <f>'Total Revenue'!J250/Sales!J250</f>
        <v>0.11060644953621125</v>
      </c>
      <c r="L250" s="1"/>
    </row>
    <row r="251" spans="1:12" x14ac:dyDescent="0.2">
      <c r="A251">
        <f t="shared" si="5"/>
        <v>2010</v>
      </c>
      <c r="B251">
        <f t="shared" si="6"/>
        <v>10</v>
      </c>
      <c r="C251" s="1">
        <f>'Total Revenue'!C251/Sales!C251</f>
        <v>0.10410883527952164</v>
      </c>
      <c r="D251" s="1">
        <f>'Total Revenue'!D251/Sales!D251</f>
        <v>9.8748763905522105E-2</v>
      </c>
      <c r="E251" s="1">
        <f>'Total Revenue'!E251/Sales!E251</f>
        <v>8.9650712590594789E-2</v>
      </c>
      <c r="F251" s="1">
        <f>'Total Revenue'!F251/Sales!F251</f>
        <v>0.11964912092455732</v>
      </c>
      <c r="G251" s="1">
        <f>'Total Revenue'!G251/Sales!G251</f>
        <v>0.25323430518040119</v>
      </c>
      <c r="H251" s="1">
        <f>'Total Revenue'!H251/Sales!H251</f>
        <v>0.10068747410005065</v>
      </c>
      <c r="I251" s="1">
        <f>'Total Revenue'!I251/Sales!I251</f>
        <v>0.19709650104512699</v>
      </c>
      <c r="J251" s="1"/>
      <c r="K251" s="1">
        <f>'Total Revenue'!J251/Sales!J251</f>
        <v>0.11064017483948349</v>
      </c>
      <c r="L251" s="1"/>
    </row>
    <row r="252" spans="1:12" x14ac:dyDescent="0.2">
      <c r="A252">
        <f t="shared" si="5"/>
        <v>2010</v>
      </c>
      <c r="B252">
        <f t="shared" si="6"/>
        <v>11</v>
      </c>
      <c r="C252" s="1">
        <f>'Total Revenue'!C252/Sales!C252</f>
        <v>0.10534382721142503</v>
      </c>
      <c r="D252" s="1">
        <f>'Total Revenue'!D252/Sales!D252</f>
        <v>9.8553619623225189E-2</v>
      </c>
      <c r="E252" s="1">
        <f>'Total Revenue'!E252/Sales!E252</f>
        <v>8.6850252066050571E-2</v>
      </c>
      <c r="F252" s="1">
        <f>'Total Revenue'!F252/Sales!F252</f>
        <v>0.11900172433463549</v>
      </c>
      <c r="G252" s="1">
        <f>'Total Revenue'!G252/Sales!G252</f>
        <v>0.25032691260604945</v>
      </c>
      <c r="H252" s="1">
        <f>'Total Revenue'!H252/Sales!H252</f>
        <v>0.10133186609954301</v>
      </c>
      <c r="I252" s="1">
        <f>'Total Revenue'!I252/Sales!I252</f>
        <v>0.19588098502085022</v>
      </c>
      <c r="J252" s="1"/>
      <c r="K252" s="1">
        <f>'Total Revenue'!J252/Sales!J252</f>
        <v>0.10997810981726673</v>
      </c>
      <c r="L252" s="1"/>
    </row>
    <row r="253" spans="1:12" x14ac:dyDescent="0.2">
      <c r="A253">
        <f t="shared" si="5"/>
        <v>2010</v>
      </c>
      <c r="B253">
        <f t="shared" si="6"/>
        <v>12</v>
      </c>
      <c r="C253" s="1">
        <f>'Total Revenue'!C253/Sales!C253</f>
        <v>0.10565045539432524</v>
      </c>
      <c r="D253" s="1">
        <f>'Total Revenue'!D253/Sales!D253</f>
        <v>9.9045648521319182E-2</v>
      </c>
      <c r="E253" s="1">
        <f>'Total Revenue'!E253/Sales!E253</f>
        <v>9.0463474750134582E-2</v>
      </c>
      <c r="F253" s="1">
        <f>'Total Revenue'!F253/Sales!F253</f>
        <v>0.11984425270312031</v>
      </c>
      <c r="G253" s="1">
        <f>'Total Revenue'!G253/Sales!G253</f>
        <v>0.24734484654610731</v>
      </c>
      <c r="H253" s="1">
        <f>'Total Revenue'!H253/Sales!H253</f>
        <v>0.10163358977220759</v>
      </c>
      <c r="I253" s="1">
        <f>'Total Revenue'!I253/Sales!I253</f>
        <v>0.21390167061679866</v>
      </c>
      <c r="J253" s="1"/>
      <c r="K253" s="1">
        <f>'Total Revenue'!J253/Sales!J253</f>
        <v>0.11123256090641111</v>
      </c>
      <c r="L253" s="1"/>
    </row>
    <row r="254" spans="1:12" x14ac:dyDescent="0.2">
      <c r="A254">
        <f t="shared" si="5"/>
        <v>2011</v>
      </c>
      <c r="B254">
        <f t="shared" si="6"/>
        <v>1</v>
      </c>
      <c r="C254" s="1">
        <f>'Total Revenue'!C254/Sales!C254</f>
        <v>9.9048349063492996E-2</v>
      </c>
      <c r="D254" s="1">
        <f>'Total Revenue'!D254/Sales!D254</f>
        <v>9.1944705972467344E-2</v>
      </c>
      <c r="E254" s="1">
        <f>'Total Revenue'!E254/Sales!E254</f>
        <v>8.212937979983316E-2</v>
      </c>
      <c r="F254" s="1">
        <f>'Total Revenue'!F254/Sales!F254</f>
        <v>0.11420870281415378</v>
      </c>
      <c r="G254" s="1">
        <f>'Total Revenue'!G254/Sales!G254</f>
        <v>0.23966863336418368</v>
      </c>
      <c r="H254" s="1">
        <f>'Total Revenue'!H254/Sales!H254</f>
        <v>9.5910668061742185E-2</v>
      </c>
      <c r="I254" s="1">
        <f>'Total Revenue'!I254/Sales!I254</f>
        <v>0.18903266811486955</v>
      </c>
      <c r="J254" s="1"/>
      <c r="K254" s="1">
        <f>'Total Revenue'!J254/Sales!J254</f>
        <v>0.10595096386802702</v>
      </c>
      <c r="L254" s="1"/>
    </row>
    <row r="255" spans="1:12" x14ac:dyDescent="0.2">
      <c r="A255">
        <f t="shared" si="5"/>
        <v>2011</v>
      </c>
      <c r="B255">
        <f t="shared" si="6"/>
        <v>2</v>
      </c>
      <c r="C255" s="1">
        <f>'Total Revenue'!C255/Sales!C255</f>
        <v>0.10026670155438683</v>
      </c>
      <c r="D255" s="1">
        <f>'Total Revenue'!D255/Sales!D255</f>
        <v>9.3097224733051293E-2</v>
      </c>
      <c r="E255" s="1">
        <f>'Total Revenue'!E255/Sales!E255</f>
        <v>8.578037032878856E-2</v>
      </c>
      <c r="F255" s="1">
        <f>'Total Revenue'!F255/Sales!F255</f>
        <v>0.11387213663273192</v>
      </c>
      <c r="G255" s="1">
        <f>'Total Revenue'!G255/Sales!G255</f>
        <v>0.24359422763247962</v>
      </c>
      <c r="H255" s="1">
        <f>'Total Revenue'!H255/Sales!H255</f>
        <v>9.6090612809733203E-2</v>
      </c>
      <c r="I255" s="1">
        <f>'Total Revenue'!I255/Sales!I255</f>
        <v>0.20888962870416783</v>
      </c>
      <c r="J255" s="1"/>
      <c r="K255" s="1">
        <f>'Total Revenue'!J255/Sales!J255</f>
        <v>0.10574010525670344</v>
      </c>
      <c r="L255" s="1"/>
    </row>
    <row r="256" spans="1:12" x14ac:dyDescent="0.2">
      <c r="A256">
        <f t="shared" si="5"/>
        <v>2011</v>
      </c>
      <c r="B256">
        <f t="shared" si="6"/>
        <v>3</v>
      </c>
      <c r="C256" s="1">
        <f>'Total Revenue'!C256/Sales!C256</f>
        <v>0.10034465733307579</v>
      </c>
      <c r="D256" s="1">
        <f>'Total Revenue'!D256/Sales!D256</f>
        <v>9.3003177337216053E-2</v>
      </c>
      <c r="E256" s="1">
        <f>'Total Revenue'!E256/Sales!E256</f>
        <v>8.6176964261146696E-2</v>
      </c>
      <c r="F256" s="1">
        <f>'Total Revenue'!F256/Sales!F256</f>
        <v>0.11441098859108964</v>
      </c>
      <c r="G256" s="1">
        <f>'Total Revenue'!G256/Sales!G256</f>
        <v>0.24688344947283139</v>
      </c>
      <c r="H256" s="1">
        <f>'Total Revenue'!H256/Sales!H256</f>
        <v>9.5494055156231925E-2</v>
      </c>
      <c r="I256" s="1">
        <f>'Total Revenue'!I256/Sales!I256</f>
        <v>0.22106984659275755</v>
      </c>
      <c r="J256" s="1"/>
      <c r="K256" s="1">
        <f>'Total Revenue'!J256/Sales!J256</f>
        <v>0.10538117546075623</v>
      </c>
      <c r="L256" s="1"/>
    </row>
    <row r="257" spans="1:30" x14ac:dyDescent="0.2">
      <c r="A257">
        <f t="shared" si="5"/>
        <v>2011</v>
      </c>
      <c r="B257">
        <f t="shared" si="6"/>
        <v>4</v>
      </c>
      <c r="C257" s="1">
        <f>'Total Revenue'!C257/Sales!C257</f>
        <v>9.9812011252418578E-2</v>
      </c>
      <c r="D257" s="1">
        <f>'Total Revenue'!D257/Sales!D257</f>
        <v>9.2411951200096557E-2</v>
      </c>
      <c r="E257" s="1">
        <f>'Total Revenue'!E257/Sales!E257</f>
        <v>8.6246479495823605E-2</v>
      </c>
      <c r="F257" s="1">
        <f>'Total Revenue'!F257/Sales!F257</f>
        <v>0.11413818243725674</v>
      </c>
      <c r="G257" s="1">
        <f>'Total Revenue'!G257/Sales!G257</f>
        <v>0.24944702467510105</v>
      </c>
      <c r="H257" s="1">
        <f>'Total Revenue'!H257/Sales!H257</f>
        <v>9.5399037819675694E-2</v>
      </c>
      <c r="I257" s="1">
        <f>'Total Revenue'!I257/Sales!I257</f>
        <v>0.21481571949324729</v>
      </c>
      <c r="J257" s="1"/>
      <c r="K257" s="1">
        <f>'Total Revenue'!J257/Sales!J257</f>
        <v>0.10517546862482341</v>
      </c>
      <c r="L257" s="1"/>
    </row>
    <row r="258" spans="1:30" x14ac:dyDescent="0.2">
      <c r="A258">
        <f t="shared" si="5"/>
        <v>2011</v>
      </c>
      <c r="B258">
        <f t="shared" si="6"/>
        <v>5</v>
      </c>
      <c r="C258" s="1">
        <f>'Total Revenue'!C258/Sales!C258</f>
        <v>9.865828711411162E-2</v>
      </c>
      <c r="D258" s="1">
        <f>'Total Revenue'!D258/Sales!D258</f>
        <v>9.2254191748677661E-2</v>
      </c>
      <c r="E258" s="1">
        <f>'Total Revenue'!E258/Sales!E258</f>
        <v>8.4210723453965408E-2</v>
      </c>
      <c r="F258" s="1">
        <f>'Total Revenue'!F258/Sales!F258</f>
        <v>0.11380057287994362</v>
      </c>
      <c r="G258" s="1">
        <f>'Total Revenue'!G258/Sales!G258</f>
        <v>0.25085776314858749</v>
      </c>
      <c r="H258" s="1">
        <f>'Total Revenue'!H258/Sales!H258</f>
        <v>9.4938702099845604E-2</v>
      </c>
      <c r="I258" s="1">
        <f>'Total Revenue'!I258/Sales!I258</f>
        <v>0.19925874492838949</v>
      </c>
      <c r="J258" s="1"/>
      <c r="K258" s="1">
        <f>'Total Revenue'!J258/Sales!J258</f>
        <v>0.10501004681619944</v>
      </c>
      <c r="L258" s="1"/>
    </row>
    <row r="259" spans="1:30" x14ac:dyDescent="0.2">
      <c r="A259">
        <f t="shared" si="5"/>
        <v>2011</v>
      </c>
      <c r="B259">
        <f t="shared" si="6"/>
        <v>6</v>
      </c>
      <c r="C259" s="1">
        <f>'Total Revenue'!C259/Sales!C259</f>
        <v>9.8132086538675764E-2</v>
      </c>
      <c r="D259" s="1">
        <f>'Total Revenue'!D259/Sales!D259</f>
        <v>9.2380134581072609E-2</v>
      </c>
      <c r="E259" s="1">
        <f>'Total Revenue'!E259/Sales!E259</f>
        <v>8.4702252640577277E-2</v>
      </c>
      <c r="F259" s="1">
        <f>'Total Revenue'!F259/Sales!F259</f>
        <v>0.11400494369398161</v>
      </c>
      <c r="G259" s="1">
        <f>'Total Revenue'!G259/Sales!G259</f>
        <v>0.25359555359413027</v>
      </c>
      <c r="H259" s="1">
        <f>'Total Revenue'!H259/Sales!H259</f>
        <v>9.4289645975695141E-2</v>
      </c>
      <c r="I259" s="1">
        <f>'Total Revenue'!I259/Sales!I259</f>
        <v>0.20447494655264564</v>
      </c>
      <c r="J259" s="1"/>
      <c r="K259" s="1">
        <f>'Total Revenue'!J259/Sales!J259</f>
        <v>0.10546120463378222</v>
      </c>
      <c r="L259" s="1"/>
    </row>
    <row r="260" spans="1:30" x14ac:dyDescent="0.2">
      <c r="A260">
        <f t="shared" si="5"/>
        <v>2011</v>
      </c>
      <c r="B260">
        <f t="shared" si="6"/>
        <v>7</v>
      </c>
      <c r="C260" s="1">
        <f>'Total Revenue'!C260/Sales!C260</f>
        <v>9.7367344936277758E-2</v>
      </c>
      <c r="D260" s="1">
        <f>'Total Revenue'!D260/Sales!D260</f>
        <v>9.1792438581503585E-2</v>
      </c>
      <c r="E260" s="1">
        <f>'Total Revenue'!E260/Sales!E260</f>
        <v>8.453747322445028E-2</v>
      </c>
      <c r="F260" s="1">
        <f>'Total Revenue'!F260/Sales!F260</f>
        <v>0.11398920280567448</v>
      </c>
      <c r="G260" s="1">
        <f>'Total Revenue'!G260/Sales!G260</f>
        <v>0.25593217641699484</v>
      </c>
      <c r="H260" s="1">
        <f>'Total Revenue'!H260/Sales!H260</f>
        <v>9.3078273620962507E-2</v>
      </c>
      <c r="I260" s="1">
        <f>'Total Revenue'!I260/Sales!I260</f>
        <v>0.18887514440004202</v>
      </c>
      <c r="J260" s="1"/>
      <c r="K260" s="1">
        <f>'Total Revenue'!J260/Sales!J260</f>
        <v>0.10514411941273097</v>
      </c>
      <c r="L260" s="1"/>
    </row>
    <row r="261" spans="1:30" x14ac:dyDescent="0.2">
      <c r="A261">
        <f t="shared" si="5"/>
        <v>2011</v>
      </c>
      <c r="B261">
        <f t="shared" si="6"/>
        <v>8</v>
      </c>
      <c r="C261" s="1">
        <f>'Total Revenue'!C261/Sales!C261</f>
        <v>9.6886215100900383E-2</v>
      </c>
      <c r="D261" s="1">
        <f>'Total Revenue'!D261/Sales!D261</f>
        <v>9.2588048893774505E-2</v>
      </c>
      <c r="E261" s="1">
        <f>'Total Revenue'!E261/Sales!E261</f>
        <v>8.538211392066139E-2</v>
      </c>
      <c r="F261" s="1">
        <f>'Total Revenue'!F261/Sales!F261</f>
        <v>0.11408719584829775</v>
      </c>
      <c r="G261" s="1">
        <f>'Total Revenue'!G261/Sales!G261</f>
        <v>0.24906444721143356</v>
      </c>
      <c r="H261" s="1">
        <f>'Total Revenue'!H261/Sales!H261</f>
        <v>9.3390052871733326E-2</v>
      </c>
      <c r="I261" s="1">
        <f>'Total Revenue'!I261/Sales!I261</f>
        <v>0.18744166815300048</v>
      </c>
      <c r="J261" s="1"/>
      <c r="K261" s="1">
        <f>'Total Revenue'!J261/Sales!J261</f>
        <v>0.10522329033168892</v>
      </c>
      <c r="L261" s="1"/>
    </row>
    <row r="262" spans="1:30" x14ac:dyDescent="0.2">
      <c r="A262">
        <f t="shared" si="5"/>
        <v>2011</v>
      </c>
      <c r="B262">
        <f t="shared" si="6"/>
        <v>9</v>
      </c>
      <c r="C262" s="1">
        <f>'Total Revenue'!C262/Sales!C262</f>
        <v>9.6575866653114406E-2</v>
      </c>
      <c r="D262" s="1">
        <f>'Total Revenue'!D262/Sales!D262</f>
        <v>9.2133666700991559E-2</v>
      </c>
      <c r="E262" s="1">
        <f>'Total Revenue'!E262/Sales!E262</f>
        <v>8.431636578075688E-2</v>
      </c>
      <c r="F262" s="1">
        <f>'Total Revenue'!F262/Sales!F262</f>
        <v>0.1140045256386346</v>
      </c>
      <c r="G262" s="1">
        <f>'Total Revenue'!G262/Sales!G262</f>
        <v>0.25046637088981977</v>
      </c>
      <c r="H262" s="1">
        <f>'Total Revenue'!H262/Sales!H262</f>
        <v>9.2544101833554757E-2</v>
      </c>
      <c r="I262" s="1">
        <f>'Total Revenue'!I262/Sales!I262</f>
        <v>0.18726470933270767</v>
      </c>
      <c r="J262" s="1"/>
      <c r="K262" s="1">
        <f>'Total Revenue'!J262/Sales!J262</f>
        <v>0.10465019618372914</v>
      </c>
      <c r="L262" s="1"/>
    </row>
    <row r="263" spans="1:30" x14ac:dyDescent="0.2">
      <c r="A263">
        <f t="shared" si="5"/>
        <v>2011</v>
      </c>
      <c r="B263">
        <f t="shared" si="6"/>
        <v>10</v>
      </c>
      <c r="C263" s="1">
        <f>'Total Revenue'!C263/Sales!C263</f>
        <v>9.9016193944040584E-2</v>
      </c>
      <c r="D263" s="1">
        <f>'Total Revenue'!D263/Sales!D263</f>
        <v>9.2907499586209669E-2</v>
      </c>
      <c r="E263" s="1">
        <f>'Total Revenue'!E263/Sales!E263</f>
        <v>8.4151002734715166E-2</v>
      </c>
      <c r="F263" s="1">
        <f>'Total Revenue'!F263/Sales!F263</f>
        <v>0.11380212131958468</v>
      </c>
      <c r="G263" s="1">
        <f>'Total Revenue'!G263/Sales!G263</f>
        <v>0.24696478966818708</v>
      </c>
      <c r="H263" s="1">
        <f>'Total Revenue'!H263/Sales!H263</f>
        <v>9.5222033982067175E-2</v>
      </c>
      <c r="I263" s="1">
        <f>'Total Revenue'!I263/Sales!I263</f>
        <v>0.20223560442970462</v>
      </c>
      <c r="J263" s="1"/>
      <c r="K263" s="1">
        <f>'Total Revenue'!J263/Sales!J263</f>
        <v>0.10512519440218049</v>
      </c>
      <c r="L263" s="1"/>
    </row>
    <row r="264" spans="1:30" x14ac:dyDescent="0.2">
      <c r="A264">
        <f t="shared" si="5"/>
        <v>2011</v>
      </c>
      <c r="B264">
        <f t="shared" si="6"/>
        <v>11</v>
      </c>
      <c r="C264" s="1">
        <f>'Total Revenue'!C264/Sales!C264</f>
        <v>0.1009029183003961</v>
      </c>
      <c r="D264" s="1">
        <f>'Total Revenue'!D264/Sales!D264</f>
        <v>9.3778818359640387E-2</v>
      </c>
      <c r="E264" s="1">
        <f>'Total Revenue'!E264/Sales!E264</f>
        <v>8.4115221463835044E-2</v>
      </c>
      <c r="F264" s="1">
        <f>'Total Revenue'!F264/Sales!F264</f>
        <v>0.11487251555829961</v>
      </c>
      <c r="G264" s="1">
        <f>'Total Revenue'!G264/Sales!G264</f>
        <v>0.24610260729409875</v>
      </c>
      <c r="H264" s="1">
        <f>'Total Revenue'!H264/Sales!H264</f>
        <v>9.6044975690138937E-2</v>
      </c>
      <c r="I264" s="1">
        <f>'Total Revenue'!I264/Sales!I264</f>
        <v>0.22232487622831174</v>
      </c>
      <c r="J264" s="1"/>
      <c r="K264" s="1">
        <f>'Total Revenue'!J264/Sales!J264</f>
        <v>0.10560791520873281</v>
      </c>
      <c r="L264" s="1"/>
    </row>
    <row r="265" spans="1:30" x14ac:dyDescent="0.2">
      <c r="A265">
        <f t="shared" si="5"/>
        <v>2011</v>
      </c>
      <c r="B265">
        <f t="shared" si="6"/>
        <v>12</v>
      </c>
      <c r="C265" s="1">
        <f>'Total Revenue'!C265/Sales!C265</f>
        <v>0.10023042472690256</v>
      </c>
      <c r="D265" s="1">
        <f>'Total Revenue'!D265/Sales!D265</f>
        <v>9.3084248567726832E-2</v>
      </c>
      <c r="E265" s="1">
        <f>'Total Revenue'!E265/Sales!E265</f>
        <v>8.6324451820281492E-2</v>
      </c>
      <c r="F265" s="1">
        <f>'Total Revenue'!F265/Sales!F265</f>
        <v>0.11479368951366931</v>
      </c>
      <c r="G265" s="1">
        <f>'Total Revenue'!G265/Sales!G265</f>
        <v>0.24244887183858607</v>
      </c>
      <c r="H265" s="1">
        <f>'Total Revenue'!H265/Sales!H265</f>
        <v>9.5593596767650363E-2</v>
      </c>
      <c r="I265" s="1">
        <f>'Total Revenue'!I265/Sales!I265</f>
        <v>0.2329656142360263</v>
      </c>
      <c r="J265" s="1"/>
      <c r="K265" s="1">
        <f>'Total Revenue'!J265/Sales!J265</f>
        <v>0.10542179549386403</v>
      </c>
      <c r="L265" s="1"/>
    </row>
    <row r="266" spans="1:30" x14ac:dyDescent="0.2">
      <c r="A266">
        <f t="shared" si="5"/>
        <v>2012</v>
      </c>
      <c r="B266">
        <f t="shared" si="6"/>
        <v>1</v>
      </c>
      <c r="C266" s="1">
        <f>'Total Revenue'!C266/Sales!C266</f>
        <v>9.9465919051240678E-2</v>
      </c>
      <c r="D266" s="1">
        <f>'Total Revenue'!D266/Sales!D266</f>
        <v>9.2695064953237413E-2</v>
      </c>
      <c r="E266" s="1">
        <f>'Total Revenue'!E266/Sales!E266</f>
        <v>8.2578074890355388E-2</v>
      </c>
      <c r="F266" s="1">
        <f>'Total Revenue'!F266/Sales!F266</f>
        <v>0.11425649460101812</v>
      </c>
      <c r="G266" s="1">
        <f>'Total Revenue'!G266/Sales!G266</f>
        <v>0.24118163646724136</v>
      </c>
      <c r="H266" s="1">
        <f>'Total Revenue'!H266/Sales!H266</f>
        <v>9.5620191126885995E-2</v>
      </c>
      <c r="I266" s="1">
        <f>'Total Revenue'!I266/Sales!I266</f>
        <v>0.22741464347465798</v>
      </c>
      <c r="J266" s="1"/>
      <c r="K266" s="1">
        <f>'Total Revenue'!J266/Sales!J266</f>
        <v>0.10503303775559554</v>
      </c>
      <c r="L266" s="1"/>
      <c r="N266" s="97"/>
      <c r="O266" s="106"/>
      <c r="P266" s="99"/>
      <c r="Q266" s="99"/>
      <c r="R266" s="99"/>
      <c r="S266" s="99"/>
      <c r="T266" s="99"/>
      <c r="U266" s="99"/>
    </row>
    <row r="267" spans="1:30" x14ac:dyDescent="0.2">
      <c r="A267">
        <f t="shared" si="5"/>
        <v>2012</v>
      </c>
      <c r="B267">
        <f t="shared" si="6"/>
        <v>2</v>
      </c>
      <c r="C267" s="1">
        <f>'Total Revenue'!C267/Sales!C267</f>
        <v>0.10141690526880646</v>
      </c>
      <c r="D267" s="1">
        <f>'Total Revenue'!D267/Sales!D267</f>
        <v>9.3814166787818315E-2</v>
      </c>
      <c r="E267" s="1">
        <f>'Total Revenue'!E267/Sales!E267</f>
        <v>8.2512740416164063E-2</v>
      </c>
      <c r="F267" s="1">
        <f>'Total Revenue'!F267/Sales!F267</f>
        <v>0.1144364489977599</v>
      </c>
      <c r="G267" s="1">
        <f>'Total Revenue'!G267/Sales!G267</f>
        <v>0.24999463124349636</v>
      </c>
      <c r="H267" s="1">
        <f>'Total Revenue'!H267/Sales!H267</f>
        <v>9.5673135134232201E-2</v>
      </c>
      <c r="I267" s="1">
        <f>'Total Revenue'!I267/Sales!I267</f>
        <v>0.23333993610762241</v>
      </c>
      <c r="J267" s="1"/>
      <c r="K267" s="1">
        <f>'Total Revenue'!J267/Sales!J267</f>
        <v>0.10550660734329982</v>
      </c>
      <c r="L267" s="1"/>
      <c r="N267" s="97"/>
      <c r="O267" s="106"/>
      <c r="P267" s="99"/>
      <c r="Q267" s="99"/>
      <c r="R267" s="99"/>
      <c r="S267" s="99"/>
      <c r="T267" s="99"/>
      <c r="U267" s="99"/>
      <c r="AD267" s="105"/>
    </row>
    <row r="268" spans="1:30" x14ac:dyDescent="0.2">
      <c r="A268">
        <f t="shared" si="5"/>
        <v>2012</v>
      </c>
      <c r="B268">
        <f t="shared" si="6"/>
        <v>3</v>
      </c>
      <c r="C268" s="1">
        <f>'Total Revenue'!C268/Sales!C268</f>
        <v>0.10036907560146423</v>
      </c>
      <c r="D268" s="1">
        <f>'Total Revenue'!D268/Sales!D268</f>
        <v>9.313129042515976E-2</v>
      </c>
      <c r="E268" s="1">
        <f>'Total Revenue'!E268/Sales!E268</f>
        <v>8.3226765428565233E-2</v>
      </c>
      <c r="F268" s="1">
        <f>'Total Revenue'!F268/Sales!F268</f>
        <v>0.11448668655166044</v>
      </c>
      <c r="G268" s="1">
        <f>'Total Revenue'!G268/Sales!G268</f>
        <v>0.24685852909191366</v>
      </c>
      <c r="H268" s="1">
        <f>'Total Revenue'!H268/Sales!H268</f>
        <v>9.5618557874316598E-2</v>
      </c>
      <c r="I268" s="1">
        <f>'Total Revenue'!I268/Sales!I268</f>
        <v>0.23366896920391236</v>
      </c>
      <c r="J268" s="1"/>
      <c r="K268" s="1">
        <f>'Total Revenue'!J268/Sales!J268</f>
        <v>0.10505872177749717</v>
      </c>
      <c r="L268" s="1"/>
      <c r="N268" s="97"/>
      <c r="O268" s="106"/>
      <c r="P268" s="99"/>
      <c r="Q268" s="99"/>
      <c r="R268" s="99"/>
      <c r="S268" s="99"/>
      <c r="T268" s="99"/>
      <c r="U268" s="99"/>
      <c r="AD268" s="105"/>
    </row>
    <row r="269" spans="1:30" x14ac:dyDescent="0.2">
      <c r="A269">
        <f t="shared" si="5"/>
        <v>2012</v>
      </c>
      <c r="B269">
        <f t="shared" si="6"/>
        <v>4</v>
      </c>
      <c r="C269" s="1">
        <f>'Total Revenue'!C269/Sales!C269</f>
        <v>9.8278402003117049E-2</v>
      </c>
      <c r="D269" s="1">
        <f>'Total Revenue'!D269/Sales!D269</f>
        <v>9.1609736995614949E-2</v>
      </c>
      <c r="E269" s="1">
        <f>'Total Revenue'!E269/Sales!E269</f>
        <v>8.2331175010756472E-2</v>
      </c>
      <c r="F269" s="1">
        <f>'Total Revenue'!F269/Sales!F269</f>
        <v>0.11409791621344595</v>
      </c>
      <c r="G269" s="1">
        <f>'Total Revenue'!G269/Sales!G269</f>
        <v>0.24765747379944814</v>
      </c>
      <c r="H269" s="1">
        <f>'Total Revenue'!H269/Sales!H269</f>
        <v>9.3318530061987898E-2</v>
      </c>
      <c r="I269" s="1">
        <f>'Total Revenue'!I269/Sales!I269</f>
        <v>0.220373421558102</v>
      </c>
      <c r="J269" s="1"/>
      <c r="K269" s="1">
        <f>'Total Revenue'!J269/Sales!J269</f>
        <v>0.1041042705955291</v>
      </c>
      <c r="L269" s="1"/>
      <c r="N269" s="97"/>
      <c r="O269" s="106"/>
      <c r="P269" s="99"/>
      <c r="Q269" s="99"/>
      <c r="R269" s="99"/>
      <c r="S269" s="99"/>
      <c r="T269" s="99"/>
      <c r="U269" s="99"/>
      <c r="AD269" s="105"/>
    </row>
    <row r="270" spans="1:30" x14ac:dyDescent="0.2">
      <c r="A270">
        <f t="shared" si="5"/>
        <v>2012</v>
      </c>
      <c r="B270">
        <f t="shared" si="6"/>
        <v>5</v>
      </c>
      <c r="C270" s="1">
        <f>'Total Revenue'!C270/Sales!C270</f>
        <v>0.10006341317518193</v>
      </c>
      <c r="D270" s="1">
        <f>'Total Revenue'!D270/Sales!D270</f>
        <v>9.3111219193081476E-2</v>
      </c>
      <c r="E270" s="1">
        <f>'Total Revenue'!E270/Sales!E270</f>
        <v>8.419322069512146E-2</v>
      </c>
      <c r="F270" s="1">
        <f>'Total Revenue'!F270/Sales!F270</f>
        <v>0.1140728464022288</v>
      </c>
      <c r="G270" s="1">
        <f>'Total Revenue'!G270/Sales!G270</f>
        <v>0.25092981390602193</v>
      </c>
      <c r="H270" s="1">
        <f>'Total Revenue'!H270/Sales!H270</f>
        <v>9.5238983051208731E-2</v>
      </c>
      <c r="I270" s="1">
        <f>'Total Revenue'!I270/Sales!I270</f>
        <v>0.21347417903977456</v>
      </c>
      <c r="J270" s="1"/>
      <c r="K270" s="1">
        <f>'Total Revenue'!J270/Sales!J270</f>
        <v>0.10554481936248586</v>
      </c>
      <c r="L270" s="1"/>
      <c r="O270" s="106"/>
      <c r="P270" s="99"/>
      <c r="Q270" s="99"/>
      <c r="R270" s="99"/>
      <c r="S270" s="99"/>
      <c r="T270" s="99"/>
      <c r="U270" s="99"/>
      <c r="AD270" s="105"/>
    </row>
    <row r="271" spans="1:30" x14ac:dyDescent="0.2">
      <c r="A271">
        <f t="shared" si="5"/>
        <v>2012</v>
      </c>
      <c r="B271">
        <f t="shared" si="6"/>
        <v>6</v>
      </c>
      <c r="C271" s="1">
        <f>'Total Revenue'!C271/Sales!C271</f>
        <v>9.7955218030806146E-2</v>
      </c>
      <c r="D271" s="1">
        <f>'Total Revenue'!D271/Sales!D271</f>
        <v>9.2441904266528999E-2</v>
      </c>
      <c r="E271" s="1">
        <f>'Total Revenue'!E271/Sales!E271</f>
        <v>8.2795697538785559E-2</v>
      </c>
      <c r="F271" s="1">
        <f>'Total Revenue'!F271/Sales!F271</f>
        <v>0.11408434887712002</v>
      </c>
      <c r="G271" s="1">
        <f>'Total Revenue'!G271/Sales!G271</f>
        <v>0.24953373225861356</v>
      </c>
      <c r="H271" s="1">
        <f>'Total Revenue'!H271/Sales!H271</f>
        <v>9.3963688319043476E-2</v>
      </c>
      <c r="I271" s="1">
        <f>'Total Revenue'!I271/Sales!I271</f>
        <v>0.19608755231077146</v>
      </c>
      <c r="J271" s="1"/>
      <c r="K271" s="1">
        <f>'Total Revenue'!J271/Sales!J271</f>
        <v>0.10487055072196048</v>
      </c>
      <c r="L271" s="1"/>
      <c r="O271" s="106"/>
      <c r="P271" s="99"/>
      <c r="Q271" s="99"/>
      <c r="R271" s="99"/>
      <c r="S271" s="99"/>
      <c r="T271" s="99"/>
      <c r="U271" s="99"/>
      <c r="AD271" s="105"/>
    </row>
    <row r="272" spans="1:30" x14ac:dyDescent="0.2">
      <c r="A272">
        <f t="shared" si="5"/>
        <v>2012</v>
      </c>
      <c r="B272">
        <f t="shared" si="6"/>
        <v>7</v>
      </c>
      <c r="C272" s="1">
        <f>'Total Revenue'!C272/Sales!C272</f>
        <v>9.7791222353530896E-2</v>
      </c>
      <c r="D272" s="1">
        <f>'Total Revenue'!D272/Sales!D272</f>
        <v>9.2904894978958055E-2</v>
      </c>
      <c r="E272" s="1">
        <f>'Total Revenue'!E272/Sales!E272</f>
        <v>8.3305598168112865E-2</v>
      </c>
      <c r="F272" s="1">
        <f>'Total Revenue'!F272/Sales!F272</f>
        <v>0.11415949109712784</v>
      </c>
      <c r="G272" s="1">
        <f>'Total Revenue'!G272/Sales!G272</f>
        <v>0.25272347421575203</v>
      </c>
      <c r="H272" s="1">
        <f>'Total Revenue'!H272/Sales!H272</f>
        <v>9.374621543640585E-2</v>
      </c>
      <c r="I272" s="1">
        <f>'Total Revenue'!I272/Sales!I272</f>
        <v>0.1975023998845836</v>
      </c>
      <c r="J272" s="1"/>
      <c r="K272" s="1">
        <f>'Total Revenue'!J272/Sales!J272</f>
        <v>0.10519693733335864</v>
      </c>
      <c r="L272" s="1"/>
    </row>
    <row r="273" spans="1:12" x14ac:dyDescent="0.2">
      <c r="A273">
        <f t="shared" si="5"/>
        <v>2012</v>
      </c>
      <c r="B273">
        <f t="shared" si="6"/>
        <v>8</v>
      </c>
      <c r="C273" s="1">
        <f>'Total Revenue'!C273/Sales!C273</f>
        <v>9.7965981043464934E-2</v>
      </c>
      <c r="D273" s="1">
        <f>'Total Revenue'!D273/Sales!D273</f>
        <v>9.3103927933313166E-2</v>
      </c>
      <c r="E273" s="1">
        <f>'Total Revenue'!E273/Sales!E273</f>
        <v>8.3442770895895108E-2</v>
      </c>
      <c r="F273" s="1">
        <f>'Total Revenue'!F273/Sales!F273</f>
        <v>0.11417104630688263</v>
      </c>
      <c r="G273" s="1">
        <f>'Total Revenue'!G273/Sales!G273</f>
        <v>0.25432641046253246</v>
      </c>
      <c r="H273" s="1">
        <f>'Total Revenue'!H273/Sales!H273</f>
        <v>9.4943086466293652E-2</v>
      </c>
      <c r="I273" s="1">
        <f>'Total Revenue'!I273/Sales!I273</f>
        <v>0.19511355351216061</v>
      </c>
      <c r="J273" s="1"/>
      <c r="K273" s="1">
        <f>'Total Revenue'!J273/Sales!J273</f>
        <v>0.10534958063417178</v>
      </c>
      <c r="L273" s="1"/>
    </row>
    <row r="274" spans="1:12" x14ac:dyDescent="0.2">
      <c r="A274">
        <f t="shared" si="5"/>
        <v>2012</v>
      </c>
      <c r="B274">
        <f t="shared" si="6"/>
        <v>9</v>
      </c>
      <c r="C274" s="1">
        <f>'Total Revenue'!C274/Sales!C274</f>
        <v>9.6540230684808007E-2</v>
      </c>
      <c r="D274" s="1">
        <f>'Total Revenue'!D274/Sales!D274</f>
        <v>9.2150165937234518E-2</v>
      </c>
      <c r="E274" s="1">
        <f>'Total Revenue'!E274/Sales!E274</f>
        <v>8.1552628413991538E-2</v>
      </c>
      <c r="F274" s="1">
        <f>'Total Revenue'!F274/Sales!F274</f>
        <v>0.11415850453519076</v>
      </c>
      <c r="G274" s="1">
        <f>'Total Revenue'!G274/Sales!G274</f>
        <v>0.24948470196596256</v>
      </c>
      <c r="H274" s="1">
        <f>'Total Revenue'!H274/Sales!H274</f>
        <v>9.2083304225541743E-2</v>
      </c>
      <c r="I274" s="1">
        <f>'Total Revenue'!I274/Sales!I274</f>
        <v>0.19619305127335926</v>
      </c>
      <c r="J274" s="1"/>
      <c r="K274" s="1">
        <f>'Total Revenue'!J274/Sales!J274</f>
        <v>0.10422321919628635</v>
      </c>
      <c r="L274" s="1"/>
    </row>
    <row r="275" spans="1:12" x14ac:dyDescent="0.2">
      <c r="A275">
        <f t="shared" si="5"/>
        <v>2012</v>
      </c>
      <c r="B275">
        <f t="shared" si="6"/>
        <v>10</v>
      </c>
      <c r="C275" s="1">
        <f>'Total Revenue'!C275/Sales!C275</f>
        <v>9.8998868468507487E-2</v>
      </c>
      <c r="D275" s="1">
        <f>'Total Revenue'!D275/Sales!D275</f>
        <v>9.3618628180222568E-2</v>
      </c>
      <c r="E275" s="1">
        <f>'Total Revenue'!E275/Sales!E275</f>
        <v>8.3077877179798559E-2</v>
      </c>
      <c r="F275" s="1">
        <f>'Total Revenue'!F275/Sales!F275</f>
        <v>0.11399132690770873</v>
      </c>
      <c r="G275" s="1">
        <f>'Total Revenue'!G275/Sales!G275</f>
        <v>0.25039392331904736</v>
      </c>
      <c r="H275" s="1">
        <f>'Total Revenue'!H275/Sales!H275</f>
        <v>9.4265123519775548E-2</v>
      </c>
      <c r="I275" s="1">
        <f>'Total Revenue'!I275/Sales!I275</f>
        <v>0.20894823632785464</v>
      </c>
      <c r="J275" s="1"/>
      <c r="K275" s="1">
        <f>'Total Revenue'!J275/Sales!J275</f>
        <v>0.1050957201269498</v>
      </c>
      <c r="L275" s="1"/>
    </row>
    <row r="276" spans="1:12" x14ac:dyDescent="0.2">
      <c r="A276">
        <f t="shared" si="5"/>
        <v>2012</v>
      </c>
      <c r="B276">
        <f t="shared" si="6"/>
        <v>11</v>
      </c>
      <c r="C276" s="1">
        <f>'Total Revenue'!C276/Sales!C276</f>
        <v>0.10049467890197987</v>
      </c>
      <c r="D276" s="1">
        <f>'Total Revenue'!D276/Sales!D276</f>
        <v>9.4299040848613902E-2</v>
      </c>
      <c r="E276" s="1">
        <f>'Total Revenue'!E276/Sales!E276</f>
        <v>8.3344633591856454E-2</v>
      </c>
      <c r="F276" s="1">
        <f>'Total Revenue'!F276/Sales!F276</f>
        <v>0.11438036476608684</v>
      </c>
      <c r="G276" s="1">
        <f>'Total Revenue'!G276/Sales!G276</f>
        <v>0.2470375897968389</v>
      </c>
      <c r="H276" s="1">
        <f>'Total Revenue'!H276/Sales!H276</f>
        <v>9.5582033893790053E-2</v>
      </c>
      <c r="I276" s="1">
        <f>'Total Revenue'!I276/Sales!I276</f>
        <v>0.23801637508206852</v>
      </c>
      <c r="J276" s="1"/>
      <c r="K276" s="1">
        <f>'Total Revenue'!J276/Sales!J276</f>
        <v>0.10512278984614691</v>
      </c>
      <c r="L276" s="1"/>
    </row>
    <row r="277" spans="1:12" x14ac:dyDescent="0.2">
      <c r="A277">
        <f t="shared" si="5"/>
        <v>2012</v>
      </c>
      <c r="B277">
        <f t="shared" si="6"/>
        <v>12</v>
      </c>
      <c r="C277" s="1">
        <f>'Total Revenue'!C277/Sales!C277</f>
        <v>9.9944234457389064E-2</v>
      </c>
      <c r="D277" s="1">
        <f>'Total Revenue'!D277/Sales!D277</f>
        <v>9.3385312599470624E-2</v>
      </c>
      <c r="E277" s="1">
        <f>'Total Revenue'!E277/Sales!E277</f>
        <v>8.2568699617209931E-2</v>
      </c>
      <c r="F277" s="1">
        <f>'Total Revenue'!F277/Sales!F277</f>
        <v>0.11483631655575481</v>
      </c>
      <c r="G277" s="1">
        <f>'Total Revenue'!G277/Sales!G277</f>
        <v>0.24426057653844727</v>
      </c>
      <c r="H277" s="1">
        <f>'Total Revenue'!H277/Sales!H277</f>
        <v>9.4183586978193817E-2</v>
      </c>
      <c r="I277" s="1">
        <f>'Total Revenue'!I277/Sales!I277</f>
        <v>0.22991279027863867</v>
      </c>
      <c r="J277" s="1"/>
      <c r="K277" s="1">
        <f>'Total Revenue'!J277/Sales!J277</f>
        <v>0.10464061715680556</v>
      </c>
      <c r="L277" s="1"/>
    </row>
    <row r="278" spans="1:12" x14ac:dyDescent="0.2">
      <c r="A278">
        <f t="shared" si="5"/>
        <v>2013</v>
      </c>
      <c r="B278">
        <f t="shared" si="6"/>
        <v>1</v>
      </c>
      <c r="C278" s="1">
        <f>'Total Revenue'!C278/Sales!C278</f>
        <v>9.5029335252182184E-2</v>
      </c>
      <c r="D278" s="1">
        <f>'Total Revenue'!D278/Sales!D278</f>
        <v>8.8851188052194358E-2</v>
      </c>
      <c r="E278" s="1">
        <f>'Total Revenue'!E278/Sales!E278</f>
        <v>8.2378323743653753E-2</v>
      </c>
      <c r="F278" s="1">
        <f>'Total Revenue'!F278/Sales!F278</f>
        <v>0.10979976907001462</v>
      </c>
      <c r="G278" s="1">
        <f>'Total Revenue'!G278/Sales!G278</f>
        <v>0.23495590733705179</v>
      </c>
      <c r="H278" s="1">
        <f>'Total Revenue'!H278/Sales!H278</f>
        <v>9.0365774354116954E-2</v>
      </c>
      <c r="I278" s="1">
        <f>'Total Revenue'!I278/Sales!I278</f>
        <v>0.22157881288629538</v>
      </c>
      <c r="J278" s="1"/>
      <c r="K278" s="1">
        <f>'Total Revenue'!J278/Sales!J278</f>
        <v>0.10082058179044726</v>
      </c>
      <c r="L278" s="1"/>
    </row>
    <row r="279" spans="1:12" x14ac:dyDescent="0.2">
      <c r="A279">
        <f t="shared" si="5"/>
        <v>2013</v>
      </c>
      <c r="B279">
        <f t="shared" si="6"/>
        <v>2</v>
      </c>
      <c r="C279" s="1">
        <f>'Total Revenue'!C279/Sales!C279</f>
        <v>9.7133581143702241E-2</v>
      </c>
      <c r="D279" s="1">
        <f>'Total Revenue'!D279/Sales!D279</f>
        <v>8.8111687541106001E-2</v>
      </c>
      <c r="E279" s="1">
        <f>'Total Revenue'!E279/Sales!E279</f>
        <v>7.9465025014065896E-2</v>
      </c>
      <c r="F279" s="1">
        <f>'Total Revenue'!F279/Sales!F279</f>
        <v>0.1100839164401361</v>
      </c>
      <c r="G279" s="1">
        <f>'Total Revenue'!G279/Sales!G279</f>
        <v>0.23918456012299211</v>
      </c>
      <c r="H279" s="1">
        <f>'Total Revenue'!H279/Sales!H279</f>
        <v>9.2141260363848176E-2</v>
      </c>
      <c r="I279" s="1">
        <f>'Total Revenue'!I279/Sales!I279</f>
        <v>0.23092660189379616</v>
      </c>
      <c r="J279" s="1"/>
      <c r="K279" s="1">
        <f>'Total Revenue'!J279/Sales!J279</f>
        <v>0.1011228898652206</v>
      </c>
      <c r="L279" s="1"/>
    </row>
    <row r="280" spans="1:12" x14ac:dyDescent="0.2">
      <c r="A280">
        <f t="shared" si="5"/>
        <v>2013</v>
      </c>
      <c r="B280">
        <f t="shared" si="6"/>
        <v>3</v>
      </c>
      <c r="C280" s="1">
        <f>'Total Revenue'!C280/Sales!C280</f>
        <v>9.7495112562229633E-2</v>
      </c>
      <c r="D280" s="1">
        <f>'Total Revenue'!D280/Sales!D280</f>
        <v>8.9268655101370109E-2</v>
      </c>
      <c r="E280" s="1">
        <f>'Total Revenue'!E280/Sales!E280</f>
        <v>7.8936706051596472E-2</v>
      </c>
      <c r="F280" s="1">
        <f>'Total Revenue'!F280/Sales!F280</f>
        <v>0.10986177971252589</v>
      </c>
      <c r="G280" s="1">
        <f>'Total Revenue'!G280/Sales!G280</f>
        <v>0.24621543845288105</v>
      </c>
      <c r="H280" s="1">
        <f>'Total Revenue'!H280/Sales!H280</f>
        <v>9.2204450222459947E-2</v>
      </c>
      <c r="I280" s="1">
        <f>'Total Revenue'!I280/Sales!I280</f>
        <v>0.23450366623003147</v>
      </c>
      <c r="J280" s="1"/>
      <c r="K280" s="1">
        <f>'Total Revenue'!J280/Sales!J280</f>
        <v>0.10136954437371903</v>
      </c>
      <c r="L280" s="1"/>
    </row>
    <row r="281" spans="1:12" x14ac:dyDescent="0.2">
      <c r="A281">
        <f t="shared" si="5"/>
        <v>2013</v>
      </c>
      <c r="B281">
        <f t="shared" si="6"/>
        <v>4</v>
      </c>
      <c r="C281" s="1">
        <f>'Total Revenue'!C281/Sales!C281</f>
        <v>9.6893986962947667E-2</v>
      </c>
      <c r="D281" s="1">
        <f>'Total Revenue'!D281/Sales!D281</f>
        <v>8.8623195993428522E-2</v>
      </c>
      <c r="E281" s="1">
        <f>'Total Revenue'!E281/Sales!E281</f>
        <v>8.0681586203977612E-2</v>
      </c>
      <c r="F281" s="1">
        <f>'Total Revenue'!F281/Sales!F281</f>
        <v>0.10977373242171443</v>
      </c>
      <c r="G281" s="1">
        <f>'Total Revenue'!G281/Sales!G281</f>
        <v>0.24405620329766553</v>
      </c>
      <c r="H281" s="1">
        <f>'Total Revenue'!H281/Sales!H281</f>
        <v>9.0899042049272877E-2</v>
      </c>
      <c r="I281" s="1">
        <f>'Total Revenue'!I281/Sales!I281</f>
        <v>0.22863925215126812</v>
      </c>
      <c r="J281" s="1"/>
      <c r="K281" s="1">
        <f>'Total Revenue'!J281/Sales!J281</f>
        <v>0.10098862155876283</v>
      </c>
      <c r="L281" s="1"/>
    </row>
    <row r="282" spans="1:12" x14ac:dyDescent="0.2">
      <c r="A282">
        <f t="shared" ref="A282:A345" si="7">A270+1</f>
        <v>2013</v>
      </c>
      <c r="B282">
        <f t="shared" ref="B282:B345" si="8">B270</f>
        <v>5</v>
      </c>
      <c r="C282" s="1">
        <f>'Total Revenue'!C282/Sales!C282</f>
        <v>9.5760454388801014E-2</v>
      </c>
      <c r="D282" s="1">
        <f>'Total Revenue'!D282/Sales!D282</f>
        <v>8.8678306621589723E-2</v>
      </c>
      <c r="E282" s="1">
        <f>'Total Revenue'!E282/Sales!E282</f>
        <v>8.2063892661584037E-2</v>
      </c>
      <c r="F282" s="1">
        <f>'Total Revenue'!F282/Sales!F282</f>
        <v>0.10967560148883938</v>
      </c>
      <c r="G282" s="1">
        <f>'Total Revenue'!G282/Sales!G282</f>
        <v>0.2478416411227761</v>
      </c>
      <c r="H282" s="1">
        <f>'Total Revenue'!H282/Sales!H282</f>
        <v>8.9717524430672366E-2</v>
      </c>
      <c r="I282" s="1">
        <f>'Total Revenue'!I282/Sales!I282</f>
        <v>0.22774810729911751</v>
      </c>
      <c r="J282" s="1"/>
      <c r="K282" s="1">
        <f>'Total Revenue'!J282/Sales!J282</f>
        <v>0.1009652195515964</v>
      </c>
      <c r="L282" s="1"/>
    </row>
    <row r="283" spans="1:12" x14ac:dyDescent="0.2">
      <c r="A283">
        <f t="shared" si="7"/>
        <v>2013</v>
      </c>
      <c r="B283">
        <f t="shared" si="8"/>
        <v>6</v>
      </c>
      <c r="C283" s="1">
        <f>'Total Revenue'!C283/Sales!C283</f>
        <v>9.4255733699897634E-2</v>
      </c>
      <c r="D283" s="1">
        <f>'Total Revenue'!D283/Sales!D283</f>
        <v>8.8374885582711449E-2</v>
      </c>
      <c r="E283" s="1">
        <f>'Total Revenue'!E283/Sales!E283</f>
        <v>7.8727797353995224E-2</v>
      </c>
      <c r="F283" s="1">
        <f>'Total Revenue'!F283/Sales!F283</f>
        <v>0.10968038285774746</v>
      </c>
      <c r="G283" s="1">
        <f>'Total Revenue'!G283/Sales!G283</f>
        <v>0.24899566549405222</v>
      </c>
      <c r="H283" s="1">
        <f>'Total Revenue'!H283/Sales!H283</f>
        <v>8.9659830335708748E-2</v>
      </c>
      <c r="I283" s="1">
        <f>'Total Revenue'!I283/Sales!I283</f>
        <v>0.20405872280138107</v>
      </c>
      <c r="J283" s="1"/>
      <c r="K283" s="1">
        <f>'Total Revenue'!J283/Sales!J283</f>
        <v>0.10063119275100352</v>
      </c>
      <c r="L283" s="1"/>
    </row>
    <row r="284" spans="1:12" x14ac:dyDescent="0.2">
      <c r="A284">
        <f t="shared" si="7"/>
        <v>2013</v>
      </c>
      <c r="B284">
        <f t="shared" si="8"/>
        <v>7</v>
      </c>
      <c r="C284" s="1">
        <f>'Total Revenue'!C284/Sales!C284</f>
        <v>9.4163925723942457E-2</v>
      </c>
      <c r="D284" s="1">
        <f>'Total Revenue'!D284/Sales!D284</f>
        <v>8.8749892328623958E-2</v>
      </c>
      <c r="E284" s="1">
        <f>'Total Revenue'!E284/Sales!E284</f>
        <v>8.0315116887560198E-2</v>
      </c>
      <c r="F284" s="1">
        <f>'Total Revenue'!F284/Sales!F284</f>
        <v>0.10968938589694267</v>
      </c>
      <c r="G284" s="1">
        <f>'Total Revenue'!G284/Sales!G284</f>
        <v>0.25136029645725561</v>
      </c>
      <c r="H284" s="1">
        <f>'Total Revenue'!H284/Sales!H284</f>
        <v>8.9381557928216032E-2</v>
      </c>
      <c r="I284" s="1">
        <f>'Total Revenue'!I284/Sales!I284</f>
        <v>0.20386057737418808</v>
      </c>
      <c r="J284" s="1"/>
      <c r="K284" s="1">
        <f>'Total Revenue'!J284/Sales!J284</f>
        <v>0.10115410388600671</v>
      </c>
      <c r="L284" s="1"/>
    </row>
    <row r="285" spans="1:12" x14ac:dyDescent="0.2">
      <c r="A285">
        <f t="shared" si="7"/>
        <v>2013</v>
      </c>
      <c r="B285">
        <f t="shared" si="8"/>
        <v>8</v>
      </c>
      <c r="C285" s="1">
        <f>'Total Revenue'!C285/Sales!C285</f>
        <v>9.3605810820891158E-2</v>
      </c>
      <c r="D285" s="1">
        <f>'Total Revenue'!D285/Sales!D285</f>
        <v>8.8152704965706319E-2</v>
      </c>
      <c r="E285" s="1">
        <f>'Total Revenue'!E285/Sales!E285</f>
        <v>8.1067987314420165E-2</v>
      </c>
      <c r="F285" s="1">
        <f>'Total Revenue'!F285/Sales!F285</f>
        <v>0.10974793965733956</v>
      </c>
      <c r="G285" s="1">
        <f>'Total Revenue'!G285/Sales!G285</f>
        <v>0.25009830701153096</v>
      </c>
      <c r="H285" s="1">
        <f>'Total Revenue'!H285/Sales!H285</f>
        <v>8.9182024133845086E-2</v>
      </c>
      <c r="I285" s="1">
        <f>'Total Revenue'!I285/Sales!I285</f>
        <v>0.20575253763583967</v>
      </c>
      <c r="J285" s="1"/>
      <c r="K285" s="1">
        <f>'Total Revenue'!J285/Sales!J285</f>
        <v>0.10102528384140647</v>
      </c>
      <c r="L285" s="1"/>
    </row>
    <row r="286" spans="1:12" x14ac:dyDescent="0.2">
      <c r="A286">
        <f t="shared" si="7"/>
        <v>2013</v>
      </c>
      <c r="B286">
        <f t="shared" si="8"/>
        <v>9</v>
      </c>
      <c r="C286" s="1">
        <f>'Total Revenue'!C286/Sales!C286</f>
        <v>9.3279708383662494E-2</v>
      </c>
      <c r="D286" s="1">
        <f>'Total Revenue'!D286/Sales!D286</f>
        <v>8.7548252262515502E-2</v>
      </c>
      <c r="E286" s="1">
        <f>'Total Revenue'!E286/Sales!E286</f>
        <v>8.097882962602565E-2</v>
      </c>
      <c r="F286" s="1">
        <f>'Total Revenue'!F286/Sales!F286</f>
        <v>0.10975518961783536</v>
      </c>
      <c r="G286" s="1">
        <f>'Total Revenue'!G286/Sales!G286</f>
        <v>0.24679758583334033</v>
      </c>
      <c r="H286" s="1">
        <f>'Total Revenue'!H286/Sales!H286</f>
        <v>8.8919382575127326E-2</v>
      </c>
      <c r="I286" s="1">
        <f>'Total Revenue'!I286/Sales!I286</f>
        <v>0.20195580837852706</v>
      </c>
      <c r="J286" s="1"/>
      <c r="K286" s="1">
        <f>'Total Revenue'!J286/Sales!J286</f>
        <v>0.10082347841615442</v>
      </c>
      <c r="L286" s="1"/>
    </row>
    <row r="287" spans="1:12" x14ac:dyDescent="0.2">
      <c r="A287">
        <f t="shared" si="7"/>
        <v>2013</v>
      </c>
      <c r="B287">
        <f t="shared" si="8"/>
        <v>10</v>
      </c>
      <c r="C287" s="1">
        <f>'Total Revenue'!C287/Sales!C287</f>
        <v>9.4300669583881877E-2</v>
      </c>
      <c r="D287" s="1">
        <f>'Total Revenue'!D287/Sales!D287</f>
        <v>8.8617714883314533E-2</v>
      </c>
      <c r="E287" s="1">
        <f>'Total Revenue'!E287/Sales!E287</f>
        <v>8.1922480153119995E-2</v>
      </c>
      <c r="F287" s="1">
        <f>'Total Revenue'!F287/Sales!F287</f>
        <v>0.10957424340527722</v>
      </c>
      <c r="G287" s="1">
        <f>'Total Revenue'!G287/Sales!G287</f>
        <v>0.24568049097297798</v>
      </c>
      <c r="H287" s="1">
        <f>'Total Revenue'!H287/Sales!H287</f>
        <v>8.9683299784764275E-2</v>
      </c>
      <c r="I287" s="1">
        <f>'Total Revenue'!I287/Sales!I287</f>
        <v>0.21420005276659762</v>
      </c>
      <c r="J287" s="1"/>
      <c r="K287" s="1">
        <f>'Total Revenue'!J287/Sales!J287</f>
        <v>0.10091291415358448</v>
      </c>
      <c r="L287" s="1"/>
    </row>
    <row r="288" spans="1:12" x14ac:dyDescent="0.2">
      <c r="A288">
        <f t="shared" si="7"/>
        <v>2013</v>
      </c>
      <c r="B288">
        <f t="shared" si="8"/>
        <v>11</v>
      </c>
      <c r="C288" s="1">
        <f>'Total Revenue'!C288/Sales!C288</f>
        <v>9.7271598848196625E-2</v>
      </c>
      <c r="D288" s="1">
        <f>'Total Revenue'!D288/Sales!D288</f>
        <v>8.9682268611341875E-2</v>
      </c>
      <c r="E288" s="1">
        <f>'Total Revenue'!E288/Sales!E288</f>
        <v>7.8321807536584839E-2</v>
      </c>
      <c r="F288" s="1">
        <f>'Total Revenue'!F288/Sales!F288</f>
        <v>0.11550252107250752</v>
      </c>
      <c r="G288" s="1">
        <f>'Total Revenue'!G288/Sales!G288</f>
        <v>0.2426950723890105</v>
      </c>
      <c r="H288" s="1">
        <f>'Total Revenue'!H288/Sales!H288</f>
        <v>9.3052673266905361E-2</v>
      </c>
      <c r="I288" s="249">
        <f>'Total Revenue'!I288/Sales!I288</f>
        <v>0.32771840238299454</v>
      </c>
      <c r="J288" s="108"/>
      <c r="K288" s="1">
        <f>'Total Revenue'!J288/Sales!J288</f>
        <v>0.10379346666832016</v>
      </c>
      <c r="L288" s="1"/>
    </row>
    <row r="289" spans="1:30" x14ac:dyDescent="0.2">
      <c r="A289">
        <f t="shared" si="7"/>
        <v>2013</v>
      </c>
      <c r="B289">
        <f t="shared" si="8"/>
        <v>12</v>
      </c>
      <c r="C289" s="1">
        <f>'Total Revenue'!C289/Sales!C289</f>
        <v>9.7194331848186655E-2</v>
      </c>
      <c r="D289" s="1">
        <f>'Total Revenue'!D289/Sales!D289</f>
        <v>8.969224507133515E-2</v>
      </c>
      <c r="E289" s="1">
        <f>'Total Revenue'!E289/Sales!E289</f>
        <v>7.9785167823113373E-2</v>
      </c>
      <c r="F289" s="1">
        <f>'Total Revenue'!F289/Sales!F289</f>
        <v>0.1160874675961977</v>
      </c>
      <c r="G289" s="1">
        <f>'Total Revenue'!G289/Sales!G289</f>
        <v>0.24080463451962333</v>
      </c>
      <c r="H289" s="1">
        <f>'Total Revenue'!H289/Sales!H289</f>
        <v>9.1737047579974196E-2</v>
      </c>
      <c r="I289" s="249">
        <f>'Total Revenue'!I289/Sales!I289</f>
        <v>0.33756307513845762</v>
      </c>
      <c r="J289" s="108"/>
      <c r="K289" s="1">
        <f>'Total Revenue'!J289/Sales!J289</f>
        <v>0.10380267221077821</v>
      </c>
      <c r="L289" s="1"/>
    </row>
    <row r="290" spans="1:30" x14ac:dyDescent="0.2">
      <c r="A290">
        <f t="shared" si="7"/>
        <v>2014</v>
      </c>
      <c r="B290">
        <f t="shared" si="8"/>
        <v>1</v>
      </c>
      <c r="C290" s="1">
        <f>'Total Revenue'!C290/Sales!C290</f>
        <v>9.8463029904574187E-2</v>
      </c>
      <c r="D290" s="1">
        <f>'Total Revenue'!D290/Sales!D290</f>
        <v>9.04834437468338E-2</v>
      </c>
      <c r="E290" s="1">
        <f>'Total Revenue'!E290/Sales!E290</f>
        <v>7.8735366638294141E-2</v>
      </c>
      <c r="F290" s="1">
        <f>'Total Revenue'!F290/Sales!F290</f>
        <v>0.11671315600241959</v>
      </c>
      <c r="G290" s="1">
        <f>'Total Revenue'!G290/Sales!G290</f>
        <v>0.23918341766160575</v>
      </c>
      <c r="H290" s="1">
        <f>'Total Revenue'!H290/Sales!H290</f>
        <v>9.2426805604547496E-2</v>
      </c>
      <c r="I290" s="249">
        <f>'Total Revenue'!I290/Sales!I290</f>
        <v>0.30814098771122306</v>
      </c>
      <c r="J290" s="108"/>
      <c r="K290" s="1">
        <f>'Total Revenue'!J290/Sales!J290</f>
        <v>0.10540764016251172</v>
      </c>
      <c r="L290" s="1"/>
    </row>
    <row r="291" spans="1:30" x14ac:dyDescent="0.2">
      <c r="A291">
        <f t="shared" si="7"/>
        <v>2014</v>
      </c>
      <c r="B291">
        <f t="shared" si="8"/>
        <v>2</v>
      </c>
      <c r="C291" s="1">
        <f>'Total Revenue'!C291/Sales!C291</f>
        <v>0.10093735356415501</v>
      </c>
      <c r="D291" s="1">
        <f>'Total Revenue'!D291/Sales!D291</f>
        <v>9.1061386528538152E-2</v>
      </c>
      <c r="E291" s="1">
        <f>'Total Revenue'!E291/Sales!E291</f>
        <v>8.0409886864319477E-2</v>
      </c>
      <c r="F291" s="1">
        <f>'Total Revenue'!F291/Sales!F291</f>
        <v>0.11679994615611883</v>
      </c>
      <c r="G291" s="1">
        <f>'Total Revenue'!G291/Sales!G291</f>
        <v>0.24350662822037383</v>
      </c>
      <c r="H291" s="1">
        <f>'Total Revenue'!H291/Sales!H291</f>
        <v>9.4749816285285671E-2</v>
      </c>
      <c r="I291" s="249">
        <f>'Total Revenue'!I291/Sales!I291</f>
        <v>0.33022346448689777</v>
      </c>
      <c r="J291" s="108"/>
      <c r="K291" s="1">
        <f>'Total Revenue'!J291/Sales!J291</f>
        <v>0.10667624482396747</v>
      </c>
      <c r="L291" s="1"/>
    </row>
    <row r="292" spans="1:30" x14ac:dyDescent="0.2">
      <c r="A292">
        <f t="shared" si="7"/>
        <v>2014</v>
      </c>
      <c r="B292">
        <f t="shared" si="8"/>
        <v>3</v>
      </c>
      <c r="C292" s="1">
        <f>'Total Revenue'!C292/Sales!C292</f>
        <v>9.9943227279527175E-2</v>
      </c>
      <c r="D292" s="1">
        <f>'Total Revenue'!D292/Sales!D292</f>
        <v>9.0727801724135568E-2</v>
      </c>
      <c r="E292" s="1">
        <f>'Total Revenue'!E292/Sales!E292</f>
        <v>8.1849239535720375E-2</v>
      </c>
      <c r="F292" s="1">
        <f>'Total Revenue'!F292/Sales!F292</f>
        <v>0.11806465083452075</v>
      </c>
      <c r="G292" s="1">
        <f>'Total Revenue'!G292/Sales!G292</f>
        <v>0.24583776753192407</v>
      </c>
      <c r="H292" s="1">
        <f>'Total Revenue'!H292/Sales!H292</f>
        <v>9.489465012163617E-2</v>
      </c>
      <c r="I292" s="249">
        <f>'Total Revenue'!I292/Sales!I292</f>
        <v>0.32817251182041801</v>
      </c>
      <c r="J292" s="108"/>
      <c r="K292" s="1">
        <f>'Total Revenue'!J292/Sales!J292</f>
        <v>0.10619337750035142</v>
      </c>
      <c r="L292" s="1"/>
    </row>
    <row r="293" spans="1:30" x14ac:dyDescent="0.2">
      <c r="A293">
        <f t="shared" si="7"/>
        <v>2014</v>
      </c>
      <c r="B293">
        <f t="shared" si="8"/>
        <v>4</v>
      </c>
      <c r="C293" s="1">
        <f>'Total Revenue'!C293/Sales!C293</f>
        <v>0.10003167339051805</v>
      </c>
      <c r="D293" s="1">
        <f>'Total Revenue'!D293/Sales!D293</f>
        <v>8.9969328157870995E-2</v>
      </c>
      <c r="E293" s="1">
        <f>'Total Revenue'!E293/Sales!E293</f>
        <v>8.4673570659427613E-2</v>
      </c>
      <c r="F293" s="1">
        <f>'Total Revenue'!F293/Sales!F293</f>
        <v>0.11826916447472087</v>
      </c>
      <c r="G293" s="1">
        <f>'Total Revenue'!G293/Sales!G293</f>
        <v>0.24798009581534841</v>
      </c>
      <c r="H293" s="1">
        <f>'Total Revenue'!H293/Sales!H293</f>
        <v>9.3953339661266372E-2</v>
      </c>
      <c r="I293" s="249">
        <f>'Total Revenue'!I293/Sales!I293</f>
        <v>0.34435878776497097</v>
      </c>
      <c r="J293" s="108"/>
      <c r="K293" s="1">
        <f>'Total Revenue'!J293/Sales!J293</f>
        <v>0.10620202846596329</v>
      </c>
      <c r="L293" s="1"/>
    </row>
    <row r="294" spans="1:30" x14ac:dyDescent="0.2">
      <c r="A294">
        <f t="shared" si="7"/>
        <v>2014</v>
      </c>
      <c r="B294">
        <f t="shared" si="8"/>
        <v>5</v>
      </c>
      <c r="C294" s="1">
        <f>'Total Revenue'!C294/Sales!C294</f>
        <v>9.8291790766889681E-2</v>
      </c>
      <c r="D294" s="1">
        <f>'Total Revenue'!D294/Sales!D294</f>
        <v>8.932532016310557E-2</v>
      </c>
      <c r="E294" s="1">
        <f>'Total Revenue'!E294/Sales!E294</f>
        <v>7.6979339806004771E-2</v>
      </c>
      <c r="F294" s="1">
        <f>'Total Revenue'!F294/Sales!F294</f>
        <v>0.11631335885539244</v>
      </c>
      <c r="G294" s="1">
        <f>'Total Revenue'!G294/Sales!G294</f>
        <v>0.24923228731029087</v>
      </c>
      <c r="H294" s="1">
        <f>'Total Revenue'!H294/Sales!H294</f>
        <v>9.3299530684810741E-2</v>
      </c>
      <c r="I294" s="249">
        <f>'Total Revenue'!I294/Sales!I294</f>
        <v>0.31118961911618498</v>
      </c>
      <c r="J294" s="108"/>
      <c r="K294" s="1">
        <f>'Total Revenue'!J294/Sales!J294</f>
        <v>0.10534831296769549</v>
      </c>
      <c r="L294" s="1"/>
    </row>
    <row r="295" spans="1:30" x14ac:dyDescent="0.2">
      <c r="A295">
        <f t="shared" si="7"/>
        <v>2014</v>
      </c>
      <c r="B295">
        <f t="shared" si="8"/>
        <v>6</v>
      </c>
      <c r="C295" s="1">
        <f>'Total Revenue'!C295/Sales!C295</f>
        <v>9.6508067551953028E-2</v>
      </c>
      <c r="D295" s="1">
        <f>'Total Revenue'!D295/Sales!D295</f>
        <v>8.9422921138591321E-2</v>
      </c>
      <c r="E295" s="1">
        <f>'Total Revenue'!E295/Sales!E295</f>
        <v>8.1056886105537462E-2</v>
      </c>
      <c r="F295" s="1">
        <f>'Total Revenue'!F295/Sales!F295</f>
        <v>0.11559892485382696</v>
      </c>
      <c r="G295" s="1">
        <f>'Total Revenue'!G295/Sales!G295</f>
        <v>0.25077836029525252</v>
      </c>
      <c r="H295" s="1">
        <f>'Total Revenue'!H295/Sales!H295</f>
        <v>9.1906307350719946E-2</v>
      </c>
      <c r="I295" s="249">
        <f>'Total Revenue'!I295/Sales!I295</f>
        <v>0.27590260271456957</v>
      </c>
      <c r="J295" s="108"/>
      <c r="K295" s="1">
        <f>'Total Revenue'!J295/Sales!J295</f>
        <v>0.10475778764744444</v>
      </c>
      <c r="L295" s="1"/>
    </row>
    <row r="296" spans="1:30" x14ac:dyDescent="0.2">
      <c r="A296">
        <f t="shared" si="7"/>
        <v>2014</v>
      </c>
      <c r="B296">
        <f t="shared" si="8"/>
        <v>7</v>
      </c>
      <c r="C296" s="1">
        <f>'Total Revenue'!C296/Sales!C296</f>
        <v>9.567878200036746E-2</v>
      </c>
      <c r="D296" s="1">
        <f>'Total Revenue'!D296/Sales!D296</f>
        <v>8.8832529772618948E-2</v>
      </c>
      <c r="E296" s="1">
        <f>'Total Revenue'!E296/Sales!E296</f>
        <v>8.3148071628585909E-2</v>
      </c>
      <c r="F296" s="1">
        <f>'Total Revenue'!F296/Sales!F296</f>
        <v>0.11535180877435462</v>
      </c>
      <c r="G296" s="1">
        <f>'Total Revenue'!G296/Sales!G296</f>
        <v>0.25253299718711963</v>
      </c>
      <c r="H296" s="1">
        <f>'Total Revenue'!H296/Sales!H296</f>
        <v>9.1132444682882313E-2</v>
      </c>
      <c r="I296" s="249">
        <f>'Total Revenue'!I296/Sales!I296</f>
        <v>0.26204128116853603</v>
      </c>
      <c r="J296" s="108"/>
      <c r="K296" s="1">
        <f>'Total Revenue'!J296/Sales!J296</f>
        <v>0.10504786072225898</v>
      </c>
      <c r="L296" s="1"/>
      <c r="P296" s="99"/>
      <c r="Q296" s="99"/>
      <c r="R296" s="99"/>
      <c r="S296" s="99"/>
      <c r="T296" s="99"/>
      <c r="U296" s="99"/>
      <c r="AD296" s="105"/>
    </row>
    <row r="297" spans="1:30" x14ac:dyDescent="0.2">
      <c r="A297">
        <f t="shared" si="7"/>
        <v>2014</v>
      </c>
      <c r="B297">
        <f t="shared" si="8"/>
        <v>8</v>
      </c>
      <c r="C297" s="1">
        <f>'Total Revenue'!C297/Sales!C297</f>
        <v>9.6361283834796072E-2</v>
      </c>
      <c r="D297" s="1">
        <f>'Total Revenue'!D297/Sales!D297</f>
        <v>8.9453715885912971E-2</v>
      </c>
      <c r="E297" s="1">
        <f>'Total Revenue'!E297/Sales!E297</f>
        <v>7.9970696331509258E-2</v>
      </c>
      <c r="F297" s="1">
        <f>'Total Revenue'!F297/Sales!F297</f>
        <v>0.1153750598096149</v>
      </c>
      <c r="G297" s="1">
        <f>'Total Revenue'!G297/Sales!G297</f>
        <v>0.25466596230479976</v>
      </c>
      <c r="H297" s="1">
        <f>'Total Revenue'!H297/Sales!H297</f>
        <v>9.252431038796903E-2</v>
      </c>
      <c r="I297" s="249">
        <f>'Total Revenue'!I297/Sales!I297</f>
        <v>0.26420654478766692</v>
      </c>
      <c r="J297" s="108"/>
      <c r="K297" s="1">
        <f>'Total Revenue'!J297/Sales!J297</f>
        <v>0.10508148867250554</v>
      </c>
      <c r="L297" s="1"/>
      <c r="P297" s="99"/>
      <c r="Q297" s="99"/>
      <c r="R297" s="99"/>
      <c r="S297" s="99"/>
      <c r="T297" s="99"/>
      <c r="U297" s="99"/>
      <c r="AD297" s="105"/>
    </row>
    <row r="298" spans="1:30" x14ac:dyDescent="0.2">
      <c r="A298">
        <f t="shared" si="7"/>
        <v>2014</v>
      </c>
      <c r="B298">
        <f t="shared" si="8"/>
        <v>9</v>
      </c>
      <c r="C298" s="1">
        <f>'Total Revenue'!C298/Sales!C298</f>
        <v>9.5974215251315276E-2</v>
      </c>
      <c r="D298" s="1">
        <f>'Total Revenue'!D298/Sales!D298</f>
        <v>8.9617805012838295E-2</v>
      </c>
      <c r="E298" s="1">
        <f>'Total Revenue'!E298/Sales!E298</f>
        <v>8.16292113618073E-2</v>
      </c>
      <c r="F298" s="1">
        <f>'Total Revenue'!F298/Sales!F298</f>
        <v>0.11533082508331868</v>
      </c>
      <c r="G298" s="1">
        <f>'Total Revenue'!G298/Sales!G298</f>
        <v>0.24903004997051104</v>
      </c>
      <c r="H298" s="1">
        <f>'Total Revenue'!H298/Sales!H298</f>
        <v>9.213201281449257E-2</v>
      </c>
      <c r="I298" s="1">
        <f>'Total Revenue'!I298/Sales!I298</f>
        <v>0.22210089816409412</v>
      </c>
      <c r="J298" s="1"/>
      <c r="K298" s="1">
        <f>'Total Revenue'!J298/Sales!J298</f>
        <v>0.10513470691546255</v>
      </c>
      <c r="L298" s="1"/>
      <c r="O298" s="106"/>
      <c r="P298" s="99"/>
      <c r="Q298" s="99"/>
      <c r="R298" s="99"/>
      <c r="S298" s="99"/>
      <c r="T298" s="99"/>
      <c r="U298" s="99"/>
      <c r="AD298" s="105"/>
    </row>
    <row r="299" spans="1:30" x14ac:dyDescent="0.2">
      <c r="A299">
        <f t="shared" si="7"/>
        <v>2014</v>
      </c>
      <c r="B299">
        <f t="shared" si="8"/>
        <v>10</v>
      </c>
      <c r="C299" s="1">
        <f>'Total Revenue'!C299/Sales!C299</f>
        <v>9.7129617515909206E-2</v>
      </c>
      <c r="D299" s="1">
        <f>'Total Revenue'!D299/Sales!D299</f>
        <v>8.9755503928311595E-2</v>
      </c>
      <c r="E299" s="1">
        <f>'Total Revenue'!E299/Sales!E299</f>
        <v>8.4789183703169776E-2</v>
      </c>
      <c r="F299" s="1">
        <f>'Total Revenue'!F299/Sales!F299</f>
        <v>0.11585422781940226</v>
      </c>
      <c r="G299" s="1">
        <f>'Total Revenue'!G299/Sales!G299</f>
        <v>0.24774004387364845</v>
      </c>
      <c r="H299" s="1">
        <f>'Total Revenue'!H299/Sales!H299</f>
        <v>9.2593481641177075E-2</v>
      </c>
      <c r="I299" s="1">
        <f>'Total Revenue'!I299/Sales!I299</f>
        <v>0.20038450689326892</v>
      </c>
      <c r="J299" s="1"/>
      <c r="K299" s="1">
        <f>'Total Revenue'!J299/Sales!J299</f>
        <v>0.10530878424714636</v>
      </c>
      <c r="L299" s="1"/>
      <c r="AD299" s="105"/>
    </row>
    <row r="300" spans="1:30" x14ac:dyDescent="0.2">
      <c r="A300">
        <f t="shared" si="7"/>
        <v>2014</v>
      </c>
      <c r="B300">
        <f t="shared" si="8"/>
        <v>11</v>
      </c>
      <c r="C300" s="1">
        <f>'Total Revenue'!C300/Sales!C300</f>
        <v>9.89690699277955E-2</v>
      </c>
      <c r="D300" s="1">
        <f>'Total Revenue'!D300/Sales!D300</f>
        <v>9.0249316010747122E-2</v>
      </c>
      <c r="E300" s="1">
        <f>'Total Revenue'!E300/Sales!E300</f>
        <v>7.9843469227170796E-2</v>
      </c>
      <c r="F300" s="1">
        <f>'Total Revenue'!F300/Sales!F300</f>
        <v>0.11794129765445756</v>
      </c>
      <c r="G300" s="1">
        <f>'Total Revenue'!G300/Sales!G300</f>
        <v>0.24599869156537715</v>
      </c>
      <c r="H300" s="1">
        <f>'Total Revenue'!H300/Sales!H300</f>
        <v>9.5025973520135962E-2</v>
      </c>
      <c r="I300" s="1">
        <f>'Total Revenue'!I300/Sales!I300</f>
        <v>0.21758172453067537</v>
      </c>
      <c r="J300" s="1"/>
      <c r="K300" s="1">
        <f>'Total Revenue'!J300/Sales!J300</f>
        <v>0.10603843753851248</v>
      </c>
      <c r="L300" s="1"/>
      <c r="V300" s="6"/>
      <c r="AD300" s="105"/>
    </row>
    <row r="301" spans="1:30" x14ac:dyDescent="0.2">
      <c r="A301">
        <f t="shared" si="7"/>
        <v>2014</v>
      </c>
      <c r="B301">
        <f t="shared" si="8"/>
        <v>12</v>
      </c>
      <c r="C301" s="1">
        <f>'Total Revenue'!C301/Sales!C301</f>
        <v>9.953239344549672E-2</v>
      </c>
      <c r="D301" s="1">
        <f>'Total Revenue'!D301/Sales!D301</f>
        <v>9.0429637714345465E-2</v>
      </c>
      <c r="E301" s="1">
        <f>'Total Revenue'!E301/Sales!E301</f>
        <v>8.2384624867610876E-2</v>
      </c>
      <c r="F301" s="1">
        <f>'Total Revenue'!F301/Sales!F301</f>
        <v>0.11775098609389457</v>
      </c>
      <c r="G301" s="1">
        <f>'Total Revenue'!G301/Sales!G301</f>
        <v>0.24384436341641824</v>
      </c>
      <c r="H301" s="1">
        <f>'Total Revenue'!H301/Sales!H301</f>
        <v>9.4834778989262639E-2</v>
      </c>
      <c r="I301" s="1">
        <f>'Total Revenue'!I301/Sales!I301</f>
        <v>0.23633771002409862</v>
      </c>
      <c r="J301" s="1"/>
      <c r="K301" s="1">
        <f>'Total Revenue'!J301/Sales!J301</f>
        <v>0.1067526384181384</v>
      </c>
      <c r="L301" s="1"/>
      <c r="V301" s="6"/>
      <c r="AD301" s="105"/>
    </row>
    <row r="302" spans="1:30" x14ac:dyDescent="0.2">
      <c r="A302">
        <f t="shared" si="7"/>
        <v>2015</v>
      </c>
      <c r="B302">
        <f t="shared" si="8"/>
        <v>1</v>
      </c>
      <c r="C302" s="1">
        <f>'Total Revenue'!C302/Sales!C302</f>
        <v>9.6835991254446557E-2</v>
      </c>
      <c r="D302" s="1">
        <f>'Total Revenue'!D302/Sales!D302</f>
        <v>8.8131099898520027E-2</v>
      </c>
      <c r="E302" s="1">
        <f>'Total Revenue'!E302/Sales!E302</f>
        <v>8.0522860819215086E-2</v>
      </c>
      <c r="F302" s="1">
        <f>'Total Revenue'!F302/Sales!F302</f>
        <v>0.11572200336007217</v>
      </c>
      <c r="G302" s="1">
        <f>'Total Revenue'!G302/Sales!G302</f>
        <v>0.239440986116464</v>
      </c>
      <c r="H302" s="1">
        <f>'Total Revenue'!H302/Sales!H302</f>
        <v>9.2144001054450031E-2</v>
      </c>
      <c r="I302" s="1">
        <f>'Total Revenue'!I302/Sales!I302</f>
        <v>0.23722290659410419</v>
      </c>
      <c r="J302" s="1"/>
      <c r="K302" s="1">
        <f>'Total Revenue'!J302/Sales!J302</f>
        <v>0.10454495430452386</v>
      </c>
      <c r="L302" s="1"/>
      <c r="O302" s="99"/>
      <c r="P302" s="99"/>
      <c r="Q302" s="99"/>
      <c r="R302" s="99"/>
      <c r="S302" s="99"/>
      <c r="T302" s="99"/>
      <c r="U302" s="99"/>
      <c r="V302" s="6"/>
      <c r="W302" s="115"/>
      <c r="X302" s="106"/>
      <c r="Y302" s="106"/>
      <c r="Z302" s="106"/>
      <c r="AA302" s="106"/>
      <c r="AB302" s="106"/>
      <c r="AC302" s="106"/>
      <c r="AD302" s="96"/>
    </row>
    <row r="303" spans="1:30" x14ac:dyDescent="0.2">
      <c r="A303">
        <f t="shared" si="7"/>
        <v>2015</v>
      </c>
      <c r="B303">
        <f t="shared" si="8"/>
        <v>2</v>
      </c>
      <c r="C303" s="1">
        <f>'Total Revenue'!C303/Sales!C303</f>
        <v>9.9153006755351131E-2</v>
      </c>
      <c r="D303" s="1">
        <f>'Total Revenue'!D303/Sales!D303</f>
        <v>8.9191654080949367E-2</v>
      </c>
      <c r="E303" s="1">
        <f>'Total Revenue'!E303/Sales!E303</f>
        <v>7.9854199344094337E-2</v>
      </c>
      <c r="F303" s="1">
        <f>'Total Revenue'!F303/Sales!F303</f>
        <v>0.11633214136073995</v>
      </c>
      <c r="G303" s="1">
        <f>'Total Revenue'!G303/Sales!G303</f>
        <v>0.2435462861472924</v>
      </c>
      <c r="H303" s="1">
        <f>'Total Revenue'!H303/Sales!H303</f>
        <v>9.4699339792550186E-2</v>
      </c>
      <c r="I303" s="1">
        <f>'Total Revenue'!I303/Sales!I303</f>
        <v>0.2396251588310038</v>
      </c>
      <c r="J303" s="1"/>
      <c r="K303" s="1">
        <f>'Total Revenue'!J303/Sales!J303</f>
        <v>0.10581868110421438</v>
      </c>
      <c r="L303" s="1"/>
      <c r="R303" s="99"/>
      <c r="S303" s="99"/>
      <c r="T303" s="99"/>
      <c r="U303" s="99"/>
      <c r="V303" s="6"/>
      <c r="W303" s="115"/>
      <c r="X303" s="106"/>
      <c r="Y303" s="106"/>
      <c r="Z303" s="106"/>
      <c r="AA303" s="106"/>
      <c r="AB303" s="106"/>
      <c r="AC303" s="106"/>
      <c r="AD303" s="96"/>
    </row>
    <row r="304" spans="1:30" x14ac:dyDescent="0.2">
      <c r="A304">
        <f t="shared" si="7"/>
        <v>2015</v>
      </c>
      <c r="B304">
        <f t="shared" si="8"/>
        <v>3</v>
      </c>
      <c r="C304" s="1">
        <f>'Total Revenue'!C304/Sales!C304</f>
        <v>9.9339105610337833E-2</v>
      </c>
      <c r="D304" s="1">
        <f>'Total Revenue'!D304/Sales!D304</f>
        <v>8.8540484552714752E-2</v>
      </c>
      <c r="E304" s="1">
        <f>'Total Revenue'!E304/Sales!E304</f>
        <v>7.9708593397406449E-2</v>
      </c>
      <c r="F304" s="1">
        <f>'Total Revenue'!F304/Sales!F304</f>
        <v>0.11601212540915003</v>
      </c>
      <c r="G304" s="1">
        <f>'Total Revenue'!G304/Sales!G304</f>
        <v>0.24454130619319034</v>
      </c>
      <c r="H304" s="1">
        <f>'Total Revenue'!H304/Sales!H304</f>
        <v>9.5483463266913565E-2</v>
      </c>
      <c r="I304" s="1">
        <f>'Total Revenue'!I304/Sales!I304</f>
        <v>0.21777212701641702</v>
      </c>
      <c r="J304" s="1"/>
      <c r="K304" s="1">
        <f>'Total Revenue'!J304/Sales!J304</f>
        <v>0.10560235633381257</v>
      </c>
      <c r="L304" s="1"/>
      <c r="O304" s="99"/>
      <c r="P304" s="99"/>
      <c r="Q304" s="99"/>
      <c r="R304" s="99"/>
      <c r="S304" s="99"/>
      <c r="T304" s="99"/>
      <c r="U304" s="99"/>
      <c r="V304" s="6"/>
      <c r="W304" s="115"/>
      <c r="X304" s="106"/>
      <c r="Y304" s="106"/>
      <c r="Z304" s="106"/>
      <c r="AA304" s="106"/>
      <c r="AB304" s="106"/>
      <c r="AC304" s="106"/>
      <c r="AD304" s="96"/>
    </row>
    <row r="305" spans="1:30" x14ac:dyDescent="0.2">
      <c r="A305">
        <f t="shared" si="7"/>
        <v>2015</v>
      </c>
      <c r="B305">
        <f t="shared" si="8"/>
        <v>4</v>
      </c>
      <c r="C305" s="1">
        <f>'Total Revenue'!C305/Sales!C305</f>
        <v>9.6481069711724446E-2</v>
      </c>
      <c r="D305" s="1">
        <f>'Total Revenue'!D305/Sales!D305</f>
        <v>8.686939087694559E-2</v>
      </c>
      <c r="E305" s="1">
        <f>'Total Revenue'!E305/Sales!E305</f>
        <v>7.8689362654569994E-2</v>
      </c>
      <c r="F305" s="1">
        <f>'Total Revenue'!F305/Sales!F305</f>
        <v>0.11531217732384098</v>
      </c>
      <c r="G305" s="1">
        <f>'Total Revenue'!G305/Sales!G305</f>
        <v>0.24570892119037196</v>
      </c>
      <c r="H305" s="1">
        <f>'Total Revenue'!H305/Sales!H305</f>
        <v>9.1777819467972685E-2</v>
      </c>
      <c r="I305" s="1">
        <f>'Total Revenue'!I305/Sales!I305</f>
        <v>0.19187344888990826</v>
      </c>
      <c r="J305" s="1"/>
      <c r="K305" s="1">
        <f>'Total Revenue'!J305/Sales!J305</f>
        <v>0.10366725236112505</v>
      </c>
      <c r="L305" s="1"/>
      <c r="P305" s="99"/>
      <c r="Q305" s="99"/>
      <c r="R305" s="99"/>
      <c r="S305" s="99"/>
      <c r="T305" s="99"/>
      <c r="U305" s="99"/>
      <c r="V305" s="6"/>
      <c r="W305" s="115"/>
      <c r="X305" s="106"/>
      <c r="Y305" s="106"/>
      <c r="Z305" s="106"/>
      <c r="AA305" s="106"/>
      <c r="AB305" s="106"/>
      <c r="AC305" s="106"/>
      <c r="AD305" s="96"/>
    </row>
    <row r="306" spans="1:30" x14ac:dyDescent="0.2">
      <c r="A306">
        <f t="shared" si="7"/>
        <v>2015</v>
      </c>
      <c r="B306">
        <f t="shared" si="8"/>
        <v>5</v>
      </c>
      <c r="C306" s="1">
        <f>'Total Revenue'!C306/Sales!C306</f>
        <v>9.6396838212500141E-2</v>
      </c>
      <c r="D306" s="1">
        <f>'Total Revenue'!D306/Sales!D306</f>
        <v>8.7405939478974681E-2</v>
      </c>
      <c r="E306" s="1">
        <f>'Total Revenue'!E306/Sales!E306</f>
        <v>7.8636225841374946E-2</v>
      </c>
      <c r="F306" s="1">
        <f>'Total Revenue'!F306/Sales!F306</f>
        <v>0.11474691172924008</v>
      </c>
      <c r="G306" s="1">
        <f>'Total Revenue'!G306/Sales!G306</f>
        <v>0.24845061112492939</v>
      </c>
      <c r="H306" s="1">
        <f>'Total Revenue'!H306/Sales!H306</f>
        <v>9.229892929542928E-2</v>
      </c>
      <c r="I306" s="1">
        <f>'Total Revenue'!I306/Sales!I306</f>
        <v>0.17645424944086305</v>
      </c>
      <c r="J306" s="1"/>
      <c r="K306" s="1">
        <f>'Total Revenue'!J306/Sales!J306</f>
        <v>0.10413379273528856</v>
      </c>
      <c r="L306" s="1"/>
    </row>
    <row r="307" spans="1:30" x14ac:dyDescent="0.2">
      <c r="A307">
        <f t="shared" si="7"/>
        <v>2015</v>
      </c>
      <c r="B307">
        <f t="shared" si="8"/>
        <v>6</v>
      </c>
      <c r="C307" s="1">
        <f>'Total Revenue'!C307/Sales!C307</f>
        <v>9.5519430194332913E-2</v>
      </c>
      <c r="D307" s="1">
        <f>'Total Revenue'!D307/Sales!D307</f>
        <v>8.7984195554841577E-2</v>
      </c>
      <c r="E307" s="1">
        <f>'Total Revenue'!E307/Sales!E307</f>
        <v>8.289849498432679E-2</v>
      </c>
      <c r="F307" s="1">
        <f>'Total Revenue'!F307/Sales!F307</f>
        <v>0.11430133514474781</v>
      </c>
      <c r="G307" s="1">
        <f>'Total Revenue'!G307/Sales!G307</f>
        <v>0.25035466939277529</v>
      </c>
      <c r="H307" s="1">
        <f>'Total Revenue'!H307/Sales!H307</f>
        <v>9.1783199413378425E-2</v>
      </c>
      <c r="I307" s="1">
        <f>'Total Revenue'!I307/Sales!I307</f>
        <v>0.16335651849600391</v>
      </c>
      <c r="J307" s="1"/>
      <c r="K307" s="1">
        <f>'Total Revenue'!J307/Sales!J307</f>
        <v>0.10441987273818491</v>
      </c>
      <c r="L307" s="1"/>
    </row>
    <row r="308" spans="1:30" x14ac:dyDescent="0.2">
      <c r="A308">
        <f t="shared" si="7"/>
        <v>2015</v>
      </c>
      <c r="B308">
        <f t="shared" si="8"/>
        <v>7</v>
      </c>
      <c r="C308" s="1">
        <f>'Total Revenue'!C308/Sales!C308</f>
        <v>9.5055410462653506E-2</v>
      </c>
      <c r="D308" s="1">
        <f>'Total Revenue'!D308/Sales!D308</f>
        <v>8.7858941882843933E-2</v>
      </c>
      <c r="E308" s="1">
        <f>'Total Revenue'!E308/Sales!E308</f>
        <v>8.0803100676131417E-2</v>
      </c>
      <c r="F308" s="1">
        <f>'Total Revenue'!F308/Sales!F308</f>
        <v>0.11423347505455093</v>
      </c>
      <c r="G308" s="1">
        <f>'Total Revenue'!G308/Sales!G308</f>
        <v>0.25237128389834779</v>
      </c>
      <c r="H308" s="1">
        <f>'Total Revenue'!H308/Sales!H308</f>
        <v>9.0673971966579892E-2</v>
      </c>
      <c r="I308" s="1">
        <f>'Total Revenue'!I308/Sales!I308</f>
        <v>0.16333163131349029</v>
      </c>
      <c r="J308" s="1"/>
      <c r="K308" s="1">
        <f>'Total Revenue'!J308/Sales!J308</f>
        <v>0.10420205284270838</v>
      </c>
      <c r="L308" s="1"/>
    </row>
    <row r="309" spans="1:30" x14ac:dyDescent="0.2">
      <c r="A309">
        <f t="shared" si="7"/>
        <v>2015</v>
      </c>
      <c r="B309">
        <f t="shared" si="8"/>
        <v>8</v>
      </c>
      <c r="C309" s="1">
        <f>'Total Revenue'!C309/Sales!C309</f>
        <v>9.5281243445484998E-2</v>
      </c>
      <c r="D309" s="1">
        <f>'Total Revenue'!D309/Sales!D309</f>
        <v>8.8198003409772519E-2</v>
      </c>
      <c r="E309" s="1">
        <f>'Total Revenue'!E309/Sales!E309</f>
        <v>8.7180774013929069E-2</v>
      </c>
      <c r="F309" s="1">
        <f>'Total Revenue'!F309/Sales!F309</f>
        <v>0.11434391856080367</v>
      </c>
      <c r="G309" s="1">
        <f>'Total Revenue'!G309/Sales!G309</f>
        <v>0.25035794988764948</v>
      </c>
      <c r="H309" s="1">
        <f>'Total Revenue'!H309/Sales!H309</f>
        <v>9.1700412203079479E-2</v>
      </c>
      <c r="I309" s="1">
        <f>'Total Revenue'!I309/Sales!I309</f>
        <v>0.16597872145060219</v>
      </c>
      <c r="J309" s="1"/>
      <c r="K309" s="1">
        <f>'Total Revenue'!J309/Sales!J309</f>
        <v>0.10443963316774978</v>
      </c>
      <c r="L309" s="1"/>
    </row>
    <row r="310" spans="1:30" x14ac:dyDescent="0.2">
      <c r="A310">
        <f t="shared" si="7"/>
        <v>2015</v>
      </c>
      <c r="B310">
        <f t="shared" si="8"/>
        <v>9</v>
      </c>
      <c r="C310" s="1">
        <f>'Total Revenue'!C310/Sales!C310</f>
        <v>9.5220167231307273E-2</v>
      </c>
      <c r="D310" s="1">
        <f>'Total Revenue'!D310/Sales!D310</f>
        <v>8.8331502159195233E-2</v>
      </c>
      <c r="E310" s="1">
        <f>'Total Revenue'!E310/Sales!E310</f>
        <v>8.5686566597968708E-2</v>
      </c>
      <c r="F310" s="1">
        <f>'Total Revenue'!F310/Sales!F310</f>
        <v>0.11419114335896588</v>
      </c>
      <c r="G310" s="1">
        <f>'Total Revenue'!G310/Sales!G310</f>
        <v>0.24873227616254687</v>
      </c>
      <c r="H310" s="1">
        <f>'Total Revenue'!H310/Sales!H310</f>
        <v>9.1394579959488867E-2</v>
      </c>
      <c r="I310" s="1">
        <f>'Total Revenue'!I310/Sales!I310</f>
        <v>0.16219477303055663</v>
      </c>
      <c r="J310" s="1"/>
      <c r="K310" s="1">
        <f>'Total Revenue'!J310/Sales!J310</f>
        <v>0.10450327921997782</v>
      </c>
      <c r="L310" s="1"/>
    </row>
    <row r="311" spans="1:30" x14ac:dyDescent="0.2">
      <c r="A311">
        <f t="shared" si="7"/>
        <v>2015</v>
      </c>
      <c r="B311">
        <f t="shared" si="8"/>
        <v>10</v>
      </c>
      <c r="C311" s="1">
        <f>'Total Revenue'!C311/Sales!C311</f>
        <v>9.5859759714220477E-2</v>
      </c>
      <c r="D311" s="1">
        <f>'Total Revenue'!D311/Sales!D311</f>
        <v>8.8151588311574561E-2</v>
      </c>
      <c r="E311" s="1">
        <f>'Total Revenue'!E311/Sales!E311</f>
        <v>8.3137672029026499E-2</v>
      </c>
      <c r="F311" s="1">
        <f>'Total Revenue'!F311/Sales!F311</f>
        <v>0.11451720490648773</v>
      </c>
      <c r="G311" s="1">
        <f>'Total Revenue'!G311/Sales!G311</f>
        <v>0.24716369624876519</v>
      </c>
      <c r="H311" s="1">
        <f>'Total Revenue'!H311/Sales!H311</f>
        <v>9.1304812791678652E-2</v>
      </c>
      <c r="I311" s="1">
        <f>'Total Revenue'!I311/Sales!I311</f>
        <v>0.17236389042598435</v>
      </c>
      <c r="J311" s="1"/>
      <c r="K311" s="1">
        <f>'Total Revenue'!J311/Sales!J311</f>
        <v>0.1041341288361354</v>
      </c>
      <c r="L311" s="1"/>
    </row>
    <row r="312" spans="1:30" x14ac:dyDescent="0.2">
      <c r="A312">
        <f t="shared" si="7"/>
        <v>2015</v>
      </c>
      <c r="B312">
        <f t="shared" si="8"/>
        <v>11</v>
      </c>
      <c r="C312" s="1">
        <f>'Total Revenue'!C312/Sales!C312</f>
        <v>9.6484104184059505E-2</v>
      </c>
      <c r="D312" s="1">
        <f>'Total Revenue'!D312/Sales!D312</f>
        <v>8.8389581492234123E-2</v>
      </c>
      <c r="E312" s="1">
        <f>'Total Revenue'!E312/Sales!E312</f>
        <v>7.8664663677790084E-2</v>
      </c>
      <c r="F312" s="1">
        <f>'Total Revenue'!F312/Sales!F312</f>
        <v>0.11552587128874094</v>
      </c>
      <c r="G312" s="1">
        <f>'Total Revenue'!G312/Sales!G312</f>
        <v>0.24457552345323494</v>
      </c>
      <c r="H312" s="1">
        <f>'Total Revenue'!H312/Sales!H312</f>
        <v>9.2333033067732898E-2</v>
      </c>
      <c r="I312" s="1">
        <f>'Total Revenue'!I312/Sales!I312</f>
        <v>0.17954919572070732</v>
      </c>
      <c r="J312" s="1"/>
      <c r="K312" s="1">
        <f>'Total Revenue'!J312/Sales!J312</f>
        <v>0.10405268498859878</v>
      </c>
      <c r="L312" s="1"/>
    </row>
    <row r="313" spans="1:30" x14ac:dyDescent="0.2">
      <c r="A313">
        <f t="shared" si="7"/>
        <v>2015</v>
      </c>
      <c r="B313">
        <f t="shared" si="8"/>
        <v>12</v>
      </c>
      <c r="C313" s="1">
        <f>'Total Revenue'!C313/Sales!C313</f>
        <v>9.682788675173877E-2</v>
      </c>
      <c r="D313" s="1">
        <f>'Total Revenue'!D313/Sales!D313</f>
        <v>8.9440954363800299E-2</v>
      </c>
      <c r="E313" s="1">
        <f>'Total Revenue'!E313/Sales!E313</f>
        <v>8.0782906630570805E-2</v>
      </c>
      <c r="F313" s="1">
        <f>'Total Revenue'!F313/Sales!F313</f>
        <v>0.11638346664229983</v>
      </c>
      <c r="G313" s="1">
        <f>'Total Revenue'!G313/Sales!G313</f>
        <v>0.24020820823951297</v>
      </c>
      <c r="H313" s="1">
        <f>'Total Revenue'!H313/Sales!H313</f>
        <v>9.3103995625227157E-2</v>
      </c>
      <c r="I313" s="1">
        <f>'Total Revenue'!I313/Sales!I313</f>
        <v>0.19799714724233425</v>
      </c>
      <c r="J313" s="1"/>
      <c r="K313" s="1">
        <f>'Total Revenue'!J313/Sales!J313</f>
        <v>0.10456975944919182</v>
      </c>
      <c r="L313" s="1"/>
    </row>
    <row r="314" spans="1:30" x14ac:dyDescent="0.2">
      <c r="A314">
        <f t="shared" si="7"/>
        <v>2016</v>
      </c>
      <c r="B314">
        <f t="shared" si="8"/>
        <v>1</v>
      </c>
      <c r="C314" s="1">
        <f>'Total Revenue'!C314/Sales!C314</f>
        <v>9.3355389136569558E-2</v>
      </c>
      <c r="D314" s="1">
        <f>'Total Revenue'!D314/Sales!D314</f>
        <v>8.4767219208261052E-2</v>
      </c>
      <c r="E314" s="1">
        <f>'Total Revenue'!E314/Sales!E314</f>
        <v>8.0226103133613016E-2</v>
      </c>
      <c r="F314" s="1">
        <f>'Total Revenue'!F314/Sales!F314</f>
        <v>0.11293137327884745</v>
      </c>
      <c r="G314" s="1">
        <f>'Total Revenue'!G314/Sales!G314</f>
        <v>0.23508946265344274</v>
      </c>
      <c r="H314" s="1">
        <f>'Total Revenue'!H314/Sales!H314</f>
        <v>8.9200441269636416E-2</v>
      </c>
      <c r="I314" s="1">
        <f>'Total Revenue'!I314/Sales!I314</f>
        <v>0.19503035519928488</v>
      </c>
      <c r="J314" s="1"/>
      <c r="K314" s="1">
        <f>'Total Revenue'!J314/Sales!J314</f>
        <v>0.10167701048694498</v>
      </c>
      <c r="L314" s="1"/>
    </row>
    <row r="315" spans="1:30" x14ac:dyDescent="0.2">
      <c r="A315">
        <f t="shared" si="7"/>
        <v>2016</v>
      </c>
      <c r="B315">
        <f t="shared" si="8"/>
        <v>2</v>
      </c>
      <c r="C315" s="1">
        <f>'Total Revenue'!C315/Sales!C315</f>
        <v>9.7177707811317099E-2</v>
      </c>
      <c r="D315" s="1">
        <f>'Total Revenue'!D315/Sales!D315</f>
        <v>8.6721450782001705E-2</v>
      </c>
      <c r="E315" s="1">
        <f>'Total Revenue'!E315/Sales!E315</f>
        <v>7.829538291664942E-2</v>
      </c>
      <c r="F315" s="1">
        <f>'Total Revenue'!F315/Sales!F315</f>
        <v>0.11361236438085277</v>
      </c>
      <c r="G315" s="1">
        <f>'Total Revenue'!G315/Sales!G315</f>
        <v>0.23982555719449777</v>
      </c>
      <c r="H315" s="1">
        <f>'Total Revenue'!H315/Sales!H315</f>
        <v>9.2516569903197649E-2</v>
      </c>
      <c r="I315" s="1">
        <f>'Total Revenue'!I315/Sales!I315</f>
        <v>0.21476213163064833</v>
      </c>
      <c r="J315" s="1"/>
      <c r="K315" s="1">
        <f>'Total Revenue'!J315/Sales!J315</f>
        <v>0.10365426180335628</v>
      </c>
      <c r="L315" s="1"/>
    </row>
    <row r="316" spans="1:30" x14ac:dyDescent="0.2">
      <c r="A316">
        <f t="shared" si="7"/>
        <v>2016</v>
      </c>
      <c r="B316">
        <f t="shared" si="8"/>
        <v>3</v>
      </c>
      <c r="C316" s="1">
        <f>'Total Revenue'!C316/Sales!C316</f>
        <v>9.6475129626256526E-2</v>
      </c>
      <c r="D316" s="1">
        <f>'Total Revenue'!D316/Sales!D316</f>
        <v>8.5696332232952893E-2</v>
      </c>
      <c r="E316" s="1">
        <f>'Total Revenue'!E316/Sales!E316</f>
        <v>8.2234404979073486E-2</v>
      </c>
      <c r="F316" s="1">
        <f>'Total Revenue'!F316/Sales!F316</f>
        <v>0.11429856324298511</v>
      </c>
      <c r="G316" s="1">
        <f>'Total Revenue'!G316/Sales!G316</f>
        <v>0.24226617170450795</v>
      </c>
      <c r="H316" s="1">
        <f>'Total Revenue'!H316/Sales!H316</f>
        <v>9.1622547736225565E-2</v>
      </c>
      <c r="I316" s="1">
        <f>'Total Revenue'!I316/Sales!I316</f>
        <v>0.20307074447680459</v>
      </c>
      <c r="J316" s="1"/>
      <c r="K316" s="1">
        <f>'Total Revenue'!J316/Sales!J316</f>
        <v>0.10335236794840277</v>
      </c>
      <c r="L316" s="1"/>
    </row>
    <row r="317" spans="1:30" x14ac:dyDescent="0.2">
      <c r="A317">
        <f t="shared" si="7"/>
        <v>2016</v>
      </c>
      <c r="B317">
        <f t="shared" si="8"/>
        <v>4</v>
      </c>
      <c r="C317" s="1">
        <f>'Total Revenue'!C317/Sales!C317</f>
        <v>9.4634008860369018E-2</v>
      </c>
      <c r="D317" s="1">
        <f>'Total Revenue'!D317/Sales!D317</f>
        <v>8.4857520722100954E-2</v>
      </c>
      <c r="E317" s="1">
        <f>'Total Revenue'!E317/Sales!E317</f>
        <v>7.9895697861563766E-2</v>
      </c>
      <c r="F317" s="1">
        <f>'Total Revenue'!F317/Sales!F317</f>
        <v>0.113686789525966</v>
      </c>
      <c r="G317" s="1">
        <f>'Total Revenue'!G317/Sales!G317</f>
        <v>0.24397904610430887</v>
      </c>
      <c r="H317" s="1">
        <f>'Total Revenue'!H317/Sales!H317</f>
        <v>9.0253066502714974E-2</v>
      </c>
      <c r="I317" s="1">
        <f>'Total Revenue'!I317/Sales!I317</f>
        <v>0.18574485629920223</v>
      </c>
      <c r="J317" s="1"/>
      <c r="K317" s="1">
        <f>'Total Revenue'!J317/Sales!J317</f>
        <v>0.10203273765326669</v>
      </c>
      <c r="L317" s="1"/>
    </row>
    <row r="318" spans="1:30" x14ac:dyDescent="0.2">
      <c r="A318">
        <f t="shared" si="7"/>
        <v>2016</v>
      </c>
      <c r="B318">
        <f t="shared" si="8"/>
        <v>5</v>
      </c>
      <c r="C318" s="1">
        <f>'Total Revenue'!C318/Sales!C318</f>
        <v>9.4677935941115093E-2</v>
      </c>
      <c r="D318" s="1">
        <f>'Total Revenue'!D318/Sales!D318</f>
        <v>8.5670051839703457E-2</v>
      </c>
      <c r="E318" s="1">
        <f>'Total Revenue'!E318/Sales!E318</f>
        <v>8.2322737182946748E-2</v>
      </c>
      <c r="F318" s="1">
        <f>'Total Revenue'!F318/Sales!F318</f>
        <v>0.11280360238537578</v>
      </c>
      <c r="G318" s="1">
        <f>'Total Revenue'!G318/Sales!G318</f>
        <v>0.24796055889419882</v>
      </c>
      <c r="H318" s="1">
        <f>'Total Revenue'!H318/Sales!H318</f>
        <v>9.0351459990476085E-2</v>
      </c>
      <c r="I318" s="1">
        <f>'Total Revenue'!I318/Sales!I318</f>
        <v>0.17311206682828414</v>
      </c>
      <c r="J318" s="1"/>
      <c r="K318" s="1">
        <f>'Total Revenue'!J318/Sales!J318</f>
        <v>0.10244540310282037</v>
      </c>
      <c r="L318" s="1"/>
    </row>
    <row r="319" spans="1:30" x14ac:dyDescent="0.2">
      <c r="A319">
        <f t="shared" si="7"/>
        <v>2016</v>
      </c>
      <c r="B319">
        <f t="shared" si="8"/>
        <v>6</v>
      </c>
      <c r="C319" s="1">
        <f>'Total Revenue'!C319/Sales!C319</f>
        <v>9.3407409581687556E-2</v>
      </c>
      <c r="D319" s="1">
        <f>'Total Revenue'!D319/Sales!D319</f>
        <v>8.5588054007782091E-2</v>
      </c>
      <c r="E319" s="1">
        <f>'Total Revenue'!E319/Sales!E319</f>
        <v>7.965461266025349E-2</v>
      </c>
      <c r="F319" s="1">
        <f>'Total Revenue'!F319/Sales!F319</f>
        <v>0.11200197794737701</v>
      </c>
      <c r="G319" s="1">
        <f>'Total Revenue'!G319/Sales!G319</f>
        <v>0.24796678127400371</v>
      </c>
      <c r="H319" s="1">
        <f>'Total Revenue'!H319/Sales!H319</f>
        <v>8.9573330925880656E-2</v>
      </c>
      <c r="I319" s="1">
        <f>'Total Revenue'!I319/Sales!I319</f>
        <v>0.15446479244035916</v>
      </c>
      <c r="J319" s="1"/>
      <c r="K319" s="1">
        <f>'Total Revenue'!J319/Sales!J319</f>
        <v>0.10212254263322887</v>
      </c>
      <c r="L319" s="1"/>
    </row>
    <row r="320" spans="1:30" x14ac:dyDescent="0.2">
      <c r="A320">
        <f t="shared" si="7"/>
        <v>2016</v>
      </c>
      <c r="B320">
        <f t="shared" si="8"/>
        <v>7</v>
      </c>
      <c r="C320" s="1">
        <f>'Total Revenue'!C320/Sales!C320</f>
        <v>9.213529432211312E-2</v>
      </c>
      <c r="D320" s="1">
        <f>'Total Revenue'!D320/Sales!D320</f>
        <v>8.452115882360739E-2</v>
      </c>
      <c r="E320" s="1">
        <f>'Total Revenue'!E320/Sales!E320</f>
        <v>8.1816279774141548E-2</v>
      </c>
      <c r="F320" s="1">
        <f>'Total Revenue'!F320/Sales!F320</f>
        <v>0.11180627826240057</v>
      </c>
      <c r="G320" s="1">
        <f>'Total Revenue'!G320/Sales!G320</f>
        <v>0.24979472071143488</v>
      </c>
      <c r="H320" s="1">
        <f>'Total Revenue'!H320/Sales!H320</f>
        <v>8.8325746874174813E-2</v>
      </c>
      <c r="I320" s="1">
        <f>'Total Revenue'!I320/Sales!I320</f>
        <v>0.14673269958070367</v>
      </c>
      <c r="J320" s="1"/>
      <c r="K320" s="1">
        <f>'Total Revenue'!J320/Sales!J320</f>
        <v>0.10190365265437447</v>
      </c>
      <c r="L320" s="1"/>
    </row>
    <row r="321" spans="1:14" x14ac:dyDescent="0.2">
      <c r="A321">
        <f t="shared" si="7"/>
        <v>2016</v>
      </c>
      <c r="B321">
        <f t="shared" si="8"/>
        <v>8</v>
      </c>
      <c r="C321" s="1">
        <f>'Total Revenue'!C321/Sales!C321</f>
        <v>9.2526900300297851E-2</v>
      </c>
      <c r="D321" s="1">
        <f>'Total Revenue'!D321/Sales!D321</f>
        <v>8.5239998074137957E-2</v>
      </c>
      <c r="E321" s="1">
        <f>'Total Revenue'!E321/Sales!E321</f>
        <v>7.9775761746788562E-2</v>
      </c>
      <c r="F321" s="1">
        <f>'Total Revenue'!F321/Sales!F321</f>
        <v>0.11183916795619403</v>
      </c>
      <c r="G321" s="1">
        <f>'Total Revenue'!G321/Sales!G321</f>
        <v>0.24921269968189902</v>
      </c>
      <c r="H321" s="1">
        <f>'Total Revenue'!H321/Sales!H321</f>
        <v>8.9051332784874537E-2</v>
      </c>
      <c r="I321" s="1">
        <f>'Total Revenue'!I321/Sales!I321</f>
        <v>0.14784119513233571</v>
      </c>
      <c r="J321" s="1"/>
      <c r="K321" s="1">
        <f>'Total Revenue'!J321/Sales!J321</f>
        <v>0.10183718224982451</v>
      </c>
      <c r="L321" s="1"/>
    </row>
    <row r="322" spans="1:14" x14ac:dyDescent="0.2">
      <c r="A322">
        <f t="shared" si="7"/>
        <v>2016</v>
      </c>
      <c r="B322">
        <f t="shared" si="8"/>
        <v>9</v>
      </c>
      <c r="C322" s="1">
        <f>'Total Revenue'!C322/Sales!C322</f>
        <v>9.1797347836181029E-2</v>
      </c>
      <c r="D322" s="1">
        <f>'Total Revenue'!D322/Sales!D322</f>
        <v>8.4772270385679804E-2</v>
      </c>
      <c r="E322" s="1">
        <f>'Total Revenue'!E322/Sales!E322</f>
        <v>8.118199010130786E-2</v>
      </c>
      <c r="F322" s="1">
        <f>'Total Revenue'!F322/Sales!F322</f>
        <v>0.11181480680152112</v>
      </c>
      <c r="G322" s="1">
        <f>'Total Revenue'!G322/Sales!G322</f>
        <v>0.23889403406135068</v>
      </c>
      <c r="H322" s="1">
        <f>'Total Revenue'!H322/Sales!H322</f>
        <v>8.8575916558894643E-2</v>
      </c>
      <c r="I322" s="1">
        <f>'Total Revenue'!I322/Sales!I322</f>
        <v>0.14947742432525948</v>
      </c>
      <c r="J322" s="1"/>
      <c r="K322" s="1">
        <f>'Total Revenue'!J322/Sales!J322</f>
        <v>0.10146905520124619</v>
      </c>
      <c r="L322" s="1"/>
    </row>
    <row r="323" spans="1:14" x14ac:dyDescent="0.2">
      <c r="A323">
        <f t="shared" si="7"/>
        <v>2016</v>
      </c>
      <c r="B323">
        <f t="shared" si="8"/>
        <v>10</v>
      </c>
      <c r="C323" s="1">
        <f>'Total Revenue'!C323/Sales!C323</f>
        <v>9.3498943174874477E-2</v>
      </c>
      <c r="D323" s="1">
        <f>'Total Revenue'!D323/Sales!D323</f>
        <v>8.5359774588261661E-2</v>
      </c>
      <c r="E323" s="1">
        <f>'Total Revenue'!E323/Sales!E323</f>
        <v>7.859222956755163E-2</v>
      </c>
      <c r="F323" s="1">
        <f>'Total Revenue'!F323/Sales!F323</f>
        <v>0.11212056477210407</v>
      </c>
      <c r="G323" s="1">
        <f>'Total Revenue'!G323/Sales!G323</f>
        <v>0.24107017329840608</v>
      </c>
      <c r="H323" s="1">
        <f>'Total Revenue'!H323/Sales!H323</f>
        <v>8.9383144327242522E-2</v>
      </c>
      <c r="I323" s="1">
        <f>'Total Revenue'!I323/Sales!I323</f>
        <v>0.15687077489627799</v>
      </c>
      <c r="J323" s="1"/>
      <c r="K323" s="1">
        <f>'Total Revenue'!J323/Sales!J323</f>
        <v>0.1016879178910788</v>
      </c>
      <c r="L323" s="1"/>
    </row>
    <row r="324" spans="1:14" x14ac:dyDescent="0.2">
      <c r="A324">
        <f t="shared" si="7"/>
        <v>2016</v>
      </c>
      <c r="B324">
        <f t="shared" si="8"/>
        <v>11</v>
      </c>
      <c r="C324" s="1">
        <f>'Total Revenue'!C324/Sales!C324</f>
        <v>9.4830457530141063E-2</v>
      </c>
      <c r="D324" s="1">
        <f>'Total Revenue'!D324/Sales!D324</f>
        <v>8.5762184746622172E-2</v>
      </c>
      <c r="E324" s="1">
        <f>'Total Revenue'!E324/Sales!E324</f>
        <v>7.7687713224211516E-2</v>
      </c>
      <c r="F324" s="1">
        <f>'Total Revenue'!F324/Sales!F324</f>
        <v>0.11371524013861473</v>
      </c>
      <c r="G324" s="1">
        <f>'Total Revenue'!G324/Sales!G324</f>
        <v>0.24096712261872943</v>
      </c>
      <c r="H324" s="1">
        <f>'Total Revenue'!H324/Sales!H324</f>
        <v>9.032045707798797E-2</v>
      </c>
      <c r="I324" s="1">
        <f>'Total Revenue'!I324/Sales!I324</f>
        <v>0.17578941483824945</v>
      </c>
      <c r="J324" s="1"/>
      <c r="K324" s="1">
        <f>'Total Revenue'!J324/Sales!J324</f>
        <v>0.10197713316554609</v>
      </c>
      <c r="L324" s="1"/>
    </row>
    <row r="325" spans="1:14" x14ac:dyDescent="0.2">
      <c r="A325">
        <f t="shared" si="7"/>
        <v>2016</v>
      </c>
      <c r="B325">
        <f t="shared" si="8"/>
        <v>12</v>
      </c>
      <c r="C325" s="1">
        <f>'Total Revenue'!C325/Sales!C325</f>
        <v>9.4596056394809988E-2</v>
      </c>
      <c r="D325" s="1">
        <f>'Total Revenue'!D325/Sales!D325</f>
        <v>8.5203220938769461E-2</v>
      </c>
      <c r="E325" s="1">
        <f>'Total Revenue'!E325/Sales!E325</f>
        <v>7.933982704374537E-2</v>
      </c>
      <c r="F325" s="1">
        <f>'Total Revenue'!F325/Sales!F325</f>
        <v>0.11409762036763979</v>
      </c>
      <c r="G325" s="1">
        <f>'Total Revenue'!G325/Sales!G325</f>
        <v>0.23503148366931031</v>
      </c>
      <c r="H325" s="1">
        <f>'Total Revenue'!H325/Sales!H325</f>
        <v>9.0034055350099493E-2</v>
      </c>
      <c r="I325" s="1">
        <f>'Total Revenue'!I325/Sales!I325</f>
        <v>0.19218268239649089</v>
      </c>
      <c r="J325" s="1"/>
      <c r="K325" s="1">
        <f>'Total Revenue'!J325/Sales!J325</f>
        <v>0.10203299672013297</v>
      </c>
      <c r="L325" s="1"/>
    </row>
    <row r="326" spans="1:14" x14ac:dyDescent="0.2">
      <c r="A326">
        <f t="shared" si="7"/>
        <v>2017</v>
      </c>
      <c r="B326">
        <f t="shared" si="8"/>
        <v>1</v>
      </c>
      <c r="C326" s="1">
        <f>'Total Revenue'!C326/Sales!C326</f>
        <v>8.7978829599591385E-2</v>
      </c>
      <c r="D326" s="1">
        <f>'Total Revenue'!D326/Sales!D326</f>
        <v>7.897691262267037E-2</v>
      </c>
      <c r="E326" s="1">
        <f>'Total Revenue'!E326/Sales!E326</f>
        <v>7.0210132012798798E-2</v>
      </c>
      <c r="F326" s="1">
        <f>'Total Revenue'!F326/Sales!F326</f>
        <v>0.10965503346748641</v>
      </c>
      <c r="G326" s="217"/>
      <c r="H326" s="1">
        <f>'Total Revenue'!H326/Sales!H326</f>
        <v>9.3487719964364474E-2</v>
      </c>
      <c r="I326" s="1">
        <f>'Total Revenue'!I326/Sales!I326</f>
        <v>0.19744191969867708</v>
      </c>
      <c r="J326" s="1"/>
      <c r="K326" s="1">
        <f>'Total Revenue'!J326/Sales!J326</f>
        <v>9.6401709125934931E-2</v>
      </c>
      <c r="L326" s="1"/>
    </row>
    <row r="327" spans="1:14" x14ac:dyDescent="0.2">
      <c r="A327">
        <f t="shared" si="7"/>
        <v>2017</v>
      </c>
      <c r="B327">
        <f t="shared" si="8"/>
        <v>2</v>
      </c>
      <c r="C327" s="1">
        <f>'Total Revenue'!C327/Sales!C327</f>
        <v>9.2883494414309903E-2</v>
      </c>
      <c r="D327" s="1">
        <f>'Total Revenue'!D327/Sales!D327</f>
        <v>8.2336352513096636E-2</v>
      </c>
      <c r="E327" s="1">
        <f>'Total Revenue'!E327/Sales!E327</f>
        <v>7.2907137192601931E-2</v>
      </c>
      <c r="F327" s="1">
        <f>'Total Revenue'!F327/Sales!F327</f>
        <v>0.11381839254118123</v>
      </c>
      <c r="G327" s="217"/>
      <c r="H327" s="1">
        <f>'Total Revenue'!H327/Sales!H327</f>
        <v>9.7810315880325266E-2</v>
      </c>
      <c r="I327" s="1">
        <f>'Total Revenue'!I327/Sales!I327</f>
        <v>0.21034056090575323</v>
      </c>
      <c r="J327" s="1"/>
      <c r="K327" s="1">
        <f>'Total Revenue'!J327/Sales!J327</f>
        <v>0.10071795436897331</v>
      </c>
      <c r="L327" s="1"/>
    </row>
    <row r="328" spans="1:14" x14ac:dyDescent="0.2">
      <c r="A328">
        <f t="shared" si="7"/>
        <v>2017</v>
      </c>
      <c r="B328">
        <f t="shared" si="8"/>
        <v>3</v>
      </c>
      <c r="C328" s="1">
        <f>'Total Revenue'!C328/Sales!C328</f>
        <v>9.2713577071029715E-2</v>
      </c>
      <c r="D328" s="1">
        <f>'Total Revenue'!D328/Sales!D328</f>
        <v>8.1682088714570777E-2</v>
      </c>
      <c r="E328" s="1">
        <f>'Total Revenue'!E328/Sales!E328</f>
        <v>7.4291681943760346E-2</v>
      </c>
      <c r="F328" s="1">
        <f>'Total Revenue'!F328/Sales!F328</f>
        <v>0.11396492943517413</v>
      </c>
      <c r="G328" s="217"/>
      <c r="H328" s="1">
        <f>'Total Revenue'!H328/Sales!H328</f>
        <v>9.7804249233872265E-2</v>
      </c>
      <c r="I328" s="1">
        <f>'Total Revenue'!I328/Sales!I328</f>
        <v>0.20098888508140692</v>
      </c>
      <c r="J328" s="1"/>
      <c r="K328" s="1">
        <f>'Total Revenue'!J328/Sales!J328</f>
        <v>0.10055083872848126</v>
      </c>
      <c r="L328" s="1"/>
    </row>
    <row r="329" spans="1:14" x14ac:dyDescent="0.2">
      <c r="A329">
        <f t="shared" si="7"/>
        <v>2017</v>
      </c>
      <c r="B329">
        <f t="shared" si="8"/>
        <v>4</v>
      </c>
      <c r="C329" s="1">
        <f>'Total Revenue'!C329/Sales!C329</f>
        <v>9.2136399570249577E-2</v>
      </c>
      <c r="D329" s="1">
        <f>'Total Revenue'!D329/Sales!D329</f>
        <v>8.0510270883752566E-2</v>
      </c>
      <c r="E329" s="1">
        <f>'Total Revenue'!E329/Sales!E329</f>
        <v>7.0281424852547333E-2</v>
      </c>
      <c r="F329" s="1">
        <f>'Total Revenue'!F329/Sales!F329</f>
        <v>0.11242136908863985</v>
      </c>
      <c r="G329" s="217"/>
      <c r="H329" s="1">
        <f>'Total Revenue'!H329/Sales!H329</f>
        <v>9.6567720842750782E-2</v>
      </c>
      <c r="I329" s="1">
        <f>'Total Revenue'!I329/Sales!I329</f>
        <v>0.18105493180834634</v>
      </c>
      <c r="J329" s="1"/>
      <c r="K329" s="1">
        <f>'Total Revenue'!J329/Sales!J329</f>
        <v>9.9751599109970612E-2</v>
      </c>
      <c r="L329" s="1"/>
    </row>
    <row r="330" spans="1:14" x14ac:dyDescent="0.2">
      <c r="A330">
        <f t="shared" si="7"/>
        <v>2017</v>
      </c>
      <c r="B330">
        <f t="shared" si="8"/>
        <v>5</v>
      </c>
      <c r="C330" s="1">
        <f>'Total Revenue'!C330/Sales!C330</f>
        <v>9.1017692572421316E-2</v>
      </c>
      <c r="D330" s="1">
        <f>'Total Revenue'!D330/Sales!D330</f>
        <v>8.1030770746001277E-2</v>
      </c>
      <c r="E330" s="1">
        <f>'Total Revenue'!E330/Sales!E330</f>
        <v>7.5468627375879407E-2</v>
      </c>
      <c r="F330" s="1">
        <f>'Total Revenue'!F330/Sales!F330</f>
        <v>0.11110183687432418</v>
      </c>
      <c r="G330" s="217"/>
      <c r="H330" s="1">
        <f>'Total Revenue'!H330/Sales!H330</f>
        <v>9.5391852060006985E-2</v>
      </c>
      <c r="I330" s="1">
        <f>'Total Revenue'!I330/Sales!I330</f>
        <v>0.16063409713867</v>
      </c>
      <c r="J330" s="1"/>
      <c r="K330" s="1">
        <f>'Total Revenue'!J330/Sales!J330</f>
        <v>9.9800556474114871E-2</v>
      </c>
      <c r="L330" s="1"/>
    </row>
    <row r="331" spans="1:14" x14ac:dyDescent="0.2">
      <c r="A331">
        <f t="shared" si="7"/>
        <v>2017</v>
      </c>
      <c r="B331">
        <f t="shared" si="8"/>
        <v>6</v>
      </c>
      <c r="C331" s="1">
        <f>'Total Revenue'!C331/Sales!C331</f>
        <v>8.9849461702084382E-2</v>
      </c>
      <c r="D331" s="1">
        <f>'Total Revenue'!D331/Sales!D331</f>
        <v>8.0982301159335676E-2</v>
      </c>
      <c r="E331" s="1">
        <f>'Total Revenue'!E331/Sales!E331</f>
        <v>7.5356076185154122E-2</v>
      </c>
      <c r="F331" s="1">
        <f>'Total Revenue'!F331/Sales!F331</f>
        <v>0.11060791325912714</v>
      </c>
      <c r="G331" s="217"/>
      <c r="H331" s="1">
        <f>'Total Revenue'!H331/Sales!H331</f>
        <v>9.6378220409957652E-2</v>
      </c>
      <c r="I331" s="1">
        <f>'Total Revenue'!I331/Sales!I331</f>
        <v>0.15495425301477483</v>
      </c>
      <c r="J331" s="1"/>
      <c r="K331" s="1">
        <f>'Total Revenue'!J331/Sales!J331</f>
        <v>9.9710404654332022E-2</v>
      </c>
      <c r="L331" s="1"/>
      <c r="N331" s="6"/>
    </row>
    <row r="332" spans="1:14" x14ac:dyDescent="0.2">
      <c r="A332">
        <f t="shared" si="7"/>
        <v>2017</v>
      </c>
      <c r="B332">
        <f t="shared" si="8"/>
        <v>7</v>
      </c>
      <c r="C332" s="1">
        <f>'Total Revenue'!C332/Sales!C332</f>
        <v>8.9163425090334605E-2</v>
      </c>
      <c r="D332" s="1">
        <f>'Total Revenue'!D332/Sales!D332</f>
        <v>8.036108633057916E-2</v>
      </c>
      <c r="E332" s="1">
        <f>'Total Revenue'!E332/Sales!E332</f>
        <v>7.3287931233027695E-2</v>
      </c>
      <c r="F332" s="1">
        <f>'Total Revenue'!F332/Sales!F332</f>
        <v>0.11063426017130659</v>
      </c>
      <c r="G332" s="217"/>
      <c r="H332" s="1">
        <f>'Total Revenue'!H332/Sales!H332</f>
        <v>9.5212558313323994E-2</v>
      </c>
      <c r="I332" s="1">
        <f>'Total Revenue'!I332/Sales!I332</f>
        <v>0.14758270182754454</v>
      </c>
      <c r="J332" s="1"/>
      <c r="K332" s="1">
        <f>'Total Revenue'!J332/Sales!J332</f>
        <v>9.9409100164317504E-2</v>
      </c>
      <c r="L332" s="1"/>
    </row>
    <row r="333" spans="1:14" x14ac:dyDescent="0.2">
      <c r="A333">
        <f t="shared" si="7"/>
        <v>2017</v>
      </c>
      <c r="B333">
        <f t="shared" si="8"/>
        <v>8</v>
      </c>
      <c r="C333" s="1">
        <f>'Total Revenue'!C333/Sales!C333</f>
        <v>8.9131180121533315E-2</v>
      </c>
      <c r="D333" s="1">
        <f>'Total Revenue'!D333/Sales!D333</f>
        <v>8.0559846542016145E-2</v>
      </c>
      <c r="E333" s="1">
        <f>'Total Revenue'!E333/Sales!E333</f>
        <v>7.4340681278991974E-2</v>
      </c>
      <c r="F333" s="1">
        <f>'Total Revenue'!F333/Sales!F333</f>
        <v>0.11032079937216127</v>
      </c>
      <c r="G333" s="217"/>
      <c r="H333" s="1">
        <f>'Total Revenue'!H333/Sales!H333</f>
        <v>9.3829764251872214E-2</v>
      </c>
      <c r="I333" s="1">
        <f>'Total Revenue'!I333/Sales!I333</f>
        <v>0.14415766749554873</v>
      </c>
      <c r="J333" s="1"/>
      <c r="K333" s="1">
        <f>'Total Revenue'!J333/Sales!J333</f>
        <v>9.9350626252611748E-2</v>
      </c>
      <c r="L333" s="1"/>
    </row>
    <row r="334" spans="1:14" x14ac:dyDescent="0.2">
      <c r="A334">
        <f t="shared" si="7"/>
        <v>2017</v>
      </c>
      <c r="B334">
        <f t="shared" si="8"/>
        <v>9</v>
      </c>
      <c r="C334" s="1">
        <f>'Total Revenue'!C334/Sales!C334</f>
        <v>8.8940133759552051E-2</v>
      </c>
      <c r="D334" s="1">
        <f>'Total Revenue'!D334/Sales!D334</f>
        <v>8.1577590061229346E-2</v>
      </c>
      <c r="E334" s="1">
        <f>'Total Revenue'!E334/Sales!E334</f>
        <v>7.1205037318496089E-2</v>
      </c>
      <c r="F334" s="1">
        <f>'Total Revenue'!F334/Sales!F334</f>
        <v>0.11046961591295748</v>
      </c>
      <c r="G334" s="217"/>
      <c r="H334" s="1">
        <f>'Total Revenue'!H334/Sales!H334</f>
        <v>9.0859942347049791E-2</v>
      </c>
      <c r="I334" s="1">
        <f>'Total Revenue'!I334/Sales!I334</f>
        <v>0.14593533420563343</v>
      </c>
      <c r="J334" s="1"/>
      <c r="K334" s="1">
        <f>'Total Revenue'!J334/Sales!J334</f>
        <v>9.898352582141956E-2</v>
      </c>
      <c r="L334" s="1"/>
    </row>
    <row r="335" spans="1:14" x14ac:dyDescent="0.2">
      <c r="A335">
        <f t="shared" si="7"/>
        <v>2017</v>
      </c>
      <c r="B335">
        <f t="shared" si="8"/>
        <v>10</v>
      </c>
      <c r="C335" s="1">
        <f>'Total Revenue'!C335/Sales!C335</f>
        <v>9.1018002926452235E-2</v>
      </c>
      <c r="D335" s="1">
        <f>'Total Revenue'!D335/Sales!D335</f>
        <v>8.1316941236274393E-2</v>
      </c>
      <c r="E335" s="1">
        <f>'Total Revenue'!E335/Sales!E335</f>
        <v>7.1630350303339224E-2</v>
      </c>
      <c r="F335" s="1">
        <f>'Total Revenue'!F335/Sales!F335</f>
        <v>0.11057406703202585</v>
      </c>
      <c r="G335" s="217"/>
      <c r="H335" s="1">
        <f>'Total Revenue'!H335/Sales!H335</f>
        <v>9.3921713467659082E-2</v>
      </c>
      <c r="I335" s="1">
        <f>'Total Revenue'!I335/Sales!I335</f>
        <v>0.14769110101427327</v>
      </c>
      <c r="J335" s="1"/>
      <c r="K335" s="1">
        <f>'Total Revenue'!J335/Sales!J335</f>
        <v>9.9603896546854087E-2</v>
      </c>
      <c r="L335" s="1"/>
    </row>
    <row r="336" spans="1:14" x14ac:dyDescent="0.2">
      <c r="A336">
        <f t="shared" si="7"/>
        <v>2017</v>
      </c>
      <c r="B336">
        <f t="shared" si="8"/>
        <v>11</v>
      </c>
      <c r="C336" s="1">
        <f>'Total Revenue'!C336/Sales!C336</f>
        <v>9.2195132661130441E-2</v>
      </c>
      <c r="D336" s="1">
        <f>'Total Revenue'!D336/Sales!D336</f>
        <v>8.2647945931891301E-2</v>
      </c>
      <c r="E336" s="1">
        <f>'Total Revenue'!E336/Sales!E336</f>
        <v>7.4241152051022483E-2</v>
      </c>
      <c r="F336" s="1">
        <f>'Total Revenue'!F336/Sales!F336</f>
        <v>0.11223023276437878</v>
      </c>
      <c r="G336" s="217"/>
      <c r="H336" s="1">
        <f>'Total Revenue'!H336/Sales!H336</f>
        <v>9.580182238632301E-2</v>
      </c>
      <c r="I336" s="1">
        <f>'Total Revenue'!I336/Sales!I336</f>
        <v>0.16514461617467954</v>
      </c>
      <c r="J336" s="1"/>
      <c r="K336" s="1">
        <f>'Total Revenue'!J336/Sales!J336</f>
        <v>0.1002920715195286</v>
      </c>
      <c r="L336" s="1"/>
    </row>
    <row r="337" spans="1:13" x14ac:dyDescent="0.2">
      <c r="A337">
        <f t="shared" si="7"/>
        <v>2017</v>
      </c>
      <c r="B337">
        <f t="shared" si="8"/>
        <v>12</v>
      </c>
      <c r="C337" s="1">
        <f>'Total Revenue'!C337/Sales!C337</f>
        <v>9.1979674497041378E-2</v>
      </c>
      <c r="D337" s="1">
        <f>'Total Revenue'!D337/Sales!D337</f>
        <v>8.154907902160824E-2</v>
      </c>
      <c r="E337" s="1">
        <f>'Total Revenue'!E337/Sales!E337</f>
        <v>7.2433875927021843E-2</v>
      </c>
      <c r="F337" s="1">
        <f>'Total Revenue'!F337/Sales!F337</f>
        <v>0.11353478142709438</v>
      </c>
      <c r="G337" s="217"/>
      <c r="H337" s="1">
        <f>'Total Revenue'!H337/Sales!H337</f>
        <v>9.4545540918136994E-2</v>
      </c>
      <c r="I337" s="1">
        <f>'Total Revenue'!I337/Sales!I337</f>
        <v>0.18096071097325489</v>
      </c>
      <c r="J337" s="1"/>
      <c r="K337" s="1">
        <f>'Total Revenue'!J337/Sales!J337</f>
        <v>9.9954847289720899E-2</v>
      </c>
      <c r="L337" s="1"/>
    </row>
    <row r="338" spans="1:13" x14ac:dyDescent="0.2">
      <c r="A338">
        <f t="shared" si="7"/>
        <v>2018</v>
      </c>
      <c r="B338">
        <f t="shared" si="8"/>
        <v>1</v>
      </c>
      <c r="C338" s="1">
        <f>'Total Revenue'!C338/Sales!C338</f>
        <v>9.2994713364352638E-2</v>
      </c>
      <c r="D338" s="1">
        <f>'Total Revenue'!D338/Sales!D338</f>
        <v>8.2735162560129305E-2</v>
      </c>
      <c r="E338" s="1">
        <f>'Total Revenue'!E338/Sales!E338</f>
        <v>7.5415911529334162E-2</v>
      </c>
      <c r="F338" s="1">
        <f>'Total Revenue'!F338/Sales!F338</f>
        <v>0.11305644760230997</v>
      </c>
      <c r="G338" s="217"/>
      <c r="H338" s="1">
        <f>'Total Revenue'!H338/Sales!H338</f>
        <v>9.572254868100713E-2</v>
      </c>
      <c r="I338" s="1">
        <f>'Total Revenue'!I338/Sales!I338</f>
        <v>0.18141466997559519</v>
      </c>
      <c r="J338" s="1"/>
      <c r="K338" s="1">
        <f>'Total Revenue'!J338/Sales!J338</f>
        <v>0.10169217522874614</v>
      </c>
      <c r="L338" s="1"/>
    </row>
    <row r="339" spans="1:13" x14ac:dyDescent="0.2">
      <c r="A339">
        <f t="shared" si="7"/>
        <v>2018</v>
      </c>
      <c r="B339">
        <f t="shared" si="8"/>
        <v>2</v>
      </c>
      <c r="C339" s="1">
        <f>'Total Revenue'!C339/Sales!C339</f>
        <v>9.531948585504009E-2</v>
      </c>
      <c r="D339" s="1">
        <f>'Total Revenue'!D339/Sales!D339</f>
        <v>8.360820913437586E-2</v>
      </c>
      <c r="E339" s="1">
        <f>'Total Revenue'!E339/Sales!E339</f>
        <v>7.4495067359216877E-2</v>
      </c>
      <c r="F339" s="1">
        <f>'Total Revenue'!F339/Sales!F339</f>
        <v>0.11369416097508771</v>
      </c>
      <c r="G339" s="217"/>
      <c r="H339" s="1">
        <f>'Total Revenue'!H339/Sales!H339</f>
        <v>9.9045034037793689E-2</v>
      </c>
      <c r="I339" s="1">
        <f>'Total Revenue'!I339/Sales!I339</f>
        <v>0.18632252228970153</v>
      </c>
      <c r="J339" s="1"/>
      <c r="K339" s="1">
        <f>'Total Revenue'!J339/Sales!J339</f>
        <v>0.1026168878881679</v>
      </c>
      <c r="L339" s="1"/>
    </row>
    <row r="340" spans="1:13" x14ac:dyDescent="0.2">
      <c r="A340">
        <f t="shared" si="7"/>
        <v>2018</v>
      </c>
      <c r="B340">
        <f t="shared" si="8"/>
        <v>3</v>
      </c>
      <c r="C340" s="1">
        <f>'Total Revenue'!C340/Sales!C340</f>
        <v>9.386289989703582E-2</v>
      </c>
      <c r="D340" s="1">
        <f>'Total Revenue'!D340/Sales!D340</f>
        <v>8.2945713512783528E-2</v>
      </c>
      <c r="E340" s="1">
        <f>'Total Revenue'!E340/Sales!E340</f>
        <v>7.6242275963383552E-2</v>
      </c>
      <c r="F340" s="1">
        <f>'Total Revenue'!F340/Sales!F340</f>
        <v>0.11411516156328573</v>
      </c>
      <c r="G340" s="217"/>
      <c r="H340" s="1">
        <f>'Total Revenue'!H340/Sales!H340</f>
        <v>9.796844781315904E-2</v>
      </c>
      <c r="I340" s="1">
        <f>'Total Revenue'!I340/Sales!I340</f>
        <v>0.1816989979390235</v>
      </c>
      <c r="J340" s="1"/>
      <c r="K340" s="1">
        <f>'Total Revenue'!J340/Sales!J340</f>
        <v>0.10183390515392535</v>
      </c>
      <c r="L340" s="1"/>
    </row>
    <row r="341" spans="1:13" x14ac:dyDescent="0.2">
      <c r="A341">
        <f t="shared" si="7"/>
        <v>2018</v>
      </c>
      <c r="B341">
        <f t="shared" si="8"/>
        <v>4</v>
      </c>
      <c r="C341" s="1">
        <f>'Total Revenue'!C341/Sales!C341</f>
        <v>9.3503683601565926E-2</v>
      </c>
      <c r="D341" s="1">
        <f>'Total Revenue'!D341/Sales!D341</f>
        <v>8.2065266706318946E-2</v>
      </c>
      <c r="E341" s="1">
        <f>'Total Revenue'!E341/Sales!E341</f>
        <v>7.4713392136845469E-2</v>
      </c>
      <c r="F341" s="1">
        <f>'Total Revenue'!F341/Sales!F341</f>
        <v>0.11419577539635017</v>
      </c>
      <c r="G341" s="217"/>
      <c r="H341" s="1">
        <f>'Total Revenue'!H341/Sales!H341</f>
        <v>9.6305580595008197E-2</v>
      </c>
      <c r="I341" s="1">
        <f>'Total Revenue'!I341/Sales!I341</f>
        <v>0.1792172231035134</v>
      </c>
      <c r="J341" s="1"/>
      <c r="K341" s="1">
        <f>'Total Revenue'!J341/Sales!J341</f>
        <v>0.1013343616019159</v>
      </c>
      <c r="L341" s="1"/>
    </row>
    <row r="342" spans="1:13" x14ac:dyDescent="0.2">
      <c r="A342">
        <f t="shared" si="7"/>
        <v>2018</v>
      </c>
      <c r="B342">
        <f t="shared" si="8"/>
        <v>5</v>
      </c>
      <c r="C342" s="1">
        <f>'Total Revenue'!C342/Sales!C342</f>
        <v>9.3297766898132642E-2</v>
      </c>
      <c r="D342" s="1">
        <f>'Total Revenue'!D342/Sales!D342</f>
        <v>8.3044790372333158E-2</v>
      </c>
      <c r="E342" s="1">
        <f>'Total Revenue'!E342/Sales!E342</f>
        <v>7.4927513208169302E-2</v>
      </c>
      <c r="F342" s="1">
        <f>'Total Revenue'!F342/Sales!F342</f>
        <v>0.1133961491850185</v>
      </c>
      <c r="G342" s="217"/>
      <c r="H342" s="1">
        <f>'Total Revenue'!H342/Sales!H342</f>
        <v>9.737435488816866E-2</v>
      </c>
      <c r="I342" s="1">
        <f>'Total Revenue'!I342/Sales!I342</f>
        <v>0.16684193532672542</v>
      </c>
      <c r="J342" s="1"/>
      <c r="K342" s="1">
        <f>'Total Revenue'!J342/Sales!J342</f>
        <v>0.10139067035854733</v>
      </c>
      <c r="L342" s="1"/>
    </row>
    <row r="343" spans="1:13" x14ac:dyDescent="0.2">
      <c r="A343">
        <f t="shared" si="7"/>
        <v>2018</v>
      </c>
      <c r="B343">
        <f t="shared" si="8"/>
        <v>6</v>
      </c>
      <c r="C343" s="1">
        <f>'Total Revenue'!C343/Sales!C343</f>
        <v>9.1791666033894576E-2</v>
      </c>
      <c r="D343" s="1">
        <f>'Total Revenue'!D343/Sales!D343</f>
        <v>8.2649221668930545E-2</v>
      </c>
      <c r="E343" s="1">
        <f>'Total Revenue'!E343/Sales!E343</f>
        <v>7.472845051317871E-2</v>
      </c>
      <c r="F343" s="1">
        <f>'Total Revenue'!F343/Sales!F343</f>
        <v>0.11218454436173785</v>
      </c>
      <c r="G343" s="217"/>
      <c r="H343" s="1">
        <f>'Total Revenue'!H343/Sales!H343</f>
        <v>9.6656057669446863E-2</v>
      </c>
      <c r="I343" s="1">
        <f>'Total Revenue'!I343/Sales!I343</f>
        <v>0.15490564634504356</v>
      </c>
      <c r="J343" s="1"/>
      <c r="K343" s="1">
        <f>'Total Revenue'!J343/Sales!J343</f>
        <v>0.10101666018466726</v>
      </c>
      <c r="L343" s="1"/>
    </row>
    <row r="344" spans="1:13" x14ac:dyDescent="0.2">
      <c r="A344">
        <f t="shared" si="7"/>
        <v>2018</v>
      </c>
      <c r="B344">
        <f t="shared" si="8"/>
        <v>7</v>
      </c>
      <c r="C344" s="1">
        <f>'Total Revenue'!C344/Sales!C344</f>
        <v>9.0566941620230892E-2</v>
      </c>
      <c r="D344" s="1">
        <f>'Total Revenue'!D344/Sales!D344</f>
        <v>8.1703369052388675E-2</v>
      </c>
      <c r="E344" s="1">
        <f>'Total Revenue'!E344/Sales!E344</f>
        <v>7.2634741477528186E-2</v>
      </c>
      <c r="F344" s="1">
        <f>'Total Revenue'!F344/Sales!F344</f>
        <v>0.11163925497901304</v>
      </c>
      <c r="G344" s="217"/>
      <c r="H344" s="1">
        <f>'Total Revenue'!H344/Sales!H344</f>
        <v>9.4187953637756588E-2</v>
      </c>
      <c r="I344" s="1">
        <f>'Total Revenue'!I344/Sales!I344</f>
        <v>0.14514021977740962</v>
      </c>
      <c r="J344" s="1"/>
      <c r="K344" s="1">
        <f>'Total Revenue'!J344/Sales!J344</f>
        <v>0.10042427026304133</v>
      </c>
      <c r="L344" s="1"/>
    </row>
    <row r="345" spans="1:13" x14ac:dyDescent="0.2">
      <c r="A345">
        <f t="shared" si="7"/>
        <v>2018</v>
      </c>
      <c r="B345">
        <f t="shared" si="8"/>
        <v>8</v>
      </c>
      <c r="C345" s="1">
        <f>'Total Revenue'!C345/Sales!C345</f>
        <v>9.0970451110020001E-2</v>
      </c>
      <c r="D345" s="1">
        <f>'Total Revenue'!D345/Sales!D345</f>
        <v>8.2111760054085409E-2</v>
      </c>
      <c r="E345" s="1">
        <f>'Total Revenue'!E345/Sales!E345</f>
        <v>7.3694864172508395E-2</v>
      </c>
      <c r="F345" s="1">
        <f>'Total Revenue'!F345/Sales!F345</f>
        <v>0.11165264240140013</v>
      </c>
      <c r="G345" s="217"/>
      <c r="H345" s="1">
        <f>'Total Revenue'!H345/Sales!H345</f>
        <v>9.5957888898368149E-2</v>
      </c>
      <c r="I345" s="1">
        <f>'Total Revenue'!I345/Sales!I345</f>
        <v>0.14472551601983963</v>
      </c>
      <c r="J345" s="1"/>
      <c r="K345" s="1">
        <f>'Total Revenue'!J345/Sales!J345</f>
        <v>0.10068435852651887</v>
      </c>
      <c r="L345" s="1"/>
    </row>
    <row r="346" spans="1:13" x14ac:dyDescent="0.2">
      <c r="A346">
        <f>A334+1</f>
        <v>2018</v>
      </c>
      <c r="B346">
        <f>B334</f>
        <v>9</v>
      </c>
      <c r="C346" s="1">
        <f>'Total Revenue'!C346/Sales!C346</f>
        <v>9.0338904846619078E-2</v>
      </c>
      <c r="D346" s="1">
        <f>'Total Revenue'!D346/Sales!D346</f>
        <v>8.2238397174752037E-2</v>
      </c>
      <c r="E346" s="1">
        <f>'Total Revenue'!E346/Sales!E346</f>
        <v>7.3553574007039532E-2</v>
      </c>
      <c r="F346" s="1">
        <f>'Total Revenue'!F346/Sales!F346</f>
        <v>0.11427828231291365</v>
      </c>
      <c r="G346" s="217"/>
      <c r="H346" s="1">
        <f>'Total Revenue'!H346/Sales!H346</f>
        <v>9.3411070324107157E-2</v>
      </c>
      <c r="I346" s="1">
        <f>'Total Revenue'!I346/Sales!I346</f>
        <v>0.14417097658790537</v>
      </c>
      <c r="J346" s="1"/>
      <c r="K346" s="1">
        <f>'Total Revenue'!J346/Sales!J346</f>
        <v>0.10187824234107994</v>
      </c>
      <c r="L346" s="1"/>
    </row>
    <row r="347" spans="1:13" x14ac:dyDescent="0.2">
      <c r="A347">
        <f>A335+1</f>
        <v>2018</v>
      </c>
      <c r="B347">
        <f>B335</f>
        <v>10</v>
      </c>
      <c r="C347" s="1">
        <f>'Total Revenue'!C347/Sales!C347</f>
        <v>9.2414014724472568E-2</v>
      </c>
      <c r="D347" s="1">
        <f>'Total Revenue'!D347/Sales!D347</f>
        <v>8.3532845420402166E-2</v>
      </c>
      <c r="E347" s="1">
        <f>'Total Revenue'!E347/Sales!E347</f>
        <v>7.7015668001623835E-2</v>
      </c>
      <c r="F347" s="1">
        <f>'Total Revenue'!F347/Sales!F347</f>
        <v>0.11312374119551287</v>
      </c>
      <c r="G347" s="217"/>
      <c r="H347" s="1">
        <f>'Total Revenue'!H347/Sales!H347</f>
        <v>9.7130257245372706E-2</v>
      </c>
      <c r="I347" s="1">
        <f>'Total Revenue'!I347/Sales!I347</f>
        <v>0.14454401145187229</v>
      </c>
      <c r="J347" s="1"/>
      <c r="K347" s="1">
        <f>'Total Revenue'!J347/Sales!J347</f>
        <v>0.1023368490629997</v>
      </c>
      <c r="L347" s="1"/>
    </row>
    <row r="348" spans="1:13" x14ac:dyDescent="0.2">
      <c r="A348">
        <f>A336+1</f>
        <v>2018</v>
      </c>
      <c r="B348">
        <f>B336</f>
        <v>11</v>
      </c>
      <c r="C348" s="1">
        <f>'Total Revenue'!C348/Sales!C348</f>
        <v>9.4104351685217316E-2</v>
      </c>
      <c r="D348" s="1">
        <f>'Total Revenue'!D348/Sales!D348</f>
        <v>8.460718349142772E-2</v>
      </c>
      <c r="E348" s="1">
        <f>'Total Revenue'!E348/Sales!E348</f>
        <v>7.6380821009863931E-2</v>
      </c>
      <c r="F348" s="1">
        <f>'Total Revenue'!F348/Sales!F348</f>
        <v>0.11423467384901589</v>
      </c>
      <c r="G348" s="217"/>
      <c r="H348" s="1">
        <f>'Total Revenue'!H348/Sales!H348</f>
        <v>9.9084480023597599E-2</v>
      </c>
      <c r="I348" s="1">
        <f>'Total Revenue'!I348/Sales!I348</f>
        <v>0.15679978415368112</v>
      </c>
      <c r="J348" s="1"/>
      <c r="K348" s="1">
        <f>'Total Revenue'!J348/Sales!J348</f>
        <v>0.10285501050702869</v>
      </c>
      <c r="L348" s="1"/>
      <c r="M348" s="1"/>
    </row>
    <row r="349" spans="1:13" x14ac:dyDescent="0.2">
      <c r="A349">
        <f>A337+1</f>
        <v>2018</v>
      </c>
      <c r="B349">
        <f>B337</f>
        <v>12</v>
      </c>
      <c r="C349" s="1">
        <f>'Total Revenue'!C349/Sales!C349</f>
        <v>9.4942660799094913E-2</v>
      </c>
      <c r="D349" s="1">
        <f>'Total Revenue'!D349/Sales!D349</f>
        <v>8.3582444608054737E-2</v>
      </c>
      <c r="E349" s="1">
        <f>'Total Revenue'!E349/Sales!E349</f>
        <v>7.5548571208566062E-2</v>
      </c>
      <c r="F349" s="1">
        <f>'Total Revenue'!F349/Sales!F349</f>
        <v>0.11579705145000456</v>
      </c>
      <c r="G349" s="217"/>
      <c r="H349" s="1">
        <f>'Total Revenue'!H349/Sales!H349</f>
        <v>9.9554028212337331E-2</v>
      </c>
      <c r="I349" s="1">
        <f>'Total Revenue'!I349/Sales!I349</f>
        <v>0.17923015077020354</v>
      </c>
      <c r="J349" s="1"/>
      <c r="K349" s="1">
        <f>'Total Revenue'!J349/Sales!J349</f>
        <v>0.10318438200926125</v>
      </c>
      <c r="L349" s="1"/>
    </row>
    <row r="350" spans="1:13" x14ac:dyDescent="0.2">
      <c r="A350">
        <f t="shared" ref="A350:A373" si="9">A338+1</f>
        <v>2019</v>
      </c>
      <c r="B350">
        <f t="shared" ref="B350:B373" si="10">B338</f>
        <v>1</v>
      </c>
      <c r="C350" s="1">
        <f>'Total Revenue'!C350/Sales!C350</f>
        <v>8.7718066306354467E-2</v>
      </c>
      <c r="D350" s="1">
        <f>'Total Revenue'!D350/Sales!D350</f>
        <v>7.7577194246522985E-2</v>
      </c>
      <c r="E350" s="1">
        <f>'Total Revenue'!E350/Sales!E350</f>
        <v>7.6892038437112051E-2</v>
      </c>
      <c r="F350" s="1">
        <f>'Total Revenue'!F350/Sales!F350</f>
        <v>0.10703836587630249</v>
      </c>
      <c r="G350" s="217"/>
      <c r="H350" s="1">
        <f>'Total Revenue'!H350/Sales!H350</f>
        <v>9.1520732354911857E-2</v>
      </c>
      <c r="I350" s="1">
        <f>'Total Revenue'!I350/Sales!I350</f>
        <v>0.17840816651031147</v>
      </c>
      <c r="J350" s="1"/>
      <c r="K350" s="1">
        <f>'Total Revenue'!J350/Sales!J350</f>
        <v>9.6293103475308131E-2</v>
      </c>
      <c r="L350" s="1"/>
    </row>
    <row r="351" spans="1:13" x14ac:dyDescent="0.2">
      <c r="A351">
        <f t="shared" si="9"/>
        <v>2019</v>
      </c>
      <c r="B351">
        <f t="shared" si="10"/>
        <v>2</v>
      </c>
      <c r="C351" s="1">
        <f>'Total Revenue'!C351/Sales!C351</f>
        <v>8.9177046882538177E-2</v>
      </c>
      <c r="D351" s="1">
        <f>'Total Revenue'!D351/Sales!D351</f>
        <v>7.8099199315517481E-2</v>
      </c>
      <c r="E351" s="1">
        <f>'Total Revenue'!E351/Sales!E351</f>
        <v>6.8563761949892776E-2</v>
      </c>
      <c r="F351" s="1">
        <f>'Total Revenue'!F351/Sales!F351</f>
        <v>0.10682843684848556</v>
      </c>
      <c r="G351" s="217"/>
      <c r="H351" s="1">
        <f>'Total Revenue'!H351/Sales!H351</f>
        <v>9.3938587050181002E-2</v>
      </c>
      <c r="I351" s="1">
        <f>'Total Revenue'!I351/Sales!I351</f>
        <v>0.16910822930458358</v>
      </c>
      <c r="J351" s="1"/>
      <c r="K351" s="1">
        <f>'Total Revenue'!J351/Sales!J351</f>
        <v>9.6384864513208213E-2</v>
      </c>
      <c r="L351" s="1"/>
    </row>
    <row r="352" spans="1:13" x14ac:dyDescent="0.2">
      <c r="A352">
        <f t="shared" si="9"/>
        <v>2019</v>
      </c>
      <c r="B352">
        <f t="shared" si="10"/>
        <v>3</v>
      </c>
      <c r="C352" s="1">
        <f>'Total Revenue'!C352/Sales!C352</f>
        <v>8.8495244828588157E-2</v>
      </c>
      <c r="D352" s="1">
        <f>'Total Revenue'!D352/Sales!D352</f>
        <v>7.6611605336051422E-2</v>
      </c>
      <c r="E352" s="1">
        <f>'Total Revenue'!E352/Sales!E352</f>
        <v>6.7325929767387202E-2</v>
      </c>
      <c r="F352" s="1">
        <f>'Total Revenue'!F352/Sales!F352</f>
        <v>0.10749642606426735</v>
      </c>
      <c r="G352" s="217"/>
      <c r="H352" s="1">
        <f>'Total Revenue'!H352/Sales!H352</f>
        <v>9.2444289099922278E-2</v>
      </c>
      <c r="I352" s="1">
        <f>'Total Revenue'!I352/Sales!I352</f>
        <v>0.17064184605732657</v>
      </c>
      <c r="J352" s="1"/>
      <c r="K352" s="1">
        <f>'Total Revenue'!J352/Sales!J352</f>
        <v>9.5369019032247412E-2</v>
      </c>
      <c r="L352" s="1"/>
    </row>
    <row r="353" spans="1:23" x14ac:dyDescent="0.2">
      <c r="A353">
        <f t="shared" si="9"/>
        <v>2019</v>
      </c>
      <c r="B353">
        <f t="shared" si="10"/>
        <v>4</v>
      </c>
      <c r="C353" s="1">
        <f>'Total Revenue'!C353/Sales!C353</f>
        <v>9.313911556836138E-2</v>
      </c>
      <c r="D353" s="1">
        <f>'Total Revenue'!D353/Sales!D353</f>
        <v>8.1579170692678643E-2</v>
      </c>
      <c r="E353" s="1">
        <f>'Total Revenue'!E353/Sales!E353</f>
        <v>7.2959599720845578E-2</v>
      </c>
      <c r="F353" s="1">
        <f>'Total Revenue'!F353/Sales!F353</f>
        <v>0.11184379425842304</v>
      </c>
      <c r="G353" s="217"/>
      <c r="H353" s="1">
        <f>'Total Revenue'!H353/Sales!H353</f>
        <v>9.777539550616253E-2</v>
      </c>
      <c r="I353" s="1">
        <f>'Total Revenue'!I353/Sales!I353</f>
        <v>0.169955557415467</v>
      </c>
      <c r="J353" s="1"/>
      <c r="K353" s="1">
        <f>'Total Revenue'!J353/Sales!J353</f>
        <v>9.9998680791583625E-2</v>
      </c>
      <c r="L353" s="1"/>
      <c r="O353" s="367" t="s">
        <v>318</v>
      </c>
      <c r="P353" s="207"/>
      <c r="Q353" s="207"/>
      <c r="R353" s="207"/>
      <c r="S353" s="207"/>
      <c r="T353" s="207"/>
      <c r="U353" s="207"/>
      <c r="V353" s="207"/>
      <c r="W353" s="207"/>
    </row>
    <row r="354" spans="1:23" x14ac:dyDescent="0.2">
      <c r="A354">
        <f t="shared" si="9"/>
        <v>2019</v>
      </c>
      <c r="B354">
        <f t="shared" si="10"/>
        <v>5</v>
      </c>
      <c r="C354" s="1">
        <f>'Total Revenue'!C354/Sales!C354</f>
        <v>9.1789449062653156E-2</v>
      </c>
      <c r="D354" s="1">
        <f>'Total Revenue'!D354/Sales!D354</f>
        <v>8.131787416472587E-2</v>
      </c>
      <c r="E354" s="1">
        <f>'Total Revenue'!E354/Sales!E354</f>
        <v>7.2298329554709662E-2</v>
      </c>
      <c r="F354" s="1">
        <f>'Total Revenue'!F354/Sales!F354</f>
        <v>0.11000668853751758</v>
      </c>
      <c r="G354" s="217"/>
      <c r="H354" s="1">
        <f>'Total Revenue'!H354/Sales!H354</f>
        <v>9.5385775552942684E-2</v>
      </c>
      <c r="I354" s="1">
        <f>'Total Revenue'!I354/Sales!I354</f>
        <v>0.14592954865408783</v>
      </c>
      <c r="J354" s="1"/>
      <c r="K354" s="1">
        <f>'Total Revenue'!J354/Sales!J354</f>
        <v>9.929222877973734E-2</v>
      </c>
      <c r="L354" s="1"/>
      <c r="O354" s="207"/>
      <c r="P354" s="207"/>
      <c r="Q354" s="207"/>
      <c r="R354" s="207"/>
      <c r="S354" s="207"/>
      <c r="T354" s="207"/>
      <c r="U354" s="207"/>
      <c r="V354" s="207"/>
      <c r="W354" s="207"/>
    </row>
    <row r="355" spans="1:23" ht="13.5" thickBot="1" x14ac:dyDescent="0.25">
      <c r="A355">
        <f t="shared" si="9"/>
        <v>2019</v>
      </c>
      <c r="B355">
        <f t="shared" si="10"/>
        <v>6</v>
      </c>
      <c r="C355" s="1">
        <f>'Total Revenue'!C355/Sales!C355</f>
        <v>8.9937872108712541E-2</v>
      </c>
      <c r="D355" s="1">
        <f>'Total Revenue'!D355/Sales!D355</f>
        <v>8.1008872111495461E-2</v>
      </c>
      <c r="E355" s="1">
        <f>'Total Revenue'!E355/Sales!E355</f>
        <v>7.2533071412906214E-2</v>
      </c>
      <c r="F355" s="1">
        <f>'Total Revenue'!F355/Sales!F355</f>
        <v>0.10925591012861174</v>
      </c>
      <c r="G355" s="217"/>
      <c r="H355" s="1">
        <f>'Total Revenue'!H355/Sales!H355</f>
        <v>9.4466052487137783E-2</v>
      </c>
      <c r="I355" s="1">
        <f>'Total Revenue'!I355/Sales!I355</f>
        <v>0.13713680984488344</v>
      </c>
      <c r="J355" s="1"/>
      <c r="K355" s="1">
        <f>'Total Revenue'!J355/Sales!J355</f>
        <v>9.9143407810815695E-2</v>
      </c>
      <c r="L355" s="1"/>
      <c r="O355" s="207"/>
      <c r="P355" s="207"/>
      <c r="Q355" s="116">
        <v>2</v>
      </c>
      <c r="R355" s="116">
        <v>3</v>
      </c>
      <c r="S355" s="116">
        <v>4</v>
      </c>
      <c r="T355" s="116">
        <v>5</v>
      </c>
      <c r="U355" s="116">
        <v>6</v>
      </c>
      <c r="V355" s="116">
        <v>7</v>
      </c>
      <c r="W355" s="116">
        <v>8</v>
      </c>
    </row>
    <row r="356" spans="1:23" ht="18.75" thickBot="1" x14ac:dyDescent="0.25">
      <c r="A356">
        <f t="shared" si="9"/>
        <v>2019</v>
      </c>
      <c r="B356">
        <f t="shared" si="10"/>
        <v>7</v>
      </c>
      <c r="C356" s="1">
        <f>'Total Revenue'!C356/Sales!C356</f>
        <v>8.9818553880294846E-2</v>
      </c>
      <c r="D356" s="1">
        <f>'Total Revenue'!D356/Sales!D356</f>
        <v>8.1171496607869958E-2</v>
      </c>
      <c r="E356" s="1">
        <f>'Total Revenue'!E356/Sales!E356</f>
        <v>7.6635216248155349E-2</v>
      </c>
      <c r="F356" s="1">
        <f>'Total Revenue'!F356/Sales!F356</f>
        <v>0.10919542836506892</v>
      </c>
      <c r="G356" s="217"/>
      <c r="H356" s="1">
        <f>'Total Revenue'!H356/Sales!H356</f>
        <v>9.4680172373144827E-2</v>
      </c>
      <c r="I356" s="1">
        <f>'Total Revenue'!I356/Sales!I356</f>
        <v>0.13509766461676445</v>
      </c>
      <c r="J356" s="1"/>
      <c r="K356" s="1">
        <f>'Total Revenue'!J356/Sales!J356</f>
        <v>9.9517123047305964E-2</v>
      </c>
      <c r="L356" s="1"/>
      <c r="O356" s="479" t="s">
        <v>284</v>
      </c>
      <c r="P356" s="480"/>
      <c r="Q356" s="370" t="s">
        <v>14</v>
      </c>
      <c r="R356" s="370" t="s">
        <v>11</v>
      </c>
      <c r="S356" s="371" t="s">
        <v>269</v>
      </c>
      <c r="T356" s="370" t="s">
        <v>12</v>
      </c>
      <c r="U356" s="370" t="s">
        <v>41</v>
      </c>
      <c r="V356" s="370" t="s">
        <v>16</v>
      </c>
      <c r="W356" s="370" t="s">
        <v>15</v>
      </c>
    </row>
    <row r="357" spans="1:23" ht="15.75" x14ac:dyDescent="0.25">
      <c r="A357">
        <f t="shared" si="9"/>
        <v>2019</v>
      </c>
      <c r="B357">
        <f t="shared" si="10"/>
        <v>8</v>
      </c>
      <c r="C357" s="1">
        <f>'Total Revenue'!C357/Sales!C357</f>
        <v>9.0156276235650645E-2</v>
      </c>
      <c r="D357" s="1">
        <f>'Total Revenue'!D357/Sales!D357</f>
        <v>8.1210773777113707E-2</v>
      </c>
      <c r="E357" s="1">
        <f>'Total Revenue'!E357/Sales!E357</f>
        <v>7.2561877838006536E-2</v>
      </c>
      <c r="F357" s="1">
        <f>'Total Revenue'!F357/Sales!F357</f>
        <v>0.10933269320439741</v>
      </c>
      <c r="G357" s="217"/>
      <c r="H357" s="1">
        <f>'Total Revenue'!H357/Sales!H357</f>
        <v>9.6243916857578923E-2</v>
      </c>
      <c r="I357" s="1">
        <f>'Total Revenue'!I357/Sales!I357</f>
        <v>0.13944906935311838</v>
      </c>
      <c r="J357" s="1"/>
      <c r="K357" s="1">
        <f>'Total Revenue'!J357/Sales!J357</f>
        <v>9.9063559153196104E-2</v>
      </c>
      <c r="L357" s="1"/>
      <c r="O357" s="207"/>
      <c r="P357" s="368">
        <v>2022</v>
      </c>
      <c r="Q357" s="369">
        <v>0.13360203903288828</v>
      </c>
      <c r="R357" s="369">
        <v>0.10252786574633868</v>
      </c>
      <c r="S357" s="369">
        <v>0.18597770662443786</v>
      </c>
      <c r="T357" s="369">
        <v>8.9760698191723609E-2</v>
      </c>
      <c r="U357" s="369">
        <v>7.3985492311950618E-2</v>
      </c>
      <c r="V357" s="369">
        <v>0.11017533424568157</v>
      </c>
      <c r="W357" s="369"/>
    </row>
    <row r="358" spans="1:23" ht="15.75" x14ac:dyDescent="0.25">
      <c r="A358">
        <f t="shared" si="9"/>
        <v>2019</v>
      </c>
      <c r="B358">
        <f t="shared" si="10"/>
        <v>9</v>
      </c>
      <c r="C358" s="1">
        <f>'Total Revenue'!C358/Sales!C358</f>
        <v>8.8457142597046554E-2</v>
      </c>
      <c r="D358" s="1">
        <f>'Total Revenue'!D358/Sales!D358</f>
        <v>8.0369967243947946E-2</v>
      </c>
      <c r="E358" s="1">
        <f>'Total Revenue'!E358/Sales!E358</f>
        <v>7.4555756326354791E-2</v>
      </c>
      <c r="F358" s="1">
        <f>'Total Revenue'!F358/Sales!F358</f>
        <v>0.1095928494275233</v>
      </c>
      <c r="G358" s="217"/>
      <c r="H358" s="1">
        <f>'Total Revenue'!H358/Sales!H358</f>
        <v>9.2365367441572907E-2</v>
      </c>
      <c r="I358" s="1">
        <f>'Total Revenue'!I358/Sales!I358</f>
        <v>0.13549056772212956</v>
      </c>
      <c r="J358" s="1"/>
      <c r="K358" s="1">
        <f>'Total Revenue'!J358/Sales!J358</f>
        <v>9.8931416836029226E-2</v>
      </c>
      <c r="L358" s="1"/>
      <c r="O358" s="207"/>
      <c r="P358" s="368">
        <v>2023</v>
      </c>
      <c r="Q358" s="369">
        <v>0.13109175665431771</v>
      </c>
      <c r="R358" s="369">
        <v>9.7668570042206429E-2</v>
      </c>
      <c r="S358" s="369">
        <v>0.17716331588016576</v>
      </c>
      <c r="T358" s="369">
        <v>8.4470147687193117E-2</v>
      </c>
      <c r="U358" s="369">
        <v>7.0391877156322169E-2</v>
      </c>
      <c r="V358" s="369">
        <v>0.10673952829136096</v>
      </c>
      <c r="W358" s="369"/>
    </row>
    <row r="359" spans="1:23" ht="15.75" x14ac:dyDescent="0.25">
      <c r="A359">
        <f t="shared" si="9"/>
        <v>2019</v>
      </c>
      <c r="B359">
        <f t="shared" si="10"/>
        <v>10</v>
      </c>
      <c r="C359" s="1">
        <f>'Total Revenue'!C359/Sales!C359</f>
        <v>9.089262721005488E-2</v>
      </c>
      <c r="D359" s="1">
        <f>'Total Revenue'!D359/Sales!D359</f>
        <v>8.1338303071432888E-2</v>
      </c>
      <c r="E359" s="1">
        <f>'Total Revenue'!E359/Sales!E359</f>
        <v>7.2717578456816659E-2</v>
      </c>
      <c r="F359" s="1">
        <f>'Total Revenue'!F359/Sales!F359</f>
        <v>0.10936660155952385</v>
      </c>
      <c r="G359" s="217"/>
      <c r="H359" s="1">
        <f>'Total Revenue'!H359/Sales!H359</f>
        <v>9.5243103075729293E-2</v>
      </c>
      <c r="I359" s="1">
        <f>'Total Revenue'!I359/Sales!I359</f>
        <v>0.13858304431247015</v>
      </c>
      <c r="J359" s="1"/>
      <c r="K359" s="1">
        <f>'Total Revenue'!J359/Sales!J359</f>
        <v>9.9249606293478898E-2</v>
      </c>
      <c r="L359" s="1"/>
      <c r="O359" s="207"/>
      <c r="P359" s="368">
        <v>2024</v>
      </c>
      <c r="Q359" s="369">
        <v>0.13103093081667083</v>
      </c>
      <c r="R359" s="369">
        <v>9.6887045136309691E-2</v>
      </c>
      <c r="S359" s="369">
        <v>0.17574568947576802</v>
      </c>
      <c r="T359" s="369">
        <v>8.3636548906470251E-2</v>
      </c>
      <c r="U359" s="369">
        <v>6.8721672860779542E-2</v>
      </c>
      <c r="V359" s="369">
        <v>0.10653196671881637</v>
      </c>
      <c r="W359" s="369"/>
    </row>
    <row r="360" spans="1:23" ht="15.75" x14ac:dyDescent="0.25">
      <c r="A360">
        <f t="shared" si="9"/>
        <v>2019</v>
      </c>
      <c r="B360">
        <f t="shared" si="10"/>
        <v>11</v>
      </c>
      <c r="C360" s="1">
        <f>'Total Revenue'!C360/Sales!C360</f>
        <v>9.0997560330149871E-2</v>
      </c>
      <c r="D360" s="1">
        <f>'Total Revenue'!D360/Sales!D360</f>
        <v>8.1634975186229794E-2</v>
      </c>
      <c r="E360" s="1">
        <f>'Total Revenue'!E360/Sales!E360</f>
        <v>7.3216166048140296E-2</v>
      </c>
      <c r="F360" s="1">
        <f>'Total Revenue'!F360/Sales!F360</f>
        <v>0.10989362004890695</v>
      </c>
      <c r="G360" s="217"/>
      <c r="H360" s="1">
        <f>'Total Revenue'!H360/Sales!H360</f>
        <v>9.5693747831205128E-2</v>
      </c>
      <c r="I360" s="1">
        <f>'Total Revenue'!I360/Sales!I360</f>
        <v>0.14607822272911034</v>
      </c>
      <c r="J360" s="1"/>
      <c r="K360" s="1">
        <f>'Total Revenue'!J360/Sales!J360</f>
        <v>9.9218627384070127E-2</v>
      </c>
      <c r="L360" s="1"/>
      <c r="O360" s="207"/>
      <c r="P360" s="368">
        <v>2025</v>
      </c>
      <c r="Q360" s="369">
        <v>0.13093977746475063</v>
      </c>
      <c r="R360" s="369">
        <v>9.6267587474324456E-2</v>
      </c>
      <c r="S360" s="369">
        <v>0.17462204065611955</v>
      </c>
      <c r="T360" s="369">
        <v>8.3360595850352825E-2</v>
      </c>
      <c r="U360" s="369">
        <v>6.5808140544273627E-2</v>
      </c>
      <c r="V360" s="369">
        <v>0.10620985397714516</v>
      </c>
      <c r="W360" s="369"/>
    </row>
    <row r="361" spans="1:23" ht="15.75" x14ac:dyDescent="0.25">
      <c r="A361">
        <f t="shared" si="9"/>
        <v>2019</v>
      </c>
      <c r="B361">
        <f t="shared" si="10"/>
        <v>12</v>
      </c>
      <c r="C361" s="1">
        <f>'Total Revenue'!C361/Sales!C361</f>
        <v>9.2746178362178189E-2</v>
      </c>
      <c r="D361" s="1">
        <f>'Total Revenue'!D361/Sales!D361</f>
        <v>8.1960039335597173E-2</v>
      </c>
      <c r="E361" s="1">
        <f>'Total Revenue'!E361/Sales!E361</f>
        <v>7.2811017032290953E-2</v>
      </c>
      <c r="F361" s="1">
        <f>'Total Revenue'!F361/Sales!F361</f>
        <v>0.11191992926393943</v>
      </c>
      <c r="G361" s="217"/>
      <c r="H361" s="1">
        <f>'Total Revenue'!H361/Sales!H361</f>
        <v>9.7174370180612937E-2</v>
      </c>
      <c r="I361" s="1">
        <f>'Total Revenue'!I361/Sales!I361</f>
        <v>0.17715109048974256</v>
      </c>
      <c r="J361" s="1"/>
      <c r="K361" s="1">
        <f>'Total Revenue'!J361/Sales!J361</f>
        <v>0.10010891384132237</v>
      </c>
      <c r="L361" s="1"/>
      <c r="O361" s="207"/>
      <c r="P361" s="368">
        <v>2026</v>
      </c>
      <c r="Q361" s="369">
        <v>0.13226376473095164</v>
      </c>
      <c r="R361" s="369">
        <v>9.7223842530856266E-2</v>
      </c>
      <c r="S361" s="369">
        <v>0.17635661418954121</v>
      </c>
      <c r="T361" s="369">
        <v>8.418594688090078E-2</v>
      </c>
      <c r="U361" s="369">
        <v>6.6319881834719693E-2</v>
      </c>
      <c r="V361" s="369">
        <v>0.10753047427203451</v>
      </c>
      <c r="W361" s="369"/>
    </row>
    <row r="362" spans="1:23" ht="15.75" x14ac:dyDescent="0.25">
      <c r="A362">
        <f t="shared" si="9"/>
        <v>2020</v>
      </c>
      <c r="B362">
        <f t="shared" si="10"/>
        <v>1</v>
      </c>
      <c r="C362" s="1">
        <f>'Total Revenue'!C362/Sales!C362</f>
        <v>8.4073790086684114E-2</v>
      </c>
      <c r="D362" s="1">
        <f>'Total Revenue'!D362/Sales!D362</f>
        <v>7.3699008278607439E-2</v>
      </c>
      <c r="E362" s="1">
        <f>'Total Revenue'!E362/Sales!E362</f>
        <v>6.3337082540275938E-2</v>
      </c>
      <c r="F362" s="1">
        <f>'Total Revenue'!F362/Sales!F362</f>
        <v>0.10053629092043447</v>
      </c>
      <c r="G362" s="217"/>
      <c r="H362" s="1">
        <f>'Total Revenue'!H362/Sales!H362</f>
        <v>8.8604579339425171E-2</v>
      </c>
      <c r="I362" s="1">
        <f>'Total Revenue'!I362/Sales!I362</f>
        <v>0.17357641114211694</v>
      </c>
      <c r="J362" s="1"/>
      <c r="K362" s="1">
        <f>'Total Revenue'!J362/Sales!J362</f>
        <v>9.0221482509361905E-2</v>
      </c>
      <c r="L362" s="1"/>
      <c r="O362" s="207"/>
      <c r="P362" s="368">
        <v>2027</v>
      </c>
      <c r="Q362" s="369">
        <v>0.13396837140407783</v>
      </c>
      <c r="R362" s="369">
        <v>9.8032703241983238E-2</v>
      </c>
      <c r="S362" s="369">
        <v>0.17782382565384869</v>
      </c>
      <c r="T362" s="369">
        <v>8.4311275917898554E-2</v>
      </c>
      <c r="U362" s="369">
        <v>6.695935900966804E-2</v>
      </c>
      <c r="V362" s="369">
        <v>0.10875359303619822</v>
      </c>
      <c r="W362" s="369"/>
    </row>
    <row r="363" spans="1:23" ht="15.75" x14ac:dyDescent="0.25">
      <c r="A363">
        <f t="shared" si="9"/>
        <v>2020</v>
      </c>
      <c r="B363">
        <f t="shared" si="10"/>
        <v>2</v>
      </c>
      <c r="C363" s="1">
        <f>'Total Revenue'!C363/Sales!C363</f>
        <v>9.2942337297392333E-2</v>
      </c>
      <c r="D363" s="1">
        <f>'Total Revenue'!D363/Sales!D363</f>
        <v>8.0995166307060981E-2</v>
      </c>
      <c r="E363" s="1">
        <f>'Total Revenue'!E363/Sales!E363</f>
        <v>6.8477072454500271E-2</v>
      </c>
      <c r="F363" s="1">
        <f>'Total Revenue'!F363/Sales!F363</f>
        <v>0.11053352326078361</v>
      </c>
      <c r="G363" s="217"/>
      <c r="H363" s="1">
        <f>'Total Revenue'!H363/Sales!H363</f>
        <v>9.7178464017798741E-2</v>
      </c>
      <c r="I363" s="1">
        <f>'Total Revenue'!I363/Sales!I363</f>
        <v>0.181348799631671</v>
      </c>
      <c r="J363" s="1"/>
      <c r="K363" s="1">
        <f>'Total Revenue'!J363/Sales!J363</f>
        <v>9.9089461505340148E-2</v>
      </c>
      <c r="L363" s="1"/>
      <c r="O363" s="207"/>
      <c r="P363" s="368">
        <v>2028</v>
      </c>
      <c r="Q363" s="369">
        <v>0.1356949469355378</v>
      </c>
      <c r="R363" s="369">
        <v>9.8848293327644013E-2</v>
      </c>
      <c r="S363" s="369">
        <v>0.17930324368886455</v>
      </c>
      <c r="T363" s="369">
        <v>8.4436791534344524E-2</v>
      </c>
      <c r="U363" s="369">
        <v>6.760500222481379E-2</v>
      </c>
      <c r="V363" s="369">
        <v>0.10999062431698922</v>
      </c>
      <c r="W363" s="369"/>
    </row>
    <row r="364" spans="1:23" ht="15.75" x14ac:dyDescent="0.25">
      <c r="A364">
        <f t="shared" si="9"/>
        <v>2020</v>
      </c>
      <c r="B364">
        <f t="shared" si="10"/>
        <v>3</v>
      </c>
      <c r="C364" s="1">
        <f>'Total Revenue'!C364/Sales!C364</f>
        <v>9.2914905898616632E-2</v>
      </c>
      <c r="D364" s="1">
        <f>'Total Revenue'!D364/Sales!D364</f>
        <v>8.0079904026700843E-2</v>
      </c>
      <c r="E364" s="1">
        <f>'Total Revenue'!E364/Sales!E364</f>
        <v>7.2497779604385082E-2</v>
      </c>
      <c r="F364" s="1">
        <f>'Total Revenue'!F364/Sales!F364</f>
        <v>0.11022668014713675</v>
      </c>
      <c r="G364" s="217"/>
      <c r="H364" s="1">
        <f>'Total Revenue'!H364/Sales!H364</f>
        <v>9.753308320332435E-2</v>
      </c>
      <c r="I364" s="1">
        <f>'Total Revenue'!I364/Sales!I364</f>
        <v>0.18006880435284842</v>
      </c>
      <c r="J364" s="1"/>
      <c r="K364" s="1">
        <f>'Total Revenue'!J364/Sales!J364</f>
        <v>9.9524469149058409E-2</v>
      </c>
      <c r="L364" s="1"/>
      <c r="O364" s="207"/>
      <c r="P364" s="368">
        <v>2029</v>
      </c>
      <c r="Q364" s="369">
        <v>0.13744377445852823</v>
      </c>
      <c r="R364" s="369">
        <v>9.9670668773351276E-2</v>
      </c>
      <c r="S364" s="369">
        <v>0.18079496984802679</v>
      </c>
      <c r="T364" s="369">
        <v>8.4562494008002656E-2</v>
      </c>
      <c r="U364" s="369">
        <v>6.8256870935057293E-2</v>
      </c>
      <c r="V364" s="369">
        <v>0.1112417263640596</v>
      </c>
      <c r="W364" s="369"/>
    </row>
    <row r="365" spans="1:23" ht="15.75" x14ac:dyDescent="0.25">
      <c r="A365">
        <f t="shared" si="9"/>
        <v>2020</v>
      </c>
      <c r="B365">
        <f t="shared" si="10"/>
        <v>4</v>
      </c>
      <c r="C365" s="1">
        <f>'Total Revenue'!C365/Sales!C365</f>
        <v>9.173403938593333E-2</v>
      </c>
      <c r="D365" s="1">
        <f>'Total Revenue'!D365/Sales!D365</f>
        <v>7.9658537443892716E-2</v>
      </c>
      <c r="E365" s="1">
        <f>'Total Revenue'!E365/Sales!E365</f>
        <v>7.3301027059090182E-2</v>
      </c>
      <c r="F365" s="1">
        <f>'Total Revenue'!F365/Sales!F365</f>
        <v>0.10862646485046104</v>
      </c>
      <c r="G365" s="217"/>
      <c r="H365" s="1">
        <f>'Total Revenue'!H365/Sales!H365</f>
        <v>9.5302397777390246E-2</v>
      </c>
      <c r="I365" s="1">
        <f>'Total Revenue'!I365/Sales!I365</f>
        <v>0.15889590278318108</v>
      </c>
      <c r="J365" s="1"/>
      <c r="K365" s="1">
        <f>'Total Revenue'!J365/Sales!J365</f>
        <v>9.9310450811397152E-2</v>
      </c>
      <c r="L365" s="1"/>
      <c r="O365" s="207"/>
      <c r="P365" s="368">
        <v>2030</v>
      </c>
      <c r="Q365" s="369">
        <v>0.13921514075524782</v>
      </c>
      <c r="R365" s="369">
        <v>0.10049988603039321</v>
      </c>
      <c r="S365" s="369">
        <v>0.18229910652965448</v>
      </c>
      <c r="T365" s="369">
        <v>8.4688383617050431E-2</v>
      </c>
      <c r="U365" s="369">
        <v>6.8915025168581778E-2</v>
      </c>
      <c r="V365" s="369">
        <v>0.11250705922709184</v>
      </c>
      <c r="W365" s="369"/>
    </row>
    <row r="366" spans="1:23" ht="15.75" x14ac:dyDescent="0.25">
      <c r="A366">
        <f t="shared" si="9"/>
        <v>2020</v>
      </c>
      <c r="B366">
        <f t="shared" si="10"/>
        <v>5</v>
      </c>
      <c r="C366" s="1">
        <f>'Total Revenue'!C366/Sales!C366</f>
        <v>9.2408277371188563E-2</v>
      </c>
      <c r="D366" s="1">
        <f>'Total Revenue'!D366/Sales!D366</f>
        <v>8.08463986194186E-2</v>
      </c>
      <c r="E366" s="1">
        <f>'Total Revenue'!E366/Sales!E366</f>
        <v>7.0836642218821008E-2</v>
      </c>
      <c r="F366" s="1">
        <f>'Total Revenue'!F366/Sales!F366</f>
        <v>0.10852085421777836</v>
      </c>
      <c r="G366" s="217"/>
      <c r="H366" s="1">
        <f>'Total Revenue'!H366/Sales!H366</f>
        <v>9.645891762145295E-2</v>
      </c>
      <c r="I366" s="1">
        <f>'Total Revenue'!I366/Sales!I366</f>
        <v>0.15666988206066071</v>
      </c>
      <c r="J366" s="1"/>
      <c r="K366" s="1">
        <f>'Total Revenue'!J366/Sales!J366</f>
        <v>9.9827594664881683E-2</v>
      </c>
      <c r="L366" s="1"/>
      <c r="O366" s="207"/>
      <c r="P366" s="368">
        <v>2031</v>
      </c>
      <c r="Q366" s="369">
        <v>0.14100933630392529</v>
      </c>
      <c r="R366" s="369">
        <v>0.10133600201970853</v>
      </c>
      <c r="S366" s="369">
        <v>0.18381575698397684</v>
      </c>
      <c r="T366" s="369">
        <v>8.4814460640079456E-2</v>
      </c>
      <c r="U366" s="369">
        <v>6.9579525532381087E-2</v>
      </c>
      <c r="V366" s="369">
        <v>0.11378678477627341</v>
      </c>
      <c r="W366" s="369"/>
    </row>
    <row r="367" spans="1:23" ht="15.75" x14ac:dyDescent="0.25">
      <c r="A367">
        <f t="shared" si="9"/>
        <v>2020</v>
      </c>
      <c r="B367">
        <f t="shared" si="10"/>
        <v>6</v>
      </c>
      <c r="C367" s="1">
        <f>'Total Revenue'!C367/Sales!C367</f>
        <v>7.030135034606648E-2</v>
      </c>
      <c r="D367" s="1">
        <f>'Total Revenue'!D367/Sales!D367</f>
        <v>5.9803874873445323E-2</v>
      </c>
      <c r="E367" s="1">
        <f>'Total Revenue'!E367/Sales!E367</f>
        <v>5.269048884926926E-2</v>
      </c>
      <c r="F367" s="1">
        <f>'Total Revenue'!F367/Sales!F367</f>
        <v>8.7840136142681338E-2</v>
      </c>
      <c r="G367" s="217"/>
      <c r="H367" s="1">
        <f>'Total Revenue'!H367/Sales!H367</f>
        <v>7.522948818381911E-2</v>
      </c>
      <c r="I367" s="1">
        <f>'Total Revenue'!I367/Sales!I367</f>
        <v>0.12362822593715903</v>
      </c>
      <c r="J367" s="1"/>
      <c r="K367" s="1">
        <f>'Total Revenue'!J367/Sales!J367</f>
        <v>7.8901579813101294E-2</v>
      </c>
      <c r="L367" s="1"/>
      <c r="O367" s="207"/>
      <c r="P367" s="368">
        <v>2032</v>
      </c>
      <c r="Q367" s="369">
        <v>0.14100933630392529</v>
      </c>
      <c r="R367" s="369">
        <v>0.10133600201970853</v>
      </c>
      <c r="S367" s="369">
        <v>0.18381575698397684</v>
      </c>
      <c r="T367" s="369">
        <v>8.4814460640079456E-2</v>
      </c>
      <c r="U367" s="369">
        <v>6.9579525532381087E-2</v>
      </c>
      <c r="V367" s="369">
        <v>0.11378678477627341</v>
      </c>
      <c r="W367" s="369"/>
    </row>
    <row r="368" spans="1:23" x14ac:dyDescent="0.2">
      <c r="A368">
        <f t="shared" si="9"/>
        <v>2020</v>
      </c>
      <c r="B368">
        <f t="shared" si="10"/>
        <v>7</v>
      </c>
      <c r="C368" s="1">
        <f>'Total Revenue'!C368/Sales!C368</f>
        <v>6.9394391154202262E-2</v>
      </c>
      <c r="D368" s="1">
        <f>'Total Revenue'!D368/Sales!D368</f>
        <v>6.0365119253392857E-2</v>
      </c>
      <c r="E368" s="1">
        <f>'Total Revenue'!E368/Sales!E368</f>
        <v>5.7025572183531978E-2</v>
      </c>
      <c r="F368" s="1">
        <f>'Total Revenue'!F368/Sales!F368</f>
        <v>8.8329112702333831E-2</v>
      </c>
      <c r="G368" s="217"/>
      <c r="H368" s="1">
        <f>'Total Revenue'!H368/Sales!H368</f>
        <v>7.4234340157233875E-2</v>
      </c>
      <c r="I368" s="1">
        <f>'Total Revenue'!I368/Sales!I368</f>
        <v>0.11314131166554463</v>
      </c>
      <c r="J368" s="1"/>
      <c r="K368" s="1">
        <f>'Total Revenue'!J368/Sales!J368</f>
        <v>7.9538824551416434E-2</v>
      </c>
      <c r="L368" s="1"/>
      <c r="O368" s="207"/>
      <c r="P368" s="207"/>
      <c r="Q368" s="207"/>
      <c r="R368" s="207"/>
      <c r="S368" s="207"/>
      <c r="T368" s="207"/>
      <c r="U368" s="207"/>
      <c r="V368" s="207"/>
      <c r="W368" s="207"/>
    </row>
    <row r="369" spans="1:70" x14ac:dyDescent="0.2">
      <c r="A369">
        <f t="shared" si="9"/>
        <v>2020</v>
      </c>
      <c r="B369">
        <f t="shared" si="10"/>
        <v>8</v>
      </c>
      <c r="C369" s="1">
        <f>'Total Revenue'!C369/Sales!C369</f>
        <v>6.8396267817372042E-2</v>
      </c>
      <c r="D369" s="1">
        <f>'Total Revenue'!D369/Sales!D369</f>
        <v>5.8826028119391846E-2</v>
      </c>
      <c r="E369" s="1">
        <f>'Total Revenue'!E369/Sales!E369</f>
        <v>5.3722502044200739E-2</v>
      </c>
      <c r="F369" s="1">
        <f>'Total Revenue'!F369/Sales!F369</f>
        <v>8.8354771379893074E-2</v>
      </c>
      <c r="G369" s="217"/>
      <c r="H369" s="1">
        <f>'Total Revenue'!H369/Sales!H369</f>
        <v>7.2352864533464165E-2</v>
      </c>
      <c r="I369" s="1">
        <f>'Total Revenue'!I369/Sales!I369</f>
        <v>0.11408370502390427</v>
      </c>
      <c r="J369" s="1"/>
      <c r="K369" s="1">
        <f>'Total Revenue'!J369/Sales!J369</f>
        <v>7.8765486600215873E-2</v>
      </c>
      <c r="L369" s="1"/>
    </row>
    <row r="370" spans="1:70" x14ac:dyDescent="0.2">
      <c r="A370">
        <f t="shared" si="9"/>
        <v>2020</v>
      </c>
      <c r="B370">
        <f t="shared" si="10"/>
        <v>9</v>
      </c>
      <c r="C370" s="1">
        <f>'Total Revenue'!C370/Sales!C370</f>
        <v>8.4758925158587156E-2</v>
      </c>
      <c r="D370" s="1">
        <f>'Total Revenue'!D370/Sales!D370</f>
        <v>7.5097702249645779E-2</v>
      </c>
      <c r="E370" s="1">
        <f>'Total Revenue'!E370/Sales!E370</f>
        <v>6.7175098389732152E-2</v>
      </c>
      <c r="F370" s="1">
        <f>'Total Revenue'!F370/Sales!F370</f>
        <v>0.10312558916922458</v>
      </c>
      <c r="G370" s="217"/>
      <c r="H370" s="1">
        <f>'Total Revenue'!H370/Sales!H370</f>
        <v>8.8530330302232257E-2</v>
      </c>
      <c r="I370" s="1">
        <f>'Total Revenue'!I370/Sales!I370</f>
        <v>0.13290954534889957</v>
      </c>
      <c r="J370" s="1"/>
      <c r="K370" s="1">
        <f>'Total Revenue'!J370/Sales!J370</f>
        <v>9.3868446431984207E-2</v>
      </c>
      <c r="L370" s="1"/>
    </row>
    <row r="371" spans="1:70" ht="18" x14ac:dyDescent="0.25">
      <c r="A371">
        <f t="shared" si="9"/>
        <v>2020</v>
      </c>
      <c r="B371">
        <f t="shared" si="10"/>
        <v>10</v>
      </c>
      <c r="C371" s="1">
        <f>'Total Revenue'!C371/Sales!C371</f>
        <v>8.5698842463916E-2</v>
      </c>
      <c r="D371" s="1">
        <f>'Total Revenue'!D371/Sales!D371</f>
        <v>7.5582487531334397E-2</v>
      </c>
      <c r="E371" s="1">
        <f>'Total Revenue'!E371/Sales!E371</f>
        <v>6.6807139290757239E-2</v>
      </c>
      <c r="F371" s="1">
        <f>'Total Revenue'!F371/Sales!F371</f>
        <v>0.10334741559357341</v>
      </c>
      <c r="G371" s="217"/>
      <c r="H371" s="1">
        <f>'Total Revenue'!H371/Sales!H371</f>
        <v>9.0518198485130846E-2</v>
      </c>
      <c r="I371" s="1">
        <f>'Total Revenue'!I371/Sales!I371</f>
        <v>0.13719912646747476</v>
      </c>
      <c r="J371" s="1"/>
      <c r="K371" s="1">
        <f>'Total Revenue'!J371/Sales!J371</f>
        <v>9.4082152384889525E-2</v>
      </c>
      <c r="L371" s="1"/>
      <c r="O371" s="129" t="s">
        <v>257</v>
      </c>
      <c r="P371" s="129"/>
      <c r="Q371" s="129"/>
      <c r="R371" s="129"/>
      <c r="S371" s="129"/>
      <c r="T371" s="129"/>
      <c r="U371" s="129"/>
      <c r="V371" s="129"/>
      <c r="W371" s="129"/>
      <c r="X371" s="129"/>
      <c r="Y371" s="129"/>
    </row>
    <row r="372" spans="1:70" ht="18" x14ac:dyDescent="0.25">
      <c r="A372">
        <f t="shared" si="9"/>
        <v>2020</v>
      </c>
      <c r="B372">
        <f t="shared" si="10"/>
        <v>11</v>
      </c>
      <c r="C372" s="1">
        <f>'Total Revenue'!C372/Sales!C372</f>
        <v>8.5427783732905674E-2</v>
      </c>
      <c r="D372" s="1">
        <f>'Total Revenue'!D372/Sales!D372</f>
        <v>7.5056809763674417E-2</v>
      </c>
      <c r="E372" s="1">
        <f>'Total Revenue'!E372/Sales!E372</f>
        <v>6.8255358903016608E-2</v>
      </c>
      <c r="F372" s="1">
        <f>'Total Revenue'!F372/Sales!F372</f>
        <v>0.10370985363901368</v>
      </c>
      <c r="G372" s="217"/>
      <c r="H372" s="1">
        <f>'Total Revenue'!H372/Sales!H372</f>
        <v>8.9027570569796821E-2</v>
      </c>
      <c r="I372" s="1">
        <f>'Total Revenue'!I372/Sales!I372</f>
        <v>0.13747920945599768</v>
      </c>
      <c r="J372" s="1"/>
      <c r="K372" s="1">
        <f>'Total Revenue'!J372/Sales!J372</f>
        <v>9.3707867275615614E-2</v>
      </c>
      <c r="L372" s="1"/>
      <c r="O372" s="169" t="s">
        <v>296</v>
      </c>
      <c r="P372" s="170"/>
      <c r="Q372" s="170"/>
      <c r="R372" s="170"/>
      <c r="S372" s="170"/>
      <c r="T372" s="170"/>
      <c r="U372" s="170"/>
      <c r="V372" s="170"/>
      <c r="W372" s="170"/>
      <c r="X372" s="170"/>
      <c r="Y372" s="170"/>
      <c r="Z372" s="168"/>
      <c r="AA372" s="168"/>
      <c r="AB372" s="168"/>
      <c r="AC372" s="168"/>
      <c r="AD372" s="168"/>
    </row>
    <row r="373" spans="1:70" s="20" customFormat="1" ht="13.5" thickBot="1" x14ac:dyDescent="0.25">
      <c r="A373">
        <f t="shared" si="9"/>
        <v>2020</v>
      </c>
      <c r="B373">
        <f t="shared" si="10"/>
        <v>12</v>
      </c>
      <c r="C373" s="1">
        <f>'Total Revenue'!C373/Sales!C373</f>
        <v>8.7560599746650286E-2</v>
      </c>
      <c r="D373" s="1">
        <f>'Total Revenue'!D373/Sales!D373</f>
        <v>7.5963556232598969E-2</v>
      </c>
      <c r="E373" s="1">
        <f>'Total Revenue'!E373/Sales!E373</f>
        <v>6.6466574424895369E-2</v>
      </c>
      <c r="F373" s="1">
        <f>'Total Revenue'!F373/Sales!F373</f>
        <v>0.1048422139812057</v>
      </c>
      <c r="G373" s="217"/>
      <c r="H373" s="1">
        <f>'Total Revenue'!H373/Sales!H373</f>
        <v>9.2288776261305216E-2</v>
      </c>
      <c r="I373" s="1">
        <f>'Total Revenue'!I373/Sales!I373</f>
        <v>0.16396969388595711</v>
      </c>
      <c r="J373" s="1"/>
      <c r="K373" s="1">
        <f>'Total Revenue'!J373/Sales!J373</f>
        <v>9.4571690052209376E-2</v>
      </c>
      <c r="L373" s="1"/>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row>
    <row r="374" spans="1:70" x14ac:dyDescent="0.2">
      <c r="A374">
        <f t="shared" ref="A374:A402" si="11">A362+1</f>
        <v>2021</v>
      </c>
      <c r="B374">
        <f t="shared" ref="B374:B402" si="12">B362</f>
        <v>1</v>
      </c>
      <c r="C374" s="1">
        <f>'Total Revenue'!C374/Sales!C374</f>
        <v>9.3831883170039612E-2</v>
      </c>
      <c r="D374" s="1">
        <f>'Total Revenue'!D374/Sales!D374</f>
        <v>8.0951390100061665E-2</v>
      </c>
      <c r="E374" s="1">
        <f>'Total Revenue'!E374/Sales!E374</f>
        <v>7.4615341074277294E-2</v>
      </c>
      <c r="F374" s="1">
        <f>'Total Revenue'!F374/Sales!F374</f>
        <v>0.1123116861068774</v>
      </c>
      <c r="G374" s="217"/>
      <c r="H374" s="1">
        <f>'Total Revenue'!H374/Sales!H374</f>
        <v>9.7127576248516506E-2</v>
      </c>
      <c r="I374" s="1">
        <f>'Total Revenue'!I374/Sales!I374</f>
        <v>0.18062080173790185</v>
      </c>
      <c r="J374" s="1"/>
      <c r="K374" s="1">
        <f>'Total Revenue'!J374/Sales!J374</f>
        <v>0.10189516908813596</v>
      </c>
      <c r="L374" s="1"/>
      <c r="N374" s="6" t="s">
        <v>109</v>
      </c>
      <c r="O374" s="45" t="s">
        <v>298</v>
      </c>
    </row>
    <row r="375" spans="1:70" x14ac:dyDescent="0.2">
      <c r="A375">
        <f t="shared" si="11"/>
        <v>2021</v>
      </c>
      <c r="B375">
        <f t="shared" si="12"/>
        <v>2</v>
      </c>
      <c r="C375" s="1">
        <f>'Total Revenue'!C375/Sales!C375</f>
        <v>9.7126445052076668E-2</v>
      </c>
      <c r="D375" s="1">
        <f>'Total Revenue'!D375/Sales!D375</f>
        <v>8.3373631600815595E-2</v>
      </c>
      <c r="E375" s="1">
        <f>'Total Revenue'!E375/Sales!E375</f>
        <v>7.3836507627184508E-2</v>
      </c>
      <c r="F375" s="1">
        <f>'Total Revenue'!F375/Sales!F375</f>
        <v>0.11296147342568119</v>
      </c>
      <c r="G375" s="217"/>
      <c r="H375" s="1">
        <f>'Total Revenue'!H375/Sales!H375</f>
        <v>0.10185595397358782</v>
      </c>
      <c r="I375" s="1">
        <f>'Total Revenue'!I375/Sales!I375</f>
        <v>0.18504520491728657</v>
      </c>
      <c r="J375" s="1"/>
      <c r="K375" s="1">
        <f>'Total Revenue'!J375/Sales!J375</f>
        <v>0.10353516228672688</v>
      </c>
      <c r="L375" s="1"/>
      <c r="N375" s="6" t="s">
        <v>113</v>
      </c>
      <c r="O375" s="345" t="s">
        <v>299</v>
      </c>
      <c r="P375" s="116"/>
      <c r="Q375" s="116"/>
      <c r="R375" s="116"/>
      <c r="S375" s="116"/>
      <c r="T375" s="116"/>
      <c r="U375" s="116"/>
      <c r="V375" s="116"/>
      <c r="W375" s="116"/>
      <c r="X375" s="116"/>
      <c r="Y375" s="116"/>
      <c r="Z375" s="116"/>
    </row>
    <row r="376" spans="1:70" x14ac:dyDescent="0.2">
      <c r="A376">
        <f t="shared" si="11"/>
        <v>2021</v>
      </c>
      <c r="B376">
        <f t="shared" si="12"/>
        <v>3</v>
      </c>
      <c r="C376" s="1">
        <f>'Total Revenue'!C376/Sales!C376</f>
        <v>9.6251105797193176E-2</v>
      </c>
      <c r="D376" s="1">
        <f>'Total Revenue'!D376/Sales!D376</f>
        <v>8.2194870003183651E-2</v>
      </c>
      <c r="E376" s="1">
        <f>'Total Revenue'!E376/Sales!E376</f>
        <v>7.1846902606902047E-2</v>
      </c>
      <c r="F376" s="1">
        <f>'Total Revenue'!F376/Sales!F376</f>
        <v>0.11350378111043685</v>
      </c>
      <c r="G376" s="217"/>
      <c r="H376" s="1">
        <f>'Total Revenue'!H376/Sales!H376</f>
        <v>9.9887705844843466E-2</v>
      </c>
      <c r="I376" s="1">
        <f>'Total Revenue'!I376/Sales!I376</f>
        <v>0.19036810358129816</v>
      </c>
      <c r="J376" s="1"/>
      <c r="K376" s="1">
        <f>'Total Revenue'!J376/Sales!J376</f>
        <v>0.10261112651390386</v>
      </c>
      <c r="L376" s="1"/>
      <c r="N376" s="6" t="s">
        <v>110</v>
      </c>
    </row>
    <row r="377" spans="1:70" x14ac:dyDescent="0.2">
      <c r="A377">
        <f t="shared" si="11"/>
        <v>2021</v>
      </c>
      <c r="B377">
        <f t="shared" si="12"/>
        <v>4</v>
      </c>
      <c r="C377" s="1">
        <f>'Total Revenue'!C377/Sales!C377</f>
        <v>9.522970883678647E-2</v>
      </c>
      <c r="D377" s="1">
        <f>'Total Revenue'!D377/Sales!D377</f>
        <v>8.1660963380080429E-2</v>
      </c>
      <c r="E377" s="1">
        <f>'Total Revenue'!E377/Sales!E377</f>
        <v>7.1314419308674673E-2</v>
      </c>
      <c r="F377" s="1">
        <f>'Total Revenue'!F377/Sales!F377</f>
        <v>0.11267843587451784</v>
      </c>
      <c r="G377" s="217"/>
      <c r="H377" s="1">
        <f>'Total Revenue'!H377/Sales!H377</f>
        <v>9.9061105517549944E-2</v>
      </c>
      <c r="I377" s="1">
        <f>'Total Revenue'!I377/Sales!I377</f>
        <v>0.18093209259217016</v>
      </c>
      <c r="J377" s="1"/>
      <c r="K377" s="1">
        <f>'Total Revenue'!J377/Sales!J377</f>
        <v>0.10189387099462772</v>
      </c>
      <c r="L377" s="1"/>
      <c r="N377" s="6" t="s">
        <v>111</v>
      </c>
    </row>
    <row r="378" spans="1:70" ht="18" x14ac:dyDescent="0.25">
      <c r="A378">
        <f t="shared" si="11"/>
        <v>2021</v>
      </c>
      <c r="B378">
        <f t="shared" si="12"/>
        <v>5</v>
      </c>
      <c r="C378" s="1">
        <f>'Total Revenue'!C378/Sales!C378</f>
        <v>9.4352858288073285E-2</v>
      </c>
      <c r="D378" s="1">
        <f>'Total Revenue'!D378/Sales!D378</f>
        <v>8.1253868861221379E-2</v>
      </c>
      <c r="E378" s="1">
        <f>'Total Revenue'!E378/Sales!E378</f>
        <v>6.9256157388479428E-2</v>
      </c>
      <c r="F378" s="1">
        <f>'Total Revenue'!F378/Sales!F378</f>
        <v>0.11174057806307738</v>
      </c>
      <c r="G378" s="217"/>
      <c r="H378" s="1">
        <f>'Total Revenue'!H378/Sales!H378</f>
        <v>9.8281148707579188E-2</v>
      </c>
      <c r="I378" s="1">
        <f>'Total Revenue'!I378/Sales!I378</f>
        <v>0.16669758547034536</v>
      </c>
      <c r="J378" s="1"/>
      <c r="K378" s="1">
        <f>'Total Revenue'!J378/Sales!J378</f>
        <v>0.10137767720980209</v>
      </c>
      <c r="L378" s="1"/>
      <c r="N378" s="6" t="s">
        <v>112</v>
      </c>
      <c r="O378" s="129" t="s">
        <v>84</v>
      </c>
      <c r="P378" s="130"/>
      <c r="Q378" s="130"/>
      <c r="R378" s="99"/>
      <c r="S378" s="99"/>
      <c r="T378" s="99"/>
      <c r="U378" s="99"/>
      <c r="V378" s="6"/>
      <c r="W378" s="115"/>
      <c r="X378" s="106"/>
      <c r="Y378" s="106"/>
      <c r="Z378" s="106"/>
      <c r="AA378" s="106"/>
      <c r="AB378" s="106"/>
      <c r="AC378" s="106"/>
      <c r="AD378" s="96"/>
    </row>
    <row r="379" spans="1:70" x14ac:dyDescent="0.2">
      <c r="A379">
        <f t="shared" si="11"/>
        <v>2021</v>
      </c>
      <c r="B379">
        <f t="shared" si="12"/>
        <v>6</v>
      </c>
      <c r="C379" s="1">
        <f>'Total Revenue'!C379/Sales!C379</f>
        <v>9.2490412089931792E-2</v>
      </c>
      <c r="D379" s="1">
        <f>'Total Revenue'!D379/Sales!D379</f>
        <v>8.1403667879476935E-2</v>
      </c>
      <c r="E379" s="1">
        <f>'Total Revenue'!E379/Sales!E379</f>
        <v>7.038201166199326E-2</v>
      </c>
      <c r="F379" s="1">
        <f>'Total Revenue'!F379/Sales!F379</f>
        <v>0.11118929702219919</v>
      </c>
      <c r="G379" s="217"/>
      <c r="H379" s="1">
        <f>'Total Revenue'!H379/Sales!H379</f>
        <v>9.7902835793228407E-2</v>
      </c>
      <c r="I379" s="1">
        <f>'Total Revenue'!I379/Sales!I379</f>
        <v>0.15958573596753159</v>
      </c>
      <c r="J379" s="1"/>
      <c r="K379" s="1">
        <f>'Total Revenue'!J379/Sales!J379</f>
        <v>0.10113433868301056</v>
      </c>
      <c r="L379" s="1"/>
      <c r="O379" s="209" t="s">
        <v>184</v>
      </c>
      <c r="P379" s="99"/>
      <c r="Q379" s="99"/>
      <c r="R379" s="99"/>
      <c r="S379" s="99"/>
      <c r="T379" s="99"/>
      <c r="U379" s="99"/>
      <c r="V379" s="6"/>
      <c r="W379" s="115"/>
      <c r="X379" s="106"/>
      <c r="Y379" s="106"/>
      <c r="Z379" s="106"/>
      <c r="AA379" s="106"/>
      <c r="AB379" s="106"/>
      <c r="AC379" s="106"/>
      <c r="AD379" s="96"/>
    </row>
    <row r="380" spans="1:70" x14ac:dyDescent="0.2">
      <c r="A380">
        <f t="shared" si="11"/>
        <v>2021</v>
      </c>
      <c r="B380">
        <f t="shared" si="12"/>
        <v>7</v>
      </c>
      <c r="C380" s="1">
        <f>'Total Revenue'!C380/Sales!C380</f>
        <v>9.2073290182190223E-2</v>
      </c>
      <c r="D380" s="1">
        <f>'Total Revenue'!D380/Sales!D380</f>
        <v>8.179345342371129E-2</v>
      </c>
      <c r="E380" s="1">
        <f>'Total Revenue'!E380/Sales!E380</f>
        <v>7.0420352401318359E-2</v>
      </c>
      <c r="F380" s="1">
        <f>'Total Revenue'!F380/Sales!F380</f>
        <v>0.11108620943881517</v>
      </c>
      <c r="G380" s="217"/>
      <c r="H380" s="1">
        <f>'Total Revenue'!H380/Sales!H380</f>
        <v>9.8743845425927804E-2</v>
      </c>
      <c r="I380" s="1">
        <f>'Total Revenue'!I380/Sales!I380</f>
        <v>0.15735407610844937</v>
      </c>
      <c r="J380" s="1"/>
      <c r="K380" s="1">
        <f>'Total Revenue'!J380/Sales!J380</f>
        <v>0.10112261860126789</v>
      </c>
      <c r="L380" s="1"/>
      <c r="O380" s="131" t="s">
        <v>239</v>
      </c>
      <c r="P380" s="99"/>
      <c r="Q380" s="99"/>
      <c r="R380" s="99"/>
      <c r="S380" s="99"/>
      <c r="T380" s="99"/>
      <c r="U380" s="99"/>
      <c r="V380" s="6"/>
      <c r="W380" s="115"/>
      <c r="X380" s="106"/>
      <c r="Y380" s="106"/>
      <c r="Z380" s="106"/>
      <c r="AA380" s="106"/>
      <c r="AB380" s="106"/>
      <c r="AC380" s="106"/>
      <c r="AD380" s="96"/>
    </row>
    <row r="381" spans="1:70" x14ac:dyDescent="0.2">
      <c r="A381">
        <f t="shared" si="11"/>
        <v>2021</v>
      </c>
      <c r="B381">
        <f t="shared" si="12"/>
        <v>8</v>
      </c>
      <c r="C381" s="1">
        <f>'Total Revenue'!C381/Sales!C381</f>
        <v>9.1255664998679611E-2</v>
      </c>
      <c r="D381" s="1">
        <f>'Total Revenue'!D381/Sales!D381</f>
        <v>8.0871004103340818E-2</v>
      </c>
      <c r="E381" s="1">
        <f>'Total Revenue'!E381/Sales!E381</f>
        <v>6.976193073176748E-2</v>
      </c>
      <c r="F381" s="1">
        <f>'Total Revenue'!F381/Sales!F381</f>
        <v>0.11095590910801342</v>
      </c>
      <c r="G381" s="217"/>
      <c r="H381" s="1">
        <f>'Total Revenue'!H381/Sales!H381</f>
        <v>9.6255288518481988E-2</v>
      </c>
      <c r="I381" s="1">
        <f>'Total Revenue'!I381/Sales!I381</f>
        <v>0.15056537492786382</v>
      </c>
      <c r="J381" s="1"/>
      <c r="K381" s="1">
        <f>'Total Revenue'!J381/Sales!J381</f>
        <v>0.10052142346673347</v>
      </c>
      <c r="L381" s="1"/>
      <c r="O381" s="131" t="s">
        <v>86</v>
      </c>
      <c r="P381" s="99"/>
      <c r="Q381" s="99"/>
      <c r="R381" s="99"/>
      <c r="S381" s="99"/>
      <c r="T381" s="99"/>
      <c r="U381" s="99"/>
      <c r="V381" s="6"/>
      <c r="W381" s="115"/>
      <c r="X381" s="106"/>
      <c r="Y381" s="106"/>
      <c r="Z381" s="106"/>
      <c r="AA381" s="106"/>
      <c r="AB381" s="106"/>
      <c r="AC381" s="106"/>
      <c r="AD381" s="96"/>
    </row>
    <row r="382" spans="1:70" ht="18" x14ac:dyDescent="0.25">
      <c r="A382">
        <f t="shared" si="11"/>
        <v>2021</v>
      </c>
      <c r="B382">
        <f t="shared" si="12"/>
        <v>9</v>
      </c>
      <c r="C382" s="1">
        <f>'Total Revenue'!C382/Sales!C382</f>
        <v>0.10353913395727327</v>
      </c>
      <c r="D382" s="1">
        <f>'Total Revenue'!D382/Sales!D382</f>
        <v>9.3534750940064373E-2</v>
      </c>
      <c r="E382" s="1">
        <f>'Total Revenue'!E382/Sales!E382</f>
        <v>7.986610668256354E-2</v>
      </c>
      <c r="F382" s="1">
        <f>'Total Revenue'!F382/Sales!F382</f>
        <v>0.12396127093821979</v>
      </c>
      <c r="G382" s="217"/>
      <c r="H382" s="1">
        <f>'Total Revenue'!H382/Sales!H382</f>
        <v>0.10800110581979123</v>
      </c>
      <c r="I382" s="1">
        <f>'Total Revenue'!I382/Sales!I382</f>
        <v>0.16374462565753128</v>
      </c>
      <c r="J382" s="1"/>
      <c r="K382" s="1">
        <f>'Total Revenue'!J382/Sales!J382</f>
        <v>0.11306737279229749</v>
      </c>
      <c r="L382" s="1"/>
      <c r="O382" s="99"/>
      <c r="P382" s="99"/>
      <c r="Q382" s="99"/>
      <c r="R382" s="99"/>
      <c r="S382" s="99"/>
      <c r="T382" s="99"/>
      <c r="U382" s="99"/>
      <c r="V382" s="6"/>
      <c r="W382" s="129" t="s">
        <v>84</v>
      </c>
      <c r="X382" s="130"/>
      <c r="Y382" s="130"/>
      <c r="Z382" s="128"/>
      <c r="AD382" s="96"/>
      <c r="AE382" s="360" t="s">
        <v>317</v>
      </c>
      <c r="AF382" s="361"/>
      <c r="AG382" s="361"/>
      <c r="AH382" s="362"/>
      <c r="AI382" s="362"/>
      <c r="AJ382" s="362"/>
      <c r="AK382" s="362"/>
      <c r="AL382" s="362"/>
      <c r="AM382" s="362"/>
      <c r="AN382" s="362"/>
      <c r="AO382" s="362"/>
      <c r="AP382" s="362"/>
      <c r="AQ382" s="362"/>
      <c r="AR382" s="362"/>
    </row>
    <row r="383" spans="1:70" x14ac:dyDescent="0.2">
      <c r="A383">
        <f t="shared" si="11"/>
        <v>2021</v>
      </c>
      <c r="B383">
        <f t="shared" si="12"/>
        <v>10</v>
      </c>
      <c r="C383" s="1">
        <f>'Total Revenue'!C383/Sales!C383</f>
        <v>0.10515242646875458</v>
      </c>
      <c r="D383" s="1">
        <f>'Total Revenue'!D383/Sales!D383</f>
        <v>9.3622820054061487E-2</v>
      </c>
      <c r="E383" s="1">
        <f>'Total Revenue'!E383/Sales!E383</f>
        <v>8.0450273615394099E-2</v>
      </c>
      <c r="F383" s="1">
        <f>'Total Revenue'!F383/Sales!F383</f>
        <v>0.12427364232015352</v>
      </c>
      <c r="G383" s="217"/>
      <c r="H383" s="1">
        <f>'Total Revenue'!H383/Sales!H383</f>
        <v>0.1105462149127097</v>
      </c>
      <c r="I383" s="1">
        <f>'Total Revenue'!I383/Sales!I383</f>
        <v>0.17330526468596652</v>
      </c>
      <c r="J383" s="1"/>
      <c r="K383" s="1">
        <f>'Total Revenue'!J383/Sales!J383</f>
        <v>0.11365644473479786</v>
      </c>
      <c r="L383" s="1"/>
      <c r="O383" s="100">
        <v>3</v>
      </c>
      <c r="P383" s="101">
        <v>5</v>
      </c>
      <c r="Q383" s="101">
        <f>+P383+1</f>
        <v>6</v>
      </c>
      <c r="R383" s="101">
        <v>2</v>
      </c>
      <c r="S383" s="101">
        <v>8</v>
      </c>
      <c r="T383" s="101">
        <v>7</v>
      </c>
      <c r="U383" s="101">
        <v>4</v>
      </c>
      <c r="V383" s="6"/>
      <c r="W383" t="s">
        <v>108</v>
      </c>
      <c r="AD383" s="96"/>
      <c r="AE383" s="48" t="s">
        <v>242</v>
      </c>
    </row>
    <row r="384" spans="1:70" x14ac:dyDescent="0.2">
      <c r="A384">
        <f t="shared" si="11"/>
        <v>2021</v>
      </c>
      <c r="B384">
        <f t="shared" si="12"/>
        <v>11</v>
      </c>
      <c r="C384" s="1">
        <f>'Total Revenue'!C384/Sales!C384</f>
        <v>0.10742832785214682</v>
      </c>
      <c r="D384" s="1">
        <f>'Total Revenue'!D384/Sales!D384</f>
        <v>9.4096184317066928E-2</v>
      </c>
      <c r="E384" s="1">
        <f>'Total Revenue'!E384/Sales!E384</f>
        <v>8.2667626840068092E-2</v>
      </c>
      <c r="F384" s="1">
        <f>'Total Revenue'!F384/Sales!F384</f>
        <v>0.12559267732910431</v>
      </c>
      <c r="G384" s="217"/>
      <c r="H384" s="1">
        <f>'Total Revenue'!H384/Sales!H384</f>
        <v>0.11137070026066712</v>
      </c>
      <c r="I384" s="1">
        <f>'Total Revenue'!I384/Sales!I384</f>
        <v>0.19829880944691505</v>
      </c>
      <c r="J384" s="1"/>
      <c r="K384" s="1">
        <f>'Total Revenue'!J384/Sales!J384</f>
        <v>0.11446124544674077</v>
      </c>
      <c r="L384" s="1"/>
      <c r="O384" s="193" t="s">
        <v>65</v>
      </c>
      <c r="P384" s="193"/>
      <c r="Q384" s="193"/>
      <c r="R384" s="193"/>
      <c r="S384" s="193"/>
      <c r="T384" s="193"/>
      <c r="U384" s="193"/>
      <c r="V384" s="6"/>
      <c r="W384" s="193" t="s">
        <v>64</v>
      </c>
      <c r="X384" s="193"/>
      <c r="Y384" s="193"/>
      <c r="Z384" s="193"/>
      <c r="AA384" s="193"/>
      <c r="AB384" s="193"/>
      <c r="AC384" s="193"/>
      <c r="AD384" s="96"/>
      <c r="AE384" s="127" t="s">
        <v>185</v>
      </c>
      <c r="AF384" s="127"/>
      <c r="AG384" s="127"/>
      <c r="AH384" s="127"/>
      <c r="AI384" s="127"/>
      <c r="AJ384" s="127"/>
      <c r="AK384" s="127"/>
      <c r="AL384" s="127"/>
      <c r="AM384" s="127"/>
    </row>
    <row r="385" spans="1:43" x14ac:dyDescent="0.2">
      <c r="A385">
        <f t="shared" si="11"/>
        <v>2021</v>
      </c>
      <c r="B385">
        <f t="shared" si="12"/>
        <v>12</v>
      </c>
      <c r="C385" s="1">
        <f>'Total Revenue'!C385/Sales!C385</f>
        <v>0.10650918513336621</v>
      </c>
      <c r="D385" s="1">
        <f>'Total Revenue'!D385/Sales!D385</f>
        <v>9.3747247427932459E-2</v>
      </c>
      <c r="E385" s="1">
        <f>'Total Revenue'!E385/Sales!E385</f>
        <v>8.1741860841115413E-2</v>
      </c>
      <c r="F385" s="1">
        <f>'Total Revenue'!F385/Sales!F385</f>
        <v>0.12684669530695938</v>
      </c>
      <c r="G385" s="217"/>
      <c r="H385" s="1">
        <f>'Total Revenue'!H385/Sales!H385</f>
        <v>0.11181250170861397</v>
      </c>
      <c r="I385" s="1">
        <f>'Total Revenue'!I385/Sales!I385</f>
        <v>0.22527859816517323</v>
      </c>
      <c r="J385" s="1"/>
      <c r="K385" s="1">
        <f>'Total Revenue'!J385/Sales!J385</f>
        <v>0.11392950144914378</v>
      </c>
      <c r="L385" s="1"/>
      <c r="O385" s="344" t="str">
        <f>+'Price Forecast Inputs'!D6</f>
        <v>PriceCom</v>
      </c>
      <c r="P385" s="344" t="str">
        <f>+'Price Forecast Inputs'!F6</f>
        <v>PriceInd</v>
      </c>
      <c r="Q385" s="344" t="str">
        <f>+'Price Forecast Inputs'!G6</f>
        <v>PricePhos</v>
      </c>
      <c r="R385" s="344" t="str">
        <f>+'Price Forecast Inputs'!C6</f>
        <v>PriceRes</v>
      </c>
      <c r="S385" s="344" t="str">
        <f>+'Price Forecast Inputs'!I6</f>
        <v>PriceSL</v>
      </c>
      <c r="T385" s="344" t="str">
        <f>+'Price Forecast Inputs'!H6</f>
        <v>PriceSPA</v>
      </c>
      <c r="U385" s="344" t="str">
        <f>+'Price Forecast Inputs'!E6</f>
        <v>PriceCS</v>
      </c>
      <c r="V385" s="6"/>
      <c r="W385" s="6" t="s">
        <v>11</v>
      </c>
      <c r="X385" s="6" t="s">
        <v>12</v>
      </c>
      <c r="Y385" s="6" t="s">
        <v>13</v>
      </c>
      <c r="Z385" s="6" t="s">
        <v>14</v>
      </c>
      <c r="AA385" s="6" t="s">
        <v>15</v>
      </c>
      <c r="AB385" s="6" t="s">
        <v>16</v>
      </c>
      <c r="AC385" s="6" t="s">
        <v>269</v>
      </c>
      <c r="AD385" s="96"/>
      <c r="AE385" s="127" t="s">
        <v>79</v>
      </c>
      <c r="AF385" s="127"/>
      <c r="AG385" s="127"/>
      <c r="AH385" s="127"/>
      <c r="AI385" s="127"/>
      <c r="AJ385" s="127"/>
      <c r="AK385" s="127"/>
      <c r="AL385" s="127"/>
      <c r="AM385" s="127"/>
    </row>
    <row r="386" spans="1:43" x14ac:dyDescent="0.2">
      <c r="A386">
        <f t="shared" si="11"/>
        <v>2022</v>
      </c>
      <c r="B386">
        <f t="shared" si="12"/>
        <v>1</v>
      </c>
      <c r="C386" s="1">
        <f>'Total Revenue'!C386/Sales!C386</f>
        <v>9.5939652343190282E-2</v>
      </c>
      <c r="D386" s="1">
        <f>'Total Revenue'!D386/Sales!D386</f>
        <v>7.9523871690116224E-2</v>
      </c>
      <c r="E386" s="1">
        <f>'Total Revenue'!E386/Sales!E386</f>
        <v>6.9727145393453885E-2</v>
      </c>
      <c r="F386" s="1">
        <f>'Total Revenue'!F386/Sales!F386</f>
        <v>0.13095175809999868</v>
      </c>
      <c r="G386" s="217"/>
      <c r="H386" s="1">
        <f>'Total Revenue'!H386/Sales!H386</f>
        <v>0.10023280699826857</v>
      </c>
      <c r="I386" s="1">
        <f>'Total Revenue'!I386/Sales!I386</f>
        <v>0.2566826652464605</v>
      </c>
      <c r="J386" s="1"/>
      <c r="K386" s="1">
        <f>'Total Revenue'!J386/Sales!J386</f>
        <v>0.1105881162353108</v>
      </c>
      <c r="L386" s="1"/>
      <c r="O386" s="99">
        <f>VLOOKUP($A386,'Price Forecast Inputs'!$B$6:$I$31,O$383,FALSE)</f>
        <v>0.10553465922789963</v>
      </c>
      <c r="P386" s="99">
        <f>VLOOKUP($A386,'Price Forecast Inputs'!$B$6:$I$31,P$383,FALSE)</f>
        <v>8.9033305525883177E-2</v>
      </c>
      <c r="Q386" s="99">
        <f>VLOOKUP($A386,'Price Forecast Inputs'!$B$6:$I$31,Q$383,FALSE)</f>
        <v>7.5805191641156414E-2</v>
      </c>
      <c r="R386" s="99">
        <f>VLOOKUP($A386,'Price Forecast Inputs'!$B$6:$I$31,R$383,FALSE)</f>
        <v>0.13646264102566502</v>
      </c>
      <c r="S386" s="99">
        <f>VLOOKUP($A386,'Price Forecast Inputs'!$B$6:$I$31,S$383,FALSE)</f>
        <v>0</v>
      </c>
      <c r="T386" s="99">
        <f>VLOOKUP($A386,'Price Forecast Inputs'!$B$6:$I$31,T$383,FALSE)</f>
        <v>0.11055951330918729</v>
      </c>
      <c r="U386" s="99">
        <f>VLOOKUP($A386,'Price Forecast Inputs'!$B$6:$I$31,U$383,FALSE)</f>
        <v>0.22152026198445671</v>
      </c>
      <c r="V386">
        <v>1</v>
      </c>
      <c r="W386" s="269">
        <v>0.99396204008984912</v>
      </c>
      <c r="X386" s="269">
        <v>0.98593655522771295</v>
      </c>
      <c r="Y386" s="269">
        <v>0.98294850460093142</v>
      </c>
      <c r="Z386" s="269">
        <v>0.99377387348489421</v>
      </c>
      <c r="AA386" s="269">
        <v>0.96788318812381868</v>
      </c>
      <c r="AB386" s="269">
        <v>0.99508312788713726</v>
      </c>
      <c r="AC386" s="269">
        <v>1.0155474581901716</v>
      </c>
      <c r="AD386" s="96"/>
      <c r="AF386" s="59" t="s">
        <v>67</v>
      </c>
      <c r="AG386" s="59" t="s">
        <v>68</v>
      </c>
      <c r="AH386" s="59" t="s">
        <v>69</v>
      </c>
      <c r="AI386" s="59" t="s">
        <v>70</v>
      </c>
      <c r="AJ386" s="59" t="s">
        <v>71</v>
      </c>
      <c r="AK386" s="59" t="s">
        <v>72</v>
      </c>
      <c r="AL386" s="59" t="s">
        <v>73</v>
      </c>
      <c r="AM386" s="59" t="s">
        <v>74</v>
      </c>
      <c r="AN386" s="59" t="s">
        <v>75</v>
      </c>
      <c r="AO386" s="59" t="s">
        <v>76</v>
      </c>
      <c r="AP386" s="59" t="s">
        <v>77</v>
      </c>
      <c r="AQ386" s="59" t="s">
        <v>78</v>
      </c>
    </row>
    <row r="387" spans="1:43" x14ac:dyDescent="0.2">
      <c r="A387">
        <f t="shared" si="11"/>
        <v>2022</v>
      </c>
      <c r="B387">
        <f t="shared" si="12"/>
        <v>2</v>
      </c>
      <c r="C387" s="1">
        <f>'Total Revenue'!C387/Sales!C387</f>
        <v>0.10190172993600079</v>
      </c>
      <c r="D387" s="1">
        <f>'Total Revenue'!D387/Sales!D387</f>
        <v>8.1851947976150891E-2</v>
      </c>
      <c r="E387" s="1">
        <f>'Total Revenue'!E387/Sales!E387</f>
        <v>7.103346287532343E-2</v>
      </c>
      <c r="F387" s="1">
        <f>'Total Revenue'!F387/Sales!F387</f>
        <v>0.12872978713232561</v>
      </c>
      <c r="G387" s="217"/>
      <c r="H387" s="1">
        <f>'Total Revenue'!H387/Sales!H387</f>
        <v>0.10760982567910188</v>
      </c>
      <c r="I387" s="1">
        <f>'Total Revenue'!I387/Sales!I387</f>
        <v>0.25309172879354835</v>
      </c>
      <c r="J387" s="1"/>
      <c r="K387" s="1">
        <f>'Total Revenue'!J387/Sales!J387</f>
        <v>0.11330523799509908</v>
      </c>
      <c r="L387" s="1"/>
      <c r="O387" s="99">
        <f>VLOOKUP($A387,'Price Forecast Inputs'!$B$6:$I$31,O$383,FALSE)</f>
        <v>0.10553465922789963</v>
      </c>
      <c r="P387" s="99">
        <f>VLOOKUP($A387,'Price Forecast Inputs'!$B$6:$I$31,P$383,FALSE)</f>
        <v>8.9033305525883177E-2</v>
      </c>
      <c r="Q387" s="99">
        <f>VLOOKUP($A387,'Price Forecast Inputs'!$B$6:$I$31,Q$383,FALSE)</f>
        <v>7.5805191641156414E-2</v>
      </c>
      <c r="R387" s="99">
        <f>VLOOKUP($A387,'Price Forecast Inputs'!$B$6:$I$31,R$383,FALSE)</f>
        <v>0.13646264102566502</v>
      </c>
      <c r="S387" s="99">
        <f>VLOOKUP($A387,'Price Forecast Inputs'!$B$6:$I$31,S$383,FALSE)</f>
        <v>0</v>
      </c>
      <c r="T387" s="99">
        <f>VLOOKUP($A387,'Price Forecast Inputs'!$B$6:$I$31,T$383,FALSE)</f>
        <v>0.11055951330918729</v>
      </c>
      <c r="U387" s="99">
        <f>VLOOKUP($A387,'Price Forecast Inputs'!$B$6:$I$31,U$383,FALSE)</f>
        <v>0.22152026198445671</v>
      </c>
      <c r="V387">
        <v>2</v>
      </c>
      <c r="W387" s="269">
        <v>1.0206485374047274</v>
      </c>
      <c r="X387" s="269">
        <v>0.99852149735877938</v>
      </c>
      <c r="Y387" s="269">
        <v>0.97659981539545149</v>
      </c>
      <c r="Z387" s="269">
        <v>1.0079012916884273</v>
      </c>
      <c r="AA387" s="269">
        <v>0.9866835457304638</v>
      </c>
      <c r="AB387" s="269">
        <v>1.0184652645705328</v>
      </c>
      <c r="AC387" s="269">
        <v>1.0631502721671751</v>
      </c>
      <c r="AD387" s="96"/>
      <c r="AE387" t="s">
        <v>11</v>
      </c>
      <c r="AF387" s="1">
        <f>+Seasonality!R91</f>
        <v>0.99396204008984912</v>
      </c>
      <c r="AG387" s="1">
        <f>+Seasonality!S91</f>
        <v>1.0206485374047274</v>
      </c>
      <c r="AH387" s="1">
        <f>+Seasonality!T91</f>
        <v>1.0152305628836995</v>
      </c>
      <c r="AI387" s="1">
        <f>+Seasonality!U91</f>
        <v>1.012220901130817</v>
      </c>
      <c r="AJ387" s="1">
        <f>+Seasonality!V91</f>
        <v>1.0094841217266954</v>
      </c>
      <c r="AK387" s="1">
        <f>+Seasonality!W91</f>
        <v>0.9858129077794896</v>
      </c>
      <c r="AL387" s="1">
        <f>+Seasonality!X91</f>
        <v>0.98059658914428627</v>
      </c>
      <c r="AM387" s="1">
        <f>+Seasonality!Y91</f>
        <v>0.98372211581039082</v>
      </c>
      <c r="AN387" s="1">
        <f>+Seasonality!Z91</f>
        <v>0.98273012998092391</v>
      </c>
      <c r="AO387" s="1">
        <f>+Seasonality!AA91</f>
        <v>0.99776145367638824</v>
      </c>
      <c r="AP387" s="1">
        <f>+Seasonality!AB91</f>
        <v>1.010054538165652</v>
      </c>
      <c r="AQ387" s="1">
        <f>+Seasonality!AC91</f>
        <v>1.0077761022070806</v>
      </c>
    </row>
    <row r="388" spans="1:43" x14ac:dyDescent="0.2">
      <c r="A388">
        <f t="shared" si="11"/>
        <v>2022</v>
      </c>
      <c r="B388">
        <f t="shared" si="12"/>
        <v>3</v>
      </c>
      <c r="C388" s="1">
        <f>'Total Revenue'!C388/Sales!C388</f>
        <v>0.10033483359721801</v>
      </c>
      <c r="D388" s="1">
        <f>'Total Revenue'!D388/Sales!D388</f>
        <v>8.0417132041206874E-2</v>
      </c>
      <c r="E388" s="1">
        <f>'Total Revenue'!E388/Sales!E388</f>
        <v>6.838751576219583E-2</v>
      </c>
      <c r="F388" s="1">
        <f>'Total Revenue'!F388/Sales!F388</f>
        <v>0.12950434461069452</v>
      </c>
      <c r="G388" s="217"/>
      <c r="H388" s="1">
        <f>'Total Revenue'!H388/Sales!H388</f>
        <v>0.10600722261992591</v>
      </c>
      <c r="I388" s="1">
        <f>'Total Revenue'!I388/Sales!I388</f>
        <v>0.24032390094266459</v>
      </c>
      <c r="J388" s="1"/>
      <c r="K388" s="1">
        <f>'Total Revenue'!J388/Sales!J388</f>
        <v>0.11158131974722826</v>
      </c>
      <c r="L388" s="1"/>
      <c r="O388" s="99">
        <f>VLOOKUP($A388,'Price Forecast Inputs'!$B$6:$I$31,O$383,FALSE)</f>
        <v>0.10553465922789963</v>
      </c>
      <c r="P388" s="99">
        <f>VLOOKUP($A388,'Price Forecast Inputs'!$B$6:$I$31,P$383,FALSE)</f>
        <v>8.9033305525883177E-2</v>
      </c>
      <c r="Q388" s="99">
        <f>VLOOKUP($A388,'Price Forecast Inputs'!$B$6:$I$31,Q$383,FALSE)</f>
        <v>7.5805191641156414E-2</v>
      </c>
      <c r="R388" s="99">
        <f>VLOOKUP($A388,'Price Forecast Inputs'!$B$6:$I$31,R$383,FALSE)</f>
        <v>0.13646264102566502</v>
      </c>
      <c r="S388" s="99">
        <f>VLOOKUP($A388,'Price Forecast Inputs'!$B$6:$I$31,S$383,FALSE)</f>
        <v>0</v>
      </c>
      <c r="T388" s="99">
        <f>VLOOKUP($A388,'Price Forecast Inputs'!$B$6:$I$31,T$383,FALSE)</f>
        <v>0.11055951330918729</v>
      </c>
      <c r="U388" s="99">
        <f>VLOOKUP($A388,'Price Forecast Inputs'!$B$6:$I$31,U$383,FALSE)</f>
        <v>0.22152026198445671</v>
      </c>
      <c r="V388">
        <v>3</v>
      </c>
      <c r="W388" s="269">
        <v>1.0152305628836995</v>
      </c>
      <c r="X388" s="269">
        <v>0.99202727665212154</v>
      </c>
      <c r="Y388" s="269">
        <v>0.97687275553104813</v>
      </c>
      <c r="Z388" s="269">
        <v>1.0149134012981718</v>
      </c>
      <c r="AA388" s="269">
        <v>0.99579893474516001</v>
      </c>
      <c r="AB388" s="269">
        <v>1.0150045327318975</v>
      </c>
      <c r="AC388" s="269">
        <v>1.0838625656198309</v>
      </c>
      <c r="AD388" s="96"/>
      <c r="AE388" t="s">
        <v>12</v>
      </c>
      <c r="AF388" s="1">
        <f>+Seasonality!R138</f>
        <v>0.98593655522771295</v>
      </c>
      <c r="AG388" s="1">
        <f>+Seasonality!S138</f>
        <v>0.99852149735877938</v>
      </c>
      <c r="AH388" s="1">
        <f>+Seasonality!T138</f>
        <v>0.99202727665212154</v>
      </c>
      <c r="AI388" s="1">
        <f>+Seasonality!U138</f>
        <v>1.0047447503687139</v>
      </c>
      <c r="AJ388" s="1">
        <f>+Seasonality!V138</f>
        <v>1.0009316297584709</v>
      </c>
      <c r="AK388" s="1">
        <f>+Seasonality!W138</f>
        <v>1.003177461381878</v>
      </c>
      <c r="AL388" s="1">
        <f>+Seasonality!X138</f>
        <v>0.98889991452019621</v>
      </c>
      <c r="AM388" s="1">
        <f>+Seasonality!Y138</f>
        <v>1.0044731847484996</v>
      </c>
      <c r="AN388" s="1">
        <f>+Seasonality!Z138</f>
        <v>1.0060526160169554</v>
      </c>
      <c r="AO388" s="1">
        <f>+Seasonality!AA138</f>
        <v>1.011820524463906</v>
      </c>
      <c r="AP388" s="1">
        <f>+Seasonality!AB138</f>
        <v>1.0065768821603183</v>
      </c>
      <c r="AQ388" s="1">
        <f>+Seasonality!AC138</f>
        <v>0.99683770734244803</v>
      </c>
    </row>
    <row r="389" spans="1:43" x14ac:dyDescent="0.2">
      <c r="A389">
        <f t="shared" si="11"/>
        <v>2022</v>
      </c>
      <c r="B389">
        <f t="shared" si="12"/>
        <v>4</v>
      </c>
      <c r="C389" s="1">
        <f>'Total Revenue'!C389/Sales!C389</f>
        <v>0.10991457839385528</v>
      </c>
      <c r="D389" s="1">
        <f>'Total Revenue'!D389/Sales!D389</f>
        <v>9.1701552674875605E-2</v>
      </c>
      <c r="E389" s="1">
        <f>'Total Revenue'!E389/Sales!E389</f>
        <v>7.8824697253927753E-2</v>
      </c>
      <c r="F389" s="1">
        <f>'Total Revenue'!F389/Sales!F389</f>
        <v>0.14037240636469347</v>
      </c>
      <c r="G389" s="217"/>
      <c r="H389" s="1">
        <f>'Total Revenue'!H389/Sales!H389</f>
        <v>0.11658477382058949</v>
      </c>
      <c r="I389" s="1">
        <f>'Total Revenue'!I389/Sales!I389</f>
        <v>0.24831122900088418</v>
      </c>
      <c r="J389" s="1"/>
      <c r="K389" s="1">
        <f>'Total Revenue'!J389/Sales!J389</f>
        <v>0.12224032362078394</v>
      </c>
      <c r="L389" s="1"/>
      <c r="O389" s="99">
        <f>VLOOKUP($A389,'Price Forecast Inputs'!$B$6:$I$31,O$383,FALSE)</f>
        <v>0.10553465922789963</v>
      </c>
      <c r="P389" s="99">
        <f>VLOOKUP($A389,'Price Forecast Inputs'!$B$6:$I$31,P$383,FALSE)</f>
        <v>8.9033305525883177E-2</v>
      </c>
      <c r="Q389" s="99">
        <f>VLOOKUP($A389,'Price Forecast Inputs'!$B$6:$I$31,Q$383,FALSE)</f>
        <v>7.5805191641156414E-2</v>
      </c>
      <c r="R389" s="99">
        <f>VLOOKUP($A389,'Price Forecast Inputs'!$B$6:$I$31,R$383,FALSE)</f>
        <v>0.13646264102566502</v>
      </c>
      <c r="S389" s="99">
        <f>VLOOKUP($A389,'Price Forecast Inputs'!$B$6:$I$31,S$383,FALSE)</f>
        <v>0</v>
      </c>
      <c r="T389" s="99">
        <f>VLOOKUP($A389,'Price Forecast Inputs'!$B$6:$I$31,T$383,FALSE)</f>
        <v>0.11055951330918729</v>
      </c>
      <c r="U389" s="99">
        <f>VLOOKUP($A389,'Price Forecast Inputs'!$B$6:$I$31,U$383,FALSE)</f>
        <v>0.22152026198445671</v>
      </c>
      <c r="V389">
        <v>4</v>
      </c>
      <c r="W389" s="269">
        <v>1.012220901130817</v>
      </c>
      <c r="X389" s="269">
        <v>1.0047447503687139</v>
      </c>
      <c r="Y389" s="269">
        <v>1.0025087192377939</v>
      </c>
      <c r="Z389" s="269">
        <v>1.0175724718297743</v>
      </c>
      <c r="AA389" s="269">
        <v>1.0012413357599701</v>
      </c>
      <c r="AB389" s="269">
        <v>1.0131173258518815</v>
      </c>
      <c r="AC389" s="269">
        <v>1.0718694604640759</v>
      </c>
      <c r="AD389" s="96"/>
      <c r="AE389" t="s">
        <v>13</v>
      </c>
      <c r="AF389" s="1">
        <f>+Seasonality!R185</f>
        <v>0.98294850460093142</v>
      </c>
      <c r="AG389" s="1">
        <f>+Seasonality!S185</f>
        <v>0.97659981539545149</v>
      </c>
      <c r="AH389" s="1">
        <f>+Seasonality!T185</f>
        <v>0.97687275553104813</v>
      </c>
      <c r="AI389" s="1">
        <f>+Seasonality!U185</f>
        <v>1.0025087192377939</v>
      </c>
      <c r="AJ389" s="1">
        <f>+Seasonality!V185</f>
        <v>0.99284807835765954</v>
      </c>
      <c r="AK389" s="1">
        <f>+Seasonality!W185</f>
        <v>1.0007716514072642</v>
      </c>
      <c r="AL389" s="1">
        <f>+Seasonality!X185</f>
        <v>1.01558537442006</v>
      </c>
      <c r="AM389" s="1">
        <f>+Seasonality!Y185</f>
        <v>1.0213803114825208</v>
      </c>
      <c r="AN389" s="1">
        <f>+Seasonality!Z185</f>
        <v>1.0403864243305971</v>
      </c>
      <c r="AO389" s="1">
        <f>+Seasonality!AA185</f>
        <v>1.0161230112514772</v>
      </c>
      <c r="AP389" s="1">
        <f>+Seasonality!AB185</f>
        <v>0.98557396837779332</v>
      </c>
      <c r="AQ389" s="1">
        <f>+Seasonality!AC185</f>
        <v>0.98840138560740298</v>
      </c>
    </row>
    <row r="390" spans="1:43" x14ac:dyDescent="0.2">
      <c r="A390">
        <f t="shared" si="11"/>
        <v>2022</v>
      </c>
      <c r="B390">
        <f t="shared" si="12"/>
        <v>5</v>
      </c>
      <c r="C390" s="1">
        <f>'Total Revenue'!C390/Sales!C390</f>
        <v>0.10806968783369364</v>
      </c>
      <c r="D390" s="1">
        <f>'Total Revenue'!D390/Sales!D390</f>
        <v>9.0719224142181851E-2</v>
      </c>
      <c r="E390" s="1">
        <f>'Total Revenue'!E390/Sales!E390</f>
        <v>7.5630942195929918E-2</v>
      </c>
      <c r="F390" s="1">
        <f>'Total Revenue'!F390/Sales!F390</f>
        <v>0.13851458647659837</v>
      </c>
      <c r="G390" s="217"/>
      <c r="H390" s="1">
        <f>'Total Revenue'!H390/Sales!H390</f>
        <v>0.11244863955237337</v>
      </c>
      <c r="I390" s="1">
        <f>'Total Revenue'!I390/Sales!I390</f>
        <v>0.22329370842834009</v>
      </c>
      <c r="J390" s="1"/>
      <c r="K390" s="1">
        <f>'Total Revenue'!J390/Sales!J390</f>
        <v>0.12082969064368762</v>
      </c>
      <c r="L390" s="1"/>
      <c r="O390" s="99">
        <f>VLOOKUP($A390,'Price Forecast Inputs'!$B$6:$I$31,O$383,FALSE)</f>
        <v>0.10553465922789963</v>
      </c>
      <c r="P390" s="99">
        <f>VLOOKUP($A390,'Price Forecast Inputs'!$B$6:$I$31,P$383,FALSE)</f>
        <v>8.9033305525883177E-2</v>
      </c>
      <c r="Q390" s="99">
        <f>VLOOKUP($A390,'Price Forecast Inputs'!$B$6:$I$31,Q$383,FALSE)</f>
        <v>7.5805191641156414E-2</v>
      </c>
      <c r="R390" s="99">
        <f>VLOOKUP($A390,'Price Forecast Inputs'!$B$6:$I$31,R$383,FALSE)</f>
        <v>0.13646264102566502</v>
      </c>
      <c r="S390" s="99">
        <f>VLOOKUP($A390,'Price Forecast Inputs'!$B$6:$I$31,S$383,FALSE)</f>
        <v>0</v>
      </c>
      <c r="T390" s="99">
        <f>VLOOKUP($A390,'Price Forecast Inputs'!$B$6:$I$31,T$383,FALSE)</f>
        <v>0.11055951330918729</v>
      </c>
      <c r="U390" s="99">
        <f>VLOOKUP($A390,'Price Forecast Inputs'!$B$6:$I$31,U$383,FALSE)</f>
        <v>0.22152026198445671</v>
      </c>
      <c r="V390">
        <v>5</v>
      </c>
      <c r="W390" s="269">
        <v>1.0094841217266954</v>
      </c>
      <c r="X390" s="269">
        <v>1.0009316297584709</v>
      </c>
      <c r="Y390" s="269">
        <v>0.99284807835765954</v>
      </c>
      <c r="Z390" s="269">
        <v>1.0059929537843613</v>
      </c>
      <c r="AA390" s="269">
        <v>1.0130865430189089</v>
      </c>
      <c r="AB390" s="269">
        <v>1.0093922357328404</v>
      </c>
      <c r="AC390" s="269">
        <v>1.0190859281602345</v>
      </c>
      <c r="AD390" s="96"/>
      <c r="AE390" t="s">
        <v>14</v>
      </c>
      <c r="AF390" s="1">
        <f>+Seasonality!R46</f>
        <v>0.99377387348489421</v>
      </c>
      <c r="AG390" s="1">
        <f>+Seasonality!S46</f>
        <v>1.0079012916884273</v>
      </c>
      <c r="AH390" s="1">
        <f>+Seasonality!T46</f>
        <v>1.0149134012981718</v>
      </c>
      <c r="AI390" s="1">
        <f>+Seasonality!U46</f>
        <v>1.0175724718297743</v>
      </c>
      <c r="AJ390" s="1">
        <f>+Seasonality!V46</f>
        <v>1.0059929537843613</v>
      </c>
      <c r="AK390" s="1">
        <f>+Seasonality!W46</f>
        <v>0.9863198906786802</v>
      </c>
      <c r="AL390" s="1">
        <f>+Seasonality!X46</f>
        <v>0.98223877151386596</v>
      </c>
      <c r="AM390" s="1">
        <f>+Seasonality!Y46</f>
        <v>0.98232082413741462</v>
      </c>
      <c r="AN390" s="1">
        <f>+Seasonality!Z46</f>
        <v>0.98680669917140884</v>
      </c>
      <c r="AO390" s="1">
        <f>+Seasonality!AA46</f>
        <v>0.99400223894727013</v>
      </c>
      <c r="AP390" s="1">
        <f>+Seasonality!AB46</f>
        <v>1.0134199284692942</v>
      </c>
      <c r="AQ390" s="1">
        <f>+Seasonality!AC46</f>
        <v>1.0147376549964375</v>
      </c>
    </row>
    <row r="391" spans="1:43" x14ac:dyDescent="0.2">
      <c r="A391">
        <f t="shared" si="11"/>
        <v>2022</v>
      </c>
      <c r="B391">
        <f t="shared" si="12"/>
        <v>6</v>
      </c>
      <c r="C391" s="1">
        <f>'Total Revenue'!C391/Sales!C391</f>
        <v>0.1067779119102899</v>
      </c>
      <c r="D391" s="1">
        <f>'Total Revenue'!D391/Sales!D391</f>
        <v>9.0832274460455498E-2</v>
      </c>
      <c r="E391" s="1">
        <f>'Total Revenue'!E391/Sales!E391</f>
        <v>7.5502015289865373E-2</v>
      </c>
      <c r="F391" s="1">
        <f>'Total Revenue'!F391/Sales!F391</f>
        <v>0.13702254695837562</v>
      </c>
      <c r="G391" s="217"/>
      <c r="H391" s="1">
        <f>'Total Revenue'!H391/Sales!H391</f>
        <v>0.11205431640037415</v>
      </c>
      <c r="I391" s="1">
        <f>'Total Revenue'!I391/Sales!I391</f>
        <v>0.20356755537410112</v>
      </c>
      <c r="J391" s="1"/>
      <c r="K391" s="1">
        <f>'Total Revenue'!J391/Sales!J391</f>
        <v>0.12047466448989944</v>
      </c>
      <c r="L391" s="1"/>
      <c r="O391" s="99">
        <f>VLOOKUP($A391,'Price Forecast Inputs'!$B$6:$I$31,O$383,FALSE)</f>
        <v>0.10553465922789963</v>
      </c>
      <c r="P391" s="99">
        <f>VLOOKUP($A391,'Price Forecast Inputs'!$B$6:$I$31,P$383,FALSE)</f>
        <v>8.9033305525883177E-2</v>
      </c>
      <c r="Q391" s="99">
        <f>VLOOKUP($A391,'Price Forecast Inputs'!$B$6:$I$31,Q$383,FALSE)</f>
        <v>7.5805191641156414E-2</v>
      </c>
      <c r="R391" s="99">
        <f>VLOOKUP($A391,'Price Forecast Inputs'!$B$6:$I$31,R$383,FALSE)</f>
        <v>0.13646264102566502</v>
      </c>
      <c r="S391" s="99">
        <f>VLOOKUP($A391,'Price Forecast Inputs'!$B$6:$I$31,S$383,FALSE)</f>
        <v>0</v>
      </c>
      <c r="T391" s="99">
        <f>VLOOKUP($A391,'Price Forecast Inputs'!$B$6:$I$31,T$383,FALSE)</f>
        <v>0.11055951330918729</v>
      </c>
      <c r="U391" s="99">
        <f>VLOOKUP($A391,'Price Forecast Inputs'!$B$6:$I$31,U$383,FALSE)</f>
        <v>0.22152026198445671</v>
      </c>
      <c r="V391">
        <v>6</v>
      </c>
      <c r="W391" s="269">
        <v>0.9858129077794896</v>
      </c>
      <c r="X391" s="269">
        <v>1.003177461381878</v>
      </c>
      <c r="Y391" s="269">
        <v>1.0007716514072642</v>
      </c>
      <c r="Z391" s="269">
        <v>0.9863198906786802</v>
      </c>
      <c r="AA391" s="269">
        <v>1.0159537883310807</v>
      </c>
      <c r="AB391" s="269">
        <v>0.98961611971139241</v>
      </c>
      <c r="AC391" s="269">
        <v>0.9490360712889927</v>
      </c>
      <c r="AD391" s="96"/>
      <c r="AE391" t="s">
        <v>15</v>
      </c>
      <c r="AF391" s="1">
        <f>+Seasonality!R223</f>
        <v>0.96788318812381868</v>
      </c>
      <c r="AG391" s="1">
        <f>+Seasonality!S223</f>
        <v>0.9866835457304638</v>
      </c>
      <c r="AH391" s="1">
        <f>+Seasonality!T223</f>
        <v>0.99579893474516001</v>
      </c>
      <c r="AI391" s="1">
        <f>+Seasonality!U223</f>
        <v>1.0012413357599701</v>
      </c>
      <c r="AJ391" s="1">
        <f>+Seasonality!V223</f>
        <v>1.0130865430189089</v>
      </c>
      <c r="AK391" s="1">
        <f>+Seasonality!W223</f>
        <v>1.0159537883310807</v>
      </c>
      <c r="AL391" s="1">
        <f>+Seasonality!X223</f>
        <v>1.023895018564682</v>
      </c>
      <c r="AM391" s="1">
        <f>+Seasonality!Y223</f>
        <v>1.01962616429935</v>
      </c>
      <c r="AN391" s="1">
        <f>+Seasonality!Z223</f>
        <v>1.0038648437230764</v>
      </c>
      <c r="AO391" s="1">
        <f>+Seasonality!AA223</f>
        <v>1.000826181801868</v>
      </c>
      <c r="AP391" s="1">
        <f>+Seasonality!AB223</f>
        <v>0.99244991691168338</v>
      </c>
      <c r="AQ391" s="1">
        <f>+Seasonality!AC223</f>
        <v>0.97869053898993841</v>
      </c>
    </row>
    <row r="392" spans="1:43" x14ac:dyDescent="0.2">
      <c r="A392">
        <f t="shared" si="11"/>
        <v>2022</v>
      </c>
      <c r="B392">
        <f t="shared" si="12"/>
        <v>7</v>
      </c>
      <c r="C392" s="1">
        <f>'Total Revenue'!C392/Sales!C392</f>
        <v>0.10486301692614042</v>
      </c>
      <c r="D392" s="1">
        <f>'Total Revenue'!D392/Sales!D392</f>
        <v>9.062724883812584E-2</v>
      </c>
      <c r="E392" s="1">
        <f>'Total Revenue'!E392/Sales!E392</f>
        <v>7.5765671797084128E-2</v>
      </c>
      <c r="F392" s="1">
        <f>'Total Revenue'!F392/Sales!F392</f>
        <v>0.136429269617976</v>
      </c>
      <c r="G392" s="217"/>
      <c r="H392" s="1">
        <f>'Total Revenue'!H392/Sales!H392</f>
        <v>0.10997771798812148</v>
      </c>
      <c r="I392" s="1">
        <f>'Total Revenue'!I392/Sales!I392</f>
        <v>0.19358079840899017</v>
      </c>
      <c r="J392" s="1"/>
      <c r="K392" s="1">
        <f>'Total Revenue'!J392/Sales!J392</f>
        <v>0.12010915681645384</v>
      </c>
      <c r="L392" s="1"/>
      <c r="O392" s="99">
        <f>VLOOKUP($A392,'Price Forecast Inputs'!$B$6:$I$31,O$383,FALSE)</f>
        <v>0.10553465922789963</v>
      </c>
      <c r="P392" s="99">
        <f>VLOOKUP($A392,'Price Forecast Inputs'!$B$6:$I$31,P$383,FALSE)</f>
        <v>8.9033305525883177E-2</v>
      </c>
      <c r="Q392" s="99">
        <f>VLOOKUP($A392,'Price Forecast Inputs'!$B$6:$I$31,Q$383,FALSE)</f>
        <v>7.5805191641156414E-2</v>
      </c>
      <c r="R392" s="99">
        <f>VLOOKUP($A392,'Price Forecast Inputs'!$B$6:$I$31,R$383,FALSE)</f>
        <v>0.13646264102566502</v>
      </c>
      <c r="S392" s="99">
        <f>VLOOKUP($A392,'Price Forecast Inputs'!$B$6:$I$31,S$383,FALSE)</f>
        <v>0</v>
      </c>
      <c r="T392" s="99">
        <f>VLOOKUP($A392,'Price Forecast Inputs'!$B$6:$I$31,T$383,FALSE)</f>
        <v>0.11055951330918729</v>
      </c>
      <c r="U392" s="99">
        <f>VLOOKUP($A392,'Price Forecast Inputs'!$B$6:$I$31,U$383,FALSE)</f>
        <v>0.22152026198445671</v>
      </c>
      <c r="V392">
        <v>7</v>
      </c>
      <c r="W392" s="269">
        <v>0.98059658914428627</v>
      </c>
      <c r="X392" s="269">
        <v>0.98889991452019621</v>
      </c>
      <c r="Y392" s="269">
        <v>1.01558537442006</v>
      </c>
      <c r="Z392" s="269">
        <v>0.98223877151386596</v>
      </c>
      <c r="AA392" s="269">
        <v>1.023895018564682</v>
      </c>
      <c r="AB392" s="269">
        <v>0.97762073768252022</v>
      </c>
      <c r="AC392" s="269">
        <v>0.91972159878364423</v>
      </c>
      <c r="AD392" s="96"/>
      <c r="AE392" t="s">
        <v>16</v>
      </c>
      <c r="AF392" s="1">
        <f>+Seasonality!R272</f>
        <v>0.99508312788713726</v>
      </c>
      <c r="AG392" s="1">
        <f>+Seasonality!S272</f>
        <v>1.0184652645705328</v>
      </c>
      <c r="AH392" s="1">
        <f>+Seasonality!T272</f>
        <v>1.0150045327318975</v>
      </c>
      <c r="AI392" s="1">
        <f>+Seasonality!U272</f>
        <v>1.0131173258518815</v>
      </c>
      <c r="AJ392" s="1">
        <f>+Seasonality!V272</f>
        <v>1.0093922357328404</v>
      </c>
      <c r="AK392" s="1">
        <f>+Seasonality!W272</f>
        <v>0.98961611971139241</v>
      </c>
      <c r="AL392" s="1">
        <f>+Seasonality!X272</f>
        <v>0.97762073768252022</v>
      </c>
      <c r="AM392" s="1">
        <f>+Seasonality!Y272</f>
        <v>0.98537661614648109</v>
      </c>
      <c r="AN392" s="1">
        <f>+Seasonality!Z272</f>
        <v>0.98186536963615678</v>
      </c>
      <c r="AO392" s="1">
        <f>+Seasonality!AA272</f>
        <v>0.9977096682924389</v>
      </c>
      <c r="AP392" s="1">
        <f>+Seasonality!AB272</f>
        <v>1.0104084723155242</v>
      </c>
      <c r="AQ392" s="1">
        <f>+Seasonality!AC272</f>
        <v>1.0063405294411969</v>
      </c>
    </row>
    <row r="393" spans="1:43" x14ac:dyDescent="0.2">
      <c r="A393">
        <f t="shared" si="11"/>
        <v>2022</v>
      </c>
      <c r="B393">
        <f t="shared" si="12"/>
        <v>8</v>
      </c>
      <c r="C393" s="1">
        <f>'Total Revenue'!C393/Sales!C393</f>
        <v>0.10529872266532199</v>
      </c>
      <c r="D393" s="1">
        <f>'Total Revenue'!D393/Sales!D393</f>
        <v>9.0988683947652554E-2</v>
      </c>
      <c r="E393" s="1">
        <f>'Total Revenue'!E393/Sales!E393</f>
        <v>7.8188815180314009E-2</v>
      </c>
      <c r="F393" s="1">
        <f>'Total Revenue'!F393/Sales!F393</f>
        <v>0.13603471631228745</v>
      </c>
      <c r="G393" s="217"/>
      <c r="H393" s="1">
        <f>'Total Revenue'!H393/Sales!H393</f>
        <v>0.11189140095935014</v>
      </c>
      <c r="I393" s="1">
        <f>'Total Revenue'!I393/Sales!I393</f>
        <v>0.18731652611687724</v>
      </c>
      <c r="J393" s="1"/>
      <c r="K393" s="1">
        <f>'Total Revenue'!J393/Sales!J393</f>
        <v>0.12039867310330131</v>
      </c>
      <c r="L393" s="1"/>
      <c r="O393" s="99">
        <f>VLOOKUP($A393,'Price Forecast Inputs'!$B$6:$I$31,O$383,FALSE)</f>
        <v>0.10553465922789963</v>
      </c>
      <c r="P393" s="99">
        <f>VLOOKUP($A393,'Price Forecast Inputs'!$B$6:$I$31,P$383,FALSE)</f>
        <v>8.9033305525883177E-2</v>
      </c>
      <c r="Q393" s="99">
        <f>VLOOKUP($A393,'Price Forecast Inputs'!$B$6:$I$31,Q$383,FALSE)</f>
        <v>7.5805191641156414E-2</v>
      </c>
      <c r="R393" s="99">
        <f>VLOOKUP($A393,'Price Forecast Inputs'!$B$6:$I$31,R$383,FALSE)</f>
        <v>0.13646264102566502</v>
      </c>
      <c r="S393" s="99">
        <f>VLOOKUP($A393,'Price Forecast Inputs'!$B$6:$I$31,S$383,FALSE)</f>
        <v>0</v>
      </c>
      <c r="T393" s="99">
        <f>VLOOKUP($A393,'Price Forecast Inputs'!$B$6:$I$31,T$383,FALSE)</f>
        <v>0.11055951330918729</v>
      </c>
      <c r="U393" s="99">
        <f>VLOOKUP($A393,'Price Forecast Inputs'!$B$6:$I$31,U$383,FALSE)</f>
        <v>0.22152026198445671</v>
      </c>
      <c r="V393">
        <v>8</v>
      </c>
      <c r="W393" s="269">
        <v>0.98372211581039082</v>
      </c>
      <c r="X393" s="269">
        <v>1.0044731847484996</v>
      </c>
      <c r="Y393" s="269">
        <v>1.0213803114825208</v>
      </c>
      <c r="Z393" s="269">
        <v>0.98232082413741462</v>
      </c>
      <c r="AA393" s="269">
        <v>1.01962616429935</v>
      </c>
      <c r="AB393" s="269">
        <v>0.98537661614648109</v>
      </c>
      <c r="AC393" s="269">
        <v>0.91337424960810987</v>
      </c>
      <c r="AD393" s="96"/>
      <c r="AE393" s="45" t="s">
        <v>269</v>
      </c>
      <c r="AF393" s="1">
        <f>+Seasonality!R317</f>
        <v>1.0155474581901716</v>
      </c>
      <c r="AG393" s="1">
        <f>+Seasonality!S317</f>
        <v>1.0631502721671751</v>
      </c>
      <c r="AH393" s="1">
        <f>+Seasonality!T317</f>
        <v>1.0838625656198309</v>
      </c>
      <c r="AI393" s="1">
        <f>+Seasonality!U317</f>
        <v>1.0718694604640759</v>
      </c>
      <c r="AJ393" s="1">
        <f>+Seasonality!V317</f>
        <v>1.0190859281602345</v>
      </c>
      <c r="AK393" s="1">
        <f>+Seasonality!W317</f>
        <v>0.9490360712889927</v>
      </c>
      <c r="AL393" s="1">
        <f>+Seasonality!X317</f>
        <v>0.91972159878364423</v>
      </c>
      <c r="AM393" s="1">
        <f>+Seasonality!Y317</f>
        <v>0.91337424960810987</v>
      </c>
      <c r="AN393" s="1">
        <f>+Seasonality!Z317</f>
        <v>0.9118495461160997</v>
      </c>
      <c r="AO393" s="1">
        <f>+Seasonality!AA317</f>
        <v>0.95822551189837879</v>
      </c>
      <c r="AP393" s="1">
        <f>+Seasonality!AB317</f>
        <v>1.023883207544251</v>
      </c>
      <c r="AQ393" s="1">
        <f>+Seasonality!AC317</f>
        <v>1.0703941301590352</v>
      </c>
    </row>
    <row r="394" spans="1:43" x14ac:dyDescent="0.2">
      <c r="A394">
        <f t="shared" si="11"/>
        <v>2022</v>
      </c>
      <c r="B394">
        <f t="shared" si="12"/>
        <v>9</v>
      </c>
      <c r="C394" s="1">
        <f>'Total Revenue'!C394/Sales!C394</f>
        <v>0.10473385394063234</v>
      </c>
      <c r="D394" s="1">
        <f>'Total Revenue'!D394/Sales!D394</f>
        <v>9.177097455997503E-2</v>
      </c>
      <c r="E394" s="1">
        <f>'Total Revenue'!E394/Sales!E394</f>
        <v>8.2061424750798029E-2</v>
      </c>
      <c r="F394" s="1">
        <f>'Total Revenue'!F394/Sales!F394</f>
        <v>0.13769128042655529</v>
      </c>
      <c r="G394" s="217"/>
      <c r="H394" s="1">
        <f>'Total Revenue'!H394/Sales!H394</f>
        <v>0.10880673233864878</v>
      </c>
      <c r="I394" s="1">
        <f>'Total Revenue'!I394/Sales!I394</f>
        <v>0.19509617917937286</v>
      </c>
      <c r="J394" s="1"/>
      <c r="K394" s="1">
        <f>'Total Revenue'!J394/Sales!J394</f>
        <v>0.1210470839688656</v>
      </c>
      <c r="L394" s="1"/>
      <c r="O394" s="99">
        <f>VLOOKUP($A394,'Price Forecast Inputs'!$B$6:$I$31,O$383,FALSE)</f>
        <v>0.10553465922789963</v>
      </c>
      <c r="P394" s="99">
        <f>VLOOKUP($A394,'Price Forecast Inputs'!$B$6:$I$31,P$383,FALSE)</f>
        <v>8.9033305525883177E-2</v>
      </c>
      <c r="Q394" s="99">
        <f>VLOOKUP($A394,'Price Forecast Inputs'!$B$6:$I$31,Q$383,FALSE)</f>
        <v>7.5805191641156414E-2</v>
      </c>
      <c r="R394" s="99">
        <f>VLOOKUP($A394,'Price Forecast Inputs'!$B$6:$I$31,R$383,FALSE)</f>
        <v>0.13646264102566502</v>
      </c>
      <c r="S394" s="99">
        <f>VLOOKUP($A394,'Price Forecast Inputs'!$B$6:$I$31,S$383,FALSE)</f>
        <v>0</v>
      </c>
      <c r="T394" s="99">
        <f>VLOOKUP($A394,'Price Forecast Inputs'!$B$6:$I$31,T$383,FALSE)</f>
        <v>0.11055951330918729</v>
      </c>
      <c r="U394" s="99">
        <f>VLOOKUP($A394,'Price Forecast Inputs'!$B$6:$I$31,U$383,FALSE)</f>
        <v>0.22152026198445671</v>
      </c>
      <c r="V394">
        <v>9</v>
      </c>
      <c r="W394" s="269">
        <v>0.98273012998092391</v>
      </c>
      <c r="X394" s="269">
        <v>1.0060526160169554</v>
      </c>
      <c r="Y394" s="269">
        <v>1.0403864243305971</v>
      </c>
      <c r="Z394" s="269">
        <v>0.98680669917140884</v>
      </c>
      <c r="AA394" s="269">
        <v>1.0038648437230764</v>
      </c>
      <c r="AB394" s="269">
        <v>0.98186536963615678</v>
      </c>
      <c r="AC394" s="269">
        <v>0.9118495461160997</v>
      </c>
      <c r="AD394" s="96"/>
    </row>
    <row r="395" spans="1:43" x14ac:dyDescent="0.2">
      <c r="A395">
        <f t="shared" si="11"/>
        <v>2022</v>
      </c>
      <c r="B395">
        <f t="shared" si="12"/>
        <v>10</v>
      </c>
      <c r="C395" s="1">
        <f>'Total Revenue'!C395/Sales!C395</f>
        <v>0.10933477775753975</v>
      </c>
      <c r="D395" s="1">
        <f>'Total Revenue'!D395/Sales!D395</f>
        <v>9.3012431358244316E-2</v>
      </c>
      <c r="E395" s="1">
        <f>'Total Revenue'!E395/Sales!E395</f>
        <v>7.7634827418085459E-2</v>
      </c>
      <c r="F395" s="1">
        <f>'Total Revenue'!F395/Sales!F395</f>
        <v>0.13893008128291534</v>
      </c>
      <c r="G395" s="217"/>
      <c r="H395" s="1">
        <f>'Total Revenue'!H395/Sales!H395</f>
        <v>0.11351950430305988</v>
      </c>
      <c r="I395" s="1">
        <f>'Total Revenue'!I395/Sales!I395</f>
        <v>0.20496630560694271</v>
      </c>
      <c r="J395" s="1"/>
      <c r="K395" s="1">
        <f>'Total Revenue'!J395/Sales!J395</f>
        <v>0.12202399709742343</v>
      </c>
      <c r="L395" s="1"/>
      <c r="O395" s="99">
        <f>VLOOKUP($A395,'Price Forecast Inputs'!$B$6:$I$31,O$383,FALSE)</f>
        <v>0.10553465922789963</v>
      </c>
      <c r="P395" s="99">
        <f>VLOOKUP($A395,'Price Forecast Inputs'!$B$6:$I$31,P$383,FALSE)</f>
        <v>8.9033305525883177E-2</v>
      </c>
      <c r="Q395" s="99">
        <f>VLOOKUP($A395,'Price Forecast Inputs'!$B$6:$I$31,Q$383,FALSE)</f>
        <v>7.5805191641156414E-2</v>
      </c>
      <c r="R395" s="99">
        <f>VLOOKUP($A395,'Price Forecast Inputs'!$B$6:$I$31,R$383,FALSE)</f>
        <v>0.13646264102566502</v>
      </c>
      <c r="S395" s="99">
        <f>VLOOKUP($A395,'Price Forecast Inputs'!$B$6:$I$31,S$383,FALSE)</f>
        <v>0</v>
      </c>
      <c r="T395" s="99">
        <f>VLOOKUP($A395,'Price Forecast Inputs'!$B$6:$I$31,T$383,FALSE)</f>
        <v>0.11055951330918729</v>
      </c>
      <c r="U395" s="99">
        <f>VLOOKUP($A395,'Price Forecast Inputs'!$B$6:$I$31,U$383,FALSE)</f>
        <v>0.22152026198445671</v>
      </c>
      <c r="V395">
        <v>10</v>
      </c>
      <c r="W395" s="269">
        <v>0.99776145367638824</v>
      </c>
      <c r="X395" s="269">
        <v>1.011820524463906</v>
      </c>
      <c r="Y395" s="269">
        <v>1.0161230112514772</v>
      </c>
      <c r="Z395" s="269">
        <v>0.99400223894727013</v>
      </c>
      <c r="AA395" s="269">
        <v>1.000826181801868</v>
      </c>
      <c r="AB395" s="269">
        <v>0.9977096682924389</v>
      </c>
      <c r="AC395" s="269">
        <v>0.95822551189837879</v>
      </c>
      <c r="AD395" s="96"/>
    </row>
    <row r="396" spans="1:43" x14ac:dyDescent="0.2">
      <c r="A396">
        <f t="shared" si="11"/>
        <v>2022</v>
      </c>
      <c r="B396">
        <f t="shared" si="12"/>
        <v>11</v>
      </c>
      <c r="C396" s="1">
        <f>'Total Revenue'!C396/Sales!C396</f>
        <v>0.11037461345433183</v>
      </c>
      <c r="D396" s="1">
        <f>'Total Revenue'!D396/Sales!D396</f>
        <v>9.4095256678866271E-2</v>
      </c>
      <c r="E396" s="1">
        <f>'Total Revenue'!E396/Sales!E396</f>
        <v>7.8367454661769004E-2</v>
      </c>
      <c r="F396" s="1">
        <f>'Total Revenue'!F396/Sales!F396</f>
        <v>0.14027450105533995</v>
      </c>
      <c r="G396" s="217"/>
      <c r="H396" s="1">
        <f>'Total Revenue'!H396/Sales!H396</f>
        <v>0.11534139069962503</v>
      </c>
      <c r="I396" s="1">
        <f>'Total Revenue'!I396/Sales!I396</f>
        <v>0.21499208780137014</v>
      </c>
      <c r="J396" s="1"/>
      <c r="K396" s="1">
        <f>'Total Revenue'!J396/Sales!J396</f>
        <v>0.12226535412341148</v>
      </c>
      <c r="L396" s="1"/>
      <c r="O396" s="99">
        <f>VLOOKUP($A396,'Price Forecast Inputs'!$B$6:$I$31,O$383,FALSE)</f>
        <v>0.10553465922789963</v>
      </c>
      <c r="P396" s="99">
        <f>VLOOKUP($A396,'Price Forecast Inputs'!$B$6:$I$31,P$383,FALSE)</f>
        <v>8.9033305525883177E-2</v>
      </c>
      <c r="Q396" s="99">
        <f>VLOOKUP($A396,'Price Forecast Inputs'!$B$6:$I$31,Q$383,FALSE)</f>
        <v>7.5805191641156414E-2</v>
      </c>
      <c r="R396" s="99">
        <f>VLOOKUP($A396,'Price Forecast Inputs'!$B$6:$I$31,R$383,FALSE)</f>
        <v>0.13646264102566502</v>
      </c>
      <c r="S396" s="99">
        <f>VLOOKUP($A396,'Price Forecast Inputs'!$B$6:$I$31,S$383,FALSE)</f>
        <v>0</v>
      </c>
      <c r="T396" s="99">
        <f>VLOOKUP($A396,'Price Forecast Inputs'!$B$6:$I$31,T$383,FALSE)</f>
        <v>0.11055951330918729</v>
      </c>
      <c r="U396" s="99">
        <f>VLOOKUP($A396,'Price Forecast Inputs'!$B$6:$I$31,U$383,FALSE)</f>
        <v>0.22152026198445671</v>
      </c>
      <c r="V396">
        <v>11</v>
      </c>
      <c r="W396" s="269">
        <v>1.010054538165652</v>
      </c>
      <c r="X396" s="269">
        <v>1.0065768821603183</v>
      </c>
      <c r="Y396" s="269">
        <v>0.98557396837779332</v>
      </c>
      <c r="Z396" s="269">
        <v>1.0134199284692942</v>
      </c>
      <c r="AA396" s="269">
        <v>0.99244991691168338</v>
      </c>
      <c r="AB396" s="269">
        <v>1.0104084723155242</v>
      </c>
      <c r="AC396" s="269">
        <v>1.023883207544251</v>
      </c>
      <c r="AD396" s="96"/>
    </row>
    <row r="397" spans="1:43" x14ac:dyDescent="0.2">
      <c r="A397">
        <f t="shared" si="11"/>
        <v>2022</v>
      </c>
      <c r="B397">
        <f t="shared" si="12"/>
        <v>12</v>
      </c>
      <c r="C397" s="1">
        <f>'Total Revenue'!C397/Sales!C397</f>
        <v>0.10887253197658145</v>
      </c>
      <c r="D397" s="1">
        <f>'Total Revenue'!D397/Sales!D397</f>
        <v>9.2859067942746884E-2</v>
      </c>
      <c r="E397" s="1">
        <f>'Total Revenue'!E397/Sales!E397</f>
        <v>7.8538327115130063E-2</v>
      </c>
      <c r="F397" s="1">
        <f>'Total Revenue'!F397/Sales!F397</f>
        <v>0.14309641397021994</v>
      </c>
      <c r="G397" s="217"/>
      <c r="H397" s="1">
        <f>'Total Revenue'!H397/Sales!H397</f>
        <v>0.11223982835080872</v>
      </c>
      <c r="I397" s="1">
        <f>'Total Revenue'!I397/Sales!I397</f>
        <v>0.23702045891392828</v>
      </c>
      <c r="J397" s="1"/>
      <c r="K397" s="1">
        <f>'Total Revenue'!J397/Sales!J397</f>
        <v>0.12218144687050735</v>
      </c>
      <c r="L397" s="1"/>
      <c r="O397" s="99">
        <f>VLOOKUP($A397,'Price Forecast Inputs'!$B$6:$I$31,O$383,FALSE)</f>
        <v>0.10553465922789963</v>
      </c>
      <c r="P397" s="99">
        <f>VLOOKUP($A397,'Price Forecast Inputs'!$B$6:$I$31,P$383,FALSE)</f>
        <v>8.9033305525883177E-2</v>
      </c>
      <c r="Q397" s="99">
        <f>VLOOKUP($A397,'Price Forecast Inputs'!$B$6:$I$31,Q$383,FALSE)</f>
        <v>7.5805191641156414E-2</v>
      </c>
      <c r="R397" s="99">
        <f>VLOOKUP($A397,'Price Forecast Inputs'!$B$6:$I$31,R$383,FALSE)</f>
        <v>0.13646264102566502</v>
      </c>
      <c r="S397" s="99">
        <f>VLOOKUP($A397,'Price Forecast Inputs'!$B$6:$I$31,S$383,FALSE)</f>
        <v>0</v>
      </c>
      <c r="T397" s="99">
        <f>VLOOKUP($A397,'Price Forecast Inputs'!$B$6:$I$31,T$383,FALSE)</f>
        <v>0.11055951330918729</v>
      </c>
      <c r="U397" s="99">
        <f>VLOOKUP($A397,'Price Forecast Inputs'!$B$6:$I$31,U$383,FALSE)</f>
        <v>0.22152026198445671</v>
      </c>
      <c r="V397">
        <v>12</v>
      </c>
      <c r="W397" s="269">
        <v>1.0077761022070806</v>
      </c>
      <c r="X397" s="269">
        <v>0.99683770734244803</v>
      </c>
      <c r="Y397" s="269">
        <v>0.98840138560740298</v>
      </c>
      <c r="Z397" s="269">
        <v>1.0147376549964375</v>
      </c>
      <c r="AA397" s="269">
        <v>0.97869053898993841</v>
      </c>
      <c r="AB397" s="269">
        <v>1.0063405294411969</v>
      </c>
      <c r="AC397" s="269">
        <v>1.0703941301590352</v>
      </c>
      <c r="AD397" s="96"/>
    </row>
    <row r="398" spans="1:43" x14ac:dyDescent="0.2">
      <c r="A398">
        <f t="shared" si="11"/>
        <v>2023</v>
      </c>
      <c r="B398">
        <f t="shared" si="12"/>
        <v>1</v>
      </c>
      <c r="C398" s="1">
        <f>'Total Revenue'!C398/Sales!C398</f>
        <v>0.11998348483253819</v>
      </c>
      <c r="D398" s="1">
        <f>'Total Revenue'!D398/Sales!D398</f>
        <v>9.902187320245813E-2</v>
      </c>
      <c r="E398" s="1">
        <f>'Total Revenue'!E398/Sales!E398</f>
        <v>8.3728574161195668E-2</v>
      </c>
      <c r="F398" s="1">
        <f>'Total Revenue'!F398/Sales!F398</f>
        <v>0.15668576965261424</v>
      </c>
      <c r="G398" s="217"/>
      <c r="H398" s="1">
        <f>'Total Revenue'!H398/Sales!H398</f>
        <v>0.12183033601329958</v>
      </c>
      <c r="I398" s="1">
        <f>'Total Revenue'!I398/Sales!I398</f>
        <v>0.26606162986976117</v>
      </c>
      <c r="J398" s="1"/>
      <c r="K398" s="1">
        <f>'Total Revenue'!J398/Sales!J398</f>
        <v>0.1348080113647557</v>
      </c>
      <c r="L398" s="1"/>
      <c r="O398" s="99">
        <f>VLOOKUP($A398,'Price Forecast Inputs'!$B$6:$I$31,O$383,FALSE)</f>
        <v>0.12373977618680999</v>
      </c>
      <c r="P398" s="99">
        <f>VLOOKUP($A398,'Price Forecast Inputs'!$B$6:$I$31,P$383,FALSE)</f>
        <v>0.10268726729241405</v>
      </c>
      <c r="Q398" s="99">
        <f>VLOOKUP($A398,'Price Forecast Inputs'!$B$6:$I$31,Q$383,FALSE)</f>
        <v>9.8963212542713605E-2</v>
      </c>
      <c r="R398" s="99">
        <f>VLOOKUP($A398,'Price Forecast Inputs'!$B$6:$I$31,R$383,FALSE)</f>
        <v>0.1661458065320382</v>
      </c>
      <c r="S398" s="99">
        <f>VLOOKUP($A398,'Price Forecast Inputs'!$B$6:$I$31,S$383,FALSE)</f>
        <v>0</v>
      </c>
      <c r="T398" s="99">
        <f>VLOOKUP($A398,'Price Forecast Inputs'!$B$6:$I$31,T$383,FALSE)</f>
        <v>0.12740457048479498</v>
      </c>
      <c r="U398" s="99">
        <f>VLOOKUP($A398,'Price Forecast Inputs'!$B$6:$I$31,U$383,FALSE)</f>
        <v>0.25973332210802008</v>
      </c>
      <c r="W398" s="97">
        <f t="shared" ref="W398:AC409" si="13">W386</f>
        <v>0.99396204008984912</v>
      </c>
      <c r="X398" s="97">
        <f t="shared" si="13"/>
        <v>0.98593655522771295</v>
      </c>
      <c r="Y398" s="97">
        <f t="shared" si="13"/>
        <v>0.98294850460093142</v>
      </c>
      <c r="Z398" s="97">
        <f t="shared" si="13"/>
        <v>0.99377387348489421</v>
      </c>
      <c r="AA398" s="97">
        <f t="shared" si="13"/>
        <v>0.96788318812381868</v>
      </c>
      <c r="AB398" s="97">
        <f t="shared" si="13"/>
        <v>0.99508312788713726</v>
      </c>
      <c r="AC398" s="97">
        <f t="shared" si="13"/>
        <v>1.0155474581901716</v>
      </c>
      <c r="AD398" s="96"/>
    </row>
    <row r="399" spans="1:43" x14ac:dyDescent="0.2">
      <c r="A399">
        <f t="shared" si="11"/>
        <v>2023</v>
      </c>
      <c r="B399">
        <f t="shared" si="12"/>
        <v>2</v>
      </c>
      <c r="C399" s="1">
        <f>'Total Revenue'!C399/Sales!C399</f>
        <v>0.12244786422722731</v>
      </c>
      <c r="D399" s="1">
        <f>'Total Revenue'!D399/Sales!D399</f>
        <v>0.10167317577154587</v>
      </c>
      <c r="E399" s="1">
        <f>'Total Revenue'!E399/Sales!E399</f>
        <v>9.1342941846247125E-2</v>
      </c>
      <c r="F399" s="1">
        <f>'Total Revenue'!F399/Sales!F399</f>
        <v>0.15752509245376489</v>
      </c>
      <c r="G399" s="217"/>
      <c r="H399" s="1">
        <f>'Total Revenue'!H399/Sales!H399</f>
        <v>0.12747084015566706</v>
      </c>
      <c r="I399" s="1">
        <f>'Total Revenue'!I399/Sales!I399</f>
        <v>0.26161358212452002</v>
      </c>
      <c r="J399" s="1"/>
      <c r="K399" s="1">
        <f>'Total Revenue'!J399/Sales!J399</f>
        <v>0.13678469822255396</v>
      </c>
      <c r="L399" s="1"/>
      <c r="O399" s="99">
        <f>VLOOKUP($A399,'Price Forecast Inputs'!$B$6:$I$31,O$383,FALSE)</f>
        <v>0.12373977618680999</v>
      </c>
      <c r="P399" s="99">
        <f>VLOOKUP($A399,'Price Forecast Inputs'!$B$6:$I$31,P$383,FALSE)</f>
        <v>0.10268726729241405</v>
      </c>
      <c r="Q399" s="99">
        <f>VLOOKUP($A399,'Price Forecast Inputs'!$B$6:$I$31,Q$383,FALSE)</f>
        <v>9.8963212542713605E-2</v>
      </c>
      <c r="R399" s="99">
        <f>VLOOKUP($A399,'Price Forecast Inputs'!$B$6:$I$31,R$383,FALSE)</f>
        <v>0.1661458065320382</v>
      </c>
      <c r="S399" s="99">
        <f>VLOOKUP($A399,'Price Forecast Inputs'!$B$6:$I$31,S$383,FALSE)</f>
        <v>0</v>
      </c>
      <c r="T399" s="99">
        <f>VLOOKUP($A399,'Price Forecast Inputs'!$B$6:$I$31,T$383,FALSE)</f>
        <v>0.12740457048479498</v>
      </c>
      <c r="U399" s="99">
        <f>VLOOKUP($A399,'Price Forecast Inputs'!$B$6:$I$31,U$383,FALSE)</f>
        <v>0.25973332210802008</v>
      </c>
      <c r="W399" s="97">
        <f t="shared" si="13"/>
        <v>1.0206485374047274</v>
      </c>
      <c r="X399" s="97">
        <f t="shared" si="13"/>
        <v>0.99852149735877938</v>
      </c>
      <c r="Y399" s="97">
        <f t="shared" si="13"/>
        <v>0.97659981539545149</v>
      </c>
      <c r="Z399" s="97">
        <f t="shared" si="13"/>
        <v>1.0079012916884273</v>
      </c>
      <c r="AA399" s="97">
        <f t="shared" si="13"/>
        <v>0.9866835457304638</v>
      </c>
      <c r="AB399" s="97">
        <f t="shared" si="13"/>
        <v>1.0184652645705328</v>
      </c>
      <c r="AC399" s="97">
        <f t="shared" si="13"/>
        <v>1.0631502721671751</v>
      </c>
      <c r="AD399" s="96"/>
    </row>
    <row r="400" spans="1:43" x14ac:dyDescent="0.2">
      <c r="A400">
        <f t="shared" si="11"/>
        <v>2023</v>
      </c>
      <c r="B400">
        <f t="shared" si="12"/>
        <v>3</v>
      </c>
      <c r="C400" s="1">
        <f>'Total Revenue'!C400/Sales!C400</f>
        <v>0.12056074403439523</v>
      </c>
      <c r="D400" s="1">
        <f>'Total Revenue'!D400/Sales!D400</f>
        <v>9.9986053070870731E-2</v>
      </c>
      <c r="E400" s="1">
        <f>'Total Revenue'!E400/Sales!E400</f>
        <v>8.5201291384440422E-2</v>
      </c>
      <c r="F400" s="1">
        <f>'Total Revenue'!F400/Sales!F400</f>
        <v>0.15654271000391212</v>
      </c>
      <c r="G400" s="217"/>
      <c r="H400" s="1">
        <f>'Total Revenue'!H400/Sales!H400</f>
        <v>0.12635422810777375</v>
      </c>
      <c r="I400" s="1">
        <f>'Total Revenue'!I400/Sales!I400</f>
        <v>0.23681091041505786</v>
      </c>
      <c r="J400" s="1"/>
      <c r="K400" s="1">
        <f>'Total Revenue'!J400/Sales!J400</f>
        <v>0.13451522841883581</v>
      </c>
      <c r="L400" s="1"/>
      <c r="O400" s="99">
        <f>VLOOKUP($A400,'Price Forecast Inputs'!$B$6:$I$31,O$383,FALSE)</f>
        <v>0.12373977618680999</v>
      </c>
      <c r="P400" s="99">
        <f>VLOOKUP($A400,'Price Forecast Inputs'!$B$6:$I$31,P$383,FALSE)</f>
        <v>0.10268726729241405</v>
      </c>
      <c r="Q400" s="99">
        <f>VLOOKUP($A400,'Price Forecast Inputs'!$B$6:$I$31,Q$383,FALSE)</f>
        <v>9.8963212542713605E-2</v>
      </c>
      <c r="R400" s="99">
        <f>VLOOKUP($A400,'Price Forecast Inputs'!$B$6:$I$31,R$383,FALSE)</f>
        <v>0.1661458065320382</v>
      </c>
      <c r="S400" s="99">
        <f>VLOOKUP($A400,'Price Forecast Inputs'!$B$6:$I$31,S$383,FALSE)</f>
        <v>0</v>
      </c>
      <c r="T400" s="99">
        <f>VLOOKUP($A400,'Price Forecast Inputs'!$B$6:$I$31,T$383,FALSE)</f>
        <v>0.12740457048479498</v>
      </c>
      <c r="U400" s="99">
        <f>VLOOKUP($A400,'Price Forecast Inputs'!$B$6:$I$31,U$383,FALSE)</f>
        <v>0.25973332210802008</v>
      </c>
      <c r="W400" s="97">
        <f t="shared" si="13"/>
        <v>1.0152305628836995</v>
      </c>
      <c r="X400" s="97">
        <f t="shared" si="13"/>
        <v>0.99202727665212154</v>
      </c>
      <c r="Y400" s="97">
        <f t="shared" si="13"/>
        <v>0.97687275553104813</v>
      </c>
      <c r="Z400" s="97">
        <f t="shared" si="13"/>
        <v>1.0149134012981718</v>
      </c>
      <c r="AA400" s="97">
        <f t="shared" si="13"/>
        <v>0.99579893474516001</v>
      </c>
      <c r="AB400" s="97">
        <f t="shared" si="13"/>
        <v>1.0150045327318975</v>
      </c>
      <c r="AC400" s="97">
        <f t="shared" si="13"/>
        <v>1.0838625656198309</v>
      </c>
      <c r="AD400" s="96"/>
    </row>
    <row r="401" spans="1:30" ht="13.5" thickBot="1" x14ac:dyDescent="0.25">
      <c r="A401" s="20">
        <f t="shared" si="11"/>
        <v>2023</v>
      </c>
      <c r="B401" s="20">
        <f t="shared" si="12"/>
        <v>4</v>
      </c>
      <c r="C401" s="21">
        <f>'Total Revenue'!C401/Sales!C401</f>
        <v>0.12733279607379111</v>
      </c>
      <c r="D401" s="21">
        <f>'Total Revenue'!D401/Sales!D401</f>
        <v>0.10686527704206546</v>
      </c>
      <c r="E401" s="21">
        <f>'Total Revenue'!E401/Sales!E401</f>
        <v>8.8740330610959678E-2</v>
      </c>
      <c r="F401" s="21">
        <f>'Total Revenue'!F401/Sales!F401</f>
        <v>0.16981795890858714</v>
      </c>
      <c r="G401" s="223"/>
      <c r="H401" s="21">
        <f>'Total Revenue'!H401/Sales!H401</f>
        <v>0.1315407220267836</v>
      </c>
      <c r="I401" s="21">
        <f>'Total Revenue'!I401/Sales!I401</f>
        <v>0.23445802837983526</v>
      </c>
      <c r="J401" s="21"/>
      <c r="K401" s="21">
        <f>'Total Revenue'!J401/Sales!J401</f>
        <v>0.1454688232105216</v>
      </c>
      <c r="L401" s="1"/>
      <c r="O401" s="99">
        <f>VLOOKUP($A401,'Price Forecast Inputs'!$B$6:$I$31,O$383,FALSE)</f>
        <v>0.12373977618680999</v>
      </c>
      <c r="P401" s="99">
        <f>VLOOKUP($A401,'Price Forecast Inputs'!$B$6:$I$31,P$383,FALSE)</f>
        <v>0.10268726729241405</v>
      </c>
      <c r="Q401" s="99">
        <f>VLOOKUP($A401,'Price Forecast Inputs'!$B$6:$I$31,Q$383,FALSE)</f>
        <v>9.8963212542713605E-2</v>
      </c>
      <c r="R401" s="99">
        <f>VLOOKUP($A401,'Price Forecast Inputs'!$B$6:$I$31,R$383,FALSE)</f>
        <v>0.1661458065320382</v>
      </c>
      <c r="S401" s="99">
        <f>VLOOKUP($A401,'Price Forecast Inputs'!$B$6:$I$31,S$383,FALSE)</f>
        <v>0</v>
      </c>
      <c r="T401" s="99">
        <f>VLOOKUP($A401,'Price Forecast Inputs'!$B$6:$I$31,T$383,FALSE)</f>
        <v>0.12740457048479498</v>
      </c>
      <c r="U401" s="99">
        <f>VLOOKUP($A401,'Price Forecast Inputs'!$B$6:$I$31,U$383,FALSE)</f>
        <v>0.25973332210802008</v>
      </c>
      <c r="W401" s="97">
        <f t="shared" si="13"/>
        <v>1.012220901130817</v>
      </c>
      <c r="X401" s="97">
        <f t="shared" si="13"/>
        <v>1.0047447503687139</v>
      </c>
      <c r="Y401" s="97">
        <f t="shared" si="13"/>
        <v>1.0025087192377939</v>
      </c>
      <c r="Z401" s="97">
        <f t="shared" si="13"/>
        <v>1.0175724718297743</v>
      </c>
      <c r="AA401" s="97">
        <f t="shared" si="13"/>
        <v>1.0012413357599701</v>
      </c>
      <c r="AB401" s="97">
        <f t="shared" si="13"/>
        <v>1.0131173258518815</v>
      </c>
      <c r="AC401" s="97">
        <f t="shared" si="13"/>
        <v>1.0718694604640759</v>
      </c>
      <c r="AD401" s="96"/>
    </row>
    <row r="402" spans="1:30" x14ac:dyDescent="0.2">
      <c r="A402" s="7">
        <f t="shared" si="11"/>
        <v>2023</v>
      </c>
      <c r="B402" s="7">
        <f t="shared" si="12"/>
        <v>5</v>
      </c>
      <c r="C402" s="19">
        <f t="shared" ref="C402:C438" si="14">+O402*W402</f>
        <v>0.12491333928659976</v>
      </c>
      <c r="D402" s="19">
        <f t="shared" ref="D402:D438" si="15">+P402*X402</f>
        <v>0.10278293380643973</v>
      </c>
      <c r="E402" s="19">
        <f t="shared" ref="E402:E438" si="16">+Q402*Y402</f>
        <v>9.8255435401133837E-2</v>
      </c>
      <c r="F402" s="19">
        <f t="shared" ref="F402:F438" si="17">+R402*Z402</f>
        <v>0.16714151067205013</v>
      </c>
      <c r="G402" s="217"/>
      <c r="H402" s="19">
        <f t="shared" ref="H402:H438" si="18">+T402*AB402</f>
        <v>0.12860118424422945</v>
      </c>
      <c r="I402" s="19">
        <f t="shared" ref="I402:I438" si="19">+U402*AC402</f>
        <v>0.26469057363459281</v>
      </c>
      <c r="J402" s="1"/>
      <c r="K402" s="1"/>
      <c r="L402" s="1"/>
      <c r="O402" s="99">
        <f>VLOOKUP($A402,'Price Forecast Inputs'!$B$6:$I$31,O$383,FALSE)</f>
        <v>0.12373977618680999</v>
      </c>
      <c r="P402" s="99">
        <f>VLOOKUP($A402,'Price Forecast Inputs'!$B$6:$I$31,P$383,FALSE)</f>
        <v>0.10268726729241405</v>
      </c>
      <c r="Q402" s="99">
        <f>VLOOKUP($A402,'Price Forecast Inputs'!$B$6:$I$31,Q$383,FALSE)</f>
        <v>9.8963212542713605E-2</v>
      </c>
      <c r="R402" s="99">
        <f>VLOOKUP($A402,'Price Forecast Inputs'!$B$6:$I$31,R$383,FALSE)</f>
        <v>0.1661458065320382</v>
      </c>
      <c r="S402" s="99">
        <f>VLOOKUP($A402,'Price Forecast Inputs'!$B$6:$I$31,S$383,FALSE)</f>
        <v>0</v>
      </c>
      <c r="T402" s="99">
        <f>VLOOKUP($A402,'Price Forecast Inputs'!$B$6:$I$31,T$383,FALSE)</f>
        <v>0.12740457048479498</v>
      </c>
      <c r="U402" s="99">
        <f>VLOOKUP($A402,'Price Forecast Inputs'!$B$6:$I$31,U$383,FALSE)</f>
        <v>0.25973332210802008</v>
      </c>
      <c r="W402" s="97">
        <f t="shared" si="13"/>
        <v>1.0094841217266954</v>
      </c>
      <c r="X402" s="97">
        <f t="shared" si="13"/>
        <v>1.0009316297584709</v>
      </c>
      <c r="Y402" s="97">
        <f t="shared" si="13"/>
        <v>0.99284807835765954</v>
      </c>
      <c r="Z402" s="97">
        <f t="shared" si="13"/>
        <v>1.0059929537843613</v>
      </c>
      <c r="AA402" s="97">
        <f t="shared" si="13"/>
        <v>1.0130865430189089</v>
      </c>
      <c r="AB402" s="97">
        <f t="shared" si="13"/>
        <v>1.0093922357328404</v>
      </c>
      <c r="AC402" s="97">
        <f t="shared" si="13"/>
        <v>1.0190859281602345</v>
      </c>
      <c r="AD402" s="96"/>
    </row>
    <row r="403" spans="1:30" x14ac:dyDescent="0.2">
      <c r="A403" s="7">
        <f t="shared" ref="A403:A466" si="20">A391+1</f>
        <v>2023</v>
      </c>
      <c r="B403" s="7">
        <f t="shared" ref="B403:B466" si="21">B391</f>
        <v>6</v>
      </c>
      <c r="C403" s="19">
        <f t="shared" si="14"/>
        <v>0.12198426857070241</v>
      </c>
      <c r="D403" s="19">
        <f t="shared" si="15"/>
        <v>0.10301355211864628</v>
      </c>
      <c r="E403" s="19">
        <f t="shared" si="16"/>
        <v>9.9039577644939578E-2</v>
      </c>
      <c r="F403" s="19">
        <f t="shared" si="17"/>
        <v>0.16387291373540105</v>
      </c>
      <c r="G403" s="217"/>
      <c r="H403" s="19">
        <f t="shared" si="18"/>
        <v>0.1260816166766594</v>
      </c>
      <c r="I403" s="19">
        <f t="shared" si="19"/>
        <v>0.24649629159623385</v>
      </c>
      <c r="J403" s="1"/>
      <c r="K403" s="1"/>
      <c r="L403" s="1"/>
      <c r="O403" s="99">
        <f>VLOOKUP($A403,'Price Forecast Inputs'!$B$6:$I$31,O$383,FALSE)</f>
        <v>0.12373977618680999</v>
      </c>
      <c r="P403" s="99">
        <f>VLOOKUP($A403,'Price Forecast Inputs'!$B$6:$I$31,P$383,FALSE)</f>
        <v>0.10268726729241405</v>
      </c>
      <c r="Q403" s="99">
        <f>VLOOKUP($A403,'Price Forecast Inputs'!$B$6:$I$31,Q$383,FALSE)</f>
        <v>9.8963212542713605E-2</v>
      </c>
      <c r="R403" s="99">
        <f>VLOOKUP($A403,'Price Forecast Inputs'!$B$6:$I$31,R$383,FALSE)</f>
        <v>0.1661458065320382</v>
      </c>
      <c r="S403" s="99">
        <f>VLOOKUP($A403,'Price Forecast Inputs'!$B$6:$I$31,S$383,FALSE)</f>
        <v>0</v>
      </c>
      <c r="T403" s="99">
        <f>VLOOKUP($A403,'Price Forecast Inputs'!$B$6:$I$31,T$383,FALSE)</f>
        <v>0.12740457048479498</v>
      </c>
      <c r="U403" s="99">
        <f>VLOOKUP($A403,'Price Forecast Inputs'!$B$6:$I$31,U$383,FALSE)</f>
        <v>0.25973332210802008</v>
      </c>
      <c r="W403" s="97">
        <f t="shared" si="13"/>
        <v>0.9858129077794896</v>
      </c>
      <c r="X403" s="97">
        <f t="shared" si="13"/>
        <v>1.003177461381878</v>
      </c>
      <c r="Y403" s="97">
        <f t="shared" si="13"/>
        <v>1.0007716514072642</v>
      </c>
      <c r="Z403" s="97">
        <f t="shared" si="13"/>
        <v>0.9863198906786802</v>
      </c>
      <c r="AA403" s="97">
        <f t="shared" si="13"/>
        <v>1.0159537883310807</v>
      </c>
      <c r="AB403" s="97">
        <f t="shared" si="13"/>
        <v>0.98961611971139241</v>
      </c>
      <c r="AC403" s="97">
        <f t="shared" si="13"/>
        <v>0.9490360712889927</v>
      </c>
      <c r="AD403" s="96"/>
    </row>
    <row r="404" spans="1:30" x14ac:dyDescent="0.2">
      <c r="A404" s="7">
        <f t="shared" si="20"/>
        <v>2023</v>
      </c>
      <c r="B404" s="7">
        <f t="shared" si="21"/>
        <v>7</v>
      </c>
      <c r="C404" s="19">
        <f t="shared" si="14"/>
        <v>0.12133880247026325</v>
      </c>
      <c r="D404" s="19">
        <f t="shared" si="15"/>
        <v>0.1015474298477808</v>
      </c>
      <c r="E404" s="19">
        <f t="shared" si="16"/>
        <v>0.10050559126400378</v>
      </c>
      <c r="F404" s="19">
        <f t="shared" si="17"/>
        <v>0.16319485290020966</v>
      </c>
      <c r="G404" s="217"/>
      <c r="H404" s="19">
        <f t="shared" si="18"/>
        <v>0.1245533501814699</v>
      </c>
      <c r="I404" s="19">
        <f t="shared" si="19"/>
        <v>0.23888234626657548</v>
      </c>
      <c r="J404" s="1"/>
      <c r="K404" s="1"/>
      <c r="L404" s="1"/>
      <c r="O404" s="99">
        <f>VLOOKUP($A404,'Price Forecast Inputs'!$B$6:$I$31,O$383,FALSE)</f>
        <v>0.12373977618680999</v>
      </c>
      <c r="P404" s="99">
        <f>VLOOKUP($A404,'Price Forecast Inputs'!$B$6:$I$31,P$383,FALSE)</f>
        <v>0.10268726729241405</v>
      </c>
      <c r="Q404" s="99">
        <f>VLOOKUP($A404,'Price Forecast Inputs'!$B$6:$I$31,Q$383,FALSE)</f>
        <v>9.8963212542713605E-2</v>
      </c>
      <c r="R404" s="99">
        <f>VLOOKUP($A404,'Price Forecast Inputs'!$B$6:$I$31,R$383,FALSE)</f>
        <v>0.1661458065320382</v>
      </c>
      <c r="S404" s="99">
        <f>VLOOKUP($A404,'Price Forecast Inputs'!$B$6:$I$31,S$383,FALSE)</f>
        <v>0</v>
      </c>
      <c r="T404" s="99">
        <f>VLOOKUP($A404,'Price Forecast Inputs'!$B$6:$I$31,T$383,FALSE)</f>
        <v>0.12740457048479498</v>
      </c>
      <c r="U404" s="99">
        <f>VLOOKUP($A404,'Price Forecast Inputs'!$B$6:$I$31,U$383,FALSE)</f>
        <v>0.25973332210802008</v>
      </c>
      <c r="W404" s="97">
        <f t="shared" si="13"/>
        <v>0.98059658914428627</v>
      </c>
      <c r="X404" s="97">
        <f t="shared" si="13"/>
        <v>0.98889991452019621</v>
      </c>
      <c r="Y404" s="97">
        <f t="shared" si="13"/>
        <v>1.01558537442006</v>
      </c>
      <c r="Z404" s="97">
        <f t="shared" si="13"/>
        <v>0.98223877151386596</v>
      </c>
      <c r="AA404" s="97">
        <f t="shared" si="13"/>
        <v>1.023895018564682</v>
      </c>
      <c r="AB404" s="97">
        <f t="shared" si="13"/>
        <v>0.97762073768252022</v>
      </c>
      <c r="AC404" s="97">
        <f t="shared" si="13"/>
        <v>0.91972159878364423</v>
      </c>
      <c r="AD404" s="96"/>
    </row>
    <row r="405" spans="1:30" x14ac:dyDescent="0.2">
      <c r="A405" s="7">
        <f t="shared" si="20"/>
        <v>2023</v>
      </c>
      <c r="B405" s="7">
        <f t="shared" si="21"/>
        <v>8</v>
      </c>
      <c r="C405" s="19">
        <f t="shared" si="14"/>
        <v>0.12172555444039294</v>
      </c>
      <c r="D405" s="19">
        <f t="shared" si="15"/>
        <v>0.10314660641033158</v>
      </c>
      <c r="E405" s="19">
        <f t="shared" si="16"/>
        <v>0.10107907685218774</v>
      </c>
      <c r="F405" s="19">
        <f t="shared" si="17"/>
        <v>0.16320848559952722</v>
      </c>
      <c r="G405" s="217"/>
      <c r="H405" s="19">
        <f t="shared" si="18"/>
        <v>0.12554148454590311</v>
      </c>
      <c r="I405" s="19">
        <f t="shared" si="19"/>
        <v>0.23723372817863433</v>
      </c>
      <c r="J405" s="1"/>
      <c r="K405" s="1"/>
      <c r="L405" s="1"/>
      <c r="O405" s="99">
        <f>VLOOKUP($A405,'Price Forecast Inputs'!$B$6:$I$31,O$383,FALSE)</f>
        <v>0.12373977618680999</v>
      </c>
      <c r="P405" s="99">
        <f>VLOOKUP($A405,'Price Forecast Inputs'!$B$6:$I$31,P$383,FALSE)</f>
        <v>0.10268726729241405</v>
      </c>
      <c r="Q405" s="99">
        <f>VLOOKUP($A405,'Price Forecast Inputs'!$B$6:$I$31,Q$383,FALSE)</f>
        <v>9.8963212542713605E-2</v>
      </c>
      <c r="R405" s="99">
        <f>VLOOKUP($A405,'Price Forecast Inputs'!$B$6:$I$31,R$383,FALSE)</f>
        <v>0.1661458065320382</v>
      </c>
      <c r="S405" s="99">
        <f>VLOOKUP($A405,'Price Forecast Inputs'!$B$6:$I$31,S$383,FALSE)</f>
        <v>0</v>
      </c>
      <c r="T405" s="99">
        <f>VLOOKUP($A405,'Price Forecast Inputs'!$B$6:$I$31,T$383,FALSE)</f>
        <v>0.12740457048479498</v>
      </c>
      <c r="U405" s="99">
        <f>VLOOKUP($A405,'Price Forecast Inputs'!$B$6:$I$31,U$383,FALSE)</f>
        <v>0.25973332210802008</v>
      </c>
      <c r="W405" s="97">
        <f t="shared" si="13"/>
        <v>0.98372211581039082</v>
      </c>
      <c r="X405" s="97">
        <f t="shared" si="13"/>
        <v>1.0044731847484996</v>
      </c>
      <c r="Y405" s="97">
        <f t="shared" si="13"/>
        <v>1.0213803114825208</v>
      </c>
      <c r="Z405" s="97">
        <f t="shared" si="13"/>
        <v>0.98232082413741462</v>
      </c>
      <c r="AA405" s="97">
        <f t="shared" si="13"/>
        <v>1.01962616429935</v>
      </c>
      <c r="AB405" s="97">
        <f t="shared" si="13"/>
        <v>0.98537661614648109</v>
      </c>
      <c r="AC405" s="97">
        <f t="shared" si="13"/>
        <v>0.91337424960810987</v>
      </c>
      <c r="AD405" s="96"/>
    </row>
    <row r="406" spans="1:30" x14ac:dyDescent="0.2">
      <c r="A406" s="7">
        <f t="shared" si="20"/>
        <v>2023</v>
      </c>
      <c r="B406" s="7">
        <f t="shared" si="21"/>
        <v>9</v>
      </c>
      <c r="C406" s="19">
        <f t="shared" si="14"/>
        <v>0.12160280633587421</v>
      </c>
      <c r="D406" s="19">
        <f t="shared" si="15"/>
        <v>0.1033087938911655</v>
      </c>
      <c r="E406" s="19">
        <f t="shared" si="16"/>
        <v>0.1029599828375827</v>
      </c>
      <c r="F406" s="19">
        <f t="shared" si="17"/>
        <v>0.1639537949250521</v>
      </c>
      <c r="G406" s="217"/>
      <c r="H406" s="19">
        <f t="shared" si="18"/>
        <v>0.125094135692389</v>
      </c>
      <c r="I406" s="19">
        <f t="shared" si="19"/>
        <v>0.23683771187542482</v>
      </c>
      <c r="J406" s="1"/>
      <c r="K406" s="1"/>
      <c r="L406" s="1"/>
      <c r="O406" s="99">
        <f>VLOOKUP($A406,'Price Forecast Inputs'!$B$6:$I$31,O$383,FALSE)</f>
        <v>0.12373977618680999</v>
      </c>
      <c r="P406" s="99">
        <f>VLOOKUP($A406,'Price Forecast Inputs'!$B$6:$I$31,P$383,FALSE)</f>
        <v>0.10268726729241405</v>
      </c>
      <c r="Q406" s="99">
        <f>VLOOKUP($A406,'Price Forecast Inputs'!$B$6:$I$31,Q$383,FALSE)</f>
        <v>9.8963212542713605E-2</v>
      </c>
      <c r="R406" s="99">
        <f>VLOOKUP($A406,'Price Forecast Inputs'!$B$6:$I$31,R$383,FALSE)</f>
        <v>0.1661458065320382</v>
      </c>
      <c r="S406" s="99">
        <f>VLOOKUP($A406,'Price Forecast Inputs'!$B$6:$I$31,S$383,FALSE)</f>
        <v>0</v>
      </c>
      <c r="T406" s="99">
        <f>VLOOKUP($A406,'Price Forecast Inputs'!$B$6:$I$31,T$383,FALSE)</f>
        <v>0.12740457048479498</v>
      </c>
      <c r="U406" s="99">
        <f>VLOOKUP($A406,'Price Forecast Inputs'!$B$6:$I$31,U$383,FALSE)</f>
        <v>0.25973332210802008</v>
      </c>
      <c r="W406" s="97">
        <f t="shared" si="13"/>
        <v>0.98273012998092391</v>
      </c>
      <c r="X406" s="97">
        <f t="shared" si="13"/>
        <v>1.0060526160169554</v>
      </c>
      <c r="Y406" s="97">
        <f t="shared" si="13"/>
        <v>1.0403864243305971</v>
      </c>
      <c r="Z406" s="97">
        <f t="shared" si="13"/>
        <v>0.98680669917140884</v>
      </c>
      <c r="AA406" s="97">
        <f t="shared" si="13"/>
        <v>1.0038648437230764</v>
      </c>
      <c r="AB406" s="97">
        <f t="shared" si="13"/>
        <v>0.98186536963615678</v>
      </c>
      <c r="AC406" s="97">
        <f t="shared" si="13"/>
        <v>0.9118495461160997</v>
      </c>
      <c r="AD406" s="96"/>
    </row>
    <row r="407" spans="1:30" x14ac:dyDescent="0.2">
      <c r="A407" s="7">
        <f t="shared" si="20"/>
        <v>2023</v>
      </c>
      <c r="B407" s="7">
        <f t="shared" si="21"/>
        <v>10</v>
      </c>
      <c r="C407" s="19">
        <f t="shared" si="14"/>
        <v>0.12346277896574247</v>
      </c>
      <c r="D407" s="19">
        <f t="shared" si="15"/>
        <v>0.10390108464757569</v>
      </c>
      <c r="E407" s="19">
        <f t="shared" si="16"/>
        <v>0.10055879753202211</v>
      </c>
      <c r="F407" s="19">
        <f t="shared" si="17"/>
        <v>0.16514930368454595</v>
      </c>
      <c r="G407" s="217"/>
      <c r="H407" s="19">
        <f t="shared" si="18"/>
        <v>0.12711277175732544</v>
      </c>
      <c r="I407" s="19">
        <f t="shared" si="19"/>
        <v>0.24888309553402405</v>
      </c>
      <c r="J407" s="1"/>
      <c r="K407" s="1"/>
      <c r="L407" s="1"/>
      <c r="O407" s="99">
        <f>VLOOKUP($A407,'Price Forecast Inputs'!$B$6:$I$31,O$383,FALSE)</f>
        <v>0.12373977618680999</v>
      </c>
      <c r="P407" s="99">
        <f>VLOOKUP($A407,'Price Forecast Inputs'!$B$6:$I$31,P$383,FALSE)</f>
        <v>0.10268726729241405</v>
      </c>
      <c r="Q407" s="99">
        <f>VLOOKUP($A407,'Price Forecast Inputs'!$B$6:$I$31,Q$383,FALSE)</f>
        <v>9.8963212542713605E-2</v>
      </c>
      <c r="R407" s="99">
        <f>VLOOKUP($A407,'Price Forecast Inputs'!$B$6:$I$31,R$383,FALSE)</f>
        <v>0.1661458065320382</v>
      </c>
      <c r="S407" s="99">
        <f>VLOOKUP($A407,'Price Forecast Inputs'!$B$6:$I$31,S$383,FALSE)</f>
        <v>0</v>
      </c>
      <c r="T407" s="99">
        <f>VLOOKUP($A407,'Price Forecast Inputs'!$B$6:$I$31,T$383,FALSE)</f>
        <v>0.12740457048479498</v>
      </c>
      <c r="U407" s="99">
        <f>VLOOKUP($A407,'Price Forecast Inputs'!$B$6:$I$31,U$383,FALSE)</f>
        <v>0.25973332210802008</v>
      </c>
      <c r="W407" s="97">
        <f t="shared" si="13"/>
        <v>0.99776145367638824</v>
      </c>
      <c r="X407" s="97">
        <f t="shared" si="13"/>
        <v>1.011820524463906</v>
      </c>
      <c r="Y407" s="97">
        <f t="shared" si="13"/>
        <v>1.0161230112514772</v>
      </c>
      <c r="Z407" s="97">
        <f t="shared" si="13"/>
        <v>0.99400223894727013</v>
      </c>
      <c r="AA407" s="97">
        <f t="shared" si="13"/>
        <v>1.000826181801868</v>
      </c>
      <c r="AB407" s="97">
        <f t="shared" si="13"/>
        <v>0.9977096682924389</v>
      </c>
      <c r="AC407" s="97">
        <f t="shared" si="13"/>
        <v>0.95822551189837879</v>
      </c>
      <c r="AD407" s="96"/>
    </row>
    <row r="408" spans="1:30" x14ac:dyDescent="0.2">
      <c r="A408" s="7">
        <f t="shared" si="20"/>
        <v>2023</v>
      </c>
      <c r="B408" s="7">
        <f t="shared" si="21"/>
        <v>11</v>
      </c>
      <c r="C408" s="19">
        <f t="shared" si="14"/>
        <v>0.12498392248908952</v>
      </c>
      <c r="D408" s="19">
        <f t="shared" si="15"/>
        <v>0.10336262934876136</v>
      </c>
      <c r="E408" s="19">
        <f t="shared" si="16"/>
        <v>9.7535566109137259E-2</v>
      </c>
      <c r="F408" s="19">
        <f t="shared" si="17"/>
        <v>0.16837547137117134</v>
      </c>
      <c r="G408" s="217"/>
      <c r="H408" s="19">
        <f t="shared" si="18"/>
        <v>0.12873065742955722</v>
      </c>
      <c r="I408" s="19">
        <f t="shared" si="19"/>
        <v>0.26593658694608374</v>
      </c>
      <c r="J408" s="1"/>
      <c r="K408" s="1"/>
      <c r="L408" s="1"/>
      <c r="O408" s="99">
        <f>VLOOKUP($A408,'Price Forecast Inputs'!$B$6:$I$31,O$383,FALSE)</f>
        <v>0.12373977618680999</v>
      </c>
      <c r="P408" s="99">
        <f>VLOOKUP($A408,'Price Forecast Inputs'!$B$6:$I$31,P$383,FALSE)</f>
        <v>0.10268726729241405</v>
      </c>
      <c r="Q408" s="99">
        <f>VLOOKUP($A408,'Price Forecast Inputs'!$B$6:$I$31,Q$383,FALSE)</f>
        <v>9.8963212542713605E-2</v>
      </c>
      <c r="R408" s="99">
        <f>VLOOKUP($A408,'Price Forecast Inputs'!$B$6:$I$31,R$383,FALSE)</f>
        <v>0.1661458065320382</v>
      </c>
      <c r="S408" s="99">
        <f>VLOOKUP($A408,'Price Forecast Inputs'!$B$6:$I$31,S$383,FALSE)</f>
        <v>0</v>
      </c>
      <c r="T408" s="99">
        <f>VLOOKUP($A408,'Price Forecast Inputs'!$B$6:$I$31,T$383,FALSE)</f>
        <v>0.12740457048479498</v>
      </c>
      <c r="U408" s="99">
        <f>VLOOKUP($A408,'Price Forecast Inputs'!$B$6:$I$31,U$383,FALSE)</f>
        <v>0.25973332210802008</v>
      </c>
      <c r="W408" s="97">
        <f t="shared" si="13"/>
        <v>1.010054538165652</v>
      </c>
      <c r="X408" s="97">
        <f t="shared" si="13"/>
        <v>1.0065768821603183</v>
      </c>
      <c r="Y408" s="97">
        <f t="shared" si="13"/>
        <v>0.98557396837779332</v>
      </c>
      <c r="Z408" s="97">
        <f t="shared" si="13"/>
        <v>1.0134199284692942</v>
      </c>
      <c r="AA408" s="97">
        <f t="shared" si="13"/>
        <v>0.99244991691168338</v>
      </c>
      <c r="AB408" s="97">
        <f t="shared" si="13"/>
        <v>1.0104084723155242</v>
      </c>
      <c r="AC408" s="97">
        <f t="shared" si="13"/>
        <v>1.023883207544251</v>
      </c>
      <c r="AD408" s="96"/>
    </row>
    <row r="409" spans="1:30" x14ac:dyDescent="0.2">
      <c r="A409" s="7">
        <f t="shared" si="20"/>
        <v>2023</v>
      </c>
      <c r="B409" s="7">
        <f t="shared" si="21"/>
        <v>12</v>
      </c>
      <c r="C409" s="19">
        <f t="shared" si="14"/>
        <v>0.12470198933351991</v>
      </c>
      <c r="D409" s="19">
        <f t="shared" si="15"/>
        <v>0.10236254010103117</v>
      </c>
      <c r="E409" s="19">
        <f t="shared" si="16"/>
        <v>9.7815376401378051E-2</v>
      </c>
      <c r="F409" s="19">
        <f t="shared" si="17"/>
        <v>0.16859440610781223</v>
      </c>
      <c r="G409" s="217"/>
      <c r="H409" s="19">
        <f t="shared" si="18"/>
        <v>0.12821238291489687</v>
      </c>
      <c r="I409" s="19">
        <f t="shared" si="19"/>
        <v>0.27801702339113066</v>
      </c>
      <c r="J409" s="1"/>
      <c r="K409" s="1"/>
      <c r="L409" s="1"/>
      <c r="O409" s="99">
        <f>VLOOKUP($A409,'Price Forecast Inputs'!$B$6:$I$31,O$383,FALSE)</f>
        <v>0.12373977618680999</v>
      </c>
      <c r="P409" s="99">
        <f>VLOOKUP($A409,'Price Forecast Inputs'!$B$6:$I$31,P$383,FALSE)</f>
        <v>0.10268726729241405</v>
      </c>
      <c r="Q409" s="99">
        <f>VLOOKUP($A409,'Price Forecast Inputs'!$B$6:$I$31,Q$383,FALSE)</f>
        <v>9.8963212542713605E-2</v>
      </c>
      <c r="R409" s="99">
        <f>VLOOKUP($A409,'Price Forecast Inputs'!$B$6:$I$31,R$383,FALSE)</f>
        <v>0.1661458065320382</v>
      </c>
      <c r="S409" s="99">
        <f>VLOOKUP($A409,'Price Forecast Inputs'!$B$6:$I$31,S$383,FALSE)</f>
        <v>0</v>
      </c>
      <c r="T409" s="99">
        <f>VLOOKUP($A409,'Price Forecast Inputs'!$B$6:$I$31,T$383,FALSE)</f>
        <v>0.12740457048479498</v>
      </c>
      <c r="U409" s="99">
        <f>VLOOKUP($A409,'Price Forecast Inputs'!$B$6:$I$31,U$383,FALSE)</f>
        <v>0.25973332210802008</v>
      </c>
      <c r="W409" s="97">
        <f t="shared" si="13"/>
        <v>1.0077761022070806</v>
      </c>
      <c r="X409" s="97">
        <f t="shared" si="13"/>
        <v>0.99683770734244803</v>
      </c>
      <c r="Y409" s="97">
        <f t="shared" si="13"/>
        <v>0.98840138560740298</v>
      </c>
      <c r="Z409" s="97">
        <f t="shared" si="13"/>
        <v>1.0147376549964375</v>
      </c>
      <c r="AA409" s="97">
        <f t="shared" si="13"/>
        <v>0.97869053898993841</v>
      </c>
      <c r="AB409" s="97">
        <f t="shared" si="13"/>
        <v>1.0063405294411969</v>
      </c>
      <c r="AC409" s="97">
        <f t="shared" si="13"/>
        <v>1.0703941301590352</v>
      </c>
      <c r="AD409" s="96"/>
    </row>
    <row r="410" spans="1:30" x14ac:dyDescent="0.2">
      <c r="A410" s="7">
        <f t="shared" si="20"/>
        <v>2024</v>
      </c>
      <c r="B410" s="7">
        <f t="shared" si="21"/>
        <v>1</v>
      </c>
      <c r="C410" s="19">
        <f t="shared" si="14"/>
        <v>0.12328586536146957</v>
      </c>
      <c r="D410" s="19">
        <f t="shared" si="15"/>
        <v>0.10173477493119495</v>
      </c>
      <c r="E410" s="19">
        <f t="shared" si="16"/>
        <v>9.8620735410526336E-2</v>
      </c>
      <c r="F410" s="19">
        <f t="shared" si="17"/>
        <v>0.16516299030442788</v>
      </c>
      <c r="G410" s="217"/>
      <c r="H410" s="19">
        <f t="shared" si="18"/>
        <v>0.12837491035197804</v>
      </c>
      <c r="I410" s="19">
        <f t="shared" si="19"/>
        <v>0.26440036894429503</v>
      </c>
      <c r="J410" s="1"/>
      <c r="K410" s="1"/>
      <c r="L410" s="1"/>
      <c r="O410" s="99">
        <f>VLOOKUP($A410,'Price Forecast Inputs'!$B$6:$I$31,O$383,FALSE)</f>
        <v>0.12403478240509583</v>
      </c>
      <c r="P410" s="99">
        <f>VLOOKUP($A410,'Price Forecast Inputs'!$B$6:$I$31,P$383,FALSE)</f>
        <v>0.10318592448141674</v>
      </c>
      <c r="Q410" s="99">
        <f>VLOOKUP($A410,'Price Forecast Inputs'!$B$6:$I$31,Q$383,FALSE)</f>
        <v>0.1003315381720485</v>
      </c>
      <c r="R410" s="99">
        <f>VLOOKUP($A410,'Price Forecast Inputs'!$B$6:$I$31,R$383,FALSE)</f>
        <v>0.16619775857584812</v>
      </c>
      <c r="S410" s="99">
        <f>VLOOKUP($A410,'Price Forecast Inputs'!$B$6:$I$31,S$383,FALSE)</f>
        <v>0</v>
      </c>
      <c r="T410" s="99">
        <f>VLOOKUP($A410,'Price Forecast Inputs'!$B$6:$I$31,T$383,FALSE)</f>
        <v>0.12900923224832164</v>
      </c>
      <c r="U410" s="99">
        <f>VLOOKUP($A410,'Price Forecast Inputs'!$B$6:$I$31,U$383,FALSE)</f>
        <v>0.26035254858053458</v>
      </c>
      <c r="W410" s="97">
        <f t="shared" ref="W410:AC415" si="22">W398</f>
        <v>0.99396204008984912</v>
      </c>
      <c r="X410" s="97">
        <f t="shared" si="22"/>
        <v>0.98593655522771295</v>
      </c>
      <c r="Y410" s="97">
        <f t="shared" si="22"/>
        <v>0.98294850460093142</v>
      </c>
      <c r="Z410" s="97">
        <f t="shared" si="22"/>
        <v>0.99377387348489421</v>
      </c>
      <c r="AA410" s="97">
        <f t="shared" si="22"/>
        <v>0.96788318812381868</v>
      </c>
      <c r="AB410" s="97">
        <f t="shared" si="22"/>
        <v>0.99508312788713726</v>
      </c>
      <c r="AC410" s="97">
        <f t="shared" si="22"/>
        <v>1.0155474581901716</v>
      </c>
      <c r="AD410" s="96"/>
    </row>
    <row r="411" spans="1:30" x14ac:dyDescent="0.2">
      <c r="A411" s="7">
        <f t="shared" si="20"/>
        <v>2024</v>
      </c>
      <c r="B411" s="7">
        <f t="shared" si="21"/>
        <v>2</v>
      </c>
      <c r="C411" s="19">
        <f t="shared" si="14"/>
        <v>0.12659591924907468</v>
      </c>
      <c r="D411" s="19">
        <f t="shared" si="15"/>
        <v>0.10303336381953417</v>
      </c>
      <c r="E411" s="19">
        <f t="shared" si="16"/>
        <v>9.7983761657164256E-2</v>
      </c>
      <c r="F411" s="19">
        <f t="shared" si="17"/>
        <v>0.16751093554431873</v>
      </c>
      <c r="G411" s="217"/>
      <c r="H411" s="19">
        <f t="shared" si="18"/>
        <v>0.13139142185382821</v>
      </c>
      <c r="I411" s="19">
        <f t="shared" si="19"/>
        <v>0.27679388288281298</v>
      </c>
      <c r="J411" s="1"/>
      <c r="K411" s="1"/>
      <c r="L411" s="1"/>
      <c r="O411" s="99">
        <f>VLOOKUP($A411,'Price Forecast Inputs'!$B$6:$I$31,O$383,FALSE)</f>
        <v>0.12403478240509583</v>
      </c>
      <c r="P411" s="99">
        <f>VLOOKUP($A411,'Price Forecast Inputs'!$B$6:$I$31,P$383,FALSE)</f>
        <v>0.10318592448141674</v>
      </c>
      <c r="Q411" s="99">
        <f>VLOOKUP($A411,'Price Forecast Inputs'!$B$6:$I$31,Q$383,FALSE)</f>
        <v>0.1003315381720485</v>
      </c>
      <c r="R411" s="99">
        <f>VLOOKUP($A411,'Price Forecast Inputs'!$B$6:$I$31,R$383,FALSE)</f>
        <v>0.16619775857584812</v>
      </c>
      <c r="S411" s="99">
        <f>VLOOKUP($A411,'Price Forecast Inputs'!$B$6:$I$31,S$383,FALSE)</f>
        <v>0</v>
      </c>
      <c r="T411" s="99">
        <f>VLOOKUP($A411,'Price Forecast Inputs'!$B$6:$I$31,T$383,FALSE)</f>
        <v>0.12900923224832164</v>
      </c>
      <c r="U411" s="99">
        <f>VLOOKUP($A411,'Price Forecast Inputs'!$B$6:$I$31,U$383,FALSE)</f>
        <v>0.26035254858053458</v>
      </c>
      <c r="W411" s="97">
        <f t="shared" si="22"/>
        <v>1.0206485374047274</v>
      </c>
      <c r="X411" s="97">
        <f t="shared" si="22"/>
        <v>0.99852149735877938</v>
      </c>
      <c r="Y411" s="97">
        <f t="shared" si="22"/>
        <v>0.97659981539545149</v>
      </c>
      <c r="Z411" s="97">
        <f t="shared" si="22"/>
        <v>1.0079012916884273</v>
      </c>
      <c r="AA411" s="97">
        <f t="shared" si="22"/>
        <v>0.9866835457304638</v>
      </c>
      <c r="AB411" s="97">
        <f t="shared" si="22"/>
        <v>1.0184652645705328</v>
      </c>
      <c r="AC411" s="97">
        <f t="shared" si="22"/>
        <v>1.0631502721671751</v>
      </c>
      <c r="AD411" s="96"/>
    </row>
    <row r="412" spans="1:30" x14ac:dyDescent="0.2">
      <c r="A412" s="7">
        <f t="shared" si="20"/>
        <v>2024</v>
      </c>
      <c r="B412" s="7">
        <f t="shared" si="21"/>
        <v>3</v>
      </c>
      <c r="C412" s="19">
        <f t="shared" si="14"/>
        <v>0.12592390195828262</v>
      </c>
      <c r="D412" s="19">
        <f t="shared" si="15"/>
        <v>0.10236325165213132</v>
      </c>
      <c r="E412" s="19">
        <f t="shared" si="16"/>
        <v>9.8011146160797563E-2</v>
      </c>
      <c r="F412" s="19">
        <f t="shared" si="17"/>
        <v>0.16867633244434641</v>
      </c>
      <c r="G412" s="217"/>
      <c r="H412" s="19">
        <f t="shared" si="18"/>
        <v>0.13094495549630855</v>
      </c>
      <c r="I412" s="19">
        <f t="shared" si="19"/>
        <v>0.28218638127015988</v>
      </c>
      <c r="J412" s="1"/>
      <c r="K412" s="1"/>
      <c r="L412" s="1"/>
      <c r="O412" s="99">
        <f>VLOOKUP($A412,'Price Forecast Inputs'!$B$6:$I$31,O$383,FALSE)</f>
        <v>0.12403478240509583</v>
      </c>
      <c r="P412" s="99">
        <f>VLOOKUP($A412,'Price Forecast Inputs'!$B$6:$I$31,P$383,FALSE)</f>
        <v>0.10318592448141674</v>
      </c>
      <c r="Q412" s="99">
        <f>VLOOKUP($A412,'Price Forecast Inputs'!$B$6:$I$31,Q$383,FALSE)</f>
        <v>0.1003315381720485</v>
      </c>
      <c r="R412" s="99">
        <f>VLOOKUP($A412,'Price Forecast Inputs'!$B$6:$I$31,R$383,FALSE)</f>
        <v>0.16619775857584812</v>
      </c>
      <c r="S412" s="99">
        <f>VLOOKUP($A412,'Price Forecast Inputs'!$B$6:$I$31,S$383,FALSE)</f>
        <v>0</v>
      </c>
      <c r="T412" s="99">
        <f>VLOOKUP($A412,'Price Forecast Inputs'!$B$6:$I$31,T$383,FALSE)</f>
        <v>0.12900923224832164</v>
      </c>
      <c r="U412" s="99">
        <f>VLOOKUP($A412,'Price Forecast Inputs'!$B$6:$I$31,U$383,FALSE)</f>
        <v>0.26035254858053458</v>
      </c>
      <c r="W412" s="97">
        <f t="shared" si="22"/>
        <v>1.0152305628836995</v>
      </c>
      <c r="X412" s="97">
        <f t="shared" si="22"/>
        <v>0.99202727665212154</v>
      </c>
      <c r="Y412" s="97">
        <f t="shared" si="22"/>
        <v>0.97687275553104813</v>
      </c>
      <c r="Z412" s="97">
        <f t="shared" si="22"/>
        <v>1.0149134012981718</v>
      </c>
      <c r="AA412" s="97">
        <f t="shared" si="22"/>
        <v>0.99579893474516001</v>
      </c>
      <c r="AB412" s="97">
        <f t="shared" si="22"/>
        <v>1.0150045327318975</v>
      </c>
      <c r="AC412" s="97">
        <f t="shared" si="22"/>
        <v>1.0838625656198309</v>
      </c>
      <c r="AD412" s="96"/>
    </row>
    <row r="413" spans="1:30" x14ac:dyDescent="0.2">
      <c r="A413" s="7">
        <f t="shared" si="20"/>
        <v>2024</v>
      </c>
      <c r="B413" s="7">
        <f t="shared" si="21"/>
        <v>4</v>
      </c>
      <c r="C413" s="19">
        <f t="shared" si="14"/>
        <v>0.12555059921765091</v>
      </c>
      <c r="D413" s="19">
        <f t="shared" si="15"/>
        <v>0.10367551593464602</v>
      </c>
      <c r="E413" s="19">
        <f t="shared" si="16"/>
        <v>0.10058324183201818</v>
      </c>
      <c r="F413" s="19">
        <f t="shared" si="17"/>
        <v>0.16911826400659383</v>
      </c>
      <c r="G413" s="217"/>
      <c r="H413" s="19">
        <f t="shared" si="18"/>
        <v>0.13070148838562393</v>
      </c>
      <c r="I413" s="19">
        <f t="shared" si="19"/>
        <v>0.27906394577746474</v>
      </c>
      <c r="J413" s="1"/>
      <c r="K413" s="1"/>
      <c r="L413" s="1"/>
      <c r="O413" s="99">
        <f>VLOOKUP($A413,'Price Forecast Inputs'!$B$6:$I$31,O$383,FALSE)</f>
        <v>0.12403478240509583</v>
      </c>
      <c r="P413" s="99">
        <f>VLOOKUP($A413,'Price Forecast Inputs'!$B$6:$I$31,P$383,FALSE)</f>
        <v>0.10318592448141674</v>
      </c>
      <c r="Q413" s="99">
        <f>VLOOKUP($A413,'Price Forecast Inputs'!$B$6:$I$31,Q$383,FALSE)</f>
        <v>0.1003315381720485</v>
      </c>
      <c r="R413" s="99">
        <f>VLOOKUP($A413,'Price Forecast Inputs'!$B$6:$I$31,R$383,FALSE)</f>
        <v>0.16619775857584812</v>
      </c>
      <c r="S413" s="99">
        <f>VLOOKUP($A413,'Price Forecast Inputs'!$B$6:$I$31,S$383,FALSE)</f>
        <v>0</v>
      </c>
      <c r="T413" s="99">
        <f>VLOOKUP($A413,'Price Forecast Inputs'!$B$6:$I$31,T$383,FALSE)</f>
        <v>0.12900923224832164</v>
      </c>
      <c r="U413" s="99">
        <f>VLOOKUP($A413,'Price Forecast Inputs'!$B$6:$I$31,U$383,FALSE)</f>
        <v>0.26035254858053458</v>
      </c>
      <c r="W413" s="97">
        <f t="shared" si="22"/>
        <v>1.012220901130817</v>
      </c>
      <c r="X413" s="97">
        <f t="shared" si="22"/>
        <v>1.0047447503687139</v>
      </c>
      <c r="Y413" s="97">
        <f t="shared" si="22"/>
        <v>1.0025087192377939</v>
      </c>
      <c r="Z413" s="97">
        <f t="shared" si="22"/>
        <v>1.0175724718297743</v>
      </c>
      <c r="AA413" s="97">
        <f t="shared" si="22"/>
        <v>1.0012413357599701</v>
      </c>
      <c r="AB413" s="97">
        <f t="shared" si="22"/>
        <v>1.0131173258518815</v>
      </c>
      <c r="AC413" s="97">
        <f t="shared" si="22"/>
        <v>1.0718694604640759</v>
      </c>
      <c r="AD413" s="96"/>
    </row>
    <row r="414" spans="1:30" x14ac:dyDescent="0.2">
      <c r="A414" s="7">
        <f t="shared" si="20"/>
        <v>2024</v>
      </c>
      <c r="B414" s="7">
        <f t="shared" si="21"/>
        <v>5</v>
      </c>
      <c r="C414" s="19">
        <f t="shared" si="14"/>
        <v>0.12521114337976993</v>
      </c>
      <c r="D414" s="19">
        <f t="shared" si="15"/>
        <v>0.10328205555931896</v>
      </c>
      <c r="E414" s="19">
        <f t="shared" si="16"/>
        <v>9.9613974872786518E-2</v>
      </c>
      <c r="F414" s="19">
        <f t="shared" si="17"/>
        <v>0.1671937740620576</v>
      </c>
      <c r="G414" s="217"/>
      <c r="H414" s="19">
        <f t="shared" si="18"/>
        <v>0.13022091736931063</v>
      </c>
      <c r="I414" s="19">
        <f t="shared" si="19"/>
        <v>0.2653216186190766</v>
      </c>
      <c r="J414" s="1"/>
      <c r="K414" s="1"/>
      <c r="L414" s="1"/>
      <c r="O414" s="99">
        <f>VLOOKUP($A414,'Price Forecast Inputs'!$B$6:$I$31,O$383,FALSE)</f>
        <v>0.12403478240509583</v>
      </c>
      <c r="P414" s="99">
        <f>VLOOKUP($A414,'Price Forecast Inputs'!$B$6:$I$31,P$383,FALSE)</f>
        <v>0.10318592448141674</v>
      </c>
      <c r="Q414" s="99">
        <f>VLOOKUP($A414,'Price Forecast Inputs'!$B$6:$I$31,Q$383,FALSE)</f>
        <v>0.1003315381720485</v>
      </c>
      <c r="R414" s="99">
        <f>VLOOKUP($A414,'Price Forecast Inputs'!$B$6:$I$31,R$383,FALSE)</f>
        <v>0.16619775857584812</v>
      </c>
      <c r="S414" s="99">
        <f>VLOOKUP($A414,'Price Forecast Inputs'!$B$6:$I$31,S$383,FALSE)</f>
        <v>0</v>
      </c>
      <c r="T414" s="99">
        <f>VLOOKUP($A414,'Price Forecast Inputs'!$B$6:$I$31,T$383,FALSE)</f>
        <v>0.12900923224832164</v>
      </c>
      <c r="U414" s="99">
        <f>VLOOKUP($A414,'Price Forecast Inputs'!$B$6:$I$31,U$383,FALSE)</f>
        <v>0.26035254858053458</v>
      </c>
      <c r="W414" s="97">
        <f t="shared" si="22"/>
        <v>1.0094841217266954</v>
      </c>
      <c r="X414" s="97">
        <f t="shared" si="22"/>
        <v>1.0009316297584709</v>
      </c>
      <c r="Y414" s="97">
        <f t="shared" si="22"/>
        <v>0.99284807835765954</v>
      </c>
      <c r="Z414" s="97">
        <f t="shared" si="22"/>
        <v>1.0059929537843613</v>
      </c>
      <c r="AA414" s="97">
        <f t="shared" si="22"/>
        <v>1.0130865430189089</v>
      </c>
      <c r="AB414" s="97">
        <f t="shared" si="22"/>
        <v>1.0093922357328404</v>
      </c>
      <c r="AC414" s="97">
        <f t="shared" si="22"/>
        <v>1.0190859281602345</v>
      </c>
      <c r="AD414" s="96"/>
    </row>
    <row r="415" spans="1:30" x14ac:dyDescent="0.2">
      <c r="A415" s="7">
        <f t="shared" si="20"/>
        <v>2024</v>
      </c>
      <c r="B415" s="7">
        <f t="shared" si="21"/>
        <v>6</v>
      </c>
      <c r="C415" s="19">
        <f t="shared" si="14"/>
        <v>0.12227508950856379</v>
      </c>
      <c r="D415" s="19">
        <f t="shared" si="15"/>
        <v>0.10351379377160982</v>
      </c>
      <c r="E415" s="19">
        <f t="shared" si="16"/>
        <v>0.10040895914467195</v>
      </c>
      <c r="F415" s="19">
        <f t="shared" si="17"/>
        <v>0.1639241550695722</v>
      </c>
      <c r="G415" s="217"/>
      <c r="H415" s="19">
        <f t="shared" si="18"/>
        <v>0.1276696158245299</v>
      </c>
      <c r="I415" s="19">
        <f t="shared" si="19"/>
        <v>0.24708395985494716</v>
      </c>
      <c r="J415" s="1"/>
      <c r="K415" s="1"/>
      <c r="L415" s="1"/>
      <c r="O415" s="99">
        <f>VLOOKUP($A415,'Price Forecast Inputs'!$B$6:$I$31,O$383,FALSE)</f>
        <v>0.12403478240509583</v>
      </c>
      <c r="P415" s="99">
        <f>VLOOKUP($A415,'Price Forecast Inputs'!$B$6:$I$31,P$383,FALSE)</f>
        <v>0.10318592448141674</v>
      </c>
      <c r="Q415" s="99">
        <f>VLOOKUP($A415,'Price Forecast Inputs'!$B$6:$I$31,Q$383,FALSE)</f>
        <v>0.1003315381720485</v>
      </c>
      <c r="R415" s="99">
        <f>VLOOKUP($A415,'Price Forecast Inputs'!$B$6:$I$31,R$383,FALSE)</f>
        <v>0.16619775857584812</v>
      </c>
      <c r="S415" s="99">
        <f>VLOOKUP($A415,'Price Forecast Inputs'!$B$6:$I$31,S$383,FALSE)</f>
        <v>0</v>
      </c>
      <c r="T415" s="99">
        <f>VLOOKUP($A415,'Price Forecast Inputs'!$B$6:$I$31,T$383,FALSE)</f>
        <v>0.12900923224832164</v>
      </c>
      <c r="U415" s="99">
        <f>VLOOKUP($A415,'Price Forecast Inputs'!$B$6:$I$31,U$383,FALSE)</f>
        <v>0.26035254858053458</v>
      </c>
      <c r="W415" s="97">
        <f t="shared" si="22"/>
        <v>0.9858129077794896</v>
      </c>
      <c r="X415" s="97">
        <f t="shared" si="22"/>
        <v>1.003177461381878</v>
      </c>
      <c r="Y415" s="97">
        <f t="shared" si="22"/>
        <v>1.0007716514072642</v>
      </c>
      <c r="Z415" s="97">
        <f t="shared" si="22"/>
        <v>0.9863198906786802</v>
      </c>
      <c r="AA415" s="97">
        <f t="shared" si="22"/>
        <v>1.0159537883310807</v>
      </c>
      <c r="AB415" s="97">
        <f t="shared" si="22"/>
        <v>0.98961611971139241</v>
      </c>
      <c r="AC415" s="97">
        <f t="shared" si="22"/>
        <v>0.9490360712889927</v>
      </c>
      <c r="AD415" s="96"/>
    </row>
    <row r="416" spans="1:30" x14ac:dyDescent="0.2">
      <c r="A416" s="7">
        <f t="shared" si="20"/>
        <v>2024</v>
      </c>
      <c r="B416" s="7">
        <f t="shared" si="21"/>
        <v>7</v>
      </c>
      <c r="C416" s="19">
        <f t="shared" si="14"/>
        <v>0.12162808456169071</v>
      </c>
      <c r="D416" s="19">
        <f t="shared" si="15"/>
        <v>0.10204055189936044</v>
      </c>
      <c r="E416" s="19">
        <f t="shared" si="16"/>
        <v>0.10189524276060041</v>
      </c>
      <c r="F416" s="19">
        <f t="shared" si="17"/>
        <v>0.16324588221189915</v>
      </c>
      <c r="G416" s="217"/>
      <c r="H416" s="19">
        <f t="shared" si="18"/>
        <v>0.12612210079845979</v>
      </c>
      <c r="I416" s="19">
        <f t="shared" si="19"/>
        <v>0.23945186222788567</v>
      </c>
      <c r="J416" s="1"/>
      <c r="K416" s="1"/>
      <c r="L416" s="1"/>
      <c r="O416" s="99">
        <f>VLOOKUP($A416,'Price Forecast Inputs'!$B$6:$I$31,O$383,FALSE)</f>
        <v>0.12403478240509583</v>
      </c>
      <c r="P416" s="99">
        <f>VLOOKUP($A416,'Price Forecast Inputs'!$B$6:$I$31,P$383,FALSE)</f>
        <v>0.10318592448141674</v>
      </c>
      <c r="Q416" s="99">
        <f>VLOOKUP($A416,'Price Forecast Inputs'!$B$6:$I$31,Q$383,FALSE)</f>
        <v>0.1003315381720485</v>
      </c>
      <c r="R416" s="99">
        <f>VLOOKUP($A416,'Price Forecast Inputs'!$B$6:$I$31,R$383,FALSE)</f>
        <v>0.16619775857584812</v>
      </c>
      <c r="S416" s="99">
        <f>VLOOKUP($A416,'Price Forecast Inputs'!$B$6:$I$31,S$383,FALSE)</f>
        <v>0</v>
      </c>
      <c r="T416" s="99">
        <f>VLOOKUP($A416,'Price Forecast Inputs'!$B$6:$I$31,T$383,FALSE)</f>
        <v>0.12900923224832164</v>
      </c>
      <c r="U416" s="99">
        <f>VLOOKUP($A416,'Price Forecast Inputs'!$B$6:$I$31,U$383,FALSE)</f>
        <v>0.26035254858053458</v>
      </c>
      <c r="W416" s="97">
        <f t="shared" ref="W416:AC425" si="23">W404</f>
        <v>0.98059658914428627</v>
      </c>
      <c r="X416" s="97">
        <f t="shared" si="23"/>
        <v>0.98889991452019621</v>
      </c>
      <c r="Y416" s="97">
        <f t="shared" si="23"/>
        <v>1.01558537442006</v>
      </c>
      <c r="Z416" s="97">
        <f t="shared" si="23"/>
        <v>0.98223877151386596</v>
      </c>
      <c r="AA416" s="97">
        <f t="shared" si="23"/>
        <v>1.023895018564682</v>
      </c>
      <c r="AB416" s="97">
        <f t="shared" si="23"/>
        <v>0.97762073768252022</v>
      </c>
      <c r="AC416" s="97">
        <f t="shared" si="23"/>
        <v>0.91972159878364423</v>
      </c>
      <c r="AD416" s="96"/>
    </row>
    <row r="417" spans="1:30" x14ac:dyDescent="0.2">
      <c r="A417" s="7">
        <f t="shared" si="20"/>
        <v>2024</v>
      </c>
      <c r="B417" s="7">
        <f t="shared" si="21"/>
        <v>8</v>
      </c>
      <c r="C417" s="19">
        <f t="shared" si="14"/>
        <v>0.12201575858162231</v>
      </c>
      <c r="D417" s="19">
        <f t="shared" si="15"/>
        <v>0.10364749418506684</v>
      </c>
      <c r="E417" s="19">
        <f t="shared" si="16"/>
        <v>0.10247665770968732</v>
      </c>
      <c r="F417" s="19">
        <f t="shared" si="17"/>
        <v>0.16325951917401818</v>
      </c>
      <c r="G417" s="217"/>
      <c r="H417" s="19">
        <f t="shared" si="18"/>
        <v>0.12712268072450666</v>
      </c>
      <c r="I417" s="19">
        <f t="shared" si="19"/>
        <v>0.23779931369330473</v>
      </c>
      <c r="J417" s="1"/>
      <c r="K417" s="1"/>
      <c r="L417" s="1"/>
      <c r="O417" s="99">
        <f>VLOOKUP($A417,'Price Forecast Inputs'!$B$6:$I$31,O$383,FALSE)</f>
        <v>0.12403478240509583</v>
      </c>
      <c r="P417" s="99">
        <f>VLOOKUP($A417,'Price Forecast Inputs'!$B$6:$I$31,P$383,FALSE)</f>
        <v>0.10318592448141674</v>
      </c>
      <c r="Q417" s="99">
        <f>VLOOKUP($A417,'Price Forecast Inputs'!$B$6:$I$31,Q$383,FALSE)</f>
        <v>0.1003315381720485</v>
      </c>
      <c r="R417" s="99">
        <f>VLOOKUP($A417,'Price Forecast Inputs'!$B$6:$I$31,R$383,FALSE)</f>
        <v>0.16619775857584812</v>
      </c>
      <c r="S417" s="99">
        <f>VLOOKUP($A417,'Price Forecast Inputs'!$B$6:$I$31,S$383,FALSE)</f>
        <v>0</v>
      </c>
      <c r="T417" s="99">
        <f>VLOOKUP($A417,'Price Forecast Inputs'!$B$6:$I$31,T$383,FALSE)</f>
        <v>0.12900923224832164</v>
      </c>
      <c r="U417" s="99">
        <f>VLOOKUP($A417,'Price Forecast Inputs'!$B$6:$I$31,U$383,FALSE)</f>
        <v>0.26035254858053458</v>
      </c>
      <c r="W417" s="97">
        <f t="shared" si="23"/>
        <v>0.98372211581039082</v>
      </c>
      <c r="X417" s="97">
        <f t="shared" si="23"/>
        <v>1.0044731847484996</v>
      </c>
      <c r="Y417" s="97">
        <f t="shared" si="23"/>
        <v>1.0213803114825208</v>
      </c>
      <c r="Z417" s="97">
        <f t="shared" si="23"/>
        <v>0.98232082413741462</v>
      </c>
      <c r="AA417" s="97">
        <f t="shared" si="23"/>
        <v>1.01962616429935</v>
      </c>
      <c r="AB417" s="97">
        <f t="shared" si="23"/>
        <v>0.98537661614648109</v>
      </c>
      <c r="AC417" s="97">
        <f t="shared" si="23"/>
        <v>0.91337424960810987</v>
      </c>
      <c r="AD417" s="96"/>
    </row>
    <row r="418" spans="1:30" x14ac:dyDescent="0.2">
      <c r="A418" s="7">
        <f t="shared" si="20"/>
        <v>2024</v>
      </c>
      <c r="B418" s="7">
        <f t="shared" si="21"/>
        <v>9</v>
      </c>
      <c r="C418" s="19">
        <f t="shared" si="14"/>
        <v>0.12189271783511543</v>
      </c>
      <c r="D418" s="19">
        <f t="shared" si="15"/>
        <v>0.1038104692606573</v>
      </c>
      <c r="E418" s="19">
        <f t="shared" si="16"/>
        <v>0.10438357024640635</v>
      </c>
      <c r="F418" s="19">
        <f t="shared" si="17"/>
        <v>0.1640050615499194</v>
      </c>
      <c r="G418" s="217"/>
      <c r="H418" s="19">
        <f t="shared" si="18"/>
        <v>0.12666969750797513</v>
      </c>
      <c r="I418" s="19">
        <f t="shared" si="19"/>
        <v>0.23740235325333026</v>
      </c>
      <c r="J418" s="1"/>
      <c r="K418" s="1"/>
      <c r="L418" s="1"/>
      <c r="O418" s="99">
        <f>VLOOKUP($A418,'Price Forecast Inputs'!$B$6:$I$31,O$383,FALSE)</f>
        <v>0.12403478240509583</v>
      </c>
      <c r="P418" s="99">
        <f>VLOOKUP($A418,'Price Forecast Inputs'!$B$6:$I$31,P$383,FALSE)</f>
        <v>0.10318592448141674</v>
      </c>
      <c r="Q418" s="99">
        <f>VLOOKUP($A418,'Price Forecast Inputs'!$B$6:$I$31,Q$383,FALSE)</f>
        <v>0.1003315381720485</v>
      </c>
      <c r="R418" s="99">
        <f>VLOOKUP($A418,'Price Forecast Inputs'!$B$6:$I$31,R$383,FALSE)</f>
        <v>0.16619775857584812</v>
      </c>
      <c r="S418" s="99">
        <f>VLOOKUP($A418,'Price Forecast Inputs'!$B$6:$I$31,S$383,FALSE)</f>
        <v>0</v>
      </c>
      <c r="T418" s="99">
        <f>VLOOKUP($A418,'Price Forecast Inputs'!$B$6:$I$31,T$383,FALSE)</f>
        <v>0.12900923224832164</v>
      </c>
      <c r="U418" s="99">
        <f>VLOOKUP($A418,'Price Forecast Inputs'!$B$6:$I$31,U$383,FALSE)</f>
        <v>0.26035254858053458</v>
      </c>
      <c r="W418" s="97">
        <f t="shared" si="23"/>
        <v>0.98273012998092391</v>
      </c>
      <c r="X418" s="97">
        <f t="shared" si="23"/>
        <v>1.0060526160169554</v>
      </c>
      <c r="Y418" s="97">
        <f t="shared" si="23"/>
        <v>1.0403864243305971</v>
      </c>
      <c r="Z418" s="97">
        <f t="shared" si="23"/>
        <v>0.98680669917140884</v>
      </c>
      <c r="AA418" s="97">
        <f t="shared" si="23"/>
        <v>1.0038648437230764</v>
      </c>
      <c r="AB418" s="97">
        <f t="shared" si="23"/>
        <v>0.98186536963615678</v>
      </c>
      <c r="AC418" s="97">
        <f t="shared" si="23"/>
        <v>0.9118495461160997</v>
      </c>
      <c r="AD418" s="96"/>
    </row>
    <row r="419" spans="1:30" x14ac:dyDescent="0.2">
      <c r="A419" s="7">
        <f t="shared" si="20"/>
        <v>2024</v>
      </c>
      <c r="B419" s="7">
        <f t="shared" si="21"/>
        <v>10</v>
      </c>
      <c r="C419" s="19">
        <f t="shared" si="14"/>
        <v>0.12375712479894292</v>
      </c>
      <c r="D419" s="19">
        <f t="shared" si="15"/>
        <v>0.10440563622608008</v>
      </c>
      <c r="E419" s="19">
        <f t="shared" si="16"/>
        <v>0.10194918469087445</v>
      </c>
      <c r="F419" s="19">
        <f t="shared" si="17"/>
        <v>0.1652009441324109</v>
      </c>
      <c r="G419" s="217"/>
      <c r="H419" s="19">
        <f t="shared" si="18"/>
        <v>0.1287137583131352</v>
      </c>
      <c r="I419" s="19">
        <f t="shared" si="19"/>
        <v>0.24947645413763028</v>
      </c>
      <c r="J419" s="1"/>
      <c r="K419" s="1"/>
      <c r="L419" s="1"/>
      <c r="O419" s="99">
        <f>VLOOKUP($A419,'Price Forecast Inputs'!$B$6:$I$31,O$383,FALSE)</f>
        <v>0.12403478240509583</v>
      </c>
      <c r="P419" s="99">
        <f>VLOOKUP($A419,'Price Forecast Inputs'!$B$6:$I$31,P$383,FALSE)</f>
        <v>0.10318592448141674</v>
      </c>
      <c r="Q419" s="99">
        <f>VLOOKUP($A419,'Price Forecast Inputs'!$B$6:$I$31,Q$383,FALSE)</f>
        <v>0.1003315381720485</v>
      </c>
      <c r="R419" s="99">
        <f>VLOOKUP($A419,'Price Forecast Inputs'!$B$6:$I$31,R$383,FALSE)</f>
        <v>0.16619775857584812</v>
      </c>
      <c r="S419" s="99">
        <f>VLOOKUP($A419,'Price Forecast Inputs'!$B$6:$I$31,S$383,FALSE)</f>
        <v>0</v>
      </c>
      <c r="T419" s="99">
        <f>VLOOKUP($A419,'Price Forecast Inputs'!$B$6:$I$31,T$383,FALSE)</f>
        <v>0.12900923224832164</v>
      </c>
      <c r="U419" s="99">
        <f>VLOOKUP($A419,'Price Forecast Inputs'!$B$6:$I$31,U$383,FALSE)</f>
        <v>0.26035254858053458</v>
      </c>
      <c r="W419" s="97">
        <f t="shared" si="23"/>
        <v>0.99776145367638824</v>
      </c>
      <c r="X419" s="97">
        <f t="shared" si="23"/>
        <v>1.011820524463906</v>
      </c>
      <c r="Y419" s="97">
        <f t="shared" si="23"/>
        <v>1.0161230112514772</v>
      </c>
      <c r="Z419" s="97">
        <f t="shared" si="23"/>
        <v>0.99400223894727013</v>
      </c>
      <c r="AA419" s="97">
        <f t="shared" si="23"/>
        <v>1.000826181801868</v>
      </c>
      <c r="AB419" s="97">
        <f t="shared" si="23"/>
        <v>0.9977096682924389</v>
      </c>
      <c r="AC419" s="97">
        <f t="shared" si="23"/>
        <v>0.95822551189837879</v>
      </c>
      <c r="AD419" s="96"/>
    </row>
    <row r="420" spans="1:30" x14ac:dyDescent="0.2">
      <c r="A420" s="7">
        <f t="shared" si="20"/>
        <v>2024</v>
      </c>
      <c r="B420" s="7">
        <f t="shared" si="21"/>
        <v>11</v>
      </c>
      <c r="C420" s="19">
        <f t="shared" si="14"/>
        <v>0.12528189485865621</v>
      </c>
      <c r="D420" s="19">
        <f t="shared" si="15"/>
        <v>0.10386456614733451</v>
      </c>
      <c r="E420" s="19">
        <f t="shared" si="16"/>
        <v>9.8884152229673894E-2</v>
      </c>
      <c r="F420" s="19">
        <f t="shared" si="17"/>
        <v>0.16842812060769302</v>
      </c>
      <c r="G420" s="217"/>
      <c r="H420" s="19">
        <f t="shared" si="18"/>
        <v>0.13035202127062534</v>
      </c>
      <c r="I420" s="19">
        <f t="shared" si="19"/>
        <v>0.26657060253295817</v>
      </c>
      <c r="J420" s="1"/>
      <c r="K420" s="1"/>
      <c r="L420" s="1"/>
      <c r="O420" s="99">
        <f>VLOOKUP($A420,'Price Forecast Inputs'!$B$6:$I$31,O$383,FALSE)</f>
        <v>0.12403478240509583</v>
      </c>
      <c r="P420" s="99">
        <f>VLOOKUP($A420,'Price Forecast Inputs'!$B$6:$I$31,P$383,FALSE)</f>
        <v>0.10318592448141674</v>
      </c>
      <c r="Q420" s="99">
        <f>VLOOKUP($A420,'Price Forecast Inputs'!$B$6:$I$31,Q$383,FALSE)</f>
        <v>0.1003315381720485</v>
      </c>
      <c r="R420" s="99">
        <f>VLOOKUP($A420,'Price Forecast Inputs'!$B$6:$I$31,R$383,FALSE)</f>
        <v>0.16619775857584812</v>
      </c>
      <c r="S420" s="99">
        <f>VLOOKUP($A420,'Price Forecast Inputs'!$B$6:$I$31,S$383,FALSE)</f>
        <v>0</v>
      </c>
      <c r="T420" s="99">
        <f>VLOOKUP($A420,'Price Forecast Inputs'!$B$6:$I$31,T$383,FALSE)</f>
        <v>0.12900923224832164</v>
      </c>
      <c r="U420" s="99">
        <f>VLOOKUP($A420,'Price Forecast Inputs'!$B$6:$I$31,U$383,FALSE)</f>
        <v>0.26035254858053458</v>
      </c>
      <c r="W420" s="97">
        <f t="shared" si="23"/>
        <v>1.010054538165652</v>
      </c>
      <c r="X420" s="97">
        <f t="shared" si="23"/>
        <v>1.0065768821603183</v>
      </c>
      <c r="Y420" s="97">
        <f t="shared" si="23"/>
        <v>0.98557396837779332</v>
      </c>
      <c r="Z420" s="97">
        <f t="shared" si="23"/>
        <v>1.0134199284692942</v>
      </c>
      <c r="AA420" s="97">
        <f t="shared" si="23"/>
        <v>0.99244991691168338</v>
      </c>
      <c r="AB420" s="97">
        <f t="shared" si="23"/>
        <v>1.0104084723155242</v>
      </c>
      <c r="AC420" s="97">
        <f t="shared" si="23"/>
        <v>1.023883207544251</v>
      </c>
      <c r="AD420" s="96"/>
    </row>
    <row r="421" spans="1:30" x14ac:dyDescent="0.2">
      <c r="A421" s="7">
        <f t="shared" si="20"/>
        <v>2024</v>
      </c>
      <c r="B421" s="7">
        <f t="shared" si="21"/>
        <v>12</v>
      </c>
      <c r="C421" s="19">
        <f t="shared" si="14"/>
        <v>0.12499928955031085</v>
      </c>
      <c r="D421" s="19">
        <f t="shared" si="15"/>
        <v>0.10285962039006644</v>
      </c>
      <c r="E421" s="19">
        <f t="shared" si="16"/>
        <v>9.9167831349374777E-2</v>
      </c>
      <c r="F421" s="19">
        <f t="shared" si="17"/>
        <v>0.16864712380292018</v>
      </c>
      <c r="G421" s="217"/>
      <c r="H421" s="19">
        <f t="shared" si="18"/>
        <v>0.12982721908357833</v>
      </c>
      <c r="I421" s="19">
        <f t="shared" si="19"/>
        <v>0.27867983977254929</v>
      </c>
      <c r="J421" s="1"/>
      <c r="K421" s="1"/>
      <c r="L421" s="1"/>
      <c r="O421" s="99">
        <f>VLOOKUP($A421,'Price Forecast Inputs'!$B$6:$I$31,O$383,FALSE)</f>
        <v>0.12403478240509583</v>
      </c>
      <c r="P421" s="99">
        <f>VLOOKUP($A421,'Price Forecast Inputs'!$B$6:$I$31,P$383,FALSE)</f>
        <v>0.10318592448141674</v>
      </c>
      <c r="Q421" s="99">
        <f>VLOOKUP($A421,'Price Forecast Inputs'!$B$6:$I$31,Q$383,FALSE)</f>
        <v>0.1003315381720485</v>
      </c>
      <c r="R421" s="99">
        <f>VLOOKUP($A421,'Price Forecast Inputs'!$B$6:$I$31,R$383,FALSE)</f>
        <v>0.16619775857584812</v>
      </c>
      <c r="S421" s="99">
        <f>VLOOKUP($A421,'Price Forecast Inputs'!$B$6:$I$31,S$383,FALSE)</f>
        <v>0</v>
      </c>
      <c r="T421" s="99">
        <f>VLOOKUP($A421,'Price Forecast Inputs'!$B$6:$I$31,T$383,FALSE)</f>
        <v>0.12900923224832164</v>
      </c>
      <c r="U421" s="99">
        <f>VLOOKUP($A421,'Price Forecast Inputs'!$B$6:$I$31,U$383,FALSE)</f>
        <v>0.26035254858053458</v>
      </c>
      <c r="W421" s="97">
        <f t="shared" si="23"/>
        <v>1.0077761022070806</v>
      </c>
      <c r="X421" s="97">
        <f t="shared" si="23"/>
        <v>0.99683770734244803</v>
      </c>
      <c r="Y421" s="97">
        <f t="shared" si="23"/>
        <v>0.98840138560740298</v>
      </c>
      <c r="Z421" s="97">
        <f t="shared" si="23"/>
        <v>1.0147376549964375</v>
      </c>
      <c r="AA421" s="97">
        <f t="shared" si="23"/>
        <v>0.97869053898993841</v>
      </c>
      <c r="AB421" s="97">
        <f t="shared" si="23"/>
        <v>1.0063405294411969</v>
      </c>
      <c r="AC421" s="97">
        <f t="shared" si="23"/>
        <v>1.0703941301590352</v>
      </c>
      <c r="AD421" s="96"/>
    </row>
    <row r="422" spans="1:30" x14ac:dyDescent="0.2">
      <c r="A422" s="7">
        <f t="shared" si="20"/>
        <v>2025</v>
      </c>
      <c r="B422" s="7">
        <f t="shared" si="21"/>
        <v>1</v>
      </c>
      <c r="C422" s="19">
        <f t="shared" si="14"/>
        <v>0.11651149654760849</v>
      </c>
      <c r="D422" s="19">
        <f t="shared" si="15"/>
        <v>9.5664368729391575E-2</v>
      </c>
      <c r="E422" s="19">
        <f t="shared" si="16"/>
        <v>9.0927765787216883E-2</v>
      </c>
      <c r="F422" s="19">
        <f t="shared" si="17"/>
        <v>0.1646485435362717</v>
      </c>
      <c r="G422" s="217"/>
      <c r="H422" s="19">
        <f t="shared" si="18"/>
        <v>0.12284897070077107</v>
      </c>
      <c r="I422" s="19">
        <f t="shared" si="19"/>
        <v>0.24987197504854697</v>
      </c>
      <c r="J422" s="1"/>
      <c r="K422" s="1"/>
      <c r="L422" s="1"/>
      <c r="O422" s="99">
        <f>VLOOKUP($A422,'Price Forecast Inputs'!$B$6:$I$31,O$383,FALSE)</f>
        <v>0.11721926175075705</v>
      </c>
      <c r="P422" s="99">
        <f>VLOOKUP($A422,'Price Forecast Inputs'!$B$6:$I$31,P$383,FALSE)</f>
        <v>9.7028929723877444E-2</v>
      </c>
      <c r="Q422" s="99">
        <f>VLOOKUP($A422,'Price Forecast Inputs'!$B$6:$I$31,Q$383,FALSE)</f>
        <v>9.2505116353102101E-2</v>
      </c>
      <c r="R422" s="99">
        <f>VLOOKUP($A422,'Price Forecast Inputs'!$B$6:$I$31,R$383,FALSE)</f>
        <v>0.165680088729737</v>
      </c>
      <c r="S422" s="99">
        <f>VLOOKUP($A422,'Price Forecast Inputs'!$B$6:$I$31,S$383,FALSE)</f>
        <v>0</v>
      </c>
      <c r="T422" s="99">
        <f>VLOOKUP($A422,'Price Forecast Inputs'!$B$6:$I$31,T$383,FALSE)</f>
        <v>0.12345598800536055</v>
      </c>
      <c r="U422" s="99">
        <f>VLOOKUP($A422,'Price Forecast Inputs'!$B$6:$I$31,U$383,FALSE)</f>
        <v>0.24604657619236137</v>
      </c>
      <c r="W422" s="97">
        <f t="shared" si="23"/>
        <v>0.99396204008984912</v>
      </c>
      <c r="X422" s="97">
        <f t="shared" si="23"/>
        <v>0.98593655522771295</v>
      </c>
      <c r="Y422" s="97">
        <f t="shared" si="23"/>
        <v>0.98294850460093142</v>
      </c>
      <c r="Z422" s="97">
        <f t="shared" si="23"/>
        <v>0.99377387348489421</v>
      </c>
      <c r="AA422" s="97">
        <f t="shared" si="23"/>
        <v>0.96788318812381868</v>
      </c>
      <c r="AB422" s="97">
        <f t="shared" si="23"/>
        <v>0.99508312788713726</v>
      </c>
      <c r="AC422" s="97">
        <f t="shared" si="23"/>
        <v>1.0155474581901716</v>
      </c>
      <c r="AD422" s="96"/>
    </row>
    <row r="423" spans="1:30" x14ac:dyDescent="0.2">
      <c r="A423" s="7">
        <f t="shared" si="20"/>
        <v>2025</v>
      </c>
      <c r="B423" s="7">
        <f t="shared" si="21"/>
        <v>2</v>
      </c>
      <c r="C423" s="19">
        <f t="shared" si="14"/>
        <v>0.11963966806157209</v>
      </c>
      <c r="D423" s="19">
        <f t="shared" si="15"/>
        <v>9.6885472195005887E-2</v>
      </c>
      <c r="E423" s="19">
        <f t="shared" si="16"/>
        <v>9.0340479553574271E-2</v>
      </c>
      <c r="F423" s="19">
        <f t="shared" si="17"/>
        <v>0.16698917543775518</v>
      </c>
      <c r="G423" s="217"/>
      <c r="H423" s="19">
        <f t="shared" si="18"/>
        <v>0.12573563548669606</v>
      </c>
      <c r="I423" s="19">
        <f t="shared" si="19"/>
        <v>0.26158448444471055</v>
      </c>
      <c r="J423" s="1"/>
      <c r="K423" s="1"/>
      <c r="L423" s="1"/>
      <c r="O423" s="99">
        <f>VLOOKUP($A423,'Price Forecast Inputs'!$B$6:$I$31,O$383,FALSE)</f>
        <v>0.11721926175075705</v>
      </c>
      <c r="P423" s="99">
        <f>VLOOKUP($A423,'Price Forecast Inputs'!$B$6:$I$31,P$383,FALSE)</f>
        <v>9.7028929723877444E-2</v>
      </c>
      <c r="Q423" s="99">
        <f>VLOOKUP($A423,'Price Forecast Inputs'!$B$6:$I$31,Q$383,FALSE)</f>
        <v>9.2505116353102101E-2</v>
      </c>
      <c r="R423" s="99">
        <f>VLOOKUP($A423,'Price Forecast Inputs'!$B$6:$I$31,R$383,FALSE)</f>
        <v>0.165680088729737</v>
      </c>
      <c r="S423" s="99">
        <f>VLOOKUP($A423,'Price Forecast Inputs'!$B$6:$I$31,S$383,FALSE)</f>
        <v>0</v>
      </c>
      <c r="T423" s="99">
        <f>VLOOKUP($A423,'Price Forecast Inputs'!$B$6:$I$31,T$383,FALSE)</f>
        <v>0.12345598800536055</v>
      </c>
      <c r="U423" s="99">
        <f>VLOOKUP($A423,'Price Forecast Inputs'!$B$6:$I$31,U$383,FALSE)</f>
        <v>0.24604657619236137</v>
      </c>
      <c r="W423" s="97">
        <f t="shared" si="23"/>
        <v>1.0206485374047274</v>
      </c>
      <c r="X423" s="97">
        <f t="shared" si="23"/>
        <v>0.99852149735877938</v>
      </c>
      <c r="Y423" s="97">
        <f t="shared" si="23"/>
        <v>0.97659981539545149</v>
      </c>
      <c r="Z423" s="97">
        <f t="shared" si="23"/>
        <v>1.0079012916884273</v>
      </c>
      <c r="AA423" s="97">
        <f t="shared" si="23"/>
        <v>0.9866835457304638</v>
      </c>
      <c r="AB423" s="97">
        <f t="shared" si="23"/>
        <v>1.0184652645705328</v>
      </c>
      <c r="AC423" s="97">
        <f t="shared" si="23"/>
        <v>1.0631502721671751</v>
      </c>
      <c r="AD423" s="96"/>
    </row>
    <row r="424" spans="1:30" x14ac:dyDescent="0.2">
      <c r="A424" s="7">
        <f t="shared" si="20"/>
        <v>2025</v>
      </c>
      <c r="B424" s="7">
        <f t="shared" si="21"/>
        <v>3</v>
      </c>
      <c r="C424" s="19">
        <f t="shared" si="14"/>
        <v>0.11900457708803278</v>
      </c>
      <c r="D424" s="19">
        <f t="shared" si="15"/>
        <v>9.6255344910448223E-2</v>
      </c>
      <c r="E424" s="19">
        <f t="shared" si="16"/>
        <v>9.0365727912575078E-2</v>
      </c>
      <c r="F424" s="19">
        <f t="shared" si="17"/>
        <v>0.16815094238008027</v>
      </c>
      <c r="G424" s="217"/>
      <c r="H424" s="19">
        <f t="shared" si="18"/>
        <v>0.12530838741833572</v>
      </c>
      <c r="I424" s="19">
        <f t="shared" si="19"/>
        <v>0.266680673333828</v>
      </c>
      <c r="J424" s="1"/>
      <c r="K424" s="1"/>
      <c r="L424" s="1"/>
      <c r="O424" s="99">
        <f>VLOOKUP($A424,'Price Forecast Inputs'!$B$6:$I$31,O$383,FALSE)</f>
        <v>0.11721926175075705</v>
      </c>
      <c r="P424" s="99">
        <f>VLOOKUP($A424,'Price Forecast Inputs'!$B$6:$I$31,P$383,FALSE)</f>
        <v>9.7028929723877444E-2</v>
      </c>
      <c r="Q424" s="99">
        <f>VLOOKUP($A424,'Price Forecast Inputs'!$B$6:$I$31,Q$383,FALSE)</f>
        <v>9.2505116353102101E-2</v>
      </c>
      <c r="R424" s="99">
        <f>VLOOKUP($A424,'Price Forecast Inputs'!$B$6:$I$31,R$383,FALSE)</f>
        <v>0.165680088729737</v>
      </c>
      <c r="S424" s="99">
        <f>VLOOKUP($A424,'Price Forecast Inputs'!$B$6:$I$31,S$383,FALSE)</f>
        <v>0</v>
      </c>
      <c r="T424" s="99">
        <f>VLOOKUP($A424,'Price Forecast Inputs'!$B$6:$I$31,T$383,FALSE)</f>
        <v>0.12345598800536055</v>
      </c>
      <c r="U424" s="99">
        <f>VLOOKUP($A424,'Price Forecast Inputs'!$B$6:$I$31,U$383,FALSE)</f>
        <v>0.24604657619236137</v>
      </c>
      <c r="W424" s="97">
        <f t="shared" si="23"/>
        <v>1.0152305628836995</v>
      </c>
      <c r="X424" s="97">
        <f t="shared" si="23"/>
        <v>0.99202727665212154</v>
      </c>
      <c r="Y424" s="97">
        <f t="shared" si="23"/>
        <v>0.97687275553104813</v>
      </c>
      <c r="Z424" s="97">
        <f t="shared" si="23"/>
        <v>1.0149134012981718</v>
      </c>
      <c r="AA424" s="97">
        <f t="shared" si="23"/>
        <v>0.99579893474516001</v>
      </c>
      <c r="AB424" s="97">
        <f t="shared" si="23"/>
        <v>1.0150045327318975</v>
      </c>
      <c r="AC424" s="97">
        <f t="shared" si="23"/>
        <v>1.0838625656198309</v>
      </c>
      <c r="AD424" s="96"/>
    </row>
    <row r="425" spans="1:30" x14ac:dyDescent="0.2">
      <c r="A425" s="7">
        <f t="shared" si="20"/>
        <v>2025</v>
      </c>
      <c r="B425" s="7">
        <f t="shared" si="21"/>
        <v>4</v>
      </c>
      <c r="C425" s="19">
        <f t="shared" si="14"/>
        <v>0.1186517867592404</v>
      </c>
      <c r="D425" s="19">
        <f t="shared" si="15"/>
        <v>9.7489307773960726E-2</v>
      </c>
      <c r="E425" s="19">
        <f t="shared" si="16"/>
        <v>9.2737185718091503E-2</v>
      </c>
      <c r="F425" s="19">
        <f t="shared" si="17"/>
        <v>0.1685914974216948</v>
      </c>
      <c r="G425" s="217"/>
      <c r="H425" s="19">
        <f t="shared" si="18"/>
        <v>0.12507540042839285</v>
      </c>
      <c r="I425" s="19">
        <f t="shared" si="19"/>
        <v>0.26372981087233954</v>
      </c>
      <c r="J425" s="1"/>
      <c r="K425" s="1"/>
      <c r="L425" s="1"/>
      <c r="O425" s="99">
        <f>VLOOKUP($A425,'Price Forecast Inputs'!$B$6:$I$31,O$383,FALSE)</f>
        <v>0.11721926175075705</v>
      </c>
      <c r="P425" s="99">
        <f>VLOOKUP($A425,'Price Forecast Inputs'!$B$6:$I$31,P$383,FALSE)</f>
        <v>9.7028929723877444E-2</v>
      </c>
      <c r="Q425" s="99">
        <f>VLOOKUP($A425,'Price Forecast Inputs'!$B$6:$I$31,Q$383,FALSE)</f>
        <v>9.2505116353102101E-2</v>
      </c>
      <c r="R425" s="99">
        <f>VLOOKUP($A425,'Price Forecast Inputs'!$B$6:$I$31,R$383,FALSE)</f>
        <v>0.165680088729737</v>
      </c>
      <c r="S425" s="99">
        <f>VLOOKUP($A425,'Price Forecast Inputs'!$B$6:$I$31,S$383,FALSE)</f>
        <v>0</v>
      </c>
      <c r="T425" s="99">
        <f>VLOOKUP($A425,'Price Forecast Inputs'!$B$6:$I$31,T$383,FALSE)</f>
        <v>0.12345598800536055</v>
      </c>
      <c r="U425" s="99">
        <f>VLOOKUP($A425,'Price Forecast Inputs'!$B$6:$I$31,U$383,FALSE)</f>
        <v>0.24604657619236137</v>
      </c>
      <c r="W425" s="97">
        <f t="shared" si="23"/>
        <v>1.012220901130817</v>
      </c>
      <c r="X425" s="97">
        <f t="shared" si="23"/>
        <v>1.0047447503687139</v>
      </c>
      <c r="Y425" s="97">
        <f t="shared" si="23"/>
        <v>1.0025087192377939</v>
      </c>
      <c r="Z425" s="97">
        <f t="shared" si="23"/>
        <v>1.0175724718297743</v>
      </c>
      <c r="AA425" s="97">
        <f t="shared" si="23"/>
        <v>1.0012413357599701</v>
      </c>
      <c r="AB425" s="97">
        <f t="shared" si="23"/>
        <v>1.0131173258518815</v>
      </c>
      <c r="AC425" s="97">
        <f t="shared" si="23"/>
        <v>1.0718694604640759</v>
      </c>
      <c r="AD425" s="96"/>
    </row>
    <row r="426" spans="1:30" x14ac:dyDescent="0.2">
      <c r="A426" s="7">
        <f t="shared" si="20"/>
        <v>2025</v>
      </c>
      <c r="B426" s="7">
        <f t="shared" si="21"/>
        <v>5</v>
      </c>
      <c r="C426" s="19">
        <f t="shared" si="14"/>
        <v>0.1183309834979146</v>
      </c>
      <c r="D426" s="19">
        <f t="shared" si="15"/>
        <v>9.7119324762240791E-2</v>
      </c>
      <c r="E426" s="19">
        <f t="shared" si="16"/>
        <v>9.1843527009429132E-2</v>
      </c>
      <c r="F426" s="19">
        <f t="shared" si="17"/>
        <v>0.16667300184448319</v>
      </c>
      <c r="G426" s="217"/>
      <c r="H426" s="19">
        <f t="shared" si="18"/>
        <v>0.12461551574733762</v>
      </c>
      <c r="I426" s="19">
        <f t="shared" si="19"/>
        <v>0.25074260346964045</v>
      </c>
      <c r="J426" s="1"/>
      <c r="K426" s="1"/>
      <c r="L426" s="1"/>
      <c r="O426" s="99">
        <f>VLOOKUP($A426,'Price Forecast Inputs'!$B$6:$I$31,O$383,FALSE)</f>
        <v>0.11721926175075705</v>
      </c>
      <c r="P426" s="99">
        <f>VLOOKUP($A426,'Price Forecast Inputs'!$B$6:$I$31,P$383,FALSE)</f>
        <v>9.7028929723877444E-2</v>
      </c>
      <c r="Q426" s="99">
        <f>VLOOKUP($A426,'Price Forecast Inputs'!$B$6:$I$31,Q$383,FALSE)</f>
        <v>9.2505116353102101E-2</v>
      </c>
      <c r="R426" s="99">
        <f>VLOOKUP($A426,'Price Forecast Inputs'!$B$6:$I$31,R$383,FALSE)</f>
        <v>0.165680088729737</v>
      </c>
      <c r="S426" s="99">
        <f>VLOOKUP($A426,'Price Forecast Inputs'!$B$6:$I$31,S$383,FALSE)</f>
        <v>0</v>
      </c>
      <c r="T426" s="99">
        <f>VLOOKUP($A426,'Price Forecast Inputs'!$B$6:$I$31,T$383,FALSE)</f>
        <v>0.12345598800536055</v>
      </c>
      <c r="U426" s="99">
        <f>VLOOKUP($A426,'Price Forecast Inputs'!$B$6:$I$31,U$383,FALSE)</f>
        <v>0.24604657619236137</v>
      </c>
      <c r="W426" s="97">
        <f t="shared" ref="W426:AC435" si="24">W414</f>
        <v>1.0094841217266954</v>
      </c>
      <c r="X426" s="97">
        <f t="shared" si="24"/>
        <v>1.0009316297584709</v>
      </c>
      <c r="Y426" s="97">
        <f t="shared" si="24"/>
        <v>0.99284807835765954</v>
      </c>
      <c r="Z426" s="97">
        <f t="shared" si="24"/>
        <v>1.0059929537843613</v>
      </c>
      <c r="AA426" s="97">
        <f t="shared" si="24"/>
        <v>1.0130865430189089</v>
      </c>
      <c r="AB426" s="97">
        <f t="shared" si="24"/>
        <v>1.0093922357328404</v>
      </c>
      <c r="AC426" s="97">
        <f t="shared" si="24"/>
        <v>1.0190859281602345</v>
      </c>
      <c r="AD426" s="96"/>
    </row>
    <row r="427" spans="1:30" x14ac:dyDescent="0.2">
      <c r="A427" s="7">
        <f t="shared" si="20"/>
        <v>2025</v>
      </c>
      <c r="B427" s="7">
        <f t="shared" si="21"/>
        <v>6</v>
      </c>
      <c r="C427" s="19">
        <f t="shared" si="14"/>
        <v>0.11555626127427891</v>
      </c>
      <c r="D427" s="19">
        <f t="shared" si="15"/>
        <v>9.7337235401000019E-2</v>
      </c>
      <c r="E427" s="19">
        <f t="shared" si="16"/>
        <v>9.2576498056315112E-2</v>
      </c>
      <c r="F427" s="19">
        <f t="shared" si="17"/>
        <v>0.16341356700354823</v>
      </c>
      <c r="G427" s="217"/>
      <c r="H427" s="19">
        <f t="shared" si="18"/>
        <v>0.12217403580500111</v>
      </c>
      <c r="I427" s="19">
        <f t="shared" si="19"/>
        <v>0.23350707602370643</v>
      </c>
      <c r="J427" s="1"/>
      <c r="K427" s="1"/>
      <c r="L427" s="1"/>
      <c r="O427" s="99">
        <f>VLOOKUP($A427,'Price Forecast Inputs'!$B$6:$I$31,O$383,FALSE)</f>
        <v>0.11721926175075705</v>
      </c>
      <c r="P427" s="99">
        <f>VLOOKUP($A427,'Price Forecast Inputs'!$B$6:$I$31,P$383,FALSE)</f>
        <v>9.7028929723877444E-2</v>
      </c>
      <c r="Q427" s="99">
        <f>VLOOKUP($A427,'Price Forecast Inputs'!$B$6:$I$31,Q$383,FALSE)</f>
        <v>9.2505116353102101E-2</v>
      </c>
      <c r="R427" s="99">
        <f>VLOOKUP($A427,'Price Forecast Inputs'!$B$6:$I$31,R$383,FALSE)</f>
        <v>0.165680088729737</v>
      </c>
      <c r="S427" s="99">
        <f>VLOOKUP($A427,'Price Forecast Inputs'!$B$6:$I$31,S$383,FALSE)</f>
        <v>0</v>
      </c>
      <c r="T427" s="99">
        <f>VLOOKUP($A427,'Price Forecast Inputs'!$B$6:$I$31,T$383,FALSE)</f>
        <v>0.12345598800536055</v>
      </c>
      <c r="U427" s="99">
        <f>VLOOKUP($A427,'Price Forecast Inputs'!$B$6:$I$31,U$383,FALSE)</f>
        <v>0.24604657619236137</v>
      </c>
      <c r="W427" s="97">
        <f t="shared" si="24"/>
        <v>0.9858129077794896</v>
      </c>
      <c r="X427" s="97">
        <f t="shared" si="24"/>
        <v>1.003177461381878</v>
      </c>
      <c r="Y427" s="97">
        <f t="shared" si="24"/>
        <v>1.0007716514072642</v>
      </c>
      <c r="Z427" s="97">
        <f t="shared" si="24"/>
        <v>0.9863198906786802</v>
      </c>
      <c r="AA427" s="97">
        <f t="shared" si="24"/>
        <v>1.0159537883310807</v>
      </c>
      <c r="AB427" s="97">
        <f t="shared" si="24"/>
        <v>0.98961611971139241</v>
      </c>
      <c r="AC427" s="97">
        <f t="shared" si="24"/>
        <v>0.9490360712889927</v>
      </c>
      <c r="AD427" s="96"/>
    </row>
    <row r="428" spans="1:30" x14ac:dyDescent="0.2">
      <c r="A428" s="7">
        <f t="shared" si="20"/>
        <v>2025</v>
      </c>
      <c r="B428" s="7">
        <f t="shared" si="21"/>
        <v>7</v>
      </c>
      <c r="C428" s="19">
        <f t="shared" si="14"/>
        <v>0.11494480825480366</v>
      </c>
      <c r="D428" s="19">
        <f t="shared" si="15"/>
        <v>9.5951900309928534E-2</v>
      </c>
      <c r="E428" s="19">
        <f t="shared" si="16"/>
        <v>9.3946843227236412E-2</v>
      </c>
      <c r="F428" s="19">
        <f t="shared" si="17"/>
        <v>0.16273740681820517</v>
      </c>
      <c r="G428" s="217"/>
      <c r="H428" s="19">
        <f t="shared" si="18"/>
        <v>0.12069313406512494</v>
      </c>
      <c r="I428" s="19">
        <f t="shared" si="19"/>
        <v>0.22629435043088034</v>
      </c>
      <c r="J428" s="1"/>
      <c r="K428" s="1"/>
      <c r="L428" s="1"/>
      <c r="O428" s="99">
        <f>VLOOKUP($A428,'Price Forecast Inputs'!$B$6:$I$31,O$383,FALSE)</f>
        <v>0.11721926175075705</v>
      </c>
      <c r="P428" s="99">
        <f>VLOOKUP($A428,'Price Forecast Inputs'!$B$6:$I$31,P$383,FALSE)</f>
        <v>9.7028929723877444E-2</v>
      </c>
      <c r="Q428" s="99">
        <f>VLOOKUP($A428,'Price Forecast Inputs'!$B$6:$I$31,Q$383,FALSE)</f>
        <v>9.2505116353102101E-2</v>
      </c>
      <c r="R428" s="99">
        <f>VLOOKUP($A428,'Price Forecast Inputs'!$B$6:$I$31,R$383,FALSE)</f>
        <v>0.165680088729737</v>
      </c>
      <c r="S428" s="99">
        <f>VLOOKUP($A428,'Price Forecast Inputs'!$B$6:$I$31,S$383,FALSE)</f>
        <v>0</v>
      </c>
      <c r="T428" s="99">
        <f>VLOOKUP($A428,'Price Forecast Inputs'!$B$6:$I$31,T$383,FALSE)</f>
        <v>0.12345598800536055</v>
      </c>
      <c r="U428" s="99">
        <f>VLOOKUP($A428,'Price Forecast Inputs'!$B$6:$I$31,U$383,FALSE)</f>
        <v>0.24604657619236137</v>
      </c>
      <c r="W428" s="97">
        <f t="shared" si="24"/>
        <v>0.98059658914428627</v>
      </c>
      <c r="X428" s="97">
        <f t="shared" si="24"/>
        <v>0.98889991452019621</v>
      </c>
      <c r="Y428" s="97">
        <f t="shared" si="24"/>
        <v>1.01558537442006</v>
      </c>
      <c r="Z428" s="97">
        <f t="shared" si="24"/>
        <v>0.98223877151386596</v>
      </c>
      <c r="AA428" s="97">
        <f t="shared" si="24"/>
        <v>1.023895018564682</v>
      </c>
      <c r="AB428" s="97">
        <f t="shared" si="24"/>
        <v>0.97762073768252022</v>
      </c>
      <c r="AC428" s="97">
        <f t="shared" si="24"/>
        <v>0.91972159878364423</v>
      </c>
      <c r="AD428" s="96"/>
    </row>
    <row r="429" spans="1:30" x14ac:dyDescent="0.2">
      <c r="A429" s="7">
        <f t="shared" si="20"/>
        <v>2025</v>
      </c>
      <c r="B429" s="7">
        <f t="shared" si="21"/>
        <v>8</v>
      </c>
      <c r="C429" s="19">
        <f t="shared" si="14"/>
        <v>0.11531118018318674</v>
      </c>
      <c r="D429" s="19">
        <f t="shared" si="15"/>
        <v>9.7462958052481521E-2</v>
      </c>
      <c r="E429" s="19">
        <f t="shared" si="16"/>
        <v>9.4482904554458264E-2</v>
      </c>
      <c r="F429" s="19">
        <f t="shared" si="17"/>
        <v>0.16275100130415524</v>
      </c>
      <c r="G429" s="217"/>
      <c r="H429" s="19">
        <f t="shared" si="18"/>
        <v>0.12165064370374273</v>
      </c>
      <c r="I429" s="19">
        <f t="shared" si="19"/>
        <v>0.22473260689834268</v>
      </c>
      <c r="J429" s="1"/>
      <c r="K429" s="1"/>
      <c r="L429" s="1"/>
      <c r="O429" s="99">
        <f>VLOOKUP($A429,'Price Forecast Inputs'!$B$6:$I$31,O$383,FALSE)</f>
        <v>0.11721926175075705</v>
      </c>
      <c r="P429" s="99">
        <f>VLOOKUP($A429,'Price Forecast Inputs'!$B$6:$I$31,P$383,FALSE)</f>
        <v>9.7028929723877444E-2</v>
      </c>
      <c r="Q429" s="99">
        <f>VLOOKUP($A429,'Price Forecast Inputs'!$B$6:$I$31,Q$383,FALSE)</f>
        <v>9.2505116353102101E-2</v>
      </c>
      <c r="R429" s="99">
        <f>VLOOKUP($A429,'Price Forecast Inputs'!$B$6:$I$31,R$383,FALSE)</f>
        <v>0.165680088729737</v>
      </c>
      <c r="S429" s="99">
        <f>VLOOKUP($A429,'Price Forecast Inputs'!$B$6:$I$31,S$383,FALSE)</f>
        <v>0</v>
      </c>
      <c r="T429" s="99">
        <f>VLOOKUP($A429,'Price Forecast Inputs'!$B$6:$I$31,T$383,FALSE)</f>
        <v>0.12345598800536055</v>
      </c>
      <c r="U429" s="99">
        <f>VLOOKUP($A429,'Price Forecast Inputs'!$B$6:$I$31,U$383,FALSE)</f>
        <v>0.24604657619236137</v>
      </c>
      <c r="W429" s="97">
        <f t="shared" si="24"/>
        <v>0.98372211581039082</v>
      </c>
      <c r="X429" s="97">
        <f t="shared" si="24"/>
        <v>1.0044731847484996</v>
      </c>
      <c r="Y429" s="97">
        <f t="shared" si="24"/>
        <v>1.0213803114825208</v>
      </c>
      <c r="Z429" s="97">
        <f t="shared" si="24"/>
        <v>0.98232082413741462</v>
      </c>
      <c r="AA429" s="97">
        <f t="shared" si="24"/>
        <v>1.01962616429935</v>
      </c>
      <c r="AB429" s="97">
        <f t="shared" si="24"/>
        <v>0.98537661614648109</v>
      </c>
      <c r="AC429" s="97">
        <f t="shared" si="24"/>
        <v>0.91337424960810987</v>
      </c>
      <c r="AD429" s="96"/>
    </row>
    <row r="430" spans="1:30" x14ac:dyDescent="0.2">
      <c r="A430" s="7">
        <f t="shared" si="20"/>
        <v>2025</v>
      </c>
      <c r="B430" s="7">
        <f t="shared" si="21"/>
        <v>9</v>
      </c>
      <c r="C430" s="19">
        <f t="shared" si="14"/>
        <v>0.11519490033658941</v>
      </c>
      <c r="D430" s="19">
        <f t="shared" si="15"/>
        <v>9.7616208578032229E-2</v>
      </c>
      <c r="E430" s="19">
        <f t="shared" si="16"/>
        <v>9.6241067234889746E-2</v>
      </c>
      <c r="F430" s="19">
        <f t="shared" si="17"/>
        <v>0.16349422147781789</v>
      </c>
      <c r="G430" s="217"/>
      <c r="H430" s="19">
        <f t="shared" si="18"/>
        <v>0.12121715929668027</v>
      </c>
      <c r="I430" s="19">
        <f t="shared" si="19"/>
        <v>0.22435745882442507</v>
      </c>
      <c r="J430" s="1"/>
      <c r="K430" s="1"/>
      <c r="L430" s="1"/>
      <c r="O430" s="99">
        <f>VLOOKUP($A430,'Price Forecast Inputs'!$B$6:$I$31,O$383,FALSE)</f>
        <v>0.11721926175075705</v>
      </c>
      <c r="P430" s="99">
        <f>VLOOKUP($A430,'Price Forecast Inputs'!$B$6:$I$31,P$383,FALSE)</f>
        <v>9.7028929723877444E-2</v>
      </c>
      <c r="Q430" s="99">
        <f>VLOOKUP($A430,'Price Forecast Inputs'!$B$6:$I$31,Q$383,FALSE)</f>
        <v>9.2505116353102101E-2</v>
      </c>
      <c r="R430" s="99">
        <f>VLOOKUP($A430,'Price Forecast Inputs'!$B$6:$I$31,R$383,FALSE)</f>
        <v>0.165680088729737</v>
      </c>
      <c r="S430" s="99">
        <f>VLOOKUP($A430,'Price Forecast Inputs'!$B$6:$I$31,S$383,FALSE)</f>
        <v>0</v>
      </c>
      <c r="T430" s="99">
        <f>VLOOKUP($A430,'Price Forecast Inputs'!$B$6:$I$31,T$383,FALSE)</f>
        <v>0.12345598800536055</v>
      </c>
      <c r="U430" s="99">
        <f>VLOOKUP($A430,'Price Forecast Inputs'!$B$6:$I$31,U$383,FALSE)</f>
        <v>0.24604657619236137</v>
      </c>
      <c r="W430" s="97">
        <f t="shared" si="24"/>
        <v>0.98273012998092391</v>
      </c>
      <c r="X430" s="97">
        <f t="shared" si="24"/>
        <v>1.0060526160169554</v>
      </c>
      <c r="Y430" s="97">
        <f t="shared" si="24"/>
        <v>1.0403864243305971</v>
      </c>
      <c r="Z430" s="97">
        <f t="shared" si="24"/>
        <v>0.98680669917140884</v>
      </c>
      <c r="AA430" s="97">
        <f t="shared" si="24"/>
        <v>1.0038648437230764</v>
      </c>
      <c r="AB430" s="97">
        <f t="shared" si="24"/>
        <v>0.98186536963615678</v>
      </c>
      <c r="AC430" s="97">
        <f t="shared" si="24"/>
        <v>0.9118495461160997</v>
      </c>
      <c r="AD430" s="96"/>
    </row>
    <row r="431" spans="1:30" x14ac:dyDescent="0.2">
      <c r="A431" s="7">
        <f t="shared" si="20"/>
        <v>2025</v>
      </c>
      <c r="B431" s="7">
        <f t="shared" si="21"/>
        <v>10</v>
      </c>
      <c r="C431" s="19">
        <f t="shared" si="14"/>
        <v>0.1169568610033084</v>
      </c>
      <c r="D431" s="19">
        <f t="shared" si="15"/>
        <v>9.8175862561385149E-2</v>
      </c>
      <c r="E431" s="19">
        <f t="shared" si="16"/>
        <v>9.3996577384882374E-2</v>
      </c>
      <c r="F431" s="19">
        <f t="shared" si="17"/>
        <v>0.16468637914634096</v>
      </c>
      <c r="G431" s="217"/>
      <c r="H431" s="19">
        <f t="shared" si="18"/>
        <v>0.12317323284154359</v>
      </c>
      <c r="I431" s="19">
        <f t="shared" si="19"/>
        <v>0.23576810642276894</v>
      </c>
      <c r="J431" s="1"/>
      <c r="K431" s="1"/>
      <c r="L431" s="1"/>
      <c r="O431" s="99">
        <f>VLOOKUP($A431,'Price Forecast Inputs'!$B$6:$I$31,O$383,FALSE)</f>
        <v>0.11721926175075705</v>
      </c>
      <c r="P431" s="99">
        <f>VLOOKUP($A431,'Price Forecast Inputs'!$B$6:$I$31,P$383,FALSE)</f>
        <v>9.7028929723877444E-2</v>
      </c>
      <c r="Q431" s="99">
        <f>VLOOKUP($A431,'Price Forecast Inputs'!$B$6:$I$31,Q$383,FALSE)</f>
        <v>9.2505116353102101E-2</v>
      </c>
      <c r="R431" s="99">
        <f>VLOOKUP($A431,'Price Forecast Inputs'!$B$6:$I$31,R$383,FALSE)</f>
        <v>0.165680088729737</v>
      </c>
      <c r="S431" s="99">
        <f>VLOOKUP($A431,'Price Forecast Inputs'!$B$6:$I$31,S$383,FALSE)</f>
        <v>0</v>
      </c>
      <c r="T431" s="99">
        <f>VLOOKUP($A431,'Price Forecast Inputs'!$B$6:$I$31,T$383,FALSE)</f>
        <v>0.12345598800536055</v>
      </c>
      <c r="U431" s="99">
        <f>VLOOKUP($A431,'Price Forecast Inputs'!$B$6:$I$31,U$383,FALSE)</f>
        <v>0.24604657619236137</v>
      </c>
      <c r="W431" s="97">
        <f t="shared" si="24"/>
        <v>0.99776145367638824</v>
      </c>
      <c r="X431" s="97">
        <f t="shared" si="24"/>
        <v>1.011820524463906</v>
      </c>
      <c r="Y431" s="97">
        <f t="shared" si="24"/>
        <v>1.0161230112514772</v>
      </c>
      <c r="Z431" s="97">
        <f t="shared" si="24"/>
        <v>0.99400223894727013</v>
      </c>
      <c r="AA431" s="97">
        <f t="shared" si="24"/>
        <v>1.000826181801868</v>
      </c>
      <c r="AB431" s="97">
        <f t="shared" si="24"/>
        <v>0.9977096682924389</v>
      </c>
      <c r="AC431" s="97">
        <f t="shared" si="24"/>
        <v>0.95822551189837879</v>
      </c>
      <c r="AD431" s="96"/>
    </row>
    <row r="432" spans="1:30" x14ac:dyDescent="0.2">
      <c r="A432" s="7">
        <f t="shared" si="20"/>
        <v>2025</v>
      </c>
      <c r="B432" s="7">
        <f t="shared" si="21"/>
        <v>11</v>
      </c>
      <c r="C432" s="19">
        <f t="shared" si="14"/>
        <v>0.11839784729177959</v>
      </c>
      <c r="D432" s="19">
        <f t="shared" si="15"/>
        <v>9.7667077560813192E-2</v>
      </c>
      <c r="E432" s="19">
        <f t="shared" si="16"/>
        <v>9.1170634619376342E-2</v>
      </c>
      <c r="F432" s="19">
        <f t="shared" si="17"/>
        <v>0.16790350366927639</v>
      </c>
      <c r="G432" s="217"/>
      <c r="H432" s="19">
        <f t="shared" si="18"/>
        <v>0.12474097623870004</v>
      </c>
      <c r="I432" s="19">
        <f t="shared" si="19"/>
        <v>0.25192295763711592</v>
      </c>
      <c r="J432" s="1"/>
      <c r="K432" s="1"/>
      <c r="L432" s="1"/>
      <c r="O432" s="99">
        <f>VLOOKUP($A432,'Price Forecast Inputs'!$B$6:$I$31,O$383,FALSE)</f>
        <v>0.11721926175075705</v>
      </c>
      <c r="P432" s="99">
        <f>VLOOKUP($A432,'Price Forecast Inputs'!$B$6:$I$31,P$383,FALSE)</f>
        <v>9.7028929723877444E-2</v>
      </c>
      <c r="Q432" s="99">
        <f>VLOOKUP($A432,'Price Forecast Inputs'!$B$6:$I$31,Q$383,FALSE)</f>
        <v>9.2505116353102101E-2</v>
      </c>
      <c r="R432" s="99">
        <f>VLOOKUP($A432,'Price Forecast Inputs'!$B$6:$I$31,R$383,FALSE)</f>
        <v>0.165680088729737</v>
      </c>
      <c r="S432" s="99">
        <f>VLOOKUP($A432,'Price Forecast Inputs'!$B$6:$I$31,S$383,FALSE)</f>
        <v>0</v>
      </c>
      <c r="T432" s="99">
        <f>VLOOKUP($A432,'Price Forecast Inputs'!$B$6:$I$31,T$383,FALSE)</f>
        <v>0.12345598800536055</v>
      </c>
      <c r="U432" s="99">
        <f>VLOOKUP($A432,'Price Forecast Inputs'!$B$6:$I$31,U$383,FALSE)</f>
        <v>0.24604657619236137</v>
      </c>
      <c r="W432" s="97">
        <f t="shared" si="24"/>
        <v>1.010054538165652</v>
      </c>
      <c r="X432" s="97">
        <f t="shared" si="24"/>
        <v>1.0065768821603183</v>
      </c>
      <c r="Y432" s="97">
        <f t="shared" si="24"/>
        <v>0.98557396837779332</v>
      </c>
      <c r="Z432" s="97">
        <f t="shared" si="24"/>
        <v>1.0134199284692942</v>
      </c>
      <c r="AA432" s="97">
        <f t="shared" si="24"/>
        <v>0.99244991691168338</v>
      </c>
      <c r="AB432" s="97">
        <f t="shared" si="24"/>
        <v>1.0104084723155242</v>
      </c>
      <c r="AC432" s="97">
        <f t="shared" si="24"/>
        <v>1.023883207544251</v>
      </c>
      <c r="AD432" s="96"/>
    </row>
    <row r="433" spans="1:30" x14ac:dyDescent="0.2">
      <c r="A433" s="7">
        <f t="shared" si="20"/>
        <v>2025</v>
      </c>
      <c r="B433" s="7">
        <f t="shared" si="21"/>
        <v>12</v>
      </c>
      <c r="C433" s="19">
        <f t="shared" si="14"/>
        <v>0.11813077071076947</v>
      </c>
      <c r="D433" s="19">
        <f t="shared" si="15"/>
        <v>9.6722095851841494E-2</v>
      </c>
      <c r="E433" s="19">
        <f t="shared" si="16"/>
        <v>9.1432185179180156E-2</v>
      </c>
      <c r="F433" s="19">
        <f t="shared" si="17"/>
        <v>0.16812182471721501</v>
      </c>
      <c r="G433" s="217"/>
      <c r="H433" s="19">
        <f t="shared" si="18"/>
        <v>0.12423876433200058</v>
      </c>
      <c r="I433" s="19">
        <f t="shared" si="19"/>
        <v>0.2633668109020314</v>
      </c>
      <c r="J433" s="1"/>
      <c r="K433" s="1"/>
      <c r="L433" s="1"/>
      <c r="O433" s="99">
        <f>VLOOKUP($A433,'Price Forecast Inputs'!$B$6:$I$31,O$383,FALSE)</f>
        <v>0.11721926175075705</v>
      </c>
      <c r="P433" s="99">
        <f>VLOOKUP($A433,'Price Forecast Inputs'!$B$6:$I$31,P$383,FALSE)</f>
        <v>9.7028929723877444E-2</v>
      </c>
      <c r="Q433" s="99">
        <f>VLOOKUP($A433,'Price Forecast Inputs'!$B$6:$I$31,Q$383,FALSE)</f>
        <v>9.2505116353102101E-2</v>
      </c>
      <c r="R433" s="99">
        <f>VLOOKUP($A433,'Price Forecast Inputs'!$B$6:$I$31,R$383,FALSE)</f>
        <v>0.165680088729737</v>
      </c>
      <c r="S433" s="99">
        <f>VLOOKUP($A433,'Price Forecast Inputs'!$B$6:$I$31,S$383,FALSE)</f>
        <v>0</v>
      </c>
      <c r="T433" s="99">
        <f>VLOOKUP($A433,'Price Forecast Inputs'!$B$6:$I$31,T$383,FALSE)</f>
        <v>0.12345598800536055</v>
      </c>
      <c r="U433" s="99">
        <f>VLOOKUP($A433,'Price Forecast Inputs'!$B$6:$I$31,U$383,FALSE)</f>
        <v>0.24604657619236137</v>
      </c>
      <c r="W433" s="97">
        <f t="shared" si="24"/>
        <v>1.0077761022070806</v>
      </c>
      <c r="X433" s="97">
        <f t="shared" si="24"/>
        <v>0.99683770734244803</v>
      </c>
      <c r="Y433" s="97">
        <f t="shared" si="24"/>
        <v>0.98840138560740298</v>
      </c>
      <c r="Z433" s="97">
        <f t="shared" si="24"/>
        <v>1.0147376549964375</v>
      </c>
      <c r="AA433" s="97">
        <f t="shared" si="24"/>
        <v>0.97869053898993841</v>
      </c>
      <c r="AB433" s="97">
        <f t="shared" si="24"/>
        <v>1.0063405294411969</v>
      </c>
      <c r="AC433" s="97">
        <f t="shared" si="24"/>
        <v>1.0703941301590352</v>
      </c>
      <c r="AD433" s="96"/>
    </row>
    <row r="434" spans="1:30" x14ac:dyDescent="0.2">
      <c r="A434" s="7">
        <f t="shared" si="20"/>
        <v>2026</v>
      </c>
      <c r="B434" s="7">
        <f t="shared" si="21"/>
        <v>1</v>
      </c>
      <c r="C434" s="19">
        <f t="shared" si="14"/>
        <v>0.11587652992871914</v>
      </c>
      <c r="D434" s="19">
        <f t="shared" si="15"/>
        <v>9.5009415777495332E-2</v>
      </c>
      <c r="E434" s="19">
        <f t="shared" si="16"/>
        <v>8.9915117653817642E-2</v>
      </c>
      <c r="F434" s="19">
        <f t="shared" si="17"/>
        <v>0.16435900932809605</v>
      </c>
      <c r="G434" s="217"/>
      <c r="H434" s="19">
        <f t="shared" si="18"/>
        <v>0.12270175363048935</v>
      </c>
      <c r="I434" s="19">
        <f t="shared" si="19"/>
        <v>0.24851021790137179</v>
      </c>
      <c r="J434" s="1"/>
      <c r="K434" s="1"/>
      <c r="L434" s="1"/>
      <c r="O434" s="99">
        <f>VLOOKUP($A434,'Price Forecast Inputs'!$B$6:$I$31,O$383,FALSE)</f>
        <v>0.11658043793930449</v>
      </c>
      <c r="P434" s="99">
        <f>VLOOKUP($A434,'Price Forecast Inputs'!$B$6:$I$31,P$383,FALSE)</f>
        <v>9.6364634492684828E-2</v>
      </c>
      <c r="Q434" s="99">
        <f>VLOOKUP($A434,'Price Forecast Inputs'!$B$6:$I$31,Q$383,FALSE)</f>
        <v>9.1474901516150536E-2</v>
      </c>
      <c r="R434" s="99">
        <f>VLOOKUP($A434,'Price Forecast Inputs'!$B$6:$I$31,R$383,FALSE)</f>
        <v>0.16538874055094022</v>
      </c>
      <c r="S434" s="99">
        <f>VLOOKUP($A434,'Price Forecast Inputs'!$B$6:$I$31,S$383,FALSE)</f>
        <v>0</v>
      </c>
      <c r="T434" s="99">
        <f>VLOOKUP($A434,'Price Forecast Inputs'!$B$6:$I$31,T$383,FALSE)</f>
        <v>0.12330804351091985</v>
      </c>
      <c r="U434" s="99">
        <f>VLOOKUP($A434,'Price Forecast Inputs'!$B$6:$I$31,U$383,FALSE)</f>
        <v>0.24470566677823907</v>
      </c>
      <c r="W434" s="97">
        <f t="shared" si="24"/>
        <v>0.99396204008984912</v>
      </c>
      <c r="X434" s="97">
        <f t="shared" si="24"/>
        <v>0.98593655522771295</v>
      </c>
      <c r="Y434" s="97">
        <f t="shared" si="24"/>
        <v>0.98294850460093142</v>
      </c>
      <c r="Z434" s="97">
        <f t="shared" si="24"/>
        <v>0.99377387348489421</v>
      </c>
      <c r="AA434" s="97">
        <f t="shared" si="24"/>
        <v>0.96788318812381868</v>
      </c>
      <c r="AB434" s="97">
        <f t="shared" si="24"/>
        <v>0.99508312788713726</v>
      </c>
      <c r="AC434" s="97">
        <f t="shared" si="24"/>
        <v>1.0155474581901716</v>
      </c>
      <c r="AD434" s="96"/>
    </row>
    <row r="435" spans="1:30" x14ac:dyDescent="0.2">
      <c r="A435" s="7">
        <f t="shared" si="20"/>
        <v>2026</v>
      </c>
      <c r="B435" s="7">
        <f t="shared" si="21"/>
        <v>2</v>
      </c>
      <c r="C435" s="19">
        <f t="shared" si="14"/>
        <v>0.11898765347275372</v>
      </c>
      <c r="D435" s="19">
        <f t="shared" si="15"/>
        <v>9.6222159126067131E-2</v>
      </c>
      <c r="E435" s="19">
        <f t="shared" si="16"/>
        <v>8.9334371933989715E-2</v>
      </c>
      <c r="F435" s="19">
        <f t="shared" si="17"/>
        <v>0.16669552523201484</v>
      </c>
      <c r="G435" s="217"/>
      <c r="H435" s="19">
        <f t="shared" si="18"/>
        <v>0.12558495915802376</v>
      </c>
      <c r="I435" s="19">
        <f t="shared" si="19"/>
        <v>0.26015889623613492</v>
      </c>
      <c r="J435" s="1"/>
      <c r="K435" s="1"/>
      <c r="L435" s="1"/>
      <c r="O435" s="99">
        <f>VLOOKUP($A435,'Price Forecast Inputs'!$B$6:$I$31,O$383,FALSE)</f>
        <v>0.11658043793930449</v>
      </c>
      <c r="P435" s="99">
        <f>VLOOKUP($A435,'Price Forecast Inputs'!$B$6:$I$31,P$383,FALSE)</f>
        <v>9.6364634492684828E-2</v>
      </c>
      <c r="Q435" s="99">
        <f>VLOOKUP($A435,'Price Forecast Inputs'!$B$6:$I$31,Q$383,FALSE)</f>
        <v>9.1474901516150536E-2</v>
      </c>
      <c r="R435" s="99">
        <f>VLOOKUP($A435,'Price Forecast Inputs'!$B$6:$I$31,R$383,FALSE)</f>
        <v>0.16538874055094022</v>
      </c>
      <c r="S435" s="99">
        <f>VLOOKUP($A435,'Price Forecast Inputs'!$B$6:$I$31,S$383,FALSE)</f>
        <v>0</v>
      </c>
      <c r="T435" s="99">
        <f>VLOOKUP($A435,'Price Forecast Inputs'!$B$6:$I$31,T$383,FALSE)</f>
        <v>0.12330804351091985</v>
      </c>
      <c r="U435" s="99">
        <f>VLOOKUP($A435,'Price Forecast Inputs'!$B$6:$I$31,U$383,FALSE)</f>
        <v>0.24470566677823907</v>
      </c>
      <c r="W435" s="97">
        <f t="shared" si="24"/>
        <v>1.0206485374047274</v>
      </c>
      <c r="X435" s="97">
        <f t="shared" si="24"/>
        <v>0.99852149735877938</v>
      </c>
      <c r="Y435" s="97">
        <f t="shared" si="24"/>
        <v>0.97659981539545149</v>
      </c>
      <c r="Z435" s="97">
        <f t="shared" si="24"/>
        <v>1.0079012916884273</v>
      </c>
      <c r="AA435" s="97">
        <f t="shared" si="24"/>
        <v>0.9866835457304638</v>
      </c>
      <c r="AB435" s="97">
        <f t="shared" si="24"/>
        <v>1.0184652645705328</v>
      </c>
      <c r="AC435" s="97">
        <f t="shared" si="24"/>
        <v>1.0631502721671751</v>
      </c>
      <c r="AD435" s="96"/>
    </row>
    <row r="436" spans="1:30" x14ac:dyDescent="0.2">
      <c r="A436" s="7">
        <f t="shared" si="20"/>
        <v>2026</v>
      </c>
      <c r="B436" s="7">
        <f t="shared" si="21"/>
        <v>3</v>
      </c>
      <c r="C436" s="19">
        <f t="shared" si="14"/>
        <v>0.11835602363034829</v>
      </c>
      <c r="D436" s="19">
        <f t="shared" si="15"/>
        <v>9.5596345921355227E-2</v>
      </c>
      <c r="E436" s="19">
        <f t="shared" si="16"/>
        <v>8.9359339106013222E-2</v>
      </c>
      <c r="F436" s="19">
        <f t="shared" si="17"/>
        <v>0.1678552492089756</v>
      </c>
      <c r="G436" s="217"/>
      <c r="H436" s="19">
        <f t="shared" si="18"/>
        <v>0.1251582230858857</v>
      </c>
      <c r="I436" s="19">
        <f t="shared" si="19"/>
        <v>0.26522731181597359</v>
      </c>
      <c r="J436" s="1"/>
      <c r="K436" s="1"/>
      <c r="L436" s="1"/>
      <c r="O436" s="99">
        <f>VLOOKUP($A436,'Price Forecast Inputs'!$B$6:$I$31,O$383,FALSE)</f>
        <v>0.11658043793930449</v>
      </c>
      <c r="P436" s="99">
        <f>VLOOKUP($A436,'Price Forecast Inputs'!$B$6:$I$31,P$383,FALSE)</f>
        <v>9.6364634492684828E-2</v>
      </c>
      <c r="Q436" s="99">
        <f>VLOOKUP($A436,'Price Forecast Inputs'!$B$6:$I$31,Q$383,FALSE)</f>
        <v>9.1474901516150536E-2</v>
      </c>
      <c r="R436" s="99">
        <f>VLOOKUP($A436,'Price Forecast Inputs'!$B$6:$I$31,R$383,FALSE)</f>
        <v>0.16538874055094022</v>
      </c>
      <c r="S436" s="99">
        <f>VLOOKUP($A436,'Price Forecast Inputs'!$B$6:$I$31,S$383,FALSE)</f>
        <v>0</v>
      </c>
      <c r="T436" s="99">
        <f>VLOOKUP($A436,'Price Forecast Inputs'!$B$6:$I$31,T$383,FALSE)</f>
        <v>0.12330804351091985</v>
      </c>
      <c r="U436" s="99">
        <f>VLOOKUP($A436,'Price Forecast Inputs'!$B$6:$I$31,U$383,FALSE)</f>
        <v>0.24470566677823907</v>
      </c>
      <c r="W436" s="97">
        <f t="shared" ref="W436:AC445" si="25">W424</f>
        <v>1.0152305628836995</v>
      </c>
      <c r="X436" s="97">
        <f t="shared" si="25"/>
        <v>0.99202727665212154</v>
      </c>
      <c r="Y436" s="97">
        <f t="shared" si="25"/>
        <v>0.97687275553104813</v>
      </c>
      <c r="Z436" s="97">
        <f t="shared" si="25"/>
        <v>1.0149134012981718</v>
      </c>
      <c r="AA436" s="97">
        <f t="shared" si="25"/>
        <v>0.99579893474516001</v>
      </c>
      <c r="AB436" s="97">
        <f t="shared" si="25"/>
        <v>1.0150045327318975</v>
      </c>
      <c r="AC436" s="97">
        <f t="shared" si="25"/>
        <v>1.0838625656198309</v>
      </c>
      <c r="AD436" s="96"/>
    </row>
    <row r="437" spans="1:30" x14ac:dyDescent="0.2">
      <c r="A437" s="7">
        <f t="shared" si="20"/>
        <v>2026</v>
      </c>
      <c r="B437" s="7">
        <f t="shared" si="21"/>
        <v>4</v>
      </c>
      <c r="C437" s="19">
        <f t="shared" si="14"/>
        <v>0.11800515594514807</v>
      </c>
      <c r="D437" s="19">
        <f t="shared" si="15"/>
        <v>9.6821860627724979E-2</v>
      </c>
      <c r="E437" s="19">
        <f t="shared" si="16"/>
        <v>9.1704386361359413E-2</v>
      </c>
      <c r="F437" s="19">
        <f t="shared" si="17"/>
        <v>0.16829502953523345</v>
      </c>
      <c r="G437" s="217"/>
      <c r="H437" s="19">
        <f t="shared" si="18"/>
        <v>0.12492551529781057</v>
      </c>
      <c r="I437" s="19">
        <f t="shared" si="19"/>
        <v>0.26229253102209305</v>
      </c>
      <c r="J437" s="1"/>
      <c r="K437" s="1"/>
      <c r="L437" s="1"/>
      <c r="O437" s="99">
        <f>VLOOKUP($A437,'Price Forecast Inputs'!$B$6:$I$31,O$383,FALSE)</f>
        <v>0.11658043793930449</v>
      </c>
      <c r="P437" s="99">
        <f>VLOOKUP($A437,'Price Forecast Inputs'!$B$6:$I$31,P$383,FALSE)</f>
        <v>9.6364634492684828E-2</v>
      </c>
      <c r="Q437" s="99">
        <f>VLOOKUP($A437,'Price Forecast Inputs'!$B$6:$I$31,Q$383,FALSE)</f>
        <v>9.1474901516150536E-2</v>
      </c>
      <c r="R437" s="99">
        <f>VLOOKUP($A437,'Price Forecast Inputs'!$B$6:$I$31,R$383,FALSE)</f>
        <v>0.16538874055094022</v>
      </c>
      <c r="S437" s="99">
        <f>VLOOKUP($A437,'Price Forecast Inputs'!$B$6:$I$31,S$383,FALSE)</f>
        <v>0</v>
      </c>
      <c r="T437" s="99">
        <f>VLOOKUP($A437,'Price Forecast Inputs'!$B$6:$I$31,T$383,FALSE)</f>
        <v>0.12330804351091985</v>
      </c>
      <c r="U437" s="99">
        <f>VLOOKUP($A437,'Price Forecast Inputs'!$B$6:$I$31,U$383,FALSE)</f>
        <v>0.24470566677823907</v>
      </c>
      <c r="W437" s="97">
        <f t="shared" si="25"/>
        <v>1.012220901130817</v>
      </c>
      <c r="X437" s="97">
        <f t="shared" si="25"/>
        <v>1.0047447503687139</v>
      </c>
      <c r="Y437" s="97">
        <f t="shared" si="25"/>
        <v>1.0025087192377939</v>
      </c>
      <c r="Z437" s="97">
        <f t="shared" si="25"/>
        <v>1.0175724718297743</v>
      </c>
      <c r="AA437" s="97">
        <f t="shared" si="25"/>
        <v>1.0012413357599701</v>
      </c>
      <c r="AB437" s="97">
        <f t="shared" si="25"/>
        <v>1.0131173258518815</v>
      </c>
      <c r="AC437" s="97">
        <f t="shared" si="25"/>
        <v>1.0718694604640759</v>
      </c>
      <c r="AD437" s="96"/>
    </row>
    <row r="438" spans="1:30" x14ac:dyDescent="0.2">
      <c r="A438" s="7">
        <f t="shared" si="20"/>
        <v>2026</v>
      </c>
      <c r="B438" s="7">
        <f t="shared" si="21"/>
        <v>5</v>
      </c>
      <c r="C438" s="19">
        <f t="shared" si="14"/>
        <v>0.11768610100367231</v>
      </c>
      <c r="D438" s="19">
        <f t="shared" si="15"/>
        <v>9.6454410653842387E-2</v>
      </c>
      <c r="E438" s="19">
        <f t="shared" si="16"/>
        <v>9.0820680188266223E-2</v>
      </c>
      <c r="F438" s="19">
        <f t="shared" si="17"/>
        <v>0.16637990762951571</v>
      </c>
      <c r="G438" s="217"/>
      <c r="H438" s="19">
        <f t="shared" si="18"/>
        <v>0.12446618172332975</v>
      </c>
      <c r="I438" s="19">
        <f t="shared" si="19"/>
        <v>0.24937610155477083</v>
      </c>
      <c r="J438" s="1"/>
      <c r="K438" s="1"/>
      <c r="L438" s="1"/>
      <c r="O438" s="99">
        <f>VLOOKUP($A438,'Price Forecast Inputs'!$B$6:$I$31,O$383,FALSE)</f>
        <v>0.11658043793930449</v>
      </c>
      <c r="P438" s="99">
        <f>VLOOKUP($A438,'Price Forecast Inputs'!$B$6:$I$31,P$383,FALSE)</f>
        <v>9.6364634492684828E-2</v>
      </c>
      <c r="Q438" s="99">
        <f>VLOOKUP($A438,'Price Forecast Inputs'!$B$6:$I$31,Q$383,FALSE)</f>
        <v>9.1474901516150536E-2</v>
      </c>
      <c r="R438" s="99">
        <f>VLOOKUP($A438,'Price Forecast Inputs'!$B$6:$I$31,R$383,FALSE)</f>
        <v>0.16538874055094022</v>
      </c>
      <c r="S438" s="99">
        <f>VLOOKUP($A438,'Price Forecast Inputs'!$B$6:$I$31,S$383,FALSE)</f>
        <v>0</v>
      </c>
      <c r="T438" s="99">
        <f>VLOOKUP($A438,'Price Forecast Inputs'!$B$6:$I$31,T$383,FALSE)</f>
        <v>0.12330804351091985</v>
      </c>
      <c r="U438" s="99">
        <f>VLOOKUP($A438,'Price Forecast Inputs'!$B$6:$I$31,U$383,FALSE)</f>
        <v>0.24470566677823907</v>
      </c>
      <c r="W438" s="97">
        <f t="shared" si="25"/>
        <v>1.0094841217266954</v>
      </c>
      <c r="X438" s="97">
        <f t="shared" si="25"/>
        <v>1.0009316297584709</v>
      </c>
      <c r="Y438" s="97">
        <f t="shared" si="25"/>
        <v>0.99284807835765954</v>
      </c>
      <c r="Z438" s="97">
        <f t="shared" si="25"/>
        <v>1.0059929537843613</v>
      </c>
      <c r="AA438" s="97">
        <f t="shared" si="25"/>
        <v>1.0130865430189089</v>
      </c>
      <c r="AB438" s="97">
        <f t="shared" si="25"/>
        <v>1.0093922357328404</v>
      </c>
      <c r="AC438" s="97">
        <f t="shared" si="25"/>
        <v>1.0190859281602345</v>
      </c>
      <c r="AD438" s="96"/>
    </row>
    <row r="439" spans="1:30" x14ac:dyDescent="0.2">
      <c r="A439" s="7">
        <f t="shared" si="20"/>
        <v>2026</v>
      </c>
      <c r="B439" s="7">
        <f t="shared" si="21"/>
        <v>6</v>
      </c>
      <c r="C439" s="19">
        <f t="shared" ref="C439:C493" si="26">+O439*W439</f>
        <v>0.11492650051515209</v>
      </c>
      <c r="D439" s="19">
        <f t="shared" ref="D439:D493" si="27">+P439*X439</f>
        <v>9.6670829397364127E-2</v>
      </c>
      <c r="E439" s="19">
        <f t="shared" ref="E439:E493" si="28">+Q439*Y439</f>
        <v>9.1545488252634824E-2</v>
      </c>
      <c r="F439" s="19">
        <f t="shared" ref="F439:F493" si="29">+R439*Z439</f>
        <v>0.16312620449968795</v>
      </c>
      <c r="G439" s="217"/>
      <c r="H439" s="19">
        <f t="shared" ref="H439:H493" si="30">+T439*AB439</f>
        <v>0.12202762754848005</v>
      </c>
      <c r="I439" s="19">
        <f t="shared" ref="I439:I493" si="31">+U439*AC439</f>
        <v>0.23223450462137338</v>
      </c>
      <c r="J439" s="1"/>
      <c r="K439" s="1"/>
      <c r="L439" s="1"/>
      <c r="O439" s="99">
        <f>VLOOKUP($A439,'Price Forecast Inputs'!$B$6:$I$31,O$383,FALSE)</f>
        <v>0.11658043793930449</v>
      </c>
      <c r="P439" s="99">
        <f>VLOOKUP($A439,'Price Forecast Inputs'!$B$6:$I$31,P$383,FALSE)</f>
        <v>9.6364634492684828E-2</v>
      </c>
      <c r="Q439" s="99">
        <f>VLOOKUP($A439,'Price Forecast Inputs'!$B$6:$I$31,Q$383,FALSE)</f>
        <v>9.1474901516150536E-2</v>
      </c>
      <c r="R439" s="99">
        <f>VLOOKUP($A439,'Price Forecast Inputs'!$B$6:$I$31,R$383,FALSE)</f>
        <v>0.16538874055094022</v>
      </c>
      <c r="S439" s="99">
        <f>VLOOKUP($A439,'Price Forecast Inputs'!$B$6:$I$31,S$383,FALSE)</f>
        <v>0</v>
      </c>
      <c r="T439" s="99">
        <f>VLOOKUP($A439,'Price Forecast Inputs'!$B$6:$I$31,T$383,FALSE)</f>
        <v>0.12330804351091985</v>
      </c>
      <c r="U439" s="99">
        <f>VLOOKUP($A439,'Price Forecast Inputs'!$B$6:$I$31,U$383,FALSE)</f>
        <v>0.24470566677823907</v>
      </c>
      <c r="W439" s="97">
        <f t="shared" si="25"/>
        <v>0.9858129077794896</v>
      </c>
      <c r="X439" s="97">
        <f t="shared" si="25"/>
        <v>1.003177461381878</v>
      </c>
      <c r="Y439" s="97">
        <f t="shared" si="25"/>
        <v>1.0007716514072642</v>
      </c>
      <c r="Z439" s="97">
        <f t="shared" si="25"/>
        <v>0.9863198906786802</v>
      </c>
      <c r="AA439" s="97">
        <f t="shared" si="25"/>
        <v>1.0159537883310807</v>
      </c>
      <c r="AB439" s="97">
        <f t="shared" si="25"/>
        <v>0.98961611971139241</v>
      </c>
      <c r="AC439" s="97">
        <f t="shared" si="25"/>
        <v>0.9490360712889927</v>
      </c>
      <c r="AD439" s="96"/>
    </row>
    <row r="440" spans="1:30" x14ac:dyDescent="0.2">
      <c r="A440" s="7">
        <f t="shared" si="20"/>
        <v>2026</v>
      </c>
      <c r="B440" s="7">
        <f t="shared" si="21"/>
        <v>7</v>
      </c>
      <c r="C440" s="19">
        <f t="shared" si="26"/>
        <v>0.11431837980422913</v>
      </c>
      <c r="D440" s="19">
        <f t="shared" si="27"/>
        <v>9.5294978812585973E-2</v>
      </c>
      <c r="E440" s="19">
        <f t="shared" si="28"/>
        <v>9.2900572106317858E-2</v>
      </c>
      <c r="F440" s="19">
        <f t="shared" si="29"/>
        <v>0.16245123334098102</v>
      </c>
      <c r="G440" s="217"/>
      <c r="H440" s="19">
        <f t="shared" si="30"/>
        <v>0.12054850045933377</v>
      </c>
      <c r="I440" s="19">
        <f t="shared" si="31"/>
        <v>0.22506108708069975</v>
      </c>
      <c r="J440" s="1"/>
      <c r="K440" s="1"/>
      <c r="L440" s="1"/>
      <c r="O440" s="99">
        <f>VLOOKUP($A440,'Price Forecast Inputs'!$B$6:$I$31,O$383,FALSE)</f>
        <v>0.11658043793930449</v>
      </c>
      <c r="P440" s="99">
        <f>VLOOKUP($A440,'Price Forecast Inputs'!$B$6:$I$31,P$383,FALSE)</f>
        <v>9.6364634492684828E-2</v>
      </c>
      <c r="Q440" s="99">
        <f>VLOOKUP($A440,'Price Forecast Inputs'!$B$6:$I$31,Q$383,FALSE)</f>
        <v>9.1474901516150536E-2</v>
      </c>
      <c r="R440" s="99">
        <f>VLOOKUP($A440,'Price Forecast Inputs'!$B$6:$I$31,R$383,FALSE)</f>
        <v>0.16538874055094022</v>
      </c>
      <c r="S440" s="99">
        <f>VLOOKUP($A440,'Price Forecast Inputs'!$B$6:$I$31,S$383,FALSE)</f>
        <v>0</v>
      </c>
      <c r="T440" s="99">
        <f>VLOOKUP($A440,'Price Forecast Inputs'!$B$6:$I$31,T$383,FALSE)</f>
        <v>0.12330804351091985</v>
      </c>
      <c r="U440" s="99">
        <f>VLOOKUP($A440,'Price Forecast Inputs'!$B$6:$I$31,U$383,FALSE)</f>
        <v>0.24470566677823907</v>
      </c>
      <c r="W440" s="97">
        <f t="shared" si="25"/>
        <v>0.98059658914428627</v>
      </c>
      <c r="X440" s="97">
        <f t="shared" si="25"/>
        <v>0.98889991452019621</v>
      </c>
      <c r="Y440" s="97">
        <f t="shared" si="25"/>
        <v>1.01558537442006</v>
      </c>
      <c r="Z440" s="97">
        <f t="shared" si="25"/>
        <v>0.98223877151386596</v>
      </c>
      <c r="AA440" s="97">
        <f t="shared" si="25"/>
        <v>1.023895018564682</v>
      </c>
      <c r="AB440" s="97">
        <f t="shared" si="25"/>
        <v>0.97762073768252022</v>
      </c>
      <c r="AC440" s="97">
        <f t="shared" si="25"/>
        <v>0.91972159878364423</v>
      </c>
      <c r="AD440" s="96"/>
    </row>
    <row r="441" spans="1:30" x14ac:dyDescent="0.2">
      <c r="A441" s="7">
        <f t="shared" si="20"/>
        <v>2026</v>
      </c>
      <c r="B441" s="7">
        <f t="shared" si="21"/>
        <v>8</v>
      </c>
      <c r="C441" s="19">
        <f t="shared" si="26"/>
        <v>0.11468275507175457</v>
      </c>
      <c r="D441" s="19">
        <f t="shared" si="27"/>
        <v>9.6795691305992235E-2</v>
      </c>
      <c r="E441" s="19">
        <f t="shared" si="28"/>
        <v>9.3430663403398756E-2</v>
      </c>
      <c r="F441" s="19">
        <f t="shared" si="29"/>
        <v>0.16246480392104864</v>
      </c>
      <c r="G441" s="217"/>
      <c r="H441" s="19">
        <f t="shared" si="30"/>
        <v>0.12150486265843326</v>
      </c>
      <c r="I441" s="19">
        <f t="shared" si="31"/>
        <v>0.2235078547684263</v>
      </c>
      <c r="J441" s="1"/>
      <c r="K441" s="1"/>
      <c r="L441" s="1"/>
      <c r="O441" s="99">
        <f>VLOOKUP($A441,'Price Forecast Inputs'!$B$6:$I$31,O$383,FALSE)</f>
        <v>0.11658043793930449</v>
      </c>
      <c r="P441" s="99">
        <f>VLOOKUP($A441,'Price Forecast Inputs'!$B$6:$I$31,P$383,FALSE)</f>
        <v>9.6364634492684828E-2</v>
      </c>
      <c r="Q441" s="99">
        <f>VLOOKUP($A441,'Price Forecast Inputs'!$B$6:$I$31,Q$383,FALSE)</f>
        <v>9.1474901516150536E-2</v>
      </c>
      <c r="R441" s="99">
        <f>VLOOKUP($A441,'Price Forecast Inputs'!$B$6:$I$31,R$383,FALSE)</f>
        <v>0.16538874055094022</v>
      </c>
      <c r="S441" s="99">
        <f>VLOOKUP($A441,'Price Forecast Inputs'!$B$6:$I$31,S$383,FALSE)</f>
        <v>0</v>
      </c>
      <c r="T441" s="99">
        <f>VLOOKUP($A441,'Price Forecast Inputs'!$B$6:$I$31,T$383,FALSE)</f>
        <v>0.12330804351091985</v>
      </c>
      <c r="U441" s="99">
        <f>VLOOKUP($A441,'Price Forecast Inputs'!$B$6:$I$31,U$383,FALSE)</f>
        <v>0.24470566677823907</v>
      </c>
      <c r="W441" s="97">
        <f t="shared" si="25"/>
        <v>0.98372211581039082</v>
      </c>
      <c r="X441" s="97">
        <f t="shared" si="25"/>
        <v>1.0044731847484996</v>
      </c>
      <c r="Y441" s="97">
        <f t="shared" si="25"/>
        <v>1.0213803114825208</v>
      </c>
      <c r="Z441" s="97">
        <f t="shared" si="25"/>
        <v>0.98232082413741462</v>
      </c>
      <c r="AA441" s="97">
        <f t="shared" si="25"/>
        <v>1.01962616429935</v>
      </c>
      <c r="AB441" s="97">
        <f t="shared" si="25"/>
        <v>0.98537661614648109</v>
      </c>
      <c r="AC441" s="97">
        <f t="shared" si="25"/>
        <v>0.91337424960810987</v>
      </c>
      <c r="AD441" s="96"/>
    </row>
    <row r="442" spans="1:30" x14ac:dyDescent="0.2">
      <c r="A442" s="7">
        <f t="shared" si="20"/>
        <v>2026</v>
      </c>
      <c r="B442" s="7">
        <f t="shared" si="21"/>
        <v>9</v>
      </c>
      <c r="C442" s="19">
        <f t="shared" si="26"/>
        <v>0.11456710892932573</v>
      </c>
      <c r="D442" s="19">
        <f t="shared" si="27"/>
        <v>9.6947892622883308E-2</v>
      </c>
      <c r="E442" s="19">
        <f t="shared" si="28"/>
        <v>9.5169245704381372E-2</v>
      </c>
      <c r="F442" s="19">
        <f t="shared" si="29"/>
        <v>0.16320671714318985</v>
      </c>
      <c r="G442" s="217"/>
      <c r="H442" s="19">
        <f t="shared" si="30"/>
        <v>0.12107189772096062</v>
      </c>
      <c r="I442" s="19">
        <f t="shared" si="31"/>
        <v>0.22313475118377482</v>
      </c>
      <c r="J442" s="1"/>
      <c r="K442" s="1"/>
      <c r="L442" s="1"/>
      <c r="O442" s="99">
        <f>VLOOKUP($A442,'Price Forecast Inputs'!$B$6:$I$31,O$383,FALSE)</f>
        <v>0.11658043793930449</v>
      </c>
      <c r="P442" s="99">
        <f>VLOOKUP($A442,'Price Forecast Inputs'!$B$6:$I$31,P$383,FALSE)</f>
        <v>9.6364634492684828E-2</v>
      </c>
      <c r="Q442" s="99">
        <f>VLOOKUP($A442,'Price Forecast Inputs'!$B$6:$I$31,Q$383,FALSE)</f>
        <v>9.1474901516150536E-2</v>
      </c>
      <c r="R442" s="99">
        <f>VLOOKUP($A442,'Price Forecast Inputs'!$B$6:$I$31,R$383,FALSE)</f>
        <v>0.16538874055094022</v>
      </c>
      <c r="S442" s="99">
        <f>VLOOKUP($A442,'Price Forecast Inputs'!$B$6:$I$31,S$383,FALSE)</f>
        <v>0</v>
      </c>
      <c r="T442" s="99">
        <f>VLOOKUP($A442,'Price Forecast Inputs'!$B$6:$I$31,T$383,FALSE)</f>
        <v>0.12330804351091985</v>
      </c>
      <c r="U442" s="99">
        <f>VLOOKUP($A442,'Price Forecast Inputs'!$B$6:$I$31,U$383,FALSE)</f>
        <v>0.24470566677823907</v>
      </c>
      <c r="W442" s="97">
        <f t="shared" si="25"/>
        <v>0.98273012998092391</v>
      </c>
      <c r="X442" s="97">
        <f t="shared" si="25"/>
        <v>1.0060526160169554</v>
      </c>
      <c r="Y442" s="97">
        <f t="shared" si="25"/>
        <v>1.0403864243305971</v>
      </c>
      <c r="Z442" s="97">
        <f t="shared" si="25"/>
        <v>0.98680669917140884</v>
      </c>
      <c r="AA442" s="97">
        <f t="shared" si="25"/>
        <v>1.0038648437230764</v>
      </c>
      <c r="AB442" s="97">
        <f t="shared" si="25"/>
        <v>0.98186536963615678</v>
      </c>
      <c r="AC442" s="97">
        <f t="shared" si="25"/>
        <v>0.9118495461160997</v>
      </c>
      <c r="AD442" s="96"/>
    </row>
    <row r="443" spans="1:30" x14ac:dyDescent="0.2">
      <c r="A443" s="7">
        <f t="shared" si="20"/>
        <v>2026</v>
      </c>
      <c r="B443" s="7">
        <f t="shared" si="21"/>
        <v>10</v>
      </c>
      <c r="C443" s="19">
        <f t="shared" si="26"/>
        <v>0.11631946722855041</v>
      </c>
      <c r="D443" s="19">
        <f t="shared" si="27"/>
        <v>9.7503715012160971E-2</v>
      </c>
      <c r="E443" s="19">
        <f t="shared" si="28"/>
        <v>9.2949752382523204E-2</v>
      </c>
      <c r="F443" s="19">
        <f t="shared" si="29"/>
        <v>0.16439677840430375</v>
      </c>
      <c r="G443" s="217"/>
      <c r="H443" s="19">
        <f t="shared" si="30"/>
        <v>0.12302562718906947</v>
      </c>
      <c r="I443" s="19">
        <f t="shared" si="31"/>
        <v>0.23448321281301224</v>
      </c>
      <c r="J443" s="1"/>
      <c r="K443" s="1"/>
      <c r="L443" s="1"/>
      <c r="O443" s="99">
        <f>VLOOKUP($A443,'Price Forecast Inputs'!$B$6:$I$31,O$383,FALSE)</f>
        <v>0.11658043793930449</v>
      </c>
      <c r="P443" s="99">
        <f>VLOOKUP($A443,'Price Forecast Inputs'!$B$6:$I$31,P$383,FALSE)</f>
        <v>9.6364634492684828E-2</v>
      </c>
      <c r="Q443" s="99">
        <f>VLOOKUP($A443,'Price Forecast Inputs'!$B$6:$I$31,Q$383,FALSE)</f>
        <v>9.1474901516150536E-2</v>
      </c>
      <c r="R443" s="99">
        <f>VLOOKUP($A443,'Price Forecast Inputs'!$B$6:$I$31,R$383,FALSE)</f>
        <v>0.16538874055094022</v>
      </c>
      <c r="S443" s="99">
        <f>VLOOKUP($A443,'Price Forecast Inputs'!$B$6:$I$31,S$383,FALSE)</f>
        <v>0</v>
      </c>
      <c r="T443" s="99">
        <f>VLOOKUP($A443,'Price Forecast Inputs'!$B$6:$I$31,T$383,FALSE)</f>
        <v>0.12330804351091985</v>
      </c>
      <c r="U443" s="99">
        <f>VLOOKUP($A443,'Price Forecast Inputs'!$B$6:$I$31,U$383,FALSE)</f>
        <v>0.24470566677823907</v>
      </c>
      <c r="W443" s="97">
        <f t="shared" si="25"/>
        <v>0.99776145367638824</v>
      </c>
      <c r="X443" s="97">
        <f t="shared" si="25"/>
        <v>1.011820524463906</v>
      </c>
      <c r="Y443" s="97">
        <f t="shared" si="25"/>
        <v>1.0161230112514772</v>
      </c>
      <c r="Z443" s="97">
        <f t="shared" si="25"/>
        <v>0.99400223894727013</v>
      </c>
      <c r="AA443" s="97">
        <f t="shared" si="25"/>
        <v>1.000826181801868</v>
      </c>
      <c r="AB443" s="97">
        <f t="shared" si="25"/>
        <v>0.9977096682924389</v>
      </c>
      <c r="AC443" s="97">
        <f t="shared" si="25"/>
        <v>0.95822551189837879</v>
      </c>
      <c r="AD443" s="96"/>
    </row>
    <row r="444" spans="1:30" x14ac:dyDescent="0.2">
      <c r="A444" s="7">
        <f t="shared" si="20"/>
        <v>2026</v>
      </c>
      <c r="B444" s="7">
        <f t="shared" si="21"/>
        <v>11</v>
      </c>
      <c r="C444" s="19">
        <f t="shared" si="26"/>
        <v>0.11775260040193365</v>
      </c>
      <c r="D444" s="19">
        <f t="shared" si="27"/>
        <v>9.6998413338165362E-2</v>
      </c>
      <c r="E444" s="19">
        <f t="shared" si="28"/>
        <v>9.0155281694240308E-2</v>
      </c>
      <c r="F444" s="19">
        <f t="shared" si="29"/>
        <v>0.16760824561876048</v>
      </c>
      <c r="G444" s="217"/>
      <c r="H444" s="19">
        <f t="shared" si="30"/>
        <v>0.12459149186808471</v>
      </c>
      <c r="I444" s="19">
        <f t="shared" si="31"/>
        <v>0.25055002300515811</v>
      </c>
      <c r="J444" s="1"/>
      <c r="K444" s="1"/>
      <c r="L444" s="1"/>
      <c r="O444" s="99">
        <f>VLOOKUP($A444,'Price Forecast Inputs'!$B$6:$I$31,O$383,FALSE)</f>
        <v>0.11658043793930449</v>
      </c>
      <c r="P444" s="99">
        <f>VLOOKUP($A444,'Price Forecast Inputs'!$B$6:$I$31,P$383,FALSE)</f>
        <v>9.6364634492684828E-2</v>
      </c>
      <c r="Q444" s="99">
        <f>VLOOKUP($A444,'Price Forecast Inputs'!$B$6:$I$31,Q$383,FALSE)</f>
        <v>9.1474901516150536E-2</v>
      </c>
      <c r="R444" s="99">
        <f>VLOOKUP($A444,'Price Forecast Inputs'!$B$6:$I$31,R$383,FALSE)</f>
        <v>0.16538874055094022</v>
      </c>
      <c r="S444" s="99">
        <f>VLOOKUP($A444,'Price Forecast Inputs'!$B$6:$I$31,S$383,FALSE)</f>
        <v>0</v>
      </c>
      <c r="T444" s="99">
        <f>VLOOKUP($A444,'Price Forecast Inputs'!$B$6:$I$31,T$383,FALSE)</f>
        <v>0.12330804351091985</v>
      </c>
      <c r="U444" s="99">
        <f>VLOOKUP($A444,'Price Forecast Inputs'!$B$6:$I$31,U$383,FALSE)</f>
        <v>0.24470566677823907</v>
      </c>
      <c r="W444" s="97">
        <f t="shared" si="25"/>
        <v>1.010054538165652</v>
      </c>
      <c r="X444" s="97">
        <f t="shared" si="25"/>
        <v>1.0065768821603183</v>
      </c>
      <c r="Y444" s="97">
        <f t="shared" si="25"/>
        <v>0.98557396837779332</v>
      </c>
      <c r="Z444" s="97">
        <f t="shared" si="25"/>
        <v>1.0134199284692942</v>
      </c>
      <c r="AA444" s="97">
        <f t="shared" si="25"/>
        <v>0.99244991691168338</v>
      </c>
      <c r="AB444" s="97">
        <f t="shared" si="25"/>
        <v>1.0104084723155242</v>
      </c>
      <c r="AC444" s="97">
        <f t="shared" si="25"/>
        <v>1.023883207544251</v>
      </c>
      <c r="AD444" s="96"/>
    </row>
    <row r="445" spans="1:30" x14ac:dyDescent="0.2">
      <c r="A445" s="7">
        <f t="shared" si="20"/>
        <v>2026</v>
      </c>
      <c r="B445" s="7">
        <f t="shared" si="21"/>
        <v>12</v>
      </c>
      <c r="C445" s="19">
        <f t="shared" si="26"/>
        <v>0.11748697934006673</v>
      </c>
      <c r="D445" s="19">
        <f t="shared" si="27"/>
        <v>9.6059901316580931E-2</v>
      </c>
      <c r="E445" s="19">
        <f t="shared" si="28"/>
        <v>9.0413919406863913E-2</v>
      </c>
      <c r="F445" s="19">
        <f t="shared" si="29"/>
        <v>0.16782618274947528</v>
      </c>
      <c r="G445" s="217"/>
      <c r="H445" s="19">
        <f t="shared" si="30"/>
        <v>0.12408988179113722</v>
      </c>
      <c r="I445" s="19">
        <f t="shared" si="31"/>
        <v>0.26193150933607995</v>
      </c>
      <c r="J445" s="1"/>
      <c r="K445" s="1"/>
      <c r="L445" s="1"/>
      <c r="O445" s="99">
        <f>VLOOKUP($A445,'Price Forecast Inputs'!$B$6:$I$31,O$383,FALSE)</f>
        <v>0.11658043793930449</v>
      </c>
      <c r="P445" s="99">
        <f>VLOOKUP($A445,'Price Forecast Inputs'!$B$6:$I$31,P$383,FALSE)</f>
        <v>9.6364634492684828E-2</v>
      </c>
      <c r="Q445" s="99">
        <f>VLOOKUP($A445,'Price Forecast Inputs'!$B$6:$I$31,Q$383,FALSE)</f>
        <v>9.1474901516150536E-2</v>
      </c>
      <c r="R445" s="99">
        <f>VLOOKUP($A445,'Price Forecast Inputs'!$B$6:$I$31,R$383,FALSE)</f>
        <v>0.16538874055094022</v>
      </c>
      <c r="S445" s="99">
        <f>VLOOKUP($A445,'Price Forecast Inputs'!$B$6:$I$31,S$383,FALSE)</f>
        <v>0</v>
      </c>
      <c r="T445" s="99">
        <f>VLOOKUP($A445,'Price Forecast Inputs'!$B$6:$I$31,T$383,FALSE)</f>
        <v>0.12330804351091985</v>
      </c>
      <c r="U445" s="99">
        <f>VLOOKUP($A445,'Price Forecast Inputs'!$B$6:$I$31,U$383,FALSE)</f>
        <v>0.24470566677823907</v>
      </c>
      <c r="W445" s="97">
        <f t="shared" si="25"/>
        <v>1.0077761022070806</v>
      </c>
      <c r="X445" s="97">
        <f t="shared" si="25"/>
        <v>0.99683770734244803</v>
      </c>
      <c r="Y445" s="97">
        <f t="shared" si="25"/>
        <v>0.98840138560740298</v>
      </c>
      <c r="Z445" s="97">
        <f t="shared" si="25"/>
        <v>1.0147376549964375</v>
      </c>
      <c r="AA445" s="97">
        <f t="shared" si="25"/>
        <v>0.97869053898993841</v>
      </c>
      <c r="AB445" s="97">
        <f t="shared" si="25"/>
        <v>1.0063405294411969</v>
      </c>
      <c r="AC445" s="97">
        <f t="shared" si="25"/>
        <v>1.0703941301590352</v>
      </c>
      <c r="AD445" s="96"/>
    </row>
    <row r="446" spans="1:30" x14ac:dyDescent="0.2">
      <c r="A446" s="7">
        <f t="shared" si="20"/>
        <v>2027</v>
      </c>
      <c r="B446" s="7">
        <f t="shared" si="21"/>
        <v>1</v>
      </c>
      <c r="C446" s="19">
        <f t="shared" si="26"/>
        <v>0.11625292835328035</v>
      </c>
      <c r="D446" s="19">
        <f t="shared" si="27"/>
        <v>9.5298992394445586E-2</v>
      </c>
      <c r="E446" s="19">
        <f t="shared" si="28"/>
        <v>8.9931624799592907E-2</v>
      </c>
      <c r="F446" s="19">
        <f t="shared" si="29"/>
        <v>0.16507159244478026</v>
      </c>
      <c r="G446" s="217"/>
      <c r="H446" s="19">
        <f t="shared" si="30"/>
        <v>0.12354293236091624</v>
      </c>
      <c r="I446" s="19">
        <f t="shared" si="31"/>
        <v>0.24931744654864815</v>
      </c>
      <c r="J446" s="1"/>
      <c r="K446" s="1"/>
      <c r="L446" s="1"/>
      <c r="O446" s="99">
        <f>VLOOKUP($A446,'Price Forecast Inputs'!$B$6:$I$31,O$383,FALSE)</f>
        <v>0.11695912284816398</v>
      </c>
      <c r="P446" s="99">
        <f>VLOOKUP($A446,'Price Forecast Inputs'!$B$6:$I$31,P$383,FALSE)</f>
        <v>9.6658341643935927E-2</v>
      </c>
      <c r="Q446" s="99">
        <f>VLOOKUP($A446,'Price Forecast Inputs'!$B$6:$I$31,Q$383,FALSE)</f>
        <v>9.1491695016214875E-2</v>
      </c>
      <c r="R446" s="99">
        <f>VLOOKUP($A446,'Price Forecast Inputs'!$B$6:$I$31,R$383,FALSE)</f>
        <v>0.16610578809635954</v>
      </c>
      <c r="S446" s="99">
        <f>VLOOKUP($A446,'Price Forecast Inputs'!$B$6:$I$31,S$383,FALSE)</f>
        <v>0</v>
      </c>
      <c r="T446" s="99">
        <f>VLOOKUP($A446,'Price Forecast Inputs'!$B$6:$I$31,T$383,FALSE)</f>
        <v>0.12415337864609893</v>
      </c>
      <c r="U446" s="99">
        <f>VLOOKUP($A446,'Price Forecast Inputs'!$B$6:$I$31,U$383,FALSE)</f>
        <v>0.24550053721070014</v>
      </c>
      <c r="W446" s="97">
        <f t="shared" ref="W446:AC455" si="32">W434</f>
        <v>0.99396204008984912</v>
      </c>
      <c r="X446" s="97">
        <f t="shared" si="32"/>
        <v>0.98593655522771295</v>
      </c>
      <c r="Y446" s="97">
        <f t="shared" si="32"/>
        <v>0.98294850460093142</v>
      </c>
      <c r="Z446" s="97">
        <f t="shared" si="32"/>
        <v>0.99377387348489421</v>
      </c>
      <c r="AA446" s="97">
        <f t="shared" si="32"/>
        <v>0.96788318812381868</v>
      </c>
      <c r="AB446" s="97">
        <f t="shared" si="32"/>
        <v>0.99508312788713726</v>
      </c>
      <c r="AC446" s="97">
        <f t="shared" si="32"/>
        <v>1.0155474581901716</v>
      </c>
      <c r="AD446" s="96"/>
    </row>
    <row r="447" spans="1:30" x14ac:dyDescent="0.2">
      <c r="A447" s="7">
        <f t="shared" si="20"/>
        <v>2027</v>
      </c>
      <c r="B447" s="7">
        <f t="shared" si="21"/>
        <v>2</v>
      </c>
      <c r="C447" s="19">
        <f t="shared" si="26"/>
        <v>0.11937415767111841</v>
      </c>
      <c r="D447" s="19">
        <f t="shared" si="27"/>
        <v>9.6515432030519363E-2</v>
      </c>
      <c r="E447" s="19">
        <f t="shared" si="28"/>
        <v>8.9350772463052397E-2</v>
      </c>
      <c r="F447" s="19">
        <f t="shared" si="29"/>
        <v>0.16741823837924497</v>
      </c>
      <c r="G447" s="217"/>
      <c r="H447" s="19">
        <f t="shared" si="30"/>
        <v>0.12644590363012467</v>
      </c>
      <c r="I447" s="19">
        <f t="shared" si="31"/>
        <v>0.26100396295274353</v>
      </c>
      <c r="J447" s="1"/>
      <c r="K447" s="1"/>
      <c r="L447" s="1"/>
      <c r="O447" s="99">
        <f>VLOOKUP($A447,'Price Forecast Inputs'!$B$6:$I$31,O$383,FALSE)</f>
        <v>0.11695912284816398</v>
      </c>
      <c r="P447" s="99">
        <f>VLOOKUP($A447,'Price Forecast Inputs'!$B$6:$I$31,P$383,FALSE)</f>
        <v>9.6658341643935927E-2</v>
      </c>
      <c r="Q447" s="99">
        <f>VLOOKUP($A447,'Price Forecast Inputs'!$B$6:$I$31,Q$383,FALSE)</f>
        <v>9.1491695016214875E-2</v>
      </c>
      <c r="R447" s="99">
        <f>VLOOKUP($A447,'Price Forecast Inputs'!$B$6:$I$31,R$383,FALSE)</f>
        <v>0.16610578809635954</v>
      </c>
      <c r="S447" s="99">
        <f>VLOOKUP($A447,'Price Forecast Inputs'!$B$6:$I$31,S$383,FALSE)</f>
        <v>0</v>
      </c>
      <c r="T447" s="99">
        <f>VLOOKUP($A447,'Price Forecast Inputs'!$B$6:$I$31,T$383,FALSE)</f>
        <v>0.12415337864609893</v>
      </c>
      <c r="U447" s="99">
        <f>VLOOKUP($A447,'Price Forecast Inputs'!$B$6:$I$31,U$383,FALSE)</f>
        <v>0.24550053721070014</v>
      </c>
      <c r="W447" s="97">
        <f t="shared" si="32"/>
        <v>1.0206485374047274</v>
      </c>
      <c r="X447" s="97">
        <f t="shared" si="32"/>
        <v>0.99852149735877938</v>
      </c>
      <c r="Y447" s="97">
        <f t="shared" si="32"/>
        <v>0.97659981539545149</v>
      </c>
      <c r="Z447" s="97">
        <f t="shared" si="32"/>
        <v>1.0079012916884273</v>
      </c>
      <c r="AA447" s="97">
        <f t="shared" si="32"/>
        <v>0.9866835457304638</v>
      </c>
      <c r="AB447" s="97">
        <f t="shared" si="32"/>
        <v>1.0184652645705328</v>
      </c>
      <c r="AC447" s="97">
        <f t="shared" si="32"/>
        <v>1.0631502721671751</v>
      </c>
      <c r="AD447" s="96"/>
    </row>
    <row r="448" spans="1:30" x14ac:dyDescent="0.2">
      <c r="A448" s="7">
        <f t="shared" si="20"/>
        <v>2027</v>
      </c>
      <c r="B448" s="7">
        <f t="shared" si="21"/>
        <v>3</v>
      </c>
      <c r="C448" s="19">
        <f t="shared" si="26"/>
        <v>0.11874047612352528</v>
      </c>
      <c r="D448" s="19">
        <f t="shared" si="27"/>
        <v>9.5887711426744113E-2</v>
      </c>
      <c r="E448" s="19">
        <f t="shared" si="28"/>
        <v>8.9375744218696082E-2</v>
      </c>
      <c r="F448" s="19">
        <f t="shared" si="29"/>
        <v>0.16858299037218963</v>
      </c>
      <c r="G448" s="217"/>
      <c r="H448" s="19">
        <f t="shared" si="30"/>
        <v>0.12601624207977</v>
      </c>
      <c r="I448" s="19">
        <f t="shared" si="31"/>
        <v>0.26608884212223621</v>
      </c>
      <c r="J448" s="1"/>
      <c r="K448" s="1"/>
      <c r="L448" s="1"/>
      <c r="O448" s="99">
        <f>VLOOKUP($A448,'Price Forecast Inputs'!$B$6:$I$31,O$383,FALSE)</f>
        <v>0.11695912284816398</v>
      </c>
      <c r="P448" s="99">
        <f>VLOOKUP($A448,'Price Forecast Inputs'!$B$6:$I$31,P$383,FALSE)</f>
        <v>9.6658341643935927E-2</v>
      </c>
      <c r="Q448" s="99">
        <f>VLOOKUP($A448,'Price Forecast Inputs'!$B$6:$I$31,Q$383,FALSE)</f>
        <v>9.1491695016214875E-2</v>
      </c>
      <c r="R448" s="99">
        <f>VLOOKUP($A448,'Price Forecast Inputs'!$B$6:$I$31,R$383,FALSE)</f>
        <v>0.16610578809635954</v>
      </c>
      <c r="S448" s="99">
        <f>VLOOKUP($A448,'Price Forecast Inputs'!$B$6:$I$31,S$383,FALSE)</f>
        <v>0</v>
      </c>
      <c r="T448" s="99">
        <f>VLOOKUP($A448,'Price Forecast Inputs'!$B$6:$I$31,T$383,FALSE)</f>
        <v>0.12415337864609893</v>
      </c>
      <c r="U448" s="99">
        <f>VLOOKUP($A448,'Price Forecast Inputs'!$B$6:$I$31,U$383,FALSE)</f>
        <v>0.24550053721070014</v>
      </c>
      <c r="W448" s="97">
        <f t="shared" si="32"/>
        <v>1.0152305628836995</v>
      </c>
      <c r="X448" s="97">
        <f t="shared" si="32"/>
        <v>0.99202727665212154</v>
      </c>
      <c r="Y448" s="97">
        <f t="shared" si="32"/>
        <v>0.97687275553104813</v>
      </c>
      <c r="Z448" s="97">
        <f t="shared" si="32"/>
        <v>1.0149134012981718</v>
      </c>
      <c r="AA448" s="97">
        <f t="shared" si="32"/>
        <v>0.99579893474516001</v>
      </c>
      <c r="AB448" s="97">
        <f t="shared" si="32"/>
        <v>1.0150045327318975</v>
      </c>
      <c r="AC448" s="97">
        <f t="shared" si="32"/>
        <v>1.0838625656198309</v>
      </c>
      <c r="AD448" s="96"/>
    </row>
    <row r="449" spans="1:30" x14ac:dyDescent="0.2">
      <c r="A449" s="7">
        <f t="shared" si="20"/>
        <v>2027</v>
      </c>
      <c r="B449" s="7">
        <f t="shared" si="21"/>
        <v>4</v>
      </c>
      <c r="C449" s="19">
        <f t="shared" si="26"/>
        <v>0.11838846872483848</v>
      </c>
      <c r="D449" s="19">
        <f t="shared" si="27"/>
        <v>9.7116961346090269E-2</v>
      </c>
      <c r="E449" s="19">
        <f t="shared" si="28"/>
        <v>9.1721221991600432E-2</v>
      </c>
      <c r="F449" s="19">
        <f t="shared" si="29"/>
        <v>0.16902467737844526</v>
      </c>
      <c r="G449" s="217"/>
      <c r="H449" s="19">
        <f t="shared" si="30"/>
        <v>0.12578193896941184</v>
      </c>
      <c r="I449" s="19">
        <f t="shared" si="31"/>
        <v>0.26314452836367397</v>
      </c>
      <c r="J449" s="1"/>
      <c r="K449" s="1"/>
      <c r="L449" s="1"/>
      <c r="O449" s="99">
        <f>VLOOKUP($A449,'Price Forecast Inputs'!$B$6:$I$31,O$383,FALSE)</f>
        <v>0.11695912284816398</v>
      </c>
      <c r="P449" s="99">
        <f>VLOOKUP($A449,'Price Forecast Inputs'!$B$6:$I$31,P$383,FALSE)</f>
        <v>9.6658341643935927E-2</v>
      </c>
      <c r="Q449" s="99">
        <f>VLOOKUP($A449,'Price Forecast Inputs'!$B$6:$I$31,Q$383,FALSE)</f>
        <v>9.1491695016214875E-2</v>
      </c>
      <c r="R449" s="99">
        <f>VLOOKUP($A449,'Price Forecast Inputs'!$B$6:$I$31,R$383,FALSE)</f>
        <v>0.16610578809635954</v>
      </c>
      <c r="S449" s="99">
        <f>VLOOKUP($A449,'Price Forecast Inputs'!$B$6:$I$31,S$383,FALSE)</f>
        <v>0</v>
      </c>
      <c r="T449" s="99">
        <f>VLOOKUP($A449,'Price Forecast Inputs'!$B$6:$I$31,T$383,FALSE)</f>
        <v>0.12415337864609893</v>
      </c>
      <c r="U449" s="99">
        <f>VLOOKUP($A449,'Price Forecast Inputs'!$B$6:$I$31,U$383,FALSE)</f>
        <v>0.24550053721070014</v>
      </c>
      <c r="W449" s="97">
        <f t="shared" si="32"/>
        <v>1.012220901130817</v>
      </c>
      <c r="X449" s="97">
        <f t="shared" si="32"/>
        <v>1.0047447503687139</v>
      </c>
      <c r="Y449" s="97">
        <f t="shared" si="32"/>
        <v>1.0025087192377939</v>
      </c>
      <c r="Z449" s="97">
        <f t="shared" si="32"/>
        <v>1.0175724718297743</v>
      </c>
      <c r="AA449" s="97">
        <f t="shared" si="32"/>
        <v>1.0012413357599701</v>
      </c>
      <c r="AB449" s="97">
        <f t="shared" si="32"/>
        <v>1.0131173258518815</v>
      </c>
      <c r="AC449" s="97">
        <f t="shared" si="32"/>
        <v>1.0718694604640759</v>
      </c>
      <c r="AD449" s="96"/>
    </row>
    <row r="450" spans="1:30" x14ac:dyDescent="0.2">
      <c r="A450" s="7">
        <f t="shared" si="20"/>
        <v>2027</v>
      </c>
      <c r="B450" s="7">
        <f t="shared" si="21"/>
        <v>5</v>
      </c>
      <c r="C450" s="19">
        <f t="shared" si="26"/>
        <v>0.11806837740630349</v>
      </c>
      <c r="D450" s="19">
        <f t="shared" si="27"/>
        <v>9.6748391431415864E-2</v>
      </c>
      <c r="E450" s="19">
        <f t="shared" si="28"/>
        <v>9.0837353582533989E-2</v>
      </c>
      <c r="F450" s="19">
        <f t="shared" si="29"/>
        <v>0.16710125240773593</v>
      </c>
      <c r="G450" s="217"/>
      <c r="H450" s="19">
        <f t="shared" si="30"/>
        <v>0.12531945644537168</v>
      </c>
      <c r="I450" s="19">
        <f t="shared" si="31"/>
        <v>0.25018614282720253</v>
      </c>
      <c r="J450" s="1"/>
      <c r="K450" s="1"/>
      <c r="L450" s="1"/>
      <c r="O450" s="99">
        <f>VLOOKUP($A450,'Price Forecast Inputs'!$B$6:$I$31,O$383,FALSE)</f>
        <v>0.11695912284816398</v>
      </c>
      <c r="P450" s="99">
        <f>VLOOKUP($A450,'Price Forecast Inputs'!$B$6:$I$31,P$383,FALSE)</f>
        <v>9.6658341643935927E-2</v>
      </c>
      <c r="Q450" s="99">
        <f>VLOOKUP($A450,'Price Forecast Inputs'!$B$6:$I$31,Q$383,FALSE)</f>
        <v>9.1491695016214875E-2</v>
      </c>
      <c r="R450" s="99">
        <f>VLOOKUP($A450,'Price Forecast Inputs'!$B$6:$I$31,R$383,FALSE)</f>
        <v>0.16610578809635954</v>
      </c>
      <c r="S450" s="99">
        <f>VLOOKUP($A450,'Price Forecast Inputs'!$B$6:$I$31,S$383,FALSE)</f>
        <v>0</v>
      </c>
      <c r="T450" s="99">
        <f>VLOOKUP($A450,'Price Forecast Inputs'!$B$6:$I$31,T$383,FALSE)</f>
        <v>0.12415337864609893</v>
      </c>
      <c r="U450" s="99">
        <f>VLOOKUP($A450,'Price Forecast Inputs'!$B$6:$I$31,U$383,FALSE)</f>
        <v>0.24550053721070014</v>
      </c>
      <c r="W450" s="97">
        <f t="shared" si="32"/>
        <v>1.0094841217266954</v>
      </c>
      <c r="X450" s="97">
        <f t="shared" si="32"/>
        <v>1.0009316297584709</v>
      </c>
      <c r="Y450" s="97">
        <f t="shared" si="32"/>
        <v>0.99284807835765954</v>
      </c>
      <c r="Z450" s="97">
        <f t="shared" si="32"/>
        <v>1.0059929537843613</v>
      </c>
      <c r="AA450" s="97">
        <f t="shared" si="32"/>
        <v>1.0130865430189089</v>
      </c>
      <c r="AB450" s="97">
        <f t="shared" si="32"/>
        <v>1.0093922357328404</v>
      </c>
      <c r="AC450" s="97">
        <f t="shared" si="32"/>
        <v>1.0190859281602345</v>
      </c>
      <c r="AD450" s="96"/>
    </row>
    <row r="451" spans="1:30" x14ac:dyDescent="0.2">
      <c r="A451" s="7">
        <f t="shared" si="20"/>
        <v>2027</v>
      </c>
      <c r="B451" s="7">
        <f t="shared" si="21"/>
        <v>6</v>
      </c>
      <c r="C451" s="19">
        <f t="shared" si="26"/>
        <v>0.11529981298628708</v>
      </c>
      <c r="D451" s="19">
        <f t="shared" si="27"/>
        <v>9.6965469791745904E-2</v>
      </c>
      <c r="E451" s="19">
        <f t="shared" si="28"/>
        <v>9.1562294711427128E-2</v>
      </c>
      <c r="F451" s="19">
        <f t="shared" si="29"/>
        <v>0.16383344275629735</v>
      </c>
      <c r="G451" s="217"/>
      <c r="H451" s="19">
        <f t="shared" si="30"/>
        <v>0.12286418482481166</v>
      </c>
      <c r="I451" s="19">
        <f t="shared" si="31"/>
        <v>0.23298886533378002</v>
      </c>
      <c r="J451" s="1"/>
      <c r="K451" s="1"/>
      <c r="L451" s="1"/>
      <c r="O451" s="99">
        <f>VLOOKUP($A451,'Price Forecast Inputs'!$B$6:$I$31,O$383,FALSE)</f>
        <v>0.11695912284816398</v>
      </c>
      <c r="P451" s="99">
        <f>VLOOKUP($A451,'Price Forecast Inputs'!$B$6:$I$31,P$383,FALSE)</f>
        <v>9.6658341643935927E-2</v>
      </c>
      <c r="Q451" s="99">
        <f>VLOOKUP($A451,'Price Forecast Inputs'!$B$6:$I$31,Q$383,FALSE)</f>
        <v>9.1491695016214875E-2</v>
      </c>
      <c r="R451" s="99">
        <f>VLOOKUP($A451,'Price Forecast Inputs'!$B$6:$I$31,R$383,FALSE)</f>
        <v>0.16610578809635954</v>
      </c>
      <c r="S451" s="99">
        <f>VLOOKUP($A451,'Price Forecast Inputs'!$B$6:$I$31,S$383,FALSE)</f>
        <v>0</v>
      </c>
      <c r="T451" s="99">
        <f>VLOOKUP($A451,'Price Forecast Inputs'!$B$6:$I$31,T$383,FALSE)</f>
        <v>0.12415337864609893</v>
      </c>
      <c r="U451" s="99">
        <f>VLOOKUP($A451,'Price Forecast Inputs'!$B$6:$I$31,U$383,FALSE)</f>
        <v>0.24550053721070014</v>
      </c>
      <c r="W451" s="97">
        <f t="shared" si="32"/>
        <v>0.9858129077794896</v>
      </c>
      <c r="X451" s="97">
        <f t="shared" si="32"/>
        <v>1.003177461381878</v>
      </c>
      <c r="Y451" s="97">
        <f t="shared" si="32"/>
        <v>1.0007716514072642</v>
      </c>
      <c r="Z451" s="97">
        <f t="shared" si="32"/>
        <v>0.9863198906786802</v>
      </c>
      <c r="AA451" s="97">
        <f t="shared" si="32"/>
        <v>1.0159537883310807</v>
      </c>
      <c r="AB451" s="97">
        <f t="shared" si="32"/>
        <v>0.98961611971139241</v>
      </c>
      <c r="AC451" s="97">
        <f t="shared" si="32"/>
        <v>0.9490360712889927</v>
      </c>
      <c r="AD451" s="96"/>
    </row>
    <row r="452" spans="1:30" x14ac:dyDescent="0.2">
      <c r="A452" s="7">
        <f t="shared" si="20"/>
        <v>2027</v>
      </c>
      <c r="B452" s="7">
        <f t="shared" si="21"/>
        <v>7</v>
      </c>
      <c r="C452" s="19">
        <f t="shared" si="26"/>
        <v>0.11468971693421716</v>
      </c>
      <c r="D452" s="19">
        <f t="shared" si="27"/>
        <v>9.5585425789352155E-2</v>
      </c>
      <c r="E452" s="19">
        <f t="shared" si="28"/>
        <v>9.2917627339368522E-2</v>
      </c>
      <c r="F452" s="19">
        <f t="shared" si="29"/>
        <v>0.16315554524111073</v>
      </c>
      <c r="G452" s="217"/>
      <c r="H452" s="19">
        <f t="shared" si="30"/>
        <v>0.1213749176177765</v>
      </c>
      <c r="I452" s="19">
        <f t="shared" si="31"/>
        <v>0.22579214658566868</v>
      </c>
      <c r="J452" s="1"/>
      <c r="K452" s="1"/>
      <c r="L452" s="1"/>
      <c r="O452" s="99">
        <f>VLOOKUP($A452,'Price Forecast Inputs'!$B$6:$I$31,O$383,FALSE)</f>
        <v>0.11695912284816398</v>
      </c>
      <c r="P452" s="99">
        <f>VLOOKUP($A452,'Price Forecast Inputs'!$B$6:$I$31,P$383,FALSE)</f>
        <v>9.6658341643935927E-2</v>
      </c>
      <c r="Q452" s="99">
        <f>VLOOKUP($A452,'Price Forecast Inputs'!$B$6:$I$31,Q$383,FALSE)</f>
        <v>9.1491695016214875E-2</v>
      </c>
      <c r="R452" s="99">
        <f>VLOOKUP($A452,'Price Forecast Inputs'!$B$6:$I$31,R$383,FALSE)</f>
        <v>0.16610578809635954</v>
      </c>
      <c r="S452" s="99">
        <f>VLOOKUP($A452,'Price Forecast Inputs'!$B$6:$I$31,S$383,FALSE)</f>
        <v>0</v>
      </c>
      <c r="T452" s="99">
        <f>VLOOKUP($A452,'Price Forecast Inputs'!$B$6:$I$31,T$383,FALSE)</f>
        <v>0.12415337864609893</v>
      </c>
      <c r="U452" s="99">
        <f>VLOOKUP($A452,'Price Forecast Inputs'!$B$6:$I$31,U$383,FALSE)</f>
        <v>0.24550053721070014</v>
      </c>
      <c r="W452" s="97">
        <f t="shared" si="32"/>
        <v>0.98059658914428627</v>
      </c>
      <c r="X452" s="97">
        <f t="shared" si="32"/>
        <v>0.98889991452019621</v>
      </c>
      <c r="Y452" s="97">
        <f t="shared" si="32"/>
        <v>1.01558537442006</v>
      </c>
      <c r="Z452" s="97">
        <f t="shared" si="32"/>
        <v>0.98223877151386596</v>
      </c>
      <c r="AA452" s="97">
        <f t="shared" si="32"/>
        <v>1.023895018564682</v>
      </c>
      <c r="AB452" s="97">
        <f t="shared" si="32"/>
        <v>0.97762073768252022</v>
      </c>
      <c r="AC452" s="97">
        <f t="shared" si="32"/>
        <v>0.91972159878364423</v>
      </c>
      <c r="AD452" s="96"/>
    </row>
    <row r="453" spans="1:30" x14ac:dyDescent="0.2">
      <c r="A453" s="7">
        <f t="shared" si="20"/>
        <v>2027</v>
      </c>
      <c r="B453" s="7">
        <f t="shared" si="21"/>
        <v>8</v>
      </c>
      <c r="C453" s="19">
        <f t="shared" si="26"/>
        <v>0.11505527579152329</v>
      </c>
      <c r="D453" s="19">
        <f t="shared" si="27"/>
        <v>9.7090712263592838E-2</v>
      </c>
      <c r="E453" s="19">
        <f t="shared" si="28"/>
        <v>9.3447815953725352E-2</v>
      </c>
      <c r="F453" s="19">
        <f t="shared" si="29"/>
        <v>0.16316917465681066</v>
      </c>
      <c r="G453" s="217"/>
      <c r="H453" s="19">
        <f t="shared" si="30"/>
        <v>0.12233783613344575</v>
      </c>
      <c r="I453" s="19">
        <f t="shared" si="31"/>
        <v>0.2242338689532111</v>
      </c>
      <c r="J453" s="1"/>
      <c r="K453" s="1"/>
      <c r="L453" s="1"/>
      <c r="O453" s="99">
        <f>VLOOKUP($A453,'Price Forecast Inputs'!$B$6:$I$31,O$383,FALSE)</f>
        <v>0.11695912284816398</v>
      </c>
      <c r="P453" s="99">
        <f>VLOOKUP($A453,'Price Forecast Inputs'!$B$6:$I$31,P$383,FALSE)</f>
        <v>9.6658341643935927E-2</v>
      </c>
      <c r="Q453" s="99">
        <f>VLOOKUP($A453,'Price Forecast Inputs'!$B$6:$I$31,Q$383,FALSE)</f>
        <v>9.1491695016214875E-2</v>
      </c>
      <c r="R453" s="99">
        <f>VLOOKUP($A453,'Price Forecast Inputs'!$B$6:$I$31,R$383,FALSE)</f>
        <v>0.16610578809635954</v>
      </c>
      <c r="S453" s="99">
        <f>VLOOKUP($A453,'Price Forecast Inputs'!$B$6:$I$31,S$383,FALSE)</f>
        <v>0</v>
      </c>
      <c r="T453" s="99">
        <f>VLOOKUP($A453,'Price Forecast Inputs'!$B$6:$I$31,T$383,FALSE)</f>
        <v>0.12415337864609893</v>
      </c>
      <c r="U453" s="99">
        <f>VLOOKUP($A453,'Price Forecast Inputs'!$B$6:$I$31,U$383,FALSE)</f>
        <v>0.24550053721070014</v>
      </c>
      <c r="W453" s="97">
        <f t="shared" si="32"/>
        <v>0.98372211581039082</v>
      </c>
      <c r="X453" s="97">
        <f t="shared" si="32"/>
        <v>1.0044731847484996</v>
      </c>
      <c r="Y453" s="97">
        <f t="shared" si="32"/>
        <v>1.0213803114825208</v>
      </c>
      <c r="Z453" s="97">
        <f t="shared" si="32"/>
        <v>0.98232082413741462</v>
      </c>
      <c r="AA453" s="97">
        <f t="shared" si="32"/>
        <v>1.01962616429935</v>
      </c>
      <c r="AB453" s="97">
        <f t="shared" si="32"/>
        <v>0.98537661614648109</v>
      </c>
      <c r="AC453" s="97">
        <f t="shared" si="32"/>
        <v>0.91337424960810987</v>
      </c>
      <c r="AD453" s="96"/>
    </row>
    <row r="454" spans="1:30" x14ac:dyDescent="0.2">
      <c r="A454" s="7">
        <f t="shared" si="20"/>
        <v>2027</v>
      </c>
      <c r="B454" s="7">
        <f t="shared" si="21"/>
        <v>9</v>
      </c>
      <c r="C454" s="19">
        <f t="shared" si="26"/>
        <v>0.11493925399903104</v>
      </c>
      <c r="D454" s="19">
        <f t="shared" si="27"/>
        <v>9.7243377470742354E-2</v>
      </c>
      <c r="E454" s="19">
        <f t="shared" si="28"/>
        <v>9.5186717433865309E-2</v>
      </c>
      <c r="F454" s="19">
        <f t="shared" si="29"/>
        <v>0.16391430446463404</v>
      </c>
      <c r="G454" s="217"/>
      <c r="H454" s="19">
        <f t="shared" si="30"/>
        <v>0.12190190301592967</v>
      </c>
      <c r="I454" s="19">
        <f t="shared" si="31"/>
        <v>0.22385955342683556</v>
      </c>
      <c r="J454" s="1"/>
      <c r="K454" s="1"/>
      <c r="L454" s="1"/>
      <c r="O454" s="99">
        <f>VLOOKUP($A454,'Price Forecast Inputs'!$B$6:$I$31,O$383,FALSE)</f>
        <v>0.11695912284816398</v>
      </c>
      <c r="P454" s="99">
        <f>VLOOKUP($A454,'Price Forecast Inputs'!$B$6:$I$31,P$383,FALSE)</f>
        <v>9.6658341643935927E-2</v>
      </c>
      <c r="Q454" s="99">
        <f>VLOOKUP($A454,'Price Forecast Inputs'!$B$6:$I$31,Q$383,FALSE)</f>
        <v>9.1491695016214875E-2</v>
      </c>
      <c r="R454" s="99">
        <f>VLOOKUP($A454,'Price Forecast Inputs'!$B$6:$I$31,R$383,FALSE)</f>
        <v>0.16610578809635954</v>
      </c>
      <c r="S454" s="99">
        <f>VLOOKUP($A454,'Price Forecast Inputs'!$B$6:$I$31,S$383,FALSE)</f>
        <v>0</v>
      </c>
      <c r="T454" s="99">
        <f>VLOOKUP($A454,'Price Forecast Inputs'!$B$6:$I$31,T$383,FALSE)</f>
        <v>0.12415337864609893</v>
      </c>
      <c r="U454" s="99">
        <f>VLOOKUP($A454,'Price Forecast Inputs'!$B$6:$I$31,U$383,FALSE)</f>
        <v>0.24550053721070014</v>
      </c>
      <c r="W454" s="97">
        <f t="shared" si="32"/>
        <v>0.98273012998092391</v>
      </c>
      <c r="X454" s="97">
        <f t="shared" si="32"/>
        <v>1.0060526160169554</v>
      </c>
      <c r="Y454" s="97">
        <f t="shared" si="32"/>
        <v>1.0403864243305971</v>
      </c>
      <c r="Z454" s="97">
        <f t="shared" si="32"/>
        <v>0.98680669917140884</v>
      </c>
      <c r="AA454" s="97">
        <f t="shared" si="32"/>
        <v>1.0038648437230764</v>
      </c>
      <c r="AB454" s="97">
        <f t="shared" si="32"/>
        <v>0.98186536963615678</v>
      </c>
      <c r="AC454" s="97">
        <f t="shared" si="32"/>
        <v>0.9118495461160997</v>
      </c>
      <c r="AD454" s="96"/>
    </row>
    <row r="455" spans="1:30" x14ac:dyDescent="0.2">
      <c r="A455" s="7">
        <f t="shared" si="20"/>
        <v>2027</v>
      </c>
      <c r="B455" s="7">
        <f t="shared" si="21"/>
        <v>10</v>
      </c>
      <c r="C455" s="19">
        <f t="shared" si="26"/>
        <v>0.11669730443369937</v>
      </c>
      <c r="D455" s="19">
        <f t="shared" si="27"/>
        <v>9.7800893935978656E-2</v>
      </c>
      <c r="E455" s="19">
        <f t="shared" si="28"/>
        <v>9.2966816644378031E-2</v>
      </c>
      <c r="F455" s="19">
        <f t="shared" si="29"/>
        <v>0.16510952526988218</v>
      </c>
      <c r="G455" s="217"/>
      <c r="H455" s="19">
        <f t="shared" si="30"/>
        <v>0.12386902622638493</v>
      </c>
      <c r="I455" s="19">
        <f t="shared" si="31"/>
        <v>0.23524487794005014</v>
      </c>
      <c r="J455" s="1"/>
      <c r="K455" s="1"/>
      <c r="L455" s="1"/>
      <c r="O455" s="99">
        <f>VLOOKUP($A455,'Price Forecast Inputs'!$B$6:$I$31,O$383,FALSE)</f>
        <v>0.11695912284816398</v>
      </c>
      <c r="P455" s="99">
        <f>VLOOKUP($A455,'Price Forecast Inputs'!$B$6:$I$31,P$383,FALSE)</f>
        <v>9.6658341643935927E-2</v>
      </c>
      <c r="Q455" s="99">
        <f>VLOOKUP($A455,'Price Forecast Inputs'!$B$6:$I$31,Q$383,FALSE)</f>
        <v>9.1491695016214875E-2</v>
      </c>
      <c r="R455" s="99">
        <f>VLOOKUP($A455,'Price Forecast Inputs'!$B$6:$I$31,R$383,FALSE)</f>
        <v>0.16610578809635954</v>
      </c>
      <c r="S455" s="99">
        <f>VLOOKUP($A455,'Price Forecast Inputs'!$B$6:$I$31,S$383,FALSE)</f>
        <v>0</v>
      </c>
      <c r="T455" s="99">
        <f>VLOOKUP($A455,'Price Forecast Inputs'!$B$6:$I$31,T$383,FALSE)</f>
        <v>0.12415337864609893</v>
      </c>
      <c r="U455" s="99">
        <f>VLOOKUP($A455,'Price Forecast Inputs'!$B$6:$I$31,U$383,FALSE)</f>
        <v>0.24550053721070014</v>
      </c>
      <c r="W455" s="97">
        <f t="shared" si="32"/>
        <v>0.99776145367638824</v>
      </c>
      <c r="X455" s="97">
        <f t="shared" si="32"/>
        <v>1.011820524463906</v>
      </c>
      <c r="Y455" s="97">
        <f t="shared" si="32"/>
        <v>1.0161230112514772</v>
      </c>
      <c r="Z455" s="97">
        <f t="shared" si="32"/>
        <v>0.99400223894727013</v>
      </c>
      <c r="AA455" s="97">
        <f t="shared" si="32"/>
        <v>1.000826181801868</v>
      </c>
      <c r="AB455" s="97">
        <f t="shared" si="32"/>
        <v>0.9977096682924389</v>
      </c>
      <c r="AC455" s="97">
        <f t="shared" si="32"/>
        <v>0.95822551189837879</v>
      </c>
      <c r="AD455" s="96"/>
    </row>
    <row r="456" spans="1:30" x14ac:dyDescent="0.2">
      <c r="A456" s="7">
        <f t="shared" si="20"/>
        <v>2027</v>
      </c>
      <c r="B456" s="7">
        <f t="shared" si="21"/>
        <v>11</v>
      </c>
      <c r="C456" s="19">
        <f t="shared" si="26"/>
        <v>0.11813509281266203</v>
      </c>
      <c r="D456" s="19">
        <f t="shared" si="27"/>
        <v>9.7294052166739878E-2</v>
      </c>
      <c r="E456" s="19">
        <f t="shared" si="28"/>
        <v>9.0171832930741672E-2</v>
      </c>
      <c r="F456" s="19">
        <f t="shared" si="29"/>
        <v>0.16833491589094843</v>
      </c>
      <c r="G456" s="217"/>
      <c r="H456" s="19">
        <f t="shared" si="30"/>
        <v>0.12544562565061565</v>
      </c>
      <c r="I456" s="19">
        <f t="shared" si="31"/>
        <v>0.25136387749312838</v>
      </c>
      <c r="J456" s="1"/>
      <c r="K456" s="1"/>
      <c r="L456" s="1"/>
      <c r="O456" s="99">
        <f>VLOOKUP($A456,'Price Forecast Inputs'!$B$6:$I$31,O$383,FALSE)</f>
        <v>0.11695912284816398</v>
      </c>
      <c r="P456" s="99">
        <f>VLOOKUP($A456,'Price Forecast Inputs'!$B$6:$I$31,P$383,FALSE)</f>
        <v>9.6658341643935927E-2</v>
      </c>
      <c r="Q456" s="99">
        <f>VLOOKUP($A456,'Price Forecast Inputs'!$B$6:$I$31,Q$383,FALSE)</f>
        <v>9.1491695016214875E-2</v>
      </c>
      <c r="R456" s="99">
        <f>VLOOKUP($A456,'Price Forecast Inputs'!$B$6:$I$31,R$383,FALSE)</f>
        <v>0.16610578809635954</v>
      </c>
      <c r="S456" s="99">
        <f>VLOOKUP($A456,'Price Forecast Inputs'!$B$6:$I$31,S$383,FALSE)</f>
        <v>0</v>
      </c>
      <c r="T456" s="99">
        <f>VLOOKUP($A456,'Price Forecast Inputs'!$B$6:$I$31,T$383,FALSE)</f>
        <v>0.12415337864609893</v>
      </c>
      <c r="U456" s="99">
        <f>VLOOKUP($A456,'Price Forecast Inputs'!$B$6:$I$31,U$383,FALSE)</f>
        <v>0.24550053721070014</v>
      </c>
      <c r="W456" s="97">
        <f t="shared" ref="W456:AC465" si="33">W444</f>
        <v>1.010054538165652</v>
      </c>
      <c r="X456" s="97">
        <f t="shared" si="33"/>
        <v>1.0065768821603183</v>
      </c>
      <c r="Y456" s="97">
        <f t="shared" si="33"/>
        <v>0.98557396837779332</v>
      </c>
      <c r="Z456" s="97">
        <f t="shared" si="33"/>
        <v>1.0134199284692942</v>
      </c>
      <c r="AA456" s="97">
        <f t="shared" si="33"/>
        <v>0.99244991691168338</v>
      </c>
      <c r="AB456" s="97">
        <f t="shared" si="33"/>
        <v>1.0104084723155242</v>
      </c>
      <c r="AC456" s="97">
        <f t="shared" si="33"/>
        <v>1.023883207544251</v>
      </c>
      <c r="AD456" s="96"/>
    </row>
    <row r="457" spans="1:30" x14ac:dyDescent="0.2">
      <c r="A457" s="7">
        <f t="shared" si="20"/>
        <v>2027</v>
      </c>
      <c r="B457" s="7">
        <f t="shared" si="21"/>
        <v>12</v>
      </c>
      <c r="C457" s="19">
        <f t="shared" si="26"/>
        <v>0.1178686089414818</v>
      </c>
      <c r="D457" s="19">
        <f t="shared" si="27"/>
        <v>9.6352679679864162E-2</v>
      </c>
      <c r="E457" s="19">
        <f t="shared" si="28"/>
        <v>9.0430518125596701E-2</v>
      </c>
      <c r="F457" s="19">
        <f t="shared" si="29"/>
        <v>0.16855379789423505</v>
      </c>
      <c r="G457" s="217"/>
      <c r="H457" s="19">
        <f t="shared" si="30"/>
        <v>0.12494057679862859</v>
      </c>
      <c r="I457" s="19">
        <f t="shared" si="31"/>
        <v>0.26278233398122325</v>
      </c>
      <c r="J457" s="1"/>
      <c r="K457" s="1"/>
      <c r="L457" s="1"/>
      <c r="O457" s="99">
        <f>VLOOKUP($A457,'Price Forecast Inputs'!$B$6:$I$31,O$383,FALSE)</f>
        <v>0.11695912284816398</v>
      </c>
      <c r="P457" s="99">
        <f>VLOOKUP($A457,'Price Forecast Inputs'!$B$6:$I$31,P$383,FALSE)</f>
        <v>9.6658341643935927E-2</v>
      </c>
      <c r="Q457" s="99">
        <f>VLOOKUP($A457,'Price Forecast Inputs'!$B$6:$I$31,Q$383,FALSE)</f>
        <v>9.1491695016214875E-2</v>
      </c>
      <c r="R457" s="99">
        <f>VLOOKUP($A457,'Price Forecast Inputs'!$B$6:$I$31,R$383,FALSE)</f>
        <v>0.16610578809635954</v>
      </c>
      <c r="S457" s="99">
        <f>VLOOKUP($A457,'Price Forecast Inputs'!$B$6:$I$31,S$383,FALSE)</f>
        <v>0</v>
      </c>
      <c r="T457" s="99">
        <f>VLOOKUP($A457,'Price Forecast Inputs'!$B$6:$I$31,T$383,FALSE)</f>
        <v>0.12415337864609893</v>
      </c>
      <c r="U457" s="99">
        <f>VLOOKUP($A457,'Price Forecast Inputs'!$B$6:$I$31,U$383,FALSE)</f>
        <v>0.24550053721070014</v>
      </c>
      <c r="W457" s="97">
        <f t="shared" si="33"/>
        <v>1.0077761022070806</v>
      </c>
      <c r="X457" s="97">
        <f t="shared" si="33"/>
        <v>0.99683770734244803</v>
      </c>
      <c r="Y457" s="97">
        <f t="shared" si="33"/>
        <v>0.98840138560740298</v>
      </c>
      <c r="Z457" s="97">
        <f t="shared" si="33"/>
        <v>1.0147376549964375</v>
      </c>
      <c r="AA457" s="97">
        <f t="shared" si="33"/>
        <v>0.97869053898993841</v>
      </c>
      <c r="AB457" s="97">
        <f t="shared" si="33"/>
        <v>1.0063405294411969</v>
      </c>
      <c r="AC457" s="97">
        <f t="shared" si="33"/>
        <v>1.0703941301590352</v>
      </c>
      <c r="AD457" s="96"/>
    </row>
    <row r="458" spans="1:30" x14ac:dyDescent="0.2">
      <c r="A458" s="7">
        <f t="shared" si="20"/>
        <v>2028</v>
      </c>
      <c r="B458" s="7">
        <f t="shared" si="21"/>
        <v>1</v>
      </c>
      <c r="C458" s="19">
        <f t="shared" si="26"/>
        <v>0.11616334344852927</v>
      </c>
      <c r="D458" s="19">
        <f t="shared" si="27"/>
        <v>9.5123565276246852E-2</v>
      </c>
      <c r="E458" s="19">
        <f t="shared" si="28"/>
        <v>8.9803417969352622E-2</v>
      </c>
      <c r="F458" s="19">
        <f t="shared" si="29"/>
        <v>0.16527865095834515</v>
      </c>
      <c r="G458" s="217"/>
      <c r="H458" s="19">
        <f t="shared" si="30"/>
        <v>0.12395943672601635</v>
      </c>
      <c r="I458" s="19">
        <f t="shared" si="31"/>
        <v>0.24912532167043464</v>
      </c>
      <c r="J458" s="1"/>
      <c r="K458" s="1"/>
      <c r="L458" s="1"/>
      <c r="O458" s="99">
        <f>VLOOKUP($A458,'Price Forecast Inputs'!$B$6:$I$31,O$383,FALSE)</f>
        <v>0.11686899374751646</v>
      </c>
      <c r="P458" s="99">
        <f>VLOOKUP($A458,'Price Forecast Inputs'!$B$6:$I$31,P$383,FALSE)</f>
        <v>9.6480412225183207E-2</v>
      </c>
      <c r="Q458" s="99">
        <f>VLOOKUP($A458,'Price Forecast Inputs'!$B$6:$I$31,Q$383,FALSE)</f>
        <v>9.1361264144566787E-2</v>
      </c>
      <c r="R458" s="99">
        <f>VLOOKUP($A458,'Price Forecast Inputs'!$B$6:$I$31,R$383,FALSE)</f>
        <v>0.16631414385926443</v>
      </c>
      <c r="S458" s="99">
        <f>VLOOKUP($A458,'Price Forecast Inputs'!$B$6:$I$31,S$383,FALSE)</f>
        <v>0</v>
      </c>
      <c r="T458" s="99">
        <f>VLOOKUP($A458,'Price Forecast Inputs'!$B$6:$I$31,T$383,FALSE)</f>
        <v>0.12457194102890656</v>
      </c>
      <c r="U458" s="99">
        <f>VLOOKUP($A458,'Price Forecast Inputs'!$B$6:$I$31,U$383,FALSE)</f>
        <v>0.24531135365589521</v>
      </c>
      <c r="W458" s="97">
        <f t="shared" si="33"/>
        <v>0.99396204008984912</v>
      </c>
      <c r="X458" s="97">
        <f t="shared" si="33"/>
        <v>0.98593655522771295</v>
      </c>
      <c r="Y458" s="97">
        <f t="shared" si="33"/>
        <v>0.98294850460093142</v>
      </c>
      <c r="Z458" s="97">
        <f t="shared" si="33"/>
        <v>0.99377387348489421</v>
      </c>
      <c r="AA458" s="97">
        <f t="shared" si="33"/>
        <v>0.96788318812381868</v>
      </c>
      <c r="AB458" s="97">
        <f t="shared" si="33"/>
        <v>0.99508312788713726</v>
      </c>
      <c r="AC458" s="97">
        <f t="shared" si="33"/>
        <v>1.0155474581901716</v>
      </c>
      <c r="AD458" s="96"/>
    </row>
    <row r="459" spans="1:30" x14ac:dyDescent="0.2">
      <c r="A459" s="7">
        <f t="shared" si="20"/>
        <v>2028</v>
      </c>
      <c r="B459" s="7">
        <f t="shared" si="21"/>
        <v>2</v>
      </c>
      <c r="C459" s="19">
        <f t="shared" si="26"/>
        <v>0.11928216753636491</v>
      </c>
      <c r="D459" s="19">
        <f t="shared" si="27"/>
        <v>9.6337765680882217E-2</v>
      </c>
      <c r="E459" s="19">
        <f t="shared" si="28"/>
        <v>8.9223393697879003E-2</v>
      </c>
      <c r="F459" s="19">
        <f t="shared" si="29"/>
        <v>0.16762824042180755</v>
      </c>
      <c r="G459" s="217"/>
      <c r="H459" s="19">
        <f t="shared" si="30"/>
        <v>0.12687219487807014</v>
      </c>
      <c r="I459" s="19">
        <f t="shared" si="31"/>
        <v>0.2608028324049631</v>
      </c>
      <c r="J459" s="1"/>
      <c r="K459" s="1"/>
      <c r="L459" s="1"/>
      <c r="O459" s="99">
        <f>VLOOKUP($A459,'Price Forecast Inputs'!$B$6:$I$31,O$383,FALSE)</f>
        <v>0.11686899374751646</v>
      </c>
      <c r="P459" s="99">
        <f>VLOOKUP($A459,'Price Forecast Inputs'!$B$6:$I$31,P$383,FALSE)</f>
        <v>9.6480412225183207E-2</v>
      </c>
      <c r="Q459" s="99">
        <f>VLOOKUP($A459,'Price Forecast Inputs'!$B$6:$I$31,Q$383,FALSE)</f>
        <v>9.1361264144566787E-2</v>
      </c>
      <c r="R459" s="99">
        <f>VLOOKUP($A459,'Price Forecast Inputs'!$B$6:$I$31,R$383,FALSE)</f>
        <v>0.16631414385926443</v>
      </c>
      <c r="S459" s="99">
        <f>VLOOKUP($A459,'Price Forecast Inputs'!$B$6:$I$31,S$383,FALSE)</f>
        <v>0</v>
      </c>
      <c r="T459" s="99">
        <f>VLOOKUP($A459,'Price Forecast Inputs'!$B$6:$I$31,T$383,FALSE)</f>
        <v>0.12457194102890656</v>
      </c>
      <c r="U459" s="99">
        <f>VLOOKUP($A459,'Price Forecast Inputs'!$B$6:$I$31,U$383,FALSE)</f>
        <v>0.24531135365589521</v>
      </c>
      <c r="W459" s="97">
        <f t="shared" si="33"/>
        <v>1.0206485374047274</v>
      </c>
      <c r="X459" s="97">
        <f t="shared" si="33"/>
        <v>0.99852149735877938</v>
      </c>
      <c r="Y459" s="97">
        <f t="shared" si="33"/>
        <v>0.97659981539545149</v>
      </c>
      <c r="Z459" s="97">
        <f t="shared" si="33"/>
        <v>1.0079012916884273</v>
      </c>
      <c r="AA459" s="97">
        <f t="shared" si="33"/>
        <v>0.9866835457304638</v>
      </c>
      <c r="AB459" s="97">
        <f t="shared" si="33"/>
        <v>1.0184652645705328</v>
      </c>
      <c r="AC459" s="97">
        <f t="shared" si="33"/>
        <v>1.0631502721671751</v>
      </c>
      <c r="AD459" s="96"/>
    </row>
    <row r="460" spans="1:30" x14ac:dyDescent="0.2">
      <c r="A460" s="7">
        <f t="shared" si="20"/>
        <v>2028</v>
      </c>
      <c r="B460" s="7">
        <f t="shared" si="21"/>
        <v>3</v>
      </c>
      <c r="C460" s="19">
        <f t="shared" si="26"/>
        <v>0.11864897430594269</v>
      </c>
      <c r="D460" s="19">
        <f t="shared" si="27"/>
        <v>9.5711200590022555E-2</v>
      </c>
      <c r="E460" s="19">
        <f t="shared" si="28"/>
        <v>8.9248329853702901E-2</v>
      </c>
      <c r="F460" s="19">
        <f t="shared" si="29"/>
        <v>0.16879445342819951</v>
      </c>
      <c r="G460" s="217"/>
      <c r="H460" s="19">
        <f t="shared" si="30"/>
        <v>0.1264410847955508</v>
      </c>
      <c r="I460" s="19">
        <f t="shared" si="31"/>
        <v>0.26588379314915228</v>
      </c>
      <c r="J460" s="1"/>
      <c r="K460" s="1"/>
      <c r="L460" s="1"/>
      <c r="O460" s="99">
        <f>VLOOKUP($A460,'Price Forecast Inputs'!$B$6:$I$31,O$383,FALSE)</f>
        <v>0.11686899374751646</v>
      </c>
      <c r="P460" s="99">
        <f>VLOOKUP($A460,'Price Forecast Inputs'!$B$6:$I$31,P$383,FALSE)</f>
        <v>9.6480412225183207E-2</v>
      </c>
      <c r="Q460" s="99">
        <f>VLOOKUP($A460,'Price Forecast Inputs'!$B$6:$I$31,Q$383,FALSE)</f>
        <v>9.1361264144566787E-2</v>
      </c>
      <c r="R460" s="99">
        <f>VLOOKUP($A460,'Price Forecast Inputs'!$B$6:$I$31,R$383,FALSE)</f>
        <v>0.16631414385926443</v>
      </c>
      <c r="S460" s="99">
        <f>VLOOKUP($A460,'Price Forecast Inputs'!$B$6:$I$31,S$383,FALSE)</f>
        <v>0</v>
      </c>
      <c r="T460" s="99">
        <f>VLOOKUP($A460,'Price Forecast Inputs'!$B$6:$I$31,T$383,FALSE)</f>
        <v>0.12457194102890656</v>
      </c>
      <c r="U460" s="99">
        <f>VLOOKUP($A460,'Price Forecast Inputs'!$B$6:$I$31,U$383,FALSE)</f>
        <v>0.24531135365589521</v>
      </c>
      <c r="W460" s="97">
        <f t="shared" si="33"/>
        <v>1.0152305628836995</v>
      </c>
      <c r="X460" s="97">
        <f t="shared" si="33"/>
        <v>0.99202727665212154</v>
      </c>
      <c r="Y460" s="97">
        <f t="shared" si="33"/>
        <v>0.97687275553104813</v>
      </c>
      <c r="Z460" s="97">
        <f t="shared" si="33"/>
        <v>1.0149134012981718</v>
      </c>
      <c r="AA460" s="97">
        <f t="shared" si="33"/>
        <v>0.99579893474516001</v>
      </c>
      <c r="AB460" s="97">
        <f t="shared" si="33"/>
        <v>1.0150045327318975</v>
      </c>
      <c r="AC460" s="97">
        <f t="shared" si="33"/>
        <v>1.0838625656198309</v>
      </c>
      <c r="AD460" s="96"/>
    </row>
    <row r="461" spans="1:30" x14ac:dyDescent="0.2">
      <c r="A461" s="7">
        <f t="shared" si="20"/>
        <v>2028</v>
      </c>
      <c r="B461" s="7">
        <f t="shared" si="21"/>
        <v>4</v>
      </c>
      <c r="C461" s="19">
        <f t="shared" si="26"/>
        <v>0.11829723816536292</v>
      </c>
      <c r="D461" s="19">
        <f t="shared" si="27"/>
        <v>9.693818769666232E-2</v>
      </c>
      <c r="E461" s="19">
        <f t="shared" si="28"/>
        <v>9.1590463905515437E-2</v>
      </c>
      <c r="F461" s="19">
        <f t="shared" si="29"/>
        <v>0.16923669446712439</v>
      </c>
      <c r="G461" s="217"/>
      <c r="H461" s="19">
        <f t="shared" si="30"/>
        <v>0.12620599177138411</v>
      </c>
      <c r="I461" s="19">
        <f t="shared" si="31"/>
        <v>0.26294174828885652</v>
      </c>
      <c r="J461" s="1"/>
      <c r="K461" s="1"/>
      <c r="L461" s="1"/>
      <c r="O461" s="99">
        <f>VLOOKUP($A461,'Price Forecast Inputs'!$B$6:$I$31,O$383,FALSE)</f>
        <v>0.11686899374751646</v>
      </c>
      <c r="P461" s="99">
        <f>VLOOKUP($A461,'Price Forecast Inputs'!$B$6:$I$31,P$383,FALSE)</f>
        <v>9.6480412225183207E-2</v>
      </c>
      <c r="Q461" s="99">
        <f>VLOOKUP($A461,'Price Forecast Inputs'!$B$6:$I$31,Q$383,FALSE)</f>
        <v>9.1361264144566787E-2</v>
      </c>
      <c r="R461" s="99">
        <f>VLOOKUP($A461,'Price Forecast Inputs'!$B$6:$I$31,R$383,FALSE)</f>
        <v>0.16631414385926443</v>
      </c>
      <c r="S461" s="99">
        <f>VLOOKUP($A461,'Price Forecast Inputs'!$B$6:$I$31,S$383,FALSE)</f>
        <v>0</v>
      </c>
      <c r="T461" s="99">
        <f>VLOOKUP($A461,'Price Forecast Inputs'!$B$6:$I$31,T$383,FALSE)</f>
        <v>0.12457194102890656</v>
      </c>
      <c r="U461" s="99">
        <f>VLOOKUP($A461,'Price Forecast Inputs'!$B$6:$I$31,U$383,FALSE)</f>
        <v>0.24531135365589521</v>
      </c>
      <c r="W461" s="97">
        <f t="shared" si="33"/>
        <v>1.012220901130817</v>
      </c>
      <c r="X461" s="97">
        <f t="shared" si="33"/>
        <v>1.0047447503687139</v>
      </c>
      <c r="Y461" s="97">
        <f t="shared" si="33"/>
        <v>1.0025087192377939</v>
      </c>
      <c r="Z461" s="97">
        <f t="shared" si="33"/>
        <v>1.0175724718297743</v>
      </c>
      <c r="AA461" s="97">
        <f t="shared" si="33"/>
        <v>1.0012413357599701</v>
      </c>
      <c r="AB461" s="97">
        <f t="shared" si="33"/>
        <v>1.0131173258518815</v>
      </c>
      <c r="AC461" s="97">
        <f t="shared" si="33"/>
        <v>1.0718694604640759</v>
      </c>
      <c r="AD461" s="96"/>
    </row>
    <row r="462" spans="1:30" x14ac:dyDescent="0.2">
      <c r="A462" s="7">
        <f t="shared" si="20"/>
        <v>2028</v>
      </c>
      <c r="B462" s="7">
        <f t="shared" si="21"/>
        <v>5</v>
      </c>
      <c r="C462" s="19">
        <f t="shared" si="26"/>
        <v>0.11797739351029431</v>
      </c>
      <c r="D462" s="19">
        <f t="shared" si="27"/>
        <v>9.6570296248321738E-2</v>
      </c>
      <c r="E462" s="19">
        <f t="shared" si="28"/>
        <v>9.0707855542259672E-2</v>
      </c>
      <c r="F462" s="19">
        <f t="shared" si="29"/>
        <v>0.16731085683709862</v>
      </c>
      <c r="G462" s="217"/>
      <c r="H462" s="19">
        <f t="shared" si="30"/>
        <v>0.12574195006474756</v>
      </c>
      <c r="I462" s="19">
        <f t="shared" si="31"/>
        <v>0.24999334852866151</v>
      </c>
      <c r="J462" s="1"/>
      <c r="K462" s="1"/>
      <c r="L462" s="1"/>
      <c r="O462" s="99">
        <f>VLOOKUP($A462,'Price Forecast Inputs'!$B$6:$I$31,O$383,FALSE)</f>
        <v>0.11686899374751646</v>
      </c>
      <c r="P462" s="99">
        <f>VLOOKUP($A462,'Price Forecast Inputs'!$B$6:$I$31,P$383,FALSE)</f>
        <v>9.6480412225183207E-2</v>
      </c>
      <c r="Q462" s="99">
        <f>VLOOKUP($A462,'Price Forecast Inputs'!$B$6:$I$31,Q$383,FALSE)</f>
        <v>9.1361264144566787E-2</v>
      </c>
      <c r="R462" s="99">
        <f>VLOOKUP($A462,'Price Forecast Inputs'!$B$6:$I$31,R$383,FALSE)</f>
        <v>0.16631414385926443</v>
      </c>
      <c r="S462" s="99">
        <f>VLOOKUP($A462,'Price Forecast Inputs'!$B$6:$I$31,S$383,FALSE)</f>
        <v>0</v>
      </c>
      <c r="T462" s="99">
        <f>VLOOKUP($A462,'Price Forecast Inputs'!$B$6:$I$31,T$383,FALSE)</f>
        <v>0.12457194102890656</v>
      </c>
      <c r="U462" s="99">
        <f>VLOOKUP($A462,'Price Forecast Inputs'!$B$6:$I$31,U$383,FALSE)</f>
        <v>0.24531135365589521</v>
      </c>
      <c r="W462" s="97">
        <f t="shared" si="33"/>
        <v>1.0094841217266954</v>
      </c>
      <c r="X462" s="97">
        <f t="shared" si="33"/>
        <v>1.0009316297584709</v>
      </c>
      <c r="Y462" s="97">
        <f t="shared" si="33"/>
        <v>0.99284807835765954</v>
      </c>
      <c r="Z462" s="97">
        <f t="shared" si="33"/>
        <v>1.0059929537843613</v>
      </c>
      <c r="AA462" s="97">
        <f t="shared" si="33"/>
        <v>1.0130865430189089</v>
      </c>
      <c r="AB462" s="97">
        <f t="shared" si="33"/>
        <v>1.0093922357328404</v>
      </c>
      <c r="AC462" s="97">
        <f t="shared" si="33"/>
        <v>1.0190859281602345</v>
      </c>
      <c r="AD462" s="96"/>
    </row>
    <row r="463" spans="1:30" x14ac:dyDescent="0.2">
      <c r="A463" s="7">
        <f t="shared" si="20"/>
        <v>2028</v>
      </c>
      <c r="B463" s="7">
        <f t="shared" si="21"/>
        <v>6</v>
      </c>
      <c r="C463" s="19">
        <f t="shared" si="26"/>
        <v>0.11521096255550219</v>
      </c>
      <c r="D463" s="19">
        <f t="shared" si="27"/>
        <v>9.6786975009136397E-2</v>
      </c>
      <c r="E463" s="19">
        <f t="shared" si="28"/>
        <v>9.1431763192613383E-2</v>
      </c>
      <c r="F463" s="19">
        <f t="shared" si="29"/>
        <v>0.164038948189588</v>
      </c>
      <c r="G463" s="217"/>
      <c r="H463" s="19">
        <f t="shared" si="30"/>
        <v>0.12327840090594291</v>
      </c>
      <c r="I463" s="19">
        <f t="shared" si="31"/>
        <v>0.23280932331617546</v>
      </c>
      <c r="J463" s="1"/>
      <c r="K463" s="1"/>
      <c r="L463" s="1"/>
      <c r="O463" s="99">
        <f>VLOOKUP($A463,'Price Forecast Inputs'!$B$6:$I$31,O$383,FALSE)</f>
        <v>0.11686899374751646</v>
      </c>
      <c r="P463" s="99">
        <f>VLOOKUP($A463,'Price Forecast Inputs'!$B$6:$I$31,P$383,FALSE)</f>
        <v>9.6480412225183207E-2</v>
      </c>
      <c r="Q463" s="99">
        <f>VLOOKUP($A463,'Price Forecast Inputs'!$B$6:$I$31,Q$383,FALSE)</f>
        <v>9.1361264144566787E-2</v>
      </c>
      <c r="R463" s="99">
        <f>VLOOKUP($A463,'Price Forecast Inputs'!$B$6:$I$31,R$383,FALSE)</f>
        <v>0.16631414385926443</v>
      </c>
      <c r="S463" s="99">
        <f>VLOOKUP($A463,'Price Forecast Inputs'!$B$6:$I$31,S$383,FALSE)</f>
        <v>0</v>
      </c>
      <c r="T463" s="99">
        <f>VLOOKUP($A463,'Price Forecast Inputs'!$B$6:$I$31,T$383,FALSE)</f>
        <v>0.12457194102890656</v>
      </c>
      <c r="U463" s="99">
        <f>VLOOKUP($A463,'Price Forecast Inputs'!$B$6:$I$31,U$383,FALSE)</f>
        <v>0.24531135365589521</v>
      </c>
      <c r="W463" s="97">
        <f t="shared" si="33"/>
        <v>0.9858129077794896</v>
      </c>
      <c r="X463" s="97">
        <f t="shared" si="33"/>
        <v>1.003177461381878</v>
      </c>
      <c r="Y463" s="97">
        <f t="shared" si="33"/>
        <v>1.0007716514072642</v>
      </c>
      <c r="Z463" s="97">
        <f t="shared" si="33"/>
        <v>0.9863198906786802</v>
      </c>
      <c r="AA463" s="97">
        <f t="shared" si="33"/>
        <v>1.0159537883310807</v>
      </c>
      <c r="AB463" s="97">
        <f t="shared" si="33"/>
        <v>0.98961611971139241</v>
      </c>
      <c r="AC463" s="97">
        <f t="shared" si="33"/>
        <v>0.9490360712889927</v>
      </c>
      <c r="AD463" s="96"/>
    </row>
    <row r="464" spans="1:30" x14ac:dyDescent="0.2">
      <c r="A464" s="7">
        <f t="shared" si="20"/>
        <v>2028</v>
      </c>
      <c r="B464" s="7">
        <f t="shared" si="21"/>
        <v>7</v>
      </c>
      <c r="C464" s="19">
        <f t="shared" si="26"/>
        <v>0.11460133664553955</v>
      </c>
      <c r="D464" s="19">
        <f t="shared" si="27"/>
        <v>9.5409471402356963E-2</v>
      </c>
      <c r="E464" s="19">
        <f t="shared" si="28"/>
        <v>9.2785163653749864E-2</v>
      </c>
      <c r="F464" s="19">
        <f t="shared" si="29"/>
        <v>0.16336020034970428</v>
      </c>
      <c r="G464" s="217"/>
      <c r="H464" s="19">
        <f t="shared" si="30"/>
        <v>0.12178411288322304</v>
      </c>
      <c r="I464" s="19">
        <f t="shared" si="31"/>
        <v>0.2256181503841799</v>
      </c>
      <c r="J464" s="1"/>
      <c r="K464" s="1"/>
      <c r="L464" s="1"/>
      <c r="O464" s="99">
        <f>VLOOKUP($A464,'Price Forecast Inputs'!$B$6:$I$31,O$383,FALSE)</f>
        <v>0.11686899374751646</v>
      </c>
      <c r="P464" s="99">
        <f>VLOOKUP($A464,'Price Forecast Inputs'!$B$6:$I$31,P$383,FALSE)</f>
        <v>9.6480412225183207E-2</v>
      </c>
      <c r="Q464" s="99">
        <f>VLOOKUP($A464,'Price Forecast Inputs'!$B$6:$I$31,Q$383,FALSE)</f>
        <v>9.1361264144566787E-2</v>
      </c>
      <c r="R464" s="99">
        <f>VLOOKUP($A464,'Price Forecast Inputs'!$B$6:$I$31,R$383,FALSE)</f>
        <v>0.16631414385926443</v>
      </c>
      <c r="S464" s="99">
        <f>VLOOKUP($A464,'Price Forecast Inputs'!$B$6:$I$31,S$383,FALSE)</f>
        <v>0</v>
      </c>
      <c r="T464" s="99">
        <f>VLOOKUP($A464,'Price Forecast Inputs'!$B$6:$I$31,T$383,FALSE)</f>
        <v>0.12457194102890656</v>
      </c>
      <c r="U464" s="99">
        <f>VLOOKUP($A464,'Price Forecast Inputs'!$B$6:$I$31,U$383,FALSE)</f>
        <v>0.24531135365589521</v>
      </c>
      <c r="W464" s="97">
        <f t="shared" si="33"/>
        <v>0.98059658914428627</v>
      </c>
      <c r="X464" s="97">
        <f t="shared" si="33"/>
        <v>0.98889991452019621</v>
      </c>
      <c r="Y464" s="97">
        <f t="shared" si="33"/>
        <v>1.01558537442006</v>
      </c>
      <c r="Z464" s="97">
        <f t="shared" si="33"/>
        <v>0.98223877151386596</v>
      </c>
      <c r="AA464" s="97">
        <f t="shared" si="33"/>
        <v>1.023895018564682</v>
      </c>
      <c r="AB464" s="97">
        <f t="shared" si="33"/>
        <v>0.97762073768252022</v>
      </c>
      <c r="AC464" s="97">
        <f t="shared" si="33"/>
        <v>0.91972159878364423</v>
      </c>
      <c r="AD464" s="96"/>
    </row>
    <row r="465" spans="1:30" x14ac:dyDescent="0.2">
      <c r="A465" s="7">
        <f t="shared" si="20"/>
        <v>2028</v>
      </c>
      <c r="B465" s="7">
        <f t="shared" si="21"/>
        <v>8</v>
      </c>
      <c r="C465" s="19">
        <f t="shared" si="26"/>
        <v>0.11496661380193822</v>
      </c>
      <c r="D465" s="19">
        <f t="shared" si="27"/>
        <v>9.6911986933677849E-2</v>
      </c>
      <c r="E465" s="19">
        <f t="shared" si="28"/>
        <v>9.331459642941449E-2</v>
      </c>
      <c r="F465" s="19">
        <f t="shared" si="29"/>
        <v>0.16337384686154116</v>
      </c>
      <c r="G465" s="217"/>
      <c r="H465" s="19">
        <f t="shared" si="30"/>
        <v>0.12275027771786294</v>
      </c>
      <c r="I465" s="19">
        <f t="shared" si="31"/>
        <v>0.22406107356580296</v>
      </c>
      <c r="J465" s="1"/>
      <c r="K465" s="1"/>
      <c r="L465" s="1"/>
      <c r="O465" s="99">
        <f>VLOOKUP($A465,'Price Forecast Inputs'!$B$6:$I$31,O$383,FALSE)</f>
        <v>0.11686899374751646</v>
      </c>
      <c r="P465" s="99">
        <f>VLOOKUP($A465,'Price Forecast Inputs'!$B$6:$I$31,P$383,FALSE)</f>
        <v>9.6480412225183207E-2</v>
      </c>
      <c r="Q465" s="99">
        <f>VLOOKUP($A465,'Price Forecast Inputs'!$B$6:$I$31,Q$383,FALSE)</f>
        <v>9.1361264144566787E-2</v>
      </c>
      <c r="R465" s="99">
        <f>VLOOKUP($A465,'Price Forecast Inputs'!$B$6:$I$31,R$383,FALSE)</f>
        <v>0.16631414385926443</v>
      </c>
      <c r="S465" s="99">
        <f>VLOOKUP($A465,'Price Forecast Inputs'!$B$6:$I$31,S$383,FALSE)</f>
        <v>0</v>
      </c>
      <c r="T465" s="99">
        <f>VLOOKUP($A465,'Price Forecast Inputs'!$B$6:$I$31,T$383,FALSE)</f>
        <v>0.12457194102890656</v>
      </c>
      <c r="U465" s="99">
        <f>VLOOKUP($A465,'Price Forecast Inputs'!$B$6:$I$31,U$383,FALSE)</f>
        <v>0.24531135365589521</v>
      </c>
      <c r="W465" s="97">
        <f t="shared" si="33"/>
        <v>0.98372211581039082</v>
      </c>
      <c r="X465" s="97">
        <f t="shared" si="33"/>
        <v>1.0044731847484996</v>
      </c>
      <c r="Y465" s="97">
        <f t="shared" si="33"/>
        <v>1.0213803114825208</v>
      </c>
      <c r="Z465" s="97">
        <f t="shared" si="33"/>
        <v>0.98232082413741462</v>
      </c>
      <c r="AA465" s="97">
        <f t="shared" si="33"/>
        <v>1.01962616429935</v>
      </c>
      <c r="AB465" s="97">
        <f t="shared" si="33"/>
        <v>0.98537661614648109</v>
      </c>
      <c r="AC465" s="97">
        <f t="shared" si="33"/>
        <v>0.91337424960810987</v>
      </c>
      <c r="AD465" s="96"/>
    </row>
    <row r="466" spans="1:30" x14ac:dyDescent="0.2">
      <c r="A466" s="7">
        <f t="shared" si="20"/>
        <v>2028</v>
      </c>
      <c r="B466" s="7">
        <f t="shared" si="21"/>
        <v>9</v>
      </c>
      <c r="C466" s="19">
        <f t="shared" si="26"/>
        <v>0.11485068141623662</v>
      </c>
      <c r="D466" s="19">
        <f t="shared" si="27"/>
        <v>9.7064371113539813E-2</v>
      </c>
      <c r="E466" s="19">
        <f t="shared" si="28"/>
        <v>9.5051018925689026E-2</v>
      </c>
      <c r="F466" s="19">
        <f t="shared" si="29"/>
        <v>0.16411991132727957</v>
      </c>
      <c r="G466" s="217"/>
      <c r="H466" s="19">
        <f t="shared" si="30"/>
        <v>0.12231287492464087</v>
      </c>
      <c r="I466" s="19">
        <f t="shared" si="31"/>
        <v>0.22368704648825405</v>
      </c>
      <c r="J466" s="1"/>
      <c r="K466" s="1"/>
      <c r="L466" s="1"/>
      <c r="O466" s="99">
        <f>VLOOKUP($A466,'Price Forecast Inputs'!$B$6:$I$31,O$383,FALSE)</f>
        <v>0.11686899374751646</v>
      </c>
      <c r="P466" s="99">
        <f>VLOOKUP($A466,'Price Forecast Inputs'!$B$6:$I$31,P$383,FALSE)</f>
        <v>9.6480412225183207E-2</v>
      </c>
      <c r="Q466" s="99">
        <f>VLOOKUP($A466,'Price Forecast Inputs'!$B$6:$I$31,Q$383,FALSE)</f>
        <v>9.1361264144566787E-2</v>
      </c>
      <c r="R466" s="99">
        <f>VLOOKUP($A466,'Price Forecast Inputs'!$B$6:$I$31,R$383,FALSE)</f>
        <v>0.16631414385926443</v>
      </c>
      <c r="S466" s="99">
        <f>VLOOKUP($A466,'Price Forecast Inputs'!$B$6:$I$31,S$383,FALSE)</f>
        <v>0</v>
      </c>
      <c r="T466" s="99">
        <f>VLOOKUP($A466,'Price Forecast Inputs'!$B$6:$I$31,T$383,FALSE)</f>
        <v>0.12457194102890656</v>
      </c>
      <c r="U466" s="99">
        <f>VLOOKUP($A466,'Price Forecast Inputs'!$B$6:$I$31,U$383,FALSE)</f>
        <v>0.24531135365589521</v>
      </c>
      <c r="W466" s="97">
        <f t="shared" ref="W466:AC475" si="34">W454</f>
        <v>0.98273012998092391</v>
      </c>
      <c r="X466" s="97">
        <f t="shared" si="34"/>
        <v>1.0060526160169554</v>
      </c>
      <c r="Y466" s="97">
        <f t="shared" si="34"/>
        <v>1.0403864243305971</v>
      </c>
      <c r="Z466" s="97">
        <f t="shared" si="34"/>
        <v>0.98680669917140884</v>
      </c>
      <c r="AA466" s="97">
        <f t="shared" si="34"/>
        <v>1.0038648437230764</v>
      </c>
      <c r="AB466" s="97">
        <f t="shared" si="34"/>
        <v>0.98186536963615678</v>
      </c>
      <c r="AC466" s="97">
        <f t="shared" si="34"/>
        <v>0.9118495461160997</v>
      </c>
      <c r="AD466" s="96"/>
    </row>
    <row r="467" spans="1:30" x14ac:dyDescent="0.2">
      <c r="A467" s="7">
        <f t="shared" ref="A467:A530" si="35">A455+1</f>
        <v>2028</v>
      </c>
      <c r="B467" s="7">
        <f t="shared" ref="B467:B530" si="36">B455</f>
        <v>10</v>
      </c>
      <c r="C467" s="19">
        <f t="shared" si="26"/>
        <v>0.11660737709121875</v>
      </c>
      <c r="D467" s="19">
        <f t="shared" si="27"/>
        <v>9.7620861298178721E-2</v>
      </c>
      <c r="E467" s="19">
        <f t="shared" si="28"/>
        <v>9.2834282834318813E-2</v>
      </c>
      <c r="F467" s="19">
        <f t="shared" si="29"/>
        <v>0.16531663136470723</v>
      </c>
      <c r="G467" s="217"/>
      <c r="H467" s="19">
        <f t="shared" si="30"/>
        <v>0.12428662996249562</v>
      </c>
      <c r="I467" s="19">
        <f t="shared" si="31"/>
        <v>0.23506359743140443</v>
      </c>
      <c r="J467" s="1"/>
      <c r="K467" s="1"/>
      <c r="L467" s="1"/>
      <c r="O467" s="99">
        <f>VLOOKUP($A467,'Price Forecast Inputs'!$B$6:$I$31,O$383,FALSE)</f>
        <v>0.11686899374751646</v>
      </c>
      <c r="P467" s="99">
        <f>VLOOKUP($A467,'Price Forecast Inputs'!$B$6:$I$31,P$383,FALSE)</f>
        <v>9.6480412225183207E-2</v>
      </c>
      <c r="Q467" s="99">
        <f>VLOOKUP($A467,'Price Forecast Inputs'!$B$6:$I$31,Q$383,FALSE)</f>
        <v>9.1361264144566787E-2</v>
      </c>
      <c r="R467" s="99">
        <f>VLOOKUP($A467,'Price Forecast Inputs'!$B$6:$I$31,R$383,FALSE)</f>
        <v>0.16631414385926443</v>
      </c>
      <c r="S467" s="99">
        <f>VLOOKUP($A467,'Price Forecast Inputs'!$B$6:$I$31,S$383,FALSE)</f>
        <v>0</v>
      </c>
      <c r="T467" s="99">
        <f>VLOOKUP($A467,'Price Forecast Inputs'!$B$6:$I$31,T$383,FALSE)</f>
        <v>0.12457194102890656</v>
      </c>
      <c r="U467" s="99">
        <f>VLOOKUP($A467,'Price Forecast Inputs'!$B$6:$I$31,U$383,FALSE)</f>
        <v>0.24531135365589521</v>
      </c>
      <c r="W467" s="97">
        <f t="shared" si="34"/>
        <v>0.99776145367638824</v>
      </c>
      <c r="X467" s="97">
        <f t="shared" si="34"/>
        <v>1.011820524463906</v>
      </c>
      <c r="Y467" s="97">
        <f t="shared" si="34"/>
        <v>1.0161230112514772</v>
      </c>
      <c r="Z467" s="97">
        <f t="shared" si="34"/>
        <v>0.99400223894727013</v>
      </c>
      <c r="AA467" s="97">
        <f t="shared" si="34"/>
        <v>1.000826181801868</v>
      </c>
      <c r="AB467" s="97">
        <f t="shared" si="34"/>
        <v>0.9977096682924389</v>
      </c>
      <c r="AC467" s="97">
        <f t="shared" si="34"/>
        <v>0.95822551189837879</v>
      </c>
      <c r="AD467" s="96"/>
    </row>
    <row r="468" spans="1:30" x14ac:dyDescent="0.2">
      <c r="A468" s="7">
        <f t="shared" si="35"/>
        <v>2028</v>
      </c>
      <c r="B468" s="7">
        <f t="shared" si="36"/>
        <v>11</v>
      </c>
      <c r="C468" s="19">
        <f t="shared" si="26"/>
        <v>0.11804405750553221</v>
      </c>
      <c r="D468" s="19">
        <f t="shared" si="27"/>
        <v>9.7114952527167162E-2</v>
      </c>
      <c r="E468" s="19">
        <f t="shared" si="28"/>
        <v>9.0043283658972489E-2</v>
      </c>
      <c r="F468" s="19">
        <f t="shared" si="29"/>
        <v>0.16854606777328768</v>
      </c>
      <c r="G468" s="217"/>
      <c r="H468" s="19">
        <f t="shared" si="30"/>
        <v>0.12586854462839706</v>
      </c>
      <c r="I468" s="19">
        <f t="shared" si="31"/>
        <v>0.25117017562822008</v>
      </c>
      <c r="J468" s="1"/>
      <c r="K468" s="1"/>
      <c r="L468" s="1"/>
      <c r="O468" s="99">
        <f>VLOOKUP($A468,'Price Forecast Inputs'!$B$6:$I$31,O$383,FALSE)</f>
        <v>0.11686899374751646</v>
      </c>
      <c r="P468" s="99">
        <f>VLOOKUP($A468,'Price Forecast Inputs'!$B$6:$I$31,P$383,FALSE)</f>
        <v>9.6480412225183207E-2</v>
      </c>
      <c r="Q468" s="99">
        <f>VLOOKUP($A468,'Price Forecast Inputs'!$B$6:$I$31,Q$383,FALSE)</f>
        <v>9.1361264144566787E-2</v>
      </c>
      <c r="R468" s="99">
        <f>VLOOKUP($A468,'Price Forecast Inputs'!$B$6:$I$31,R$383,FALSE)</f>
        <v>0.16631414385926443</v>
      </c>
      <c r="S468" s="99">
        <f>VLOOKUP($A468,'Price Forecast Inputs'!$B$6:$I$31,S$383,FALSE)</f>
        <v>0</v>
      </c>
      <c r="T468" s="99">
        <f>VLOOKUP($A468,'Price Forecast Inputs'!$B$6:$I$31,T$383,FALSE)</f>
        <v>0.12457194102890656</v>
      </c>
      <c r="U468" s="99">
        <f>VLOOKUP($A468,'Price Forecast Inputs'!$B$6:$I$31,U$383,FALSE)</f>
        <v>0.24531135365589521</v>
      </c>
      <c r="W468" s="97">
        <f t="shared" si="34"/>
        <v>1.010054538165652</v>
      </c>
      <c r="X468" s="97">
        <f t="shared" si="34"/>
        <v>1.0065768821603183</v>
      </c>
      <c r="Y468" s="97">
        <f t="shared" si="34"/>
        <v>0.98557396837779332</v>
      </c>
      <c r="Z468" s="97">
        <f t="shared" si="34"/>
        <v>1.0134199284692942</v>
      </c>
      <c r="AA468" s="97">
        <f t="shared" si="34"/>
        <v>0.99244991691168338</v>
      </c>
      <c r="AB468" s="97">
        <f t="shared" si="34"/>
        <v>1.0104084723155242</v>
      </c>
      <c r="AC468" s="97">
        <f t="shared" si="34"/>
        <v>1.023883207544251</v>
      </c>
      <c r="AD468" s="96"/>
    </row>
    <row r="469" spans="1:30" x14ac:dyDescent="0.2">
      <c r="A469" s="7">
        <f t="shared" si="35"/>
        <v>2028</v>
      </c>
      <c r="B469" s="7">
        <f t="shared" si="36"/>
        <v>12</v>
      </c>
      <c r="C469" s="19">
        <f t="shared" si="26"/>
        <v>0.11777777898773581</v>
      </c>
      <c r="D469" s="19">
        <f t="shared" si="27"/>
        <v>9.6175312926005924E-2</v>
      </c>
      <c r="E469" s="19">
        <f t="shared" si="28"/>
        <v>9.0301600071333754E-2</v>
      </c>
      <c r="F469" s="19">
        <f t="shared" si="29"/>
        <v>0.16876522433249017</v>
      </c>
      <c r="G469" s="217"/>
      <c r="H469" s="19">
        <f t="shared" si="30"/>
        <v>0.12536179308854739</v>
      </c>
      <c r="I469" s="19">
        <f t="shared" si="31"/>
        <v>0.26257983301463739</v>
      </c>
      <c r="J469" s="1"/>
      <c r="K469" s="1"/>
      <c r="L469" s="1"/>
      <c r="O469" s="99">
        <f>VLOOKUP($A469,'Price Forecast Inputs'!$B$6:$I$31,O$383,FALSE)</f>
        <v>0.11686899374751646</v>
      </c>
      <c r="P469" s="99">
        <f>VLOOKUP($A469,'Price Forecast Inputs'!$B$6:$I$31,P$383,FALSE)</f>
        <v>9.6480412225183207E-2</v>
      </c>
      <c r="Q469" s="99">
        <f>VLOOKUP($A469,'Price Forecast Inputs'!$B$6:$I$31,Q$383,FALSE)</f>
        <v>9.1361264144566787E-2</v>
      </c>
      <c r="R469" s="99">
        <f>VLOOKUP($A469,'Price Forecast Inputs'!$B$6:$I$31,R$383,FALSE)</f>
        <v>0.16631414385926443</v>
      </c>
      <c r="S469" s="99">
        <f>VLOOKUP($A469,'Price Forecast Inputs'!$B$6:$I$31,S$383,FALSE)</f>
        <v>0</v>
      </c>
      <c r="T469" s="99">
        <f>VLOOKUP($A469,'Price Forecast Inputs'!$B$6:$I$31,T$383,FALSE)</f>
        <v>0.12457194102890656</v>
      </c>
      <c r="U469" s="99">
        <f>VLOOKUP($A469,'Price Forecast Inputs'!$B$6:$I$31,U$383,FALSE)</f>
        <v>0.24531135365589521</v>
      </c>
      <c r="W469" s="97">
        <f t="shared" si="34"/>
        <v>1.0077761022070806</v>
      </c>
      <c r="X469" s="97">
        <f t="shared" si="34"/>
        <v>0.99683770734244803</v>
      </c>
      <c r="Y469" s="97">
        <f t="shared" si="34"/>
        <v>0.98840138560740298</v>
      </c>
      <c r="Z469" s="97">
        <f t="shared" si="34"/>
        <v>1.0147376549964375</v>
      </c>
      <c r="AA469" s="97">
        <f t="shared" si="34"/>
        <v>0.97869053898993841</v>
      </c>
      <c r="AB469" s="97">
        <f t="shared" si="34"/>
        <v>1.0063405294411969</v>
      </c>
      <c r="AC469" s="97">
        <f t="shared" si="34"/>
        <v>1.0703941301590352</v>
      </c>
      <c r="AD469" s="96"/>
    </row>
    <row r="470" spans="1:30" x14ac:dyDescent="0.2">
      <c r="A470" s="7">
        <f t="shared" si="35"/>
        <v>2029</v>
      </c>
      <c r="B470" s="7">
        <f t="shared" si="36"/>
        <v>1</v>
      </c>
      <c r="C470" s="19">
        <f t="shared" si="26"/>
        <v>0.11607382757821263</v>
      </c>
      <c r="D470" s="19">
        <f t="shared" si="27"/>
        <v>9.4948461085636621E-2</v>
      </c>
      <c r="E470" s="19">
        <f t="shared" si="28"/>
        <v>8.9675393911205659E-2</v>
      </c>
      <c r="F470" s="19">
        <f t="shared" si="29"/>
        <v>0.16548596919696271</v>
      </c>
      <c r="G470" s="217"/>
      <c r="H470" s="19">
        <f t="shared" si="30"/>
        <v>0.12437734526602823</v>
      </c>
      <c r="I470" s="19">
        <f t="shared" si="31"/>
        <v>0.24893334484431029</v>
      </c>
      <c r="J470" s="1"/>
      <c r="K470" s="1"/>
      <c r="L470" s="1"/>
      <c r="O470" s="99">
        <f>VLOOKUP($A470,'Price Forecast Inputs'!$B$6:$I$31,O$383,FALSE)</f>
        <v>0.11677893410066259</v>
      </c>
      <c r="P470" s="99">
        <f>VLOOKUP($A470,'Price Forecast Inputs'!$B$6:$I$31,P$383,FALSE)</f>
        <v>9.630281034027309E-2</v>
      </c>
      <c r="Q470" s="99">
        <f>VLOOKUP($A470,'Price Forecast Inputs'!$B$6:$I$31,Q$383,FALSE)</f>
        <v>9.1231019215613024E-2</v>
      </c>
      <c r="R470" s="99">
        <f>VLOOKUP($A470,'Price Forecast Inputs'!$B$6:$I$31,R$383,FALSE)</f>
        <v>0.16652276097443425</v>
      </c>
      <c r="S470" s="99">
        <f>VLOOKUP($A470,'Price Forecast Inputs'!$B$6:$I$31,S$383,FALSE)</f>
        <v>0</v>
      </c>
      <c r="T470" s="99">
        <f>VLOOKUP($A470,'Price Forecast Inputs'!$B$6:$I$31,T$383,FALSE)</f>
        <v>0.12499191452488898</v>
      </c>
      <c r="U470" s="99">
        <f>VLOOKUP($A470,'Price Forecast Inputs'!$B$6:$I$31,U$383,FALSE)</f>
        <v>0.24512231588658556</v>
      </c>
      <c r="W470" s="97">
        <f t="shared" si="34"/>
        <v>0.99396204008984912</v>
      </c>
      <c r="X470" s="97">
        <f t="shared" si="34"/>
        <v>0.98593655522771295</v>
      </c>
      <c r="Y470" s="97">
        <f t="shared" si="34"/>
        <v>0.98294850460093142</v>
      </c>
      <c r="Z470" s="97">
        <f t="shared" si="34"/>
        <v>0.99377387348489421</v>
      </c>
      <c r="AA470" s="97">
        <f t="shared" si="34"/>
        <v>0.96788318812381868</v>
      </c>
      <c r="AB470" s="97">
        <f t="shared" si="34"/>
        <v>0.99508312788713726</v>
      </c>
      <c r="AC470" s="97">
        <f t="shared" si="34"/>
        <v>1.0155474581901716</v>
      </c>
      <c r="AD470" s="96"/>
    </row>
    <row r="471" spans="1:30" x14ac:dyDescent="0.2">
      <c r="A471" s="7">
        <f t="shared" si="35"/>
        <v>2029</v>
      </c>
      <c r="B471" s="7">
        <f t="shared" si="36"/>
        <v>2</v>
      </c>
      <c r="C471" s="19">
        <f t="shared" si="26"/>
        <v>0.11919024828952432</v>
      </c>
      <c r="D471" s="19">
        <f t="shared" si="27"/>
        <v>9.6160426380828029E-2</v>
      </c>
      <c r="E471" s="19">
        <f t="shared" si="28"/>
        <v>8.9096196524306573E-2</v>
      </c>
      <c r="F471" s="19">
        <f t="shared" si="29"/>
        <v>0.16783850588165553</v>
      </c>
      <c r="G471" s="217"/>
      <c r="H471" s="19">
        <f t="shared" si="30"/>
        <v>0.12729992329576847</v>
      </c>
      <c r="I471" s="19">
        <f t="shared" si="31"/>
        <v>0.26060185684907172</v>
      </c>
      <c r="J471" s="1"/>
      <c r="K471" s="1"/>
      <c r="L471" s="1"/>
      <c r="O471" s="99">
        <f>VLOOKUP($A471,'Price Forecast Inputs'!$B$6:$I$31,O$383,FALSE)</f>
        <v>0.11677893410066259</v>
      </c>
      <c r="P471" s="99">
        <f>VLOOKUP($A471,'Price Forecast Inputs'!$B$6:$I$31,P$383,FALSE)</f>
        <v>9.630281034027309E-2</v>
      </c>
      <c r="Q471" s="99">
        <f>VLOOKUP($A471,'Price Forecast Inputs'!$B$6:$I$31,Q$383,FALSE)</f>
        <v>9.1231019215613024E-2</v>
      </c>
      <c r="R471" s="99">
        <f>VLOOKUP($A471,'Price Forecast Inputs'!$B$6:$I$31,R$383,FALSE)</f>
        <v>0.16652276097443425</v>
      </c>
      <c r="S471" s="99">
        <f>VLOOKUP($A471,'Price Forecast Inputs'!$B$6:$I$31,S$383,FALSE)</f>
        <v>0</v>
      </c>
      <c r="T471" s="99">
        <f>VLOOKUP($A471,'Price Forecast Inputs'!$B$6:$I$31,T$383,FALSE)</f>
        <v>0.12499191452488898</v>
      </c>
      <c r="U471" s="99">
        <f>VLOOKUP($A471,'Price Forecast Inputs'!$B$6:$I$31,U$383,FALSE)</f>
        <v>0.24512231588658556</v>
      </c>
      <c r="W471" s="97">
        <f t="shared" si="34"/>
        <v>1.0206485374047274</v>
      </c>
      <c r="X471" s="97">
        <f t="shared" si="34"/>
        <v>0.99852149735877938</v>
      </c>
      <c r="Y471" s="97">
        <f t="shared" si="34"/>
        <v>0.97659981539545149</v>
      </c>
      <c r="Z471" s="97">
        <f t="shared" si="34"/>
        <v>1.0079012916884273</v>
      </c>
      <c r="AA471" s="97">
        <f t="shared" si="34"/>
        <v>0.9866835457304638</v>
      </c>
      <c r="AB471" s="97">
        <f t="shared" si="34"/>
        <v>1.0184652645705328</v>
      </c>
      <c r="AC471" s="97">
        <f t="shared" si="34"/>
        <v>1.0631502721671751</v>
      </c>
      <c r="AD471" s="96"/>
    </row>
    <row r="472" spans="1:30" x14ac:dyDescent="0.2">
      <c r="A472" s="7">
        <f t="shared" si="35"/>
        <v>2029</v>
      </c>
      <c r="B472" s="7">
        <f t="shared" si="36"/>
        <v>3</v>
      </c>
      <c r="C472" s="19">
        <f t="shared" si="26"/>
        <v>0.11855754299997413</v>
      </c>
      <c r="D472" s="19">
        <f t="shared" si="27"/>
        <v>9.5535014675806884E-2</v>
      </c>
      <c r="E472" s="19">
        <f t="shared" si="28"/>
        <v>8.9121097131061894E-2</v>
      </c>
      <c r="F472" s="19">
        <f t="shared" si="29"/>
        <v>0.16900618173412552</v>
      </c>
      <c r="G472" s="217"/>
      <c r="H472" s="19">
        <f t="shared" si="30"/>
        <v>0.12686735979760019</v>
      </c>
      <c r="I472" s="19">
        <f t="shared" si="31"/>
        <v>0.26567890218750922</v>
      </c>
      <c r="J472" s="1"/>
      <c r="K472" s="1"/>
      <c r="L472" s="1"/>
      <c r="O472" s="99">
        <f>VLOOKUP($A472,'Price Forecast Inputs'!$B$6:$I$31,O$383,FALSE)</f>
        <v>0.11677893410066259</v>
      </c>
      <c r="P472" s="99">
        <f>VLOOKUP($A472,'Price Forecast Inputs'!$B$6:$I$31,P$383,FALSE)</f>
        <v>9.630281034027309E-2</v>
      </c>
      <c r="Q472" s="99">
        <f>VLOOKUP($A472,'Price Forecast Inputs'!$B$6:$I$31,Q$383,FALSE)</f>
        <v>9.1231019215613024E-2</v>
      </c>
      <c r="R472" s="99">
        <f>VLOOKUP($A472,'Price Forecast Inputs'!$B$6:$I$31,R$383,FALSE)</f>
        <v>0.16652276097443425</v>
      </c>
      <c r="S472" s="99">
        <f>VLOOKUP($A472,'Price Forecast Inputs'!$B$6:$I$31,S$383,FALSE)</f>
        <v>0</v>
      </c>
      <c r="T472" s="99">
        <f>VLOOKUP($A472,'Price Forecast Inputs'!$B$6:$I$31,T$383,FALSE)</f>
        <v>0.12499191452488898</v>
      </c>
      <c r="U472" s="99">
        <f>VLOOKUP($A472,'Price Forecast Inputs'!$B$6:$I$31,U$383,FALSE)</f>
        <v>0.24512231588658556</v>
      </c>
      <c r="W472" s="97">
        <f t="shared" si="34"/>
        <v>1.0152305628836995</v>
      </c>
      <c r="X472" s="97">
        <f t="shared" si="34"/>
        <v>0.99202727665212154</v>
      </c>
      <c r="Y472" s="97">
        <f t="shared" si="34"/>
        <v>0.97687275553104813</v>
      </c>
      <c r="Z472" s="97">
        <f t="shared" si="34"/>
        <v>1.0149134012981718</v>
      </c>
      <c r="AA472" s="97">
        <f t="shared" si="34"/>
        <v>0.99579893474516001</v>
      </c>
      <c r="AB472" s="97">
        <f t="shared" si="34"/>
        <v>1.0150045327318975</v>
      </c>
      <c r="AC472" s="97">
        <f t="shared" si="34"/>
        <v>1.0838625656198309</v>
      </c>
      <c r="AD472" s="96"/>
    </row>
    <row r="473" spans="1:30" x14ac:dyDescent="0.2">
      <c r="A473" s="7">
        <f t="shared" si="35"/>
        <v>2029</v>
      </c>
      <c r="B473" s="7">
        <f t="shared" si="36"/>
        <v>4</v>
      </c>
      <c r="C473" s="19">
        <f t="shared" si="26"/>
        <v>0.11820607790846897</v>
      </c>
      <c r="D473" s="19">
        <f t="shared" si="27"/>
        <v>9.6759743135143281E-2</v>
      </c>
      <c r="E473" s="19">
        <f t="shared" si="28"/>
        <v>9.1459892228602777E-2</v>
      </c>
      <c r="F473" s="19">
        <f t="shared" si="29"/>
        <v>0.16944897750067373</v>
      </c>
      <c r="G473" s="217"/>
      <c r="H473" s="19">
        <f t="shared" si="30"/>
        <v>0.12663147419656245</v>
      </c>
      <c r="I473" s="19">
        <f t="shared" si="31"/>
        <v>0.26273912447705927</v>
      </c>
      <c r="J473" s="1"/>
      <c r="K473" s="1"/>
      <c r="L473" s="1"/>
      <c r="O473" s="99">
        <f>VLOOKUP($A473,'Price Forecast Inputs'!$B$6:$I$31,O$383,FALSE)</f>
        <v>0.11677893410066259</v>
      </c>
      <c r="P473" s="99">
        <f>VLOOKUP($A473,'Price Forecast Inputs'!$B$6:$I$31,P$383,FALSE)</f>
        <v>9.630281034027309E-2</v>
      </c>
      <c r="Q473" s="99">
        <f>VLOOKUP($A473,'Price Forecast Inputs'!$B$6:$I$31,Q$383,FALSE)</f>
        <v>9.1231019215613024E-2</v>
      </c>
      <c r="R473" s="99">
        <f>VLOOKUP($A473,'Price Forecast Inputs'!$B$6:$I$31,R$383,FALSE)</f>
        <v>0.16652276097443425</v>
      </c>
      <c r="S473" s="99">
        <f>VLOOKUP($A473,'Price Forecast Inputs'!$B$6:$I$31,S$383,FALSE)</f>
        <v>0</v>
      </c>
      <c r="T473" s="99">
        <f>VLOOKUP($A473,'Price Forecast Inputs'!$B$6:$I$31,T$383,FALSE)</f>
        <v>0.12499191452488898</v>
      </c>
      <c r="U473" s="99">
        <f>VLOOKUP($A473,'Price Forecast Inputs'!$B$6:$I$31,U$383,FALSE)</f>
        <v>0.24512231588658556</v>
      </c>
      <c r="W473" s="97">
        <f t="shared" si="34"/>
        <v>1.012220901130817</v>
      </c>
      <c r="X473" s="97">
        <f t="shared" si="34"/>
        <v>1.0047447503687139</v>
      </c>
      <c r="Y473" s="97">
        <f t="shared" si="34"/>
        <v>1.0025087192377939</v>
      </c>
      <c r="Z473" s="97">
        <f t="shared" si="34"/>
        <v>1.0175724718297743</v>
      </c>
      <c r="AA473" s="97">
        <f t="shared" si="34"/>
        <v>1.0012413357599701</v>
      </c>
      <c r="AB473" s="97">
        <f t="shared" si="34"/>
        <v>1.0131173258518815</v>
      </c>
      <c r="AC473" s="97">
        <f t="shared" si="34"/>
        <v>1.0718694604640759</v>
      </c>
      <c r="AD473" s="96"/>
    </row>
    <row r="474" spans="1:30" x14ac:dyDescent="0.2">
      <c r="A474" s="7">
        <f t="shared" si="35"/>
        <v>2029</v>
      </c>
      <c r="B474" s="7">
        <f t="shared" si="36"/>
        <v>5</v>
      </c>
      <c r="C474" s="19">
        <f t="shared" si="26"/>
        <v>0.11788647972678702</v>
      </c>
      <c r="D474" s="19">
        <f t="shared" si="27"/>
        <v>9.6392528904210475E-2</v>
      </c>
      <c r="E474" s="19">
        <f t="shared" si="28"/>
        <v>9.05785421148321E-2</v>
      </c>
      <c r="F474" s="19">
        <f t="shared" si="29"/>
        <v>0.16752072418499828</v>
      </c>
      <c r="G474" s="217"/>
      <c r="H474" s="19">
        <f t="shared" si="30"/>
        <v>0.12616586805080576</v>
      </c>
      <c r="I474" s="19">
        <f t="shared" si="31"/>
        <v>0.24980070279806724</v>
      </c>
      <c r="J474" s="1"/>
      <c r="K474" s="1"/>
      <c r="L474" s="1"/>
      <c r="O474" s="99">
        <f>VLOOKUP($A474,'Price Forecast Inputs'!$B$6:$I$31,O$383,FALSE)</f>
        <v>0.11677893410066259</v>
      </c>
      <c r="P474" s="99">
        <f>VLOOKUP($A474,'Price Forecast Inputs'!$B$6:$I$31,P$383,FALSE)</f>
        <v>9.630281034027309E-2</v>
      </c>
      <c r="Q474" s="99">
        <f>VLOOKUP($A474,'Price Forecast Inputs'!$B$6:$I$31,Q$383,FALSE)</f>
        <v>9.1231019215613024E-2</v>
      </c>
      <c r="R474" s="99">
        <f>VLOOKUP($A474,'Price Forecast Inputs'!$B$6:$I$31,R$383,FALSE)</f>
        <v>0.16652276097443425</v>
      </c>
      <c r="S474" s="99">
        <f>VLOOKUP($A474,'Price Forecast Inputs'!$B$6:$I$31,S$383,FALSE)</f>
        <v>0</v>
      </c>
      <c r="T474" s="99">
        <f>VLOOKUP($A474,'Price Forecast Inputs'!$B$6:$I$31,T$383,FALSE)</f>
        <v>0.12499191452488898</v>
      </c>
      <c r="U474" s="99">
        <f>VLOOKUP($A474,'Price Forecast Inputs'!$B$6:$I$31,U$383,FALSE)</f>
        <v>0.24512231588658556</v>
      </c>
      <c r="W474" s="97">
        <f t="shared" si="34"/>
        <v>1.0094841217266954</v>
      </c>
      <c r="X474" s="97">
        <f t="shared" si="34"/>
        <v>1.0009316297584709</v>
      </c>
      <c r="Y474" s="97">
        <f t="shared" si="34"/>
        <v>0.99284807835765954</v>
      </c>
      <c r="Z474" s="97">
        <f t="shared" si="34"/>
        <v>1.0059929537843613</v>
      </c>
      <c r="AA474" s="97">
        <f t="shared" si="34"/>
        <v>1.0130865430189089</v>
      </c>
      <c r="AB474" s="97">
        <f t="shared" si="34"/>
        <v>1.0093922357328404</v>
      </c>
      <c r="AC474" s="97">
        <f t="shared" si="34"/>
        <v>1.0190859281602345</v>
      </c>
      <c r="AD474" s="96"/>
    </row>
    <row r="475" spans="1:30" x14ac:dyDescent="0.2">
      <c r="A475" s="7">
        <f t="shared" si="35"/>
        <v>2029</v>
      </c>
      <c r="B475" s="7">
        <f t="shared" si="36"/>
        <v>6</v>
      </c>
      <c r="C475" s="19">
        <f t="shared" si="26"/>
        <v>0.11512218059316358</v>
      </c>
      <c r="D475" s="19">
        <f t="shared" si="27"/>
        <v>9.6608808801095625E-2</v>
      </c>
      <c r="E475" s="19">
        <f t="shared" si="28"/>
        <v>9.1301417759976897E-2</v>
      </c>
      <c r="F475" s="19">
        <f t="shared" si="29"/>
        <v>0.16424471139981597</v>
      </c>
      <c r="G475" s="217"/>
      <c r="H475" s="19">
        <f t="shared" si="30"/>
        <v>0.12369401344741865</v>
      </c>
      <c r="I475" s="19">
        <f t="shared" si="31"/>
        <v>0.23262991965426461</v>
      </c>
      <c r="J475" s="1"/>
      <c r="K475" s="1"/>
      <c r="L475" s="1"/>
      <c r="O475" s="99">
        <f>VLOOKUP($A475,'Price Forecast Inputs'!$B$6:$I$31,O$383,FALSE)</f>
        <v>0.11677893410066259</v>
      </c>
      <c r="P475" s="99">
        <f>VLOOKUP($A475,'Price Forecast Inputs'!$B$6:$I$31,P$383,FALSE)</f>
        <v>9.630281034027309E-2</v>
      </c>
      <c r="Q475" s="99">
        <f>VLOOKUP($A475,'Price Forecast Inputs'!$B$6:$I$31,Q$383,FALSE)</f>
        <v>9.1231019215613024E-2</v>
      </c>
      <c r="R475" s="99">
        <f>VLOOKUP($A475,'Price Forecast Inputs'!$B$6:$I$31,R$383,FALSE)</f>
        <v>0.16652276097443425</v>
      </c>
      <c r="S475" s="99">
        <f>VLOOKUP($A475,'Price Forecast Inputs'!$B$6:$I$31,S$383,FALSE)</f>
        <v>0</v>
      </c>
      <c r="T475" s="99">
        <f>VLOOKUP($A475,'Price Forecast Inputs'!$B$6:$I$31,T$383,FALSE)</f>
        <v>0.12499191452488898</v>
      </c>
      <c r="U475" s="99">
        <f>VLOOKUP($A475,'Price Forecast Inputs'!$B$6:$I$31,U$383,FALSE)</f>
        <v>0.24512231588658556</v>
      </c>
      <c r="W475" s="97">
        <f t="shared" si="34"/>
        <v>0.9858129077794896</v>
      </c>
      <c r="X475" s="97">
        <f t="shared" si="34"/>
        <v>1.003177461381878</v>
      </c>
      <c r="Y475" s="97">
        <f t="shared" si="34"/>
        <v>1.0007716514072642</v>
      </c>
      <c r="Z475" s="97">
        <f t="shared" si="34"/>
        <v>0.9863198906786802</v>
      </c>
      <c r="AA475" s="97">
        <f t="shared" si="34"/>
        <v>1.0159537883310807</v>
      </c>
      <c r="AB475" s="97">
        <f t="shared" si="34"/>
        <v>0.98961611971139241</v>
      </c>
      <c r="AC475" s="97">
        <f t="shared" si="34"/>
        <v>0.9490360712889927</v>
      </c>
      <c r="AD475" s="96"/>
    </row>
    <row r="476" spans="1:30" x14ac:dyDescent="0.2">
      <c r="A476" s="7">
        <f t="shared" si="35"/>
        <v>2029</v>
      </c>
      <c r="B476" s="7">
        <f t="shared" si="36"/>
        <v>7</v>
      </c>
      <c r="C476" s="19">
        <f t="shared" si="26"/>
        <v>0.11451302446301512</v>
      </c>
      <c r="D476" s="19">
        <f t="shared" si="27"/>
        <v>9.5233840913550721E-2</v>
      </c>
      <c r="E476" s="19">
        <f t="shared" si="28"/>
        <v>9.2652888808812048E-2</v>
      </c>
      <c r="F476" s="19">
        <f t="shared" si="29"/>
        <v>0.16356511216862543</v>
      </c>
      <c r="G476" s="217"/>
      <c r="H476" s="19">
        <f t="shared" si="30"/>
        <v>0.12219468768217247</v>
      </c>
      <c r="I476" s="19">
        <f t="shared" si="31"/>
        <v>0.22544428826475996</v>
      </c>
      <c r="J476" s="1"/>
      <c r="K476" s="1"/>
      <c r="L476" s="1"/>
      <c r="O476" s="99">
        <f>VLOOKUP($A476,'Price Forecast Inputs'!$B$6:$I$31,O$383,FALSE)</f>
        <v>0.11677893410066259</v>
      </c>
      <c r="P476" s="99">
        <f>VLOOKUP($A476,'Price Forecast Inputs'!$B$6:$I$31,P$383,FALSE)</f>
        <v>9.630281034027309E-2</v>
      </c>
      <c r="Q476" s="99">
        <f>VLOOKUP($A476,'Price Forecast Inputs'!$B$6:$I$31,Q$383,FALSE)</f>
        <v>9.1231019215613024E-2</v>
      </c>
      <c r="R476" s="99">
        <f>VLOOKUP($A476,'Price Forecast Inputs'!$B$6:$I$31,R$383,FALSE)</f>
        <v>0.16652276097443425</v>
      </c>
      <c r="S476" s="99">
        <f>VLOOKUP($A476,'Price Forecast Inputs'!$B$6:$I$31,S$383,FALSE)</f>
        <v>0</v>
      </c>
      <c r="T476" s="99">
        <f>VLOOKUP($A476,'Price Forecast Inputs'!$B$6:$I$31,T$383,FALSE)</f>
        <v>0.12499191452488898</v>
      </c>
      <c r="U476" s="99">
        <f>VLOOKUP($A476,'Price Forecast Inputs'!$B$6:$I$31,U$383,FALSE)</f>
        <v>0.24512231588658556</v>
      </c>
      <c r="W476" s="97">
        <f t="shared" ref="W476:AC485" si="37">W464</f>
        <v>0.98059658914428627</v>
      </c>
      <c r="X476" s="97">
        <f t="shared" si="37"/>
        <v>0.98889991452019621</v>
      </c>
      <c r="Y476" s="97">
        <f t="shared" si="37"/>
        <v>1.01558537442006</v>
      </c>
      <c r="Z476" s="97">
        <f t="shared" si="37"/>
        <v>0.98223877151386596</v>
      </c>
      <c r="AA476" s="97">
        <f t="shared" si="37"/>
        <v>1.023895018564682</v>
      </c>
      <c r="AB476" s="97">
        <f t="shared" si="37"/>
        <v>0.97762073768252022</v>
      </c>
      <c r="AC476" s="97">
        <f t="shared" si="37"/>
        <v>0.91972159878364423</v>
      </c>
      <c r="AD476" s="96"/>
    </row>
    <row r="477" spans="1:30" x14ac:dyDescent="0.2">
      <c r="A477" s="7">
        <f t="shared" si="35"/>
        <v>2029</v>
      </c>
      <c r="B477" s="7">
        <f t="shared" si="36"/>
        <v>8</v>
      </c>
      <c r="C477" s="19">
        <f t="shared" si="26"/>
        <v>0.114878020135586</v>
      </c>
      <c r="D477" s="19">
        <f t="shared" si="27"/>
        <v>9.673359060272485E-2</v>
      </c>
      <c r="E477" s="19">
        <f t="shared" si="28"/>
        <v>9.3181566823310677E-2</v>
      </c>
      <c r="F477" s="19">
        <f t="shared" si="29"/>
        <v>0.16357877579804395</v>
      </c>
      <c r="G477" s="217"/>
      <c r="H477" s="19">
        <f t="shared" si="30"/>
        <v>0.1231641097802053</v>
      </c>
      <c r="I477" s="19">
        <f t="shared" si="31"/>
        <v>0.22388841133511217</v>
      </c>
      <c r="J477" s="1"/>
      <c r="K477" s="1"/>
      <c r="L477" s="1"/>
      <c r="O477" s="99">
        <f>VLOOKUP($A477,'Price Forecast Inputs'!$B$6:$I$31,O$383,FALSE)</f>
        <v>0.11677893410066259</v>
      </c>
      <c r="P477" s="99">
        <f>VLOOKUP($A477,'Price Forecast Inputs'!$B$6:$I$31,P$383,FALSE)</f>
        <v>9.630281034027309E-2</v>
      </c>
      <c r="Q477" s="99">
        <f>VLOOKUP($A477,'Price Forecast Inputs'!$B$6:$I$31,Q$383,FALSE)</f>
        <v>9.1231019215613024E-2</v>
      </c>
      <c r="R477" s="99">
        <f>VLOOKUP($A477,'Price Forecast Inputs'!$B$6:$I$31,R$383,FALSE)</f>
        <v>0.16652276097443425</v>
      </c>
      <c r="S477" s="99">
        <f>VLOOKUP($A477,'Price Forecast Inputs'!$B$6:$I$31,S$383,FALSE)</f>
        <v>0</v>
      </c>
      <c r="T477" s="99">
        <f>VLOOKUP($A477,'Price Forecast Inputs'!$B$6:$I$31,T$383,FALSE)</f>
        <v>0.12499191452488898</v>
      </c>
      <c r="U477" s="99">
        <f>VLOOKUP($A477,'Price Forecast Inputs'!$B$6:$I$31,U$383,FALSE)</f>
        <v>0.24512231588658556</v>
      </c>
      <c r="W477" s="97">
        <f t="shared" si="37"/>
        <v>0.98372211581039082</v>
      </c>
      <c r="X477" s="97">
        <f t="shared" si="37"/>
        <v>1.0044731847484996</v>
      </c>
      <c r="Y477" s="97">
        <f t="shared" si="37"/>
        <v>1.0213803114825208</v>
      </c>
      <c r="Z477" s="97">
        <f t="shared" si="37"/>
        <v>0.98232082413741462</v>
      </c>
      <c r="AA477" s="97">
        <f t="shared" si="37"/>
        <v>1.01962616429935</v>
      </c>
      <c r="AB477" s="97">
        <f t="shared" si="37"/>
        <v>0.98537661614648109</v>
      </c>
      <c r="AC477" s="97">
        <f t="shared" si="37"/>
        <v>0.91337424960810987</v>
      </c>
      <c r="AD477" s="96"/>
    </row>
    <row r="478" spans="1:30" x14ac:dyDescent="0.2">
      <c r="A478" s="7">
        <f t="shared" si="35"/>
        <v>2029</v>
      </c>
      <c r="B478" s="7">
        <f t="shared" si="36"/>
        <v>9</v>
      </c>
      <c r="C478" s="19">
        <f t="shared" si="26"/>
        <v>0.11476217708777789</v>
      </c>
      <c r="D478" s="19">
        <f t="shared" si="27"/>
        <v>9.6885694272616438E-2</v>
      </c>
      <c r="E478" s="19">
        <f t="shared" si="28"/>
        <v>9.4915513869767626E-2</v>
      </c>
      <c r="F478" s="19">
        <f t="shared" si="29"/>
        <v>0.16432577609409096</v>
      </c>
      <c r="G478" s="217"/>
      <c r="H478" s="19">
        <f t="shared" si="30"/>
        <v>0.12272523235651103</v>
      </c>
      <c r="I478" s="19">
        <f t="shared" si="31"/>
        <v>0.22351467248411025</v>
      </c>
      <c r="J478" s="1"/>
      <c r="K478" s="1"/>
      <c r="L478" s="1"/>
      <c r="O478" s="99">
        <f>VLOOKUP($A478,'Price Forecast Inputs'!$B$6:$I$31,O$383,FALSE)</f>
        <v>0.11677893410066259</v>
      </c>
      <c r="P478" s="99">
        <f>VLOOKUP($A478,'Price Forecast Inputs'!$B$6:$I$31,P$383,FALSE)</f>
        <v>9.630281034027309E-2</v>
      </c>
      <c r="Q478" s="99">
        <f>VLOOKUP($A478,'Price Forecast Inputs'!$B$6:$I$31,Q$383,FALSE)</f>
        <v>9.1231019215613024E-2</v>
      </c>
      <c r="R478" s="99">
        <f>VLOOKUP($A478,'Price Forecast Inputs'!$B$6:$I$31,R$383,FALSE)</f>
        <v>0.16652276097443425</v>
      </c>
      <c r="S478" s="99">
        <f>VLOOKUP($A478,'Price Forecast Inputs'!$B$6:$I$31,S$383,FALSE)</f>
        <v>0</v>
      </c>
      <c r="T478" s="99">
        <f>VLOOKUP($A478,'Price Forecast Inputs'!$B$6:$I$31,T$383,FALSE)</f>
        <v>0.12499191452488898</v>
      </c>
      <c r="U478" s="99">
        <f>VLOOKUP($A478,'Price Forecast Inputs'!$B$6:$I$31,U$383,FALSE)</f>
        <v>0.24512231588658556</v>
      </c>
      <c r="W478" s="97">
        <f t="shared" si="37"/>
        <v>0.98273012998092391</v>
      </c>
      <c r="X478" s="97">
        <f t="shared" si="37"/>
        <v>1.0060526160169554</v>
      </c>
      <c r="Y478" s="97">
        <f t="shared" si="37"/>
        <v>1.0403864243305971</v>
      </c>
      <c r="Z478" s="97">
        <f t="shared" si="37"/>
        <v>0.98680669917140884</v>
      </c>
      <c r="AA478" s="97">
        <f t="shared" si="37"/>
        <v>1.0038648437230764</v>
      </c>
      <c r="AB478" s="97">
        <f t="shared" si="37"/>
        <v>0.98186536963615678</v>
      </c>
      <c r="AC478" s="97">
        <f t="shared" si="37"/>
        <v>0.9118495461160997</v>
      </c>
      <c r="AD478" s="96"/>
    </row>
    <row r="479" spans="1:30" x14ac:dyDescent="0.2">
      <c r="A479" s="7">
        <f t="shared" si="35"/>
        <v>2029</v>
      </c>
      <c r="B479" s="7">
        <f t="shared" si="36"/>
        <v>10</v>
      </c>
      <c r="C479" s="19">
        <f t="shared" si="26"/>
        <v>0.11651751904705625</v>
      </c>
      <c r="D479" s="19">
        <f t="shared" si="27"/>
        <v>9.7441160065843191E-2</v>
      </c>
      <c r="E479" s="19">
        <f t="shared" si="28"/>
        <v>9.2701937964910081E-2</v>
      </c>
      <c r="F479" s="19">
        <f t="shared" si="29"/>
        <v>0.16552399724426875</v>
      </c>
      <c r="G479" s="217"/>
      <c r="H479" s="19">
        <f t="shared" si="30"/>
        <v>0.12470564157986386</v>
      </c>
      <c r="I479" s="19">
        <f t="shared" si="31"/>
        <v>0.23488245661813956</v>
      </c>
      <c r="J479" s="1"/>
      <c r="K479" s="1"/>
      <c r="L479" s="1"/>
      <c r="O479" s="99">
        <f>VLOOKUP($A479,'Price Forecast Inputs'!$B$6:$I$31,O$383,FALSE)</f>
        <v>0.11677893410066259</v>
      </c>
      <c r="P479" s="99">
        <f>VLOOKUP($A479,'Price Forecast Inputs'!$B$6:$I$31,P$383,FALSE)</f>
        <v>9.630281034027309E-2</v>
      </c>
      <c r="Q479" s="99">
        <f>VLOOKUP($A479,'Price Forecast Inputs'!$B$6:$I$31,Q$383,FALSE)</f>
        <v>9.1231019215613024E-2</v>
      </c>
      <c r="R479" s="99">
        <f>VLOOKUP($A479,'Price Forecast Inputs'!$B$6:$I$31,R$383,FALSE)</f>
        <v>0.16652276097443425</v>
      </c>
      <c r="S479" s="99">
        <f>VLOOKUP($A479,'Price Forecast Inputs'!$B$6:$I$31,S$383,FALSE)</f>
        <v>0</v>
      </c>
      <c r="T479" s="99">
        <f>VLOOKUP($A479,'Price Forecast Inputs'!$B$6:$I$31,T$383,FALSE)</f>
        <v>0.12499191452488898</v>
      </c>
      <c r="U479" s="99">
        <f>VLOOKUP($A479,'Price Forecast Inputs'!$B$6:$I$31,U$383,FALSE)</f>
        <v>0.24512231588658556</v>
      </c>
      <c r="W479" s="97">
        <f t="shared" si="37"/>
        <v>0.99776145367638824</v>
      </c>
      <c r="X479" s="97">
        <f t="shared" si="37"/>
        <v>1.011820524463906</v>
      </c>
      <c r="Y479" s="97">
        <f t="shared" si="37"/>
        <v>1.0161230112514772</v>
      </c>
      <c r="Z479" s="97">
        <f t="shared" si="37"/>
        <v>0.99400223894727013</v>
      </c>
      <c r="AA479" s="97">
        <f t="shared" si="37"/>
        <v>1.000826181801868</v>
      </c>
      <c r="AB479" s="97">
        <f t="shared" si="37"/>
        <v>0.9977096682924389</v>
      </c>
      <c r="AC479" s="97">
        <f t="shared" si="37"/>
        <v>0.95822551189837879</v>
      </c>
      <c r="AD479" s="96"/>
    </row>
    <row r="480" spans="1:30" x14ac:dyDescent="0.2">
      <c r="A480" s="7">
        <f t="shared" si="35"/>
        <v>2029</v>
      </c>
      <c r="B480" s="7">
        <f t="shared" si="36"/>
        <v>11</v>
      </c>
      <c r="C480" s="19">
        <f t="shared" si="26"/>
        <v>0.11795309235052187</v>
      </c>
      <c r="D480" s="19">
        <f t="shared" si="27"/>
        <v>9.6936182575588545E-2</v>
      </c>
      <c r="E480" s="19">
        <f t="shared" si="28"/>
        <v>8.991491764748244E-2</v>
      </c>
      <c r="F480" s="19">
        <f t="shared" si="29"/>
        <v>0.16875748451522052</v>
      </c>
      <c r="G480" s="217"/>
      <c r="H480" s="19">
        <f t="shared" si="30"/>
        <v>0.12629288940688566</v>
      </c>
      <c r="I480" s="19">
        <f t="shared" si="31"/>
        <v>0.25097662303063234</v>
      </c>
      <c r="J480" s="1"/>
      <c r="K480" s="1"/>
      <c r="L480" s="1"/>
      <c r="O480" s="99">
        <f>VLOOKUP($A480,'Price Forecast Inputs'!$B$6:$I$31,O$383,FALSE)</f>
        <v>0.11677893410066259</v>
      </c>
      <c r="P480" s="99">
        <f>VLOOKUP($A480,'Price Forecast Inputs'!$B$6:$I$31,P$383,FALSE)</f>
        <v>9.630281034027309E-2</v>
      </c>
      <c r="Q480" s="99">
        <f>VLOOKUP($A480,'Price Forecast Inputs'!$B$6:$I$31,Q$383,FALSE)</f>
        <v>9.1231019215613024E-2</v>
      </c>
      <c r="R480" s="99">
        <f>VLOOKUP($A480,'Price Forecast Inputs'!$B$6:$I$31,R$383,FALSE)</f>
        <v>0.16652276097443425</v>
      </c>
      <c r="S480" s="99">
        <f>VLOOKUP($A480,'Price Forecast Inputs'!$B$6:$I$31,S$383,FALSE)</f>
        <v>0</v>
      </c>
      <c r="T480" s="99">
        <f>VLOOKUP($A480,'Price Forecast Inputs'!$B$6:$I$31,T$383,FALSE)</f>
        <v>0.12499191452488898</v>
      </c>
      <c r="U480" s="99">
        <f>VLOOKUP($A480,'Price Forecast Inputs'!$B$6:$I$31,U$383,FALSE)</f>
        <v>0.24512231588658556</v>
      </c>
      <c r="W480" s="97">
        <f t="shared" si="37"/>
        <v>1.010054538165652</v>
      </c>
      <c r="X480" s="97">
        <f t="shared" si="37"/>
        <v>1.0065768821603183</v>
      </c>
      <c r="Y480" s="97">
        <f t="shared" si="37"/>
        <v>0.98557396837779332</v>
      </c>
      <c r="Z480" s="97">
        <f t="shared" si="37"/>
        <v>1.0134199284692942</v>
      </c>
      <c r="AA480" s="97">
        <f t="shared" si="37"/>
        <v>0.99244991691168338</v>
      </c>
      <c r="AB480" s="97">
        <f t="shared" si="37"/>
        <v>1.0104084723155242</v>
      </c>
      <c r="AC480" s="97">
        <f t="shared" si="37"/>
        <v>1.023883207544251</v>
      </c>
      <c r="AD480" s="96"/>
    </row>
    <row r="481" spans="1:30" x14ac:dyDescent="0.2">
      <c r="A481" s="7">
        <f t="shared" si="35"/>
        <v>2029</v>
      </c>
      <c r="B481" s="7">
        <f t="shared" si="36"/>
        <v>12</v>
      </c>
      <c r="C481" s="19">
        <f t="shared" si="26"/>
        <v>0.11768701902786327</v>
      </c>
      <c r="D481" s="19">
        <f t="shared" si="27"/>
        <v>9.5998272670232421E-2</v>
      </c>
      <c r="E481" s="19">
        <f t="shared" si="28"/>
        <v>9.0172865803087518E-2</v>
      </c>
      <c r="F481" s="19">
        <f t="shared" si="29"/>
        <v>0.16897691597472969</v>
      </c>
      <c r="G481" s="217"/>
      <c r="H481" s="19">
        <f t="shared" si="30"/>
        <v>0.1257844294388456</v>
      </c>
      <c r="I481" s="19">
        <f t="shared" si="31"/>
        <v>0.26237748809598999</v>
      </c>
      <c r="J481" s="1"/>
      <c r="K481" s="1"/>
      <c r="L481" s="1"/>
      <c r="O481" s="99">
        <f>VLOOKUP($A481,'Price Forecast Inputs'!$B$6:$I$31,O$383,FALSE)</f>
        <v>0.11677893410066259</v>
      </c>
      <c r="P481" s="99">
        <f>VLOOKUP($A481,'Price Forecast Inputs'!$B$6:$I$31,P$383,FALSE)</f>
        <v>9.630281034027309E-2</v>
      </c>
      <c r="Q481" s="99">
        <f>VLOOKUP($A481,'Price Forecast Inputs'!$B$6:$I$31,Q$383,FALSE)</f>
        <v>9.1231019215613024E-2</v>
      </c>
      <c r="R481" s="99">
        <f>VLOOKUP($A481,'Price Forecast Inputs'!$B$6:$I$31,R$383,FALSE)</f>
        <v>0.16652276097443425</v>
      </c>
      <c r="S481" s="99">
        <f>VLOOKUP($A481,'Price Forecast Inputs'!$B$6:$I$31,S$383,FALSE)</f>
        <v>0</v>
      </c>
      <c r="T481" s="99">
        <f>VLOOKUP($A481,'Price Forecast Inputs'!$B$6:$I$31,T$383,FALSE)</f>
        <v>0.12499191452488898</v>
      </c>
      <c r="U481" s="99">
        <f>VLOOKUP($A481,'Price Forecast Inputs'!$B$6:$I$31,U$383,FALSE)</f>
        <v>0.24512231588658556</v>
      </c>
      <c r="W481" s="97">
        <f t="shared" si="37"/>
        <v>1.0077761022070806</v>
      </c>
      <c r="X481" s="97">
        <f t="shared" si="37"/>
        <v>0.99683770734244803</v>
      </c>
      <c r="Y481" s="97">
        <f t="shared" si="37"/>
        <v>0.98840138560740298</v>
      </c>
      <c r="Z481" s="97">
        <f t="shared" si="37"/>
        <v>1.0147376549964375</v>
      </c>
      <c r="AA481" s="97">
        <f t="shared" si="37"/>
        <v>0.97869053898993841</v>
      </c>
      <c r="AB481" s="97">
        <f t="shared" si="37"/>
        <v>1.0063405294411969</v>
      </c>
      <c r="AC481" s="97">
        <f t="shared" si="37"/>
        <v>1.0703941301590352</v>
      </c>
      <c r="AD481" s="96"/>
    </row>
    <row r="482" spans="1:30" x14ac:dyDescent="0.2">
      <c r="A482" s="7">
        <f t="shared" si="35"/>
        <v>2030</v>
      </c>
      <c r="B482" s="7">
        <f t="shared" si="36"/>
        <v>1</v>
      </c>
      <c r="C482" s="19">
        <f t="shared" si="26"/>
        <v>0.11598438068913225</v>
      </c>
      <c r="D482" s="19">
        <f t="shared" si="27"/>
        <v>9.477367922816729E-2</v>
      </c>
      <c r="E482" s="19">
        <f t="shared" si="28"/>
        <v>8.9547552364591512E-2</v>
      </c>
      <c r="F482" s="19">
        <f t="shared" si="29"/>
        <v>0.16569354748642057</v>
      </c>
      <c r="G482" s="217"/>
      <c r="H482" s="19">
        <f t="shared" si="30"/>
        <v>0.12479666271489309</v>
      </c>
      <c r="I482" s="19">
        <f t="shared" si="31"/>
        <v>0.24874151595618565</v>
      </c>
      <c r="J482" s="1"/>
      <c r="K482" s="1"/>
      <c r="L482" s="1"/>
      <c r="O482" s="99">
        <f>VLOOKUP($A482,'Price Forecast Inputs'!$B$6:$I$31,O$383,FALSE)</f>
        <v>0.11668894385408103</v>
      </c>
      <c r="P482" s="99">
        <f>VLOOKUP($A482,'Price Forecast Inputs'!$B$6:$I$31,P$383,FALSE)</f>
        <v>9.6125535386278743E-2</v>
      </c>
      <c r="Q482" s="99">
        <f>VLOOKUP($A482,'Price Forecast Inputs'!$B$6:$I$31,Q$383,FALSE)</f>
        <v>9.1100959964273046E-2</v>
      </c>
      <c r="R482" s="99">
        <f>VLOOKUP($A482,'Price Forecast Inputs'!$B$6:$I$31,R$383,FALSE)</f>
        <v>0.16673163976969774</v>
      </c>
      <c r="S482" s="99">
        <f>VLOOKUP($A482,'Price Forecast Inputs'!$B$6:$I$31,S$383,FALSE)</f>
        <v>0</v>
      </c>
      <c r="T482" s="99">
        <f>VLOOKUP($A482,'Price Forecast Inputs'!$B$6:$I$31,T$383,FALSE)</f>
        <v>0.12541330389137859</v>
      </c>
      <c r="U482" s="99">
        <f>VLOOKUP($A482,'Price Forecast Inputs'!$B$6:$I$31,U$383,FALSE)</f>
        <v>0.2449334237904284</v>
      </c>
      <c r="W482" s="97">
        <f t="shared" si="37"/>
        <v>0.99396204008984912</v>
      </c>
      <c r="X482" s="97">
        <f t="shared" si="37"/>
        <v>0.98593655522771295</v>
      </c>
      <c r="Y482" s="97">
        <f t="shared" si="37"/>
        <v>0.98294850460093142</v>
      </c>
      <c r="Z482" s="97">
        <f t="shared" si="37"/>
        <v>0.99377387348489421</v>
      </c>
      <c r="AA482" s="97">
        <f t="shared" si="37"/>
        <v>0.96788318812381868</v>
      </c>
      <c r="AB482" s="97">
        <f t="shared" si="37"/>
        <v>0.99508312788713726</v>
      </c>
      <c r="AC482" s="97">
        <f t="shared" si="37"/>
        <v>1.0155474581901716</v>
      </c>
    </row>
    <row r="483" spans="1:30" x14ac:dyDescent="0.2">
      <c r="A483" s="7">
        <f t="shared" si="35"/>
        <v>2030</v>
      </c>
      <c r="B483" s="7">
        <f t="shared" si="36"/>
        <v>2</v>
      </c>
      <c r="C483" s="19">
        <f t="shared" si="26"/>
        <v>0.11909839987597015</v>
      </c>
      <c r="D483" s="19">
        <f t="shared" si="27"/>
        <v>9.598341352832139E-2</v>
      </c>
      <c r="E483" s="19">
        <f t="shared" si="28"/>
        <v>8.8969180683457466E-2</v>
      </c>
      <c r="F483" s="19">
        <f t="shared" si="29"/>
        <v>0.1680490350892079</v>
      </c>
      <c r="G483" s="217"/>
      <c r="H483" s="19">
        <f t="shared" si="30"/>
        <v>0.12772909372839752</v>
      </c>
      <c r="I483" s="19">
        <f t="shared" si="31"/>
        <v>0.26040103616563198</v>
      </c>
      <c r="J483" s="1"/>
      <c r="K483" s="1"/>
      <c r="L483" s="1"/>
      <c r="O483" s="99">
        <f>VLOOKUP($A483,'Price Forecast Inputs'!$B$6:$I$31,O$383,FALSE)</f>
        <v>0.11668894385408103</v>
      </c>
      <c r="P483" s="99">
        <f>VLOOKUP($A483,'Price Forecast Inputs'!$B$6:$I$31,P$383,FALSE)</f>
        <v>9.6125535386278743E-2</v>
      </c>
      <c r="Q483" s="99">
        <f>VLOOKUP($A483,'Price Forecast Inputs'!$B$6:$I$31,Q$383,FALSE)</f>
        <v>9.1100959964273046E-2</v>
      </c>
      <c r="R483" s="99">
        <f>VLOOKUP($A483,'Price Forecast Inputs'!$B$6:$I$31,R$383,FALSE)</f>
        <v>0.16673163976969774</v>
      </c>
      <c r="S483" s="99">
        <f>VLOOKUP($A483,'Price Forecast Inputs'!$B$6:$I$31,S$383,FALSE)</f>
        <v>0</v>
      </c>
      <c r="T483" s="99">
        <f>VLOOKUP($A483,'Price Forecast Inputs'!$B$6:$I$31,T$383,FALSE)</f>
        <v>0.12541330389137859</v>
      </c>
      <c r="U483" s="99">
        <f>VLOOKUP($A483,'Price Forecast Inputs'!$B$6:$I$31,U$383,FALSE)</f>
        <v>0.2449334237904284</v>
      </c>
      <c r="W483" s="97">
        <f t="shared" si="37"/>
        <v>1.0206485374047274</v>
      </c>
      <c r="X483" s="97">
        <f t="shared" si="37"/>
        <v>0.99852149735877938</v>
      </c>
      <c r="Y483" s="97">
        <f t="shared" si="37"/>
        <v>0.97659981539545149</v>
      </c>
      <c r="Z483" s="97">
        <f t="shared" si="37"/>
        <v>1.0079012916884273</v>
      </c>
      <c r="AA483" s="97">
        <f t="shared" si="37"/>
        <v>0.9866835457304638</v>
      </c>
      <c r="AB483" s="97">
        <f t="shared" si="37"/>
        <v>1.0184652645705328</v>
      </c>
      <c r="AC483" s="97">
        <f t="shared" si="37"/>
        <v>1.0631502721671751</v>
      </c>
    </row>
    <row r="484" spans="1:30" x14ac:dyDescent="0.2">
      <c r="A484" s="7">
        <f t="shared" si="35"/>
        <v>2030</v>
      </c>
      <c r="B484" s="7">
        <f t="shared" si="36"/>
        <v>3</v>
      </c>
      <c r="C484" s="19">
        <f t="shared" si="26"/>
        <v>0.1184661821512831</v>
      </c>
      <c r="D484" s="19">
        <f t="shared" si="27"/>
        <v>9.5359153085977241E-2</v>
      </c>
      <c r="E484" s="19">
        <f t="shared" si="28"/>
        <v>8.8994045791823101E-2</v>
      </c>
      <c r="F484" s="19">
        <f t="shared" si="29"/>
        <v>0.16921817562268546</v>
      </c>
      <c r="G484" s="217"/>
      <c r="H484" s="19">
        <f t="shared" si="30"/>
        <v>0.12729507191463219</v>
      </c>
      <c r="I484" s="19">
        <f t="shared" si="31"/>
        <v>0.26547416911554306</v>
      </c>
      <c r="J484" s="1"/>
      <c r="K484" s="1"/>
      <c r="L484" s="1"/>
      <c r="O484" s="99">
        <f>VLOOKUP($A484,'Price Forecast Inputs'!$B$6:$I$31,O$383,FALSE)</f>
        <v>0.11668894385408103</v>
      </c>
      <c r="P484" s="99">
        <f>VLOOKUP($A484,'Price Forecast Inputs'!$B$6:$I$31,P$383,FALSE)</f>
        <v>9.6125535386278743E-2</v>
      </c>
      <c r="Q484" s="99">
        <f>VLOOKUP($A484,'Price Forecast Inputs'!$B$6:$I$31,Q$383,FALSE)</f>
        <v>9.1100959964273046E-2</v>
      </c>
      <c r="R484" s="99">
        <f>VLOOKUP($A484,'Price Forecast Inputs'!$B$6:$I$31,R$383,FALSE)</f>
        <v>0.16673163976969774</v>
      </c>
      <c r="S484" s="99">
        <f>VLOOKUP($A484,'Price Forecast Inputs'!$B$6:$I$31,S$383,FALSE)</f>
        <v>0</v>
      </c>
      <c r="T484" s="99">
        <f>VLOOKUP($A484,'Price Forecast Inputs'!$B$6:$I$31,T$383,FALSE)</f>
        <v>0.12541330389137859</v>
      </c>
      <c r="U484" s="99">
        <f>VLOOKUP($A484,'Price Forecast Inputs'!$B$6:$I$31,U$383,FALSE)</f>
        <v>0.2449334237904284</v>
      </c>
      <c r="W484" s="97">
        <f t="shared" si="37"/>
        <v>1.0152305628836995</v>
      </c>
      <c r="X484" s="97">
        <f t="shared" si="37"/>
        <v>0.99202727665212154</v>
      </c>
      <c r="Y484" s="97">
        <f t="shared" si="37"/>
        <v>0.97687275553104813</v>
      </c>
      <c r="Z484" s="97">
        <f t="shared" si="37"/>
        <v>1.0149134012981718</v>
      </c>
      <c r="AA484" s="97">
        <f t="shared" si="37"/>
        <v>0.99579893474516001</v>
      </c>
      <c r="AB484" s="97">
        <f t="shared" si="37"/>
        <v>1.0150045327318975</v>
      </c>
      <c r="AC484" s="97">
        <f t="shared" si="37"/>
        <v>1.0838625656198309</v>
      </c>
    </row>
    <row r="485" spans="1:30" x14ac:dyDescent="0.2">
      <c r="A485" s="7">
        <f t="shared" si="35"/>
        <v>2030</v>
      </c>
      <c r="B485" s="7">
        <f t="shared" si="36"/>
        <v>4</v>
      </c>
      <c r="C485" s="19">
        <f t="shared" si="26"/>
        <v>0.11811498789998121</v>
      </c>
      <c r="D485" s="19">
        <f t="shared" si="27"/>
        <v>9.6581627055745606E-2</v>
      </c>
      <c r="E485" s="19">
        <f t="shared" si="28"/>
        <v>9.1329506695116913E-2</v>
      </c>
      <c r="F485" s="19">
        <f t="shared" si="29"/>
        <v>0.16966152681268282</v>
      </c>
      <c r="G485" s="217"/>
      <c r="H485" s="19">
        <f t="shared" si="30"/>
        <v>0.12705839106468284</v>
      </c>
      <c r="I485" s="19">
        <f t="shared" si="31"/>
        <v>0.26253665680786537</v>
      </c>
      <c r="J485" s="1"/>
      <c r="K485" s="1"/>
      <c r="L485" s="1"/>
      <c r="O485" s="99">
        <f>VLOOKUP($A485,'Price Forecast Inputs'!$B$6:$I$31,O$383,FALSE)</f>
        <v>0.11668894385408103</v>
      </c>
      <c r="P485" s="99">
        <f>VLOOKUP($A485,'Price Forecast Inputs'!$B$6:$I$31,P$383,FALSE)</f>
        <v>9.6125535386278743E-2</v>
      </c>
      <c r="Q485" s="99">
        <f>VLOOKUP($A485,'Price Forecast Inputs'!$B$6:$I$31,Q$383,FALSE)</f>
        <v>9.1100959964273046E-2</v>
      </c>
      <c r="R485" s="99">
        <f>VLOOKUP($A485,'Price Forecast Inputs'!$B$6:$I$31,R$383,FALSE)</f>
        <v>0.16673163976969774</v>
      </c>
      <c r="S485" s="99">
        <f>VLOOKUP($A485,'Price Forecast Inputs'!$B$6:$I$31,S$383,FALSE)</f>
        <v>0</v>
      </c>
      <c r="T485" s="99">
        <f>VLOOKUP($A485,'Price Forecast Inputs'!$B$6:$I$31,T$383,FALSE)</f>
        <v>0.12541330389137859</v>
      </c>
      <c r="U485" s="99">
        <f>VLOOKUP($A485,'Price Forecast Inputs'!$B$6:$I$31,U$383,FALSE)</f>
        <v>0.2449334237904284</v>
      </c>
      <c r="W485" s="97">
        <f t="shared" si="37"/>
        <v>1.012220901130817</v>
      </c>
      <c r="X485" s="97">
        <f t="shared" si="37"/>
        <v>1.0047447503687139</v>
      </c>
      <c r="Y485" s="97">
        <f t="shared" si="37"/>
        <v>1.0025087192377939</v>
      </c>
      <c r="Z485" s="97">
        <f t="shared" si="37"/>
        <v>1.0175724718297743</v>
      </c>
      <c r="AA485" s="97">
        <f t="shared" si="37"/>
        <v>1.0012413357599701</v>
      </c>
      <c r="AB485" s="97">
        <f t="shared" si="37"/>
        <v>1.0131173258518815</v>
      </c>
      <c r="AC485" s="97">
        <f t="shared" si="37"/>
        <v>1.0718694604640759</v>
      </c>
    </row>
    <row r="486" spans="1:30" x14ac:dyDescent="0.2">
      <c r="A486" s="7">
        <f t="shared" si="35"/>
        <v>2030</v>
      </c>
      <c r="B486" s="7">
        <f t="shared" si="36"/>
        <v>5</v>
      </c>
      <c r="C486" s="19">
        <f t="shared" si="26"/>
        <v>0.11779563600175266</v>
      </c>
      <c r="D486" s="19">
        <f t="shared" si="27"/>
        <v>9.6215088795593554E-2</v>
      </c>
      <c r="E486" s="19">
        <f t="shared" si="28"/>
        <v>9.0449413037066564E-2</v>
      </c>
      <c r="F486" s="19">
        <f t="shared" si="29"/>
        <v>0.16773085478122832</v>
      </c>
      <c r="G486" s="217"/>
      <c r="H486" s="19">
        <f t="shared" si="30"/>
        <v>0.12659121520556077</v>
      </c>
      <c r="I486" s="19">
        <f t="shared" si="31"/>
        <v>0.24960820552093277</v>
      </c>
      <c r="J486" s="1"/>
      <c r="K486" s="1"/>
      <c r="L486" s="1"/>
      <c r="O486" s="99">
        <f>VLOOKUP($A486,'Price Forecast Inputs'!$B$6:$I$31,O$383,FALSE)</f>
        <v>0.11668894385408103</v>
      </c>
      <c r="P486" s="99">
        <f>VLOOKUP($A486,'Price Forecast Inputs'!$B$6:$I$31,P$383,FALSE)</f>
        <v>9.6125535386278743E-2</v>
      </c>
      <c r="Q486" s="99">
        <f>VLOOKUP($A486,'Price Forecast Inputs'!$B$6:$I$31,Q$383,FALSE)</f>
        <v>9.1100959964273046E-2</v>
      </c>
      <c r="R486" s="99">
        <f>VLOOKUP($A486,'Price Forecast Inputs'!$B$6:$I$31,R$383,FALSE)</f>
        <v>0.16673163976969774</v>
      </c>
      <c r="S486" s="99">
        <f>VLOOKUP($A486,'Price Forecast Inputs'!$B$6:$I$31,S$383,FALSE)</f>
        <v>0</v>
      </c>
      <c r="T486" s="99">
        <f>VLOOKUP($A486,'Price Forecast Inputs'!$B$6:$I$31,T$383,FALSE)</f>
        <v>0.12541330389137859</v>
      </c>
      <c r="U486" s="99">
        <f>VLOOKUP($A486,'Price Forecast Inputs'!$B$6:$I$31,U$383,FALSE)</f>
        <v>0.2449334237904284</v>
      </c>
      <c r="W486" s="97">
        <f t="shared" ref="W486:AC493" si="38">W474</f>
        <v>1.0094841217266954</v>
      </c>
      <c r="X486" s="97">
        <f t="shared" si="38"/>
        <v>1.0009316297584709</v>
      </c>
      <c r="Y486" s="97">
        <f t="shared" si="38"/>
        <v>0.99284807835765954</v>
      </c>
      <c r="Z486" s="97">
        <f t="shared" si="38"/>
        <v>1.0059929537843613</v>
      </c>
      <c r="AA486" s="97">
        <f t="shared" si="38"/>
        <v>1.0130865430189089</v>
      </c>
      <c r="AB486" s="97">
        <f t="shared" si="38"/>
        <v>1.0093922357328404</v>
      </c>
      <c r="AC486" s="97">
        <f t="shared" si="38"/>
        <v>1.0190859281602345</v>
      </c>
    </row>
    <row r="487" spans="1:30" x14ac:dyDescent="0.2">
      <c r="A487" s="7">
        <f t="shared" si="35"/>
        <v>2030</v>
      </c>
      <c r="B487" s="7">
        <f t="shared" si="36"/>
        <v>6</v>
      </c>
      <c r="C487" s="19">
        <f t="shared" si="26"/>
        <v>0.11503346704650923</v>
      </c>
      <c r="D487" s="19">
        <f t="shared" si="27"/>
        <v>9.6430970562780993E-2</v>
      </c>
      <c r="E487" s="19">
        <f t="shared" si="28"/>
        <v>9.1171258148232598E-2</v>
      </c>
      <c r="F487" s="19">
        <f t="shared" si="29"/>
        <v>0.16445073271032537</v>
      </c>
      <c r="G487" s="217"/>
      <c r="H487" s="19">
        <f t="shared" si="30"/>
        <v>0.12411102715717175</v>
      </c>
      <c r="I487" s="19">
        <f t="shared" si="31"/>
        <v>0.23245065424143008</v>
      </c>
      <c r="J487" s="1"/>
      <c r="K487" s="1"/>
      <c r="L487" s="1"/>
      <c r="O487" s="99">
        <f>VLOOKUP($A487,'Price Forecast Inputs'!$B$6:$I$31,O$383,FALSE)</f>
        <v>0.11668894385408103</v>
      </c>
      <c r="P487" s="99">
        <f>VLOOKUP($A487,'Price Forecast Inputs'!$B$6:$I$31,P$383,FALSE)</f>
        <v>9.6125535386278743E-2</v>
      </c>
      <c r="Q487" s="99">
        <f>VLOOKUP($A487,'Price Forecast Inputs'!$B$6:$I$31,Q$383,FALSE)</f>
        <v>9.1100959964273046E-2</v>
      </c>
      <c r="R487" s="99">
        <f>VLOOKUP($A487,'Price Forecast Inputs'!$B$6:$I$31,R$383,FALSE)</f>
        <v>0.16673163976969774</v>
      </c>
      <c r="S487" s="99">
        <f>VLOOKUP($A487,'Price Forecast Inputs'!$B$6:$I$31,S$383,FALSE)</f>
        <v>0</v>
      </c>
      <c r="T487" s="99">
        <f>VLOOKUP($A487,'Price Forecast Inputs'!$B$6:$I$31,T$383,FALSE)</f>
        <v>0.12541330389137859</v>
      </c>
      <c r="U487" s="99">
        <f>VLOOKUP($A487,'Price Forecast Inputs'!$B$6:$I$31,U$383,FALSE)</f>
        <v>0.2449334237904284</v>
      </c>
      <c r="W487" s="97">
        <f t="shared" si="38"/>
        <v>0.9858129077794896</v>
      </c>
      <c r="X487" s="97">
        <f t="shared" si="38"/>
        <v>1.003177461381878</v>
      </c>
      <c r="Y487" s="97">
        <f t="shared" si="38"/>
        <v>1.0007716514072642</v>
      </c>
      <c r="Z487" s="97">
        <f t="shared" si="38"/>
        <v>0.9863198906786802</v>
      </c>
      <c r="AA487" s="97">
        <f t="shared" si="38"/>
        <v>1.0159537883310807</v>
      </c>
      <c r="AB487" s="97">
        <f t="shared" si="38"/>
        <v>0.98961611971139241</v>
      </c>
      <c r="AC487" s="97">
        <f t="shared" si="38"/>
        <v>0.9490360712889927</v>
      </c>
    </row>
    <row r="488" spans="1:30" x14ac:dyDescent="0.2">
      <c r="A488" s="7">
        <f t="shared" si="35"/>
        <v>2030</v>
      </c>
      <c r="B488" s="7">
        <f t="shared" si="36"/>
        <v>7</v>
      </c>
      <c r="C488" s="19">
        <f t="shared" si="26"/>
        <v>0.11442478033416098</v>
      </c>
      <c r="D488" s="19">
        <f t="shared" si="27"/>
        <v>9.5058533726699146E-2</v>
      </c>
      <c r="E488" s="19">
        <f t="shared" si="28"/>
        <v>9.2520802535343144E-2</v>
      </c>
      <c r="F488" s="19">
        <f t="shared" si="29"/>
        <v>0.16377028101988034</v>
      </c>
      <c r="G488" s="217"/>
      <c r="H488" s="19">
        <f t="shared" si="30"/>
        <v>0.12260664666549162</v>
      </c>
      <c r="I488" s="19">
        <f t="shared" si="31"/>
        <v>0.2252705601240847</v>
      </c>
      <c r="J488" s="1"/>
      <c r="K488" s="1"/>
      <c r="L488" s="1"/>
      <c r="O488" s="99">
        <f>VLOOKUP($A488,'Price Forecast Inputs'!$B$6:$I$31,O$383,FALSE)</f>
        <v>0.11668894385408103</v>
      </c>
      <c r="P488" s="99">
        <f>VLOOKUP($A488,'Price Forecast Inputs'!$B$6:$I$31,P$383,FALSE)</f>
        <v>9.6125535386278743E-2</v>
      </c>
      <c r="Q488" s="99">
        <f>VLOOKUP($A488,'Price Forecast Inputs'!$B$6:$I$31,Q$383,FALSE)</f>
        <v>9.1100959964273046E-2</v>
      </c>
      <c r="R488" s="99">
        <f>VLOOKUP($A488,'Price Forecast Inputs'!$B$6:$I$31,R$383,FALSE)</f>
        <v>0.16673163976969774</v>
      </c>
      <c r="S488" s="99">
        <f>VLOOKUP($A488,'Price Forecast Inputs'!$B$6:$I$31,S$383,FALSE)</f>
        <v>0</v>
      </c>
      <c r="T488" s="99">
        <f>VLOOKUP($A488,'Price Forecast Inputs'!$B$6:$I$31,T$383,FALSE)</f>
        <v>0.12541330389137859</v>
      </c>
      <c r="U488" s="99">
        <f>VLOOKUP($A488,'Price Forecast Inputs'!$B$6:$I$31,U$383,FALSE)</f>
        <v>0.2449334237904284</v>
      </c>
      <c r="W488" s="97">
        <f t="shared" si="38"/>
        <v>0.98059658914428627</v>
      </c>
      <c r="X488" s="97">
        <f t="shared" si="38"/>
        <v>0.98889991452019621</v>
      </c>
      <c r="Y488" s="97">
        <f t="shared" si="38"/>
        <v>1.01558537442006</v>
      </c>
      <c r="Z488" s="97">
        <f t="shared" si="38"/>
        <v>0.98223877151386596</v>
      </c>
      <c r="AA488" s="97">
        <f t="shared" si="38"/>
        <v>1.023895018564682</v>
      </c>
      <c r="AB488" s="97">
        <f t="shared" si="38"/>
        <v>0.97762073768252022</v>
      </c>
      <c r="AC488" s="97">
        <f t="shared" si="38"/>
        <v>0.91972159878364423</v>
      </c>
    </row>
    <row r="489" spans="1:30" x14ac:dyDescent="0.2">
      <c r="A489" s="7">
        <f t="shared" si="35"/>
        <v>2030</v>
      </c>
      <c r="B489" s="7">
        <f t="shared" si="36"/>
        <v>8</v>
      </c>
      <c r="C489" s="19">
        <f t="shared" si="26"/>
        <v>0.11478949473981649</v>
      </c>
      <c r="D489" s="19">
        <f t="shared" si="27"/>
        <v>9.655552266511E-2</v>
      </c>
      <c r="E489" s="19">
        <f t="shared" si="28"/>
        <v>9.3048726864665865E-2</v>
      </c>
      <c r="F489" s="19">
        <f t="shared" si="29"/>
        <v>0.16378396178835203</v>
      </c>
      <c r="G489" s="217"/>
      <c r="H489" s="19">
        <f t="shared" si="30"/>
        <v>0.12357933700823694</v>
      </c>
      <c r="I489" s="19">
        <f t="shared" si="31"/>
        <v>0.2237158821585277</v>
      </c>
      <c r="J489" s="1"/>
      <c r="K489" s="1"/>
      <c r="L489" s="1"/>
      <c r="O489" s="99">
        <f>VLOOKUP($A489,'Price Forecast Inputs'!$B$6:$I$31,O$383,FALSE)</f>
        <v>0.11668894385408103</v>
      </c>
      <c r="P489" s="99">
        <f>VLOOKUP($A489,'Price Forecast Inputs'!$B$6:$I$31,P$383,FALSE)</f>
        <v>9.6125535386278743E-2</v>
      </c>
      <c r="Q489" s="99">
        <f>VLOOKUP($A489,'Price Forecast Inputs'!$B$6:$I$31,Q$383,FALSE)</f>
        <v>9.1100959964273046E-2</v>
      </c>
      <c r="R489" s="99">
        <f>VLOOKUP($A489,'Price Forecast Inputs'!$B$6:$I$31,R$383,FALSE)</f>
        <v>0.16673163976969774</v>
      </c>
      <c r="S489" s="99">
        <f>VLOOKUP($A489,'Price Forecast Inputs'!$B$6:$I$31,S$383,FALSE)</f>
        <v>0</v>
      </c>
      <c r="T489" s="99">
        <f>VLOOKUP($A489,'Price Forecast Inputs'!$B$6:$I$31,T$383,FALSE)</f>
        <v>0.12541330389137859</v>
      </c>
      <c r="U489" s="99">
        <f>VLOOKUP($A489,'Price Forecast Inputs'!$B$6:$I$31,U$383,FALSE)</f>
        <v>0.2449334237904284</v>
      </c>
      <c r="W489" s="97">
        <f t="shared" si="38"/>
        <v>0.98372211581039082</v>
      </c>
      <c r="X489" s="97">
        <f t="shared" si="38"/>
        <v>1.0044731847484996</v>
      </c>
      <c r="Y489" s="97">
        <f t="shared" si="38"/>
        <v>1.0213803114825208</v>
      </c>
      <c r="Z489" s="97">
        <f t="shared" si="38"/>
        <v>0.98232082413741462</v>
      </c>
      <c r="AA489" s="97">
        <f t="shared" si="38"/>
        <v>1.01962616429935</v>
      </c>
      <c r="AB489" s="97">
        <f t="shared" si="38"/>
        <v>0.98537661614648109</v>
      </c>
      <c r="AC489" s="97">
        <f t="shared" si="38"/>
        <v>0.91337424960810987</v>
      </c>
    </row>
    <row r="490" spans="1:30" x14ac:dyDescent="0.2">
      <c r="A490" s="7">
        <f t="shared" si="35"/>
        <v>2030</v>
      </c>
      <c r="B490" s="7">
        <f t="shared" si="36"/>
        <v>9</v>
      </c>
      <c r="C490" s="19">
        <f t="shared" si="26"/>
        <v>0.11467374096105779</v>
      </c>
      <c r="D490" s="19">
        <f t="shared" si="27"/>
        <v>9.6707346341396147E-2</v>
      </c>
      <c r="E490" s="19">
        <f t="shared" si="28"/>
        <v>9.4780201990314922E-2</v>
      </c>
      <c r="F490" s="19">
        <f t="shared" si="29"/>
        <v>0.16453189908857183</v>
      </c>
      <c r="G490" s="217"/>
      <c r="H490" s="19">
        <f t="shared" si="30"/>
        <v>0.12313897998260009</v>
      </c>
      <c r="I490" s="19">
        <f t="shared" si="31"/>
        <v>0.22334243131196443</v>
      </c>
      <c r="J490" s="1"/>
      <c r="K490" s="1"/>
      <c r="L490" s="1"/>
      <c r="O490" s="99">
        <f>VLOOKUP($A490,'Price Forecast Inputs'!$B$6:$I$31,O$383,FALSE)</f>
        <v>0.11668894385408103</v>
      </c>
      <c r="P490" s="99">
        <f>VLOOKUP($A490,'Price Forecast Inputs'!$B$6:$I$31,P$383,FALSE)</f>
        <v>9.6125535386278743E-2</v>
      </c>
      <c r="Q490" s="99">
        <f>VLOOKUP($A490,'Price Forecast Inputs'!$B$6:$I$31,Q$383,FALSE)</f>
        <v>9.1100959964273046E-2</v>
      </c>
      <c r="R490" s="99">
        <f>VLOOKUP($A490,'Price Forecast Inputs'!$B$6:$I$31,R$383,FALSE)</f>
        <v>0.16673163976969774</v>
      </c>
      <c r="S490" s="99">
        <f>VLOOKUP($A490,'Price Forecast Inputs'!$B$6:$I$31,S$383,FALSE)</f>
        <v>0</v>
      </c>
      <c r="T490" s="99">
        <f>VLOOKUP($A490,'Price Forecast Inputs'!$B$6:$I$31,T$383,FALSE)</f>
        <v>0.12541330389137859</v>
      </c>
      <c r="U490" s="99">
        <f>VLOOKUP($A490,'Price Forecast Inputs'!$B$6:$I$31,U$383,FALSE)</f>
        <v>0.2449334237904284</v>
      </c>
      <c r="W490" s="97">
        <f t="shared" si="38"/>
        <v>0.98273012998092391</v>
      </c>
      <c r="X490" s="97">
        <f t="shared" si="38"/>
        <v>1.0060526160169554</v>
      </c>
      <c r="Y490" s="97">
        <f t="shared" si="38"/>
        <v>1.0403864243305971</v>
      </c>
      <c r="Z490" s="97">
        <f t="shared" si="38"/>
        <v>0.98680669917140884</v>
      </c>
      <c r="AA490" s="97">
        <f t="shared" si="38"/>
        <v>1.0038648437230764</v>
      </c>
      <c r="AB490" s="97">
        <f t="shared" si="38"/>
        <v>0.98186536963615678</v>
      </c>
      <c r="AC490" s="97">
        <f t="shared" si="38"/>
        <v>0.9118495461160997</v>
      </c>
    </row>
    <row r="491" spans="1:30" x14ac:dyDescent="0.2">
      <c r="A491" s="7">
        <f t="shared" si="35"/>
        <v>2030</v>
      </c>
      <c r="B491" s="7">
        <f t="shared" si="36"/>
        <v>10</v>
      </c>
      <c r="C491" s="19">
        <f t="shared" si="26"/>
        <v>0.11642773024781033</v>
      </c>
      <c r="D491" s="19">
        <f t="shared" si="27"/>
        <v>9.7261789628918321E-2</v>
      </c>
      <c r="E491" s="19">
        <f t="shared" si="28"/>
        <v>9.2569781766797393E-2</v>
      </c>
      <c r="F491" s="19">
        <f t="shared" si="29"/>
        <v>0.16573162323442925</v>
      </c>
      <c r="G491" s="217"/>
      <c r="H491" s="19">
        <f t="shared" si="30"/>
        <v>0.12512606582492616</v>
      </c>
      <c r="I491" s="19">
        <f t="shared" si="31"/>
        <v>0.23470145539260581</v>
      </c>
      <c r="J491" s="1"/>
      <c r="K491" s="1"/>
      <c r="L491" s="1"/>
      <c r="O491" s="99">
        <f>VLOOKUP($A491,'Price Forecast Inputs'!$B$6:$I$31,O$383,FALSE)</f>
        <v>0.11668894385408103</v>
      </c>
      <c r="P491" s="99">
        <f>VLOOKUP($A491,'Price Forecast Inputs'!$B$6:$I$31,P$383,FALSE)</f>
        <v>9.6125535386278743E-2</v>
      </c>
      <c r="Q491" s="99">
        <f>VLOOKUP($A491,'Price Forecast Inputs'!$B$6:$I$31,Q$383,FALSE)</f>
        <v>9.1100959964273046E-2</v>
      </c>
      <c r="R491" s="99">
        <f>VLOOKUP($A491,'Price Forecast Inputs'!$B$6:$I$31,R$383,FALSE)</f>
        <v>0.16673163976969774</v>
      </c>
      <c r="S491" s="99">
        <f>VLOOKUP($A491,'Price Forecast Inputs'!$B$6:$I$31,S$383,FALSE)</f>
        <v>0</v>
      </c>
      <c r="T491" s="99">
        <f>VLOOKUP($A491,'Price Forecast Inputs'!$B$6:$I$31,T$383,FALSE)</f>
        <v>0.12541330389137859</v>
      </c>
      <c r="U491" s="99">
        <f>VLOOKUP($A491,'Price Forecast Inputs'!$B$6:$I$31,U$383,FALSE)</f>
        <v>0.2449334237904284</v>
      </c>
      <c r="W491" s="97">
        <f t="shared" si="38"/>
        <v>0.99776145367638824</v>
      </c>
      <c r="X491" s="97">
        <f t="shared" si="38"/>
        <v>1.011820524463906</v>
      </c>
      <c r="Y491" s="97">
        <f t="shared" si="38"/>
        <v>1.0161230112514772</v>
      </c>
      <c r="Z491" s="97">
        <f t="shared" si="38"/>
        <v>0.99400223894727013</v>
      </c>
      <c r="AA491" s="97">
        <f t="shared" si="38"/>
        <v>1.000826181801868</v>
      </c>
      <c r="AB491" s="97">
        <f t="shared" si="38"/>
        <v>0.9977096682924389</v>
      </c>
      <c r="AC491" s="97">
        <f t="shared" si="38"/>
        <v>0.95822551189837879</v>
      </c>
    </row>
    <row r="492" spans="1:30" x14ac:dyDescent="0.2">
      <c r="A492" s="7">
        <f t="shared" si="35"/>
        <v>2030</v>
      </c>
      <c r="B492" s="7">
        <f t="shared" si="36"/>
        <v>11</v>
      </c>
      <c r="C492" s="19">
        <f t="shared" si="26"/>
        <v>0.11786219729357152</v>
      </c>
      <c r="D492" s="19">
        <f t="shared" si="27"/>
        <v>9.6757741705111797E-2</v>
      </c>
      <c r="E492" s="19">
        <f t="shared" si="28"/>
        <v>8.9786734635015061E-2</v>
      </c>
      <c r="F492" s="19">
        <f t="shared" si="29"/>
        <v>0.16896916644897519</v>
      </c>
      <c r="G492" s="217"/>
      <c r="H492" s="19">
        <f t="shared" si="30"/>
        <v>0.12671866479293042</v>
      </c>
      <c r="I492" s="19">
        <f t="shared" si="31"/>
        <v>0.25078321958533917</v>
      </c>
      <c r="J492" s="1"/>
      <c r="K492" s="1"/>
      <c r="L492" s="1"/>
      <c r="O492" s="99">
        <f>VLOOKUP($A492,'Price Forecast Inputs'!$B$6:$I$31,O$383,FALSE)</f>
        <v>0.11668894385408103</v>
      </c>
      <c r="P492" s="99">
        <f>VLOOKUP($A492,'Price Forecast Inputs'!$B$6:$I$31,P$383,FALSE)</f>
        <v>9.6125535386278743E-2</v>
      </c>
      <c r="Q492" s="99">
        <f>VLOOKUP($A492,'Price Forecast Inputs'!$B$6:$I$31,Q$383,FALSE)</f>
        <v>9.1100959964273046E-2</v>
      </c>
      <c r="R492" s="99">
        <f>VLOOKUP($A492,'Price Forecast Inputs'!$B$6:$I$31,R$383,FALSE)</f>
        <v>0.16673163976969774</v>
      </c>
      <c r="S492" s="99">
        <f>VLOOKUP($A492,'Price Forecast Inputs'!$B$6:$I$31,S$383,FALSE)</f>
        <v>0</v>
      </c>
      <c r="T492" s="99">
        <f>VLOOKUP($A492,'Price Forecast Inputs'!$B$6:$I$31,T$383,FALSE)</f>
        <v>0.12541330389137859</v>
      </c>
      <c r="U492" s="99">
        <f>VLOOKUP($A492,'Price Forecast Inputs'!$B$6:$I$31,U$383,FALSE)</f>
        <v>0.2449334237904284</v>
      </c>
      <c r="W492" s="97">
        <f t="shared" si="38"/>
        <v>1.010054538165652</v>
      </c>
      <c r="X492" s="97">
        <f t="shared" si="38"/>
        <v>1.0065768821603183</v>
      </c>
      <c r="Y492" s="97">
        <f t="shared" si="38"/>
        <v>0.98557396837779332</v>
      </c>
      <c r="Z492" s="97">
        <f t="shared" si="38"/>
        <v>1.0134199284692942</v>
      </c>
      <c r="AA492" s="97">
        <f t="shared" si="38"/>
        <v>0.99244991691168338</v>
      </c>
      <c r="AB492" s="97">
        <f t="shared" si="38"/>
        <v>1.0104084723155242</v>
      </c>
      <c r="AC492" s="97">
        <f t="shared" si="38"/>
        <v>1.023883207544251</v>
      </c>
    </row>
    <row r="493" spans="1:30" x14ac:dyDescent="0.2">
      <c r="A493" s="7">
        <f t="shared" si="35"/>
        <v>2030</v>
      </c>
      <c r="B493" s="7">
        <f t="shared" si="36"/>
        <v>12</v>
      </c>
      <c r="C493" s="19">
        <f t="shared" si="26"/>
        <v>0.11759632900792666</v>
      </c>
      <c r="D493" s="19">
        <f t="shared" si="27"/>
        <v>9.5821558311523461E-2</v>
      </c>
      <c r="E493" s="19">
        <f t="shared" si="28"/>
        <v>9.004431505885202E-2</v>
      </c>
      <c r="F493" s="19">
        <f t="shared" si="29"/>
        <v>0.16918887315361383</v>
      </c>
      <c r="G493" s="217"/>
      <c r="H493" s="19">
        <f t="shared" si="30"/>
        <v>0.12620849063701964</v>
      </c>
      <c r="I493" s="19">
        <f t="shared" si="31"/>
        <v>0.26217529910502996</v>
      </c>
      <c r="J493" s="1"/>
      <c r="K493" s="1"/>
      <c r="L493" s="1"/>
      <c r="O493" s="99">
        <f>VLOOKUP($A493,'Price Forecast Inputs'!$B$6:$I$31,O$383,FALSE)</f>
        <v>0.11668894385408103</v>
      </c>
      <c r="P493" s="99">
        <f>VLOOKUP($A493,'Price Forecast Inputs'!$B$6:$I$31,P$383,FALSE)</f>
        <v>9.6125535386278743E-2</v>
      </c>
      <c r="Q493" s="99">
        <f>VLOOKUP($A493,'Price Forecast Inputs'!$B$6:$I$31,Q$383,FALSE)</f>
        <v>9.1100959964273046E-2</v>
      </c>
      <c r="R493" s="99">
        <f>VLOOKUP($A493,'Price Forecast Inputs'!$B$6:$I$31,R$383,FALSE)</f>
        <v>0.16673163976969774</v>
      </c>
      <c r="S493" s="99">
        <f>VLOOKUP($A493,'Price Forecast Inputs'!$B$6:$I$31,S$383,FALSE)</f>
        <v>0</v>
      </c>
      <c r="T493" s="99">
        <f>VLOOKUP($A493,'Price Forecast Inputs'!$B$6:$I$31,T$383,FALSE)</f>
        <v>0.12541330389137859</v>
      </c>
      <c r="U493" s="99">
        <f>VLOOKUP($A493,'Price Forecast Inputs'!$B$6:$I$31,U$383,FALSE)</f>
        <v>0.2449334237904284</v>
      </c>
      <c r="W493" s="97">
        <f t="shared" si="38"/>
        <v>1.0077761022070806</v>
      </c>
      <c r="X493" s="97">
        <f t="shared" si="38"/>
        <v>0.99683770734244803</v>
      </c>
      <c r="Y493" s="97">
        <f t="shared" si="38"/>
        <v>0.98840138560740298</v>
      </c>
      <c r="Z493" s="97">
        <f t="shared" si="38"/>
        <v>1.0147376549964375</v>
      </c>
      <c r="AA493" s="97">
        <f t="shared" si="38"/>
        <v>0.97869053898993841</v>
      </c>
      <c r="AB493" s="97">
        <f t="shared" si="38"/>
        <v>1.0063405294411969</v>
      </c>
      <c r="AC493" s="97">
        <f t="shared" si="38"/>
        <v>1.0703941301590352</v>
      </c>
    </row>
    <row r="494" spans="1:30" x14ac:dyDescent="0.2">
      <c r="A494" s="7">
        <f t="shared" si="35"/>
        <v>2031</v>
      </c>
      <c r="B494" s="7">
        <f t="shared" si="36"/>
        <v>1</v>
      </c>
      <c r="C494" s="19">
        <f t="shared" ref="C494:C505" si="39">+O494*W494</f>
        <v>0.11589500272813093</v>
      </c>
      <c r="D494" s="19">
        <f t="shared" ref="D494:D505" si="40">+P494*X494</f>
        <v>9.4599219110485522E-2</v>
      </c>
      <c r="E494" s="19">
        <f t="shared" ref="E494:E505" si="41">+Q494*Y494</f>
        <v>8.9419893069321119E-2</v>
      </c>
      <c r="F494" s="19">
        <f t="shared" ref="F494:F505" si="42">+R494*Z494</f>
        <v>0.165901386152915</v>
      </c>
      <c r="G494" s="217"/>
      <c r="H494" s="19">
        <f t="shared" ref="H494:H505" si="43">+T494*AB494</f>
        <v>0.12521739382251185</v>
      </c>
      <c r="I494" s="19">
        <f t="shared" ref="I494:I505" si="44">+U494*AC494</f>
        <v>0.2485498348920592</v>
      </c>
      <c r="J494" s="1"/>
      <c r="K494" s="1"/>
      <c r="L494" s="1"/>
      <c r="O494" s="99">
        <f>VLOOKUP($A494,'Price Forecast Inputs'!$B$6:$I$31,O$383,FALSE)</f>
        <v>0.1165990229542917</v>
      </c>
      <c r="P494" s="99">
        <f>VLOOKUP($A494,'Price Forecast Inputs'!$B$6:$I$31,P$383,FALSE)</f>
        <v>9.5948586761383223E-2</v>
      </c>
      <c r="Q494" s="99">
        <f>VLOOKUP($A494,'Price Forecast Inputs'!$B$6:$I$31,Q$383,FALSE)</f>
        <v>9.0971086125844217E-2</v>
      </c>
      <c r="R494" s="99">
        <f>VLOOKUP($A494,'Price Forecast Inputs'!$B$6:$I$31,R$383,FALSE)</f>
        <v>0.16694078057329484</v>
      </c>
      <c r="S494" s="99">
        <f>VLOOKUP($A494,'Price Forecast Inputs'!$B$6:$I$31,S$383,FALSE)</f>
        <v>0</v>
      </c>
      <c r="T494" s="99">
        <f>VLOOKUP($A494,'Price Forecast Inputs'!$B$6:$I$31,T$383,FALSE)</f>
        <v>0.12583611390174637</v>
      </c>
      <c r="U494" s="99">
        <f>VLOOKUP($A494,'Price Forecast Inputs'!$B$6:$I$31,U$383,FALSE)</f>
        <v>0.24474467725516746</v>
      </c>
      <c r="W494" s="97">
        <f t="shared" ref="W494:AC494" si="45">W482</f>
        <v>0.99396204008984912</v>
      </c>
      <c r="X494" s="97">
        <f t="shared" si="45"/>
        <v>0.98593655522771295</v>
      </c>
      <c r="Y494" s="97">
        <f t="shared" si="45"/>
        <v>0.98294850460093142</v>
      </c>
      <c r="Z494" s="97">
        <f t="shared" si="45"/>
        <v>0.99377387348489421</v>
      </c>
      <c r="AA494" s="97">
        <f t="shared" si="45"/>
        <v>0.96788318812381868</v>
      </c>
      <c r="AB494" s="97">
        <f t="shared" si="45"/>
        <v>0.99508312788713726</v>
      </c>
      <c r="AC494" s="97">
        <f t="shared" si="45"/>
        <v>1.0155474581901716</v>
      </c>
    </row>
    <row r="495" spans="1:30" x14ac:dyDescent="0.2">
      <c r="A495" s="7">
        <f t="shared" si="35"/>
        <v>2031</v>
      </c>
      <c r="B495" s="7">
        <f t="shared" si="36"/>
        <v>2</v>
      </c>
      <c r="C495" s="19">
        <f t="shared" si="39"/>
        <v>0.11900662224111806</v>
      </c>
      <c r="D495" s="19">
        <f t="shared" si="40"/>
        <v>9.5806726522435132E-2</v>
      </c>
      <c r="E495" s="19">
        <f t="shared" si="41"/>
        <v>8.8842345916823176E-2</v>
      </c>
      <c r="F495" s="19">
        <f t="shared" si="42"/>
        <v>0.16825982837529818</v>
      </c>
      <c r="G495" s="217"/>
      <c r="H495" s="19">
        <f t="shared" si="43"/>
        <v>0.12815971103746981</v>
      </c>
      <c r="I495" s="19">
        <f t="shared" si="44"/>
        <v>0.26020037023529868</v>
      </c>
      <c r="J495" s="1"/>
      <c r="K495" s="1"/>
      <c r="L495" s="1"/>
      <c r="O495" s="99">
        <f>VLOOKUP($A495,'Price Forecast Inputs'!$B$6:$I$31,O$383,FALSE)</f>
        <v>0.1165990229542917</v>
      </c>
      <c r="P495" s="99">
        <f>VLOOKUP($A495,'Price Forecast Inputs'!$B$6:$I$31,P$383,FALSE)</f>
        <v>9.5948586761383223E-2</v>
      </c>
      <c r="Q495" s="99">
        <f>VLOOKUP($A495,'Price Forecast Inputs'!$B$6:$I$31,Q$383,FALSE)</f>
        <v>9.0971086125844217E-2</v>
      </c>
      <c r="R495" s="99">
        <f>VLOOKUP($A495,'Price Forecast Inputs'!$B$6:$I$31,R$383,FALSE)</f>
        <v>0.16694078057329484</v>
      </c>
      <c r="S495" s="99">
        <f>VLOOKUP($A495,'Price Forecast Inputs'!$B$6:$I$31,S$383,FALSE)</f>
        <v>0</v>
      </c>
      <c r="T495" s="99">
        <f>VLOOKUP($A495,'Price Forecast Inputs'!$B$6:$I$31,T$383,FALSE)</f>
        <v>0.12583611390174637</v>
      </c>
      <c r="U495" s="99">
        <f>VLOOKUP($A495,'Price Forecast Inputs'!$B$6:$I$31,U$383,FALSE)</f>
        <v>0.24474467725516746</v>
      </c>
      <c r="W495" s="97">
        <f t="shared" ref="W495:AC495" si="46">W483</f>
        <v>1.0206485374047274</v>
      </c>
      <c r="X495" s="97">
        <f t="shared" si="46"/>
        <v>0.99852149735877938</v>
      </c>
      <c r="Y495" s="97">
        <f t="shared" si="46"/>
        <v>0.97659981539545149</v>
      </c>
      <c r="Z495" s="97">
        <f t="shared" si="46"/>
        <v>1.0079012916884273</v>
      </c>
      <c r="AA495" s="97">
        <f t="shared" si="46"/>
        <v>0.9866835457304638</v>
      </c>
      <c r="AB495" s="97">
        <f t="shared" si="46"/>
        <v>1.0184652645705328</v>
      </c>
      <c r="AC495" s="97">
        <f t="shared" si="46"/>
        <v>1.0631502721671751</v>
      </c>
    </row>
    <row r="496" spans="1:30" x14ac:dyDescent="0.2">
      <c r="A496" s="7">
        <f t="shared" si="35"/>
        <v>2031</v>
      </c>
      <c r="B496" s="7">
        <f t="shared" si="36"/>
        <v>3</v>
      </c>
      <c r="C496" s="19">
        <f t="shared" si="39"/>
        <v>0.11837489170557496</v>
      </c>
      <c r="D496" s="19">
        <f t="shared" si="40"/>
        <v>9.5183615223514803E-2</v>
      </c>
      <c r="E496" s="19">
        <f t="shared" si="41"/>
        <v>8.8867175577405741E-2</v>
      </c>
      <c r="F496" s="19">
        <f t="shared" si="42"/>
        <v>0.16943043542701441</v>
      </c>
      <c r="G496" s="217"/>
      <c r="H496" s="19">
        <f t="shared" si="43"/>
        <v>0.12772422599163991</v>
      </c>
      <c r="I496" s="19">
        <f t="shared" si="44"/>
        <v>0.26526959381158327</v>
      </c>
      <c r="J496" s="1"/>
      <c r="K496" s="1"/>
      <c r="L496" s="1"/>
      <c r="O496" s="99">
        <f>VLOOKUP($A496,'Price Forecast Inputs'!$B$6:$I$31,O$383,FALSE)</f>
        <v>0.1165990229542917</v>
      </c>
      <c r="P496" s="99">
        <f>VLOOKUP($A496,'Price Forecast Inputs'!$B$6:$I$31,P$383,FALSE)</f>
        <v>9.5948586761383223E-2</v>
      </c>
      <c r="Q496" s="99">
        <f>VLOOKUP($A496,'Price Forecast Inputs'!$B$6:$I$31,Q$383,FALSE)</f>
        <v>9.0971086125844217E-2</v>
      </c>
      <c r="R496" s="99">
        <f>VLOOKUP($A496,'Price Forecast Inputs'!$B$6:$I$31,R$383,FALSE)</f>
        <v>0.16694078057329484</v>
      </c>
      <c r="S496" s="99">
        <f>VLOOKUP($A496,'Price Forecast Inputs'!$B$6:$I$31,S$383,FALSE)</f>
        <v>0</v>
      </c>
      <c r="T496" s="99">
        <f>VLOOKUP($A496,'Price Forecast Inputs'!$B$6:$I$31,T$383,FALSE)</f>
        <v>0.12583611390174637</v>
      </c>
      <c r="U496" s="99">
        <f>VLOOKUP($A496,'Price Forecast Inputs'!$B$6:$I$31,U$383,FALSE)</f>
        <v>0.24474467725516746</v>
      </c>
      <c r="W496" s="97">
        <f t="shared" ref="W496:AC496" si="47">W484</f>
        <v>1.0152305628836995</v>
      </c>
      <c r="X496" s="97">
        <f t="shared" si="47"/>
        <v>0.99202727665212154</v>
      </c>
      <c r="Y496" s="97">
        <f t="shared" si="47"/>
        <v>0.97687275553104813</v>
      </c>
      <c r="Z496" s="97">
        <f t="shared" si="47"/>
        <v>1.0149134012981718</v>
      </c>
      <c r="AA496" s="97">
        <f t="shared" si="47"/>
        <v>0.99579893474516001</v>
      </c>
      <c r="AB496" s="97">
        <f t="shared" si="47"/>
        <v>1.0150045327318975</v>
      </c>
      <c r="AC496" s="97">
        <f t="shared" si="47"/>
        <v>1.0838625656198309</v>
      </c>
    </row>
    <row r="497" spans="1:29" x14ac:dyDescent="0.2">
      <c r="A497" s="7">
        <f t="shared" si="35"/>
        <v>2031</v>
      </c>
      <c r="B497" s="7">
        <f t="shared" si="36"/>
        <v>4</v>
      </c>
      <c r="C497" s="19">
        <f t="shared" si="39"/>
        <v>0.11802396808576596</v>
      </c>
      <c r="D497" s="19">
        <f t="shared" si="40"/>
        <v>9.6403838853796872E-2</v>
      </c>
      <c r="E497" s="19">
        <f t="shared" si="41"/>
        <v>9.1199307039691133E-2</v>
      </c>
      <c r="F497" s="19">
        <f t="shared" si="42"/>
        <v>0.16987434273715959</v>
      </c>
      <c r="G497" s="217"/>
      <c r="H497" s="19">
        <f t="shared" si="43"/>
        <v>0.12748674721173006</v>
      </c>
      <c r="I497" s="19">
        <f t="shared" si="44"/>
        <v>0.26233434516095072</v>
      </c>
      <c r="J497" s="1"/>
      <c r="K497" s="1"/>
      <c r="L497" s="1"/>
      <c r="O497" s="99">
        <f>VLOOKUP($A497,'Price Forecast Inputs'!$B$6:$I$31,O$383,FALSE)</f>
        <v>0.1165990229542917</v>
      </c>
      <c r="P497" s="99">
        <f>VLOOKUP($A497,'Price Forecast Inputs'!$B$6:$I$31,P$383,FALSE)</f>
        <v>9.5948586761383223E-2</v>
      </c>
      <c r="Q497" s="99">
        <f>VLOOKUP($A497,'Price Forecast Inputs'!$B$6:$I$31,Q$383,FALSE)</f>
        <v>9.0971086125844217E-2</v>
      </c>
      <c r="R497" s="99">
        <f>VLOOKUP($A497,'Price Forecast Inputs'!$B$6:$I$31,R$383,FALSE)</f>
        <v>0.16694078057329484</v>
      </c>
      <c r="S497" s="99">
        <f>VLOOKUP($A497,'Price Forecast Inputs'!$B$6:$I$31,S$383,FALSE)</f>
        <v>0</v>
      </c>
      <c r="T497" s="99">
        <f>VLOOKUP($A497,'Price Forecast Inputs'!$B$6:$I$31,T$383,FALSE)</f>
        <v>0.12583611390174637</v>
      </c>
      <c r="U497" s="99">
        <f>VLOOKUP($A497,'Price Forecast Inputs'!$B$6:$I$31,U$383,FALSE)</f>
        <v>0.24474467725516746</v>
      </c>
      <c r="W497" s="97">
        <f t="shared" ref="W497:AC497" si="48">W485</f>
        <v>1.012220901130817</v>
      </c>
      <c r="X497" s="97">
        <f t="shared" si="48"/>
        <v>1.0047447503687139</v>
      </c>
      <c r="Y497" s="97">
        <f t="shared" si="48"/>
        <v>1.0025087192377939</v>
      </c>
      <c r="Z497" s="97">
        <f t="shared" si="48"/>
        <v>1.0175724718297743</v>
      </c>
      <c r="AA497" s="97">
        <f t="shared" si="48"/>
        <v>1.0012413357599701</v>
      </c>
      <c r="AB497" s="97">
        <f t="shared" si="48"/>
        <v>1.0131173258518815</v>
      </c>
      <c r="AC497" s="97">
        <f t="shared" si="48"/>
        <v>1.0718694604640759</v>
      </c>
    </row>
    <row r="498" spans="1:29" x14ac:dyDescent="0.2">
      <c r="A498" s="7">
        <f t="shared" si="35"/>
        <v>2031</v>
      </c>
      <c r="B498" s="7">
        <f t="shared" si="36"/>
        <v>5</v>
      </c>
      <c r="C498" s="19">
        <f t="shared" si="39"/>
        <v>0.11770486228120396</v>
      </c>
      <c r="D498" s="19">
        <f t="shared" si="40"/>
        <v>9.6037975320093352E-2</v>
      </c>
      <c r="E498" s="19">
        <f t="shared" si="41"/>
        <v>9.0320468046153568E-2</v>
      </c>
      <c r="F498" s="19">
        <f t="shared" si="42"/>
        <v>0.1679412489559958</v>
      </c>
      <c r="G498" s="217"/>
      <c r="H498" s="19">
        <f t="shared" si="43"/>
        <v>0.12701799634721614</v>
      </c>
      <c r="I498" s="19">
        <f t="shared" si="44"/>
        <v>0.24941585658285936</v>
      </c>
      <c r="J498" s="1"/>
      <c r="K498" s="1"/>
      <c r="L498" s="1"/>
      <c r="O498" s="99">
        <f>VLOOKUP($A498,'Price Forecast Inputs'!$B$6:$I$31,O$383,FALSE)</f>
        <v>0.1165990229542917</v>
      </c>
      <c r="P498" s="99">
        <f>VLOOKUP($A498,'Price Forecast Inputs'!$B$6:$I$31,P$383,FALSE)</f>
        <v>9.5948586761383223E-2</v>
      </c>
      <c r="Q498" s="99">
        <f>VLOOKUP($A498,'Price Forecast Inputs'!$B$6:$I$31,Q$383,FALSE)</f>
        <v>9.0971086125844217E-2</v>
      </c>
      <c r="R498" s="99">
        <f>VLOOKUP($A498,'Price Forecast Inputs'!$B$6:$I$31,R$383,FALSE)</f>
        <v>0.16694078057329484</v>
      </c>
      <c r="S498" s="99">
        <f>VLOOKUP($A498,'Price Forecast Inputs'!$B$6:$I$31,S$383,FALSE)</f>
        <v>0</v>
      </c>
      <c r="T498" s="99">
        <f>VLOOKUP($A498,'Price Forecast Inputs'!$B$6:$I$31,T$383,FALSE)</f>
        <v>0.12583611390174637</v>
      </c>
      <c r="U498" s="99">
        <f>VLOOKUP($A498,'Price Forecast Inputs'!$B$6:$I$31,U$383,FALSE)</f>
        <v>0.24474467725516746</v>
      </c>
      <c r="W498" s="97">
        <f t="shared" ref="W498:AC498" si="49">W486</f>
        <v>1.0094841217266954</v>
      </c>
      <c r="X498" s="97">
        <f t="shared" si="49"/>
        <v>1.0009316297584709</v>
      </c>
      <c r="Y498" s="97">
        <f t="shared" si="49"/>
        <v>0.99284807835765954</v>
      </c>
      <c r="Z498" s="97">
        <f t="shared" si="49"/>
        <v>1.0059929537843613</v>
      </c>
      <c r="AA498" s="97">
        <f t="shared" si="49"/>
        <v>1.0130865430189089</v>
      </c>
      <c r="AB498" s="97">
        <f t="shared" si="49"/>
        <v>1.0093922357328404</v>
      </c>
      <c r="AC498" s="97">
        <f t="shared" si="49"/>
        <v>1.0190859281602345</v>
      </c>
    </row>
    <row r="499" spans="1:29" x14ac:dyDescent="0.2">
      <c r="A499" s="7">
        <f t="shared" si="35"/>
        <v>2031</v>
      </c>
      <c r="B499" s="7">
        <f t="shared" si="36"/>
        <v>6</v>
      </c>
      <c r="C499" s="19">
        <f t="shared" si="39"/>
        <v>0.11494482186281775</v>
      </c>
      <c r="D499" s="19">
        <f t="shared" si="40"/>
        <v>9.6253459690463297E-2</v>
      </c>
      <c r="E499" s="19">
        <f t="shared" si="41"/>
        <v>9.1041284092473584E-2</v>
      </c>
      <c r="F499" s="19">
        <f t="shared" si="42"/>
        <v>0.16465701244486569</v>
      </c>
      <c r="G499" s="217"/>
      <c r="H499" s="19">
        <f t="shared" si="43"/>
        <v>0.12452944675900705</v>
      </c>
      <c r="I499" s="19">
        <f t="shared" si="44"/>
        <v>0.23227152697113662</v>
      </c>
      <c r="J499" s="1"/>
      <c r="K499" s="1"/>
      <c r="L499" s="1"/>
      <c r="O499" s="99">
        <f>VLOOKUP($A499,'Price Forecast Inputs'!$B$6:$I$31,O$383,FALSE)</f>
        <v>0.1165990229542917</v>
      </c>
      <c r="P499" s="99">
        <f>VLOOKUP($A499,'Price Forecast Inputs'!$B$6:$I$31,P$383,FALSE)</f>
        <v>9.5948586761383223E-2</v>
      </c>
      <c r="Q499" s="99">
        <f>VLOOKUP($A499,'Price Forecast Inputs'!$B$6:$I$31,Q$383,FALSE)</f>
        <v>9.0971086125844217E-2</v>
      </c>
      <c r="R499" s="99">
        <f>VLOOKUP($A499,'Price Forecast Inputs'!$B$6:$I$31,R$383,FALSE)</f>
        <v>0.16694078057329484</v>
      </c>
      <c r="S499" s="99">
        <f>VLOOKUP($A499,'Price Forecast Inputs'!$B$6:$I$31,S$383,FALSE)</f>
        <v>0</v>
      </c>
      <c r="T499" s="99">
        <f>VLOOKUP($A499,'Price Forecast Inputs'!$B$6:$I$31,T$383,FALSE)</f>
        <v>0.12583611390174637</v>
      </c>
      <c r="U499" s="99">
        <f>VLOOKUP($A499,'Price Forecast Inputs'!$B$6:$I$31,U$383,FALSE)</f>
        <v>0.24474467725516746</v>
      </c>
      <c r="W499" s="97">
        <f t="shared" ref="W499:AC499" si="50">W487</f>
        <v>0.9858129077794896</v>
      </c>
      <c r="X499" s="97">
        <f t="shared" si="50"/>
        <v>1.003177461381878</v>
      </c>
      <c r="Y499" s="97">
        <f t="shared" si="50"/>
        <v>1.0007716514072642</v>
      </c>
      <c r="Z499" s="97">
        <f t="shared" si="50"/>
        <v>0.9863198906786802</v>
      </c>
      <c r="AA499" s="97">
        <f t="shared" si="50"/>
        <v>1.0159537883310807</v>
      </c>
      <c r="AB499" s="97">
        <f t="shared" si="50"/>
        <v>0.98961611971139241</v>
      </c>
      <c r="AC499" s="97">
        <f t="shared" si="50"/>
        <v>0.9490360712889927</v>
      </c>
    </row>
    <row r="500" spans="1:29" x14ac:dyDescent="0.2">
      <c r="A500" s="7">
        <f t="shared" si="35"/>
        <v>2031</v>
      </c>
      <c r="B500" s="7">
        <f t="shared" si="36"/>
        <v>7</v>
      </c>
      <c r="C500" s="19">
        <f t="shared" si="39"/>
        <v>0.11433660420653478</v>
      </c>
      <c r="D500" s="19">
        <f t="shared" si="40"/>
        <v>9.4883549246665505E-2</v>
      </c>
      <c r="E500" s="19">
        <f t="shared" si="41"/>
        <v>9.2388904564515026E-2</v>
      </c>
      <c r="F500" s="19">
        <f t="shared" si="42"/>
        <v>0.16397570722587898</v>
      </c>
      <c r="G500" s="217"/>
      <c r="H500" s="19">
        <f t="shared" si="43"/>
        <v>0.12301999449972692</v>
      </c>
      <c r="I500" s="19">
        <f t="shared" si="44"/>
        <v>0.22509696585890962</v>
      </c>
      <c r="J500" s="1"/>
      <c r="K500" s="1"/>
      <c r="L500" s="1"/>
      <c r="O500" s="99">
        <f>VLOOKUP($A500,'Price Forecast Inputs'!$B$6:$I$31,O$383,FALSE)</f>
        <v>0.1165990229542917</v>
      </c>
      <c r="P500" s="99">
        <f>VLOOKUP($A500,'Price Forecast Inputs'!$B$6:$I$31,P$383,FALSE)</f>
        <v>9.5948586761383223E-2</v>
      </c>
      <c r="Q500" s="99">
        <f>VLOOKUP($A500,'Price Forecast Inputs'!$B$6:$I$31,Q$383,FALSE)</f>
        <v>9.0971086125844217E-2</v>
      </c>
      <c r="R500" s="99">
        <f>VLOOKUP($A500,'Price Forecast Inputs'!$B$6:$I$31,R$383,FALSE)</f>
        <v>0.16694078057329484</v>
      </c>
      <c r="S500" s="99">
        <f>VLOOKUP($A500,'Price Forecast Inputs'!$B$6:$I$31,S$383,FALSE)</f>
        <v>0</v>
      </c>
      <c r="T500" s="99">
        <f>VLOOKUP($A500,'Price Forecast Inputs'!$B$6:$I$31,T$383,FALSE)</f>
        <v>0.12583611390174637</v>
      </c>
      <c r="U500" s="99">
        <f>VLOOKUP($A500,'Price Forecast Inputs'!$B$6:$I$31,U$383,FALSE)</f>
        <v>0.24474467725516746</v>
      </c>
      <c r="W500" s="97">
        <f t="shared" ref="W500:AC500" si="51">W488</f>
        <v>0.98059658914428627</v>
      </c>
      <c r="X500" s="97">
        <f t="shared" si="51"/>
        <v>0.98889991452019621</v>
      </c>
      <c r="Y500" s="97">
        <f t="shared" si="51"/>
        <v>1.01558537442006</v>
      </c>
      <c r="Z500" s="97">
        <f t="shared" si="51"/>
        <v>0.98223877151386596</v>
      </c>
      <c r="AA500" s="97">
        <f t="shared" si="51"/>
        <v>1.023895018564682</v>
      </c>
      <c r="AB500" s="97">
        <f t="shared" si="51"/>
        <v>0.97762073768252022</v>
      </c>
      <c r="AC500" s="97">
        <f t="shared" si="51"/>
        <v>0.91972159878364423</v>
      </c>
    </row>
    <row r="501" spans="1:29" x14ac:dyDescent="0.2">
      <c r="A501" s="7">
        <f t="shared" si="35"/>
        <v>2031</v>
      </c>
      <c r="B501" s="7">
        <f t="shared" si="36"/>
        <v>8</v>
      </c>
      <c r="C501" s="19">
        <f t="shared" si="39"/>
        <v>0.11470103756202016</v>
      </c>
      <c r="D501" s="19">
        <f t="shared" si="40"/>
        <v>9.6377782516324326E-2</v>
      </c>
      <c r="E501" s="19">
        <f t="shared" si="41"/>
        <v>9.2916076283118001E-2</v>
      </c>
      <c r="F501" s="19">
        <f t="shared" si="42"/>
        <v>0.16398940515490229</v>
      </c>
      <c r="G501" s="217"/>
      <c r="H501" s="19">
        <f t="shared" si="43"/>
        <v>0.123995964105526</v>
      </c>
      <c r="I501" s="19">
        <f t="shared" si="44"/>
        <v>0.22354348593351761</v>
      </c>
      <c r="J501" s="1"/>
      <c r="K501" s="1"/>
      <c r="L501" s="1"/>
      <c r="O501" s="99">
        <f>VLOOKUP($A501,'Price Forecast Inputs'!$B$6:$I$31,O$383,FALSE)</f>
        <v>0.1165990229542917</v>
      </c>
      <c r="P501" s="99">
        <f>VLOOKUP($A501,'Price Forecast Inputs'!$B$6:$I$31,P$383,FALSE)</f>
        <v>9.5948586761383223E-2</v>
      </c>
      <c r="Q501" s="99">
        <f>VLOOKUP($A501,'Price Forecast Inputs'!$B$6:$I$31,Q$383,FALSE)</f>
        <v>9.0971086125844217E-2</v>
      </c>
      <c r="R501" s="99">
        <f>VLOOKUP($A501,'Price Forecast Inputs'!$B$6:$I$31,R$383,FALSE)</f>
        <v>0.16694078057329484</v>
      </c>
      <c r="S501" s="99">
        <f>VLOOKUP($A501,'Price Forecast Inputs'!$B$6:$I$31,S$383,FALSE)</f>
        <v>0</v>
      </c>
      <c r="T501" s="99">
        <f>VLOOKUP($A501,'Price Forecast Inputs'!$B$6:$I$31,T$383,FALSE)</f>
        <v>0.12583611390174637</v>
      </c>
      <c r="U501" s="99">
        <f>VLOOKUP($A501,'Price Forecast Inputs'!$B$6:$I$31,U$383,FALSE)</f>
        <v>0.24474467725516746</v>
      </c>
      <c r="W501" s="97">
        <f t="shared" ref="W501:AC501" si="52">W489</f>
        <v>0.98372211581039082</v>
      </c>
      <c r="X501" s="97">
        <f t="shared" si="52"/>
        <v>1.0044731847484996</v>
      </c>
      <c r="Y501" s="97">
        <f t="shared" si="52"/>
        <v>1.0213803114825208</v>
      </c>
      <c r="Z501" s="97">
        <f t="shared" si="52"/>
        <v>0.98232082413741462</v>
      </c>
      <c r="AA501" s="97">
        <f t="shared" si="52"/>
        <v>1.01962616429935</v>
      </c>
      <c r="AB501" s="97">
        <f t="shared" si="52"/>
        <v>0.98537661614648109</v>
      </c>
      <c r="AC501" s="97">
        <f t="shared" si="52"/>
        <v>0.91337424960810987</v>
      </c>
    </row>
    <row r="502" spans="1:29" x14ac:dyDescent="0.2">
      <c r="A502" s="7">
        <f t="shared" si="35"/>
        <v>2031</v>
      </c>
      <c r="B502" s="7">
        <f t="shared" si="36"/>
        <v>9</v>
      </c>
      <c r="C502" s="19">
        <f t="shared" si="39"/>
        <v>0.11458537298351981</v>
      </c>
      <c r="D502" s="19">
        <f t="shared" si="40"/>
        <v>9.6529326714419411E-2</v>
      </c>
      <c r="E502" s="19">
        <f t="shared" si="41"/>
        <v>9.4645083011937858E-2</v>
      </c>
      <c r="F502" s="19">
        <f t="shared" si="42"/>
        <v>0.16473828063463153</v>
      </c>
      <c r="G502" s="217"/>
      <c r="H502" s="19">
        <f t="shared" si="43"/>
        <v>0.12355412248971573</v>
      </c>
      <c r="I502" s="19">
        <f t="shared" si="44"/>
        <v>0.22317032286945576</v>
      </c>
      <c r="J502" s="1"/>
      <c r="K502" s="1"/>
      <c r="L502" s="1"/>
      <c r="O502" s="99">
        <f>VLOOKUP($A502,'Price Forecast Inputs'!$B$6:$I$31,O$383,FALSE)</f>
        <v>0.1165990229542917</v>
      </c>
      <c r="P502" s="99">
        <f>VLOOKUP($A502,'Price Forecast Inputs'!$B$6:$I$31,P$383,FALSE)</f>
        <v>9.5948586761383223E-2</v>
      </c>
      <c r="Q502" s="99">
        <f>VLOOKUP($A502,'Price Forecast Inputs'!$B$6:$I$31,Q$383,FALSE)</f>
        <v>9.0971086125844217E-2</v>
      </c>
      <c r="R502" s="99">
        <f>VLOOKUP($A502,'Price Forecast Inputs'!$B$6:$I$31,R$383,FALSE)</f>
        <v>0.16694078057329484</v>
      </c>
      <c r="S502" s="99">
        <f>VLOOKUP($A502,'Price Forecast Inputs'!$B$6:$I$31,S$383,FALSE)</f>
        <v>0</v>
      </c>
      <c r="T502" s="99">
        <f>VLOOKUP($A502,'Price Forecast Inputs'!$B$6:$I$31,T$383,FALSE)</f>
        <v>0.12583611390174637</v>
      </c>
      <c r="U502" s="99">
        <f>VLOOKUP($A502,'Price Forecast Inputs'!$B$6:$I$31,U$383,FALSE)</f>
        <v>0.24474467725516746</v>
      </c>
      <c r="W502" s="97">
        <f t="shared" ref="W502:AC502" si="53">W490</f>
        <v>0.98273012998092391</v>
      </c>
      <c r="X502" s="97">
        <f t="shared" si="53"/>
        <v>1.0060526160169554</v>
      </c>
      <c r="Y502" s="97">
        <f t="shared" si="53"/>
        <v>1.0403864243305971</v>
      </c>
      <c r="Z502" s="97">
        <f t="shared" si="53"/>
        <v>0.98680669917140884</v>
      </c>
      <c r="AA502" s="97">
        <f t="shared" si="53"/>
        <v>1.0038648437230764</v>
      </c>
      <c r="AB502" s="97">
        <f t="shared" si="53"/>
        <v>0.98186536963615678</v>
      </c>
      <c r="AC502" s="97">
        <f t="shared" si="53"/>
        <v>0.9118495461160997</v>
      </c>
    </row>
    <row r="503" spans="1:29" x14ac:dyDescent="0.2">
      <c r="A503" s="7">
        <f t="shared" si="35"/>
        <v>2031</v>
      </c>
      <c r="B503" s="7">
        <f t="shared" si="36"/>
        <v>10</v>
      </c>
      <c r="C503" s="19">
        <f t="shared" si="39"/>
        <v>0.11633801064012064</v>
      </c>
      <c r="D503" s="19">
        <f t="shared" si="40"/>
        <v>9.708274937847336E-2</v>
      </c>
      <c r="E503" s="19">
        <f t="shared" si="41"/>
        <v>9.2437813971010308E-2</v>
      </c>
      <c r="F503" s="19">
        <f t="shared" si="42"/>
        <v>0.16593950966146001</v>
      </c>
      <c r="G503" s="217"/>
      <c r="H503" s="19">
        <f t="shared" si="43"/>
        <v>0.12554790746012093</v>
      </c>
      <c r="I503" s="19">
        <f t="shared" si="44"/>
        <v>0.23452059364723635</v>
      </c>
      <c r="J503" s="1"/>
      <c r="K503" s="1"/>
      <c r="L503" s="1"/>
      <c r="O503" s="99">
        <f>VLOOKUP($A503,'Price Forecast Inputs'!$B$6:$I$31,O$383,FALSE)</f>
        <v>0.1165990229542917</v>
      </c>
      <c r="P503" s="99">
        <f>VLOOKUP($A503,'Price Forecast Inputs'!$B$6:$I$31,P$383,FALSE)</f>
        <v>9.5948586761383223E-2</v>
      </c>
      <c r="Q503" s="99">
        <f>VLOOKUP($A503,'Price Forecast Inputs'!$B$6:$I$31,Q$383,FALSE)</f>
        <v>9.0971086125844217E-2</v>
      </c>
      <c r="R503" s="99">
        <f>VLOOKUP($A503,'Price Forecast Inputs'!$B$6:$I$31,R$383,FALSE)</f>
        <v>0.16694078057329484</v>
      </c>
      <c r="S503" s="99">
        <f>VLOOKUP($A503,'Price Forecast Inputs'!$B$6:$I$31,S$383,FALSE)</f>
        <v>0</v>
      </c>
      <c r="T503" s="99">
        <f>VLOOKUP($A503,'Price Forecast Inputs'!$B$6:$I$31,T$383,FALSE)</f>
        <v>0.12583611390174637</v>
      </c>
      <c r="U503" s="99">
        <f>VLOOKUP($A503,'Price Forecast Inputs'!$B$6:$I$31,U$383,FALSE)</f>
        <v>0.24474467725516746</v>
      </c>
      <c r="W503" s="97">
        <f t="shared" ref="W503:AC503" si="54">W491</f>
        <v>0.99776145367638824</v>
      </c>
      <c r="X503" s="97">
        <f t="shared" si="54"/>
        <v>1.011820524463906</v>
      </c>
      <c r="Y503" s="97">
        <f t="shared" si="54"/>
        <v>1.0161230112514772</v>
      </c>
      <c r="Z503" s="97">
        <f t="shared" si="54"/>
        <v>0.99400223894727013</v>
      </c>
      <c r="AA503" s="97">
        <f t="shared" si="54"/>
        <v>1.000826181801868</v>
      </c>
      <c r="AB503" s="97">
        <f t="shared" si="54"/>
        <v>0.9977096682924389</v>
      </c>
      <c r="AC503" s="97">
        <f t="shared" si="54"/>
        <v>0.95822551189837879</v>
      </c>
    </row>
    <row r="504" spans="1:29" x14ac:dyDescent="0.2">
      <c r="A504" s="7">
        <f t="shared" si="35"/>
        <v>2031</v>
      </c>
      <c r="B504" s="7">
        <f t="shared" si="36"/>
        <v>11</v>
      </c>
      <c r="C504" s="19">
        <f t="shared" si="39"/>
        <v>0.11777137228066337</v>
      </c>
      <c r="D504" s="19">
        <f t="shared" si="40"/>
        <v>9.6579629309961917E-2</v>
      </c>
      <c r="E504" s="19">
        <f t="shared" si="41"/>
        <v>8.9658734360686304E-2</v>
      </c>
      <c r="F504" s="19">
        <f t="shared" si="42"/>
        <v>0.16918111390719659</v>
      </c>
      <c r="G504" s="217"/>
      <c r="H504" s="19">
        <f t="shared" si="43"/>
        <v>0.12714587560958585</v>
      </c>
      <c r="I504" s="19">
        <f t="shared" si="44"/>
        <v>0.25058996517740334</v>
      </c>
      <c r="J504" s="1"/>
      <c r="K504" s="1"/>
      <c r="L504" s="1"/>
      <c r="O504" s="99">
        <f>VLOOKUP($A504,'Price Forecast Inputs'!$B$6:$I$31,O$383,FALSE)</f>
        <v>0.1165990229542917</v>
      </c>
      <c r="P504" s="99">
        <f>VLOOKUP($A504,'Price Forecast Inputs'!$B$6:$I$31,P$383,FALSE)</f>
        <v>9.5948586761383223E-2</v>
      </c>
      <c r="Q504" s="99">
        <f>VLOOKUP($A504,'Price Forecast Inputs'!$B$6:$I$31,Q$383,FALSE)</f>
        <v>9.0971086125844217E-2</v>
      </c>
      <c r="R504" s="99">
        <f>VLOOKUP($A504,'Price Forecast Inputs'!$B$6:$I$31,R$383,FALSE)</f>
        <v>0.16694078057329484</v>
      </c>
      <c r="S504" s="99">
        <f>VLOOKUP($A504,'Price Forecast Inputs'!$B$6:$I$31,S$383,FALSE)</f>
        <v>0</v>
      </c>
      <c r="T504" s="99">
        <f>VLOOKUP($A504,'Price Forecast Inputs'!$B$6:$I$31,T$383,FALSE)</f>
        <v>0.12583611390174637</v>
      </c>
      <c r="U504" s="99">
        <f>VLOOKUP($A504,'Price Forecast Inputs'!$B$6:$I$31,U$383,FALSE)</f>
        <v>0.24474467725516746</v>
      </c>
      <c r="W504" s="97">
        <f t="shared" ref="W504:AC504" si="55">W492</f>
        <v>1.010054538165652</v>
      </c>
      <c r="X504" s="97">
        <f t="shared" si="55"/>
        <v>1.0065768821603183</v>
      </c>
      <c r="Y504" s="97">
        <f t="shared" si="55"/>
        <v>0.98557396837779332</v>
      </c>
      <c r="Z504" s="97">
        <f t="shared" si="55"/>
        <v>1.0134199284692942</v>
      </c>
      <c r="AA504" s="97">
        <f t="shared" si="55"/>
        <v>0.99244991691168338</v>
      </c>
      <c r="AB504" s="97">
        <f t="shared" si="55"/>
        <v>1.0104084723155242</v>
      </c>
      <c r="AC504" s="97">
        <f t="shared" si="55"/>
        <v>1.023883207544251</v>
      </c>
    </row>
    <row r="505" spans="1:29" ht="13.5" thickBot="1" x14ac:dyDescent="0.25">
      <c r="A505" s="222">
        <f t="shared" si="35"/>
        <v>2031</v>
      </c>
      <c r="B505" s="222">
        <f t="shared" si="36"/>
        <v>12</v>
      </c>
      <c r="C505" s="224">
        <f t="shared" si="39"/>
        <v>0.11750570887403</v>
      </c>
      <c r="D505" s="224">
        <f t="shared" si="40"/>
        <v>9.5645169249965217E-2</v>
      </c>
      <c r="E505" s="224">
        <f t="shared" si="41"/>
        <v>8.9915947576994823E-2</v>
      </c>
      <c r="F505" s="224">
        <f t="shared" si="42"/>
        <v>0.16940109620222005</v>
      </c>
      <c r="G505" s="223"/>
      <c r="H505" s="224">
        <f t="shared" si="43"/>
        <v>0.12663398148670621</v>
      </c>
      <c r="I505" s="224">
        <f t="shared" si="44"/>
        <v>0.26197326592159875</v>
      </c>
      <c r="J505" s="1"/>
      <c r="K505" s="1"/>
      <c r="L505" s="1"/>
      <c r="O505" s="99">
        <f>VLOOKUP($A505,'Price Forecast Inputs'!$B$6:$I$31,O$383,FALSE)</f>
        <v>0.1165990229542917</v>
      </c>
      <c r="P505" s="99">
        <f>VLOOKUP($A505,'Price Forecast Inputs'!$B$6:$I$31,P$383,FALSE)</f>
        <v>9.5948586761383223E-2</v>
      </c>
      <c r="Q505" s="99">
        <f>VLOOKUP($A505,'Price Forecast Inputs'!$B$6:$I$31,Q$383,FALSE)</f>
        <v>9.0971086125844217E-2</v>
      </c>
      <c r="R505" s="99">
        <f>VLOOKUP($A505,'Price Forecast Inputs'!$B$6:$I$31,R$383,FALSE)</f>
        <v>0.16694078057329484</v>
      </c>
      <c r="S505" s="99">
        <f>VLOOKUP($A505,'Price Forecast Inputs'!$B$6:$I$31,S$383,FALSE)</f>
        <v>0</v>
      </c>
      <c r="T505" s="99">
        <f>VLOOKUP($A505,'Price Forecast Inputs'!$B$6:$I$31,T$383,FALSE)</f>
        <v>0.12583611390174637</v>
      </c>
      <c r="U505" s="99">
        <f>VLOOKUP($A505,'Price Forecast Inputs'!$B$6:$I$31,U$383,FALSE)</f>
        <v>0.24474467725516746</v>
      </c>
      <c r="W505" s="97">
        <f t="shared" ref="W505:AC505" si="56">W493</f>
        <v>1.0077761022070806</v>
      </c>
      <c r="X505" s="97">
        <f t="shared" si="56"/>
        <v>0.99683770734244803</v>
      </c>
      <c r="Y505" s="97">
        <f t="shared" si="56"/>
        <v>0.98840138560740298</v>
      </c>
      <c r="Z505" s="97">
        <f t="shared" si="56"/>
        <v>1.0147376549964375</v>
      </c>
      <c r="AA505" s="97">
        <f t="shared" si="56"/>
        <v>0.97869053898993841</v>
      </c>
      <c r="AB505" s="97">
        <f t="shared" si="56"/>
        <v>1.0063405294411969</v>
      </c>
      <c r="AC505" s="97">
        <f t="shared" si="56"/>
        <v>1.0703941301590352</v>
      </c>
    </row>
    <row r="506" spans="1:29" x14ac:dyDescent="0.2">
      <c r="A506" s="11">
        <f t="shared" si="35"/>
        <v>2032</v>
      </c>
      <c r="B506" s="11">
        <f t="shared" si="36"/>
        <v>1</v>
      </c>
      <c r="C506" s="10">
        <f t="shared" ref="C506:F507" si="57">+C494*((C494/C482))</f>
        <v>0.11580569364209246</v>
      </c>
      <c r="D506" s="10">
        <f t="shared" si="57"/>
        <v>9.4425080140330256E-2</v>
      </c>
      <c r="E506" s="10">
        <f t="shared" si="57"/>
        <v>8.9292415765576325E-2</v>
      </c>
      <c r="F506" s="10">
        <f t="shared" si="57"/>
        <v>0.16610948552305144</v>
      </c>
      <c r="G506" s="217"/>
      <c r="H506" s="10">
        <f t="shared" ref="H506:I513" si="58">+H494*((H494/H482))</f>
        <v>0.12563954335479893</v>
      </c>
      <c r="I506" s="10">
        <f t="shared" si="58"/>
        <v>0.24835830153801727</v>
      </c>
      <c r="J506" s="1"/>
      <c r="K506" s="1"/>
      <c r="L506" s="1"/>
      <c r="O506" s="99"/>
      <c r="P506" s="99"/>
      <c r="Q506" s="99"/>
      <c r="R506" s="99"/>
      <c r="S506" s="99"/>
      <c r="T506" s="99"/>
      <c r="U506" s="99"/>
      <c r="W506" s="97"/>
      <c r="X506" s="97"/>
      <c r="Y506" s="97"/>
      <c r="Z506" s="97"/>
      <c r="AA506" s="97"/>
      <c r="AB506" s="97"/>
      <c r="AC506" s="97"/>
    </row>
    <row r="507" spans="1:29" x14ac:dyDescent="0.2">
      <c r="A507" s="11">
        <f t="shared" si="35"/>
        <v>2032</v>
      </c>
      <c r="B507" s="11">
        <f t="shared" si="36"/>
        <v>2</v>
      </c>
      <c r="C507" s="10">
        <f t="shared" si="57"/>
        <v>0.11891491533042572</v>
      </c>
      <c r="D507" s="10">
        <f t="shared" si="57"/>
        <v>9.5630364763348311E-2</v>
      </c>
      <c r="E507" s="10">
        <f t="shared" si="57"/>
        <v>8.8715691966263666E-2</v>
      </c>
      <c r="F507" s="10">
        <f t="shared" si="57"/>
        <v>0.16847088607117477</v>
      </c>
      <c r="G507" s="217"/>
      <c r="H507" s="10">
        <f t="shared" si="58"/>
        <v>0.12859178010088765</v>
      </c>
      <c r="I507" s="10">
        <f t="shared" ref="I507" si="59">+I495*((I495/I483))</f>
        <v>0.25999985893881855</v>
      </c>
      <c r="J507" s="1"/>
      <c r="K507" s="1"/>
      <c r="L507" s="1"/>
      <c r="O507" s="99"/>
      <c r="P507" s="99"/>
      <c r="Q507" s="99"/>
      <c r="R507" s="99"/>
      <c r="S507" s="99"/>
      <c r="T507" s="99"/>
      <c r="U507" s="99"/>
      <c r="W507" s="97"/>
      <c r="X507" s="97"/>
      <c r="Y507" s="97"/>
      <c r="Z507" s="97"/>
      <c r="AA507" s="97"/>
      <c r="AB507" s="97"/>
      <c r="AC507" s="97"/>
    </row>
    <row r="508" spans="1:29" x14ac:dyDescent="0.2">
      <c r="A508" s="11">
        <f t="shared" si="35"/>
        <v>2032</v>
      </c>
      <c r="B508" s="11">
        <f t="shared" si="36"/>
        <v>3</v>
      </c>
      <c r="C508" s="10">
        <f t="shared" ref="C508:F523" si="60">+C496*((C496/C484))</f>
        <v>0.11828367160859694</v>
      </c>
      <c r="D508" s="10">
        <f t="shared" si="60"/>
        <v>9.5008400492499742E-2</v>
      </c>
      <c r="E508" s="10">
        <f t="shared" si="60"/>
        <v>8.874048622959764E-2</v>
      </c>
      <c r="F508" s="10">
        <f t="shared" si="60"/>
        <v>0.16964296148066541</v>
      </c>
      <c r="G508" s="217"/>
      <c r="H508" s="10">
        <f t="shared" si="58"/>
        <v>0.12815482688995061</v>
      </c>
      <c r="I508" s="10">
        <f t="shared" ref="I508" si="61">+I496*((I496/I484))</f>
        <v>0.26506517615405339</v>
      </c>
      <c r="J508" s="1"/>
      <c r="K508" s="1"/>
      <c r="L508" s="1"/>
      <c r="O508" s="99"/>
      <c r="P508" s="99"/>
      <c r="Q508" s="99"/>
      <c r="R508" s="99"/>
      <c r="S508" s="99"/>
      <c r="T508" s="99"/>
      <c r="U508" s="99"/>
      <c r="W508" s="97"/>
      <c r="X508" s="97"/>
      <c r="Y508" s="97"/>
      <c r="Z508" s="97"/>
      <c r="AA508" s="97"/>
      <c r="AB508" s="97"/>
      <c r="AC508" s="97"/>
    </row>
    <row r="509" spans="1:29" x14ac:dyDescent="0.2">
      <c r="A509" s="11">
        <f t="shared" si="35"/>
        <v>2032</v>
      </c>
      <c r="B509" s="11">
        <f t="shared" si="36"/>
        <v>4</v>
      </c>
      <c r="C509" s="10">
        <f t="shared" si="60"/>
        <v>0.11793301841173129</v>
      </c>
      <c r="D509" s="10">
        <f t="shared" si="60"/>
        <v>9.6226377925737752E-2</v>
      </c>
      <c r="E509" s="10">
        <f t="shared" si="60"/>
        <v>9.1069292997337029E-2</v>
      </c>
      <c r="F509" s="10">
        <f t="shared" si="60"/>
        <v>0.17008742560853096</v>
      </c>
      <c r="G509" s="217"/>
      <c r="H509" s="10">
        <f t="shared" si="58"/>
        <v>0.12791654748999268</v>
      </c>
      <c r="I509" s="10">
        <f t="shared" ref="I509" si="62">+I497*((I497/I485))</f>
        <v>0.26213218941608413</v>
      </c>
      <c r="J509" s="1"/>
      <c r="K509" s="1"/>
      <c r="L509" s="1"/>
      <c r="O509" s="99"/>
      <c r="P509" s="99"/>
      <c r="Q509" s="99"/>
      <c r="R509" s="99"/>
      <c r="S509" s="99"/>
      <c r="T509" s="99"/>
      <c r="U509" s="99"/>
      <c r="W509" s="97"/>
      <c r="X509" s="97"/>
      <c r="Y509" s="97"/>
      <c r="Z509" s="97"/>
      <c r="AA509" s="97"/>
      <c r="AB509" s="97"/>
      <c r="AC509" s="97"/>
    </row>
    <row r="510" spans="1:29" x14ac:dyDescent="0.2">
      <c r="A510" s="11">
        <f t="shared" si="35"/>
        <v>2032</v>
      </c>
      <c r="B510" s="11">
        <f t="shared" si="36"/>
        <v>5</v>
      </c>
      <c r="C510" s="10">
        <f t="shared" si="60"/>
        <v>0.11761415851119521</v>
      </c>
      <c r="D510" s="10">
        <f t="shared" si="60"/>
        <v>9.5861187876441128E-2</v>
      </c>
      <c r="E510" s="10">
        <f t="shared" si="60"/>
        <v>9.0191706879658259E-2</v>
      </c>
      <c r="F510" s="10">
        <f t="shared" si="60"/>
        <v>0.168151907039922</v>
      </c>
      <c r="G510" s="217"/>
      <c r="H510" s="10">
        <f t="shared" si="58"/>
        <v>0.12744621631021924</v>
      </c>
      <c r="I510" s="10">
        <f t="shared" ref="I510" si="63">+I498*((I498/I486))</f>
        <v>0.24922365586953643</v>
      </c>
      <c r="J510" s="1"/>
      <c r="K510" s="1"/>
      <c r="L510" s="1"/>
      <c r="O510" s="99"/>
      <c r="P510" s="99"/>
      <c r="Q510" s="99"/>
      <c r="R510" s="99"/>
      <c r="S510" s="99"/>
      <c r="T510" s="99"/>
      <c r="U510" s="99"/>
      <c r="W510" s="97"/>
      <c r="X510" s="97"/>
      <c r="Y510" s="97"/>
      <c r="Z510" s="97"/>
      <c r="AA510" s="97"/>
      <c r="AB510" s="97"/>
      <c r="AC510" s="97"/>
    </row>
    <row r="511" spans="1:29" x14ac:dyDescent="0.2">
      <c r="A511" s="11">
        <f t="shared" si="35"/>
        <v>2032</v>
      </c>
      <c r="B511" s="11">
        <f t="shared" si="36"/>
        <v>6</v>
      </c>
      <c r="C511" s="10">
        <f t="shared" si="60"/>
        <v>0.11485624498940843</v>
      </c>
      <c r="D511" s="10">
        <f t="shared" si="60"/>
        <v>9.6076275581524692E-2</v>
      </c>
      <c r="E511" s="10">
        <f t="shared" si="60"/>
        <v>9.0911495328170597E-2</v>
      </c>
      <c r="F511" s="10">
        <f t="shared" si="60"/>
        <v>0.16486355092759267</v>
      </c>
      <c r="G511" s="217"/>
      <c r="H511" s="10">
        <f t="shared" si="58"/>
        <v>0.12494927699265493</v>
      </c>
      <c r="I511" s="10">
        <f t="shared" ref="I511" si="64">+I499*((I499/I487))</f>
        <v>0.23209253773693117</v>
      </c>
      <c r="J511" s="1"/>
      <c r="K511" s="1"/>
      <c r="L511" s="1"/>
      <c r="O511" s="99"/>
      <c r="P511" s="99"/>
      <c r="Q511" s="99"/>
      <c r="R511" s="99"/>
      <c r="S511" s="99"/>
      <c r="T511" s="99"/>
      <c r="U511" s="99"/>
      <c r="W511" s="97"/>
      <c r="X511" s="97"/>
      <c r="Y511" s="97"/>
      <c r="Z511" s="97"/>
      <c r="AA511" s="97"/>
      <c r="AB511" s="97"/>
      <c r="AC511" s="97"/>
    </row>
    <row r="512" spans="1:29" x14ac:dyDescent="0.2">
      <c r="A512" s="11">
        <f t="shared" si="35"/>
        <v>2032</v>
      </c>
      <c r="B512" s="11">
        <f t="shared" si="36"/>
        <v>7</v>
      </c>
      <c r="C512" s="10">
        <f t="shared" si="60"/>
        <v>0.11424849602773453</v>
      </c>
      <c r="D512" s="10">
        <f t="shared" si="60"/>
        <v>9.4708886879408608E-2</v>
      </c>
      <c r="E512" s="10">
        <f t="shared" si="60"/>
        <v>9.2257194627882802E-2</v>
      </c>
      <c r="F512" s="10">
        <f t="shared" si="60"/>
        <v>0.16418139110943575</v>
      </c>
      <c r="G512" s="217"/>
      <c r="H512" s="10">
        <f t="shared" si="58"/>
        <v>0.12343473586715731</v>
      </c>
      <c r="I512" s="10">
        <f t="shared" ref="I512" si="65">+I500*((I500/I488))</f>
        <v>0.22492350536606986</v>
      </c>
      <c r="J512" s="1"/>
      <c r="K512" s="1"/>
      <c r="L512" s="1"/>
      <c r="O512" s="99"/>
      <c r="P512" s="99"/>
      <c r="Q512" s="99"/>
      <c r="R512" s="99"/>
      <c r="S512" s="99"/>
      <c r="T512" s="99"/>
      <c r="U512" s="99"/>
      <c r="W512" s="97"/>
      <c r="X512" s="97"/>
      <c r="Y512" s="97"/>
      <c r="Z512" s="97"/>
      <c r="AA512" s="97"/>
      <c r="AB512" s="97"/>
      <c r="AC512" s="97"/>
    </row>
    <row r="513" spans="1:29" x14ac:dyDescent="0.2">
      <c r="A513" s="11">
        <f t="shared" si="35"/>
        <v>2032</v>
      </c>
      <c r="B513" s="11">
        <f t="shared" si="36"/>
        <v>8</v>
      </c>
      <c r="C513" s="10">
        <f t="shared" si="60"/>
        <v>0.11461264854962799</v>
      </c>
      <c r="D513" s="10">
        <f t="shared" si="60"/>
        <v>9.6200369552971648E-2</v>
      </c>
      <c r="E513" s="10">
        <f t="shared" si="60"/>
        <v>9.2783614808690434E-2</v>
      </c>
      <c r="F513" s="10">
        <f t="shared" si="60"/>
        <v>0.16419510622053612</v>
      </c>
      <c r="G513" s="217"/>
      <c r="H513" s="10">
        <f t="shared" si="58"/>
        <v>0.12441399579149791</v>
      </c>
      <c r="I513" s="10">
        <f t="shared" ref="I513" si="66">+I501*((I501/I489))</f>
        <v>0.22337122255762895</v>
      </c>
      <c r="J513" s="1"/>
      <c r="K513" s="1"/>
      <c r="L513" s="1"/>
      <c r="O513" s="99"/>
      <c r="P513" s="99"/>
      <c r="Q513" s="99"/>
      <c r="R513" s="99"/>
      <c r="S513" s="99"/>
      <c r="T513" s="99"/>
      <c r="U513" s="99"/>
      <c r="W513" s="97"/>
      <c r="X513" s="97"/>
      <c r="Y513" s="97"/>
      <c r="Z513" s="97"/>
      <c r="AA513" s="97"/>
      <c r="AB513" s="97"/>
      <c r="AC513" s="97"/>
    </row>
    <row r="514" spans="1:29" x14ac:dyDescent="0.2">
      <c r="A514" s="11">
        <f t="shared" si="35"/>
        <v>2032</v>
      </c>
      <c r="B514" s="11">
        <f t="shared" si="36"/>
        <v>9</v>
      </c>
      <c r="C514" s="10">
        <f t="shared" si="60"/>
        <v>0.11449707310264799</v>
      </c>
      <c r="D514" s="10">
        <f t="shared" si="60"/>
        <v>9.6351634787341267E-2</v>
      </c>
      <c r="E514" s="10">
        <f t="shared" si="60"/>
        <v>9.451015665963601E-2</v>
      </c>
      <c r="F514" s="10">
        <f t="shared" si="60"/>
        <v>0.16494492105658576</v>
      </c>
      <c r="G514" s="217"/>
      <c r="H514" s="10">
        <f t="shared" ref="H514:I533" si="67">+H502*((H502/H490))</f>
        <v>0.12397066458046635</v>
      </c>
      <c r="I514" s="10">
        <f t="shared" si="67"/>
        <v>0.22299834705430235</v>
      </c>
      <c r="J514" s="1"/>
      <c r="K514" s="1"/>
      <c r="L514" s="1"/>
      <c r="O514" s="99"/>
      <c r="P514" s="99"/>
      <c r="Q514" s="99"/>
      <c r="R514" s="99"/>
      <c r="S514" s="99"/>
      <c r="T514" s="99"/>
      <c r="U514" s="99"/>
      <c r="W514" s="97"/>
      <c r="X514" s="97"/>
      <c r="Y514" s="97"/>
      <c r="Z514" s="97"/>
      <c r="AA514" s="97"/>
      <c r="AB514" s="97"/>
      <c r="AC514" s="97"/>
    </row>
    <row r="515" spans="1:29" x14ac:dyDescent="0.2">
      <c r="A515" s="11">
        <f t="shared" si="35"/>
        <v>2032</v>
      </c>
      <c r="B515" s="11">
        <f t="shared" si="36"/>
        <v>10</v>
      </c>
      <c r="C515" s="10">
        <f t="shared" si="60"/>
        <v>0.11624836017066793</v>
      </c>
      <c r="D515" s="10">
        <f t="shared" si="60"/>
        <v>9.6904038706698517E-2</v>
      </c>
      <c r="E515" s="10">
        <f t="shared" si="60"/>
        <v>9.2306034308961823E-2</v>
      </c>
      <c r="F515" s="10">
        <f t="shared" si="60"/>
        <v>0.16614765685204153</v>
      </c>
      <c r="G515" s="217"/>
      <c r="H515" s="10">
        <f t="shared" si="67"/>
        <v>0.12597117126394228</v>
      </c>
      <c r="I515" s="10">
        <f t="shared" si="67"/>
        <v>0.23433987127454731</v>
      </c>
      <c r="J515" s="1"/>
      <c r="K515" s="1"/>
      <c r="L515" s="1"/>
      <c r="O515" s="99"/>
      <c r="P515" s="99"/>
      <c r="Q515" s="99"/>
      <c r="R515" s="99"/>
      <c r="S515" s="99"/>
      <c r="T515" s="99"/>
      <c r="U515" s="99"/>
      <c r="W515" s="97"/>
      <c r="X515" s="97"/>
      <c r="Y515" s="97"/>
      <c r="Z515" s="97"/>
      <c r="AA515" s="97"/>
      <c r="AB515" s="97"/>
      <c r="AC515" s="97"/>
    </row>
    <row r="516" spans="1:29" x14ac:dyDescent="0.2">
      <c r="A516" s="11">
        <f t="shared" si="35"/>
        <v>2032</v>
      </c>
      <c r="B516" s="11">
        <f t="shared" si="36"/>
        <v>11</v>
      </c>
      <c r="C516" s="10">
        <f t="shared" si="60"/>
        <v>0.11768061725782124</v>
      </c>
      <c r="D516" s="10">
        <f t="shared" si="60"/>
        <v>9.6401844785479002E-2</v>
      </c>
      <c r="E516" s="10">
        <f t="shared" si="60"/>
        <v>8.9530916563984056E-2</v>
      </c>
      <c r="F516" s="10">
        <f t="shared" si="60"/>
        <v>0.16939332722294687</v>
      </c>
      <c r="G516" s="217"/>
      <c r="H516" s="10">
        <f t="shared" si="67"/>
        <v>0.12757452669616651</v>
      </c>
      <c r="I516" s="10">
        <f t="shared" si="67"/>
        <v>0.25039685969197617</v>
      </c>
      <c r="J516" s="1"/>
      <c r="K516" s="1"/>
      <c r="L516" s="1"/>
      <c r="O516" s="99"/>
      <c r="P516" s="99"/>
      <c r="Q516" s="99"/>
      <c r="R516" s="99"/>
      <c r="S516" s="99"/>
      <c r="T516" s="99"/>
      <c r="U516" s="99"/>
      <c r="W516" s="97"/>
      <c r="X516" s="97"/>
      <c r="Y516" s="97"/>
      <c r="Z516" s="97"/>
      <c r="AA516" s="97"/>
      <c r="AB516" s="97"/>
      <c r="AC516" s="97"/>
    </row>
    <row r="517" spans="1:29" x14ac:dyDescent="0.2">
      <c r="A517" s="11">
        <f t="shared" si="35"/>
        <v>2032</v>
      </c>
      <c r="B517" s="11">
        <f t="shared" si="36"/>
        <v>12</v>
      </c>
      <c r="C517" s="10">
        <f t="shared" si="60"/>
        <v>0.11741515857231889</v>
      </c>
      <c r="D517" s="10">
        <f t="shared" si="60"/>
        <v>9.5469104886748188E-2</v>
      </c>
      <c r="E517" s="10">
        <f t="shared" si="60"/>
        <v>8.978776309625644E-2</v>
      </c>
      <c r="F517" s="10">
        <f t="shared" si="60"/>
        <v>0.16961358545404354</v>
      </c>
      <c r="G517" s="217"/>
      <c r="H517" s="10">
        <f t="shared" si="67"/>
        <v>0.12706090680773663</v>
      </c>
      <c r="I517" s="10">
        <f t="shared" si="67"/>
        <v>0.26177138842563069</v>
      </c>
      <c r="J517" s="1"/>
      <c r="K517" s="1"/>
      <c r="L517" s="1"/>
      <c r="O517" s="99"/>
      <c r="P517" s="99"/>
      <c r="Q517" s="99"/>
      <c r="R517" s="99"/>
      <c r="S517" s="99"/>
      <c r="T517" s="99"/>
      <c r="U517" s="99"/>
      <c r="W517" s="97"/>
      <c r="X517" s="97"/>
      <c r="Y517" s="97"/>
      <c r="Z517" s="97"/>
      <c r="AA517" s="97"/>
      <c r="AB517" s="97"/>
      <c r="AC517" s="97"/>
    </row>
    <row r="518" spans="1:29" x14ac:dyDescent="0.2">
      <c r="A518" s="11">
        <f t="shared" si="35"/>
        <v>2033</v>
      </c>
      <c r="B518" s="11">
        <f t="shared" si="36"/>
        <v>1</v>
      </c>
      <c r="C518" s="10">
        <f t="shared" si="60"/>
        <v>0.11571645337794158</v>
      </c>
      <c r="D518" s="10">
        <f t="shared" si="60"/>
        <v>9.4251261726530658E-2</v>
      </c>
      <c r="E518" s="10">
        <f t="shared" si="60"/>
        <v>8.9165120193909403E-2</v>
      </c>
      <c r="F518" s="10">
        <f t="shared" si="60"/>
        <v>0.16631784592384505</v>
      </c>
      <c r="G518" s="217"/>
      <c r="H518" s="10">
        <f t="shared" si="67"/>
        <v>0.12606311609373622</v>
      </c>
      <c r="I518" s="10">
        <f t="shared" si="67"/>
        <v>0.24816691578023395</v>
      </c>
      <c r="J518" s="1"/>
      <c r="K518" s="1"/>
      <c r="L518" s="1"/>
      <c r="O518" s="99"/>
      <c r="P518" s="99"/>
      <c r="Q518" s="99"/>
      <c r="R518" s="99"/>
      <c r="S518" s="99"/>
      <c r="T518" s="99"/>
      <c r="U518" s="99"/>
      <c r="W518" s="97"/>
      <c r="X518" s="97"/>
      <c r="Y518" s="97"/>
      <c r="Z518" s="97"/>
      <c r="AA518" s="97"/>
      <c r="AB518" s="97"/>
      <c r="AC518" s="97"/>
    </row>
    <row r="519" spans="1:29" x14ac:dyDescent="0.2">
      <c r="A519" s="11">
        <f t="shared" si="35"/>
        <v>2033</v>
      </c>
      <c r="B519" s="11">
        <f t="shared" si="36"/>
        <v>2</v>
      </c>
      <c r="C519" s="10">
        <f t="shared" si="60"/>
        <v>0.11882327908939286</v>
      </c>
      <c r="D519" s="10">
        <f t="shared" si="60"/>
        <v>9.5454327652344115E-2</v>
      </c>
      <c r="E519" s="10">
        <f t="shared" si="60"/>
        <v>8.8589218574006923E-2</v>
      </c>
      <c r="F519" s="10">
        <f t="shared" si="60"/>
        <v>0.16868220850850166</v>
      </c>
      <c r="G519" s="217"/>
      <c r="H519" s="10">
        <f t="shared" si="67"/>
        <v>0.12902530581299837</v>
      </c>
      <c r="I519" s="10">
        <f t="shared" si="67"/>
        <v>0.25979950215703024</v>
      </c>
      <c r="J519" s="1"/>
      <c r="K519" s="1"/>
      <c r="L519" s="1"/>
      <c r="O519" s="99"/>
      <c r="P519" s="99"/>
      <c r="Q519" s="99"/>
      <c r="R519" s="99"/>
      <c r="S519" s="99"/>
      <c r="T519" s="99"/>
      <c r="U519" s="99"/>
      <c r="W519" s="97"/>
      <c r="X519" s="97"/>
      <c r="Y519" s="97"/>
      <c r="Z519" s="97"/>
      <c r="AA519" s="97"/>
      <c r="AB519" s="97"/>
      <c r="AC519" s="97"/>
    </row>
    <row r="520" spans="1:29" x14ac:dyDescent="0.2">
      <c r="A520" s="11">
        <f t="shared" si="35"/>
        <v>2033</v>
      </c>
      <c r="B520" s="11">
        <f t="shared" si="36"/>
        <v>3</v>
      </c>
      <c r="C520" s="10">
        <f t="shared" si="60"/>
        <v>0.1181925218061381</v>
      </c>
      <c r="D520" s="10">
        <f t="shared" si="60"/>
        <v>9.4833508298109215E-2</v>
      </c>
      <c r="E520" s="10">
        <f t="shared" si="60"/>
        <v>8.8613977490554746E-2</v>
      </c>
      <c r="F520" s="10">
        <f t="shared" si="60"/>
        <v>0.16985575411760981</v>
      </c>
      <c r="G520" s="217"/>
      <c r="H520" s="10">
        <f t="shared" si="67"/>
        <v>0.12858687948728073</v>
      </c>
      <c r="I520" s="10">
        <f t="shared" si="67"/>
        <v>0.26486091602147055</v>
      </c>
      <c r="J520" s="1"/>
      <c r="K520" s="1"/>
      <c r="L520" s="1"/>
      <c r="O520" s="99"/>
      <c r="P520" s="99"/>
      <c r="Q520" s="99"/>
      <c r="R520" s="99"/>
      <c r="S520" s="99"/>
      <c r="T520" s="99"/>
      <c r="U520" s="99"/>
      <c r="W520" s="97"/>
      <c r="X520" s="97"/>
      <c r="Y520" s="97"/>
      <c r="Z520" s="97"/>
      <c r="AA520" s="97"/>
      <c r="AB520" s="97"/>
      <c r="AC520" s="97"/>
    </row>
    <row r="521" spans="1:29" x14ac:dyDescent="0.2">
      <c r="A521" s="11">
        <f t="shared" si="35"/>
        <v>2033</v>
      </c>
      <c r="B521" s="11">
        <f t="shared" si="36"/>
        <v>4</v>
      </c>
      <c r="C521" s="10">
        <f t="shared" si="60"/>
        <v>0.11784213882382692</v>
      </c>
      <c r="D521" s="10">
        <f t="shared" si="60"/>
        <v>9.604924366911996E-2</v>
      </c>
      <c r="E521" s="10">
        <f t="shared" si="60"/>
        <v>9.093946430344399E-2</v>
      </c>
      <c r="F521" s="10">
        <f t="shared" si="60"/>
        <v>0.17030077576164329</v>
      </c>
      <c r="G521" s="217"/>
      <c r="H521" s="10">
        <f t="shared" si="67"/>
        <v>0.12834779676811792</v>
      </c>
      <c r="I521" s="10">
        <f t="shared" si="67"/>
        <v>0.2619301894531269</v>
      </c>
      <c r="J521" s="1"/>
      <c r="K521" s="1"/>
      <c r="L521" s="1"/>
      <c r="O521" s="99"/>
      <c r="P521" s="99"/>
      <c r="Q521" s="99"/>
      <c r="R521" s="99"/>
      <c r="S521" s="99"/>
      <c r="T521" s="99"/>
      <c r="U521" s="99"/>
      <c r="W521" s="97"/>
      <c r="X521" s="97"/>
      <c r="Y521" s="97"/>
      <c r="Z521" s="97"/>
      <c r="AA521" s="97"/>
      <c r="AB521" s="97"/>
      <c r="AC521" s="97"/>
    </row>
    <row r="522" spans="1:29" x14ac:dyDescent="0.2">
      <c r="A522" s="11">
        <f t="shared" si="35"/>
        <v>2033</v>
      </c>
      <c r="B522" s="11">
        <f t="shared" si="36"/>
        <v>5</v>
      </c>
      <c r="C522" s="10">
        <f t="shared" si="60"/>
        <v>0.11752352463782229</v>
      </c>
      <c r="D522" s="10">
        <f t="shared" si="60"/>
        <v>9.5684725864474962E-2</v>
      </c>
      <c r="E522" s="10">
        <f t="shared" si="60"/>
        <v>9.0063129275519918E-2</v>
      </c>
      <c r="F522" s="10">
        <f t="shared" si="60"/>
        <v>0.1683628293640429</v>
      </c>
      <c r="G522" s="217"/>
      <c r="H522" s="10">
        <f t="shared" si="67"/>
        <v>0.12787587994531596</v>
      </c>
      <c r="I522" s="10">
        <f t="shared" si="67"/>
        <v>0.24903160326674148</v>
      </c>
      <c r="J522" s="1"/>
      <c r="K522" s="1"/>
      <c r="L522" s="1"/>
      <c r="O522" s="99"/>
      <c r="P522" s="99"/>
      <c r="Q522" s="99"/>
      <c r="R522" s="99"/>
      <c r="S522" s="99"/>
      <c r="T522" s="99"/>
      <c r="U522" s="99"/>
      <c r="W522" s="97"/>
      <c r="X522" s="97"/>
      <c r="Y522" s="97"/>
      <c r="Z522" s="97"/>
      <c r="AA522" s="97"/>
      <c r="AB522" s="97"/>
      <c r="AC522" s="97"/>
    </row>
    <row r="523" spans="1:29" x14ac:dyDescent="0.2">
      <c r="A523" s="11">
        <f t="shared" si="35"/>
        <v>2033</v>
      </c>
      <c r="B523" s="11">
        <f t="shared" si="36"/>
        <v>6</v>
      </c>
      <c r="C523" s="10">
        <f t="shared" si="60"/>
        <v>0.11476773637364113</v>
      </c>
      <c r="D523" s="10">
        <f t="shared" si="60"/>
        <v>9.5899417634456655E-2</v>
      </c>
      <c r="E523" s="10">
        <f t="shared" si="60"/>
        <v>9.0781891591171504E-2</v>
      </c>
      <c r="F523" s="10">
        <f t="shared" si="60"/>
        <v>0.16507034848306859</v>
      </c>
      <c r="G523" s="217"/>
      <c r="H523" s="10">
        <f t="shared" si="67"/>
        <v>0.12537052261382498</v>
      </c>
      <c r="I523" s="10">
        <f t="shared" si="67"/>
        <v>0.23191368643244262</v>
      </c>
      <c r="J523" s="1"/>
      <c r="K523" s="1"/>
      <c r="L523" s="1"/>
      <c r="O523" s="99"/>
      <c r="P523" s="99"/>
      <c r="Q523" s="99"/>
      <c r="R523" s="99"/>
      <c r="S523" s="99"/>
      <c r="T523" s="99"/>
      <c r="U523" s="99"/>
      <c r="W523" s="97"/>
      <c r="X523" s="97"/>
      <c r="Y523" s="97"/>
      <c r="Z523" s="97"/>
      <c r="AA523" s="97"/>
      <c r="AB523" s="97"/>
      <c r="AC523" s="97"/>
    </row>
    <row r="524" spans="1:29" x14ac:dyDescent="0.2">
      <c r="A524" s="11">
        <f t="shared" si="35"/>
        <v>2033</v>
      </c>
      <c r="B524" s="11">
        <f t="shared" si="36"/>
        <v>7</v>
      </c>
      <c r="C524" s="10">
        <f t="shared" ref="C524:F539" si="68">+C512*((C512/C500))</f>
        <v>0.11416045574539863</v>
      </c>
      <c r="D524" s="10">
        <f t="shared" si="68"/>
        <v>9.453454603198079E-2</v>
      </c>
      <c r="E524" s="10">
        <f t="shared" si="68"/>
        <v>9.2125672457384289E-2</v>
      </c>
      <c r="F524" s="10">
        <f t="shared" si="68"/>
        <v>0.16438733299377004</v>
      </c>
      <c r="G524" s="217"/>
      <c r="H524" s="10">
        <f t="shared" si="67"/>
        <v>0.12385087546584725</v>
      </c>
      <c r="I524" s="10">
        <f t="shared" si="67"/>
        <v>0.22475017854247997</v>
      </c>
      <c r="J524" s="1"/>
      <c r="K524" s="1"/>
      <c r="L524" s="1"/>
      <c r="O524" s="99"/>
      <c r="P524" s="99"/>
      <c r="Q524" s="99"/>
      <c r="R524" s="99"/>
      <c r="S524" s="99"/>
      <c r="T524" s="99"/>
      <c r="U524" s="99"/>
      <c r="W524" s="97"/>
      <c r="X524" s="97"/>
      <c r="Y524" s="97"/>
      <c r="Z524" s="97"/>
      <c r="AA524" s="97"/>
      <c r="AB524" s="97"/>
      <c r="AC524" s="97"/>
    </row>
    <row r="525" spans="1:29" x14ac:dyDescent="0.2">
      <c r="A525" s="11">
        <f t="shared" si="35"/>
        <v>2033</v>
      </c>
      <c r="B525" s="11">
        <f t="shared" si="36"/>
        <v>8</v>
      </c>
      <c r="C525" s="10">
        <f t="shared" si="68"/>
        <v>0.11452432765011152</v>
      </c>
      <c r="D525" s="10">
        <f t="shared" si="68"/>
        <v>9.6023283172766496E-2</v>
      </c>
      <c r="E525" s="10">
        <f t="shared" si="68"/>
        <v>9.2651342171791412E-2</v>
      </c>
      <c r="F525" s="10">
        <f t="shared" si="68"/>
        <v>0.16440106530849991</v>
      </c>
      <c r="G525" s="217"/>
      <c r="H525" s="10">
        <f t="shared" si="67"/>
        <v>0.12483343680148884</v>
      </c>
      <c r="I525" s="10">
        <f t="shared" si="67"/>
        <v>0.22319909192848775</v>
      </c>
      <c r="J525" s="1"/>
      <c r="K525" s="1"/>
      <c r="L525" s="1"/>
      <c r="O525" s="99"/>
      <c r="P525" s="99"/>
      <c r="Q525" s="99"/>
      <c r="R525" s="99"/>
      <c r="S525" s="99"/>
      <c r="T525" s="99"/>
      <c r="U525" s="99"/>
      <c r="W525" s="97"/>
      <c r="X525" s="97"/>
      <c r="Y525" s="97"/>
      <c r="Z525" s="97"/>
      <c r="AA525" s="97"/>
      <c r="AB525" s="97"/>
      <c r="AC525" s="97"/>
    </row>
    <row r="526" spans="1:29" x14ac:dyDescent="0.2">
      <c r="A526" s="11">
        <f t="shared" si="35"/>
        <v>2033</v>
      </c>
      <c r="B526" s="11">
        <f t="shared" si="36"/>
        <v>9</v>
      </c>
      <c r="C526" s="10">
        <f t="shared" si="68"/>
        <v>0.1144088412659668</v>
      </c>
      <c r="D526" s="10">
        <f t="shared" si="68"/>
        <v>9.6174269956929223E-2</v>
      </c>
      <c r="E526" s="10">
        <f t="shared" si="68"/>
        <v>9.4375422658801E-2</v>
      </c>
      <c r="F526" s="10">
        <f t="shared" si="68"/>
        <v>0.16515182067915699</v>
      </c>
      <c r="G526" s="217"/>
      <c r="H526" s="10">
        <f t="shared" si="67"/>
        <v>0.12438861097331448</v>
      </c>
      <c r="I526" s="10">
        <f t="shared" si="67"/>
        <v>0.2228265037643011</v>
      </c>
      <c r="J526" s="1"/>
      <c r="K526" s="1"/>
      <c r="L526" s="1"/>
      <c r="O526" s="99"/>
      <c r="P526" s="99"/>
      <c r="Q526" s="99"/>
      <c r="R526" s="99"/>
      <c r="S526" s="99"/>
      <c r="T526" s="99"/>
      <c r="U526" s="99"/>
      <c r="W526" s="97"/>
      <c r="X526" s="97"/>
      <c r="Y526" s="97"/>
      <c r="Z526" s="97"/>
      <c r="AA526" s="97"/>
      <c r="AB526" s="97"/>
      <c r="AC526" s="97"/>
    </row>
    <row r="527" spans="1:29" x14ac:dyDescent="0.2">
      <c r="A527" s="11">
        <f t="shared" si="35"/>
        <v>2033</v>
      </c>
      <c r="B527" s="11">
        <f t="shared" si="36"/>
        <v>10</v>
      </c>
      <c r="C527" s="10">
        <f t="shared" si="68"/>
        <v>0.11615877878617403</v>
      </c>
      <c r="D527" s="10">
        <f t="shared" si="68"/>
        <v>9.6725657006902846E-2</v>
      </c>
      <c r="E527" s="10">
        <f t="shared" si="68"/>
        <v>9.2174442512447843E-2</v>
      </c>
      <c r="F527" s="10">
        <f t="shared" si="68"/>
        <v>0.16635606513326404</v>
      </c>
      <c r="G527" s="217"/>
      <c r="H527" s="10">
        <f t="shared" si="67"/>
        <v>0.12639586203099423</v>
      </c>
      <c r="I527" s="10">
        <f t="shared" si="67"/>
        <v>0.23415928816713763</v>
      </c>
      <c r="J527" s="1"/>
      <c r="K527" s="1"/>
      <c r="L527" s="1"/>
      <c r="O527" s="99"/>
      <c r="P527" s="99"/>
      <c r="Q527" s="99"/>
      <c r="R527" s="99"/>
      <c r="S527" s="99"/>
      <c r="T527" s="99"/>
      <c r="U527" s="99"/>
      <c r="W527" s="97"/>
      <c r="X527" s="97"/>
      <c r="Y527" s="97"/>
      <c r="Z527" s="97"/>
      <c r="AA527" s="97"/>
      <c r="AB527" s="97"/>
      <c r="AC527" s="97"/>
    </row>
    <row r="528" spans="1:29" x14ac:dyDescent="0.2">
      <c r="A528" s="11">
        <f t="shared" si="35"/>
        <v>2033</v>
      </c>
      <c r="B528" s="11">
        <f t="shared" si="36"/>
        <v>11</v>
      </c>
      <c r="C528" s="10">
        <f t="shared" si="68"/>
        <v>0.11758993217111054</v>
      </c>
      <c r="D528" s="10">
        <f t="shared" si="68"/>
        <v>9.6224387528116198E-2</v>
      </c>
      <c r="E528" s="10">
        <f t="shared" si="68"/>
        <v>8.9403280984767589E-2</v>
      </c>
      <c r="F528" s="10">
        <f t="shared" si="68"/>
        <v>0.16960580672970596</v>
      </c>
      <c r="G528" s="217"/>
      <c r="H528" s="10">
        <f t="shared" si="67"/>
        <v>0.12800462290830192</v>
      </c>
      <c r="I528" s="10">
        <f t="shared" si="67"/>
        <v>0.25020390301429746</v>
      </c>
      <c r="J528" s="1"/>
      <c r="K528" s="1"/>
      <c r="L528" s="1"/>
      <c r="O528" s="99"/>
      <c r="P528" s="99"/>
      <c r="Q528" s="99"/>
      <c r="R528" s="99"/>
      <c r="S528" s="99"/>
      <c r="T528" s="99"/>
      <c r="U528" s="99"/>
      <c r="W528" s="97"/>
      <c r="X528" s="97"/>
      <c r="Y528" s="97"/>
      <c r="Z528" s="97"/>
      <c r="AA528" s="97"/>
      <c r="AB528" s="97"/>
      <c r="AC528" s="97"/>
    </row>
    <row r="529" spans="1:29" x14ac:dyDescent="0.2">
      <c r="A529" s="11">
        <f t="shared" si="35"/>
        <v>2033</v>
      </c>
      <c r="B529" s="11">
        <f t="shared" si="36"/>
        <v>12</v>
      </c>
      <c r="C529" s="10">
        <f t="shared" si="68"/>
        <v>0.11732467804898042</v>
      </c>
      <c r="D529" s="10">
        <f t="shared" si="68"/>
        <v>9.5293364624165169E-2</v>
      </c>
      <c r="E529" s="10">
        <f t="shared" si="68"/>
        <v>8.9659761355749851E-2</v>
      </c>
      <c r="F529" s="10">
        <f t="shared" si="68"/>
        <v>0.16982634124299786</v>
      </c>
      <c r="G529" s="217"/>
      <c r="H529" s="10">
        <f t="shared" si="67"/>
        <v>0.12748927143619146</v>
      </c>
      <c r="I529" s="10">
        <f t="shared" si="67"/>
        <v>0.26156966649715246</v>
      </c>
      <c r="J529" s="1"/>
      <c r="K529" s="1"/>
      <c r="L529" s="1"/>
      <c r="O529" s="99"/>
      <c r="P529" s="99"/>
      <c r="Q529" s="99"/>
      <c r="R529" s="99"/>
      <c r="S529" s="99"/>
      <c r="T529" s="99"/>
      <c r="U529" s="99"/>
      <c r="W529" s="97"/>
      <c r="X529" s="97"/>
      <c r="Y529" s="97"/>
      <c r="Z529" s="97"/>
      <c r="AA529" s="97"/>
      <c r="AB529" s="97"/>
      <c r="AC529" s="97"/>
    </row>
    <row r="530" spans="1:29" x14ac:dyDescent="0.2">
      <c r="A530" s="11">
        <f t="shared" si="35"/>
        <v>2034</v>
      </c>
      <c r="B530" s="11">
        <f t="shared" si="36"/>
        <v>1</v>
      </c>
      <c r="C530" s="10">
        <f t="shared" si="68"/>
        <v>0.1156272818826439</v>
      </c>
      <c r="D530" s="10">
        <f t="shared" si="68"/>
        <v>9.407776327900412E-2</v>
      </c>
      <c r="E530" s="10">
        <f t="shared" si="68"/>
        <v>8.9038006095242483E-2</v>
      </c>
      <c r="F530" s="10">
        <f t="shared" si="68"/>
        <v>0.16652646768272114</v>
      </c>
      <c r="G530" s="217"/>
      <c r="H530" s="10">
        <f t="shared" si="67"/>
        <v>0.12648811683742725</v>
      </c>
      <c r="I530" s="10">
        <f t="shared" si="67"/>
        <v>0.24797567750497107</v>
      </c>
      <c r="J530" s="1"/>
      <c r="K530" s="1"/>
      <c r="L530" s="1"/>
      <c r="O530" s="99"/>
      <c r="P530" s="99"/>
      <c r="Q530" s="99"/>
      <c r="R530" s="99"/>
      <c r="S530" s="99"/>
      <c r="T530" s="99"/>
      <c r="U530" s="99"/>
      <c r="W530" s="97"/>
      <c r="X530" s="97"/>
      <c r="Y530" s="97"/>
      <c r="Z530" s="97"/>
      <c r="AA530" s="97"/>
      <c r="AB530" s="97"/>
      <c r="AC530" s="97"/>
    </row>
    <row r="531" spans="1:29" x14ac:dyDescent="0.2">
      <c r="A531" s="11">
        <f t="shared" ref="A531:A594" si="69">A519+1</f>
        <v>2034</v>
      </c>
      <c r="B531" s="11">
        <f t="shared" ref="B531:B594" si="70">B519</f>
        <v>2</v>
      </c>
      <c r="C531" s="10">
        <f t="shared" si="68"/>
        <v>0.11873171346356118</v>
      </c>
      <c r="D531" s="10">
        <f t="shared" si="68"/>
        <v>9.527861459180785E-2</v>
      </c>
      <c r="E531" s="10">
        <f t="shared" si="68"/>
        <v>8.8462925482648405E-2</v>
      </c>
      <c r="F531" s="10">
        <f t="shared" si="68"/>
        <v>0.16889379601935881</v>
      </c>
      <c r="G531" s="217"/>
      <c r="H531" s="10">
        <f t="shared" si="67"/>
        <v>0.12946029308464979</v>
      </c>
      <c r="I531" s="10">
        <f t="shared" si="67"/>
        <v>0.25959929977086421</v>
      </c>
      <c r="J531" s="1"/>
      <c r="K531" s="1"/>
      <c r="L531" s="1"/>
      <c r="O531" s="99"/>
      <c r="P531" s="99"/>
      <c r="Q531" s="99"/>
      <c r="R531" s="99"/>
      <c r="S531" s="99"/>
      <c r="T531" s="99"/>
      <c r="U531" s="99"/>
      <c r="W531" s="97"/>
      <c r="X531" s="97"/>
      <c r="Y531" s="97"/>
      <c r="Z531" s="97"/>
      <c r="AA531" s="97"/>
      <c r="AB531" s="97"/>
      <c r="AC531" s="97"/>
    </row>
    <row r="532" spans="1:29" x14ac:dyDescent="0.2">
      <c r="A532" s="11">
        <f t="shared" si="69"/>
        <v>2034</v>
      </c>
      <c r="B532" s="11">
        <f t="shared" si="70"/>
        <v>3</v>
      </c>
      <c r="C532" s="10">
        <f t="shared" si="68"/>
        <v>0.1181014422440292</v>
      </c>
      <c r="D532" s="10">
        <f t="shared" si="68"/>
        <v>9.4658938046615321E-2</v>
      </c>
      <c r="E532" s="10">
        <f t="shared" si="68"/>
        <v>8.8487649102800589E-2</v>
      </c>
      <c r="F532" s="10">
        <f t="shared" si="68"/>
        <v>0.17006881367223792</v>
      </c>
      <c r="G532" s="217"/>
      <c r="H532" s="10">
        <f t="shared" si="67"/>
        <v>0.12902038867779106</v>
      </c>
      <c r="I532" s="10">
        <f t="shared" si="67"/>
        <v>0.26465681329244545</v>
      </c>
      <c r="J532" s="1"/>
      <c r="K532" s="1"/>
      <c r="L532" s="1"/>
    </row>
    <row r="533" spans="1:29" x14ac:dyDescent="0.2">
      <c r="A533" s="11">
        <f t="shared" si="69"/>
        <v>2034</v>
      </c>
      <c r="B533" s="11">
        <f t="shared" si="70"/>
        <v>4</v>
      </c>
      <c r="C533" s="10">
        <f t="shared" si="68"/>
        <v>0.11775132926804426</v>
      </c>
      <c r="D533" s="10">
        <f t="shared" si="68"/>
        <v>9.5872435482604185E-2</v>
      </c>
      <c r="E533" s="10">
        <f t="shared" si="68"/>
        <v>9.0809820693778617E-2</v>
      </c>
      <c r="F533" s="10">
        <f t="shared" si="68"/>
        <v>0.17051439353176298</v>
      </c>
      <c r="G533" s="217"/>
      <c r="H533" s="10">
        <f t="shared" si="67"/>
        <v>0.12878049993116683</v>
      </c>
      <c r="I533" s="10">
        <f t="shared" si="67"/>
        <v>0.26172834515203297</v>
      </c>
      <c r="J533" s="1"/>
      <c r="K533" s="1"/>
      <c r="L533" s="1"/>
      <c r="O533" s="99"/>
      <c r="P533" s="99"/>
      <c r="Q533" s="99"/>
      <c r="R533" s="99"/>
      <c r="S533" s="99"/>
      <c r="T533" s="99"/>
      <c r="U533" s="99"/>
      <c r="W533" s="97"/>
      <c r="X533" s="97"/>
      <c r="Y533" s="97"/>
      <c r="Z533" s="97"/>
      <c r="AA533" s="97"/>
      <c r="AB533" s="97"/>
      <c r="AC533" s="97"/>
    </row>
    <row r="534" spans="1:29" x14ac:dyDescent="0.2">
      <c r="A534" s="11">
        <f t="shared" si="69"/>
        <v>2034</v>
      </c>
      <c r="B534" s="11">
        <f t="shared" si="70"/>
        <v>5</v>
      </c>
      <c r="C534" s="10">
        <f t="shared" si="68"/>
        <v>0.11743296060722259</v>
      </c>
      <c r="D534" s="10">
        <f t="shared" si="68"/>
        <v>9.5508588685137702E-2</v>
      </c>
      <c r="E534" s="10">
        <f t="shared" si="68"/>
        <v>8.9934734972051428E-2</v>
      </c>
      <c r="F534" s="10">
        <f t="shared" si="68"/>
        <v>0.16857401625980972</v>
      </c>
      <c r="G534" s="217"/>
      <c r="H534" s="10">
        <f t="shared" ref="H534:I553" si="71">+H522*((H522/H510))</f>
        <v>0.12830699211960567</v>
      </c>
      <c r="I534" s="10">
        <f t="shared" si="71"/>
        <v>0.24883969866034</v>
      </c>
      <c r="J534" s="1"/>
      <c r="K534" s="1"/>
      <c r="L534" s="1"/>
      <c r="O534" s="99"/>
      <c r="P534" s="99"/>
      <c r="Q534" s="99"/>
      <c r="R534" s="99"/>
      <c r="S534" s="99"/>
      <c r="T534" s="99"/>
      <c r="U534" s="99"/>
      <c r="W534" s="97"/>
      <c r="X534" s="97"/>
      <c r="Y534" s="97"/>
      <c r="Z534" s="97"/>
      <c r="AA534" s="97"/>
      <c r="AB534" s="97"/>
      <c r="AC534" s="97"/>
    </row>
    <row r="535" spans="1:29" x14ac:dyDescent="0.2">
      <c r="A535" s="11">
        <f t="shared" si="69"/>
        <v>2034</v>
      </c>
      <c r="B535" s="11">
        <f t="shared" si="70"/>
        <v>6</v>
      </c>
      <c r="C535" s="10">
        <f t="shared" si="68"/>
        <v>0.11467929596291628</v>
      </c>
      <c r="D535" s="10">
        <f t="shared" si="68"/>
        <v>9.5722885248857886E-2</v>
      </c>
      <c r="E535" s="10">
        <f t="shared" si="68"/>
        <v>9.0652472617700763E-2</v>
      </c>
      <c r="F535" s="10">
        <f t="shared" si="68"/>
        <v>0.16527740543626288</v>
      </c>
      <c r="G535" s="217"/>
      <c r="H535" s="10">
        <f t="shared" si="71"/>
        <v>0.12579318839425985</v>
      </c>
      <c r="I535" s="10">
        <f t="shared" si="71"/>
        <v>0.23173497295138187</v>
      </c>
      <c r="J535" s="1"/>
      <c r="K535" s="1"/>
      <c r="L535" s="1"/>
      <c r="O535" s="99"/>
      <c r="P535" s="99"/>
      <c r="Q535" s="99"/>
      <c r="R535" s="99"/>
      <c r="S535" s="99"/>
      <c r="T535" s="99"/>
      <c r="U535" s="99"/>
      <c r="W535" s="97"/>
      <c r="X535" s="97"/>
      <c r="Y535" s="97"/>
      <c r="Z535" s="97"/>
      <c r="AA535" s="97"/>
      <c r="AB535" s="97"/>
      <c r="AC535" s="97"/>
    </row>
    <row r="536" spans="1:29" x14ac:dyDescent="0.2">
      <c r="A536" s="11">
        <f t="shared" si="69"/>
        <v>2034</v>
      </c>
      <c r="B536" s="11">
        <f t="shared" si="70"/>
        <v>7</v>
      </c>
      <c r="C536" s="10">
        <f t="shared" si="68"/>
        <v>0.11407248330720583</v>
      </c>
      <c r="D536" s="10">
        <f t="shared" si="68"/>
        <v>9.4360526112525878E-2</v>
      </c>
      <c r="E536" s="10">
        <f t="shared" si="68"/>
        <v>9.1994337785339456E-2</v>
      </c>
      <c r="F536" s="10">
        <f t="shared" si="68"/>
        <v>0.16459353320250658</v>
      </c>
      <c r="G536" s="217"/>
      <c r="H536" s="10">
        <f t="shared" si="71"/>
        <v>0.12426841800969991</v>
      </c>
      <c r="I536" s="10">
        <f t="shared" si="71"/>
        <v>0.22457698528513398</v>
      </c>
      <c r="J536" s="1"/>
      <c r="K536" s="1"/>
      <c r="L536" s="1"/>
      <c r="O536" s="99"/>
      <c r="P536" s="99"/>
      <c r="Q536" s="99"/>
      <c r="R536" s="99"/>
      <c r="S536" s="99"/>
      <c r="T536" s="99"/>
      <c r="U536" s="99"/>
      <c r="W536" s="97"/>
      <c r="X536" s="97"/>
      <c r="Y536" s="97"/>
      <c r="Z536" s="97"/>
      <c r="AA536" s="97"/>
      <c r="AB536" s="97"/>
      <c r="AC536" s="97"/>
    </row>
    <row r="537" spans="1:29" x14ac:dyDescent="0.2">
      <c r="A537" s="11">
        <f t="shared" si="69"/>
        <v>2034</v>
      </c>
      <c r="B537" s="11">
        <f t="shared" si="70"/>
        <v>8</v>
      </c>
      <c r="C537" s="10">
        <f t="shared" si="68"/>
        <v>0.1144360748109827</v>
      </c>
      <c r="D537" s="10">
        <f t="shared" si="68"/>
        <v>9.5846522774532109E-2</v>
      </c>
      <c r="E537" s="10">
        <f t="shared" si="68"/>
        <v>9.2519258103213514E-2</v>
      </c>
      <c r="F537" s="10">
        <f t="shared" si="68"/>
        <v>0.16460728274244543</v>
      </c>
      <c r="G537" s="217"/>
      <c r="H537" s="10">
        <f t="shared" si="71"/>
        <v>0.12525429188679937</v>
      </c>
      <c r="I537" s="10">
        <f t="shared" si="71"/>
        <v>0.22302709394379888</v>
      </c>
      <c r="J537" s="1"/>
      <c r="K537" s="1"/>
      <c r="L537" s="1"/>
      <c r="O537" s="99"/>
      <c r="P537" s="99"/>
      <c r="Q537" s="99"/>
      <c r="R537" s="99"/>
      <c r="S537" s="99"/>
      <c r="T537" s="99"/>
      <c r="U537" s="99"/>
      <c r="W537" s="97"/>
      <c r="X537" s="97"/>
      <c r="Y537" s="97"/>
      <c r="Z537" s="97"/>
      <c r="AA537" s="97"/>
      <c r="AB537" s="97"/>
      <c r="AC537" s="97"/>
    </row>
    <row r="538" spans="1:29" x14ac:dyDescent="0.2">
      <c r="A538" s="11">
        <f t="shared" si="69"/>
        <v>2034</v>
      </c>
      <c r="B538" s="11">
        <f t="shared" si="70"/>
        <v>9</v>
      </c>
      <c r="C538" s="10">
        <f t="shared" si="68"/>
        <v>0.11432067742104114</v>
      </c>
      <c r="D538" s="10">
        <f t="shared" si="68"/>
        <v>9.5997231621061219E-2</v>
      </c>
      <c r="E538" s="10">
        <f t="shared" si="68"/>
        <v>9.4240880735215915E-2</v>
      </c>
      <c r="F538" s="10">
        <f t="shared" si="68"/>
        <v>0.16535897982747502</v>
      </c>
      <c r="G538" s="217"/>
      <c r="H538" s="10">
        <f t="shared" si="71"/>
        <v>0.12480796640263012</v>
      </c>
      <c r="I538" s="10">
        <f t="shared" si="71"/>
        <v>0.2226547928973277</v>
      </c>
      <c r="J538" s="1"/>
      <c r="K538" s="1"/>
      <c r="L538" s="1"/>
      <c r="O538" s="99"/>
      <c r="P538" s="99"/>
      <c r="Q538" s="99"/>
      <c r="R538" s="99"/>
      <c r="S538" s="99"/>
      <c r="T538" s="99"/>
      <c r="U538" s="99"/>
      <c r="W538" s="97"/>
      <c r="X538" s="97"/>
      <c r="Y538" s="97"/>
      <c r="Z538" s="97"/>
      <c r="AA538" s="97"/>
      <c r="AB538" s="97"/>
      <c r="AC538" s="97"/>
    </row>
    <row r="539" spans="1:29" x14ac:dyDescent="0.2">
      <c r="A539" s="11">
        <f t="shared" si="69"/>
        <v>2034</v>
      </c>
      <c r="B539" s="11">
        <f t="shared" si="70"/>
        <v>10</v>
      </c>
      <c r="C539" s="10">
        <f t="shared" si="68"/>
        <v>0.11606926643340183</v>
      </c>
      <c r="D539" s="10">
        <f t="shared" si="68"/>
        <v>9.6547603673512186E-2</v>
      </c>
      <c r="E539" s="10">
        <f t="shared" si="68"/>
        <v>9.2043038313646616E-2</v>
      </c>
      <c r="F539" s="10">
        <f t="shared" si="68"/>
        <v>0.16656473483262815</v>
      </c>
      <c r="G539" s="217"/>
      <c r="H539" s="10">
        <f t="shared" si="71"/>
        <v>0.12682198457204502</v>
      </c>
      <c r="I539" s="10">
        <f t="shared" si="71"/>
        <v>0.23397884421768902</v>
      </c>
      <c r="J539" s="1"/>
      <c r="K539" s="1"/>
      <c r="L539" s="1"/>
      <c r="O539" s="99"/>
      <c r="P539" s="99"/>
      <c r="Q539" s="99"/>
      <c r="R539" s="99"/>
      <c r="S539" s="99"/>
      <c r="T539" s="99"/>
      <c r="U539" s="99"/>
      <c r="W539" s="97"/>
      <c r="X539" s="97"/>
      <c r="Y539" s="97"/>
      <c r="Z539" s="97"/>
      <c r="AA539" s="97"/>
      <c r="AB539" s="97"/>
      <c r="AC539" s="97"/>
    </row>
    <row r="540" spans="1:29" x14ac:dyDescent="0.2">
      <c r="A540" s="11">
        <f t="shared" si="69"/>
        <v>2034</v>
      </c>
      <c r="B540" s="11">
        <f t="shared" si="70"/>
        <v>11</v>
      </c>
      <c r="C540" s="10">
        <f t="shared" ref="C540:F555" si="72">+C528*((C528/C516))</f>
        <v>0.11749931696663825</v>
      </c>
      <c r="D540" s="10">
        <f t="shared" si="72"/>
        <v>9.6047256935437683E-2</v>
      </c>
      <c r="E540" s="10">
        <f t="shared" si="72"/>
        <v>8.9275827363267043E-2</v>
      </c>
      <c r="F540" s="10">
        <f t="shared" si="72"/>
        <v>0.16981855276137209</v>
      </c>
      <c r="G540" s="217"/>
      <c r="H540" s="10">
        <f t="shared" si="71"/>
        <v>0.12843616911799158</v>
      </c>
      <c r="I540" s="10">
        <f t="shared" si="71"/>
        <v>0.25001109502969543</v>
      </c>
      <c r="J540" s="1"/>
      <c r="K540" s="1"/>
      <c r="L540" s="1"/>
      <c r="O540" s="99"/>
      <c r="P540" s="99"/>
      <c r="Q540" s="99"/>
      <c r="R540" s="99"/>
      <c r="S540" s="99"/>
      <c r="T540" s="99"/>
      <c r="U540" s="99"/>
      <c r="W540" s="97"/>
      <c r="X540" s="97"/>
      <c r="Y540" s="97"/>
      <c r="Z540" s="97"/>
      <c r="AA540" s="97"/>
      <c r="AB540" s="97"/>
      <c r="AC540" s="97"/>
    </row>
    <row r="541" spans="1:29" x14ac:dyDescent="0.2">
      <c r="A541" s="11">
        <f t="shared" si="69"/>
        <v>2034</v>
      </c>
      <c r="B541" s="11">
        <f t="shared" si="70"/>
        <v>12</v>
      </c>
      <c r="C541" s="10">
        <f t="shared" si="72"/>
        <v>0.11723426725024312</v>
      </c>
      <c r="D541" s="10">
        <f t="shared" si="72"/>
        <v>9.5117947865609231E-2</v>
      </c>
      <c r="E541" s="10">
        <f t="shared" si="72"/>
        <v>8.953194209495996E-2</v>
      </c>
      <c r="F541" s="10">
        <f t="shared" si="72"/>
        <v>0.1700393639034154</v>
      </c>
      <c r="G541" s="217"/>
      <c r="H541" s="10">
        <f t="shared" si="71"/>
        <v>0.12791908022445531</v>
      </c>
      <c r="I541" s="10">
        <f t="shared" si="71"/>
        <v>0.26136810001628319</v>
      </c>
      <c r="J541" s="1"/>
      <c r="K541" s="1"/>
      <c r="L541" s="1"/>
      <c r="O541" s="99"/>
      <c r="P541" s="99"/>
      <c r="Q541" s="99"/>
      <c r="R541" s="99"/>
      <c r="S541" s="99"/>
      <c r="T541" s="99"/>
      <c r="U541" s="99"/>
      <c r="W541" s="97"/>
      <c r="X541" s="97"/>
      <c r="Y541" s="97"/>
      <c r="Z541" s="97"/>
      <c r="AA541" s="97"/>
      <c r="AB541" s="97"/>
      <c r="AC541" s="97"/>
    </row>
    <row r="542" spans="1:29" x14ac:dyDescent="0.2">
      <c r="A542" s="11">
        <f t="shared" si="69"/>
        <v>2035</v>
      </c>
      <c r="B542" s="11">
        <f t="shared" si="70"/>
        <v>1</v>
      </c>
      <c r="C542" s="10">
        <f t="shared" si="72"/>
        <v>0.11553817910320591</v>
      </c>
      <c r="D542" s="10">
        <f t="shared" si="72"/>
        <v>9.3904584208754263E-2</v>
      </c>
      <c r="E542" s="10">
        <f t="shared" si="72"/>
        <v>8.8911073210867039E-2</v>
      </c>
      <c r="F542" s="10">
        <f t="shared" si="72"/>
        <v>0.16673535112751575</v>
      </c>
      <c r="G542" s="217"/>
      <c r="H542" s="10">
        <f t="shared" si="71"/>
        <v>0.12691455040015162</v>
      </c>
      <c r="I542" s="10">
        <f t="shared" si="71"/>
        <v>0.2477845865985781</v>
      </c>
      <c r="J542" s="1"/>
      <c r="K542" s="1"/>
      <c r="L542" s="1"/>
      <c r="O542" s="99"/>
      <c r="P542" s="99"/>
      <c r="Q542" s="99"/>
      <c r="R542" s="99"/>
      <c r="S542" s="99"/>
      <c r="T542" s="99"/>
      <c r="U542" s="99"/>
      <c r="W542" s="97"/>
      <c r="X542" s="97"/>
      <c r="Y542" s="97"/>
      <c r="Z542" s="97"/>
      <c r="AA542" s="97"/>
      <c r="AB542" s="97"/>
      <c r="AC542" s="97"/>
    </row>
    <row r="543" spans="1:29" x14ac:dyDescent="0.2">
      <c r="A543" s="11">
        <f t="shared" si="69"/>
        <v>2035</v>
      </c>
      <c r="B543" s="11">
        <f t="shared" si="70"/>
        <v>2</v>
      </c>
      <c r="C543" s="10">
        <f t="shared" si="72"/>
        <v>0.11864021839851438</v>
      </c>
      <c r="D543" s="10">
        <f t="shared" si="72"/>
        <v>9.510322498522493E-2</v>
      </c>
      <c r="E543" s="10">
        <f t="shared" si="72"/>
        <v>8.8336812435150555E-2</v>
      </c>
      <c r="F543" s="10">
        <f t="shared" si="72"/>
        <v>0.16910564893624275</v>
      </c>
      <c r="G543" s="217"/>
      <c r="H543" s="10">
        <f t="shared" si="71"/>
        <v>0.12989674684324581</v>
      </c>
      <c r="I543" s="10">
        <f t="shared" si="71"/>
        <v>0.25939925166134264</v>
      </c>
      <c r="J543" s="1"/>
      <c r="K543" s="1"/>
      <c r="L543" s="1"/>
      <c r="O543" s="99"/>
      <c r="P543" s="99"/>
      <c r="Q543" s="99"/>
      <c r="R543" s="99"/>
      <c r="S543" s="99"/>
      <c r="T543" s="99"/>
      <c r="U543" s="99"/>
      <c r="W543" s="97"/>
      <c r="X543" s="97"/>
      <c r="Y543" s="97"/>
      <c r="Z543" s="97"/>
      <c r="AA543" s="97"/>
      <c r="AB543" s="97"/>
      <c r="AC543" s="97"/>
    </row>
    <row r="544" spans="1:29" x14ac:dyDescent="0.2">
      <c r="A544" s="11">
        <f t="shared" si="69"/>
        <v>2035</v>
      </c>
      <c r="B544" s="11">
        <f t="shared" si="70"/>
        <v>3</v>
      </c>
      <c r="C544" s="10">
        <f t="shared" si="72"/>
        <v>0.11801043286814281</v>
      </c>
      <c r="D544" s="10">
        <f t="shared" si="72"/>
        <v>9.4484689145383091E-2</v>
      </c>
      <c r="E544" s="10">
        <f t="shared" si="72"/>
        <v>8.8361500809225751E-2</v>
      </c>
      <c r="F544" s="10">
        <f t="shared" si="72"/>
        <v>0.1702821404793595</v>
      </c>
      <c r="G544" s="217"/>
      <c r="H544" s="10">
        <f t="shared" si="71"/>
        <v>0.12945535937214225</v>
      </c>
      <c r="I544" s="10">
        <f t="shared" si="71"/>
        <v>0.26445286784568239</v>
      </c>
      <c r="J544" s="1"/>
      <c r="K544" s="1"/>
      <c r="L544" s="1"/>
      <c r="O544" s="99"/>
      <c r="P544" s="99"/>
      <c r="Q544" s="99"/>
      <c r="R544" s="99"/>
      <c r="S544" s="99"/>
      <c r="T544" s="99"/>
      <c r="U544" s="99"/>
      <c r="W544" s="97"/>
      <c r="X544" s="97"/>
      <c r="Y544" s="97"/>
      <c r="Z544" s="97"/>
      <c r="AA544" s="97"/>
      <c r="AB544" s="97"/>
      <c r="AC544" s="97"/>
    </row>
    <row r="545" spans="1:29" x14ac:dyDescent="0.2">
      <c r="A545" s="11">
        <f t="shared" si="69"/>
        <v>2035</v>
      </c>
      <c r="B545" s="11">
        <f t="shared" si="70"/>
        <v>4</v>
      </c>
      <c r="C545" s="10">
        <f t="shared" si="72"/>
        <v>0.1176605896904163</v>
      </c>
      <c r="D545" s="10">
        <f t="shared" si="72"/>
        <v>9.5695952765958076E-2</v>
      </c>
      <c r="E545" s="10">
        <f t="shared" si="72"/>
        <v>9.0680361904484197E-2</v>
      </c>
      <c r="F545" s="10">
        <f t="shared" si="72"/>
        <v>0.17072827925457701</v>
      </c>
      <c r="G545" s="217"/>
      <c r="H545" s="10">
        <f t="shared" si="71"/>
        <v>0.12921466188066963</v>
      </c>
      <c r="I545" s="10">
        <f t="shared" si="71"/>
        <v>0.26152665639284878</v>
      </c>
      <c r="J545" s="1"/>
      <c r="K545" s="1"/>
      <c r="L545" s="1"/>
      <c r="O545" s="99"/>
      <c r="P545" s="99"/>
      <c r="Q545" s="99"/>
      <c r="R545" s="99"/>
      <c r="S545" s="99"/>
      <c r="T545" s="99"/>
      <c r="U545" s="99"/>
      <c r="W545" s="97"/>
      <c r="X545" s="97"/>
      <c r="Y545" s="97"/>
      <c r="Z545" s="97"/>
      <c r="AA545" s="97"/>
      <c r="AB545" s="97"/>
      <c r="AC545" s="97"/>
    </row>
    <row r="546" spans="1:29" x14ac:dyDescent="0.2">
      <c r="A546" s="11">
        <f t="shared" si="69"/>
        <v>2035</v>
      </c>
      <c r="B546" s="11">
        <f t="shared" si="70"/>
        <v>5</v>
      </c>
      <c r="C546" s="10">
        <f t="shared" si="72"/>
        <v>0.11734246636557506</v>
      </c>
      <c r="D546" s="10">
        <f t="shared" si="72"/>
        <v>9.533277574047494E-2</v>
      </c>
      <c r="E546" s="10">
        <f t="shared" si="72"/>
        <v>8.9806523707938721E-2</v>
      </c>
      <c r="F546" s="10">
        <f t="shared" si="72"/>
        <v>0.16878546805908948</v>
      </c>
      <c r="G546" s="217"/>
      <c r="H546" s="10">
        <f t="shared" si="71"/>
        <v>0.12873955771659637</v>
      </c>
      <c r="I546" s="10">
        <f t="shared" si="71"/>
        <v>0.24864794193628548</v>
      </c>
      <c r="J546" s="1"/>
      <c r="K546" s="1"/>
      <c r="L546" s="1"/>
      <c r="O546" s="99"/>
      <c r="P546" s="99"/>
      <c r="Q546" s="99"/>
      <c r="R546" s="99"/>
      <c r="S546" s="99"/>
      <c r="T546" s="99"/>
      <c r="U546" s="99"/>
      <c r="W546" s="97"/>
      <c r="X546" s="97"/>
      <c r="Y546" s="97"/>
      <c r="Z546" s="97"/>
      <c r="AA546" s="97"/>
      <c r="AB546" s="97"/>
      <c r="AC546" s="97"/>
    </row>
    <row r="547" spans="1:29" x14ac:dyDescent="0.2">
      <c r="A547" s="11">
        <f t="shared" si="69"/>
        <v>2035</v>
      </c>
      <c r="B547" s="11">
        <f t="shared" si="70"/>
        <v>6</v>
      </c>
      <c r="C547" s="10">
        <f t="shared" si="72"/>
        <v>0.11459092370467484</v>
      </c>
      <c r="D547" s="10">
        <f t="shared" si="72"/>
        <v>9.5546677825432344E-2</v>
      </c>
      <c r="E547" s="10">
        <f t="shared" si="72"/>
        <v>9.052323814435885E-2</v>
      </c>
      <c r="F547" s="10">
        <f t="shared" si="72"/>
        <v>0.16548472211255255</v>
      </c>
      <c r="G547" s="217"/>
      <c r="H547" s="10">
        <f t="shared" si="71"/>
        <v>0.12621727912178934</v>
      </c>
      <c r="I547" s="10">
        <f t="shared" si="71"/>
        <v>0.23155639718754173</v>
      </c>
      <c r="J547" s="1"/>
      <c r="K547" s="1"/>
      <c r="L547" s="1"/>
      <c r="O547" s="99"/>
      <c r="P547" s="99"/>
      <c r="Q547" s="99"/>
      <c r="R547" s="99"/>
      <c r="S547" s="99"/>
      <c r="T547" s="99"/>
      <c r="U547" s="99"/>
      <c r="W547" s="97"/>
      <c r="X547" s="97"/>
      <c r="Y547" s="97"/>
      <c r="Z547" s="97"/>
      <c r="AA547" s="97"/>
      <c r="AB547" s="97"/>
      <c r="AC547" s="97"/>
    </row>
    <row r="548" spans="1:29" x14ac:dyDescent="0.2">
      <c r="A548" s="11">
        <f t="shared" si="69"/>
        <v>2035</v>
      </c>
      <c r="B548" s="11">
        <f t="shared" si="70"/>
        <v>7</v>
      </c>
      <c r="C548" s="10">
        <f t="shared" si="72"/>
        <v>0.1139845786608752</v>
      </c>
      <c r="D548" s="10">
        <f t="shared" si="72"/>
        <v>9.4186826530277185E-2</v>
      </c>
      <c r="E548" s="10">
        <f t="shared" si="72"/>
        <v>9.1863190344449869E-2</v>
      </c>
      <c r="F548" s="10">
        <f t="shared" si="72"/>
        <v>0.16479999205967613</v>
      </c>
      <c r="G548" s="217"/>
      <c r="H548" s="10">
        <f t="shared" si="71"/>
        <v>0.12468736822851063</v>
      </c>
      <c r="I548" s="10">
        <f t="shared" si="71"/>
        <v>0.22440392549110527</v>
      </c>
      <c r="J548" s="1"/>
      <c r="K548" s="1"/>
      <c r="L548" s="1"/>
      <c r="O548" s="99"/>
      <c r="P548" s="99"/>
      <c r="Q548" s="99"/>
      <c r="R548" s="99"/>
      <c r="S548" s="99"/>
      <c r="T548" s="99"/>
      <c r="U548" s="99"/>
      <c r="W548" s="97"/>
      <c r="X548" s="97"/>
      <c r="Y548" s="97"/>
      <c r="Z548" s="97"/>
      <c r="AA548" s="97"/>
      <c r="AB548" s="97"/>
      <c r="AC548" s="97"/>
    </row>
    <row r="549" spans="1:29" x14ac:dyDescent="0.2">
      <c r="A549" s="11">
        <f t="shared" si="69"/>
        <v>2035</v>
      </c>
      <c r="B549" s="11">
        <f t="shared" si="70"/>
        <v>8</v>
      </c>
      <c r="C549" s="10">
        <f t="shared" si="72"/>
        <v>0.11434788997979398</v>
      </c>
      <c r="D549" s="10">
        <f t="shared" si="72"/>
        <v>9.5670087758198366E-2</v>
      </c>
      <c r="E549" s="10">
        <f t="shared" si="72"/>
        <v>9.2387362334133097E-2</v>
      </c>
      <c r="F549" s="10">
        <f t="shared" si="72"/>
        <v>0.16481375884643049</v>
      </c>
      <c r="G549" s="217"/>
      <c r="H549" s="10">
        <f t="shared" si="71"/>
        <v>0.12567656581474831</v>
      </c>
      <c r="I549" s="10">
        <f t="shared" si="71"/>
        <v>0.22285522850134612</v>
      </c>
      <c r="J549" s="1"/>
      <c r="K549" s="1"/>
      <c r="L549" s="1"/>
      <c r="O549" s="99"/>
      <c r="P549" s="99"/>
      <c r="Q549" s="99"/>
      <c r="R549" s="99"/>
      <c r="S549" s="99"/>
      <c r="T549" s="99"/>
      <c r="U549" s="99"/>
      <c r="W549" s="97"/>
      <c r="X549" s="97"/>
      <c r="Y549" s="97"/>
      <c r="Z549" s="97"/>
      <c r="AA549" s="97"/>
      <c r="AB549" s="97"/>
      <c r="AC549" s="97"/>
    </row>
    <row r="550" spans="1:29" x14ac:dyDescent="0.2">
      <c r="A550" s="11">
        <f t="shared" si="69"/>
        <v>2035</v>
      </c>
      <c r="B550" s="11">
        <f t="shared" si="70"/>
        <v>9</v>
      </c>
      <c r="C550" s="10">
        <f t="shared" si="72"/>
        <v>0.11423258151547634</v>
      </c>
      <c r="D550" s="10">
        <f t="shared" si="72"/>
        <v>9.5820519178723584E-2</v>
      </c>
      <c r="E550" s="10">
        <f t="shared" si="72"/>
        <v>9.4106530615054779E-2</v>
      </c>
      <c r="F550" s="10">
        <f t="shared" si="72"/>
        <v>0.16556639882707752</v>
      </c>
      <c r="G550" s="217"/>
      <c r="H550" s="10">
        <f t="shared" si="71"/>
        <v>0.1252287356187444</v>
      </c>
      <c r="I550" s="10">
        <f t="shared" si="71"/>
        <v>0.22248321435133647</v>
      </c>
      <c r="J550" s="1"/>
      <c r="K550" s="1"/>
      <c r="L550" s="1"/>
      <c r="O550" s="99"/>
      <c r="P550" s="99"/>
      <c r="Q550" s="99"/>
      <c r="R550" s="99"/>
      <c r="S550" s="99"/>
      <c r="T550" s="99"/>
      <c r="U550" s="99"/>
      <c r="W550" s="97"/>
      <c r="X550" s="97"/>
      <c r="Y550" s="97"/>
      <c r="Z550" s="97"/>
      <c r="AA550" s="97"/>
      <c r="AB550" s="97"/>
      <c r="AC550" s="97"/>
    </row>
    <row r="551" spans="1:29" x14ac:dyDescent="0.2">
      <c r="A551" s="11">
        <f t="shared" si="69"/>
        <v>2035</v>
      </c>
      <c r="B551" s="11">
        <f t="shared" si="70"/>
        <v>10</v>
      </c>
      <c r="C551" s="10">
        <f t="shared" si="72"/>
        <v>0.11597982305915526</v>
      </c>
      <c r="D551" s="10">
        <f t="shared" si="72"/>
        <v>9.6369878102067139E-2</v>
      </c>
      <c r="E551" s="10">
        <f t="shared" si="72"/>
        <v>9.1911821445118197E-2</v>
      </c>
      <c r="F551" s="10">
        <f t="shared" si="72"/>
        <v>0.16677366627804521</v>
      </c>
      <c r="G551" s="217"/>
      <c r="H551" s="10">
        <f t="shared" si="71"/>
        <v>0.12724954371408159</v>
      </c>
      <c r="I551" s="10">
        <f t="shared" si="71"/>
        <v>0.23379853931896588</v>
      </c>
      <c r="J551" s="1"/>
      <c r="K551" s="1"/>
      <c r="L551" s="1"/>
      <c r="O551" s="99"/>
      <c r="P551" s="99"/>
      <c r="Q551" s="99"/>
      <c r="R551" s="99"/>
      <c r="S551" s="99"/>
      <c r="T551" s="99"/>
      <c r="U551" s="99"/>
      <c r="W551" s="97"/>
      <c r="X551" s="97"/>
      <c r="Y551" s="97"/>
      <c r="Z551" s="97"/>
      <c r="AA551" s="97"/>
      <c r="AB551" s="97"/>
      <c r="AC551" s="97"/>
    </row>
    <row r="552" spans="1:29" x14ac:dyDescent="0.2">
      <c r="A552" s="11">
        <f t="shared" si="69"/>
        <v>2035</v>
      </c>
      <c r="B552" s="11">
        <f t="shared" si="70"/>
        <v>11</v>
      </c>
      <c r="C552" s="10">
        <f t="shared" si="72"/>
        <v>0.11740877159055288</v>
      </c>
      <c r="D552" s="10">
        <f t="shared" si="72"/>
        <v>9.5870452406116594E-2</v>
      </c>
      <c r="E552" s="10">
        <f t="shared" si="72"/>
        <v>8.9148555440082877E-2</v>
      </c>
      <c r="F552" s="10">
        <f t="shared" si="72"/>
        <v>0.17003156565226232</v>
      </c>
      <c r="G552" s="217"/>
      <c r="H552" s="10">
        <f t="shared" si="71"/>
        <v>0.12886917021366009</v>
      </c>
      <c r="I552" s="10">
        <f t="shared" si="71"/>
        <v>0.24981843562358669</v>
      </c>
      <c r="J552" s="1"/>
      <c r="K552" s="1"/>
      <c r="L552" s="1"/>
      <c r="O552" s="99"/>
      <c r="P552" s="99"/>
      <c r="Q552" s="99"/>
      <c r="R552" s="99"/>
      <c r="S552" s="99"/>
      <c r="T552" s="99"/>
      <c r="U552" s="99"/>
      <c r="W552" s="97"/>
      <c r="X552" s="97"/>
      <c r="Y552" s="97"/>
      <c r="Z552" s="97"/>
      <c r="AA552" s="97"/>
      <c r="AB552" s="97"/>
      <c r="AC552" s="97"/>
    </row>
    <row r="553" spans="1:29" x14ac:dyDescent="0.2">
      <c r="A553" s="11">
        <f t="shared" si="69"/>
        <v>2035</v>
      </c>
      <c r="B553" s="11">
        <f t="shared" si="70"/>
        <v>12</v>
      </c>
      <c r="C553" s="10">
        <f t="shared" si="72"/>
        <v>0.11714392612237698</v>
      </c>
      <c r="D553" s="10">
        <f t="shared" si="72"/>
        <v>9.4942854015571676E-2</v>
      </c>
      <c r="E553" s="10">
        <f t="shared" si="72"/>
        <v>8.9404305053743069E-2</v>
      </c>
      <c r="F553" s="10">
        <f t="shared" si="72"/>
        <v>0.17025265377004795</v>
      </c>
      <c r="G553" s="217"/>
      <c r="H553" s="10">
        <f t="shared" si="71"/>
        <v>0.12835033804127183</v>
      </c>
      <c r="I553" s="10">
        <f t="shared" si="71"/>
        <v>0.26116668886323446</v>
      </c>
      <c r="J553" s="1"/>
      <c r="K553" s="1"/>
      <c r="L553" s="1"/>
      <c r="O553" s="99"/>
      <c r="P553" s="99"/>
      <c r="Q553" s="99"/>
      <c r="R553" s="99"/>
      <c r="S553" s="99"/>
      <c r="T553" s="99"/>
      <c r="U553" s="99"/>
      <c r="W553" s="97"/>
      <c r="X553" s="97"/>
      <c r="Y553" s="97"/>
      <c r="Z553" s="97"/>
      <c r="AA553" s="97"/>
      <c r="AB553" s="97"/>
      <c r="AC553" s="97"/>
    </row>
    <row r="554" spans="1:29" x14ac:dyDescent="0.2">
      <c r="A554" s="11">
        <f t="shared" si="69"/>
        <v>2036</v>
      </c>
      <c r="B554" s="11">
        <f t="shared" si="70"/>
        <v>1</v>
      </c>
      <c r="C554" s="10">
        <f t="shared" si="72"/>
        <v>0.11544914498667491</v>
      </c>
      <c r="D554" s="10">
        <f t="shared" si="72"/>
        <v>9.3731723927868937E-2</v>
      </c>
      <c r="E554" s="10">
        <f t="shared" si="72"/>
        <v>8.878432128244336E-2</v>
      </c>
      <c r="F554" s="10">
        <f t="shared" si="72"/>
        <v>0.16694449658647614</v>
      </c>
      <c r="G554" s="217"/>
      <c r="H554" s="10">
        <f t="shared" ref="H554:I573" si="73">+H542*((H542/H530))</f>
        <v>0.12734242161241938</v>
      </c>
      <c r="I554" s="10">
        <f t="shared" si="73"/>
        <v>0.24759364294749209</v>
      </c>
      <c r="J554" s="1"/>
      <c r="K554" s="1"/>
      <c r="L554" s="1"/>
      <c r="O554" s="99"/>
      <c r="P554" s="99"/>
      <c r="Q554" s="99"/>
      <c r="R554" s="99"/>
      <c r="S554" s="99"/>
      <c r="T554" s="99"/>
      <c r="U554" s="99"/>
      <c r="W554" s="97"/>
      <c r="X554" s="97"/>
      <c r="Y554" s="97"/>
      <c r="Z554" s="97"/>
      <c r="AA554" s="97"/>
      <c r="AB554" s="97"/>
      <c r="AC554" s="97"/>
    </row>
    <row r="555" spans="1:29" x14ac:dyDescent="0.2">
      <c r="A555" s="11">
        <f t="shared" si="69"/>
        <v>2036</v>
      </c>
      <c r="B555" s="11">
        <f t="shared" si="70"/>
        <v>2</v>
      </c>
      <c r="C555" s="10">
        <f t="shared" si="72"/>
        <v>0.11854879383987807</v>
      </c>
      <c r="D555" s="10">
        <f t="shared" si="72"/>
        <v>9.4928158237178831E-2</v>
      </c>
      <c r="E555" s="10">
        <f t="shared" si="72"/>
        <v>8.8210879174842216E-2</v>
      </c>
      <c r="F555" s="10">
        <f t="shared" si="72"/>
        <v>0.16931776759206707</v>
      </c>
      <c r="G555" s="217"/>
      <c r="H555" s="10">
        <f t="shared" si="73"/>
        <v>0.13033467203280227</v>
      </c>
      <c r="I555" s="10">
        <f t="shared" si="73"/>
        <v>0.25919935770957941</v>
      </c>
      <c r="J555" s="1"/>
      <c r="K555" s="1"/>
      <c r="L555" s="1"/>
      <c r="O555" s="99"/>
      <c r="P555" s="99"/>
      <c r="Q555" s="99"/>
      <c r="R555" s="99"/>
      <c r="S555" s="99"/>
      <c r="T555" s="99"/>
      <c r="U555" s="99"/>
      <c r="W555" s="97"/>
      <c r="X555" s="97"/>
      <c r="Y555" s="97"/>
      <c r="Z555" s="97"/>
      <c r="AA555" s="97"/>
      <c r="AB555" s="97"/>
      <c r="AC555" s="97"/>
    </row>
    <row r="556" spans="1:29" x14ac:dyDescent="0.2">
      <c r="A556" s="11">
        <f t="shared" si="69"/>
        <v>2036</v>
      </c>
      <c r="B556" s="11">
        <f t="shared" si="70"/>
        <v>3</v>
      </c>
      <c r="C556" s="10">
        <f t="shared" ref="C556:F571" si="74">+C544*((C544/C532))</f>
        <v>0.11791949362439318</v>
      </c>
      <c r="D556" s="10">
        <f t="shared" si="74"/>
        <v>9.4310761002868504E-2</v>
      </c>
      <c r="E556" s="10">
        <f t="shared" si="74"/>
        <v>8.8235532353087356E-2</v>
      </c>
      <c r="F556" s="10">
        <f t="shared" si="74"/>
        <v>0.17049573487420427</v>
      </c>
      <c r="G556" s="217"/>
      <c r="H556" s="10">
        <f t="shared" si="73"/>
        <v>0.12989179649755048</v>
      </c>
      <c r="I556" s="10">
        <f t="shared" si="73"/>
        <v>0.26424907955997912</v>
      </c>
      <c r="J556" s="1"/>
      <c r="K556" s="1"/>
      <c r="L556" s="1"/>
      <c r="O556" s="99"/>
      <c r="P556" s="99"/>
      <c r="Q556" s="99"/>
      <c r="R556" s="99"/>
      <c r="S556" s="99"/>
      <c r="T556" s="99"/>
      <c r="U556" s="99"/>
      <c r="W556" s="97"/>
      <c r="X556" s="97"/>
      <c r="Y556" s="97"/>
      <c r="Z556" s="97"/>
      <c r="AA556" s="97"/>
      <c r="AB556" s="97"/>
      <c r="AC556" s="97"/>
    </row>
    <row r="557" spans="1:29" x14ac:dyDescent="0.2">
      <c r="A557" s="11">
        <f t="shared" si="69"/>
        <v>2036</v>
      </c>
      <c r="B557" s="11">
        <f t="shared" si="70"/>
        <v>4</v>
      </c>
      <c r="C557" s="10">
        <f t="shared" si="74"/>
        <v>0.11756992003701766</v>
      </c>
      <c r="D557" s="10">
        <f t="shared" si="74"/>
        <v>9.5519794920054205E-2</v>
      </c>
      <c r="E557" s="10">
        <f t="shared" si="74"/>
        <v>9.0551087672080185E-2</v>
      </c>
      <c r="F557" s="10">
        <f t="shared" si="74"/>
        <v>0.17094243326619338</v>
      </c>
      <c r="G557" s="217"/>
      <c r="H557" s="10">
        <f t="shared" si="73"/>
        <v>0.12965028753468125</v>
      </c>
      <c r="I557" s="10">
        <f t="shared" si="73"/>
        <v>0.2613251230557132</v>
      </c>
      <c r="J557" s="1"/>
      <c r="K557" s="1"/>
      <c r="L557" s="1"/>
      <c r="O557" s="99"/>
      <c r="P557" s="99"/>
      <c r="Q557" s="99"/>
      <c r="R557" s="99"/>
      <c r="S557" s="99"/>
      <c r="T557" s="99"/>
      <c r="U557" s="99"/>
      <c r="W557" s="97"/>
      <c r="X557" s="97"/>
      <c r="Y557" s="97"/>
      <c r="Z557" s="97"/>
      <c r="AA557" s="97"/>
      <c r="AB557" s="97"/>
      <c r="AC557" s="97"/>
    </row>
    <row r="558" spans="1:29" x14ac:dyDescent="0.2">
      <c r="A558" s="11">
        <f t="shared" si="69"/>
        <v>2036</v>
      </c>
      <c r="B558" s="11">
        <f t="shared" si="70"/>
        <v>5</v>
      </c>
      <c r="C558" s="10">
        <f t="shared" si="74"/>
        <v>0.11725204185910008</v>
      </c>
      <c r="D558" s="10">
        <f t="shared" si="74"/>
        <v>9.5157286433632998E-2</v>
      </c>
      <c r="E558" s="10">
        <f t="shared" si="74"/>
        <v>8.9678495222240279E-2</v>
      </c>
      <c r="F558" s="10">
        <f t="shared" si="74"/>
        <v>0.16899718509416542</v>
      </c>
      <c r="G558" s="217"/>
      <c r="H558" s="10">
        <f t="shared" si="73"/>
        <v>0.12917358163625997</v>
      </c>
      <c r="I558" s="10">
        <f t="shared" si="73"/>
        <v>0.24845633298061928</v>
      </c>
      <c r="J558" s="1"/>
      <c r="K558" s="1"/>
      <c r="L558" s="1"/>
      <c r="O558" s="99"/>
      <c r="P558" s="99"/>
      <c r="Q558" s="99"/>
      <c r="R558" s="99"/>
      <c r="S558" s="99"/>
      <c r="T558" s="99"/>
      <c r="U558" s="99"/>
      <c r="W558" s="97"/>
      <c r="X558" s="97"/>
      <c r="Y558" s="97"/>
      <c r="Z558" s="97"/>
      <c r="AA558" s="97"/>
      <c r="AB558" s="97"/>
      <c r="AC558" s="97"/>
    </row>
    <row r="559" spans="1:29" x14ac:dyDescent="0.2">
      <c r="A559" s="11">
        <f t="shared" si="69"/>
        <v>2036</v>
      </c>
      <c r="B559" s="11">
        <f t="shared" si="70"/>
        <v>6</v>
      </c>
      <c r="C559" s="10">
        <f t="shared" si="74"/>
        <v>0.11450261954639827</v>
      </c>
      <c r="D559" s="10">
        <f t="shared" si="74"/>
        <v>9.5370794765987157E-2</v>
      </c>
      <c r="E559" s="10">
        <f t="shared" si="74"/>
        <v>9.0394187908121759E-2</v>
      </c>
      <c r="F559" s="10">
        <f t="shared" si="74"/>
        <v>0.1656922988377228</v>
      </c>
      <c r="G559" s="217"/>
      <c r="H559" s="10">
        <f t="shared" si="73"/>
        <v>0.12664279960038463</v>
      </c>
      <c r="I559" s="10">
        <f t="shared" si="73"/>
        <v>0.2313779590347968</v>
      </c>
      <c r="J559" s="1"/>
      <c r="K559" s="1"/>
      <c r="L559" s="1"/>
      <c r="O559" s="99"/>
      <c r="P559" s="99"/>
      <c r="Q559" s="99"/>
      <c r="R559" s="99"/>
      <c r="S559" s="99"/>
      <c r="T559" s="99"/>
      <c r="U559" s="99"/>
      <c r="W559" s="97"/>
      <c r="X559" s="97"/>
      <c r="Y559" s="97"/>
      <c r="Z559" s="97"/>
      <c r="AA559" s="97"/>
      <c r="AB559" s="97"/>
      <c r="AC559" s="97"/>
    </row>
    <row r="560" spans="1:29" x14ac:dyDescent="0.2">
      <c r="A560" s="11">
        <f t="shared" si="69"/>
        <v>2036</v>
      </c>
      <c r="B560" s="11">
        <f t="shared" si="70"/>
        <v>7</v>
      </c>
      <c r="C560" s="10">
        <f t="shared" si="74"/>
        <v>0.11389674175416611</v>
      </c>
      <c r="D560" s="10">
        <f t="shared" si="74"/>
        <v>9.4013446695555516E-2</v>
      </c>
      <c r="E560" s="10">
        <f t="shared" si="74"/>
        <v>9.1732229867798151E-2</v>
      </c>
      <c r="F560" s="10">
        <f t="shared" si="74"/>
        <v>0.16500670988971583</v>
      </c>
      <c r="G560" s="217"/>
      <c r="H560" s="10">
        <f t="shared" si="73"/>
        <v>0.12510773086802046</v>
      </c>
      <c r="I560" s="10">
        <f t="shared" si="73"/>
        <v>0.22423099905754657</v>
      </c>
      <c r="J560" s="1"/>
      <c r="K560" s="1"/>
      <c r="L560" s="1"/>
      <c r="O560" s="99"/>
      <c r="P560" s="99"/>
      <c r="Q560" s="99"/>
      <c r="R560" s="99"/>
      <c r="S560" s="99"/>
      <c r="T560" s="99"/>
      <c r="U560" s="99"/>
      <c r="W560" s="97"/>
      <c r="X560" s="97"/>
      <c r="Y560" s="97"/>
      <c r="Z560" s="97"/>
      <c r="AA560" s="97"/>
      <c r="AB560" s="97"/>
      <c r="AC560" s="97"/>
    </row>
    <row r="561" spans="1:29" x14ac:dyDescent="0.2">
      <c r="A561" s="11">
        <f t="shared" si="69"/>
        <v>2036</v>
      </c>
      <c r="B561" s="11">
        <f t="shared" si="70"/>
        <v>8</v>
      </c>
      <c r="C561" s="10">
        <f t="shared" si="74"/>
        <v>0.11425977310413819</v>
      </c>
      <c r="D561" s="10">
        <f t="shared" si="74"/>
        <v>9.5493977524799753E-2</v>
      </c>
      <c r="E561" s="10">
        <f t="shared" si="74"/>
        <v>9.2255654596109751E-2</v>
      </c>
      <c r="F561" s="10">
        <f t="shared" si="74"/>
        <v>0.16502049394491936</v>
      </c>
      <c r="G561" s="217"/>
      <c r="H561" s="10">
        <f t="shared" si="73"/>
        <v>0.12610026336872668</v>
      </c>
      <c r="I561" s="10">
        <f t="shared" si="73"/>
        <v>0.22268349549899194</v>
      </c>
      <c r="J561" s="1"/>
      <c r="K561" s="1"/>
      <c r="L561" s="1"/>
      <c r="O561" s="99"/>
      <c r="P561" s="99"/>
      <c r="Q561" s="99"/>
      <c r="R561" s="99"/>
      <c r="S561" s="99"/>
      <c r="T561" s="99"/>
      <c r="U561" s="99"/>
      <c r="W561" s="97"/>
      <c r="X561" s="97"/>
      <c r="Y561" s="97"/>
      <c r="Z561" s="97"/>
      <c r="AA561" s="97"/>
      <c r="AB561" s="97"/>
      <c r="AC561" s="97"/>
    </row>
    <row r="562" spans="1:29" x14ac:dyDescent="0.2">
      <c r="A562" s="11">
        <f t="shared" si="69"/>
        <v>2036</v>
      </c>
      <c r="B562" s="11">
        <f t="shared" si="70"/>
        <v>9</v>
      </c>
      <c r="C562" s="10">
        <f t="shared" si="74"/>
        <v>0.1141445534969181</v>
      </c>
      <c r="D562" s="10">
        <f t="shared" si="74"/>
        <v>9.5644132030009002E-2</v>
      </c>
      <c r="E562" s="10">
        <f t="shared" si="74"/>
        <v>9.397237202488197E-2</v>
      </c>
      <c r="F562" s="10">
        <f t="shared" si="74"/>
        <v>0.16577407800391042</v>
      </c>
      <c r="G562" s="217"/>
      <c r="H562" s="10">
        <f t="shared" si="73"/>
        <v>0.12565092338800343</v>
      </c>
      <c r="I562" s="10">
        <f t="shared" si="73"/>
        <v>0.22231176802436042</v>
      </c>
      <c r="J562" s="1"/>
      <c r="K562" s="1"/>
      <c r="L562" s="1"/>
      <c r="O562" s="99"/>
      <c r="P562" s="99"/>
      <c r="Q562" s="99"/>
      <c r="R562" s="99"/>
      <c r="S562" s="99"/>
      <c r="T562" s="99"/>
      <c r="U562" s="99"/>
      <c r="W562" s="97"/>
      <c r="X562" s="97"/>
      <c r="Y562" s="97"/>
      <c r="Z562" s="97"/>
      <c r="AA562" s="97"/>
      <c r="AB562" s="97"/>
      <c r="AC562" s="97"/>
    </row>
    <row r="563" spans="1:29" x14ac:dyDescent="0.2">
      <c r="A563" s="11">
        <f t="shared" si="69"/>
        <v>2036</v>
      </c>
      <c r="B563" s="11">
        <f t="shared" si="70"/>
        <v>10</v>
      </c>
      <c r="C563" s="10">
        <f t="shared" si="74"/>
        <v>0.11589044861027922</v>
      </c>
      <c r="D563" s="10">
        <f t="shared" si="74"/>
        <v>9.6192479689220997E-2</v>
      </c>
      <c r="E563" s="10">
        <f t="shared" si="74"/>
        <v>9.1780791639803919E-2</v>
      </c>
      <c r="F563" s="10">
        <f t="shared" si="74"/>
        <v>0.16698285979783789</v>
      </c>
      <c r="G563" s="217"/>
      <c r="H563" s="10">
        <f t="shared" si="73"/>
        <v>0.12767854430036424</v>
      </c>
      <c r="I563" s="10">
        <f t="shared" si="73"/>
        <v>0.23361837336381522</v>
      </c>
      <c r="J563" s="1"/>
      <c r="K563" s="1"/>
      <c r="L563" s="1"/>
      <c r="O563" s="99"/>
      <c r="P563" s="99"/>
      <c r="Q563" s="99"/>
      <c r="R563" s="99"/>
      <c r="S563" s="99"/>
      <c r="T563" s="99"/>
      <c r="U563" s="99"/>
      <c r="W563" s="97"/>
      <c r="X563" s="97"/>
      <c r="Y563" s="97"/>
      <c r="Z563" s="97"/>
      <c r="AA563" s="97"/>
      <c r="AB563" s="97"/>
      <c r="AC563" s="97"/>
    </row>
    <row r="564" spans="1:29" x14ac:dyDescent="0.2">
      <c r="A564" s="11">
        <f t="shared" si="69"/>
        <v>2036</v>
      </c>
      <c r="B564" s="11">
        <f t="shared" si="70"/>
        <v>11</v>
      </c>
      <c r="C564" s="10">
        <f t="shared" si="74"/>
        <v>0.11731829598904445</v>
      </c>
      <c r="D564" s="10">
        <f t="shared" si="74"/>
        <v>9.5693973339932972E-2</v>
      </c>
      <c r="E564" s="10">
        <f t="shared" si="74"/>
        <v>8.9021464956185362E-2</v>
      </c>
      <c r="F564" s="10">
        <f t="shared" si="74"/>
        <v>0.1702448457371131</v>
      </c>
      <c r="G564" s="217"/>
      <c r="H564" s="10">
        <f t="shared" si="73"/>
        <v>0.12930363110021259</v>
      </c>
      <c r="I564" s="10">
        <f t="shared" si="73"/>
        <v>0.24962592468147615</v>
      </c>
      <c r="J564" s="1"/>
      <c r="K564" s="1"/>
      <c r="L564" s="1"/>
      <c r="O564" s="99"/>
      <c r="P564" s="99"/>
      <c r="Q564" s="99"/>
      <c r="R564" s="99"/>
      <c r="S564" s="99"/>
      <c r="T564" s="99"/>
      <c r="U564" s="99"/>
      <c r="W564" s="97"/>
      <c r="X564" s="97"/>
      <c r="Y564" s="97"/>
      <c r="Z564" s="97"/>
      <c r="AA564" s="97"/>
      <c r="AB564" s="97"/>
      <c r="AC564" s="97"/>
    </row>
    <row r="565" spans="1:29" x14ac:dyDescent="0.2">
      <c r="A565" s="11">
        <f t="shared" si="69"/>
        <v>2036</v>
      </c>
      <c r="B565" s="11">
        <f t="shared" si="70"/>
        <v>12</v>
      </c>
      <c r="C565" s="10">
        <f t="shared" si="74"/>
        <v>0.11705365461169338</v>
      </c>
      <c r="D565" s="10">
        <f t="shared" si="74"/>
        <v>9.4768082479640012E-2</v>
      </c>
      <c r="E565" s="10">
        <f t="shared" si="74"/>
        <v>8.9276849972326322E-2</v>
      </c>
      <c r="F565" s="10">
        <f t="shared" si="74"/>
        <v>0.17046621117806718</v>
      </c>
      <c r="G565" s="217"/>
      <c r="H565" s="10">
        <f t="shared" si="73"/>
        <v>0.12878304977179877</v>
      </c>
      <c r="I565" s="10">
        <f t="shared" si="73"/>
        <v>0.26096543291831009</v>
      </c>
      <c r="J565" s="1"/>
      <c r="K565" s="1"/>
      <c r="L565" s="1"/>
      <c r="O565" s="99"/>
      <c r="P565" s="99"/>
      <c r="Q565" s="99"/>
      <c r="R565" s="99"/>
      <c r="S565" s="99"/>
      <c r="T565" s="99"/>
      <c r="U565" s="99"/>
      <c r="W565" s="97"/>
      <c r="X565" s="97"/>
      <c r="Y565" s="97"/>
      <c r="Z565" s="97"/>
      <c r="AA565" s="97"/>
      <c r="AB565" s="97"/>
      <c r="AC565" s="97"/>
    </row>
    <row r="566" spans="1:29" x14ac:dyDescent="0.2">
      <c r="A566" s="11">
        <f t="shared" si="69"/>
        <v>2037</v>
      </c>
      <c r="B566" s="11">
        <f t="shared" si="70"/>
        <v>1</v>
      </c>
      <c r="C566" s="10">
        <f t="shared" si="74"/>
        <v>0.11536017948013905</v>
      </c>
      <c r="D566" s="10">
        <f t="shared" si="74"/>
        <v>9.3559181849518225E-2</v>
      </c>
      <c r="E566" s="10">
        <f t="shared" si="74"/>
        <v>8.8657750052000023E-2</v>
      </c>
      <c r="F566" s="10">
        <f t="shared" si="74"/>
        <v>0.1671539043882613</v>
      </c>
      <c r="G566" s="217"/>
      <c r="H566" s="10">
        <f t="shared" si="73"/>
        <v>0.1277717353210259</v>
      </c>
      <c r="I566" s="10">
        <f t="shared" si="73"/>
        <v>0.24740284643823757</v>
      </c>
      <c r="J566" s="1"/>
      <c r="K566" s="1"/>
      <c r="L566" s="1"/>
      <c r="O566" s="99"/>
      <c r="P566" s="99"/>
      <c r="Q566" s="99"/>
      <c r="R566" s="99"/>
      <c r="S566" s="99"/>
      <c r="T566" s="99"/>
      <c r="U566" s="99"/>
      <c r="W566" s="97"/>
      <c r="X566" s="97"/>
      <c r="Y566" s="97"/>
      <c r="Z566" s="97"/>
      <c r="AA566" s="97"/>
      <c r="AB566" s="97"/>
      <c r="AC566" s="97"/>
    </row>
    <row r="567" spans="1:29" x14ac:dyDescent="0.2">
      <c r="A567" s="11">
        <f t="shared" si="69"/>
        <v>2037</v>
      </c>
      <c r="B567" s="11">
        <f t="shared" si="70"/>
        <v>2</v>
      </c>
      <c r="C567" s="10">
        <f t="shared" si="74"/>
        <v>0.11845743973331976</v>
      </c>
      <c r="D567" s="10">
        <f t="shared" si="74"/>
        <v>9.4753413753349072E-2</v>
      </c>
      <c r="E567" s="10">
        <f t="shared" si="74"/>
        <v>8.8085125445418161E-2</v>
      </c>
      <c r="F567" s="10">
        <f t="shared" si="74"/>
        <v>0.16953015232016297</v>
      </c>
      <c r="G567" s="217"/>
      <c r="H567" s="10">
        <f t="shared" si="73"/>
        <v>0.13077407361400292</v>
      </c>
      <c r="I567" s="10">
        <f t="shared" si="73"/>
        <v>0.25899961779678005</v>
      </c>
      <c r="J567" s="1"/>
      <c r="K567" s="1"/>
      <c r="L567" s="1"/>
      <c r="O567" s="99"/>
      <c r="P567" s="99"/>
      <c r="Q567" s="99"/>
      <c r="R567" s="99"/>
      <c r="S567" s="99"/>
      <c r="T567" s="99"/>
      <c r="U567" s="99"/>
      <c r="W567" s="97"/>
      <c r="X567" s="97"/>
      <c r="Y567" s="97"/>
      <c r="Z567" s="97"/>
      <c r="AA567" s="97"/>
      <c r="AB567" s="97"/>
      <c r="AC567" s="97"/>
    </row>
    <row r="568" spans="1:29" x14ac:dyDescent="0.2">
      <c r="A568" s="11">
        <f t="shared" si="69"/>
        <v>2037</v>
      </c>
      <c r="B568" s="11">
        <f t="shared" si="70"/>
        <v>3</v>
      </c>
      <c r="C568" s="10">
        <f t="shared" si="74"/>
        <v>0.11782862445873625</v>
      </c>
      <c r="D568" s="10">
        <f t="shared" si="74"/>
        <v>9.413715302861643E-2</v>
      </c>
      <c r="E568" s="10">
        <f t="shared" si="74"/>
        <v>8.810974347800854E-2</v>
      </c>
      <c r="F568" s="10">
        <f t="shared" si="74"/>
        <v>0.17070959719242246</v>
      </c>
      <c r="G568" s="217"/>
      <c r="H568" s="10">
        <f t="shared" si="73"/>
        <v>0.13032970499784313</v>
      </c>
      <c r="I568" s="10">
        <f t="shared" si="73"/>
        <v>0.26404544831422677</v>
      </c>
      <c r="J568" s="1"/>
      <c r="K568" s="1"/>
      <c r="L568" s="1"/>
      <c r="O568" s="99"/>
      <c r="P568" s="99"/>
      <c r="Q568" s="99"/>
      <c r="R568" s="99"/>
      <c r="S568" s="99"/>
      <c r="T568" s="99"/>
      <c r="U568" s="99"/>
      <c r="W568" s="97"/>
      <c r="X568" s="97"/>
      <c r="Y568" s="97"/>
      <c r="Z568" s="97"/>
      <c r="AA568" s="97"/>
      <c r="AB568" s="97"/>
      <c r="AC568" s="97"/>
    </row>
    <row r="569" spans="1:29" x14ac:dyDescent="0.2">
      <c r="A569" s="11">
        <f t="shared" si="69"/>
        <v>2037</v>
      </c>
      <c r="B569" s="11">
        <f t="shared" si="70"/>
        <v>4</v>
      </c>
      <c r="C569" s="10">
        <f t="shared" si="74"/>
        <v>0.11747932025396446</v>
      </c>
      <c r="D569" s="10">
        <f t="shared" si="74"/>
        <v>9.5343961346868011E-2</v>
      </c>
      <c r="E569" s="10">
        <f t="shared" si="74"/>
        <v>9.0421997733461643E-2</v>
      </c>
      <c r="F569" s="10">
        <f t="shared" si="74"/>
        <v>0.17115685590314172</v>
      </c>
      <c r="G569" s="217"/>
      <c r="H569" s="10">
        <f t="shared" si="73"/>
        <v>0.130087381827837</v>
      </c>
      <c r="I569" s="10">
        <f t="shared" si="73"/>
        <v>0.26112374502085745</v>
      </c>
      <c r="J569" s="1"/>
      <c r="K569" s="1"/>
      <c r="L569" s="1"/>
      <c r="O569" s="99"/>
      <c r="P569" s="99"/>
      <c r="Q569" s="99"/>
      <c r="R569" s="99"/>
      <c r="S569" s="99"/>
      <c r="T569" s="99"/>
      <c r="U569" s="99"/>
      <c r="W569" s="97"/>
      <c r="X569" s="97"/>
      <c r="Y569" s="97"/>
      <c r="Z569" s="97"/>
      <c r="AA569" s="97"/>
      <c r="AB569" s="97"/>
      <c r="AC569" s="97"/>
    </row>
    <row r="570" spans="1:29" x14ac:dyDescent="0.2">
      <c r="A570" s="11">
        <f t="shared" si="69"/>
        <v>2037</v>
      </c>
      <c r="B570" s="11">
        <f t="shared" si="70"/>
        <v>5</v>
      </c>
      <c r="C570" s="10">
        <f t="shared" si="74"/>
        <v>0.11716168703405951</v>
      </c>
      <c r="D570" s="10">
        <f t="shared" si="74"/>
        <v>9.4982120168856876E-2</v>
      </c>
      <c r="E570" s="10">
        <f t="shared" si="74"/>
        <v>8.9550649254386577E-2</v>
      </c>
      <c r="F570" s="10">
        <f t="shared" si="74"/>
        <v>0.16920916769773761</v>
      </c>
      <c r="G570" s="217"/>
      <c r="H570" s="10">
        <f t="shared" si="73"/>
        <v>0.12960906879508782</v>
      </c>
      <c r="I570" s="10">
        <f t="shared" si="73"/>
        <v>0.24826487167947059</v>
      </c>
      <c r="J570" s="1"/>
      <c r="K570" s="1"/>
      <c r="L570" s="1"/>
      <c r="O570" s="99"/>
      <c r="P570" s="99"/>
      <c r="Q570" s="99"/>
      <c r="R570" s="99"/>
      <c r="S570" s="99"/>
      <c r="T570" s="99"/>
      <c r="U570" s="99"/>
      <c r="W570" s="97"/>
      <c r="X570" s="97"/>
      <c r="Y570" s="97"/>
      <c r="Z570" s="97"/>
      <c r="AA570" s="97"/>
      <c r="AB570" s="97"/>
      <c r="AC570" s="97"/>
    </row>
    <row r="571" spans="1:29" x14ac:dyDescent="0.2">
      <c r="A571" s="11">
        <f t="shared" si="69"/>
        <v>2037</v>
      </c>
      <c r="B571" s="11">
        <f t="shared" si="70"/>
        <v>6</v>
      </c>
      <c r="C571" s="10">
        <f t="shared" si="74"/>
        <v>0.11441438343560852</v>
      </c>
      <c r="D571" s="10">
        <f t="shared" si="74"/>
        <v>9.5195235473430617E-2</v>
      </c>
      <c r="E571" s="10">
        <f t="shared" si="74"/>
        <v>9.0265321646340449E-2</v>
      </c>
      <c r="F571" s="10">
        <f t="shared" si="74"/>
        <v>0.16590013593796746</v>
      </c>
      <c r="G571" s="217"/>
      <c r="H571" s="10">
        <f t="shared" si="73"/>
        <v>0.12706975465021267</v>
      </c>
      <c r="I571" s="10">
        <f t="shared" si="73"/>
        <v>0.23119965838710352</v>
      </c>
      <c r="J571" s="1"/>
      <c r="K571" s="1"/>
      <c r="L571" s="1"/>
      <c r="O571" s="99"/>
      <c r="P571" s="99"/>
      <c r="Q571" s="99"/>
      <c r="R571" s="99"/>
      <c r="S571" s="99"/>
      <c r="T571" s="99"/>
      <c r="U571" s="99"/>
      <c r="W571" s="97"/>
      <c r="X571" s="97"/>
      <c r="Y571" s="97"/>
      <c r="Z571" s="97"/>
      <c r="AA571" s="97"/>
      <c r="AB571" s="97"/>
      <c r="AC571" s="97"/>
    </row>
    <row r="572" spans="1:29" x14ac:dyDescent="0.2">
      <c r="A572" s="11">
        <f t="shared" si="69"/>
        <v>2037</v>
      </c>
      <c r="B572" s="11">
        <f t="shared" si="70"/>
        <v>7</v>
      </c>
      <c r="C572" s="10">
        <f t="shared" ref="C572:F587" si="75">+C560*((C560/C548))</f>
        <v>0.11380897253487818</v>
      </c>
      <c r="D572" s="10">
        <f t="shared" si="75"/>
        <v>9.3840386019767158E-2</v>
      </c>
      <c r="E572" s="10">
        <f t="shared" si="75"/>
        <v>9.1601456088847441E-2</v>
      </c>
      <c r="F572" s="10">
        <f t="shared" si="75"/>
        <v>0.16521368701746983</v>
      </c>
      <c r="G572" s="217"/>
      <c r="H572" s="10">
        <f t="shared" si="73"/>
        <v>0.1255295106899699</v>
      </c>
      <c r="I572" s="10">
        <f t="shared" si="73"/>
        <v>0.22405820588168984</v>
      </c>
      <c r="J572" s="1"/>
      <c r="K572" s="1"/>
      <c r="L572" s="1"/>
      <c r="O572" s="99"/>
      <c r="P572" s="99"/>
      <c r="Q572" s="99"/>
      <c r="R572" s="99"/>
      <c r="S572" s="99"/>
      <c r="T572" s="99"/>
      <c r="U572" s="99"/>
      <c r="W572" s="97"/>
      <c r="X572" s="97"/>
      <c r="Y572" s="97"/>
      <c r="Z572" s="97"/>
      <c r="AA572" s="97"/>
      <c r="AB572" s="97"/>
      <c r="AC572" s="97"/>
    </row>
    <row r="573" spans="1:29" x14ac:dyDescent="0.2">
      <c r="A573" s="11">
        <f t="shared" si="69"/>
        <v>2037</v>
      </c>
      <c r="B573" s="11">
        <f t="shared" si="70"/>
        <v>8</v>
      </c>
      <c r="C573" s="10">
        <f t="shared" si="75"/>
        <v>0.1141717241316486</v>
      </c>
      <c r="D573" s="10">
        <f t="shared" si="75"/>
        <v>9.5318191476473343E-2</v>
      </c>
      <c r="E573" s="10">
        <f t="shared" si="75"/>
        <v>9.2124134621085763E-2</v>
      </c>
      <c r="F573" s="10">
        <f t="shared" si="75"/>
        <v>0.16522748836278331</v>
      </c>
      <c r="G573" s="217"/>
      <c r="H573" s="10">
        <f t="shared" si="73"/>
        <v>0.12652538934825186</v>
      </c>
      <c r="I573" s="10">
        <f t="shared" si="73"/>
        <v>0.22251189483467754</v>
      </c>
      <c r="J573" s="1"/>
      <c r="K573" s="1"/>
      <c r="L573" s="1"/>
      <c r="O573" s="99"/>
      <c r="P573" s="99"/>
      <c r="Q573" s="99"/>
      <c r="R573" s="99"/>
      <c r="S573" s="99"/>
      <c r="T573" s="99"/>
      <c r="U573" s="99"/>
      <c r="W573" s="97"/>
      <c r="X573" s="97"/>
      <c r="Y573" s="97"/>
      <c r="Z573" s="97"/>
      <c r="AA573" s="97"/>
      <c r="AB573" s="97"/>
      <c r="AC573" s="97"/>
    </row>
    <row r="574" spans="1:29" x14ac:dyDescent="0.2">
      <c r="A574" s="11">
        <f t="shared" si="69"/>
        <v>2037</v>
      </c>
      <c r="B574" s="11">
        <f t="shared" si="70"/>
        <v>9</v>
      </c>
      <c r="C574" s="10">
        <f t="shared" si="75"/>
        <v>0.11405659331305244</v>
      </c>
      <c r="D574" s="10">
        <f t="shared" si="75"/>
        <v>9.5468069576114464E-2</v>
      </c>
      <c r="E574" s="10">
        <f t="shared" si="75"/>
        <v>9.3838404691651681E-2</v>
      </c>
      <c r="F574" s="10">
        <f t="shared" si="75"/>
        <v>0.16598201768432858</v>
      </c>
      <c r="G574" s="217"/>
      <c r="H574" s="10">
        <f t="shared" ref="H574:I593" si="76">+H562*((H562/H550))</f>
        <v>0.12607453449282224</v>
      </c>
      <c r="I574" s="10">
        <f t="shared" si="76"/>
        <v>0.22214045381451114</v>
      </c>
      <c r="J574" s="1"/>
      <c r="K574" s="1"/>
      <c r="L574" s="1"/>
      <c r="O574" s="99"/>
      <c r="P574" s="99"/>
      <c r="Q574" s="99"/>
      <c r="R574" s="99"/>
      <c r="S574" s="99"/>
      <c r="T574" s="99"/>
      <c r="U574" s="99"/>
      <c r="W574" s="97"/>
      <c r="X574" s="97"/>
      <c r="Y574" s="97"/>
      <c r="Z574" s="97"/>
      <c r="AA574" s="97"/>
      <c r="AB574" s="97"/>
      <c r="AC574" s="97"/>
    </row>
    <row r="575" spans="1:29" x14ac:dyDescent="0.2">
      <c r="A575" s="11">
        <f t="shared" si="69"/>
        <v>2037</v>
      </c>
      <c r="B575" s="11">
        <f t="shared" si="70"/>
        <v>10</v>
      </c>
      <c r="C575" s="10">
        <f t="shared" si="75"/>
        <v>0.1158011430336596</v>
      </c>
      <c r="D575" s="10">
        <f t="shared" si="75"/>
        <v>9.6015407832737695E-2</v>
      </c>
      <c r="E575" s="10">
        <f t="shared" si="75"/>
        <v>9.1649948631025824E-2</v>
      </c>
      <c r="F575" s="10">
        <f t="shared" si="75"/>
        <v>0.16719231572074073</v>
      </c>
      <c r="G575" s="217"/>
      <c r="H575" s="10">
        <f t="shared" si="76"/>
        <v>0.12810899119048155</v>
      </c>
      <c r="I575" s="10">
        <f t="shared" si="76"/>
        <v>0.23343834624516666</v>
      </c>
      <c r="J575" s="1"/>
      <c r="K575" s="1"/>
      <c r="L575" s="1"/>
      <c r="O575" s="99"/>
      <c r="P575" s="99"/>
      <c r="Q575" s="99"/>
      <c r="R575" s="99"/>
      <c r="S575" s="99"/>
      <c r="T575" s="99"/>
      <c r="U575" s="99"/>
      <c r="W575" s="97"/>
      <c r="X575" s="97"/>
      <c r="Y575" s="97"/>
      <c r="Z575" s="97"/>
      <c r="AA575" s="97"/>
      <c r="AB575" s="97"/>
      <c r="AC575" s="97"/>
    </row>
    <row r="576" spans="1:29" x14ac:dyDescent="0.2">
      <c r="A576" s="11">
        <f t="shared" si="69"/>
        <v>2037</v>
      </c>
      <c r="B576" s="11">
        <f t="shared" si="70"/>
        <v>11</v>
      </c>
      <c r="C576" s="10">
        <f t="shared" si="75"/>
        <v>0.1172278901083444</v>
      </c>
      <c r="D576" s="10">
        <f t="shared" si="75"/>
        <v>9.5517819137771784E-2</v>
      </c>
      <c r="E576" s="10">
        <f t="shared" si="75"/>
        <v>8.8894555652914028E-2</v>
      </c>
      <c r="F576" s="10">
        <f t="shared" si="75"/>
        <v>0.17045839335108073</v>
      </c>
      <c r="G576" s="217"/>
      <c r="H576" s="10">
        <f t="shared" si="76"/>
        <v>0.12973955669909024</v>
      </c>
      <c r="I576" s="10">
        <f t="shared" si="76"/>
        <v>0.24943356208895695</v>
      </c>
      <c r="J576" s="1"/>
      <c r="K576" s="1"/>
      <c r="L576" s="1"/>
      <c r="O576" s="99"/>
      <c r="P576" s="99"/>
      <c r="Q576" s="99"/>
      <c r="R576" s="99"/>
      <c r="S576" s="99"/>
      <c r="T576" s="99"/>
      <c r="U576" s="99"/>
      <c r="W576" s="97"/>
      <c r="X576" s="97"/>
      <c r="Y576" s="97"/>
      <c r="Z576" s="97"/>
      <c r="AA576" s="97"/>
      <c r="AB576" s="97"/>
      <c r="AC576" s="97"/>
    </row>
    <row r="577" spans="1:29" x14ac:dyDescent="0.2">
      <c r="A577" s="11">
        <f t="shared" si="69"/>
        <v>2037</v>
      </c>
      <c r="B577" s="11">
        <f t="shared" si="70"/>
        <v>12</v>
      </c>
      <c r="C577" s="10">
        <f t="shared" si="75"/>
        <v>0.1169634526645451</v>
      </c>
      <c r="D577" s="10">
        <f t="shared" si="75"/>
        <v>9.4593632664495955E-2</v>
      </c>
      <c r="E577" s="10">
        <f t="shared" si="75"/>
        <v>8.914957659130722E-2</v>
      </c>
      <c r="F577" s="10">
        <f t="shared" si="75"/>
        <v>0.17068003646306518</v>
      </c>
      <c r="G577" s="217"/>
      <c r="H577" s="10">
        <f t="shared" si="76"/>
        <v>0.12921722031766344</v>
      </c>
      <c r="I577" s="10">
        <f t="shared" si="76"/>
        <v>0.26076433206190619</v>
      </c>
      <c r="J577" s="1"/>
      <c r="K577" s="1"/>
      <c r="L577" s="1"/>
      <c r="O577" s="99"/>
      <c r="P577" s="99"/>
      <c r="Q577" s="99"/>
      <c r="R577" s="99"/>
      <c r="S577" s="99"/>
      <c r="T577" s="99"/>
      <c r="U577" s="99"/>
      <c r="W577" s="97"/>
      <c r="X577" s="97"/>
      <c r="Y577" s="97"/>
      <c r="Z577" s="97"/>
      <c r="AA577" s="97"/>
      <c r="AB577" s="97"/>
      <c r="AC577" s="97"/>
    </row>
    <row r="578" spans="1:29" x14ac:dyDescent="0.2">
      <c r="A578" s="11">
        <f t="shared" si="69"/>
        <v>2038</v>
      </c>
      <c r="B578" s="11">
        <f t="shared" si="70"/>
        <v>1</v>
      </c>
      <c r="C578" s="10">
        <f t="shared" si="75"/>
        <v>0.11527128253072723</v>
      </c>
      <c r="D578" s="10">
        <f t="shared" si="75"/>
        <v>9.3386957387952454E-2</v>
      </c>
      <c r="E578" s="10">
        <f t="shared" si="75"/>
        <v>8.8531359261933382E-2</v>
      </c>
      <c r="F578" s="10">
        <f t="shared" si="75"/>
        <v>0.16736357486194248</v>
      </c>
      <c r="G578" s="217"/>
      <c r="H578" s="10">
        <f t="shared" si="76"/>
        <v>0.12820249638910669</v>
      </c>
      <c r="I578" s="10">
        <f t="shared" si="76"/>
        <v>0.24721219695742655</v>
      </c>
      <c r="J578" s="1"/>
      <c r="K578" s="1"/>
      <c r="L578" s="1"/>
      <c r="O578" s="99"/>
      <c r="P578" s="99"/>
      <c r="Q578" s="99"/>
      <c r="R578" s="99"/>
      <c r="S578" s="99"/>
      <c r="T578" s="99"/>
      <c r="U578" s="99"/>
      <c r="W578" s="97"/>
      <c r="X578" s="97"/>
      <c r="Y578" s="97"/>
      <c r="Z578" s="97"/>
      <c r="AA578" s="97"/>
      <c r="AB578" s="97"/>
      <c r="AC578" s="97"/>
    </row>
    <row r="579" spans="1:29" x14ac:dyDescent="0.2">
      <c r="A579" s="11">
        <f t="shared" si="69"/>
        <v>2038</v>
      </c>
      <c r="B579" s="11">
        <f t="shared" si="70"/>
        <v>2</v>
      </c>
      <c r="C579" s="10">
        <f t="shared" si="75"/>
        <v>0.11836615602454886</v>
      </c>
      <c r="D579" s="10">
        <f t="shared" si="75"/>
        <v>9.4578990940509214E-2</v>
      </c>
      <c r="E579" s="10">
        <f t="shared" si="75"/>
        <v>8.7959550990938565E-2</v>
      </c>
      <c r="F579" s="10">
        <f t="shared" si="75"/>
        <v>0.16974280345427975</v>
      </c>
      <c r="G579" s="217"/>
      <c r="H579" s="10">
        <f t="shared" si="76"/>
        <v>0.13121495656425566</v>
      </c>
      <c r="I579" s="10">
        <f t="shared" si="76"/>
        <v>0.2588000318042416</v>
      </c>
      <c r="J579" s="1"/>
      <c r="K579" s="1"/>
      <c r="L579" s="1"/>
      <c r="O579" s="99"/>
      <c r="P579" s="99"/>
      <c r="Q579" s="99"/>
      <c r="R579" s="99"/>
      <c r="S579" s="99"/>
      <c r="T579" s="99"/>
      <c r="U579" s="99"/>
      <c r="W579" s="97"/>
      <c r="X579" s="97"/>
      <c r="Y579" s="97"/>
      <c r="Z579" s="97"/>
      <c r="AA579" s="97"/>
      <c r="AB579" s="97"/>
      <c r="AC579" s="97"/>
    </row>
    <row r="580" spans="1:29" x14ac:dyDescent="0.2">
      <c r="A580" s="11">
        <f t="shared" si="69"/>
        <v>2038</v>
      </c>
      <c r="B580" s="11">
        <f t="shared" si="70"/>
        <v>3</v>
      </c>
      <c r="C580" s="10">
        <f t="shared" si="75"/>
        <v>0.1177378253171696</v>
      </c>
      <c r="D580" s="10">
        <f t="shared" si="75"/>
        <v>9.3963864633258676E-2</v>
      </c>
      <c r="E580" s="10">
        <f t="shared" si="75"/>
        <v>8.7984133927977937E-2</v>
      </c>
      <c r="F580" s="10">
        <f t="shared" si="75"/>
        <v>0.1709237277700853</v>
      </c>
      <c r="G580" s="217"/>
      <c r="H580" s="10">
        <f t="shared" si="76"/>
        <v>0.1307690898335149</v>
      </c>
      <c r="I580" s="10">
        <f t="shared" si="76"/>
        <v>0.26384197398740983</v>
      </c>
      <c r="J580" s="1"/>
      <c r="K580" s="1"/>
      <c r="L580" s="1"/>
      <c r="O580" s="99"/>
      <c r="P580" s="99"/>
      <c r="Q580" s="99"/>
      <c r="R580" s="99"/>
      <c r="S580" s="99"/>
      <c r="T580" s="99"/>
      <c r="U580" s="99"/>
      <c r="W580" s="97"/>
      <c r="X580" s="97"/>
      <c r="Y580" s="97"/>
      <c r="Z580" s="97"/>
      <c r="AA580" s="97"/>
      <c r="AB580" s="97"/>
      <c r="AC580" s="97"/>
    </row>
    <row r="581" spans="1:29" x14ac:dyDescent="0.2">
      <c r="A581" s="11">
        <f t="shared" si="69"/>
        <v>2038</v>
      </c>
      <c r="B581" s="11">
        <f t="shared" si="70"/>
        <v>4</v>
      </c>
      <c r="C581" s="10">
        <f t="shared" si="75"/>
        <v>0.11738879028741439</v>
      </c>
      <c r="D581" s="10">
        <f t="shared" si="75"/>
        <v>9.5168451449475777E-2</v>
      </c>
      <c r="E581" s="10">
        <f t="shared" si="75"/>
        <v>9.0293091825898716E-2</v>
      </c>
      <c r="F581" s="10">
        <f t="shared" si="75"/>
        <v>0.17137154750237379</v>
      </c>
      <c r="G581" s="217"/>
      <c r="H581" s="10">
        <f t="shared" si="76"/>
        <v>0.13052594971140846</v>
      </c>
      <c r="I581" s="10">
        <f t="shared" si="76"/>
        <v>0.26092252216860506</v>
      </c>
      <c r="J581" s="1"/>
      <c r="K581" s="1"/>
      <c r="L581" s="1"/>
      <c r="O581" s="99"/>
      <c r="P581" s="99"/>
      <c r="Q581" s="99"/>
      <c r="R581" s="99"/>
      <c r="S581" s="99"/>
      <c r="T581" s="99"/>
      <c r="U581" s="99"/>
      <c r="W581" s="97"/>
      <c r="X581" s="97"/>
      <c r="Y581" s="97"/>
      <c r="Z581" s="97"/>
      <c r="AA581" s="97"/>
      <c r="AB581" s="97"/>
      <c r="AC581" s="97"/>
    </row>
    <row r="582" spans="1:29" x14ac:dyDescent="0.2">
      <c r="A582" s="11">
        <f t="shared" si="69"/>
        <v>2038</v>
      </c>
      <c r="B582" s="11">
        <f t="shared" si="70"/>
        <v>5</v>
      </c>
      <c r="C582" s="10">
        <f t="shared" si="75"/>
        <v>0.11707140183675657</v>
      </c>
      <c r="D582" s="10">
        <f t="shared" si="75"/>
        <v>9.4807276351488251E-2</v>
      </c>
      <c r="E582" s="10">
        <f t="shared" si="75"/>
        <v>8.9422985544179545E-2</v>
      </c>
      <c r="F582" s="10">
        <f t="shared" si="75"/>
        <v>0.16942141620292345</v>
      </c>
      <c r="G582" s="217"/>
      <c r="H582" s="10">
        <f t="shared" si="76"/>
        <v>0.13004602412614641</v>
      </c>
      <c r="I582" s="10">
        <f t="shared" si="76"/>
        <v>0.2480735579190563</v>
      </c>
      <c r="J582" s="1"/>
      <c r="K582" s="1"/>
      <c r="L582" s="1"/>
      <c r="O582" s="99"/>
      <c r="P582" s="99"/>
      <c r="Q582" s="99"/>
      <c r="R582" s="99"/>
      <c r="S582" s="99"/>
      <c r="T582" s="99"/>
      <c r="U582" s="99"/>
      <c r="W582" s="97"/>
      <c r="X582" s="97"/>
      <c r="Y582" s="97"/>
      <c r="Z582" s="97"/>
      <c r="AA582" s="97"/>
      <c r="AB582" s="97"/>
      <c r="AC582" s="97"/>
    </row>
    <row r="583" spans="1:29" x14ac:dyDescent="0.2">
      <c r="A583" s="11">
        <f t="shared" si="69"/>
        <v>2038</v>
      </c>
      <c r="B583" s="11">
        <f t="shared" si="70"/>
        <v>6</v>
      </c>
      <c r="C583" s="10">
        <f t="shared" si="75"/>
        <v>0.11432621531986793</v>
      </c>
      <c r="D583" s="10">
        <f t="shared" si="75"/>
        <v>9.5019999351770135E-2</v>
      </c>
      <c r="E583" s="10">
        <f t="shared" si="75"/>
        <v>9.0136639096740301E-2</v>
      </c>
      <c r="F583" s="10">
        <f t="shared" si="75"/>
        <v>0.1661082337398895</v>
      </c>
      <c r="G583" s="217"/>
      <c r="H583" s="10">
        <f t="shared" si="76"/>
        <v>0.12749814910769081</v>
      </c>
      <c r="I583" s="10">
        <f t="shared" si="76"/>
        <v>0.23102149513850004</v>
      </c>
      <c r="J583" s="1"/>
      <c r="K583" s="1"/>
      <c r="L583" s="1"/>
      <c r="O583" s="99"/>
      <c r="P583" s="99"/>
      <c r="Q583" s="99"/>
      <c r="R583" s="99"/>
      <c r="S583" s="99"/>
      <c r="T583" s="99"/>
      <c r="U583" s="99"/>
      <c r="W583" s="97"/>
      <c r="X583" s="97"/>
      <c r="Y583" s="97"/>
      <c r="Z583" s="97"/>
      <c r="AA583" s="97"/>
      <c r="AB583" s="97"/>
      <c r="AC583" s="97"/>
    </row>
    <row r="584" spans="1:29" x14ac:dyDescent="0.2">
      <c r="A584" s="11">
        <f t="shared" si="69"/>
        <v>2038</v>
      </c>
      <c r="B584" s="11">
        <f t="shared" si="70"/>
        <v>7</v>
      </c>
      <c r="C584" s="10">
        <f t="shared" si="75"/>
        <v>0.11372127095085123</v>
      </c>
      <c r="D584" s="10">
        <f t="shared" si="75"/>
        <v>9.3667643915401902E-2</v>
      </c>
      <c r="E584" s="10">
        <f t="shared" si="75"/>
        <v>9.1470868741440864E-2</v>
      </c>
      <c r="F584" s="10">
        <f t="shared" si="75"/>
        <v>0.16542092376818973</v>
      </c>
      <c r="G584" s="217"/>
      <c r="H584" s="10">
        <f t="shared" si="76"/>
        <v>0.12595271247215289</v>
      </c>
      <c r="I584" s="10">
        <f t="shared" si="76"/>
        <v>0.22388554586084625</v>
      </c>
      <c r="J584" s="1"/>
      <c r="K584" s="1"/>
      <c r="L584" s="1"/>
      <c r="O584" s="99"/>
      <c r="P584" s="99"/>
      <c r="Q584" s="99"/>
      <c r="R584" s="99"/>
      <c r="S584" s="99"/>
      <c r="T584" s="99"/>
      <c r="U584" s="99"/>
      <c r="W584" s="97"/>
      <c r="X584" s="97"/>
      <c r="Y584" s="97"/>
      <c r="Z584" s="97"/>
      <c r="AA584" s="97"/>
      <c r="AB584" s="97"/>
      <c r="AC584" s="97"/>
    </row>
    <row r="585" spans="1:29" x14ac:dyDescent="0.2">
      <c r="A585" s="11">
        <f t="shared" si="69"/>
        <v>2038</v>
      </c>
      <c r="B585" s="11">
        <f t="shared" si="70"/>
        <v>8</v>
      </c>
      <c r="C585" s="10">
        <f t="shared" si="75"/>
        <v>0.11408374300999877</v>
      </c>
      <c r="D585" s="10">
        <f t="shared" si="75"/>
        <v>9.5142729016456762E-2</v>
      </c>
      <c r="E585" s="10">
        <f t="shared" si="75"/>
        <v>9.1992802141385568E-2</v>
      </c>
      <c r="F585" s="10">
        <f t="shared" si="75"/>
        <v>0.1654347424253011</v>
      </c>
      <c r="G585" s="217"/>
      <c r="H585" s="10">
        <f t="shared" si="76"/>
        <v>0.12695194856902206</v>
      </c>
      <c r="I585" s="10">
        <f t="shared" si="76"/>
        <v>0.22234042640642276</v>
      </c>
      <c r="J585" s="1"/>
      <c r="K585" s="1"/>
      <c r="L585" s="1"/>
      <c r="O585" s="99"/>
      <c r="P585" s="99"/>
      <c r="Q585" s="99"/>
      <c r="R585" s="99"/>
      <c r="S585" s="99"/>
      <c r="T585" s="99"/>
      <c r="U585" s="99"/>
      <c r="W585" s="97"/>
      <c r="X585" s="97"/>
      <c r="Y585" s="97"/>
      <c r="Z585" s="97"/>
      <c r="AA585" s="97"/>
      <c r="AB585" s="97"/>
      <c r="AC585" s="97"/>
    </row>
    <row r="586" spans="1:29" x14ac:dyDescent="0.2">
      <c r="A586" s="11">
        <f t="shared" si="69"/>
        <v>2038</v>
      </c>
      <c r="B586" s="11">
        <f t="shared" si="70"/>
        <v>9</v>
      </c>
      <c r="C586" s="10">
        <f t="shared" si="75"/>
        <v>0.11396870091160574</v>
      </c>
      <c r="D586" s="10">
        <f t="shared" si="75"/>
        <v>9.5292331219339249E-2</v>
      </c>
      <c r="E586" s="10">
        <f t="shared" si="75"/>
        <v>9.3704628342707375E-2</v>
      </c>
      <c r="F586" s="10">
        <f t="shared" si="75"/>
        <v>0.16619021819509616</v>
      </c>
      <c r="G586" s="217"/>
      <c r="H586" s="10">
        <f t="shared" si="76"/>
        <v>0.12649957373173898</v>
      </c>
      <c r="I586" s="10">
        <f t="shared" si="76"/>
        <v>0.2219692716199787</v>
      </c>
      <c r="J586" s="1"/>
      <c r="K586" s="1"/>
      <c r="L586" s="1"/>
      <c r="O586" s="99"/>
      <c r="P586" s="99"/>
      <c r="Q586" s="99"/>
      <c r="R586" s="99"/>
      <c r="S586" s="99"/>
      <c r="T586" s="99"/>
      <c r="U586" s="99"/>
      <c r="W586" s="97"/>
      <c r="X586" s="97"/>
      <c r="Y586" s="97"/>
      <c r="Z586" s="97"/>
      <c r="AA586" s="97"/>
      <c r="AB586" s="97"/>
      <c r="AC586" s="97"/>
    </row>
    <row r="587" spans="1:29" x14ac:dyDescent="0.2">
      <c r="A587" s="11">
        <f t="shared" si="69"/>
        <v>2038</v>
      </c>
      <c r="B587" s="11">
        <f t="shared" si="70"/>
        <v>10</v>
      </c>
      <c r="C587" s="10">
        <f t="shared" si="75"/>
        <v>0.11571190627622319</v>
      </c>
      <c r="D587" s="10">
        <f t="shared" si="75"/>
        <v>9.5838661931489766E-2</v>
      </c>
      <c r="E587" s="10">
        <f t="shared" si="75"/>
        <v>9.1519292152486137E-2</v>
      </c>
      <c r="F587" s="10">
        <f t="shared" si="75"/>
        <v>0.16740203437590059</v>
      </c>
      <c r="G587" s="217"/>
      <c r="H587" s="10">
        <f t="shared" si="76"/>
        <v>0.12854088926040536</v>
      </c>
      <c r="I587" s="10">
        <f t="shared" si="76"/>
        <v>0.23325845785603233</v>
      </c>
      <c r="J587" s="1"/>
      <c r="K587" s="1"/>
      <c r="L587" s="1"/>
      <c r="O587" s="99"/>
      <c r="P587" s="99"/>
      <c r="Q587" s="99"/>
      <c r="R587" s="99"/>
      <c r="S587" s="99"/>
      <c r="T587" s="99"/>
      <c r="U587" s="99"/>
      <c r="W587" s="97"/>
      <c r="X587" s="97"/>
      <c r="Y587" s="97"/>
      <c r="Z587" s="97"/>
      <c r="AA587" s="97"/>
      <c r="AB587" s="97"/>
      <c r="AC587" s="97"/>
    </row>
    <row r="588" spans="1:29" x14ac:dyDescent="0.2">
      <c r="A588" s="11">
        <f t="shared" si="69"/>
        <v>2038</v>
      </c>
      <c r="B588" s="11">
        <f t="shared" si="70"/>
        <v>11</v>
      </c>
      <c r="C588" s="10">
        <f t="shared" ref="C588:F603" si="77">+C576*((C576/C564))</f>
        <v>0.11713755389472567</v>
      </c>
      <c r="D588" s="10">
        <f t="shared" si="77"/>
        <v>9.5341989201620847E-2</v>
      </c>
      <c r="E588" s="10">
        <f t="shared" si="77"/>
        <v>8.8767827271977157E-2</v>
      </c>
      <c r="F588" s="10">
        <f t="shared" si="77"/>
        <v>0.17067220882974191</v>
      </c>
      <c r="G588" s="217"/>
      <c r="H588" s="10">
        <f t="shared" si="76"/>
        <v>0.13017695194832601</v>
      </c>
      <c r="I588" s="10">
        <f t="shared" si="76"/>
        <v>0.24924134773171039</v>
      </c>
      <c r="J588" s="1"/>
      <c r="K588" s="1"/>
      <c r="L588" s="1"/>
      <c r="O588" s="99"/>
      <c r="P588" s="99"/>
      <c r="Q588" s="99"/>
      <c r="R588" s="99"/>
      <c r="S588" s="99"/>
      <c r="T588" s="99"/>
      <c r="U588" s="99"/>
      <c r="W588" s="97"/>
      <c r="X588" s="97"/>
      <c r="Y588" s="97"/>
      <c r="Z588" s="97"/>
      <c r="AA588" s="97"/>
      <c r="AB588" s="97"/>
      <c r="AC588" s="97"/>
    </row>
    <row r="589" spans="1:29" x14ac:dyDescent="0.2">
      <c r="A589" s="11">
        <f t="shared" si="69"/>
        <v>2038</v>
      </c>
      <c r="B589" s="11">
        <f t="shared" si="70"/>
        <v>12</v>
      </c>
      <c r="C589" s="10">
        <f t="shared" si="77"/>
        <v>0.11687332022732622</v>
      </c>
      <c r="D589" s="10">
        <f t="shared" si="77"/>
        <v>9.4419503977913419E-2</v>
      </c>
      <c r="E589" s="10">
        <f t="shared" si="77"/>
        <v>8.902248465165305E-2</v>
      </c>
      <c r="F589" s="10">
        <f t="shared" si="77"/>
        <v>0.17089412996105499</v>
      </c>
      <c r="G589" s="217"/>
      <c r="H589" s="10">
        <f t="shared" si="76"/>
        <v>0.12965285459701814</v>
      </c>
      <c r="I589" s="10">
        <f t="shared" si="76"/>
        <v>0.26056338617451102</v>
      </c>
      <c r="J589" s="1"/>
      <c r="K589" s="1"/>
      <c r="L589" s="1"/>
      <c r="O589" s="99"/>
      <c r="P589" s="99"/>
      <c r="Q589" s="99"/>
      <c r="R589" s="99"/>
      <c r="S589" s="99"/>
      <c r="T589" s="99"/>
      <c r="U589" s="99"/>
      <c r="W589" s="97"/>
      <c r="X589" s="97"/>
      <c r="Y589" s="97"/>
      <c r="Z589" s="97"/>
      <c r="AA589" s="97"/>
      <c r="AB589" s="97"/>
      <c r="AC589" s="97"/>
    </row>
    <row r="590" spans="1:29" x14ac:dyDescent="0.2">
      <c r="A590" s="11">
        <f t="shared" si="69"/>
        <v>2039</v>
      </c>
      <c r="B590" s="11">
        <f t="shared" si="70"/>
        <v>1</v>
      </c>
      <c r="C590" s="10">
        <f t="shared" si="77"/>
        <v>0.11518245408560909</v>
      </c>
      <c r="D590" s="10">
        <f t="shared" si="77"/>
        <v>9.3215049958500218E-2</v>
      </c>
      <c r="E590" s="10">
        <f t="shared" si="77"/>
        <v>8.840514865500701E-2</v>
      </c>
      <c r="F590" s="10">
        <f t="shared" si="77"/>
        <v>0.16757350833700368</v>
      </c>
      <c r="G590" s="217"/>
      <c r="H590" s="10">
        <f t="shared" si="76"/>
        <v>0.12863470969619253</v>
      </c>
      <c r="I590" s="10">
        <f t="shared" si="76"/>
        <v>0.24702169439175842</v>
      </c>
      <c r="J590" s="1"/>
      <c r="K590" s="1"/>
      <c r="L590" s="1"/>
      <c r="O590" s="99"/>
      <c r="P590" s="99"/>
      <c r="Q590" s="99"/>
      <c r="R590" s="99"/>
      <c r="S590" s="99"/>
      <c r="T590" s="99"/>
      <c r="U590" s="99"/>
      <c r="W590" s="97"/>
      <c r="X590" s="97"/>
      <c r="Y590" s="97"/>
      <c r="Z590" s="97"/>
      <c r="AA590" s="97"/>
      <c r="AB590" s="97"/>
      <c r="AC590" s="97"/>
    </row>
    <row r="591" spans="1:29" x14ac:dyDescent="0.2">
      <c r="A591" s="11">
        <f t="shared" si="69"/>
        <v>2039</v>
      </c>
      <c r="B591" s="11">
        <f t="shared" si="70"/>
        <v>2</v>
      </c>
      <c r="C591" s="10">
        <f t="shared" si="77"/>
        <v>0.11827494265931658</v>
      </c>
      <c r="D591" s="10">
        <f t="shared" si="77"/>
        <v>9.4404889206524817E-2</v>
      </c>
      <c r="E591" s="10">
        <f t="shared" si="77"/>
        <v>8.783415555582845E-2</v>
      </c>
      <c r="F591" s="10">
        <f t="shared" si="77"/>
        <v>0.16995572132858536</v>
      </c>
      <c r="G591" s="217"/>
      <c r="H591" s="10">
        <f t="shared" si="76"/>
        <v>0.13165732587774884</v>
      </c>
      <c r="I591" s="10">
        <f t="shared" si="76"/>
        <v>0.25860059961335258</v>
      </c>
      <c r="J591" s="1"/>
      <c r="K591" s="1"/>
      <c r="L591" s="1"/>
      <c r="O591" s="99"/>
      <c r="P591" s="99"/>
      <c r="Q591" s="99"/>
      <c r="R591" s="99"/>
      <c r="S591" s="99"/>
      <c r="T591" s="99"/>
      <c r="U591" s="99"/>
      <c r="W591" s="97"/>
      <c r="X591" s="97"/>
      <c r="Y591" s="97"/>
      <c r="Z591" s="97"/>
      <c r="AA591" s="97"/>
      <c r="AB591" s="97"/>
      <c r="AC591" s="97"/>
    </row>
    <row r="592" spans="1:29" x14ac:dyDescent="0.2">
      <c r="A592" s="11">
        <f t="shared" si="69"/>
        <v>2039</v>
      </c>
      <c r="B592" s="11">
        <f t="shared" si="70"/>
        <v>3</v>
      </c>
      <c r="C592" s="10">
        <f t="shared" si="77"/>
        <v>0.11764709614573242</v>
      </c>
      <c r="D592" s="10">
        <f t="shared" si="77"/>
        <v>9.3790895228511945E-2</v>
      </c>
      <c r="E592" s="10">
        <f t="shared" si="77"/>
        <v>8.785870344734914E-2</v>
      </c>
      <c r="F592" s="10">
        <f t="shared" si="77"/>
        <v>0.1711381269436856</v>
      </c>
      <c r="G592" s="217"/>
      <c r="H592" s="10">
        <f t="shared" si="76"/>
        <v>0.131209955981784</v>
      </c>
      <c r="I592" s="10">
        <f t="shared" si="76"/>
        <v>0.26363865645860601</v>
      </c>
      <c r="J592" s="1"/>
      <c r="K592" s="1"/>
      <c r="L592" s="1"/>
      <c r="O592" s="99"/>
      <c r="P592" s="99"/>
      <c r="Q592" s="99"/>
      <c r="R592" s="99"/>
      <c r="S592" s="99"/>
      <c r="T592" s="99"/>
      <c r="U592" s="99"/>
      <c r="W592" s="97"/>
      <c r="X592" s="97"/>
      <c r="Y592" s="97"/>
      <c r="Z592" s="97"/>
      <c r="AA592" s="97"/>
      <c r="AB592" s="97"/>
      <c r="AC592" s="97"/>
    </row>
    <row r="593" spans="1:29" x14ac:dyDescent="0.2">
      <c r="A593" s="11">
        <f t="shared" si="69"/>
        <v>2039</v>
      </c>
      <c r="B593" s="11">
        <f t="shared" si="70"/>
        <v>4</v>
      </c>
      <c r="C593" s="10">
        <f t="shared" si="77"/>
        <v>0.11729833008356662</v>
      </c>
      <c r="D593" s="10">
        <f t="shared" si="77"/>
        <v>9.4993264632052599E-2</v>
      </c>
      <c r="E593" s="10">
        <f t="shared" si="77"/>
        <v>9.0164369687036117E-2</v>
      </c>
      <c r="F593" s="10">
        <f t="shared" si="77"/>
        <v>0.17158650840126399</v>
      </c>
      <c r="G593" s="217"/>
      <c r="H593" s="10">
        <f t="shared" si="76"/>
        <v>0.13096599615335969</v>
      </c>
      <c r="I593" s="10">
        <f t="shared" si="76"/>
        <v>0.26072145437937178</v>
      </c>
      <c r="J593" s="1"/>
      <c r="K593" s="1"/>
      <c r="L593" s="1"/>
      <c r="O593" s="99"/>
      <c r="P593" s="99"/>
      <c r="Q593" s="99"/>
      <c r="R593" s="99"/>
      <c r="S593" s="99"/>
      <c r="T593" s="99"/>
      <c r="U593" s="99"/>
      <c r="W593" s="97"/>
      <c r="X593" s="97"/>
      <c r="Y593" s="97"/>
      <c r="Z593" s="97"/>
      <c r="AA593" s="97"/>
      <c r="AB593" s="97"/>
      <c r="AC593" s="97"/>
    </row>
    <row r="594" spans="1:29" x14ac:dyDescent="0.2">
      <c r="A594" s="11">
        <f t="shared" si="69"/>
        <v>2039</v>
      </c>
      <c r="B594" s="11">
        <f t="shared" si="70"/>
        <v>5</v>
      </c>
      <c r="C594" s="10">
        <f t="shared" si="77"/>
        <v>0.1169811862135359</v>
      </c>
      <c r="D594" s="10">
        <f t="shared" si="77"/>
        <v>9.4632754387963453E-2</v>
      </c>
      <c r="E594" s="10">
        <f t="shared" si="77"/>
        <v>8.9295503831792064E-2</v>
      </c>
      <c r="F594" s="10">
        <f t="shared" si="77"/>
        <v>0.16963393094325815</v>
      </c>
      <c r="G594" s="217"/>
      <c r="H594" s="10">
        <f t="shared" ref="H594:I613" si="78">+H582*((H582/H570))</f>
        <v>0.13048445257913324</v>
      </c>
      <c r="I594" s="10">
        <f t="shared" si="78"/>
        <v>0.24788239158568104</v>
      </c>
      <c r="J594" s="1"/>
      <c r="K594" s="1"/>
      <c r="L594" s="1"/>
      <c r="O594" s="99"/>
      <c r="P594" s="99"/>
      <c r="Q594" s="99"/>
      <c r="R594" s="99"/>
      <c r="S594" s="99"/>
      <c r="T594" s="99"/>
      <c r="U594" s="99"/>
      <c r="W594" s="97"/>
      <c r="X594" s="97"/>
      <c r="Y594" s="97"/>
      <c r="Z594" s="97"/>
      <c r="AA594" s="97"/>
      <c r="AB594" s="97"/>
      <c r="AC594" s="97"/>
    </row>
    <row r="595" spans="1:29" x14ac:dyDescent="0.2">
      <c r="A595" s="11">
        <f t="shared" ref="A595:A658" si="79">A583+1</f>
        <v>2039</v>
      </c>
      <c r="B595" s="11">
        <f t="shared" ref="B595:B658" si="80">B583</f>
        <v>6</v>
      </c>
      <c r="C595" s="10">
        <f t="shared" si="77"/>
        <v>0.11423811514677931</v>
      </c>
      <c r="D595" s="10">
        <f t="shared" si="77"/>
        <v>9.4845085806110244E-2</v>
      </c>
      <c r="E595" s="10">
        <f t="shared" si="77"/>
        <v>9.0008139997420619E-2</v>
      </c>
      <c r="F595" s="10">
        <f t="shared" si="77"/>
        <v>0.1663165925705016</v>
      </c>
      <c r="G595" s="217"/>
      <c r="H595" s="10">
        <f t="shared" si="78"/>
        <v>0.12792798782554154</v>
      </c>
      <c r="I595" s="10">
        <f t="shared" si="78"/>
        <v>0.23084346918310614</v>
      </c>
      <c r="J595" s="1"/>
      <c r="K595" s="1"/>
      <c r="L595" s="1"/>
      <c r="O595" s="99"/>
      <c r="P595" s="99"/>
      <c r="Q595" s="99"/>
      <c r="R595" s="99"/>
      <c r="S595" s="99"/>
      <c r="T595" s="99"/>
      <c r="U595" s="99"/>
      <c r="W595" s="97"/>
      <c r="X595" s="97"/>
      <c r="Y595" s="97"/>
      <c r="Z595" s="97"/>
      <c r="AA595" s="97"/>
      <c r="AB595" s="97"/>
      <c r="AC595" s="97"/>
    </row>
    <row r="596" spans="1:29" x14ac:dyDescent="0.2">
      <c r="A596" s="11">
        <f t="shared" si="79"/>
        <v>2039</v>
      </c>
      <c r="B596" s="11">
        <f t="shared" si="80"/>
        <v>7</v>
      </c>
      <c r="C596" s="10">
        <f t="shared" si="77"/>
        <v>0.1136336369499653</v>
      </c>
      <c r="D596" s="10">
        <f t="shared" si="77"/>
        <v>9.3495219796031023E-2</v>
      </c>
      <c r="E596" s="10">
        <f t="shared" si="77"/>
        <v>9.1340467559800978E-2</v>
      </c>
      <c r="F596" s="10">
        <f t="shared" si="77"/>
        <v>0.16562842046753509</v>
      </c>
      <c r="G596" s="217"/>
      <c r="H596" s="10">
        <f t="shared" si="78"/>
        <v>0.12637734100847089</v>
      </c>
      <c r="I596" s="10">
        <f t="shared" si="78"/>
        <v>0.22371301889240605</v>
      </c>
      <c r="J596" s="1"/>
      <c r="K596" s="1"/>
      <c r="L596" s="1"/>
      <c r="O596" s="99"/>
      <c r="P596" s="99"/>
      <c r="Q596" s="99"/>
      <c r="R596" s="99"/>
      <c r="S596" s="99"/>
      <c r="T596" s="99"/>
      <c r="U596" s="99"/>
      <c r="W596" s="97"/>
      <c r="X596" s="97"/>
      <c r="Y596" s="97"/>
      <c r="Z596" s="97"/>
      <c r="AA596" s="97"/>
      <c r="AB596" s="97"/>
      <c r="AC596" s="97"/>
    </row>
    <row r="597" spans="1:29" x14ac:dyDescent="0.2">
      <c r="A597" s="11">
        <f t="shared" si="79"/>
        <v>2039</v>
      </c>
      <c r="B597" s="11">
        <f t="shared" si="80"/>
        <v>8</v>
      </c>
      <c r="C597" s="10">
        <f t="shared" si="77"/>
        <v>0.11399582968690261</v>
      </c>
      <c r="D597" s="10">
        <f t="shared" si="77"/>
        <v>9.4967589549086157E-2</v>
      </c>
      <c r="E597" s="10">
        <f t="shared" si="77"/>
        <v>9.1861656889715204E-2</v>
      </c>
      <c r="F597" s="10">
        <f t="shared" si="77"/>
        <v>0.1656422564581595</v>
      </c>
      <c r="G597" s="217"/>
      <c r="H597" s="10">
        <f t="shared" si="78"/>
        <v>0.12737994586297077</v>
      </c>
      <c r="I597" s="10">
        <f t="shared" si="78"/>
        <v>0.22216909011232608</v>
      </c>
      <c r="J597" s="1"/>
      <c r="K597" s="1"/>
      <c r="L597" s="1"/>
      <c r="O597" s="99"/>
      <c r="P597" s="99"/>
      <c r="Q597" s="99"/>
      <c r="R597" s="99"/>
      <c r="S597" s="99"/>
      <c r="T597" s="99"/>
      <c r="U597" s="99"/>
      <c r="W597" s="97"/>
      <c r="X597" s="97"/>
      <c r="Y597" s="97"/>
      <c r="Z597" s="97"/>
      <c r="AA597" s="97"/>
      <c r="AB597" s="97"/>
      <c r="AC597" s="97"/>
    </row>
    <row r="598" spans="1:29" x14ac:dyDescent="0.2">
      <c r="A598" s="11">
        <f t="shared" si="79"/>
        <v>2039</v>
      </c>
      <c r="B598" s="11">
        <f t="shared" si="80"/>
        <v>9</v>
      </c>
      <c r="C598" s="10">
        <f t="shared" si="77"/>
        <v>0.11388087624034463</v>
      </c>
      <c r="D598" s="10">
        <f t="shared" si="77"/>
        <v>9.5116916363082893E-2</v>
      </c>
      <c r="E598" s="10">
        <f t="shared" si="77"/>
        <v>9.3571042705781191E-2</v>
      </c>
      <c r="F598" s="10">
        <f t="shared" si="77"/>
        <v>0.16639867986338724</v>
      </c>
      <c r="G598" s="217"/>
      <c r="H598" s="10">
        <f t="shared" si="78"/>
        <v>0.12692604591946924</v>
      </c>
      <c r="I598" s="10">
        <f t="shared" si="78"/>
        <v>0.22179822133903168</v>
      </c>
      <c r="J598" s="1"/>
      <c r="K598" s="1"/>
      <c r="L598" s="1"/>
      <c r="O598" s="99"/>
      <c r="P598" s="99"/>
      <c r="Q598" s="99"/>
      <c r="R598" s="99"/>
      <c r="S598" s="99"/>
      <c r="T598" s="99"/>
      <c r="U598" s="99"/>
      <c r="W598" s="97"/>
      <c r="X598" s="97"/>
      <c r="Y598" s="97"/>
      <c r="Z598" s="97"/>
      <c r="AA598" s="97"/>
      <c r="AB598" s="97"/>
      <c r="AC598" s="97"/>
    </row>
    <row r="599" spans="1:29" x14ac:dyDescent="0.2">
      <c r="A599" s="11">
        <f t="shared" si="79"/>
        <v>2039</v>
      </c>
      <c r="B599" s="11">
        <f t="shared" si="80"/>
        <v>10</v>
      </c>
      <c r="C599" s="10">
        <f t="shared" si="77"/>
        <v>0.11562273828493769</v>
      </c>
      <c r="D599" s="10">
        <f t="shared" si="77"/>
        <v>9.5662241385456315E-2</v>
      </c>
      <c r="E599" s="10">
        <f t="shared" si="77"/>
        <v>9.1388821938266723E-2</v>
      </c>
      <c r="F599" s="10">
        <f t="shared" si="77"/>
        <v>0.16761201609287721</v>
      </c>
      <c r="G599" s="217"/>
      <c r="H599" s="10">
        <f t="shared" si="78"/>
        <v>0.12897424340254604</v>
      </c>
      <c r="I599" s="10">
        <f t="shared" si="78"/>
        <v>0.23307870808950679</v>
      </c>
      <c r="J599" s="1"/>
      <c r="K599" s="1"/>
      <c r="L599" s="1"/>
      <c r="O599" s="99"/>
      <c r="P599" s="99"/>
      <c r="Q599" s="99"/>
      <c r="R599" s="99"/>
      <c r="S599" s="99"/>
      <c r="T599" s="99"/>
      <c r="U599" s="99"/>
      <c r="W599" s="97"/>
      <c r="X599" s="97"/>
      <c r="Y599" s="97"/>
      <c r="Z599" s="97"/>
      <c r="AA599" s="97"/>
      <c r="AB599" s="97"/>
      <c r="AC599" s="97"/>
    </row>
    <row r="600" spans="1:29" x14ac:dyDescent="0.2">
      <c r="A600" s="11">
        <f t="shared" si="79"/>
        <v>2039</v>
      </c>
      <c r="B600" s="11">
        <f t="shared" si="80"/>
        <v>11</v>
      </c>
      <c r="C600" s="10">
        <f t="shared" si="77"/>
        <v>0.11704728729450255</v>
      </c>
      <c r="D600" s="10">
        <f t="shared" si="77"/>
        <v>9.5166482934568794E-2</v>
      </c>
      <c r="E600" s="10">
        <f t="shared" si="77"/>
        <v>8.8641279555451258E-2</v>
      </c>
      <c r="F600" s="10">
        <f t="shared" si="77"/>
        <v>0.17088629250909426</v>
      </c>
      <c r="G600" s="217"/>
      <c r="H600" s="10">
        <f t="shared" si="78"/>
        <v>0.1306158218026007</v>
      </c>
      <c r="I600" s="10">
        <f t="shared" si="78"/>
        <v>0.24904928149550584</v>
      </c>
      <c r="J600" s="1"/>
      <c r="K600" s="1"/>
      <c r="L600" s="1"/>
      <c r="O600" s="99"/>
      <c r="P600" s="99"/>
      <c r="Q600" s="99"/>
      <c r="R600" s="99"/>
      <c r="S600" s="99"/>
      <c r="T600" s="99"/>
      <c r="U600" s="99"/>
      <c r="W600" s="97"/>
      <c r="X600" s="97"/>
      <c r="Y600" s="97"/>
      <c r="Z600" s="97"/>
      <c r="AA600" s="97"/>
      <c r="AB600" s="97"/>
      <c r="AC600" s="97"/>
    </row>
    <row r="601" spans="1:29" x14ac:dyDescent="0.2">
      <c r="A601" s="11">
        <f t="shared" si="79"/>
        <v>2039</v>
      </c>
      <c r="B601" s="11">
        <f t="shared" si="80"/>
        <v>12</v>
      </c>
      <c r="C601" s="10">
        <f t="shared" si="77"/>
        <v>0.11678325724647216</v>
      </c>
      <c r="D601" s="10">
        <f t="shared" si="77"/>
        <v>9.4245695828756471E-2</v>
      </c>
      <c r="E601" s="10">
        <f t="shared" si="77"/>
        <v>8.8895573894700389E-2</v>
      </c>
      <c r="F601" s="10">
        <f t="shared" si="77"/>
        <v>0.17110849200847117</v>
      </c>
      <c r="G601" s="217"/>
      <c r="H601" s="10">
        <f t="shared" si="78"/>
        <v>0.13008995754459585</v>
      </c>
      <c r="I601" s="10">
        <f t="shared" si="78"/>
        <v>0.2603625951367049</v>
      </c>
      <c r="J601" s="1"/>
      <c r="K601" s="1"/>
      <c r="L601" s="1"/>
      <c r="O601" s="99"/>
      <c r="P601" s="99"/>
      <c r="Q601" s="99"/>
      <c r="R601" s="99"/>
      <c r="S601" s="99"/>
      <c r="T601" s="99"/>
      <c r="U601" s="99"/>
      <c r="W601" s="97"/>
      <c r="X601" s="97"/>
      <c r="Y601" s="97"/>
      <c r="Z601" s="97"/>
      <c r="AA601" s="97"/>
      <c r="AB601" s="97"/>
      <c r="AC601" s="97"/>
    </row>
    <row r="602" spans="1:29" x14ac:dyDescent="0.2">
      <c r="A602" s="11">
        <f t="shared" si="79"/>
        <v>2040</v>
      </c>
      <c r="B602" s="11">
        <f t="shared" si="80"/>
        <v>1</v>
      </c>
      <c r="C602" s="10">
        <f t="shared" si="77"/>
        <v>0.11509369409199499</v>
      </c>
      <c r="D602" s="10">
        <f t="shared" si="77"/>
        <v>9.3043458977566357E-2</v>
      </c>
      <c r="E602" s="10">
        <f t="shared" si="77"/>
        <v>8.8279117974351215E-2</v>
      </c>
      <c r="F602" s="10">
        <f t="shared" si="77"/>
        <v>0.16778370514334226</v>
      </c>
      <c r="G602" s="217"/>
      <c r="H602" s="10">
        <f t="shared" si="78"/>
        <v>0.12906838013826469</v>
      </c>
      <c r="I602" s="10">
        <f t="shared" si="78"/>
        <v>0.24683133862801984</v>
      </c>
      <c r="J602" s="1"/>
      <c r="K602" s="1"/>
      <c r="L602" s="1"/>
      <c r="O602" s="99"/>
      <c r="P602" s="99"/>
      <c r="Q602" s="99"/>
      <c r="R602" s="99"/>
      <c r="S602" s="99"/>
      <c r="T602" s="99"/>
      <c r="U602" s="99"/>
      <c r="W602" s="97"/>
      <c r="X602" s="97"/>
      <c r="Y602" s="97"/>
      <c r="Z602" s="97"/>
      <c r="AA602" s="97"/>
      <c r="AB602" s="97"/>
      <c r="AC602" s="97"/>
    </row>
    <row r="603" spans="1:29" x14ac:dyDescent="0.2">
      <c r="A603" s="11">
        <f t="shared" si="79"/>
        <v>2040</v>
      </c>
      <c r="B603" s="11">
        <f t="shared" si="80"/>
        <v>2</v>
      </c>
      <c r="C603" s="10">
        <f t="shared" si="77"/>
        <v>0.11818379958341595</v>
      </c>
      <c r="D603" s="10">
        <f t="shared" si="77"/>
        <v>9.4231107960351446E-2</v>
      </c>
      <c r="E603" s="10">
        <f t="shared" si="77"/>
        <v>8.7708938884877199E-2</v>
      </c>
      <c r="F603" s="10">
        <f t="shared" si="77"/>
        <v>0.1701689062776669</v>
      </c>
      <c r="G603" s="217"/>
      <c r="H603" s="10">
        <f t="shared" si="78"/>
        <v>0.1321011865655079</v>
      </c>
      <c r="I603" s="10">
        <f t="shared" si="78"/>
        <v>0.25840132110559288</v>
      </c>
      <c r="J603" s="1"/>
      <c r="K603" s="1"/>
      <c r="L603" s="1"/>
      <c r="O603" s="99"/>
      <c r="P603" s="99"/>
      <c r="Q603" s="99"/>
      <c r="R603" s="99"/>
      <c r="S603" s="99"/>
      <c r="T603" s="99"/>
      <c r="U603" s="99"/>
      <c r="W603" s="97"/>
      <c r="X603" s="97"/>
      <c r="Y603" s="97"/>
      <c r="Z603" s="97"/>
      <c r="AA603" s="97"/>
      <c r="AB603" s="97"/>
      <c r="AC603" s="97"/>
    </row>
    <row r="604" spans="1:29" x14ac:dyDescent="0.2">
      <c r="A604" s="11">
        <f t="shared" si="79"/>
        <v>2040</v>
      </c>
      <c r="B604" s="11">
        <f t="shared" si="80"/>
        <v>3</v>
      </c>
      <c r="C604" s="10">
        <f t="shared" ref="C604:F619" si="81">+C592*((C592/C580))</f>
        <v>0.11755643689050549</v>
      </c>
      <c r="D604" s="10">
        <f t="shared" si="81"/>
        <v>9.3618244227175879E-2</v>
      </c>
      <c r="E604" s="10">
        <f t="shared" si="81"/>
        <v>8.7733451780840216E-2</v>
      </c>
      <c r="F604" s="10">
        <f t="shared" si="81"/>
        <v>0.17135279505013823</v>
      </c>
      <c r="G604" s="217"/>
      <c r="H604" s="10">
        <f t="shared" si="78"/>
        <v>0.13165230843664846</v>
      </c>
      <c r="I604" s="10">
        <f t="shared" si="78"/>
        <v>0.26343549560698626</v>
      </c>
      <c r="J604" s="1"/>
      <c r="K604" s="1"/>
      <c r="L604" s="1"/>
      <c r="O604" s="99"/>
      <c r="P604" s="99"/>
      <c r="Q604" s="99"/>
      <c r="R604" s="99"/>
      <c r="S604" s="99"/>
      <c r="T604" s="99"/>
      <c r="U604" s="99"/>
      <c r="W604" s="97"/>
      <c r="X604" s="97"/>
      <c r="Y604" s="97"/>
      <c r="Z604" s="97"/>
      <c r="AA604" s="97"/>
      <c r="AB604" s="97"/>
      <c r="AC604" s="97"/>
    </row>
    <row r="605" spans="1:29" x14ac:dyDescent="0.2">
      <c r="A605" s="11">
        <f t="shared" si="79"/>
        <v>2040</v>
      </c>
      <c r="B605" s="11">
        <f t="shared" si="80"/>
        <v>4</v>
      </c>
      <c r="C605" s="10">
        <f t="shared" si="81"/>
        <v>0.11720793958866176</v>
      </c>
      <c r="D605" s="10">
        <f t="shared" si="81"/>
        <v>9.481840029987039E-2</v>
      </c>
      <c r="E605" s="10">
        <f t="shared" si="81"/>
        <v>9.0035831054892559E-2</v>
      </c>
      <c r="F605" s="10">
        <f t="shared" si="81"/>
        <v>0.17180173893760992</v>
      </c>
      <c r="G605" s="217"/>
      <c r="H605" s="10">
        <f t="shared" si="78"/>
        <v>0.13140752613840331</v>
      </c>
      <c r="I605" s="10">
        <f t="shared" si="78"/>
        <v>0.2605205415336655</v>
      </c>
      <c r="J605" s="1"/>
      <c r="K605" s="1"/>
      <c r="L605" s="1"/>
      <c r="O605" s="99"/>
      <c r="P605" s="99"/>
      <c r="Q605" s="99"/>
      <c r="R605" s="99"/>
      <c r="S605" s="99"/>
      <c r="T605" s="99"/>
      <c r="U605" s="99"/>
      <c r="W605" s="97"/>
      <c r="X605" s="97"/>
      <c r="Y605" s="97"/>
      <c r="Z605" s="97"/>
      <c r="AA605" s="97"/>
      <c r="AB605" s="97"/>
      <c r="AC605" s="97"/>
    </row>
    <row r="606" spans="1:29" x14ac:dyDescent="0.2">
      <c r="A606" s="11">
        <f t="shared" si="79"/>
        <v>2040</v>
      </c>
      <c r="B606" s="11">
        <f t="shared" si="80"/>
        <v>5</v>
      </c>
      <c r="C606" s="10">
        <f t="shared" si="81"/>
        <v>0.11689104011078347</v>
      </c>
      <c r="D606" s="10">
        <f t="shared" si="81"/>
        <v>9.445855368581145E-2</v>
      </c>
      <c r="E606" s="10">
        <f t="shared" si="81"/>
        <v>8.9168203857767428E-2</v>
      </c>
      <c r="F606" s="10">
        <f t="shared" si="81"/>
        <v>0.16984671225269535</v>
      </c>
      <c r="G606" s="217"/>
      <c r="H606" s="10">
        <f t="shared" si="78"/>
        <v>0.13092435912043288</v>
      </c>
      <c r="I606" s="10">
        <f t="shared" si="78"/>
        <v>0.24769137256573701</v>
      </c>
      <c r="J606" s="1"/>
      <c r="K606" s="1"/>
      <c r="L606" s="1"/>
      <c r="O606" s="99"/>
      <c r="P606" s="99"/>
      <c r="Q606" s="99"/>
      <c r="R606" s="99"/>
      <c r="S606" s="99"/>
      <c r="T606" s="99"/>
      <c r="U606" s="99"/>
      <c r="W606" s="97"/>
      <c r="X606" s="97"/>
      <c r="Y606" s="97"/>
      <c r="Z606" s="97"/>
      <c r="AA606" s="97"/>
      <c r="AB606" s="97"/>
      <c r="AC606" s="97"/>
    </row>
    <row r="607" spans="1:29" x14ac:dyDescent="0.2">
      <c r="A607" s="11">
        <f t="shared" si="79"/>
        <v>2040</v>
      </c>
      <c r="B607" s="11">
        <f t="shared" si="80"/>
        <v>6</v>
      </c>
      <c r="C607" s="10">
        <f t="shared" si="81"/>
        <v>0.11415008286398581</v>
      </c>
      <c r="D607" s="10">
        <f t="shared" si="81"/>
        <v>9.4670494242650574E-2</v>
      </c>
      <c r="E607" s="10">
        <f t="shared" si="81"/>
        <v>8.9879824086854049E-2</v>
      </c>
      <c r="F607" s="10">
        <f t="shared" si="81"/>
        <v>0.16652521275722662</v>
      </c>
      <c r="G607" s="217"/>
      <c r="H607" s="10">
        <f t="shared" si="78"/>
        <v>0.12835927567284755</v>
      </c>
      <c r="I607" s="10">
        <f t="shared" si="78"/>
        <v>0.23066558041512319</v>
      </c>
      <c r="J607" s="1"/>
      <c r="K607" s="1"/>
      <c r="L607" s="1"/>
      <c r="O607" s="99"/>
      <c r="P607" s="99"/>
      <c r="Q607" s="99"/>
      <c r="R607" s="99"/>
      <c r="S607" s="99"/>
      <c r="T607" s="99"/>
      <c r="U607" s="99"/>
      <c r="W607" s="97"/>
      <c r="X607" s="97"/>
      <c r="Y607" s="97"/>
      <c r="Z607" s="97"/>
      <c r="AA607" s="97"/>
      <c r="AB607" s="97"/>
      <c r="AC607" s="97"/>
    </row>
    <row r="608" spans="1:29" x14ac:dyDescent="0.2">
      <c r="A608" s="11">
        <f t="shared" si="79"/>
        <v>2040</v>
      </c>
      <c r="B608" s="11">
        <f t="shared" si="80"/>
        <v>7</v>
      </c>
      <c r="C608" s="10">
        <f t="shared" si="81"/>
        <v>0.11354607048014058</v>
      </c>
      <c r="D608" s="10">
        <f t="shared" si="81"/>
        <v>9.3323113076305295E-2</v>
      </c>
      <c r="E608" s="10">
        <f t="shared" si="81"/>
        <v>9.1210252278529233E-2</v>
      </c>
      <c r="F608" s="10">
        <f t="shared" si="81"/>
        <v>0.165836177441574</v>
      </c>
      <c r="G608" s="217"/>
      <c r="H608" s="10">
        <f t="shared" si="78"/>
        <v>0.12680340110898722</v>
      </c>
      <c r="I608" s="10">
        <f t="shared" si="78"/>
        <v>0.22354062487383863</v>
      </c>
      <c r="J608" s="1"/>
      <c r="K608" s="1"/>
      <c r="L608" s="1"/>
      <c r="O608" s="99"/>
      <c r="P608" s="99"/>
      <c r="Q608" s="99"/>
      <c r="R608" s="99"/>
      <c r="S608" s="99"/>
      <c r="T608" s="99"/>
      <c r="U608" s="99"/>
      <c r="W608" s="97"/>
      <c r="X608" s="97"/>
      <c r="Y608" s="97"/>
      <c r="Z608" s="97"/>
      <c r="AA608" s="97"/>
      <c r="AB608" s="97"/>
      <c r="AC608" s="97"/>
    </row>
    <row r="609" spans="1:29" x14ac:dyDescent="0.2">
      <c r="A609" s="11">
        <f t="shared" si="79"/>
        <v>2040</v>
      </c>
      <c r="B609" s="11">
        <f t="shared" si="80"/>
        <v>8</v>
      </c>
      <c r="C609" s="10">
        <f t="shared" si="81"/>
        <v>0.11390798411011432</v>
      </c>
      <c r="D609" s="10">
        <f t="shared" si="81"/>
        <v>9.4792772479794188E-2</v>
      </c>
      <c r="E609" s="10">
        <f t="shared" si="81"/>
        <v>9.1730698599161747E-2</v>
      </c>
      <c r="F609" s="10">
        <f t="shared" si="81"/>
        <v>0.16585003078745383</v>
      </c>
      <c r="G609" s="217"/>
      <c r="H609" s="10">
        <f t="shared" si="78"/>
        <v>0.12780938607832157</v>
      </c>
      <c r="I609" s="10">
        <f t="shared" si="78"/>
        <v>0.22199788585056446</v>
      </c>
      <c r="J609" s="1"/>
      <c r="K609" s="1"/>
      <c r="L609" s="1"/>
      <c r="O609" s="99"/>
      <c r="P609" s="99"/>
      <c r="Q609" s="99"/>
      <c r="R609" s="99"/>
      <c r="S609" s="99"/>
      <c r="T609" s="99"/>
      <c r="U609" s="99"/>
      <c r="W609" s="97"/>
      <c r="X609" s="97"/>
      <c r="Y609" s="97"/>
      <c r="Z609" s="97"/>
      <c r="AA609" s="97"/>
      <c r="AB609" s="97"/>
      <c r="AC609" s="97"/>
    </row>
    <row r="610" spans="1:29" x14ac:dyDescent="0.2">
      <c r="A610" s="11">
        <f t="shared" si="79"/>
        <v>2040</v>
      </c>
      <c r="B610" s="11">
        <f t="shared" si="80"/>
        <v>9</v>
      </c>
      <c r="C610" s="10">
        <f t="shared" si="81"/>
        <v>0.11379311924707598</v>
      </c>
      <c r="D610" s="10">
        <f t="shared" si="81"/>
        <v>9.4941824411843151E-2</v>
      </c>
      <c r="E610" s="10">
        <f t="shared" si="81"/>
        <v>9.3437647508993429E-2</v>
      </c>
      <c r="F610" s="10">
        <f t="shared" si="81"/>
        <v>0.16660740301678628</v>
      </c>
      <c r="G610" s="217"/>
      <c r="H610" s="10">
        <f t="shared" si="78"/>
        <v>0.12735395588696066</v>
      </c>
      <c r="I610" s="10">
        <f t="shared" si="78"/>
        <v>0.221627302870017</v>
      </c>
      <c r="J610" s="1"/>
      <c r="K610" s="1"/>
      <c r="L610" s="1"/>
      <c r="O610" s="99"/>
      <c r="P610" s="99"/>
      <c r="Q610" s="99"/>
      <c r="R610" s="99"/>
      <c r="S610" s="99"/>
      <c r="T610" s="99"/>
      <c r="U610" s="99"/>
      <c r="W610" s="97"/>
      <c r="X610" s="97"/>
      <c r="Y610" s="97"/>
      <c r="Z610" s="97"/>
      <c r="AA610" s="97"/>
      <c r="AB610" s="97"/>
      <c r="AC610" s="97"/>
    </row>
    <row r="611" spans="1:29" x14ac:dyDescent="0.2">
      <c r="A611" s="11">
        <f t="shared" si="79"/>
        <v>2040</v>
      </c>
      <c r="B611" s="11">
        <f t="shared" si="80"/>
        <v>10</v>
      </c>
      <c r="C611" s="10">
        <f t="shared" si="81"/>
        <v>0.11553363900681167</v>
      </c>
      <c r="D611" s="10">
        <f t="shared" si="81"/>
        <v>9.5486145595720953E-2</v>
      </c>
      <c r="E611" s="10">
        <f t="shared" si="81"/>
        <v>9.1258537722828534E-2</v>
      </c>
      <c r="F611" s="10">
        <f t="shared" si="81"/>
        <v>0.16782226120164373</v>
      </c>
      <c r="G611" s="217"/>
      <c r="H611" s="10">
        <f t="shared" si="78"/>
        <v>0.12940905852580789</v>
      </c>
      <c r="I611" s="10">
        <f t="shared" si="78"/>
        <v>0.23289909683876697</v>
      </c>
      <c r="J611" s="1"/>
      <c r="K611" s="1"/>
      <c r="L611" s="1"/>
      <c r="O611" s="99"/>
      <c r="P611" s="99"/>
      <c r="Q611" s="99"/>
      <c r="R611" s="99"/>
      <c r="S611" s="99"/>
      <c r="T611" s="99"/>
      <c r="U611" s="99"/>
      <c r="W611" s="97"/>
      <c r="X611" s="97"/>
      <c r="Y611" s="97"/>
      <c r="Z611" s="97"/>
      <c r="AA611" s="97"/>
      <c r="AB611" s="97"/>
      <c r="AC611" s="97"/>
    </row>
    <row r="612" spans="1:29" x14ac:dyDescent="0.2">
      <c r="A612" s="11">
        <f t="shared" si="79"/>
        <v>2040</v>
      </c>
      <c r="B612" s="11">
        <f t="shared" si="80"/>
        <v>11</v>
      </c>
      <c r="C612" s="10">
        <f t="shared" si="81"/>
        <v>0.11695709025403071</v>
      </c>
      <c r="D612" s="10">
        <f t="shared" si="81"/>
        <v>9.4991299740803045E-2</v>
      </c>
      <c r="E612" s="10">
        <f t="shared" si="81"/>
        <v>8.8514912245780522E-2</v>
      </c>
      <c r="F612" s="10">
        <f t="shared" si="81"/>
        <v>0.17110064472555692</v>
      </c>
      <c r="G612" s="217"/>
      <c r="H612" s="10">
        <f t="shared" si="78"/>
        <v>0.13105617123329893</v>
      </c>
      <c r="I612" s="10">
        <f t="shared" si="78"/>
        <v>0.24885736326620073</v>
      </c>
      <c r="J612" s="1"/>
      <c r="K612" s="1"/>
      <c r="L612" s="1"/>
      <c r="O612" s="99"/>
      <c r="P612" s="99"/>
      <c r="Q612" s="99"/>
      <c r="R612" s="99"/>
      <c r="S612" s="99"/>
      <c r="T612" s="99"/>
      <c r="U612" s="99"/>
      <c r="W612" s="97"/>
      <c r="X612" s="97"/>
      <c r="Y612" s="97"/>
      <c r="Z612" s="97"/>
      <c r="AA612" s="97"/>
      <c r="AB612" s="97"/>
      <c r="AC612" s="97"/>
    </row>
    <row r="613" spans="1:29" x14ac:dyDescent="0.2">
      <c r="A613" s="11">
        <f t="shared" si="79"/>
        <v>2040</v>
      </c>
      <c r="B613" s="11">
        <f t="shared" si="80"/>
        <v>12</v>
      </c>
      <c r="C613" s="10">
        <f t="shared" si="81"/>
        <v>0.11669326366845961</v>
      </c>
      <c r="D613" s="10">
        <f t="shared" si="81"/>
        <v>9.407220762697735E-2</v>
      </c>
      <c r="E613" s="10">
        <f t="shared" si="81"/>
        <v>8.8768844062154559E-2</v>
      </c>
      <c r="F613" s="10">
        <f t="shared" si="81"/>
        <v>0.17132312294217023</v>
      </c>
      <c r="G613" s="217"/>
      <c r="H613" s="10">
        <f t="shared" si="78"/>
        <v>0.13052853411176624</v>
      </c>
      <c r="I613" s="10">
        <f t="shared" si="78"/>
        <v>0.26016195882916021</v>
      </c>
      <c r="J613" s="1"/>
      <c r="K613" s="1"/>
      <c r="L613" s="1"/>
      <c r="O613" s="99"/>
      <c r="P613" s="99"/>
      <c r="Q613" s="99"/>
      <c r="R613" s="99"/>
      <c r="S613" s="99"/>
      <c r="T613" s="99"/>
      <c r="U613" s="99"/>
      <c r="W613" s="97"/>
      <c r="X613" s="97"/>
      <c r="Y613" s="97"/>
      <c r="Z613" s="97"/>
      <c r="AA613" s="97"/>
      <c r="AB613" s="97"/>
      <c r="AC613" s="97"/>
    </row>
    <row r="614" spans="1:29" x14ac:dyDescent="0.2">
      <c r="A614" s="11">
        <f t="shared" si="79"/>
        <v>2041</v>
      </c>
      <c r="B614" s="11">
        <f t="shared" si="80"/>
        <v>1</v>
      </c>
      <c r="C614" s="10">
        <f t="shared" si="81"/>
        <v>0.11500500249713598</v>
      </c>
      <c r="D614" s="10">
        <f t="shared" si="81"/>
        <v>9.2872183862630006E-2</v>
      </c>
      <c r="E614" s="10">
        <f t="shared" si="81"/>
        <v>8.8153266963462484E-2</v>
      </c>
      <c r="F614" s="10">
        <f t="shared" si="81"/>
        <v>0.16799416561126931</v>
      </c>
      <c r="G614" s="217"/>
      <c r="H614" s="10">
        <f t="shared" ref="H614:I633" si="82">+H602*((H602/H590))</f>
        <v>0.12950351262781043</v>
      </c>
      <c r="I614" s="10">
        <f t="shared" si="82"/>
        <v>0.24664112955308476</v>
      </c>
      <c r="J614" s="1"/>
      <c r="K614" s="1"/>
      <c r="L614" s="1"/>
      <c r="O614" s="99"/>
      <c r="P614" s="99"/>
      <c r="Q614" s="99"/>
      <c r="R614" s="99"/>
      <c r="S614" s="99"/>
      <c r="T614" s="99"/>
      <c r="U614" s="99"/>
      <c r="W614" s="97"/>
      <c r="X614" s="97"/>
      <c r="Y614" s="97"/>
      <c r="Z614" s="97"/>
      <c r="AA614" s="97"/>
      <c r="AB614" s="97"/>
      <c r="AC614" s="97"/>
    </row>
    <row r="615" spans="1:29" x14ac:dyDescent="0.2">
      <c r="A615" s="11">
        <f t="shared" si="79"/>
        <v>2041</v>
      </c>
      <c r="B615" s="11">
        <f t="shared" si="80"/>
        <v>2</v>
      </c>
      <c r="C615" s="10">
        <f t="shared" si="81"/>
        <v>0.11809272674268177</v>
      </c>
      <c r="D615" s="10">
        <f t="shared" si="81"/>
        <v>9.4057646612032683E-2</v>
      </c>
      <c r="E615" s="10">
        <f t="shared" si="81"/>
        <v>8.7583900723238017E-2</v>
      </c>
      <c r="F615" s="10">
        <f t="shared" si="81"/>
        <v>0.17038235863653117</v>
      </c>
      <c r="G615" s="217"/>
      <c r="H615" s="10">
        <f t="shared" si="82"/>
        <v>0.13254654365545215</v>
      </c>
      <c r="I615" s="10">
        <f t="shared" si="82"/>
        <v>0.25820219616253381</v>
      </c>
      <c r="J615" s="1"/>
      <c r="K615" s="1"/>
      <c r="L615" s="1"/>
      <c r="O615" s="99"/>
      <c r="P615" s="99"/>
      <c r="Q615" s="99"/>
      <c r="R615" s="99"/>
      <c r="S615" s="99"/>
      <c r="T615" s="99"/>
      <c r="U615" s="99"/>
      <c r="W615" s="97"/>
      <c r="X615" s="97"/>
      <c r="Y615" s="97"/>
      <c r="Z615" s="97"/>
      <c r="AA615" s="97"/>
      <c r="AB615" s="97"/>
      <c r="AC615" s="97"/>
    </row>
    <row r="616" spans="1:29" x14ac:dyDescent="0.2">
      <c r="A616" s="11">
        <f t="shared" si="79"/>
        <v>2041</v>
      </c>
      <c r="B616" s="11">
        <f t="shared" si="80"/>
        <v>3</v>
      </c>
      <c r="C616" s="10">
        <f t="shared" si="81"/>
        <v>0.11746584749761114</v>
      </c>
      <c r="D616" s="10">
        <f t="shared" si="81"/>
        <v>9.3445911043131019E-2</v>
      </c>
      <c r="E616" s="10">
        <f t="shared" si="81"/>
        <v>8.7608378673533147E-2</v>
      </c>
      <c r="F616" s="10">
        <f t="shared" si="81"/>
        <v>0.17156773242678069</v>
      </c>
      <c r="G616" s="217"/>
      <c r="H616" s="10">
        <f t="shared" si="82"/>
        <v>0.13209615220894277</v>
      </c>
      <c r="I616" s="10">
        <f t="shared" si="82"/>
        <v>0.26323249131181459</v>
      </c>
      <c r="J616" s="1"/>
      <c r="K616" s="1"/>
      <c r="L616" s="1"/>
      <c r="O616" s="99"/>
      <c r="P616" s="99"/>
      <c r="Q616" s="99"/>
      <c r="R616" s="99"/>
      <c r="S616" s="99"/>
      <c r="T616" s="99"/>
      <c r="U616" s="99"/>
      <c r="W616" s="97"/>
      <c r="X616" s="97"/>
      <c r="Y616" s="97"/>
      <c r="Z616" s="97"/>
      <c r="AA616" s="97"/>
      <c r="AB616" s="97"/>
      <c r="AC616" s="97"/>
    </row>
    <row r="617" spans="1:29" x14ac:dyDescent="0.2">
      <c r="A617" s="11">
        <f t="shared" si="79"/>
        <v>2041</v>
      </c>
      <c r="B617" s="11">
        <f t="shared" si="80"/>
        <v>4</v>
      </c>
      <c r="C617" s="10">
        <f t="shared" si="81"/>
        <v>0.11711761874898184</v>
      </c>
      <c r="D617" s="10">
        <f t="shared" si="81"/>
        <v>9.4643857859295841E-2</v>
      </c>
      <c r="E617" s="10">
        <f t="shared" si="81"/>
        <v>8.990747566786024E-2</v>
      </c>
      <c r="F617" s="10">
        <f t="shared" si="81"/>
        <v>0.17201723944963287</v>
      </c>
      <c r="G617" s="217"/>
      <c r="H617" s="10">
        <f t="shared" si="82"/>
        <v>0.13185054466805712</v>
      </c>
      <c r="I617" s="10">
        <f t="shared" si="82"/>
        <v>0.26031978351208623</v>
      </c>
      <c r="J617" s="1"/>
      <c r="K617" s="1"/>
      <c r="L617" s="1"/>
      <c r="O617" s="99"/>
      <c r="P617" s="99"/>
      <c r="Q617" s="99"/>
      <c r="R617" s="99"/>
      <c r="S617" s="99"/>
      <c r="T617" s="99"/>
      <c r="U617" s="99"/>
      <c r="W617" s="97"/>
      <c r="X617" s="97"/>
      <c r="Y617" s="97"/>
      <c r="Z617" s="97"/>
      <c r="AA617" s="97"/>
      <c r="AB617" s="97"/>
      <c r="AC617" s="97"/>
    </row>
    <row r="618" spans="1:29" x14ac:dyDescent="0.2">
      <c r="A618" s="11">
        <f t="shared" si="79"/>
        <v>2041</v>
      </c>
      <c r="B618" s="11">
        <f t="shared" si="80"/>
        <v>5</v>
      </c>
      <c r="C618" s="10">
        <f t="shared" si="81"/>
        <v>0.11680096347492656</v>
      </c>
      <c r="D618" s="10">
        <f t="shared" si="81"/>
        <v>9.4284673653651854E-2</v>
      </c>
      <c r="E618" s="10">
        <f t="shared" si="81"/>
        <v>8.9041085363018802E-2</v>
      </c>
      <c r="F618" s="10">
        <f t="shared" si="81"/>
        <v>0.17005976046560753</v>
      </c>
      <c r="G618" s="217"/>
      <c r="H618" s="10">
        <f t="shared" si="82"/>
        <v>0.13136574873317325</v>
      </c>
      <c r="I618" s="10">
        <f t="shared" si="82"/>
        <v>0.24750050074570396</v>
      </c>
      <c r="J618" s="1"/>
      <c r="K618" s="1"/>
      <c r="L618" s="1"/>
      <c r="O618" s="99"/>
      <c r="P618" s="99"/>
      <c r="Q618" s="99"/>
      <c r="R618" s="99"/>
      <c r="S618" s="99"/>
      <c r="T618" s="99"/>
      <c r="U618" s="99"/>
      <c r="W618" s="97"/>
      <c r="X618" s="97"/>
      <c r="Y618" s="97"/>
      <c r="Z618" s="97"/>
      <c r="AA618" s="97"/>
      <c r="AB618" s="97"/>
      <c r="AC618" s="97"/>
    </row>
    <row r="619" spans="1:29" x14ac:dyDescent="0.2">
      <c r="A619" s="11">
        <f t="shared" si="79"/>
        <v>2041</v>
      </c>
      <c r="B619" s="11">
        <f t="shared" si="80"/>
        <v>6</v>
      </c>
      <c r="C619" s="10">
        <f t="shared" si="81"/>
        <v>0.11406211841917095</v>
      </c>
      <c r="D619" s="10">
        <f t="shared" si="81"/>
        <v>9.4496224068683812E-2</v>
      </c>
      <c r="E619" s="10">
        <f t="shared" si="81"/>
        <v>8.9751691103886075E-2</v>
      </c>
      <c r="F619" s="10">
        <f t="shared" si="81"/>
        <v>0.16673409462789812</v>
      </c>
      <c r="G619" s="217"/>
      <c r="H619" s="10">
        <f t="shared" si="82"/>
        <v>0.12879201753510677</v>
      </c>
      <c r="I619" s="10">
        <f t="shared" si="82"/>
        <v>0.23048782872883414</v>
      </c>
      <c r="J619" s="1"/>
      <c r="K619" s="1"/>
      <c r="L619" s="1"/>
      <c r="O619" s="99"/>
      <c r="P619" s="99"/>
      <c r="Q619" s="99"/>
      <c r="R619" s="99"/>
      <c r="S619" s="99"/>
      <c r="T619" s="99"/>
      <c r="U619" s="99"/>
      <c r="W619" s="97"/>
      <c r="X619" s="97"/>
      <c r="Y619" s="97"/>
      <c r="Z619" s="97"/>
      <c r="AA619" s="97"/>
      <c r="AB619" s="97"/>
      <c r="AC619" s="97"/>
    </row>
    <row r="620" spans="1:29" x14ac:dyDescent="0.2">
      <c r="A620" s="11">
        <f t="shared" si="79"/>
        <v>2041</v>
      </c>
      <c r="B620" s="11">
        <f t="shared" si="80"/>
        <v>7</v>
      </c>
      <c r="C620" s="10">
        <f t="shared" ref="C620:F635" si="83">+C608*((C608/C596))</f>
        <v>0.11345857148933743</v>
      </c>
      <c r="D620" s="10">
        <f t="shared" si="83"/>
        <v>9.3151323171953002E-2</v>
      </c>
      <c r="E620" s="10">
        <f t="shared" si="83"/>
        <v>9.1080222632605429E-2</v>
      </c>
      <c r="F620" s="10">
        <f t="shared" si="83"/>
        <v>0.16604419501678352</v>
      </c>
      <c r="G620" s="217"/>
      <c r="H620" s="10">
        <f t="shared" si="82"/>
        <v>0.12723089759998146</v>
      </c>
      <c r="I620" s="10">
        <f t="shared" si="82"/>
        <v>0.22336836370269236</v>
      </c>
      <c r="J620" s="1"/>
      <c r="K620" s="1"/>
      <c r="L620" s="1"/>
      <c r="O620" s="99"/>
      <c r="P620" s="99"/>
      <c r="Q620" s="99"/>
      <c r="R620" s="99"/>
      <c r="S620" s="99"/>
      <c r="T620" s="99"/>
      <c r="U620" s="99"/>
      <c r="W620" s="97"/>
      <c r="X620" s="97"/>
      <c r="Y620" s="97"/>
      <c r="Z620" s="97"/>
      <c r="AA620" s="97"/>
      <c r="AB620" s="97"/>
      <c r="AC620" s="97"/>
    </row>
    <row r="621" spans="1:29" x14ac:dyDescent="0.2">
      <c r="A621" s="11">
        <f t="shared" si="79"/>
        <v>2041</v>
      </c>
      <c r="B621" s="11">
        <f t="shared" si="80"/>
        <v>8</v>
      </c>
      <c r="C621" s="10">
        <f t="shared" si="83"/>
        <v>0.11382020622742839</v>
      </c>
      <c r="D621" s="10">
        <f t="shared" si="83"/>
        <v>9.4618277215107988E-2</v>
      </c>
      <c r="E621" s="10">
        <f t="shared" si="83"/>
        <v>9.1599927003192791E-2</v>
      </c>
      <c r="F621" s="10">
        <f t="shared" si="83"/>
        <v>0.16605806573968845</v>
      </c>
      <c r="G621" s="217"/>
      <c r="H621" s="10">
        <f t="shared" si="82"/>
        <v>0.128240274079643</v>
      </c>
      <c r="I621" s="10">
        <f t="shared" si="82"/>
        <v>0.22182681351939332</v>
      </c>
      <c r="J621" s="1"/>
      <c r="K621" s="1"/>
      <c r="L621" s="1"/>
      <c r="O621" s="99"/>
      <c r="P621" s="99"/>
      <c r="Q621" s="99"/>
      <c r="R621" s="99"/>
      <c r="S621" s="99"/>
      <c r="T621" s="99"/>
      <c r="U621" s="99"/>
      <c r="W621" s="97"/>
      <c r="X621" s="97"/>
      <c r="Y621" s="97"/>
      <c r="Z621" s="97"/>
      <c r="AA621" s="97"/>
      <c r="AB621" s="97"/>
      <c r="AC621" s="97"/>
    </row>
    <row r="622" spans="1:29" x14ac:dyDescent="0.2">
      <c r="A622" s="11">
        <f t="shared" si="79"/>
        <v>2041</v>
      </c>
      <c r="B622" s="11">
        <f t="shared" si="80"/>
        <v>9</v>
      </c>
      <c r="C622" s="10">
        <f t="shared" si="83"/>
        <v>0.11370542987964692</v>
      </c>
      <c r="D622" s="10">
        <f t="shared" si="83"/>
        <v>9.4767054771213985E-2</v>
      </c>
      <c r="E622" s="10">
        <f t="shared" si="83"/>
        <v>9.3304442480851985E-2</v>
      </c>
      <c r="F622" s="10">
        <f t="shared" si="83"/>
        <v>0.16681638798328866</v>
      </c>
      <c r="G622" s="217"/>
      <c r="H622" s="10">
        <f t="shared" si="82"/>
        <v>0.12778330848144762</v>
      </c>
      <c r="I622" s="10">
        <f t="shared" si="82"/>
        <v>0.22145651611135991</v>
      </c>
      <c r="J622" s="1"/>
      <c r="K622" s="1"/>
      <c r="L622" s="1"/>
      <c r="O622" s="99"/>
      <c r="P622" s="99"/>
      <c r="Q622" s="99"/>
      <c r="R622" s="99"/>
      <c r="S622" s="99"/>
      <c r="T622" s="99"/>
      <c r="U622" s="99"/>
      <c r="W622" s="97"/>
      <c r="X622" s="97"/>
      <c r="Y622" s="97"/>
      <c r="Z622" s="97"/>
      <c r="AA622" s="97"/>
      <c r="AB622" s="97"/>
      <c r="AC622" s="97"/>
    </row>
    <row r="623" spans="1:29" x14ac:dyDescent="0.2">
      <c r="A623" s="11">
        <f t="shared" si="79"/>
        <v>2041</v>
      </c>
      <c r="B623" s="11">
        <f t="shared" si="80"/>
        <v>10</v>
      </c>
      <c r="C623" s="10">
        <f t="shared" si="83"/>
        <v>0.11544460838889453</v>
      </c>
      <c r="D623" s="10">
        <f t="shared" si="83"/>
        <v>9.5310373964469799E-2</v>
      </c>
      <c r="E623" s="10">
        <f t="shared" si="83"/>
        <v>9.1128439241011078E-2</v>
      </c>
      <c r="F623" s="10">
        <f t="shared" si="83"/>
        <v>0.16803277003258715</v>
      </c>
      <c r="G623" s="217"/>
      <c r="H623" s="10">
        <f t="shared" si="82"/>
        <v>0.12984533955564481</v>
      </c>
      <c r="I623" s="10">
        <f t="shared" si="82"/>
        <v>0.23271962399707213</v>
      </c>
      <c r="J623" s="1"/>
      <c r="K623" s="1"/>
      <c r="L623" s="1"/>
      <c r="O623" s="99"/>
      <c r="P623" s="99"/>
      <c r="Q623" s="99"/>
      <c r="R623" s="99"/>
      <c r="S623" s="99"/>
      <c r="T623" s="99"/>
      <c r="U623" s="99"/>
      <c r="W623" s="97"/>
      <c r="X623" s="97"/>
      <c r="Y623" s="97"/>
      <c r="Z623" s="97"/>
      <c r="AA623" s="97"/>
      <c r="AB623" s="97"/>
      <c r="AC623" s="97"/>
    </row>
    <row r="624" spans="1:29" x14ac:dyDescent="0.2">
      <c r="A624" s="11">
        <f t="shared" si="79"/>
        <v>2041</v>
      </c>
      <c r="B624" s="11">
        <f t="shared" si="80"/>
        <v>11</v>
      </c>
      <c r="C624" s="10">
        <f t="shared" si="83"/>
        <v>0.11686696271970719</v>
      </c>
      <c r="D624" s="10">
        <f t="shared" si="83"/>
        <v>9.481643902560781E-2</v>
      </c>
      <c r="E624" s="10">
        <f t="shared" si="83"/>
        <v>8.8388725085776318E-2</v>
      </c>
      <c r="F624" s="10">
        <f t="shared" si="83"/>
        <v>0.17131526581597092</v>
      </c>
      <c r="G624" s="217"/>
      <c r="H624" s="10">
        <f t="shared" si="82"/>
        <v>0.13149800522856553</v>
      </c>
      <c r="I624" s="10">
        <f t="shared" si="82"/>
        <v>0.24866559292974044</v>
      </c>
      <c r="J624" s="1"/>
      <c r="K624" s="1"/>
      <c r="L624" s="1"/>
      <c r="O624" s="99"/>
      <c r="P624" s="99"/>
      <c r="Q624" s="99"/>
      <c r="R624" s="99"/>
      <c r="S624" s="99"/>
      <c r="T624" s="99"/>
      <c r="U624" s="99"/>
      <c r="W624" s="97"/>
      <c r="X624" s="97"/>
      <c r="Y624" s="97"/>
      <c r="Z624" s="97"/>
      <c r="AA624" s="97"/>
      <c r="AB624" s="97"/>
      <c r="AC624" s="97"/>
    </row>
    <row r="625" spans="1:29" x14ac:dyDescent="0.2">
      <c r="A625" s="11">
        <f t="shared" si="79"/>
        <v>2041</v>
      </c>
      <c r="B625" s="11">
        <f t="shared" si="80"/>
        <v>12</v>
      </c>
      <c r="C625" s="10">
        <f t="shared" si="83"/>
        <v>0.11660333943980651</v>
      </c>
      <c r="D625" s="10">
        <f t="shared" si="83"/>
        <v>9.3899038783614455E-2</v>
      </c>
      <c r="E625" s="10">
        <f t="shared" si="83"/>
        <v>8.8642294896089116E-2</v>
      </c>
      <c r="F625" s="10">
        <f t="shared" si="83"/>
        <v>0.17153802309943125</v>
      </c>
      <c r="G625" s="217"/>
      <c r="H625" s="10">
        <f t="shared" si="82"/>
        <v>0.13096858926659169</v>
      </c>
      <c r="I625" s="10">
        <f t="shared" si="82"/>
        <v>0.25996147713264128</v>
      </c>
      <c r="J625" s="1"/>
      <c r="K625" s="1"/>
      <c r="L625" s="1"/>
      <c r="O625" s="99"/>
      <c r="P625" s="99"/>
      <c r="Q625" s="99"/>
      <c r="R625" s="99"/>
      <c r="S625" s="99"/>
      <c r="T625" s="99"/>
      <c r="U625" s="99"/>
      <c r="W625" s="97"/>
      <c r="X625" s="97"/>
      <c r="Y625" s="97"/>
      <c r="Z625" s="97"/>
      <c r="AA625" s="97"/>
      <c r="AB625" s="97"/>
      <c r="AC625" s="97"/>
    </row>
    <row r="626" spans="1:29" x14ac:dyDescent="0.2">
      <c r="A626" s="11">
        <f t="shared" si="79"/>
        <v>2042</v>
      </c>
      <c r="B626" s="11">
        <f t="shared" si="80"/>
        <v>1</v>
      </c>
      <c r="C626" s="10">
        <f t="shared" si="83"/>
        <v>0.11491637924832372</v>
      </c>
      <c r="D626" s="10">
        <f t="shared" si="83"/>
        <v>9.270122403224261E-2</v>
      </c>
      <c r="E626" s="10">
        <f t="shared" si="83"/>
        <v>8.8027595366202999E-2</v>
      </c>
      <c r="F626" s="10">
        <f t="shared" si="83"/>
        <v>0.16820489007151029</v>
      </c>
      <c r="G626" s="217"/>
      <c r="H626" s="10">
        <f t="shared" si="82"/>
        <v>0.12994011209387865</v>
      </c>
      <c r="I626" s="10">
        <f t="shared" si="82"/>
        <v>0.24645106705391429</v>
      </c>
      <c r="J626" s="1"/>
      <c r="K626" s="1"/>
      <c r="L626" s="1"/>
      <c r="O626" s="99"/>
      <c r="P626" s="99"/>
      <c r="Q626" s="99"/>
      <c r="R626" s="99"/>
      <c r="S626" s="99"/>
      <c r="T626" s="99"/>
      <c r="U626" s="99"/>
      <c r="W626" s="97"/>
      <c r="X626" s="97"/>
      <c r="Y626" s="97"/>
      <c r="Z626" s="97"/>
      <c r="AA626" s="97"/>
      <c r="AB626" s="97"/>
      <c r="AC626" s="97"/>
    </row>
    <row r="627" spans="1:29" x14ac:dyDescent="0.2">
      <c r="A627" s="11">
        <f t="shared" si="79"/>
        <v>2042</v>
      </c>
      <c r="B627" s="11">
        <f t="shared" si="80"/>
        <v>2</v>
      </c>
      <c r="C627" s="10">
        <f t="shared" si="83"/>
        <v>0.11800172408299059</v>
      </c>
      <c r="D627" s="10">
        <f t="shared" si="83"/>
        <v>9.3884504572698105E-2</v>
      </c>
      <c r="E627" s="10">
        <f t="shared" si="83"/>
        <v>8.7459040816427427E-2</v>
      </c>
      <c r="F627" s="10">
        <f t="shared" si="83"/>
        <v>0.1705960787406052</v>
      </c>
      <c r="G627" s="217"/>
      <c r="H627" s="10">
        <f t="shared" si="82"/>
        <v>0.13299340219245165</v>
      </c>
      <c r="I627" s="10">
        <f t="shared" si="82"/>
        <v>0.25800322466583786</v>
      </c>
      <c r="J627" s="1"/>
      <c r="K627" s="1"/>
      <c r="L627" s="1"/>
      <c r="O627" s="99"/>
      <c r="P627" s="99"/>
      <c r="Q627" s="99"/>
      <c r="R627" s="99"/>
      <c r="S627" s="99"/>
      <c r="T627" s="99"/>
      <c r="U627" s="99"/>
      <c r="W627" s="97"/>
      <c r="X627" s="97"/>
      <c r="Y627" s="97"/>
      <c r="Z627" s="97"/>
      <c r="AA627" s="97"/>
      <c r="AB627" s="97"/>
      <c r="AC627" s="97"/>
    </row>
    <row r="628" spans="1:29" x14ac:dyDescent="0.2">
      <c r="A628" s="11">
        <f t="shared" si="79"/>
        <v>2042</v>
      </c>
      <c r="B628" s="11">
        <f t="shared" si="80"/>
        <v>3</v>
      </c>
      <c r="C628" s="10">
        <f t="shared" si="83"/>
        <v>0.11737532791321323</v>
      </c>
      <c r="D628" s="10">
        <f t="shared" si="83"/>
        <v>9.3273895091336864E-2</v>
      </c>
      <c r="E628" s="10">
        <f t="shared" si="83"/>
        <v>8.7483483870873319E-2</v>
      </c>
      <c r="F628" s="10">
        <f t="shared" si="83"/>
        <v>0.1717829394113736</v>
      </c>
      <c r="G628" s="217"/>
      <c r="H628" s="10">
        <f t="shared" si="82"/>
        <v>0.13254149232639459</v>
      </c>
      <c r="I628" s="10">
        <f t="shared" si="82"/>
        <v>0.26302964345244806</v>
      </c>
      <c r="J628" s="1"/>
      <c r="K628" s="1"/>
      <c r="L628" s="1"/>
      <c r="O628" s="99"/>
      <c r="P628" s="99"/>
      <c r="Q628" s="99"/>
      <c r="R628" s="99"/>
      <c r="S628" s="99"/>
      <c r="T628" s="99"/>
      <c r="U628" s="99"/>
      <c r="W628" s="97"/>
      <c r="X628" s="97"/>
      <c r="Y628" s="97"/>
      <c r="Z628" s="97"/>
      <c r="AA628" s="97"/>
      <c r="AB628" s="97"/>
      <c r="AC628" s="97"/>
    </row>
    <row r="629" spans="1:29" x14ac:dyDescent="0.2">
      <c r="A629" s="11">
        <f t="shared" si="79"/>
        <v>2042</v>
      </c>
      <c r="B629" s="11">
        <f t="shared" si="80"/>
        <v>4</v>
      </c>
      <c r="C629" s="10">
        <f t="shared" si="83"/>
        <v>0.11702736751085033</v>
      </c>
      <c r="D629" s="10">
        <f t="shared" si="83"/>
        <v>9.4469636717788408E-2</v>
      </c>
      <c r="E629" s="10">
        <f t="shared" si="83"/>
        <v>8.9779303264704305E-2</v>
      </c>
      <c r="F629" s="10">
        <f t="shared" si="83"/>
        <v>0.17223301027597843</v>
      </c>
      <c r="G629" s="217"/>
      <c r="H629" s="10">
        <f t="shared" si="82"/>
        <v>0.13229505676070072</v>
      </c>
      <c r="I629" s="10">
        <f t="shared" si="82"/>
        <v>0.26011918019532598</v>
      </c>
      <c r="J629" s="1"/>
      <c r="K629" s="1"/>
      <c r="L629" s="1"/>
      <c r="O629" s="99"/>
      <c r="P629" s="99"/>
      <c r="Q629" s="99"/>
      <c r="R629" s="99"/>
      <c r="S629" s="99"/>
      <c r="T629" s="99"/>
      <c r="U629" s="99"/>
      <c r="W629" s="97"/>
      <c r="X629" s="97"/>
      <c r="Y629" s="97"/>
      <c r="Z629" s="97"/>
      <c r="AA629" s="97"/>
      <c r="AB629" s="97"/>
      <c r="AC629" s="97"/>
    </row>
    <row r="630" spans="1:29" x14ac:dyDescent="0.2">
      <c r="A630" s="11">
        <f t="shared" si="79"/>
        <v>2042</v>
      </c>
      <c r="B630" s="11">
        <f t="shared" si="80"/>
        <v>5</v>
      </c>
      <c r="C630" s="10">
        <f t="shared" si="83"/>
        <v>0.11671095625243376</v>
      </c>
      <c r="D630" s="10">
        <f t="shared" si="83"/>
        <v>9.4111113701192864E-2</v>
      </c>
      <c r="E630" s="10">
        <f t="shared" si="83"/>
        <v>8.8914148088828721E-2</v>
      </c>
      <c r="F630" s="10">
        <f t="shared" si="83"/>
        <v>0.17027307591678664</v>
      </c>
      <c r="G630" s="217"/>
      <c r="H630" s="10">
        <f t="shared" si="82"/>
        <v>0.13180862641728203</v>
      </c>
      <c r="I630" s="10">
        <f t="shared" si="82"/>
        <v>0.24730977601214915</v>
      </c>
      <c r="J630" s="1"/>
      <c r="K630" s="1"/>
      <c r="L630" s="1"/>
      <c r="O630" s="99"/>
      <c r="P630" s="99"/>
      <c r="Q630" s="99"/>
      <c r="R630" s="99"/>
      <c r="S630" s="99"/>
      <c r="T630" s="99"/>
      <c r="U630" s="99"/>
      <c r="W630" s="97"/>
      <c r="X630" s="97"/>
      <c r="Y630" s="97"/>
      <c r="Z630" s="97"/>
      <c r="AA630" s="97"/>
      <c r="AB630" s="97"/>
      <c r="AC630" s="97"/>
    </row>
    <row r="631" spans="1:29" x14ac:dyDescent="0.2">
      <c r="A631" s="11">
        <f t="shared" si="79"/>
        <v>2042</v>
      </c>
      <c r="B631" s="11">
        <f t="shared" si="80"/>
        <v>6</v>
      </c>
      <c r="C631" s="10">
        <f t="shared" si="83"/>
        <v>0.11397422176005853</v>
      </c>
      <c r="D631" s="10">
        <f t="shared" si="83"/>
        <v>9.4322274692593702E-2</v>
      </c>
      <c r="E631" s="10">
        <f t="shared" si="83"/>
        <v>8.9623740787734496E-2</v>
      </c>
      <c r="F631" s="10">
        <f t="shared" si="83"/>
        <v>0.1669432385107609</v>
      </c>
      <c r="G631" s="217"/>
      <c r="H631" s="10">
        <f t="shared" si="82"/>
        <v>0.12922621831428782</v>
      </c>
      <c r="I631" s="10">
        <f t="shared" si="82"/>
        <v>0.23031021401860333</v>
      </c>
      <c r="J631" s="1"/>
      <c r="K631" s="1"/>
      <c r="L631" s="1"/>
      <c r="O631" s="99"/>
      <c r="P631" s="99"/>
      <c r="Q631" s="99"/>
      <c r="R631" s="99"/>
      <c r="S631" s="99"/>
      <c r="T631" s="99"/>
      <c r="U631" s="99"/>
      <c r="W631" s="97"/>
      <c r="X631" s="97"/>
      <c r="Y631" s="97"/>
      <c r="Z631" s="97"/>
      <c r="AA631" s="97"/>
      <c r="AB631" s="97"/>
      <c r="AC631" s="97"/>
    </row>
    <row r="632" spans="1:29" x14ac:dyDescent="0.2">
      <c r="A632" s="11">
        <f t="shared" si="79"/>
        <v>2042</v>
      </c>
      <c r="B632" s="11">
        <f t="shared" si="80"/>
        <v>7</v>
      </c>
      <c r="C632" s="10">
        <f t="shared" si="83"/>
        <v>0.11337113992555627</v>
      </c>
      <c r="D632" s="10">
        <f t="shared" si="83"/>
        <v>9.2979849499777972E-2</v>
      </c>
      <c r="E632" s="10">
        <f t="shared" si="83"/>
        <v>9.0950378357387188E-2</v>
      </c>
      <c r="F632" s="10">
        <f t="shared" si="83"/>
        <v>0.16625247352005026</v>
      </c>
      <c r="G632" s="217"/>
      <c r="H632" s="10">
        <f t="shared" si="82"/>
        <v>0.12765983532400429</v>
      </c>
      <c r="I632" s="10">
        <f t="shared" si="82"/>
        <v>0.22319623527659457</v>
      </c>
      <c r="J632" s="1"/>
      <c r="K632" s="1"/>
      <c r="L632" s="1"/>
      <c r="O632" s="99"/>
      <c r="P632" s="99"/>
      <c r="Q632" s="99"/>
      <c r="R632" s="99"/>
      <c r="S632" s="99"/>
      <c r="T632" s="99"/>
      <c r="U632" s="99"/>
      <c r="W632" s="97"/>
      <c r="X632" s="97"/>
      <c r="Y632" s="97"/>
      <c r="Z632" s="97"/>
      <c r="AA632" s="97"/>
      <c r="AB632" s="97"/>
      <c r="AC632" s="97"/>
    </row>
    <row r="633" spans="1:29" x14ac:dyDescent="0.2">
      <c r="A633" s="11">
        <f t="shared" si="79"/>
        <v>2042</v>
      </c>
      <c r="B633" s="11">
        <f t="shared" si="80"/>
        <v>8</v>
      </c>
      <c r="C633" s="10">
        <f t="shared" si="83"/>
        <v>0.11373249598667948</v>
      </c>
      <c r="D633" s="10">
        <f t="shared" si="83"/>
        <v>9.4444103162647161E-2</v>
      </c>
      <c r="E633" s="10">
        <f t="shared" si="83"/>
        <v>9.1469341835655901E-2</v>
      </c>
      <c r="F633" s="10">
        <f t="shared" si="83"/>
        <v>0.16626636164177727</v>
      </c>
      <c r="G633" s="217"/>
      <c r="H633" s="10">
        <f t="shared" si="82"/>
        <v>0.1286726147479037</v>
      </c>
      <c r="I633" s="10">
        <f t="shared" si="82"/>
        <v>0.22165587301714648</v>
      </c>
      <c r="J633" s="1"/>
      <c r="K633" s="1"/>
      <c r="L633" s="1"/>
      <c r="O633" s="99"/>
      <c r="P633" s="99"/>
      <c r="Q633" s="99"/>
      <c r="R633" s="99"/>
      <c r="S633" s="99"/>
      <c r="T633" s="99"/>
      <c r="U633" s="99"/>
      <c r="W633" s="97"/>
      <c r="X633" s="97"/>
      <c r="Y633" s="97"/>
      <c r="Z633" s="97"/>
      <c r="AA633" s="97"/>
      <c r="AB633" s="97"/>
      <c r="AC633" s="97"/>
    </row>
    <row r="634" spans="1:29" x14ac:dyDescent="0.2">
      <c r="A634" s="11">
        <f t="shared" si="79"/>
        <v>2042</v>
      </c>
      <c r="B634" s="11">
        <f t="shared" si="80"/>
        <v>9</v>
      </c>
      <c r="C634" s="10">
        <f t="shared" si="83"/>
        <v>0.11361780808594474</v>
      </c>
      <c r="D634" s="10">
        <f t="shared" si="83"/>
        <v>9.4592606847883537E-2</v>
      </c>
      <c r="E634" s="10">
        <f t="shared" si="83"/>
        <v>9.3171427350251801E-2</v>
      </c>
      <c r="F634" s="10">
        <f t="shared" si="83"/>
        <v>0.16702563509130114</v>
      </c>
      <c r="G634" s="217"/>
      <c r="H634" s="10">
        <f t="shared" ref="H634:I653" si="84">+H622*((H622/H610))</f>
        <v>0.12821410856650609</v>
      </c>
      <c r="I634" s="10">
        <f t="shared" si="84"/>
        <v>0.221285860961564</v>
      </c>
      <c r="J634" s="1"/>
      <c r="K634" s="1"/>
      <c r="L634" s="1"/>
      <c r="O634" s="99"/>
      <c r="P634" s="99"/>
      <c r="Q634" s="99"/>
      <c r="R634" s="99"/>
      <c r="S634" s="99"/>
      <c r="T634" s="99"/>
      <c r="U634" s="99"/>
      <c r="W634" s="97"/>
      <c r="X634" s="97"/>
      <c r="Y634" s="97"/>
      <c r="Z634" s="97"/>
      <c r="AA634" s="97"/>
      <c r="AB634" s="97"/>
      <c r="AC634" s="97"/>
    </row>
    <row r="635" spans="1:29" x14ac:dyDescent="0.2">
      <c r="A635" s="11">
        <f t="shared" si="79"/>
        <v>2042</v>
      </c>
      <c r="B635" s="11">
        <f t="shared" si="80"/>
        <v>10</v>
      </c>
      <c r="C635" s="10">
        <f t="shared" si="83"/>
        <v>0.1153556463782765</v>
      </c>
      <c r="D635" s="10">
        <f t="shared" si="83"/>
        <v>9.5134925894989411E-2</v>
      </c>
      <c r="E635" s="10">
        <f t="shared" si="83"/>
        <v>9.0998526228031854E-2</v>
      </c>
      <c r="F635" s="10">
        <f t="shared" si="83"/>
        <v>0.16824354291650892</v>
      </c>
      <c r="G635" s="217"/>
      <c r="H635" s="10">
        <f t="shared" si="84"/>
        <v>0.13028309143411601</v>
      </c>
      <c r="I635" s="10">
        <f t="shared" si="84"/>
        <v>0.23254028945776381</v>
      </c>
      <c r="J635" s="1"/>
      <c r="K635" s="1"/>
      <c r="L635" s="1"/>
      <c r="O635" s="99"/>
      <c r="P635" s="99"/>
      <c r="Q635" s="99"/>
      <c r="R635" s="99"/>
      <c r="S635" s="99"/>
      <c r="T635" s="99"/>
      <c r="U635" s="99"/>
      <c r="W635" s="97"/>
      <c r="X635" s="97"/>
      <c r="Y635" s="97"/>
      <c r="Z635" s="97"/>
      <c r="AA635" s="97"/>
      <c r="AB635" s="97"/>
      <c r="AC635" s="97"/>
    </row>
    <row r="636" spans="1:29" x14ac:dyDescent="0.2">
      <c r="A636" s="11">
        <f t="shared" si="79"/>
        <v>2042</v>
      </c>
      <c r="B636" s="11">
        <f t="shared" si="80"/>
        <v>11</v>
      </c>
      <c r="C636" s="10">
        <f t="shared" ref="C636:F651" si="85">+C624*((C624/C612))</f>
        <v>0.1167769046379703</v>
      </c>
      <c r="D636" s="10">
        <f t="shared" si="85"/>
        <v>9.4641900195362061E-2</v>
      </c>
      <c r="E636" s="10">
        <f t="shared" si="85"/>
        <v>8.8262717818616679E-2</v>
      </c>
      <c r="F636" s="10">
        <f t="shared" si="85"/>
        <v>0.17153015611759992</v>
      </c>
      <c r="G636" s="217"/>
      <c r="H636" s="10">
        <f t="shared" si="84"/>
        <v>0.13194132879336201</v>
      </c>
      <c r="I636" s="10">
        <f t="shared" si="84"/>
        <v>0.24847397037215824</v>
      </c>
      <c r="J636" s="1"/>
      <c r="K636" s="1"/>
      <c r="L636" s="1"/>
      <c r="O636" s="99"/>
      <c r="P636" s="99"/>
      <c r="Q636" s="99"/>
      <c r="R636" s="99"/>
      <c r="S636" s="99"/>
      <c r="T636" s="99"/>
      <c r="U636" s="99"/>
      <c r="W636" s="97"/>
      <c r="X636" s="97"/>
      <c r="Y636" s="97"/>
      <c r="Z636" s="97"/>
      <c r="AA636" s="97"/>
      <c r="AB636" s="97"/>
      <c r="AC636" s="97"/>
    </row>
    <row r="637" spans="1:29" x14ac:dyDescent="0.2">
      <c r="A637" s="11">
        <f t="shared" si="79"/>
        <v>2042</v>
      </c>
      <c r="B637" s="11">
        <f t="shared" si="80"/>
        <v>12</v>
      </c>
      <c r="C637" s="10">
        <f t="shared" si="85"/>
        <v>0.116513484507072</v>
      </c>
      <c r="D637" s="10">
        <f t="shared" si="85"/>
        <v>9.3726188710790373E-2</v>
      </c>
      <c r="E637" s="10">
        <f t="shared" si="85"/>
        <v>8.8515926138945308E-2</v>
      </c>
      <c r="F637" s="10">
        <f t="shared" si="85"/>
        <v>0.17175319281795637</v>
      </c>
      <c r="G637" s="217"/>
      <c r="H637" s="10">
        <f t="shared" si="84"/>
        <v>0.13141012799388355</v>
      </c>
      <c r="I637" s="10">
        <f t="shared" si="84"/>
        <v>0.25976114992800431</v>
      </c>
      <c r="J637" s="1"/>
      <c r="K637" s="1"/>
      <c r="L637" s="1"/>
      <c r="O637" s="99"/>
      <c r="P637" s="99"/>
      <c r="Q637" s="99"/>
      <c r="R637" s="99"/>
      <c r="S637" s="99"/>
      <c r="T637" s="99"/>
      <c r="U637" s="99"/>
      <c r="W637" s="97"/>
      <c r="X637" s="97"/>
      <c r="Y637" s="97"/>
      <c r="Z637" s="97"/>
      <c r="AA637" s="97"/>
      <c r="AB637" s="97"/>
      <c r="AC637" s="97"/>
    </row>
    <row r="638" spans="1:29" x14ac:dyDescent="0.2">
      <c r="A638" s="11">
        <f t="shared" si="79"/>
        <v>2043</v>
      </c>
      <c r="B638" s="11">
        <f t="shared" si="80"/>
        <v>1</v>
      </c>
      <c r="C638" s="10">
        <f t="shared" si="85"/>
        <v>0.11482782429289054</v>
      </c>
      <c r="D638" s="10">
        <f t="shared" si="85"/>
        <v>9.2530578906025937E-2</v>
      </c>
      <c r="E638" s="10">
        <f t="shared" si="85"/>
        <v>8.7902102926800063E-2</v>
      </c>
      <c r="F638" s="10">
        <f t="shared" si="85"/>
        <v>0.16841587885520551</v>
      </c>
      <c r="G638" s="217"/>
      <c r="H638" s="10">
        <f t="shared" si="84"/>
        <v>0.13037818348213573</v>
      </c>
      <c r="I638" s="10">
        <f t="shared" si="84"/>
        <v>0.24626115101755663</v>
      </c>
      <c r="J638" s="1"/>
      <c r="K638" s="1"/>
      <c r="L638" s="1"/>
      <c r="O638" s="99"/>
      <c r="P638" s="99"/>
      <c r="Q638" s="99"/>
      <c r="R638" s="99"/>
      <c r="S638" s="99"/>
      <c r="T638" s="99"/>
      <c r="U638" s="99"/>
      <c r="W638" s="97"/>
      <c r="X638" s="97"/>
      <c r="Y638" s="97"/>
      <c r="Z638" s="97"/>
      <c r="AA638" s="97"/>
      <c r="AB638" s="97"/>
      <c r="AC638" s="97"/>
    </row>
    <row r="639" spans="1:29" x14ac:dyDescent="0.2">
      <c r="A639" s="11">
        <f t="shared" si="79"/>
        <v>2043</v>
      </c>
      <c r="B639" s="11">
        <f t="shared" si="80"/>
        <v>2</v>
      </c>
      <c r="C639" s="10">
        <f t="shared" si="85"/>
        <v>0.11791079155026064</v>
      </c>
      <c r="D639" s="10">
        <f t="shared" si="85"/>
        <v>9.3711681254561266E-2</v>
      </c>
      <c r="E639" s="10">
        <f t="shared" si="85"/>
        <v>8.7334358910324733E-2</v>
      </c>
      <c r="F639" s="10">
        <f t="shared" si="85"/>
        <v>0.17081006692573675</v>
      </c>
      <c r="G639" s="217"/>
      <c r="H639" s="10">
        <f t="shared" si="84"/>
        <v>0.13344176723838441</v>
      </c>
      <c r="I639" s="10">
        <f t="shared" si="84"/>
        <v>0.25780440649725872</v>
      </c>
      <c r="J639" s="1"/>
      <c r="K639" s="1"/>
      <c r="L639" s="1"/>
      <c r="O639" s="99"/>
      <c r="P639" s="99"/>
      <c r="Q639" s="99"/>
      <c r="R639" s="99"/>
      <c r="S639" s="99"/>
      <c r="T639" s="99"/>
      <c r="U639" s="99"/>
      <c r="W639" s="97"/>
      <c r="X639" s="97"/>
      <c r="Y639" s="97"/>
      <c r="Z639" s="97"/>
      <c r="AA639" s="97"/>
      <c r="AB639" s="97"/>
      <c r="AC639" s="97"/>
    </row>
    <row r="640" spans="1:29" x14ac:dyDescent="0.2">
      <c r="A640" s="11">
        <f t="shared" si="79"/>
        <v>2043</v>
      </c>
      <c r="B640" s="11">
        <f t="shared" si="80"/>
        <v>3</v>
      </c>
      <c r="C640" s="10">
        <f t="shared" si="85"/>
        <v>0.11728487808351708</v>
      </c>
      <c r="D640" s="10">
        <f t="shared" si="85"/>
        <v>9.3102195787829856E-2</v>
      </c>
      <c r="E640" s="10">
        <f t="shared" si="85"/>
        <v>8.7358767118669023E-2</v>
      </c>
      <c r="F640" s="10">
        <f t="shared" si="85"/>
        <v>0.17199841634210125</v>
      </c>
      <c r="G640" s="217"/>
      <c r="H640" s="10">
        <f t="shared" si="84"/>
        <v>0.13298833383368172</v>
      </c>
      <c r="I640" s="10">
        <f t="shared" si="84"/>
        <v>0.26282695190833671</v>
      </c>
      <c r="J640" s="1"/>
      <c r="K640" s="1"/>
      <c r="L640" s="1"/>
      <c r="O640" s="99"/>
      <c r="P640" s="99"/>
      <c r="Q640" s="99"/>
      <c r="R640" s="99"/>
      <c r="S640" s="99"/>
      <c r="T640" s="99"/>
      <c r="U640" s="99"/>
      <c r="W640" s="97"/>
      <c r="X640" s="97"/>
      <c r="Y640" s="97"/>
      <c r="Z640" s="97"/>
      <c r="AA640" s="97"/>
      <c r="AB640" s="97"/>
      <c r="AC640" s="97"/>
    </row>
    <row r="641" spans="1:29" x14ac:dyDescent="0.2">
      <c r="A641" s="11">
        <f t="shared" si="79"/>
        <v>2043</v>
      </c>
      <c r="B641" s="11">
        <f t="shared" si="80"/>
        <v>4</v>
      </c>
      <c r="C641" s="10">
        <f t="shared" si="85"/>
        <v>0.11693718582063203</v>
      </c>
      <c r="D641" s="10">
        <f t="shared" si="85"/>
        <v>9.4295736283898299E-2</v>
      </c>
      <c r="E641" s="10">
        <f t="shared" si="85"/>
        <v>8.9651313584562325E-2</v>
      </c>
      <c r="F641" s="10">
        <f t="shared" si="85"/>
        <v>0.17244905175571693</v>
      </c>
      <c r="G641" s="217"/>
      <c r="H641" s="10">
        <f t="shared" si="84"/>
        <v>0.13274106745163228</v>
      </c>
      <c r="I641" s="10">
        <f t="shared" si="84"/>
        <v>0.25991873146416866</v>
      </c>
      <c r="J641" s="1"/>
      <c r="K641" s="1"/>
      <c r="L641" s="1"/>
      <c r="O641" s="99"/>
      <c r="P641" s="99"/>
      <c r="Q641" s="99"/>
      <c r="R641" s="99"/>
      <c r="S641" s="99"/>
      <c r="T641" s="99"/>
      <c r="U641" s="99"/>
      <c r="W641" s="97"/>
      <c r="X641" s="97"/>
      <c r="Y641" s="97"/>
      <c r="Z641" s="97"/>
      <c r="AA641" s="97"/>
      <c r="AB641" s="97"/>
      <c r="AC641" s="97"/>
    </row>
    <row r="642" spans="1:29" x14ac:dyDescent="0.2">
      <c r="A642" s="11">
        <f t="shared" si="79"/>
        <v>2043</v>
      </c>
      <c r="B642" s="11">
        <f t="shared" si="80"/>
        <v>5</v>
      </c>
      <c r="C642" s="10">
        <f t="shared" si="85"/>
        <v>0.11662101838981488</v>
      </c>
      <c r="D642" s="10">
        <f t="shared" si="85"/>
        <v>9.3937873239229308E-2</v>
      </c>
      <c r="E642" s="10">
        <f t="shared" si="85"/>
        <v>8.8787391776848537E-2</v>
      </c>
      <c r="F642" s="10">
        <f t="shared" si="85"/>
        <v>0.17048665894144455</v>
      </c>
      <c r="G642" s="217"/>
      <c r="H642" s="10">
        <f t="shared" si="84"/>
        <v>0.13225299718954334</v>
      </c>
      <c r="I642" s="10">
        <f t="shared" si="84"/>
        <v>0.24711919825172726</v>
      </c>
      <c r="J642" s="1"/>
      <c r="K642" s="1"/>
      <c r="L642" s="1"/>
      <c r="O642" s="99"/>
      <c r="P642" s="99"/>
      <c r="Q642" s="99"/>
      <c r="R642" s="99"/>
      <c r="S642" s="99"/>
      <c r="T642" s="99"/>
      <c r="U642" s="99"/>
      <c r="W642" s="97"/>
      <c r="X642" s="97"/>
      <c r="Y642" s="97"/>
      <c r="Z642" s="97"/>
      <c r="AA642" s="97"/>
      <c r="AB642" s="97"/>
      <c r="AC642" s="97"/>
    </row>
    <row r="643" spans="1:29" x14ac:dyDescent="0.2">
      <c r="A643" s="11">
        <f t="shared" si="79"/>
        <v>2043</v>
      </c>
      <c r="B643" s="11">
        <f t="shared" si="80"/>
        <v>6</v>
      </c>
      <c r="C643" s="10">
        <f t="shared" si="85"/>
        <v>0.11388639283441267</v>
      </c>
      <c r="D643" s="10">
        <f t="shared" si="85"/>
        <v>9.4148645523853033E-2</v>
      </c>
      <c r="E643" s="10">
        <f t="shared" si="85"/>
        <v>8.9495972877988869E-2</v>
      </c>
      <c r="F643" s="10">
        <f t="shared" si="85"/>
        <v>0.16715264473447144</v>
      </c>
      <c r="G643" s="217"/>
      <c r="H643" s="10">
        <f t="shared" si="84"/>
        <v>0.12966188292888545</v>
      </c>
      <c r="I643" s="10">
        <f t="shared" si="84"/>
        <v>0.23013273617887653</v>
      </c>
      <c r="J643" s="1"/>
      <c r="K643" s="1"/>
      <c r="L643" s="1"/>
      <c r="O643" s="99"/>
      <c r="P643" s="99"/>
      <c r="Q643" s="99"/>
      <c r="R643" s="99"/>
      <c r="S643" s="99"/>
      <c r="T643" s="99"/>
      <c r="U643" s="99"/>
      <c r="W643" s="97"/>
      <c r="X643" s="97"/>
      <c r="Y643" s="97"/>
      <c r="Z643" s="97"/>
      <c r="AA643" s="97"/>
      <c r="AB643" s="97"/>
      <c r="AC643" s="97"/>
    </row>
    <row r="644" spans="1:29" x14ac:dyDescent="0.2">
      <c r="A644" s="11">
        <f t="shared" si="79"/>
        <v>2043</v>
      </c>
      <c r="B644" s="11">
        <f t="shared" si="80"/>
        <v>7</v>
      </c>
      <c r="C644" s="10">
        <f t="shared" si="85"/>
        <v>0.11328377573683761</v>
      </c>
      <c r="D644" s="10">
        <f t="shared" si="85"/>
        <v>9.2808691477657579E-2</v>
      </c>
      <c r="E644" s="10">
        <f t="shared" si="85"/>
        <v>9.08207191886094E-2</v>
      </c>
      <c r="F644" s="10">
        <f t="shared" si="85"/>
        <v>0.16646101327867086</v>
      </c>
      <c r="G644" s="217"/>
      <c r="H644" s="10">
        <f t="shared" si="84"/>
        <v>0.12809021913993215</v>
      </c>
      <c r="I644" s="10">
        <f t="shared" si="84"/>
        <v>0.22302423949325148</v>
      </c>
      <c r="J644" s="1"/>
      <c r="K644" s="1"/>
      <c r="L644" s="1"/>
      <c r="O644" s="99"/>
      <c r="P644" s="99"/>
      <c r="Q644" s="99"/>
      <c r="R644" s="99"/>
      <c r="S644" s="99"/>
      <c r="T644" s="99"/>
      <c r="U644" s="99"/>
      <c r="W644" s="97"/>
      <c r="X644" s="97"/>
      <c r="Y644" s="97"/>
      <c r="Z644" s="97"/>
      <c r="AA644" s="97"/>
      <c r="AB644" s="97"/>
      <c r="AC644" s="97"/>
    </row>
    <row r="645" spans="1:29" x14ac:dyDescent="0.2">
      <c r="A645" s="11">
        <f t="shared" si="79"/>
        <v>2043</v>
      </c>
      <c r="B645" s="11">
        <f t="shared" si="80"/>
        <v>8</v>
      </c>
      <c r="C645" s="10">
        <f t="shared" si="85"/>
        <v>0.11364485333574249</v>
      </c>
      <c r="D645" s="10">
        <f t="shared" si="85"/>
        <v>9.4270249731121775E-2</v>
      </c>
      <c r="E645" s="10">
        <f t="shared" si="85"/>
        <v>9.1338942830778064E-2</v>
      </c>
      <c r="F645" s="10">
        <f t="shared" si="85"/>
        <v>0.16647491882104426</v>
      </c>
      <c r="G645" s="217"/>
      <c r="H645" s="10">
        <f t="shared" si="84"/>
        <v>0.12910641298052766</v>
      </c>
      <c r="I645" s="10">
        <f t="shared" si="84"/>
        <v>0.22148506424223616</v>
      </c>
      <c r="J645" s="1"/>
      <c r="K645" s="1"/>
      <c r="L645" s="1"/>
      <c r="O645" s="99"/>
      <c r="P645" s="99"/>
      <c r="Q645" s="99"/>
      <c r="R645" s="99"/>
      <c r="S645" s="99"/>
      <c r="T645" s="99"/>
      <c r="U645" s="99"/>
      <c r="W645" s="97"/>
      <c r="X645" s="97"/>
      <c r="Y645" s="97"/>
      <c r="Z645" s="97"/>
      <c r="AA645" s="97"/>
      <c r="AB645" s="97"/>
      <c r="AC645" s="97"/>
    </row>
    <row r="646" spans="1:29" x14ac:dyDescent="0.2">
      <c r="A646" s="11">
        <f t="shared" si="79"/>
        <v>2043</v>
      </c>
      <c r="B646" s="11">
        <f t="shared" si="80"/>
        <v>9</v>
      </c>
      <c r="C646" s="10">
        <f t="shared" si="85"/>
        <v>0.11353025381389688</v>
      </c>
      <c r="D646" s="10">
        <f t="shared" si="85"/>
        <v>9.4418480049632131E-2</v>
      </c>
      <c r="E646" s="10">
        <f t="shared" si="85"/>
        <v>9.3038601846474292E-2</v>
      </c>
      <c r="F646" s="10">
        <f t="shared" si="85"/>
        <v>0.16723514466964248</v>
      </c>
      <c r="G646" s="217"/>
      <c r="H646" s="10">
        <f t="shared" si="84"/>
        <v>0.12864636102210883</v>
      </c>
      <c r="I646" s="10">
        <f t="shared" si="84"/>
        <v>0.22111533731921099</v>
      </c>
      <c r="J646" s="1"/>
      <c r="K646" s="1"/>
      <c r="L646" s="1"/>
      <c r="O646" s="99"/>
      <c r="P646" s="99"/>
      <c r="Q646" s="99"/>
      <c r="R646" s="99"/>
      <c r="S646" s="99"/>
      <c r="T646" s="99"/>
      <c r="U646" s="99"/>
      <c r="W646" s="97"/>
      <c r="X646" s="97"/>
      <c r="Y646" s="97"/>
      <c r="Z646" s="97"/>
      <c r="AA646" s="97"/>
      <c r="AB646" s="97"/>
      <c r="AC646" s="97"/>
    </row>
    <row r="647" spans="1:29" x14ac:dyDescent="0.2">
      <c r="A647" s="11">
        <f t="shared" si="79"/>
        <v>2043</v>
      </c>
      <c r="B647" s="11">
        <f t="shared" si="80"/>
        <v>10</v>
      </c>
      <c r="C647" s="10">
        <f t="shared" si="85"/>
        <v>0.11526675292208853</v>
      </c>
      <c r="D647" s="10">
        <f t="shared" si="85"/>
        <v>9.4959800791664786E-2</v>
      </c>
      <c r="E647" s="10">
        <f t="shared" si="85"/>
        <v>9.0868798419485863E-2</v>
      </c>
      <c r="F647" s="10">
        <f t="shared" si="85"/>
        <v>0.16845458018462545</v>
      </c>
      <c r="G647" s="217"/>
      <c r="H647" s="10">
        <f t="shared" si="84"/>
        <v>0.13072231911994203</v>
      </c>
      <c r="I647" s="10">
        <f t="shared" si="84"/>
        <v>0.23236109311426567</v>
      </c>
      <c r="J647" s="1"/>
      <c r="K647" s="1"/>
      <c r="L647" s="1"/>
      <c r="O647" s="99"/>
      <c r="P647" s="99"/>
      <c r="Q647" s="99"/>
      <c r="R647" s="99"/>
      <c r="S647" s="99"/>
      <c r="T647" s="99"/>
      <c r="U647" s="99"/>
      <c r="W647" s="97"/>
      <c r="X647" s="97"/>
      <c r="Y647" s="97"/>
      <c r="Z647" s="97"/>
      <c r="AA647" s="97"/>
      <c r="AB647" s="97"/>
      <c r="AC647" s="97"/>
    </row>
    <row r="648" spans="1:29" x14ac:dyDescent="0.2">
      <c r="A648" s="11">
        <f t="shared" si="79"/>
        <v>2043</v>
      </c>
      <c r="B648" s="11">
        <f t="shared" si="80"/>
        <v>11</v>
      </c>
      <c r="C648" s="10">
        <f t="shared" si="85"/>
        <v>0.11668691595529965</v>
      </c>
      <c r="D648" s="10">
        <f t="shared" si="85"/>
        <v>9.4467682657537508E-2</v>
      </c>
      <c r="E648" s="10">
        <f t="shared" si="85"/>
        <v>8.8136890187845748E-2</v>
      </c>
      <c r="F648" s="10">
        <f t="shared" si="85"/>
        <v>0.17174531596813056</v>
      </c>
      <c r="G648" s="217"/>
      <c r="H648" s="10">
        <f t="shared" si="84"/>
        <v>0.1323861469495233</v>
      </c>
      <c r="I648" s="10">
        <f t="shared" si="84"/>
        <v>0.2482824954795752</v>
      </c>
      <c r="J648" s="1"/>
      <c r="K648" s="1"/>
      <c r="L648" s="1"/>
      <c r="O648" s="99"/>
      <c r="P648" s="99"/>
      <c r="Q648" s="99"/>
      <c r="R648" s="99"/>
      <c r="S648" s="99"/>
      <c r="T648" s="99"/>
      <c r="U648" s="99"/>
      <c r="W648" s="97"/>
      <c r="X648" s="97"/>
      <c r="Y648" s="97"/>
      <c r="Z648" s="97"/>
      <c r="AA648" s="97"/>
      <c r="AB648" s="97"/>
      <c r="AC648" s="97"/>
    </row>
    <row r="649" spans="1:29" x14ac:dyDescent="0.2">
      <c r="A649" s="11">
        <f t="shared" si="79"/>
        <v>2043</v>
      </c>
      <c r="B649" s="11">
        <f t="shared" si="80"/>
        <v>12</v>
      </c>
      <c r="C649" s="10">
        <f t="shared" si="85"/>
        <v>0.11642369881685639</v>
      </c>
      <c r="D649" s="10">
        <f t="shared" si="85"/>
        <v>9.3553656821709824E-2</v>
      </c>
      <c r="E649" s="10">
        <f t="shared" si="85"/>
        <v>8.8389737533531562E-2</v>
      </c>
      <c r="F649" s="10">
        <f t="shared" si="85"/>
        <v>0.17196863243587135</v>
      </c>
      <c r="G649" s="217"/>
      <c r="H649" s="10">
        <f t="shared" si="84"/>
        <v>0.13185315529525862</v>
      </c>
      <c r="I649" s="10">
        <f t="shared" si="84"/>
        <v>0.25956097709619735</v>
      </c>
      <c r="J649" s="1"/>
      <c r="K649" s="1"/>
      <c r="L649" s="1"/>
      <c r="O649" s="99"/>
      <c r="P649" s="99"/>
      <c r="Q649" s="99"/>
      <c r="R649" s="99"/>
      <c r="S649" s="99"/>
      <c r="T649" s="99"/>
      <c r="U649" s="99"/>
      <c r="W649" s="97"/>
      <c r="X649" s="97"/>
      <c r="Y649" s="97"/>
      <c r="Z649" s="97"/>
      <c r="AA649" s="97"/>
      <c r="AB649" s="97"/>
      <c r="AC649" s="97"/>
    </row>
    <row r="650" spans="1:29" x14ac:dyDescent="0.2">
      <c r="A650" s="11">
        <f t="shared" si="79"/>
        <v>2044</v>
      </c>
      <c r="B650" s="11">
        <f t="shared" si="80"/>
        <v>1</v>
      </c>
      <c r="C650" s="10">
        <f t="shared" si="85"/>
        <v>0.11473933757820931</v>
      </c>
      <c r="D650" s="10">
        <f t="shared" si="85"/>
        <v>9.2360247904670137E-2</v>
      </c>
      <c r="E650" s="10">
        <f t="shared" si="85"/>
        <v>8.7776789389845636E-2</v>
      </c>
      <c r="F650" s="10">
        <f t="shared" si="85"/>
        <v>0.1686271322939106</v>
      </c>
      <c r="G650" s="217"/>
      <c r="H650" s="10">
        <f t="shared" si="84"/>
        <v>0.13081773175492151</v>
      </c>
      <c r="I650" s="10">
        <f t="shared" si="84"/>
        <v>0.24607138133114706</v>
      </c>
      <c r="J650" s="1"/>
      <c r="K650" s="1"/>
      <c r="L650" s="1"/>
      <c r="O650" s="99"/>
      <c r="P650" s="99"/>
      <c r="Q650" s="99"/>
      <c r="R650" s="99"/>
      <c r="S650" s="99"/>
      <c r="T650" s="99"/>
      <c r="U650" s="99"/>
      <c r="W650" s="97"/>
      <c r="X650" s="97"/>
      <c r="Y650" s="97"/>
      <c r="Z650" s="97"/>
      <c r="AA650" s="97"/>
      <c r="AB650" s="97"/>
      <c r="AC650" s="97"/>
    </row>
    <row r="651" spans="1:29" x14ac:dyDescent="0.2">
      <c r="A651" s="11">
        <f t="shared" si="79"/>
        <v>2044</v>
      </c>
      <c r="B651" s="11">
        <f t="shared" si="80"/>
        <v>2</v>
      </c>
      <c r="C651" s="10">
        <f t="shared" si="85"/>
        <v>0.11781992909045186</v>
      </c>
      <c r="D651" s="10">
        <f t="shared" si="85"/>
        <v>9.3539176070917732E-2</v>
      </c>
      <c r="E651" s="10">
        <f t="shared" si="85"/>
        <v>8.7209854751171517E-2</v>
      </c>
      <c r="F651" s="10">
        <f t="shared" si="85"/>
        <v>0.17102432352819483</v>
      </c>
      <c r="G651" s="217"/>
      <c r="H651" s="10">
        <f t="shared" si="84"/>
        <v>0.13389164387219371</v>
      </c>
      <c r="I651" s="10">
        <f t="shared" si="84"/>
        <v>0.25760574153864124</v>
      </c>
      <c r="J651" s="1"/>
      <c r="K651" s="1"/>
      <c r="L651" s="1"/>
    </row>
    <row r="652" spans="1:29" x14ac:dyDescent="0.2">
      <c r="A652" s="11">
        <f t="shared" si="79"/>
        <v>2044</v>
      </c>
      <c r="B652" s="11">
        <f t="shared" si="80"/>
        <v>3</v>
      </c>
      <c r="C652" s="10">
        <f t="shared" ref="C652:F667" si="86">+C640*((C640/C628))</f>
        <v>0.11719449795476948</v>
      </c>
      <c r="D652" s="10">
        <f t="shared" si="86"/>
        <v>9.2930812549721381E-2</v>
      </c>
      <c r="E652" s="10">
        <f t="shared" si="86"/>
        <v>8.7234228163090927E-2</v>
      </c>
      <c r="F652" s="10">
        <f t="shared" si="86"/>
        <v>0.17221416355757219</v>
      </c>
      <c r="G652" s="217"/>
      <c r="H652" s="10">
        <f t="shared" si="84"/>
        <v>0.1334366817924893</v>
      </c>
      <c r="I652" s="10">
        <f t="shared" si="84"/>
        <v>0.26262441655902347</v>
      </c>
      <c r="J652" s="1"/>
      <c r="K652" s="1"/>
      <c r="L652" s="1"/>
      <c r="O652" s="99"/>
      <c r="P652" s="99"/>
      <c r="Q652" s="99"/>
      <c r="R652" s="99"/>
      <c r="S652" s="99"/>
      <c r="T652" s="99"/>
      <c r="U652" s="99"/>
      <c r="W652" s="97"/>
      <c r="X652" s="97"/>
      <c r="Y652" s="97"/>
      <c r="Z652" s="97"/>
      <c r="AA652" s="97"/>
      <c r="AB652" s="97"/>
      <c r="AC652" s="97"/>
    </row>
    <row r="653" spans="1:29" x14ac:dyDescent="0.2">
      <c r="A653" s="11">
        <f t="shared" si="79"/>
        <v>2044</v>
      </c>
      <c r="B653" s="11">
        <f t="shared" si="80"/>
        <v>4</v>
      </c>
      <c r="C653" s="10">
        <f t="shared" si="86"/>
        <v>0.11684707362473309</v>
      </c>
      <c r="D653" s="10">
        <f t="shared" si="86"/>
        <v>9.4122155967264462E-2</v>
      </c>
      <c r="E653" s="10">
        <f t="shared" si="86"/>
        <v>8.9523506366943756E-2</v>
      </c>
      <c r="F653" s="10">
        <f t="shared" si="86"/>
        <v>0.17266536422834403</v>
      </c>
      <c r="G653" s="217"/>
      <c r="H653" s="10">
        <f t="shared" si="84"/>
        <v>0.13318858179312565</v>
      </c>
      <c r="I653" s="10">
        <f t="shared" si="84"/>
        <v>0.25971843719949012</v>
      </c>
      <c r="J653" s="1"/>
      <c r="K653" s="1"/>
      <c r="L653" s="1"/>
      <c r="O653" s="99"/>
      <c r="P653" s="99"/>
      <c r="Q653" s="99"/>
      <c r="R653" s="99"/>
      <c r="S653" s="99"/>
      <c r="T653" s="99"/>
      <c r="U653" s="99"/>
      <c r="W653" s="97"/>
      <c r="X653" s="97"/>
      <c r="Y653" s="97"/>
      <c r="Z653" s="97"/>
      <c r="AA653" s="97"/>
      <c r="AB653" s="97"/>
      <c r="AC653" s="97"/>
    </row>
    <row r="654" spans="1:29" x14ac:dyDescent="0.2">
      <c r="A654" s="11">
        <f t="shared" si="79"/>
        <v>2044</v>
      </c>
      <c r="B654" s="11">
        <f t="shared" si="80"/>
        <v>5</v>
      </c>
      <c r="C654" s="10">
        <f t="shared" si="86"/>
        <v>0.11653114983362098</v>
      </c>
      <c r="D654" s="10">
        <f t="shared" si="86"/>
        <v>9.3764951679640621E-2</v>
      </c>
      <c r="E654" s="10">
        <f t="shared" si="86"/>
        <v>8.8660816169097906E-2</v>
      </c>
      <c r="F654" s="10">
        <f t="shared" si="86"/>
        <v>0.1707005098752136</v>
      </c>
      <c r="G654" s="217"/>
      <c r="H654" s="10">
        <f t="shared" ref="H654:I673" si="87">+H642*((H642/H630))</f>
        <v>0.13269886608365453</v>
      </c>
      <c r="I654" s="10">
        <f t="shared" si="87"/>
        <v>0.24692876735118027</v>
      </c>
      <c r="J654" s="1"/>
      <c r="K654" s="1"/>
      <c r="L654" s="1"/>
      <c r="O654" s="99"/>
      <c r="P654" s="99"/>
      <c r="Q654" s="99"/>
      <c r="R654" s="99"/>
      <c r="S654" s="99"/>
      <c r="T654" s="99"/>
      <c r="U654" s="99"/>
      <c r="W654" s="97"/>
      <c r="X654" s="97"/>
      <c r="Y654" s="97"/>
      <c r="Z654" s="97"/>
      <c r="AA654" s="97"/>
      <c r="AB654" s="97"/>
      <c r="AC654" s="97"/>
    </row>
    <row r="655" spans="1:29" x14ac:dyDescent="0.2">
      <c r="A655" s="11">
        <f t="shared" si="79"/>
        <v>2044</v>
      </c>
      <c r="B655" s="11">
        <f t="shared" si="80"/>
        <v>6</v>
      </c>
      <c r="C655" s="10">
        <f t="shared" si="86"/>
        <v>0.11379863159003772</v>
      </c>
      <c r="D655" s="10">
        <f t="shared" si="86"/>
        <v>9.397533597302167E-2</v>
      </c>
      <c r="E655" s="10">
        <f t="shared" si="86"/>
        <v>8.936838711461001E-2</v>
      </c>
      <c r="F655" s="10">
        <f t="shared" si="86"/>
        <v>0.16736231362809856</v>
      </c>
      <c r="G655" s="217"/>
      <c r="H655" s="10">
        <f t="shared" si="87"/>
        <v>0.1300990163139763</v>
      </c>
      <c r="I655" s="10">
        <f t="shared" si="87"/>
        <v>0.22995539510418087</v>
      </c>
      <c r="J655" s="1"/>
      <c r="K655" s="1"/>
      <c r="L655" s="1"/>
      <c r="O655" s="99"/>
      <c r="P655" s="99"/>
      <c r="Q655" s="99"/>
      <c r="R655" s="99"/>
      <c r="S655" s="99"/>
      <c r="T655" s="99"/>
      <c r="U655" s="99"/>
      <c r="W655" s="97"/>
      <c r="X655" s="97"/>
      <c r="Y655" s="97"/>
      <c r="Z655" s="97"/>
      <c r="AA655" s="97"/>
      <c r="AB655" s="97"/>
      <c r="AC655" s="97"/>
    </row>
    <row r="656" spans="1:29" x14ac:dyDescent="0.2">
      <c r="A656" s="11">
        <f t="shared" si="79"/>
        <v>2044</v>
      </c>
      <c r="B656" s="11">
        <f t="shared" si="80"/>
        <v>7</v>
      </c>
      <c r="C656" s="10">
        <f t="shared" si="86"/>
        <v>0.113196478871262</v>
      </c>
      <c r="D656" s="10">
        <f t="shared" si="86"/>
        <v>9.2637848524540781E-2</v>
      </c>
      <c r="E656" s="10">
        <f t="shared" si="86"/>
        <v>9.0691244862383696E-2</v>
      </c>
      <c r="F656" s="10">
        <f t="shared" si="86"/>
        <v>0.16666981462035246</v>
      </c>
      <c r="G656" s="217"/>
      <c r="H656" s="10">
        <f t="shared" si="87"/>
        <v>0.12852205392302241</v>
      </c>
      <c r="I656" s="10">
        <f t="shared" si="87"/>
        <v>0.2228523762504481</v>
      </c>
      <c r="J656" s="1"/>
      <c r="K656" s="1"/>
      <c r="L656" s="1"/>
      <c r="O656" s="99"/>
      <c r="P656" s="99"/>
      <c r="Q656" s="99"/>
      <c r="R656" s="99"/>
      <c r="S656" s="99"/>
      <c r="T656" s="99"/>
      <c r="U656" s="99"/>
      <c r="W656" s="97"/>
      <c r="X656" s="97"/>
      <c r="Y656" s="97"/>
      <c r="Z656" s="97"/>
      <c r="AA656" s="97"/>
      <c r="AB656" s="97"/>
      <c r="AC656" s="97"/>
    </row>
    <row r="657" spans="1:29" x14ac:dyDescent="0.2">
      <c r="A657" s="11">
        <f t="shared" si="79"/>
        <v>2044</v>
      </c>
      <c r="B657" s="11">
        <f t="shared" si="80"/>
        <v>8</v>
      </c>
      <c r="C657" s="10">
        <f t="shared" si="86"/>
        <v>0.11355727822253249</v>
      </c>
      <c r="D657" s="10">
        <f t="shared" si="86"/>
        <v>9.4096716330330343E-2</v>
      </c>
      <c r="E657" s="10">
        <f t="shared" si="86"/>
        <v>9.1208729723165169E-2</v>
      </c>
      <c r="F657" s="10">
        <f t="shared" si="86"/>
        <v>0.16668373760522395</v>
      </c>
      <c r="G657" s="217"/>
      <c r="H657" s="10">
        <f t="shared" si="87"/>
        <v>0.1295416736914497</v>
      </c>
      <c r="I657" s="10">
        <f t="shared" si="87"/>
        <v>0.22131438709315279</v>
      </c>
      <c r="J657" s="1"/>
      <c r="K657" s="1"/>
      <c r="L657" s="1"/>
      <c r="O657" s="99"/>
      <c r="P657" s="99"/>
      <c r="Q657" s="99"/>
      <c r="R657" s="99"/>
      <c r="S657" s="99"/>
      <c r="T657" s="99"/>
      <c r="U657" s="99"/>
      <c r="W657" s="97"/>
      <c r="X657" s="97"/>
      <c r="Y657" s="97"/>
      <c r="Z657" s="97"/>
      <c r="AA657" s="97"/>
      <c r="AB657" s="97"/>
      <c r="AC657" s="97"/>
    </row>
    <row r="658" spans="1:29" x14ac:dyDescent="0.2">
      <c r="A658" s="11">
        <f t="shared" si="79"/>
        <v>2044</v>
      </c>
      <c r="B658" s="11">
        <f t="shared" si="80"/>
        <v>9</v>
      </c>
      <c r="C658" s="10">
        <f t="shared" si="86"/>
        <v>0.11344276701147092</v>
      </c>
      <c r="D658" s="10">
        <f t="shared" si="86"/>
        <v>9.4244673785330246E-2</v>
      </c>
      <c r="E658" s="10">
        <f t="shared" si="86"/>
        <v>9.2905965699186813E-2</v>
      </c>
      <c r="F658" s="10">
        <f t="shared" si="86"/>
        <v>0.16744491704754386</v>
      </c>
      <c r="G658" s="217"/>
      <c r="H658" s="10">
        <f t="shared" si="87"/>
        <v>0.12908007074468056</v>
      </c>
      <c r="I658" s="10">
        <f t="shared" si="87"/>
        <v>0.22094494508296081</v>
      </c>
      <c r="J658" s="1"/>
      <c r="K658" s="1"/>
      <c r="L658" s="1"/>
      <c r="O658" s="99"/>
      <c r="P658" s="99"/>
      <c r="Q658" s="99"/>
      <c r="R658" s="99"/>
      <c r="S658" s="99"/>
      <c r="T658" s="99"/>
      <c r="U658" s="99"/>
      <c r="W658" s="97"/>
      <c r="X658" s="97"/>
      <c r="Y658" s="97"/>
      <c r="Z658" s="97"/>
      <c r="AA658" s="97"/>
      <c r="AB658" s="97"/>
      <c r="AC658" s="97"/>
    </row>
    <row r="659" spans="1:29" x14ac:dyDescent="0.2">
      <c r="A659" s="11">
        <f t="shared" ref="A659:A721" si="88">A647+1</f>
        <v>2044</v>
      </c>
      <c r="B659" s="11">
        <f t="shared" ref="B659:B721" si="89">B647</f>
        <v>10</v>
      </c>
      <c r="C659" s="10">
        <f t="shared" si="86"/>
        <v>0.11517792796750236</v>
      </c>
      <c r="D659" s="10">
        <f t="shared" si="86"/>
        <v>9.4784998059977352E-2</v>
      </c>
      <c r="E659" s="10">
        <f t="shared" si="86"/>
        <v>9.0739255551345044E-2</v>
      </c>
      <c r="F659" s="10">
        <f t="shared" si="86"/>
        <v>0.16866588216856859</v>
      </c>
      <c r="G659" s="217"/>
      <c r="H659" s="10">
        <f t="shared" si="87"/>
        <v>0.13116302758856091</v>
      </c>
      <c r="I659" s="10">
        <f t="shared" si="87"/>
        <v>0.2321820348600836</v>
      </c>
      <c r="J659" s="1"/>
      <c r="K659" s="1"/>
      <c r="L659" s="1"/>
      <c r="O659" s="99"/>
      <c r="P659" s="99"/>
      <c r="Q659" s="99"/>
      <c r="R659" s="99"/>
      <c r="S659" s="99"/>
      <c r="T659" s="99"/>
      <c r="U659" s="99"/>
      <c r="W659" s="97"/>
      <c r="X659" s="97"/>
      <c r="Y659" s="97"/>
      <c r="Z659" s="97"/>
      <c r="AA659" s="97"/>
      <c r="AB659" s="97"/>
      <c r="AC659" s="97"/>
    </row>
    <row r="660" spans="1:29" x14ac:dyDescent="0.2">
      <c r="A660" s="11">
        <f t="shared" si="88"/>
        <v>2044</v>
      </c>
      <c r="B660" s="11">
        <f t="shared" si="89"/>
        <v>11</v>
      </c>
      <c r="C660" s="10">
        <f t="shared" si="86"/>
        <v>0.11659699661821607</v>
      </c>
      <c r="D660" s="10">
        <f t="shared" si="86"/>
        <v>9.4293785820696585E-2</v>
      </c>
      <c r="E660" s="10">
        <f t="shared" si="86"/>
        <v>8.801124193737328E-2</v>
      </c>
      <c r="F660" s="10">
        <f t="shared" si="86"/>
        <v>0.17196074570567307</v>
      </c>
      <c r="G660" s="217"/>
      <c r="H660" s="10">
        <f t="shared" si="87"/>
        <v>0.13283246473581461</v>
      </c>
      <c r="I660" s="10">
        <f t="shared" si="87"/>
        <v>0.2480911681382002</v>
      </c>
      <c r="J660" s="1"/>
      <c r="K660" s="1"/>
      <c r="L660" s="1"/>
      <c r="O660" s="99"/>
      <c r="P660" s="99"/>
      <c r="Q660" s="99"/>
      <c r="R660" s="99"/>
      <c r="S660" s="99"/>
      <c r="T660" s="99"/>
      <c r="U660" s="99"/>
      <c r="W660" s="97"/>
      <c r="X660" s="97"/>
      <c r="Y660" s="97"/>
      <c r="Z660" s="97"/>
      <c r="AA660" s="97"/>
      <c r="AB660" s="97"/>
      <c r="AC660" s="97"/>
    </row>
    <row r="661" spans="1:29" x14ac:dyDescent="0.2">
      <c r="A661" s="11">
        <f t="shared" si="88"/>
        <v>2044</v>
      </c>
      <c r="B661" s="11">
        <f t="shared" si="89"/>
        <v>12</v>
      </c>
      <c r="C661" s="10">
        <f t="shared" si="86"/>
        <v>0.11633398231580118</v>
      </c>
      <c r="D661" s="10">
        <f t="shared" si="86"/>
        <v>9.3381442530657735E-2</v>
      </c>
      <c r="E661" s="10">
        <f t="shared" si="86"/>
        <v>8.8263728823022955E-2</v>
      </c>
      <c r="F661" s="10">
        <f t="shared" si="86"/>
        <v>0.17218434229172605</v>
      </c>
      <c r="G661" s="217"/>
      <c r="H661" s="10">
        <f t="shared" si="87"/>
        <v>0.13229767618919586</v>
      </c>
      <c r="I661" s="10">
        <f t="shared" si="87"/>
        <v>0.25936095851826019</v>
      </c>
      <c r="J661" s="1"/>
      <c r="K661" s="1"/>
      <c r="L661" s="1"/>
      <c r="O661" s="99"/>
      <c r="P661" s="99"/>
      <c r="Q661" s="99"/>
      <c r="R661" s="99"/>
      <c r="S661" s="99"/>
      <c r="T661" s="99"/>
      <c r="U661" s="99"/>
      <c r="W661" s="97"/>
      <c r="X661" s="97"/>
      <c r="Y661" s="97"/>
      <c r="Z661" s="97"/>
      <c r="AA661" s="97"/>
      <c r="AB661" s="97"/>
      <c r="AC661" s="97"/>
    </row>
    <row r="662" spans="1:29" x14ac:dyDescent="0.2">
      <c r="A662" s="11">
        <f t="shared" si="88"/>
        <v>2045</v>
      </c>
      <c r="B662" s="11">
        <f t="shared" si="89"/>
        <v>1</v>
      </c>
      <c r="C662" s="10">
        <f t="shared" si="86"/>
        <v>0.11465091905169347</v>
      </c>
      <c r="D662" s="10">
        <f t="shared" si="86"/>
        <v>9.2190230449931743E-2</v>
      </c>
      <c r="E662" s="10">
        <f t="shared" si="86"/>
        <v>8.7651654500295773E-2</v>
      </c>
      <c r="F662" s="10">
        <f t="shared" si="86"/>
        <v>0.16883865071959714</v>
      </c>
      <c r="G662" s="217"/>
      <c r="H662" s="10">
        <f t="shared" si="87"/>
        <v>0.13125876189130556</v>
      </c>
      <c r="I662" s="10">
        <f t="shared" si="87"/>
        <v>0.24588175788190778</v>
      </c>
      <c r="J662" s="1"/>
      <c r="K662" s="1"/>
      <c r="L662" s="1"/>
      <c r="O662" s="99"/>
      <c r="P662" s="99"/>
      <c r="Q662" s="99"/>
      <c r="R662" s="99"/>
      <c r="S662" s="99"/>
      <c r="T662" s="99"/>
      <c r="U662" s="99"/>
      <c r="W662" s="97"/>
      <c r="X662" s="97"/>
      <c r="Y662" s="97"/>
      <c r="Z662" s="97"/>
      <c r="AA662" s="97"/>
      <c r="AB662" s="97"/>
      <c r="AC662" s="97"/>
    </row>
    <row r="663" spans="1:29" x14ac:dyDescent="0.2">
      <c r="A663" s="11">
        <f t="shared" si="88"/>
        <v>2045</v>
      </c>
      <c r="B663" s="11">
        <f t="shared" si="89"/>
        <v>2</v>
      </c>
      <c r="C663" s="10">
        <f t="shared" si="86"/>
        <v>0.1177291366495658</v>
      </c>
      <c r="D663" s="10">
        <f t="shared" si="86"/>
        <v>9.3366988436143092E-2</v>
      </c>
      <c r="E663" s="10">
        <f t="shared" si="86"/>
        <v>8.7085528085571129E-2</v>
      </c>
      <c r="F663" s="10">
        <f t="shared" si="86"/>
        <v>0.17123884888467031</v>
      </c>
      <c r="G663" s="217"/>
      <c r="H663" s="10">
        <f t="shared" si="87"/>
        <v>0.13434303718994564</v>
      </c>
      <c r="I663" s="10">
        <f t="shared" si="87"/>
        <v>0.25740722967192131</v>
      </c>
      <c r="J663" s="1"/>
      <c r="K663" s="1"/>
      <c r="L663" s="1"/>
      <c r="O663" s="99"/>
      <c r="P663" s="99"/>
      <c r="Q663" s="99"/>
      <c r="R663" s="99"/>
      <c r="S663" s="99"/>
      <c r="T663" s="99"/>
      <c r="U663" s="99"/>
      <c r="W663" s="97"/>
      <c r="X663" s="97"/>
      <c r="Y663" s="97"/>
      <c r="Z663" s="97"/>
      <c r="AA663" s="97"/>
      <c r="AB663" s="97"/>
      <c r="AC663" s="97"/>
    </row>
    <row r="664" spans="1:29" x14ac:dyDescent="0.2">
      <c r="A664" s="11">
        <f t="shared" si="88"/>
        <v>2045</v>
      </c>
      <c r="B664" s="11">
        <f t="shared" si="89"/>
        <v>3</v>
      </c>
      <c r="C664" s="10">
        <f t="shared" si="86"/>
        <v>0.11710418747325864</v>
      </c>
      <c r="D664" s="10">
        <f t="shared" si="86"/>
        <v>9.2759744795195831E-2</v>
      </c>
      <c r="E664" s="10">
        <f t="shared" si="86"/>
        <v>8.7109866750671547E-2</v>
      </c>
      <c r="F664" s="10">
        <f t="shared" si="86"/>
        <v>0.17243018139681962</v>
      </c>
      <c r="G664" s="217"/>
      <c r="H664" s="10">
        <f t="shared" si="87"/>
        <v>0.13388654128156702</v>
      </c>
      <c r="I664" s="10">
        <f t="shared" si="87"/>
        <v>0.26242203728414409</v>
      </c>
      <c r="J664" s="1"/>
      <c r="K664" s="1"/>
      <c r="L664" s="1"/>
      <c r="O664" s="99"/>
      <c r="P664" s="99"/>
      <c r="Q664" s="99"/>
      <c r="R664" s="99"/>
      <c r="S664" s="99"/>
      <c r="T664" s="99"/>
      <c r="U664" s="99"/>
      <c r="W664" s="97"/>
      <c r="X664" s="97"/>
      <c r="Y664" s="97"/>
      <c r="Z664" s="97"/>
      <c r="AA664" s="97"/>
      <c r="AB664" s="97"/>
      <c r="AC664" s="97"/>
    </row>
    <row r="665" spans="1:29" x14ac:dyDescent="0.2">
      <c r="A665" s="11">
        <f t="shared" si="88"/>
        <v>2045</v>
      </c>
      <c r="B665" s="11">
        <f t="shared" si="89"/>
        <v>4</v>
      </c>
      <c r="C665" s="10">
        <f t="shared" si="86"/>
        <v>0.11675703086960094</v>
      </c>
      <c r="D665" s="10">
        <f t="shared" si="86"/>
        <v>9.3948895178612588E-2</v>
      </c>
      <c r="E665" s="10">
        <f t="shared" si="86"/>
        <v>8.9395881351729392E-2</v>
      </c>
      <c r="F665" s="10">
        <f t="shared" si="86"/>
        <v>0.17288194803378124</v>
      </c>
      <c r="G665" s="217"/>
      <c r="H665" s="10">
        <f t="shared" si="87"/>
        <v>0.13363760485448761</v>
      </c>
      <c r="I665" s="10">
        <f t="shared" si="87"/>
        <v>0.25951829728225795</v>
      </c>
      <c r="J665" s="1"/>
      <c r="K665" s="1"/>
      <c r="L665" s="1"/>
      <c r="O665" s="99"/>
      <c r="P665" s="99"/>
      <c r="Q665" s="99"/>
      <c r="R665" s="99"/>
      <c r="S665" s="99"/>
      <c r="T665" s="99"/>
      <c r="U665" s="99"/>
      <c r="W665" s="97"/>
      <c r="X665" s="97"/>
      <c r="Y665" s="97"/>
      <c r="Z665" s="97"/>
      <c r="AA665" s="97"/>
      <c r="AB665" s="97"/>
      <c r="AC665" s="97"/>
    </row>
    <row r="666" spans="1:29" x14ac:dyDescent="0.2">
      <c r="A666" s="11">
        <f t="shared" si="88"/>
        <v>2045</v>
      </c>
      <c r="B666" s="11">
        <f t="shared" si="89"/>
        <v>5</v>
      </c>
      <c r="C666" s="10">
        <f t="shared" si="86"/>
        <v>0.11644135053044427</v>
      </c>
      <c r="D666" s="10">
        <f t="shared" si="86"/>
        <v>9.3592348435388856E-2</v>
      </c>
      <c r="E666" s="10">
        <f t="shared" si="86"/>
        <v>8.853442100796427E-2</v>
      </c>
      <c r="F666" s="10">
        <f t="shared" si="86"/>
        <v>0.17091462905414717</v>
      </c>
      <c r="G666" s="217"/>
      <c r="H666" s="10">
        <f t="shared" si="87"/>
        <v>0.13314623815028326</v>
      </c>
      <c r="I666" s="10">
        <f t="shared" si="87"/>
        <v>0.24673848319733746</v>
      </c>
      <c r="J666" s="1"/>
      <c r="K666" s="1"/>
      <c r="L666" s="1"/>
      <c r="O666" s="99"/>
      <c r="P666" s="99"/>
      <c r="Q666" s="99"/>
      <c r="R666" s="99"/>
      <c r="S666" s="99"/>
      <c r="T666" s="99"/>
      <c r="U666" s="99"/>
      <c r="W666" s="97"/>
      <c r="X666" s="97"/>
      <c r="Y666" s="97"/>
      <c r="Z666" s="97"/>
      <c r="AA666" s="97"/>
      <c r="AB666" s="97"/>
      <c r="AC666" s="97"/>
    </row>
    <row r="667" spans="1:29" x14ac:dyDescent="0.2">
      <c r="A667" s="11">
        <f t="shared" si="88"/>
        <v>2045</v>
      </c>
      <c r="B667" s="11">
        <f t="shared" si="89"/>
        <v>6</v>
      </c>
      <c r="C667" s="10">
        <f t="shared" si="86"/>
        <v>0.11371093797477827</v>
      </c>
      <c r="D667" s="10">
        <f t="shared" si="86"/>
        <v>9.3802345451744498E-2</v>
      </c>
      <c r="E667" s="10">
        <f t="shared" si="86"/>
        <v>8.9240983237929436E-2</v>
      </c>
      <c r="F667" s="10">
        <f t="shared" si="86"/>
        <v>0.16757224552112376</v>
      </c>
      <c r="G667" s="217"/>
      <c r="H667" s="10">
        <f t="shared" si="87"/>
        <v>0.13053762342127484</v>
      </c>
      <c r="I667" s="10">
        <f t="shared" si="87"/>
        <v>0.22977819068912475</v>
      </c>
      <c r="J667" s="1"/>
      <c r="K667" s="1"/>
      <c r="L667" s="1"/>
      <c r="O667" s="99"/>
      <c r="P667" s="99"/>
      <c r="Q667" s="99"/>
      <c r="R667" s="99"/>
      <c r="S667" s="99"/>
      <c r="T667" s="99"/>
      <c r="U667" s="99"/>
      <c r="W667" s="97"/>
      <c r="X667" s="97"/>
      <c r="Y667" s="97"/>
      <c r="Z667" s="97"/>
      <c r="AA667" s="97"/>
      <c r="AB667" s="97"/>
      <c r="AC667" s="97"/>
    </row>
    <row r="668" spans="1:29" x14ac:dyDescent="0.2">
      <c r="A668" s="11">
        <f t="shared" si="88"/>
        <v>2045</v>
      </c>
      <c r="B668" s="11">
        <f t="shared" si="89"/>
        <v>7</v>
      </c>
      <c r="C668" s="10">
        <f t="shared" ref="C668:F683" si="90">+C656*((C656/C644))</f>
        <v>0.11310924927694999</v>
      </c>
      <c r="D668" s="10">
        <f t="shared" si="90"/>
        <v>9.2467320060446126E-2</v>
      </c>
      <c r="E668" s="10">
        <f t="shared" si="90"/>
        <v>9.0561955115197906E-2</v>
      </c>
      <c r="F668" s="10">
        <f t="shared" si="90"/>
        <v>0.16687887787321332</v>
      </c>
      <c r="G668" s="217"/>
      <c r="H668" s="10">
        <f t="shared" si="87"/>
        <v>0.12895534456496854</v>
      </c>
      <c r="I668" s="10">
        <f t="shared" si="87"/>
        <v>0.22268064544604824</v>
      </c>
      <c r="J668" s="1"/>
      <c r="K668" s="1"/>
      <c r="L668" s="1"/>
      <c r="O668" s="99"/>
      <c r="P668" s="99"/>
      <c r="Q668" s="99"/>
      <c r="R668" s="99"/>
      <c r="S668" s="99"/>
      <c r="T668" s="99"/>
      <c r="U668" s="99"/>
      <c r="W668" s="97"/>
      <c r="X668" s="97"/>
      <c r="Y668" s="97"/>
      <c r="Z668" s="97"/>
      <c r="AA668" s="97"/>
      <c r="AB668" s="97"/>
      <c r="AC668" s="97"/>
    </row>
    <row r="669" spans="1:29" x14ac:dyDescent="0.2">
      <c r="A669" s="11">
        <f t="shared" si="88"/>
        <v>2045</v>
      </c>
      <c r="B669" s="11">
        <f t="shared" si="89"/>
        <v>8</v>
      </c>
      <c r="C669" s="10">
        <f t="shared" si="90"/>
        <v>0.11346977059500467</v>
      </c>
      <c r="D669" s="10">
        <f t="shared" si="90"/>
        <v>9.3923502371157833E-2</v>
      </c>
      <c r="E669" s="10">
        <f t="shared" si="90"/>
        <v>9.1078702247801444E-2</v>
      </c>
      <c r="F669" s="10">
        <f t="shared" si="90"/>
        <v>0.166892818322462</v>
      </c>
      <c r="G669" s="217"/>
      <c r="H669" s="10">
        <f t="shared" si="87"/>
        <v>0.12997840181117118</v>
      </c>
      <c r="I669" s="10">
        <f t="shared" si="87"/>
        <v>0.22114384146846505</v>
      </c>
      <c r="J669" s="1"/>
      <c r="K669" s="1"/>
      <c r="L669" s="1"/>
      <c r="O669" s="99"/>
      <c r="P669" s="99"/>
      <c r="Q669" s="99"/>
      <c r="R669" s="99"/>
      <c r="S669" s="99"/>
      <c r="T669" s="99"/>
      <c r="U669" s="99"/>
      <c r="W669" s="97"/>
      <c r="X669" s="97"/>
      <c r="Y669" s="97"/>
      <c r="Z669" s="97"/>
      <c r="AA669" s="97"/>
      <c r="AB669" s="97"/>
      <c r="AC669" s="97"/>
    </row>
    <row r="670" spans="1:29" x14ac:dyDescent="0.2">
      <c r="A670" s="11">
        <f t="shared" si="88"/>
        <v>2045</v>
      </c>
      <c r="B670" s="11">
        <f t="shared" si="89"/>
        <v>9</v>
      </c>
      <c r="C670" s="10">
        <f t="shared" si="90"/>
        <v>0.11335534762667455</v>
      </c>
      <c r="D670" s="10">
        <f t="shared" si="90"/>
        <v>9.4071187464936534E-2</v>
      </c>
      <c r="E670" s="10">
        <f t="shared" si="90"/>
        <v>9.2773518638442104E-2</v>
      </c>
      <c r="F670" s="10">
        <f t="shared" si="90"/>
        <v>0.16765495255464943</v>
      </c>
      <c r="G670" s="217"/>
      <c r="H670" s="10">
        <f t="shared" si="87"/>
        <v>0.12951524264715353</v>
      </c>
      <c r="I670" s="10">
        <f t="shared" si="87"/>
        <v>0.22077468415155149</v>
      </c>
      <c r="J670" s="1"/>
      <c r="K670" s="1"/>
      <c r="L670" s="1"/>
      <c r="O670" s="99"/>
      <c r="P670" s="99"/>
      <c r="Q670" s="99"/>
      <c r="R670" s="99"/>
      <c r="S670" s="99"/>
      <c r="T670" s="99"/>
      <c r="U670" s="99"/>
      <c r="W670" s="97"/>
      <c r="X670" s="97"/>
      <c r="Y670" s="97"/>
      <c r="Z670" s="97"/>
      <c r="AA670" s="97"/>
      <c r="AB670" s="97"/>
      <c r="AC670" s="97"/>
    </row>
    <row r="671" spans="1:29" x14ac:dyDescent="0.2">
      <c r="A671" s="11">
        <f t="shared" si="88"/>
        <v>2045</v>
      </c>
      <c r="B671" s="11">
        <f t="shared" si="89"/>
        <v>10</v>
      </c>
      <c r="C671" s="10">
        <f t="shared" si="90"/>
        <v>0.11508917146173041</v>
      </c>
      <c r="D671" s="10">
        <f t="shared" si="90"/>
        <v>9.4610517106502923E-2</v>
      </c>
      <c r="E671" s="10">
        <f t="shared" si="90"/>
        <v>9.0609897359957725E-2</v>
      </c>
      <c r="F671" s="10">
        <f t="shared" si="90"/>
        <v>0.16887744920038616</v>
      </c>
      <c r="G671" s="217"/>
      <c r="H671" s="10">
        <f t="shared" si="87"/>
        <v>0.13160522183218454</v>
      </c>
      <c r="I671" s="10">
        <f t="shared" si="87"/>
        <v>0.23200311458880549</v>
      </c>
      <c r="J671" s="1"/>
      <c r="K671" s="1"/>
      <c r="L671" s="1"/>
      <c r="O671" s="99"/>
      <c r="P671" s="99"/>
      <c r="Q671" s="99"/>
      <c r="R671" s="99"/>
      <c r="S671" s="99"/>
      <c r="T671" s="99"/>
      <c r="U671" s="99"/>
      <c r="W671" s="97"/>
      <c r="X671" s="97"/>
      <c r="Y671" s="97"/>
      <c r="Z671" s="97"/>
      <c r="AA671" s="97"/>
      <c r="AB671" s="97"/>
      <c r="AC671" s="97"/>
    </row>
    <row r="672" spans="1:29" x14ac:dyDescent="0.2">
      <c r="A672" s="11">
        <f t="shared" si="88"/>
        <v>2045</v>
      </c>
      <c r="B672" s="11">
        <f t="shared" si="89"/>
        <v>11</v>
      </c>
      <c r="C672" s="10">
        <f t="shared" si="90"/>
        <v>0.11650714657328162</v>
      </c>
      <c r="D672" s="10">
        <f t="shared" si="90"/>
        <v>9.4120209094490453E-2</v>
      </c>
      <c r="E672" s="10">
        <f t="shared" si="90"/>
        <v>8.7885772811474111E-2</v>
      </c>
      <c r="F672" s="10">
        <f t="shared" si="90"/>
        <v>0.17217644566876181</v>
      </c>
      <c r="G672" s="217"/>
      <c r="H672" s="10">
        <f t="shared" si="87"/>
        <v>0.13328028720798846</v>
      </c>
      <c r="I672" s="10">
        <f t="shared" si="87"/>
        <v>0.24789998823432974</v>
      </c>
      <c r="J672" s="1"/>
      <c r="K672" s="1"/>
      <c r="L672" s="1"/>
      <c r="O672" s="99"/>
      <c r="P672" s="99"/>
      <c r="Q672" s="99"/>
      <c r="R672" s="99"/>
      <c r="S672" s="99"/>
      <c r="T672" s="99"/>
      <c r="U672" s="99"/>
      <c r="W672" s="97"/>
      <c r="X672" s="97"/>
      <c r="Y672" s="97"/>
      <c r="Z672" s="97"/>
      <c r="AA672" s="97"/>
      <c r="AB672" s="97"/>
      <c r="AC672" s="97"/>
    </row>
    <row r="673" spans="1:29" x14ac:dyDescent="0.2">
      <c r="A673" s="11">
        <f t="shared" si="88"/>
        <v>2045</v>
      </c>
      <c r="B673" s="11">
        <f t="shared" si="89"/>
        <v>12</v>
      </c>
      <c r="C673" s="10">
        <f t="shared" si="90"/>
        <v>0.11624433495058896</v>
      </c>
      <c r="D673" s="10">
        <f t="shared" si="90"/>
        <v>9.3209545252997211E-2</v>
      </c>
      <c r="E673" s="10">
        <f t="shared" si="90"/>
        <v>8.8137899750960702E-2</v>
      </c>
      <c r="F673" s="10">
        <f t="shared" si="90"/>
        <v>0.17240032272449499</v>
      </c>
      <c r="G673" s="217"/>
      <c r="H673" s="10">
        <f t="shared" si="87"/>
        <v>0.13274369571109312</v>
      </c>
      <c r="I673" s="10">
        <f t="shared" si="87"/>
        <v>0.25916109407532423</v>
      </c>
      <c r="J673" s="1"/>
      <c r="K673" s="1"/>
      <c r="L673" s="1"/>
      <c r="O673" s="99"/>
      <c r="P673" s="99"/>
      <c r="Q673" s="99"/>
      <c r="R673" s="99"/>
      <c r="S673" s="99"/>
      <c r="T673" s="99"/>
      <c r="U673" s="99"/>
      <c r="W673" s="97"/>
      <c r="X673" s="97"/>
      <c r="Y673" s="97"/>
      <c r="Z673" s="97"/>
      <c r="AA673" s="97"/>
      <c r="AB673" s="97"/>
      <c r="AC673" s="97"/>
    </row>
    <row r="674" spans="1:29" x14ac:dyDescent="0.2">
      <c r="A674" s="11">
        <f t="shared" si="88"/>
        <v>2046</v>
      </c>
      <c r="B674" s="11">
        <f t="shared" si="89"/>
        <v>1</v>
      </c>
      <c r="C674" s="10">
        <f t="shared" si="90"/>
        <v>0.114562568660797</v>
      </c>
      <c r="D674" s="10">
        <f t="shared" si="90"/>
        <v>9.2020525964631728E-2</v>
      </c>
      <c r="E674" s="10">
        <f t="shared" si="90"/>
        <v>8.7526698003470127E-2</v>
      </c>
      <c r="F674" s="10">
        <f t="shared" si="90"/>
        <v>0.16905043446465309</v>
      </c>
      <c r="G674" s="217"/>
      <c r="H674" s="10">
        <f t="shared" ref="H674:I693" si="91">+H662*((H662/H650))</f>
        <v>0.1317012788871435</v>
      </c>
      <c r="I674" s="10">
        <f t="shared" si="91"/>
        <v>0.24569228055714792</v>
      </c>
      <c r="J674" s="1"/>
      <c r="K674" s="1"/>
      <c r="L674" s="1"/>
      <c r="O674" s="99"/>
      <c r="P674" s="99"/>
      <c r="Q674" s="99"/>
      <c r="R674" s="99"/>
      <c r="S674" s="99"/>
      <c r="T674" s="99"/>
      <c r="U674" s="99"/>
      <c r="W674" s="97"/>
      <c r="X674" s="97"/>
      <c r="Y674" s="97"/>
      <c r="Z674" s="97"/>
      <c r="AA674" s="97"/>
      <c r="AB674" s="97"/>
      <c r="AC674" s="97"/>
    </row>
    <row r="675" spans="1:29" x14ac:dyDescent="0.2">
      <c r="A675" s="11">
        <f t="shared" si="88"/>
        <v>2046</v>
      </c>
      <c r="B675" s="11">
        <f t="shared" si="89"/>
        <v>2</v>
      </c>
      <c r="C675" s="10">
        <f t="shared" si="90"/>
        <v>0.11763841417364565</v>
      </c>
      <c r="D675" s="10">
        <f t="shared" si="90"/>
        <v>9.3195117765690935E-2</v>
      </c>
      <c r="E675" s="10">
        <f t="shared" si="90"/>
        <v>8.6961378660488142E-2</v>
      </c>
      <c r="F675" s="10">
        <f t="shared" si="90"/>
        <v>0.17145364333227633</v>
      </c>
      <c r="G675" s="217"/>
      <c r="H675" s="10">
        <f t="shared" si="91"/>
        <v>0.13479595230488683</v>
      </c>
      <c r="I675" s="10">
        <f t="shared" si="91"/>
        <v>0.25720887077912574</v>
      </c>
      <c r="J675" s="1"/>
      <c r="K675" s="1"/>
      <c r="L675" s="1"/>
      <c r="O675" s="99"/>
      <c r="P675" s="99"/>
      <c r="Q675" s="99"/>
      <c r="R675" s="99"/>
      <c r="S675" s="99"/>
      <c r="T675" s="99"/>
      <c r="U675" s="99"/>
      <c r="W675" s="97"/>
      <c r="X675" s="97"/>
      <c r="Y675" s="97"/>
      <c r="Z675" s="97"/>
      <c r="AA675" s="97"/>
      <c r="AB675" s="97"/>
      <c r="AC675" s="97"/>
    </row>
    <row r="676" spans="1:29" x14ac:dyDescent="0.2">
      <c r="A676" s="11">
        <f t="shared" si="88"/>
        <v>2046</v>
      </c>
      <c r="B676" s="11">
        <f t="shared" si="89"/>
        <v>3</v>
      </c>
      <c r="C676" s="10">
        <f t="shared" si="90"/>
        <v>0.11701394658531417</v>
      </c>
      <c r="D676" s="10">
        <f t="shared" si="90"/>
        <v>9.2588991943508586E-2</v>
      </c>
      <c r="E676" s="10">
        <f t="shared" si="90"/>
        <v>8.6985682628304764E-2</v>
      </c>
      <c r="F676" s="10">
        <f t="shared" si="90"/>
        <v>0.17264647019930207</v>
      </c>
      <c r="G676" s="217"/>
      <c r="H676" s="10">
        <f t="shared" si="91"/>
        <v>0.13433791739678677</v>
      </c>
      <c r="I676" s="10">
        <f t="shared" si="91"/>
        <v>0.26221981396342708</v>
      </c>
      <c r="J676" s="1"/>
      <c r="K676" s="1"/>
      <c r="L676" s="1"/>
      <c r="O676" s="99"/>
      <c r="P676" s="99"/>
      <c r="Q676" s="99"/>
      <c r="R676" s="99"/>
      <c r="S676" s="99"/>
      <c r="T676" s="99"/>
      <c r="U676" s="99"/>
      <c r="W676" s="97"/>
      <c r="X676" s="97"/>
      <c r="Y676" s="97"/>
      <c r="Z676" s="97"/>
      <c r="AA676" s="97"/>
      <c r="AB676" s="97"/>
      <c r="AC676" s="97"/>
    </row>
    <row r="677" spans="1:29" x14ac:dyDescent="0.2">
      <c r="A677" s="11">
        <f t="shared" si="88"/>
        <v>2046</v>
      </c>
      <c r="B677" s="11">
        <f t="shared" si="89"/>
        <v>4</v>
      </c>
      <c r="C677" s="10">
        <f t="shared" si="90"/>
        <v>0.11666705750172429</v>
      </c>
      <c r="D677" s="10">
        <f t="shared" si="90"/>
        <v>9.3775953329753109E-2</v>
      </c>
      <c r="E677" s="10">
        <f t="shared" si="90"/>
        <v>8.9268438279170859E-2</v>
      </c>
      <c r="F677" s="10">
        <f t="shared" si="90"/>
        <v>0.17309880351237644</v>
      </c>
      <c r="G677" s="217"/>
      <c r="H677" s="10">
        <f t="shared" si="91"/>
        <v>0.13408814172211525</v>
      </c>
      <c r="I677" s="10">
        <f t="shared" si="91"/>
        <v>0.25931831159353147</v>
      </c>
      <c r="J677" s="1"/>
      <c r="K677" s="1"/>
      <c r="L677" s="1"/>
      <c r="O677" s="99"/>
      <c r="P677" s="99"/>
      <c r="Q677" s="99"/>
      <c r="R677" s="99"/>
      <c r="S677" s="99"/>
      <c r="T677" s="99"/>
      <c r="U677" s="99"/>
      <c r="W677" s="97"/>
      <c r="X677" s="97"/>
      <c r="Y677" s="97"/>
      <c r="Z677" s="97"/>
      <c r="AA677" s="97"/>
      <c r="AB677" s="97"/>
      <c r="AC677" s="97"/>
    </row>
    <row r="678" spans="1:29" x14ac:dyDescent="0.2">
      <c r="A678" s="11">
        <f t="shared" si="88"/>
        <v>2046</v>
      </c>
      <c r="B678" s="11">
        <f t="shared" si="89"/>
        <v>5</v>
      </c>
      <c r="C678" s="10">
        <f t="shared" si="90"/>
        <v>0.11635162042691814</v>
      </c>
      <c r="D678" s="10">
        <f t="shared" si="90"/>
        <v>9.3420062920516703E-2</v>
      </c>
      <c r="E678" s="10">
        <f t="shared" si="90"/>
        <v>8.8408206036202322E-2</v>
      </c>
      <c r="F678" s="10">
        <f t="shared" si="90"/>
        <v>0.17112901681472012</v>
      </c>
      <c r="G678" s="217"/>
      <c r="H678" s="10">
        <f t="shared" si="91"/>
        <v>0.13359511845712463</v>
      </c>
      <c r="I678" s="10">
        <f t="shared" si="91"/>
        <v>0.24654834567711531</v>
      </c>
      <c r="J678" s="1"/>
      <c r="K678" s="1"/>
      <c r="L678" s="1"/>
      <c r="O678" s="99"/>
      <c r="P678" s="99"/>
      <c r="Q678" s="99"/>
      <c r="R678" s="99"/>
      <c r="S678" s="99"/>
      <c r="T678" s="99"/>
      <c r="U678" s="99"/>
      <c r="W678" s="97"/>
      <c r="X678" s="97"/>
      <c r="Y678" s="97"/>
      <c r="Z678" s="97"/>
      <c r="AA678" s="97"/>
      <c r="AB678" s="97"/>
      <c r="AC678" s="97"/>
    </row>
    <row r="679" spans="1:29" x14ac:dyDescent="0.2">
      <c r="A679" s="11">
        <f t="shared" si="88"/>
        <v>2046</v>
      </c>
      <c r="B679" s="11">
        <f t="shared" si="89"/>
        <v>6</v>
      </c>
      <c r="C679" s="10">
        <f t="shared" si="90"/>
        <v>0.11362331193651909</v>
      </c>
      <c r="D679" s="10">
        <f t="shared" si="90"/>
        <v>9.3629673372749467E-2</v>
      </c>
      <c r="E679" s="10">
        <f t="shared" si="90"/>
        <v>8.9113760988648857E-2</v>
      </c>
      <c r="F679" s="10">
        <f t="shared" si="90"/>
        <v>0.1677824407434419</v>
      </c>
      <c r="G679" s="217"/>
      <c r="H679" s="10">
        <f t="shared" si="91"/>
        <v>0.13097770921918936</v>
      </c>
      <c r="I679" s="10">
        <f t="shared" si="91"/>
        <v>0.22960112282839779</v>
      </c>
      <c r="J679" s="1"/>
      <c r="K679" s="1"/>
      <c r="L679" s="1"/>
      <c r="O679" s="99"/>
      <c r="P679" s="99"/>
      <c r="Q679" s="99"/>
      <c r="R679" s="99"/>
      <c r="S679" s="99"/>
      <c r="T679" s="99"/>
      <c r="U679" s="99"/>
      <c r="W679" s="97"/>
      <c r="X679" s="97"/>
      <c r="Y679" s="97"/>
      <c r="Z679" s="97"/>
      <c r="AA679" s="97"/>
      <c r="AB679" s="97"/>
      <c r="AC679" s="97"/>
    </row>
    <row r="680" spans="1:29" x14ac:dyDescent="0.2">
      <c r="A680" s="11">
        <f t="shared" si="88"/>
        <v>2046</v>
      </c>
      <c r="B680" s="11">
        <f t="shared" si="89"/>
        <v>7</v>
      </c>
      <c r="C680" s="10">
        <f t="shared" si="90"/>
        <v>0.11302208690206211</v>
      </c>
      <c r="D680" s="10">
        <f t="shared" si="90"/>
        <v>9.2297105506459809E-2</v>
      </c>
      <c r="E680" s="10">
        <f t="shared" si="90"/>
        <v>9.0432849683915517E-2</v>
      </c>
      <c r="F680" s="10">
        <f t="shared" si="90"/>
        <v>0.16708820336578326</v>
      </c>
      <c r="G680" s="217"/>
      <c r="H680" s="10">
        <f t="shared" si="91"/>
        <v>0.12939009597395557</v>
      </c>
      <c r="I680" s="10">
        <f t="shared" si="91"/>
        <v>0.2225090469779944</v>
      </c>
      <c r="J680" s="1"/>
      <c r="K680" s="1"/>
      <c r="L680" s="1"/>
      <c r="O680" s="99"/>
      <c r="P680" s="99"/>
      <c r="Q680" s="99"/>
      <c r="R680" s="99"/>
      <c r="S680" s="99"/>
      <c r="T680" s="99"/>
      <c r="U680" s="99"/>
      <c r="W680" s="97"/>
      <c r="X680" s="97"/>
      <c r="Y680" s="97"/>
      <c r="Z680" s="97"/>
      <c r="AA680" s="97"/>
      <c r="AB680" s="97"/>
      <c r="AC680" s="97"/>
    </row>
    <row r="681" spans="1:29" x14ac:dyDescent="0.2">
      <c r="A681" s="11">
        <f t="shared" si="88"/>
        <v>2046</v>
      </c>
      <c r="B681" s="11">
        <f t="shared" si="89"/>
        <v>8</v>
      </c>
      <c r="C681" s="10">
        <f t="shared" si="90"/>
        <v>0.11338233040115432</v>
      </c>
      <c r="D681" s="10">
        <f t="shared" si="90"/>
        <v>9.375060726557366E-2</v>
      </c>
      <c r="E681" s="10">
        <f t="shared" si="90"/>
        <v>9.0948860140048923E-2</v>
      </c>
      <c r="F681" s="10">
        <f t="shared" si="90"/>
        <v>0.16710216130131567</v>
      </c>
      <c r="G681" s="217"/>
      <c r="H681" s="10">
        <f t="shared" si="91"/>
        <v>0.13041660228681581</v>
      </c>
      <c r="I681" s="10">
        <f t="shared" si="91"/>
        <v>0.22097342726681982</v>
      </c>
      <c r="J681" s="1"/>
      <c r="K681" s="1"/>
      <c r="L681" s="1"/>
      <c r="O681" s="99"/>
      <c r="P681" s="99"/>
      <c r="Q681" s="99"/>
      <c r="R681" s="99"/>
      <c r="S681" s="99"/>
      <c r="T681" s="99"/>
      <c r="U681" s="99"/>
      <c r="W681" s="97"/>
      <c r="X681" s="97"/>
      <c r="Y681" s="97"/>
      <c r="Z681" s="97"/>
      <c r="AA681" s="97"/>
      <c r="AB681" s="97"/>
      <c r="AC681" s="97"/>
    </row>
    <row r="682" spans="1:29" x14ac:dyDescent="0.2">
      <c r="A682" s="11">
        <f t="shared" si="88"/>
        <v>2046</v>
      </c>
      <c r="B682" s="11">
        <f t="shared" si="89"/>
        <v>9</v>
      </c>
      <c r="C682" s="10">
        <f t="shared" si="90"/>
        <v>0.11326799560755553</v>
      </c>
      <c r="D682" s="10">
        <f t="shared" si="90"/>
        <v>9.3898020499495791E-2</v>
      </c>
      <c r="E682" s="10">
        <f t="shared" si="90"/>
        <v>9.2641260394677752E-2</v>
      </c>
      <c r="F682" s="10">
        <f t="shared" si="90"/>
        <v>0.16786525152101683</v>
      </c>
      <c r="G682" s="217"/>
      <c r="H682" s="10">
        <f t="shared" si="91"/>
        <v>0.12995188165902308</v>
      </c>
      <c r="I682" s="10">
        <f t="shared" si="91"/>
        <v>0.22060455442379906</v>
      </c>
      <c r="J682" s="1"/>
      <c r="K682" s="1"/>
      <c r="L682" s="1"/>
      <c r="O682" s="99"/>
      <c r="P682" s="99"/>
      <c r="Q682" s="99"/>
      <c r="R682" s="99"/>
      <c r="S682" s="99"/>
      <c r="T682" s="99"/>
      <c r="U682" s="99"/>
      <c r="W682" s="97"/>
      <c r="X682" s="97"/>
      <c r="Y682" s="97"/>
      <c r="Z682" s="97"/>
      <c r="AA682" s="97"/>
      <c r="AB682" s="97"/>
      <c r="AC682" s="97"/>
    </row>
    <row r="683" spans="1:29" x14ac:dyDescent="0.2">
      <c r="A683" s="11">
        <f t="shared" si="88"/>
        <v>2046</v>
      </c>
      <c r="B683" s="11">
        <f t="shared" si="89"/>
        <v>10</v>
      </c>
      <c r="C683" s="10">
        <f t="shared" si="90"/>
        <v>0.1150004833520258</v>
      </c>
      <c r="D683" s="10">
        <f t="shared" si="90"/>
        <v>9.4436357338909691E-2</v>
      </c>
      <c r="E683" s="10">
        <f t="shared" si="90"/>
        <v>9.0480723582048089E-2</v>
      </c>
      <c r="F683" s="10">
        <f t="shared" si="90"/>
        <v>0.16908928161254252</v>
      </c>
      <c r="G683" s="217"/>
      <c r="H683" s="10">
        <f t="shared" si="91"/>
        <v>0.13204890685985524</v>
      </c>
      <c r="I683" s="10">
        <f t="shared" si="91"/>
        <v>0.2318243321941012</v>
      </c>
      <c r="J683" s="1"/>
      <c r="K683" s="1"/>
      <c r="L683" s="1"/>
      <c r="O683" s="99"/>
      <c r="P683" s="99"/>
      <c r="Q683" s="99"/>
      <c r="R683" s="99"/>
      <c r="S683" s="99"/>
      <c r="T683" s="99"/>
      <c r="U683" s="99"/>
      <c r="W683" s="97"/>
      <c r="X683" s="97"/>
      <c r="Y683" s="97"/>
      <c r="Z683" s="97"/>
      <c r="AA683" s="97"/>
      <c r="AB683" s="97"/>
      <c r="AC683" s="97"/>
    </row>
    <row r="684" spans="1:29" x14ac:dyDescent="0.2">
      <c r="A684" s="11">
        <f t="shared" si="88"/>
        <v>2046</v>
      </c>
      <c r="B684" s="11">
        <f t="shared" si="89"/>
        <v>11</v>
      </c>
      <c r="C684" s="10">
        <f t="shared" ref="C684:F699" si="92">+C672*((C672/C660))</f>
        <v>0.11641736576709953</v>
      </c>
      <c r="D684" s="10">
        <f t="shared" si="92"/>
        <v>9.3946951889657002E-2</v>
      </c>
      <c r="E684" s="10">
        <f t="shared" si="92"/>
        <v>8.7760482554787633E-2</v>
      </c>
      <c r="F684" s="10">
        <f t="shared" si="92"/>
        <v>0.17239241619635573</v>
      </c>
      <c r="G684" s="217"/>
      <c r="H684" s="10">
        <f t="shared" si="91"/>
        <v>0.13372961943884204</v>
      </c>
      <c r="I684" s="10">
        <f t="shared" si="91"/>
        <v>0.24770895565434797</v>
      </c>
      <c r="J684" s="1"/>
      <c r="K684" s="1"/>
      <c r="L684" s="1"/>
      <c r="O684" s="99"/>
      <c r="P684" s="99"/>
      <c r="Q684" s="99"/>
      <c r="R684" s="99"/>
      <c r="S684" s="99"/>
      <c r="T684" s="99"/>
      <c r="U684" s="99"/>
      <c r="W684" s="97"/>
      <c r="X684" s="97"/>
      <c r="Y684" s="97"/>
      <c r="Z684" s="97"/>
      <c r="AA684" s="97"/>
      <c r="AB684" s="97"/>
      <c r="AC684" s="97"/>
    </row>
    <row r="685" spans="1:29" x14ac:dyDescent="0.2">
      <c r="A685" s="11">
        <f t="shared" si="88"/>
        <v>2046</v>
      </c>
      <c r="B685" s="11">
        <f t="shared" si="89"/>
        <v>12</v>
      </c>
      <c r="C685" s="10">
        <f t="shared" si="92"/>
        <v>0.11615475666794341</v>
      </c>
      <c r="D685" s="10">
        <f t="shared" si="92"/>
        <v>9.3037964405167567E-2</v>
      </c>
      <c r="E685" s="10">
        <f t="shared" si="92"/>
        <v>8.8012250061251629E-2</v>
      </c>
      <c r="F685" s="10">
        <f t="shared" si="92"/>
        <v>0.17261657407357792</v>
      </c>
      <c r="G685" s="217"/>
      <c r="H685" s="10">
        <f t="shared" si="91"/>
        <v>0.13319121891332436</v>
      </c>
      <c r="I685" s="10">
        <f t="shared" si="91"/>
        <v>0.25896138364861254</v>
      </c>
      <c r="J685" s="1"/>
      <c r="K685" s="1"/>
      <c r="L685" s="1"/>
      <c r="O685" s="99"/>
      <c r="P685" s="99"/>
      <c r="Q685" s="99"/>
      <c r="R685" s="99"/>
      <c r="S685" s="99"/>
      <c r="T685" s="99"/>
      <c r="U685" s="99"/>
      <c r="W685" s="97"/>
      <c r="X685" s="97"/>
      <c r="Y685" s="97"/>
      <c r="Z685" s="97"/>
      <c r="AA685" s="97"/>
      <c r="AB685" s="97"/>
      <c r="AC685" s="97"/>
    </row>
    <row r="686" spans="1:29" x14ac:dyDescent="0.2">
      <c r="A686" s="11">
        <f t="shared" si="88"/>
        <v>2047</v>
      </c>
      <c r="B686" s="11">
        <f t="shared" si="89"/>
        <v>1</v>
      </c>
      <c r="C686" s="10">
        <f t="shared" si="92"/>
        <v>0.11447428635301435</v>
      </c>
      <c r="D686" s="10">
        <f t="shared" si="92"/>
        <v>9.1851133872653548E-2</v>
      </c>
      <c r="E686" s="10">
        <f t="shared" si="92"/>
        <v>8.7401919645051437E-2</v>
      </c>
      <c r="F686" s="10">
        <f t="shared" si="92"/>
        <v>0.16926248386188333</v>
      </c>
      <c r="G686" s="217"/>
      <c r="H686" s="10">
        <f t="shared" si="91"/>
        <v>0.13214528775513371</v>
      </c>
      <c r="I686" s="10">
        <f t="shared" si="91"/>
        <v>0.2455029492442635</v>
      </c>
      <c r="J686" s="1"/>
      <c r="K686" s="1"/>
      <c r="L686" s="1"/>
      <c r="O686" s="99"/>
      <c r="P686" s="99"/>
      <c r="Q686" s="99"/>
      <c r="R686" s="99"/>
      <c r="S686" s="99"/>
      <c r="T686" s="99"/>
      <c r="U686" s="99"/>
      <c r="W686" s="97"/>
      <c r="X686" s="97"/>
      <c r="Y686" s="97"/>
      <c r="Z686" s="97"/>
      <c r="AA686" s="97"/>
      <c r="AB686" s="97"/>
      <c r="AC686" s="97"/>
    </row>
    <row r="687" spans="1:29" x14ac:dyDescent="0.2">
      <c r="A687" s="11">
        <f t="shared" si="88"/>
        <v>2047</v>
      </c>
      <c r="B687" s="11">
        <f t="shared" si="89"/>
        <v>2</v>
      </c>
      <c r="C687" s="10">
        <f t="shared" si="92"/>
        <v>0.11754776160877617</v>
      </c>
      <c r="D687" s="10">
        <f t="shared" si="92"/>
        <v>9.3023563476090906E-2</v>
      </c>
      <c r="E687" s="10">
        <f t="shared" si="92"/>
        <v>8.6837406223247884E-2</v>
      </c>
      <c r="F687" s="10">
        <f t="shared" si="92"/>
        <v>0.17166870720854896</v>
      </c>
      <c r="G687" s="217"/>
      <c r="H687" s="10">
        <f t="shared" si="91"/>
        <v>0.13525039434750238</v>
      </c>
      <c r="I687" s="10">
        <f t="shared" si="91"/>
        <v>0.25701066474237233</v>
      </c>
      <c r="J687" s="1"/>
      <c r="K687" s="1"/>
      <c r="L687" s="1"/>
      <c r="O687" s="99"/>
      <c r="P687" s="99"/>
      <c r="Q687" s="99"/>
      <c r="R687" s="99"/>
      <c r="S687" s="99"/>
      <c r="T687" s="99"/>
      <c r="U687" s="99"/>
      <c r="W687" s="97"/>
      <c r="X687" s="97"/>
      <c r="Y687" s="97"/>
      <c r="Z687" s="97"/>
      <c r="AA687" s="97"/>
      <c r="AB687" s="97"/>
      <c r="AC687" s="97"/>
    </row>
    <row r="688" spans="1:29" x14ac:dyDescent="0.2">
      <c r="A688" s="11">
        <f t="shared" si="88"/>
        <v>2047</v>
      </c>
      <c r="B688" s="11">
        <f t="shared" si="89"/>
        <v>3</v>
      </c>
      <c r="C688" s="10">
        <f t="shared" si="92"/>
        <v>0.11692377523730701</v>
      </c>
      <c r="D688" s="10">
        <f t="shared" si="92"/>
        <v>9.2418553414984089E-2</v>
      </c>
      <c r="E688" s="10">
        <f t="shared" si="92"/>
        <v>8.6861675543245268E-2</v>
      </c>
      <c r="F688" s="10">
        <f t="shared" si="92"/>
        <v>0.17286303030490385</v>
      </c>
      <c r="G688" s="217"/>
      <c r="H688" s="10">
        <f t="shared" si="91"/>
        <v>0.13479081525120035</v>
      </c>
      <c r="I688" s="10">
        <f t="shared" si="91"/>
        <v>0.26201774647669362</v>
      </c>
      <c r="J688" s="1"/>
      <c r="K688" s="1"/>
      <c r="L688" s="1"/>
      <c r="O688" s="99"/>
      <c r="P688" s="99"/>
      <c r="Q688" s="99"/>
      <c r="R688" s="99"/>
      <c r="S688" s="99"/>
      <c r="T688" s="99"/>
      <c r="U688" s="99"/>
      <c r="W688" s="97"/>
      <c r="X688" s="97"/>
      <c r="Y688" s="97"/>
      <c r="Z688" s="97"/>
      <c r="AA688" s="97"/>
      <c r="AB688" s="97"/>
      <c r="AC688" s="97"/>
    </row>
    <row r="689" spans="1:29" x14ac:dyDescent="0.2">
      <c r="A689" s="11">
        <f t="shared" si="88"/>
        <v>2047</v>
      </c>
      <c r="B689" s="11">
        <f t="shared" si="89"/>
        <v>4</v>
      </c>
      <c r="C689" s="10">
        <f t="shared" si="92"/>
        <v>0.11657715346763307</v>
      </c>
      <c r="D689" s="10">
        <f t="shared" si="92"/>
        <v>9.3603329833579205E-2</v>
      </c>
      <c r="E689" s="10">
        <f t="shared" si="92"/>
        <v>8.9141176889890095E-2</v>
      </c>
      <c r="F689" s="10">
        <f t="shared" si="92"/>
        <v>0.17331593100490447</v>
      </c>
      <c r="G689" s="217"/>
      <c r="H689" s="10">
        <f t="shared" si="91"/>
        <v>0.13454019749955359</v>
      </c>
      <c r="I689" s="10">
        <f t="shared" si="91"/>
        <v>0.25911848001446164</v>
      </c>
      <c r="J689" s="1"/>
      <c r="K689" s="1"/>
      <c r="L689" s="1"/>
      <c r="O689" s="99"/>
      <c r="P689" s="99"/>
      <c r="Q689" s="99"/>
      <c r="R689" s="99"/>
      <c r="S689" s="99"/>
      <c r="T689" s="99"/>
      <c r="U689" s="99"/>
      <c r="W689" s="97"/>
      <c r="X689" s="97"/>
      <c r="Y689" s="97"/>
      <c r="Z689" s="97"/>
      <c r="AA689" s="97"/>
      <c r="AB689" s="97"/>
      <c r="AC689" s="97"/>
    </row>
    <row r="690" spans="1:29" x14ac:dyDescent="0.2">
      <c r="A690" s="11">
        <f t="shared" si="88"/>
        <v>2047</v>
      </c>
      <c r="B690" s="11">
        <f t="shared" si="89"/>
        <v>5</v>
      </c>
      <c r="C690" s="10">
        <f t="shared" si="92"/>
        <v>0.11626195946971711</v>
      </c>
      <c r="D690" s="10">
        <f t="shared" si="92"/>
        <v>9.3248094550145474E-2</v>
      </c>
      <c r="E690" s="10">
        <f t="shared" si="92"/>
        <v>8.8282170996933473E-2</v>
      </c>
      <c r="F690" s="10">
        <f t="shared" si="92"/>
        <v>0.17134367349382942</v>
      </c>
      <c r="G690" s="217"/>
      <c r="H690" s="10">
        <f t="shared" si="91"/>
        <v>0.13404551208895865</v>
      </c>
      <c r="I690" s="10">
        <f t="shared" si="91"/>
        <v>0.24635835467751746</v>
      </c>
      <c r="J690" s="1"/>
      <c r="K690" s="1"/>
      <c r="L690" s="1"/>
      <c r="O690" s="99"/>
      <c r="P690" s="99"/>
      <c r="Q690" s="99"/>
      <c r="R690" s="99"/>
      <c r="S690" s="99"/>
      <c r="T690" s="99"/>
      <c r="U690" s="99"/>
      <c r="W690" s="97"/>
      <c r="X690" s="97"/>
      <c r="Y690" s="97"/>
      <c r="Z690" s="97"/>
      <c r="AA690" s="97"/>
      <c r="AB690" s="97"/>
      <c r="AC690" s="97"/>
    </row>
    <row r="691" spans="1:29" x14ac:dyDescent="0.2">
      <c r="A691" s="11">
        <f t="shared" si="88"/>
        <v>2047</v>
      </c>
      <c r="B691" s="11">
        <f t="shared" si="89"/>
        <v>6</v>
      </c>
      <c r="C691" s="10">
        <f t="shared" si="92"/>
        <v>0.11353575342318512</v>
      </c>
      <c r="D691" s="10">
        <f t="shared" si="92"/>
        <v>9.3457319149845564E-2</v>
      </c>
      <c r="E691" s="10">
        <f t="shared" si="92"/>
        <v>8.8986720107839631E-2</v>
      </c>
      <c r="F691" s="10">
        <f t="shared" si="92"/>
        <v>0.16799289962536157</v>
      </c>
      <c r="G691" s="217"/>
      <c r="H691" s="10">
        <f t="shared" si="91"/>
        <v>0.13141927869287834</v>
      </c>
      <c r="I691" s="10">
        <f t="shared" si="91"/>
        <v>0.22942419141677076</v>
      </c>
      <c r="J691" s="1"/>
      <c r="K691" s="1"/>
      <c r="L691" s="1"/>
      <c r="O691" s="99"/>
      <c r="P691" s="99"/>
      <c r="Q691" s="99"/>
      <c r="R691" s="99"/>
      <c r="S691" s="99"/>
      <c r="T691" s="99"/>
      <c r="U691" s="99"/>
      <c r="W691" s="97"/>
      <c r="X691" s="97"/>
      <c r="Y691" s="97"/>
      <c r="Z691" s="97"/>
      <c r="AA691" s="97"/>
      <c r="AB691" s="97"/>
      <c r="AC691" s="97"/>
    </row>
    <row r="692" spans="1:29" x14ac:dyDescent="0.2">
      <c r="A692" s="11">
        <f t="shared" si="88"/>
        <v>2047</v>
      </c>
      <c r="B692" s="11">
        <f t="shared" si="89"/>
        <v>7</v>
      </c>
      <c r="C692" s="10">
        <f t="shared" si="92"/>
        <v>0.11293499169479887</v>
      </c>
      <c r="D692" s="10">
        <f t="shared" si="92"/>
        <v>9.2127204284733685E-2</v>
      </c>
      <c r="E692" s="10">
        <f t="shared" si="92"/>
        <v>9.0303928305775161E-2</v>
      </c>
      <c r="F692" s="10">
        <f t="shared" si="92"/>
        <v>0.16729779142700416</v>
      </c>
      <c r="G692" s="217"/>
      <c r="H692" s="10">
        <f t="shared" si="91"/>
        <v>0.12982631307471562</v>
      </c>
      <c r="I692" s="10">
        <f t="shared" si="91"/>
        <v>0.22233758074430776</v>
      </c>
      <c r="J692" s="1"/>
      <c r="K692" s="1"/>
      <c r="L692" s="1"/>
      <c r="O692" s="99"/>
      <c r="P692" s="99"/>
      <c r="Q692" s="99"/>
      <c r="R692" s="99"/>
      <c r="S692" s="99"/>
      <c r="T692" s="99"/>
      <c r="U692" s="99"/>
      <c r="W692" s="97"/>
      <c r="X692" s="97"/>
      <c r="Y692" s="97"/>
      <c r="Z692" s="97"/>
      <c r="AA692" s="97"/>
      <c r="AB692" s="97"/>
      <c r="AC692" s="97"/>
    </row>
    <row r="693" spans="1:29" x14ac:dyDescent="0.2">
      <c r="A693" s="11">
        <f t="shared" si="88"/>
        <v>2047</v>
      </c>
      <c r="B693" s="11">
        <f t="shared" si="89"/>
        <v>8</v>
      </c>
      <c r="C693" s="10">
        <f t="shared" si="92"/>
        <v>0.11329495758901684</v>
      </c>
      <c r="D693" s="10">
        <f t="shared" si="92"/>
        <v>9.3578030426629683E-2</v>
      </c>
      <c r="E693" s="10">
        <f t="shared" si="92"/>
        <v>9.0819203135646898E-2</v>
      </c>
      <c r="F693" s="10">
        <f t="shared" si="92"/>
        <v>0.16731176687075433</v>
      </c>
      <c r="G693" s="217"/>
      <c r="H693" s="10">
        <f t="shared" si="91"/>
        <v>0.13085628008218572</v>
      </c>
      <c r="I693" s="10">
        <f t="shared" si="91"/>
        <v>0.22080314438694204</v>
      </c>
      <c r="J693" s="1"/>
      <c r="K693" s="1"/>
      <c r="L693" s="1"/>
      <c r="O693" s="99"/>
      <c r="P693" s="99"/>
      <c r="Q693" s="99"/>
      <c r="R693" s="99"/>
      <c r="S693" s="99"/>
      <c r="T693" s="99"/>
      <c r="U693" s="99"/>
      <c r="W693" s="97"/>
      <c r="X693" s="97"/>
      <c r="Y693" s="97"/>
      <c r="Z693" s="97"/>
      <c r="AA693" s="97"/>
      <c r="AB693" s="97"/>
      <c r="AC693" s="97"/>
    </row>
    <row r="694" spans="1:29" x14ac:dyDescent="0.2">
      <c r="A694" s="11">
        <f t="shared" si="88"/>
        <v>2047</v>
      </c>
      <c r="B694" s="11">
        <f t="shared" si="89"/>
        <v>9</v>
      </c>
      <c r="C694" s="10">
        <f t="shared" si="92"/>
        <v>0.11318071090220161</v>
      </c>
      <c r="D694" s="10">
        <f t="shared" si="92"/>
        <v>9.3725172301136958E-2</v>
      </c>
      <c r="E694" s="10">
        <f t="shared" si="92"/>
        <v>9.2509190698715618E-2</v>
      </c>
      <c r="F694" s="10">
        <f t="shared" si="92"/>
        <v>0.16807581427711776</v>
      </c>
      <c r="G694" s="217"/>
      <c r="H694" s="10">
        <f t="shared" ref="H694:I713" si="93">+H682*((H682/H670))</f>
        <v>0.13038999272640356</v>
      </c>
      <c r="I694" s="10">
        <f t="shared" si="93"/>
        <v>0.2204345557985975</v>
      </c>
      <c r="J694" s="1"/>
      <c r="K694" s="1"/>
      <c r="L694" s="1"/>
      <c r="O694" s="99"/>
      <c r="P694" s="99"/>
      <c r="Q694" s="99"/>
      <c r="R694" s="99"/>
      <c r="S694" s="99"/>
      <c r="T694" s="99"/>
      <c r="U694" s="99"/>
      <c r="W694" s="97"/>
      <c r="X694" s="97"/>
      <c r="Y694" s="97"/>
      <c r="Z694" s="97"/>
      <c r="AA694" s="97"/>
      <c r="AB694" s="97"/>
      <c r="AC694" s="97"/>
    </row>
    <row r="695" spans="1:29" x14ac:dyDescent="0.2">
      <c r="A695" s="11">
        <f t="shared" si="88"/>
        <v>2047</v>
      </c>
      <c r="B695" s="11">
        <f t="shared" si="89"/>
        <v>10</v>
      </c>
      <c r="C695" s="10">
        <f t="shared" si="92"/>
        <v>0.11491186358568228</v>
      </c>
      <c r="D695" s="10">
        <f t="shared" si="92"/>
        <v>9.4262518165956197E-2</v>
      </c>
      <c r="E695" s="10">
        <f t="shared" si="92"/>
        <v>9.0351733954715657E-2</v>
      </c>
      <c r="F695" s="10">
        <f t="shared" si="92"/>
        <v>0.16930137973791906</v>
      </c>
      <c r="G695" s="217"/>
      <c r="H695" s="10">
        <f t="shared" si="93"/>
        <v>0.13249408769750246</v>
      </c>
      <c r="I695" s="10">
        <f t="shared" si="93"/>
        <v>0.23164568756972259</v>
      </c>
      <c r="J695" s="1"/>
      <c r="K695" s="1"/>
      <c r="L695" s="1"/>
      <c r="O695" s="99"/>
      <c r="P695" s="99"/>
      <c r="Q695" s="99"/>
      <c r="R695" s="99"/>
      <c r="S695" s="99"/>
      <c r="T695" s="99"/>
      <c r="U695" s="99"/>
      <c r="W695" s="97"/>
      <c r="X695" s="97"/>
      <c r="Y695" s="97"/>
      <c r="Z695" s="97"/>
      <c r="AA695" s="97"/>
      <c r="AB695" s="97"/>
      <c r="AC695" s="97"/>
    </row>
    <row r="696" spans="1:29" x14ac:dyDescent="0.2">
      <c r="A696" s="11">
        <f t="shared" si="88"/>
        <v>2047</v>
      </c>
      <c r="B696" s="11">
        <f t="shared" si="89"/>
        <v>11</v>
      </c>
      <c r="C696" s="10">
        <f t="shared" si="92"/>
        <v>0.11632765414631417</v>
      </c>
      <c r="D696" s="10">
        <f t="shared" si="92"/>
        <v>9.377401361801882E-2</v>
      </c>
      <c r="E696" s="10">
        <f t="shared" si="92"/>
        <v>8.7635370912317295E-2</v>
      </c>
      <c r="F696" s="10">
        <f t="shared" si="92"/>
        <v>0.17260865762783903</v>
      </c>
      <c r="G696" s="217"/>
      <c r="H696" s="10">
        <f t="shared" si="93"/>
        <v>0.13418046651827459</v>
      </c>
      <c r="I696" s="10">
        <f t="shared" si="93"/>
        <v>0.24751807028472664</v>
      </c>
      <c r="J696" s="1"/>
      <c r="K696" s="1"/>
      <c r="L696" s="1"/>
      <c r="O696" s="99"/>
      <c r="P696" s="99"/>
      <c r="Q696" s="99"/>
      <c r="R696" s="99"/>
      <c r="S696" s="99"/>
      <c r="T696" s="99"/>
      <c r="U696" s="99"/>
      <c r="W696" s="97"/>
      <c r="X696" s="97"/>
      <c r="Y696" s="97"/>
      <c r="Z696" s="97"/>
      <c r="AA696" s="97"/>
      <c r="AB696" s="97"/>
      <c r="AC696" s="97"/>
    </row>
    <row r="697" spans="1:29" x14ac:dyDescent="0.2">
      <c r="A697" s="11">
        <f t="shared" si="88"/>
        <v>2047</v>
      </c>
      <c r="B697" s="11">
        <f t="shared" si="89"/>
        <v>12</v>
      </c>
      <c r="C697" s="10">
        <f t="shared" si="92"/>
        <v>0.11606524741462926</v>
      </c>
      <c r="D697" s="10">
        <f t="shared" si="92"/>
        <v>9.2866699404682326E-2</v>
      </c>
      <c r="E697" s="10">
        <f t="shared" si="92"/>
        <v>8.7886779498167644E-2</v>
      </c>
      <c r="F697" s="10">
        <f t="shared" si="92"/>
        <v>0.17283309667880029</v>
      </c>
      <c r="G697" s="217"/>
      <c r="H697" s="10">
        <f t="shared" si="93"/>
        <v>0.13364025086529668</v>
      </c>
      <c r="I697" s="10">
        <f t="shared" si="93"/>
        <v>0.25876182711943968</v>
      </c>
      <c r="J697" s="1"/>
      <c r="K697" s="1"/>
      <c r="L697" s="1"/>
      <c r="O697" s="99"/>
      <c r="P697" s="99"/>
      <c r="Q697" s="99"/>
      <c r="R697" s="99"/>
      <c r="S697" s="99"/>
      <c r="T697" s="99"/>
      <c r="U697" s="99"/>
      <c r="W697" s="97"/>
      <c r="X697" s="97"/>
      <c r="Y697" s="97"/>
      <c r="Z697" s="97"/>
      <c r="AA697" s="97"/>
      <c r="AB697" s="97"/>
      <c r="AC697" s="97"/>
    </row>
    <row r="698" spans="1:29" x14ac:dyDescent="0.2">
      <c r="A698" s="11">
        <f t="shared" si="88"/>
        <v>2048</v>
      </c>
      <c r="B698" s="11">
        <f t="shared" si="89"/>
        <v>1</v>
      </c>
      <c r="C698" s="10">
        <f t="shared" si="92"/>
        <v>0.11438607207588043</v>
      </c>
      <c r="D698" s="10">
        <f t="shared" si="92"/>
        <v>9.1682053598941174E-2</v>
      </c>
      <c r="E698" s="10">
        <f t="shared" si="92"/>
        <v>8.7277319171084985E-2</v>
      </c>
      <c r="F698" s="10">
        <f t="shared" si="92"/>
        <v>0.16947479924451023</v>
      </c>
      <c r="G698" s="217"/>
      <c r="H698" s="10">
        <f t="shared" si="93"/>
        <v>0.13259079352487399</v>
      </c>
      <c r="I698" s="10">
        <f t="shared" si="93"/>
        <v>0.24531376383073722</v>
      </c>
      <c r="J698" s="1"/>
      <c r="K698" s="1"/>
      <c r="L698" s="1"/>
      <c r="O698" s="99"/>
      <c r="P698" s="99"/>
      <c r="Q698" s="99"/>
      <c r="R698" s="99"/>
      <c r="S698" s="99"/>
      <c r="T698" s="99"/>
      <c r="U698" s="99"/>
      <c r="W698" s="97"/>
      <c r="X698" s="97"/>
      <c r="Y698" s="97"/>
      <c r="Z698" s="97"/>
      <c r="AA698" s="97"/>
      <c r="AB698" s="97"/>
      <c r="AC698" s="97"/>
    </row>
    <row r="699" spans="1:29" x14ac:dyDescent="0.2">
      <c r="A699" s="11">
        <f t="shared" si="88"/>
        <v>2048</v>
      </c>
      <c r="B699" s="11">
        <f t="shared" si="89"/>
        <v>2</v>
      </c>
      <c r="C699" s="10">
        <f t="shared" si="92"/>
        <v>0.11745717890108365</v>
      </c>
      <c r="D699" s="10">
        <f t="shared" si="92"/>
        <v>9.2852324984946694E-2</v>
      </c>
      <c r="E699" s="10">
        <f t="shared" si="92"/>
        <v>8.671361052153588E-2</v>
      </c>
      <c r="F699" s="10">
        <f t="shared" si="92"/>
        <v>0.17188404085144757</v>
      </c>
      <c r="G699" s="217"/>
      <c r="H699" s="10">
        <f t="shared" si="93"/>
        <v>0.13570636846557396</v>
      </c>
      <c r="I699" s="10">
        <f t="shared" si="93"/>
        <v>0.25681261144386969</v>
      </c>
      <c r="J699" s="1"/>
      <c r="K699" s="1"/>
      <c r="L699" s="1"/>
      <c r="O699" s="99"/>
      <c r="P699" s="99"/>
      <c r="Q699" s="99"/>
      <c r="R699" s="99"/>
      <c r="S699" s="99"/>
      <c r="T699" s="99"/>
      <c r="U699" s="99"/>
      <c r="W699" s="97"/>
      <c r="X699" s="97"/>
      <c r="Y699" s="97"/>
      <c r="Z699" s="97"/>
      <c r="AA699" s="97"/>
      <c r="AB699" s="97"/>
      <c r="AC699" s="97"/>
    </row>
    <row r="700" spans="1:29" x14ac:dyDescent="0.2">
      <c r="A700" s="11">
        <f t="shared" si="88"/>
        <v>2048</v>
      </c>
      <c r="B700" s="11">
        <f t="shared" si="89"/>
        <v>3</v>
      </c>
      <c r="C700" s="10">
        <f t="shared" ref="C700:F721" si="94">+C688*((C688/C676))</f>
        <v>0.11683367337564947</v>
      </c>
      <c r="D700" s="10">
        <f t="shared" si="94"/>
        <v>9.2248428631013832E-2</v>
      </c>
      <c r="E700" s="10">
        <f t="shared" si="94"/>
        <v>8.6737845243108083E-2</v>
      </c>
      <c r="F700" s="10">
        <f t="shared" si="94"/>
        <v>0.17307986205393561</v>
      </c>
      <c r="G700" s="217"/>
      <c r="H700" s="10">
        <f t="shared" si="93"/>
        <v>0.13524523997509727</v>
      </c>
      <c r="I700" s="10">
        <f t="shared" si="93"/>
        <v>0.26181583470385755</v>
      </c>
      <c r="J700" s="1"/>
      <c r="K700" s="1"/>
      <c r="L700" s="1"/>
      <c r="O700" s="99"/>
      <c r="P700" s="99"/>
      <c r="Q700" s="99"/>
      <c r="R700" s="99"/>
      <c r="S700" s="99"/>
      <c r="T700" s="99"/>
      <c r="U700" s="99"/>
      <c r="W700" s="97"/>
      <c r="X700" s="97"/>
      <c r="Y700" s="97"/>
      <c r="Z700" s="97"/>
      <c r="AA700" s="97"/>
      <c r="AB700" s="97"/>
      <c r="AC700" s="97"/>
    </row>
    <row r="701" spans="1:29" x14ac:dyDescent="0.2">
      <c r="A701" s="11">
        <f t="shared" si="88"/>
        <v>2048</v>
      </c>
      <c r="B701" s="11">
        <f t="shared" si="89"/>
        <v>4</v>
      </c>
      <c r="C701" s="10">
        <f t="shared" si="94"/>
        <v>0.11648731871389845</v>
      </c>
      <c r="D701" s="10">
        <f t="shared" si="94"/>
        <v>9.34310241040648E-2</v>
      </c>
      <c r="E701" s="10">
        <f t="shared" si="94"/>
        <v>8.9014096924878799E-2</v>
      </c>
      <c r="F701" s="10">
        <f t="shared" si="94"/>
        <v>0.17353333085256756</v>
      </c>
      <c r="G701" s="217"/>
      <c r="H701" s="10">
        <f t="shared" si="93"/>
        <v>0.13499377730755341</v>
      </c>
      <c r="I701" s="10">
        <f t="shared" si="93"/>
        <v>0.25891880242629106</v>
      </c>
      <c r="J701" s="1"/>
      <c r="K701" s="1"/>
      <c r="L701" s="1"/>
      <c r="O701" s="99"/>
      <c r="P701" s="99"/>
      <c r="Q701" s="99"/>
      <c r="R701" s="99"/>
      <c r="S701" s="99"/>
      <c r="T701" s="99"/>
      <c r="U701" s="99"/>
      <c r="W701" s="97"/>
      <c r="X701" s="97"/>
      <c r="Y701" s="97"/>
      <c r="Z701" s="97"/>
      <c r="AA701" s="97"/>
      <c r="AB701" s="97"/>
      <c r="AC701" s="97"/>
    </row>
    <row r="702" spans="1:29" x14ac:dyDescent="0.2">
      <c r="A702" s="11">
        <f t="shared" si="88"/>
        <v>2048</v>
      </c>
      <c r="B702" s="11">
        <f t="shared" si="89"/>
        <v>5</v>
      </c>
      <c r="C702" s="10">
        <f t="shared" si="94"/>
        <v>0.11617236760555678</v>
      </c>
      <c r="D702" s="10">
        <f t="shared" si="94"/>
        <v>9.3076442740473136E-2</v>
      </c>
      <c r="E702" s="10">
        <f t="shared" si="94"/>
        <v>8.8156315633645344E-2</v>
      </c>
      <c r="F702" s="10">
        <f t="shared" si="94"/>
        <v>0.17155859942879459</v>
      </c>
      <c r="G702" s="217"/>
      <c r="H702" s="10">
        <f t="shared" si="93"/>
        <v>0.13449742414770782</v>
      </c>
      <c r="I702" s="10">
        <f t="shared" si="93"/>
        <v>0.24616851008563462</v>
      </c>
      <c r="J702" s="1"/>
      <c r="K702" s="1"/>
      <c r="L702" s="1"/>
      <c r="O702" s="99"/>
      <c r="P702" s="99"/>
      <c r="Q702" s="99"/>
      <c r="R702" s="99"/>
      <c r="S702" s="99"/>
      <c r="T702" s="99"/>
      <c r="U702" s="99"/>
      <c r="W702" s="97"/>
      <c r="X702" s="97"/>
      <c r="Y702" s="97"/>
      <c r="Z702" s="97"/>
      <c r="AA702" s="97"/>
      <c r="AB702" s="97"/>
      <c r="AC702" s="97"/>
    </row>
    <row r="703" spans="1:29" x14ac:dyDescent="0.2">
      <c r="A703" s="11">
        <f t="shared" si="88"/>
        <v>2048</v>
      </c>
      <c r="B703" s="11">
        <f t="shared" si="89"/>
        <v>6</v>
      </c>
      <c r="C703" s="10">
        <f t="shared" si="94"/>
        <v>0.1134482623827414</v>
      </c>
      <c r="D703" s="10">
        <f t="shared" si="94"/>
        <v>9.3285282197920857E-2</v>
      </c>
      <c r="E703" s="10">
        <f t="shared" si="94"/>
        <v>8.8859860336942251E-2</v>
      </c>
      <c r="F703" s="10">
        <f t="shared" si="94"/>
        <v>0.16820362249760576</v>
      </c>
      <c r="G703" s="217"/>
      <c r="H703" s="10">
        <f t="shared" si="93"/>
        <v>0.1318623368443069</v>
      </c>
      <c r="I703" s="10">
        <f t="shared" si="93"/>
        <v>0.22924739634909552</v>
      </c>
      <c r="J703" s="1"/>
      <c r="K703" s="1"/>
      <c r="L703" s="1"/>
      <c r="O703" s="99"/>
      <c r="P703" s="99"/>
      <c r="Q703" s="99"/>
      <c r="R703" s="99"/>
      <c r="S703" s="99"/>
      <c r="T703" s="99"/>
      <c r="U703" s="99"/>
      <c r="W703" s="97"/>
      <c r="X703" s="97"/>
      <c r="Y703" s="97"/>
      <c r="Z703" s="97"/>
      <c r="AA703" s="97"/>
      <c r="AB703" s="97"/>
      <c r="AC703" s="97"/>
    </row>
    <row r="704" spans="1:29" x14ac:dyDescent="0.2">
      <c r="A704" s="11">
        <f t="shared" si="88"/>
        <v>2048</v>
      </c>
      <c r="B704" s="11">
        <f t="shared" si="89"/>
        <v>7</v>
      </c>
      <c r="C704" s="10">
        <f t="shared" si="94"/>
        <v>0.11284796360340064</v>
      </c>
      <c r="D704" s="10">
        <f t="shared" si="94"/>
        <v>9.1957615818483315E-2</v>
      </c>
      <c r="E704" s="10">
        <f t="shared" si="94"/>
        <v>9.0175190718390044E-2</v>
      </c>
      <c r="F704" s="10">
        <f t="shared" si="94"/>
        <v>0.16750764238623056</v>
      </c>
      <c r="G704" s="217"/>
      <c r="H704" s="10">
        <f t="shared" si="93"/>
        <v>0.13026400080858375</v>
      </c>
      <c r="I704" s="10">
        <f t="shared" si="93"/>
        <v>0.22216624664308807</v>
      </c>
      <c r="J704" s="1"/>
      <c r="K704" s="1"/>
      <c r="L704" s="1"/>
      <c r="O704" s="99"/>
      <c r="P704" s="99"/>
      <c r="Q704" s="99"/>
      <c r="R704" s="99"/>
      <c r="S704" s="99"/>
      <c r="T704" s="99"/>
      <c r="U704" s="99"/>
      <c r="W704" s="97"/>
      <c r="X704" s="97"/>
      <c r="Y704" s="97"/>
      <c r="Z704" s="97"/>
      <c r="AA704" s="97"/>
      <c r="AB704" s="97"/>
      <c r="AC704" s="97"/>
    </row>
    <row r="705" spans="1:29" x14ac:dyDescent="0.2">
      <c r="A705" s="11">
        <f t="shared" si="88"/>
        <v>2048</v>
      </c>
      <c r="B705" s="11">
        <f t="shared" si="89"/>
        <v>8</v>
      </c>
      <c r="C705" s="10">
        <f t="shared" si="94"/>
        <v>0.11320765210666764</v>
      </c>
      <c r="D705" s="10">
        <f t="shared" si="94"/>
        <v>9.3405771268458226E-2</v>
      </c>
      <c r="E705" s="10">
        <f t="shared" si="94"/>
        <v>9.068973097071141E-2</v>
      </c>
      <c r="F705" s="10">
        <f t="shared" si="94"/>
        <v>0.16752163536016001</v>
      </c>
      <c r="G705" s="217"/>
      <c r="H705" s="10">
        <f t="shared" si="93"/>
        <v>0.13129744017781766</v>
      </c>
      <c r="I705" s="10">
        <f t="shared" si="93"/>
        <v>0.2206329927276347</v>
      </c>
      <c r="J705" s="1"/>
      <c r="K705" s="1"/>
      <c r="L705" s="1"/>
      <c r="O705" s="99"/>
      <c r="P705" s="99"/>
      <c r="Q705" s="99"/>
      <c r="R705" s="99"/>
      <c r="S705" s="99"/>
      <c r="T705" s="99"/>
      <c r="U705" s="99"/>
      <c r="W705" s="97"/>
      <c r="X705" s="97"/>
      <c r="Y705" s="97"/>
      <c r="Z705" s="97"/>
      <c r="AA705" s="97"/>
      <c r="AB705" s="97"/>
      <c r="AC705" s="97"/>
    </row>
    <row r="706" spans="1:29" x14ac:dyDescent="0.2">
      <c r="A706" s="11">
        <f t="shared" si="88"/>
        <v>2048</v>
      </c>
      <c r="B706" s="11">
        <f t="shared" si="89"/>
        <v>9</v>
      </c>
      <c r="C706" s="10">
        <f t="shared" si="94"/>
        <v>0.11309349345874058</v>
      </c>
      <c r="D706" s="10">
        <f t="shared" si="94"/>
        <v>9.3552642283071141E-2</v>
      </c>
      <c r="E706" s="10">
        <f t="shared" si="94"/>
        <v>9.2377309281761313E-2</v>
      </c>
      <c r="F706" s="10">
        <f t="shared" si="94"/>
        <v>0.16828664115383837</v>
      </c>
      <c r="G706" s="217"/>
      <c r="H706" s="10">
        <f t="shared" si="93"/>
        <v>0.13082958081208429</v>
      </c>
      <c r="I706" s="10">
        <f t="shared" si="93"/>
        <v>0.22026468817491873</v>
      </c>
      <c r="J706" s="1"/>
      <c r="K706" s="1"/>
      <c r="L706" s="1"/>
      <c r="O706" s="99"/>
      <c r="P706" s="99"/>
      <c r="Q706" s="99"/>
      <c r="R706" s="99"/>
      <c r="S706" s="99"/>
      <c r="T706" s="99"/>
      <c r="U706" s="99"/>
      <c r="W706" s="97"/>
      <c r="X706" s="97"/>
      <c r="Y706" s="97"/>
      <c r="Z706" s="97"/>
      <c r="AA706" s="97"/>
      <c r="AB706" s="97"/>
      <c r="AC706" s="97"/>
    </row>
    <row r="707" spans="1:29" x14ac:dyDescent="0.2">
      <c r="A707" s="11">
        <f t="shared" si="88"/>
        <v>2048</v>
      </c>
      <c r="B707" s="11">
        <f t="shared" si="89"/>
        <v>10</v>
      </c>
      <c r="C707" s="10">
        <f t="shared" si="94"/>
        <v>0.11482331211003423</v>
      </c>
      <c r="D707" s="10">
        <f t="shared" si="94"/>
        <v>9.4088998997489362E-2</v>
      </c>
      <c r="E707" s="10">
        <f t="shared" si="94"/>
        <v>9.0222928215434733E-2</v>
      </c>
      <c r="F707" s="10">
        <f t="shared" si="94"/>
        <v>0.16951374390981469</v>
      </c>
      <c r="G707" s="217"/>
      <c r="H707" s="10">
        <f t="shared" si="93"/>
        <v>0.13294076938799973</v>
      </c>
      <c r="I707" s="10">
        <f t="shared" si="93"/>
        <v>0.23146718060950336</v>
      </c>
      <c r="J707" s="1"/>
      <c r="K707" s="1"/>
      <c r="L707" s="1"/>
      <c r="O707" s="99"/>
      <c r="P707" s="99"/>
      <c r="Q707" s="99"/>
      <c r="R707" s="99"/>
      <c r="S707" s="99"/>
      <c r="T707" s="99"/>
      <c r="U707" s="99"/>
      <c r="W707" s="97"/>
      <c r="X707" s="97"/>
      <c r="Y707" s="97"/>
      <c r="Z707" s="97"/>
      <c r="AA707" s="97"/>
      <c r="AB707" s="97"/>
      <c r="AC707" s="97"/>
    </row>
    <row r="708" spans="1:29" x14ac:dyDescent="0.2">
      <c r="A708" s="11">
        <f t="shared" si="88"/>
        <v>2048</v>
      </c>
      <c r="B708" s="11">
        <f t="shared" si="89"/>
        <v>11</v>
      </c>
      <c r="C708" s="10">
        <f t="shared" si="94"/>
        <v>0.11623801165761105</v>
      </c>
      <c r="D708" s="10">
        <f t="shared" si="94"/>
        <v>9.360139369248123E-2</v>
      </c>
      <c r="E708" s="10">
        <f t="shared" si="94"/>
        <v>8.751043762943006E-2</v>
      </c>
      <c r="F708" s="10">
        <f t="shared" si="94"/>
        <v>0.17282517030302155</v>
      </c>
      <c r="G708" s="217"/>
      <c r="H708" s="10">
        <f t="shared" si="93"/>
        <v>0.13463283355334515</v>
      </c>
      <c r="I708" s="10">
        <f t="shared" si="93"/>
        <v>0.24732733201202489</v>
      </c>
      <c r="J708" s="1"/>
      <c r="K708" s="1"/>
      <c r="L708" s="1"/>
      <c r="O708" s="99"/>
      <c r="P708" s="99"/>
      <c r="Q708" s="99"/>
      <c r="R708" s="99"/>
      <c r="S708" s="99"/>
      <c r="T708" s="99"/>
      <c r="U708" s="99"/>
      <c r="W708" s="97"/>
      <c r="X708" s="97"/>
      <c r="Y708" s="97"/>
      <c r="Z708" s="97"/>
      <c r="AA708" s="97"/>
      <c r="AB708" s="97"/>
      <c r="AC708" s="97"/>
    </row>
    <row r="709" spans="1:29" x14ac:dyDescent="0.2">
      <c r="A709" s="11">
        <f t="shared" si="88"/>
        <v>2048</v>
      </c>
      <c r="B709" s="11">
        <f t="shared" si="89"/>
        <v>12</v>
      </c>
      <c r="C709" s="10">
        <f t="shared" si="94"/>
        <v>0.11597580713745229</v>
      </c>
      <c r="D709" s="10">
        <f t="shared" si="94"/>
        <v>9.2695749670127281E-2</v>
      </c>
      <c r="E709" s="10">
        <f t="shared" si="94"/>
        <v>8.7761487806345212E-2</v>
      </c>
      <c r="F709" s="10">
        <f t="shared" si="94"/>
        <v>0.17304989088041381</v>
      </c>
      <c r="G709" s="217"/>
      <c r="H709" s="10">
        <f t="shared" si="93"/>
        <v>0.1340907966535079</v>
      </c>
      <c r="I709" s="10">
        <f t="shared" si="93"/>
        <v>0.25856242436921167</v>
      </c>
      <c r="J709" s="1"/>
      <c r="K709" s="1"/>
      <c r="L709" s="1"/>
      <c r="O709" s="99"/>
      <c r="P709" s="99"/>
      <c r="Q709" s="99"/>
      <c r="R709" s="99"/>
      <c r="S709" s="99"/>
      <c r="T709" s="99"/>
      <c r="U709" s="99"/>
      <c r="W709" s="97"/>
      <c r="X709" s="97"/>
      <c r="Y709" s="97"/>
      <c r="Z709" s="97"/>
      <c r="AA709" s="97"/>
      <c r="AB709" s="97"/>
      <c r="AC709" s="97"/>
    </row>
    <row r="710" spans="1:29" x14ac:dyDescent="0.2">
      <c r="A710" s="11">
        <f t="shared" si="88"/>
        <v>2049</v>
      </c>
      <c r="B710" s="11">
        <f t="shared" si="89"/>
        <v>1</v>
      </c>
      <c r="C710" s="10">
        <f t="shared" si="94"/>
        <v>0.11429792577697059</v>
      </c>
      <c r="D710" s="10">
        <f t="shared" si="94"/>
        <v>9.1513284569497144E-2</v>
      </c>
      <c r="E710" s="10">
        <f t="shared" si="94"/>
        <v>8.7152896327978083E-2</v>
      </c>
      <c r="F710" s="10">
        <f t="shared" si="94"/>
        <v>0.16968738094617411</v>
      </c>
      <c r="G710" s="217"/>
      <c r="H710" s="10">
        <f t="shared" si="93"/>
        <v>0.13303780124291864</v>
      </c>
      <c r="I710" s="10">
        <f t="shared" si="93"/>
        <v>0.24512472420413856</v>
      </c>
      <c r="J710" s="1"/>
      <c r="K710" s="1"/>
      <c r="L710" s="1"/>
      <c r="O710" s="99"/>
      <c r="P710" s="99"/>
      <c r="Q710" s="99"/>
      <c r="R710" s="99"/>
      <c r="S710" s="99"/>
      <c r="T710" s="99"/>
      <c r="U710" s="99"/>
      <c r="W710" s="97"/>
      <c r="X710" s="97"/>
      <c r="Y710" s="97"/>
      <c r="Z710" s="97"/>
      <c r="AA710" s="97"/>
      <c r="AB710" s="97"/>
      <c r="AC710" s="97"/>
    </row>
    <row r="711" spans="1:29" x14ac:dyDescent="0.2">
      <c r="A711" s="11">
        <f t="shared" si="88"/>
        <v>2049</v>
      </c>
      <c r="B711" s="11">
        <f t="shared" si="89"/>
        <v>2</v>
      </c>
      <c r="C711" s="10">
        <f t="shared" si="94"/>
        <v>0.11736666599673591</v>
      </c>
      <c r="D711" s="10">
        <f t="shared" si="94"/>
        <v>9.2681401710934072E-2</v>
      </c>
      <c r="E711" s="10">
        <f t="shared" si="94"/>
        <v>8.6589991303397368E-2</v>
      </c>
      <c r="F711" s="10">
        <f t="shared" si="94"/>
        <v>0.17209964459935553</v>
      </c>
      <c r="G711" s="217"/>
      <c r="H711" s="10">
        <f t="shared" si="93"/>
        <v>0.13616387982423811</v>
      </c>
      <c r="I711" s="10">
        <f t="shared" si="93"/>
        <v>0.25661471076591719</v>
      </c>
      <c r="J711" s="1"/>
      <c r="K711" s="1"/>
      <c r="L711" s="1"/>
      <c r="O711" s="99"/>
      <c r="P711" s="99"/>
      <c r="Q711" s="99"/>
      <c r="R711" s="99"/>
      <c r="S711" s="99"/>
      <c r="T711" s="99"/>
      <c r="U711" s="99"/>
      <c r="W711" s="97"/>
      <c r="X711" s="97"/>
      <c r="Y711" s="97"/>
      <c r="Z711" s="97"/>
      <c r="AA711" s="97"/>
      <c r="AB711" s="97"/>
      <c r="AC711" s="97"/>
    </row>
    <row r="712" spans="1:29" x14ac:dyDescent="0.2">
      <c r="A712" s="11">
        <f t="shared" si="88"/>
        <v>2049</v>
      </c>
      <c r="B712" s="11">
        <f t="shared" si="89"/>
        <v>3</v>
      </c>
      <c r="C712" s="10">
        <f t="shared" si="94"/>
        <v>0.11674364094679511</v>
      </c>
      <c r="D712" s="10">
        <f t="shared" si="94"/>
        <v>9.2078617014054426E-2</v>
      </c>
      <c r="E712" s="10">
        <f t="shared" si="94"/>
        <v>8.6614191475868005E-2</v>
      </c>
      <c r="F712" s="10">
        <f t="shared" si="94"/>
        <v>0.17329696578713485</v>
      </c>
      <c r="G712" s="217"/>
      <c r="H712" s="10">
        <f t="shared" si="93"/>
        <v>0.13570119671606304</v>
      </c>
      <c r="I712" s="10">
        <f t="shared" si="93"/>
        <v>0.26161407852492519</v>
      </c>
      <c r="J712" s="1"/>
      <c r="K712" s="1"/>
      <c r="L712" s="1"/>
      <c r="O712" s="99"/>
      <c r="P712" s="99"/>
      <c r="Q712" s="99"/>
      <c r="R712" s="99"/>
      <c r="S712" s="99"/>
      <c r="T712" s="99"/>
      <c r="U712" s="99"/>
      <c r="W712" s="97"/>
      <c r="X712" s="97"/>
      <c r="Y712" s="97"/>
      <c r="Z712" s="97"/>
      <c r="AA712" s="97"/>
      <c r="AB712" s="97"/>
      <c r="AC712" s="97"/>
    </row>
    <row r="713" spans="1:29" x14ac:dyDescent="0.2">
      <c r="A713" s="11">
        <f t="shared" si="88"/>
        <v>2049</v>
      </c>
      <c r="B713" s="11">
        <f t="shared" si="89"/>
        <v>4</v>
      </c>
      <c r="C713" s="10">
        <f t="shared" si="94"/>
        <v>0.11639755318713273</v>
      </c>
      <c r="D713" s="10">
        <f t="shared" si="94"/>
        <v>9.3259035556262582E-2</v>
      </c>
      <c r="E713" s="10">
        <f t="shared" si="94"/>
        <v>8.8887198125497918E-2</v>
      </c>
      <c r="F713" s="10">
        <f t="shared" si="94"/>
        <v>0.17375100339699598</v>
      </c>
      <c r="G713" s="217"/>
      <c r="H713" s="10">
        <f t="shared" si="93"/>
        <v>0.13544888628412921</v>
      </c>
      <c r="I713" s="10">
        <f t="shared" si="93"/>
        <v>0.25871927871035383</v>
      </c>
      <c r="J713" s="1"/>
      <c r="K713" s="1"/>
      <c r="L713" s="1"/>
      <c r="O713" s="99"/>
      <c r="P713" s="99"/>
      <c r="Q713" s="99"/>
      <c r="R713" s="99"/>
      <c r="S713" s="99"/>
      <c r="T713" s="99"/>
      <c r="U713" s="99"/>
      <c r="W713" s="97"/>
      <c r="X713" s="97"/>
      <c r="Y713" s="97"/>
      <c r="Z713" s="97"/>
      <c r="AA713" s="97"/>
      <c r="AB713" s="97"/>
      <c r="AC713" s="97"/>
    </row>
    <row r="714" spans="1:29" x14ac:dyDescent="0.2">
      <c r="A714" s="11">
        <f t="shared" si="88"/>
        <v>2049</v>
      </c>
      <c r="B714" s="11">
        <f t="shared" si="89"/>
        <v>5</v>
      </c>
      <c r="C714" s="10">
        <f t="shared" si="94"/>
        <v>0.11608284478119382</v>
      </c>
      <c r="D714" s="10">
        <f t="shared" si="94"/>
        <v>9.2905106908772309E-2</v>
      </c>
      <c r="E714" s="10">
        <f t="shared" si="94"/>
        <v>8.8030639690191245E-2</v>
      </c>
      <c r="F714" s="10">
        <f t="shared" si="94"/>
        <v>0.17177379495735828</v>
      </c>
      <c r="G714" s="217"/>
      <c r="H714" s="10">
        <f t="shared" ref="H714:I721" si="95">+H702*((H702/H690))</f>
        <v>0.13495085975249491</v>
      </c>
      <c r="I714" s="10">
        <f t="shared" si="95"/>
        <v>0.2459788117886445</v>
      </c>
      <c r="J714" s="1"/>
      <c r="K714" s="1"/>
      <c r="L714" s="1"/>
      <c r="O714" s="99"/>
      <c r="P714" s="99"/>
      <c r="Q714" s="99"/>
      <c r="R714" s="99"/>
      <c r="S714" s="99"/>
      <c r="T714" s="99"/>
      <c r="U714" s="99"/>
      <c r="W714" s="97"/>
      <c r="X714" s="97"/>
      <c r="Y714" s="97"/>
      <c r="Z714" s="97"/>
      <c r="AA714" s="97"/>
      <c r="AB714" s="97"/>
      <c r="AC714" s="97"/>
    </row>
    <row r="715" spans="1:29" x14ac:dyDescent="0.2">
      <c r="A715" s="11">
        <f t="shared" si="88"/>
        <v>2049</v>
      </c>
      <c r="B715" s="11">
        <f t="shared" si="89"/>
        <v>6</v>
      </c>
      <c r="C715" s="10">
        <f t="shared" si="94"/>
        <v>0.11336083876319311</v>
      </c>
      <c r="D715" s="10">
        <f t="shared" si="94"/>
        <v>9.3113561932940486E-2</v>
      </c>
      <c r="E715" s="10">
        <f t="shared" si="94"/>
        <v>8.8733181417765802E-2</v>
      </c>
      <c r="F715" s="10">
        <f t="shared" si="94"/>
        <v>0.16841460969131225</v>
      </c>
      <c r="G715" s="217"/>
      <c r="H715" s="10">
        <f t="shared" si="95"/>
        <v>0.13230688869230342</v>
      </c>
      <c r="I715" s="10">
        <f t="shared" si="95"/>
        <v>0.22907073752030493</v>
      </c>
      <c r="J715" s="1"/>
      <c r="K715" s="1"/>
      <c r="L715" s="1"/>
      <c r="O715" s="99"/>
      <c r="P715" s="99"/>
      <c r="Q715" s="99"/>
      <c r="R715" s="99"/>
      <c r="S715" s="99"/>
      <c r="T715" s="99"/>
      <c r="U715" s="99"/>
      <c r="W715" s="97"/>
      <c r="X715" s="97"/>
      <c r="Y715" s="97"/>
      <c r="Z715" s="97"/>
      <c r="AA715" s="97"/>
      <c r="AB715" s="97"/>
      <c r="AC715" s="97"/>
    </row>
    <row r="716" spans="1:29" x14ac:dyDescent="0.2">
      <c r="A716" s="11">
        <f t="shared" si="88"/>
        <v>2049</v>
      </c>
      <c r="B716" s="11">
        <f t="shared" si="89"/>
        <v>7</v>
      </c>
      <c r="C716" s="10">
        <f t="shared" si="94"/>
        <v>0.11276100257614773</v>
      </c>
      <c r="D716" s="10">
        <f t="shared" si="94"/>
        <v>9.1788339531986021E-2</v>
      </c>
      <c r="E716" s="10">
        <f t="shared" si="94"/>
        <v>9.0046636659747437E-2</v>
      </c>
      <c r="F716" s="10">
        <f t="shared" si="94"/>
        <v>0.1677177565732301</v>
      </c>
      <c r="G716" s="217"/>
      <c r="H716" s="10">
        <f t="shared" si="95"/>
        <v>0.13070316413355387</v>
      </c>
      <c r="I716" s="10">
        <f t="shared" si="95"/>
        <v>0.22199504457251359</v>
      </c>
      <c r="J716" s="1"/>
      <c r="K716" s="1"/>
      <c r="L716" s="1"/>
      <c r="O716" s="99"/>
      <c r="P716" s="99"/>
      <c r="Q716" s="99"/>
      <c r="R716" s="99"/>
      <c r="S716" s="99"/>
      <c r="T716" s="99"/>
      <c r="U716" s="99"/>
      <c r="W716" s="97"/>
      <c r="X716" s="97"/>
      <c r="Y716" s="97"/>
      <c r="Z716" s="97"/>
      <c r="AA716" s="97"/>
      <c r="AB716" s="97"/>
      <c r="AC716" s="97"/>
    </row>
    <row r="717" spans="1:29" x14ac:dyDescent="0.2">
      <c r="A717" s="11">
        <f t="shared" si="88"/>
        <v>2049</v>
      </c>
      <c r="B717" s="11">
        <f t="shared" si="89"/>
        <v>8</v>
      </c>
      <c r="C717" s="10">
        <f t="shared" si="94"/>
        <v>0.11312041390222215</v>
      </c>
      <c r="D717" s="10">
        <f t="shared" si="94"/>
        <v>9.3233829206270075E-2</v>
      </c>
      <c r="E717" s="10">
        <f t="shared" si="94"/>
        <v>9.056044338173469E-2</v>
      </c>
      <c r="F717" s="10">
        <f t="shared" si="94"/>
        <v>0.16773176709932791</v>
      </c>
      <c r="G717" s="217"/>
      <c r="H717" s="10">
        <f t="shared" si="95"/>
        <v>0.13174008757103942</v>
      </c>
      <c r="I717" s="10">
        <f t="shared" si="95"/>
        <v>0.2204629721877788</v>
      </c>
      <c r="J717" s="1"/>
      <c r="K717" s="1"/>
      <c r="L717" s="1"/>
      <c r="O717" s="99"/>
      <c r="P717" s="99"/>
      <c r="Q717" s="99"/>
      <c r="R717" s="99"/>
      <c r="S717" s="99"/>
      <c r="T717" s="99"/>
      <c r="U717" s="99"/>
      <c r="W717" s="97"/>
      <c r="X717" s="97"/>
      <c r="Y717" s="97"/>
      <c r="Z717" s="97"/>
      <c r="AA717" s="97"/>
      <c r="AB717" s="97"/>
      <c r="AC717" s="97"/>
    </row>
    <row r="718" spans="1:29" x14ac:dyDescent="0.2">
      <c r="A718" s="11">
        <f t="shared" si="88"/>
        <v>2049</v>
      </c>
      <c r="B718" s="11">
        <f t="shared" si="89"/>
        <v>9</v>
      </c>
      <c r="C718" s="10">
        <f t="shared" si="94"/>
        <v>0.1130063432253402</v>
      </c>
      <c r="D718" s="10">
        <f t="shared" si="94"/>
        <v>9.3380429859589609E-2</v>
      </c>
      <c r="E718" s="10">
        <f t="shared" si="94"/>
        <v>9.2245615875403641E-2</v>
      </c>
      <c r="F718" s="10">
        <f t="shared" si="94"/>
        <v>0.16849773248247993</v>
      </c>
      <c r="G718" s="217"/>
      <c r="H718" s="10">
        <f t="shared" si="95"/>
        <v>0.13127065089558579</v>
      </c>
      <c r="I718" s="10">
        <f t="shared" si="95"/>
        <v>0.22009495145181257</v>
      </c>
      <c r="J718" s="1"/>
      <c r="K718" s="1"/>
      <c r="L718" s="1"/>
      <c r="O718" s="99"/>
      <c r="P718" s="99"/>
      <c r="Q718" s="99"/>
      <c r="R718" s="99"/>
      <c r="S718" s="99"/>
      <c r="T718" s="99"/>
      <c r="U718" s="99"/>
      <c r="W718" s="97"/>
      <c r="X718" s="97"/>
      <c r="Y718" s="97"/>
      <c r="Z718" s="97"/>
      <c r="AA718" s="97"/>
      <c r="AB718" s="97"/>
      <c r="AC718" s="97"/>
    </row>
    <row r="719" spans="1:29" x14ac:dyDescent="0.2">
      <c r="A719" s="11">
        <f t="shared" si="88"/>
        <v>2049</v>
      </c>
      <c r="B719" s="11">
        <f t="shared" si="89"/>
        <v>10</v>
      </c>
      <c r="C719" s="10">
        <f t="shared" si="94"/>
        <v>0.1147348288724566</v>
      </c>
      <c r="D719" s="10">
        <f t="shared" si="94"/>
        <v>9.3915799244442474E-2</v>
      </c>
      <c r="E719" s="10">
        <f t="shared" si="94"/>
        <v>9.0094306102053892E-2</v>
      </c>
      <c r="F719" s="10">
        <f t="shared" si="94"/>
        <v>0.16972637446194641</v>
      </c>
      <c r="G719" s="217"/>
      <c r="H719" s="10">
        <f t="shared" si="95"/>
        <v>0.13338895699122183</v>
      </c>
      <c r="I719" s="10">
        <f t="shared" si="95"/>
        <v>0.23128881120735906</v>
      </c>
      <c r="J719" s="1"/>
      <c r="K719" s="1"/>
      <c r="L719" s="1"/>
      <c r="O719" s="99"/>
      <c r="P719" s="99"/>
      <c r="Q719" s="99"/>
      <c r="R719" s="99"/>
      <c r="S719" s="99"/>
      <c r="T719" s="99"/>
      <c r="U719" s="99"/>
      <c r="W719" s="97"/>
      <c r="X719" s="97"/>
      <c r="Y719" s="97"/>
      <c r="Z719" s="97"/>
      <c r="AA719" s="97"/>
      <c r="AB719" s="97"/>
      <c r="AC719" s="97"/>
    </row>
    <row r="720" spans="1:29" x14ac:dyDescent="0.2">
      <c r="A720" s="11">
        <f t="shared" si="88"/>
        <v>2049</v>
      </c>
      <c r="B720" s="11">
        <f t="shared" si="89"/>
        <v>11</v>
      </c>
      <c r="C720" s="10">
        <f t="shared" si="94"/>
        <v>0.11614843824771676</v>
      </c>
      <c r="D720" s="10">
        <f t="shared" si="94"/>
        <v>9.3429091527030286E-2</v>
      </c>
      <c r="E720" s="10">
        <f t="shared" si="94"/>
        <v>8.7385682451855906E-2</v>
      </c>
      <c r="F720" s="10">
        <f t="shared" si="94"/>
        <v>0.17304195456213944</v>
      </c>
      <c r="G720" s="217"/>
      <c r="H720" s="10">
        <f t="shared" si="95"/>
        <v>0.1350867256683303</v>
      </c>
      <c r="I720" s="10">
        <f t="shared" si="95"/>
        <v>0.24713674072288938</v>
      </c>
      <c r="J720" s="1"/>
      <c r="K720" s="1"/>
      <c r="L720" s="1"/>
      <c r="O720" s="99"/>
      <c r="P720" s="99"/>
      <c r="Q720" s="99"/>
      <c r="R720" s="99"/>
      <c r="S720" s="99"/>
      <c r="T720" s="99"/>
      <c r="U720" s="99"/>
      <c r="W720" s="97"/>
      <c r="X720" s="97"/>
      <c r="Y720" s="97"/>
      <c r="Z720" s="97"/>
      <c r="AA720" s="97"/>
      <c r="AB720" s="97"/>
      <c r="AC720" s="97"/>
    </row>
    <row r="721" spans="1:29" x14ac:dyDescent="0.2">
      <c r="A721" s="11">
        <f t="shared" si="88"/>
        <v>2049</v>
      </c>
      <c r="B721" s="11">
        <f t="shared" si="89"/>
        <v>12</v>
      </c>
      <c r="C721" s="10">
        <f t="shared" si="94"/>
        <v>0.11588643578325923</v>
      </c>
      <c r="D721" s="10">
        <f t="shared" si="94"/>
        <v>9.2525114621158477E-2</v>
      </c>
      <c r="E721" s="10">
        <f t="shared" si="94"/>
        <v>8.7636374730784852E-2</v>
      </c>
      <c r="F721" s="10">
        <f t="shared" si="94"/>
        <v>0.173266957019097</v>
      </c>
      <c r="G721" s="217"/>
      <c r="H721" s="10">
        <f t="shared" si="95"/>
        <v>0.13454286138160407</v>
      </c>
      <c r="I721" s="10">
        <f t="shared" si="95"/>
        <v>0.25836317527942593</v>
      </c>
      <c r="J721" s="1"/>
      <c r="K721" s="1"/>
      <c r="L721" s="1"/>
      <c r="O721" s="99"/>
      <c r="P721" s="99"/>
      <c r="Q721" s="99"/>
      <c r="R721" s="99"/>
      <c r="S721" s="99"/>
      <c r="T721" s="99"/>
      <c r="U721" s="99"/>
      <c r="W721" s="97"/>
      <c r="X721" s="97"/>
      <c r="Y721" s="97"/>
      <c r="Z721" s="97"/>
      <c r="AA721" s="97"/>
      <c r="AB721" s="97"/>
      <c r="AC721" s="97"/>
    </row>
    <row r="722" spans="1:29" x14ac:dyDescent="0.2">
      <c r="A722" s="11">
        <f>A710+1</f>
        <v>2050</v>
      </c>
      <c r="B722" s="11">
        <f>B710</f>
        <v>1</v>
      </c>
      <c r="C722" s="10">
        <f t="shared" ref="C722:I733" si="96">+C710*((C710/C698))</f>
        <v>0.11420984740390058</v>
      </c>
      <c r="D722" s="10">
        <f t="shared" si="96"/>
        <v>9.1344826211380611E-2</v>
      </c>
      <c r="E722" s="10">
        <f t="shared" si="96"/>
        <v>8.7028650862499571E-2</v>
      </c>
      <c r="F722" s="10">
        <f t="shared" si="96"/>
        <v>0.16990022930093382</v>
      </c>
      <c r="G722" s="217"/>
      <c r="H722" s="10">
        <f t="shared" si="96"/>
        <v>0.13348631597283553</v>
      </c>
      <c r="I722" s="10">
        <f t="shared" si="96"/>
        <v>0.24493583025212362</v>
      </c>
      <c r="J722" s="1"/>
      <c r="K722" s="1"/>
      <c r="L722" s="1"/>
      <c r="O722" s="99"/>
      <c r="P722" s="99"/>
      <c r="Q722" s="99"/>
      <c r="R722" s="99"/>
      <c r="S722" s="99"/>
      <c r="T722" s="99"/>
      <c r="U722" s="99"/>
      <c r="W722" s="97"/>
      <c r="X722" s="97"/>
      <c r="Y722" s="97"/>
      <c r="Z722" s="97"/>
      <c r="AA722" s="97"/>
      <c r="AB722" s="97"/>
      <c r="AC722" s="97"/>
    </row>
    <row r="723" spans="1:29" x14ac:dyDescent="0.2">
      <c r="A723" s="11">
        <f t="shared" ref="A723:A769" si="97">A711+1</f>
        <v>2050</v>
      </c>
      <c r="B723" s="11">
        <f t="shared" ref="B723:B769" si="98">B711</f>
        <v>2</v>
      </c>
      <c r="C723" s="10">
        <f t="shared" si="96"/>
        <v>0.11727622284194227</v>
      </c>
      <c r="D723" s="10">
        <f t="shared" si="96"/>
        <v>9.2510793073798919E-2</v>
      </c>
      <c r="E723" s="10">
        <f t="shared" si="96"/>
        <v>8.6466548317236755E-2</v>
      </c>
      <c r="F723" s="10">
        <f t="shared" si="96"/>
        <v>0.17231551879108062</v>
      </c>
      <c r="G723" s="217"/>
      <c r="H723" s="10">
        <f t="shared" si="96"/>
        <v>0.13662293360604474</v>
      </c>
      <c r="I723" s="10">
        <f t="shared" si="96"/>
        <v>0.25641696259090491</v>
      </c>
      <c r="J723" s="1"/>
      <c r="K723" s="1"/>
      <c r="L723" s="1"/>
      <c r="O723" s="99"/>
      <c r="P723" s="99"/>
      <c r="Q723" s="99"/>
      <c r="R723" s="99"/>
      <c r="S723" s="99"/>
      <c r="T723" s="99"/>
      <c r="U723" s="99"/>
      <c r="W723" s="97"/>
      <c r="X723" s="97"/>
      <c r="Y723" s="97"/>
      <c r="Z723" s="97"/>
      <c r="AA723" s="97"/>
      <c r="AB723" s="97"/>
      <c r="AC723" s="97"/>
    </row>
    <row r="724" spans="1:29" x14ac:dyDescent="0.2">
      <c r="A724" s="11">
        <f t="shared" si="97"/>
        <v>2050</v>
      </c>
      <c r="B724" s="11">
        <f t="shared" si="98"/>
        <v>3</v>
      </c>
      <c r="C724" s="10">
        <f t="shared" si="96"/>
        <v>0.11665367789723879</v>
      </c>
      <c r="D724" s="10">
        <f t="shared" si="96"/>
        <v>9.1909117987625646E-2</v>
      </c>
      <c r="E724" s="10">
        <f t="shared" si="96"/>
        <v>8.6490713989859136E-2</v>
      </c>
      <c r="F724" s="10">
        <f t="shared" si="96"/>
        <v>0.17351434184566653</v>
      </c>
      <c r="G724" s="217"/>
      <c r="H724" s="10">
        <f t="shared" si="96"/>
        <v>0.13615869063903738</v>
      </c>
      <c r="I724" s="10">
        <f t="shared" si="96"/>
        <v>0.26141247781999533</v>
      </c>
      <c r="J724" s="1"/>
      <c r="K724" s="1"/>
      <c r="L724" s="1"/>
      <c r="O724" s="99"/>
      <c r="P724" s="99"/>
      <c r="Q724" s="99"/>
      <c r="R724" s="99"/>
      <c r="S724" s="99"/>
      <c r="T724" s="99"/>
      <c r="U724" s="99"/>
      <c r="W724" s="97"/>
      <c r="X724" s="97"/>
      <c r="Y724" s="97"/>
      <c r="Z724" s="97"/>
      <c r="AA724" s="97"/>
      <c r="AB724" s="97"/>
      <c r="AC724" s="97"/>
    </row>
    <row r="725" spans="1:29" x14ac:dyDescent="0.2">
      <c r="A725" s="11">
        <f t="shared" si="97"/>
        <v>2050</v>
      </c>
      <c r="B725" s="11">
        <f t="shared" si="98"/>
        <v>4</v>
      </c>
      <c r="C725" s="10">
        <f t="shared" si="96"/>
        <v>0.11630785683398938</v>
      </c>
      <c r="D725" s="10">
        <f t="shared" si="96"/>
        <v>9.3087363606302029E-2</v>
      </c>
      <c r="E725" s="10">
        <f t="shared" si="96"/>
        <v>8.8760480233477115E-2</v>
      </c>
      <c r="F725" s="10">
        <f t="shared" si="96"/>
        <v>0.17396894898024851</v>
      </c>
      <c r="G725" s="217"/>
      <c r="H725" s="10">
        <f t="shared" si="96"/>
        <v>0.13590552958461752</v>
      </c>
      <c r="I725" s="10">
        <f t="shared" si="96"/>
        <v>0.25851990874807546</v>
      </c>
      <c r="J725" s="1"/>
      <c r="K725" s="1"/>
      <c r="L725" s="1"/>
      <c r="O725" s="99"/>
      <c r="P725" s="99"/>
      <c r="Q725" s="99"/>
      <c r="R725" s="99"/>
      <c r="S725" s="99"/>
      <c r="T725" s="99"/>
      <c r="U725" s="99"/>
      <c r="W725" s="97"/>
      <c r="X725" s="97"/>
      <c r="Y725" s="97"/>
      <c r="Z725" s="97"/>
      <c r="AA725" s="97"/>
      <c r="AB725" s="97"/>
      <c r="AC725" s="97"/>
    </row>
    <row r="726" spans="1:29" x14ac:dyDescent="0.2">
      <c r="A726" s="11">
        <f t="shared" si="97"/>
        <v>2050</v>
      </c>
      <c r="B726" s="11">
        <f t="shared" si="98"/>
        <v>5</v>
      </c>
      <c r="C726" s="10">
        <f t="shared" si="96"/>
        <v>0.11599339094342592</v>
      </c>
      <c r="D726" s="10">
        <f t="shared" si="96"/>
        <v>9.2734086473388322E-2</v>
      </c>
      <c r="E726" s="10">
        <f t="shared" si="96"/>
        <v>8.7905142910789658E-2</v>
      </c>
      <c r="F726" s="10">
        <f t="shared" si="96"/>
        <v>0.17198926041768678</v>
      </c>
      <c r="G726" s="217"/>
      <c r="H726" s="10">
        <f t="shared" si="96"/>
        <v>0.13540582403970092</v>
      </c>
      <c r="I726" s="10">
        <f t="shared" si="96"/>
        <v>0.24578925967381174</v>
      </c>
      <c r="J726" s="1"/>
      <c r="K726" s="1"/>
      <c r="L726" s="1"/>
      <c r="O726" s="99"/>
      <c r="P726" s="99"/>
      <c r="Q726" s="99"/>
      <c r="R726" s="99"/>
      <c r="S726" s="99"/>
      <c r="T726" s="99"/>
      <c r="U726" s="99"/>
      <c r="W726" s="97"/>
      <c r="X726" s="97"/>
      <c r="Y726" s="97"/>
      <c r="Z726" s="97"/>
      <c r="AA726" s="97"/>
      <c r="AB726" s="97"/>
      <c r="AC726" s="97"/>
    </row>
    <row r="727" spans="1:29" x14ac:dyDescent="0.2">
      <c r="A727" s="11">
        <f t="shared" si="97"/>
        <v>2050</v>
      </c>
      <c r="B727" s="11">
        <f t="shared" si="98"/>
        <v>6</v>
      </c>
      <c r="C727" s="10">
        <f t="shared" si="96"/>
        <v>0.11327348251258547</v>
      </c>
      <c r="D727" s="10">
        <f t="shared" si="96"/>
        <v>9.2942157771944686E-2</v>
      </c>
      <c r="E727" s="10">
        <f t="shared" si="96"/>
        <v>8.8606683092487454E-2</v>
      </c>
      <c r="F727" s="10">
        <f t="shared" si="96"/>
        <v>0.16862586153803422</v>
      </c>
      <c r="G727" s="217"/>
      <c r="H727" s="10">
        <f t="shared" si="96"/>
        <v>0.13275293927261644</v>
      </c>
      <c r="I727" s="10">
        <f t="shared" si="96"/>
        <v>0.22889421482541286</v>
      </c>
      <c r="J727" s="1"/>
      <c r="K727" s="1"/>
      <c r="L727" s="1"/>
      <c r="O727" s="99"/>
      <c r="P727" s="99"/>
      <c r="Q727" s="99"/>
      <c r="R727" s="99"/>
      <c r="S727" s="99"/>
      <c r="T727" s="99"/>
      <c r="U727" s="99"/>
      <c r="W727" s="97"/>
      <c r="X727" s="97"/>
      <c r="Y727" s="97"/>
      <c r="Z727" s="97"/>
      <c r="AA727" s="97"/>
      <c r="AB727" s="97"/>
      <c r="AC727" s="97"/>
    </row>
    <row r="728" spans="1:29" x14ac:dyDescent="0.2">
      <c r="A728" s="11">
        <f t="shared" si="97"/>
        <v>2050</v>
      </c>
      <c r="B728" s="11">
        <f t="shared" si="98"/>
        <v>7</v>
      </c>
      <c r="C728" s="10">
        <f t="shared" si="96"/>
        <v>0.11267410856136024</v>
      </c>
      <c r="D728" s="10">
        <f t="shared" si="96"/>
        <v>9.1619374850578916E-2</v>
      </c>
      <c r="E728" s="10">
        <f t="shared" si="96"/>
        <v>8.9918265868208141E-2</v>
      </c>
      <c r="F728" s="10">
        <f t="shared" si="96"/>
        <v>0.16792813431818407</v>
      </c>
      <c r="G728" s="217"/>
      <c r="H728" s="10">
        <f t="shared" si="96"/>
        <v>0.13114380802433498</v>
      </c>
      <c r="I728" s="10">
        <f t="shared" si="96"/>
        <v>0.22182397443084106</v>
      </c>
      <c r="J728" s="1"/>
      <c r="K728" s="1"/>
      <c r="L728" s="1"/>
      <c r="O728" s="99"/>
      <c r="P728" s="99"/>
      <c r="Q728" s="99"/>
      <c r="R728" s="99"/>
      <c r="S728" s="99"/>
      <c r="T728" s="99"/>
      <c r="U728" s="99"/>
      <c r="W728" s="97"/>
      <c r="X728" s="97"/>
      <c r="Y728" s="97"/>
      <c r="Z728" s="97"/>
      <c r="AA728" s="97"/>
      <c r="AB728" s="97"/>
      <c r="AC728" s="97"/>
    </row>
    <row r="729" spans="1:29" x14ac:dyDescent="0.2">
      <c r="A729" s="11">
        <f t="shared" si="97"/>
        <v>2050</v>
      </c>
      <c r="B729" s="11">
        <f t="shared" si="98"/>
        <v>8</v>
      </c>
      <c r="C729" s="10">
        <f t="shared" si="96"/>
        <v>0.11303324292383579</v>
      </c>
      <c r="D729" s="10">
        <f t="shared" si="96"/>
        <v>9.3062203656352496E-2</v>
      </c>
      <c r="E729" s="10">
        <f t="shared" si="96"/>
        <v>9.0431340105584623E-2</v>
      </c>
      <c r="F729" s="10">
        <f t="shared" si="96"/>
        <v>0.16794216241846691</v>
      </c>
      <c r="G729" s="217"/>
      <c r="H729" s="10">
        <f t="shared" si="96"/>
        <v>0.13218422727602644</v>
      </c>
      <c r="I729" s="10">
        <f t="shared" si="96"/>
        <v>0.22029308266633321</v>
      </c>
      <c r="J729" s="1"/>
      <c r="K729" s="1"/>
      <c r="L729" s="1"/>
      <c r="O729" s="99"/>
      <c r="P729" s="99"/>
      <c r="Q729" s="99"/>
      <c r="R729" s="99"/>
      <c r="S729" s="99"/>
      <c r="T729" s="99"/>
      <c r="U729" s="99"/>
      <c r="W729" s="97"/>
      <c r="X729" s="97"/>
      <c r="Y729" s="97"/>
      <c r="Z729" s="97"/>
      <c r="AA729" s="97"/>
      <c r="AB729" s="97"/>
      <c r="AC729" s="97"/>
    </row>
    <row r="730" spans="1:29" x14ac:dyDescent="0.2">
      <c r="A730" s="11">
        <f t="shared" si="97"/>
        <v>2050</v>
      </c>
      <c r="B730" s="11">
        <f t="shared" si="98"/>
        <v>9</v>
      </c>
      <c r="C730" s="10">
        <f t="shared" si="96"/>
        <v>0.11291926015020816</v>
      </c>
      <c r="D730" s="10">
        <f t="shared" si="96"/>
        <v>9.3208534446061808E-2</v>
      </c>
      <c r="E730" s="10">
        <f t="shared" si="96"/>
        <v>9.2114110211614059E-2</v>
      </c>
      <c r="F730" s="10">
        <f t="shared" si="96"/>
        <v>0.16870908859475922</v>
      </c>
      <c r="G730" s="217"/>
      <c r="H730" s="10">
        <f t="shared" si="96"/>
        <v>0.13171320797321623</v>
      </c>
      <c r="I730" s="10">
        <f t="shared" si="96"/>
        <v>0.21992534552840659</v>
      </c>
      <c r="J730" s="1"/>
      <c r="K730" s="1"/>
      <c r="L730" s="1"/>
      <c r="O730" s="99"/>
      <c r="P730" s="99"/>
      <c r="Q730" s="99"/>
      <c r="R730" s="99"/>
      <c r="S730" s="99"/>
      <c r="T730" s="99"/>
      <c r="U730" s="99"/>
      <c r="W730" s="97"/>
      <c r="X730" s="97"/>
      <c r="Y730" s="97"/>
      <c r="Z730" s="97"/>
      <c r="AA730" s="97"/>
      <c r="AB730" s="97"/>
      <c r="AC730" s="97"/>
    </row>
    <row r="731" spans="1:29" x14ac:dyDescent="0.2">
      <c r="A731" s="11">
        <f t="shared" si="97"/>
        <v>2050</v>
      </c>
      <c r="B731" s="11">
        <f t="shared" si="98"/>
        <v>10</v>
      </c>
      <c r="C731" s="10">
        <f t="shared" si="96"/>
        <v>0.11464641382036492</v>
      </c>
      <c r="D731" s="10">
        <f t="shared" si="96"/>
        <v>9.3742918318833177E-2</v>
      </c>
      <c r="E731" s="10">
        <f t="shared" si="96"/>
        <v>8.9965867352795423E-2</v>
      </c>
      <c r="F731" s="10">
        <f t="shared" si="96"/>
        <v>0.1699392717284498</v>
      </c>
      <c r="G731" s="217"/>
      <c r="H731" s="10">
        <f t="shared" si="96"/>
        <v>0.13383865558410199</v>
      </c>
      <c r="I731" s="10">
        <f t="shared" si="96"/>
        <v>0.23111057925728695</v>
      </c>
      <c r="J731" s="1"/>
      <c r="K731" s="1"/>
      <c r="L731" s="1"/>
      <c r="O731" s="99"/>
      <c r="P731" s="99"/>
      <c r="Q731" s="99"/>
      <c r="R731" s="99"/>
      <c r="S731" s="99"/>
      <c r="T731" s="99"/>
      <c r="U731" s="99"/>
      <c r="W731" s="97"/>
      <c r="X731" s="97"/>
      <c r="Y731" s="97"/>
      <c r="Z731" s="97"/>
      <c r="AA731" s="97"/>
      <c r="AB731" s="97"/>
      <c r="AC731" s="97"/>
    </row>
    <row r="732" spans="1:29" x14ac:dyDescent="0.2">
      <c r="A732" s="11">
        <f t="shared" si="97"/>
        <v>2050</v>
      </c>
      <c r="B732" s="11">
        <f t="shared" si="98"/>
        <v>11</v>
      </c>
      <c r="C732" s="10">
        <f t="shared" si="96"/>
        <v>0.11605893386339892</v>
      </c>
      <c r="D732" s="10">
        <f t="shared" si="96"/>
        <v>9.3257106536730777E-2</v>
      </c>
      <c r="E732" s="10">
        <f t="shared" si="96"/>
        <v>8.7261105125687285E-2</v>
      </c>
      <c r="F732" s="10">
        <f t="shared" si="96"/>
        <v>0.17325901074585556</v>
      </c>
      <c r="G732" s="217"/>
      <c r="H732" s="10">
        <f t="shared" si="96"/>
        <v>0.13554214800478229</v>
      </c>
      <c r="I732" s="10">
        <f t="shared" si="96"/>
        <v>0.24694629630405404</v>
      </c>
      <c r="J732" s="1"/>
      <c r="K732" s="1"/>
      <c r="L732" s="1"/>
      <c r="O732" s="99"/>
      <c r="P732" s="99"/>
      <c r="Q732" s="99"/>
      <c r="R732" s="99"/>
      <c r="S732" s="99"/>
      <c r="T732" s="99"/>
      <c r="U732" s="99"/>
      <c r="W732" s="97"/>
      <c r="X732" s="97"/>
      <c r="Y732" s="97"/>
      <c r="Z732" s="97"/>
      <c r="AA732" s="97"/>
      <c r="AB732" s="97"/>
      <c r="AC732" s="97"/>
    </row>
    <row r="733" spans="1:29" x14ac:dyDescent="0.2">
      <c r="A733" s="11">
        <f t="shared" si="97"/>
        <v>2050</v>
      </c>
      <c r="B733" s="11">
        <f t="shared" si="98"/>
        <v>12</v>
      </c>
      <c r="C733" s="10">
        <f t="shared" si="96"/>
        <v>0.11579713329893782</v>
      </c>
      <c r="D733" s="10">
        <f t="shared" si="96"/>
        <v>9.235479367850026E-2</v>
      </c>
      <c r="E733" s="10">
        <f t="shared" si="96"/>
        <v>8.7511440016850614E-2</v>
      </c>
      <c r="F733" s="10">
        <f t="shared" si="96"/>
        <v>0.1734842954359557</v>
      </c>
      <c r="G733" s="217"/>
      <c r="H733" s="10">
        <f t="shared" si="96"/>
        <v>0.13499645017043735</v>
      </c>
      <c r="I733" s="10">
        <f t="shared" si="96"/>
        <v>0.25816407973167121</v>
      </c>
      <c r="J733" s="1"/>
      <c r="K733" s="1"/>
      <c r="L733" s="1"/>
      <c r="O733" s="99"/>
      <c r="P733" s="99"/>
      <c r="Q733" s="99"/>
      <c r="R733" s="99"/>
      <c r="S733" s="99"/>
      <c r="T733" s="99"/>
      <c r="U733" s="99"/>
      <c r="W733" s="97"/>
      <c r="X733" s="97"/>
      <c r="Y733" s="97"/>
      <c r="Z733" s="97"/>
      <c r="AA733" s="97"/>
      <c r="AB733" s="97"/>
      <c r="AC733" s="97"/>
    </row>
    <row r="734" spans="1:29" x14ac:dyDescent="0.2">
      <c r="A734" s="11">
        <f t="shared" si="97"/>
        <v>2051</v>
      </c>
      <c r="B734" s="11">
        <f t="shared" si="98"/>
        <v>1</v>
      </c>
      <c r="C734" s="10">
        <f t="shared" ref="C734:F734" si="99">+C722*((C722/C710))</f>
        <v>0.11412183690432653</v>
      </c>
      <c r="D734" s="10">
        <f t="shared" si="99"/>
        <v>9.1176677952705412E-2</v>
      </c>
      <c r="E734" s="10">
        <f t="shared" si="99"/>
        <v>8.6904582521779294E-2</v>
      </c>
      <c r="F734" s="10">
        <f t="shared" si="99"/>
        <v>0.17011334464326722</v>
      </c>
      <c r="G734" s="217"/>
      <c r="H734" s="10">
        <f t="shared" ref="H734:I734" si="100">+H722*((H722/H710))</f>
        <v>0.13393634279526351</v>
      </c>
      <c r="I734" s="10">
        <f t="shared" si="100"/>
        <v>0.24474708186243505</v>
      </c>
      <c r="J734" s="1"/>
      <c r="K734" s="1"/>
      <c r="L734" s="1"/>
      <c r="O734" s="99"/>
      <c r="P734" s="99"/>
      <c r="Q734" s="99"/>
      <c r="R734" s="99"/>
      <c r="S734" s="99"/>
      <c r="T734" s="99"/>
      <c r="U734" s="99"/>
      <c r="W734" s="97"/>
      <c r="X734" s="97"/>
      <c r="Y734" s="97"/>
      <c r="Z734" s="97"/>
      <c r="AA734" s="97"/>
      <c r="AB734" s="97"/>
      <c r="AC734" s="97"/>
    </row>
    <row r="735" spans="1:29" x14ac:dyDescent="0.2">
      <c r="A735" s="11">
        <f t="shared" si="97"/>
        <v>2051</v>
      </c>
      <c r="B735" s="11">
        <f t="shared" si="98"/>
        <v>2</v>
      </c>
      <c r="C735" s="10">
        <f t="shared" ref="C735:F735" si="101">+C723*((C723/C711))</f>
        <v>0.11718584938295347</v>
      </c>
      <c r="D735" s="10">
        <f t="shared" si="101"/>
        <v>9.2340498494355258E-2</v>
      </c>
      <c r="E735" s="10">
        <f t="shared" si="101"/>
        <v>8.6343281311817136E-2</v>
      </c>
      <c r="F735" s="10">
        <f t="shared" si="101"/>
        <v>0.17253166376585563</v>
      </c>
      <c r="G735" s="217"/>
      <c r="H735" s="10">
        <f t="shared" ref="H735:I735" si="102">+H723*((H723/H711))</f>
        <v>0.13708353501101594</v>
      </c>
      <c r="I735" s="10">
        <f t="shared" si="102"/>
        <v>0.25621936680131357</v>
      </c>
      <c r="J735" s="1"/>
      <c r="K735" s="1"/>
      <c r="L735" s="1"/>
      <c r="O735" s="99"/>
      <c r="P735" s="99"/>
      <c r="Q735" s="99"/>
      <c r="R735" s="99"/>
      <c r="S735" s="99"/>
      <c r="T735" s="99"/>
      <c r="U735" s="99"/>
      <c r="W735" s="97"/>
      <c r="X735" s="97"/>
      <c r="Y735" s="97"/>
      <c r="Z735" s="97"/>
      <c r="AA735" s="97"/>
      <c r="AB735" s="97"/>
      <c r="AC735" s="97"/>
    </row>
    <row r="736" spans="1:29" x14ac:dyDescent="0.2">
      <c r="A736" s="11">
        <f t="shared" si="97"/>
        <v>2051</v>
      </c>
      <c r="B736" s="11">
        <f t="shared" si="98"/>
        <v>3</v>
      </c>
      <c r="C736" s="10">
        <f t="shared" ref="C736:F736" si="103">+C724*((C724/C712))</f>
        <v>0.11656378417351658</v>
      </c>
      <c r="D736" s="10">
        <f t="shared" si="103"/>
        <v>9.1739930976308434E-2</v>
      </c>
      <c r="E736" s="10">
        <f t="shared" si="103"/>
        <v>8.6367412533774363E-2</v>
      </c>
      <c r="F736" s="10">
        <f t="shared" si="103"/>
        <v>0.17373199057112348</v>
      </c>
      <c r="G736" s="217"/>
      <c r="H736" s="10">
        <f t="shared" ref="H736:I736" si="104">+H724*((H724/H712))</f>
        <v>0.1366177269263727</v>
      </c>
      <c r="I736" s="10">
        <f t="shared" si="104"/>
        <v>0.26121103246925914</v>
      </c>
      <c r="J736" s="1"/>
      <c r="K736" s="1"/>
      <c r="L736" s="1"/>
      <c r="O736" s="99"/>
      <c r="P736" s="99"/>
      <c r="Q736" s="99"/>
      <c r="R736" s="99"/>
      <c r="S736" s="99"/>
      <c r="T736" s="99"/>
      <c r="U736" s="99"/>
      <c r="W736" s="97"/>
      <c r="X736" s="97"/>
      <c r="Y736" s="97"/>
      <c r="Z736" s="97"/>
      <c r="AA736" s="97"/>
      <c r="AB736" s="97"/>
      <c r="AC736" s="97"/>
    </row>
    <row r="737" spans="1:29" x14ac:dyDescent="0.2">
      <c r="A737" s="11">
        <f t="shared" si="97"/>
        <v>2051</v>
      </c>
      <c r="B737" s="11">
        <f t="shared" si="98"/>
        <v>4</v>
      </c>
      <c r="C737" s="10">
        <f t="shared" ref="C737:F737" si="105">+C725*((C725/C713))</f>
        <v>0.11621822960116297</v>
      </c>
      <c r="D737" s="10">
        <f t="shared" si="105"/>
        <v>9.2916007671387385E-2</v>
      </c>
      <c r="E737" s="10">
        <f t="shared" si="105"/>
        <v>8.8633942990914247E-2</v>
      </c>
      <c r="F737" s="10">
        <f t="shared" si="105"/>
        <v>0.17418716794481295</v>
      </c>
      <c r="G737" s="217"/>
      <c r="H737" s="10">
        <f t="shared" ref="H737:I737" si="106">+H725*((H725/H713))</f>
        <v>0.13636371238173514</v>
      </c>
      <c r="I737" s="10">
        <f t="shared" si="106"/>
        <v>0.25832069242097283</v>
      </c>
      <c r="J737" s="1"/>
      <c r="K737" s="1"/>
      <c r="L737" s="1"/>
      <c r="O737" s="99"/>
      <c r="P737" s="99"/>
      <c r="Q737" s="99"/>
      <c r="R737" s="99"/>
      <c r="S737" s="99"/>
      <c r="T737" s="99"/>
      <c r="U737" s="99"/>
      <c r="W737" s="97"/>
      <c r="X737" s="97"/>
      <c r="Y737" s="97"/>
      <c r="Z737" s="97"/>
      <c r="AA737" s="97"/>
      <c r="AB737" s="97"/>
      <c r="AC737" s="97"/>
    </row>
    <row r="738" spans="1:29" x14ac:dyDescent="0.2">
      <c r="A738" s="11">
        <f t="shared" si="97"/>
        <v>2051</v>
      </c>
      <c r="B738" s="11">
        <f t="shared" si="98"/>
        <v>5</v>
      </c>
      <c r="C738" s="10">
        <f t="shared" ref="C738:F738" si="107">+C726*((C726/C714))</f>
        <v>0.11590400603909178</v>
      </c>
      <c r="D738" s="10">
        <f t="shared" si="107"/>
        <v>9.2563380853737207E-2</v>
      </c>
      <c r="E738" s="10">
        <f t="shared" si="107"/>
        <v>8.7779825040023698E-2</v>
      </c>
      <c r="F738" s="10">
        <f t="shared" si="107"/>
        <v>0.17220499614837059</v>
      </c>
      <c r="G738" s="217"/>
      <c r="H738" s="10">
        <f t="shared" ref="H738:I738" si="108">+H726*((H726/H714))</f>
        <v>0.13586232216302338</v>
      </c>
      <c r="I738" s="10">
        <f t="shared" si="108"/>
        <v>0.24559985362848788</v>
      </c>
      <c r="J738" s="1"/>
      <c r="K738" s="1"/>
      <c r="L738" s="1"/>
      <c r="O738" s="99"/>
      <c r="P738" s="99"/>
      <c r="Q738" s="99"/>
      <c r="R738" s="99"/>
      <c r="S738" s="99"/>
      <c r="T738" s="99"/>
      <c r="U738" s="99"/>
      <c r="W738" s="97"/>
      <c r="X738" s="97"/>
      <c r="Y738" s="97"/>
      <c r="Z738" s="97"/>
      <c r="AA738" s="97"/>
      <c r="AB738" s="97"/>
      <c r="AC738" s="97"/>
    </row>
    <row r="739" spans="1:29" x14ac:dyDescent="0.2">
      <c r="A739" s="11">
        <f t="shared" si="97"/>
        <v>2051</v>
      </c>
      <c r="B739" s="11">
        <f t="shared" si="98"/>
        <v>6</v>
      </c>
      <c r="C739" s="10">
        <f t="shared" ref="C739:F739" si="109">+C727*((C727/C715))</f>
        <v>0.11318619357900374</v>
      </c>
      <c r="D739" s="10">
        <f t="shared" si="109"/>
        <v>9.2771069133046807E-2</v>
      </c>
      <c r="E739" s="10">
        <f t="shared" si="109"/>
        <v>8.848036510365194E-2</v>
      </c>
      <c r="F739" s="10">
        <f t="shared" si="109"/>
        <v>0.16883737836974072</v>
      </c>
      <c r="G739" s="217"/>
      <c r="H739" s="10">
        <f t="shared" ref="H739:I739" si="110">+H727*((H727/H715))</f>
        <v>0.13320049363797168</v>
      </c>
      <c r="I739" s="10">
        <f t="shared" si="110"/>
        <v>0.22871782815951405</v>
      </c>
      <c r="J739" s="1"/>
      <c r="K739" s="1"/>
      <c r="L739" s="1"/>
      <c r="O739" s="99"/>
      <c r="P739" s="99"/>
      <c r="Q739" s="99"/>
      <c r="R739" s="99"/>
      <c r="S739" s="99"/>
      <c r="T739" s="99"/>
      <c r="U739" s="99"/>
      <c r="W739" s="97"/>
      <c r="X739" s="97"/>
      <c r="Y739" s="97"/>
      <c r="Z739" s="97"/>
      <c r="AA739" s="97"/>
      <c r="AB739" s="97"/>
      <c r="AC739" s="97"/>
    </row>
    <row r="740" spans="1:29" x14ac:dyDescent="0.2">
      <c r="A740" s="11">
        <f t="shared" si="97"/>
        <v>2051</v>
      </c>
      <c r="B740" s="11">
        <f t="shared" si="98"/>
        <v>7</v>
      </c>
      <c r="C740" s="10">
        <f t="shared" ref="C740:F740" si="111">+C728*((C728/C716))</f>
        <v>0.11258728150739816</v>
      </c>
      <c r="D740" s="10">
        <f t="shared" si="111"/>
        <v>9.1450721200656948E-2</v>
      </c>
      <c r="E740" s="10">
        <f t="shared" si="111"/>
        <v>8.9790078082505956E-2</v>
      </c>
      <c r="F740" s="10">
        <f t="shared" si="111"/>
        <v>0.16813877595168791</v>
      </c>
      <c r="G740" s="217"/>
      <c r="H740" s="10">
        <f t="shared" ref="H740:I740" si="112">+H728*((H728/H716))</f>
        <v>0.13158593747240743</v>
      </c>
      <c r="I740" s="10">
        <f t="shared" si="112"/>
        <v>0.22165303611640563</v>
      </c>
      <c r="J740" s="1"/>
      <c r="K740" s="1"/>
      <c r="L740" s="1"/>
      <c r="O740" s="99"/>
      <c r="P740" s="99"/>
      <c r="Q740" s="99"/>
      <c r="R740" s="99"/>
      <c r="S740" s="99"/>
      <c r="T740" s="99"/>
      <c r="U740" s="99"/>
      <c r="W740" s="97"/>
      <c r="X740" s="97"/>
      <c r="Y740" s="97"/>
      <c r="Z740" s="97"/>
      <c r="AA740" s="97"/>
      <c r="AB740" s="97"/>
      <c r="AC740" s="97"/>
    </row>
    <row r="741" spans="1:29" x14ac:dyDescent="0.2">
      <c r="A741" s="11">
        <f t="shared" si="97"/>
        <v>2051</v>
      </c>
      <c r="B741" s="11">
        <f t="shared" si="98"/>
        <v>8</v>
      </c>
      <c r="C741" s="10">
        <f t="shared" ref="C741:F741" si="113">+C729*((C729/C717))</f>
        <v>0.11294613911970394</v>
      </c>
      <c r="D741" s="10">
        <f t="shared" si="113"/>
        <v>9.2890894036067276E-2</v>
      </c>
      <c r="E741" s="10">
        <f t="shared" si="113"/>
        <v>9.0302420879504214E-2</v>
      </c>
      <c r="F741" s="10">
        <f t="shared" si="113"/>
        <v>0.16815282164820006</v>
      </c>
      <c r="G741" s="217"/>
      <c r="H741" s="10">
        <f t="shared" ref="H741:I741" si="114">+H729*((H729/H717))</f>
        <v>0.13262986432385862</v>
      </c>
      <c r="I741" s="10">
        <f t="shared" si="114"/>
        <v>0.22012332406233473</v>
      </c>
      <c r="J741" s="1"/>
      <c r="K741" s="1"/>
      <c r="L741" s="1"/>
      <c r="O741" s="99"/>
      <c r="P741" s="99"/>
      <c r="Q741" s="99"/>
      <c r="R741" s="99"/>
      <c r="S741" s="99"/>
      <c r="T741" s="99"/>
      <c r="U741" s="99"/>
      <c r="W741" s="97"/>
      <c r="X741" s="97"/>
      <c r="Y741" s="97"/>
      <c r="Z741" s="97"/>
      <c r="AA741" s="97"/>
      <c r="AB741" s="97"/>
      <c r="AC741" s="97"/>
    </row>
    <row r="742" spans="1:29" x14ac:dyDescent="0.2">
      <c r="A742" s="11">
        <f t="shared" si="97"/>
        <v>2051</v>
      </c>
      <c r="B742" s="11">
        <f t="shared" si="98"/>
        <v>9</v>
      </c>
      <c r="C742" s="10">
        <f t="shared" ref="C742:F742" si="115">+C730*((C730/C718))</f>
        <v>0.11283224418159206</v>
      </c>
      <c r="D742" s="10">
        <f t="shared" si="115"/>
        <v>9.3036955458933368E-2</v>
      </c>
      <c r="E742" s="10">
        <f t="shared" si="115"/>
        <v>9.1982792022746118E-2</v>
      </c>
      <c r="F742" s="10">
        <f t="shared" si="115"/>
        <v>0.16892070982280916</v>
      </c>
      <c r="G742" s="217"/>
      <c r="H742" s="10">
        <f t="shared" ref="H742:I742" si="116">+H730*((H730/H718))</f>
        <v>0.132157257058128</v>
      </c>
      <c r="I742" s="10">
        <f t="shared" si="116"/>
        <v>0.21975587030390606</v>
      </c>
      <c r="J742" s="1"/>
      <c r="K742" s="1"/>
      <c r="L742" s="1"/>
      <c r="O742" s="99"/>
      <c r="P742" s="99"/>
      <c r="Q742" s="99"/>
      <c r="R742" s="99"/>
      <c r="S742" s="99"/>
      <c r="T742" s="99"/>
      <c r="U742" s="99"/>
      <c r="W742" s="97"/>
      <c r="X742" s="97"/>
      <c r="Y742" s="97"/>
      <c r="Z742" s="97"/>
      <c r="AA742" s="97"/>
      <c r="AB742" s="97"/>
      <c r="AC742" s="97"/>
    </row>
    <row r="743" spans="1:29" x14ac:dyDescent="0.2">
      <c r="A743" s="11">
        <f t="shared" si="97"/>
        <v>2051</v>
      </c>
      <c r="B743" s="11">
        <f t="shared" si="98"/>
        <v>10</v>
      </c>
      <c r="C743" s="10">
        <f t="shared" ref="C743:F743" si="117">+C731*((C731/C719))</f>
        <v>0.11455806690121519</v>
      </c>
      <c r="D743" s="10">
        <f t="shared" si="117"/>
        <v>9.3570355633761468E-2</v>
      </c>
      <c r="E743" s="10">
        <f t="shared" si="117"/>
        <v>8.9837611706254816E-2</v>
      </c>
      <c r="F743" s="10">
        <f t="shared" si="117"/>
        <v>0.17015243604387961</v>
      </c>
      <c r="G743" s="217"/>
      <c r="H743" s="10">
        <f t="shared" ref="H743:I743" si="118">+H731*((H731/H719))</f>
        <v>0.13428987026068953</v>
      </c>
      <c r="I743" s="10">
        <f t="shared" si="118"/>
        <v>0.23093248465336602</v>
      </c>
      <c r="J743" s="1"/>
      <c r="K743" s="1"/>
      <c r="L743" s="1"/>
      <c r="O743" s="99"/>
      <c r="P743" s="99"/>
      <c r="Q743" s="99"/>
      <c r="R743" s="99"/>
      <c r="S743" s="99"/>
      <c r="T743" s="99"/>
      <c r="U743" s="99"/>
      <c r="W743" s="97"/>
      <c r="X743" s="97"/>
      <c r="Y743" s="97"/>
      <c r="Z743" s="97"/>
      <c r="AA743" s="97"/>
      <c r="AB743" s="97"/>
      <c r="AC743" s="97"/>
    </row>
    <row r="744" spans="1:29" x14ac:dyDescent="0.2">
      <c r="A744" s="11">
        <f t="shared" si="97"/>
        <v>2051</v>
      </c>
      <c r="B744" s="11">
        <f t="shared" si="98"/>
        <v>11</v>
      </c>
      <c r="C744" s="10">
        <f t="shared" ref="C744:F744" si="119">+C732*((C732/C720))</f>
        <v>0.11596949845146619</v>
      </c>
      <c r="D744" s="10">
        <f t="shared" si="119"/>
        <v>9.3085438137724241E-2</v>
      </c>
      <c r="E744" s="10">
        <f t="shared" si="119"/>
        <v>8.7136705397378639E-2</v>
      </c>
      <c r="F744" s="10">
        <f t="shared" si="119"/>
        <v>0.17347633919526015</v>
      </c>
      <c r="G744" s="217"/>
      <c r="H744" s="10">
        <f t="shared" ref="H744:I744" si="120">+H732*((H732/H720))</f>
        <v>0.13599910572158727</v>
      </c>
      <c r="I744" s="10">
        <f t="shared" si="120"/>
        <v>0.24675599864234013</v>
      </c>
      <c r="J744" s="1"/>
      <c r="K744" s="1"/>
      <c r="L744" s="1"/>
      <c r="O744" s="99"/>
      <c r="P744" s="99"/>
      <c r="Q744" s="99"/>
      <c r="R744" s="99"/>
      <c r="S744" s="99"/>
      <c r="T744" s="99"/>
      <c r="U744" s="99"/>
      <c r="W744" s="97"/>
      <c r="X744" s="97"/>
      <c r="Y744" s="97"/>
      <c r="Z744" s="97"/>
      <c r="AA744" s="97"/>
      <c r="AB744" s="97"/>
      <c r="AC744" s="97"/>
    </row>
    <row r="745" spans="1:29" x14ac:dyDescent="0.2">
      <c r="A745" s="11">
        <f t="shared" si="97"/>
        <v>2051</v>
      </c>
      <c r="B745" s="11">
        <f t="shared" si="98"/>
        <v>12</v>
      </c>
      <c r="C745" s="10">
        <f t="shared" ref="C745:F745" si="121">+C733*((C733/C721))</f>
        <v>0.11570789963141667</v>
      </c>
      <c r="D745" s="10">
        <f t="shared" si="121"/>
        <v>9.2184786263943316E-2</v>
      </c>
      <c r="E745" s="10">
        <f t="shared" si="121"/>
        <v>8.7386683410269561E-2</v>
      </c>
      <c r="F745" s="10">
        <f t="shared" si="121"/>
        <v>0.17370190647252365</v>
      </c>
      <c r="G745" s="217"/>
      <c r="H745" s="10">
        <f t="shared" ref="H745:I745" si="122">+H733*((H733/H721))</f>
        <v>0.13545156815812401</v>
      </c>
      <c r="I745" s="10">
        <f t="shared" si="122"/>
        <v>0.25796513760762751</v>
      </c>
      <c r="J745" s="1"/>
      <c r="K745" s="1"/>
      <c r="L745" s="1"/>
      <c r="O745" s="99"/>
      <c r="P745" s="99"/>
      <c r="Q745" s="99"/>
      <c r="R745" s="99"/>
      <c r="S745" s="99"/>
      <c r="T745" s="99"/>
      <c r="U745" s="99"/>
      <c r="W745" s="97"/>
      <c r="X745" s="97"/>
      <c r="Y745" s="97"/>
      <c r="Z745" s="97"/>
      <c r="AA745" s="97"/>
      <c r="AB745" s="97"/>
      <c r="AC745" s="97"/>
    </row>
    <row r="746" spans="1:29" x14ac:dyDescent="0.2">
      <c r="A746" s="11">
        <f t="shared" si="97"/>
        <v>2052</v>
      </c>
      <c r="B746" s="11">
        <f t="shared" si="98"/>
        <v>1</v>
      </c>
      <c r="C746" s="10">
        <f t="shared" ref="C746:F746" si="123">+C734*((C734/C722))</f>
        <v>0.11403389422594488</v>
      </c>
      <c r="D746" s="10">
        <f t="shared" si="123"/>
        <v>9.100883922263811E-2</v>
      </c>
      <c r="E746" s="10">
        <f t="shared" si="123"/>
        <v>8.6780691053307601E-2</v>
      </c>
      <c r="F746" s="10">
        <f t="shared" si="123"/>
        <v>0.17032672730807172</v>
      </c>
      <c r="G746" s="217"/>
      <c r="H746" s="10">
        <f t="shared" ref="H746:I746" si="124">+H734*((H734/H722))</f>
        <v>0.13438788680796998</v>
      </c>
      <c r="I746" s="10">
        <f t="shared" si="124"/>
        <v>0.24455847892290203</v>
      </c>
      <c r="J746" s="1"/>
      <c r="K746" s="1"/>
      <c r="L746" s="1"/>
      <c r="O746" s="99"/>
      <c r="P746" s="99"/>
      <c r="Q746" s="99"/>
      <c r="R746" s="99"/>
      <c r="S746" s="99"/>
      <c r="T746" s="99"/>
      <c r="U746" s="99"/>
      <c r="W746" s="97"/>
      <c r="X746" s="97"/>
      <c r="Y746" s="97"/>
      <c r="Z746" s="97"/>
      <c r="AA746" s="97"/>
      <c r="AB746" s="97"/>
      <c r="AC746" s="97"/>
    </row>
    <row r="747" spans="1:29" x14ac:dyDescent="0.2">
      <c r="A747" s="11">
        <f t="shared" si="97"/>
        <v>2052</v>
      </c>
      <c r="B747" s="11">
        <f t="shared" si="98"/>
        <v>2</v>
      </c>
      <c r="C747" s="10">
        <f t="shared" ref="C747:F747" si="125">+C735*((C735/C723))</f>
        <v>0.11709554556606169</v>
      </c>
      <c r="D747" s="10">
        <f t="shared" si="125"/>
        <v>9.2170517394483273E-2</v>
      </c>
      <c r="E747" s="10">
        <f t="shared" si="125"/>
        <v>8.6220190036259761E-2</v>
      </c>
      <c r="F747" s="10">
        <f t="shared" si="125"/>
        <v>0.17274807986333884</v>
      </c>
      <c r="G747" s="217"/>
      <c r="H747" s="10">
        <f t="shared" ref="H747:I747" si="126">+H735*((H735/H723))</f>
        <v>0.13754568925670474</v>
      </c>
      <c r="I747" s="10">
        <f t="shared" si="126"/>
        <v>0.25602192327971446</v>
      </c>
      <c r="J747" s="1"/>
      <c r="K747" s="1"/>
      <c r="L747" s="1"/>
      <c r="O747" s="99"/>
      <c r="P747" s="99"/>
      <c r="Q747" s="99"/>
      <c r="R747" s="99"/>
      <c r="S747" s="99"/>
      <c r="T747" s="99"/>
      <c r="U747" s="99"/>
      <c r="W747" s="97"/>
      <c r="X747" s="97"/>
      <c r="Y747" s="97"/>
      <c r="Z747" s="97"/>
      <c r="AA747" s="97"/>
      <c r="AB747" s="97"/>
      <c r="AC747" s="97"/>
    </row>
    <row r="748" spans="1:29" x14ac:dyDescent="0.2">
      <c r="A748" s="11">
        <f t="shared" si="97"/>
        <v>2052</v>
      </c>
      <c r="B748" s="11">
        <f t="shared" si="98"/>
        <v>3</v>
      </c>
      <c r="C748" s="10">
        <f t="shared" ref="C748:F748" si="127">+C736*((C736/C724))</f>
        <v>0.11647395972220576</v>
      </c>
      <c r="D748" s="10">
        <f t="shared" si="127"/>
        <v>9.1571055405742965E-2</v>
      </c>
      <c r="E748" s="10">
        <f t="shared" si="127"/>
        <v>8.6244286856664826E-2</v>
      </c>
      <c r="F748" s="10">
        <f t="shared" si="127"/>
        <v>0.17394991230552706</v>
      </c>
      <c r="G748" s="217"/>
      <c r="H748" s="10">
        <f t="shared" ref="H748:I748" si="128">+H736*((H736/H724))</f>
        <v>0.13707831077789287</v>
      </c>
      <c r="I748" s="10">
        <f t="shared" si="128"/>
        <v>0.26100974235300017</v>
      </c>
      <c r="J748" s="1"/>
      <c r="K748" s="1"/>
      <c r="L748" s="1"/>
      <c r="O748" s="99"/>
      <c r="P748" s="99"/>
      <c r="Q748" s="99"/>
      <c r="R748" s="99"/>
      <c r="S748" s="99"/>
      <c r="T748" s="99"/>
      <c r="U748" s="99"/>
      <c r="W748" s="97"/>
      <c r="X748" s="97"/>
      <c r="Y748" s="97"/>
      <c r="Z748" s="97"/>
      <c r="AA748" s="97"/>
      <c r="AB748" s="97"/>
      <c r="AC748" s="97"/>
    </row>
    <row r="749" spans="1:29" x14ac:dyDescent="0.2">
      <c r="A749" s="11">
        <f t="shared" si="97"/>
        <v>2052</v>
      </c>
      <c r="B749" s="11">
        <f t="shared" si="98"/>
        <v>4</v>
      </c>
      <c r="C749" s="10">
        <f t="shared" ref="C749:F749" si="129">+C737*((C737/C725))</f>
        <v>0.11612867143538914</v>
      </c>
      <c r="D749" s="10">
        <f t="shared" si="129"/>
        <v>9.2744967169795731E-2</v>
      </c>
      <c r="E749" s="10">
        <f t="shared" si="129"/>
        <v>8.8507586140274833E-2</v>
      </c>
      <c r="F749" s="10">
        <f t="shared" si="129"/>
        <v>0.1744056606336068</v>
      </c>
      <c r="G749" s="217"/>
      <c r="H749" s="10">
        <f t="shared" ref="H749:I749" si="130">+H737*((H737/H725))</f>
        <v>0.13682343986563789</v>
      </c>
      <c r="I749" s="10">
        <f t="shared" si="130"/>
        <v>0.25812162961065416</v>
      </c>
      <c r="J749" s="1"/>
      <c r="K749" s="1"/>
      <c r="L749" s="1"/>
      <c r="O749" s="99"/>
      <c r="P749" s="99"/>
      <c r="Q749" s="99"/>
      <c r="R749" s="99"/>
      <c r="S749" s="99"/>
      <c r="T749" s="99"/>
      <c r="U749" s="99"/>
      <c r="W749" s="97"/>
      <c r="X749" s="97"/>
      <c r="Y749" s="97"/>
      <c r="Z749" s="97"/>
      <c r="AA749" s="97"/>
      <c r="AB749" s="97"/>
      <c r="AC749" s="97"/>
    </row>
    <row r="750" spans="1:29" x14ac:dyDescent="0.2">
      <c r="A750" s="11">
        <f t="shared" si="97"/>
        <v>2052</v>
      </c>
      <c r="B750" s="11">
        <f t="shared" si="98"/>
        <v>5</v>
      </c>
      <c r="C750" s="10">
        <f t="shared" ref="C750:F750" si="131">+C738*((C738/C726))</f>
        <v>0.11581469001507105</v>
      </c>
      <c r="D750" s="10">
        <f t="shared" si="131"/>
        <v>9.2392989470303735E-2</v>
      </c>
      <c r="E750" s="10">
        <f t="shared" si="131"/>
        <v>8.7654685822840611E-2</v>
      </c>
      <c r="F750" s="10">
        <f t="shared" si="131"/>
        <v>0.1724210024884249</v>
      </c>
      <c r="G750" s="217"/>
      <c r="H750" s="10">
        <f t="shared" ref="H750:I750" si="132">+H738*((H738/H726))</f>
        <v>0.13632035929353459</v>
      </c>
      <c r="I750" s="10">
        <f t="shared" si="132"/>
        <v>0.24541059354011127</v>
      </c>
      <c r="J750" s="1"/>
      <c r="K750" s="1"/>
      <c r="L750" s="1"/>
      <c r="O750" s="99"/>
      <c r="P750" s="99"/>
      <c r="Q750" s="99"/>
      <c r="R750" s="99"/>
      <c r="S750" s="99"/>
      <c r="T750" s="99"/>
      <c r="U750" s="99"/>
      <c r="W750" s="97"/>
      <c r="X750" s="97"/>
      <c r="Y750" s="97"/>
      <c r="Z750" s="97"/>
      <c r="AA750" s="97"/>
      <c r="AB750" s="97"/>
      <c r="AC750" s="97"/>
    </row>
    <row r="751" spans="1:29" x14ac:dyDescent="0.2">
      <c r="A751" s="11">
        <f t="shared" si="97"/>
        <v>2052</v>
      </c>
      <c r="B751" s="11">
        <f t="shared" si="98"/>
        <v>6</v>
      </c>
      <c r="C751" s="10">
        <f t="shared" ref="C751:F751" si="133">+C739*((C739/C727))</f>
        <v>0.11309897191057319</v>
      </c>
      <c r="D751" s="10">
        <f t="shared" si="133"/>
        <v>9.2600295435431357E-2</v>
      </c>
      <c r="E751" s="10">
        <f t="shared" si="133"/>
        <v>8.8354227194171006E-2</v>
      </c>
      <c r="F751" s="10">
        <f t="shared" si="133"/>
        <v>0.16904916051881722</v>
      </c>
      <c r="G751" s="217"/>
      <c r="H751" s="10">
        <f t="shared" ref="H751:I751" si="134">+H739*((H739/H727))</f>
        <v>0.13364955685812926</v>
      </c>
      <c r="I751" s="10">
        <f t="shared" si="134"/>
        <v>0.22854157741778411</v>
      </c>
      <c r="J751" s="1"/>
      <c r="K751" s="1"/>
      <c r="L751" s="1"/>
      <c r="O751" s="99"/>
      <c r="P751" s="99"/>
      <c r="Q751" s="99"/>
      <c r="R751" s="99"/>
      <c r="S751" s="99"/>
      <c r="T751" s="99"/>
      <c r="U751" s="99"/>
      <c r="W751" s="97"/>
      <c r="X751" s="97"/>
      <c r="Y751" s="97"/>
      <c r="Z751" s="97"/>
      <c r="AA751" s="97"/>
      <c r="AB751" s="97"/>
      <c r="AC751" s="97"/>
    </row>
    <row r="752" spans="1:29" x14ac:dyDescent="0.2">
      <c r="A752" s="11">
        <f t="shared" si="97"/>
        <v>2052</v>
      </c>
      <c r="B752" s="11">
        <f t="shared" si="98"/>
        <v>7</v>
      </c>
      <c r="C752" s="10">
        <f t="shared" ref="C752:F752" si="135">+C740*((C740/C728))</f>
        <v>0.11250052136266124</v>
      </c>
      <c r="D752" s="10">
        <f t="shared" si="135"/>
        <v>9.128237800967097E-2</v>
      </c>
      <c r="E752" s="10">
        <f t="shared" si="135"/>
        <v>8.9662073041747128E-2</v>
      </c>
      <c r="F752" s="10">
        <f t="shared" si="135"/>
        <v>0.16834968180475179</v>
      </c>
      <c r="G752" s="217"/>
      <c r="H752" s="10">
        <f t="shared" ref="H752:I752" si="136">+H740*((H740/H728))</f>
        <v>0.13202955748607959</v>
      </c>
      <c r="I752" s="10">
        <f t="shared" si="136"/>
        <v>0.22148222952762078</v>
      </c>
      <c r="J752" s="1"/>
      <c r="K752" s="1"/>
      <c r="L752" s="1"/>
      <c r="O752" s="99"/>
      <c r="P752" s="99"/>
      <c r="Q752" s="99"/>
      <c r="R752" s="99"/>
      <c r="S752" s="99"/>
      <c r="T752" s="99"/>
      <c r="U752" s="99"/>
      <c r="W752" s="97"/>
      <c r="X752" s="97"/>
      <c r="Y752" s="97"/>
      <c r="Z752" s="97"/>
      <c r="AA752" s="97"/>
      <c r="AB752" s="97"/>
      <c r="AC752" s="97"/>
    </row>
    <row r="753" spans="1:29" x14ac:dyDescent="0.2">
      <c r="A753" s="11">
        <f t="shared" si="97"/>
        <v>2052</v>
      </c>
      <c r="B753" s="11">
        <f t="shared" si="98"/>
        <v>8</v>
      </c>
      <c r="C753" s="10">
        <f t="shared" ref="C753:F753" si="137">+C741*((C741/C729))</f>
        <v>0.11285910243806188</v>
      </c>
      <c r="D753" s="10">
        <f t="shared" si="137"/>
        <v>9.2719899763848715E-2</v>
      </c>
      <c r="E753" s="10">
        <f t="shared" si="137"/>
        <v>9.0173685441111054E-2</v>
      </c>
      <c r="F753" s="10">
        <f t="shared" si="137"/>
        <v>0.16836374511956517</v>
      </c>
      <c r="G753" s="217"/>
      <c r="H753" s="10">
        <f t="shared" ref="H753:I753" si="138">+H741*((H741/H729))</f>
        <v>0.13307700376257731</v>
      </c>
      <c r="I753" s="10">
        <f t="shared" si="138"/>
        <v>0.21995369627489789</v>
      </c>
      <c r="J753" s="1"/>
      <c r="K753" s="1"/>
      <c r="L753" s="1"/>
      <c r="O753" s="99"/>
      <c r="P753" s="99"/>
      <c r="Q753" s="99"/>
      <c r="R753" s="99"/>
      <c r="S753" s="99"/>
      <c r="T753" s="99"/>
      <c r="U753" s="99"/>
      <c r="W753" s="97"/>
      <c r="X753" s="97"/>
      <c r="Y753" s="97"/>
      <c r="Z753" s="97"/>
      <c r="AA753" s="97"/>
      <c r="AB753" s="97"/>
      <c r="AC753" s="97"/>
    </row>
    <row r="754" spans="1:29" x14ac:dyDescent="0.2">
      <c r="A754" s="11">
        <f t="shared" si="97"/>
        <v>2052</v>
      </c>
      <c r="B754" s="11">
        <f t="shared" si="98"/>
        <v>9</v>
      </c>
      <c r="C754" s="10">
        <f t="shared" ref="C754:F754" si="139">+C742*((C742/C730))</f>
        <v>0.11274529526777941</v>
      </c>
      <c r="D754" s="10">
        <f t="shared" si="139"/>
        <v>9.2865692315724155E-2</v>
      </c>
      <c r="E754" s="10">
        <f t="shared" si="139"/>
        <v>9.1851661041534943E-2</v>
      </c>
      <c r="F754" s="10">
        <f t="shared" si="139"/>
        <v>0.16913259649917922</v>
      </c>
      <c r="G754" s="217"/>
      <c r="H754" s="10">
        <f t="shared" ref="H754:I754" si="140">+H742*((H742/H730))</f>
        <v>0.13260280318037448</v>
      </c>
      <c r="I754" s="10">
        <f t="shared" si="140"/>
        <v>0.21958652567759396</v>
      </c>
      <c r="J754" s="1"/>
      <c r="K754" s="1"/>
      <c r="L754" s="1"/>
      <c r="O754" s="99"/>
      <c r="P754" s="99"/>
      <c r="Q754" s="99"/>
      <c r="R754" s="99"/>
      <c r="S754" s="99"/>
      <c r="T754" s="99"/>
      <c r="U754" s="99"/>
      <c r="W754" s="97"/>
      <c r="X754" s="97"/>
      <c r="Y754" s="97"/>
      <c r="Z754" s="97"/>
      <c r="AA754" s="97"/>
      <c r="AB754" s="97"/>
      <c r="AC754" s="97"/>
    </row>
    <row r="755" spans="1:29" x14ac:dyDescent="0.2">
      <c r="A755" s="11">
        <f t="shared" si="97"/>
        <v>2052</v>
      </c>
      <c r="B755" s="11">
        <f t="shared" si="98"/>
        <v>10</v>
      </c>
      <c r="C755" s="10">
        <f t="shared" ref="C755:F755" si="141">+C743*((C743/C731))</f>
        <v>0.11446978806250394</v>
      </c>
      <c r="D755" s="10">
        <f t="shared" si="141"/>
        <v>9.3398110603407719E-2</v>
      </c>
      <c r="E755" s="10">
        <f t="shared" si="141"/>
        <v>8.970953890140021E-2</v>
      </c>
      <c r="F755" s="10">
        <f t="shared" si="141"/>
        <v>0.17036586774321022</v>
      </c>
      <c r="G755" s="217"/>
      <c r="H755" s="10">
        <f t="shared" ref="H755:I755" si="142">+H743*((H743/H731))</f>
        <v>0.13474260613220748</v>
      </c>
      <c r="I755" s="10">
        <f t="shared" si="142"/>
        <v>0.23075452728975684</v>
      </c>
      <c r="J755" s="1"/>
      <c r="K755" s="1"/>
      <c r="L755" s="1"/>
      <c r="O755" s="99"/>
      <c r="P755" s="99"/>
      <c r="Q755" s="99"/>
      <c r="R755" s="99"/>
      <c r="S755" s="99"/>
      <c r="T755" s="99"/>
      <c r="U755" s="99"/>
      <c r="W755" s="97"/>
      <c r="X755" s="97"/>
      <c r="Y755" s="97"/>
      <c r="Z755" s="97"/>
      <c r="AA755" s="97"/>
      <c r="AB755" s="97"/>
      <c r="AC755" s="97"/>
    </row>
    <row r="756" spans="1:29" x14ac:dyDescent="0.2">
      <c r="A756" s="11">
        <f t="shared" si="97"/>
        <v>2052</v>
      </c>
      <c r="B756" s="11">
        <f t="shared" si="98"/>
        <v>11</v>
      </c>
      <c r="C756" s="10">
        <f t="shared" ref="C756:F756" si="143">+C744*((C744/C732))</f>
        <v>0.1158801319587682</v>
      </c>
      <c r="D756" s="10">
        <f t="shared" si="143"/>
        <v>9.2914085747226996E-2</v>
      </c>
      <c r="E756" s="10">
        <f t="shared" si="143"/>
        <v>8.7012483013745853E-2</v>
      </c>
      <c r="F756" s="10">
        <f t="shared" si="143"/>
        <v>0.17369394025187124</v>
      </c>
      <c r="G756" s="217"/>
      <c r="H756" s="10">
        <f t="shared" ref="H756:I756" si="144">+H744*((H744/H732))</f>
        <v>0.13645760399502369</v>
      </c>
      <c r="I756" s="10">
        <f t="shared" si="144"/>
        <v>0.24656584762465608</v>
      </c>
      <c r="J756" s="1"/>
      <c r="K756" s="1"/>
      <c r="L756" s="1"/>
      <c r="O756" s="99"/>
      <c r="P756" s="99"/>
      <c r="Q756" s="99"/>
      <c r="R756" s="99"/>
      <c r="S756" s="99"/>
      <c r="T756" s="99"/>
      <c r="U756" s="99"/>
      <c r="W756" s="97"/>
      <c r="X756" s="97"/>
      <c r="Y756" s="97"/>
      <c r="Z756" s="97"/>
      <c r="AA756" s="97"/>
      <c r="AB756" s="97"/>
      <c r="AC756" s="97"/>
    </row>
    <row r="757" spans="1:29" x14ac:dyDescent="0.2">
      <c r="A757" s="11">
        <f t="shared" si="97"/>
        <v>2052</v>
      </c>
      <c r="B757" s="11">
        <f t="shared" si="98"/>
        <v>12</v>
      </c>
      <c r="C757" s="10">
        <f t="shared" ref="C757:F757" si="145">+C745*((C745/C733))</f>
        <v>0.11561873472766535</v>
      </c>
      <c r="D757" s="10">
        <f t="shared" si="145"/>
        <v>9.2015091800342716E-2</v>
      </c>
      <c r="E757" s="10">
        <f t="shared" si="145"/>
        <v>8.7262104657131245E-2</v>
      </c>
      <c r="F757" s="10">
        <f t="shared" si="145"/>
        <v>0.17391979047076295</v>
      </c>
      <c r="G757" s="217"/>
      <c r="H757" s="10">
        <f t="shared" ref="H757:I757" si="146">+H745*((H745/H733))</f>
        <v>0.13590822050010262</v>
      </c>
      <c r="I757" s="10">
        <f t="shared" si="146"/>
        <v>0.25776634878906596</v>
      </c>
      <c r="J757" s="1"/>
      <c r="K757" s="1"/>
      <c r="L757" s="1"/>
      <c r="O757" s="99"/>
      <c r="P757" s="99"/>
      <c r="Q757" s="99"/>
      <c r="R757" s="99"/>
      <c r="S757" s="99"/>
      <c r="T757" s="99"/>
      <c r="U757" s="99"/>
      <c r="W757" s="97"/>
      <c r="X757" s="97"/>
      <c r="Y757" s="97"/>
      <c r="Z757" s="97"/>
      <c r="AA757" s="97"/>
      <c r="AB757" s="97"/>
      <c r="AC757" s="97"/>
    </row>
    <row r="758" spans="1:29" x14ac:dyDescent="0.2">
      <c r="A758" s="11">
        <f t="shared" si="97"/>
        <v>2053</v>
      </c>
      <c r="B758" s="11">
        <f t="shared" si="98"/>
        <v>1</v>
      </c>
      <c r="C758" s="10">
        <f t="shared" ref="C758:F758" si="147">+C746*((C746/C734))</f>
        <v>0.1139460193164924</v>
      </c>
      <c r="D758" s="10">
        <f t="shared" si="147"/>
        <v>9.0841309451396055E-2</v>
      </c>
      <c r="E758" s="10">
        <f t="shared" si="147"/>
        <v>8.6656976204934816E-2</v>
      </c>
      <c r="F758" s="10">
        <f t="shared" si="147"/>
        <v>0.17054037763066482</v>
      </c>
      <c r="G758" s="217"/>
      <c r="H758" s="10">
        <f t="shared" ref="H758:I758" si="148">+H746*((H746/H734))</f>
        <v>0.13484095312590857</v>
      </c>
      <c r="I758" s="10">
        <f t="shared" si="148"/>
        <v>0.24437002132144017</v>
      </c>
      <c r="J758" s="1"/>
      <c r="K758" s="1"/>
      <c r="L758" s="1"/>
      <c r="O758" s="99"/>
      <c r="P758" s="99"/>
      <c r="Q758" s="99"/>
      <c r="R758" s="99"/>
      <c r="S758" s="99"/>
      <c r="T758" s="99"/>
      <c r="U758" s="99"/>
      <c r="W758" s="97"/>
      <c r="X758" s="97"/>
      <c r="Y758" s="97"/>
      <c r="Z758" s="97"/>
      <c r="AA758" s="97"/>
      <c r="AB758" s="97"/>
      <c r="AC758" s="97"/>
    </row>
    <row r="759" spans="1:29" x14ac:dyDescent="0.2">
      <c r="A759" s="11">
        <f t="shared" si="97"/>
        <v>2053</v>
      </c>
      <c r="B759" s="11">
        <f t="shared" si="98"/>
        <v>2</v>
      </c>
      <c r="C759" s="10">
        <f t="shared" ref="C759:F759" si="149">+C747*((C747/C735))</f>
        <v>0.1170053113376005</v>
      </c>
      <c r="D759" s="10">
        <f t="shared" si="149"/>
        <v>9.2000849197127352E-2</v>
      </c>
      <c r="E759" s="10">
        <f t="shared" si="149"/>
        <v>8.6097274240043556E-2</v>
      </c>
      <c r="F759" s="10">
        <f t="shared" si="149"/>
        <v>0.17296476742361461</v>
      </c>
      <c r="G759" s="217"/>
      <c r="H759" s="10">
        <f t="shared" ref="H759:I759" si="150">+H747*((H747/H735))</f>
        <v>0.13800940157825428</v>
      </c>
      <c r="I759" s="10">
        <f t="shared" si="150"/>
        <v>0.25582463190876931</v>
      </c>
      <c r="J759" s="1"/>
      <c r="K759" s="1"/>
      <c r="L759" s="1"/>
      <c r="O759" s="99"/>
      <c r="P759" s="99"/>
      <c r="Q759" s="99"/>
      <c r="R759" s="99"/>
      <c r="S759" s="99"/>
      <c r="T759" s="99"/>
      <c r="U759" s="99"/>
      <c r="W759" s="97"/>
      <c r="X759" s="97"/>
      <c r="Y759" s="97"/>
      <c r="Z759" s="97"/>
      <c r="AA759" s="97"/>
      <c r="AB759" s="97"/>
      <c r="AC759" s="97"/>
    </row>
    <row r="760" spans="1:29" x14ac:dyDescent="0.2">
      <c r="A760" s="11">
        <f t="shared" si="97"/>
        <v>2053</v>
      </c>
      <c r="B760" s="11">
        <f t="shared" si="98"/>
        <v>3</v>
      </c>
      <c r="C760" s="10">
        <f t="shared" ref="C760:F760" si="151">+C748*((C748/C736))</f>
        <v>0.11638420448992474</v>
      </c>
      <c r="D760" s="10">
        <f t="shared" si="151"/>
        <v>9.140249070262671E-2</v>
      </c>
      <c r="E760" s="10">
        <f t="shared" si="151"/>
        <v>8.6121336707939422E-2</v>
      </c>
      <c r="F760" s="10">
        <f t="shared" si="151"/>
        <v>0.17416810739132765</v>
      </c>
      <c r="G760" s="217"/>
      <c r="H760" s="10">
        <f t="shared" ref="H760:I760" si="152">+H748*((H748/H736))</f>
        <v>0.13754044741095212</v>
      </c>
      <c r="I760" s="10">
        <f t="shared" si="152"/>
        <v>0.26080860735159422</v>
      </c>
      <c r="J760" s="1"/>
      <c r="K760" s="1"/>
      <c r="L760" s="1"/>
      <c r="O760" s="99"/>
      <c r="P760" s="99"/>
      <c r="Q760" s="99"/>
      <c r="R760" s="99"/>
      <c r="S760" s="99"/>
      <c r="T760" s="99"/>
      <c r="U760" s="99"/>
      <c r="W760" s="97"/>
      <c r="X760" s="97"/>
      <c r="Y760" s="97"/>
      <c r="Z760" s="97"/>
      <c r="AA760" s="97"/>
      <c r="AB760" s="97"/>
      <c r="AC760" s="97"/>
    </row>
    <row r="761" spans="1:29" x14ac:dyDescent="0.2">
      <c r="A761" s="11">
        <f t="shared" si="97"/>
        <v>2053</v>
      </c>
      <c r="B761" s="11">
        <f t="shared" si="98"/>
        <v>4</v>
      </c>
      <c r="C761" s="10">
        <f t="shared" ref="C761:F761" si="153">+C749*((C749/C737))</f>
        <v>0.11603918228344461</v>
      </c>
      <c r="D761" s="10">
        <f t="shared" si="153"/>
        <v>9.257424152087497E-2</v>
      </c>
      <c r="E761" s="10">
        <f t="shared" si="153"/>
        <v>8.8381409424391516E-2</v>
      </c>
      <c r="F761" s="10">
        <f t="shared" si="153"/>
        <v>0.17462442738997758</v>
      </c>
      <c r="G761" s="217"/>
      <c r="H761" s="10">
        <f t="shared" ref="H761:I761" si="154">+H749*((H749/H737))</f>
        <v>0.13728471724397928</v>
      </c>
      <c r="I761" s="10">
        <f t="shared" si="154"/>
        <v>0.2579227201988189</v>
      </c>
      <c r="J761" s="1"/>
      <c r="K761" s="1"/>
      <c r="L761" s="1"/>
      <c r="O761" s="99"/>
      <c r="P761" s="99"/>
      <c r="Q761" s="99"/>
      <c r="R761" s="99"/>
      <c r="S761" s="99"/>
      <c r="T761" s="99"/>
      <c r="U761" s="99"/>
      <c r="W761" s="97"/>
      <c r="X761" s="97"/>
      <c r="Y761" s="97"/>
      <c r="Z761" s="97"/>
      <c r="AA761" s="97"/>
      <c r="AB761" s="97"/>
      <c r="AC761" s="97"/>
    </row>
    <row r="762" spans="1:29" x14ac:dyDescent="0.2">
      <c r="A762" s="11">
        <f t="shared" si="97"/>
        <v>2053</v>
      </c>
      <c r="B762" s="11">
        <f t="shared" si="98"/>
        <v>5</v>
      </c>
      <c r="C762" s="10">
        <f t="shared" ref="C762:F762" si="155">+C750*((C750/C738))</f>
        <v>0.11572544281828434</v>
      </c>
      <c r="D762" s="10">
        <f t="shared" si="155"/>
        <v>9.2222911744639466E-2</v>
      </c>
      <c r="E762" s="10">
        <f t="shared" si="155"/>
        <v>8.7529725004551237E-2</v>
      </c>
      <c r="F762" s="10">
        <f t="shared" si="155"/>
        <v>0.17263727977729013</v>
      </c>
      <c r="G762" s="217"/>
      <c r="H762" s="10">
        <f t="shared" ref="H762:I762" si="156">+H750*((H750/H738))</f>
        <v>0.1367799406197403</v>
      </c>
      <c r="I762" s="10">
        <f t="shared" si="156"/>
        <v>0.24522147929620697</v>
      </c>
      <c r="J762" s="1"/>
      <c r="K762" s="1"/>
      <c r="L762" s="1"/>
      <c r="O762" s="99"/>
      <c r="P762" s="99"/>
      <c r="Q762" s="99"/>
      <c r="R762" s="99"/>
      <c r="S762" s="99"/>
      <c r="T762" s="99"/>
      <c r="U762" s="99"/>
      <c r="W762" s="97"/>
      <c r="X762" s="97"/>
      <c r="Y762" s="97"/>
      <c r="Z762" s="97"/>
      <c r="AA762" s="97"/>
      <c r="AB762" s="97"/>
      <c r="AC762" s="97"/>
    </row>
    <row r="763" spans="1:29" x14ac:dyDescent="0.2">
      <c r="A763" s="11">
        <f t="shared" si="97"/>
        <v>2053</v>
      </c>
      <c r="B763" s="11">
        <f t="shared" si="98"/>
        <v>6</v>
      </c>
      <c r="C763" s="10">
        <f t="shared" ref="C763:F763" si="157">+C751*((C751/C739))</f>
        <v>0.11301181745545907</v>
      </c>
      <c r="D763" s="10">
        <f t="shared" si="157"/>
        <v>9.2429836099352E-2</v>
      </c>
      <c r="E763" s="10">
        <f t="shared" si="157"/>
        <v>8.8228269107322926E-2</v>
      </c>
      <c r="F763" s="10">
        <f t="shared" si="157"/>
        <v>0.16926120831806607</v>
      </c>
      <c r="G763" s="217"/>
      <c r="H763" s="10">
        <f t="shared" ref="H763:I763" si="158">+H751*((H751/H739))</f>
        <v>0.1341001340199412</v>
      </c>
      <c r="I763" s="10">
        <f t="shared" si="158"/>
        <v>0.2283654624954794</v>
      </c>
      <c r="J763" s="1"/>
      <c r="K763" s="1"/>
      <c r="L763" s="1"/>
      <c r="O763" s="99"/>
      <c r="P763" s="99"/>
      <c r="Q763" s="99"/>
      <c r="R763" s="99"/>
      <c r="S763" s="99"/>
      <c r="T763" s="99"/>
      <c r="U763" s="99"/>
      <c r="W763" s="97"/>
      <c r="X763" s="97"/>
      <c r="Y763" s="97"/>
      <c r="Z763" s="97"/>
      <c r="AA763" s="97"/>
      <c r="AB763" s="97"/>
      <c r="AC763" s="97"/>
    </row>
    <row r="764" spans="1:29" x14ac:dyDescent="0.2">
      <c r="A764" s="11">
        <f t="shared" si="97"/>
        <v>2053</v>
      </c>
      <c r="B764" s="11">
        <f t="shared" si="98"/>
        <v>7</v>
      </c>
      <c r="C764" s="10">
        <f t="shared" ref="C764:F764" si="159">+C752*((C752/C740))</f>
        <v>0.11241382807558901</v>
      </c>
      <c r="D764" s="10">
        <f t="shared" si="159"/>
        <v>9.1114344706125783E-2</v>
      </c>
      <c r="E764" s="10">
        <f t="shared" si="159"/>
        <v>8.9534250485409847E-2</v>
      </c>
      <c r="F764" s="10">
        <f t="shared" si="159"/>
        <v>0.16856085220880104</v>
      </c>
      <c r="G764" s="217"/>
      <c r="H764" s="10">
        <f t="shared" ref="H764:I764" si="160">+H752*((H752/H740))</f>
        <v>0.13247467309054442</v>
      </c>
      <c r="I764" s="10">
        <f t="shared" si="160"/>
        <v>0.22131155456297824</v>
      </c>
      <c r="J764" s="1"/>
      <c r="K764" s="1"/>
      <c r="L764" s="1"/>
      <c r="O764" s="99"/>
      <c r="P764" s="99"/>
      <c r="Q764" s="99"/>
      <c r="R764" s="99"/>
      <c r="S764" s="99"/>
      <c r="T764" s="99"/>
      <c r="U764" s="99"/>
      <c r="W764" s="97"/>
      <c r="X764" s="97"/>
      <c r="Y764" s="97"/>
      <c r="Z764" s="97"/>
      <c r="AA764" s="97"/>
      <c r="AB764" s="97"/>
      <c r="AC764" s="97"/>
    </row>
    <row r="765" spans="1:29" x14ac:dyDescent="0.2">
      <c r="A765" s="11">
        <f t="shared" si="97"/>
        <v>2053</v>
      </c>
      <c r="B765" s="11">
        <f t="shared" si="98"/>
        <v>8</v>
      </c>
      <c r="C765" s="10">
        <f t="shared" ref="C765:F765" si="161">+C753*((C753/C741))</f>
        <v>0.11277213282718479</v>
      </c>
      <c r="D765" s="10">
        <f t="shared" si="161"/>
        <v>9.2549220259201662E-2</v>
      </c>
      <c r="E765" s="10">
        <f t="shared" si="161"/>
        <v>9.0045133528396798E-2</v>
      </c>
      <c r="F765" s="10">
        <f t="shared" si="161"/>
        <v>0.16857493316401528</v>
      </c>
      <c r="G765" s="217"/>
      <c r="H765" s="10">
        <f t="shared" ref="H765:I765" si="162">+H753*((H753/H741))</f>
        <v>0.13352565065724251</v>
      </c>
      <c r="I765" s="10">
        <f t="shared" si="162"/>
        <v>0.21978419920321501</v>
      </c>
      <c r="J765" s="1"/>
      <c r="K765" s="1"/>
      <c r="L765" s="1"/>
      <c r="O765" s="99"/>
      <c r="P765" s="99"/>
      <c r="Q765" s="99"/>
      <c r="R765" s="99"/>
      <c r="S765" s="99"/>
      <c r="T765" s="99"/>
      <c r="U765" s="99"/>
      <c r="W765" s="97"/>
      <c r="X765" s="97"/>
      <c r="Y765" s="97"/>
      <c r="Z765" s="97"/>
      <c r="AA765" s="97"/>
      <c r="AB765" s="97"/>
      <c r="AC765" s="97"/>
    </row>
    <row r="766" spans="1:29" x14ac:dyDescent="0.2">
      <c r="A766" s="11">
        <f t="shared" si="97"/>
        <v>2053</v>
      </c>
      <c r="B766" s="11">
        <f t="shared" si="98"/>
        <v>9</v>
      </c>
      <c r="C766" s="10">
        <f t="shared" ref="C766:F766" si="163">+C754*((C754/C742))</f>
        <v>0.11265841335709753</v>
      </c>
      <c r="D766" s="10">
        <f t="shared" si="163"/>
        <v>9.2694744435026247E-2</v>
      </c>
      <c r="E766" s="10">
        <f t="shared" si="163"/>
        <v>9.1720717001096658E-2</v>
      </c>
      <c r="F766" s="10">
        <f t="shared" si="163"/>
        <v>0.1693447489568361</v>
      </c>
      <c r="G766" s="217"/>
      <c r="H766" s="10">
        <f t="shared" ref="H766:I766" si="164">+H754*((H754/H742))</f>
        <v>0.13304985138696707</v>
      </c>
      <c r="I766" s="10">
        <f t="shared" si="164"/>
        <v>0.2194173115488309</v>
      </c>
      <c r="J766" s="1"/>
      <c r="K766" s="1"/>
      <c r="L766" s="1"/>
      <c r="O766" s="99"/>
      <c r="P766" s="99"/>
      <c r="Q766" s="99"/>
      <c r="R766" s="99"/>
      <c r="S766" s="99"/>
      <c r="T766" s="99"/>
      <c r="U766" s="99"/>
      <c r="W766" s="97"/>
      <c r="X766" s="97"/>
      <c r="Y766" s="97"/>
      <c r="Z766" s="97"/>
      <c r="AA766" s="97"/>
      <c r="AB766" s="97"/>
      <c r="AC766" s="97"/>
    </row>
    <row r="767" spans="1:29" x14ac:dyDescent="0.2">
      <c r="A767" s="11">
        <f t="shared" si="97"/>
        <v>2053</v>
      </c>
      <c r="B767" s="11">
        <f t="shared" si="98"/>
        <v>10</v>
      </c>
      <c r="C767" s="10">
        <f t="shared" ref="C767:F767" si="165">+C755*((C755/C743))</f>
        <v>0.11438157725176815</v>
      </c>
      <c r="D767" s="10">
        <f t="shared" si="165"/>
        <v>9.3226182643030689E-2</v>
      </c>
      <c r="E767" s="10">
        <f t="shared" si="165"/>
        <v>8.9581648677571873E-2</v>
      </c>
      <c r="F767" s="10">
        <f t="shared" si="165"/>
        <v>0.17057956716183617</v>
      </c>
      <c r="G767" s="217"/>
      <c r="H767" s="10">
        <f t="shared" ref="H767:I767" si="166">+H755*((H755/H743))</f>
        <v>0.13519686832711053</v>
      </c>
      <c r="I767" s="10">
        <f t="shared" si="166"/>
        <v>0.23057670706070155</v>
      </c>
      <c r="J767" s="1"/>
      <c r="K767" s="1"/>
      <c r="L767" s="1"/>
      <c r="O767" s="99"/>
      <c r="P767" s="99"/>
      <c r="Q767" s="99"/>
      <c r="R767" s="99"/>
      <c r="S767" s="99"/>
      <c r="T767" s="99"/>
      <c r="U767" s="99"/>
      <c r="W767" s="97"/>
      <c r="X767" s="97"/>
      <c r="Y767" s="97"/>
      <c r="Z767" s="97"/>
      <c r="AA767" s="97"/>
      <c r="AB767" s="97"/>
      <c r="AC767" s="97"/>
    </row>
    <row r="768" spans="1:29" x14ac:dyDescent="0.2">
      <c r="A768" s="11">
        <f t="shared" si="97"/>
        <v>2053</v>
      </c>
      <c r="B768" s="11">
        <f t="shared" si="98"/>
        <v>11</v>
      </c>
      <c r="C768" s="10">
        <f t="shared" ref="C768:F768" si="167">+C756*((C756/C744))</f>
        <v>0.11579083433219557</v>
      </c>
      <c r="D768" s="10">
        <f t="shared" si="167"/>
        <v>9.2743048783528154E-2</v>
      </c>
      <c r="E768" s="10">
        <f t="shared" si="167"/>
        <v>8.688843772196575E-2</v>
      </c>
      <c r="F768" s="10">
        <f t="shared" si="167"/>
        <v>0.17391181425763524</v>
      </c>
      <c r="G768" s="217"/>
      <c r="H768" s="10">
        <f t="shared" ref="H768:I768" si="168">+H756*((H756/H744))</f>
        <v>0.13691764801882095</v>
      </c>
      <c r="I768" s="10">
        <f t="shared" si="168"/>
        <v>0.24637584313799751</v>
      </c>
      <c r="J768" s="1"/>
      <c r="K768" s="1"/>
      <c r="L768" s="1"/>
      <c r="O768" s="99"/>
      <c r="P768" s="99"/>
      <c r="Q768" s="99"/>
      <c r="R768" s="99"/>
      <c r="S768" s="99"/>
      <c r="T768" s="99"/>
      <c r="U768" s="99"/>
      <c r="W768" s="97"/>
      <c r="X768" s="97"/>
      <c r="Y768" s="97"/>
      <c r="Z768" s="97"/>
      <c r="AA768" s="97"/>
      <c r="AB768" s="97"/>
      <c r="AC768" s="97"/>
    </row>
    <row r="769" spans="1:36" x14ac:dyDescent="0.2">
      <c r="A769" s="11">
        <f t="shared" si="97"/>
        <v>2053</v>
      </c>
      <c r="B769" s="11">
        <f t="shared" si="98"/>
        <v>12</v>
      </c>
      <c r="C769" s="10">
        <f t="shared" ref="C769:F769" si="169">+C757*((C757/C745))</f>
        <v>0.11552963853469424</v>
      </c>
      <c r="D769" s="10">
        <f t="shared" si="169"/>
        <v>9.184570971161593E-2</v>
      </c>
      <c r="E769" s="10">
        <f t="shared" si="169"/>
        <v>8.7137703503887193E-2</v>
      </c>
      <c r="F769" s="10">
        <f t="shared" si="169"/>
        <v>0.17413794777306466</v>
      </c>
      <c r="G769" s="217"/>
      <c r="H769" s="10">
        <f t="shared" ref="H769:I769" si="170">+H757*((H757/H745))</f>
        <v>0.13636641236919242</v>
      </c>
      <c r="I769" s="10">
        <f t="shared" si="170"/>
        <v>0.25756771315784882</v>
      </c>
      <c r="J769" s="1"/>
      <c r="K769" s="1"/>
      <c r="L769" s="1"/>
      <c r="O769" s="99"/>
      <c r="P769" s="99"/>
      <c r="Q769" s="99"/>
      <c r="R769" s="99"/>
      <c r="S769" s="99"/>
      <c r="T769" s="99"/>
      <c r="U769" s="99"/>
      <c r="W769" s="97"/>
      <c r="X769" s="97"/>
      <c r="Y769" s="97"/>
      <c r="Z769" s="97"/>
      <c r="AA769" s="97"/>
      <c r="AB769" s="97"/>
      <c r="AC769" s="97"/>
    </row>
    <row r="770" spans="1:36" x14ac:dyDescent="0.2">
      <c r="C770"/>
      <c r="D770"/>
      <c r="E770"/>
      <c r="F770"/>
      <c r="G770"/>
      <c r="H770"/>
      <c r="I770"/>
    </row>
    <row r="771" spans="1:36" x14ac:dyDescent="0.2">
      <c r="C771" s="1"/>
      <c r="D771"/>
      <c r="E771"/>
      <c r="F771"/>
      <c r="G771"/>
      <c r="H771"/>
      <c r="I771"/>
    </row>
    <row r="772" spans="1:36" x14ac:dyDescent="0.2">
      <c r="C772"/>
      <c r="D772"/>
      <c r="E772"/>
      <c r="F772"/>
      <c r="G772"/>
      <c r="H772"/>
      <c r="I772"/>
      <c r="AE772" s="295" t="s">
        <v>92</v>
      </c>
      <c r="AI772" s="295" t="s">
        <v>92</v>
      </c>
    </row>
    <row r="773" spans="1:36" x14ac:dyDescent="0.2">
      <c r="C773" s="37" t="str">
        <f t="shared" ref="C773:I773" si="171">+C1</f>
        <v>PriceCom</v>
      </c>
      <c r="D773" s="37" t="str">
        <f t="shared" si="171"/>
        <v>PriceInd</v>
      </c>
      <c r="E773" s="37" t="str">
        <f t="shared" si="171"/>
        <v>PricePho</v>
      </c>
      <c r="F773" s="37" t="str">
        <f t="shared" si="171"/>
        <v>PriceRes</v>
      </c>
      <c r="G773" s="37" t="str">
        <f t="shared" si="171"/>
        <v>PriceSL</v>
      </c>
      <c r="H773" s="37" t="str">
        <f t="shared" si="171"/>
        <v>PriceSPA</v>
      </c>
      <c r="I773" s="37" t="str">
        <f t="shared" si="171"/>
        <v>PriceCS</v>
      </c>
      <c r="J773" s="37"/>
      <c r="K773" s="37"/>
      <c r="L773" s="37"/>
      <c r="N773" s="4" t="s">
        <v>43</v>
      </c>
      <c r="AE773" s="295" t="s">
        <v>91</v>
      </c>
      <c r="AI773" s="295" t="s">
        <v>91</v>
      </c>
    </row>
    <row r="774" spans="1:36" x14ac:dyDescent="0.2">
      <c r="A774" s="4" t="str">
        <f t="shared" ref="A774:A791" si="172">A775</f>
        <v>Actual</v>
      </c>
      <c r="B774">
        <v>1990</v>
      </c>
      <c r="C774" s="67">
        <f t="shared" ref="C774:I783" si="173">AVERAGEIF($A$2:$A$733,$B$774:$B$814,C$2:C$733)</f>
        <v>6.4295789585022425E-2</v>
      </c>
      <c r="D774" s="67">
        <f t="shared" si="173"/>
        <v>5.4979066655578945E-2</v>
      </c>
      <c r="E774" s="67">
        <f t="shared" si="173"/>
        <v>4.1325088417031329E-2</v>
      </c>
      <c r="F774" s="67">
        <f t="shared" si="173"/>
        <v>7.948959242795553E-2</v>
      </c>
      <c r="G774" s="67">
        <f t="shared" si="173"/>
        <v>0.18295109912466512</v>
      </c>
      <c r="H774" s="67">
        <f t="shared" si="173"/>
        <v>6.2066766487262975E-2</v>
      </c>
      <c r="I774" s="67">
        <f t="shared" si="173"/>
        <v>0.13309410892984599</v>
      </c>
      <c r="J774" s="419"/>
      <c r="K774" s="67"/>
      <c r="L774" s="67"/>
      <c r="N774" s="67">
        <f>+'Total Revenue'!J406/Sales!J404</f>
        <v>6.6533627606630924E-2</v>
      </c>
      <c r="O774" s="67"/>
      <c r="AE774" s="295" t="s">
        <v>345</v>
      </c>
      <c r="AI774" s="295" t="str">
        <f>AE774</f>
        <v>Forcst23</v>
      </c>
    </row>
    <row r="775" spans="1:36" x14ac:dyDescent="0.2">
      <c r="A775" s="4" t="str">
        <f t="shared" si="172"/>
        <v>Actual</v>
      </c>
      <c r="B775">
        <f>+B774+1</f>
        <v>1991</v>
      </c>
      <c r="C775" s="67">
        <f t="shared" si="173"/>
        <v>6.5797934349924272E-2</v>
      </c>
      <c r="D775" s="67">
        <f t="shared" si="173"/>
        <v>5.6357938060857475E-2</v>
      </c>
      <c r="E775" s="67">
        <f t="shared" si="173"/>
        <v>4.0952356657492903E-2</v>
      </c>
      <c r="F775" s="67">
        <f t="shared" si="173"/>
        <v>8.1000428769462354E-2</v>
      </c>
      <c r="G775" s="67">
        <f t="shared" si="173"/>
        <v>0.1881519741117765</v>
      </c>
      <c r="H775" s="67">
        <f t="shared" si="173"/>
        <v>6.392338641887127E-2</v>
      </c>
      <c r="I775" s="67">
        <f t="shared" si="173"/>
        <v>0.13688114889517675</v>
      </c>
      <c r="J775" s="419"/>
      <c r="K775" s="67"/>
      <c r="L775" s="67"/>
      <c r="N775" s="67">
        <f>+'Total Revenue'!J407/Sales!J405</f>
        <v>6.8108312369937696E-2</v>
      </c>
      <c r="O775" s="67"/>
      <c r="AC775" s="434" t="s">
        <v>350</v>
      </c>
      <c r="AD775" s="434"/>
      <c r="AE775" s="48" t="s">
        <v>90</v>
      </c>
      <c r="AI775" s="48" t="s">
        <v>95</v>
      </c>
    </row>
    <row r="776" spans="1:36" x14ac:dyDescent="0.2">
      <c r="A776" s="4" t="str">
        <f t="shared" si="172"/>
        <v>Actual</v>
      </c>
      <c r="B776">
        <f t="shared" ref="B776:B819" si="174">+B775+1</f>
        <v>1992</v>
      </c>
      <c r="C776" s="67">
        <f t="shared" si="173"/>
        <v>6.7211355033939282E-2</v>
      </c>
      <c r="D776" s="67">
        <f t="shared" si="173"/>
        <v>5.6286661932875119E-2</v>
      </c>
      <c r="E776" s="67">
        <f t="shared" si="173"/>
        <v>3.9957526904418852E-2</v>
      </c>
      <c r="F776" s="67">
        <f t="shared" si="173"/>
        <v>8.2594206157158997E-2</v>
      </c>
      <c r="G776" s="67">
        <f t="shared" si="173"/>
        <v>0.18714293033074772</v>
      </c>
      <c r="H776" s="67">
        <f t="shared" si="173"/>
        <v>6.5415977435180517E-2</v>
      </c>
      <c r="I776" s="67">
        <f t="shared" si="173"/>
        <v>0.15123130752124367</v>
      </c>
      <c r="J776" s="419"/>
      <c r="K776" s="376" t="s">
        <v>94</v>
      </c>
      <c r="L776" s="295" t="s">
        <v>94</v>
      </c>
      <c r="N776" s="67">
        <f>+'Total Revenue'!J408/Sales!J406</f>
        <v>6.9392812475396068E-2</v>
      </c>
      <c r="O776" s="67"/>
      <c r="AC776" s="434" t="s">
        <v>351</v>
      </c>
      <c r="AD776" s="434"/>
    </row>
    <row r="777" spans="1:36" x14ac:dyDescent="0.2">
      <c r="A777" s="4" t="str">
        <f t="shared" si="172"/>
        <v>Actual</v>
      </c>
      <c r="B777">
        <f t="shared" si="174"/>
        <v>1993</v>
      </c>
      <c r="C777" s="67">
        <f t="shared" si="173"/>
        <v>6.72709511683829E-2</v>
      </c>
      <c r="D777" s="67">
        <f t="shared" si="173"/>
        <v>5.550717317892611E-2</v>
      </c>
      <c r="E777" s="67">
        <f t="shared" si="173"/>
        <v>4.0936248583311526E-2</v>
      </c>
      <c r="F777" s="67">
        <f t="shared" si="173"/>
        <v>8.3119364510558194E-2</v>
      </c>
      <c r="G777" s="67">
        <f t="shared" si="173"/>
        <v>0.18467730845834721</v>
      </c>
      <c r="H777" s="67">
        <f t="shared" si="173"/>
        <v>6.5080871576329066E-2</v>
      </c>
      <c r="I777" s="67">
        <f t="shared" si="173"/>
        <v>0.19279884299534908</v>
      </c>
      <c r="J777" s="419"/>
      <c r="K777" s="295" t="s">
        <v>93</v>
      </c>
      <c r="L777" s="376" t="s">
        <v>93</v>
      </c>
      <c r="N777" s="67">
        <f>+'Total Revenue'!J409/Sales!J407</f>
        <v>7.066464026965652E-2</v>
      </c>
      <c r="O777" s="67"/>
      <c r="AC777" s="434" t="s">
        <v>352</v>
      </c>
      <c r="AD777" s="434"/>
      <c r="AE777" s="48" t="s">
        <v>81</v>
      </c>
      <c r="AF777" s="48" t="s">
        <v>81</v>
      </c>
      <c r="AI777" s="48" t="s">
        <v>81</v>
      </c>
      <c r="AJ777" s="48" t="s">
        <v>81</v>
      </c>
    </row>
    <row r="778" spans="1:36" x14ac:dyDescent="0.2">
      <c r="A778" s="4" t="str">
        <f t="shared" si="172"/>
        <v>Actual</v>
      </c>
      <c r="B778">
        <f t="shared" si="174"/>
        <v>1994</v>
      </c>
      <c r="C778" s="67">
        <f t="shared" si="173"/>
        <v>6.9145257611084116E-2</v>
      </c>
      <c r="D778" s="67">
        <f t="shared" si="173"/>
        <v>5.6743917505100099E-2</v>
      </c>
      <c r="E778" s="67">
        <f t="shared" si="173"/>
        <v>4.1813799732644846E-2</v>
      </c>
      <c r="F778" s="67">
        <f t="shared" si="173"/>
        <v>8.6773634391554791E-2</v>
      </c>
      <c r="G778" s="67">
        <f t="shared" si="173"/>
        <v>0.19093891377448355</v>
      </c>
      <c r="H778" s="67">
        <f t="shared" si="173"/>
        <v>6.6840112854982203E-2</v>
      </c>
      <c r="I778" s="67">
        <f t="shared" si="173"/>
        <v>0.20938332468524776</v>
      </c>
      <c r="J778" s="419"/>
      <c r="K778" s="48" t="s">
        <v>89</v>
      </c>
      <c r="L778" s="67" t="s">
        <v>88</v>
      </c>
      <c r="N778" s="67">
        <f>+'Total Revenue'!J410/Sales!J408</f>
        <v>7.3250458277036148E-2</v>
      </c>
      <c r="O778" s="67"/>
      <c r="AE778" s="48" t="s">
        <v>5</v>
      </c>
      <c r="AF778" s="48" t="s">
        <v>2</v>
      </c>
      <c r="AI778" s="93" t="s">
        <v>5</v>
      </c>
      <c r="AJ778" s="378" t="s">
        <v>2</v>
      </c>
    </row>
    <row r="779" spans="1:36" x14ac:dyDescent="0.2">
      <c r="A779" s="4" t="str">
        <f t="shared" si="172"/>
        <v>Actual</v>
      </c>
      <c r="B779">
        <f t="shared" si="174"/>
        <v>1995</v>
      </c>
      <c r="C779" s="67">
        <f t="shared" si="173"/>
        <v>6.7166157811353558E-2</v>
      </c>
      <c r="D779" s="67">
        <f t="shared" si="173"/>
        <v>5.5402115119277263E-2</v>
      </c>
      <c r="E779" s="67">
        <f t="shared" si="173"/>
        <v>3.981405837292281E-2</v>
      </c>
      <c r="F779" s="67">
        <f t="shared" si="173"/>
        <v>8.26493633123878E-2</v>
      </c>
      <c r="G779" s="67">
        <f t="shared" si="173"/>
        <v>0.18134064520562321</v>
      </c>
      <c r="H779" s="67">
        <f t="shared" si="173"/>
        <v>6.4810023961413596E-2</v>
      </c>
      <c r="I779" s="67">
        <f t="shared" si="173"/>
        <v>0.19776848789160248</v>
      </c>
      <c r="J779" s="419"/>
      <c r="K779" s="230">
        <f t="shared" ref="K779:K800" si="175">+F779*1000</f>
        <v>82.649363312387806</v>
      </c>
      <c r="L779" s="230">
        <f t="shared" ref="L779:L800" si="176">+C779*1000</f>
        <v>67.166157811353557</v>
      </c>
      <c r="N779" s="67">
        <f>+'Total Revenue'!J411/Sales!J409</f>
        <v>7.0417025547152928E-2</v>
      </c>
      <c r="O779" s="67"/>
      <c r="AD779">
        <v>1995</v>
      </c>
      <c r="AE779" s="230">
        <v>82.649363312387806</v>
      </c>
      <c r="AF779" s="230">
        <v>67.166157811353557</v>
      </c>
      <c r="AH779">
        <v>1995</v>
      </c>
      <c r="AI779" s="377">
        <v>69.105085727770785</v>
      </c>
      <c r="AJ779" s="377">
        <v>56.159631612905251</v>
      </c>
    </row>
    <row r="780" spans="1:36" x14ac:dyDescent="0.2">
      <c r="A780" s="4" t="str">
        <f t="shared" si="172"/>
        <v>Actual</v>
      </c>
      <c r="B780">
        <f t="shared" si="174"/>
        <v>1996</v>
      </c>
      <c r="C780" s="67">
        <f t="shared" si="173"/>
        <v>6.6356866920728605E-2</v>
      </c>
      <c r="D780" s="67">
        <f t="shared" si="173"/>
        <v>5.3823255362863302E-2</v>
      </c>
      <c r="E780" s="67">
        <f t="shared" si="173"/>
        <v>3.9184553900663159E-2</v>
      </c>
      <c r="F780" s="67">
        <f t="shared" si="173"/>
        <v>8.1492686941088105E-2</v>
      </c>
      <c r="G780" s="67">
        <f t="shared" si="173"/>
        <v>0.17859757464768292</v>
      </c>
      <c r="H780" s="67">
        <f t="shared" si="173"/>
        <v>6.4035370518853482E-2</v>
      </c>
      <c r="I780" s="67">
        <f t="shared" si="173"/>
        <v>0.18692461797066887</v>
      </c>
      <c r="J780" s="419"/>
      <c r="K780" s="230">
        <f t="shared" si="175"/>
        <v>81.49268694108811</v>
      </c>
      <c r="L780" s="230">
        <f t="shared" si="176"/>
        <v>66.356866920728606</v>
      </c>
      <c r="N780" s="67">
        <f>+'Total Revenue'!J412/Sales!J410</f>
        <v>6.9762756989835015E-2</v>
      </c>
      <c r="O780" s="67"/>
      <c r="AD780">
        <v>1996</v>
      </c>
      <c r="AE780" s="230">
        <v>81.49268694108811</v>
      </c>
      <c r="AF780" s="230">
        <v>66.356866920728606</v>
      </c>
      <c r="AH780">
        <v>1996</v>
      </c>
      <c r="AI780" s="377">
        <v>66.19722378693514</v>
      </c>
      <c r="AJ780" s="377">
        <v>53.906877084374891</v>
      </c>
    </row>
    <row r="781" spans="1:36" x14ac:dyDescent="0.2">
      <c r="A781" s="4" t="str">
        <f t="shared" si="172"/>
        <v>Actual</v>
      </c>
      <c r="B781">
        <f t="shared" si="174"/>
        <v>1997</v>
      </c>
      <c r="C781" s="67">
        <f t="shared" si="173"/>
        <v>6.5385431389488449E-2</v>
      </c>
      <c r="D781" s="67">
        <f t="shared" si="173"/>
        <v>5.3595562478331131E-2</v>
      </c>
      <c r="E781" s="67">
        <f t="shared" si="173"/>
        <v>3.8999621675655086E-2</v>
      </c>
      <c r="F781" s="67">
        <f t="shared" si="173"/>
        <v>8.0870245099058685E-2</v>
      </c>
      <c r="G781" s="67">
        <f t="shared" si="173"/>
        <v>0.17708050928202412</v>
      </c>
      <c r="H781" s="67">
        <f t="shared" si="173"/>
        <v>6.3355136408038346E-2</v>
      </c>
      <c r="I781" s="67">
        <f t="shared" si="173"/>
        <v>0.19657925745195526</v>
      </c>
      <c r="J781" s="419"/>
      <c r="K781" s="230">
        <f t="shared" si="175"/>
        <v>80.870245099058678</v>
      </c>
      <c r="L781" s="230">
        <f t="shared" si="176"/>
        <v>65.385431389488446</v>
      </c>
      <c r="N781" s="67">
        <f>+'Total Revenue'!J413/Sales!J411</f>
        <v>6.8745623287481045E-2</v>
      </c>
      <c r="O781" s="67"/>
      <c r="AD781">
        <v>1997</v>
      </c>
      <c r="AE781" s="230">
        <v>80.870245099058678</v>
      </c>
      <c r="AF781" s="230">
        <v>65.385431389488446</v>
      </c>
      <c r="AH781">
        <v>1997</v>
      </c>
      <c r="AI781" s="377">
        <v>64.18823837284036</v>
      </c>
      <c r="AJ781" s="377">
        <v>51.897516572134343</v>
      </c>
    </row>
    <row r="782" spans="1:36" x14ac:dyDescent="0.2">
      <c r="A782" s="4" t="str">
        <f t="shared" si="172"/>
        <v>Actual</v>
      </c>
      <c r="B782">
        <f t="shared" si="174"/>
        <v>1998</v>
      </c>
      <c r="C782" s="67">
        <f t="shared" si="173"/>
        <v>6.4881030312399945E-2</v>
      </c>
      <c r="D782" s="67">
        <f t="shared" si="173"/>
        <v>5.3641989561681092E-2</v>
      </c>
      <c r="E782" s="67">
        <f t="shared" si="173"/>
        <v>3.8982241516279666E-2</v>
      </c>
      <c r="F782" s="67">
        <f t="shared" si="173"/>
        <v>8.0169791580399039E-2</v>
      </c>
      <c r="G782" s="67">
        <f t="shared" si="173"/>
        <v>0.17504633847713277</v>
      </c>
      <c r="H782" s="67">
        <f t="shared" si="173"/>
        <v>6.3019543320371463E-2</v>
      </c>
      <c r="I782" s="67">
        <f t="shared" si="173"/>
        <v>0.18524602001641011</v>
      </c>
      <c r="J782" s="419"/>
      <c r="K782" s="230">
        <f t="shared" si="175"/>
        <v>80.169791580399036</v>
      </c>
      <c r="L782" s="230">
        <f t="shared" si="176"/>
        <v>64.881030312399943</v>
      </c>
      <c r="N782" s="67">
        <f>+'Total Revenue'!J414/Sales!J412</f>
        <v>6.8509033369206829E-2</v>
      </c>
      <c r="O782" s="67"/>
      <c r="AD782">
        <v>1998</v>
      </c>
      <c r="AE782" s="230">
        <v>80.169791580399036</v>
      </c>
      <c r="AF782" s="230">
        <v>64.881030312399943</v>
      </c>
      <c r="AH782">
        <v>1998</v>
      </c>
      <c r="AI782" s="377">
        <v>62.661240910064265</v>
      </c>
      <c r="AJ782" s="377">
        <v>50.712740604250442</v>
      </c>
    </row>
    <row r="783" spans="1:36" x14ac:dyDescent="0.2">
      <c r="A783" s="4" t="str">
        <f t="shared" si="172"/>
        <v>Actual</v>
      </c>
      <c r="B783">
        <f>+B782+1</f>
        <v>1999</v>
      </c>
      <c r="C783" s="67">
        <f t="shared" si="173"/>
        <v>6.4708659438135793E-2</v>
      </c>
      <c r="D783" s="67">
        <f t="shared" si="173"/>
        <v>5.5144472060970638E-2</v>
      </c>
      <c r="E783" s="67">
        <f t="shared" si="173"/>
        <v>4.5102874518180132E-2</v>
      </c>
      <c r="F783" s="67">
        <f t="shared" si="173"/>
        <v>8.0305486543345725E-2</v>
      </c>
      <c r="G783" s="67">
        <f t="shared" si="173"/>
        <v>0.18293377198147809</v>
      </c>
      <c r="H783" s="67">
        <f t="shared" si="173"/>
        <v>6.3102475167299374E-2</v>
      </c>
      <c r="I783" s="67">
        <f t="shared" si="173"/>
        <v>0.18124799132589728</v>
      </c>
      <c r="J783" s="419"/>
      <c r="K783" s="230">
        <f t="shared" si="175"/>
        <v>80.305486543345722</v>
      </c>
      <c r="L783" s="230">
        <f t="shared" si="176"/>
        <v>64.708659438135797</v>
      </c>
      <c r="N783" s="67">
        <f>+'Total Revenue'!J415/Sales!J413</f>
        <v>6.9604316734118418E-2</v>
      </c>
      <c r="O783" s="67"/>
      <c r="AD783">
        <v>1999</v>
      </c>
      <c r="AE783" s="230">
        <v>80.305486543345722</v>
      </c>
      <c r="AF783" s="230">
        <v>64.708659438135797</v>
      </c>
      <c r="AH783">
        <v>1999</v>
      </c>
      <c r="AI783" s="377">
        <v>61.426863152034159</v>
      </c>
      <c r="AJ783" s="377">
        <v>49.496458140161117</v>
      </c>
    </row>
    <row r="784" spans="1:36" x14ac:dyDescent="0.2">
      <c r="A784" s="4" t="str">
        <f t="shared" si="172"/>
        <v>Actual</v>
      </c>
      <c r="B784">
        <f t="shared" si="174"/>
        <v>2000</v>
      </c>
      <c r="C784" s="67">
        <f t="shared" ref="C784:I793" si="177">AVERAGEIF($A$2:$A$733,$B$774:$B$814,C$2:C$733)</f>
        <v>6.7160135656478423E-2</v>
      </c>
      <c r="D784" s="67">
        <f t="shared" si="177"/>
        <v>5.7383516721017151E-2</v>
      </c>
      <c r="E784" s="67">
        <f t="shared" si="177"/>
        <v>4.6682183422929686E-2</v>
      </c>
      <c r="F784" s="67">
        <f t="shared" si="177"/>
        <v>8.2564211803156234E-2</v>
      </c>
      <c r="G784" s="67">
        <f t="shared" si="177"/>
        <v>0.18505307578303923</v>
      </c>
      <c r="H784" s="67">
        <f t="shared" si="177"/>
        <v>6.5508912931360117E-2</v>
      </c>
      <c r="I784" s="67">
        <f t="shared" si="177"/>
        <v>0.18401251015760423</v>
      </c>
      <c r="J784" s="419"/>
      <c r="K784" s="230">
        <f t="shared" si="175"/>
        <v>82.56421180315624</v>
      </c>
      <c r="L784" s="230">
        <f t="shared" si="176"/>
        <v>67.160135656478417</v>
      </c>
      <c r="N784" s="67">
        <f>+'Total Revenue'!J416/Sales!J414</f>
        <v>7.1915899137952127E-2</v>
      </c>
      <c r="O784" s="67"/>
      <c r="AD784">
        <v>2000</v>
      </c>
      <c r="AE784" s="230">
        <v>82.56421180315624</v>
      </c>
      <c r="AF784" s="230">
        <v>67.160135656478417</v>
      </c>
      <c r="AH784">
        <v>2000</v>
      </c>
      <c r="AI784" s="377">
        <v>61.090513886210857</v>
      </c>
      <c r="AJ784" s="377">
        <v>49.69261085939084</v>
      </c>
    </row>
    <row r="785" spans="1:36" x14ac:dyDescent="0.2">
      <c r="A785" s="4" t="str">
        <f t="shared" si="172"/>
        <v>Actual</v>
      </c>
      <c r="B785">
        <f t="shared" si="174"/>
        <v>2001</v>
      </c>
      <c r="C785" s="67">
        <f t="shared" si="177"/>
        <v>7.1990665015137817E-2</v>
      </c>
      <c r="D785" s="67">
        <f t="shared" si="177"/>
        <v>6.166160662712012E-2</v>
      </c>
      <c r="E785" s="67">
        <f t="shared" si="177"/>
        <v>4.940709712584581E-2</v>
      </c>
      <c r="F785" s="67">
        <f t="shared" si="177"/>
        <v>8.7168534212214224E-2</v>
      </c>
      <c r="G785" s="67">
        <f t="shared" si="177"/>
        <v>0.19095130381531603</v>
      </c>
      <c r="H785" s="67">
        <f t="shared" si="177"/>
        <v>7.0589832598450891E-2</v>
      </c>
      <c r="I785" s="67">
        <f t="shared" si="177"/>
        <v>0.1902239406835752</v>
      </c>
      <c r="J785" s="419"/>
      <c r="K785" s="230">
        <f t="shared" si="175"/>
        <v>87.168534212214226</v>
      </c>
      <c r="L785" s="230">
        <f t="shared" si="176"/>
        <v>71.990665015137822</v>
      </c>
      <c r="N785" s="67">
        <f>+'Total Revenue'!J417/Sales!J415</f>
        <v>7.6655306629179798E-2</v>
      </c>
      <c r="O785" s="67"/>
      <c r="AD785">
        <v>2001</v>
      </c>
      <c r="AE785" s="230">
        <v>87.168534212214226</v>
      </c>
      <c r="AF785" s="230">
        <v>71.990665015137822</v>
      </c>
      <c r="AH785">
        <v>2001</v>
      </c>
      <c r="AI785" s="377">
        <v>62.715960364722669</v>
      </c>
      <c r="AJ785" s="377">
        <v>51.796082587011881</v>
      </c>
    </row>
    <row r="786" spans="1:36" x14ac:dyDescent="0.2">
      <c r="A786" s="4" t="str">
        <f t="shared" si="172"/>
        <v>Actual</v>
      </c>
      <c r="B786">
        <f t="shared" si="174"/>
        <v>2002</v>
      </c>
      <c r="C786" s="67">
        <f t="shared" si="177"/>
        <v>7.8504712727101439E-2</v>
      </c>
      <c r="D786" s="67">
        <f t="shared" si="177"/>
        <v>6.7761967037896803E-2</v>
      </c>
      <c r="E786" s="67">
        <f t="shared" si="177"/>
        <v>5.3078244388857644E-2</v>
      </c>
      <c r="F786" s="67">
        <f t="shared" si="177"/>
        <v>9.3567575839007724E-2</v>
      </c>
      <c r="G786" s="67">
        <f t="shared" si="177"/>
        <v>0.19540406913600958</v>
      </c>
      <c r="H786" s="67">
        <f t="shared" si="177"/>
        <v>7.7003926629761993E-2</v>
      </c>
      <c r="I786" s="67">
        <f t="shared" si="177"/>
        <v>0.19413024874419194</v>
      </c>
      <c r="J786" s="419"/>
      <c r="K786" s="230">
        <f t="shared" si="175"/>
        <v>93.567575839007731</v>
      </c>
      <c r="L786" s="230">
        <f t="shared" si="176"/>
        <v>78.504712727101435</v>
      </c>
      <c r="N786" s="67">
        <f>+'Total Revenue'!J418/Sales!J416</f>
        <v>8.2692046657252494E-2</v>
      </c>
      <c r="O786" s="67"/>
      <c r="AD786">
        <v>2002</v>
      </c>
      <c r="AE786" s="230">
        <v>93.567575839007731</v>
      </c>
      <c r="AF786" s="230">
        <v>78.504712727101435</v>
      </c>
      <c r="AH786">
        <v>2002</v>
      </c>
      <c r="AI786" s="377">
        <v>66.277373318439359</v>
      </c>
      <c r="AJ786" s="377">
        <v>55.608000391508391</v>
      </c>
    </row>
    <row r="787" spans="1:36" x14ac:dyDescent="0.2">
      <c r="A787" s="4" t="str">
        <f t="shared" si="172"/>
        <v>Actual</v>
      </c>
      <c r="B787">
        <f t="shared" si="174"/>
        <v>2003</v>
      </c>
      <c r="C787" s="67">
        <f t="shared" si="177"/>
        <v>7.8525389492911601E-2</v>
      </c>
      <c r="D787" s="67">
        <f t="shared" si="177"/>
        <v>6.7857726236545235E-2</v>
      </c>
      <c r="E787" s="67">
        <f t="shared" si="177"/>
        <v>5.1322925386415287E-2</v>
      </c>
      <c r="F787" s="67">
        <f t="shared" si="177"/>
        <v>9.2924029148692411E-2</v>
      </c>
      <c r="G787" s="67">
        <f t="shared" si="177"/>
        <v>0.19737616315622009</v>
      </c>
      <c r="H787" s="67">
        <f t="shared" si="177"/>
        <v>7.668394802814496E-2</v>
      </c>
      <c r="I787" s="67">
        <f t="shared" si="177"/>
        <v>0.19302701561993654</v>
      </c>
      <c r="J787" s="419"/>
      <c r="K787" s="230">
        <f t="shared" si="175"/>
        <v>92.924029148692412</v>
      </c>
      <c r="L787" s="230">
        <f t="shared" si="176"/>
        <v>78.5253894929116</v>
      </c>
      <c r="N787" s="67">
        <f>+'Total Revenue'!J419/Sales!J417</f>
        <v>8.2622991895893852E-2</v>
      </c>
      <c r="O787" s="49"/>
      <c r="AD787">
        <v>2003</v>
      </c>
      <c r="AE787" s="230">
        <v>92.924029148692412</v>
      </c>
      <c r="AF787" s="230">
        <v>78.5253894929116</v>
      </c>
      <c r="AH787">
        <v>2003</v>
      </c>
      <c r="AI787" s="377">
        <v>64.351816008258993</v>
      </c>
      <c r="AJ787" s="377">
        <v>54.38102265062949</v>
      </c>
    </row>
    <row r="788" spans="1:36" x14ac:dyDescent="0.2">
      <c r="A788" s="4" t="str">
        <f t="shared" si="172"/>
        <v>Actual</v>
      </c>
      <c r="B788">
        <f t="shared" si="174"/>
        <v>2004</v>
      </c>
      <c r="C788" s="67">
        <f t="shared" si="177"/>
        <v>8.4414536978306767E-2</v>
      </c>
      <c r="D788" s="67">
        <f t="shared" si="177"/>
        <v>7.3399873026057147E-2</v>
      </c>
      <c r="E788" s="67">
        <f t="shared" si="177"/>
        <v>5.6284908581812322E-2</v>
      </c>
      <c r="F788" s="67">
        <f t="shared" si="177"/>
        <v>9.9135103829929225E-2</v>
      </c>
      <c r="G788" s="67">
        <f t="shared" si="177"/>
        <v>0.20515834744745584</v>
      </c>
      <c r="H788" s="67">
        <f t="shared" si="177"/>
        <v>8.2594093341022856E-2</v>
      </c>
      <c r="I788" s="67">
        <f t="shared" si="177"/>
        <v>0.20879607692177393</v>
      </c>
      <c r="J788" s="419"/>
      <c r="K788" s="230">
        <f t="shared" si="175"/>
        <v>99.135103829929221</v>
      </c>
      <c r="L788" s="230">
        <f t="shared" si="176"/>
        <v>84.414536978306771</v>
      </c>
      <c r="N788" s="67">
        <f>+'Total Revenue'!J420/Sales!J418</f>
        <v>8.8457472939775184E-2</v>
      </c>
      <c r="O788" s="49"/>
      <c r="AD788">
        <v>2004</v>
      </c>
      <c r="AE788" s="230">
        <v>99.135103829929221</v>
      </c>
      <c r="AF788" s="230">
        <v>84.414536978306771</v>
      </c>
      <c r="AH788">
        <v>2004</v>
      </c>
      <c r="AI788" s="377">
        <v>66.874347387340222</v>
      </c>
      <c r="AJ788" s="377">
        <v>56.94445158953998</v>
      </c>
    </row>
    <row r="789" spans="1:36" x14ac:dyDescent="0.2">
      <c r="A789" s="4" t="str">
        <f t="shared" si="172"/>
        <v>Actual</v>
      </c>
      <c r="B789">
        <f t="shared" si="174"/>
        <v>2005</v>
      </c>
      <c r="C789" s="67">
        <f t="shared" si="177"/>
        <v>8.2870542704505668E-2</v>
      </c>
      <c r="D789" s="67">
        <f t="shared" si="177"/>
        <v>7.2512428207736901E-2</v>
      </c>
      <c r="E789" s="67">
        <f t="shared" si="177"/>
        <v>5.5083993432149182E-2</v>
      </c>
      <c r="F789" s="67">
        <f t="shared" si="177"/>
        <v>9.8224370373200268E-2</v>
      </c>
      <c r="G789" s="67">
        <f t="shared" si="177"/>
        <v>0.20126082743764526</v>
      </c>
      <c r="H789" s="67">
        <f t="shared" si="177"/>
        <v>8.1225200987780147E-2</v>
      </c>
      <c r="I789" s="67">
        <f t="shared" si="177"/>
        <v>0.2135606801393477</v>
      </c>
      <c r="J789" s="419"/>
      <c r="K789" s="230">
        <f t="shared" si="175"/>
        <v>98.224370373200273</v>
      </c>
      <c r="L789" s="230">
        <f t="shared" si="176"/>
        <v>82.870542704505667</v>
      </c>
      <c r="N789" s="67">
        <f>+'Total Revenue'!J421/Sales!J419</f>
        <v>8.748119998062133E-2</v>
      </c>
      <c r="O789" s="49"/>
      <c r="AD789">
        <v>2005</v>
      </c>
      <c r="AE789" s="230">
        <v>98.224370373200273</v>
      </c>
      <c r="AF789" s="230">
        <v>82.870542704505667</v>
      </c>
      <c r="AH789">
        <v>2005</v>
      </c>
      <c r="AI789" s="377">
        <v>64.093445962499587</v>
      </c>
      <c r="AJ789" s="377">
        <v>54.074404702523566</v>
      </c>
    </row>
    <row r="790" spans="1:36" x14ac:dyDescent="0.2">
      <c r="A790" s="4" t="str">
        <f t="shared" si="172"/>
        <v>Actual</v>
      </c>
      <c r="B790">
        <f t="shared" si="174"/>
        <v>2006</v>
      </c>
      <c r="C790" s="67">
        <f t="shared" si="177"/>
        <v>9.4769426107973051E-2</v>
      </c>
      <c r="D790" s="67">
        <f t="shared" si="177"/>
        <v>8.4091163061562654E-2</v>
      </c>
      <c r="E790" s="67">
        <f t="shared" si="177"/>
        <v>6.5893995147519493E-2</v>
      </c>
      <c r="F790" s="67">
        <f t="shared" si="177"/>
        <v>0.10995122324294088</v>
      </c>
      <c r="G790" s="67">
        <f t="shared" si="177"/>
        <v>0.21249324253940682</v>
      </c>
      <c r="H790" s="67">
        <f t="shared" si="177"/>
        <v>9.2942097303649371E-2</v>
      </c>
      <c r="I790" s="67">
        <f t="shared" si="177"/>
        <v>0.2170856724714729</v>
      </c>
      <c r="J790" s="419"/>
      <c r="K790" s="230">
        <f t="shared" si="175"/>
        <v>109.95122324294087</v>
      </c>
      <c r="L790" s="230">
        <f t="shared" si="176"/>
        <v>94.769426107973047</v>
      </c>
      <c r="N790" s="67">
        <f>+'Total Revenue'!J422/Sales!J420</f>
        <v>9.9642951633369031E-2</v>
      </c>
      <c r="O790" s="49"/>
      <c r="AD790">
        <v>2006</v>
      </c>
      <c r="AE790" s="230">
        <v>109.95122324294087</v>
      </c>
      <c r="AF790" s="230">
        <v>94.769426107973047</v>
      </c>
      <c r="AH790">
        <v>2006</v>
      </c>
      <c r="AI790" s="377">
        <v>69.49589089199192</v>
      </c>
      <c r="AJ790" s="377">
        <v>59.899342500605236</v>
      </c>
    </row>
    <row r="791" spans="1:36" x14ac:dyDescent="0.2">
      <c r="A791" s="4" t="str">
        <f t="shared" si="172"/>
        <v>Actual</v>
      </c>
      <c r="B791">
        <f t="shared" si="174"/>
        <v>2007</v>
      </c>
      <c r="C791" s="67">
        <f t="shared" si="177"/>
        <v>0.10002725018647916</v>
      </c>
      <c r="D791" s="67">
        <f t="shared" si="177"/>
        <v>8.9853675636693595E-2</v>
      </c>
      <c r="E791" s="67">
        <f t="shared" si="177"/>
        <v>6.9523689448625012E-2</v>
      </c>
      <c r="F791" s="67">
        <f t="shared" si="177"/>
        <v>0.1150337669475802</v>
      </c>
      <c r="G791" s="67">
        <f t="shared" si="177"/>
        <v>0.21396507508736765</v>
      </c>
      <c r="H791" s="67">
        <f t="shared" si="177"/>
        <v>9.7617388657774251E-2</v>
      </c>
      <c r="I791" s="67">
        <f t="shared" si="177"/>
        <v>0.20110347568287626</v>
      </c>
      <c r="J791" s="419"/>
      <c r="K791" s="230">
        <f t="shared" si="175"/>
        <v>115.0337669475802</v>
      </c>
      <c r="L791" s="230">
        <f t="shared" si="176"/>
        <v>100.02725018647916</v>
      </c>
      <c r="N791" s="67">
        <f>+'Total Revenue'!J423/Sales!J421</f>
        <v>0.10452582191039085</v>
      </c>
      <c r="O791" s="49"/>
      <c r="AD791">
        <v>2007</v>
      </c>
      <c r="AE791" s="230">
        <v>115.0337669475802</v>
      </c>
      <c r="AF791" s="230">
        <v>100.02725018647916</v>
      </c>
      <c r="AH791">
        <v>2007</v>
      </c>
      <c r="AI791" s="377">
        <v>70.69365953013417</v>
      </c>
      <c r="AJ791" s="377">
        <v>61.469256109164284</v>
      </c>
    </row>
    <row r="792" spans="1:36" x14ac:dyDescent="0.2">
      <c r="A792" s="4" t="str">
        <f>A793</f>
        <v>Actual</v>
      </c>
      <c r="B792">
        <f t="shared" si="174"/>
        <v>2008</v>
      </c>
      <c r="C792" s="67">
        <f t="shared" si="177"/>
        <v>0.10003941112649363</v>
      </c>
      <c r="D792" s="67">
        <f t="shared" si="177"/>
        <v>9.0037940007683434E-2</v>
      </c>
      <c r="E792" s="67">
        <f t="shared" si="177"/>
        <v>6.823950090365985E-2</v>
      </c>
      <c r="F792" s="67">
        <f t="shared" si="177"/>
        <v>0.11515517679123401</v>
      </c>
      <c r="G792" s="67">
        <f t="shared" si="177"/>
        <v>0.21398102500457369</v>
      </c>
      <c r="H792" s="67">
        <f t="shared" si="177"/>
        <v>9.6982399182888687E-2</v>
      </c>
      <c r="I792" s="67">
        <f t="shared" si="177"/>
        <v>0.19583905033953194</v>
      </c>
      <c r="J792" s="419"/>
      <c r="K792" s="230">
        <f t="shared" si="175"/>
        <v>115.15517679123401</v>
      </c>
      <c r="L792" s="230">
        <f t="shared" si="176"/>
        <v>100.03941112649363</v>
      </c>
      <c r="N792" s="67">
        <f>+'Total Revenue'!J424/Sales!J422</f>
        <v>0.10451891392506341</v>
      </c>
      <c r="O792" s="68"/>
      <c r="AD792">
        <v>2008</v>
      </c>
      <c r="AE792" s="230">
        <v>115.15517679123401</v>
      </c>
      <c r="AF792" s="230">
        <v>100.03941112649363</v>
      </c>
      <c r="AH792">
        <v>2008</v>
      </c>
      <c r="AI792" s="377">
        <v>68.167269522912576</v>
      </c>
      <c r="AJ792" s="377">
        <v>59.216124133044119</v>
      </c>
    </row>
    <row r="793" spans="1:36" x14ac:dyDescent="0.2">
      <c r="A793" s="59" t="s">
        <v>45</v>
      </c>
      <c r="B793">
        <f t="shared" si="174"/>
        <v>2009</v>
      </c>
      <c r="C793" s="67">
        <f t="shared" si="177"/>
        <v>0.11041587259808205</v>
      </c>
      <c r="D793" s="67">
        <f t="shared" si="177"/>
        <v>0.10198969341770731</v>
      </c>
      <c r="E793" s="67">
        <f t="shared" si="177"/>
        <v>8.9750503781698784E-2</v>
      </c>
      <c r="F793" s="67">
        <f t="shared" si="177"/>
        <v>0.12554850878043683</v>
      </c>
      <c r="G793" s="67">
        <f t="shared" si="177"/>
        <v>0.23809313070601981</v>
      </c>
      <c r="H793" s="67">
        <f t="shared" si="177"/>
        <v>0.1067198496032304</v>
      </c>
      <c r="I793" s="67">
        <f t="shared" si="177"/>
        <v>0.20810927694930056</v>
      </c>
      <c r="J793" s="419"/>
      <c r="K793" s="230">
        <f t="shared" si="175"/>
        <v>125.54850878043683</v>
      </c>
      <c r="L793" s="230">
        <f t="shared" si="176"/>
        <v>110.41587259808206</v>
      </c>
      <c r="N793" s="67">
        <f>+'Total Revenue'!J425/Sales!J423</f>
        <v>0.11553179837900485</v>
      </c>
      <c r="O793" s="68"/>
      <c r="AD793">
        <v>2009</v>
      </c>
      <c r="AE793" s="230">
        <v>125.54850878043683</v>
      </c>
      <c r="AF793" s="230">
        <v>110.41587259808206</v>
      </c>
      <c r="AH793">
        <v>2009</v>
      </c>
      <c r="AI793" s="377">
        <v>74.584244827324099</v>
      </c>
      <c r="AJ793" s="377">
        <v>65.600404823051548</v>
      </c>
    </row>
    <row r="794" spans="1:36" x14ac:dyDescent="0.2">
      <c r="A794" s="59" t="s">
        <v>45</v>
      </c>
      <c r="B794">
        <f t="shared" si="174"/>
        <v>2010</v>
      </c>
      <c r="C794" s="67">
        <f t="shared" ref="C794:I800" si="178">AVERAGEIF($A$2:$A$733,$B$774:$B$814,C$2:C$733)</f>
        <v>0.10450636293105069</v>
      </c>
      <c r="D794" s="67">
        <f t="shared" si="178"/>
        <v>9.8066112401842362E-2</v>
      </c>
      <c r="E794" s="67">
        <f t="shared" si="178"/>
        <v>8.8637396707247837E-2</v>
      </c>
      <c r="F794" s="67">
        <f t="shared" si="178"/>
        <v>0.11976239939140243</v>
      </c>
      <c r="G794" s="67">
        <f t="shared" si="178"/>
        <v>0.25278644920691951</v>
      </c>
      <c r="H794" s="67">
        <f t="shared" si="178"/>
        <v>0.10059021310636652</v>
      </c>
      <c r="I794" s="67">
        <f t="shared" si="178"/>
        <v>0.19960679983312857</v>
      </c>
      <c r="J794" s="419"/>
      <c r="K794" s="230">
        <f t="shared" si="175"/>
        <v>119.76239939140243</v>
      </c>
      <c r="L794" s="230">
        <f t="shared" si="176"/>
        <v>104.50636293105069</v>
      </c>
      <c r="N794" s="67">
        <f>+'Total Revenue'!J426/Sales!J424</f>
        <v>0.11080995115908775</v>
      </c>
      <c r="O794" s="68"/>
      <c r="AD794">
        <v>2010</v>
      </c>
      <c r="AE794" s="230">
        <v>119.76239939140243</v>
      </c>
      <c r="AF794" s="230">
        <v>104.50636293105069</v>
      </c>
      <c r="AH794">
        <v>2010</v>
      </c>
      <c r="AI794" s="377">
        <v>69.972707651219196</v>
      </c>
      <c r="AJ794" s="377">
        <v>61.060108422012014</v>
      </c>
    </row>
    <row r="795" spans="1:36" x14ac:dyDescent="0.2">
      <c r="A795" s="59" t="s">
        <v>45</v>
      </c>
      <c r="B795">
        <f t="shared" si="174"/>
        <v>2011</v>
      </c>
      <c r="C795" s="67">
        <f t="shared" si="178"/>
        <v>9.8936754709816124E-2</v>
      </c>
      <c r="D795" s="67">
        <f t="shared" si="178"/>
        <v>9.2614675521868986E-2</v>
      </c>
      <c r="E795" s="67">
        <f t="shared" si="178"/>
        <v>8.4839399910402916E-2</v>
      </c>
      <c r="F795" s="67">
        <f t="shared" si="178"/>
        <v>0.11416539814444315</v>
      </c>
      <c r="G795" s="67">
        <f t="shared" si="178"/>
        <v>0.24791882626720277</v>
      </c>
      <c r="H795" s="67">
        <f t="shared" si="178"/>
        <v>9.4832979724085928E-2</v>
      </c>
      <c r="I795" s="67">
        <f t="shared" si="178"/>
        <v>0.20488743093048914</v>
      </c>
      <c r="J795" s="419"/>
      <c r="K795" s="230">
        <f t="shared" si="175"/>
        <v>114.16539814444316</v>
      </c>
      <c r="L795" s="230">
        <f t="shared" si="176"/>
        <v>98.936754709816128</v>
      </c>
      <c r="N795" s="67">
        <f>+'Total Revenue'!J427/Sales!J425</f>
        <v>0.10530355561464881</v>
      </c>
      <c r="O795" s="68"/>
      <c r="P795" s="68"/>
      <c r="AD795">
        <v>2011</v>
      </c>
      <c r="AE795" s="230">
        <v>114.16539814444316</v>
      </c>
      <c r="AF795" s="230">
        <v>98.936754709816128</v>
      </c>
      <c r="AH795">
        <v>2011</v>
      </c>
      <c r="AI795" s="377">
        <v>64.665914935889248</v>
      </c>
      <c r="AJ795" s="377">
        <v>56.043094214808576</v>
      </c>
    </row>
    <row r="796" spans="1:36" x14ac:dyDescent="0.2">
      <c r="A796" s="59" t="s">
        <v>45</v>
      </c>
      <c r="B796">
        <f t="shared" si="174"/>
        <v>2012</v>
      </c>
      <c r="C796" s="67">
        <f t="shared" si="178"/>
        <v>9.9107012420024732E-2</v>
      </c>
      <c r="D796" s="67">
        <f t="shared" si="178"/>
        <v>9.3022112758271144E-2</v>
      </c>
      <c r="E796" s="67">
        <f t="shared" si="178"/>
        <v>8.2910823487217733E-2</v>
      </c>
      <c r="F796" s="67">
        <f t="shared" si="178"/>
        <v>0.11426098265099872</v>
      </c>
      <c r="G796" s="67">
        <f t="shared" si="178"/>
        <v>0.24869854108877631</v>
      </c>
      <c r="H796" s="67">
        <f t="shared" si="178"/>
        <v>9.4519703007306277E-2</v>
      </c>
      <c r="I796" s="67">
        <f t="shared" si="178"/>
        <v>0.21583709233779216</v>
      </c>
      <c r="J796" s="419"/>
      <c r="K796" s="230">
        <f t="shared" si="175"/>
        <v>114.26098265099873</v>
      </c>
      <c r="L796" s="230">
        <f t="shared" si="176"/>
        <v>99.107012420024731</v>
      </c>
      <c r="N796" s="67">
        <f>+'Total Revenue'!J428/Sales!J426</f>
        <v>0.10496964684163172</v>
      </c>
      <c r="O796" s="68"/>
      <c r="P796" s="68"/>
      <c r="Q796" s="92"/>
      <c r="R796" s="92"/>
      <c r="S796" s="92"/>
      <c r="T796" s="92"/>
      <c r="U796" s="92"/>
      <c r="V796" s="92"/>
      <c r="AD796">
        <v>2012</v>
      </c>
      <c r="AE796" s="230">
        <v>114.26098265099873</v>
      </c>
      <c r="AF796" s="230">
        <v>99.107012420024731</v>
      </c>
      <c r="AH796">
        <v>2012</v>
      </c>
      <c r="AI796" s="377">
        <v>63.404834480005483</v>
      </c>
      <c r="AJ796" s="377">
        <v>54.997548124898515</v>
      </c>
    </row>
    <row r="797" spans="1:36" x14ac:dyDescent="0.2">
      <c r="A797" s="59" t="s">
        <v>45</v>
      </c>
      <c r="B797">
        <f t="shared" si="174"/>
        <v>2013</v>
      </c>
      <c r="C797" s="67">
        <f t="shared" si="178"/>
        <v>9.5532020768210144E-2</v>
      </c>
      <c r="D797" s="67">
        <f t="shared" si="178"/>
        <v>8.8695916417936449E-2</v>
      </c>
      <c r="E797" s="67">
        <f t="shared" si="178"/>
        <v>8.0387060030808102E-2</v>
      </c>
      <c r="F797" s="67">
        <f t="shared" si="178"/>
        <v>0.11076932743642316</v>
      </c>
      <c r="G797" s="67">
        <f t="shared" si="178"/>
        <v>0.24489048358426313</v>
      </c>
      <c r="H797" s="67">
        <f t="shared" si="178"/>
        <v>9.0578655585409285E-2</v>
      </c>
      <c r="I797" s="67">
        <f t="shared" si="178"/>
        <v>0.23654213474487451</v>
      </c>
      <c r="J797" s="419"/>
      <c r="K797" s="230">
        <f t="shared" si="175"/>
        <v>110.76932743642317</v>
      </c>
      <c r="L797" s="230">
        <f t="shared" si="176"/>
        <v>95.532020768210145</v>
      </c>
      <c r="N797" s="67">
        <f>+'Total Revenue'!J429/Sales!J427</f>
        <v>0.10140532528961528</v>
      </c>
      <c r="O797" s="68"/>
      <c r="P797" s="68"/>
      <c r="Q797" s="86"/>
      <c r="R797" s="86"/>
      <c r="S797" s="86"/>
      <c r="T797" s="86"/>
      <c r="U797" s="86"/>
      <c r="V797" s="86"/>
      <c r="AD797">
        <v>2013</v>
      </c>
      <c r="AE797" s="230">
        <v>110.76932743642317</v>
      </c>
      <c r="AF797" s="230">
        <v>95.532020768210145</v>
      </c>
      <c r="AH797">
        <v>2013</v>
      </c>
      <c r="AI797" s="377">
        <v>60.578665757712955</v>
      </c>
      <c r="AJ797" s="377">
        <v>52.247059874163199</v>
      </c>
    </row>
    <row r="798" spans="1:36" x14ac:dyDescent="0.2">
      <c r="A798" s="59" t="s">
        <v>45</v>
      </c>
      <c r="B798">
        <f t="shared" si="174"/>
        <v>2014</v>
      </c>
      <c r="C798" s="67">
        <f t="shared" si="178"/>
        <v>9.8151708702774787E-2</v>
      </c>
      <c r="D798" s="67">
        <f t="shared" si="178"/>
        <v>8.9944059148654151E-2</v>
      </c>
      <c r="E798" s="67">
        <f t="shared" si="178"/>
        <v>8.128912889409648E-2</v>
      </c>
      <c r="F798" s="67">
        <f t="shared" si="178"/>
        <v>0.11661361720100351</v>
      </c>
      <c r="G798" s="67">
        <f t="shared" si="178"/>
        <v>0.24752755542938912</v>
      </c>
      <c r="H798" s="67">
        <f t="shared" si="178"/>
        <v>9.3289454312015505E-2</v>
      </c>
      <c r="I798" s="67">
        <f t="shared" si="178"/>
        <v>0.27505338659855033</v>
      </c>
      <c r="J798" s="419"/>
      <c r="K798" s="231">
        <f t="shared" si="175"/>
        <v>116.61361720100351</v>
      </c>
      <c r="L798" s="231">
        <f t="shared" si="176"/>
        <v>98.151708702774783</v>
      </c>
      <c r="N798" s="67">
        <f>+'Total Revenue'!J430/Sales!J428</f>
        <v>0.10558518397531291</v>
      </c>
      <c r="O798" s="68"/>
      <c r="P798" s="68"/>
      <c r="Q798" s="86"/>
      <c r="R798" s="86"/>
      <c r="S798" s="86"/>
      <c r="T798" s="86"/>
      <c r="U798" s="86"/>
      <c r="V798" s="86"/>
      <c r="AD798">
        <v>2014</v>
      </c>
      <c r="AE798" s="231">
        <v>116.61361720100351</v>
      </c>
      <c r="AF798" s="231">
        <v>98.151708702774783</v>
      </c>
      <c r="AH798">
        <v>2014</v>
      </c>
      <c r="AI798" s="377">
        <v>62.760356277161897</v>
      </c>
      <c r="AJ798" s="377">
        <v>52.826604299522579</v>
      </c>
    </row>
    <row r="799" spans="1:36" x14ac:dyDescent="0.2">
      <c r="A799" s="59" t="s">
        <v>45</v>
      </c>
      <c r="B799" s="48">
        <f t="shared" si="174"/>
        <v>2015</v>
      </c>
      <c r="C799" s="67">
        <f t="shared" si="178"/>
        <v>9.6537834460679803E-2</v>
      </c>
      <c r="D799" s="67">
        <f t="shared" si="178"/>
        <v>8.8207778005197232E-2</v>
      </c>
      <c r="E799" s="67">
        <f t="shared" si="178"/>
        <v>8.1380451722200334E-2</v>
      </c>
      <c r="F799" s="67">
        <f t="shared" si="178"/>
        <v>0.11513514784497002</v>
      </c>
      <c r="G799" s="67">
        <f t="shared" si="178"/>
        <v>0.24628764317125673</v>
      </c>
      <c r="H799" s="67">
        <f t="shared" si="178"/>
        <v>9.2391463158706763E-2</v>
      </c>
      <c r="I799" s="67">
        <f t="shared" si="178"/>
        <v>0.18897664737099792</v>
      </c>
      <c r="J799" s="419"/>
      <c r="K799" s="231">
        <f t="shared" si="175"/>
        <v>115.13514784497002</v>
      </c>
      <c r="L799" s="231">
        <f t="shared" si="176"/>
        <v>96.537834460679804</v>
      </c>
      <c r="N799" s="67">
        <f>+'Total Revenue'!J431/Sales!J429</f>
        <v>0.10446907133376371</v>
      </c>
      <c r="O799" s="68"/>
      <c r="P799" s="68"/>
      <c r="Q799" s="86"/>
      <c r="R799" s="86"/>
      <c r="S799" s="86"/>
      <c r="T799" s="86"/>
      <c r="U799" s="86"/>
      <c r="V799" s="86"/>
      <c r="AD799">
        <v>2015</v>
      </c>
      <c r="AE799" s="231">
        <v>115.13514784497002</v>
      </c>
      <c r="AF799" s="231">
        <v>96.537834460679804</v>
      </c>
      <c r="AH799">
        <v>2015</v>
      </c>
      <c r="AI799" s="377">
        <v>61.891435592993254</v>
      </c>
      <c r="AJ799" s="377">
        <v>51.895788411747304</v>
      </c>
    </row>
    <row r="800" spans="1:36" x14ac:dyDescent="0.2">
      <c r="A800" s="59" t="s">
        <v>45</v>
      </c>
      <c r="B800" s="48">
        <f t="shared" si="174"/>
        <v>2016</v>
      </c>
      <c r="C800" s="67">
        <f t="shared" si="178"/>
        <v>9.4092715042977712E-2</v>
      </c>
      <c r="D800" s="67">
        <f t="shared" si="178"/>
        <v>8.5346603029156712E-2</v>
      </c>
      <c r="E800" s="67">
        <f t="shared" si="178"/>
        <v>8.0085228349320539E-2</v>
      </c>
      <c r="F800" s="67">
        <f t="shared" si="178"/>
        <v>0.1128940290883232</v>
      </c>
      <c r="G800" s="67">
        <f t="shared" si="178"/>
        <v>0.24267148432217414</v>
      </c>
      <c r="H800" s="67">
        <f t="shared" si="178"/>
        <v>8.9934005775117107E-2</v>
      </c>
      <c r="I800" s="67">
        <f t="shared" si="178"/>
        <v>0.17458992817032504</v>
      </c>
      <c r="J800" s="419"/>
      <c r="K800" s="231">
        <f t="shared" si="175"/>
        <v>112.89402908832321</v>
      </c>
      <c r="L800" s="231">
        <f t="shared" si="176"/>
        <v>94.092715042977716</v>
      </c>
      <c r="N800" s="67">
        <f>+'Total Revenue'!J432/Sales!J430</f>
        <v>0.10212536648385924</v>
      </c>
      <c r="O800" s="68"/>
      <c r="P800" s="68"/>
      <c r="Q800" s="86"/>
      <c r="R800" s="86"/>
      <c r="S800" s="86"/>
      <c r="T800" s="86"/>
      <c r="U800" s="86"/>
      <c r="V800" s="86"/>
      <c r="AD800">
        <v>2016</v>
      </c>
      <c r="AE800" s="231">
        <v>112.89402908832321</v>
      </c>
      <c r="AF800" s="231">
        <v>94.092715042977716</v>
      </c>
      <c r="AH800">
        <v>2016</v>
      </c>
      <c r="AI800" s="377">
        <v>59.930475105715814</v>
      </c>
      <c r="AJ800" s="377">
        <v>49.951642784954082</v>
      </c>
    </row>
    <row r="801" spans="1:36" x14ac:dyDescent="0.2">
      <c r="A801" s="59" t="s">
        <v>45</v>
      </c>
      <c r="B801">
        <f t="shared" si="174"/>
        <v>2017</v>
      </c>
      <c r="C801" s="67">
        <f t="shared" ref="C801:F806" si="179">AVERAGEIF($A$2:$A$733,$B$774:$B$814,C$2:C$733)</f>
        <v>9.0750583665477516E-2</v>
      </c>
      <c r="D801" s="67">
        <f t="shared" si="179"/>
        <v>8.11275988135855E-2</v>
      </c>
      <c r="E801" s="67">
        <f t="shared" si="179"/>
        <v>7.2971175639553423E-2</v>
      </c>
      <c r="F801" s="67">
        <f t="shared" si="179"/>
        <v>0.11161110261215478</v>
      </c>
      <c r="G801" s="229"/>
      <c r="H801" s="67">
        <f t="shared" ref="H801:I806" si="180">AVERAGEIF($A$2:$A$733,$B$774:$B$814,H$2:H$733)</f>
        <v>9.513428500630354E-2</v>
      </c>
      <c r="I801" s="67">
        <f t="shared" si="180"/>
        <v>0.16974056494488024</v>
      </c>
      <c r="J801" s="419"/>
      <c r="K801" s="231">
        <f t="shared" ref="K801:K819" si="181">+F801*1000</f>
        <v>111.61110261215478</v>
      </c>
      <c r="L801" s="231">
        <f t="shared" ref="L801:L819" si="182">+C801*1000</f>
        <v>90.750583665477521</v>
      </c>
      <c r="N801" s="67">
        <f>+'Total Revenue'!J433/Sales!J431</f>
        <v>9.9506436732233361E-2</v>
      </c>
      <c r="O801" s="86"/>
      <c r="P801" s="86"/>
      <c r="Q801" s="86"/>
      <c r="R801" s="86"/>
      <c r="S801" s="86"/>
      <c r="T801" s="86"/>
      <c r="U801" s="86"/>
      <c r="V801" s="86"/>
      <c r="AD801">
        <v>2017</v>
      </c>
      <c r="AE801" s="231">
        <v>111.61110261215478</v>
      </c>
      <c r="AF801" s="231">
        <v>90.750583665477521</v>
      </c>
      <c r="AH801">
        <v>2017</v>
      </c>
      <c r="AI801" s="377">
        <v>58.011428001609048</v>
      </c>
      <c r="AJ801" s="377">
        <v>47.16840732891287</v>
      </c>
    </row>
    <row r="802" spans="1:36" x14ac:dyDescent="0.2">
      <c r="A802" s="59" t="s">
        <v>45</v>
      </c>
      <c r="B802" s="48">
        <f t="shared" si="174"/>
        <v>2018</v>
      </c>
      <c r="C802" s="67">
        <f t="shared" si="179"/>
        <v>9.2842295036306366E-2</v>
      </c>
      <c r="D802" s="67">
        <f t="shared" si="179"/>
        <v>8.2902030312998504E-2</v>
      </c>
      <c r="E802" s="67">
        <f t="shared" si="179"/>
        <v>7.4945904215604833E-2</v>
      </c>
      <c r="F802" s="67">
        <f t="shared" si="179"/>
        <v>0.11344732377263751</v>
      </c>
      <c r="G802" s="229"/>
      <c r="H802" s="67">
        <f t="shared" si="180"/>
        <v>9.6866475168843572E-2</v>
      </c>
      <c r="I802" s="67">
        <f t="shared" si="180"/>
        <v>0.16375097114504281</v>
      </c>
      <c r="J802" s="419"/>
      <c r="K802" s="231">
        <f t="shared" si="181"/>
        <v>113.44732377263752</v>
      </c>
      <c r="L802" s="231">
        <f t="shared" si="182"/>
        <v>92.842295036306368</v>
      </c>
      <c r="N802" s="67">
        <f>+'Total Revenue'!J434/Sales!J432</f>
        <v>0.10172314253290883</v>
      </c>
      <c r="O802" s="86"/>
      <c r="P802" s="86"/>
      <c r="Q802" s="86"/>
      <c r="R802" s="86"/>
      <c r="S802" s="86"/>
      <c r="T802" s="86"/>
      <c r="U802" s="86"/>
      <c r="V802" s="86"/>
      <c r="AD802">
        <v>2018</v>
      </c>
      <c r="AE802" s="230">
        <v>113.44732377263752</v>
      </c>
      <c r="AF802" s="230">
        <v>92.842295036306368</v>
      </c>
      <c r="AH802">
        <v>2018</v>
      </c>
      <c r="AI802" s="377">
        <v>57.56058226953342</v>
      </c>
      <c r="AJ802" s="377">
        <v>47.108080057182782</v>
      </c>
    </row>
    <row r="803" spans="1:36" ht="15" x14ac:dyDescent="0.25">
      <c r="A803" s="59" t="s">
        <v>45</v>
      </c>
      <c r="B803">
        <f t="shared" si="174"/>
        <v>2019</v>
      </c>
      <c r="C803" s="67">
        <f t="shared" si="179"/>
        <v>9.0277094447715214E-2</v>
      </c>
      <c r="D803" s="67">
        <f t="shared" si="179"/>
        <v>8.0323289257431943E-2</v>
      </c>
      <c r="E803" s="67">
        <f t="shared" si="179"/>
        <v>7.2755861899384849E-2</v>
      </c>
      <c r="F803" s="67">
        <f t="shared" si="179"/>
        <v>0.10931422863191396</v>
      </c>
      <c r="G803" s="229"/>
      <c r="H803" s="67">
        <f t="shared" si="180"/>
        <v>9.4744292484258516E-2</v>
      </c>
      <c r="I803" s="67">
        <f t="shared" si="180"/>
        <v>0.15358581808416627</v>
      </c>
      <c r="J803" s="419"/>
      <c r="K803" s="231">
        <f t="shared" si="181"/>
        <v>109.31422863191396</v>
      </c>
      <c r="L803" s="231">
        <f t="shared" si="182"/>
        <v>90.277094447715214</v>
      </c>
      <c r="N803" s="67">
        <f>+'Total Revenue'!J435/Sales!J433</f>
        <v>9.8642054898699275E-2</v>
      </c>
      <c r="O803" s="278" t="s">
        <v>319</v>
      </c>
      <c r="P803" s="86"/>
      <c r="Q803" s="86"/>
      <c r="R803" s="86"/>
      <c r="S803" s="86"/>
      <c r="T803" s="86"/>
      <c r="U803" s="86"/>
      <c r="V803" s="86"/>
      <c r="AD803">
        <v>2019</v>
      </c>
      <c r="AE803" s="230">
        <v>109.31422863191396</v>
      </c>
      <c r="AF803" s="230">
        <v>90.277094447715214</v>
      </c>
      <c r="AH803">
        <v>2019</v>
      </c>
      <c r="AI803" s="377">
        <v>54.472508652703951</v>
      </c>
      <c r="AJ803" s="377">
        <v>44.986157534709527</v>
      </c>
    </row>
    <row r="804" spans="1:36" x14ac:dyDescent="0.2">
      <c r="A804" s="59" t="s">
        <v>45</v>
      </c>
      <c r="B804" s="48">
        <f t="shared" si="174"/>
        <v>2020</v>
      </c>
      <c r="C804" s="67">
        <f t="shared" si="179"/>
        <v>8.3800959204959571E-2</v>
      </c>
      <c r="D804" s="67">
        <f t="shared" si="179"/>
        <v>7.2997882724930352E-2</v>
      </c>
      <c r="E804" s="67">
        <f t="shared" si="179"/>
        <v>6.5049361496872973E-2</v>
      </c>
      <c r="F804" s="67">
        <f t="shared" si="179"/>
        <v>0.10149940883370999</v>
      </c>
      <c r="G804" s="229"/>
      <c r="H804" s="67">
        <f t="shared" si="180"/>
        <v>8.8104917537697822E-2</v>
      </c>
      <c r="I804" s="67">
        <f t="shared" si="180"/>
        <v>0.14774755147961796</v>
      </c>
      <c r="J804" s="419"/>
      <c r="K804" s="231">
        <f t="shared" si="181"/>
        <v>101.49940883370999</v>
      </c>
      <c r="L804" s="231">
        <f t="shared" si="182"/>
        <v>83.800959204959568</v>
      </c>
      <c r="N804" s="67">
        <f>+'Total Revenue'!J436/Sales!J434</f>
        <v>9.0964820341459252E-2</v>
      </c>
      <c r="O804" s="86"/>
      <c r="Q804" s="86"/>
      <c r="R804" s="86"/>
      <c r="S804" s="86"/>
      <c r="T804" s="86"/>
      <c r="U804" s="86"/>
      <c r="V804" s="86"/>
      <c r="AD804">
        <v>2020</v>
      </c>
      <c r="AE804" s="230">
        <v>101.49940883370999</v>
      </c>
      <c r="AF804" s="230">
        <v>83.800959204959568</v>
      </c>
      <c r="AH804">
        <v>2020</v>
      </c>
      <c r="AI804" s="377">
        <v>49.969697297856136</v>
      </c>
      <c r="AJ804" s="377">
        <v>41.259130206857982</v>
      </c>
    </row>
    <row r="805" spans="1:36" x14ac:dyDescent="0.2">
      <c r="A805" s="59" t="s">
        <v>45</v>
      </c>
      <c r="B805" s="48">
        <f t="shared" si="174"/>
        <v>2021</v>
      </c>
      <c r="C805" s="67">
        <f t="shared" si="179"/>
        <v>9.7936703485542634E-2</v>
      </c>
      <c r="D805" s="67">
        <f t="shared" si="179"/>
        <v>8.5708654340918081E-2</v>
      </c>
      <c r="E805" s="67">
        <f t="shared" si="179"/>
        <v>7.4679957564978194E-2</v>
      </c>
      <c r="F805" s="67">
        <f t="shared" si="179"/>
        <v>0.11642513800367128</v>
      </c>
      <c r="G805" s="229"/>
      <c r="H805" s="67">
        <f t="shared" si="180"/>
        <v>0.10257049856095811</v>
      </c>
      <c r="I805" s="67">
        <f t="shared" si="180"/>
        <v>0.17764968943820272</v>
      </c>
      <c r="J805" s="419"/>
      <c r="K805" s="231">
        <f t="shared" si="181"/>
        <v>116.42513800367128</v>
      </c>
      <c r="L805" s="231">
        <f t="shared" si="182"/>
        <v>97.936703485542637</v>
      </c>
      <c r="N805" s="67">
        <f>+'Total Revenue'!J437/Sales!J435</f>
        <v>0.10580098839089365</v>
      </c>
      <c r="O805" s="86"/>
      <c r="P805" s="86"/>
      <c r="Q805" s="86"/>
      <c r="R805" s="86"/>
      <c r="S805" s="86"/>
      <c r="T805" s="86"/>
      <c r="U805" s="86"/>
      <c r="V805" s="86"/>
      <c r="AD805">
        <v>2021</v>
      </c>
      <c r="AE805" s="230">
        <v>116.42513800367128</v>
      </c>
      <c r="AF805" s="230">
        <v>97.936703485542637</v>
      </c>
      <c r="AH805">
        <v>2021</v>
      </c>
      <c r="AI805" s="377">
        <v>54.71994658574544</v>
      </c>
      <c r="AJ805" s="377">
        <v>46.032600562949774</v>
      </c>
    </row>
    <row r="806" spans="1:36" ht="13.5" thickBot="1" x14ac:dyDescent="0.25">
      <c r="A806" s="372" t="s">
        <v>45</v>
      </c>
      <c r="B806" s="20">
        <f t="shared" si="174"/>
        <v>2022</v>
      </c>
      <c r="C806" s="373">
        <f t="shared" si="179"/>
        <v>0.10553465922789963</v>
      </c>
      <c r="D806" s="373">
        <f t="shared" si="179"/>
        <v>8.9033305525883177E-2</v>
      </c>
      <c r="E806" s="373">
        <f t="shared" si="179"/>
        <v>7.5805191641156414E-2</v>
      </c>
      <c r="F806" s="373">
        <f t="shared" si="179"/>
        <v>0.13646264102566502</v>
      </c>
      <c r="G806" s="374"/>
      <c r="H806" s="373">
        <f t="shared" si="180"/>
        <v>0.11055951330918729</v>
      </c>
      <c r="I806" s="373">
        <f t="shared" si="180"/>
        <v>0.22152026198445671</v>
      </c>
      <c r="J806" s="420"/>
      <c r="K806" s="231">
        <f t="shared" si="181"/>
        <v>136.46264102566502</v>
      </c>
      <c r="L806" s="231">
        <f t="shared" si="182"/>
        <v>105.53465922789964</v>
      </c>
      <c r="N806" s="373">
        <f>+'Total Revenue'!J438/Sales!J436</f>
        <v>0.11918164057430114</v>
      </c>
      <c r="O806" s="86"/>
      <c r="P806" s="86"/>
      <c r="Q806" s="86"/>
      <c r="R806" s="86"/>
      <c r="S806" s="86"/>
      <c r="T806" s="86"/>
      <c r="U806" s="86"/>
      <c r="V806" s="86"/>
      <c r="AD806">
        <v>2022</v>
      </c>
      <c r="AE806" s="230">
        <v>132.81755200819075</v>
      </c>
      <c r="AF806" s="230">
        <v>102.00009907467606</v>
      </c>
      <c r="AH806">
        <v>2022</v>
      </c>
      <c r="AI806" s="377">
        <v>58.273817182599807</v>
      </c>
      <c r="AJ806" s="377">
        <v>44.75072150638443</v>
      </c>
    </row>
    <row r="807" spans="1:36" x14ac:dyDescent="0.2">
      <c r="A807" s="59" t="s">
        <v>44</v>
      </c>
      <c r="B807">
        <f t="shared" si="174"/>
        <v>2023</v>
      </c>
      <c r="C807" s="67">
        <f t="shared" ref="C807:I811" si="183">AVERAGEIF($A$2:$A$733,$B$774:$B$819,C$2:C$733)</f>
        <v>0.12291986258834471</v>
      </c>
      <c r="D807" s="67">
        <f t="shared" si="183"/>
        <v>0.10258099577155601</v>
      </c>
      <c r="E807" s="67">
        <f t="shared" si="183"/>
        <v>9.5563545170435679E-2</v>
      </c>
      <c r="F807" s="67">
        <f t="shared" si="183"/>
        <v>0.16367185583455401</v>
      </c>
      <c r="G807" s="229"/>
      <c r="H807" s="67">
        <f t="shared" si="183"/>
        <v>0.12676030914549621</v>
      </c>
      <c r="I807" s="67">
        <f t="shared" si="183"/>
        <v>0.25132679235098948</v>
      </c>
      <c r="J807" s="419"/>
      <c r="K807" s="231">
        <f t="shared" si="181"/>
        <v>163.67185583455401</v>
      </c>
      <c r="L807" s="231">
        <f t="shared" si="182"/>
        <v>122.91986258834471</v>
      </c>
      <c r="N807" s="67"/>
      <c r="O807" s="86"/>
      <c r="P807" s="86"/>
      <c r="Q807" s="86"/>
      <c r="R807" s="86"/>
      <c r="S807" s="86"/>
      <c r="T807" s="86"/>
      <c r="U807" s="86"/>
      <c r="V807" s="86"/>
      <c r="AD807">
        <v>2023</v>
      </c>
      <c r="AE807" s="230">
        <v>139.12654312864089</v>
      </c>
      <c r="AF807" s="230">
        <v>105.68979323991061</v>
      </c>
      <c r="AH807">
        <v>2023</v>
      </c>
      <c r="AI807" s="377">
        <v>59.40999015426241</v>
      </c>
      <c r="AJ807" s="377">
        <v>45.132438620619773</v>
      </c>
    </row>
    <row r="808" spans="1:36" x14ac:dyDescent="0.2">
      <c r="A808" s="59" t="s">
        <v>44</v>
      </c>
      <c r="B808">
        <f t="shared" si="174"/>
        <v>2024</v>
      </c>
      <c r="C808" s="67">
        <f t="shared" si="183"/>
        <v>0.12403478240509581</v>
      </c>
      <c r="D808" s="67">
        <f t="shared" si="183"/>
        <v>0.10318592448141674</v>
      </c>
      <c r="E808" s="67">
        <f t="shared" si="183"/>
        <v>0.10033153817204848</v>
      </c>
      <c r="F808" s="67">
        <f t="shared" si="183"/>
        <v>0.16619775857584812</v>
      </c>
      <c r="G808" s="229"/>
      <c r="H808" s="67">
        <f t="shared" si="183"/>
        <v>0.12900923224832164</v>
      </c>
      <c r="I808" s="67">
        <f t="shared" si="183"/>
        <v>0.26035254858053458</v>
      </c>
      <c r="J808" s="419"/>
      <c r="K808" s="231">
        <f t="shared" si="181"/>
        <v>166.19775857584813</v>
      </c>
      <c r="L808" s="231">
        <f t="shared" si="182"/>
        <v>124.03478240509581</v>
      </c>
      <c r="M808" s="432" t="s">
        <v>349</v>
      </c>
      <c r="N808" s="433"/>
      <c r="O808" s="86"/>
      <c r="P808" s="86"/>
      <c r="Q808" s="86"/>
      <c r="R808" s="86"/>
      <c r="S808" s="86"/>
      <c r="T808" s="86"/>
      <c r="U808" s="86"/>
      <c r="V808" s="86"/>
      <c r="AD808">
        <v>2024</v>
      </c>
      <c r="AE808" s="230">
        <v>131.0309308166708</v>
      </c>
      <c r="AF808" s="230">
        <v>96.887045136309681</v>
      </c>
      <c r="AH808">
        <v>2024</v>
      </c>
      <c r="AI808" s="377">
        <v>54.762345371057727</v>
      </c>
      <c r="AJ808" s="377">
        <v>40.493067068105027</v>
      </c>
    </row>
    <row r="809" spans="1:36" x14ac:dyDescent="0.2">
      <c r="A809" s="59" t="s">
        <v>44</v>
      </c>
      <c r="B809">
        <f t="shared" si="174"/>
        <v>2025</v>
      </c>
      <c r="C809" s="67">
        <f t="shared" si="183"/>
        <v>0.11721926175075705</v>
      </c>
      <c r="D809" s="67">
        <f t="shared" si="183"/>
        <v>9.7028929723877444E-2</v>
      </c>
      <c r="E809" s="67">
        <f t="shared" si="183"/>
        <v>9.2505116353102115E-2</v>
      </c>
      <c r="F809" s="67">
        <f t="shared" si="183"/>
        <v>0.165680088729737</v>
      </c>
      <c r="G809" s="229"/>
      <c r="H809" s="67">
        <f t="shared" si="183"/>
        <v>0.12345598800536055</v>
      </c>
      <c r="I809" s="67">
        <f t="shared" si="183"/>
        <v>0.24604657619236137</v>
      </c>
      <c r="J809" s="419"/>
      <c r="K809" s="231">
        <f t="shared" si="181"/>
        <v>165.68008872973701</v>
      </c>
      <c r="L809" s="231">
        <f t="shared" si="182"/>
        <v>117.21926175075704</v>
      </c>
      <c r="N809" s="67"/>
      <c r="O809" s="86"/>
      <c r="P809" s="86"/>
      <c r="Q809" s="86"/>
      <c r="R809" s="86"/>
      <c r="S809" s="86"/>
      <c r="T809" s="86"/>
      <c r="U809" s="86"/>
      <c r="V809" s="86"/>
      <c r="AD809">
        <v>2025</v>
      </c>
      <c r="AE809" s="230">
        <v>130.93977746475065</v>
      </c>
      <c r="AF809" s="230">
        <v>96.267587474324458</v>
      </c>
      <c r="AH809">
        <v>2025</v>
      </c>
      <c r="AI809" s="377">
        <v>53.485953134949938</v>
      </c>
      <c r="AJ809" s="377">
        <v>39.323760348008761</v>
      </c>
    </row>
    <row r="810" spans="1:36" x14ac:dyDescent="0.2">
      <c r="A810" s="59" t="s">
        <v>44</v>
      </c>
      <c r="B810">
        <f t="shared" si="174"/>
        <v>2026</v>
      </c>
      <c r="C810" s="67">
        <f t="shared" si="183"/>
        <v>0.11658043793930446</v>
      </c>
      <c r="D810" s="67">
        <f t="shared" si="183"/>
        <v>9.63646344926848E-2</v>
      </c>
      <c r="E810" s="67">
        <f t="shared" si="183"/>
        <v>9.1474901516150522E-2</v>
      </c>
      <c r="F810" s="67">
        <f t="shared" si="183"/>
        <v>0.16538874055094022</v>
      </c>
      <c r="G810" s="229"/>
      <c r="H810" s="67">
        <f t="shared" si="183"/>
        <v>0.12330804351091984</v>
      </c>
      <c r="I810" s="67">
        <f t="shared" si="183"/>
        <v>0.2447056667782391</v>
      </c>
      <c r="J810" s="419"/>
      <c r="K810" s="231">
        <f t="shared" si="181"/>
        <v>165.38874055094021</v>
      </c>
      <c r="L810" s="231">
        <f t="shared" si="182"/>
        <v>116.58043793930446</v>
      </c>
      <c r="N810" s="67"/>
      <c r="AD810">
        <v>2026</v>
      </c>
      <c r="AE810" s="230">
        <v>132.26376473095161</v>
      </c>
      <c r="AF810" s="230">
        <v>97.223842530856246</v>
      </c>
      <c r="AH810">
        <v>2026</v>
      </c>
      <c r="AI810" s="377">
        <v>52.81341616158425</v>
      </c>
      <c r="AJ810" s="377">
        <v>38.822430059330884</v>
      </c>
    </row>
    <row r="811" spans="1:36" x14ac:dyDescent="0.2">
      <c r="A811" s="59" t="s">
        <v>44</v>
      </c>
      <c r="B811">
        <f t="shared" si="174"/>
        <v>2027</v>
      </c>
      <c r="C811" s="67">
        <f>AVERAGEIF($A$2:$A$733,$B$774:$B$819,C$2:C$733)</f>
        <v>0.116959122848164</v>
      </c>
      <c r="D811" s="67">
        <f t="shared" si="183"/>
        <v>9.6658341643935927E-2</v>
      </c>
      <c r="E811" s="67">
        <f t="shared" si="183"/>
        <v>9.1491695016214861E-2</v>
      </c>
      <c r="F811" s="67">
        <f t="shared" si="183"/>
        <v>0.16610578809635954</v>
      </c>
      <c r="G811" s="229"/>
      <c r="H811" s="67">
        <f t="shared" si="183"/>
        <v>0.12415337864609893</v>
      </c>
      <c r="I811" s="67">
        <f t="shared" si="183"/>
        <v>0.24550053721070011</v>
      </c>
      <c r="J811" s="419"/>
      <c r="K811" s="231">
        <f t="shared" si="181"/>
        <v>166.10578809635953</v>
      </c>
      <c r="L811" s="231">
        <f t="shared" si="182"/>
        <v>116.959122848164</v>
      </c>
      <c r="N811" s="67"/>
      <c r="AD811">
        <v>2027</v>
      </c>
      <c r="AE811" s="230">
        <v>133.9683714040778</v>
      </c>
      <c r="AF811" s="230">
        <v>98.032703241983214</v>
      </c>
      <c r="AH811">
        <v>2027</v>
      </c>
      <c r="AI811" s="377">
        <v>52.373263696741915</v>
      </c>
      <c r="AJ811" s="377">
        <v>38.325204542897076</v>
      </c>
    </row>
    <row r="812" spans="1:36" x14ac:dyDescent="0.2">
      <c r="A812" s="59" t="s">
        <v>44</v>
      </c>
      <c r="B812">
        <f t="shared" si="174"/>
        <v>2028</v>
      </c>
      <c r="C812" s="67">
        <f t="shared" ref="C812:I819" si="184">AVERAGEIF($A$2:$A$733,$B$774:$B$819,C$2:C$733)</f>
        <v>0.11686899374751646</v>
      </c>
      <c r="D812" s="67">
        <f t="shared" si="184"/>
        <v>9.6480412225183207E-2</v>
      </c>
      <c r="E812" s="67">
        <f t="shared" si="184"/>
        <v>9.1361264144566787E-2</v>
      </c>
      <c r="F812" s="67">
        <f t="shared" si="184"/>
        <v>0.16631414385926446</v>
      </c>
      <c r="G812" s="229"/>
      <c r="H812" s="67">
        <f t="shared" si="184"/>
        <v>0.12457194102890656</v>
      </c>
      <c r="I812" s="67">
        <f t="shared" si="184"/>
        <v>0.24531135365589521</v>
      </c>
      <c r="J812" s="419"/>
      <c r="K812" s="231">
        <f t="shared" si="181"/>
        <v>166.31414385926448</v>
      </c>
      <c r="L812" s="231">
        <f t="shared" si="182"/>
        <v>116.86899374751646</v>
      </c>
      <c r="N812" s="67"/>
      <c r="AD812">
        <v>2028</v>
      </c>
      <c r="AE812" s="230">
        <v>135.69494693553776</v>
      </c>
      <c r="AF812" s="230">
        <v>98.848293327644001</v>
      </c>
      <c r="AH812">
        <v>2028</v>
      </c>
      <c r="AI812" s="377">
        <v>51.957886435864822</v>
      </c>
      <c r="AJ812" s="377">
        <v>37.849760491773125</v>
      </c>
    </row>
    <row r="813" spans="1:36" x14ac:dyDescent="0.2">
      <c r="A813" s="59" t="s">
        <v>44</v>
      </c>
      <c r="B813">
        <f t="shared" si="174"/>
        <v>2029</v>
      </c>
      <c r="C813" s="67">
        <f t="shared" si="184"/>
        <v>0.11677893410066258</v>
      </c>
      <c r="D813" s="67">
        <f t="shared" si="184"/>
        <v>9.630281034027309E-2</v>
      </c>
      <c r="E813" s="67">
        <f t="shared" si="184"/>
        <v>9.1231019215613038E-2</v>
      </c>
      <c r="F813" s="67">
        <f t="shared" si="184"/>
        <v>0.16652276097443428</v>
      </c>
      <c r="G813" s="229"/>
      <c r="H813" s="67">
        <f t="shared" si="184"/>
        <v>0.124991914524889</v>
      </c>
      <c r="I813" s="67">
        <f t="shared" si="184"/>
        <v>0.24512231588658562</v>
      </c>
      <c r="J813" s="419"/>
      <c r="K813" s="231">
        <f t="shared" si="181"/>
        <v>166.52276097443428</v>
      </c>
      <c r="L813" s="231">
        <f t="shared" si="182"/>
        <v>116.77893410066258</v>
      </c>
      <c r="N813" s="67"/>
      <c r="AD813">
        <v>2029</v>
      </c>
      <c r="AE813" s="230">
        <v>137.4437744585282</v>
      </c>
      <c r="AF813" s="230">
        <v>99.670668773351252</v>
      </c>
      <c r="AH813">
        <v>2029</v>
      </c>
      <c r="AI813" s="377">
        <v>51.558858635209923</v>
      </c>
      <c r="AJ813" s="377">
        <v>37.389667337361701</v>
      </c>
    </row>
    <row r="814" spans="1:36" x14ac:dyDescent="0.2">
      <c r="A814" s="59" t="s">
        <v>44</v>
      </c>
      <c r="B814">
        <f t="shared" si="174"/>
        <v>2030</v>
      </c>
      <c r="C814" s="67">
        <f t="shared" si="184"/>
        <v>0.11668894385408103</v>
      </c>
      <c r="D814" s="67">
        <f t="shared" si="184"/>
        <v>9.6125535386278729E-2</v>
      </c>
      <c r="E814" s="67">
        <f t="shared" si="184"/>
        <v>9.1100959964273032E-2</v>
      </c>
      <c r="F814" s="67">
        <f t="shared" si="184"/>
        <v>0.16673163976969774</v>
      </c>
      <c r="G814" s="229"/>
      <c r="H814" s="67">
        <f t="shared" si="184"/>
        <v>0.12541330389137859</v>
      </c>
      <c r="I814" s="67">
        <f t="shared" si="184"/>
        <v>0.24493342379042837</v>
      </c>
      <c r="J814" s="419"/>
      <c r="K814" s="231">
        <f t="shared" si="181"/>
        <v>166.73163976969775</v>
      </c>
      <c r="L814" s="231">
        <f t="shared" si="182"/>
        <v>116.68894385408103</v>
      </c>
      <c r="N814" s="67"/>
      <c r="AD814">
        <v>2030</v>
      </c>
      <c r="AE814" s="230">
        <v>139.2151407552478</v>
      </c>
      <c r="AF814" s="230">
        <v>100.49988603039321</v>
      </c>
      <c r="AH814">
        <v>2030</v>
      </c>
      <c r="AI814" s="377">
        <v>51.176034178950957</v>
      </c>
      <c r="AJ814" s="377">
        <v>36.944664505714563</v>
      </c>
    </row>
    <row r="815" spans="1:36" x14ac:dyDescent="0.2">
      <c r="A815" s="59" t="s">
        <v>44</v>
      </c>
      <c r="B815">
        <f t="shared" si="174"/>
        <v>2031</v>
      </c>
      <c r="C815" s="67">
        <f t="shared" si="184"/>
        <v>0.1165990229542917</v>
      </c>
      <c r="D815" s="67">
        <f t="shared" si="184"/>
        <v>9.5948586761383223E-2</v>
      </c>
      <c r="E815" s="67">
        <f t="shared" si="184"/>
        <v>9.0971086125844217E-2</v>
      </c>
      <c r="F815" s="67">
        <f t="shared" si="184"/>
        <v>0.16694078057329484</v>
      </c>
      <c r="G815" s="229"/>
      <c r="H815" s="67">
        <f t="shared" si="184"/>
        <v>0.12583611390174634</v>
      </c>
      <c r="I815" s="67">
        <f t="shared" si="184"/>
        <v>0.24474467725516749</v>
      </c>
      <c r="J815" s="419"/>
      <c r="K815" s="231">
        <f t="shared" si="181"/>
        <v>166.94078057329483</v>
      </c>
      <c r="L815" s="231">
        <f t="shared" si="182"/>
        <v>116.5990229542917</v>
      </c>
      <c r="AD815">
        <v>2031</v>
      </c>
      <c r="AE815" s="133">
        <v>141.00933630392527</v>
      </c>
      <c r="AF815" s="133">
        <v>101.33600201970853</v>
      </c>
      <c r="AH815">
        <v>2031</v>
      </c>
      <c r="AI815" s="379">
        <v>50.798991819206698</v>
      </c>
      <c r="AJ815" s="379">
        <v>36.507070766528656</v>
      </c>
    </row>
    <row r="816" spans="1:36" x14ac:dyDescent="0.2">
      <c r="A816" s="59" t="s">
        <v>44</v>
      </c>
      <c r="B816">
        <f t="shared" si="174"/>
        <v>2032</v>
      </c>
      <c r="C816" s="67">
        <f t="shared" si="184"/>
        <v>0.11650917134785571</v>
      </c>
      <c r="D816" s="67">
        <f t="shared" si="184"/>
        <v>9.5771963864877407E-2</v>
      </c>
      <c r="E816" s="67">
        <f t="shared" si="184"/>
        <v>9.0841397436001267E-2</v>
      </c>
      <c r="F816" s="67">
        <f t="shared" si="184"/>
        <v>0.16715018371387727</v>
      </c>
      <c r="G816" s="229"/>
      <c r="H816" s="67">
        <f t="shared" si="184"/>
        <v>0.12626034934545591</v>
      </c>
      <c r="I816" s="67">
        <f t="shared" si="184"/>
        <v>0.24455607616863304</v>
      </c>
      <c r="J816" s="419"/>
      <c r="K816" s="231">
        <f t="shared" si="181"/>
        <v>167.15018371387728</v>
      </c>
      <c r="L816" s="231">
        <f t="shared" si="182"/>
        <v>116.50917134785571</v>
      </c>
      <c r="AD816">
        <v>2032</v>
      </c>
      <c r="AE816" s="133">
        <v>142.82665532645359</v>
      </c>
      <c r="AF816" s="133">
        <v>102.17907413579375</v>
      </c>
      <c r="AH816">
        <v>2032</v>
      </c>
      <c r="AI816" s="379">
        <v>50.412607181836236</v>
      </c>
      <c r="AJ816" s="379">
        <v>36.066000996248903</v>
      </c>
    </row>
    <row r="817" spans="1:36" x14ac:dyDescent="0.2">
      <c r="A817" s="59" t="s">
        <v>44</v>
      </c>
      <c r="B817">
        <f t="shared" si="174"/>
        <v>2033</v>
      </c>
      <c r="C817" s="67">
        <f t="shared" si="184"/>
        <v>0.1164193889813754</v>
      </c>
      <c r="D817" s="67">
        <f t="shared" si="184"/>
        <v>9.5595666097158027E-2</v>
      </c>
      <c r="E817" s="67">
        <f t="shared" si="184"/>
        <v>9.0711893630795695E-2</v>
      </c>
      <c r="F817" s="67">
        <f t="shared" si="184"/>
        <v>0.16735984952050884</v>
      </c>
      <c r="G817" s="229"/>
      <c r="H817" s="67">
        <f t="shared" si="184"/>
        <v>0.12668601502811769</v>
      </c>
      <c r="I817" s="67">
        <f t="shared" si="184"/>
        <v>0.24436762041874183</v>
      </c>
      <c r="J817" s="419"/>
      <c r="K817" s="231">
        <f t="shared" si="181"/>
        <v>167.35984952050885</v>
      </c>
      <c r="L817" s="231">
        <f t="shared" si="182"/>
        <v>116.41938898137539</v>
      </c>
      <c r="AD817">
        <v>2033</v>
      </c>
      <c r="AE817" s="133">
        <v>144.66739583663801</v>
      </c>
      <c r="AF817" s="133">
        <v>103.02916025064306</v>
      </c>
      <c r="AH817">
        <v>2033</v>
      </c>
      <c r="AI817" s="380">
        <v>50.009289720821634</v>
      </c>
      <c r="AJ817" s="380">
        <v>35.616105109588993</v>
      </c>
    </row>
    <row r="818" spans="1:36" x14ac:dyDescent="0.2">
      <c r="A818" s="59" t="s">
        <v>44</v>
      </c>
      <c r="B818">
        <f t="shared" si="174"/>
        <v>2034</v>
      </c>
      <c r="C818" s="67">
        <f t="shared" si="184"/>
        <v>0.11632967580149418</v>
      </c>
      <c r="D818" s="67">
        <f t="shared" si="184"/>
        <v>9.5419692859725444E-2</v>
      </c>
      <c r="E818" s="67">
        <f t="shared" si="184"/>
        <v>9.0582574446655406E-2</v>
      </c>
      <c r="F818" s="67">
        <f t="shared" si="184"/>
        <v>0.16756977832266637</v>
      </c>
      <c r="G818" s="229"/>
      <c r="H818" s="67">
        <f t="shared" si="184"/>
        <v>0.12711311577154349</v>
      </c>
      <c r="I818" s="67">
        <f t="shared" si="184"/>
        <v>0.24417930989349698</v>
      </c>
      <c r="J818" s="419"/>
      <c r="K818" s="231">
        <f t="shared" si="181"/>
        <v>167.56977832266637</v>
      </c>
      <c r="L818" s="231">
        <f t="shared" si="182"/>
        <v>116.32967580149419</v>
      </c>
    </row>
    <row r="819" spans="1:36" x14ac:dyDescent="0.2">
      <c r="A819" s="59" t="s">
        <v>44</v>
      </c>
      <c r="B819">
        <f t="shared" si="174"/>
        <v>2035</v>
      </c>
      <c r="C819" s="67">
        <f t="shared" si="184"/>
        <v>0.11624003175489668</v>
      </c>
      <c r="D819" s="67">
        <f t="shared" si="184"/>
        <v>9.5244043555181859E-2</v>
      </c>
      <c r="E819" s="67">
        <f t="shared" si="184"/>
        <v>9.0453439620383921E-2</v>
      </c>
      <c r="F819" s="67">
        <f t="shared" si="184"/>
        <v>0.16777997045023971</v>
      </c>
      <c r="G819" s="229"/>
      <c r="H819" s="67">
        <f t="shared" si="184"/>
        <v>0.12754165641380102</v>
      </c>
      <c r="I819" s="67">
        <f t="shared" si="184"/>
        <v>0.24399114448098783</v>
      </c>
      <c r="J819" s="419"/>
      <c r="K819" s="231">
        <f t="shared" si="181"/>
        <v>167.77997045023972</v>
      </c>
      <c r="L819" s="231">
        <f t="shared" si="182"/>
        <v>116.24003175489668</v>
      </c>
    </row>
    <row r="820" spans="1:36" x14ac:dyDescent="0.2">
      <c r="C820"/>
      <c r="D820"/>
      <c r="E820"/>
      <c r="F820"/>
      <c r="G820"/>
      <c r="H820"/>
      <c r="I820"/>
    </row>
    <row r="821" spans="1:36" x14ac:dyDescent="0.2">
      <c r="A821" s="416"/>
      <c r="C821" s="417"/>
      <c r="D821" s="417"/>
      <c r="E821" s="417"/>
      <c r="F821" s="417"/>
      <c r="G821" s="417"/>
      <c r="H821" s="417"/>
      <c r="I821" s="417"/>
      <c r="J821" s="420"/>
      <c r="K821" s="231"/>
      <c r="L821" s="231"/>
      <c r="M821" s="231"/>
    </row>
    <row r="822" spans="1:36" x14ac:dyDescent="0.2">
      <c r="C822"/>
      <c r="D822"/>
      <c r="E822"/>
      <c r="F822"/>
      <c r="G822"/>
      <c r="H822"/>
      <c r="I822"/>
    </row>
    <row r="823" spans="1:36" x14ac:dyDescent="0.2">
      <c r="B823">
        <f t="shared" ref="B823:B847" si="185">B787</f>
        <v>2003</v>
      </c>
      <c r="C823" s="40">
        <f t="shared" ref="C823:I836" si="186">C787/C786-1</f>
        <v>2.6338247847657037E-4</v>
      </c>
      <c r="D823" s="40">
        <f t="shared" si="186"/>
        <v>1.4131702905684218E-3</v>
      </c>
      <c r="E823" s="40">
        <f t="shared" si="186"/>
        <v>-3.3070404318249036E-2</v>
      </c>
      <c r="F823" s="40">
        <f t="shared" si="186"/>
        <v>-6.8778814086473128E-3</v>
      </c>
      <c r="G823" s="40">
        <f t="shared" si="186"/>
        <v>1.0092389728270534E-2</v>
      </c>
      <c r="H823" s="40">
        <f t="shared" si="186"/>
        <v>-4.1553543516748004E-3</v>
      </c>
      <c r="I823" s="40">
        <f t="shared" si="186"/>
        <v>-5.6829532305866515E-3</v>
      </c>
      <c r="J823" s="41"/>
      <c r="K823" s="41"/>
      <c r="L823" s="41"/>
      <c r="M823" s="59" t="s">
        <v>45</v>
      </c>
    </row>
    <row r="824" spans="1:36" x14ac:dyDescent="0.2">
      <c r="B824">
        <f t="shared" si="185"/>
        <v>2004</v>
      </c>
      <c r="C824" s="40">
        <f t="shared" si="186"/>
        <v>7.4996730655207733E-2</v>
      </c>
      <c r="D824" s="40">
        <f t="shared" si="186"/>
        <v>8.1673040004207387E-2</v>
      </c>
      <c r="E824" s="40">
        <f t="shared" si="186"/>
        <v>9.6681612710845632E-2</v>
      </c>
      <c r="F824" s="40">
        <f t="shared" si="186"/>
        <v>6.6840350532994641E-2</v>
      </c>
      <c r="G824" s="40">
        <f t="shared" si="186"/>
        <v>3.942818710624274E-2</v>
      </c>
      <c r="H824" s="40">
        <f t="shared" si="186"/>
        <v>7.707147929718916E-2</v>
      </c>
      <c r="I824" s="40">
        <f t="shared" si="186"/>
        <v>8.1693545596156936E-2</v>
      </c>
      <c r="J824" s="41"/>
      <c r="K824" s="41"/>
      <c r="L824" s="41"/>
      <c r="M824" s="59" t="s">
        <v>45</v>
      </c>
    </row>
    <row r="825" spans="1:36" x14ac:dyDescent="0.2">
      <c r="B825">
        <f t="shared" si="185"/>
        <v>2005</v>
      </c>
      <c r="C825" s="40">
        <f t="shared" si="186"/>
        <v>-1.8290620656935985E-2</v>
      </c>
      <c r="D825" s="40">
        <f t="shared" si="186"/>
        <v>-1.2090549775272796E-2</v>
      </c>
      <c r="E825" s="40">
        <f t="shared" si="186"/>
        <v>-2.1336361378602287E-2</v>
      </c>
      <c r="F825" s="40">
        <f t="shared" si="186"/>
        <v>-9.1867907688013561E-3</v>
      </c>
      <c r="G825" s="40">
        <f t="shared" si="186"/>
        <v>-1.8997618465457777E-2</v>
      </c>
      <c r="H825" s="40">
        <f t="shared" si="186"/>
        <v>-1.6573731823542048E-2</v>
      </c>
      <c r="I825" s="40">
        <f t="shared" si="186"/>
        <v>2.2819409673864977E-2</v>
      </c>
      <c r="J825" s="41"/>
      <c r="K825" s="41"/>
      <c r="L825" s="41"/>
      <c r="M825" s="59" t="s">
        <v>45</v>
      </c>
    </row>
    <row r="826" spans="1:36" x14ac:dyDescent="0.2">
      <c r="B826">
        <f t="shared" si="185"/>
        <v>2006</v>
      </c>
      <c r="C826" s="40">
        <f t="shared" si="186"/>
        <v>0.1435839927571807</v>
      </c>
      <c r="D826" s="40">
        <f t="shared" si="186"/>
        <v>0.15967931484316678</v>
      </c>
      <c r="E826" s="40">
        <f t="shared" si="186"/>
        <v>0.19624578832843254</v>
      </c>
      <c r="F826" s="40">
        <f t="shared" si="186"/>
        <v>0.11938842494163948</v>
      </c>
      <c r="G826" s="40">
        <f t="shared" si="186"/>
        <v>5.5810240098717712E-2</v>
      </c>
      <c r="H826" s="40">
        <f t="shared" si="186"/>
        <v>0.14425198304688669</v>
      </c>
      <c r="I826" s="40">
        <f t="shared" si="186"/>
        <v>1.6505811509052837E-2</v>
      </c>
      <c r="J826" s="41"/>
      <c r="K826" s="41"/>
      <c r="L826" s="41"/>
      <c r="M826" s="59" t="s">
        <v>45</v>
      </c>
    </row>
    <row r="827" spans="1:36" x14ac:dyDescent="0.2">
      <c r="B827">
        <f t="shared" si="185"/>
        <v>2007</v>
      </c>
      <c r="C827" s="40">
        <f t="shared" si="186"/>
        <v>5.5480172186710863E-2</v>
      </c>
      <c r="D827" s="40">
        <f t="shared" si="186"/>
        <v>6.8526969604549848E-2</v>
      </c>
      <c r="E827" s="40">
        <f t="shared" si="186"/>
        <v>5.5083840234297243E-2</v>
      </c>
      <c r="F827" s="40">
        <f t="shared" si="186"/>
        <v>4.6225440288274688E-2</v>
      </c>
      <c r="G827" s="40">
        <f t="shared" si="186"/>
        <v>6.9264910750650444E-3</v>
      </c>
      <c r="H827" s="40">
        <f t="shared" si="186"/>
        <v>5.0303269344679435E-2</v>
      </c>
      <c r="I827" s="40">
        <f t="shared" si="186"/>
        <v>-7.3621610337719745E-2</v>
      </c>
      <c r="J827" s="41"/>
      <c r="K827" s="41"/>
      <c r="L827" s="41"/>
      <c r="M827" s="59" t="s">
        <v>45</v>
      </c>
    </row>
    <row r="828" spans="1:36" x14ac:dyDescent="0.2">
      <c r="B828">
        <f t="shared" si="185"/>
        <v>2008</v>
      </c>
      <c r="C828" s="40">
        <f t="shared" si="186"/>
        <v>1.2157627038433816E-4</v>
      </c>
      <c r="D828" s="40">
        <f t="shared" si="186"/>
        <v>2.0507160078222508E-3</v>
      </c>
      <c r="E828" s="40">
        <f t="shared" si="186"/>
        <v>-1.8471237000650231E-2</v>
      </c>
      <c r="F828" s="40">
        <f t="shared" si="186"/>
        <v>1.055427870228165E-3</v>
      </c>
      <c r="G828" s="40">
        <f t="shared" si="186"/>
        <v>7.4544489092609467E-5</v>
      </c>
      <c r="H828" s="40">
        <f t="shared" si="186"/>
        <v>-6.5048807760234029E-3</v>
      </c>
      <c r="I828" s="40">
        <f t="shared" si="186"/>
        <v>-2.6177694470312818E-2</v>
      </c>
      <c r="J828" s="41"/>
      <c r="K828" s="41"/>
      <c r="L828" s="41"/>
      <c r="M828" s="59" t="s">
        <v>45</v>
      </c>
    </row>
    <row r="829" spans="1:36" x14ac:dyDescent="0.2">
      <c r="B829" s="134">
        <f t="shared" si="185"/>
        <v>2009</v>
      </c>
      <c r="C829" s="135">
        <f t="shared" si="186"/>
        <v>0.10372373602307627</v>
      </c>
      <c r="D829" s="135">
        <f t="shared" si="186"/>
        <v>0.13274130226662195</v>
      </c>
      <c r="E829" s="135">
        <f t="shared" si="186"/>
        <v>0.31522802179353637</v>
      </c>
      <c r="F829" s="135">
        <f t="shared" si="186"/>
        <v>9.0255013094591385E-2</v>
      </c>
      <c r="G829" s="135">
        <f t="shared" si="186"/>
        <v>0.1126833825612843</v>
      </c>
      <c r="H829" s="135">
        <f t="shared" si="186"/>
        <v>0.10040430534182709</v>
      </c>
      <c r="I829" s="135">
        <f t="shared" si="186"/>
        <v>6.265464721410452E-2</v>
      </c>
      <c r="J829" s="136"/>
      <c r="K829" s="136"/>
      <c r="L829" s="136"/>
      <c r="M829" s="137" t="s">
        <v>48</v>
      </c>
      <c r="N829" s="134"/>
    </row>
    <row r="830" spans="1:36" x14ac:dyDescent="0.2">
      <c r="B830">
        <f t="shared" si="185"/>
        <v>2010</v>
      </c>
      <c r="C830" s="41">
        <f t="shared" si="186"/>
        <v>-5.3520472446404566E-2</v>
      </c>
      <c r="D830" s="41">
        <f t="shared" si="186"/>
        <v>-3.8470367783101311E-2</v>
      </c>
      <c r="E830" s="41">
        <f t="shared" si="186"/>
        <v>-1.2402237620396828E-2</v>
      </c>
      <c r="F830" s="41">
        <f t="shared" si="186"/>
        <v>-4.6086643682509476E-2</v>
      </c>
      <c r="G830" s="41">
        <f t="shared" si="186"/>
        <v>6.1712483923116457E-2</v>
      </c>
      <c r="H830" s="41">
        <f t="shared" si="186"/>
        <v>-5.7436704789718296E-2</v>
      </c>
      <c r="I830" s="41">
        <f t="shared" si="186"/>
        <v>-4.0855829402758226E-2</v>
      </c>
      <c r="J830" s="41"/>
      <c r="K830" s="41"/>
      <c r="L830" s="41"/>
      <c r="M830" s="59" t="s">
        <v>45</v>
      </c>
    </row>
    <row r="831" spans="1:36" x14ac:dyDescent="0.2">
      <c r="B831">
        <f t="shared" si="185"/>
        <v>2011</v>
      </c>
      <c r="C831" s="40">
        <f t="shared" si="186"/>
        <v>-5.3294441266788506E-2</v>
      </c>
      <c r="D831" s="40">
        <f t="shared" si="186"/>
        <v>-5.5589405416982318E-2</v>
      </c>
      <c r="E831" s="40">
        <f t="shared" si="186"/>
        <v>-4.2848695222728272E-2</v>
      </c>
      <c r="F831" s="40">
        <f t="shared" si="186"/>
        <v>-4.6734211032858464E-2</v>
      </c>
      <c r="G831" s="40">
        <f t="shared" si="186"/>
        <v>-1.9255869746927501E-2</v>
      </c>
      <c r="H831" s="40">
        <f t="shared" si="186"/>
        <v>-5.7234528136377971E-2</v>
      </c>
      <c r="I831" s="40">
        <f t="shared" si="186"/>
        <v>2.6455166365951355E-2</v>
      </c>
      <c r="J831" s="41"/>
      <c r="K831" s="41"/>
      <c r="L831" s="41"/>
      <c r="M831" s="59" t="s">
        <v>45</v>
      </c>
    </row>
    <row r="832" spans="1:36" x14ac:dyDescent="0.2">
      <c r="B832">
        <f t="shared" si="185"/>
        <v>2012</v>
      </c>
      <c r="C832" s="40">
        <f t="shared" si="186"/>
        <v>1.720874216139201E-3</v>
      </c>
      <c r="D832" s="40">
        <f t="shared" si="186"/>
        <v>4.3992729457433821E-3</v>
      </c>
      <c r="E832" s="40">
        <f t="shared" si="186"/>
        <v>-2.2732084682611009E-2</v>
      </c>
      <c r="F832" s="40">
        <f t="shared" si="186"/>
        <v>8.3724585653044414E-4</v>
      </c>
      <c r="G832" s="40">
        <f t="shared" si="186"/>
        <v>3.1450407914290768E-3</v>
      </c>
      <c r="H832" s="40">
        <f t="shared" si="186"/>
        <v>-3.3034574858991084E-3</v>
      </c>
      <c r="I832" s="40">
        <f t="shared" si="186"/>
        <v>5.3442328587827603E-2</v>
      </c>
      <c r="J832" s="41"/>
      <c r="K832" s="41"/>
      <c r="L832" s="41"/>
      <c r="M832" s="59" t="s">
        <v>44</v>
      </c>
    </row>
    <row r="833" spans="1:14" x14ac:dyDescent="0.2">
      <c r="B833" s="134">
        <f t="shared" si="185"/>
        <v>2013</v>
      </c>
      <c r="C833" s="135">
        <f t="shared" si="186"/>
        <v>-3.6072035313338247E-2</v>
      </c>
      <c r="D833" s="135">
        <f t="shared" si="186"/>
        <v>-4.6507182131810154E-2</v>
      </c>
      <c r="E833" s="135">
        <f t="shared" si="186"/>
        <v>-3.0439493304498577E-2</v>
      </c>
      <c r="F833" s="135">
        <f t="shared" si="186"/>
        <v>-3.0558596062844612E-2</v>
      </c>
      <c r="G833" s="135">
        <f t="shared" si="186"/>
        <v>-1.5311941468743262E-2</v>
      </c>
      <c r="H833" s="135">
        <f t="shared" si="186"/>
        <v>-4.1695512115525357E-2</v>
      </c>
      <c r="I833" s="135">
        <f t="shared" si="186"/>
        <v>9.5929027688522961E-2</v>
      </c>
      <c r="J833" s="136"/>
      <c r="K833" s="136"/>
      <c r="L833" s="136"/>
      <c r="M833" s="137" t="s">
        <v>87</v>
      </c>
      <c r="N833" s="134"/>
    </row>
    <row r="834" spans="1:14" x14ac:dyDescent="0.2">
      <c r="B834">
        <f t="shared" si="185"/>
        <v>2014</v>
      </c>
      <c r="C834" s="40">
        <f t="shared" si="186"/>
        <v>2.7422092754855631E-2</v>
      </c>
      <c r="D834" s="40">
        <f t="shared" si="186"/>
        <v>1.4072155530097108E-2</v>
      </c>
      <c r="E834" s="40">
        <f t="shared" si="186"/>
        <v>1.1221568035236773E-2</v>
      </c>
      <c r="F834" s="40">
        <f t="shared" si="186"/>
        <v>5.2760903219663646E-2</v>
      </c>
      <c r="G834" s="40">
        <f t="shared" si="186"/>
        <v>1.0768372076077837E-2</v>
      </c>
      <c r="H834" s="40">
        <f t="shared" si="186"/>
        <v>2.992756636854832E-2</v>
      </c>
      <c r="I834" s="40">
        <f t="shared" si="186"/>
        <v>0.16280926818899566</v>
      </c>
      <c r="J834" s="41"/>
      <c r="K834" s="41"/>
      <c r="L834" s="41"/>
      <c r="M834" s="59" t="s">
        <v>45</v>
      </c>
    </row>
    <row r="835" spans="1:14" x14ac:dyDescent="0.2">
      <c r="B835">
        <f t="shared" si="185"/>
        <v>2015</v>
      </c>
      <c r="C835" s="40">
        <f t="shared" si="186"/>
        <v>-1.644265049915894E-2</v>
      </c>
      <c r="D835" s="40">
        <f t="shared" si="186"/>
        <v>-1.9304011403213361E-2</v>
      </c>
      <c r="E835" s="40">
        <f t="shared" si="186"/>
        <v>1.1234322392952301E-3</v>
      </c>
      <c r="F835" s="40">
        <f t="shared" si="186"/>
        <v>-1.2678359453382693E-2</v>
      </c>
      <c r="G835" s="40">
        <f t="shared" si="186"/>
        <v>-5.0091887991278172E-3</v>
      </c>
      <c r="H835" s="40">
        <f t="shared" si="186"/>
        <v>-9.6258592134682575E-3</v>
      </c>
      <c r="I835" s="40">
        <f t="shared" si="186"/>
        <v>-0.31294557137441936</v>
      </c>
      <c r="J835" s="41"/>
      <c r="K835" s="41"/>
      <c r="L835" s="41"/>
      <c r="M835" s="59" t="s">
        <v>45</v>
      </c>
    </row>
    <row r="836" spans="1:14" x14ac:dyDescent="0.2">
      <c r="B836">
        <f t="shared" si="185"/>
        <v>2016</v>
      </c>
      <c r="C836" s="40">
        <f t="shared" si="186"/>
        <v>-2.5328094745050378E-2</v>
      </c>
      <c r="D836" s="40">
        <f t="shared" si="186"/>
        <v>-3.2436765110123722E-2</v>
      </c>
      <c r="E836" s="40">
        <f t="shared" si="186"/>
        <v>-1.5915657205997857E-2</v>
      </c>
      <c r="F836" s="40">
        <f t="shared" si="186"/>
        <v>-1.9465113812721091E-2</v>
      </c>
      <c r="G836" s="40">
        <f t="shared" si="186"/>
        <v>-1.4682664556451508E-2</v>
      </c>
      <c r="H836" s="40">
        <f t="shared" si="186"/>
        <v>-2.659831654974798E-2</v>
      </c>
      <c r="I836" s="40">
        <f t="shared" si="186"/>
        <v>-7.6129613901070869E-2</v>
      </c>
      <c r="J836" s="41"/>
      <c r="K836" s="41"/>
      <c r="L836" s="41"/>
      <c r="M836" s="59" t="s">
        <v>45</v>
      </c>
    </row>
    <row r="837" spans="1:14" x14ac:dyDescent="0.2">
      <c r="B837">
        <f t="shared" si="185"/>
        <v>2017</v>
      </c>
      <c r="C837" s="41">
        <f t="shared" ref="C837:F847" si="187">C801/C800-1</f>
        <v>-3.5519555110867462E-2</v>
      </c>
      <c r="D837" s="40">
        <f t="shared" si="187"/>
        <v>-4.9433768490233732E-2</v>
      </c>
      <c r="E837" s="415">
        <f t="shared" si="187"/>
        <v>-8.8831022354542322E-2</v>
      </c>
      <c r="F837" s="40">
        <f t="shared" si="187"/>
        <v>-1.1363988747046361E-2</v>
      </c>
      <c r="G837" s="277"/>
      <c r="H837" s="41">
        <f t="shared" ref="H837:I847" si="188">H801/H800-1</f>
        <v>5.7823280375055131E-2</v>
      </c>
      <c r="I837" s="40">
        <f t="shared" si="188"/>
        <v>-2.7775732977642908E-2</v>
      </c>
      <c r="J837" s="41"/>
      <c r="K837" s="41"/>
      <c r="L837" s="41"/>
      <c r="M837" s="59" t="s">
        <v>45</v>
      </c>
    </row>
    <row r="838" spans="1:14" x14ac:dyDescent="0.2">
      <c r="B838">
        <f t="shared" si="185"/>
        <v>2018</v>
      </c>
      <c r="C838" s="41">
        <f t="shared" si="187"/>
        <v>2.3049012869595042E-2</v>
      </c>
      <c r="D838" s="40">
        <f t="shared" si="187"/>
        <v>2.1872106722772289E-2</v>
      </c>
      <c r="E838" s="415">
        <f t="shared" si="187"/>
        <v>2.7061761836012277E-2</v>
      </c>
      <c r="F838" s="40">
        <f t="shared" si="187"/>
        <v>1.6451957892249736E-2</v>
      </c>
      <c r="G838" s="277"/>
      <c r="H838" s="41">
        <f t="shared" si="188"/>
        <v>1.8207843391320644E-2</v>
      </c>
      <c r="I838" s="40">
        <f t="shared" si="188"/>
        <v>-3.5286755418673432E-2</v>
      </c>
      <c r="J838" s="41"/>
      <c r="K838" s="41"/>
      <c r="L838" s="41"/>
      <c r="M838" s="59" t="s">
        <v>45</v>
      </c>
    </row>
    <row r="839" spans="1:14" x14ac:dyDescent="0.2">
      <c r="B839">
        <f t="shared" si="185"/>
        <v>2019</v>
      </c>
      <c r="C839" s="41">
        <f t="shared" si="187"/>
        <v>-2.7629655078948878E-2</v>
      </c>
      <c r="D839" s="40">
        <f t="shared" si="187"/>
        <v>-3.1105885414753565E-2</v>
      </c>
      <c r="E839" s="415">
        <f t="shared" si="187"/>
        <v>-2.9221641117567421E-2</v>
      </c>
      <c r="F839" s="40">
        <f t="shared" si="187"/>
        <v>-3.6431843460730584E-2</v>
      </c>
      <c r="G839" s="277"/>
      <c r="H839" s="41">
        <f t="shared" si="188"/>
        <v>-2.1908329800232496E-2</v>
      </c>
      <c r="I839" s="40">
        <f t="shared" si="188"/>
        <v>-6.2076902443972237E-2</v>
      </c>
      <c r="J839" s="41"/>
      <c r="K839" s="41"/>
      <c r="L839" s="41"/>
      <c r="M839" s="59" t="s">
        <v>45</v>
      </c>
    </row>
    <row r="840" spans="1:14" x14ac:dyDescent="0.2">
      <c r="B840" s="9">
        <f t="shared" si="185"/>
        <v>2020</v>
      </c>
      <c r="C840" s="429">
        <f t="shared" si="187"/>
        <v>-7.1736194904969519E-2</v>
      </c>
      <c r="D840" s="429">
        <f t="shared" si="187"/>
        <v>-9.1199035799244266E-2</v>
      </c>
      <c r="E840" s="429">
        <f t="shared" si="187"/>
        <v>-0.1059227421863177</v>
      </c>
      <c r="F840" s="429">
        <f t="shared" si="187"/>
        <v>-7.148950229085238E-2</v>
      </c>
      <c r="G840" s="430"/>
      <c r="H840" s="429">
        <f t="shared" si="188"/>
        <v>-7.007678006212148E-2</v>
      </c>
      <c r="I840" s="429">
        <f t="shared" si="188"/>
        <v>-3.8013057959224383E-2</v>
      </c>
      <c r="J840" s="431"/>
      <c r="K840" s="431"/>
      <c r="L840" s="41"/>
      <c r="M840" s="59" t="s">
        <v>45</v>
      </c>
    </row>
    <row r="841" spans="1:14" x14ac:dyDescent="0.2">
      <c r="B841" s="426">
        <f t="shared" si="185"/>
        <v>2021</v>
      </c>
      <c r="C841" s="427">
        <f t="shared" si="187"/>
        <v>0.16868236849186879</v>
      </c>
      <c r="D841" s="427">
        <f t="shared" si="187"/>
        <v>0.17412520941030962</v>
      </c>
      <c r="E841" s="427">
        <f t="shared" si="187"/>
        <v>0.14805058568589002</v>
      </c>
      <c r="F841" s="427">
        <f t="shared" si="187"/>
        <v>0.14705237539279303</v>
      </c>
      <c r="G841" s="277"/>
      <c r="H841" s="427">
        <f t="shared" si="188"/>
        <v>0.16418585281656761</v>
      </c>
      <c r="I841" s="427">
        <f t="shared" si="188"/>
        <v>0.20238669039946711</v>
      </c>
      <c r="J841" s="428"/>
      <c r="K841" s="428"/>
      <c r="L841" s="136"/>
      <c r="M841" s="413" t="s">
        <v>346</v>
      </c>
      <c r="N841" s="134"/>
    </row>
    <row r="842" spans="1:14" x14ac:dyDescent="0.2">
      <c r="B842" s="362">
        <f t="shared" si="185"/>
        <v>2022</v>
      </c>
      <c r="C842" s="411">
        <f t="shared" si="187"/>
        <v>7.7580268397318575E-2</v>
      </c>
      <c r="D842" s="411">
        <f t="shared" si="187"/>
        <v>3.8790145645512419E-2</v>
      </c>
      <c r="E842" s="411">
        <f t="shared" si="187"/>
        <v>1.5067417187525356E-2</v>
      </c>
      <c r="F842" s="411">
        <f t="shared" si="187"/>
        <v>0.17210632828592298</v>
      </c>
      <c r="G842" s="277"/>
      <c r="H842" s="411">
        <f t="shared" si="188"/>
        <v>7.7888036621770684E-2</v>
      </c>
      <c r="I842" s="411">
        <f t="shared" si="188"/>
        <v>0.24694989721057081</v>
      </c>
      <c r="J842" s="412"/>
      <c r="K842" s="412"/>
      <c r="L842" s="412"/>
      <c r="M842" s="414" t="s">
        <v>347</v>
      </c>
      <c r="N842" s="362"/>
    </row>
    <row r="843" spans="1:14" x14ac:dyDescent="0.2">
      <c r="B843">
        <f t="shared" si="185"/>
        <v>2023</v>
      </c>
      <c r="C843" s="40">
        <f t="shared" si="187"/>
        <v>0.16473453827999895</v>
      </c>
      <c r="D843" s="40">
        <f t="shared" si="187"/>
        <v>0.15216429588514302</v>
      </c>
      <c r="E843" s="40">
        <f t="shared" si="187"/>
        <v>0.26064644256570935</v>
      </c>
      <c r="F843" s="40">
        <f t="shared" si="187"/>
        <v>0.19938947835379839</v>
      </c>
      <c r="G843" s="277"/>
      <c r="H843" s="40">
        <f t="shared" si="188"/>
        <v>0.14653461607597973</v>
      </c>
      <c r="I843" s="40">
        <f t="shared" si="188"/>
        <v>0.13455441998630446</v>
      </c>
      <c r="J843" s="41"/>
      <c r="K843" s="41"/>
      <c r="L843" s="41"/>
      <c r="M843" s="414" t="s">
        <v>344</v>
      </c>
    </row>
    <row r="844" spans="1:14" x14ac:dyDescent="0.2">
      <c r="B844">
        <f t="shared" si="185"/>
        <v>2024</v>
      </c>
      <c r="C844" s="40">
        <f t="shared" si="187"/>
        <v>9.0702982681076794E-3</v>
      </c>
      <c r="D844" s="40">
        <f t="shared" si="187"/>
        <v>5.8970836197367316E-3</v>
      </c>
      <c r="E844" s="40">
        <f t="shared" si="187"/>
        <v>4.9893429477832596E-2</v>
      </c>
      <c r="F844" s="40">
        <f t="shared" si="187"/>
        <v>1.5432724999754344E-2</v>
      </c>
      <c r="G844" s="277"/>
      <c r="H844" s="40">
        <f t="shared" si="188"/>
        <v>1.7741540060809635E-2</v>
      </c>
      <c r="I844" s="40">
        <f t="shared" si="188"/>
        <v>3.5912431560182423E-2</v>
      </c>
      <c r="J844" s="41"/>
      <c r="K844" s="41"/>
      <c r="L844" s="41"/>
      <c r="M844" s="59" t="s">
        <v>44</v>
      </c>
    </row>
    <row r="845" spans="1:14" x14ac:dyDescent="0.2">
      <c r="B845">
        <f t="shared" si="185"/>
        <v>2025</v>
      </c>
      <c r="C845" s="40">
        <f t="shared" si="187"/>
        <v>-5.4948463021278759E-2</v>
      </c>
      <c r="D845" s="40">
        <f t="shared" si="187"/>
        <v>-5.9668940201704879E-2</v>
      </c>
      <c r="E845" s="40">
        <f t="shared" si="187"/>
        <v>-7.8005599849626739E-2</v>
      </c>
      <c r="F845" s="40">
        <f t="shared" si="187"/>
        <v>-3.11478235655549E-3</v>
      </c>
      <c r="G845" s="277"/>
      <c r="H845" s="40">
        <f t="shared" si="188"/>
        <v>-4.3045324324324397E-2</v>
      </c>
      <c r="I845" s="40">
        <f t="shared" si="188"/>
        <v>-5.494846302127887E-2</v>
      </c>
      <c r="J845" s="41"/>
      <c r="K845" s="41"/>
      <c r="L845" s="41"/>
      <c r="M845" s="59" t="s">
        <v>44</v>
      </c>
    </row>
    <row r="846" spans="1:14" x14ac:dyDescent="0.2">
      <c r="B846">
        <f t="shared" si="185"/>
        <v>2026</v>
      </c>
      <c r="C846" s="40">
        <f t="shared" si="187"/>
        <v>-5.449819440177972E-3</v>
      </c>
      <c r="D846" s="40">
        <f t="shared" si="187"/>
        <v>-6.8463625547873219E-3</v>
      </c>
      <c r="E846" s="40">
        <f t="shared" si="187"/>
        <v>-1.1136841696616551E-2</v>
      </c>
      <c r="F846" s="40">
        <f t="shared" si="187"/>
        <v>-1.7584984474027232E-3</v>
      </c>
      <c r="G846" s="277"/>
      <c r="H846" s="40">
        <f t="shared" si="188"/>
        <v>-1.1983581908905361E-3</v>
      </c>
      <c r="I846" s="40">
        <f t="shared" si="188"/>
        <v>-5.449819440177528E-3</v>
      </c>
    </row>
    <row r="847" spans="1:14" x14ac:dyDescent="0.2">
      <c r="A847" s="62"/>
      <c r="B847" s="62">
        <f t="shared" si="185"/>
        <v>2027</v>
      </c>
      <c r="C847" s="425">
        <f t="shared" si="187"/>
        <v>3.2482714557711123E-3</v>
      </c>
      <c r="D847" s="425">
        <f t="shared" si="187"/>
        <v>3.0478728300828983E-3</v>
      </c>
      <c r="E847" s="425">
        <f t="shared" si="187"/>
        <v>1.8358587750300082E-4</v>
      </c>
      <c r="F847" s="425">
        <f t="shared" si="187"/>
        <v>4.3355281806409796E-3</v>
      </c>
      <c r="G847" s="277"/>
      <c r="H847" s="425">
        <f t="shared" si="188"/>
        <v>6.8554743965605347E-3</v>
      </c>
      <c r="I847" s="425">
        <f t="shared" si="188"/>
        <v>3.2482714557704462E-3</v>
      </c>
    </row>
    <row r="848" spans="1:14" x14ac:dyDescent="0.2">
      <c r="A848" s="418"/>
      <c r="B848" s="418"/>
      <c r="C848" s="418"/>
      <c r="D848" s="418"/>
      <c r="E848" s="418"/>
      <c r="F848" s="418"/>
      <c r="G848" s="418"/>
      <c r="H848" s="418"/>
      <c r="I848" s="418"/>
      <c r="J848" s="418"/>
      <c r="K848" s="418"/>
      <c r="L848" s="418"/>
      <c r="M848" s="418"/>
      <c r="N848" s="418"/>
    </row>
    <row r="849" spans="1:13" x14ac:dyDescent="0.2">
      <c r="A849" s="375" t="s">
        <v>46</v>
      </c>
      <c r="B849">
        <v>2049</v>
      </c>
      <c r="C849" s="47">
        <f>AVERAGE(C710:C721)</f>
        <v>0.11499224433826366</v>
      </c>
      <c r="D849" s="47">
        <f>AVERAGE(D710:D721)</f>
        <v>9.2818634306911507E-2</v>
      </c>
      <c r="E849" s="47">
        <f>AVERAGE(E710:E721)</f>
        <v>8.8664763128523241E-2</v>
      </c>
      <c r="F849" s="47">
        <f>AVERAGE(F710:F721)</f>
        <v>0.17075049513137933</v>
      </c>
      <c r="G849" s="232"/>
      <c r="H849" s="47">
        <f>AVERAGE(H710:H721)</f>
        <v>0.13369516326279021</v>
      </c>
      <c r="I849" s="47">
        <f>AVERAGE(I710:I721)</f>
        <v>0.24137200307800533</v>
      </c>
      <c r="J849" s="1"/>
      <c r="K849" s="1"/>
      <c r="L849" s="1"/>
      <c r="M849" s="59" t="s">
        <v>44</v>
      </c>
    </row>
    <row r="850" spans="1:13" x14ac:dyDescent="0.2">
      <c r="A850" s="375" t="s">
        <v>46</v>
      </c>
      <c r="B850">
        <v>2050</v>
      </c>
      <c r="C850" s="47">
        <f>AVERAGE(C722:C733)</f>
        <v>0.11490363092093235</v>
      </c>
      <c r="D850" s="47">
        <f>AVERAGE(D722:D733)</f>
        <v>9.2647773050958129E-2</v>
      </c>
      <c r="E850" s="47">
        <f>AVERAGE(E722:E733)</f>
        <v>8.8538362340590815E-2</v>
      </c>
      <c r="F850" s="47">
        <f>AVERAGE(F722:F733)</f>
        <v>0.17096467700961016</v>
      </c>
      <c r="G850" s="232"/>
      <c r="H850" s="47">
        <f>AVERAGE(H722:H733)</f>
        <v>0.13414589417897932</v>
      </c>
      <c r="I850" s="47">
        <f>AVERAGE(I722:I733)</f>
        <v>0.24118600098574308</v>
      </c>
      <c r="J850" s="1"/>
      <c r="K850" s="1"/>
      <c r="L850" s="1"/>
      <c r="M850" s="59" t="s">
        <v>44</v>
      </c>
    </row>
    <row r="851" spans="1:13" x14ac:dyDescent="0.2">
      <c r="A851" s="61" t="s">
        <v>47</v>
      </c>
      <c r="B851" s="62"/>
      <c r="C851" s="63">
        <f>+C850/C849-1</f>
        <v>-7.7060342496348966E-4</v>
      </c>
      <c r="D851" s="63">
        <f t="shared" ref="D851:H851" si="189">+D850/D849-1</f>
        <v>-1.8408076915720217E-3</v>
      </c>
      <c r="E851" s="63">
        <f t="shared" si="189"/>
        <v>-1.425603401761788E-3</v>
      </c>
      <c r="F851" s="63">
        <f t="shared" si="189"/>
        <v>1.2543558252409159E-3</v>
      </c>
      <c r="G851" s="233"/>
      <c r="H851" s="63">
        <f t="shared" si="189"/>
        <v>3.371333002549548E-3</v>
      </c>
      <c r="I851" s="63">
        <f t="shared" ref="I851" si="190">+I850/I849-1</f>
        <v>-7.7060342496360068E-4</v>
      </c>
      <c r="J851" s="421"/>
      <c r="K851" s="1"/>
      <c r="L851" s="1"/>
      <c r="M851" s="4"/>
    </row>
    <row r="856" spans="1:13" x14ac:dyDescent="0.2">
      <c r="B856" s="119" t="s">
        <v>80</v>
      </c>
    </row>
    <row r="857" spans="1:13" x14ac:dyDescent="0.2">
      <c r="B857">
        <v>2007</v>
      </c>
      <c r="C857" s="117">
        <f>+C791-'Price Forecast Inputs'!D7</f>
        <v>0</v>
      </c>
      <c r="D857" s="117">
        <f>+D791-'Price Forecast Inputs'!F7</f>
        <v>0</v>
      </c>
      <c r="E857" s="117">
        <f>+E791-'Price Forecast Inputs'!G7</f>
        <v>0</v>
      </c>
      <c r="F857" s="117">
        <f>+F791-'Price Forecast Inputs'!C7</f>
        <v>0</v>
      </c>
      <c r="G857" s="117">
        <f>+G791-'Price Forecast Inputs'!I7</f>
        <v>0</v>
      </c>
      <c r="H857" s="117">
        <f>+H791-'Price Forecast Inputs'!H7</f>
        <v>0</v>
      </c>
      <c r="I857" s="117">
        <f>+I791-'Price Forecast Inputs'!E7</f>
        <v>0</v>
      </c>
      <c r="J857" s="422"/>
    </row>
    <row r="858" spans="1:13" x14ac:dyDescent="0.2">
      <c r="B858">
        <f>+B857+1</f>
        <v>2008</v>
      </c>
      <c r="C858" s="117">
        <f>+C792-'Price Forecast Inputs'!D8</f>
        <v>0</v>
      </c>
      <c r="D858" s="117">
        <f>+D792-'Price Forecast Inputs'!F8</f>
        <v>0</v>
      </c>
      <c r="E858" s="117">
        <f>+E792-'Price Forecast Inputs'!G8</f>
        <v>0</v>
      </c>
      <c r="F858" s="117">
        <f>+F792-'Price Forecast Inputs'!C8</f>
        <v>0</v>
      </c>
      <c r="G858" s="117">
        <f>+G792-'Price Forecast Inputs'!I8</f>
        <v>0</v>
      </c>
      <c r="H858" s="117">
        <f>+H792-'Price Forecast Inputs'!H8</f>
        <v>0</v>
      </c>
      <c r="I858" s="117">
        <f>+I792-'Price Forecast Inputs'!E8</f>
        <v>0</v>
      </c>
      <c r="J858" s="422"/>
    </row>
    <row r="859" spans="1:13" x14ac:dyDescent="0.2">
      <c r="B859">
        <f t="shared" ref="B859:B875" si="191">+B858+1</f>
        <v>2009</v>
      </c>
      <c r="C859" s="117">
        <f>+C793-'Price Forecast Inputs'!D9</f>
        <v>0</v>
      </c>
      <c r="D859" s="117">
        <f>+D793-'Price Forecast Inputs'!F9</f>
        <v>0</v>
      </c>
      <c r="E859" s="117">
        <f>+E793-'Price Forecast Inputs'!G9</f>
        <v>0</v>
      </c>
      <c r="F859" s="117">
        <f>+F793-'Price Forecast Inputs'!C9</f>
        <v>0</v>
      </c>
      <c r="G859" s="117">
        <f>+G793-'Price Forecast Inputs'!I9</f>
        <v>0</v>
      </c>
      <c r="H859" s="117">
        <f>+H793-'Price Forecast Inputs'!H9</f>
        <v>0</v>
      </c>
      <c r="I859" s="117">
        <f>+I793-'Price Forecast Inputs'!E9</f>
        <v>0</v>
      </c>
      <c r="J859" s="422"/>
    </row>
    <row r="860" spans="1:13" x14ac:dyDescent="0.2">
      <c r="B860">
        <f t="shared" si="191"/>
        <v>2010</v>
      </c>
      <c r="C860" s="117">
        <f>+C794-'Price Forecast Inputs'!D10</f>
        <v>0</v>
      </c>
      <c r="D860" s="117">
        <f>+D794-'Price Forecast Inputs'!F10</f>
        <v>0</v>
      </c>
      <c r="E860" s="117">
        <f>+E794-'Price Forecast Inputs'!G10</f>
        <v>0</v>
      </c>
      <c r="F860" s="117">
        <f>+F794-'Price Forecast Inputs'!C10</f>
        <v>0</v>
      </c>
      <c r="G860" s="117">
        <f>+G794-'Price Forecast Inputs'!I10</f>
        <v>0</v>
      </c>
      <c r="H860" s="117">
        <f>+H794-'Price Forecast Inputs'!H10</f>
        <v>0</v>
      </c>
      <c r="I860" s="117">
        <f>+I794-'Price Forecast Inputs'!E10</f>
        <v>0</v>
      </c>
      <c r="J860" s="422"/>
    </row>
    <row r="861" spans="1:13" x14ac:dyDescent="0.2">
      <c r="B861">
        <f t="shared" si="191"/>
        <v>2011</v>
      </c>
      <c r="C861" s="117">
        <f>+C795-'Price Forecast Inputs'!D11</f>
        <v>0</v>
      </c>
      <c r="D861" s="117">
        <f>+D795-'Price Forecast Inputs'!F11</f>
        <v>0</v>
      </c>
      <c r="E861" s="117">
        <f>+E795-'Price Forecast Inputs'!G11</f>
        <v>0</v>
      </c>
      <c r="F861" s="117">
        <f>+F795-'Price Forecast Inputs'!C11</f>
        <v>0</v>
      </c>
      <c r="G861" s="117">
        <f>+G795-'Price Forecast Inputs'!I11</f>
        <v>0</v>
      </c>
      <c r="H861" s="117">
        <f>+H795-'Price Forecast Inputs'!H11</f>
        <v>0</v>
      </c>
      <c r="I861" s="117">
        <f>+I795-'Price Forecast Inputs'!E11</f>
        <v>0</v>
      </c>
      <c r="J861" s="422"/>
    </row>
    <row r="862" spans="1:13" x14ac:dyDescent="0.2">
      <c r="B862">
        <f t="shared" si="191"/>
        <v>2012</v>
      </c>
      <c r="C862" s="117">
        <f>+C796-'Price Forecast Inputs'!D12</f>
        <v>0</v>
      </c>
      <c r="D862" s="117">
        <f>+D796-'Price Forecast Inputs'!F12</f>
        <v>0</v>
      </c>
      <c r="E862" s="117">
        <f>+E796-'Price Forecast Inputs'!G12</f>
        <v>0</v>
      </c>
      <c r="F862" s="117">
        <f>+F796-'Price Forecast Inputs'!C12</f>
        <v>0</v>
      </c>
      <c r="G862" s="117">
        <f>+G796-'Price Forecast Inputs'!I12</f>
        <v>0</v>
      </c>
      <c r="H862" s="117">
        <f>+H796-'Price Forecast Inputs'!H12</f>
        <v>0</v>
      </c>
      <c r="I862" s="117">
        <f>+I796-'Price Forecast Inputs'!E12</f>
        <v>0</v>
      </c>
      <c r="J862" s="422"/>
    </row>
    <row r="863" spans="1:13" x14ac:dyDescent="0.2">
      <c r="B863">
        <f t="shared" si="191"/>
        <v>2013</v>
      </c>
      <c r="C863" s="234">
        <f>+C797-'Price Forecast Inputs'!D13</f>
        <v>0</v>
      </c>
      <c r="D863" s="235">
        <f>+D797-'Price Forecast Inputs'!F13</f>
        <v>0</v>
      </c>
      <c r="E863" s="234">
        <f>+E797-'Price Forecast Inputs'!G13</f>
        <v>0</v>
      </c>
      <c r="F863" s="235">
        <f>+F797-'Price Forecast Inputs'!C13</f>
        <v>0</v>
      </c>
      <c r="G863" s="234">
        <f>+G797-'Price Forecast Inputs'!I13</f>
        <v>0</v>
      </c>
      <c r="H863" s="235">
        <f>+H797-'Price Forecast Inputs'!H13</f>
        <v>0</v>
      </c>
      <c r="I863" s="234">
        <f>+I797-'Price Forecast Inputs'!E13</f>
        <v>0</v>
      </c>
      <c r="J863" s="423"/>
    </row>
    <row r="864" spans="1:13" x14ac:dyDescent="0.2">
      <c r="B864">
        <f t="shared" si="191"/>
        <v>2014</v>
      </c>
      <c r="C864" s="118">
        <f>+C798-'Price Forecast Inputs'!D14</f>
        <v>0</v>
      </c>
      <c r="D864" s="118">
        <f>+D798-'Price Forecast Inputs'!F14</f>
        <v>0</v>
      </c>
      <c r="E864" s="118">
        <f>+E798-'Price Forecast Inputs'!G14</f>
        <v>0</v>
      </c>
      <c r="F864" s="118">
        <f>+F798-'Price Forecast Inputs'!C14</f>
        <v>0</v>
      </c>
      <c r="G864" s="118">
        <f>+G798-'Price Forecast Inputs'!I14</f>
        <v>0</v>
      </c>
      <c r="H864" s="118">
        <f>+H798-'Price Forecast Inputs'!H14</f>
        <v>0</v>
      </c>
      <c r="I864" s="118">
        <f>+I798-'Price Forecast Inputs'!E14</f>
        <v>0</v>
      </c>
      <c r="J864" s="424"/>
    </row>
    <row r="865" spans="2:11" x14ac:dyDescent="0.2">
      <c r="B865">
        <f t="shared" si="191"/>
        <v>2015</v>
      </c>
      <c r="C865" s="118">
        <f>+C799-'Price Forecast Inputs'!D15</f>
        <v>0</v>
      </c>
      <c r="D865" s="118">
        <f>+D799-'Price Forecast Inputs'!F15</f>
        <v>0</v>
      </c>
      <c r="E865" s="118">
        <f>+E799-'Price Forecast Inputs'!G15</f>
        <v>0</v>
      </c>
      <c r="F865" s="118">
        <f>+F799-'Price Forecast Inputs'!C15</f>
        <v>0</v>
      </c>
      <c r="G865" s="118">
        <f>+G799-'Price Forecast Inputs'!I15</f>
        <v>0</v>
      </c>
      <c r="H865" s="118">
        <f>+H799-'Price Forecast Inputs'!H15</f>
        <v>0</v>
      </c>
      <c r="I865" s="118">
        <f>+I799-'Price Forecast Inputs'!E15</f>
        <v>0</v>
      </c>
      <c r="J865" s="424"/>
    </row>
    <row r="866" spans="2:11" x14ac:dyDescent="0.2">
      <c r="B866">
        <f t="shared" si="191"/>
        <v>2016</v>
      </c>
      <c r="C866" s="118">
        <f>+C800-'Price Forecast Inputs'!D16</f>
        <v>0</v>
      </c>
      <c r="D866" s="118">
        <f>+D800-'Price Forecast Inputs'!F16</f>
        <v>0</v>
      </c>
      <c r="E866" s="118">
        <f>+E800-'Price Forecast Inputs'!G16</f>
        <v>0</v>
      </c>
      <c r="F866" s="118">
        <f>+F800-'Price Forecast Inputs'!C16</f>
        <v>0</v>
      </c>
      <c r="G866" s="118">
        <f>+G800-'Price Forecast Inputs'!I16</f>
        <v>0</v>
      </c>
      <c r="H866" s="118">
        <f>+H800-'Price Forecast Inputs'!H16</f>
        <v>0</v>
      </c>
      <c r="I866" s="118">
        <f>+I800-'Price Forecast Inputs'!E16</f>
        <v>0</v>
      </c>
      <c r="J866" s="424"/>
    </row>
    <row r="867" spans="2:11" x14ac:dyDescent="0.2">
      <c r="B867">
        <f t="shared" si="191"/>
        <v>2017</v>
      </c>
      <c r="C867" s="118">
        <f>+C801-'Price Forecast Inputs'!D17</f>
        <v>0</v>
      </c>
      <c r="D867" s="118">
        <f>+D801-'Price Forecast Inputs'!F17</f>
        <v>0</v>
      </c>
      <c r="E867" s="118">
        <f>+E801-'Price Forecast Inputs'!G17</f>
        <v>0</v>
      </c>
      <c r="F867" s="118">
        <f>+F801-'Price Forecast Inputs'!C17</f>
        <v>0</v>
      </c>
      <c r="G867" s="118">
        <f>+G801-'Price Forecast Inputs'!I17</f>
        <v>0</v>
      </c>
      <c r="H867" s="118">
        <f>+H801-'Price Forecast Inputs'!H17</f>
        <v>0</v>
      </c>
      <c r="I867" s="118">
        <f>+I801-'Price Forecast Inputs'!E17</f>
        <v>0</v>
      </c>
      <c r="J867" s="424"/>
    </row>
    <row r="868" spans="2:11" x14ac:dyDescent="0.2">
      <c r="B868">
        <f t="shared" si="191"/>
        <v>2018</v>
      </c>
      <c r="C868" s="118">
        <f>+C802-'Price Forecast Inputs'!D18</f>
        <v>0</v>
      </c>
      <c r="D868" s="118">
        <f>+D802-'Price Forecast Inputs'!F18</f>
        <v>0</v>
      </c>
      <c r="E868" s="118">
        <f>+E802-'Price Forecast Inputs'!G18</f>
        <v>0</v>
      </c>
      <c r="F868" s="118">
        <f>+F802-'Price Forecast Inputs'!C18</f>
        <v>0</v>
      </c>
      <c r="G868" s="118">
        <f>+G802-'Price Forecast Inputs'!I18</f>
        <v>0</v>
      </c>
      <c r="H868" s="118">
        <f>+H802-'Price Forecast Inputs'!H18</f>
        <v>0</v>
      </c>
      <c r="I868" s="118">
        <f>+I802-'Price Forecast Inputs'!E18</f>
        <v>0</v>
      </c>
      <c r="J868" s="424"/>
    </row>
    <row r="869" spans="2:11" x14ac:dyDescent="0.2">
      <c r="B869">
        <f t="shared" si="191"/>
        <v>2019</v>
      </c>
      <c r="C869" s="118">
        <f>+C803-'Price Forecast Inputs'!D19</f>
        <v>0</v>
      </c>
      <c r="D869" s="118">
        <f>+D803-'Price Forecast Inputs'!F19</f>
        <v>0</v>
      </c>
      <c r="E869" s="118">
        <f>+E803-'Price Forecast Inputs'!G19</f>
        <v>0</v>
      </c>
      <c r="F869" s="118">
        <f>+F803-'Price Forecast Inputs'!C19</f>
        <v>0</v>
      </c>
      <c r="G869" s="118">
        <f>+G803-'Price Forecast Inputs'!I19</f>
        <v>0</v>
      </c>
      <c r="H869" s="118">
        <f>+H803-'Price Forecast Inputs'!H19</f>
        <v>0</v>
      </c>
      <c r="I869" s="118">
        <f>+I803-'Price Forecast Inputs'!E19</f>
        <v>0</v>
      </c>
      <c r="J869" s="424"/>
    </row>
    <row r="870" spans="2:11" x14ac:dyDescent="0.2">
      <c r="B870">
        <f t="shared" si="191"/>
        <v>2020</v>
      </c>
      <c r="C870" s="118">
        <f>+C804-'Price Forecast Inputs'!D20</f>
        <v>0</v>
      </c>
      <c r="D870" s="118">
        <f>+D804-'Price Forecast Inputs'!F20</f>
        <v>0</v>
      </c>
      <c r="E870" s="118">
        <f>+E804-'Price Forecast Inputs'!G20</f>
        <v>0</v>
      </c>
      <c r="F870" s="118">
        <f>+F804-'Price Forecast Inputs'!C20</f>
        <v>0</v>
      </c>
      <c r="G870" s="118">
        <f>+G804-'Price Forecast Inputs'!I20</f>
        <v>0</v>
      </c>
      <c r="H870" s="118">
        <f>+H804-'Price Forecast Inputs'!H20</f>
        <v>0</v>
      </c>
      <c r="I870" s="118">
        <f>+I804-'Price Forecast Inputs'!E20</f>
        <v>0</v>
      </c>
      <c r="J870" s="424"/>
    </row>
    <row r="871" spans="2:11" x14ac:dyDescent="0.2">
      <c r="B871">
        <f t="shared" si="191"/>
        <v>2021</v>
      </c>
      <c r="C871" s="118">
        <f>+C805-'Price Forecast Inputs'!D21</f>
        <v>0</v>
      </c>
      <c r="D871" s="118">
        <f>+D805-'Price Forecast Inputs'!F21</f>
        <v>0</v>
      </c>
      <c r="E871" s="118">
        <f>+E805-'Price Forecast Inputs'!G21</f>
        <v>0</v>
      </c>
      <c r="F871" s="118">
        <f>+F805-'Price Forecast Inputs'!C21</f>
        <v>0</v>
      </c>
      <c r="G871" s="118">
        <f>+G805-'Price Forecast Inputs'!I21</f>
        <v>0</v>
      </c>
      <c r="H871" s="118">
        <f>+H805-'Price Forecast Inputs'!H21</f>
        <v>0</v>
      </c>
      <c r="I871" s="118">
        <f>+I805-'Price Forecast Inputs'!E21</f>
        <v>0</v>
      </c>
      <c r="J871" s="424"/>
    </row>
    <row r="872" spans="2:11" x14ac:dyDescent="0.2">
      <c r="B872">
        <f t="shared" si="191"/>
        <v>2022</v>
      </c>
      <c r="C872" s="118">
        <f>+C806-'Price Forecast Inputs'!D22</f>
        <v>0</v>
      </c>
      <c r="D872" s="118">
        <f>+D806-'Price Forecast Inputs'!F22</f>
        <v>0</v>
      </c>
      <c r="E872" s="118">
        <f>+E806-'Price Forecast Inputs'!G22</f>
        <v>0</v>
      </c>
      <c r="F872" s="118">
        <f>+F806-'Price Forecast Inputs'!C22</f>
        <v>0</v>
      </c>
      <c r="G872" s="118">
        <f>+G806-'Price Forecast Inputs'!I22</f>
        <v>0</v>
      </c>
      <c r="H872" s="118">
        <f>+H806-'Price Forecast Inputs'!H22</f>
        <v>0</v>
      </c>
      <c r="I872" s="118">
        <f>+I806-'Price Forecast Inputs'!E22</f>
        <v>0</v>
      </c>
      <c r="J872" s="424"/>
    </row>
    <row r="873" spans="2:11" x14ac:dyDescent="0.2">
      <c r="B873">
        <f t="shared" si="191"/>
        <v>2023</v>
      </c>
      <c r="C873" s="118">
        <f>+C807-'Price Forecast Inputs'!D23</f>
        <v>-8.1991359846528278E-4</v>
      </c>
      <c r="D873" s="118">
        <f>+D807-'Price Forecast Inputs'!F23</f>
        <v>-1.0627152085804226E-4</v>
      </c>
      <c r="E873" s="118">
        <f>+E807-'Price Forecast Inputs'!G23</f>
        <v>-3.3996673722779258E-3</v>
      </c>
      <c r="F873" s="118">
        <f>+F807-'Price Forecast Inputs'!C23</f>
        <v>-2.4739506974841841E-3</v>
      </c>
      <c r="G873" s="118">
        <f>+G807-'Price Forecast Inputs'!I23</f>
        <v>0</v>
      </c>
      <c r="H873" s="118">
        <f>+H807-'Price Forecast Inputs'!H23</f>
        <v>-6.4426133929876284E-4</v>
      </c>
      <c r="I873" s="118">
        <f>+I807-'Price Forecast Inputs'!E23</f>
        <v>-8.4065297570306008E-3</v>
      </c>
      <c r="J873" s="424"/>
      <c r="K873" s="45" t="s">
        <v>348</v>
      </c>
    </row>
    <row r="874" spans="2:11" x14ac:dyDescent="0.2">
      <c r="B874">
        <f t="shared" si="191"/>
        <v>2024</v>
      </c>
      <c r="C874" s="118">
        <f>+C808-'Price Forecast Inputs'!D24</f>
        <v>0</v>
      </c>
      <c r="D874" s="118">
        <f>+D808-'Price Forecast Inputs'!F24</f>
        <v>0</v>
      </c>
      <c r="E874" s="118">
        <f>+E808-'Price Forecast Inputs'!G24</f>
        <v>0</v>
      </c>
      <c r="F874" s="118">
        <f>+F808-'Price Forecast Inputs'!C24</f>
        <v>0</v>
      </c>
      <c r="G874" s="118">
        <f>+G808-'Price Forecast Inputs'!I24</f>
        <v>0</v>
      </c>
      <c r="H874" s="118">
        <f>+H808-'Price Forecast Inputs'!H24</f>
        <v>0</v>
      </c>
      <c r="I874" s="118">
        <f>+I808-'Price Forecast Inputs'!E24</f>
        <v>0</v>
      </c>
      <c r="J874" s="424"/>
    </row>
    <row r="875" spans="2:11" x14ac:dyDescent="0.2">
      <c r="B875">
        <f t="shared" si="191"/>
        <v>2025</v>
      </c>
      <c r="C875" s="118">
        <f>+C809-'Price Forecast Inputs'!D25</f>
        <v>0</v>
      </c>
      <c r="D875" s="118">
        <f>+D809-'Price Forecast Inputs'!F25</f>
        <v>0</v>
      </c>
      <c r="E875" s="118">
        <f>+E809-'Price Forecast Inputs'!G25</f>
        <v>0</v>
      </c>
      <c r="F875" s="118">
        <f>+F809-'Price Forecast Inputs'!C25</f>
        <v>0</v>
      </c>
      <c r="G875" s="118">
        <f>+G809-'Price Forecast Inputs'!I25</f>
        <v>0</v>
      </c>
      <c r="H875" s="118">
        <f>+H809-'Price Forecast Inputs'!H25</f>
        <v>0</v>
      </c>
      <c r="I875" s="118">
        <f>+I809-'Price Forecast Inputs'!E25</f>
        <v>0</v>
      </c>
      <c r="J875" s="424"/>
    </row>
    <row r="876" spans="2:11" x14ac:dyDescent="0.2">
      <c r="C876" s="118"/>
      <c r="D876" s="118"/>
      <c r="E876" s="118"/>
      <c r="F876" s="118"/>
      <c r="G876" s="118"/>
      <c r="H876" s="118"/>
      <c r="I876" s="118"/>
      <c r="J876" s="424"/>
    </row>
    <row r="877" spans="2:11" x14ac:dyDescent="0.2">
      <c r="C877" s="118"/>
      <c r="D877" s="118"/>
      <c r="E877" s="118"/>
      <c r="F877" s="118"/>
      <c r="G877" s="118"/>
      <c r="H877" s="118"/>
      <c r="I877" s="118"/>
      <c r="J877" s="424"/>
    </row>
    <row r="878" spans="2:11" x14ac:dyDescent="0.2">
      <c r="C878" s="118"/>
      <c r="D878" s="118"/>
      <c r="E878" s="118"/>
      <c r="F878" s="118"/>
      <c r="G878" s="118"/>
      <c r="H878" s="118"/>
      <c r="I878" s="118"/>
      <c r="J878" s="424"/>
    </row>
    <row r="879" spans="2:11" x14ac:dyDescent="0.2">
      <c r="C879" s="118"/>
      <c r="D879" s="118"/>
      <c r="E879" s="118"/>
      <c r="F879" s="118"/>
      <c r="G879" s="118"/>
      <c r="H879" s="118"/>
      <c r="I879" s="118"/>
      <c r="J879" s="424"/>
    </row>
    <row r="880" spans="2:11" x14ac:dyDescent="0.2">
      <c r="C880" s="118"/>
      <c r="D880" s="118"/>
      <c r="E880" s="118"/>
      <c r="F880" s="118"/>
      <c r="G880" s="118"/>
      <c r="H880" s="118"/>
      <c r="I880" s="118"/>
      <c r="J880" s="424"/>
    </row>
    <row r="881" spans="3:10" x14ac:dyDescent="0.2">
      <c r="C881" s="118"/>
      <c r="D881" s="118"/>
      <c r="E881" s="118"/>
      <c r="F881" s="118"/>
      <c r="G881" s="118"/>
      <c r="H881" s="118"/>
      <c r="I881" s="118"/>
      <c r="J881" s="424"/>
    </row>
    <row r="882" spans="3:10" x14ac:dyDescent="0.2">
      <c r="C882" s="118"/>
      <c r="D882" s="118"/>
      <c r="E882" s="118"/>
      <c r="F882" s="118"/>
      <c r="G882" s="118"/>
      <c r="H882" s="118"/>
      <c r="I882" s="118"/>
      <c r="J882" s="424"/>
    </row>
    <row r="883" spans="3:10" x14ac:dyDescent="0.2">
      <c r="C883" s="118"/>
      <c r="D883" s="118"/>
      <c r="E883" s="118"/>
      <c r="F883" s="118"/>
      <c r="G883" s="118"/>
      <c r="H883" s="118"/>
      <c r="I883" s="118"/>
      <c r="J883" s="424"/>
    </row>
    <row r="884" spans="3:10" x14ac:dyDescent="0.2">
      <c r="C884" s="118"/>
      <c r="D884" s="118"/>
      <c r="E884" s="118"/>
      <c r="F884" s="118"/>
      <c r="G884" s="118"/>
      <c r="H884" s="118"/>
      <c r="I884" s="118"/>
      <c r="J884" s="424"/>
    </row>
    <row r="885" spans="3:10" x14ac:dyDescent="0.2">
      <c r="C885" s="118"/>
      <c r="D885" s="118"/>
      <c r="E885" s="118"/>
      <c r="F885" s="118"/>
      <c r="G885" s="118"/>
      <c r="H885" s="118"/>
      <c r="I885" s="118"/>
      <c r="J885" s="424"/>
    </row>
    <row r="886" spans="3:10" x14ac:dyDescent="0.2">
      <c r="C886" s="118"/>
      <c r="D886" s="118"/>
      <c r="E886" s="118"/>
      <c r="F886" s="118"/>
      <c r="G886" s="118"/>
      <c r="H886" s="118"/>
      <c r="I886" s="118"/>
      <c r="J886" s="424"/>
    </row>
    <row r="887" spans="3:10" x14ac:dyDescent="0.2">
      <c r="C887" s="118"/>
      <c r="D887" s="118"/>
      <c r="E887" s="118"/>
      <c r="F887" s="118"/>
      <c r="G887" s="118"/>
      <c r="H887" s="118"/>
      <c r="I887" s="118"/>
      <c r="J887" s="424"/>
    </row>
    <row r="888" spans="3:10" x14ac:dyDescent="0.2">
      <c r="C888" s="118"/>
      <c r="D888" s="118"/>
      <c r="E888" s="118"/>
      <c r="F888" s="118"/>
      <c r="G888" s="118"/>
      <c r="H888" s="118"/>
      <c r="I888" s="118"/>
      <c r="J888" s="424"/>
    </row>
    <row r="889" spans="3:10" x14ac:dyDescent="0.2">
      <c r="C889" s="118"/>
      <c r="D889" s="118"/>
      <c r="E889" s="118"/>
      <c r="F889" s="118"/>
      <c r="G889" s="118"/>
      <c r="H889" s="118"/>
      <c r="I889" s="118"/>
      <c r="J889" s="424"/>
    </row>
    <row r="890" spans="3:10" x14ac:dyDescent="0.2">
      <c r="C890" s="118"/>
      <c r="D890" s="118"/>
      <c r="E890" s="118"/>
      <c r="F890" s="118"/>
      <c r="G890" s="118"/>
      <c r="H890" s="118"/>
      <c r="I890" s="118"/>
      <c r="J890" s="424"/>
    </row>
    <row r="891" spans="3:10" x14ac:dyDescent="0.2">
      <c r="C891" s="118"/>
      <c r="D891" s="118"/>
      <c r="E891" s="118"/>
      <c r="F891" s="118"/>
      <c r="G891" s="118"/>
      <c r="H891" s="118"/>
      <c r="I891" s="118"/>
      <c r="J891" s="424"/>
    </row>
    <row r="892" spans="3:10" x14ac:dyDescent="0.2">
      <c r="C892" s="118"/>
      <c r="D892" s="118"/>
      <c r="E892" s="118"/>
      <c r="F892" s="118"/>
      <c r="G892" s="118"/>
      <c r="H892" s="118"/>
      <c r="I892" s="118"/>
      <c r="J892" s="424"/>
    </row>
    <row r="893" spans="3:10" x14ac:dyDescent="0.2">
      <c r="C893" s="118"/>
      <c r="D893" s="118"/>
      <c r="E893" s="118"/>
      <c r="F893" s="118"/>
      <c r="G893" s="118"/>
      <c r="H893" s="118"/>
      <c r="I893" s="118"/>
      <c r="J893" s="424"/>
    </row>
    <row r="894" spans="3:10" x14ac:dyDescent="0.2">
      <c r="C894" s="118"/>
      <c r="D894" s="118"/>
      <c r="E894" s="118"/>
      <c r="F894" s="118"/>
      <c r="G894" s="118"/>
      <c r="H894" s="118"/>
      <c r="I894" s="118"/>
      <c r="J894" s="424"/>
    </row>
  </sheetData>
  <mergeCells count="1">
    <mergeCell ref="O356:P356"/>
  </mergeCells>
  <phoneticPr fontId="0" type="noConversion"/>
  <pageMargins left="0.75" right="0.25" top="0.57999999999999996" bottom="0.61" header="0.5" footer="0.5"/>
  <pageSetup scale="105" orientation="portrait" r:id="rId1"/>
  <headerFooter alignWithMargins="0"/>
  <customProperties>
    <customPr name="_pios_id" r:id="rId2"/>
    <customPr name="EpmWorksheetKeyString_GUID" r:id="rId3"/>
  </customPropertie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318"/>
  <sheetViews>
    <sheetView showGridLines="0" topLeftCell="E6" zoomScaleNormal="100" workbookViewId="0">
      <selection activeCell="AF80" sqref="AF80"/>
    </sheetView>
  </sheetViews>
  <sheetFormatPr defaultRowHeight="12.75" x14ac:dyDescent="0.2"/>
  <cols>
    <col min="2" max="2" width="14" bestFit="1" customWidth="1"/>
    <col min="3" max="14" width="8.28515625" bestFit="1" customWidth="1"/>
    <col min="15" max="15" width="10.28515625" bestFit="1" customWidth="1"/>
    <col min="16" max="16" width="6.28515625" customWidth="1"/>
    <col min="33" max="33" width="10.140625" bestFit="1" customWidth="1"/>
    <col min="34" max="34" width="15.140625" bestFit="1" customWidth="1"/>
    <col min="35" max="35" width="12.42578125" bestFit="1" customWidth="1"/>
    <col min="36" max="36" width="11.140625" bestFit="1" customWidth="1"/>
    <col min="37" max="38" width="12.28515625" bestFit="1" customWidth="1"/>
  </cols>
  <sheetData>
    <row r="1" spans="1:44" ht="24.75" customHeight="1" x14ac:dyDescent="0.2">
      <c r="A1" s="474" t="s">
        <v>297</v>
      </c>
      <c r="B1" s="474"/>
      <c r="C1" s="474"/>
      <c r="D1" s="474"/>
      <c r="E1" s="474"/>
      <c r="F1" s="474"/>
      <c r="G1" s="474"/>
      <c r="H1" s="474"/>
      <c r="I1" s="474"/>
      <c r="J1" s="474"/>
      <c r="K1" s="474"/>
      <c r="L1" s="474"/>
      <c r="M1" s="474"/>
      <c r="N1" s="474"/>
      <c r="O1" s="474"/>
      <c r="P1" s="474"/>
      <c r="Q1" s="474"/>
    </row>
    <row r="2" spans="1:44" ht="21.75" customHeight="1" x14ac:dyDescent="0.25">
      <c r="A2" s="169" t="s">
        <v>119</v>
      </c>
      <c r="B2" s="170"/>
      <c r="C2" s="170"/>
      <c r="D2" s="168"/>
      <c r="E2" s="168"/>
      <c r="F2" s="168"/>
      <c r="G2" s="168"/>
      <c r="H2" s="168"/>
      <c r="I2" s="168"/>
      <c r="L2" s="167" t="s">
        <v>120</v>
      </c>
      <c r="M2" s="167"/>
      <c r="N2" s="167"/>
      <c r="O2" s="167"/>
      <c r="P2" s="168"/>
      <c r="Q2" s="168"/>
      <c r="AE2" s="145" t="s">
        <v>107</v>
      </c>
      <c r="AF2" s="145"/>
      <c r="AG2" s="145"/>
      <c r="AH2" s="145"/>
      <c r="AI2" s="116"/>
    </row>
    <row r="3" spans="1:44" ht="24.75" customHeight="1" thickBot="1" x14ac:dyDescent="0.3">
      <c r="A3" s="165"/>
      <c r="B3" s="346" t="s">
        <v>183</v>
      </c>
      <c r="C3" s="347"/>
      <c r="D3" s="348"/>
      <c r="E3" s="348"/>
      <c r="F3" s="348"/>
      <c r="I3" s="6"/>
      <c r="J3" s="6"/>
      <c r="K3" s="6"/>
      <c r="L3" s="6"/>
      <c r="Q3" s="346" t="s">
        <v>203</v>
      </c>
      <c r="R3" s="348"/>
      <c r="S3" s="348"/>
      <c r="T3" s="348"/>
      <c r="U3" s="348"/>
      <c r="V3" s="348"/>
      <c r="W3" s="348"/>
      <c r="X3" s="348"/>
      <c r="Y3" s="348"/>
      <c r="Z3" s="348"/>
      <c r="AA3" s="348"/>
      <c r="AB3" s="348"/>
      <c r="AC3" s="348"/>
      <c r="AE3" s="166" t="s">
        <v>118</v>
      </c>
      <c r="AF3" s="6"/>
      <c r="AG3" s="6"/>
      <c r="AH3" s="6"/>
    </row>
    <row r="4" spans="1:44" ht="24.75" customHeight="1" thickBot="1" x14ac:dyDescent="0.3">
      <c r="A4" s="165"/>
      <c r="B4" s="481" t="s">
        <v>103</v>
      </c>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3"/>
      <c r="AE4" s="166"/>
      <c r="AF4" s="6"/>
      <c r="AG4" s="6"/>
      <c r="AH4" s="6"/>
    </row>
    <row r="5" spans="1:44" ht="15" x14ac:dyDescent="0.25">
      <c r="B5" s="187" t="s">
        <v>57</v>
      </c>
      <c r="C5" s="187" t="s">
        <v>1</v>
      </c>
      <c r="D5" s="188"/>
      <c r="E5" s="188"/>
      <c r="F5" s="188"/>
      <c r="G5" s="188"/>
      <c r="H5" s="188"/>
      <c r="I5" s="188"/>
      <c r="J5" s="188"/>
      <c r="K5" s="188"/>
      <c r="L5" s="188"/>
      <c r="M5" s="188"/>
      <c r="N5" s="188"/>
      <c r="O5" s="189"/>
      <c r="Q5" s="144" t="s">
        <v>101</v>
      </c>
      <c r="R5" s="144"/>
      <c r="S5" s="144"/>
      <c r="T5" s="144"/>
      <c r="U5" s="116"/>
      <c r="V5" s="116"/>
      <c r="W5" s="116"/>
      <c r="X5" s="116"/>
      <c r="Y5" s="116"/>
      <c r="AH5" s="126" t="s">
        <v>227</v>
      </c>
    </row>
    <row r="6" spans="1:44" x14ac:dyDescent="0.2">
      <c r="B6" s="187" t="s">
        <v>0</v>
      </c>
      <c r="C6" s="190">
        <v>1</v>
      </c>
      <c r="D6" s="192">
        <v>2</v>
      </c>
      <c r="E6" s="192">
        <v>3</v>
      </c>
      <c r="F6" s="192">
        <v>4</v>
      </c>
      <c r="G6" s="192">
        <v>5</v>
      </c>
      <c r="H6" s="192">
        <v>6</v>
      </c>
      <c r="I6" s="192">
        <v>7</v>
      </c>
      <c r="J6" s="192">
        <v>8</v>
      </c>
      <c r="K6" s="192">
        <v>9</v>
      </c>
      <c r="L6" s="192">
        <v>10</v>
      </c>
      <c r="M6" s="192">
        <v>11</v>
      </c>
      <c r="N6" s="192">
        <v>12</v>
      </c>
      <c r="O6" s="191" t="s">
        <v>51</v>
      </c>
      <c r="Q6" s="89"/>
      <c r="R6" s="89">
        <v>1</v>
      </c>
      <c r="S6" s="90">
        <v>2</v>
      </c>
      <c r="T6" s="90">
        <v>3</v>
      </c>
      <c r="U6" s="90">
        <v>4</v>
      </c>
      <c r="V6" s="90">
        <v>5</v>
      </c>
      <c r="W6" s="90">
        <v>6</v>
      </c>
      <c r="X6" s="90">
        <v>7</v>
      </c>
      <c r="Y6" s="90">
        <v>8</v>
      </c>
      <c r="Z6" s="90">
        <v>9</v>
      </c>
      <c r="AA6" s="90">
        <v>10</v>
      </c>
      <c r="AB6" s="90">
        <v>11</v>
      </c>
      <c r="AC6" s="90">
        <v>12</v>
      </c>
      <c r="AE6" s="6" t="s">
        <v>103</v>
      </c>
      <c r="AH6" s="6" t="s">
        <v>102</v>
      </c>
      <c r="AL6" s="48"/>
      <c r="AM6" s="48"/>
      <c r="AN6" s="6" t="str">
        <f>AE6</f>
        <v>RESIDENTIAL</v>
      </c>
      <c r="AR6" s="104"/>
    </row>
    <row r="7" spans="1:44" x14ac:dyDescent="0.2">
      <c r="B7" s="190">
        <v>1990</v>
      </c>
      <c r="C7" s="195">
        <v>7.6725792687002053E-2</v>
      </c>
      <c r="D7" s="196">
        <v>7.9923852543066637E-2</v>
      </c>
      <c r="E7" s="196">
        <v>8.0356468528338165E-2</v>
      </c>
      <c r="F7" s="196">
        <v>8.1227136212719667E-2</v>
      </c>
      <c r="G7" s="196">
        <v>7.9494830710054809E-2</v>
      </c>
      <c r="H7" s="196">
        <v>7.7767543259648172E-2</v>
      </c>
      <c r="I7" s="196">
        <v>7.7855700772292688E-2</v>
      </c>
      <c r="J7" s="196">
        <v>7.7848263742333917E-2</v>
      </c>
      <c r="K7" s="196">
        <v>7.7629905095776136E-2</v>
      </c>
      <c r="L7" s="196">
        <v>7.9767803035390786E-2</v>
      </c>
      <c r="M7" s="196">
        <v>8.2414497925410779E-2</v>
      </c>
      <c r="N7" s="196">
        <v>8.2863314623432521E-2</v>
      </c>
      <c r="O7" s="197">
        <v>0.95387510913546636</v>
      </c>
      <c r="Q7" s="89">
        <v>1990</v>
      </c>
      <c r="R7" s="95">
        <f>+C7/AVERAGE($C7:$N7)</f>
        <v>0.96523067163215848</v>
      </c>
      <c r="S7" s="95">
        <f t="shared" ref="S7:AC22" si="0">+D7/AVERAGE($C7:$N7)</f>
        <v>1.0054631065759294</v>
      </c>
      <c r="T7" s="95">
        <f t="shared" si="0"/>
        <v>1.0109055295656262</v>
      </c>
      <c r="U7" s="95">
        <f t="shared" si="0"/>
        <v>1.0218587582561698</v>
      </c>
      <c r="V7" s="95">
        <f t="shared" si="0"/>
        <v>1.0000658989678934</v>
      </c>
      <c r="W7" s="95">
        <f t="shared" si="0"/>
        <v>0.9783361680981304</v>
      </c>
      <c r="X7" s="95">
        <f t="shared" si="0"/>
        <v>0.97944521281646146</v>
      </c>
      <c r="Y7" s="95">
        <f t="shared" si="0"/>
        <v>0.9793516530216303</v>
      </c>
      <c r="Z7" s="95">
        <f t="shared" si="0"/>
        <v>0.97660464376056655</v>
      </c>
      <c r="AA7" s="95">
        <f t="shared" si="0"/>
        <v>1.0034999626861518</v>
      </c>
      <c r="AB7" s="95">
        <f t="shared" si="0"/>
        <v>1.0367960811990098</v>
      </c>
      <c r="AC7" s="114">
        <f t="shared" si="0"/>
        <v>1.0424423134202723</v>
      </c>
      <c r="AG7" s="48"/>
      <c r="AH7" s="48"/>
      <c r="AI7" s="13"/>
      <c r="AJ7" s="48"/>
      <c r="AK7" s="3"/>
      <c r="AL7" s="97"/>
      <c r="AM7" s="97"/>
      <c r="AR7" s="104"/>
    </row>
    <row r="8" spans="1:44" ht="15" x14ac:dyDescent="0.25">
      <c r="B8" s="198">
        <v>1991</v>
      </c>
      <c r="C8" s="199">
        <v>8.2012011638057422E-2</v>
      </c>
      <c r="D8" s="97">
        <v>8.3002699024965432E-2</v>
      </c>
      <c r="E8" s="97">
        <v>8.298596550790556E-2</v>
      </c>
      <c r="F8" s="97">
        <v>8.150635554361356E-2</v>
      </c>
      <c r="G8" s="97">
        <v>7.9618458087291802E-2</v>
      </c>
      <c r="H8" s="97">
        <v>7.9217381967652351E-2</v>
      </c>
      <c r="I8" s="97">
        <v>7.8861917071916088E-2</v>
      </c>
      <c r="J8" s="97">
        <v>7.8909262439679259E-2</v>
      </c>
      <c r="K8" s="97">
        <v>7.8566096357131257E-2</v>
      </c>
      <c r="L8" s="97">
        <v>8.1166049556558359E-2</v>
      </c>
      <c r="M8" s="97">
        <v>8.3503873844366416E-2</v>
      </c>
      <c r="N8" s="97">
        <v>8.2655074194410788E-2</v>
      </c>
      <c r="O8" s="200">
        <v>0.97200514523354831</v>
      </c>
      <c r="Q8" s="91">
        <v>1991</v>
      </c>
      <c r="R8" s="95">
        <f t="shared" ref="R8:R29" si="1">+C8/AVERAGE($C8:$N8)</f>
        <v>1.0124886112822213</v>
      </c>
      <c r="S8" s="95">
        <f t="shared" si="0"/>
        <v>1.0247192550202642</v>
      </c>
      <c r="T8" s="95">
        <f t="shared" si="0"/>
        <v>1.0245126694834457</v>
      </c>
      <c r="U8" s="95">
        <f t="shared" si="0"/>
        <v>1.006245976494657</v>
      </c>
      <c r="V8" s="95">
        <f t="shared" si="0"/>
        <v>0.98293872386646475</v>
      </c>
      <c r="W8" s="95">
        <f t="shared" si="0"/>
        <v>0.9779871930445605</v>
      </c>
      <c r="X8" s="95">
        <f t="shared" si="0"/>
        <v>0.97359876077159113</v>
      </c>
      <c r="Y8" s="95">
        <f t="shared" si="0"/>
        <v>0.97418326839065472</v>
      </c>
      <c r="Z8" s="95">
        <f t="shared" si="0"/>
        <v>0.96994667251380207</v>
      </c>
      <c r="AA8" s="95">
        <f t="shared" si="0"/>
        <v>1.0020446902517934</v>
      </c>
      <c r="AB8" s="95">
        <f t="shared" si="0"/>
        <v>1.0309065657174383</v>
      </c>
      <c r="AC8" s="114">
        <f t="shared" si="0"/>
        <v>1.0204276131631076</v>
      </c>
      <c r="AE8" s="353" t="s">
        <v>302</v>
      </c>
      <c r="AG8" s="48"/>
      <c r="AH8" s="48"/>
      <c r="AI8" s="13"/>
      <c r="AJ8" s="48"/>
      <c r="AK8" s="3"/>
      <c r="AL8" s="97"/>
      <c r="AM8" s="97"/>
      <c r="AN8" s="6" t="s">
        <v>301</v>
      </c>
    </row>
    <row r="9" spans="1:44" x14ac:dyDescent="0.2">
      <c r="B9" s="198">
        <v>1992</v>
      </c>
      <c r="C9" s="199">
        <v>8.3168620239061658E-2</v>
      </c>
      <c r="D9" s="97">
        <v>8.3733785966241439E-2</v>
      </c>
      <c r="E9" s="97">
        <v>8.5628052414980824E-2</v>
      </c>
      <c r="F9" s="97">
        <v>8.5256195076392163E-2</v>
      </c>
      <c r="G9" s="97">
        <v>8.4114935957454701E-2</v>
      </c>
      <c r="H9" s="97">
        <v>8.1762457346038181E-2</v>
      </c>
      <c r="I9" s="97">
        <v>8.0935831963187932E-2</v>
      </c>
      <c r="J9" s="97">
        <v>8.1162753931815476E-2</v>
      </c>
      <c r="K9" s="97">
        <v>8.1284110604743734E-2</v>
      </c>
      <c r="L9" s="97">
        <v>8.0157582693421159E-2</v>
      </c>
      <c r="M9" s="97">
        <v>8.262464703036744E-2</v>
      </c>
      <c r="N9" s="97">
        <v>8.1301500662203263E-2</v>
      </c>
      <c r="O9" s="200">
        <v>0.99113047388590791</v>
      </c>
      <c r="Q9" s="91">
        <v>1992</v>
      </c>
      <c r="R9" s="95">
        <f t="shared" si="1"/>
        <v>1.0069546534633396</v>
      </c>
      <c r="S9" s="95">
        <f t="shared" si="0"/>
        <v>1.0137973335189403</v>
      </c>
      <c r="T9" s="95">
        <f t="shared" si="0"/>
        <v>1.0367319500843566</v>
      </c>
      <c r="U9" s="95">
        <f t="shared" si="0"/>
        <v>1.0322297294578748</v>
      </c>
      <c r="V9" s="95">
        <f t="shared" si="0"/>
        <v>1.0184120638849907</v>
      </c>
      <c r="W9" s="95">
        <f t="shared" si="0"/>
        <v>0.98992969543725406</v>
      </c>
      <c r="X9" s="95">
        <f t="shared" si="0"/>
        <v>0.9799214222022361</v>
      </c>
      <c r="Y9" s="95">
        <f t="shared" si="0"/>
        <v>0.98266885424602568</v>
      </c>
      <c r="Z9" s="95">
        <f t="shared" si="0"/>
        <v>0.98413816642389618</v>
      </c>
      <c r="AA9" s="95">
        <f t="shared" si="0"/>
        <v>0.97049885727938989</v>
      </c>
      <c r="AB9" s="95">
        <f t="shared" si="0"/>
        <v>1.0003685594259544</v>
      </c>
      <c r="AC9" s="114">
        <f t="shared" si="0"/>
        <v>0.98434871457574158</v>
      </c>
    </row>
    <row r="10" spans="1:44" x14ac:dyDescent="0.2">
      <c r="B10" s="198">
        <v>1993</v>
      </c>
      <c r="C10" s="199">
        <v>8.1900733364156722E-2</v>
      </c>
      <c r="D10" s="97">
        <v>8.2433064977241996E-2</v>
      </c>
      <c r="E10" s="97">
        <v>8.2316111849663448E-2</v>
      </c>
      <c r="F10" s="97">
        <v>8.610395479282168E-2</v>
      </c>
      <c r="G10" s="97">
        <v>8.5231375971802303E-2</v>
      </c>
      <c r="H10" s="97">
        <v>8.2087438994321221E-2</v>
      </c>
      <c r="I10" s="97">
        <v>8.1258254596240836E-2</v>
      </c>
      <c r="J10" s="97">
        <v>8.0742297453613818E-2</v>
      </c>
      <c r="K10" s="97">
        <v>8.1201944767510512E-2</v>
      </c>
      <c r="L10" s="97">
        <v>8.3174606727834929E-2</v>
      </c>
      <c r="M10" s="97">
        <v>8.5497078579667998E-2</v>
      </c>
      <c r="N10" s="97">
        <v>8.5485512051822712E-2</v>
      </c>
      <c r="O10" s="200">
        <v>0.99743237412669827</v>
      </c>
      <c r="Q10" s="91">
        <v>1993</v>
      </c>
      <c r="R10" s="95">
        <f t="shared" si="1"/>
        <v>0.98533878171979195</v>
      </c>
      <c r="S10" s="95">
        <f t="shared" si="0"/>
        <v>0.9917432052403502</v>
      </c>
      <c r="T10" s="95">
        <f t="shared" si="0"/>
        <v>0.99033615493062732</v>
      </c>
      <c r="U10" s="95">
        <f t="shared" si="0"/>
        <v>1.0359072798479392</v>
      </c>
      <c r="V10" s="95">
        <f t="shared" si="0"/>
        <v>1.0254093793146821</v>
      </c>
      <c r="W10" s="95">
        <f t="shared" si="0"/>
        <v>0.98758501677300614</v>
      </c>
      <c r="X10" s="95">
        <f t="shared" si="0"/>
        <v>0.97760918980460987</v>
      </c>
      <c r="Y10" s="95">
        <f t="shared" si="0"/>
        <v>0.97140176575047765</v>
      </c>
      <c r="Z10" s="95">
        <f t="shared" si="0"/>
        <v>0.97693173240269271</v>
      </c>
      <c r="AA10" s="95">
        <f t="shared" si="0"/>
        <v>1.0006646130850738</v>
      </c>
      <c r="AB10" s="95">
        <f t="shared" si="0"/>
        <v>1.0286060183822481</v>
      </c>
      <c r="AC10" s="114">
        <f t="shared" si="0"/>
        <v>1.028466862748499</v>
      </c>
    </row>
    <row r="11" spans="1:44" x14ac:dyDescent="0.2">
      <c r="B11" s="198">
        <v>1994</v>
      </c>
      <c r="C11" s="199">
        <v>8.5228724553086818E-2</v>
      </c>
      <c r="D11" s="97">
        <v>8.7757393845287746E-2</v>
      </c>
      <c r="E11" s="97">
        <v>8.9206109999214231E-2</v>
      </c>
      <c r="F11" s="97">
        <v>9.131313754079437E-2</v>
      </c>
      <c r="G11" s="97">
        <v>8.9839887240741989E-2</v>
      </c>
      <c r="H11" s="97">
        <v>8.8723816055074844E-2</v>
      </c>
      <c r="I11" s="97">
        <v>8.3677728189247041E-2</v>
      </c>
      <c r="J11" s="97">
        <v>8.4097568617415408E-2</v>
      </c>
      <c r="K11" s="97">
        <v>8.3915338739463191E-2</v>
      </c>
      <c r="L11" s="97">
        <v>8.4426036451508493E-2</v>
      </c>
      <c r="M11" s="97">
        <v>8.6398305309280304E-2</v>
      </c>
      <c r="N11" s="97">
        <v>8.6699566157543081E-2</v>
      </c>
      <c r="O11" s="200">
        <v>1.0412836126986575</v>
      </c>
      <c r="Q11" s="91">
        <v>1994</v>
      </c>
      <c r="R11" s="95">
        <f t="shared" si="1"/>
        <v>0.98219609159739962</v>
      </c>
      <c r="S11" s="95">
        <f t="shared" si="0"/>
        <v>1.0113370779111759</v>
      </c>
      <c r="T11" s="95">
        <f t="shared" si="0"/>
        <v>1.0280324274154891</v>
      </c>
      <c r="U11" s="95">
        <f t="shared" si="0"/>
        <v>1.0523143139165483</v>
      </c>
      <c r="V11" s="95">
        <f t="shared" si="0"/>
        <v>1.0353362270773532</v>
      </c>
      <c r="W11" s="95">
        <f t="shared" si="0"/>
        <v>1.0224743572998234</v>
      </c>
      <c r="X11" s="95">
        <f t="shared" si="0"/>
        <v>0.9643220406288634</v>
      </c>
      <c r="Y11" s="95">
        <f t="shared" si="0"/>
        <v>0.96916038157323248</v>
      </c>
      <c r="Z11" s="95">
        <f t="shared" si="0"/>
        <v>0.96706032112019291</v>
      </c>
      <c r="AA11" s="95">
        <f t="shared" si="0"/>
        <v>0.97294572301244098</v>
      </c>
      <c r="AB11" s="95">
        <f t="shared" si="0"/>
        <v>0.99567461839179328</v>
      </c>
      <c r="AC11" s="114">
        <f t="shared" si="0"/>
        <v>0.99914642005568777</v>
      </c>
    </row>
    <row r="12" spans="1:44" x14ac:dyDescent="0.2">
      <c r="B12" s="198">
        <v>1995</v>
      </c>
      <c r="C12" s="199">
        <v>8.3097191250271041E-2</v>
      </c>
      <c r="D12" s="97">
        <v>8.2879524765813437E-2</v>
      </c>
      <c r="E12" s="97">
        <v>8.5301518636936205E-2</v>
      </c>
      <c r="F12" s="97">
        <v>8.4921622796811799E-2</v>
      </c>
      <c r="G12" s="97">
        <v>8.2253360934911215E-2</v>
      </c>
      <c r="H12" s="97">
        <v>8.1116759086276913E-2</v>
      </c>
      <c r="I12" s="97">
        <v>8.0954197194259558E-2</v>
      </c>
      <c r="J12" s="97">
        <v>8.1128407862848126E-2</v>
      </c>
      <c r="K12" s="97">
        <v>8.0936203343295432E-2</v>
      </c>
      <c r="L12" s="97">
        <v>8.1546206170983501E-2</v>
      </c>
      <c r="M12" s="97">
        <v>8.3594326249469345E-2</v>
      </c>
      <c r="N12" s="97">
        <v>8.4063041456776871E-2</v>
      </c>
      <c r="O12" s="200">
        <v>0.99179235974865354</v>
      </c>
      <c r="Q12" s="91">
        <v>1995</v>
      </c>
      <c r="R12" s="95">
        <f>+C12/AVERAGE($C12:$N12)</f>
        <v>1.0054184075948727</v>
      </c>
      <c r="S12" s="95">
        <f t="shared" si="0"/>
        <v>1.0027847940286692</v>
      </c>
      <c r="T12" s="95">
        <f t="shared" si="0"/>
        <v>1.032089240839329</v>
      </c>
      <c r="U12" s="95">
        <f t="shared" si="0"/>
        <v>1.0274927645338972</v>
      </c>
      <c r="V12" s="95">
        <f t="shared" si="0"/>
        <v>0.99520864575834878</v>
      </c>
      <c r="W12" s="95">
        <f t="shared" si="0"/>
        <v>0.98145655133097465</v>
      </c>
      <c r="X12" s="95">
        <f t="shared" si="0"/>
        <v>0.97948966513243352</v>
      </c>
      <c r="Y12" s="95">
        <f t="shared" si="0"/>
        <v>0.98159749345205538</v>
      </c>
      <c r="Z12" s="95">
        <f t="shared" si="0"/>
        <v>0.97927195200987605</v>
      </c>
      <c r="AA12" s="95">
        <f t="shared" si="0"/>
        <v>0.98665256334480489</v>
      </c>
      <c r="AB12" s="95">
        <f t="shared" si="0"/>
        <v>1.0114333964498903</v>
      </c>
      <c r="AC12" s="114">
        <f t="shared" si="0"/>
        <v>1.0171045255248468</v>
      </c>
    </row>
    <row r="13" spans="1:44" x14ac:dyDescent="0.2">
      <c r="B13" s="198">
        <v>1996</v>
      </c>
      <c r="C13" s="199">
        <v>8.0518098356622464E-2</v>
      </c>
      <c r="D13" s="97">
        <v>8.1966336404787205E-2</v>
      </c>
      <c r="E13" s="97">
        <v>8.2639712443924665E-2</v>
      </c>
      <c r="F13" s="97">
        <v>8.3669724048171898E-2</v>
      </c>
      <c r="G13" s="97">
        <v>8.2406781093036618E-2</v>
      </c>
      <c r="H13" s="97">
        <v>8.0919899137439841E-2</v>
      </c>
      <c r="I13" s="97">
        <v>8.0397399954459395E-2</v>
      </c>
      <c r="J13" s="97">
        <v>8.0168593365369661E-2</v>
      </c>
      <c r="K13" s="97">
        <v>8.0132904336728636E-2</v>
      </c>
      <c r="L13" s="97">
        <v>8.0681197279007924E-2</v>
      </c>
      <c r="M13" s="97">
        <v>8.2218322571207425E-2</v>
      </c>
      <c r="N13" s="97">
        <v>8.2193274302301639E-2</v>
      </c>
      <c r="O13" s="200">
        <v>0.97791224329305726</v>
      </c>
      <c r="Q13" s="91">
        <v>1996</v>
      </c>
      <c r="R13" s="95">
        <f t="shared" si="1"/>
        <v>0.98804078474955448</v>
      </c>
      <c r="S13" s="95">
        <f t="shared" si="0"/>
        <v>1.0058121713920356</v>
      </c>
      <c r="T13" s="95">
        <f t="shared" si="0"/>
        <v>1.0140751955284744</v>
      </c>
      <c r="U13" s="95">
        <f t="shared" si="0"/>
        <v>1.0267145088571885</v>
      </c>
      <c r="V13" s="95">
        <f t="shared" si="0"/>
        <v>1.0112168856649595</v>
      </c>
      <c r="W13" s="95">
        <f t="shared" si="0"/>
        <v>0.99297129809865836</v>
      </c>
      <c r="X13" s="95">
        <f t="shared" si="0"/>
        <v>0.98655968986001774</v>
      </c>
      <c r="Y13" s="95">
        <f t="shared" si="0"/>
        <v>0.98375199511244926</v>
      </c>
      <c r="Z13" s="95">
        <f t="shared" si="0"/>
        <v>0.98331405362370161</v>
      </c>
      <c r="AA13" s="95">
        <f t="shared" si="0"/>
        <v>0.99004217810775075</v>
      </c>
      <c r="AB13" s="95">
        <f t="shared" si="0"/>
        <v>1.0089043036541903</v>
      </c>
      <c r="AC13" s="114">
        <f t="shared" si="0"/>
        <v>1.0085969353510211</v>
      </c>
    </row>
    <row r="14" spans="1:44" x14ac:dyDescent="0.2">
      <c r="B14" s="198">
        <v>1997</v>
      </c>
      <c r="C14" s="199">
        <v>8.0846912510511335E-2</v>
      </c>
      <c r="D14" s="97">
        <v>8.2200623595144129E-2</v>
      </c>
      <c r="E14" s="97">
        <v>8.2572194457152262E-2</v>
      </c>
      <c r="F14" s="97">
        <v>8.2440911201370357E-2</v>
      </c>
      <c r="G14" s="97">
        <v>8.1700567270704988E-2</v>
      </c>
      <c r="H14" s="97">
        <v>7.9368572256811321E-2</v>
      </c>
      <c r="I14" s="97">
        <v>7.8840344874188603E-2</v>
      </c>
      <c r="J14" s="97">
        <v>7.911856118564603E-2</v>
      </c>
      <c r="K14" s="97">
        <v>7.8792858519877773E-2</v>
      </c>
      <c r="L14" s="97">
        <v>8.0006730681518409E-2</v>
      </c>
      <c r="M14" s="97">
        <v>8.269166681111173E-2</v>
      </c>
      <c r="N14" s="97">
        <v>8.1862997824667147E-2</v>
      </c>
      <c r="O14" s="200">
        <v>0.97044294118870422</v>
      </c>
      <c r="Q14" s="91">
        <v>1997</v>
      </c>
      <c r="R14" s="95">
        <f t="shared" si="1"/>
        <v>0.99971148116938724</v>
      </c>
      <c r="S14" s="95">
        <f t="shared" si="0"/>
        <v>1.0164507785830976</v>
      </c>
      <c r="T14" s="95">
        <f t="shared" si="0"/>
        <v>1.0210454334101355</v>
      </c>
      <c r="U14" s="95">
        <f t="shared" si="0"/>
        <v>1.0194220519597506</v>
      </c>
      <c r="V14" s="95">
        <f t="shared" si="0"/>
        <v>1.0102673383842133</v>
      </c>
      <c r="W14" s="95">
        <f t="shared" si="0"/>
        <v>0.9814310833309835</v>
      </c>
      <c r="X14" s="95">
        <f t="shared" si="0"/>
        <v>0.97489929426597333</v>
      </c>
      <c r="Y14" s="95">
        <f t="shared" si="0"/>
        <v>0.97833957457075837</v>
      </c>
      <c r="Z14" s="95">
        <f t="shared" si="0"/>
        <v>0.9743121023481961</v>
      </c>
      <c r="AA14" s="95">
        <f t="shared" si="0"/>
        <v>0.98932222331609665</v>
      </c>
      <c r="AB14" s="95">
        <f t="shared" si="0"/>
        <v>1.0225227673023862</v>
      </c>
      <c r="AC14" s="114">
        <f t="shared" si="0"/>
        <v>1.0122758713590201</v>
      </c>
    </row>
    <row r="15" spans="1:44" x14ac:dyDescent="0.2">
      <c r="B15" s="198">
        <v>1998</v>
      </c>
      <c r="C15" s="199">
        <v>8.0851083831847151E-2</v>
      </c>
      <c r="D15" s="97">
        <v>8.1803143329396144E-2</v>
      </c>
      <c r="E15" s="97">
        <v>8.2085368809306364E-2</v>
      </c>
      <c r="F15" s="97">
        <v>8.1610128504366122E-2</v>
      </c>
      <c r="G15" s="97">
        <v>8.1047477221923361E-2</v>
      </c>
      <c r="H15" s="97">
        <v>7.8477169553888143E-2</v>
      </c>
      <c r="I15" s="97">
        <v>7.7989260501396152E-2</v>
      </c>
      <c r="J15" s="97">
        <v>7.8451842862325927E-2</v>
      </c>
      <c r="K15" s="97">
        <v>7.8378304981264871E-2</v>
      </c>
      <c r="L15" s="97">
        <v>7.9113554256526414E-2</v>
      </c>
      <c r="M15" s="97">
        <v>8.1237422952291999E-2</v>
      </c>
      <c r="N15" s="97">
        <v>8.0992742160255787E-2</v>
      </c>
      <c r="O15" s="200">
        <v>0.96203749896478852</v>
      </c>
      <c r="Q15" s="91">
        <v>1998</v>
      </c>
      <c r="R15" s="95">
        <f t="shared" si="1"/>
        <v>1.0084981167846105</v>
      </c>
      <c r="S15" s="95">
        <f t="shared" si="0"/>
        <v>1.0203736559219951</v>
      </c>
      <c r="T15" s="95">
        <f t="shared" si="0"/>
        <v>1.0238940028550065</v>
      </c>
      <c r="U15" s="95">
        <f t="shared" si="0"/>
        <v>1.0179660804347062</v>
      </c>
      <c r="V15" s="95">
        <f t="shared" si="0"/>
        <v>1.0109478348917014</v>
      </c>
      <c r="W15" s="95">
        <f t="shared" si="0"/>
        <v>0.97888703471539606</v>
      </c>
      <c r="X15" s="95">
        <f t="shared" si="0"/>
        <v>0.97280108833991263</v>
      </c>
      <c r="Y15" s="95">
        <f t="shared" si="0"/>
        <v>0.97857112156328541</v>
      </c>
      <c r="Z15" s="95">
        <f t="shared" si="0"/>
        <v>0.97765384487325802</v>
      </c>
      <c r="AA15" s="95">
        <f t="shared" si="0"/>
        <v>0.98682499601095552</v>
      </c>
      <c r="AB15" s="95">
        <f t="shared" si="0"/>
        <v>1.0133171279461575</v>
      </c>
      <c r="AC15" s="114">
        <f t="shared" si="0"/>
        <v>1.0102650956630148</v>
      </c>
    </row>
    <row r="16" spans="1:44" x14ac:dyDescent="0.2">
      <c r="B16" s="198">
        <v>1999</v>
      </c>
      <c r="C16" s="199">
        <v>8.0365158333167291E-2</v>
      </c>
      <c r="D16" s="97">
        <v>8.2476533118171574E-2</v>
      </c>
      <c r="E16" s="97">
        <v>8.2334179201875746E-2</v>
      </c>
      <c r="F16" s="97">
        <v>8.1224603991420521E-2</v>
      </c>
      <c r="G16" s="97">
        <v>8.0461187531603237E-2</v>
      </c>
      <c r="H16" s="97">
        <v>7.9059892307681873E-2</v>
      </c>
      <c r="I16" s="97">
        <v>7.8654353309108166E-2</v>
      </c>
      <c r="J16" s="97">
        <v>7.8071085198741313E-2</v>
      </c>
      <c r="K16" s="97">
        <v>7.8184923609382451E-2</v>
      </c>
      <c r="L16" s="97">
        <v>7.9364469719174796E-2</v>
      </c>
      <c r="M16" s="97">
        <v>8.1753369655410468E-2</v>
      </c>
      <c r="N16" s="97">
        <v>8.1716082544411262E-2</v>
      </c>
      <c r="O16" s="200">
        <v>0.96366583852014864</v>
      </c>
      <c r="Q16" s="91">
        <v>1999</v>
      </c>
      <c r="R16" s="95">
        <f t="shared" si="1"/>
        <v>1.0007430599376215</v>
      </c>
      <c r="S16" s="95">
        <f t="shared" si="0"/>
        <v>1.0270348474092614</v>
      </c>
      <c r="T16" s="95">
        <f t="shared" si="0"/>
        <v>1.0252621924833867</v>
      </c>
      <c r="U16" s="95">
        <f t="shared" si="0"/>
        <v>1.0114452634264122</v>
      </c>
      <c r="V16" s="95">
        <f t="shared" si="0"/>
        <v>1.0019388586628322</v>
      </c>
      <c r="W16" s="95">
        <f t="shared" si="0"/>
        <v>0.98448930092725939</v>
      </c>
      <c r="X16" s="95">
        <f t="shared" si="0"/>
        <v>0.97943934710679648</v>
      </c>
      <c r="Y16" s="95">
        <f t="shared" si="0"/>
        <v>0.97217623053191549</v>
      </c>
      <c r="Z16" s="95">
        <f t="shared" si="0"/>
        <v>0.97359379756925224</v>
      </c>
      <c r="AA16" s="95">
        <f t="shared" si="0"/>
        <v>0.98828203570296524</v>
      </c>
      <c r="AB16" s="95">
        <f t="shared" si="0"/>
        <v>1.0180296910508504</v>
      </c>
      <c r="AC16" s="114">
        <f t="shared" si="0"/>
        <v>1.0175653751914466</v>
      </c>
    </row>
    <row r="17" spans="2:35" x14ac:dyDescent="0.2">
      <c r="B17" s="198">
        <v>2000</v>
      </c>
      <c r="C17" s="199">
        <v>8.23245493875428E-2</v>
      </c>
      <c r="D17" s="97">
        <v>8.198047239356604E-2</v>
      </c>
      <c r="E17" s="97">
        <v>8.434269628003814E-2</v>
      </c>
      <c r="F17" s="97">
        <v>8.3652853511092848E-2</v>
      </c>
      <c r="G17" s="97">
        <v>8.2201893106170279E-2</v>
      </c>
      <c r="H17" s="97">
        <v>8.1577288382025687E-2</v>
      </c>
      <c r="I17" s="97">
        <v>8.3048243844256783E-2</v>
      </c>
      <c r="J17" s="97">
        <v>8.3076172026476755E-2</v>
      </c>
      <c r="K17" s="97">
        <v>8.0534245959936537E-2</v>
      </c>
      <c r="L17" s="97">
        <v>8.1471413945359894E-2</v>
      </c>
      <c r="M17" s="97">
        <v>8.3873048254119231E-2</v>
      </c>
      <c r="N17" s="97">
        <v>8.268766454728968E-2</v>
      </c>
      <c r="O17" s="200">
        <v>0.99077054163787481</v>
      </c>
      <c r="Q17" s="91">
        <v>2000</v>
      </c>
      <c r="R17" s="95">
        <f t="shared" si="1"/>
        <v>0.99709726029741774</v>
      </c>
      <c r="S17" s="95">
        <f t="shared" si="0"/>
        <v>0.99292987364813823</v>
      </c>
      <c r="T17" s="95">
        <f t="shared" si="0"/>
        <v>1.021540621996393</v>
      </c>
      <c r="U17" s="95">
        <f t="shared" si="0"/>
        <v>1.0131853945451823</v>
      </c>
      <c r="V17" s="95">
        <f t="shared" si="0"/>
        <v>0.99561167376187432</v>
      </c>
      <c r="W17" s="95">
        <f t="shared" si="0"/>
        <v>0.98804659549729001</v>
      </c>
      <c r="X17" s="95">
        <f t="shared" si="0"/>
        <v>1.0058624921201276</v>
      </c>
      <c r="Y17" s="95">
        <f t="shared" si="0"/>
        <v>1.006200752264687</v>
      </c>
      <c r="Z17" s="95">
        <f t="shared" si="0"/>
        <v>0.97541348970835695</v>
      </c>
      <c r="AA17" s="95">
        <f t="shared" si="0"/>
        <v>0.98676426706038556</v>
      </c>
      <c r="AB17" s="95">
        <f t="shared" si="0"/>
        <v>1.0158523459787085</v>
      </c>
      <c r="AC17" s="114">
        <f t="shared" si="0"/>
        <v>1.0014952331214373</v>
      </c>
    </row>
    <row r="18" spans="2:35" x14ac:dyDescent="0.2">
      <c r="B18" s="198">
        <v>2001</v>
      </c>
      <c r="C18" s="199">
        <v>8.2615481150768416E-2</v>
      </c>
      <c r="D18" s="97">
        <v>8.4976409697970032E-2</v>
      </c>
      <c r="E18" s="97">
        <v>8.6809597441155906E-2</v>
      </c>
      <c r="F18" s="97">
        <v>8.9591370924949426E-2</v>
      </c>
      <c r="G18" s="97">
        <v>8.8774146264257059E-2</v>
      </c>
      <c r="H18" s="97">
        <v>8.6640189533670933E-2</v>
      </c>
      <c r="I18" s="97">
        <v>8.6560276817915213E-2</v>
      </c>
      <c r="J18" s="97">
        <v>8.6467588819683472E-2</v>
      </c>
      <c r="K18" s="97">
        <v>8.6153591789276868E-2</v>
      </c>
      <c r="L18" s="97">
        <v>8.8214449221309013E-2</v>
      </c>
      <c r="M18" s="97">
        <v>8.9634540790950207E-2</v>
      </c>
      <c r="N18" s="97">
        <v>8.9584768094664174E-2</v>
      </c>
      <c r="O18" s="200">
        <v>1.0460224105465707</v>
      </c>
      <c r="Q18" s="91">
        <v>2001</v>
      </c>
      <c r="R18" s="95">
        <f t="shared" si="1"/>
        <v>0.94776724075270935</v>
      </c>
      <c r="S18" s="95">
        <f t="shared" si="0"/>
        <v>0.97485188280317525</v>
      </c>
      <c r="T18" s="95">
        <f t="shared" si="0"/>
        <v>0.99588226675712499</v>
      </c>
      <c r="U18" s="95">
        <f t="shared" si="0"/>
        <v>1.0277948543546314</v>
      </c>
      <c r="V18" s="95">
        <f t="shared" si="0"/>
        <v>1.0184196289011116</v>
      </c>
      <c r="W18" s="95">
        <f t="shared" si="0"/>
        <v>0.99393881423706154</v>
      </c>
      <c r="X18" s="95">
        <f t="shared" si="0"/>
        <v>0.99302205320077785</v>
      </c>
      <c r="Y18" s="95">
        <f t="shared" si="0"/>
        <v>0.99195873374646537</v>
      </c>
      <c r="Z18" s="95">
        <f t="shared" si="0"/>
        <v>0.98835655053615501</v>
      </c>
      <c r="AA18" s="95">
        <f t="shared" si="0"/>
        <v>1.0119987678873719</v>
      </c>
      <c r="AB18" s="95">
        <f t="shared" si="0"/>
        <v>1.028290100332907</v>
      </c>
      <c r="AC18" s="114">
        <f t="shared" si="0"/>
        <v>1.0277191064905091</v>
      </c>
    </row>
    <row r="19" spans="2:35" x14ac:dyDescent="0.2">
      <c r="B19" s="198">
        <v>2002</v>
      </c>
      <c r="C19" s="199">
        <v>9.3620349335737027E-2</v>
      </c>
      <c r="D19" s="97">
        <v>9.5764997008811706E-2</v>
      </c>
      <c r="E19" s="97">
        <v>9.5798656240406788E-2</v>
      </c>
      <c r="F19" s="97">
        <v>9.4639991343027752E-2</v>
      </c>
      <c r="G19" s="97">
        <v>9.3179308392197402E-2</v>
      </c>
      <c r="H19" s="97">
        <v>9.1631312380489854E-2</v>
      </c>
      <c r="I19" s="97">
        <v>9.1647612338152204E-2</v>
      </c>
      <c r="J19" s="97">
        <v>9.132239366417684E-2</v>
      </c>
      <c r="K19" s="97">
        <v>9.2621178457154008E-2</v>
      </c>
      <c r="L19" s="97">
        <v>9.2675435826921448E-2</v>
      </c>
      <c r="M19" s="97">
        <v>9.4724322021894097E-2</v>
      </c>
      <c r="N19" s="97">
        <v>9.518535305912347E-2</v>
      </c>
      <c r="O19" s="200">
        <v>1.1228109100680927</v>
      </c>
      <c r="Q19" s="91">
        <v>2002</v>
      </c>
      <c r="R19" s="95">
        <f t="shared" si="1"/>
        <v>1.0005640147909796</v>
      </c>
      <c r="S19" s="95">
        <f t="shared" si="0"/>
        <v>1.0234848573354605</v>
      </c>
      <c r="T19" s="95">
        <f t="shared" si="0"/>
        <v>1.0238445891260222</v>
      </c>
      <c r="U19" s="95">
        <f t="shared" si="0"/>
        <v>1.0114614009650653</v>
      </c>
      <c r="V19" s="95">
        <f t="shared" si="0"/>
        <v>0.99585040604794151</v>
      </c>
      <c r="W19" s="95">
        <f t="shared" si="0"/>
        <v>0.97930625602773547</v>
      </c>
      <c r="X19" s="95">
        <f t="shared" si="0"/>
        <v>0.97948046122132082</v>
      </c>
      <c r="Y19" s="95">
        <f t="shared" si="0"/>
        <v>0.97600469869291107</v>
      </c>
      <c r="Z19" s="95">
        <f t="shared" si="0"/>
        <v>0.98988541304648003</v>
      </c>
      <c r="AA19" s="95">
        <f t="shared" si="0"/>
        <v>0.99046528667557565</v>
      </c>
      <c r="AB19" s="95">
        <f t="shared" si="0"/>
        <v>1.0123626819709071</v>
      </c>
      <c r="AC19" s="114">
        <f t="shared" si="0"/>
        <v>1.0172899340995998</v>
      </c>
    </row>
    <row r="20" spans="2:35" x14ac:dyDescent="0.2">
      <c r="B20" s="198">
        <v>2003</v>
      </c>
      <c r="C20" s="199">
        <v>8.8948968545065163E-2</v>
      </c>
      <c r="D20" s="97">
        <v>8.9774976057027445E-2</v>
      </c>
      <c r="E20" s="97">
        <v>9.1892677446341317E-2</v>
      </c>
      <c r="F20" s="97">
        <v>9.5543937797088044E-2</v>
      </c>
      <c r="G20" s="97">
        <v>9.3771520041424458E-2</v>
      </c>
      <c r="H20" s="97">
        <v>9.3110728715548693E-2</v>
      </c>
      <c r="I20" s="97">
        <v>9.2806513684244002E-2</v>
      </c>
      <c r="J20" s="97">
        <v>9.2711467312733387E-2</v>
      </c>
      <c r="K20" s="97">
        <v>9.2777480737505469E-2</v>
      </c>
      <c r="L20" s="97">
        <v>9.3651331750198422E-2</v>
      </c>
      <c r="M20" s="97">
        <v>9.5038124987433859E-2</v>
      </c>
      <c r="N20" s="97">
        <v>9.5060622709698589E-2</v>
      </c>
      <c r="O20" s="200">
        <v>1.1150883497843089</v>
      </c>
      <c r="Q20" s="91">
        <v>2003</v>
      </c>
      <c r="R20" s="95">
        <f t="shared" si="1"/>
        <v>0.95722246828894442</v>
      </c>
      <c r="S20" s="95">
        <f t="shared" si="0"/>
        <v>0.966111530886957</v>
      </c>
      <c r="T20" s="95">
        <f t="shared" si="0"/>
        <v>0.98890113018344505</v>
      </c>
      <c r="U20" s="95">
        <f t="shared" si="0"/>
        <v>1.0281940922320898</v>
      </c>
      <c r="V20" s="95">
        <f t="shared" si="0"/>
        <v>1.0091202555517254</v>
      </c>
      <c r="W20" s="95">
        <f t="shared" si="0"/>
        <v>1.0020091634915822</v>
      </c>
      <c r="X20" s="95">
        <f t="shared" si="0"/>
        <v>0.9987353597823404</v>
      </c>
      <c r="Y20" s="95">
        <f t="shared" si="0"/>
        <v>0.997712520239314</v>
      </c>
      <c r="Z20" s="95">
        <f t="shared" si="0"/>
        <v>0.99842292233204355</v>
      </c>
      <c r="AA20" s="95">
        <f t="shared" si="0"/>
        <v>1.0078268517644906</v>
      </c>
      <c r="AB20" s="95">
        <f t="shared" si="0"/>
        <v>1.0227507982392647</v>
      </c>
      <c r="AC20" s="114">
        <f t="shared" si="0"/>
        <v>1.0229929070078021</v>
      </c>
    </row>
    <row r="21" spans="2:35" x14ac:dyDescent="0.2">
      <c r="B21" s="198">
        <v>2004</v>
      </c>
      <c r="C21" s="199">
        <v>9.8909920219485151E-2</v>
      </c>
      <c r="D21" s="97">
        <v>0.10027561623302737</v>
      </c>
      <c r="E21" s="97">
        <v>0.10089951368967849</v>
      </c>
      <c r="F21" s="97">
        <v>0.10128824361610217</v>
      </c>
      <c r="G21" s="97">
        <v>9.9608772606020995E-2</v>
      </c>
      <c r="H21" s="97">
        <v>9.7666371261505014E-2</v>
      </c>
      <c r="I21" s="97">
        <v>9.7287607090951356E-2</v>
      </c>
      <c r="J21" s="97">
        <v>9.7766517865748886E-2</v>
      </c>
      <c r="K21" s="97">
        <v>9.7685937581698523E-2</v>
      </c>
      <c r="L21" s="97">
        <v>9.8545733368754412E-2</v>
      </c>
      <c r="M21" s="97">
        <v>0.10003053986719362</v>
      </c>
      <c r="N21" s="97">
        <v>9.9656472558984674E-2</v>
      </c>
      <c r="O21" s="200">
        <v>1.1896212459591506</v>
      </c>
      <c r="Q21" s="91">
        <v>2004</v>
      </c>
      <c r="R21" s="95">
        <f t="shared" si="1"/>
        <v>0.99772851793416806</v>
      </c>
      <c r="S21" s="95">
        <f t="shared" si="0"/>
        <v>1.0115046271102388</v>
      </c>
      <c r="T21" s="95">
        <f t="shared" si="0"/>
        <v>1.0177980331041585</v>
      </c>
      <c r="U21" s="95">
        <f t="shared" si="0"/>
        <v>1.0217192467954312</v>
      </c>
      <c r="V21" s="95">
        <f t="shared" si="0"/>
        <v>1.0047780126089783</v>
      </c>
      <c r="W21" s="95">
        <f t="shared" si="0"/>
        <v>0.98518453593447697</v>
      </c>
      <c r="X21" s="95">
        <f t="shared" si="0"/>
        <v>0.98136384925618947</v>
      </c>
      <c r="Y21" s="95">
        <f t="shared" si="0"/>
        <v>0.98619473918614931</v>
      </c>
      <c r="Z21" s="95">
        <f t="shared" si="0"/>
        <v>0.98538190618414223</v>
      </c>
      <c r="AA21" s="95">
        <f t="shared" si="0"/>
        <v>0.99405487624055044</v>
      </c>
      <c r="AB21" s="95">
        <f t="shared" si="0"/>
        <v>1.0090324819632062</v>
      </c>
      <c r="AC21" s="114">
        <f t="shared" si="0"/>
        <v>1.0052591736823102</v>
      </c>
    </row>
    <row r="22" spans="2:35" x14ac:dyDescent="0.2">
      <c r="B22" s="198">
        <v>2005</v>
      </c>
      <c r="C22" s="199">
        <v>9.8450208095367198E-2</v>
      </c>
      <c r="D22" s="97">
        <v>9.934426740543785E-2</v>
      </c>
      <c r="E22" s="97">
        <v>0.10019725283911776</v>
      </c>
      <c r="F22" s="97">
        <v>9.9830566380213315E-2</v>
      </c>
      <c r="G22" s="97">
        <v>9.9347262112812626E-2</v>
      </c>
      <c r="H22" s="97">
        <v>9.7132365486637701E-2</v>
      </c>
      <c r="I22" s="97">
        <v>9.6365823143387791E-2</v>
      </c>
      <c r="J22" s="97">
        <v>9.6067490050545906E-2</v>
      </c>
      <c r="K22" s="97">
        <v>9.61957842840334E-2</v>
      </c>
      <c r="L22" s="97">
        <v>9.7354461906094647E-2</v>
      </c>
      <c r="M22" s="97">
        <v>9.9165184772272943E-2</v>
      </c>
      <c r="N22" s="97">
        <v>9.9241778002482073E-2</v>
      </c>
      <c r="O22" s="200">
        <v>1.1786924444784033</v>
      </c>
      <c r="Q22" s="91">
        <v>2005</v>
      </c>
      <c r="R22" s="95">
        <f t="shared" si="1"/>
        <v>1.0022992025432067</v>
      </c>
      <c r="S22" s="95">
        <f t="shared" si="0"/>
        <v>1.0114014172652119</v>
      </c>
      <c r="T22" s="95">
        <f t="shared" si="0"/>
        <v>1.0200854681829121</v>
      </c>
      <c r="U22" s="95">
        <f t="shared" si="0"/>
        <v>1.0163523166492221</v>
      </c>
      <c r="V22" s="95">
        <f t="shared" si="0"/>
        <v>1.0114319057006522</v>
      </c>
      <c r="W22" s="95">
        <f t="shared" si="0"/>
        <v>0.98888254633332306</v>
      </c>
      <c r="X22" s="95">
        <f t="shared" si="0"/>
        <v>0.9810785528810112</v>
      </c>
      <c r="Y22" s="95">
        <f t="shared" si="0"/>
        <v>0.9780412914385771</v>
      </c>
      <c r="Z22" s="95">
        <f t="shared" si="0"/>
        <v>0.97934742588362422</v>
      </c>
      <c r="AA22" s="95">
        <f t="shared" si="0"/>
        <v>0.99114365952359451</v>
      </c>
      <c r="AB22" s="95">
        <f t="shared" si="0"/>
        <v>1.0095782176612391</v>
      </c>
      <c r="AC22" s="114">
        <f t="shared" si="0"/>
        <v>1.0103579959374256</v>
      </c>
    </row>
    <row r="23" spans="2:35" x14ac:dyDescent="0.2">
      <c r="B23" s="198">
        <v>2006</v>
      </c>
      <c r="C23" s="199">
        <v>0.11008814939348886</v>
      </c>
      <c r="D23" s="97">
        <v>0.11104593639931905</v>
      </c>
      <c r="E23" s="97">
        <v>0.11192841673956805</v>
      </c>
      <c r="F23" s="97">
        <v>0.11142708768664313</v>
      </c>
      <c r="G23" s="97">
        <v>0.10996256858397137</v>
      </c>
      <c r="H23" s="97">
        <v>0.10865163862250289</v>
      </c>
      <c r="I23" s="97">
        <v>0.10816432014753291</v>
      </c>
      <c r="J23" s="97">
        <v>0.10820924279384686</v>
      </c>
      <c r="K23" s="97">
        <v>0.10839483331554498</v>
      </c>
      <c r="L23" s="97">
        <v>0.10917617221197859</v>
      </c>
      <c r="M23" s="97">
        <v>0.11134154062750332</v>
      </c>
      <c r="N23" s="97">
        <v>0.11102477239339049</v>
      </c>
      <c r="O23" s="200">
        <v>1.3194146789152905</v>
      </c>
      <c r="Q23" s="91">
        <v>2006</v>
      </c>
      <c r="R23" s="95">
        <f t="shared" si="1"/>
        <v>1.0012453353997295</v>
      </c>
      <c r="S23" s="95">
        <f t="shared" ref="S23:S29" si="2">+D23/AVERAGE($C23:$N23)</f>
        <v>1.0099563526815829</v>
      </c>
      <c r="T23" s="95">
        <f t="shared" ref="T23:T29" si="3">+E23/AVERAGE($C23:$N23)</f>
        <v>1.0179824602065455</v>
      </c>
      <c r="U23" s="95">
        <f t="shared" ref="U23:U29" si="4">+F23/AVERAGE($C23:$N23)</f>
        <v>1.0134229015391787</v>
      </c>
      <c r="V23" s="95">
        <f t="shared" ref="V23:V29" si="5">+G23/AVERAGE($C23:$N23)</f>
        <v>1.0001031852188258</v>
      </c>
      <c r="W23" s="95">
        <f t="shared" ref="W23:W29" si="6">+H23/AVERAGE($C23:$N23)</f>
        <v>0.98818035323202813</v>
      </c>
      <c r="X23" s="95">
        <f t="shared" ref="X23:X29" si="7">+I23/AVERAGE($C23:$N23)</f>
        <v>0.98374821995877437</v>
      </c>
      <c r="Y23" s="95">
        <f t="shared" ref="Y23:Y29" si="8">+J23/AVERAGE($C23:$N23)</f>
        <v>0.98415678882221203</v>
      </c>
      <c r="Z23" s="95">
        <f t="shared" ref="Z23:Z29" si="9">+K23/AVERAGE($C23:$N23)</f>
        <v>0.98584472385580457</v>
      </c>
      <c r="AA23" s="95">
        <f t="shared" ref="AA23:AA29" si="10">+L23/AVERAGE($C23:$N23)</f>
        <v>0.99295095581383586</v>
      </c>
      <c r="AB23" s="95">
        <f t="shared" ref="AB23:AB29" si="11">+M23/AVERAGE($C23:$N23)</f>
        <v>1.0126448559966494</v>
      </c>
      <c r="AC23" s="114">
        <f t="shared" ref="AC23:AC29" si="12">+N23/AVERAGE($C23:$N23)</f>
        <v>1.009763867274833</v>
      </c>
    </row>
    <row r="24" spans="2:35" x14ac:dyDescent="0.2">
      <c r="B24" s="198">
        <v>2007</v>
      </c>
      <c r="C24" s="199">
        <v>0.1156471923547598</v>
      </c>
      <c r="D24" s="97">
        <v>0.11616074026790056</v>
      </c>
      <c r="E24" s="97">
        <v>0.11656058521558631</v>
      </c>
      <c r="F24" s="97">
        <v>0.11648674198924221</v>
      </c>
      <c r="G24" s="97">
        <v>0.11538100784009364</v>
      </c>
      <c r="H24" s="97">
        <v>0.1142705537642343</v>
      </c>
      <c r="I24" s="97">
        <v>0.11323216486093579</v>
      </c>
      <c r="J24" s="97">
        <v>0.11322422344817511</v>
      </c>
      <c r="K24" s="97">
        <v>0.11281121046908706</v>
      </c>
      <c r="L24" s="97">
        <v>0.11404328513048144</v>
      </c>
      <c r="M24" s="97">
        <v>0.11593077691778927</v>
      </c>
      <c r="N24" s="97">
        <v>0.11665672111267708</v>
      </c>
      <c r="O24" s="200">
        <v>1.3804052033709624</v>
      </c>
      <c r="Q24" s="91">
        <v>2007</v>
      </c>
      <c r="R24" s="95">
        <f t="shared" si="1"/>
        <v>1.0053325681967724</v>
      </c>
      <c r="S24" s="95">
        <f t="shared" si="2"/>
        <v>1.0097968913843698</v>
      </c>
      <c r="T24" s="95">
        <f t="shared" si="3"/>
        <v>1.0132727833619659</v>
      </c>
      <c r="U24" s="95">
        <f t="shared" si="4"/>
        <v>1.0126308568363593</v>
      </c>
      <c r="V24" s="95">
        <f t="shared" si="5"/>
        <v>1.0030185996836187</v>
      </c>
      <c r="W24" s="95">
        <f t="shared" si="6"/>
        <v>0.99336531173760745</v>
      </c>
      <c r="X24" s="95">
        <f t="shared" si="7"/>
        <v>0.98433849351846936</v>
      </c>
      <c r="Y24" s="95">
        <f t="shared" si="8"/>
        <v>0.98426945802592303</v>
      </c>
      <c r="Z24" s="95">
        <f t="shared" si="9"/>
        <v>0.9806790950390597</v>
      </c>
      <c r="AA24" s="95">
        <f t="shared" si="10"/>
        <v>0.9913896428554746</v>
      </c>
      <c r="AB24" s="95">
        <f t="shared" si="11"/>
        <v>1.0077977970643857</v>
      </c>
      <c r="AC24" s="114">
        <f t="shared" si="12"/>
        <v>1.0141085022959948</v>
      </c>
    </row>
    <row r="25" spans="2:35" x14ac:dyDescent="0.2">
      <c r="B25" s="198">
        <v>2008</v>
      </c>
      <c r="C25" s="199">
        <v>0.11522126073791077</v>
      </c>
      <c r="D25" s="97">
        <v>0.11733003884643071</v>
      </c>
      <c r="E25" s="97">
        <v>0.11709232332854057</v>
      </c>
      <c r="F25" s="97">
        <v>0.11621161244924694</v>
      </c>
      <c r="G25" s="97">
        <v>0.11528959980900357</v>
      </c>
      <c r="H25" s="97">
        <v>0.1135330124106662</v>
      </c>
      <c r="I25" s="97">
        <v>0.11363324310059855</v>
      </c>
      <c r="J25" s="97">
        <v>0.11358459215236665</v>
      </c>
      <c r="K25" s="97">
        <v>0.11312502010216526</v>
      </c>
      <c r="L25" s="97">
        <v>0.11425233873824135</v>
      </c>
      <c r="M25" s="97">
        <v>0.11659387027092165</v>
      </c>
      <c r="N25" s="97">
        <v>0.11599520954871603</v>
      </c>
      <c r="O25" s="200">
        <v>1.3818621214948081</v>
      </c>
      <c r="Q25" s="91">
        <v>2008</v>
      </c>
      <c r="R25" s="95">
        <f t="shared" si="1"/>
        <v>1.000573868657217</v>
      </c>
      <c r="S25" s="95">
        <f t="shared" si="2"/>
        <v>1.0188863593960655</v>
      </c>
      <c r="T25" s="95">
        <f t="shared" si="3"/>
        <v>1.0168220534350656</v>
      </c>
      <c r="U25" s="95">
        <f t="shared" si="4"/>
        <v>1.0091740179421387</v>
      </c>
      <c r="V25" s="95">
        <f t="shared" si="5"/>
        <v>1.0011673206669054</v>
      </c>
      <c r="W25" s="95">
        <f t="shared" si="6"/>
        <v>0.98591323094828254</v>
      </c>
      <c r="X25" s="95">
        <f t="shared" si="7"/>
        <v>0.98678362768358574</v>
      </c>
      <c r="Y25" s="95">
        <f t="shared" si="8"/>
        <v>0.98636114604109648</v>
      </c>
      <c r="Z25" s="95">
        <f t="shared" si="9"/>
        <v>0.98237025250936616</v>
      </c>
      <c r="AA25" s="95">
        <f t="shared" si="10"/>
        <v>0.99215981358242</v>
      </c>
      <c r="AB25" s="95">
        <f t="shared" si="11"/>
        <v>1.0124935197858786</v>
      </c>
      <c r="AC25" s="114">
        <f t="shared" si="12"/>
        <v>1.0072947893519797</v>
      </c>
    </row>
    <row r="26" spans="2:35" x14ac:dyDescent="0.2">
      <c r="B26" s="198">
        <v>2009</v>
      </c>
      <c r="C26" s="199">
        <v>0.13294000708299825</v>
      </c>
      <c r="D26" s="97">
        <v>0.13271035193115002</v>
      </c>
      <c r="E26" s="97">
        <v>0.1333959075063495</v>
      </c>
      <c r="F26" s="97">
        <v>0.13353379191807224</v>
      </c>
      <c r="G26" s="97">
        <v>0.12351499790879046</v>
      </c>
      <c r="H26" s="97">
        <v>0.12109538845562064</v>
      </c>
      <c r="I26" s="97">
        <v>0.12120049773725167</v>
      </c>
      <c r="J26" s="97">
        <v>0.12144027412435909</v>
      </c>
      <c r="K26" s="97">
        <v>0.12173003228669069</v>
      </c>
      <c r="L26" s="97">
        <v>0.12159601308156605</v>
      </c>
      <c r="M26" s="97">
        <v>0.12154997606157873</v>
      </c>
      <c r="N26" s="97">
        <v>0.12187486727081429</v>
      </c>
      <c r="O26" s="200">
        <v>1.506582105365242</v>
      </c>
      <c r="Q26" s="91">
        <v>2009</v>
      </c>
      <c r="R26" s="359"/>
      <c r="S26" s="359"/>
      <c r="T26" s="359"/>
      <c r="U26" s="359"/>
      <c r="V26" s="359"/>
      <c r="W26" s="359"/>
      <c r="X26" s="359"/>
      <c r="Y26" s="359"/>
      <c r="Z26" s="359"/>
      <c r="AA26" s="359"/>
      <c r="AB26" s="359"/>
      <c r="AC26" s="359"/>
    </row>
    <row r="27" spans="2:35" x14ac:dyDescent="0.2">
      <c r="B27" s="198">
        <v>2010</v>
      </c>
      <c r="C27" s="199">
        <v>0.12002301071008774</v>
      </c>
      <c r="D27" s="97">
        <v>0.11967177208939417</v>
      </c>
      <c r="E27" s="97">
        <v>0.11971720362872673</v>
      </c>
      <c r="F27" s="97">
        <v>0.12004074741640922</v>
      </c>
      <c r="G27" s="97">
        <v>0.11970392816408865</v>
      </c>
      <c r="H27" s="97">
        <v>0.11989137626891486</v>
      </c>
      <c r="I27" s="97">
        <v>0.11984218835984689</v>
      </c>
      <c r="J27" s="97">
        <v>0.1199741543010117</v>
      </c>
      <c r="K27" s="97">
        <v>0.11978931379603612</v>
      </c>
      <c r="L27" s="97">
        <v>0.11964912092455732</v>
      </c>
      <c r="M27" s="97">
        <v>0.11900172433463549</v>
      </c>
      <c r="N27" s="97">
        <v>0.11984425270312031</v>
      </c>
      <c r="O27" s="200">
        <v>1.4371487926968292</v>
      </c>
      <c r="Q27" s="91">
        <v>2010</v>
      </c>
      <c r="R27" s="95">
        <f>+C27/AVERAGE($C27:$N27)</f>
        <v>1.002176069617924</v>
      </c>
      <c r="S27" s="95">
        <f t="shared" si="2"/>
        <v>0.99924327416226788</v>
      </c>
      <c r="T27" s="95">
        <f t="shared" si="3"/>
        <v>0.99962262143289238</v>
      </c>
      <c r="U27" s="95">
        <f t="shared" si="4"/>
        <v>1.002324168740951</v>
      </c>
      <c r="V27" s="95">
        <f t="shared" si="5"/>
        <v>0.99951177308060868</v>
      </c>
      <c r="W27" s="95">
        <f t="shared" si="6"/>
        <v>1.0010769396585895</v>
      </c>
      <c r="X27" s="95">
        <f t="shared" si="7"/>
        <v>1.0006662272036124</v>
      </c>
      <c r="Y27" s="95">
        <f t="shared" si="8"/>
        <v>1.0017681251434953</v>
      </c>
      <c r="Z27" s="95">
        <f t="shared" si="9"/>
        <v>1.0002247316751374</v>
      </c>
      <c r="AA27" s="95">
        <f t="shared" si="10"/>
        <v>0.99905413996863157</v>
      </c>
      <c r="AB27" s="95">
        <f t="shared" si="11"/>
        <v>0.99364846512233829</v>
      </c>
      <c r="AC27" s="95">
        <f t="shared" si="12"/>
        <v>1.0006834641935518</v>
      </c>
    </row>
    <row r="28" spans="2:35" x14ac:dyDescent="0.2">
      <c r="B28" s="198">
        <v>2011</v>
      </c>
      <c r="C28" s="199">
        <v>0.11420870281415378</v>
      </c>
      <c r="D28" s="97">
        <v>0.11387213663273192</v>
      </c>
      <c r="E28" s="97">
        <v>0.11441098859108964</v>
      </c>
      <c r="F28" s="97">
        <v>0.11413818243725674</v>
      </c>
      <c r="G28" s="97">
        <v>0.11380057287994362</v>
      </c>
      <c r="H28" s="97">
        <v>0.11400494369398161</v>
      </c>
      <c r="I28" s="97">
        <v>0.11398920280567448</v>
      </c>
      <c r="J28" s="97">
        <v>0.11408719584829775</v>
      </c>
      <c r="K28" s="97">
        <v>0.1140045256386346</v>
      </c>
      <c r="L28" s="97">
        <v>0.11380212131958468</v>
      </c>
      <c r="M28" s="97">
        <v>0.11487251555829961</v>
      </c>
      <c r="N28" s="97">
        <v>0.11479368951366931</v>
      </c>
      <c r="O28" s="200">
        <v>1.3699847777333178</v>
      </c>
      <c r="Q28" s="91">
        <v>2011</v>
      </c>
      <c r="R28" s="95">
        <f t="shared" si="1"/>
        <v>1.0003793151901932</v>
      </c>
      <c r="S28" s="95">
        <f t="shared" si="2"/>
        <v>0.9974312574871399</v>
      </c>
      <c r="T28" s="95">
        <f t="shared" si="3"/>
        <v>1.0021511810989856</v>
      </c>
      <c r="U28" s="95">
        <f t="shared" si="4"/>
        <v>0.99976161159485477</v>
      </c>
      <c r="V28" s="95">
        <f t="shared" si="5"/>
        <v>0.99680441473135362</v>
      </c>
      <c r="W28" s="95">
        <f t="shared" si="6"/>
        <v>0.99859454394177705</v>
      </c>
      <c r="X28" s="95">
        <f t="shared" si="7"/>
        <v>0.99845666601586458</v>
      </c>
      <c r="Y28" s="95">
        <f t="shared" si="8"/>
        <v>0.99931500877309198</v>
      </c>
      <c r="Z28" s="95">
        <f t="shared" si="9"/>
        <v>0.99859088210242986</v>
      </c>
      <c r="AA28" s="95">
        <f t="shared" si="10"/>
        <v>0.99681797785701365</v>
      </c>
      <c r="AB28" s="95">
        <f t="shared" si="11"/>
        <v>1.0061937979926441</v>
      </c>
      <c r="AC28" s="95">
        <f t="shared" si="12"/>
        <v>1.005503343214651</v>
      </c>
    </row>
    <row r="29" spans="2:35" x14ac:dyDescent="0.2">
      <c r="B29" s="198">
        <v>2012</v>
      </c>
      <c r="C29" s="199">
        <v>0.11425649460101812</v>
      </c>
      <c r="D29" s="97">
        <v>0.1144364489977599</v>
      </c>
      <c r="E29" s="97">
        <v>0.11448668655166044</v>
      </c>
      <c r="F29" s="97">
        <v>0.11409791621344595</v>
      </c>
      <c r="G29" s="97">
        <v>0.1140728464022288</v>
      </c>
      <c r="H29" s="97">
        <v>0.11408434887712002</v>
      </c>
      <c r="I29" s="97">
        <v>0.11415949109712784</v>
      </c>
      <c r="J29" s="97">
        <v>0.11417104630688263</v>
      </c>
      <c r="K29" s="97">
        <v>0.11415850453519076</v>
      </c>
      <c r="L29" s="97">
        <v>0.11399132690770873</v>
      </c>
      <c r="M29" s="97">
        <v>0.11438036476608684</v>
      </c>
      <c r="N29" s="97">
        <v>0.11483631655575481</v>
      </c>
      <c r="O29" s="200">
        <v>1.3711317918119847</v>
      </c>
      <c r="Q29" s="91">
        <v>2012</v>
      </c>
      <c r="R29" s="95">
        <f t="shared" si="1"/>
        <v>0.99996072106263689</v>
      </c>
      <c r="S29" s="95">
        <f t="shared" si="2"/>
        <v>1.0015356628543719</v>
      </c>
      <c r="T29" s="95">
        <f t="shared" si="3"/>
        <v>1.0019753365971926</v>
      </c>
      <c r="U29" s="95">
        <f t="shared" si="4"/>
        <v>0.99857285983570743</v>
      </c>
      <c r="V29" s="95">
        <f t="shared" si="5"/>
        <v>0.99835345150719934</v>
      </c>
      <c r="W29" s="95">
        <f t="shared" si="6"/>
        <v>0.99845411994732947</v>
      </c>
      <c r="X29" s="95">
        <f t="shared" si="7"/>
        <v>0.99911175668617447</v>
      </c>
      <c r="Y29" s="95">
        <f t="shared" si="8"/>
        <v>0.99921288665623675</v>
      </c>
      <c r="Z29" s="95">
        <f t="shared" si="9"/>
        <v>0.99910312240075005</v>
      </c>
      <c r="AA29" s="95">
        <f t="shared" si="10"/>
        <v>0.99764000153828858</v>
      </c>
      <c r="AB29" s="95">
        <f t="shared" si="11"/>
        <v>1.0010448196078687</v>
      </c>
      <c r="AC29" s="95">
        <f t="shared" si="12"/>
        <v>1.0050352613062448</v>
      </c>
    </row>
    <row r="30" spans="2:35" x14ac:dyDescent="0.2">
      <c r="B30" s="198">
        <v>2013</v>
      </c>
      <c r="C30" s="199">
        <v>0.10979976907001462</v>
      </c>
      <c r="D30" s="97">
        <v>0.1100839164401361</v>
      </c>
      <c r="E30" s="97">
        <v>0.10986177971252589</v>
      </c>
      <c r="F30" s="97">
        <v>0.10977373242171443</v>
      </c>
      <c r="G30" s="97">
        <v>0.10967560148883938</v>
      </c>
      <c r="H30" s="97">
        <v>0.10968038285774746</v>
      </c>
      <c r="I30" s="97">
        <v>0.10968938589694267</v>
      </c>
      <c r="J30" s="97">
        <v>0.10974793965733956</v>
      </c>
      <c r="K30" s="97">
        <v>0.10975518961783536</v>
      </c>
      <c r="L30" s="97">
        <v>0.10957424340527722</v>
      </c>
      <c r="M30" s="97">
        <v>0.11550252107250752</v>
      </c>
      <c r="N30" s="97">
        <v>0.1160874675961977</v>
      </c>
      <c r="O30" s="200">
        <v>1.329231929237078</v>
      </c>
      <c r="Q30" s="91">
        <v>2013</v>
      </c>
      <c r="R30" s="359">
        <f t="shared" ref="R30:AC30" si="13">+C30/AVERAGE($C30:$N30)</f>
        <v>0.99124705016408965</v>
      </c>
      <c r="S30" s="359">
        <f t="shared" si="13"/>
        <v>0.99381226723904714</v>
      </c>
      <c r="T30" s="359">
        <f t="shared" si="13"/>
        <v>0.99180686797599127</v>
      </c>
      <c r="U30" s="359">
        <f t="shared" si="13"/>
        <v>0.99101199729428557</v>
      </c>
      <c r="V30" s="359">
        <f t="shared" si="13"/>
        <v>0.99012609381228278</v>
      </c>
      <c r="W30" s="359">
        <f t="shared" si="13"/>
        <v>0.99016925891058871</v>
      </c>
      <c r="X30" s="359">
        <f t="shared" si="13"/>
        <v>0.99025053627683779</v>
      </c>
      <c r="Y30" s="359">
        <f t="shared" si="13"/>
        <v>0.99077914615244156</v>
      </c>
      <c r="Z30" s="359">
        <f t="shared" si="13"/>
        <v>0.99084459712757689</v>
      </c>
      <c r="AA30" s="359">
        <f t="shared" si="13"/>
        <v>0.98921105635644602</v>
      </c>
      <c r="AB30" s="359">
        <f t="shared" si="13"/>
        <v>1.0427301830355611</v>
      </c>
      <c r="AC30" s="359">
        <f t="shared" si="13"/>
        <v>1.0480109456548512</v>
      </c>
      <c r="AI30" s="119"/>
    </row>
    <row r="31" spans="2:35" x14ac:dyDescent="0.2">
      <c r="B31" s="198">
        <v>2014</v>
      </c>
      <c r="C31" s="199">
        <v>0.11671315600241959</v>
      </c>
      <c r="D31" s="97">
        <v>0.11679994615611883</v>
      </c>
      <c r="E31" s="97">
        <v>0.11806465083452075</v>
      </c>
      <c r="F31" s="97">
        <v>0.11826916447472087</v>
      </c>
      <c r="G31" s="97">
        <v>0.11631335885539244</v>
      </c>
      <c r="H31" s="97">
        <v>0.11559892485382696</v>
      </c>
      <c r="I31" s="97">
        <v>0.11535180877435462</v>
      </c>
      <c r="J31" s="97">
        <v>0.1153750598096149</v>
      </c>
      <c r="K31" s="97">
        <v>0.11533082508331868</v>
      </c>
      <c r="L31" s="97">
        <v>0.11585422781940226</v>
      </c>
      <c r="M31" s="97">
        <v>0.11794129765445756</v>
      </c>
      <c r="N31" s="97">
        <v>0.11775098609389457</v>
      </c>
      <c r="O31" s="200">
        <v>1.3993634064120422</v>
      </c>
      <c r="Q31" s="91">
        <v>2014</v>
      </c>
      <c r="R31" s="95">
        <f t="shared" ref="R31:AC32" si="14">+C31/AVERAGE($C31:$N31)</f>
        <v>1.0008535778565595</v>
      </c>
      <c r="S31" s="95">
        <f t="shared" si="14"/>
        <v>1.0015978318792234</v>
      </c>
      <c r="T31" s="95">
        <f t="shared" si="14"/>
        <v>1.0124430891378331</v>
      </c>
      <c r="U31" s="95">
        <f t="shared" si="14"/>
        <v>1.0141968606536211</v>
      </c>
      <c r="V31" s="95">
        <f t="shared" si="14"/>
        <v>0.99742518624481458</v>
      </c>
      <c r="W31" s="95">
        <f t="shared" si="14"/>
        <v>0.99129868044974923</v>
      </c>
      <c r="X31" s="95">
        <f t="shared" si="14"/>
        <v>0.98917957904972675</v>
      </c>
      <c r="Y31" s="95">
        <f t="shared" si="14"/>
        <v>0.98937896430008054</v>
      </c>
      <c r="Z31" s="95">
        <f t="shared" si="14"/>
        <v>0.98899963701945959</v>
      </c>
      <c r="AA31" s="95">
        <f t="shared" si="14"/>
        <v>0.9934879870822263</v>
      </c>
      <c r="AB31" s="95">
        <f t="shared" si="14"/>
        <v>1.0113852951766822</v>
      </c>
      <c r="AC31" s="95">
        <f t="shared" si="14"/>
        <v>1.009753311150023</v>
      </c>
      <c r="AG31" s="48" t="s">
        <v>241</v>
      </c>
    </row>
    <row r="32" spans="2:35" x14ac:dyDescent="0.2">
      <c r="B32" s="198">
        <v>2015</v>
      </c>
      <c r="C32" s="199">
        <v>0.11572200336007217</v>
      </c>
      <c r="D32" s="97">
        <v>0.11633214136073995</v>
      </c>
      <c r="E32" s="97">
        <v>0.11601212540915003</v>
      </c>
      <c r="F32" s="97">
        <v>0.11531217732384098</v>
      </c>
      <c r="G32" s="97">
        <v>0.11474691172924008</v>
      </c>
      <c r="H32" s="97">
        <v>0.11430133514474781</v>
      </c>
      <c r="I32" s="97">
        <v>0.11423347505455093</v>
      </c>
      <c r="J32" s="97">
        <v>0.11434391856080367</v>
      </c>
      <c r="K32" s="97">
        <v>0.11419114335896588</v>
      </c>
      <c r="L32" s="97">
        <v>0.11451720490648773</v>
      </c>
      <c r="M32" s="97">
        <v>0.11552587128874094</v>
      </c>
      <c r="N32" s="97">
        <v>0.11638346664229983</v>
      </c>
      <c r="O32" s="200">
        <v>1.3816217741396402</v>
      </c>
      <c r="Q32" s="91">
        <v>2015</v>
      </c>
      <c r="R32" s="95">
        <f t="shared" si="14"/>
        <v>1.0050971013290604</v>
      </c>
      <c r="S32" s="95">
        <f t="shared" si="14"/>
        <v>1.0103964214071421</v>
      </c>
      <c r="T32" s="95">
        <f t="shared" si="14"/>
        <v>1.007616940444293</v>
      </c>
      <c r="U32" s="95">
        <f t="shared" si="14"/>
        <v>1.0015375798110697</v>
      </c>
      <c r="V32" s="95">
        <f t="shared" si="14"/>
        <v>0.99662799655016987</v>
      </c>
      <c r="W32" s="95">
        <f t="shared" si="14"/>
        <v>0.99275796560972907</v>
      </c>
      <c r="X32" s="95">
        <f t="shared" si="14"/>
        <v>0.99216857052519536</v>
      </c>
      <c r="Y32" s="95">
        <f t="shared" si="14"/>
        <v>0.99312782152994894</v>
      </c>
      <c r="Z32" s="95">
        <f t="shared" si="14"/>
        <v>0.99180090090929274</v>
      </c>
      <c r="AA32" s="95">
        <f t="shared" si="14"/>
        <v>0.99463289056340687</v>
      </c>
      <c r="AB32" s="95">
        <f t="shared" si="14"/>
        <v>1.0033936070008529</v>
      </c>
      <c r="AC32" s="95">
        <f t="shared" si="14"/>
        <v>1.0108422043198371</v>
      </c>
      <c r="AG32" s="48" t="s">
        <v>240</v>
      </c>
    </row>
    <row r="33" spans="2:33" x14ac:dyDescent="0.2">
      <c r="B33" s="198">
        <v>2016</v>
      </c>
      <c r="C33" s="199">
        <v>0.11293137327884745</v>
      </c>
      <c r="D33" s="97">
        <v>0.11361236438085277</v>
      </c>
      <c r="E33" s="97">
        <v>0.11429856324298511</v>
      </c>
      <c r="F33" s="97">
        <v>0.113686789525966</v>
      </c>
      <c r="G33" s="97">
        <v>0.11280360238537578</v>
      </c>
      <c r="H33" s="97">
        <v>0.11200197794737701</v>
      </c>
      <c r="I33" s="97">
        <v>0.11180627826240057</v>
      </c>
      <c r="J33" s="97">
        <v>0.11183916795619403</v>
      </c>
      <c r="K33" s="97">
        <v>0.11181480680152112</v>
      </c>
      <c r="L33" s="97">
        <v>0.11212056477210407</v>
      </c>
      <c r="M33" s="97">
        <v>0.11371524013861473</v>
      </c>
      <c r="N33" s="97">
        <v>0.11409762036763979</v>
      </c>
      <c r="O33" s="200">
        <v>1.3547283490598785</v>
      </c>
      <c r="Q33" s="91">
        <v>2016</v>
      </c>
      <c r="R33" s="95">
        <f t="shared" ref="R33:AC34" si="15">+C33/AVERAGE($C33:$N33)</f>
        <v>1.0003307897753833</v>
      </c>
      <c r="S33" s="95">
        <f t="shared" si="15"/>
        <v>1.0063629166071093</v>
      </c>
      <c r="T33" s="95">
        <f t="shared" si="15"/>
        <v>1.012441173071811</v>
      </c>
      <c r="U33" s="95">
        <f t="shared" si="15"/>
        <v>1.0070221644496591</v>
      </c>
      <c r="V33" s="95">
        <f t="shared" si="15"/>
        <v>0.99919901252814103</v>
      </c>
      <c r="W33" s="95">
        <f t="shared" si="15"/>
        <v>0.99209833196538422</v>
      </c>
      <c r="X33" s="95">
        <f t="shared" si="15"/>
        <v>0.99036485069487934</v>
      </c>
      <c r="Y33" s="95">
        <f t="shared" si="15"/>
        <v>0.99065618314229975</v>
      </c>
      <c r="Z33" s="95">
        <f t="shared" si="15"/>
        <v>0.990440395337846</v>
      </c>
      <c r="AA33" s="95">
        <f t="shared" si="15"/>
        <v>0.99314875797714675</v>
      </c>
      <c r="AB33" s="95">
        <f t="shared" si="15"/>
        <v>1.0072741761182873</v>
      </c>
      <c r="AC33" s="95">
        <f t="shared" si="15"/>
        <v>1.0106612483320527</v>
      </c>
      <c r="AG33" s="45" t="s">
        <v>303</v>
      </c>
    </row>
    <row r="34" spans="2:33" x14ac:dyDescent="0.2">
      <c r="B34" s="198">
        <v>2017</v>
      </c>
      <c r="C34" s="199">
        <v>0.10965503346748641</v>
      </c>
      <c r="D34" s="97">
        <v>0.11381839254118123</v>
      </c>
      <c r="E34" s="97">
        <v>0.11396492943517413</v>
      </c>
      <c r="F34" s="97">
        <v>0.11242136908863985</v>
      </c>
      <c r="G34" s="97">
        <v>0.11110183687432418</v>
      </c>
      <c r="H34" s="97">
        <v>0.11060791325912714</v>
      </c>
      <c r="I34" s="97">
        <v>0.11063426017130659</v>
      </c>
      <c r="J34" s="97">
        <v>0.11032079937216127</v>
      </c>
      <c r="K34" s="97">
        <v>0.11046961591295748</v>
      </c>
      <c r="L34" s="97">
        <v>0.11057406703202585</v>
      </c>
      <c r="M34" s="97">
        <v>0.11223023276437878</v>
      </c>
      <c r="N34" s="97">
        <v>0.11353478142709438</v>
      </c>
      <c r="O34" s="200">
        <v>1.3393332313458572</v>
      </c>
      <c r="Q34" s="91">
        <v>2017</v>
      </c>
      <c r="R34" s="261">
        <f t="shared" si="15"/>
        <v>0.98247424226722635</v>
      </c>
      <c r="S34" s="142">
        <f t="shared" si="15"/>
        <v>1.0197766161015067</v>
      </c>
      <c r="T34" s="142">
        <f t="shared" si="15"/>
        <v>1.0210895400899211</v>
      </c>
      <c r="U34" s="142">
        <f t="shared" si="15"/>
        <v>1.0072597300584041</v>
      </c>
      <c r="V34" s="142">
        <f t="shared" si="15"/>
        <v>0.99543714087656421</v>
      </c>
      <c r="W34" s="142">
        <f t="shared" si="15"/>
        <v>0.99101174229490685</v>
      </c>
      <c r="X34" s="142">
        <f t="shared" si="15"/>
        <v>0.99124780225276798</v>
      </c>
      <c r="Y34" s="142">
        <f t="shared" si="15"/>
        <v>0.98843929313665801</v>
      </c>
      <c r="Z34" s="142">
        <f t="shared" si="15"/>
        <v>0.98977264203576654</v>
      </c>
      <c r="AA34" s="142">
        <f t="shared" si="15"/>
        <v>0.99070849085925983</v>
      </c>
      <c r="AB34" s="142">
        <f t="shared" si="15"/>
        <v>1.0055472093522404</v>
      </c>
      <c r="AC34" s="143">
        <f t="shared" si="15"/>
        <v>1.0172355506747777</v>
      </c>
    </row>
    <row r="35" spans="2:33" x14ac:dyDescent="0.2">
      <c r="B35" s="198">
        <v>2018</v>
      </c>
      <c r="C35" s="199">
        <v>0.11305644760230997</v>
      </c>
      <c r="D35" s="97">
        <v>0.11369416097508771</v>
      </c>
      <c r="E35" s="97">
        <v>0.11411516156328573</v>
      </c>
      <c r="F35" s="97">
        <v>0.11419577539635017</v>
      </c>
      <c r="G35" s="97">
        <v>0.1133961491850185</v>
      </c>
      <c r="H35" s="97">
        <v>0.11218454436173785</v>
      </c>
      <c r="I35" s="97">
        <v>0.11163925497901304</v>
      </c>
      <c r="J35" s="97">
        <v>0.11165264240140013</v>
      </c>
      <c r="K35" s="97">
        <v>0.11427828231291365</v>
      </c>
      <c r="L35" s="97">
        <v>0.11312374119551287</v>
      </c>
      <c r="M35" s="97">
        <v>0.11423467384901589</v>
      </c>
      <c r="N35" s="97">
        <v>0.11579705145000456</v>
      </c>
      <c r="O35" s="200">
        <v>1.3613678852716502</v>
      </c>
      <c r="Q35" s="91">
        <v>2018</v>
      </c>
      <c r="R35" s="142">
        <f t="shared" ref="R35:AC37" si="16">+C35/AVERAGE($C35:$N35)</f>
        <v>0.996554558033375</v>
      </c>
      <c r="S35" s="142">
        <f t="shared" si="16"/>
        <v>1.0021757869136243</v>
      </c>
      <c r="T35" s="142">
        <f t="shared" si="16"/>
        <v>1.0058867654911512</v>
      </c>
      <c r="U35" s="142">
        <f t="shared" si="16"/>
        <v>1.0065973493144065</v>
      </c>
      <c r="V35" s="142">
        <f t="shared" si="16"/>
        <v>0.99954891322318395</v>
      </c>
      <c r="W35" s="142">
        <f t="shared" si="16"/>
        <v>0.98886902424044454</v>
      </c>
      <c r="X35" s="142">
        <f t="shared" si="16"/>
        <v>0.98406248174484867</v>
      </c>
      <c r="Y35" s="142">
        <f t="shared" si="16"/>
        <v>0.98418048737020769</v>
      </c>
      <c r="Z35" s="261">
        <f t="shared" si="16"/>
        <v>1.0073246200319497</v>
      </c>
      <c r="AA35" s="142">
        <f t="shared" si="16"/>
        <v>0.99714772842263655</v>
      </c>
      <c r="AB35" s="142">
        <f t="shared" si="16"/>
        <v>1.0069402260908007</v>
      </c>
      <c r="AC35" s="143">
        <f t="shared" si="16"/>
        <v>1.0207120591233707</v>
      </c>
    </row>
    <row r="36" spans="2:33" x14ac:dyDescent="0.2">
      <c r="B36" s="198">
        <v>2019</v>
      </c>
      <c r="C36" s="199">
        <v>0.10703836587630249</v>
      </c>
      <c r="D36" s="97">
        <v>0.10682843684848556</v>
      </c>
      <c r="E36" s="97">
        <v>0.10749642606426735</v>
      </c>
      <c r="F36" s="97">
        <v>0.11184379425842304</v>
      </c>
      <c r="G36" s="97">
        <v>0.11000668853751758</v>
      </c>
      <c r="H36" s="97">
        <v>0.10925591012861174</v>
      </c>
      <c r="I36" s="97">
        <v>0.10919542836506892</v>
      </c>
      <c r="J36" s="97">
        <v>0.10933269320439741</v>
      </c>
      <c r="K36" s="97">
        <v>0.1095928494275233</v>
      </c>
      <c r="L36" s="97">
        <v>0.10936660155952385</v>
      </c>
      <c r="M36" s="97">
        <v>0.10989362004890695</v>
      </c>
      <c r="N36" s="97">
        <v>0.11191992926393943</v>
      </c>
      <c r="O36" s="200">
        <v>1.3117707435829675</v>
      </c>
      <c r="Q36" s="91">
        <v>2019</v>
      </c>
      <c r="R36" s="261">
        <f t="shared" si="16"/>
        <v>0.9791805441606799</v>
      </c>
      <c r="S36" s="142">
        <f t="shared" si="16"/>
        <v>0.97726012601892265</v>
      </c>
      <c r="T36" s="142">
        <f t="shared" si="16"/>
        <v>0.98337085125699808</v>
      </c>
      <c r="U36" s="261">
        <f t="shared" si="16"/>
        <v>1.0231403144692783</v>
      </c>
      <c r="V36" s="142">
        <f t="shared" si="16"/>
        <v>1.0063345816392786</v>
      </c>
      <c r="W36" s="142">
        <f t="shared" si="16"/>
        <v>0.99946650583339347</v>
      </c>
      <c r="X36" s="142">
        <f t="shared" si="16"/>
        <v>0.99891322229199386</v>
      </c>
      <c r="Y36" s="142">
        <f t="shared" si="16"/>
        <v>1.0001689128004152</v>
      </c>
      <c r="Z36" s="142">
        <f t="shared" si="16"/>
        <v>1.0025488063090808</v>
      </c>
      <c r="AA36" s="142">
        <f t="shared" si="16"/>
        <v>1.0004791043971617</v>
      </c>
      <c r="AB36" s="142">
        <f t="shared" si="16"/>
        <v>1.0053002378944091</v>
      </c>
      <c r="AC36" s="143">
        <f t="shared" si="16"/>
        <v>1.0238367929283887</v>
      </c>
    </row>
    <row r="37" spans="2:33" x14ac:dyDescent="0.2">
      <c r="B37" s="198">
        <v>2020</v>
      </c>
      <c r="C37" s="199">
        <v>0.10053629092043447</v>
      </c>
      <c r="D37" s="97">
        <v>0.11053352326078361</v>
      </c>
      <c r="E37" s="97">
        <v>0.11022668014713675</v>
      </c>
      <c r="F37" s="97">
        <v>0.10862646485046104</v>
      </c>
      <c r="G37" s="97">
        <v>0.10852085421777836</v>
      </c>
      <c r="H37" s="97">
        <v>8.7840136142681338E-2</v>
      </c>
      <c r="I37" s="97">
        <v>8.8329112702333831E-2</v>
      </c>
      <c r="J37" s="97">
        <v>8.8354771379893074E-2</v>
      </c>
      <c r="K37" s="97">
        <v>0.10312558916922458</v>
      </c>
      <c r="L37" s="97">
        <v>0.10334741559357341</v>
      </c>
      <c r="M37" s="97">
        <v>0.10370985363901368</v>
      </c>
      <c r="N37" s="97">
        <v>0.1048422139812057</v>
      </c>
      <c r="O37" s="200">
        <v>1.2179929060045198</v>
      </c>
      <c r="Q37" s="91">
        <v>2020</v>
      </c>
      <c r="R37" s="261">
        <f t="shared" si="16"/>
        <v>0.99051109829759276</v>
      </c>
      <c r="S37" s="142">
        <f t="shared" ref="S37:AC38" si="17">+D37/AVERAGE($C37:$N37)</f>
        <v>1.0890065718695419</v>
      </c>
      <c r="T37" s="142">
        <f t="shared" si="17"/>
        <v>1.085983469398575</v>
      </c>
      <c r="U37" s="142">
        <f t="shared" si="17"/>
        <v>1.0702177096265413</v>
      </c>
      <c r="V37" s="142">
        <f t="shared" si="17"/>
        <v>1.0691772047221659</v>
      </c>
      <c r="W37" s="261">
        <f t="shared" si="17"/>
        <v>0.86542510101307968</v>
      </c>
      <c r="X37" s="261">
        <f t="shared" si="17"/>
        <v>0.87024263212258202</v>
      </c>
      <c r="Y37" s="261">
        <f t="shared" si="17"/>
        <v>0.87049542844774364</v>
      </c>
      <c r="Z37" s="142">
        <f t="shared" si="17"/>
        <v>1.0160215744525056</v>
      </c>
      <c r="AA37" s="142">
        <f t="shared" si="17"/>
        <v>1.0182070691947682</v>
      </c>
      <c r="AB37" s="142">
        <f t="shared" si="17"/>
        <v>1.0217779081740774</v>
      </c>
      <c r="AC37" s="143">
        <f t="shared" si="17"/>
        <v>1.0329342326808262</v>
      </c>
    </row>
    <row r="38" spans="2:33" x14ac:dyDescent="0.2">
      <c r="B38" s="198">
        <v>2021</v>
      </c>
      <c r="C38" s="199">
        <v>0.1123116861068774</v>
      </c>
      <c r="D38" s="97">
        <v>0.11296147342568119</v>
      </c>
      <c r="E38" s="97">
        <v>0.11350378111043685</v>
      </c>
      <c r="F38" s="97">
        <v>0.11267843587451784</v>
      </c>
      <c r="G38" s="97">
        <v>0.11174057806307738</v>
      </c>
      <c r="H38" s="97">
        <v>0.11118929702219919</v>
      </c>
      <c r="I38" s="97">
        <v>0.11108620943881517</v>
      </c>
      <c r="J38" s="97">
        <v>0.11095590910801342</v>
      </c>
      <c r="K38" s="97">
        <v>0.12396127093821979</v>
      </c>
      <c r="L38" s="97">
        <v>0.12427364232015352</v>
      </c>
      <c r="M38" s="97">
        <v>0.12559267732910431</v>
      </c>
      <c r="N38" s="97">
        <v>0.12684669530695938</v>
      </c>
      <c r="O38" s="200">
        <v>1.3971016560440555</v>
      </c>
      <c r="Q38" s="91">
        <v>2021</v>
      </c>
      <c r="R38" s="406">
        <f t="shared" ref="R38" si="18">+C38/AVERAGE($C38:$N38)</f>
        <v>0.96466869640588981</v>
      </c>
      <c r="S38" s="406">
        <f t="shared" si="17"/>
        <v>0.97024985636795325</v>
      </c>
      <c r="T38" s="406">
        <f t="shared" si="17"/>
        <v>0.97490785114515122</v>
      </c>
      <c r="U38" s="406">
        <f t="shared" si="17"/>
        <v>0.96781878730489201</v>
      </c>
      <c r="V38" s="406">
        <f t="shared" si="17"/>
        <v>0.95976332928678876</v>
      </c>
      <c r="W38" s="406">
        <f t="shared" si="17"/>
        <v>0.95502826046633515</v>
      </c>
      <c r="X38" s="406">
        <f t="shared" si="17"/>
        <v>0.95414281952847879</v>
      </c>
      <c r="Y38" s="406">
        <f t="shared" si="17"/>
        <v>0.95302364257893002</v>
      </c>
      <c r="Z38" s="406">
        <f t="shared" si="17"/>
        <v>1.0647294309783071</v>
      </c>
      <c r="AA38" s="406">
        <f t="shared" si="17"/>
        <v>1.0674124544841401</v>
      </c>
      <c r="AB38" s="406">
        <f t="shared" si="17"/>
        <v>1.0787419236311659</v>
      </c>
      <c r="AC38" s="407">
        <f t="shared" si="17"/>
        <v>1.0895129478219685</v>
      </c>
    </row>
    <row r="39" spans="2:33" x14ac:dyDescent="0.2">
      <c r="B39" s="198">
        <v>2022</v>
      </c>
      <c r="C39" s="199">
        <v>0.13095175809999868</v>
      </c>
      <c r="D39" s="97">
        <v>0.12872978713232561</v>
      </c>
      <c r="E39" s="97">
        <v>0.12950434461069452</v>
      </c>
      <c r="F39" s="97">
        <v>0.14037240636469347</v>
      </c>
      <c r="G39" s="97">
        <v>0.13851458647659837</v>
      </c>
      <c r="H39" s="97">
        <v>0.13702254695837562</v>
      </c>
      <c r="I39" s="97">
        <v>0.136429269617976</v>
      </c>
      <c r="J39" s="97">
        <v>0.13603471631228745</v>
      </c>
      <c r="K39" s="97">
        <v>0.13769128042655529</v>
      </c>
      <c r="L39" s="97">
        <v>0.13893008128291534</v>
      </c>
      <c r="M39" s="97">
        <v>0.14027450105533995</v>
      </c>
      <c r="N39" s="97">
        <v>0.14309641397021994</v>
      </c>
      <c r="O39" s="200">
        <v>1.6375516923079803</v>
      </c>
      <c r="Q39" s="91">
        <v>2022</v>
      </c>
      <c r="R39" s="261">
        <f>+C39/AVERAGE($C39:$N39)</f>
        <v>0.95961617858011494</v>
      </c>
      <c r="S39" s="142">
        <f t="shared" ref="S39:S40" si="19">+D39/AVERAGE($C39:$N39)</f>
        <v>0.94333354656469626</v>
      </c>
      <c r="T39" s="142">
        <f t="shared" ref="T39:T40" si="20">+E39/AVERAGE($C39:$N39)</f>
        <v>0.94900951379314258</v>
      </c>
      <c r="U39" s="261">
        <f t="shared" ref="U39:U40" si="21">+F39/AVERAGE($C39:$N39)</f>
        <v>1.0286508110178898</v>
      </c>
      <c r="V39" s="142">
        <f t="shared" ref="V39:V40" si="22">+G39/AVERAGE($C39:$N39)</f>
        <v>1.0150366828277011</v>
      </c>
      <c r="W39" s="142">
        <f t="shared" ref="W39:W40" si="23">+H39/AVERAGE($C39:$N39)</f>
        <v>1.0041029979231115</v>
      </c>
      <c r="X39" s="142">
        <f t="shared" ref="X39:X40" si="24">+I39/AVERAGE($C39:$N39)</f>
        <v>0.99975545389244846</v>
      </c>
      <c r="Y39" s="142">
        <f t="shared" ref="Y39:Y40" si="25">+J39/AVERAGE($C39:$N39)</f>
        <v>0.99686416216071116</v>
      </c>
      <c r="Z39" s="142">
        <f t="shared" ref="Z39:Z40" si="26">+K39/AVERAGE($C39:$N39)</f>
        <v>1.0090034854349565</v>
      </c>
      <c r="AA39" s="142">
        <f t="shared" ref="AA39:AA40" si="27">+L39/AVERAGE($C39:$N39)</f>
        <v>1.0180814341471396</v>
      </c>
      <c r="AB39" s="142">
        <f t="shared" ref="AB39:AB40" si="28">+M39/AVERAGE($C39:$N39)</f>
        <v>1.0279333596435234</v>
      </c>
      <c r="AC39" s="143">
        <f t="shared" ref="AC39:AC40" si="29">+N39/AVERAGE($C39:$N39)</f>
        <v>1.0486123740145648</v>
      </c>
    </row>
    <row r="40" spans="2:33" x14ac:dyDescent="0.2">
      <c r="B40" s="198">
        <v>2023</v>
      </c>
      <c r="C40" s="199">
        <v>0.15668576965261424</v>
      </c>
      <c r="D40" s="97">
        <v>0.15752509245376489</v>
      </c>
      <c r="E40" s="97">
        <v>0.15654271000391212</v>
      </c>
      <c r="F40" s="97">
        <v>0.16981795890858714</v>
      </c>
      <c r="G40" s="97"/>
      <c r="H40" s="97"/>
      <c r="I40" s="97"/>
      <c r="J40" s="97"/>
      <c r="K40" s="97"/>
      <c r="L40" s="97"/>
      <c r="M40" s="97"/>
      <c r="N40" s="97"/>
      <c r="O40" s="200">
        <v>0.64057153101887843</v>
      </c>
      <c r="Q40" s="91">
        <v>2023</v>
      </c>
      <c r="R40" s="142">
        <f t="shared" ref="R40" si="30">+C40/AVERAGE($C40:$N40)</f>
        <v>0.97841232128061295</v>
      </c>
      <c r="S40" s="142">
        <f t="shared" si="19"/>
        <v>0.98365340840676507</v>
      </c>
      <c r="T40" s="142">
        <f t="shared" si="20"/>
        <v>0.97751899623087446</v>
      </c>
      <c r="U40" s="142">
        <f t="shared" si="21"/>
        <v>1.0604152740817474</v>
      </c>
      <c r="V40" s="142">
        <f t="shared" si="22"/>
        <v>0</v>
      </c>
      <c r="W40" s="142">
        <f t="shared" si="23"/>
        <v>0</v>
      </c>
      <c r="X40" s="142">
        <f t="shared" si="24"/>
        <v>0</v>
      </c>
      <c r="Y40" s="142">
        <f t="shared" si="25"/>
        <v>0</v>
      </c>
      <c r="Z40" s="142">
        <f t="shared" si="26"/>
        <v>0</v>
      </c>
      <c r="AA40" s="142">
        <f t="shared" si="27"/>
        <v>0</v>
      </c>
      <c r="AB40" s="142">
        <f t="shared" si="28"/>
        <v>0</v>
      </c>
      <c r="AC40" s="143">
        <f t="shared" si="29"/>
        <v>0</v>
      </c>
    </row>
    <row r="41" spans="2:33" x14ac:dyDescent="0.2">
      <c r="B41" s="201" t="s">
        <v>51</v>
      </c>
      <c r="C41" s="202">
        <v>3.4673702746295447</v>
      </c>
      <c r="D41" s="203">
        <v>3.5064403565058</v>
      </c>
      <c r="E41" s="203">
        <v>3.5265493394816465</v>
      </c>
      <c r="F41" s="203">
        <v>3.5567548818791872</v>
      </c>
      <c r="G41" s="203">
        <v>3.3415974539436899</v>
      </c>
      <c r="H41" s="203">
        <v>3.2814734164941837</v>
      </c>
      <c r="I41" s="203">
        <v>3.2697566567169338</v>
      </c>
      <c r="J41" s="203">
        <v>3.2697586131361982</v>
      </c>
      <c r="K41" s="203">
        <v>3.299215102357163</v>
      </c>
      <c r="L41" s="203">
        <v>3.3195092307916569</v>
      </c>
      <c r="M41" s="203">
        <v>3.3766905289993439</v>
      </c>
      <c r="N41" s="203">
        <v>3.3866322201476646</v>
      </c>
      <c r="O41" s="204">
        <v>40.601748075083009</v>
      </c>
    </row>
    <row r="42" spans="2:33" x14ac:dyDescent="0.2">
      <c r="C42" s="97"/>
      <c r="D42" s="97"/>
      <c r="E42" s="97"/>
      <c r="F42" s="97"/>
      <c r="G42" s="97"/>
      <c r="H42" s="97"/>
      <c r="I42" s="97"/>
      <c r="J42" s="97"/>
      <c r="K42" s="97"/>
      <c r="L42" s="97"/>
      <c r="M42" s="97"/>
      <c r="N42" s="97"/>
      <c r="O42" s="97"/>
      <c r="Q42" s="259" t="s">
        <v>223</v>
      </c>
      <c r="R42" s="98">
        <f>AVERAGE(R7:R25)</f>
        <v>0.99286584930484745</v>
      </c>
      <c r="S42" s="98">
        <f t="shared" ref="S42:AC42" si="31">AVERAGE(S7:S25)</f>
        <v>1.0072863167427852</v>
      </c>
      <c r="T42" s="98">
        <f t="shared" si="31"/>
        <v>1.0170007475236584</v>
      </c>
      <c r="U42" s="98">
        <f t="shared" si="31"/>
        <v>1.0213437794233919</v>
      </c>
      <c r="V42" s="98">
        <f t="shared" si="31"/>
        <v>1.0069075181376355</v>
      </c>
      <c r="W42" s="98">
        <f t="shared" si="31"/>
        <v>0.98844076349975973</v>
      </c>
      <c r="X42" s="98">
        <f t="shared" si="31"/>
        <v>0.98223678002902581</v>
      </c>
      <c r="Y42" s="98">
        <f t="shared" si="31"/>
        <v>0.98221591929841168</v>
      </c>
      <c r="Z42" s="98">
        <f t="shared" si="31"/>
        <v>0.98044889819686676</v>
      </c>
      <c r="AA42" s="98">
        <f t="shared" si="31"/>
        <v>0.99208062969479582</v>
      </c>
      <c r="AB42" s="98">
        <f t="shared" si="31"/>
        <v>1.015650627816477</v>
      </c>
      <c r="AC42" s="98">
        <f t="shared" si="31"/>
        <v>1.0135221703323445</v>
      </c>
    </row>
    <row r="43" spans="2:33" x14ac:dyDescent="0.2">
      <c r="C43" s="97"/>
      <c r="D43" s="97"/>
      <c r="E43" s="97"/>
      <c r="F43" s="97"/>
      <c r="G43" s="97"/>
      <c r="H43" s="97"/>
      <c r="I43" s="97"/>
      <c r="J43" s="97"/>
      <c r="K43" s="97"/>
      <c r="L43" s="97"/>
      <c r="M43" s="97"/>
      <c r="N43" s="97"/>
      <c r="O43" s="97"/>
      <c r="Q43" s="94" t="s">
        <v>225</v>
      </c>
      <c r="R43" s="98">
        <f>AVERAGE(R27:R39)</f>
        <v>0.99023461098005572</v>
      </c>
      <c r="S43" s="98">
        <f t="shared" ref="S43:AC43" si="32">AVERAGE(S27:S39)</f>
        <v>1.000937087344042</v>
      </c>
      <c r="T43" s="98">
        <f t="shared" si="32"/>
        <v>1.003715784687226</v>
      </c>
      <c r="U43" s="98">
        <f t="shared" si="32"/>
        <v>1.0090855341670433</v>
      </c>
      <c r="V43" s="98">
        <f t="shared" si="32"/>
        <v>1.0017958293100193</v>
      </c>
      <c r="W43" s="98">
        <f t="shared" si="32"/>
        <v>0.98218103632726295</v>
      </c>
      <c r="X43" s="98">
        <f t="shared" si="32"/>
        <v>0.98142789217580062</v>
      </c>
      <c r="Y43" s="98">
        <f t="shared" si="32"/>
        <v>0.98133923555325098</v>
      </c>
      <c r="Z43" s="98">
        <f t="shared" si="32"/>
        <v>1.0038003712165429</v>
      </c>
      <c r="AA43" s="98">
        <f t="shared" si="32"/>
        <v>1.0043099302190972</v>
      </c>
      <c r="AB43" s="98">
        <f t="shared" si="32"/>
        <v>1.0163008622184961</v>
      </c>
      <c r="AC43" s="98">
        <f t="shared" si="32"/>
        <v>1.0248718258011622</v>
      </c>
    </row>
    <row r="44" spans="2:33" x14ac:dyDescent="0.2">
      <c r="C44" s="97"/>
      <c r="D44" s="97"/>
      <c r="E44" s="97"/>
      <c r="F44" s="97"/>
      <c r="G44" s="97"/>
      <c r="H44" s="97"/>
      <c r="I44" s="97"/>
      <c r="J44" s="97"/>
      <c r="K44" s="97"/>
      <c r="L44" s="97"/>
      <c r="M44" s="97"/>
      <c r="N44" s="97"/>
      <c r="Q44" s="259" t="s">
        <v>224</v>
      </c>
      <c r="R44" s="262">
        <f>AVERAGE(R7:R29)</f>
        <v>0.99395305648467547</v>
      </c>
      <c r="S44" s="262">
        <f t="shared" ref="S44:AC44" si="33">AVERAGE(S7:S29)</f>
        <v>1.0062113733007592</v>
      </c>
      <c r="T44" s="262">
        <f t="shared" si="33"/>
        <v>1.0148528791853899</v>
      </c>
      <c r="U44" s="262">
        <f t="shared" si="33"/>
        <v>1.0184632022370892</v>
      </c>
      <c r="V44" s="262">
        <f t="shared" si="33"/>
        <v>1.0057232947242836</v>
      </c>
      <c r="W44" s="262">
        <f t="shared" si="33"/>
        <v>0.98993182318377859</v>
      </c>
      <c r="X44" s="262">
        <f t="shared" si="33"/>
        <v>0.98457879411168847</v>
      </c>
      <c r="Y44" s="262">
        <f t="shared" si="33"/>
        <v>0.98465447669284767</v>
      </c>
      <c r="Z44" s="262">
        <f t="shared" si="33"/>
        <v>0.98302035463267212</v>
      </c>
      <c r="AA44" s="262">
        <f t="shared" si="33"/>
        <v>0.99286564016204792</v>
      </c>
      <c r="AB44" s="262">
        <f t="shared" si="33"/>
        <v>1.013556773237996</v>
      </c>
      <c r="AC44" s="262">
        <f t="shared" si="33"/>
        <v>1.0121883320467726</v>
      </c>
    </row>
    <row r="45" spans="2:33" x14ac:dyDescent="0.2">
      <c r="C45" s="97"/>
      <c r="D45" s="97"/>
      <c r="E45" s="97"/>
      <c r="F45" s="97"/>
      <c r="G45" s="97"/>
      <c r="H45" s="97"/>
      <c r="I45" s="97"/>
      <c r="J45" s="97"/>
      <c r="K45" s="97"/>
      <c r="L45" s="97"/>
      <c r="M45" s="97"/>
      <c r="N45" s="97"/>
      <c r="Q45" s="94" t="s">
        <v>226</v>
      </c>
      <c r="R45" s="262">
        <f>AVERAGE(R31:R39)</f>
        <v>0.98658742074509798</v>
      </c>
      <c r="S45" s="262">
        <f>AVERAGE(S31:S39)</f>
        <v>1.0022399637477468</v>
      </c>
      <c r="T45" s="262">
        <f>AVERAGE(T31:T39)</f>
        <v>1.0058610215365418</v>
      </c>
      <c r="U45" s="262">
        <f>AVERAGE(U31:U39)</f>
        <v>1.0140490340784181</v>
      </c>
      <c r="V45" s="349">
        <f t="shared" ref="V45:AC45" si="34">AVERAGE(V31:V38)</f>
        <v>1.0029391706338884</v>
      </c>
      <c r="W45" s="350">
        <f t="shared" si="34"/>
        <v>0.97199445148412777</v>
      </c>
      <c r="X45" s="350">
        <f t="shared" si="34"/>
        <v>0.9712902447763091</v>
      </c>
      <c r="Y45" s="350">
        <f t="shared" si="34"/>
        <v>0.97118384166328564</v>
      </c>
      <c r="Z45" s="350">
        <f t="shared" si="34"/>
        <v>1.0064547508842758</v>
      </c>
      <c r="AA45" s="350">
        <f t="shared" si="34"/>
        <v>1.0069030603725935</v>
      </c>
      <c r="AB45" s="350">
        <f t="shared" si="34"/>
        <v>1.0175450729298146</v>
      </c>
      <c r="AC45" s="351">
        <f t="shared" si="34"/>
        <v>1.0269360433789054</v>
      </c>
    </row>
    <row r="46" spans="2:33" x14ac:dyDescent="0.2">
      <c r="C46" s="97"/>
      <c r="D46" s="97"/>
      <c r="E46" s="97"/>
      <c r="F46" s="97"/>
      <c r="G46" s="97"/>
      <c r="H46" s="97"/>
      <c r="I46" s="97"/>
      <c r="J46" s="97"/>
      <c r="K46" s="97"/>
      <c r="L46" s="97"/>
      <c r="M46" s="97"/>
      <c r="N46" s="97"/>
      <c r="Q46" s="51" t="s">
        <v>300</v>
      </c>
      <c r="R46" s="352">
        <f>AVERAGE(R7:R37)</f>
        <v>0.99377387348489421</v>
      </c>
      <c r="S46" s="352">
        <f t="shared" ref="S46:AC46" si="35">AVERAGE(S7:S37)</f>
        <v>1.0079012916884273</v>
      </c>
      <c r="T46" s="352">
        <f t="shared" si="35"/>
        <v>1.0149134012981718</v>
      </c>
      <c r="U46" s="352">
        <f t="shared" si="35"/>
        <v>1.0175724718297743</v>
      </c>
      <c r="V46" s="352">
        <f t="shared" si="35"/>
        <v>1.0059929537843613</v>
      </c>
      <c r="W46" s="352">
        <f t="shared" si="35"/>
        <v>0.9863198906786802</v>
      </c>
      <c r="X46" s="352">
        <f t="shared" si="35"/>
        <v>0.98223877151386596</v>
      </c>
      <c r="Y46" s="352">
        <f t="shared" si="35"/>
        <v>0.98232082413741462</v>
      </c>
      <c r="Z46" s="352">
        <f t="shared" si="35"/>
        <v>0.98680669917140884</v>
      </c>
      <c r="AA46" s="352">
        <f t="shared" si="35"/>
        <v>0.99400223894727013</v>
      </c>
      <c r="AB46" s="352">
        <f t="shared" si="35"/>
        <v>1.0134199284692942</v>
      </c>
      <c r="AC46" s="352">
        <f t="shared" si="35"/>
        <v>1.0147376549964375</v>
      </c>
    </row>
    <row r="47" spans="2:33" x14ac:dyDescent="0.2">
      <c r="C47" s="97"/>
      <c r="D47" s="97"/>
      <c r="E47" s="97"/>
      <c r="F47" s="97"/>
      <c r="G47" s="97"/>
      <c r="H47" s="97"/>
      <c r="I47" s="97"/>
      <c r="J47" s="97"/>
      <c r="K47" s="97"/>
      <c r="L47" s="97"/>
      <c r="M47" s="97"/>
      <c r="N47" s="97"/>
      <c r="Q47" s="45" t="s">
        <v>336</v>
      </c>
      <c r="R47" s="352">
        <f>AVERAGE(R39:R40)</f>
        <v>0.969014249930364</v>
      </c>
      <c r="S47" s="352">
        <f t="shared" ref="S47:U47" si="36">AVERAGE(S39:S40)</f>
        <v>0.96349347748573066</v>
      </c>
      <c r="T47" s="352">
        <f t="shared" si="36"/>
        <v>0.96326425501200852</v>
      </c>
      <c r="U47" s="352">
        <f t="shared" si="36"/>
        <v>1.0445330425498187</v>
      </c>
      <c r="V47" s="352">
        <f>AVERAGE(V39)</f>
        <v>1.0150366828277011</v>
      </c>
      <c r="W47" s="352">
        <f t="shared" ref="W47:AC47" si="37">AVERAGE(W39)</f>
        <v>1.0041029979231115</v>
      </c>
      <c r="X47" s="352">
        <f t="shared" si="37"/>
        <v>0.99975545389244846</v>
      </c>
      <c r="Y47" s="352">
        <f t="shared" si="37"/>
        <v>0.99686416216071116</v>
      </c>
      <c r="Z47" s="352">
        <f t="shared" si="37"/>
        <v>1.0090034854349565</v>
      </c>
      <c r="AA47" s="352">
        <f t="shared" si="37"/>
        <v>1.0180814341471396</v>
      </c>
      <c r="AB47" s="352">
        <f t="shared" si="37"/>
        <v>1.0279333596435234</v>
      </c>
      <c r="AC47" s="352">
        <f t="shared" si="37"/>
        <v>1.0486123740145648</v>
      </c>
    </row>
    <row r="48" spans="2:33" ht="13.5" thickBot="1" x14ac:dyDescent="0.25">
      <c r="C48" s="97"/>
      <c r="D48" s="97"/>
      <c r="E48" s="97"/>
      <c r="F48" s="97"/>
      <c r="G48" s="97"/>
      <c r="H48" s="97"/>
      <c r="I48" s="97"/>
      <c r="J48" s="97"/>
      <c r="K48" s="97"/>
      <c r="L48" s="97"/>
      <c r="M48" s="97"/>
      <c r="N48" s="97"/>
    </row>
    <row r="49" spans="2:40" ht="18.75" thickBot="1" x14ac:dyDescent="0.25">
      <c r="B49" s="481" t="s">
        <v>304</v>
      </c>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3"/>
    </row>
    <row r="50" spans="2:40" x14ac:dyDescent="0.2">
      <c r="B50" s="187" t="s">
        <v>59</v>
      </c>
      <c r="C50" s="187" t="s">
        <v>1</v>
      </c>
      <c r="D50" s="188"/>
      <c r="E50" s="188"/>
      <c r="F50" s="188"/>
      <c r="G50" s="188"/>
      <c r="H50" s="188"/>
      <c r="I50" s="188"/>
      <c r="J50" s="188"/>
      <c r="K50" s="188"/>
      <c r="L50" s="188"/>
      <c r="M50" s="188"/>
      <c r="N50" s="188"/>
      <c r="O50" s="189"/>
    </row>
    <row r="51" spans="2:40" x14ac:dyDescent="0.2">
      <c r="B51" s="187" t="s">
        <v>0</v>
      </c>
      <c r="C51" s="190">
        <v>1</v>
      </c>
      <c r="D51" s="192">
        <v>2</v>
      </c>
      <c r="E51" s="192">
        <v>3</v>
      </c>
      <c r="F51" s="192">
        <v>4</v>
      </c>
      <c r="G51" s="192">
        <v>5</v>
      </c>
      <c r="H51" s="192">
        <v>6</v>
      </c>
      <c r="I51" s="192">
        <v>7</v>
      </c>
      <c r="J51" s="192">
        <v>8</v>
      </c>
      <c r="K51" s="192">
        <v>9</v>
      </c>
      <c r="L51" s="192">
        <v>10</v>
      </c>
      <c r="M51" s="192">
        <v>11</v>
      </c>
      <c r="N51" s="192">
        <v>12</v>
      </c>
      <c r="O51" s="191" t="s">
        <v>51</v>
      </c>
      <c r="Q51" s="397"/>
      <c r="R51" s="90">
        <v>1</v>
      </c>
      <c r="S51" s="90">
        <v>2</v>
      </c>
      <c r="T51" s="90">
        <v>3</v>
      </c>
      <c r="U51" s="90">
        <v>4</v>
      </c>
      <c r="V51" s="90">
        <v>5</v>
      </c>
      <c r="W51" s="90">
        <v>6</v>
      </c>
      <c r="X51" s="90">
        <v>7</v>
      </c>
      <c r="Y51" s="90">
        <v>8</v>
      </c>
      <c r="Z51" s="90">
        <v>9</v>
      </c>
      <c r="AA51" s="90">
        <v>10</v>
      </c>
      <c r="AB51" s="90">
        <v>11</v>
      </c>
      <c r="AC51" s="90">
        <v>12</v>
      </c>
      <c r="AE51" s="6" t="s">
        <v>105</v>
      </c>
      <c r="AN51" s="6" t="str">
        <f>AE51</f>
        <v>Commercial</v>
      </c>
    </row>
    <row r="52" spans="2:40" x14ac:dyDescent="0.2">
      <c r="B52" s="190">
        <v>1990</v>
      </c>
      <c r="C52" s="195">
        <v>6.3335133417707287E-2</v>
      </c>
      <c r="D52" s="196">
        <v>6.3651089795145305E-2</v>
      </c>
      <c r="E52" s="196">
        <v>6.3406375447738209E-2</v>
      </c>
      <c r="F52" s="196">
        <v>6.4109006980859223E-2</v>
      </c>
      <c r="G52" s="196">
        <v>6.4153606173598998E-2</v>
      </c>
      <c r="H52" s="196">
        <v>6.3402393347837219E-2</v>
      </c>
      <c r="I52" s="196">
        <v>6.3466841385538639E-2</v>
      </c>
      <c r="J52" s="196">
        <v>6.3952398494603366E-2</v>
      </c>
      <c r="K52" s="196">
        <v>6.3550928955682914E-2</v>
      </c>
      <c r="L52" s="196">
        <v>6.5612246749718911E-2</v>
      </c>
      <c r="M52" s="196">
        <v>6.6237063833308518E-2</v>
      </c>
      <c r="N52" s="196">
        <v>6.6672390438530585E-2</v>
      </c>
      <c r="O52" s="197">
        <v>0.77154947502026905</v>
      </c>
      <c r="Q52" s="399">
        <v>1990</v>
      </c>
      <c r="R52" s="393">
        <f>+C52/AVERAGE($C52:$N52)</f>
        <v>0.98505880130696888</v>
      </c>
      <c r="S52" s="95">
        <f t="shared" ref="S52:S70" si="38">+D52/AVERAGE($C52:$N52)</f>
        <v>0.98997290811671901</v>
      </c>
      <c r="T52" s="95">
        <f t="shared" ref="T52:T70" si="39">+E52/AVERAGE($C52:$N52)</f>
        <v>0.98616683700402985</v>
      </c>
      <c r="U52" s="95">
        <f t="shared" ref="U52:U70" si="40">+F52/AVERAGE($C52:$N52)</f>
        <v>0.99709494812383936</v>
      </c>
      <c r="V52" s="95">
        <f t="shared" ref="V52:V70" si="41">+G52/AVERAGE($C52:$N52)</f>
        <v>0.99778860462961716</v>
      </c>
      <c r="W52" s="95">
        <f t="shared" ref="W52:W70" si="42">+H52/AVERAGE($C52:$N52)</f>
        <v>0.98610490293452557</v>
      </c>
      <c r="X52" s="95">
        <f t="shared" ref="X52:X70" si="43">+I52/AVERAGE($C52:$N52)</f>
        <v>0.98710727086743966</v>
      </c>
      <c r="Y52" s="95">
        <f t="shared" ref="Y52:Y70" si="44">+J52/AVERAGE($C52:$N52)</f>
        <v>0.9946591978629491</v>
      </c>
      <c r="Z52" s="95">
        <f t="shared" ref="Z52:Z70" si="45">+K52/AVERAGE($C52:$N52)</f>
        <v>0.98841509476519396</v>
      </c>
      <c r="AA52" s="95">
        <f t="shared" ref="AA52:AA70" si="46">+L52/AVERAGE($C52:$N52)</f>
        <v>1.0204750135769878</v>
      </c>
      <c r="AB52" s="95">
        <f t="shared" ref="AB52:AB70" si="47">+M52/AVERAGE($C52:$N52)</f>
        <v>1.0301928673839369</v>
      </c>
      <c r="AC52" s="95">
        <f t="shared" ref="AC52:AC70" si="48">+N52/AVERAGE($C52:$N52)</f>
        <v>1.0369635534277937</v>
      </c>
    </row>
    <row r="53" spans="2:40" ht="15" x14ac:dyDescent="0.25">
      <c r="B53" s="198">
        <v>1991</v>
      </c>
      <c r="C53" s="199">
        <v>6.557287933435707E-2</v>
      </c>
      <c r="D53" s="97">
        <v>6.7689115639562189E-2</v>
      </c>
      <c r="E53" s="97">
        <v>6.7316845984833742E-2</v>
      </c>
      <c r="F53" s="97">
        <v>6.5341447743052644E-2</v>
      </c>
      <c r="G53" s="97">
        <v>6.4702330752094708E-2</v>
      </c>
      <c r="H53" s="97">
        <v>6.4788534242847903E-2</v>
      </c>
      <c r="I53" s="97">
        <v>6.4365481517748818E-2</v>
      </c>
      <c r="J53" s="97">
        <v>6.458440193921261E-2</v>
      </c>
      <c r="K53" s="97">
        <v>6.4373016218170973E-2</v>
      </c>
      <c r="L53" s="97">
        <v>6.6552665535256877E-2</v>
      </c>
      <c r="M53" s="97">
        <v>6.7423585712473838E-2</v>
      </c>
      <c r="N53" s="97">
        <v>6.6864907579479826E-2</v>
      </c>
      <c r="O53" s="200">
        <v>0.78957521219909121</v>
      </c>
      <c r="Q53" s="398">
        <v>1991</v>
      </c>
      <c r="R53" s="393">
        <f t="shared" ref="R53:R70" si="49">+C53/AVERAGE($C53:$N53)</f>
        <v>0.99657960363359854</v>
      </c>
      <c r="S53" s="95">
        <f t="shared" si="38"/>
        <v>1.0287422592870514</v>
      </c>
      <c r="T53" s="95">
        <f t="shared" si="39"/>
        <v>1.0230844881365371</v>
      </c>
      <c r="U53" s="95">
        <f t="shared" si="40"/>
        <v>0.99306229577901406</v>
      </c>
      <c r="V53" s="95">
        <f t="shared" si="41"/>
        <v>0.98334896667115779</v>
      </c>
      <c r="W53" s="95">
        <f t="shared" si="42"/>
        <v>0.98465909124581008</v>
      </c>
      <c r="X53" s="95">
        <f t="shared" si="43"/>
        <v>0.97822951668121627</v>
      </c>
      <c r="Y53" s="95">
        <f t="shared" si="44"/>
        <v>0.98155667920731526</v>
      </c>
      <c r="Z53" s="95">
        <f t="shared" si="45"/>
        <v>0.97834402940105458</v>
      </c>
      <c r="AA53" s="95">
        <f t="shared" si="46"/>
        <v>1.0114704388943097</v>
      </c>
      <c r="AB53" s="95">
        <f t="shared" si="47"/>
        <v>1.0247067233737777</v>
      </c>
      <c r="AC53" s="95">
        <f t="shared" si="48"/>
        <v>1.0162159076891566</v>
      </c>
      <c r="AE53" s="353" t="s">
        <v>302</v>
      </c>
      <c r="AG53" s="48"/>
      <c r="AH53" s="48"/>
      <c r="AI53" s="13"/>
      <c r="AJ53" s="48"/>
      <c r="AK53" s="3"/>
      <c r="AL53" s="97"/>
      <c r="AM53" s="97"/>
      <c r="AN53" s="6" t="s">
        <v>301</v>
      </c>
    </row>
    <row r="54" spans="2:40" x14ac:dyDescent="0.2">
      <c r="B54" s="198">
        <v>1992</v>
      </c>
      <c r="C54" s="199">
        <v>6.8123792710641437E-2</v>
      </c>
      <c r="D54" s="97">
        <v>6.9697578463198823E-2</v>
      </c>
      <c r="E54" s="97">
        <v>6.9213164456930099E-2</v>
      </c>
      <c r="F54" s="97">
        <v>6.838310336782967E-2</v>
      </c>
      <c r="G54" s="97">
        <v>6.7710962000706615E-2</v>
      </c>
      <c r="H54" s="97">
        <v>6.6879439333108512E-2</v>
      </c>
      <c r="I54" s="97">
        <v>6.6598448501917457E-2</v>
      </c>
      <c r="J54" s="97">
        <v>6.6839144642117168E-2</v>
      </c>
      <c r="K54" s="97">
        <v>6.6369841574283064E-2</v>
      </c>
      <c r="L54" s="97">
        <v>6.503454674979213E-2</v>
      </c>
      <c r="M54" s="97">
        <v>6.5815012603841996E-2</v>
      </c>
      <c r="N54" s="97">
        <v>6.5871226002904432E-2</v>
      </c>
      <c r="O54" s="200">
        <v>0.80653626040727144</v>
      </c>
      <c r="Q54" s="398">
        <v>1992</v>
      </c>
      <c r="R54" s="393">
        <f t="shared" si="49"/>
        <v>1.0135756476899092</v>
      </c>
      <c r="S54" s="95">
        <f t="shared" si="38"/>
        <v>1.0369911219317642</v>
      </c>
      <c r="T54" s="95">
        <f t="shared" si="39"/>
        <v>1.0297837980201408</v>
      </c>
      <c r="U54" s="95">
        <f t="shared" si="40"/>
        <v>1.0174337853075377</v>
      </c>
      <c r="V54" s="95">
        <f t="shared" si="41"/>
        <v>1.0074333714372379</v>
      </c>
      <c r="W54" s="95">
        <f t="shared" si="42"/>
        <v>0.9950616127191132</v>
      </c>
      <c r="X54" s="95">
        <f t="shared" si="43"/>
        <v>0.9908809079699058</v>
      </c>
      <c r="Y54" s="95">
        <f t="shared" si="44"/>
        <v>0.99446209064474056</v>
      </c>
      <c r="Z54" s="95">
        <f t="shared" si="45"/>
        <v>0.98747959389851192</v>
      </c>
      <c r="AA54" s="95">
        <f t="shared" si="46"/>
        <v>0.96761249221879331</v>
      </c>
      <c r="AB54" s="95">
        <f t="shared" si="47"/>
        <v>0.97922460528593447</v>
      </c>
      <c r="AC54" s="95">
        <f t="shared" si="48"/>
        <v>0.98006097287641147</v>
      </c>
    </row>
    <row r="55" spans="2:40" x14ac:dyDescent="0.2">
      <c r="B55" s="198">
        <v>1993</v>
      </c>
      <c r="C55" s="199">
        <v>6.4597526768055372E-2</v>
      </c>
      <c r="D55" s="97">
        <v>6.6640585372550437E-2</v>
      </c>
      <c r="E55" s="97">
        <v>6.6691372073695659E-2</v>
      </c>
      <c r="F55" s="97">
        <v>6.8493748370099874E-2</v>
      </c>
      <c r="G55" s="97">
        <v>6.869115687422396E-2</v>
      </c>
      <c r="H55" s="97">
        <v>6.6450927107348595E-2</v>
      </c>
      <c r="I55" s="97">
        <v>6.6651624927900388E-2</v>
      </c>
      <c r="J55" s="97">
        <v>6.6839614604859959E-2</v>
      </c>
      <c r="K55" s="97">
        <v>6.6412364824169248E-2</v>
      </c>
      <c r="L55" s="97">
        <v>6.7992222637839259E-2</v>
      </c>
      <c r="M55" s="97">
        <v>6.8904594346212017E-2</v>
      </c>
      <c r="N55" s="97">
        <v>6.8885676113640104E-2</v>
      </c>
      <c r="O55" s="200">
        <v>0.80725141402059486</v>
      </c>
      <c r="Q55" s="398">
        <v>1993</v>
      </c>
      <c r="R55" s="393">
        <f t="shared" si="49"/>
        <v>0.96025885833491786</v>
      </c>
      <c r="S55" s="95">
        <f t="shared" si="38"/>
        <v>0.99062945023246929</v>
      </c>
      <c r="T55" s="95">
        <f t="shared" si="39"/>
        <v>0.99138440761397106</v>
      </c>
      <c r="U55" s="95">
        <f t="shared" si="40"/>
        <v>1.0181771950668015</v>
      </c>
      <c r="V55" s="95">
        <f t="shared" si="41"/>
        <v>1.0211117232798776</v>
      </c>
      <c r="W55" s="95">
        <f t="shared" si="42"/>
        <v>0.98781013131534678</v>
      </c>
      <c r="X55" s="95">
        <f t="shared" si="43"/>
        <v>0.9907935560635629</v>
      </c>
      <c r="Y55" s="95">
        <f t="shared" si="44"/>
        <v>0.99358807098708501</v>
      </c>
      <c r="Z55" s="95">
        <f t="shared" si="45"/>
        <v>0.98723689305262585</v>
      </c>
      <c r="AA55" s="95">
        <f t="shared" si="46"/>
        <v>1.0107218859987719</v>
      </c>
      <c r="AB55" s="95">
        <f t="shared" si="47"/>
        <v>1.0242845262249975</v>
      </c>
      <c r="AC55" s="95">
        <f t="shared" si="48"/>
        <v>1.0240033018295736</v>
      </c>
    </row>
    <row r="56" spans="2:40" x14ac:dyDescent="0.2">
      <c r="B56" s="198">
        <v>1994</v>
      </c>
      <c r="C56" s="199">
        <v>6.8987360051740762E-2</v>
      </c>
      <c r="D56" s="97">
        <v>7.0452094373858451E-2</v>
      </c>
      <c r="E56" s="97">
        <v>7.0093457109330237E-2</v>
      </c>
      <c r="F56" s="97">
        <v>7.2722606896603786E-2</v>
      </c>
      <c r="G56" s="97">
        <v>7.2657025293492494E-2</v>
      </c>
      <c r="H56" s="97">
        <v>7.161566082598779E-2</v>
      </c>
      <c r="I56" s="97">
        <v>6.7134312029033763E-2</v>
      </c>
      <c r="J56" s="97">
        <v>6.7409565257653334E-2</v>
      </c>
      <c r="K56" s="97">
        <v>6.6111529241542982E-2</v>
      </c>
      <c r="L56" s="97">
        <v>6.7925361207061705E-2</v>
      </c>
      <c r="M56" s="97">
        <v>6.7450268732208801E-2</v>
      </c>
      <c r="N56" s="97">
        <v>6.7183850314495253E-2</v>
      </c>
      <c r="O56" s="200">
        <v>0.82974309133300939</v>
      </c>
      <c r="Q56" s="398">
        <v>1994</v>
      </c>
      <c r="R56" s="393">
        <f t="shared" si="49"/>
        <v>0.99771643689244072</v>
      </c>
      <c r="S56" s="95">
        <f t="shared" si="38"/>
        <v>1.0188998755362919</v>
      </c>
      <c r="T56" s="95">
        <f t="shared" si="39"/>
        <v>1.0137131530202603</v>
      </c>
      <c r="U56" s="95">
        <f t="shared" si="40"/>
        <v>1.0517367265538426</v>
      </c>
      <c r="V56" s="95">
        <f t="shared" si="41"/>
        <v>1.0507882652221898</v>
      </c>
      <c r="W56" s="95">
        <f t="shared" si="42"/>
        <v>1.0357277317382887</v>
      </c>
      <c r="X56" s="95">
        <f t="shared" si="43"/>
        <v>0.97091708597918369</v>
      </c>
      <c r="Y56" s="95">
        <f t="shared" si="44"/>
        <v>0.97489788290046742</v>
      </c>
      <c r="Z56" s="95">
        <f t="shared" si="45"/>
        <v>0.95612528647149297</v>
      </c>
      <c r="AA56" s="95">
        <f t="shared" si="46"/>
        <v>0.9823574826941297</v>
      </c>
      <c r="AB56" s="95">
        <f t="shared" si="47"/>
        <v>0.97548654907891175</v>
      </c>
      <c r="AC56" s="95">
        <f t="shared" si="48"/>
        <v>0.97163352391249969</v>
      </c>
    </row>
    <row r="57" spans="2:40" x14ac:dyDescent="0.2">
      <c r="B57" s="198">
        <v>1995</v>
      </c>
      <c r="C57" s="199">
        <v>6.7164652753982118E-2</v>
      </c>
      <c r="D57" s="97">
        <v>6.9353101101770662E-2</v>
      </c>
      <c r="E57" s="97">
        <v>6.8733663397967548E-2</v>
      </c>
      <c r="F57" s="97">
        <v>6.7589929811499458E-2</v>
      </c>
      <c r="G57" s="97">
        <v>6.6790164404114075E-2</v>
      </c>
      <c r="H57" s="97">
        <v>6.5941660161836405E-2</v>
      </c>
      <c r="I57" s="97">
        <v>6.5951210852892184E-2</v>
      </c>
      <c r="J57" s="97">
        <v>6.6421438697430557E-2</v>
      </c>
      <c r="K57" s="97">
        <v>6.5777947011992188E-2</v>
      </c>
      <c r="L57" s="97">
        <v>6.646880669628262E-2</v>
      </c>
      <c r="M57" s="97">
        <v>6.775752556237867E-2</v>
      </c>
      <c r="N57" s="97">
        <v>6.8043793284096349E-2</v>
      </c>
      <c r="O57" s="200">
        <v>0.80599389373624275</v>
      </c>
      <c r="Q57" s="398">
        <v>1995</v>
      </c>
      <c r="R57" s="393">
        <f t="shared" si="49"/>
        <v>0.99997759202818082</v>
      </c>
      <c r="S57" s="95">
        <f t="shared" si="38"/>
        <v>1.0325601964096185</v>
      </c>
      <c r="T57" s="95">
        <f t="shared" si="39"/>
        <v>1.023337728964884</v>
      </c>
      <c r="U57" s="95">
        <f t="shared" si="40"/>
        <v>1.0063093083474586</v>
      </c>
      <c r="V57" s="95">
        <f t="shared" si="41"/>
        <v>0.99440204085671358</v>
      </c>
      <c r="W57" s="95">
        <f t="shared" si="42"/>
        <v>0.98176912764674817</v>
      </c>
      <c r="X57" s="95">
        <f t="shared" si="43"/>
        <v>0.98191132263551928</v>
      </c>
      <c r="Y57" s="95">
        <f t="shared" si="44"/>
        <v>0.9889122865116885</v>
      </c>
      <c r="Z57" s="95">
        <f t="shared" si="45"/>
        <v>0.97933169255772567</v>
      </c>
      <c r="AA57" s="95">
        <f t="shared" si="46"/>
        <v>0.98961752260670388</v>
      </c>
      <c r="AB57" s="95">
        <f t="shared" si="47"/>
        <v>1.0088045493488857</v>
      </c>
      <c r="AC57" s="95">
        <f t="shared" si="48"/>
        <v>1.0130666320858752</v>
      </c>
    </row>
    <row r="58" spans="2:40" x14ac:dyDescent="0.2">
      <c r="B58" s="198">
        <v>1996</v>
      </c>
      <c r="C58" s="199">
        <v>6.6781475432940843E-2</v>
      </c>
      <c r="D58" s="97">
        <v>6.8163977035499965E-2</v>
      </c>
      <c r="E58" s="97">
        <v>6.8266648480828487E-2</v>
      </c>
      <c r="F58" s="97">
        <v>6.7388195315922772E-2</v>
      </c>
      <c r="G58" s="97">
        <v>6.6996965521261498E-2</v>
      </c>
      <c r="H58" s="97">
        <v>6.5553720893882728E-2</v>
      </c>
      <c r="I58" s="97">
        <v>6.5541696877303698E-2</v>
      </c>
      <c r="J58" s="97">
        <v>6.5539238607987854E-2</v>
      </c>
      <c r="K58" s="97">
        <v>6.4767327875003722E-2</v>
      </c>
      <c r="L58" s="97">
        <v>6.5419028323086173E-2</v>
      </c>
      <c r="M58" s="97">
        <v>6.6123155062646058E-2</v>
      </c>
      <c r="N58" s="97">
        <v>6.5740973622379281E-2</v>
      </c>
      <c r="O58" s="200">
        <v>0.7962824030487432</v>
      </c>
      <c r="Q58" s="398">
        <v>1996</v>
      </c>
      <c r="R58" s="393">
        <f t="shared" si="49"/>
        <v>1.0063988631759768</v>
      </c>
      <c r="S58" s="95">
        <f t="shared" si="38"/>
        <v>1.0272332043182535</v>
      </c>
      <c r="T58" s="95">
        <f t="shared" si="39"/>
        <v>1.0287804661178677</v>
      </c>
      <c r="U58" s="95">
        <f t="shared" si="40"/>
        <v>1.0155421502408517</v>
      </c>
      <c r="V58" s="95">
        <f t="shared" si="41"/>
        <v>1.0096463053522038</v>
      </c>
      <c r="W58" s="95">
        <f t="shared" si="42"/>
        <v>0.98789656498090339</v>
      </c>
      <c r="X58" s="95">
        <f t="shared" si="43"/>
        <v>0.98771536268584337</v>
      </c>
      <c r="Y58" s="95">
        <f t="shared" si="44"/>
        <v>0.98767831649258686</v>
      </c>
      <c r="Z58" s="95">
        <f t="shared" si="45"/>
        <v>0.97604559830071869</v>
      </c>
      <c r="AA58" s="95">
        <f t="shared" si="46"/>
        <v>0.98586674384788553</v>
      </c>
      <c r="AB58" s="95">
        <f t="shared" si="47"/>
        <v>0.99647795519999849</v>
      </c>
      <c r="AC58" s="95">
        <f t="shared" si="48"/>
        <v>0.99071846928690765</v>
      </c>
    </row>
    <row r="59" spans="2:40" x14ac:dyDescent="0.2">
      <c r="B59" s="198">
        <v>1997</v>
      </c>
      <c r="C59" s="199">
        <v>6.5600322942159853E-2</v>
      </c>
      <c r="D59" s="97">
        <v>6.6910471609283553E-2</v>
      </c>
      <c r="E59" s="97">
        <v>6.6139762003028485E-2</v>
      </c>
      <c r="F59" s="97">
        <v>6.5383186283740652E-2</v>
      </c>
      <c r="G59" s="97">
        <v>6.591526408790474E-2</v>
      </c>
      <c r="H59" s="97">
        <v>6.4387500761691238E-2</v>
      </c>
      <c r="I59" s="97">
        <v>6.3895861815784466E-2</v>
      </c>
      <c r="J59" s="97">
        <v>6.4799598910651568E-2</v>
      </c>
      <c r="K59" s="97">
        <v>6.428219779303275E-2</v>
      </c>
      <c r="L59" s="97">
        <v>6.525779192853505E-2</v>
      </c>
      <c r="M59" s="97">
        <v>6.6196406135370256E-2</v>
      </c>
      <c r="N59" s="97">
        <v>6.5856812402678641E-2</v>
      </c>
      <c r="O59" s="200">
        <v>0.78462517667386134</v>
      </c>
      <c r="Q59" s="398">
        <v>1997</v>
      </c>
      <c r="R59" s="393">
        <f t="shared" si="49"/>
        <v>1.0032865356717056</v>
      </c>
      <c r="S59" s="95">
        <f t="shared" si="38"/>
        <v>1.0233238534546134</v>
      </c>
      <c r="T59" s="95">
        <f t="shared" si="39"/>
        <v>1.0115366771696686</v>
      </c>
      <c r="U59" s="95">
        <f t="shared" si="40"/>
        <v>0.99996566351708494</v>
      </c>
      <c r="V59" s="95">
        <f t="shared" si="41"/>
        <v>1.0081032224940167</v>
      </c>
      <c r="W59" s="95">
        <f t="shared" si="42"/>
        <v>0.98473772204923249</v>
      </c>
      <c r="X59" s="95">
        <f t="shared" si="43"/>
        <v>0.97721863200946246</v>
      </c>
      <c r="Y59" s="95">
        <f t="shared" si="44"/>
        <v>0.99104032096466277</v>
      </c>
      <c r="Z59" s="95">
        <f t="shared" si="45"/>
        <v>0.9831272261570938</v>
      </c>
      <c r="AA59" s="95">
        <f t="shared" si="46"/>
        <v>0.99804789143023198</v>
      </c>
      <c r="AB59" s="95">
        <f t="shared" si="47"/>
        <v>1.0124029883820906</v>
      </c>
      <c r="AC59" s="95">
        <f t="shared" si="48"/>
        <v>1.0072092667001349</v>
      </c>
    </row>
    <row r="60" spans="2:40" x14ac:dyDescent="0.2">
      <c r="B60" s="198">
        <v>1998</v>
      </c>
      <c r="C60" s="199">
        <v>6.5519108539943749E-2</v>
      </c>
      <c r="D60" s="97">
        <v>6.7332497239377925E-2</v>
      </c>
      <c r="E60" s="97">
        <v>6.6926806142292461E-2</v>
      </c>
      <c r="F60" s="97">
        <v>6.5824096154457154E-2</v>
      </c>
      <c r="G60" s="97">
        <v>6.5039646201660389E-2</v>
      </c>
      <c r="H60" s="97">
        <v>6.3920728603730326E-2</v>
      </c>
      <c r="I60" s="97">
        <v>6.3389563029750504E-2</v>
      </c>
      <c r="J60" s="97">
        <v>6.3862107493321843E-2</v>
      </c>
      <c r="K60" s="97">
        <v>6.3671488452267958E-2</v>
      </c>
      <c r="L60" s="97">
        <v>6.4195640969925902E-2</v>
      </c>
      <c r="M60" s="97">
        <v>6.5124488856391063E-2</v>
      </c>
      <c r="N60" s="97">
        <v>6.3766192065679961E-2</v>
      </c>
      <c r="O60" s="200">
        <v>0.77857236374879935</v>
      </c>
      <c r="Q60" s="398">
        <v>1998</v>
      </c>
      <c r="R60" s="393">
        <f t="shared" si="49"/>
        <v>1.0098345883915758</v>
      </c>
      <c r="S60" s="95">
        <f t="shared" si="38"/>
        <v>1.0377840320225227</v>
      </c>
      <c r="T60" s="95">
        <f t="shared" si="39"/>
        <v>1.0315311859266441</v>
      </c>
      <c r="U60" s="95">
        <f t="shared" si="40"/>
        <v>1.0145353092809466</v>
      </c>
      <c r="V60" s="95">
        <f t="shared" si="41"/>
        <v>1.0024447190264507</v>
      </c>
      <c r="W60" s="95">
        <f t="shared" si="42"/>
        <v>0.98519903731420722</v>
      </c>
      <c r="X60" s="95">
        <f t="shared" si="43"/>
        <v>0.97701227499828414</v>
      </c>
      <c r="Y60" s="95">
        <f t="shared" si="44"/>
        <v>0.98429552036747836</v>
      </c>
      <c r="Z60" s="95">
        <f t="shared" si="45"/>
        <v>0.98135754234622841</v>
      </c>
      <c r="AA60" s="95">
        <f t="shared" si="46"/>
        <v>0.98943621364867484</v>
      </c>
      <c r="AB60" s="95">
        <f t="shared" si="47"/>
        <v>1.0037523840607783</v>
      </c>
      <c r="AC60" s="95">
        <f t="shared" si="48"/>
        <v>0.98281719261620726</v>
      </c>
    </row>
    <row r="61" spans="2:40" x14ac:dyDescent="0.2">
      <c r="B61" s="198">
        <v>1999</v>
      </c>
      <c r="C61" s="199">
        <v>6.4605197406607306E-2</v>
      </c>
      <c r="D61" s="97">
        <v>6.6013184706728803E-2</v>
      </c>
      <c r="E61" s="97">
        <v>6.6351425155716709E-2</v>
      </c>
      <c r="F61" s="97">
        <v>6.4760429381896051E-2</v>
      </c>
      <c r="G61" s="97">
        <v>6.5490753737469348E-2</v>
      </c>
      <c r="H61" s="97">
        <v>6.3811867480722595E-2</v>
      </c>
      <c r="I61" s="97">
        <v>6.3490074168381774E-2</v>
      </c>
      <c r="J61" s="97">
        <v>6.3951487450481168E-2</v>
      </c>
      <c r="K61" s="97">
        <v>6.3677805864265802E-2</v>
      </c>
      <c r="L61" s="97">
        <v>6.4203239793015815E-2</v>
      </c>
      <c r="M61" s="97">
        <v>6.5299938350156489E-2</v>
      </c>
      <c r="N61" s="97">
        <v>6.4848509762187645E-2</v>
      </c>
      <c r="O61" s="200">
        <v>0.77650391325762946</v>
      </c>
      <c r="Q61" s="398">
        <v>1999</v>
      </c>
      <c r="R61" s="393">
        <f t="shared" si="49"/>
        <v>0.99840110995302878</v>
      </c>
      <c r="S61" s="95">
        <f t="shared" si="38"/>
        <v>1.0201599798221781</v>
      </c>
      <c r="T61" s="95">
        <f t="shared" si="39"/>
        <v>1.025387107874665</v>
      </c>
      <c r="U61" s="95">
        <f t="shared" si="40"/>
        <v>1.0008000466121501</v>
      </c>
      <c r="V61" s="95">
        <f t="shared" si="41"/>
        <v>1.0120863931678459</v>
      </c>
      <c r="W61" s="95">
        <f t="shared" si="42"/>
        <v>0.98614108273606615</v>
      </c>
      <c r="X61" s="95">
        <f t="shared" si="43"/>
        <v>0.98116812679578014</v>
      </c>
      <c r="Y61" s="95">
        <f t="shared" si="44"/>
        <v>0.98829875330088524</v>
      </c>
      <c r="Z61" s="95">
        <f t="shared" si="45"/>
        <v>0.98406931030837486</v>
      </c>
      <c r="AA61" s="95">
        <f t="shared" si="46"/>
        <v>0.99218930434491259</v>
      </c>
      <c r="AB61" s="95">
        <f t="shared" si="47"/>
        <v>1.009137554651182</v>
      </c>
      <c r="AC61" s="95">
        <f t="shared" si="48"/>
        <v>1.0021612304329308</v>
      </c>
    </row>
    <row r="62" spans="2:40" x14ac:dyDescent="0.2">
      <c r="B62" s="198">
        <v>2000</v>
      </c>
      <c r="C62" s="199">
        <v>6.5959616349307207E-2</v>
      </c>
      <c r="D62" s="97">
        <v>6.8680738270732913E-2</v>
      </c>
      <c r="E62" s="97">
        <v>6.7502254539870285E-2</v>
      </c>
      <c r="F62" s="97">
        <v>6.6923907034120322E-2</v>
      </c>
      <c r="G62" s="97">
        <v>6.6638025573609025E-2</v>
      </c>
      <c r="H62" s="97">
        <v>6.6826503353103708E-2</v>
      </c>
      <c r="I62" s="97">
        <v>6.8339338095053215E-2</v>
      </c>
      <c r="J62" s="97">
        <v>6.8536851611449998E-2</v>
      </c>
      <c r="K62" s="97">
        <v>6.5769085267038563E-2</v>
      </c>
      <c r="L62" s="97">
        <v>6.6410553434218741E-2</v>
      </c>
      <c r="M62" s="97">
        <v>6.7201361226881057E-2</v>
      </c>
      <c r="N62" s="97">
        <v>6.7133393122355986E-2</v>
      </c>
      <c r="O62" s="200">
        <v>0.80592162787774102</v>
      </c>
      <c r="Q62" s="398">
        <v>2000</v>
      </c>
      <c r="R62" s="393">
        <f t="shared" si="49"/>
        <v>0.98212452527922478</v>
      </c>
      <c r="S62" s="95">
        <f t="shared" si="38"/>
        <v>1.0226414464382907</v>
      </c>
      <c r="T62" s="95">
        <f t="shared" si="39"/>
        <v>1.0050940767175007</v>
      </c>
      <c r="U62" s="95">
        <f t="shared" si="40"/>
        <v>0.99648260653363774</v>
      </c>
      <c r="V62" s="95">
        <f t="shared" si="41"/>
        <v>0.9922258929681147</v>
      </c>
      <c r="W62" s="95">
        <f t="shared" si="42"/>
        <v>0.99503228663680443</v>
      </c>
      <c r="X62" s="95">
        <f t="shared" si="43"/>
        <v>1.0175580711243106</v>
      </c>
      <c r="Y62" s="95">
        <f t="shared" si="44"/>
        <v>1.0204990049754132</v>
      </c>
      <c r="Z62" s="95">
        <f t="shared" si="45"/>
        <v>0.97928755837309456</v>
      </c>
      <c r="AA62" s="95">
        <f t="shared" si="46"/>
        <v>0.98883888165304246</v>
      </c>
      <c r="AB62" s="95">
        <f t="shared" si="47"/>
        <v>1.0006138398917701</v>
      </c>
      <c r="AC62" s="95">
        <f t="shared" si="48"/>
        <v>0.99960180940879539</v>
      </c>
    </row>
    <row r="63" spans="2:40" x14ac:dyDescent="0.2">
      <c r="B63" s="198">
        <v>2001</v>
      </c>
      <c r="C63" s="199">
        <v>6.9732988043161998E-2</v>
      </c>
      <c r="D63" s="97">
        <v>7.0906678008815324E-2</v>
      </c>
      <c r="E63" s="97">
        <v>7.0216013734201554E-2</v>
      </c>
      <c r="F63" s="97">
        <v>7.3370153762658583E-2</v>
      </c>
      <c r="G63" s="97">
        <v>7.3216207349804649E-2</v>
      </c>
      <c r="H63" s="97">
        <v>7.1930779710802001E-2</v>
      </c>
      <c r="I63" s="97">
        <v>7.1982849863103382E-2</v>
      </c>
      <c r="J63" s="97">
        <v>7.1935848140335254E-2</v>
      </c>
      <c r="K63" s="97">
        <v>7.1152864078604244E-2</v>
      </c>
      <c r="L63" s="97">
        <v>7.3366662263184376E-2</v>
      </c>
      <c r="M63" s="97">
        <v>7.391100938688909E-2</v>
      </c>
      <c r="N63" s="97">
        <v>7.2165925840093431E-2</v>
      </c>
      <c r="O63" s="200">
        <v>0.8638879801816538</v>
      </c>
      <c r="Q63" s="398">
        <v>2001</v>
      </c>
      <c r="R63" s="393">
        <f t="shared" si="49"/>
        <v>0.96863930939516829</v>
      </c>
      <c r="S63" s="95">
        <f t="shared" si="38"/>
        <v>0.98494267269104185</v>
      </c>
      <c r="T63" s="95">
        <f t="shared" si="39"/>
        <v>0.97534886946018495</v>
      </c>
      <c r="U63" s="95">
        <f t="shared" si="40"/>
        <v>1.0191620503468151</v>
      </c>
      <c r="V63" s="95">
        <f t="shared" si="41"/>
        <v>1.0170236284719572</v>
      </c>
      <c r="W63" s="95">
        <f t="shared" si="42"/>
        <v>0.99916815181074903</v>
      </c>
      <c r="X63" s="95">
        <f t="shared" si="43"/>
        <v>0.99989144214693959</v>
      </c>
      <c r="Y63" s="95">
        <f t="shared" si="44"/>
        <v>0.99923855579343468</v>
      </c>
      <c r="Z63" s="95">
        <f t="shared" si="45"/>
        <v>0.98836236703248392</v>
      </c>
      <c r="AA63" s="95">
        <f t="shared" si="46"/>
        <v>1.0191135510104987</v>
      </c>
      <c r="AB63" s="95">
        <f t="shared" si="47"/>
        <v>1.0266749080779776</v>
      </c>
      <c r="AC63" s="95">
        <f t="shared" si="48"/>
        <v>1.0024344937627505</v>
      </c>
    </row>
    <row r="64" spans="2:40" x14ac:dyDescent="0.2">
      <c r="B64" s="198">
        <v>2002</v>
      </c>
      <c r="C64" s="199">
        <v>7.9109330992960997E-2</v>
      </c>
      <c r="D64" s="97">
        <v>8.0035419052758794E-2</v>
      </c>
      <c r="E64" s="97">
        <v>8.0535078968650239E-2</v>
      </c>
      <c r="F64" s="97">
        <v>7.8568400429141899E-2</v>
      </c>
      <c r="G64" s="97">
        <v>7.8451850747477667E-2</v>
      </c>
      <c r="H64" s="97">
        <v>7.6675561919433671E-2</v>
      </c>
      <c r="I64" s="97">
        <v>7.6844598665335731E-2</v>
      </c>
      <c r="J64" s="97">
        <v>7.691760162933052E-2</v>
      </c>
      <c r="K64" s="97">
        <v>7.79085393803398E-2</v>
      </c>
      <c r="L64" s="97">
        <v>7.7833937233310196E-2</v>
      </c>
      <c r="M64" s="97">
        <v>7.9519066580638009E-2</v>
      </c>
      <c r="N64" s="97">
        <v>7.9657167125839687E-2</v>
      </c>
      <c r="O64" s="200">
        <v>0.94205655272521727</v>
      </c>
      <c r="Q64" s="398">
        <v>2002</v>
      </c>
      <c r="R64" s="393">
        <f t="shared" si="49"/>
        <v>1.0077016811457082</v>
      </c>
      <c r="S64" s="95">
        <f t="shared" si="38"/>
        <v>1.0194982730651905</v>
      </c>
      <c r="T64" s="95">
        <f t="shared" si="39"/>
        <v>1.0258629854312922</v>
      </c>
      <c r="U64" s="95">
        <f t="shared" si="40"/>
        <v>1.0008112596024885</v>
      </c>
      <c r="V64" s="95">
        <f t="shared" si="41"/>
        <v>0.99932663941071243</v>
      </c>
      <c r="W64" s="95">
        <f t="shared" si="42"/>
        <v>0.97670011462845197</v>
      </c>
      <c r="X64" s="95">
        <f t="shared" si="43"/>
        <v>0.97885331970404621</v>
      </c>
      <c r="Y64" s="95">
        <f t="shared" si="44"/>
        <v>0.97978323794027444</v>
      </c>
      <c r="Z64" s="95">
        <f t="shared" si="45"/>
        <v>0.99240589098346155</v>
      </c>
      <c r="AA64" s="95">
        <f t="shared" si="46"/>
        <v>0.99145560221176787</v>
      </c>
      <c r="AB64" s="95">
        <f t="shared" si="47"/>
        <v>1.012920929435952</v>
      </c>
      <c r="AC64" s="95">
        <f t="shared" si="48"/>
        <v>1.0146800664406532</v>
      </c>
    </row>
    <row r="65" spans="2:32" x14ac:dyDescent="0.2">
      <c r="B65" s="198">
        <v>2003</v>
      </c>
      <c r="C65" s="199">
        <v>7.5390650396048794E-2</v>
      </c>
      <c r="D65" s="97">
        <v>7.7246944257779865E-2</v>
      </c>
      <c r="E65" s="97">
        <v>7.5437498018553997E-2</v>
      </c>
      <c r="F65" s="97">
        <v>8.0459727998676983E-2</v>
      </c>
      <c r="G65" s="97">
        <v>7.9462996799351329E-2</v>
      </c>
      <c r="H65" s="97">
        <v>7.8550509088310544E-2</v>
      </c>
      <c r="I65" s="97">
        <v>7.8806492533804992E-2</v>
      </c>
      <c r="J65" s="97">
        <v>8.0361408908203383E-2</v>
      </c>
      <c r="K65" s="97">
        <v>7.8395512395437697E-2</v>
      </c>
      <c r="L65" s="97">
        <v>7.9058019816502303E-2</v>
      </c>
      <c r="M65" s="97">
        <v>7.9350970117030559E-2</v>
      </c>
      <c r="N65" s="97">
        <v>7.9783943585238798E-2</v>
      </c>
      <c r="O65" s="200">
        <v>0.94230467391493922</v>
      </c>
      <c r="Q65" s="398">
        <v>2003</v>
      </c>
      <c r="R65" s="393">
        <f t="shared" si="49"/>
        <v>0.96007992934379804</v>
      </c>
      <c r="S65" s="95">
        <f t="shared" si="38"/>
        <v>0.98371933914129595</v>
      </c>
      <c r="T65" s="95">
        <f t="shared" si="39"/>
        <v>0.960676521386292</v>
      </c>
      <c r="U65" s="95">
        <f t="shared" si="40"/>
        <v>1.0246332876316391</v>
      </c>
      <c r="V65" s="95">
        <f t="shared" si="41"/>
        <v>1.0119401802715586</v>
      </c>
      <c r="W65" s="95">
        <f t="shared" si="42"/>
        <v>1.0003198913824072</v>
      </c>
      <c r="X65" s="95">
        <f t="shared" si="43"/>
        <v>1.0035797726405262</v>
      </c>
      <c r="Y65" s="95">
        <f t="shared" si="44"/>
        <v>1.0233812201015255</v>
      </c>
      <c r="Z65" s="95">
        <f t="shared" si="45"/>
        <v>0.99834604962404383</v>
      </c>
      <c r="AA65" s="95">
        <f t="shared" si="46"/>
        <v>1.0067829058477804</v>
      </c>
      <c r="AB65" s="95">
        <f t="shared" si="47"/>
        <v>1.0105135501963156</v>
      </c>
      <c r="AC65" s="95">
        <f t="shared" si="48"/>
        <v>1.0160273524328181</v>
      </c>
    </row>
    <row r="66" spans="2:32" x14ac:dyDescent="0.2">
      <c r="B66" s="198">
        <v>2004</v>
      </c>
      <c r="C66" s="199">
        <v>8.4462843104949406E-2</v>
      </c>
      <c r="D66" s="97">
        <v>8.6476785384009436E-2</v>
      </c>
      <c r="E66" s="97">
        <v>8.512736099557025E-2</v>
      </c>
      <c r="F66" s="97">
        <v>8.4667348821532665E-2</v>
      </c>
      <c r="G66" s="97">
        <v>8.4681903257919244E-2</v>
      </c>
      <c r="H66" s="97">
        <v>8.3565214895412451E-2</v>
      </c>
      <c r="I66" s="97">
        <v>8.298579655392338E-2</v>
      </c>
      <c r="J66" s="97">
        <v>8.3695367506619767E-2</v>
      </c>
      <c r="K66" s="97">
        <v>8.4429014557087401E-2</v>
      </c>
      <c r="L66" s="97">
        <v>8.400746619454659E-2</v>
      </c>
      <c r="M66" s="97">
        <v>8.503970746450161E-2</v>
      </c>
      <c r="N66" s="97">
        <v>8.3835635003609202E-2</v>
      </c>
      <c r="O66" s="200">
        <v>1.0129744437396813</v>
      </c>
      <c r="Q66" s="398">
        <v>2004</v>
      </c>
      <c r="R66" s="393">
        <f t="shared" si="49"/>
        <v>1.0005722489084439</v>
      </c>
      <c r="S66" s="95">
        <f t="shared" si="38"/>
        <v>1.0244300150130852</v>
      </c>
      <c r="T66" s="95">
        <f t="shared" si="39"/>
        <v>1.0084443277518262</v>
      </c>
      <c r="U66" s="95">
        <f t="shared" si="40"/>
        <v>1.0029948851498276</v>
      </c>
      <c r="V66" s="95">
        <f t="shared" si="41"/>
        <v>1.0031673013817655</v>
      </c>
      <c r="W66" s="95">
        <f t="shared" si="42"/>
        <v>0.98993867509914102</v>
      </c>
      <c r="X66" s="95">
        <f t="shared" si="43"/>
        <v>0.98307471111580524</v>
      </c>
      <c r="Y66" s="95">
        <f t="shared" si="44"/>
        <v>0.99148050208612981</v>
      </c>
      <c r="Z66" s="95">
        <f t="shared" si="45"/>
        <v>1.0001715057536162</v>
      </c>
      <c r="AA66" s="95">
        <f t="shared" si="46"/>
        <v>0.99517771703391811</v>
      </c>
      <c r="AB66" s="95">
        <f t="shared" si="47"/>
        <v>1.0074059576534253</v>
      </c>
      <c r="AC66" s="95">
        <f t="shared" si="48"/>
        <v>0.99314215305301823</v>
      </c>
    </row>
    <row r="67" spans="2:32" x14ac:dyDescent="0.2">
      <c r="B67" s="198">
        <v>2005</v>
      </c>
      <c r="C67" s="199">
        <v>8.3144193642739839E-2</v>
      </c>
      <c r="D67" s="97">
        <v>8.4445790943734805E-2</v>
      </c>
      <c r="E67" s="97">
        <v>8.4055807533978372E-2</v>
      </c>
      <c r="F67" s="97">
        <v>8.3216613552448082E-2</v>
      </c>
      <c r="G67" s="97">
        <v>8.3790709383720866E-2</v>
      </c>
      <c r="H67" s="97">
        <v>8.2169349491032842E-2</v>
      </c>
      <c r="I67" s="97">
        <v>8.1403458161733208E-2</v>
      </c>
      <c r="J67" s="97">
        <v>8.191508180138124E-2</v>
      </c>
      <c r="K67" s="97">
        <v>8.1230458523335936E-2</v>
      </c>
      <c r="L67" s="97">
        <v>8.2904838654749083E-2</v>
      </c>
      <c r="M67" s="97">
        <v>8.3727652050776466E-2</v>
      </c>
      <c r="N67" s="97">
        <v>8.2442558714437439E-2</v>
      </c>
      <c r="O67" s="200">
        <v>0.99444651245406801</v>
      </c>
      <c r="Q67" s="398">
        <v>2005</v>
      </c>
      <c r="R67" s="393">
        <f t="shared" si="49"/>
        <v>1.0033021497060775</v>
      </c>
      <c r="S67" s="95">
        <f t="shared" si="38"/>
        <v>1.0190085425752073</v>
      </c>
      <c r="T67" s="95">
        <f t="shared" si="39"/>
        <v>1.0143026073052164</v>
      </c>
      <c r="U67" s="95">
        <f t="shared" si="40"/>
        <v>1.0041760417712771</v>
      </c>
      <c r="V67" s="95">
        <f t="shared" si="41"/>
        <v>1.0111036642114952</v>
      </c>
      <c r="W67" s="95">
        <f t="shared" si="42"/>
        <v>0.99153869166788133</v>
      </c>
      <c r="X67" s="95">
        <f t="shared" si="43"/>
        <v>0.98229667026552858</v>
      </c>
      <c r="Y67" s="95">
        <f t="shared" si="44"/>
        <v>0.98847043989404837</v>
      </c>
      <c r="Z67" s="95">
        <f t="shared" si="45"/>
        <v>0.98020908120491212</v>
      </c>
      <c r="AA67" s="95">
        <f t="shared" si="46"/>
        <v>1.0004138497121433</v>
      </c>
      <c r="AB67" s="95">
        <f t="shared" si="47"/>
        <v>1.0103427504912936</v>
      </c>
      <c r="AC67" s="95">
        <f t="shared" si="48"/>
        <v>0.9948355111949212</v>
      </c>
    </row>
    <row r="68" spans="2:32" x14ac:dyDescent="0.2">
      <c r="B68" s="198">
        <v>2006</v>
      </c>
      <c r="C68" s="199">
        <v>9.4693409366563647E-2</v>
      </c>
      <c r="D68" s="97">
        <v>9.6174598149375401E-2</v>
      </c>
      <c r="E68" s="97">
        <v>9.603388790161578E-2</v>
      </c>
      <c r="F68" s="97">
        <v>9.5411662056498994E-2</v>
      </c>
      <c r="G68" s="97">
        <v>9.4864478515186035E-2</v>
      </c>
      <c r="H68" s="97">
        <v>9.3803838522660596E-2</v>
      </c>
      <c r="I68" s="97">
        <v>9.3287954490722164E-2</v>
      </c>
      <c r="J68" s="97">
        <v>9.4225790841209869E-2</v>
      </c>
      <c r="K68" s="97">
        <v>9.358630870728378E-2</v>
      </c>
      <c r="L68" s="97">
        <v>9.4476503662152295E-2</v>
      </c>
      <c r="M68" s="97">
        <v>9.605340554870645E-2</v>
      </c>
      <c r="N68" s="97">
        <v>9.4621275533701782E-2</v>
      </c>
      <c r="O68" s="200">
        <v>1.1372331132956766</v>
      </c>
      <c r="Q68" s="398">
        <v>2006</v>
      </c>
      <c r="R68" s="393">
        <f t="shared" si="49"/>
        <v>0.99919787694690909</v>
      </c>
      <c r="S68" s="95">
        <f t="shared" si="38"/>
        <v>1.0148272718228915</v>
      </c>
      <c r="T68" s="95">
        <f t="shared" si="39"/>
        <v>1.0133425076585576</v>
      </c>
      <c r="U68" s="95">
        <f t="shared" si="40"/>
        <v>1.0067768263975159</v>
      </c>
      <c r="V68" s="95">
        <f t="shared" si="41"/>
        <v>1.001002985995765</v>
      </c>
      <c r="W68" s="95">
        <f t="shared" si="42"/>
        <v>0.98981119096139358</v>
      </c>
      <c r="X68" s="95">
        <f t="shared" si="43"/>
        <v>0.98436762067586003</v>
      </c>
      <c r="Y68" s="95">
        <f t="shared" si="44"/>
        <v>0.99426360072979858</v>
      </c>
      <c r="Z68" s="95">
        <f t="shared" si="45"/>
        <v>0.9875158323809905</v>
      </c>
      <c r="AA68" s="95">
        <f t="shared" si="46"/>
        <v>0.9969091039394179</v>
      </c>
      <c r="AB68" s="95">
        <f t="shared" si="47"/>
        <v>1.0135484564322521</v>
      </c>
      <c r="AC68" s="95">
        <f t="shared" si="48"/>
        <v>0.99843672605865019</v>
      </c>
    </row>
    <row r="69" spans="2:32" x14ac:dyDescent="0.2">
      <c r="B69" s="198">
        <v>2007</v>
      </c>
      <c r="C69" s="199">
        <v>9.8444078627763346E-2</v>
      </c>
      <c r="D69" s="97">
        <v>0.10163152774077185</v>
      </c>
      <c r="E69" s="97">
        <v>0.10148892567147898</v>
      </c>
      <c r="F69" s="97">
        <v>0.10050290184457333</v>
      </c>
      <c r="G69" s="97">
        <v>0.10059977768016438</v>
      </c>
      <c r="H69" s="97">
        <v>9.9722028826736031E-2</v>
      </c>
      <c r="I69" s="97">
        <v>9.93087540947164E-2</v>
      </c>
      <c r="J69" s="97">
        <v>9.9370888298968951E-2</v>
      </c>
      <c r="K69" s="97">
        <v>9.8042938859007375E-2</v>
      </c>
      <c r="L69" s="97">
        <v>0.1000197652007085</v>
      </c>
      <c r="M69" s="97">
        <v>0.1011006004620751</v>
      </c>
      <c r="N69" s="97">
        <v>0.10009481493078555</v>
      </c>
      <c r="O69" s="200">
        <v>1.2003270022377499</v>
      </c>
      <c r="Q69" s="398">
        <v>2007</v>
      </c>
      <c r="R69" s="393">
        <f t="shared" si="49"/>
        <v>0.98417259740956253</v>
      </c>
      <c r="S69" s="95">
        <f t="shared" si="38"/>
        <v>1.016038405047643</v>
      </c>
      <c r="T69" s="95">
        <f t="shared" si="39"/>
        <v>1.0146127728421488</v>
      </c>
      <c r="U69" s="95">
        <f t="shared" si="40"/>
        <v>1.0047552207744133</v>
      </c>
      <c r="V69" s="95">
        <f t="shared" si="41"/>
        <v>1.005723715213783</v>
      </c>
      <c r="W69" s="95">
        <f t="shared" si="42"/>
        <v>0.99694861790987843</v>
      </c>
      <c r="X69" s="95">
        <f t="shared" si="43"/>
        <v>0.99281699646423072</v>
      </c>
      <c r="Y69" s="95">
        <f t="shared" si="44"/>
        <v>0.99343816923601747</v>
      </c>
      <c r="Z69" s="95">
        <f t="shared" si="45"/>
        <v>0.98016229253755882</v>
      </c>
      <c r="AA69" s="95">
        <f t="shared" si="46"/>
        <v>0.99992517053346253</v>
      </c>
      <c r="AB69" s="95">
        <f t="shared" si="47"/>
        <v>1.0107305786532661</v>
      </c>
      <c r="AC69" s="95">
        <f t="shared" si="48"/>
        <v>1.0006754633780337</v>
      </c>
    </row>
    <row r="70" spans="2:32" x14ac:dyDescent="0.2">
      <c r="B70" s="198">
        <v>2008</v>
      </c>
      <c r="C70" s="199">
        <v>9.9145650510407912E-2</v>
      </c>
      <c r="D70" s="97">
        <v>0.10151668684809642</v>
      </c>
      <c r="E70" s="97">
        <v>0.10118752611753591</v>
      </c>
      <c r="F70" s="97">
        <v>0.10028989364009211</v>
      </c>
      <c r="G70" s="97">
        <v>0.1005201192764827</v>
      </c>
      <c r="H70" s="97">
        <v>9.9061633290494347E-2</v>
      </c>
      <c r="I70" s="97">
        <v>9.9307999664306312E-2</v>
      </c>
      <c r="J70" s="97">
        <v>9.9045309228787889E-2</v>
      </c>
      <c r="K70" s="97">
        <v>9.8370262389180549E-2</v>
      </c>
      <c r="L70" s="97">
        <v>9.9975549267907804E-2</v>
      </c>
      <c r="M70" s="97">
        <v>0.10121992472424275</v>
      </c>
      <c r="N70" s="97">
        <v>0.10083237856038903</v>
      </c>
      <c r="O70" s="200">
        <v>1.2004729335179236</v>
      </c>
      <c r="Q70" s="398">
        <v>2008</v>
      </c>
      <c r="R70" s="393">
        <f t="shared" si="49"/>
        <v>0.99106591486273732</v>
      </c>
      <c r="S70" s="95">
        <f t="shared" si="38"/>
        <v>1.0147669373996502</v>
      </c>
      <c r="T70" s="95">
        <f t="shared" si="39"/>
        <v>1.0114766268425006</v>
      </c>
      <c r="U70" s="95">
        <f t="shared" si="40"/>
        <v>1.0025038383450875</v>
      </c>
      <c r="V70" s="95">
        <f t="shared" si="41"/>
        <v>1.0048051877212796</v>
      </c>
      <c r="W70" s="95">
        <f t="shared" si="42"/>
        <v>0.99022607365448256</v>
      </c>
      <c r="X70" s="95">
        <f t="shared" si="43"/>
        <v>0.99268876681748464</v>
      </c>
      <c r="Y70" s="95">
        <f t="shared" si="44"/>
        <v>0.99006289734703901</v>
      </c>
      <c r="Z70" s="95">
        <f t="shared" si="45"/>
        <v>0.98331508833850945</v>
      </c>
      <c r="AA70" s="95">
        <f t="shared" si="46"/>
        <v>0.99936163300176695</v>
      </c>
      <c r="AB70" s="95">
        <f t="shared" si="47"/>
        <v>1.0118004852733133</v>
      </c>
      <c r="AC70" s="95">
        <f t="shared" si="48"/>
        <v>1.0079265503961508</v>
      </c>
    </row>
    <row r="71" spans="2:32" x14ac:dyDescent="0.2">
      <c r="B71" s="198">
        <v>2009</v>
      </c>
      <c r="C71" s="199">
        <v>0.11733497405029499</v>
      </c>
      <c r="D71" s="97">
        <v>0.11999923232723179</v>
      </c>
      <c r="E71" s="97">
        <v>0.11949473804384084</v>
      </c>
      <c r="F71" s="97">
        <v>0.11899242965050001</v>
      </c>
      <c r="G71" s="97">
        <v>0.10944625445383975</v>
      </c>
      <c r="H71" s="97">
        <v>0.10527570601183443</v>
      </c>
      <c r="I71" s="97">
        <v>0.10439947378380489</v>
      </c>
      <c r="J71" s="97">
        <v>0.10518702229835934</v>
      </c>
      <c r="K71" s="97">
        <v>0.10516464621451176</v>
      </c>
      <c r="L71" s="97">
        <v>0.10602261718300678</v>
      </c>
      <c r="M71" s="97">
        <v>0.10693131258241226</v>
      </c>
      <c r="N71" s="97">
        <v>0.10674206457734788</v>
      </c>
      <c r="O71" s="200">
        <v>1.3249904711769847</v>
      </c>
      <c r="Q71" s="398">
        <v>2009</v>
      </c>
      <c r="R71" s="394"/>
      <c r="S71" s="359"/>
      <c r="T71" s="359"/>
      <c r="U71" s="359"/>
      <c r="V71" s="359"/>
      <c r="W71" s="359"/>
      <c r="X71" s="359"/>
      <c r="Y71" s="359"/>
      <c r="Z71" s="359"/>
      <c r="AA71" s="359"/>
      <c r="AB71" s="359"/>
      <c r="AC71" s="359"/>
    </row>
    <row r="72" spans="2:32" x14ac:dyDescent="0.2">
      <c r="B72" s="198">
        <v>2010</v>
      </c>
      <c r="C72" s="199">
        <v>0.10523758437623487</v>
      </c>
      <c r="D72" s="97">
        <v>0.10705955868958535</v>
      </c>
      <c r="E72" s="97">
        <v>0.10673268634355072</v>
      </c>
      <c r="F72" s="97">
        <v>0.10469968872586158</v>
      </c>
      <c r="G72" s="97">
        <v>0.1053763564044445</v>
      </c>
      <c r="H72" s="97">
        <v>0.10276994159883163</v>
      </c>
      <c r="I72" s="97">
        <v>0.10279460482157519</v>
      </c>
      <c r="J72" s="97">
        <v>0.10190696677156824</v>
      </c>
      <c r="K72" s="97">
        <v>0.10239584955568394</v>
      </c>
      <c r="L72" s="97">
        <v>0.10410883527952164</v>
      </c>
      <c r="M72" s="97">
        <v>0.10534382721142503</v>
      </c>
      <c r="N72" s="97">
        <v>0.10565045539432524</v>
      </c>
      <c r="O72" s="200">
        <v>1.2540763551726082</v>
      </c>
      <c r="Q72" s="398">
        <v>2010</v>
      </c>
      <c r="R72" s="393">
        <f t="shared" ref="R72:AB74" si="50">+C72/AVERAGE($C72:$N72)</f>
        <v>1.0069969083668773</v>
      </c>
      <c r="S72" s="95">
        <f t="shared" si="50"/>
        <v>1.0244310077102114</v>
      </c>
      <c r="T72" s="95">
        <f t="shared" si="50"/>
        <v>1.0213032331243685</v>
      </c>
      <c r="U72" s="95">
        <f t="shared" si="50"/>
        <v>1.0018498949670505</v>
      </c>
      <c r="V72" s="95">
        <f t="shared" si="50"/>
        <v>1.0083247895055711</v>
      </c>
      <c r="W72" s="95">
        <f t="shared" si="50"/>
        <v>0.98338453962497308</v>
      </c>
      <c r="X72" s="95">
        <f t="shared" si="50"/>
        <v>0.98362053695615792</v>
      </c>
      <c r="Y72" s="95">
        <f t="shared" si="50"/>
        <v>0.97512691010788088</v>
      </c>
      <c r="Z72" s="95">
        <f t="shared" si="50"/>
        <v>0.97980492942081254</v>
      </c>
      <c r="AA72" s="95">
        <f t="shared" si="50"/>
        <v>0.99619613925525929</v>
      </c>
      <c r="AB72" s="95">
        <f t="shared" si="50"/>
        <v>1.0080135243145614</v>
      </c>
      <c r="AC72" s="95">
        <f t="shared" ref="AC72:AC85" si="51">+N72/AVERAGE($C72:$N72)</f>
        <v>1.0109475866462732</v>
      </c>
    </row>
    <row r="73" spans="2:32" x14ac:dyDescent="0.2">
      <c r="B73" s="198">
        <v>2011</v>
      </c>
      <c r="C73" s="199">
        <v>9.9048349063492996E-2</v>
      </c>
      <c r="D73" s="97">
        <v>0.10026670155438683</v>
      </c>
      <c r="E73" s="97">
        <v>0.10034465733307579</v>
      </c>
      <c r="F73" s="97">
        <v>9.9812011252418578E-2</v>
      </c>
      <c r="G73" s="97">
        <v>9.865828711411162E-2</v>
      </c>
      <c r="H73" s="97">
        <v>9.8132086538675764E-2</v>
      </c>
      <c r="I73" s="97">
        <v>9.7367344936277758E-2</v>
      </c>
      <c r="J73" s="97">
        <v>9.6886215100900383E-2</v>
      </c>
      <c r="K73" s="97">
        <v>9.6575866653114406E-2</v>
      </c>
      <c r="L73" s="97">
        <v>9.9016193944040584E-2</v>
      </c>
      <c r="M73" s="97">
        <v>0.1009029183003961</v>
      </c>
      <c r="N73" s="97">
        <v>0.10023042472690256</v>
      </c>
      <c r="O73" s="200">
        <v>1.1872410565177935</v>
      </c>
      <c r="Q73" s="398">
        <v>2011</v>
      </c>
      <c r="R73" s="393">
        <f t="shared" si="50"/>
        <v>1.0011279362659933</v>
      </c>
      <c r="S73" s="95">
        <f t="shared" si="50"/>
        <v>1.0134423940675179</v>
      </c>
      <c r="T73" s="95">
        <f t="shared" si="50"/>
        <v>1.0142303295412214</v>
      </c>
      <c r="U73" s="95">
        <f t="shared" si="50"/>
        <v>1.0088466267684806</v>
      </c>
      <c r="V73" s="95">
        <f t="shared" si="50"/>
        <v>0.99718539791889016</v>
      </c>
      <c r="W73" s="95">
        <f t="shared" si="50"/>
        <v>0.99186684287855942</v>
      </c>
      <c r="X73" s="95">
        <f t="shared" si="50"/>
        <v>0.98413724223983812</v>
      </c>
      <c r="Y73" s="95">
        <f t="shared" si="50"/>
        <v>0.97927423822491422</v>
      </c>
      <c r="Z73" s="95">
        <f t="shared" si="50"/>
        <v>0.97613740147808303</v>
      </c>
      <c r="AA73" s="95">
        <f t="shared" si="50"/>
        <v>1.0008029294518246</v>
      </c>
      <c r="AB73" s="95">
        <f t="shared" si="50"/>
        <v>1.0198729339399375</v>
      </c>
      <c r="AC73" s="95">
        <f t="shared" si="51"/>
        <v>1.0130757272247388</v>
      </c>
    </row>
    <row r="74" spans="2:32" x14ac:dyDescent="0.2">
      <c r="B74" s="198">
        <v>2012</v>
      </c>
      <c r="C74" s="199">
        <v>9.9465919051240678E-2</v>
      </c>
      <c r="D74" s="97">
        <v>0.10141690526880646</v>
      </c>
      <c r="E74" s="97">
        <v>0.10036907560146423</v>
      </c>
      <c r="F74" s="97">
        <v>9.8278402003117049E-2</v>
      </c>
      <c r="G74" s="97">
        <v>0.10006341317518193</v>
      </c>
      <c r="H74" s="97">
        <v>9.7955218030806146E-2</v>
      </c>
      <c r="I74" s="97">
        <v>9.7791222353530896E-2</v>
      </c>
      <c r="J74" s="97">
        <v>9.7965981043464934E-2</v>
      </c>
      <c r="K74" s="97">
        <v>9.6540230684808007E-2</v>
      </c>
      <c r="L74" s="97">
        <v>9.8998868468507487E-2</v>
      </c>
      <c r="M74" s="97">
        <v>0.10049467890197987</v>
      </c>
      <c r="N74" s="97">
        <v>9.9944234457389064E-2</v>
      </c>
      <c r="O74" s="200">
        <v>1.1892841490402968</v>
      </c>
      <c r="Q74" s="398">
        <v>2012</v>
      </c>
      <c r="R74" s="393">
        <f>+C74/AVERAGE($C74:$N74)</f>
        <v>1.0036214050091115</v>
      </c>
      <c r="S74" s="95">
        <f>+D74/AVERAGE($C74:$N74)</f>
        <v>1.0233070576176002</v>
      </c>
      <c r="T74" s="95">
        <f>+E74/AVERAGE($C74:$N74)</f>
        <v>1.0127343479600692</v>
      </c>
      <c r="U74" s="95">
        <f>+F74/AVERAGE($C74:$N74)</f>
        <v>0.99163923524002562</v>
      </c>
      <c r="V74" s="95">
        <f t="shared" si="50"/>
        <v>1.0096501824825863</v>
      </c>
      <c r="W74" s="95">
        <f t="shared" si="50"/>
        <v>0.98837827555191382</v>
      </c>
      <c r="X74" s="95">
        <f t="shared" si="50"/>
        <v>0.98672354221598979</v>
      </c>
      <c r="Y74" s="95">
        <f t="shared" si="50"/>
        <v>0.98848687546221248</v>
      </c>
      <c r="Z74" s="95">
        <f t="shared" si="50"/>
        <v>0.97410090696369234</v>
      </c>
      <c r="AA74" s="95">
        <f t="shared" si="50"/>
        <v>0.99890881635036155</v>
      </c>
      <c r="AB74" s="95">
        <f t="shared" si="50"/>
        <v>1.0140016982458726</v>
      </c>
      <c r="AC74" s="95">
        <f t="shared" si="51"/>
        <v>1.0084476569005643</v>
      </c>
    </row>
    <row r="75" spans="2:32" x14ac:dyDescent="0.2">
      <c r="B75" s="198">
        <v>2013</v>
      </c>
      <c r="C75" s="199">
        <v>9.5029335252182184E-2</v>
      </c>
      <c r="D75" s="97">
        <v>9.7133581143702241E-2</v>
      </c>
      <c r="E75" s="97">
        <v>9.7495112562229633E-2</v>
      </c>
      <c r="F75" s="97">
        <v>9.6893986962947667E-2</v>
      </c>
      <c r="G75" s="97">
        <v>9.5760454388801014E-2</v>
      </c>
      <c r="H75" s="97">
        <v>9.4255733699897634E-2</v>
      </c>
      <c r="I75" s="97">
        <v>9.4163925723942457E-2</v>
      </c>
      <c r="J75" s="97">
        <v>9.3605810820891158E-2</v>
      </c>
      <c r="K75" s="97">
        <v>9.3279708383662494E-2</v>
      </c>
      <c r="L75" s="97">
        <v>9.4300669583881877E-2</v>
      </c>
      <c r="M75" s="97">
        <v>9.7271598848196625E-2</v>
      </c>
      <c r="N75" s="97">
        <v>9.7194331848186655E-2</v>
      </c>
      <c r="O75" s="200">
        <v>1.1463842492185217</v>
      </c>
      <c r="Q75" s="398">
        <v>2013</v>
      </c>
      <c r="R75" s="394">
        <f t="shared" ref="R75:AB76" si="52">+C75/AVERAGE($C75:$N75)</f>
        <v>0.99473804163268331</v>
      </c>
      <c r="S75" s="359">
        <f t="shared" si="52"/>
        <v>1.0167646445936487</v>
      </c>
      <c r="T75" s="359">
        <f t="shared" si="52"/>
        <v>1.0205490450032721</v>
      </c>
      <c r="U75" s="359">
        <f t="shared" si="52"/>
        <v>1.0142566459265221</v>
      </c>
      <c r="V75" s="359">
        <f t="shared" si="52"/>
        <v>1.0023911733338617</v>
      </c>
      <c r="W75" s="359">
        <f t="shared" si="52"/>
        <v>0.9866402169864158</v>
      </c>
      <c r="X75" s="359">
        <f t="shared" si="52"/>
        <v>0.98567919914949664</v>
      </c>
      <c r="Y75" s="359">
        <f t="shared" si="52"/>
        <v>0.9798370228973533</v>
      </c>
      <c r="Z75" s="359">
        <f t="shared" si="52"/>
        <v>0.97642348223730713</v>
      </c>
      <c r="AA75" s="359">
        <f t="shared" si="52"/>
        <v>0.98711059208811358</v>
      </c>
      <c r="AB75" s="359">
        <f t="shared" si="52"/>
        <v>1.0182093717477958</v>
      </c>
      <c r="AC75" s="359">
        <f t="shared" si="51"/>
        <v>1.0174005644035291</v>
      </c>
    </row>
    <row r="76" spans="2:32" x14ac:dyDescent="0.2">
      <c r="B76" s="198">
        <v>2014</v>
      </c>
      <c r="C76" s="199">
        <v>9.8463029904574187E-2</v>
      </c>
      <c r="D76" s="97">
        <v>0.10093735356415501</v>
      </c>
      <c r="E76" s="97">
        <v>9.9943227279527175E-2</v>
      </c>
      <c r="F76" s="97">
        <v>0.10003167339051805</v>
      </c>
      <c r="G76" s="97">
        <v>9.8291790766889681E-2</v>
      </c>
      <c r="H76" s="97">
        <v>9.6508067551953028E-2</v>
      </c>
      <c r="I76" s="97">
        <v>9.567878200036746E-2</v>
      </c>
      <c r="J76" s="97">
        <v>9.6361283834796072E-2</v>
      </c>
      <c r="K76" s="97">
        <v>9.5974215251315276E-2</v>
      </c>
      <c r="L76" s="97">
        <v>9.7129617515909206E-2</v>
      </c>
      <c r="M76" s="97">
        <v>9.89690699277955E-2</v>
      </c>
      <c r="N76" s="97">
        <v>9.953239344549672E-2</v>
      </c>
      <c r="O76" s="200">
        <v>1.1778205044332974</v>
      </c>
      <c r="Q76" s="398">
        <v>2014</v>
      </c>
      <c r="R76" s="393">
        <f t="shared" si="52"/>
        <v>1.0031718368015594</v>
      </c>
      <c r="S76" s="95">
        <f t="shared" si="52"/>
        <v>1.0283810123959816</v>
      </c>
      <c r="T76" s="95">
        <f t="shared" si="52"/>
        <v>1.0182525459865146</v>
      </c>
      <c r="U76" s="95">
        <f t="shared" si="52"/>
        <v>1.0191536623517805</v>
      </c>
      <c r="V76" s="95">
        <f t="shared" si="52"/>
        <v>1.0014271994442714</v>
      </c>
      <c r="W76" s="95">
        <f t="shared" si="52"/>
        <v>0.98325407501769457</v>
      </c>
      <c r="X76" s="95">
        <f t="shared" si="52"/>
        <v>0.97480505703781584</v>
      </c>
      <c r="Y76" s="95">
        <f t="shared" si="52"/>
        <v>0.98175859705712798</v>
      </c>
      <c r="Z76" s="95">
        <f t="shared" si="52"/>
        <v>0.9778150224765475</v>
      </c>
      <c r="AA76" s="95">
        <f t="shared" si="52"/>
        <v>0.98958661850747087</v>
      </c>
      <c r="AB76" s="95">
        <f t="shared" si="52"/>
        <v>1.0083275292485825</v>
      </c>
      <c r="AC76" s="95">
        <f t="shared" si="51"/>
        <v>1.0140668436746523</v>
      </c>
      <c r="AF76" s="45" t="s">
        <v>305</v>
      </c>
    </row>
    <row r="77" spans="2:32" x14ac:dyDescent="0.2">
      <c r="B77" s="198">
        <v>2015</v>
      </c>
      <c r="C77" s="199">
        <v>9.6835991254446557E-2</v>
      </c>
      <c r="D77" s="97">
        <v>9.9153006755351131E-2</v>
      </c>
      <c r="E77" s="97">
        <v>9.9339105610337833E-2</v>
      </c>
      <c r="F77" s="97">
        <v>9.6481069711724446E-2</v>
      </c>
      <c r="G77" s="97">
        <v>9.6396838212500141E-2</v>
      </c>
      <c r="H77" s="97">
        <v>9.5519430194332913E-2</v>
      </c>
      <c r="I77" s="97">
        <v>9.5055410462653506E-2</v>
      </c>
      <c r="J77" s="97">
        <v>9.5281243445484998E-2</v>
      </c>
      <c r="K77" s="97">
        <v>9.5220167231307273E-2</v>
      </c>
      <c r="L77" s="97">
        <v>9.5859759714220477E-2</v>
      </c>
      <c r="M77" s="97">
        <v>9.6484104184059505E-2</v>
      </c>
      <c r="N77" s="97">
        <v>9.682788675173877E-2</v>
      </c>
      <c r="O77" s="200">
        <v>1.1584540135281576</v>
      </c>
      <c r="Q77" s="398">
        <v>2015</v>
      </c>
      <c r="R77" s="393">
        <f t="shared" ref="R77:AB78" si="53">+C77/AVERAGE($C77:$N77)</f>
        <v>1.003088496809903</v>
      </c>
      <c r="S77" s="95">
        <f t="shared" si="53"/>
        <v>1.0270896100920566</v>
      </c>
      <c r="T77" s="95">
        <f t="shared" si="53"/>
        <v>1.0290173398368387</v>
      </c>
      <c r="U77" s="95">
        <f t="shared" si="53"/>
        <v>0.99941199479693654</v>
      </c>
      <c r="V77" s="95">
        <f t="shared" si="53"/>
        <v>0.99853947160750645</v>
      </c>
      <c r="W77" s="95">
        <f t="shared" si="53"/>
        <v>0.98945072393599542</v>
      </c>
      <c r="X77" s="95">
        <f t="shared" si="53"/>
        <v>0.98464411382016137</v>
      </c>
      <c r="Y77" s="95">
        <f t="shared" si="53"/>
        <v>0.98698343481377115</v>
      </c>
      <c r="Z77" s="95">
        <f t="shared" si="53"/>
        <v>0.98635076872467842</v>
      </c>
      <c r="AA77" s="95">
        <f t="shared" si="53"/>
        <v>0.99297607253935749</v>
      </c>
      <c r="AB77" s="95">
        <f t="shared" si="53"/>
        <v>0.99944342778227346</v>
      </c>
      <c r="AC77" s="95">
        <f t="shared" si="51"/>
        <v>1.0030045452405203</v>
      </c>
    </row>
    <row r="78" spans="2:32" x14ac:dyDescent="0.2">
      <c r="B78" s="198">
        <v>2016</v>
      </c>
      <c r="C78" s="199">
        <v>9.3355389136569558E-2</v>
      </c>
      <c r="D78" s="97">
        <v>9.7177707811317099E-2</v>
      </c>
      <c r="E78" s="97">
        <v>9.6475129626256526E-2</v>
      </c>
      <c r="F78" s="97">
        <v>9.4634008860369018E-2</v>
      </c>
      <c r="G78" s="97">
        <v>9.4677935941115093E-2</v>
      </c>
      <c r="H78" s="97">
        <v>9.3407409581687556E-2</v>
      </c>
      <c r="I78" s="97">
        <v>9.213529432211312E-2</v>
      </c>
      <c r="J78" s="97">
        <v>9.2526900300297851E-2</v>
      </c>
      <c r="K78" s="97">
        <v>9.1797347836181029E-2</v>
      </c>
      <c r="L78" s="97">
        <v>9.3498943174874477E-2</v>
      </c>
      <c r="M78" s="97">
        <v>9.4830457530141063E-2</v>
      </c>
      <c r="N78" s="97">
        <v>9.4596056394809988E-2</v>
      </c>
      <c r="O78" s="200">
        <v>1.1291125805157325</v>
      </c>
      <c r="Q78" s="398">
        <v>2016</v>
      </c>
      <c r="R78" s="393">
        <f t="shared" si="53"/>
        <v>0.99216383642377226</v>
      </c>
      <c r="S78" s="95">
        <f t="shared" si="53"/>
        <v>1.0327867334567855</v>
      </c>
      <c r="T78" s="95">
        <f t="shared" si="53"/>
        <v>1.025319862246409</v>
      </c>
      <c r="U78" s="95">
        <f t="shared" si="53"/>
        <v>1.0057527707341005</v>
      </c>
      <c r="V78" s="95">
        <f t="shared" si="53"/>
        <v>1.0062196196365476</v>
      </c>
      <c r="W78" s="95">
        <f t="shared" si="53"/>
        <v>0.99271670010821633</v>
      </c>
      <c r="X78" s="95">
        <f t="shared" si="53"/>
        <v>0.9791968940425354</v>
      </c>
      <c r="Y78" s="95">
        <f t="shared" si="53"/>
        <v>0.98335881006340753</v>
      </c>
      <c r="Z78" s="95">
        <f t="shared" si="53"/>
        <v>0.97560526119638213</v>
      </c>
      <c r="AA78" s="95">
        <f t="shared" si="53"/>
        <v>0.99368950223370611</v>
      </c>
      <c r="AB78" s="95">
        <f t="shared" si="53"/>
        <v>1.0078405909195667</v>
      </c>
      <c r="AC78" s="95">
        <f t="shared" si="51"/>
        <v>1.005349418938569</v>
      </c>
      <c r="AF78" s="48" t="s">
        <v>241</v>
      </c>
    </row>
    <row r="79" spans="2:32" x14ac:dyDescent="0.2">
      <c r="B79" s="198">
        <v>2017</v>
      </c>
      <c r="C79" s="199">
        <v>8.7978829599591385E-2</v>
      </c>
      <c r="D79" s="97">
        <v>9.2883494414309903E-2</v>
      </c>
      <c r="E79" s="97">
        <v>9.2713577071029715E-2</v>
      </c>
      <c r="F79" s="97">
        <v>9.2136399570249577E-2</v>
      </c>
      <c r="G79" s="97">
        <v>9.1017692572421316E-2</v>
      </c>
      <c r="H79" s="97">
        <v>8.9849461702084382E-2</v>
      </c>
      <c r="I79" s="97">
        <v>8.9163425090334605E-2</v>
      </c>
      <c r="J79" s="97">
        <v>8.9131180121533315E-2</v>
      </c>
      <c r="K79" s="97">
        <v>8.8940133759552051E-2</v>
      </c>
      <c r="L79" s="97">
        <v>9.1018002926452235E-2</v>
      </c>
      <c r="M79" s="97">
        <v>9.2195132661130441E-2</v>
      </c>
      <c r="N79" s="97">
        <v>9.1979674497041378E-2</v>
      </c>
      <c r="O79" s="200">
        <v>1.0890070039857302</v>
      </c>
      <c r="Q79" s="398">
        <v>2017</v>
      </c>
      <c r="R79" s="395">
        <f t="shared" ref="R79:AB80" si="54">+C79/AVERAGE($C79:$N79)</f>
        <v>0.96945745190903343</v>
      </c>
      <c r="S79" s="142">
        <f t="shared" si="54"/>
        <v>1.0235029975861607</v>
      </c>
      <c r="T79" s="142">
        <f t="shared" si="54"/>
        <v>1.0216306422092902</v>
      </c>
      <c r="U79" s="142">
        <f t="shared" si="54"/>
        <v>1.0152706004611542</v>
      </c>
      <c r="V79" s="142">
        <f t="shared" si="54"/>
        <v>1.0029433299065977</v>
      </c>
      <c r="W79" s="142">
        <f t="shared" si="54"/>
        <v>0.99007034525844129</v>
      </c>
      <c r="X79" s="142">
        <f t="shared" si="54"/>
        <v>0.98251076179307617</v>
      </c>
      <c r="Y79" s="142">
        <f t="shared" si="54"/>
        <v>0.98215544761768581</v>
      </c>
      <c r="Z79" s="142">
        <f t="shared" si="54"/>
        <v>0.98005026708589449</v>
      </c>
      <c r="AA79" s="142">
        <f t="shared" si="54"/>
        <v>1.0029467497637312</v>
      </c>
      <c r="AB79" s="142">
        <f t="shared" si="54"/>
        <v>1.0159177928924159</v>
      </c>
      <c r="AC79" s="143">
        <f t="shared" si="51"/>
        <v>1.0135436135165203</v>
      </c>
      <c r="AF79" s="48" t="s">
        <v>240</v>
      </c>
    </row>
    <row r="80" spans="2:32" x14ac:dyDescent="0.2">
      <c r="B80" s="198">
        <v>2018</v>
      </c>
      <c r="C80" s="199">
        <v>9.2994713364352638E-2</v>
      </c>
      <c r="D80" s="97">
        <v>9.531948585504009E-2</v>
      </c>
      <c r="E80" s="97">
        <v>9.386289989703582E-2</v>
      </c>
      <c r="F80" s="97">
        <v>9.3503683601565926E-2</v>
      </c>
      <c r="G80" s="97">
        <v>9.3297766898132642E-2</v>
      </c>
      <c r="H80" s="97">
        <v>9.1791666033894576E-2</v>
      </c>
      <c r="I80" s="97">
        <v>9.0566941620230892E-2</v>
      </c>
      <c r="J80" s="97">
        <v>9.0970451110020001E-2</v>
      </c>
      <c r="K80" s="97">
        <v>9.0338904846619078E-2</v>
      </c>
      <c r="L80" s="97">
        <v>9.2414014724472568E-2</v>
      </c>
      <c r="M80" s="97">
        <v>9.4104351685217316E-2</v>
      </c>
      <c r="N80" s="97">
        <v>9.4942660799094913E-2</v>
      </c>
      <c r="O80" s="200">
        <v>1.1141075404356764</v>
      </c>
      <c r="Q80" s="398">
        <v>2018</v>
      </c>
      <c r="R80" s="396">
        <f t="shared" si="54"/>
        <v>1.0016416906538843</v>
      </c>
      <c r="S80" s="142">
        <f t="shared" si="54"/>
        <v>1.0266817059807172</v>
      </c>
      <c r="T80" s="142">
        <f t="shared" si="54"/>
        <v>1.0109928870277318</v>
      </c>
      <c r="U80" s="142">
        <f t="shared" si="54"/>
        <v>1.0071237851778752</v>
      </c>
      <c r="V80" s="142">
        <f t="shared" si="54"/>
        <v>1.0049058660349592</v>
      </c>
      <c r="W80" s="142">
        <f t="shared" si="54"/>
        <v>0.98868372435212915</v>
      </c>
      <c r="X80" s="142">
        <f t="shared" si="54"/>
        <v>0.97549227520511328</v>
      </c>
      <c r="Y80" s="142">
        <f t="shared" si="54"/>
        <v>0.97983845697099181</v>
      </c>
      <c r="Z80" s="261">
        <f t="shared" si="54"/>
        <v>0.97303610182505373</v>
      </c>
      <c r="AA80" s="142">
        <f t="shared" si="54"/>
        <v>0.99538701287310571</v>
      </c>
      <c r="AB80" s="142">
        <f t="shared" si="54"/>
        <v>1.0135935528997577</v>
      </c>
      <c r="AC80" s="143">
        <f t="shared" si="51"/>
        <v>1.0226229409986816</v>
      </c>
      <c r="AF80" s="45" t="s">
        <v>306</v>
      </c>
    </row>
    <row r="81" spans="2:30" x14ac:dyDescent="0.2">
      <c r="B81" s="198">
        <v>2019</v>
      </c>
      <c r="C81" s="199">
        <v>8.7718066306354467E-2</v>
      </c>
      <c r="D81" s="97">
        <v>8.9177046882538177E-2</v>
      </c>
      <c r="E81" s="97">
        <v>8.8495244828588157E-2</v>
      </c>
      <c r="F81" s="97">
        <v>9.313911556836138E-2</v>
      </c>
      <c r="G81" s="97">
        <v>9.1789449062653156E-2</v>
      </c>
      <c r="H81" s="97">
        <v>8.9937872108712541E-2</v>
      </c>
      <c r="I81" s="97">
        <v>8.9818553880294846E-2</v>
      </c>
      <c r="J81" s="97">
        <v>9.0156276235650645E-2</v>
      </c>
      <c r="K81" s="97">
        <v>8.8457142597046554E-2</v>
      </c>
      <c r="L81" s="97">
        <v>9.089262721005488E-2</v>
      </c>
      <c r="M81" s="97">
        <v>9.0997560330149871E-2</v>
      </c>
      <c r="N81" s="97">
        <v>9.2746178362178189E-2</v>
      </c>
      <c r="O81" s="200">
        <v>1.0833251333725826</v>
      </c>
      <c r="Q81" s="398">
        <v>2019</v>
      </c>
      <c r="R81" s="395">
        <f t="shared" ref="R81:AB81" si="55">+C81/AVERAGE($C81:$N81)</f>
        <v>0.97165362756725815</v>
      </c>
      <c r="S81" s="142">
        <f t="shared" si="55"/>
        <v>0.98781476550716707</v>
      </c>
      <c r="T81" s="142">
        <f t="shared" si="55"/>
        <v>0.98026243943684932</v>
      </c>
      <c r="U81" s="261">
        <f t="shared" si="55"/>
        <v>1.0317026277612837</v>
      </c>
      <c r="V81" s="142">
        <f t="shared" si="55"/>
        <v>1.0167523625365882</v>
      </c>
      <c r="W81" s="142">
        <f t="shared" si="55"/>
        <v>0.99624243180312877</v>
      </c>
      <c r="X81" s="142">
        <f t="shared" si="55"/>
        <v>0.99492074296115129</v>
      </c>
      <c r="Y81" s="142">
        <f t="shared" si="55"/>
        <v>0.99866169582878472</v>
      </c>
      <c r="Z81" s="142">
        <f t="shared" si="55"/>
        <v>0.97984038075435953</v>
      </c>
      <c r="AA81" s="142">
        <f t="shared" si="55"/>
        <v>1.0068182606685039</v>
      </c>
      <c r="AB81" s="142">
        <f t="shared" si="55"/>
        <v>1.0079806055660323</v>
      </c>
      <c r="AC81" s="143">
        <f t="shared" si="51"/>
        <v>1.0273500596088962</v>
      </c>
    </row>
    <row r="82" spans="2:30" x14ac:dyDescent="0.2">
      <c r="B82" s="198">
        <v>2020</v>
      </c>
      <c r="C82" s="199">
        <v>8.4073790086684114E-2</v>
      </c>
      <c r="D82" s="97">
        <v>9.2942337297392333E-2</v>
      </c>
      <c r="E82" s="97">
        <v>9.2914905898616632E-2</v>
      </c>
      <c r="F82" s="97">
        <v>9.173403938593333E-2</v>
      </c>
      <c r="G82" s="97">
        <v>9.2408277371188563E-2</v>
      </c>
      <c r="H82" s="97">
        <v>7.030135034606648E-2</v>
      </c>
      <c r="I82" s="97">
        <v>6.9394391154202262E-2</v>
      </c>
      <c r="J82" s="97">
        <v>6.8396267817372042E-2</v>
      </c>
      <c r="K82" s="97">
        <v>8.4758925158587156E-2</v>
      </c>
      <c r="L82" s="97">
        <v>8.5698842463916E-2</v>
      </c>
      <c r="M82" s="97">
        <v>8.5427783732905674E-2</v>
      </c>
      <c r="N82" s="97">
        <v>8.7560599746650286E-2</v>
      </c>
      <c r="O82" s="200">
        <v>1.0056115104595149</v>
      </c>
      <c r="Q82" s="398">
        <v>2020</v>
      </c>
      <c r="R82" s="395">
        <f t="shared" ref="R82:AB85" si="56">+C82/AVERAGE($C82:$N82)</f>
        <v>1.0032557011794729</v>
      </c>
      <c r="S82" s="142">
        <f t="shared" si="56"/>
        <v>1.1090844088081959</v>
      </c>
      <c r="T82" s="142">
        <f t="shared" si="56"/>
        <v>1.1087570688942385</v>
      </c>
      <c r="U82" s="142">
        <f t="shared" si="56"/>
        <v>1.0946657443570678</v>
      </c>
      <c r="V82" s="142">
        <f t="shared" si="56"/>
        <v>1.1027114516097281</v>
      </c>
      <c r="W82" s="261">
        <f t="shared" si="56"/>
        <v>0.83890865943579618</v>
      </c>
      <c r="X82" s="261">
        <f t="shared" si="56"/>
        <v>0.82808588126632454</v>
      </c>
      <c r="Y82" s="261">
        <f t="shared" si="56"/>
        <v>0.81617523792405666</v>
      </c>
      <c r="Z82" s="142">
        <f t="shared" si="56"/>
        <v>1.0114314437772078</v>
      </c>
      <c r="AA82" s="142">
        <f t="shared" si="56"/>
        <v>1.0226475123550149</v>
      </c>
      <c r="AB82" s="142">
        <f t="shared" si="56"/>
        <v>1.0194129583167089</v>
      </c>
      <c r="AC82" s="143">
        <f t="shared" si="51"/>
        <v>1.0448639320761881</v>
      </c>
    </row>
    <row r="83" spans="2:30" x14ac:dyDescent="0.2">
      <c r="B83" s="198">
        <v>2021</v>
      </c>
      <c r="C83" s="199">
        <v>9.3831883170039612E-2</v>
      </c>
      <c r="D83" s="97">
        <v>9.7126445052076668E-2</v>
      </c>
      <c r="E83" s="97">
        <v>9.6251105797193176E-2</v>
      </c>
      <c r="F83" s="97">
        <v>9.522970883678647E-2</v>
      </c>
      <c r="G83" s="97">
        <v>9.4352858288073285E-2</v>
      </c>
      <c r="H83" s="97">
        <v>9.2490412089931792E-2</v>
      </c>
      <c r="I83" s="97">
        <v>9.2073290182190223E-2</v>
      </c>
      <c r="J83" s="97">
        <v>9.1255664998679611E-2</v>
      </c>
      <c r="K83" s="97">
        <v>0.10353913395727327</v>
      </c>
      <c r="L83" s="97">
        <v>0.10515242646875458</v>
      </c>
      <c r="M83" s="97">
        <v>0.10742832785214682</v>
      </c>
      <c r="N83" s="97">
        <v>0.10650918513336621</v>
      </c>
      <c r="O83" s="200">
        <v>1.1752404418265117</v>
      </c>
      <c r="Q83" s="398">
        <v>2021</v>
      </c>
      <c r="R83" s="405">
        <f t="shared" si="56"/>
        <v>0.95808700753227849</v>
      </c>
      <c r="S83" s="406">
        <f t="shared" si="56"/>
        <v>0.9917267132277372</v>
      </c>
      <c r="T83" s="406">
        <f t="shared" si="56"/>
        <v>0.98278890723947754</v>
      </c>
      <c r="U83" s="406">
        <f t="shared" si="56"/>
        <v>0.97235975326496704</v>
      </c>
      <c r="V83" s="406">
        <f t="shared" si="56"/>
        <v>0.96340651594426607</v>
      </c>
      <c r="W83" s="406">
        <f t="shared" si="56"/>
        <v>0.94438968025491254</v>
      </c>
      <c r="X83" s="406">
        <f t="shared" si="56"/>
        <v>0.94013058338013222</v>
      </c>
      <c r="Y83" s="406">
        <f t="shared" si="56"/>
        <v>0.93178207710606398</v>
      </c>
      <c r="Z83" s="406">
        <f t="shared" si="56"/>
        <v>1.0572046053455093</v>
      </c>
      <c r="AA83" s="406">
        <f t="shared" si="56"/>
        <v>1.0736774133333693</v>
      </c>
      <c r="AB83" s="406">
        <f t="shared" si="56"/>
        <v>1.096915906180213</v>
      </c>
      <c r="AC83" s="407">
        <f t="shared" si="51"/>
        <v>1.0875308371910746</v>
      </c>
    </row>
    <row r="84" spans="2:30" x14ac:dyDescent="0.2">
      <c r="B84" s="198">
        <v>2022</v>
      </c>
      <c r="C84" s="199">
        <v>9.5939652343190282E-2</v>
      </c>
      <c r="D84" s="97">
        <v>0.10190172993600079</v>
      </c>
      <c r="E84" s="97">
        <v>0.10033483359721801</v>
      </c>
      <c r="F84" s="97">
        <v>0.10991457839385528</v>
      </c>
      <c r="G84" s="97">
        <v>0.10806968783369364</v>
      </c>
      <c r="H84" s="97">
        <v>0.1067779119102899</v>
      </c>
      <c r="I84" s="97">
        <v>0.10486301692614042</v>
      </c>
      <c r="J84" s="97">
        <v>0.10529872266532199</v>
      </c>
      <c r="K84" s="97">
        <v>0.10473385394063234</v>
      </c>
      <c r="L84" s="97">
        <v>0.10933477775753975</v>
      </c>
      <c r="M84" s="97">
        <v>0.11037461345433183</v>
      </c>
      <c r="N84" s="97">
        <v>0.10887253197658145</v>
      </c>
      <c r="O84" s="200">
        <v>1.2664159107347956</v>
      </c>
      <c r="Q84" s="398">
        <v>2022</v>
      </c>
      <c r="R84" s="395">
        <f t="shared" si="56"/>
        <v>0.90908193616289457</v>
      </c>
      <c r="S84" s="142">
        <f t="shared" si="56"/>
        <v>0.96557596036716598</v>
      </c>
      <c r="T84" s="142">
        <f t="shared" si="56"/>
        <v>0.95072874002982544</v>
      </c>
      <c r="U84" s="261">
        <f t="shared" si="56"/>
        <v>1.0415021870350414</v>
      </c>
      <c r="V84" s="142">
        <f t="shared" si="56"/>
        <v>1.0240208157617647</v>
      </c>
      <c r="W84" s="142">
        <f t="shared" si="56"/>
        <v>1.0117805154390607</v>
      </c>
      <c r="X84" s="142">
        <f t="shared" si="56"/>
        <v>0.99363581304309878</v>
      </c>
      <c r="Y84" s="142">
        <f t="shared" si="56"/>
        <v>0.99776436893525056</v>
      </c>
      <c r="Z84" s="142">
        <f t="shared" si="56"/>
        <v>0.99241192141874479</v>
      </c>
      <c r="AA84" s="142">
        <f t="shared" si="56"/>
        <v>1.0360082512933864</v>
      </c>
      <c r="AB84" s="142">
        <f t="shared" si="56"/>
        <v>1.0458612768718989</v>
      </c>
      <c r="AC84" s="114">
        <f t="shared" si="51"/>
        <v>1.0316282136418686</v>
      </c>
    </row>
    <row r="85" spans="2:30" x14ac:dyDescent="0.2">
      <c r="B85" s="198">
        <v>2023</v>
      </c>
      <c r="C85" s="199">
        <v>0.11998348483253819</v>
      </c>
      <c r="D85" s="97">
        <v>0.12244786422722731</v>
      </c>
      <c r="E85" s="97">
        <v>0.12056074403439523</v>
      </c>
      <c r="F85" s="97">
        <v>0.12733279607379111</v>
      </c>
      <c r="G85" s="97"/>
      <c r="H85" s="97"/>
      <c r="I85" s="97"/>
      <c r="J85" s="97"/>
      <c r="K85" s="97"/>
      <c r="L85" s="97"/>
      <c r="M85" s="97"/>
      <c r="N85" s="97"/>
      <c r="O85" s="200">
        <v>0.49032488916795181</v>
      </c>
      <c r="Q85" s="400">
        <v>2023</v>
      </c>
      <c r="R85" s="396">
        <f>+C85/AVERAGE($C85:$N85)</f>
        <v>0.9788080310272812</v>
      </c>
      <c r="S85" s="142">
        <f t="shared" si="56"/>
        <v>0.99891208406746845</v>
      </c>
      <c r="T85" s="142">
        <f t="shared" si="56"/>
        <v>0.98351722866019442</v>
      </c>
      <c r="U85" s="142">
        <f t="shared" si="56"/>
        <v>1.0387626562450563</v>
      </c>
      <c r="V85" s="142">
        <f t="shared" si="56"/>
        <v>0</v>
      </c>
      <c r="W85" s="142">
        <f t="shared" si="56"/>
        <v>0</v>
      </c>
      <c r="X85" s="142">
        <f t="shared" si="56"/>
        <v>0</v>
      </c>
      <c r="Y85" s="142">
        <f t="shared" si="56"/>
        <v>0</v>
      </c>
      <c r="Z85" s="142">
        <f t="shared" si="56"/>
        <v>0</v>
      </c>
      <c r="AA85" s="142">
        <f t="shared" si="56"/>
        <v>0</v>
      </c>
      <c r="AB85" s="142">
        <f t="shared" si="56"/>
        <v>0</v>
      </c>
      <c r="AC85" s="143">
        <f t="shared" si="51"/>
        <v>0</v>
      </c>
    </row>
    <row r="86" spans="2:30" x14ac:dyDescent="0.2">
      <c r="B86" s="201" t="s">
        <v>51</v>
      </c>
      <c r="C86" s="202">
        <v>2.8776612021838255</v>
      </c>
      <c r="D86" s="203">
        <v>2.9579613147721724</v>
      </c>
      <c r="E86" s="203">
        <v>2.9400509172581768</v>
      </c>
      <c r="F86" s="203">
        <v>2.9462199514337044</v>
      </c>
      <c r="G86" s="203">
        <v>2.7999810061132893</v>
      </c>
      <c r="H86" s="203">
        <v>2.7340301192559782</v>
      </c>
      <c r="I86" s="203">
        <v>2.7180180344866089</v>
      </c>
      <c r="J86" s="203">
        <v>2.7251331306289477</v>
      </c>
      <c r="K86" s="203">
        <v>2.7355955580380211</v>
      </c>
      <c r="L86" s="203">
        <v>2.7801610427329462</v>
      </c>
      <c r="M86" s="203">
        <v>2.8152114739590171</v>
      </c>
      <c r="N86" s="203">
        <v>2.8076301021136327</v>
      </c>
      <c r="O86" s="204">
        <v>33.837653852976317</v>
      </c>
      <c r="R86" s="96"/>
      <c r="S86" s="96"/>
      <c r="T86" s="96"/>
      <c r="U86" s="96"/>
      <c r="V86" s="96"/>
      <c r="W86" s="96"/>
      <c r="X86" s="96"/>
      <c r="Y86" s="96"/>
      <c r="Z86" s="96"/>
      <c r="AA86" s="96"/>
      <c r="AB86" s="96"/>
      <c r="AC86" s="96"/>
    </row>
    <row r="87" spans="2:30" x14ac:dyDescent="0.2">
      <c r="Q87" s="259" t="s">
        <v>223</v>
      </c>
      <c r="R87" s="98">
        <f t="shared" ref="R87:AC87" si="57">AVERAGE(R52:R70)</f>
        <v>0.99304969842504898</v>
      </c>
      <c r="S87" s="98">
        <f t="shared" si="57"/>
        <v>1.0161141991750409</v>
      </c>
      <c r="T87" s="98">
        <f t="shared" si="57"/>
        <v>1.0102035339602204</v>
      </c>
      <c r="U87" s="98">
        <f t="shared" si="57"/>
        <v>1.0093133392306435</v>
      </c>
      <c r="V87" s="98">
        <f t="shared" si="57"/>
        <v>1.0070248846201972</v>
      </c>
      <c r="W87" s="98">
        <f t="shared" si="57"/>
        <v>0.99183108939112796</v>
      </c>
      <c r="X87" s="98">
        <f t="shared" si="57"/>
        <v>0.98726744356004881</v>
      </c>
      <c r="Y87" s="98">
        <f t="shared" si="57"/>
        <v>0.9926319340707126</v>
      </c>
      <c r="Z87" s="98">
        <f t="shared" si="57"/>
        <v>0.9837530491309312</v>
      </c>
      <c r="AA87" s="98">
        <f t="shared" si="57"/>
        <v>0.99714596864237881</v>
      </c>
      <c r="AB87" s="98">
        <f t="shared" si="57"/>
        <v>1.0088959031103188</v>
      </c>
      <c r="AC87" s="98">
        <f t="shared" si="57"/>
        <v>1.0027689566833304</v>
      </c>
    </row>
    <row r="88" spans="2:30" x14ac:dyDescent="0.2">
      <c r="Q88" t="s">
        <v>225</v>
      </c>
      <c r="R88" s="98">
        <f t="shared" ref="R88:AC88" si="58">AVERAGE(R72:R84)</f>
        <v>0.98600660587036326</v>
      </c>
      <c r="S88" s="98">
        <f t="shared" si="58"/>
        <v>1.0208145393393036</v>
      </c>
      <c r="T88" s="98">
        <f t="shared" si="58"/>
        <v>1.0151205683489313</v>
      </c>
      <c r="U88" s="98">
        <f t="shared" si="58"/>
        <v>1.0156565791417143</v>
      </c>
      <c r="V88" s="98">
        <f t="shared" si="58"/>
        <v>1.0106521673633184</v>
      </c>
      <c r="W88" s="98">
        <f t="shared" si="58"/>
        <v>0.97582821004978748</v>
      </c>
      <c r="X88" s="98">
        <f t="shared" si="58"/>
        <v>0.96873712639314558</v>
      </c>
      <c r="Y88" s="98">
        <f t="shared" si="58"/>
        <v>0.96778485946226944</v>
      </c>
      <c r="Z88" s="98">
        <f t="shared" si="58"/>
        <v>0.98770865328494395</v>
      </c>
      <c r="AA88" s="98">
        <f t="shared" si="58"/>
        <v>1.0074427592856312</v>
      </c>
      <c r="AB88" s="98">
        <f t="shared" si="58"/>
        <v>1.0211839360712012</v>
      </c>
      <c r="AC88" s="98">
        <f t="shared" si="58"/>
        <v>1.0230639953893905</v>
      </c>
    </row>
    <row r="89" spans="2:30" x14ac:dyDescent="0.2">
      <c r="Q89" s="259" t="s">
        <v>224</v>
      </c>
      <c r="R89" s="262">
        <f>AVERAGE(R52:R74)</f>
        <v>0.99453138725990509</v>
      </c>
      <c r="S89" s="262">
        <f t="shared" ref="S89:AC89" si="59">AVERAGE(S52:S74)</f>
        <v>1.0166977383509594</v>
      </c>
      <c r="T89" s="262">
        <f t="shared" si="59"/>
        <v>1.0110061389031748</v>
      </c>
      <c r="U89" s="262">
        <f t="shared" si="59"/>
        <v>1.0081495091980812</v>
      </c>
      <c r="V89" s="262">
        <f t="shared" si="59"/>
        <v>1.0067560535314</v>
      </c>
      <c r="W89" s="262">
        <f t="shared" si="59"/>
        <v>0.99129183438576696</v>
      </c>
      <c r="X89" s="262">
        <f t="shared" si="59"/>
        <v>0.98693467041149607</v>
      </c>
      <c r="Y89" s="262">
        <f t="shared" si="59"/>
        <v>0.99104067141538854</v>
      </c>
      <c r="Z89" s="262">
        <f t="shared" si="59"/>
        <v>0.98278868960683097</v>
      </c>
      <c r="AA89" s="262">
        <f t="shared" si="59"/>
        <v>0.99734914951193854</v>
      </c>
      <c r="AB89" s="262">
        <f t="shared" si="59"/>
        <v>1.0095868325271105</v>
      </c>
      <c r="AC89" s="262">
        <f t="shared" si="59"/>
        <v>1.0038673248979479</v>
      </c>
    </row>
    <row r="90" spans="2:30" x14ac:dyDescent="0.2">
      <c r="Q90" t="s">
        <v>226</v>
      </c>
      <c r="R90" s="262">
        <f>AVERAGE(R76:R85)</f>
        <v>0.97904096160673382</v>
      </c>
      <c r="S90" s="262">
        <f t="shared" ref="S90:U90" si="60">AVERAGE(S76:S85)</f>
        <v>1.0191555991489438</v>
      </c>
      <c r="T90" s="262">
        <f t="shared" si="60"/>
        <v>1.0111267661567369</v>
      </c>
      <c r="U90" s="262">
        <f t="shared" si="60"/>
        <v>1.0225705782185264</v>
      </c>
      <c r="V90" s="349">
        <f>AVERAGE(V76:V84)</f>
        <v>1.0134362924980254</v>
      </c>
      <c r="W90" s="349">
        <f t="shared" ref="W90:AC90" si="61">AVERAGE(W76:W84)</f>
        <v>0.97061076173393046</v>
      </c>
      <c r="X90" s="349">
        <f t="shared" si="61"/>
        <v>0.96149134694993443</v>
      </c>
      <c r="Y90" s="349">
        <f t="shared" si="61"/>
        <v>0.96205312514634889</v>
      </c>
      <c r="Z90" s="349">
        <f t="shared" si="61"/>
        <v>0.99263841917826434</v>
      </c>
      <c r="AA90" s="349">
        <f t="shared" si="61"/>
        <v>1.0126374881741829</v>
      </c>
      <c r="AB90" s="349">
        <f t="shared" si="61"/>
        <v>1.0239215156308275</v>
      </c>
      <c r="AC90" s="349">
        <f t="shared" si="61"/>
        <v>1.0277733783207745</v>
      </c>
    </row>
    <row r="91" spans="2:30" x14ac:dyDescent="0.2">
      <c r="Q91" s="51" t="s">
        <v>300</v>
      </c>
      <c r="R91" s="352">
        <f>AVERAGE(R52:R82)</f>
        <v>0.99396204008984912</v>
      </c>
      <c r="S91" s="352">
        <f t="shared" ref="S91:AC91" si="62">AVERAGE(S52:S82)</f>
        <v>1.0206485374047274</v>
      </c>
      <c r="T91" s="352">
        <f t="shared" si="62"/>
        <v>1.0152305628836995</v>
      </c>
      <c r="U91" s="352">
        <f t="shared" si="62"/>
        <v>1.012220901130817</v>
      </c>
      <c r="V91" s="352">
        <f t="shared" si="62"/>
        <v>1.0094841217266954</v>
      </c>
      <c r="W91" s="352">
        <f t="shared" si="62"/>
        <v>0.9858129077794896</v>
      </c>
      <c r="X91" s="352">
        <f t="shared" si="62"/>
        <v>0.98059658914428627</v>
      </c>
      <c r="Y91" s="352">
        <f t="shared" si="62"/>
        <v>0.98372211581039082</v>
      </c>
      <c r="Z91" s="352">
        <f t="shared" si="62"/>
        <v>0.98273012998092391</v>
      </c>
      <c r="AA91" s="352">
        <f t="shared" si="62"/>
        <v>0.99776145367638824</v>
      </c>
      <c r="AB91" s="352">
        <f t="shared" si="62"/>
        <v>1.010054538165652</v>
      </c>
      <c r="AC91" s="352">
        <f t="shared" si="62"/>
        <v>1.0077761022070806</v>
      </c>
    </row>
    <row r="92" spans="2:30" x14ac:dyDescent="0.2">
      <c r="Q92" s="45" t="s">
        <v>336</v>
      </c>
      <c r="R92" s="352">
        <f>AVERAGE(R84:R85)</f>
        <v>0.94394498359508794</v>
      </c>
      <c r="S92" s="352">
        <f t="shared" ref="S92:U92" si="63">AVERAGE(S84:S85)</f>
        <v>0.98224402221731721</v>
      </c>
      <c r="T92" s="352">
        <f t="shared" si="63"/>
        <v>0.96712298434500998</v>
      </c>
      <c r="U92" s="352">
        <f t="shared" si="63"/>
        <v>1.0401324216400489</v>
      </c>
      <c r="V92" s="352">
        <f>AVERAGE(V84)</f>
        <v>1.0240208157617647</v>
      </c>
      <c r="W92" s="352">
        <f t="shared" ref="W92:AC92" si="64">AVERAGE(W84)</f>
        <v>1.0117805154390607</v>
      </c>
      <c r="X92" s="352">
        <f t="shared" si="64"/>
        <v>0.99363581304309878</v>
      </c>
      <c r="Y92" s="352">
        <f t="shared" si="64"/>
        <v>0.99776436893525056</v>
      </c>
      <c r="Z92" s="352">
        <f t="shared" si="64"/>
        <v>0.99241192141874479</v>
      </c>
      <c r="AA92" s="352">
        <f t="shared" si="64"/>
        <v>1.0360082512933864</v>
      </c>
      <c r="AB92" s="352">
        <f t="shared" si="64"/>
        <v>1.0458612768718989</v>
      </c>
      <c r="AC92" s="352">
        <f t="shared" si="64"/>
        <v>1.0316282136418686</v>
      </c>
    </row>
    <row r="94" spans="2:30" ht="13.5" thickBot="1" x14ac:dyDescent="0.25"/>
    <row r="95" spans="2:30" ht="18.75" thickBot="1" x14ac:dyDescent="0.25">
      <c r="B95" s="481" t="s">
        <v>307</v>
      </c>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3"/>
      <c r="AD95" s="259"/>
    </row>
    <row r="97" spans="2:41" x14ac:dyDescent="0.2">
      <c r="B97" s="187" t="s">
        <v>60</v>
      </c>
      <c r="C97" s="187" t="s">
        <v>1</v>
      </c>
      <c r="D97" s="188"/>
      <c r="E97" s="188"/>
      <c r="F97" s="188"/>
      <c r="G97" s="188"/>
      <c r="H97" s="188"/>
      <c r="I97" s="188"/>
      <c r="J97" s="188"/>
      <c r="K97" s="188"/>
      <c r="L97" s="188"/>
      <c r="M97" s="188"/>
      <c r="N97" s="188"/>
      <c r="O97" s="189"/>
      <c r="AF97" s="6" t="s">
        <v>310</v>
      </c>
      <c r="AO97" s="6" t="str">
        <f>AF97</f>
        <v>Industrial - Other</v>
      </c>
    </row>
    <row r="98" spans="2:41" x14ac:dyDescent="0.2">
      <c r="B98" s="187" t="s">
        <v>0</v>
      </c>
      <c r="C98" s="190">
        <v>1</v>
      </c>
      <c r="D98" s="192">
        <v>2</v>
      </c>
      <c r="E98" s="192">
        <v>3</v>
      </c>
      <c r="F98" s="192">
        <v>4</v>
      </c>
      <c r="G98" s="192">
        <v>5</v>
      </c>
      <c r="H98" s="192">
        <v>6</v>
      </c>
      <c r="I98" s="192">
        <v>7</v>
      </c>
      <c r="J98" s="192">
        <v>8</v>
      </c>
      <c r="K98" s="192">
        <v>9</v>
      </c>
      <c r="L98" s="192">
        <v>10</v>
      </c>
      <c r="M98" s="192">
        <v>11</v>
      </c>
      <c r="N98" s="192">
        <v>12</v>
      </c>
      <c r="O98" s="191" t="s">
        <v>51</v>
      </c>
      <c r="Q98" s="89"/>
      <c r="R98" s="89">
        <v>1</v>
      </c>
      <c r="S98" s="90">
        <v>2</v>
      </c>
      <c r="T98" s="90">
        <v>3</v>
      </c>
      <c r="U98" s="90">
        <v>4</v>
      </c>
      <c r="V98" s="90">
        <v>5</v>
      </c>
      <c r="W98" s="90">
        <v>6</v>
      </c>
      <c r="X98" s="90">
        <v>7</v>
      </c>
      <c r="Y98" s="90">
        <v>8</v>
      </c>
      <c r="Z98" s="90">
        <v>9</v>
      </c>
      <c r="AA98" s="90">
        <v>10</v>
      </c>
      <c r="AB98" s="90">
        <v>11</v>
      </c>
      <c r="AC98" s="90">
        <v>12</v>
      </c>
    </row>
    <row r="99" spans="2:41" ht="15" x14ac:dyDescent="0.25">
      <c r="B99" s="190">
        <v>1990</v>
      </c>
      <c r="C99" s="195">
        <v>5.3488861939694321E-2</v>
      </c>
      <c r="D99" s="196">
        <v>5.22872128768887E-2</v>
      </c>
      <c r="E99" s="196">
        <v>5.2166086524017365E-2</v>
      </c>
      <c r="F99" s="196">
        <v>5.3884677072672187E-2</v>
      </c>
      <c r="G99" s="196">
        <v>5.4292737474202393E-2</v>
      </c>
      <c r="H99" s="196">
        <v>5.4561693830255956E-2</v>
      </c>
      <c r="I99" s="196">
        <v>5.7327228444122788E-2</v>
      </c>
      <c r="J99" s="196">
        <v>5.5631243926395242E-2</v>
      </c>
      <c r="K99" s="196">
        <v>5.5759704953975212E-2</v>
      </c>
      <c r="L99" s="196">
        <v>5.7581747385296769E-2</v>
      </c>
      <c r="M99" s="196">
        <v>5.6723169269489962E-2</v>
      </c>
      <c r="N99" s="196">
        <v>5.6044436169936533E-2</v>
      </c>
      <c r="O99" s="197">
        <v>0.65974879986694734</v>
      </c>
      <c r="Q99" s="89">
        <v>1990</v>
      </c>
      <c r="R99" s="95">
        <f>+C99/AVERAGE($C99:$N99)</f>
        <v>0.97289505248933861</v>
      </c>
      <c r="S99" s="95">
        <f t="shared" ref="S99:S117" si="65">+D99/AVERAGE($C99:$N99)</f>
        <v>0.95103856899656747</v>
      </c>
      <c r="T99" s="95">
        <f t="shared" ref="T99:T117" si="66">+E99/AVERAGE($C99:$N99)</f>
        <v>0.94883543314433227</v>
      </c>
      <c r="U99" s="95">
        <f t="shared" ref="U99:U117" si="67">+F99/AVERAGE($C99:$N99)</f>
        <v>0.9800944313994514</v>
      </c>
      <c r="V99" s="95">
        <f t="shared" ref="V99:V117" si="68">+G99/AVERAGE($C99:$N99)</f>
        <v>0.98751653632688752</v>
      </c>
      <c r="W99" s="95">
        <f t="shared" ref="W99:W117" si="69">+H99/AVERAGE($C99:$N99)</f>
        <v>0.99240851380876183</v>
      </c>
      <c r="X99" s="95">
        <f t="shared" ref="X99:X117" si="70">+I99/AVERAGE($C99:$N99)</f>
        <v>1.0427101064347655</v>
      </c>
      <c r="Y99" s="95">
        <f t="shared" ref="Y99:Y117" si="71">+J99/AVERAGE($C99:$N99)</f>
        <v>1.0118622834196498</v>
      </c>
      <c r="Z99" s="95">
        <f t="shared" ref="Z99:Z117" si="72">+K99/AVERAGE($C99:$N99)</f>
        <v>1.0141988277699701</v>
      </c>
      <c r="AA99" s="95">
        <f t="shared" ref="AA99:AA117" si="73">+L99/AVERAGE($C99:$N99)</f>
        <v>1.0473394855176887</v>
      </c>
      <c r="AB99" s="95">
        <f t="shared" ref="AB99:AB117" si="74">+M99/AVERAGE($C99:$N99)</f>
        <v>1.0317230306006666</v>
      </c>
      <c r="AC99" s="95">
        <f t="shared" ref="AC99:AC117" si="75">+N99/AVERAGE($C99:$N99)</f>
        <v>1.0193777300919218</v>
      </c>
      <c r="AF99" s="353" t="s">
        <v>302</v>
      </c>
      <c r="AH99" s="48"/>
      <c r="AI99" s="48"/>
      <c r="AJ99" s="13"/>
      <c r="AK99" s="48"/>
      <c r="AL99" s="3"/>
      <c r="AM99" s="97"/>
      <c r="AN99" s="97"/>
      <c r="AO99" s="6" t="s">
        <v>301</v>
      </c>
    </row>
    <row r="100" spans="2:41" x14ac:dyDescent="0.2">
      <c r="B100" s="198">
        <v>1991</v>
      </c>
      <c r="C100" s="199">
        <v>5.5619041733078613E-2</v>
      </c>
      <c r="D100" s="97">
        <v>5.713068426050686E-2</v>
      </c>
      <c r="E100" s="97">
        <v>5.5872821011211916E-2</v>
      </c>
      <c r="F100" s="97">
        <v>5.6108433765112646E-2</v>
      </c>
      <c r="G100" s="97">
        <v>5.6781468777227298E-2</v>
      </c>
      <c r="H100" s="97">
        <v>5.7361909709350123E-2</v>
      </c>
      <c r="I100" s="97">
        <v>5.5758724313511344E-2</v>
      </c>
      <c r="J100" s="97">
        <v>5.5739941271199286E-2</v>
      </c>
      <c r="K100" s="97">
        <v>5.6507409956348544E-2</v>
      </c>
      <c r="L100" s="97">
        <v>5.7265687623750963E-2</v>
      </c>
      <c r="M100" s="97">
        <v>5.5917945747962265E-2</v>
      </c>
      <c r="N100" s="97">
        <v>5.6231188561029773E-2</v>
      </c>
      <c r="O100" s="200">
        <v>0.67629525673028967</v>
      </c>
      <c r="Q100" s="91">
        <v>1991</v>
      </c>
      <c r="R100" s="95">
        <f t="shared" ref="R100:R117" si="76">+C100/AVERAGE($C100:$N100)</f>
        <v>0.98688922353793407</v>
      </c>
      <c r="S100" s="95">
        <f t="shared" si="65"/>
        <v>1.0137113994272633</v>
      </c>
      <c r="T100" s="95">
        <f t="shared" si="66"/>
        <v>0.99139221436522906</v>
      </c>
      <c r="U100" s="95">
        <f t="shared" si="67"/>
        <v>0.9955728633032066</v>
      </c>
      <c r="V100" s="95">
        <f t="shared" si="68"/>
        <v>1.0075150144051133</v>
      </c>
      <c r="W100" s="95">
        <f t="shared" si="69"/>
        <v>1.0178142012117002</v>
      </c>
      <c r="X100" s="95">
        <f t="shared" si="70"/>
        <v>0.98936771344084529</v>
      </c>
      <c r="Y100" s="95">
        <f t="shared" si="71"/>
        <v>0.98903443222158249</v>
      </c>
      <c r="Z100" s="95">
        <f t="shared" si="72"/>
        <v>1.0026521888598845</v>
      </c>
      <c r="AA100" s="95">
        <f t="shared" si="73"/>
        <v>1.0161068625667828</v>
      </c>
      <c r="AB100" s="95">
        <f t="shared" si="74"/>
        <v>0.99219289548137679</v>
      </c>
      <c r="AC100" s="95">
        <f t="shared" si="75"/>
        <v>0.9977509911790805</v>
      </c>
    </row>
    <row r="101" spans="2:41" x14ac:dyDescent="0.2">
      <c r="B101" s="198">
        <v>1992</v>
      </c>
      <c r="C101" s="199">
        <v>5.6719439415416566E-2</v>
      </c>
      <c r="D101" s="97">
        <v>5.8431999146098888E-2</v>
      </c>
      <c r="E101" s="97">
        <v>5.7196395692076976E-2</v>
      </c>
      <c r="F101" s="97">
        <v>5.70529137017581E-2</v>
      </c>
      <c r="G101" s="97">
        <v>5.6392207492184113E-2</v>
      </c>
      <c r="H101" s="97">
        <v>5.7360953121152497E-2</v>
      </c>
      <c r="I101" s="97">
        <v>5.7044540413498546E-2</v>
      </c>
      <c r="J101" s="97">
        <v>6.1373482841112811E-2</v>
      </c>
      <c r="K101" s="97">
        <v>5.2102052589231881E-2</v>
      </c>
      <c r="L101" s="97">
        <v>5.4769110615091252E-2</v>
      </c>
      <c r="M101" s="97">
        <v>5.3456606267362879E-2</v>
      </c>
      <c r="N101" s="97">
        <v>5.3540241899516859E-2</v>
      </c>
      <c r="O101" s="200">
        <v>0.6754399431945014</v>
      </c>
      <c r="Q101" s="91">
        <v>1992</v>
      </c>
      <c r="R101" s="95">
        <f t="shared" si="76"/>
        <v>1.0076888105934858</v>
      </c>
      <c r="S101" s="95">
        <f t="shared" si="65"/>
        <v>1.0381144864440921</v>
      </c>
      <c r="T101" s="95">
        <f t="shared" si="66"/>
        <v>1.0161625104058714</v>
      </c>
      <c r="U101" s="95">
        <f t="shared" si="67"/>
        <v>1.0136133809071282</v>
      </c>
      <c r="V101" s="95">
        <f t="shared" si="68"/>
        <v>1.0018751433409723</v>
      </c>
      <c r="W101" s="95">
        <f t="shared" si="69"/>
        <v>1.019086070329744</v>
      </c>
      <c r="X101" s="95">
        <f t="shared" si="70"/>
        <v>1.0134646194071206</v>
      </c>
      <c r="Y101" s="95">
        <f t="shared" si="71"/>
        <v>1.090373469194247</v>
      </c>
      <c r="Z101" s="95">
        <f t="shared" si="72"/>
        <v>0.92565540041024974</v>
      </c>
      <c r="AA101" s="95">
        <f t="shared" si="73"/>
        <v>0.97303888229162305</v>
      </c>
      <c r="AB101" s="95">
        <f t="shared" si="74"/>
        <v>0.94972066972301117</v>
      </c>
      <c r="AC101" s="95">
        <f t="shared" si="75"/>
        <v>0.95120655695245326</v>
      </c>
    </row>
    <row r="102" spans="2:41" x14ac:dyDescent="0.2">
      <c r="B102" s="198">
        <v>1993</v>
      </c>
      <c r="C102" s="199">
        <v>5.248511924196788E-2</v>
      </c>
      <c r="D102" s="97">
        <v>5.3764812026160749E-2</v>
      </c>
      <c r="E102" s="97">
        <v>5.2839560174518477E-2</v>
      </c>
      <c r="F102" s="97">
        <v>5.57833851835366E-2</v>
      </c>
      <c r="G102" s="97">
        <v>5.5310441480343191E-2</v>
      </c>
      <c r="H102" s="97">
        <v>5.5308896249251942E-2</v>
      </c>
      <c r="I102" s="97">
        <v>5.5596521030542793E-2</v>
      </c>
      <c r="J102" s="97">
        <v>5.8642728118614117E-2</v>
      </c>
      <c r="K102" s="97">
        <v>5.3712487138995187E-2</v>
      </c>
      <c r="L102" s="97">
        <v>5.9096629972295582E-2</v>
      </c>
      <c r="M102" s="97">
        <v>5.710120057154601E-2</v>
      </c>
      <c r="N102" s="97">
        <v>5.6444296959340799E-2</v>
      </c>
      <c r="O102" s="200">
        <v>0.66608607814711329</v>
      </c>
      <c r="Q102" s="91">
        <v>1993</v>
      </c>
      <c r="R102" s="95">
        <f t="shared" si="76"/>
        <v>0.94555561445695124</v>
      </c>
      <c r="S102" s="95">
        <f t="shared" si="65"/>
        <v>0.96861016238119535</v>
      </c>
      <c r="T102" s="95">
        <f t="shared" si="66"/>
        <v>0.95194111226293865</v>
      </c>
      <c r="U102" s="95">
        <f t="shared" si="67"/>
        <v>1.0049761497260927</v>
      </c>
      <c r="V102" s="95">
        <f t="shared" si="68"/>
        <v>0.99645574279294036</v>
      </c>
      <c r="W102" s="95">
        <f t="shared" si="69"/>
        <v>0.9964279043893115</v>
      </c>
      <c r="X102" s="95">
        <f t="shared" si="70"/>
        <v>1.0016096631570244</v>
      </c>
      <c r="Y102" s="95">
        <f t="shared" si="71"/>
        <v>1.0564891843722723</v>
      </c>
      <c r="Z102" s="95">
        <f t="shared" si="72"/>
        <v>0.96766749345808345</v>
      </c>
      <c r="AA102" s="95">
        <f t="shared" si="73"/>
        <v>1.0646665392560875</v>
      </c>
      <c r="AB102" s="95">
        <f t="shared" si="74"/>
        <v>1.0287175026456776</v>
      </c>
      <c r="AC102" s="95">
        <f t="shared" si="75"/>
        <v>1.0168829311014254</v>
      </c>
    </row>
    <row r="103" spans="2:41" x14ac:dyDescent="0.2">
      <c r="B103" s="198">
        <v>1994</v>
      </c>
      <c r="C103" s="199">
        <v>5.4963188133178499E-2</v>
      </c>
      <c r="D103" s="97">
        <v>5.5826208378545933E-2</v>
      </c>
      <c r="E103" s="97">
        <v>5.5438205448335956E-2</v>
      </c>
      <c r="F103" s="97">
        <v>5.9524261697332145E-2</v>
      </c>
      <c r="G103" s="97">
        <v>5.8704122290728543E-2</v>
      </c>
      <c r="H103" s="97">
        <v>6.0084823941037147E-2</v>
      </c>
      <c r="I103" s="97">
        <v>5.6571643643017901E-2</v>
      </c>
      <c r="J103" s="97">
        <v>5.6996626436726143E-2</v>
      </c>
      <c r="K103" s="97">
        <v>5.6247046063341966E-2</v>
      </c>
      <c r="L103" s="97">
        <v>5.5840510858592096E-2</v>
      </c>
      <c r="M103" s="97">
        <v>5.5761194697019033E-2</v>
      </c>
      <c r="N103" s="97">
        <v>5.4969178473345807E-2</v>
      </c>
      <c r="O103" s="200">
        <v>0.68092701006120115</v>
      </c>
      <c r="Q103" s="91">
        <v>1994</v>
      </c>
      <c r="R103" s="95">
        <f t="shared" si="76"/>
        <v>0.96861814534110113</v>
      </c>
      <c r="S103" s="95">
        <f t="shared" si="65"/>
        <v>0.98382718065823205</v>
      </c>
      <c r="T103" s="95">
        <f t="shared" si="66"/>
        <v>0.97698939174147104</v>
      </c>
      <c r="U103" s="95">
        <f t="shared" si="67"/>
        <v>1.048998100844591</v>
      </c>
      <c r="V103" s="95">
        <f t="shared" si="68"/>
        <v>1.0345447560164005</v>
      </c>
      <c r="W103" s="95">
        <f t="shared" si="69"/>
        <v>1.0588769084481482</v>
      </c>
      <c r="X103" s="95">
        <f t="shared" si="70"/>
        <v>0.99696401183322048</v>
      </c>
      <c r="Y103" s="95">
        <f t="shared" si="71"/>
        <v>1.0044534981498825</v>
      </c>
      <c r="Z103" s="95">
        <f t="shared" si="72"/>
        <v>0.99124361757868629</v>
      </c>
      <c r="AA103" s="95">
        <f t="shared" si="73"/>
        <v>0.98407923375352424</v>
      </c>
      <c r="AB103" s="95">
        <f t="shared" si="74"/>
        <v>0.98268144232388011</v>
      </c>
      <c r="AC103" s="95">
        <f t="shared" si="75"/>
        <v>0.96872371331086227</v>
      </c>
    </row>
    <row r="104" spans="2:41" x14ac:dyDescent="0.2">
      <c r="B104" s="198">
        <v>1995</v>
      </c>
      <c r="C104" s="199">
        <v>5.4685619670665903E-2</v>
      </c>
      <c r="D104" s="97">
        <v>5.6083067611964348E-2</v>
      </c>
      <c r="E104" s="97">
        <v>5.581479953591937E-2</v>
      </c>
      <c r="F104" s="97">
        <v>5.5302827088434793E-2</v>
      </c>
      <c r="G104" s="97">
        <v>5.5542098051008661E-2</v>
      </c>
      <c r="H104" s="97">
        <v>5.56751347503519E-2</v>
      </c>
      <c r="I104" s="97">
        <v>5.5434195855760121E-2</v>
      </c>
      <c r="J104" s="97">
        <v>5.5784096053505268E-2</v>
      </c>
      <c r="K104" s="97">
        <v>5.5106130289197329E-2</v>
      </c>
      <c r="L104" s="97">
        <v>5.5748836192315257E-2</v>
      </c>
      <c r="M104" s="97">
        <v>5.5600310044118202E-2</v>
      </c>
      <c r="N104" s="97">
        <v>5.4048266288086053E-2</v>
      </c>
      <c r="O104" s="200">
        <v>0.66482538143132719</v>
      </c>
      <c r="Q104" s="91">
        <v>1995</v>
      </c>
      <c r="R104" s="95">
        <f t="shared" si="76"/>
        <v>0.98706736291441599</v>
      </c>
      <c r="S104" s="95">
        <f t="shared" si="65"/>
        <v>1.0122910919776444</v>
      </c>
      <c r="T104" s="95">
        <f t="shared" si="66"/>
        <v>1.0074488928040675</v>
      </c>
      <c r="U104" s="95">
        <f t="shared" si="67"/>
        <v>0.99820786569919384</v>
      </c>
      <c r="V104" s="95">
        <f t="shared" si="68"/>
        <v>1.0025266712548795</v>
      </c>
      <c r="W104" s="95">
        <f t="shared" si="69"/>
        <v>1.0049279640404856</v>
      </c>
      <c r="X104" s="95">
        <f t="shared" si="70"/>
        <v>1.00057905255808</v>
      </c>
      <c r="Y104" s="95">
        <f t="shared" si="71"/>
        <v>1.0068946994786323</v>
      </c>
      <c r="Z104" s="95">
        <f t="shared" si="72"/>
        <v>0.99465751750736053</v>
      </c>
      <c r="AA104" s="95">
        <f t="shared" si="73"/>
        <v>1.0062582641888587</v>
      </c>
      <c r="AB104" s="95">
        <f t="shared" si="74"/>
        <v>1.0035773891378377</v>
      </c>
      <c r="AC104" s="95">
        <f t="shared" si="75"/>
        <v>0.97556322843854504</v>
      </c>
    </row>
    <row r="105" spans="2:41" x14ac:dyDescent="0.2">
      <c r="B105" s="198">
        <v>1996</v>
      </c>
      <c r="C105" s="199">
        <v>5.3782858203845811E-2</v>
      </c>
      <c r="D105" s="97">
        <v>5.4054612904732749E-2</v>
      </c>
      <c r="E105" s="97">
        <v>5.4163168881848994E-2</v>
      </c>
      <c r="F105" s="97">
        <v>5.4034343744612516E-2</v>
      </c>
      <c r="G105" s="97">
        <v>5.3477662768378079E-2</v>
      </c>
      <c r="H105" s="97">
        <v>5.3760900465433047E-2</v>
      </c>
      <c r="I105" s="97">
        <v>5.3909451709279924E-2</v>
      </c>
      <c r="J105" s="97">
        <v>5.4040461314981025E-2</v>
      </c>
      <c r="K105" s="97">
        <v>5.3884124770623106E-2</v>
      </c>
      <c r="L105" s="97">
        <v>5.4112133088557016E-2</v>
      </c>
      <c r="M105" s="97">
        <v>5.3471609986751746E-2</v>
      </c>
      <c r="N105" s="97">
        <v>5.3187736515315658E-2</v>
      </c>
      <c r="O105" s="200">
        <v>0.6458790643543596</v>
      </c>
      <c r="Q105" s="91">
        <v>1996</v>
      </c>
      <c r="R105" s="95">
        <f t="shared" si="76"/>
        <v>0.99924944786885994</v>
      </c>
      <c r="S105" s="95">
        <f t="shared" si="65"/>
        <v>1.0042984680192546</v>
      </c>
      <c r="T105" s="95">
        <f t="shared" si="66"/>
        <v>1.0063153652950585</v>
      </c>
      <c r="U105" s="95">
        <f t="shared" si="67"/>
        <v>1.0039218806132424</v>
      </c>
      <c r="V105" s="95">
        <f t="shared" si="68"/>
        <v>0.99357912128957415</v>
      </c>
      <c r="W105" s="95">
        <f t="shared" si="69"/>
        <v>0.99884148781024351</v>
      </c>
      <c r="X105" s="95">
        <f t="shared" si="70"/>
        <v>1.0016014703279374</v>
      </c>
      <c r="Y105" s="95">
        <f t="shared" si="71"/>
        <v>1.004035540969296</v>
      </c>
      <c r="Z105" s="95">
        <f t="shared" si="72"/>
        <v>1.001130912787594</v>
      </c>
      <c r="AA105" s="95">
        <f t="shared" si="73"/>
        <v>1.0053671544715415</v>
      </c>
      <c r="AB105" s="95">
        <f t="shared" si="74"/>
        <v>0.99346666466491396</v>
      </c>
      <c r="AC105" s="95">
        <f t="shared" si="75"/>
        <v>0.98819248588248465</v>
      </c>
    </row>
    <row r="106" spans="2:41" x14ac:dyDescent="0.2">
      <c r="B106" s="198">
        <v>1997</v>
      </c>
      <c r="C106" s="199">
        <v>5.0783212300145181E-2</v>
      </c>
      <c r="D106" s="97">
        <v>5.3255684184464691E-2</v>
      </c>
      <c r="E106" s="97">
        <v>5.3183319135693505E-2</v>
      </c>
      <c r="F106" s="97">
        <v>5.5257795154654558E-2</v>
      </c>
      <c r="G106" s="97">
        <v>5.1400950533837135E-2</v>
      </c>
      <c r="H106" s="97">
        <v>5.4678101686146223E-2</v>
      </c>
      <c r="I106" s="97">
        <v>5.2902963242524921E-2</v>
      </c>
      <c r="J106" s="97">
        <v>5.5454295566550064E-2</v>
      </c>
      <c r="K106" s="97">
        <v>5.4206224948231407E-2</v>
      </c>
      <c r="L106" s="97">
        <v>5.5109783612819298E-2</v>
      </c>
      <c r="M106" s="97">
        <v>5.3653284381292569E-2</v>
      </c>
      <c r="N106" s="97">
        <v>5.3261134993613998E-2</v>
      </c>
      <c r="O106" s="200">
        <v>0.64314674973997354</v>
      </c>
      <c r="Q106" s="91">
        <v>1997</v>
      </c>
      <c r="R106" s="95">
        <f t="shared" si="76"/>
        <v>0.9475264359932225</v>
      </c>
      <c r="S106" s="95">
        <f t="shared" si="65"/>
        <v>0.99365846204144503</v>
      </c>
      <c r="T106" s="95">
        <f t="shared" si="66"/>
        <v>0.99230825606496253</v>
      </c>
      <c r="U106" s="95">
        <f t="shared" si="67"/>
        <v>1.0310143713296316</v>
      </c>
      <c r="V106" s="95">
        <f t="shared" si="68"/>
        <v>0.95905235726593441</v>
      </c>
      <c r="W106" s="95">
        <f t="shared" si="69"/>
        <v>1.020198299220253</v>
      </c>
      <c r="X106" s="95">
        <f t="shared" si="70"/>
        <v>0.98707730260156834</v>
      </c>
      <c r="Y106" s="95">
        <f t="shared" si="71"/>
        <v>1.034680727326454</v>
      </c>
      <c r="Z106" s="95">
        <f t="shared" si="72"/>
        <v>1.0113938998242098</v>
      </c>
      <c r="AA106" s="95">
        <f t="shared" si="73"/>
        <v>1.028252733332174</v>
      </c>
      <c r="AB106" s="95">
        <f t="shared" si="74"/>
        <v>1.0010769903382351</v>
      </c>
      <c r="AC106" s="95">
        <f t="shared" si="75"/>
        <v>0.99376016466190942</v>
      </c>
    </row>
    <row r="107" spans="2:41" x14ac:dyDescent="0.2">
      <c r="B107" s="198">
        <v>1998</v>
      </c>
      <c r="C107" s="199">
        <v>5.2681259285489633E-2</v>
      </c>
      <c r="D107" s="97">
        <v>5.3974978692605098E-2</v>
      </c>
      <c r="E107" s="97">
        <v>5.3137532222423373E-2</v>
      </c>
      <c r="F107" s="97">
        <v>5.3015687158029789E-2</v>
      </c>
      <c r="G107" s="97">
        <v>5.2668434688833393E-2</v>
      </c>
      <c r="H107" s="97">
        <v>5.4580582063386791E-2</v>
      </c>
      <c r="I107" s="97">
        <v>5.5999247383521356E-2</v>
      </c>
      <c r="J107" s="97">
        <v>5.4293381188214695E-2</v>
      </c>
      <c r="K107" s="97">
        <v>5.3864013001817493E-2</v>
      </c>
      <c r="L107" s="97">
        <v>5.4098898933472993E-2</v>
      </c>
      <c r="M107" s="97">
        <v>5.330325231835651E-2</v>
      </c>
      <c r="N107" s="97">
        <v>5.2086607804021925E-2</v>
      </c>
      <c r="O107" s="200">
        <v>0.6437038747401731</v>
      </c>
      <c r="Q107" s="91">
        <v>1998</v>
      </c>
      <c r="R107" s="95">
        <f t="shared" si="76"/>
        <v>0.9820899581830993</v>
      </c>
      <c r="S107" s="95">
        <f t="shared" si="65"/>
        <v>1.0062076208143085</v>
      </c>
      <c r="T107" s="95">
        <f t="shared" si="66"/>
        <v>0.99059584956897129</v>
      </c>
      <c r="U107" s="95">
        <f t="shared" si="67"/>
        <v>0.9883244001803636</v>
      </c>
      <c r="V107" s="95">
        <f t="shared" si="68"/>
        <v>0.98185088061045456</v>
      </c>
      <c r="W107" s="95">
        <f t="shared" si="69"/>
        <v>1.017497346936143</v>
      </c>
      <c r="X107" s="95">
        <f t="shared" si="70"/>
        <v>1.0439442653246434</v>
      </c>
      <c r="Y107" s="95">
        <f t="shared" si="71"/>
        <v>1.0121433159332129</v>
      </c>
      <c r="Z107" s="95">
        <f t="shared" si="72"/>
        <v>1.0041389859315546</v>
      </c>
      <c r="AA107" s="95">
        <f t="shared" si="73"/>
        <v>1.0085177558760479</v>
      </c>
      <c r="AB107" s="95">
        <f t="shared" si="74"/>
        <v>0.9936852222281003</v>
      </c>
      <c r="AC107" s="95">
        <f t="shared" si="75"/>
        <v>0.97100439841309971</v>
      </c>
    </row>
    <row r="108" spans="2:41" x14ac:dyDescent="0.2">
      <c r="B108" s="198">
        <v>1999</v>
      </c>
      <c r="C108" s="199">
        <v>5.235209521025231E-2</v>
      </c>
      <c r="D108" s="97">
        <v>5.3389773690834169E-2</v>
      </c>
      <c r="E108" s="97">
        <v>5.3046055114362334E-2</v>
      </c>
      <c r="F108" s="97">
        <v>5.3213549811446735E-2</v>
      </c>
      <c r="G108" s="97">
        <v>5.7676821965182166E-2</v>
      </c>
      <c r="H108" s="97">
        <v>5.3383603239820943E-2</v>
      </c>
      <c r="I108" s="97">
        <v>5.2979479712178153E-2</v>
      </c>
      <c r="J108" s="97">
        <v>5.8468795242864288E-2</v>
      </c>
      <c r="K108" s="97">
        <v>6.5084870856996394E-2</v>
      </c>
      <c r="L108" s="97">
        <v>5.396131645557075E-2</v>
      </c>
      <c r="M108" s="97">
        <v>5.4994568771149166E-2</v>
      </c>
      <c r="N108" s="97">
        <v>5.3182734660990223E-2</v>
      </c>
      <c r="O108" s="200">
        <v>0.66173366473164763</v>
      </c>
      <c r="Q108" s="91">
        <v>1999</v>
      </c>
      <c r="R108" s="95">
        <f t="shared" si="76"/>
        <v>0.94936252454043024</v>
      </c>
      <c r="S108" s="95">
        <f t="shared" si="65"/>
        <v>0.96817997698488467</v>
      </c>
      <c r="T108" s="95">
        <f t="shared" si="66"/>
        <v>0.96194692109322977</v>
      </c>
      <c r="U108" s="95">
        <f t="shared" si="67"/>
        <v>0.9649843007402632</v>
      </c>
      <c r="V108" s="95">
        <f t="shared" si="68"/>
        <v>1.045922098980504</v>
      </c>
      <c r="W108" s="95">
        <f t="shared" si="69"/>
        <v>0.96806808089117646</v>
      </c>
      <c r="X108" s="95">
        <f t="shared" si="70"/>
        <v>0.96073963050369304</v>
      </c>
      <c r="Y108" s="95">
        <f t="shared" si="71"/>
        <v>1.0602838880789012</v>
      </c>
      <c r="Z108" s="95">
        <f t="shared" si="72"/>
        <v>1.180261020271173</v>
      </c>
      <c r="AA108" s="95">
        <f t="shared" si="73"/>
        <v>0.97854443861405127</v>
      </c>
      <c r="AB108" s="95">
        <f t="shared" si="74"/>
        <v>0.99728162616815463</v>
      </c>
      <c r="AC108" s="95">
        <f t="shared" si="75"/>
        <v>0.96442549313353809</v>
      </c>
    </row>
    <row r="109" spans="2:41" x14ac:dyDescent="0.2">
      <c r="B109" s="198">
        <v>2000</v>
      </c>
      <c r="C109" s="199">
        <v>5.4166202694678631E-2</v>
      </c>
      <c r="D109" s="97">
        <v>5.6603499020135471E-2</v>
      </c>
      <c r="E109" s="97">
        <v>5.5136332614395066E-2</v>
      </c>
      <c r="F109" s="97">
        <v>5.6393735762490287E-2</v>
      </c>
      <c r="G109" s="97">
        <v>5.5343600768855972E-2</v>
      </c>
      <c r="H109" s="97">
        <v>5.8875211008066926E-2</v>
      </c>
      <c r="I109" s="97">
        <v>5.9477191105464497E-2</v>
      </c>
      <c r="J109" s="97">
        <v>6.1297674183142643E-2</v>
      </c>
      <c r="K109" s="97">
        <v>5.9019395128099394E-2</v>
      </c>
      <c r="L109" s="97">
        <v>5.9989603938420712E-2</v>
      </c>
      <c r="M109" s="97">
        <v>5.6877471723892181E-2</v>
      </c>
      <c r="N109" s="97">
        <v>5.5422282704563994E-2</v>
      </c>
      <c r="O109" s="200">
        <v>0.68860220065220579</v>
      </c>
      <c r="Q109" s="91">
        <v>2000</v>
      </c>
      <c r="R109" s="95">
        <f t="shared" si="76"/>
        <v>0.94393313254082678</v>
      </c>
      <c r="S109" s="95">
        <f t="shared" si="65"/>
        <v>0.98640693799451307</v>
      </c>
      <c r="T109" s="95">
        <f t="shared" si="66"/>
        <v>0.96083920548914292</v>
      </c>
      <c r="U109" s="95">
        <f t="shared" si="67"/>
        <v>0.982751476119198</v>
      </c>
      <c r="V109" s="95">
        <f t="shared" si="68"/>
        <v>0.96445118618158787</v>
      </c>
      <c r="W109" s="95">
        <f t="shared" si="69"/>
        <v>1.0259951702559811</v>
      </c>
      <c r="X109" s="95">
        <f t="shared" si="70"/>
        <v>1.0364856408962562</v>
      </c>
      <c r="Y109" s="95">
        <f t="shared" si="71"/>
        <v>1.0682104842258979</v>
      </c>
      <c r="Z109" s="95">
        <f t="shared" si="72"/>
        <v>1.0285078102660636</v>
      </c>
      <c r="AA109" s="95">
        <f t="shared" si="73"/>
        <v>1.0454152580099549</v>
      </c>
      <c r="AB109" s="95">
        <f t="shared" si="74"/>
        <v>0.9911813526594192</v>
      </c>
      <c r="AC109" s="95">
        <f t="shared" si="75"/>
        <v>0.96582234536115763</v>
      </c>
    </row>
    <row r="110" spans="2:41" x14ac:dyDescent="0.2">
      <c r="B110" s="198">
        <v>2001</v>
      </c>
      <c r="C110" s="199">
        <v>6.0806519875219595E-2</v>
      </c>
      <c r="D110" s="97">
        <v>5.8688633993888233E-2</v>
      </c>
      <c r="E110" s="97">
        <v>5.7575138687917471E-2</v>
      </c>
      <c r="F110" s="97">
        <v>6.7643444076319531E-2</v>
      </c>
      <c r="G110" s="97">
        <v>5.7678934788385615E-2</v>
      </c>
      <c r="H110" s="97">
        <v>6.5509024728136828E-2</v>
      </c>
      <c r="I110" s="97">
        <v>5.9011754231815421E-2</v>
      </c>
      <c r="J110" s="97">
        <v>6.3182909664392869E-2</v>
      </c>
      <c r="K110" s="97">
        <v>6.1849823897033078E-2</v>
      </c>
      <c r="L110" s="97">
        <v>6.2119448999337551E-2</v>
      </c>
      <c r="M110" s="97">
        <v>6.5037528274568907E-2</v>
      </c>
      <c r="N110" s="97">
        <v>6.0836118308426501E-2</v>
      </c>
      <c r="O110" s="200">
        <v>0.73993927952544147</v>
      </c>
      <c r="Q110" s="91">
        <v>2001</v>
      </c>
      <c r="R110" s="95">
        <f t="shared" si="76"/>
        <v>0.98613259046149404</v>
      </c>
      <c r="S110" s="95">
        <f t="shared" si="65"/>
        <v>0.9517856767630134</v>
      </c>
      <c r="T110" s="95">
        <f t="shared" si="66"/>
        <v>0.93372751436863577</v>
      </c>
      <c r="U110" s="95">
        <f t="shared" si="67"/>
        <v>1.0970107296323426</v>
      </c>
      <c r="V110" s="95">
        <f t="shared" si="68"/>
        <v>0.93541083250038382</v>
      </c>
      <c r="W110" s="95">
        <f t="shared" si="69"/>
        <v>1.0623956836590847</v>
      </c>
      <c r="X110" s="95">
        <f t="shared" si="70"/>
        <v>0.95702589438953678</v>
      </c>
      <c r="Y110" s="95">
        <f t="shared" si="71"/>
        <v>1.0246718034201148</v>
      </c>
      <c r="Z110" s="95">
        <f t="shared" si="72"/>
        <v>1.0030524224101254</v>
      </c>
      <c r="AA110" s="95">
        <f t="shared" si="73"/>
        <v>1.0074250801635141</v>
      </c>
      <c r="AB110" s="95">
        <f t="shared" si="74"/>
        <v>1.054749167790318</v>
      </c>
      <c r="AC110" s="95">
        <f t="shared" si="75"/>
        <v>0.98661260444143939</v>
      </c>
    </row>
    <row r="111" spans="2:41" x14ac:dyDescent="0.2">
      <c r="B111" s="198">
        <v>2002</v>
      </c>
      <c r="C111" s="199">
        <v>6.7901340221667425E-2</v>
      </c>
      <c r="D111" s="97">
        <v>6.676997728283815E-2</v>
      </c>
      <c r="E111" s="97">
        <v>6.7937843914132004E-2</v>
      </c>
      <c r="F111" s="97">
        <v>6.9385594181425869E-2</v>
      </c>
      <c r="G111" s="97">
        <v>6.7831420305424203E-2</v>
      </c>
      <c r="H111" s="97">
        <v>6.5433045349417712E-2</v>
      </c>
      <c r="I111" s="97">
        <v>6.6346304194136271E-2</v>
      </c>
      <c r="J111" s="97">
        <v>6.616685941329449E-2</v>
      </c>
      <c r="K111" s="97">
        <v>6.862034333688434E-2</v>
      </c>
      <c r="L111" s="97">
        <v>7.0824498345852568E-2</v>
      </c>
      <c r="M111" s="97">
        <v>6.841659921501074E-2</v>
      </c>
      <c r="N111" s="97">
        <v>6.7509778694677822E-2</v>
      </c>
      <c r="O111" s="200">
        <v>0.81314360445476164</v>
      </c>
      <c r="Q111" s="91">
        <v>2002</v>
      </c>
      <c r="R111" s="95">
        <f t="shared" si="76"/>
        <v>1.0020568054598042</v>
      </c>
      <c r="S111" s="95">
        <f t="shared" si="65"/>
        <v>0.9853606706177247</v>
      </c>
      <c r="T111" s="95">
        <f t="shared" si="66"/>
        <v>1.0025955101943371</v>
      </c>
      <c r="U111" s="95">
        <f t="shared" si="67"/>
        <v>1.0239607439763523</v>
      </c>
      <c r="V111" s="95">
        <f t="shared" si="68"/>
        <v>1.0010249594361473</v>
      </c>
      <c r="W111" s="95">
        <f t="shared" si="69"/>
        <v>0.96563084293027368</v>
      </c>
      <c r="X111" s="95">
        <f t="shared" si="70"/>
        <v>0.97910829768314134</v>
      </c>
      <c r="Y111" s="95">
        <f t="shared" si="71"/>
        <v>0.97646013399064657</v>
      </c>
      <c r="Z111" s="95">
        <f t="shared" si="72"/>
        <v>1.0126675233395672</v>
      </c>
      <c r="AA111" s="95">
        <f t="shared" si="73"/>
        <v>1.045195431033503</v>
      </c>
      <c r="AB111" s="95">
        <f t="shared" si="74"/>
        <v>1.0096607611279618</v>
      </c>
      <c r="AC111" s="95">
        <f t="shared" si="75"/>
        <v>0.99627832021054019</v>
      </c>
    </row>
    <row r="112" spans="2:41" x14ac:dyDescent="0.2">
      <c r="B112" s="198">
        <v>2003</v>
      </c>
      <c r="C112" s="199">
        <v>6.620226329020526E-2</v>
      </c>
      <c r="D112" s="97">
        <v>6.2349053134299198E-2</v>
      </c>
      <c r="E112" s="97">
        <v>6.4485229069346756E-2</v>
      </c>
      <c r="F112" s="97">
        <v>6.9626712878057523E-2</v>
      </c>
      <c r="G112" s="97">
        <v>6.8777901800636254E-2</v>
      </c>
      <c r="H112" s="97">
        <v>6.8985279555919099E-2</v>
      </c>
      <c r="I112" s="97">
        <v>7.1277530784796497E-2</v>
      </c>
      <c r="J112" s="97">
        <v>6.732043759507042E-2</v>
      </c>
      <c r="K112" s="97">
        <v>7.1476952412258279E-2</v>
      </c>
      <c r="L112" s="97">
        <v>6.9647723504851947E-2</v>
      </c>
      <c r="M112" s="97">
        <v>6.6171533438308297E-2</v>
      </c>
      <c r="N112" s="97">
        <v>6.7972097374793317E-2</v>
      </c>
      <c r="O112" s="200">
        <v>0.81429271483854282</v>
      </c>
      <c r="Q112" s="91">
        <v>2003</v>
      </c>
      <c r="R112" s="95">
        <f t="shared" si="76"/>
        <v>0.97560391368597887</v>
      </c>
      <c r="S112" s="95">
        <f t="shared" si="65"/>
        <v>0.91882025219879382</v>
      </c>
      <c r="T112" s="95">
        <f t="shared" si="66"/>
        <v>0.95030046902187248</v>
      </c>
      <c r="U112" s="95">
        <f t="shared" si="67"/>
        <v>1.0260690527022049</v>
      </c>
      <c r="V112" s="95">
        <f t="shared" si="68"/>
        <v>1.0135603654163621</v>
      </c>
      <c r="W112" s="95">
        <f t="shared" si="69"/>
        <v>1.0166164323785818</v>
      </c>
      <c r="X112" s="95">
        <f t="shared" si="70"/>
        <v>1.0503966863895522</v>
      </c>
      <c r="Y112" s="95">
        <f t="shared" si="71"/>
        <v>0.99208213019690816</v>
      </c>
      <c r="Z112" s="95">
        <f t="shared" si="72"/>
        <v>1.0533355061602976</v>
      </c>
      <c r="AA112" s="95">
        <f t="shared" si="73"/>
        <v>1.0263786803298856</v>
      </c>
      <c r="AB112" s="95">
        <f t="shared" si="74"/>
        <v>0.97515105660394452</v>
      </c>
      <c r="AC112" s="95">
        <f t="shared" si="75"/>
        <v>1.0016854549156184</v>
      </c>
    </row>
    <row r="113" spans="2:33" x14ac:dyDescent="0.2">
      <c r="B113" s="198">
        <v>2004</v>
      </c>
      <c r="C113" s="199">
        <v>7.4169376881481952E-2</v>
      </c>
      <c r="D113" s="97">
        <v>7.3537831305802284E-2</v>
      </c>
      <c r="E113" s="97">
        <v>7.3583033395839811E-2</v>
      </c>
      <c r="F113" s="97">
        <v>7.1533971743659872E-2</v>
      </c>
      <c r="G113" s="97">
        <v>7.325115572805567E-2</v>
      </c>
      <c r="H113" s="97">
        <v>7.382453435971624E-2</v>
      </c>
      <c r="I113" s="97">
        <v>7.2370522137145774E-2</v>
      </c>
      <c r="J113" s="97">
        <v>7.4601907959730929E-2</v>
      </c>
      <c r="K113" s="97">
        <v>7.4143999459029969E-2</v>
      </c>
      <c r="L113" s="97">
        <v>7.340124757587406E-2</v>
      </c>
      <c r="M113" s="97">
        <v>7.3177634550159881E-2</v>
      </c>
      <c r="N113" s="97">
        <v>7.3203261216189336E-2</v>
      </c>
      <c r="O113" s="200">
        <v>0.88079847631268582</v>
      </c>
      <c r="Q113" s="91">
        <v>2004</v>
      </c>
      <c r="R113" s="95">
        <f t="shared" si="76"/>
        <v>1.0104837218880696</v>
      </c>
      <c r="S113" s="95">
        <f t="shared" si="65"/>
        <v>1.0018795438473873</v>
      </c>
      <c r="T113" s="95">
        <f t="shared" si="66"/>
        <v>1.0024953772020511</v>
      </c>
      <c r="U113" s="95">
        <f t="shared" si="67"/>
        <v>0.97457895762660418</v>
      </c>
      <c r="V113" s="95">
        <f t="shared" si="68"/>
        <v>0.99797387526884851</v>
      </c>
      <c r="W113" s="95">
        <f t="shared" si="69"/>
        <v>1.0057855867612786</v>
      </c>
      <c r="X113" s="95">
        <f t="shared" si="70"/>
        <v>0.98597612166786786</v>
      </c>
      <c r="Y113" s="95">
        <f t="shared" si="71"/>
        <v>1.0163765260635678</v>
      </c>
      <c r="Z113" s="95">
        <f t="shared" si="72"/>
        <v>1.0101379798396743</v>
      </c>
      <c r="AA113" s="95">
        <f t="shared" si="73"/>
        <v>1.0000187268691381</v>
      </c>
      <c r="AB113" s="95">
        <f t="shared" si="74"/>
        <v>0.99697222261108853</v>
      </c>
      <c r="AC113" s="95">
        <f t="shared" si="75"/>
        <v>0.99732136035442442</v>
      </c>
    </row>
    <row r="114" spans="2:33" x14ac:dyDescent="0.2">
      <c r="B114" s="198">
        <v>2005</v>
      </c>
      <c r="C114" s="199">
        <v>7.1944545882048724E-2</v>
      </c>
      <c r="D114" s="97">
        <v>7.2443004879539502E-2</v>
      </c>
      <c r="E114" s="97">
        <v>7.2079498914342746E-2</v>
      </c>
      <c r="F114" s="97">
        <v>7.20761475484199E-2</v>
      </c>
      <c r="G114" s="97">
        <v>7.2378414248214368E-2</v>
      </c>
      <c r="H114" s="97">
        <v>7.3310575766063077E-2</v>
      </c>
      <c r="I114" s="97">
        <v>7.192897499152108E-2</v>
      </c>
      <c r="J114" s="97">
        <v>7.4132882633644023E-2</v>
      </c>
      <c r="K114" s="97">
        <v>7.2294688712053162E-2</v>
      </c>
      <c r="L114" s="97">
        <v>7.2838327159518337E-2</v>
      </c>
      <c r="M114" s="97">
        <v>7.252929741771047E-2</v>
      </c>
      <c r="N114" s="97">
        <v>7.2192780339767518E-2</v>
      </c>
      <c r="O114" s="200">
        <v>0.87014913849284281</v>
      </c>
      <c r="Q114" s="91">
        <v>2005</v>
      </c>
      <c r="R114" s="95">
        <f t="shared" si="76"/>
        <v>0.99216848284184778</v>
      </c>
      <c r="S114" s="95">
        <f t="shared" si="65"/>
        <v>0.99904260097319442</v>
      </c>
      <c r="T114" s="95">
        <f t="shared" si="66"/>
        <v>0.99402958494019977</v>
      </c>
      <c r="U114" s="95">
        <f t="shared" si="67"/>
        <v>0.99398336712615487</v>
      </c>
      <c r="V114" s="95">
        <f t="shared" si="68"/>
        <v>0.99815184840950844</v>
      </c>
      <c r="W114" s="95">
        <f t="shared" si="69"/>
        <v>1.0110070449722026</v>
      </c>
      <c r="X114" s="95">
        <f t="shared" si="70"/>
        <v>0.99195374874849984</v>
      </c>
      <c r="Y114" s="95">
        <f t="shared" si="71"/>
        <v>1.0223472646821972</v>
      </c>
      <c r="Z114" s="95">
        <f t="shared" si="72"/>
        <v>0.99699721135996233</v>
      </c>
      <c r="AA114" s="95">
        <f t="shared" si="73"/>
        <v>1.0044943875117212</v>
      </c>
      <c r="AB114" s="95">
        <f t="shared" si="74"/>
        <v>1.0002326388784726</v>
      </c>
      <c r="AC114" s="95">
        <f t="shared" si="75"/>
        <v>0.99559181955604026</v>
      </c>
    </row>
    <row r="115" spans="2:33" x14ac:dyDescent="0.2">
      <c r="B115" s="198">
        <v>2006</v>
      </c>
      <c r="C115" s="199">
        <v>8.4622317727379215E-2</v>
      </c>
      <c r="D115" s="97">
        <v>8.286131131698686E-2</v>
      </c>
      <c r="E115" s="97">
        <v>8.4436466244889721E-2</v>
      </c>
      <c r="F115" s="97">
        <v>8.2245609769637962E-2</v>
      </c>
      <c r="G115" s="97">
        <v>8.46252999050041E-2</v>
      </c>
      <c r="H115" s="97">
        <v>8.353674400181392E-2</v>
      </c>
      <c r="I115" s="97">
        <v>8.3189702704858898E-2</v>
      </c>
      <c r="J115" s="97">
        <v>8.3192593234736378E-2</v>
      </c>
      <c r="K115" s="97">
        <v>8.5134735577238996E-2</v>
      </c>
      <c r="L115" s="97">
        <v>8.6096823127589178E-2</v>
      </c>
      <c r="M115" s="97">
        <v>8.6480113410098577E-2</v>
      </c>
      <c r="N115" s="97">
        <v>8.2672239718517976E-2</v>
      </c>
      <c r="O115" s="200">
        <v>1.0090939567387518</v>
      </c>
      <c r="Q115" s="91">
        <v>2006</v>
      </c>
      <c r="R115" s="95">
        <f t="shared" si="76"/>
        <v>1.0063164147869819</v>
      </c>
      <c r="S115" s="95">
        <f t="shared" si="65"/>
        <v>0.98537478018141544</v>
      </c>
      <c r="T115" s="95">
        <f t="shared" si="66"/>
        <v>1.0041062957242519</v>
      </c>
      <c r="U115" s="95">
        <f t="shared" si="67"/>
        <v>0.97805294605601334</v>
      </c>
      <c r="V115" s="95">
        <f t="shared" si="68"/>
        <v>1.0063518784137926</v>
      </c>
      <c r="W115" s="95">
        <f t="shared" si="69"/>
        <v>0.99340692839100286</v>
      </c>
      <c r="X115" s="95">
        <f t="shared" si="70"/>
        <v>0.98927996326981704</v>
      </c>
      <c r="Y115" s="95">
        <f t="shared" si="71"/>
        <v>0.98931433703481497</v>
      </c>
      <c r="Z115" s="95">
        <f t="shared" si="72"/>
        <v>1.012410014057153</v>
      </c>
      <c r="AA115" s="95">
        <f t="shared" si="73"/>
        <v>1.023851020642421</v>
      </c>
      <c r="AB115" s="95">
        <f t="shared" si="74"/>
        <v>1.0284090534791033</v>
      </c>
      <c r="AC115" s="95">
        <f t="shared" si="75"/>
        <v>0.98312636796323183</v>
      </c>
    </row>
    <row r="116" spans="2:33" x14ac:dyDescent="0.2">
      <c r="B116" s="198">
        <v>2007</v>
      </c>
      <c r="C116" s="199">
        <v>8.9136497317232999E-2</v>
      </c>
      <c r="D116" s="97">
        <v>9.145057552840373E-2</v>
      </c>
      <c r="E116" s="97">
        <v>8.8460787413082942E-2</v>
      </c>
      <c r="F116" s="97">
        <v>8.9472489698814217E-2</v>
      </c>
      <c r="G116" s="97">
        <v>8.9800320488399296E-2</v>
      </c>
      <c r="H116" s="97">
        <v>9.0461255500378007E-2</v>
      </c>
      <c r="I116" s="97">
        <v>8.8781354830589798E-2</v>
      </c>
      <c r="J116" s="97">
        <v>9.0212657379289296E-2</v>
      </c>
      <c r="K116" s="97">
        <v>8.9197976110607868E-2</v>
      </c>
      <c r="L116" s="97">
        <v>9.0439980878720475E-2</v>
      </c>
      <c r="M116" s="97">
        <v>9.0740883824430074E-2</v>
      </c>
      <c r="N116" s="97">
        <v>9.0089328670374419E-2</v>
      </c>
      <c r="O116" s="200">
        <v>1.0782441076403231</v>
      </c>
      <c r="Q116" s="91">
        <v>2007</v>
      </c>
      <c r="R116" s="95">
        <f t="shared" si="76"/>
        <v>0.99201837527091963</v>
      </c>
      <c r="S116" s="95">
        <f t="shared" si="65"/>
        <v>1.0177722266829339</v>
      </c>
      <c r="T116" s="95">
        <f t="shared" si="66"/>
        <v>0.98449826104785587</v>
      </c>
      <c r="U116" s="95">
        <f t="shared" si="67"/>
        <v>0.99575770345310488</v>
      </c>
      <c r="V116" s="95">
        <f t="shared" si="68"/>
        <v>0.99940619960267374</v>
      </c>
      <c r="W116" s="95">
        <f t="shared" si="69"/>
        <v>1.0067618810179904</v>
      </c>
      <c r="X116" s="95">
        <f t="shared" si="70"/>
        <v>0.98806592163864815</v>
      </c>
      <c r="Y116" s="95">
        <f t="shared" si="71"/>
        <v>1.0039951814998329</v>
      </c>
      <c r="Z116" s="95">
        <f t="shared" si="72"/>
        <v>0.99270258538184986</v>
      </c>
      <c r="AA116" s="95">
        <f t="shared" si="73"/>
        <v>1.0065251113866225</v>
      </c>
      <c r="AB116" s="95">
        <f t="shared" si="74"/>
        <v>1.00987392203435</v>
      </c>
      <c r="AC116" s="95">
        <f t="shared" si="75"/>
        <v>1.002622630983218</v>
      </c>
    </row>
    <row r="117" spans="2:33" x14ac:dyDescent="0.2">
      <c r="B117" s="198">
        <v>2008</v>
      </c>
      <c r="C117" s="199">
        <v>8.8781868940534567E-2</v>
      </c>
      <c r="D117" s="97">
        <v>9.0013603284102087E-2</v>
      </c>
      <c r="E117" s="97">
        <v>8.926975852571653E-2</v>
      </c>
      <c r="F117" s="97">
        <v>8.9849911494686768E-2</v>
      </c>
      <c r="G117" s="97">
        <v>9.0029018347165896E-2</v>
      </c>
      <c r="H117" s="97">
        <v>0.10043310744385593</v>
      </c>
      <c r="I117" s="97">
        <v>7.8988248435666542E-2</v>
      </c>
      <c r="J117" s="97">
        <v>8.9635754936795334E-2</v>
      </c>
      <c r="K117" s="97">
        <v>8.9796615136684715E-2</v>
      </c>
      <c r="L117" s="97">
        <v>9.1125570211316884E-2</v>
      </c>
      <c r="M117" s="97">
        <v>9.1874354482144274E-2</v>
      </c>
      <c r="N117" s="97">
        <v>9.065746885353157E-2</v>
      </c>
      <c r="O117" s="200">
        <v>1.0804552800922012</v>
      </c>
      <c r="Q117" s="91">
        <v>2008</v>
      </c>
      <c r="R117" s="95">
        <f t="shared" si="76"/>
        <v>0.98604953570637355</v>
      </c>
      <c r="S117" s="95">
        <f t="shared" si="65"/>
        <v>0.99972970590420807</v>
      </c>
      <c r="T117" s="95">
        <f t="shared" si="66"/>
        <v>0.99146824680905243</v>
      </c>
      <c r="U117" s="95">
        <f t="shared" si="67"/>
        <v>0.99791167464537034</v>
      </c>
      <c r="V117" s="95">
        <f t="shared" si="68"/>
        <v>0.999900912209711</v>
      </c>
      <c r="W117" s="95">
        <f t="shared" si="69"/>
        <v>1.1154531904582159</v>
      </c>
      <c r="X117" s="95">
        <f t="shared" si="70"/>
        <v>0.87727738361102037</v>
      </c>
      <c r="Y117" s="95">
        <f t="shared" si="71"/>
        <v>0.99553316001172643</v>
      </c>
      <c r="Z117" s="95">
        <f t="shared" si="72"/>
        <v>0.99731974242215971</v>
      </c>
      <c r="AA117" s="95">
        <f t="shared" si="73"/>
        <v>1.0120796877798475</v>
      </c>
      <c r="AB117" s="95">
        <f t="shared" si="74"/>
        <v>1.0203960072198912</v>
      </c>
      <c r="AC117" s="95">
        <f t="shared" si="75"/>
        <v>1.0068807532224224</v>
      </c>
    </row>
    <row r="118" spans="2:33" x14ac:dyDescent="0.2">
      <c r="B118" s="198">
        <v>2009</v>
      </c>
      <c r="C118" s="199">
        <v>0.10928879600735279</v>
      </c>
      <c r="D118" s="97">
        <v>0.10782708237245302</v>
      </c>
      <c r="E118" s="97">
        <v>0.10566369473098969</v>
      </c>
      <c r="F118" s="97">
        <v>0.11016468413483338</v>
      </c>
      <c r="G118" s="97">
        <v>9.8703869226693039E-2</v>
      </c>
      <c r="H118" s="97">
        <v>9.8511577606680611E-2</v>
      </c>
      <c r="I118" s="97">
        <v>9.8474531706225263E-2</v>
      </c>
      <c r="J118" s="97">
        <v>9.8765994723015255E-2</v>
      </c>
      <c r="K118" s="97">
        <v>9.9205200880499833E-2</v>
      </c>
      <c r="L118" s="97">
        <v>9.8890222842252851E-2</v>
      </c>
      <c r="M118" s="97">
        <v>9.9398731979718352E-2</v>
      </c>
      <c r="N118" s="97">
        <v>9.8981934801773738E-2</v>
      </c>
      <c r="O118" s="200">
        <v>1.2238763210124877</v>
      </c>
      <c r="Q118" s="91">
        <v>2009</v>
      </c>
      <c r="R118" s="359"/>
      <c r="S118" s="359"/>
      <c r="T118" s="359"/>
      <c r="U118" s="359"/>
      <c r="V118" s="359"/>
      <c r="W118" s="359"/>
      <c r="X118" s="359"/>
      <c r="Y118" s="359"/>
      <c r="Z118" s="359"/>
      <c r="AA118" s="359"/>
      <c r="AB118" s="359"/>
      <c r="AC118" s="359"/>
    </row>
    <row r="119" spans="2:33" x14ac:dyDescent="0.2">
      <c r="B119" s="198">
        <v>2010</v>
      </c>
      <c r="C119" s="199">
        <v>9.8081537825466691E-2</v>
      </c>
      <c r="D119" s="97">
        <v>9.9775213143169755E-2</v>
      </c>
      <c r="E119" s="97">
        <v>9.8678397099645432E-2</v>
      </c>
      <c r="F119" s="97">
        <v>9.7300781827309696E-2</v>
      </c>
      <c r="G119" s="97">
        <v>9.7650635387390911E-2</v>
      </c>
      <c r="H119" s="97">
        <v>9.7385871418536316E-2</v>
      </c>
      <c r="I119" s="97">
        <v>9.7603984141079805E-2</v>
      </c>
      <c r="J119" s="97">
        <v>9.6783406361938856E-2</v>
      </c>
      <c r="K119" s="97">
        <v>9.7185489567504418E-2</v>
      </c>
      <c r="L119" s="97">
        <v>9.8748763905522105E-2</v>
      </c>
      <c r="M119" s="97">
        <v>9.8553619623225189E-2</v>
      </c>
      <c r="N119" s="97">
        <v>9.9045648521319182E-2</v>
      </c>
      <c r="O119" s="200">
        <v>1.1767933488221083</v>
      </c>
      <c r="Q119" s="91">
        <v>2010</v>
      </c>
      <c r="R119" s="95">
        <f t="shared" ref="R119:AB120" si="77">+C119/AVERAGE($C119:$N119)</f>
        <v>1.0001572961673153</v>
      </c>
      <c r="S119" s="95">
        <f t="shared" si="77"/>
        <v>1.0174280462380731</v>
      </c>
      <c r="T119" s="95">
        <f t="shared" si="77"/>
        <v>1.0062435910102578</v>
      </c>
      <c r="U119" s="95">
        <f t="shared" si="77"/>
        <v>0.99219576920316166</v>
      </c>
      <c r="V119" s="95">
        <f t="shared" si="77"/>
        <v>0.99576329677729081</v>
      </c>
      <c r="W119" s="95">
        <f t="shared" si="77"/>
        <v>0.99306344498985899</v>
      </c>
      <c r="X119" s="95">
        <f t="shared" si="77"/>
        <v>0.99528758457489463</v>
      </c>
      <c r="Y119" s="95">
        <f t="shared" si="77"/>
        <v>0.98691998684879645</v>
      </c>
      <c r="Z119" s="95">
        <f t="shared" si="77"/>
        <v>0.99102011069094442</v>
      </c>
      <c r="AA119" s="95">
        <f t="shared" si="77"/>
        <v>1.0069611355743608</v>
      </c>
      <c r="AB119" s="95">
        <f t="shared" si="77"/>
        <v>1.0049712098240948</v>
      </c>
      <c r="AC119" s="95">
        <f t="shared" ref="AC119:AC132" si="78">+N119/AVERAGE($C119:$N119)</f>
        <v>1.0099885281009511</v>
      </c>
    </row>
    <row r="120" spans="2:33" x14ac:dyDescent="0.2">
      <c r="B120" s="198">
        <v>2011</v>
      </c>
      <c r="C120" s="199">
        <v>9.1944705972467344E-2</v>
      </c>
      <c r="D120" s="97">
        <v>9.3097224733051293E-2</v>
      </c>
      <c r="E120" s="97">
        <v>9.3003177337216053E-2</v>
      </c>
      <c r="F120" s="97">
        <v>9.2411951200096557E-2</v>
      </c>
      <c r="G120" s="97">
        <v>9.2254191748677661E-2</v>
      </c>
      <c r="H120" s="97">
        <v>9.2380134581072609E-2</v>
      </c>
      <c r="I120" s="97">
        <v>9.1792438581503585E-2</v>
      </c>
      <c r="J120" s="97">
        <v>9.2588048893774505E-2</v>
      </c>
      <c r="K120" s="97">
        <v>9.2133666700991559E-2</v>
      </c>
      <c r="L120" s="97">
        <v>9.2907499586209669E-2</v>
      </c>
      <c r="M120" s="97">
        <v>9.3778818359640387E-2</v>
      </c>
      <c r="N120" s="97">
        <v>9.3084248567726832E-2</v>
      </c>
      <c r="O120" s="200">
        <v>1.1113761062624279</v>
      </c>
      <c r="Q120" s="91">
        <v>2011</v>
      </c>
      <c r="R120" s="95">
        <f t="shared" si="77"/>
        <v>0.9927660541309844</v>
      </c>
      <c r="S120" s="95">
        <f t="shared" si="77"/>
        <v>1.0052102888496151</v>
      </c>
      <c r="T120" s="95">
        <f t="shared" si="77"/>
        <v>1.0041948191596841</v>
      </c>
      <c r="U120" s="95">
        <f t="shared" si="77"/>
        <v>0.99781109936810652</v>
      </c>
      <c r="V120" s="95">
        <f t="shared" si="77"/>
        <v>0.99610770354525291</v>
      </c>
      <c r="W120" s="95">
        <f t="shared" si="77"/>
        <v>0.99746756181485519</v>
      </c>
      <c r="X120" s="95">
        <f t="shared" si="77"/>
        <v>0.99112195841822881</v>
      </c>
      <c r="Y120" s="95">
        <f t="shared" si="77"/>
        <v>0.99971250098384035</v>
      </c>
      <c r="Z120" s="95">
        <f t="shared" si="77"/>
        <v>0.99480634339895901</v>
      </c>
      <c r="AA120" s="95">
        <f t="shared" si="77"/>
        <v>1.0031617458322957</v>
      </c>
      <c r="AB120" s="95">
        <f t="shared" si="77"/>
        <v>1.0125697448186439</v>
      </c>
      <c r="AC120" s="95">
        <f t="shared" si="78"/>
        <v>1.0050701796795365</v>
      </c>
    </row>
    <row r="121" spans="2:33" x14ac:dyDescent="0.2">
      <c r="B121" s="198">
        <v>2012</v>
      </c>
      <c r="C121" s="199">
        <v>9.2695064953237413E-2</v>
      </c>
      <c r="D121" s="97">
        <v>9.3814166787818315E-2</v>
      </c>
      <c r="E121" s="97">
        <v>9.313129042515976E-2</v>
      </c>
      <c r="F121" s="97">
        <v>9.1609736995614949E-2</v>
      </c>
      <c r="G121" s="97">
        <v>9.3111219193081476E-2</v>
      </c>
      <c r="H121" s="97">
        <v>9.2441904266528999E-2</v>
      </c>
      <c r="I121" s="97">
        <v>9.2904894978958055E-2</v>
      </c>
      <c r="J121" s="97">
        <v>9.3103927933313166E-2</v>
      </c>
      <c r="K121" s="97">
        <v>9.2150165937234518E-2</v>
      </c>
      <c r="L121" s="97">
        <v>9.3618628180222568E-2</v>
      </c>
      <c r="M121" s="97">
        <v>9.4299040848613902E-2</v>
      </c>
      <c r="N121" s="97">
        <v>9.3385312599470624E-2</v>
      </c>
      <c r="O121" s="200">
        <v>1.1162653530992537</v>
      </c>
      <c r="Q121" s="91">
        <v>2012</v>
      </c>
      <c r="R121" s="95">
        <f t="shared" ref="R121:AB122" si="79">+C121/AVERAGE($C121:$N121)</f>
        <v>0.996484192894182</v>
      </c>
      <c r="S121" s="95">
        <f t="shared" si="79"/>
        <v>1.0085146854447975</v>
      </c>
      <c r="T121" s="95">
        <f t="shared" si="79"/>
        <v>1.0011736743409851</v>
      </c>
      <c r="U121" s="95">
        <f t="shared" si="79"/>
        <v>0.98481677398226353</v>
      </c>
      <c r="V121" s="95">
        <f t="shared" si="79"/>
        <v>1.0009579059448144</v>
      </c>
      <c r="W121" s="95">
        <f t="shared" si="79"/>
        <v>0.99376268207055363</v>
      </c>
      <c r="X121" s="95">
        <f t="shared" si="79"/>
        <v>0.99873989338838509</v>
      </c>
      <c r="Y121" s="95">
        <f t="shared" si="79"/>
        <v>1.0008795239391588</v>
      </c>
      <c r="Z121" s="95">
        <f t="shared" si="79"/>
        <v>0.99062645649317294</v>
      </c>
      <c r="AA121" s="95">
        <f t="shared" si="79"/>
        <v>1.0064126195832763</v>
      </c>
      <c r="AB121" s="95">
        <f t="shared" si="79"/>
        <v>1.0137271456482719</v>
      </c>
      <c r="AC121" s="95">
        <f t="shared" si="78"/>
        <v>1.003904446270139</v>
      </c>
    </row>
    <row r="122" spans="2:33" x14ac:dyDescent="0.2">
      <c r="B122" s="198">
        <v>2013</v>
      </c>
      <c r="C122" s="199">
        <v>8.8851188052194358E-2</v>
      </c>
      <c r="D122" s="97">
        <v>8.8111687541106001E-2</v>
      </c>
      <c r="E122" s="97">
        <v>8.9268655101370109E-2</v>
      </c>
      <c r="F122" s="97">
        <v>8.8623195993428522E-2</v>
      </c>
      <c r="G122" s="97">
        <v>8.8678306621589723E-2</v>
      </c>
      <c r="H122" s="97">
        <v>8.8374885582711449E-2</v>
      </c>
      <c r="I122" s="97">
        <v>8.8749892328623958E-2</v>
      </c>
      <c r="J122" s="97">
        <v>8.8152704965706319E-2</v>
      </c>
      <c r="K122" s="97">
        <v>8.7548252262515502E-2</v>
      </c>
      <c r="L122" s="97">
        <v>8.8617714883314533E-2</v>
      </c>
      <c r="M122" s="97">
        <v>8.9682268611341875E-2</v>
      </c>
      <c r="N122" s="97">
        <v>8.969224507133515E-2</v>
      </c>
      <c r="O122" s="200">
        <v>1.0643509970152374</v>
      </c>
      <c r="Q122" s="91">
        <v>2013</v>
      </c>
      <c r="R122" s="359">
        <f t="shared" si="79"/>
        <v>1.001750606347267</v>
      </c>
      <c r="S122" s="359">
        <f t="shared" si="79"/>
        <v>0.99341312542420157</v>
      </c>
      <c r="T122" s="359">
        <f t="shared" si="79"/>
        <v>1.0064573286636433</v>
      </c>
      <c r="U122" s="359">
        <f t="shared" si="79"/>
        <v>0.99918011530355844</v>
      </c>
      <c r="V122" s="359">
        <f t="shared" si="79"/>
        <v>0.99980145876994209</v>
      </c>
      <c r="W122" s="359">
        <f t="shared" si="79"/>
        <v>0.99638054548405253</v>
      </c>
      <c r="X122" s="359">
        <f t="shared" si="79"/>
        <v>1.0006085501212161</v>
      </c>
      <c r="Y122" s="359">
        <f t="shared" si="79"/>
        <v>0.99387557540224836</v>
      </c>
      <c r="Z122" s="359">
        <f t="shared" si="79"/>
        <v>0.98706068777717859</v>
      </c>
      <c r="AA122" s="359">
        <f t="shared" si="79"/>
        <v>0.99911831865794776</v>
      </c>
      <c r="AB122" s="359">
        <f t="shared" si="79"/>
        <v>1.0111206043439218</v>
      </c>
      <c r="AC122" s="359">
        <f t="shared" si="78"/>
        <v>1.0112330837048233</v>
      </c>
    </row>
    <row r="123" spans="2:33" x14ac:dyDescent="0.2">
      <c r="B123" s="198">
        <v>2014</v>
      </c>
      <c r="C123" s="199">
        <v>9.04834437468338E-2</v>
      </c>
      <c r="D123" s="97">
        <v>9.1061386528538152E-2</v>
      </c>
      <c r="E123" s="97">
        <v>9.0727801724135568E-2</v>
      </c>
      <c r="F123" s="97">
        <v>8.9969328157870995E-2</v>
      </c>
      <c r="G123" s="97">
        <v>8.932532016310557E-2</v>
      </c>
      <c r="H123" s="97">
        <v>8.9422921138591321E-2</v>
      </c>
      <c r="I123" s="97">
        <v>8.8832529772618948E-2</v>
      </c>
      <c r="J123" s="97">
        <v>8.9453715885912971E-2</v>
      </c>
      <c r="K123" s="97">
        <v>8.9617805012838295E-2</v>
      </c>
      <c r="L123" s="97">
        <v>8.9755503928311595E-2</v>
      </c>
      <c r="M123" s="97">
        <v>9.0249316010747122E-2</v>
      </c>
      <c r="N123" s="97">
        <v>9.0429637714345465E-2</v>
      </c>
      <c r="O123" s="200">
        <v>1.0793287097838498</v>
      </c>
      <c r="Q123" s="91">
        <v>2014</v>
      </c>
      <c r="R123" s="95">
        <f t="shared" ref="R123:AB124" si="80">+C123/AVERAGE($C123:$N123)</f>
        <v>1.0059968896588065</v>
      </c>
      <c r="S123" s="95">
        <f t="shared" si="80"/>
        <v>1.0124224700381528</v>
      </c>
      <c r="T123" s="95">
        <f t="shared" si="80"/>
        <v>1.0087136669492101</v>
      </c>
      <c r="U123" s="95">
        <f t="shared" si="80"/>
        <v>1.0002809413924167</v>
      </c>
      <c r="V123" s="95">
        <f t="shared" si="80"/>
        <v>0.99312084654167132</v>
      </c>
      <c r="W123" s="95">
        <f t="shared" si="80"/>
        <v>0.99420597630354302</v>
      </c>
      <c r="X123" s="95">
        <f t="shared" si="80"/>
        <v>0.98764199229436456</v>
      </c>
      <c r="Y123" s="95">
        <f t="shared" si="80"/>
        <v>0.99454835297203148</v>
      </c>
      <c r="Z123" s="95">
        <f t="shared" si="80"/>
        <v>0.99637269944336571</v>
      </c>
      <c r="AA123" s="95">
        <f t="shared" si="80"/>
        <v>0.99790363897151979</v>
      </c>
      <c r="AB123" s="95">
        <f t="shared" si="80"/>
        <v>1.0033938524120694</v>
      </c>
      <c r="AC123" s="95">
        <f t="shared" si="78"/>
        <v>1.0053986730228484</v>
      </c>
    </row>
    <row r="124" spans="2:33" x14ac:dyDescent="0.2">
      <c r="B124" s="198">
        <v>2015</v>
      </c>
      <c r="C124" s="199">
        <v>8.8131099898520027E-2</v>
      </c>
      <c r="D124" s="97">
        <v>8.9191654080949367E-2</v>
      </c>
      <c r="E124" s="97">
        <v>8.8540484552714752E-2</v>
      </c>
      <c r="F124" s="97">
        <v>8.686939087694559E-2</v>
      </c>
      <c r="G124" s="97">
        <v>8.7405939478974681E-2</v>
      </c>
      <c r="H124" s="97">
        <v>8.7984195554841577E-2</v>
      </c>
      <c r="I124" s="97">
        <v>8.7858941882843933E-2</v>
      </c>
      <c r="J124" s="97">
        <v>8.8198003409772519E-2</v>
      </c>
      <c r="K124" s="97">
        <v>8.8331502159195233E-2</v>
      </c>
      <c r="L124" s="97">
        <v>8.8151588311574561E-2</v>
      </c>
      <c r="M124" s="97">
        <v>8.8389581492234123E-2</v>
      </c>
      <c r="N124" s="97">
        <v>8.9440954363800299E-2</v>
      </c>
      <c r="O124" s="200">
        <v>1.0584933360623667</v>
      </c>
      <c r="Q124" s="91">
        <v>2015</v>
      </c>
      <c r="R124" s="95">
        <f t="shared" si="80"/>
        <v>0.99913071037031809</v>
      </c>
      <c r="S124" s="95">
        <f t="shared" si="80"/>
        <v>1.0111540739150482</v>
      </c>
      <c r="T124" s="95">
        <f t="shared" si="80"/>
        <v>1.0037718504540258</v>
      </c>
      <c r="U124" s="95">
        <f t="shared" si="80"/>
        <v>0.98482688082027436</v>
      </c>
      <c r="V124" s="95">
        <f t="shared" si="80"/>
        <v>0.99090966188746632</v>
      </c>
      <c r="W124" s="95">
        <f t="shared" si="80"/>
        <v>0.99746527511051819</v>
      </c>
      <c r="X124" s="95">
        <f t="shared" si="80"/>
        <v>0.99604529067342851</v>
      </c>
      <c r="Y124" s="95">
        <f t="shared" si="80"/>
        <v>0.99988918669480442</v>
      </c>
      <c r="Z124" s="95">
        <f t="shared" si="80"/>
        <v>1.0014026444923112</v>
      </c>
      <c r="AA124" s="95">
        <f t="shared" si="80"/>
        <v>0.99936298481955455</v>
      </c>
      <c r="AB124" s="95">
        <f t="shared" si="80"/>
        <v>1.0020610822667608</v>
      </c>
      <c r="AC124" s="95">
        <f t="shared" si="78"/>
        <v>1.0139803584954878</v>
      </c>
      <c r="AG124" s="45" t="s">
        <v>305</v>
      </c>
    </row>
    <row r="125" spans="2:33" x14ac:dyDescent="0.2">
      <c r="B125" s="198">
        <v>2016</v>
      </c>
      <c r="C125" s="199">
        <v>8.4767219208261052E-2</v>
      </c>
      <c r="D125" s="97">
        <v>8.6721450782001705E-2</v>
      </c>
      <c r="E125" s="97">
        <v>8.5696332232952893E-2</v>
      </c>
      <c r="F125" s="97">
        <v>8.4857520722100954E-2</v>
      </c>
      <c r="G125" s="97">
        <v>8.5670051839703457E-2</v>
      </c>
      <c r="H125" s="97">
        <v>8.5588054007782091E-2</v>
      </c>
      <c r="I125" s="97">
        <v>8.452115882360739E-2</v>
      </c>
      <c r="J125" s="97">
        <v>8.5239998074137957E-2</v>
      </c>
      <c r="K125" s="97">
        <v>8.4772270385679804E-2</v>
      </c>
      <c r="L125" s="97">
        <v>8.5359774588261661E-2</v>
      </c>
      <c r="M125" s="97">
        <v>8.5762184746622172E-2</v>
      </c>
      <c r="N125" s="97">
        <v>8.5203220938769461E-2</v>
      </c>
      <c r="O125" s="200">
        <v>1.0241592363498806</v>
      </c>
      <c r="Q125" s="91">
        <v>2016</v>
      </c>
      <c r="R125" s="95">
        <f t="shared" ref="R125:AB126" si="81">+C125/AVERAGE($C125:$N125)</f>
        <v>0.99321140150478249</v>
      </c>
      <c r="S125" s="95">
        <f t="shared" si="81"/>
        <v>1.0161089920869528</v>
      </c>
      <c r="T125" s="95">
        <f t="shared" si="81"/>
        <v>1.0040977518891607</v>
      </c>
      <c r="U125" s="95">
        <f t="shared" si="81"/>
        <v>0.99426945783783949</v>
      </c>
      <c r="V125" s="95">
        <f t="shared" si="81"/>
        <v>1.0037898264144882</v>
      </c>
      <c r="W125" s="95">
        <f t="shared" si="81"/>
        <v>1.0028290637243393</v>
      </c>
      <c r="X125" s="95">
        <f t="shared" si="81"/>
        <v>0.99032832970203477</v>
      </c>
      <c r="Y125" s="95">
        <f t="shared" si="81"/>
        <v>0.99875091742102107</v>
      </c>
      <c r="Z125" s="95">
        <f t="shared" si="81"/>
        <v>0.9932705857867512</v>
      </c>
      <c r="AA125" s="95">
        <f t="shared" si="81"/>
        <v>1.0001543302092579</v>
      </c>
      <c r="AB125" s="95">
        <f t="shared" si="81"/>
        <v>1.0048693410483307</v>
      </c>
      <c r="AC125" s="95">
        <f t="shared" si="78"/>
        <v>0.99832000237504159</v>
      </c>
    </row>
    <row r="126" spans="2:33" x14ac:dyDescent="0.2">
      <c r="B126" s="198">
        <v>2017</v>
      </c>
      <c r="C126" s="199">
        <v>7.897691262267037E-2</v>
      </c>
      <c r="D126" s="97">
        <v>8.2336352513096636E-2</v>
      </c>
      <c r="E126" s="97">
        <v>8.1682088714570777E-2</v>
      </c>
      <c r="F126" s="97">
        <v>8.0510270883752566E-2</v>
      </c>
      <c r="G126" s="97">
        <v>8.1030770746001277E-2</v>
      </c>
      <c r="H126" s="97">
        <v>8.0982301159335676E-2</v>
      </c>
      <c r="I126" s="97">
        <v>8.036108633057916E-2</v>
      </c>
      <c r="J126" s="97">
        <v>8.0559846542016145E-2</v>
      </c>
      <c r="K126" s="97">
        <v>8.1577590061229346E-2</v>
      </c>
      <c r="L126" s="97">
        <v>8.1316941236274393E-2</v>
      </c>
      <c r="M126" s="97">
        <v>8.2647945931891301E-2</v>
      </c>
      <c r="N126" s="97">
        <v>8.154907902160824E-2</v>
      </c>
      <c r="O126" s="200">
        <v>0.973531185763026</v>
      </c>
      <c r="Q126" s="91">
        <v>2017</v>
      </c>
      <c r="R126" s="261">
        <f t="shared" si="81"/>
        <v>0.97349007954916844</v>
      </c>
      <c r="S126" s="142">
        <f t="shared" si="81"/>
        <v>1.0148994142213996</v>
      </c>
      <c r="T126" s="142">
        <f t="shared" si="81"/>
        <v>1.0068347875333938</v>
      </c>
      <c r="U126" s="142">
        <f t="shared" si="81"/>
        <v>0.99239065448921482</v>
      </c>
      <c r="V126" s="142">
        <f t="shared" si="81"/>
        <v>0.99880647191584315</v>
      </c>
      <c r="W126" s="142">
        <f t="shared" si="81"/>
        <v>0.99820902311451754</v>
      </c>
      <c r="X126" s="142">
        <f t="shared" si="81"/>
        <v>0.99055176667107292</v>
      </c>
      <c r="Y126" s="142">
        <f t="shared" si="81"/>
        <v>0.99300173701832428</v>
      </c>
      <c r="Z126" s="142">
        <f t="shared" si="81"/>
        <v>1.0055467098031317</v>
      </c>
      <c r="AA126" s="142">
        <f t="shared" si="81"/>
        <v>1.0023338842201401</v>
      </c>
      <c r="AB126" s="142">
        <f t="shared" si="81"/>
        <v>1.0187401961914249</v>
      </c>
      <c r="AC126" s="143">
        <f t="shared" si="78"/>
        <v>1.0051952752723672</v>
      </c>
      <c r="AG126" s="48" t="s">
        <v>241</v>
      </c>
    </row>
    <row r="127" spans="2:33" x14ac:dyDescent="0.2">
      <c r="B127" s="198">
        <v>2018</v>
      </c>
      <c r="C127" s="199">
        <v>8.2735162560129305E-2</v>
      </c>
      <c r="D127" s="97">
        <v>8.360820913437586E-2</v>
      </c>
      <c r="E127" s="97">
        <v>8.2945713512783528E-2</v>
      </c>
      <c r="F127" s="97">
        <v>8.2065266706318946E-2</v>
      </c>
      <c r="G127" s="97">
        <v>8.3044790372333158E-2</v>
      </c>
      <c r="H127" s="97">
        <v>8.2649221668930545E-2</v>
      </c>
      <c r="I127" s="97">
        <v>8.1703369052388675E-2</v>
      </c>
      <c r="J127" s="97">
        <v>8.2111760054085409E-2</v>
      </c>
      <c r="K127" s="97">
        <v>8.2238397174752037E-2</v>
      </c>
      <c r="L127" s="97">
        <v>8.3532845420402166E-2</v>
      </c>
      <c r="M127" s="97">
        <v>8.460718349142772E-2</v>
      </c>
      <c r="N127" s="97">
        <v>8.3582444608054737E-2</v>
      </c>
      <c r="O127" s="200">
        <v>0.99482436375598204</v>
      </c>
      <c r="Q127" s="91">
        <v>2018</v>
      </c>
      <c r="R127" s="142">
        <f t="shared" ref="R127:AB130" si="82">+C127/AVERAGE($C127:$N127)</f>
        <v>0.99798716928597297</v>
      </c>
      <c r="S127" s="142">
        <f t="shared" si="82"/>
        <v>1.0085182331326648</v>
      </c>
      <c r="T127" s="142">
        <f t="shared" si="82"/>
        <v>1.0005269255725113</v>
      </c>
      <c r="U127" s="142">
        <f t="shared" si="82"/>
        <v>0.98990659693712757</v>
      </c>
      <c r="V127" s="142">
        <f t="shared" si="82"/>
        <v>1.0017220333301327</v>
      </c>
      <c r="W127" s="142">
        <f t="shared" si="82"/>
        <v>0.99695051323696804</v>
      </c>
      <c r="X127" s="142">
        <f t="shared" si="82"/>
        <v>0.98554123154663098</v>
      </c>
      <c r="Y127" s="142">
        <f t="shared" si="82"/>
        <v>0.99046741972507291</v>
      </c>
      <c r="Z127" s="261">
        <f t="shared" si="82"/>
        <v>0.99199497122397484</v>
      </c>
      <c r="AA127" s="142">
        <f t="shared" si="82"/>
        <v>1.0076091635515079</v>
      </c>
      <c r="AB127" s="142">
        <f t="shared" si="82"/>
        <v>1.020568292139425</v>
      </c>
      <c r="AC127" s="143">
        <f t="shared" si="78"/>
        <v>1.0082074503180116</v>
      </c>
      <c r="AG127" s="48" t="s">
        <v>240</v>
      </c>
    </row>
    <row r="128" spans="2:33" x14ac:dyDescent="0.2">
      <c r="B128" s="198">
        <v>2019</v>
      </c>
      <c r="C128" s="199">
        <v>7.7577194246522985E-2</v>
      </c>
      <c r="D128" s="97">
        <v>7.8099199315517481E-2</v>
      </c>
      <c r="E128" s="97">
        <v>7.6611605336051422E-2</v>
      </c>
      <c r="F128" s="97">
        <v>8.1579170692678643E-2</v>
      </c>
      <c r="G128" s="97">
        <v>8.131787416472587E-2</v>
      </c>
      <c r="H128" s="97">
        <v>8.1008872111495461E-2</v>
      </c>
      <c r="I128" s="97">
        <v>8.1171496607869958E-2</v>
      </c>
      <c r="J128" s="97">
        <v>8.1210773777113707E-2</v>
      </c>
      <c r="K128" s="97">
        <v>8.0369967243947946E-2</v>
      </c>
      <c r="L128" s="97">
        <v>8.1338303071432888E-2</v>
      </c>
      <c r="M128" s="97">
        <v>8.1634975186229794E-2</v>
      </c>
      <c r="N128" s="97">
        <v>8.1960039335597173E-2</v>
      </c>
      <c r="O128" s="200">
        <v>0.96387947108918326</v>
      </c>
      <c r="Q128" s="91">
        <v>2019</v>
      </c>
      <c r="R128" s="261">
        <f t="shared" si="82"/>
        <v>0.96581197014843523</v>
      </c>
      <c r="S128" s="142">
        <f t="shared" si="82"/>
        <v>0.97231077110417663</v>
      </c>
      <c r="T128" s="142">
        <f t="shared" si="82"/>
        <v>0.95379068815913692</v>
      </c>
      <c r="U128" s="261">
        <f t="shared" si="82"/>
        <v>1.0156353337476216</v>
      </c>
      <c r="V128" s="142">
        <f t="shared" si="82"/>
        <v>1.0123822731425545</v>
      </c>
      <c r="W128" s="142">
        <f t="shared" si="82"/>
        <v>1.0085352935668044</v>
      </c>
      <c r="X128" s="142">
        <f t="shared" si="82"/>
        <v>1.0105599180297455</v>
      </c>
      <c r="Y128" s="142">
        <f t="shared" si="82"/>
        <v>1.011048906585952</v>
      </c>
      <c r="Z128" s="142">
        <f t="shared" si="82"/>
        <v>1.0005811264322904</v>
      </c>
      <c r="AA128" s="142">
        <f t="shared" si="82"/>
        <v>1.0126366066851158</v>
      </c>
      <c r="AB128" s="142">
        <f t="shared" si="82"/>
        <v>1.0163300823574837</v>
      </c>
      <c r="AC128" s="143">
        <f t="shared" si="78"/>
        <v>1.0203770300406838</v>
      </c>
      <c r="AG128" s="45" t="s">
        <v>306</v>
      </c>
    </row>
    <row r="129" spans="2:30" x14ac:dyDescent="0.2">
      <c r="B129" s="198">
        <v>2020</v>
      </c>
      <c r="C129" s="199">
        <v>7.3699008278607439E-2</v>
      </c>
      <c r="D129" s="97">
        <v>8.0995166307060981E-2</v>
      </c>
      <c r="E129" s="97">
        <v>8.0079904026700843E-2</v>
      </c>
      <c r="F129" s="97">
        <v>7.9658537443892716E-2</v>
      </c>
      <c r="G129" s="97">
        <v>8.08463986194186E-2</v>
      </c>
      <c r="H129" s="97">
        <v>5.9803874873445323E-2</v>
      </c>
      <c r="I129" s="97">
        <v>6.0365119253392857E-2</v>
      </c>
      <c r="J129" s="97">
        <v>5.8826028119391846E-2</v>
      </c>
      <c r="K129" s="97">
        <v>7.5097702249645779E-2</v>
      </c>
      <c r="L129" s="97">
        <v>7.5582487531334397E-2</v>
      </c>
      <c r="M129" s="97">
        <v>7.5056809763674417E-2</v>
      </c>
      <c r="N129" s="97">
        <v>7.5963556232598969E-2</v>
      </c>
      <c r="O129" s="200">
        <v>0.87597459269916422</v>
      </c>
      <c r="Q129" s="91">
        <v>2020</v>
      </c>
      <c r="R129" s="261">
        <f t="shared" si="82"/>
        <v>1.0096047382130118</v>
      </c>
      <c r="S129" s="142">
        <f t="shared" si="82"/>
        <v>1.1095550074002267</v>
      </c>
      <c r="T129" s="142">
        <f t="shared" si="82"/>
        <v>1.0970168042881034</v>
      </c>
      <c r="U129" s="142">
        <f t="shared" si="82"/>
        <v>1.0912444918993192</v>
      </c>
      <c r="V129" s="142">
        <f t="shared" si="82"/>
        <v>1.1075170347619934</v>
      </c>
      <c r="W129" s="261">
        <f t="shared" si="82"/>
        <v>0.81925492412975165</v>
      </c>
      <c r="X129" s="261">
        <f t="shared" si="82"/>
        <v>0.82694342630264905</v>
      </c>
      <c r="Y129" s="261">
        <f t="shared" si="82"/>
        <v>0.80585937459390844</v>
      </c>
      <c r="Z129" s="142">
        <f t="shared" si="82"/>
        <v>1.0287654853309642</v>
      </c>
      <c r="AA129" s="142">
        <f t="shared" si="82"/>
        <v>1.035406572217215</v>
      </c>
      <c r="AB129" s="142">
        <f t="shared" si="82"/>
        <v>1.0282052980427183</v>
      </c>
      <c r="AC129" s="143">
        <f t="shared" si="78"/>
        <v>1.0406268428201382</v>
      </c>
    </row>
    <row r="130" spans="2:30" x14ac:dyDescent="0.2">
      <c r="B130" s="198">
        <v>2021</v>
      </c>
      <c r="C130" s="199">
        <v>8.0951390100061665E-2</v>
      </c>
      <c r="D130" s="97">
        <v>8.3373631600815595E-2</v>
      </c>
      <c r="E130" s="97">
        <v>8.2194870003183651E-2</v>
      </c>
      <c r="F130" s="97">
        <v>8.1660963380080429E-2</v>
      </c>
      <c r="G130" s="97">
        <v>8.1253868861221379E-2</v>
      </c>
      <c r="H130" s="97">
        <v>8.1403667879476935E-2</v>
      </c>
      <c r="I130" s="97">
        <v>8.179345342371129E-2</v>
      </c>
      <c r="J130" s="97">
        <v>8.0871004103340818E-2</v>
      </c>
      <c r="K130" s="97">
        <v>9.3534750940064373E-2</v>
      </c>
      <c r="L130" s="97">
        <v>9.3622820054061487E-2</v>
      </c>
      <c r="M130" s="97">
        <v>9.4096184317066928E-2</v>
      </c>
      <c r="N130" s="97">
        <v>9.3747247427932459E-2</v>
      </c>
      <c r="O130" s="200">
        <v>1.028503852091017</v>
      </c>
      <c r="Q130" s="91">
        <v>2021</v>
      </c>
      <c r="R130" s="406">
        <f t="shared" si="82"/>
        <v>0.9444949372097976</v>
      </c>
      <c r="S130" s="406">
        <f t="shared" si="82"/>
        <v>0.97275627813715748</v>
      </c>
      <c r="T130" s="406">
        <f t="shared" si="82"/>
        <v>0.95900315592684648</v>
      </c>
      <c r="U130" s="406">
        <f t="shared" si="82"/>
        <v>0.95277383606167243</v>
      </c>
      <c r="V130" s="406">
        <f t="shared" si="82"/>
        <v>0.94802408795292514</v>
      </c>
      <c r="W130" s="406">
        <f t="shared" si="82"/>
        <v>0.94977185799327257</v>
      </c>
      <c r="X130" s="406">
        <f t="shared" si="82"/>
        <v>0.95431965479666103</v>
      </c>
      <c r="Y130" s="406">
        <f t="shared" si="82"/>
        <v>0.94355703896207688</v>
      </c>
      <c r="Z130" s="406">
        <f t="shared" si="82"/>
        <v>1.0913104593617455</v>
      </c>
      <c r="AA130" s="406">
        <f t="shared" si="82"/>
        <v>1.0923379998671279</v>
      </c>
      <c r="AB130" s="406">
        <f t="shared" si="82"/>
        <v>1.0978609457895148</v>
      </c>
      <c r="AC130" s="407">
        <f t="shared" si="78"/>
        <v>1.0937897479412027</v>
      </c>
    </row>
    <row r="131" spans="2:30" x14ac:dyDescent="0.2">
      <c r="B131" s="198">
        <v>2022</v>
      </c>
      <c r="C131" s="199">
        <v>7.9523871690116224E-2</v>
      </c>
      <c r="D131" s="97">
        <v>8.1851947976150891E-2</v>
      </c>
      <c r="E131" s="97">
        <v>8.0417132041206874E-2</v>
      </c>
      <c r="F131" s="97">
        <v>9.1701552674875605E-2</v>
      </c>
      <c r="G131" s="97">
        <v>9.0719224142181851E-2</v>
      </c>
      <c r="H131" s="97">
        <v>9.0832274460455498E-2</v>
      </c>
      <c r="I131" s="97">
        <v>9.062724883812584E-2</v>
      </c>
      <c r="J131" s="97">
        <v>9.0988683947652554E-2</v>
      </c>
      <c r="K131" s="97">
        <v>9.177097455997503E-2</v>
      </c>
      <c r="L131" s="97">
        <v>9.3012431358244316E-2</v>
      </c>
      <c r="M131" s="97">
        <v>9.4095256678866271E-2</v>
      </c>
      <c r="N131" s="97">
        <v>9.2859067942746884E-2</v>
      </c>
      <c r="O131" s="200">
        <v>1.0683996663105981</v>
      </c>
      <c r="Q131" s="91">
        <v>2022</v>
      </c>
      <c r="R131" s="261">
        <f t="shared" ref="R131:R132" si="83">+C131/AVERAGE($C131:$N131)</f>
        <v>0.8931923982873754</v>
      </c>
      <c r="S131" s="142">
        <f t="shared" ref="S131:S132" si="84">+D131/AVERAGE($C131:$N131)</f>
        <v>0.91934077357551813</v>
      </c>
      <c r="T131" s="142">
        <f t="shared" ref="T131:T132" si="85">+E131/AVERAGE($C131:$N131)</f>
        <v>0.90322527694794541</v>
      </c>
      <c r="U131" s="261">
        <f t="shared" ref="U131:U132" si="86">+F131/AVERAGE($C131:$N131)</f>
        <v>1.0299690900302105</v>
      </c>
      <c r="V131" s="142">
        <f t="shared" ref="V131:V132" si="87">+G131/AVERAGE($C131:$N131)</f>
        <v>1.0189358196501932</v>
      </c>
      <c r="W131" s="142">
        <f t="shared" ref="W131:W132" si="88">+H131/AVERAGE($C131:$N131)</f>
        <v>1.0202055727791588</v>
      </c>
      <c r="X131" s="142">
        <f t="shared" ref="X131:X132" si="89">+I131/AVERAGE($C131:$N131)</f>
        <v>1.0179027758525632</v>
      </c>
      <c r="Y131" s="142">
        <f t="shared" ref="Y131:Y132" si="90">+J131/AVERAGE($C131:$N131)</f>
        <v>1.0219623253367913</v>
      </c>
      <c r="Z131" s="142">
        <f t="shared" ref="Z131:Z132" si="91">+K131/AVERAGE($C131:$N131)</f>
        <v>1.0307488194212442</v>
      </c>
      <c r="AA131" s="142">
        <f t="shared" ref="AA131:AA132" si="92">+L131/AVERAGE($C131:$N131)</f>
        <v>1.0446925541948384</v>
      </c>
      <c r="AB131" s="142">
        <f t="shared" ref="AB131:AB132" si="93">+M131/AVERAGE($C131:$N131)</f>
        <v>1.0568545795653013</v>
      </c>
      <c r="AC131" s="143">
        <f t="shared" si="78"/>
        <v>1.0429700143588569</v>
      </c>
    </row>
    <row r="132" spans="2:30" x14ac:dyDescent="0.2">
      <c r="B132" s="198">
        <v>2023</v>
      </c>
      <c r="C132" s="199">
        <v>9.902187320245813E-2</v>
      </c>
      <c r="D132" s="97">
        <v>0.10167317577154587</v>
      </c>
      <c r="E132" s="97">
        <v>9.9986053070870731E-2</v>
      </c>
      <c r="F132" s="97">
        <v>0.10686527704206546</v>
      </c>
      <c r="G132" s="97"/>
      <c r="H132" s="97"/>
      <c r="I132" s="97"/>
      <c r="J132" s="97"/>
      <c r="K132" s="97"/>
      <c r="L132" s="97"/>
      <c r="M132" s="97"/>
      <c r="N132" s="97"/>
      <c r="O132" s="200">
        <v>0.40754637908694019</v>
      </c>
      <c r="Q132" s="91">
        <v>2023</v>
      </c>
      <c r="R132" s="142">
        <f t="shared" si="83"/>
        <v>0.97188323374929753</v>
      </c>
      <c r="S132" s="142">
        <f t="shared" si="84"/>
        <v>0.99790532797109066</v>
      </c>
      <c r="T132" s="142">
        <f t="shared" si="85"/>
        <v>0.98134649896659853</v>
      </c>
      <c r="U132" s="142">
        <f t="shared" si="86"/>
        <v>1.0488649393130132</v>
      </c>
      <c r="V132" s="142">
        <f t="shared" si="87"/>
        <v>0</v>
      </c>
      <c r="W132" s="142">
        <f t="shared" si="88"/>
        <v>0</v>
      </c>
      <c r="X132" s="142">
        <f t="shared" si="89"/>
        <v>0</v>
      </c>
      <c r="Y132" s="142">
        <f t="shared" si="90"/>
        <v>0</v>
      </c>
      <c r="Z132" s="142">
        <f t="shared" si="91"/>
        <v>0</v>
      </c>
      <c r="AA132" s="142">
        <f t="shared" si="92"/>
        <v>0</v>
      </c>
      <c r="AB132" s="142">
        <f t="shared" si="93"/>
        <v>0</v>
      </c>
      <c r="AC132" s="143">
        <f t="shared" si="78"/>
        <v>0</v>
      </c>
    </row>
    <row r="133" spans="2:30" x14ac:dyDescent="0.2">
      <c r="B133" s="201" t="s">
        <v>51</v>
      </c>
      <c r="C133" s="202">
        <v>2.5120200963290831</v>
      </c>
      <c r="D133" s="203">
        <v>2.5444540721064484</v>
      </c>
      <c r="E133" s="203">
        <v>2.5244492324296237</v>
      </c>
      <c r="F133" s="203">
        <v>2.5672531202629667</v>
      </c>
      <c r="G133" s="203">
        <v>2.4429754724671646</v>
      </c>
      <c r="H133" s="203">
        <v>2.4458951330794387</v>
      </c>
      <c r="I133" s="203">
        <v>2.4116557248854811</v>
      </c>
      <c r="J133" s="203">
        <v>2.4430226257514316</v>
      </c>
      <c r="K133" s="203">
        <v>2.4635423294747216</v>
      </c>
      <c r="L133" s="203">
        <v>2.4785234033766619</v>
      </c>
      <c r="M133" s="203">
        <v>2.4735404754326717</v>
      </c>
      <c r="N133" s="203">
        <v>2.4524758153531185</v>
      </c>
      <c r="O133" s="204">
        <v>29.759807500948813</v>
      </c>
    </row>
    <row r="134" spans="2:30" x14ac:dyDescent="0.2">
      <c r="Q134" s="259" t="s">
        <v>223</v>
      </c>
      <c r="R134" s="98">
        <f t="shared" ref="R134:AC134" si="94">AVERAGE(R99:R117)</f>
        <v>0.98114239729269148</v>
      </c>
      <c r="S134" s="98">
        <f t="shared" si="94"/>
        <v>0.98874262173200367</v>
      </c>
      <c r="T134" s="98">
        <f t="shared" si="94"/>
        <v>0.98252612692334373</v>
      </c>
      <c r="U134" s="98">
        <f t="shared" si="94"/>
        <v>1.0052518103200268</v>
      </c>
      <c r="V134" s="98">
        <f t="shared" si="94"/>
        <v>0.99616159893277256</v>
      </c>
      <c r="W134" s="98">
        <f t="shared" si="94"/>
        <v>1.0156420809426621</v>
      </c>
      <c r="X134" s="98">
        <f t="shared" si="94"/>
        <v>0.99440144704648592</v>
      </c>
      <c r="Y134" s="98">
        <f t="shared" si="94"/>
        <v>1.0189074768563069</v>
      </c>
      <c r="Z134" s="98">
        <f t="shared" si="94"/>
        <v>1.010533192612401</v>
      </c>
      <c r="AA134" s="98">
        <f t="shared" si="94"/>
        <v>1.0149239333471047</v>
      </c>
      <c r="AB134" s="98">
        <f t="shared" si="94"/>
        <v>1.0031973481956</v>
      </c>
      <c r="AC134" s="98">
        <f t="shared" si="94"/>
        <v>0.98856996579860057</v>
      </c>
    </row>
    <row r="135" spans="2:30" x14ac:dyDescent="0.2">
      <c r="Q135" t="s">
        <v>225</v>
      </c>
      <c r="R135" s="98">
        <f t="shared" ref="R135:AC135" si="95">AVERAGE(R119:R131)</f>
        <v>0.98262141875133979</v>
      </c>
      <c r="S135" s="98">
        <f t="shared" si="95"/>
        <v>1.0047409353513834</v>
      </c>
      <c r="T135" s="98">
        <f t="shared" si="95"/>
        <v>0.99654233237653089</v>
      </c>
      <c r="U135" s="98">
        <f t="shared" si="95"/>
        <v>1.001946233928676</v>
      </c>
      <c r="V135" s="98">
        <f t="shared" si="95"/>
        <v>1.0052183400488131</v>
      </c>
      <c r="W135" s="98">
        <f t="shared" si="95"/>
        <v>0.9821616718706303</v>
      </c>
      <c r="X135" s="98">
        <f t="shared" si="95"/>
        <v>0.98043018249014413</v>
      </c>
      <c r="Y135" s="98">
        <f t="shared" si="95"/>
        <v>0.98003637280646339</v>
      </c>
      <c r="Z135" s="98">
        <f t="shared" si="95"/>
        <v>1.0079620845889257</v>
      </c>
      <c r="AA135" s="98">
        <f t="shared" si="95"/>
        <v>1.0160070426449352</v>
      </c>
      <c r="AB135" s="98">
        <f t="shared" si="95"/>
        <v>1.0224055672652279</v>
      </c>
      <c r="AC135" s="98">
        <f t="shared" si="95"/>
        <v>1.01992781787693</v>
      </c>
    </row>
    <row r="136" spans="2:30" x14ac:dyDescent="0.2">
      <c r="Q136" s="259" t="s">
        <v>224</v>
      </c>
      <c r="R136" s="262">
        <f t="shared" ref="R136:AC136" si="96">AVERAGE(R99:R121)</f>
        <v>0.98323241326152833</v>
      </c>
      <c r="S136" s="262">
        <f t="shared" si="96"/>
        <v>0.99169376515638885</v>
      </c>
      <c r="T136" s="262">
        <f t="shared" si="96"/>
        <v>0.98543674982065721</v>
      </c>
      <c r="U136" s="262">
        <f t="shared" si="96"/>
        <v>1.0033912744833655</v>
      </c>
      <c r="V136" s="262">
        <f t="shared" si="96"/>
        <v>0.99635905845409267</v>
      </c>
      <c r="W136" s="262">
        <f t="shared" si="96"/>
        <v>1.0127951466720839</v>
      </c>
      <c r="X136" s="262">
        <f t="shared" si="96"/>
        <v>0.99448986046657939</v>
      </c>
      <c r="Y136" s="262">
        <f t="shared" si="96"/>
        <v>1.0157615487291649</v>
      </c>
      <c r="Z136" s="262">
        <f t="shared" si="96"/>
        <v>1.0080265259190317</v>
      </c>
      <c r="AA136" s="262">
        <f t="shared" si="96"/>
        <v>1.0136404652084055</v>
      </c>
      <c r="AB136" s="262">
        <f t="shared" si="96"/>
        <v>1.0041826234548823</v>
      </c>
      <c r="AC136" s="262">
        <f t="shared" si="96"/>
        <v>0.99099056837381982</v>
      </c>
    </row>
    <row r="137" spans="2:30" x14ac:dyDescent="0.2">
      <c r="Q137" t="s">
        <v>226</v>
      </c>
      <c r="R137" s="262">
        <f>AVERAGE(R123:R132)</f>
        <v>0.9754803527976964</v>
      </c>
      <c r="S137" s="262">
        <f t="shared" ref="S137:U137" si="97">AVERAGE(S123:S132)</f>
        <v>1.0034971341582388</v>
      </c>
      <c r="T137" s="262">
        <f t="shared" si="97"/>
        <v>0.99183274066869309</v>
      </c>
      <c r="U137" s="262">
        <f t="shared" si="97"/>
        <v>1.010016222252871</v>
      </c>
      <c r="V137" s="262">
        <f>AVERAGE(V123:V131)</f>
        <v>1.0083564506219187</v>
      </c>
      <c r="W137" s="262">
        <f t="shared" ref="W137:AC137" si="98">AVERAGE(W123:W131)</f>
        <v>0.97638083332876369</v>
      </c>
      <c r="X137" s="262">
        <f t="shared" si="98"/>
        <v>0.97331493176323902</v>
      </c>
      <c r="Y137" s="262">
        <f t="shared" si="98"/>
        <v>0.97323169547888688</v>
      </c>
      <c r="Z137" s="262">
        <f t="shared" si="98"/>
        <v>1.0155548334773088</v>
      </c>
      <c r="AA137" s="262">
        <f t="shared" si="98"/>
        <v>1.021381970526253</v>
      </c>
      <c r="AB137" s="262">
        <f t="shared" si="98"/>
        <v>1.0276537410903366</v>
      </c>
      <c r="AC137" s="262">
        <f t="shared" si="98"/>
        <v>1.0254294882938488</v>
      </c>
    </row>
    <row r="138" spans="2:30" x14ac:dyDescent="0.2">
      <c r="Q138" s="51" t="s">
        <v>300</v>
      </c>
      <c r="R138" s="352">
        <f>AVERAGE(R99:R129)</f>
        <v>0.98593655522771295</v>
      </c>
      <c r="S138" s="352">
        <f t="shared" ref="S138:AC138" si="99">AVERAGE(S99:S129)</f>
        <v>0.99852149735877938</v>
      </c>
      <c r="T138" s="352">
        <f t="shared" si="99"/>
        <v>0.99202727665212154</v>
      </c>
      <c r="U138" s="352">
        <f t="shared" si="99"/>
        <v>1.0047447503687139</v>
      </c>
      <c r="V138" s="352">
        <f t="shared" si="99"/>
        <v>1.0009316297584709</v>
      </c>
      <c r="W138" s="352">
        <f t="shared" si="99"/>
        <v>1.003177461381878</v>
      </c>
      <c r="X138" s="352">
        <f t="shared" si="99"/>
        <v>0.98889991452019621</v>
      </c>
      <c r="Y138" s="352">
        <f t="shared" si="99"/>
        <v>1.0044731847484996</v>
      </c>
      <c r="Z138" s="352">
        <f t="shared" si="99"/>
        <v>1.0060526160169554</v>
      </c>
      <c r="AA138" s="352">
        <f t="shared" si="99"/>
        <v>1.011820524463906</v>
      </c>
      <c r="AB138" s="352">
        <f t="shared" si="99"/>
        <v>1.0065768821603183</v>
      </c>
      <c r="AC138" s="352">
        <f t="shared" si="99"/>
        <v>0.99683770734244803</v>
      </c>
    </row>
    <row r="139" spans="2:30" x14ac:dyDescent="0.2">
      <c r="Q139" s="45" t="s">
        <v>336</v>
      </c>
      <c r="R139" s="352">
        <f>AVERAGE(R131:R132)</f>
        <v>0.93253781601833641</v>
      </c>
      <c r="S139" s="352">
        <f t="shared" ref="S139:U139" si="100">AVERAGE(S131:S132)</f>
        <v>0.95862305077330445</v>
      </c>
      <c r="T139" s="352">
        <f t="shared" si="100"/>
        <v>0.94228588795727197</v>
      </c>
      <c r="U139" s="352">
        <f t="shared" si="100"/>
        <v>1.0394170146716117</v>
      </c>
      <c r="V139" s="352">
        <f>AVERAGE(V131)</f>
        <v>1.0189358196501932</v>
      </c>
      <c r="W139" s="352">
        <f t="shared" ref="W139:AC139" si="101">AVERAGE(W131)</f>
        <v>1.0202055727791588</v>
      </c>
      <c r="X139" s="352">
        <f t="shared" si="101"/>
        <v>1.0179027758525632</v>
      </c>
      <c r="Y139" s="352">
        <f t="shared" si="101"/>
        <v>1.0219623253367913</v>
      </c>
      <c r="Z139" s="352">
        <f t="shared" si="101"/>
        <v>1.0307488194212442</v>
      </c>
      <c r="AA139" s="352">
        <f t="shared" si="101"/>
        <v>1.0446925541948384</v>
      </c>
      <c r="AB139" s="352">
        <f t="shared" si="101"/>
        <v>1.0568545795653013</v>
      </c>
      <c r="AC139" s="352">
        <f t="shared" si="101"/>
        <v>1.0429700143588569</v>
      </c>
    </row>
    <row r="140" spans="2:30" x14ac:dyDescent="0.2">
      <c r="Q140" s="45"/>
      <c r="R140" s="45"/>
      <c r="S140" s="45"/>
      <c r="T140" s="45"/>
      <c r="U140" s="45"/>
      <c r="V140" s="45"/>
      <c r="W140" s="45"/>
      <c r="X140" s="45"/>
      <c r="Y140" s="45"/>
      <c r="Z140" s="45"/>
      <c r="AA140" s="45"/>
      <c r="AB140" s="45"/>
      <c r="AC140" s="45"/>
      <c r="AD140" s="45"/>
    </row>
    <row r="141" spans="2:30" ht="13.5" thickBot="1" x14ac:dyDescent="0.25">
      <c r="Q141" s="45"/>
      <c r="R141" s="45"/>
      <c r="S141" s="45"/>
      <c r="T141" s="45"/>
      <c r="U141" s="45"/>
      <c r="V141" s="45"/>
      <c r="W141" s="45"/>
      <c r="X141" s="45"/>
      <c r="Y141" s="45"/>
      <c r="Z141" s="45"/>
      <c r="AA141" s="45"/>
      <c r="AB141" s="45"/>
      <c r="AC141" s="45"/>
      <c r="AD141" s="45"/>
    </row>
    <row r="142" spans="2:30" ht="18.75" thickBot="1" x14ac:dyDescent="0.25">
      <c r="B142" s="481" t="s">
        <v>308</v>
      </c>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3"/>
      <c r="AD142" s="45"/>
    </row>
    <row r="143" spans="2:30" x14ac:dyDescent="0.2">
      <c r="Q143" s="45"/>
      <c r="R143" s="45"/>
      <c r="S143" s="45"/>
      <c r="T143" s="45"/>
      <c r="U143" s="45"/>
      <c r="V143" s="45"/>
      <c r="W143" s="45"/>
      <c r="X143" s="45"/>
      <c r="Y143" s="45"/>
      <c r="Z143" s="45"/>
      <c r="AA143" s="45"/>
      <c r="AB143" s="45"/>
      <c r="AC143" s="45"/>
      <c r="AD143" s="45"/>
    </row>
    <row r="144" spans="2:30" x14ac:dyDescent="0.2">
      <c r="B144" s="187" t="s">
        <v>61</v>
      </c>
      <c r="C144" s="187" t="s">
        <v>1</v>
      </c>
      <c r="D144" s="188"/>
      <c r="E144" s="188"/>
      <c r="F144" s="188"/>
      <c r="G144" s="188"/>
      <c r="H144" s="188"/>
      <c r="I144" s="188"/>
      <c r="J144" s="188"/>
      <c r="K144" s="188"/>
      <c r="L144" s="188"/>
      <c r="M144" s="188"/>
      <c r="N144" s="188"/>
      <c r="O144" s="189"/>
    </row>
    <row r="145" spans="2:41" x14ac:dyDescent="0.2">
      <c r="B145" s="187" t="s">
        <v>0</v>
      </c>
      <c r="C145" s="190">
        <v>1</v>
      </c>
      <c r="D145" s="192">
        <v>2</v>
      </c>
      <c r="E145" s="192">
        <v>3</v>
      </c>
      <c r="F145" s="192">
        <v>4</v>
      </c>
      <c r="G145" s="192">
        <v>5</v>
      </c>
      <c r="H145" s="192">
        <v>6</v>
      </c>
      <c r="I145" s="192">
        <v>7</v>
      </c>
      <c r="J145" s="192">
        <v>8</v>
      </c>
      <c r="K145" s="192">
        <v>9</v>
      </c>
      <c r="L145" s="192">
        <v>10</v>
      </c>
      <c r="M145" s="192">
        <v>11</v>
      </c>
      <c r="N145" s="192">
        <v>12</v>
      </c>
      <c r="O145" s="191" t="s">
        <v>51</v>
      </c>
      <c r="Q145" s="89"/>
      <c r="R145" s="89">
        <v>1</v>
      </c>
      <c r="S145" s="90">
        <v>2</v>
      </c>
      <c r="T145" s="90">
        <v>3</v>
      </c>
      <c r="U145" s="90">
        <v>4</v>
      </c>
      <c r="V145" s="90">
        <v>5</v>
      </c>
      <c r="W145" s="90">
        <v>6</v>
      </c>
      <c r="X145" s="90">
        <v>7</v>
      </c>
      <c r="Y145" s="90">
        <v>8</v>
      </c>
      <c r="Z145" s="90">
        <v>9</v>
      </c>
      <c r="AA145" s="90">
        <v>10</v>
      </c>
      <c r="AB145" s="90">
        <v>11</v>
      </c>
      <c r="AC145" s="90">
        <v>12</v>
      </c>
      <c r="AF145" s="6" t="s">
        <v>309</v>
      </c>
      <c r="AO145" s="6" t="str">
        <f>AF145</f>
        <v>Industrial: Phosphate</v>
      </c>
    </row>
    <row r="146" spans="2:41" x14ac:dyDescent="0.2">
      <c r="B146" s="190">
        <v>1990</v>
      </c>
      <c r="C146" s="195">
        <v>4.4542770910932429E-2</v>
      </c>
      <c r="D146" s="196">
        <v>3.8518320929406775E-2</v>
      </c>
      <c r="E146" s="196">
        <v>3.7405594089175181E-2</v>
      </c>
      <c r="F146" s="196">
        <v>3.9005790204097647E-2</v>
      </c>
      <c r="G146" s="196">
        <v>3.9260033131445431E-2</v>
      </c>
      <c r="H146" s="196">
        <v>4.02368009127856E-2</v>
      </c>
      <c r="I146" s="196">
        <v>4.6493651807201899E-2</v>
      </c>
      <c r="J146" s="196">
        <v>4.1321896878221548E-2</v>
      </c>
      <c r="K146" s="196">
        <v>4.0593193995708744E-2</v>
      </c>
      <c r="L146" s="196">
        <v>4.1784264096803012E-2</v>
      </c>
      <c r="M146" s="196">
        <v>4.3231694038700301E-2</v>
      </c>
      <c r="N146" s="196">
        <v>4.3507050009897422E-2</v>
      </c>
      <c r="O146" s="197">
        <v>0.49590106100437598</v>
      </c>
      <c r="Q146" s="89">
        <v>1990</v>
      </c>
      <c r="R146" s="95">
        <f>+C146/AVERAGE($C146:$N146)</f>
        <v>1.0778626886754583</v>
      </c>
      <c r="S146" s="95">
        <f t="shared" ref="S146:S164" si="102">+D146/AVERAGE($C146:$N146)</f>
        <v>0.93208078687454665</v>
      </c>
      <c r="T146" s="95">
        <f t="shared" ref="T146:T164" si="103">+E146/AVERAGE($C146:$N146)</f>
        <v>0.9051546051564936</v>
      </c>
      <c r="U146" s="95">
        <f t="shared" ref="U146:U164" si="104">+F146/AVERAGE($C146:$N146)</f>
        <v>0.94387675134464255</v>
      </c>
      <c r="V146" s="95">
        <f t="shared" ref="V146:V164" si="105">+G146/AVERAGE($C146:$N146)</f>
        <v>0.95002901712522836</v>
      </c>
      <c r="W146" s="95">
        <f t="shared" ref="W146:W164" si="106">+H146/AVERAGE($C146:$N146)</f>
        <v>0.97366521050691301</v>
      </c>
      <c r="X146" s="95">
        <f t="shared" ref="X146:X164" si="107">+I146/AVERAGE($C146:$N146)</f>
        <v>1.1250708368246454</v>
      </c>
      <c r="Y146" s="95">
        <f t="shared" ref="Y146:Y164" si="108">+J146/AVERAGE($C146:$N146)</f>
        <v>0.99992276994600537</v>
      </c>
      <c r="Z146" s="95">
        <f t="shared" ref="Z146:Z164" si="109">+K146/AVERAGE($C146:$N146)</f>
        <v>0.98228934409197899</v>
      </c>
      <c r="AA146" s="95">
        <f t="shared" ref="AA146:AA164" si="110">+L146/AVERAGE($C146:$N146)</f>
        <v>1.011111305440848</v>
      </c>
      <c r="AB146" s="95">
        <f t="shared" ref="AB146:AB164" si="111">+M146/AVERAGE($C146:$N146)</f>
        <v>1.0461367584366306</v>
      </c>
      <c r="AC146" s="95">
        <f t="shared" ref="AC146:AC164" si="112">+N146/AVERAGE($C146:$N146)</f>
        <v>1.0527999255766103</v>
      </c>
      <c r="AH146" t="s">
        <v>311</v>
      </c>
    </row>
    <row r="147" spans="2:41" ht="15" x14ac:dyDescent="0.25">
      <c r="B147" s="198">
        <v>1991</v>
      </c>
      <c r="C147" s="199">
        <v>4.044797761240345E-2</v>
      </c>
      <c r="D147" s="97">
        <v>4.103243523731865E-2</v>
      </c>
      <c r="E147" s="97">
        <v>4.0632164161600537E-2</v>
      </c>
      <c r="F147" s="97">
        <v>4.046030967750662E-2</v>
      </c>
      <c r="G147" s="97">
        <v>4.0928624131416569E-2</v>
      </c>
      <c r="H147" s="97">
        <v>4.6113747878039339E-2</v>
      </c>
      <c r="I147" s="97">
        <v>3.9050627775558726E-2</v>
      </c>
      <c r="J147" s="97">
        <v>4.0306978392049768E-2</v>
      </c>
      <c r="K147" s="97">
        <v>4.0522955752271758E-2</v>
      </c>
      <c r="L147" s="97">
        <v>4.1241388501227182E-2</v>
      </c>
      <c r="M147" s="97">
        <v>4.0540041584810074E-2</v>
      </c>
      <c r="N147" s="97">
        <v>4.0151029185712166E-2</v>
      </c>
      <c r="O147" s="200">
        <v>0.49142827988991483</v>
      </c>
      <c r="Q147" s="91">
        <v>1991</v>
      </c>
      <c r="R147" s="95">
        <f t="shared" ref="R147:R164" si="113">+C147/AVERAGE($C147:$N147)</f>
        <v>0.98768376019705406</v>
      </c>
      <c r="S147" s="95">
        <f t="shared" si="102"/>
        <v>1.0019554083418321</v>
      </c>
      <c r="T147" s="95">
        <f t="shared" si="103"/>
        <v>0.99218134139213743</v>
      </c>
      <c r="U147" s="95">
        <f t="shared" si="104"/>
        <v>0.98798489219798646</v>
      </c>
      <c r="V147" s="95">
        <f t="shared" si="105"/>
        <v>0.99942048448457255</v>
      </c>
      <c r="W147" s="95">
        <f t="shared" si="106"/>
        <v>1.1260340464338596</v>
      </c>
      <c r="X147" s="95">
        <f t="shared" si="107"/>
        <v>0.9535624067293762</v>
      </c>
      <c r="Y147" s="95">
        <f t="shared" si="108"/>
        <v>0.9842407539365613</v>
      </c>
      <c r="Z147" s="95">
        <f t="shared" si="109"/>
        <v>0.98951462283813207</v>
      </c>
      <c r="AA147" s="95">
        <f t="shared" si="110"/>
        <v>1.0070577585107399</v>
      </c>
      <c r="AB147" s="95">
        <f t="shared" si="111"/>
        <v>0.98993183527553141</v>
      </c>
      <c r="AC147" s="95">
        <f t="shared" si="112"/>
        <v>0.98043268966221697</v>
      </c>
      <c r="AF147" s="353" t="s">
        <v>302</v>
      </c>
      <c r="AH147" s="48"/>
      <c r="AI147" s="48"/>
      <c r="AJ147" s="13"/>
      <c r="AK147" s="48"/>
      <c r="AL147" s="3"/>
      <c r="AM147" s="97"/>
      <c r="AN147" s="97"/>
      <c r="AO147" s="6" t="s">
        <v>301</v>
      </c>
    </row>
    <row r="148" spans="2:41" x14ac:dyDescent="0.2">
      <c r="B148" s="198">
        <v>1992</v>
      </c>
      <c r="C148" s="199">
        <v>4.0455911572690385E-2</v>
      </c>
      <c r="D148" s="97">
        <v>4.0521727138904985E-2</v>
      </c>
      <c r="E148" s="97">
        <v>4.0581152349349975E-2</v>
      </c>
      <c r="F148" s="97">
        <v>4.0408700108253315E-2</v>
      </c>
      <c r="G148" s="97">
        <v>3.9876935787392424E-2</v>
      </c>
      <c r="H148" s="97">
        <v>4.0958899214845503E-2</v>
      </c>
      <c r="I148" s="97">
        <v>4.1130392938422453E-2</v>
      </c>
      <c r="J148" s="97">
        <v>4.0697098274663675E-2</v>
      </c>
      <c r="K148" s="97">
        <v>4.1071499326813053E-2</v>
      </c>
      <c r="L148" s="97">
        <v>3.7570457140503007E-2</v>
      </c>
      <c r="M148" s="97">
        <v>3.9245375155855328E-2</v>
      </c>
      <c r="N148" s="97">
        <v>3.697217384533219E-2</v>
      </c>
      <c r="O148" s="200">
        <v>0.47949032285302623</v>
      </c>
      <c r="Q148" s="91">
        <v>1992</v>
      </c>
      <c r="R148" s="95">
        <f t="shared" si="113"/>
        <v>1.0124728607319393</v>
      </c>
      <c r="S148" s="95">
        <f t="shared" si="102"/>
        <v>1.0141199988636869</v>
      </c>
      <c r="T148" s="95">
        <f t="shared" si="103"/>
        <v>1.0156072082845087</v>
      </c>
      <c r="U148" s="95">
        <f t="shared" si="104"/>
        <v>1.0112913195282005</v>
      </c>
      <c r="V148" s="95">
        <f t="shared" si="105"/>
        <v>0.99798308045392281</v>
      </c>
      <c r="W148" s="95">
        <f t="shared" si="106"/>
        <v>1.0250609181299433</v>
      </c>
      <c r="X148" s="95">
        <f t="shared" si="107"/>
        <v>1.0293528184767085</v>
      </c>
      <c r="Y148" s="95">
        <f t="shared" si="108"/>
        <v>1.0185089375529655</v>
      </c>
      <c r="Z148" s="95">
        <f t="shared" si="109"/>
        <v>1.0278789131534316</v>
      </c>
      <c r="AA148" s="95">
        <f t="shared" si="110"/>
        <v>0.94025982214500214</v>
      </c>
      <c r="AB148" s="95">
        <f t="shared" si="111"/>
        <v>0.98217728163539653</v>
      </c>
      <c r="AC148" s="95">
        <f t="shared" si="112"/>
        <v>0.92528684104429604</v>
      </c>
    </row>
    <row r="149" spans="2:41" x14ac:dyDescent="0.2">
      <c r="B149" s="198">
        <v>1993</v>
      </c>
      <c r="C149" s="199">
        <v>3.8118328713120236E-2</v>
      </c>
      <c r="D149" s="97">
        <v>3.7952754437810633E-2</v>
      </c>
      <c r="E149" s="97">
        <v>3.8288242742447923E-2</v>
      </c>
      <c r="F149" s="97">
        <v>3.8608231655410163E-2</v>
      </c>
      <c r="G149" s="97">
        <v>4.1427503740125798E-2</v>
      </c>
      <c r="H149" s="97">
        <v>4.1863715728581975E-2</v>
      </c>
      <c r="I149" s="97">
        <v>4.109643717499329E-2</v>
      </c>
      <c r="J149" s="97">
        <v>4.0750118965490682E-2</v>
      </c>
      <c r="K149" s="97">
        <v>4.1611938175112197E-2</v>
      </c>
      <c r="L149" s="97">
        <v>4.6821654615692862E-2</v>
      </c>
      <c r="M149" s="97">
        <v>4.1228520980009217E-2</v>
      </c>
      <c r="N149" s="97">
        <v>4.3467536070943287E-2</v>
      </c>
      <c r="O149" s="200">
        <v>0.49123498299973828</v>
      </c>
      <c r="Q149" s="91">
        <v>1993</v>
      </c>
      <c r="R149" s="95">
        <f t="shared" si="113"/>
        <v>0.93116321187916395</v>
      </c>
      <c r="S149" s="95">
        <f t="shared" si="102"/>
        <v>0.9271185257870167</v>
      </c>
      <c r="T149" s="95">
        <f t="shared" si="103"/>
        <v>0.93531391047045975</v>
      </c>
      <c r="U149" s="95">
        <f t="shared" si="104"/>
        <v>0.94313067248545035</v>
      </c>
      <c r="V149" s="95">
        <f t="shared" si="105"/>
        <v>1.0120004928105342</v>
      </c>
      <c r="W149" s="95">
        <f t="shared" si="106"/>
        <v>1.0226563785732079</v>
      </c>
      <c r="X149" s="95">
        <f t="shared" si="107"/>
        <v>1.0039131233863736</v>
      </c>
      <c r="Y149" s="95">
        <f t="shared" si="108"/>
        <v>0.99545318332132848</v>
      </c>
      <c r="Z149" s="95">
        <f t="shared" si="109"/>
        <v>1.0165058991769982</v>
      </c>
      <c r="AA149" s="95">
        <f t="shared" si="110"/>
        <v>1.1437700384392486</v>
      </c>
      <c r="AB149" s="95">
        <f t="shared" si="111"/>
        <v>1.0071396966456971</v>
      </c>
      <c r="AC149" s="95">
        <f t="shared" si="112"/>
        <v>1.0618348670245199</v>
      </c>
    </row>
    <row r="150" spans="2:41" x14ac:dyDescent="0.2">
      <c r="B150" s="198">
        <v>1994</v>
      </c>
      <c r="C150" s="199">
        <v>4.1957015193847799E-2</v>
      </c>
      <c r="D150" s="97">
        <v>4.274420950224473E-2</v>
      </c>
      <c r="E150" s="97">
        <v>4.1489696545158196E-2</v>
      </c>
      <c r="F150" s="97">
        <v>4.4241366306721749E-2</v>
      </c>
      <c r="G150" s="97">
        <v>4.4738409127412497E-2</v>
      </c>
      <c r="H150" s="97">
        <v>4.4564811886380874E-2</v>
      </c>
      <c r="I150" s="97">
        <v>4.0524608907139957E-2</v>
      </c>
      <c r="J150" s="97">
        <v>4.2521161633996912E-2</v>
      </c>
      <c r="K150" s="97">
        <v>3.7907226964577906E-2</v>
      </c>
      <c r="L150" s="97">
        <v>4.0476997826406187E-2</v>
      </c>
      <c r="M150" s="97">
        <v>4.0455240636177676E-2</v>
      </c>
      <c r="N150" s="97">
        <v>4.0144852261673705E-2</v>
      </c>
      <c r="O150" s="200">
        <v>0.50176559679173816</v>
      </c>
      <c r="Q150" s="91">
        <v>1994</v>
      </c>
      <c r="R150" s="95">
        <f t="shared" si="113"/>
        <v>1.0034250764608494</v>
      </c>
      <c r="S150" s="95">
        <f t="shared" si="102"/>
        <v>1.0222512609604693</v>
      </c>
      <c r="T150" s="95">
        <f t="shared" si="103"/>
        <v>0.99224889415554318</v>
      </c>
      <c r="U150" s="95">
        <f t="shared" si="104"/>
        <v>1.0580565887242641</v>
      </c>
      <c r="V150" s="95">
        <f t="shared" si="105"/>
        <v>1.0699436409383372</v>
      </c>
      <c r="W150" s="95">
        <f t="shared" si="106"/>
        <v>1.0657919675161274</v>
      </c>
      <c r="X150" s="95">
        <f t="shared" si="107"/>
        <v>0.969168292914112</v>
      </c>
      <c r="Y150" s="95">
        <f t="shared" si="108"/>
        <v>1.0169169486120586</v>
      </c>
      <c r="Z150" s="95">
        <f t="shared" si="109"/>
        <v>0.90657216533667462</v>
      </c>
      <c r="AA150" s="95">
        <f t="shared" si="110"/>
        <v>0.96802964775298828</v>
      </c>
      <c r="AB150" s="95">
        <f t="shared" si="111"/>
        <v>0.96750931259168693</v>
      </c>
      <c r="AC150" s="95">
        <f t="shared" si="112"/>
        <v>0.96008620403688971</v>
      </c>
    </row>
    <row r="151" spans="2:41" x14ac:dyDescent="0.2">
      <c r="B151" s="198">
        <v>1995</v>
      </c>
      <c r="C151" s="199">
        <v>4.0118132553359165E-2</v>
      </c>
      <c r="D151" s="97">
        <v>3.9848782903473705E-2</v>
      </c>
      <c r="E151" s="97">
        <v>4.0378368102206651E-2</v>
      </c>
      <c r="F151" s="97">
        <v>3.9906433506068636E-2</v>
      </c>
      <c r="G151" s="97">
        <v>3.9742061341301017E-2</v>
      </c>
      <c r="H151" s="97">
        <v>3.9838432534408066E-2</v>
      </c>
      <c r="I151" s="97">
        <v>3.9648646461881272E-2</v>
      </c>
      <c r="J151" s="97">
        <v>3.9872195642467884E-2</v>
      </c>
      <c r="K151" s="97">
        <v>3.9523453048438489E-2</v>
      </c>
      <c r="L151" s="97">
        <v>3.9512264233401741E-2</v>
      </c>
      <c r="M151" s="97">
        <v>3.9756984558944046E-2</v>
      </c>
      <c r="N151" s="97">
        <v>3.9622945589122965E-2</v>
      </c>
      <c r="O151" s="200">
        <v>0.47776870047507369</v>
      </c>
      <c r="Q151" s="91">
        <v>1995</v>
      </c>
      <c r="R151" s="95">
        <f t="shared" si="113"/>
        <v>1.0076373570759407</v>
      </c>
      <c r="S151" s="95">
        <f t="shared" si="102"/>
        <v>1.0008721675701995</v>
      </c>
      <c r="T151" s="95">
        <f t="shared" si="103"/>
        <v>1.0141736299273532</v>
      </c>
      <c r="U151" s="95">
        <f t="shared" si="104"/>
        <v>1.0023201637040009</v>
      </c>
      <c r="V151" s="95">
        <f t="shared" si="105"/>
        <v>0.99819166810508431</v>
      </c>
      <c r="W151" s="95">
        <f t="shared" si="106"/>
        <v>1.0006121998731441</v>
      </c>
      <c r="X151" s="95">
        <f t="shared" si="107"/>
        <v>0.9958453893473459</v>
      </c>
      <c r="Y151" s="95">
        <f t="shared" si="108"/>
        <v>1.0014602196289693</v>
      </c>
      <c r="Z151" s="95">
        <f t="shared" si="109"/>
        <v>0.99270093689615024</v>
      </c>
      <c r="AA151" s="95">
        <f t="shared" si="110"/>
        <v>0.99241991015599862</v>
      </c>
      <c r="AB151" s="95">
        <f t="shared" si="111"/>
        <v>0.99856649092528638</v>
      </c>
      <c r="AC151" s="95">
        <f t="shared" si="112"/>
        <v>0.99519986679052497</v>
      </c>
    </row>
    <row r="152" spans="2:41" x14ac:dyDescent="0.2">
      <c r="B152" s="198">
        <v>1996</v>
      </c>
      <c r="C152" s="199">
        <v>3.923428438730301E-2</v>
      </c>
      <c r="D152" s="97">
        <v>3.9431634197757352E-2</v>
      </c>
      <c r="E152" s="97">
        <v>3.8903070633190852E-2</v>
      </c>
      <c r="F152" s="97">
        <v>3.8810861675082506E-2</v>
      </c>
      <c r="G152" s="97">
        <v>3.9091784036529471E-2</v>
      </c>
      <c r="H152" s="97">
        <v>3.878049470632134E-2</v>
      </c>
      <c r="I152" s="97">
        <v>3.9325254010739344E-2</v>
      </c>
      <c r="J152" s="97">
        <v>4.0589576452305154E-2</v>
      </c>
      <c r="K152" s="97">
        <v>4.0166283421160104E-2</v>
      </c>
      <c r="L152" s="97">
        <v>3.9273885725512651E-2</v>
      </c>
      <c r="M152" s="97">
        <v>3.8320347236967346E-2</v>
      </c>
      <c r="N152" s="97">
        <v>3.8287170325088764E-2</v>
      </c>
      <c r="O152" s="200">
        <v>0.47021464680795788</v>
      </c>
      <c r="Q152" s="91">
        <v>1996</v>
      </c>
      <c r="R152" s="95">
        <f t="shared" si="113"/>
        <v>1.0012691349444969</v>
      </c>
      <c r="S152" s="95">
        <f t="shared" si="102"/>
        <v>1.0063055534004692</v>
      </c>
      <c r="T152" s="95">
        <f t="shared" si="103"/>
        <v>0.99281647385380745</v>
      </c>
      <c r="U152" s="95">
        <f t="shared" si="104"/>
        <v>0.99046327727685757</v>
      </c>
      <c r="V152" s="95">
        <f t="shared" si="105"/>
        <v>0.99763248895549839</v>
      </c>
      <c r="W152" s="95">
        <f t="shared" si="106"/>
        <v>0.98968830434139554</v>
      </c>
      <c r="X152" s="95">
        <f t="shared" si="107"/>
        <v>1.0035907033785014</v>
      </c>
      <c r="Y152" s="95">
        <f t="shared" si="108"/>
        <v>1.0358565406972315</v>
      </c>
      <c r="Z152" s="95">
        <f t="shared" si="109"/>
        <v>1.0250539925243434</v>
      </c>
      <c r="AA152" s="95">
        <f t="shared" si="110"/>
        <v>1.0022797713883884</v>
      </c>
      <c r="AB152" s="95">
        <f t="shared" si="111"/>
        <v>0.97794522132658024</v>
      </c>
      <c r="AC152" s="95">
        <f t="shared" si="112"/>
        <v>0.97709853791242962</v>
      </c>
    </row>
    <row r="153" spans="2:41" x14ac:dyDescent="0.2">
      <c r="B153" s="198">
        <v>1997</v>
      </c>
      <c r="C153" s="199">
        <v>3.7745968425400914E-2</v>
      </c>
      <c r="D153" s="97">
        <v>3.827898848980673E-2</v>
      </c>
      <c r="E153" s="97">
        <v>3.7406378394960922E-2</v>
      </c>
      <c r="F153" s="97">
        <v>3.7866911538138009E-2</v>
      </c>
      <c r="G153" s="97">
        <v>3.8317370944457828E-2</v>
      </c>
      <c r="H153" s="97">
        <v>3.8066040132175495E-2</v>
      </c>
      <c r="I153" s="97">
        <v>4.1312364319731135E-2</v>
      </c>
      <c r="J153" s="97">
        <v>4.3574990087159357E-2</v>
      </c>
      <c r="K153" s="97">
        <v>3.9981114299098661E-2</v>
      </c>
      <c r="L153" s="97">
        <v>3.9333557156319782E-2</v>
      </c>
      <c r="M153" s="97">
        <v>3.7888456184730995E-2</v>
      </c>
      <c r="N153" s="97">
        <v>3.82233201358812E-2</v>
      </c>
      <c r="O153" s="200">
        <v>0.46799546010786103</v>
      </c>
      <c r="Q153" s="91">
        <v>1997</v>
      </c>
      <c r="R153" s="95">
        <f t="shared" si="113"/>
        <v>0.96785473303612213</v>
      </c>
      <c r="S153" s="95">
        <f t="shared" si="102"/>
        <v>0.98152204675620736</v>
      </c>
      <c r="T153" s="95">
        <f t="shared" si="103"/>
        <v>0.95914721188978302</v>
      </c>
      <c r="U153" s="95">
        <f t="shared" si="104"/>
        <v>0.97095586857386995</v>
      </c>
      <c r="V153" s="95">
        <f t="shared" si="105"/>
        <v>0.98250622180719405</v>
      </c>
      <c r="W153" s="95">
        <f t="shared" si="106"/>
        <v>0.97606177948996964</v>
      </c>
      <c r="X153" s="95">
        <f t="shared" si="107"/>
        <v>1.0593016687010517</v>
      </c>
      <c r="Y153" s="95">
        <f t="shared" si="108"/>
        <v>1.1173182768170384</v>
      </c>
      <c r="Z153" s="95">
        <f t="shared" si="109"/>
        <v>1.0251667216571041</v>
      </c>
      <c r="AA153" s="95">
        <f t="shared" si="110"/>
        <v>1.00856253128407</v>
      </c>
      <c r="AB153" s="95">
        <f t="shared" si="111"/>
        <v>0.97150830076852468</v>
      </c>
      <c r="AC153" s="95">
        <f t="shared" si="112"/>
        <v>0.98009463921906503</v>
      </c>
    </row>
    <row r="154" spans="2:41" x14ac:dyDescent="0.2">
      <c r="B154" s="198">
        <v>1998</v>
      </c>
      <c r="C154" s="199">
        <v>3.7819537839001036E-2</v>
      </c>
      <c r="D154" s="97">
        <v>3.8346969578763317E-2</v>
      </c>
      <c r="E154" s="97">
        <v>3.8019221062712417E-2</v>
      </c>
      <c r="F154" s="97">
        <v>3.7623351816725784E-2</v>
      </c>
      <c r="G154" s="97">
        <v>3.6845974478727457E-2</v>
      </c>
      <c r="H154" s="97">
        <v>4.2399675124638964E-2</v>
      </c>
      <c r="I154" s="97">
        <v>4.3145496479925938E-2</v>
      </c>
      <c r="J154" s="97">
        <v>4.0929811209811304E-2</v>
      </c>
      <c r="K154" s="97">
        <v>4.0507789376973163E-2</v>
      </c>
      <c r="L154" s="97">
        <v>3.7594824181259624E-2</v>
      </c>
      <c r="M154" s="97">
        <v>3.6923986793433707E-2</v>
      </c>
      <c r="N154" s="97">
        <v>3.7630260253383244E-2</v>
      </c>
      <c r="O154" s="200">
        <v>0.46778689819535602</v>
      </c>
      <c r="Q154" s="91">
        <v>1998</v>
      </c>
      <c r="R154" s="95">
        <f t="shared" si="113"/>
        <v>0.97017350383012058</v>
      </c>
      <c r="S154" s="95">
        <f t="shared" si="102"/>
        <v>0.98370355544457211</v>
      </c>
      <c r="T154" s="95">
        <f t="shared" si="103"/>
        <v>0.97529591895927603</v>
      </c>
      <c r="U154" s="95">
        <f t="shared" si="104"/>
        <v>0.965140801382948</v>
      </c>
      <c r="V154" s="95">
        <f t="shared" si="105"/>
        <v>0.94519896869809128</v>
      </c>
      <c r="W154" s="95">
        <f t="shared" si="106"/>
        <v>1.0876664213096139</v>
      </c>
      <c r="X154" s="95">
        <f t="shared" si="107"/>
        <v>1.1067987576319238</v>
      </c>
      <c r="Y154" s="95">
        <f t="shared" si="108"/>
        <v>1.0499604337200132</v>
      </c>
      <c r="Z154" s="95">
        <f t="shared" si="109"/>
        <v>1.0391344315091886</v>
      </c>
      <c r="AA154" s="95">
        <f t="shared" si="110"/>
        <v>0.96440899032343663</v>
      </c>
      <c r="AB154" s="95">
        <f t="shared" si="111"/>
        <v>0.94720019570997738</v>
      </c>
      <c r="AC154" s="95">
        <f t="shared" si="112"/>
        <v>0.96531802148083734</v>
      </c>
    </row>
    <row r="155" spans="2:41" x14ac:dyDescent="0.2">
      <c r="B155" s="198">
        <v>1999</v>
      </c>
      <c r="C155" s="199">
        <v>3.7465487840355756E-2</v>
      </c>
      <c r="D155" s="97">
        <v>3.8801222853469063E-2</v>
      </c>
      <c r="E155" s="97">
        <v>3.7481335048496447E-2</v>
      </c>
      <c r="F155" s="97">
        <v>3.8875524996078173E-2</v>
      </c>
      <c r="G155" s="97">
        <v>4.9748517882737729E-2</v>
      </c>
      <c r="H155" s="97">
        <v>3.9741912745818848E-2</v>
      </c>
      <c r="I155" s="97">
        <v>3.8888227660165961E-2</v>
      </c>
      <c r="J155" s="97">
        <v>5.6855822399311973E-2</v>
      </c>
      <c r="K155" s="97">
        <v>8.1120973359134013E-2</v>
      </c>
      <c r="L155" s="97">
        <v>4.15317934509183E-2</v>
      </c>
      <c r="M155" s="97">
        <v>4.2724838771544565E-2</v>
      </c>
      <c r="N155" s="97">
        <v>3.7998837210130886E-2</v>
      </c>
      <c r="O155" s="200">
        <v>0.54123449421816161</v>
      </c>
      <c r="Q155" s="91">
        <v>1999</v>
      </c>
      <c r="R155" s="95">
        <f t="shared" si="113"/>
        <v>0.83066740735679967</v>
      </c>
      <c r="S155" s="95">
        <f t="shared" si="102"/>
        <v>0.86028270410634267</v>
      </c>
      <c r="T155" s="95">
        <f t="shared" si="103"/>
        <v>0.83101876430045307</v>
      </c>
      <c r="U155" s="95">
        <f t="shared" si="104"/>
        <v>0.86193009672605614</v>
      </c>
      <c r="V155" s="95">
        <f t="shared" si="105"/>
        <v>1.1030010484738622</v>
      </c>
      <c r="W155" s="95">
        <f t="shared" si="106"/>
        <v>0.88113924379253528</v>
      </c>
      <c r="X155" s="95">
        <f t="shared" si="107"/>
        <v>0.8622117342984611</v>
      </c>
      <c r="Y155" s="95">
        <f t="shared" si="108"/>
        <v>1.2605809054674431</v>
      </c>
      <c r="Z155" s="95">
        <f t="shared" si="109"/>
        <v>1.7985765702457757</v>
      </c>
      <c r="AA155" s="95">
        <f t="shared" si="110"/>
        <v>0.92082364803994043</v>
      </c>
      <c r="AB155" s="95">
        <f t="shared" si="111"/>
        <v>0.94727529515492359</v>
      </c>
      <c r="AC155" s="95">
        <f t="shared" si="112"/>
        <v>0.84249258203741006</v>
      </c>
    </row>
    <row r="156" spans="2:41" x14ac:dyDescent="0.2">
      <c r="B156" s="198">
        <v>2000</v>
      </c>
      <c r="C156" s="199">
        <v>3.9063967678535726E-2</v>
      </c>
      <c r="D156" s="97">
        <v>4.2735307631985388E-2</v>
      </c>
      <c r="E156" s="97">
        <v>4.061807723709171E-2</v>
      </c>
      <c r="F156" s="97">
        <v>4.555307077441681E-2</v>
      </c>
      <c r="G156" s="97">
        <v>4.1902445702007317E-2</v>
      </c>
      <c r="H156" s="97">
        <v>5.0175029595659011E-2</v>
      </c>
      <c r="I156" s="97">
        <v>5.4114332906125183E-2</v>
      </c>
      <c r="J156" s="97">
        <v>4.9314915239514437E-2</v>
      </c>
      <c r="K156" s="97">
        <v>5.5488547696297005E-2</v>
      </c>
      <c r="L156" s="97">
        <v>5.8685871704419044E-2</v>
      </c>
      <c r="M156" s="97">
        <v>4.2354870146776122E-2</v>
      </c>
      <c r="N156" s="97">
        <v>4.0179764762328533E-2</v>
      </c>
      <c r="O156" s="200">
        <v>0.56018620107515626</v>
      </c>
      <c r="Q156" s="91">
        <v>2000</v>
      </c>
      <c r="R156" s="95">
        <f t="shared" si="113"/>
        <v>0.83680678182134915</v>
      </c>
      <c r="S156" s="95">
        <f t="shared" si="102"/>
        <v>0.91545220249904502</v>
      </c>
      <c r="T156" s="95">
        <f t="shared" si="103"/>
        <v>0.87009806009075052</v>
      </c>
      <c r="U156" s="95">
        <f t="shared" si="104"/>
        <v>0.97581277126043187</v>
      </c>
      <c r="V156" s="95">
        <f t="shared" si="105"/>
        <v>0.89761109334541911</v>
      </c>
      <c r="W156" s="95">
        <f t="shared" si="106"/>
        <v>1.0748218253007782</v>
      </c>
      <c r="X156" s="95">
        <f t="shared" si="107"/>
        <v>1.1592074092992171</v>
      </c>
      <c r="Y156" s="95">
        <f t="shared" si="108"/>
        <v>1.0563969296965572</v>
      </c>
      <c r="Z156" s="95">
        <f t="shared" si="109"/>
        <v>1.1886450810062528</v>
      </c>
      <c r="AA156" s="95">
        <f t="shared" si="110"/>
        <v>1.2571363934017126</v>
      </c>
      <c r="AB156" s="95">
        <f t="shared" si="111"/>
        <v>0.90730268040487494</v>
      </c>
      <c r="AC156" s="95">
        <f t="shared" si="112"/>
        <v>0.86070877187361272</v>
      </c>
    </row>
    <row r="157" spans="2:41" x14ac:dyDescent="0.2">
      <c r="B157" s="198">
        <v>2001</v>
      </c>
      <c r="C157" s="199">
        <v>5.4346078422253315E-2</v>
      </c>
      <c r="D157" s="97">
        <v>4.2251525912753066E-2</v>
      </c>
      <c r="E157" s="97">
        <v>4.226921404266739E-2</v>
      </c>
      <c r="F157" s="97">
        <v>5.4362194428999658E-2</v>
      </c>
      <c r="G157" s="97">
        <v>4.7613057305200226E-2</v>
      </c>
      <c r="H157" s="97">
        <v>5.0642509257071713E-2</v>
      </c>
      <c r="I157" s="97">
        <v>4.8972018849094801E-2</v>
      </c>
      <c r="J157" s="97">
        <v>5.3195865801535826E-2</v>
      </c>
      <c r="K157" s="97">
        <v>4.8623041975722842E-2</v>
      </c>
      <c r="L157" s="97">
        <v>4.6762090998110038E-2</v>
      </c>
      <c r="M157" s="97">
        <v>4.5956738518266212E-2</v>
      </c>
      <c r="N157" s="97">
        <v>5.7890829998474558E-2</v>
      </c>
      <c r="O157" s="200">
        <v>0.59288516551014969</v>
      </c>
      <c r="Q157" s="91">
        <v>2001</v>
      </c>
      <c r="R157" s="95">
        <f t="shared" si="113"/>
        <v>1.0999650168441859</v>
      </c>
      <c r="S157" s="95">
        <f t="shared" si="102"/>
        <v>0.85517118735256503</v>
      </c>
      <c r="T157" s="95">
        <f t="shared" si="103"/>
        <v>0.85552919522882764</v>
      </c>
      <c r="U157" s="95">
        <f t="shared" si="104"/>
        <v>1.1002912049362588</v>
      </c>
      <c r="V157" s="95">
        <f t="shared" si="105"/>
        <v>0.96368862116962772</v>
      </c>
      <c r="W157" s="95">
        <f t="shared" si="106"/>
        <v>1.0250047503920168</v>
      </c>
      <c r="X157" s="95">
        <f t="shared" si="107"/>
        <v>0.99119401255971762</v>
      </c>
      <c r="Y157" s="95">
        <f t="shared" si="108"/>
        <v>1.0766847051556088</v>
      </c>
      <c r="Z157" s="95">
        <f t="shared" si="109"/>
        <v>0.9841307181410418</v>
      </c>
      <c r="AA157" s="95">
        <f t="shared" si="110"/>
        <v>0.94646505701400296</v>
      </c>
      <c r="AB157" s="95">
        <f t="shared" si="111"/>
        <v>0.93016471704882564</v>
      </c>
      <c r="AC157" s="95">
        <f t="shared" si="112"/>
        <v>1.1717108141573196</v>
      </c>
    </row>
    <row r="158" spans="2:41" x14ac:dyDescent="0.2">
      <c r="B158" s="198">
        <v>2002</v>
      </c>
      <c r="C158" s="199">
        <v>5.0873227687502243E-2</v>
      </c>
      <c r="D158" s="97">
        <v>5.034392635152736E-2</v>
      </c>
      <c r="E158" s="97">
        <v>5.2526682313789888E-2</v>
      </c>
      <c r="F158" s="97">
        <v>6.2374040645096565E-2</v>
      </c>
      <c r="G158" s="97">
        <v>5.0939021010798606E-2</v>
      </c>
      <c r="H158" s="97">
        <v>4.9696762335124343E-2</v>
      </c>
      <c r="I158" s="97">
        <v>5.1316961276527476E-2</v>
      </c>
      <c r="J158" s="97">
        <v>5.1114188455753377E-2</v>
      </c>
      <c r="K158" s="97">
        <v>5.5881723384320091E-2</v>
      </c>
      <c r="L158" s="97">
        <v>6.0808768195978191E-2</v>
      </c>
      <c r="M158" s="97">
        <v>5.1412376957385479E-2</v>
      </c>
      <c r="N158" s="97">
        <v>4.9651254052488152E-2</v>
      </c>
      <c r="O158" s="200">
        <v>0.63693893266629176</v>
      </c>
      <c r="Q158" s="91">
        <v>2002</v>
      </c>
      <c r="R158" s="95">
        <f t="shared" si="113"/>
        <v>0.95845724125309828</v>
      </c>
      <c r="S158" s="95">
        <f t="shared" si="102"/>
        <v>0.94848514549014962</v>
      </c>
      <c r="T158" s="95">
        <f t="shared" si="103"/>
        <v>0.98960850944829781</v>
      </c>
      <c r="U158" s="95">
        <f t="shared" si="104"/>
        <v>1.1751338305038275</v>
      </c>
      <c r="V158" s="95">
        <f t="shared" si="105"/>
        <v>0.95969679474726355</v>
      </c>
      <c r="W158" s="95">
        <f t="shared" si="106"/>
        <v>0.9362925037806421</v>
      </c>
      <c r="X158" s="95">
        <f t="shared" si="107"/>
        <v>0.96681723119124297</v>
      </c>
      <c r="Y158" s="95">
        <f t="shared" si="108"/>
        <v>0.96299696880109009</v>
      </c>
      <c r="Z158" s="95">
        <f t="shared" si="109"/>
        <v>1.0528178546171163</v>
      </c>
      <c r="AA158" s="95">
        <f t="shared" si="110"/>
        <v>1.1456439242881846</v>
      </c>
      <c r="AB158" s="95">
        <f t="shared" si="111"/>
        <v>0.96861487318103778</v>
      </c>
      <c r="AC158" s="95">
        <f t="shared" si="112"/>
        <v>0.93543512269805029</v>
      </c>
    </row>
    <row r="159" spans="2:41" x14ac:dyDescent="0.2">
      <c r="B159" s="198">
        <v>2003</v>
      </c>
      <c r="C159" s="199">
        <v>4.6281993633818234E-2</v>
      </c>
      <c r="D159" s="97">
        <v>4.6478185100044658E-2</v>
      </c>
      <c r="E159" s="97">
        <v>4.8973299524696812E-2</v>
      </c>
      <c r="F159" s="97">
        <v>5.1113526001845655E-2</v>
      </c>
      <c r="G159" s="97">
        <v>5.2854374547646528E-2</v>
      </c>
      <c r="H159" s="97">
        <v>5.2889364026987788E-2</v>
      </c>
      <c r="I159" s="97">
        <v>5.5781206165905803E-2</v>
      </c>
      <c r="J159" s="97">
        <v>5.21061582057172E-2</v>
      </c>
      <c r="K159" s="97">
        <v>5.6306606693874273E-2</v>
      </c>
      <c r="L159" s="97">
        <v>5.2564663046315074E-2</v>
      </c>
      <c r="M159" s="97">
        <v>5.0200518827127415E-2</v>
      </c>
      <c r="N159" s="97">
        <v>5.032520886300404E-2</v>
      </c>
      <c r="O159" s="200">
        <v>0.61587510463698347</v>
      </c>
      <c r="Q159" s="91">
        <v>2003</v>
      </c>
      <c r="R159" s="95">
        <f t="shared" si="113"/>
        <v>0.90178011649485312</v>
      </c>
      <c r="S159" s="95">
        <f t="shared" si="102"/>
        <v>0.90560280323278319</v>
      </c>
      <c r="T159" s="95">
        <f t="shared" si="103"/>
        <v>0.95421878538629834</v>
      </c>
      <c r="U159" s="95">
        <f t="shared" si="104"/>
        <v>0.99591996397335025</v>
      </c>
      <c r="V159" s="95">
        <f t="shared" si="105"/>
        <v>1.0298394752384206</v>
      </c>
      <c r="W159" s="95">
        <f t="shared" si="106"/>
        <v>1.0305212266989583</v>
      </c>
      <c r="X159" s="95">
        <f t="shared" si="107"/>
        <v>1.0868672380992255</v>
      </c>
      <c r="Y159" s="95">
        <f t="shared" si="108"/>
        <v>1.0152608763706448</v>
      </c>
      <c r="Z159" s="95">
        <f t="shared" si="109"/>
        <v>1.0971043889243719</v>
      </c>
      <c r="AA159" s="95">
        <f t="shared" si="110"/>
        <v>1.0241946001820945</v>
      </c>
      <c r="AB159" s="95">
        <f t="shared" si="111"/>
        <v>0.97813050306783633</v>
      </c>
      <c r="AC159" s="95">
        <f t="shared" si="112"/>
        <v>0.98056002233116402</v>
      </c>
    </row>
    <row r="160" spans="2:41" x14ac:dyDescent="0.2">
      <c r="B160" s="198">
        <v>2004</v>
      </c>
      <c r="C160" s="199">
        <v>5.559336750040262E-2</v>
      </c>
      <c r="D160" s="97">
        <v>5.509201445073212E-2</v>
      </c>
      <c r="E160" s="97">
        <v>5.5343811039938143E-2</v>
      </c>
      <c r="F160" s="97">
        <v>5.6898087283791775E-2</v>
      </c>
      <c r="G160" s="97">
        <v>4.7101376876290013E-2</v>
      </c>
      <c r="H160" s="97">
        <v>5.6444079222396748E-2</v>
      </c>
      <c r="I160" s="97">
        <v>6.6959970796013749E-2</v>
      </c>
      <c r="J160" s="97">
        <v>5.6351732613442861E-2</v>
      </c>
      <c r="K160" s="97">
        <v>5.7071458443387922E-2</v>
      </c>
      <c r="L160" s="97">
        <v>5.7084739509623075E-2</v>
      </c>
      <c r="M160" s="97">
        <v>5.614184151795891E-2</v>
      </c>
      <c r="N160" s="97">
        <v>5.5336423727770007E-2</v>
      </c>
      <c r="O160" s="200">
        <v>0.67541890298174789</v>
      </c>
      <c r="Q160" s="91">
        <v>2004</v>
      </c>
      <c r="R160" s="95">
        <f t="shared" si="113"/>
        <v>0.9877135612576412</v>
      </c>
      <c r="S160" s="95">
        <f t="shared" si="102"/>
        <v>0.97880614606762162</v>
      </c>
      <c r="T160" s="95">
        <f t="shared" si="103"/>
        <v>0.98327975356828989</v>
      </c>
      <c r="U160" s="95">
        <f t="shared" si="104"/>
        <v>1.0108941937977598</v>
      </c>
      <c r="V160" s="95">
        <f t="shared" si="105"/>
        <v>0.83683847168066938</v>
      </c>
      <c r="W160" s="95">
        <f t="shared" si="106"/>
        <v>1.002827945262682</v>
      </c>
      <c r="X160" s="95">
        <f t="shared" si="107"/>
        <v>1.1896611806464037</v>
      </c>
      <c r="Y160" s="95">
        <f t="shared" si="108"/>
        <v>1.0011872459832356</v>
      </c>
      <c r="Z160" s="95">
        <f t="shared" si="109"/>
        <v>1.0139744361569376</v>
      </c>
      <c r="AA160" s="95">
        <f t="shared" si="110"/>
        <v>1.0142103975641743</v>
      </c>
      <c r="AB160" s="95">
        <f t="shared" si="111"/>
        <v>0.99745816298794443</v>
      </c>
      <c r="AC160" s="95">
        <f t="shared" si="112"/>
        <v>0.98314850502664219</v>
      </c>
    </row>
    <row r="161" spans="2:33" x14ac:dyDescent="0.2">
      <c r="B161" s="198">
        <v>2005</v>
      </c>
      <c r="C161" s="199">
        <v>5.3368404712482553E-2</v>
      </c>
      <c r="D161" s="97">
        <v>5.4116148927803392E-2</v>
      </c>
      <c r="E161" s="97">
        <v>5.4061628964148296E-2</v>
      </c>
      <c r="F161" s="97">
        <v>5.3529047505617926E-2</v>
      </c>
      <c r="G161" s="97">
        <v>5.4446826209130654E-2</v>
      </c>
      <c r="H161" s="97">
        <v>5.4542647366059543E-2</v>
      </c>
      <c r="I161" s="97">
        <v>5.5027723183883305E-2</v>
      </c>
      <c r="J161" s="97">
        <v>6.1734738171933562E-2</v>
      </c>
      <c r="K161" s="97">
        <v>5.4989924804520363E-2</v>
      </c>
      <c r="L161" s="97">
        <v>5.5471220507914781E-2</v>
      </c>
      <c r="M161" s="97">
        <v>5.5122076911850983E-2</v>
      </c>
      <c r="N161" s="97">
        <v>5.4597533920444807E-2</v>
      </c>
      <c r="O161" s="200">
        <v>0.66100792118579021</v>
      </c>
      <c r="Q161" s="91">
        <v>2005</v>
      </c>
      <c r="R161" s="95">
        <f t="shared" si="113"/>
        <v>0.9688550409515998</v>
      </c>
      <c r="S161" s="95">
        <f t="shared" si="102"/>
        <v>0.98242965979694352</v>
      </c>
      <c r="T161" s="95">
        <f t="shared" si="103"/>
        <v>0.98143989924658959</v>
      </c>
      <c r="U161" s="95">
        <f t="shared" si="104"/>
        <v>0.97177136533416753</v>
      </c>
      <c r="V161" s="95">
        <f t="shared" si="105"/>
        <v>0.98843280627786412</v>
      </c>
      <c r="W161" s="95">
        <f t="shared" si="106"/>
        <v>0.99017235257722458</v>
      </c>
      <c r="X161" s="95">
        <f t="shared" si="107"/>
        <v>0.99897846461812556</v>
      </c>
      <c r="Y161" s="95">
        <f t="shared" si="108"/>
        <v>1.1207382458204771</v>
      </c>
      <c r="Z161" s="95">
        <f t="shared" si="109"/>
        <v>0.99829226928246062</v>
      </c>
      <c r="AA161" s="95">
        <f t="shared" si="110"/>
        <v>1.0070297567703144</v>
      </c>
      <c r="AB161" s="95">
        <f t="shared" si="111"/>
        <v>1.0006913710740437</v>
      </c>
      <c r="AC161" s="95">
        <f t="shared" si="112"/>
        <v>0.99116876825018907</v>
      </c>
    </row>
    <row r="162" spans="2:33" x14ac:dyDescent="0.2">
      <c r="B162" s="198">
        <v>2006</v>
      </c>
      <c r="C162" s="199">
        <v>6.5869455532126281E-2</v>
      </c>
      <c r="D162" s="97">
        <v>6.9927262919493513E-2</v>
      </c>
      <c r="E162" s="97">
        <v>6.5336545483677413E-2</v>
      </c>
      <c r="F162" s="97">
        <v>6.6251979401110342E-2</v>
      </c>
      <c r="G162" s="97">
        <v>6.5292201931123436E-2</v>
      </c>
      <c r="H162" s="97">
        <v>6.5803154707604922E-2</v>
      </c>
      <c r="I162" s="97">
        <v>6.4939215995072602E-2</v>
      </c>
      <c r="J162" s="97">
        <v>6.5805278463319336E-2</v>
      </c>
      <c r="K162" s="97">
        <v>6.4873611063962583E-2</v>
      </c>
      <c r="L162" s="97">
        <v>6.6384683238615821E-2</v>
      </c>
      <c r="M162" s="97">
        <v>6.6446724579143385E-2</v>
      </c>
      <c r="N162" s="97">
        <v>6.3797828454984537E-2</v>
      </c>
      <c r="O162" s="200">
        <v>0.79072794177023398</v>
      </c>
      <c r="Q162" s="91">
        <v>2006</v>
      </c>
      <c r="R162" s="95">
        <f t="shared" si="113"/>
        <v>0.99962758950435049</v>
      </c>
      <c r="S162" s="95">
        <f t="shared" si="102"/>
        <v>1.0612084267002568</v>
      </c>
      <c r="T162" s="95">
        <f t="shared" si="103"/>
        <v>0.99154020540727428</v>
      </c>
      <c r="U162" s="95">
        <f t="shared" si="104"/>
        <v>1.0054327295346019</v>
      </c>
      <c r="V162" s="95">
        <f t="shared" si="105"/>
        <v>0.99086725254632391</v>
      </c>
      <c r="W162" s="95">
        <f t="shared" si="106"/>
        <v>0.99862141550666028</v>
      </c>
      <c r="X162" s="95">
        <f t="shared" si="107"/>
        <v>0.98551037692722399</v>
      </c>
      <c r="Y162" s="95">
        <f t="shared" si="108"/>
        <v>0.99865364538905943</v>
      </c>
      <c r="Z162" s="95">
        <f t="shared" si="109"/>
        <v>0.98451476373116342</v>
      </c>
      <c r="AA162" s="95">
        <f t="shared" si="110"/>
        <v>1.0074466283308183</v>
      </c>
      <c r="AB162" s="95">
        <f t="shared" si="111"/>
        <v>1.0083881608693854</v>
      </c>
      <c r="AC162" s="95">
        <f t="shared" si="112"/>
        <v>0.96818880555288556</v>
      </c>
    </row>
    <row r="163" spans="2:33" x14ac:dyDescent="0.2">
      <c r="B163" s="198">
        <v>2007</v>
      </c>
      <c r="C163" s="199">
        <v>6.9374819228247883E-2</v>
      </c>
      <c r="D163" s="97">
        <v>6.903342414014263E-2</v>
      </c>
      <c r="E163" s="97">
        <v>6.9099003888274196E-2</v>
      </c>
      <c r="F163" s="97">
        <v>6.9305305016775259E-2</v>
      </c>
      <c r="G163" s="97">
        <v>7.0042783251420118E-2</v>
      </c>
      <c r="H163" s="97">
        <v>7.0087384580971343E-2</v>
      </c>
      <c r="I163" s="97">
        <v>6.9629527101588012E-2</v>
      </c>
      <c r="J163" s="97">
        <v>7.0379352320836711E-2</v>
      </c>
      <c r="K163" s="97">
        <v>6.9029850145319469E-2</v>
      </c>
      <c r="L163" s="97">
        <v>6.9961745044303664E-2</v>
      </c>
      <c r="M163" s="97">
        <v>6.9329904274818221E-2</v>
      </c>
      <c r="N163" s="97">
        <v>6.9011174390802607E-2</v>
      </c>
      <c r="O163" s="200">
        <v>0.83428427338350009</v>
      </c>
      <c r="Q163" s="91">
        <v>2007</v>
      </c>
      <c r="R163" s="95">
        <f t="shared" si="113"/>
        <v>0.99785871231003731</v>
      </c>
      <c r="S163" s="95">
        <f t="shared" si="102"/>
        <v>0.99294822653442949</v>
      </c>
      <c r="T163" s="95">
        <f t="shared" si="103"/>
        <v>0.99389149851340042</v>
      </c>
      <c r="U163" s="95">
        <f t="shared" si="104"/>
        <v>0.99685884863732488</v>
      </c>
      <c r="V163" s="95">
        <f t="shared" si="105"/>
        <v>1.0074664306067747</v>
      </c>
      <c r="W163" s="95">
        <f t="shared" si="106"/>
        <v>1.0081079576877587</v>
      </c>
      <c r="X163" s="95">
        <f t="shared" si="107"/>
        <v>1.0015223250348533</v>
      </c>
      <c r="Y163" s="95">
        <f t="shared" si="108"/>
        <v>1.0123075009251918</v>
      </c>
      <c r="Z163" s="95">
        <f t="shared" si="109"/>
        <v>0.99289681967079046</v>
      </c>
      <c r="AA163" s="95">
        <f t="shared" si="110"/>
        <v>1.0063008105460565</v>
      </c>
      <c r="AB163" s="95">
        <f t="shared" si="111"/>
        <v>0.99721267419287363</v>
      </c>
      <c r="AC163" s="95">
        <f t="shared" si="112"/>
        <v>0.99262819534050861</v>
      </c>
    </row>
    <row r="164" spans="2:33" x14ac:dyDescent="0.2">
      <c r="B164" s="198">
        <v>2008</v>
      </c>
      <c r="C164" s="199">
        <v>6.7895253404479522E-2</v>
      </c>
      <c r="D164" s="97">
        <v>6.7552596876522444E-2</v>
      </c>
      <c r="E164" s="97">
        <v>6.8404990480874492E-2</v>
      </c>
      <c r="F164" s="97">
        <v>6.9692599660524046E-2</v>
      </c>
      <c r="G164" s="97">
        <v>6.8114705435542183E-2</v>
      </c>
      <c r="H164" s="97">
        <v>6.8059049492419157E-2</v>
      </c>
      <c r="I164" s="97">
        <v>6.9137204955517603E-2</v>
      </c>
      <c r="J164" s="97">
        <v>6.8808378853623273E-2</v>
      </c>
      <c r="K164" s="97">
        <v>6.8290777087409202E-2</v>
      </c>
      <c r="L164" s="97">
        <v>6.8946540922249583E-2</v>
      </c>
      <c r="M164" s="97">
        <v>6.7008016374014462E-2</v>
      </c>
      <c r="N164" s="97">
        <v>6.6963897300742245E-2</v>
      </c>
      <c r="O164" s="200">
        <v>0.8188740108439182</v>
      </c>
      <c r="Q164" s="91">
        <v>2008</v>
      </c>
      <c r="R164" s="95">
        <f t="shared" si="113"/>
        <v>0.99495530455789327</v>
      </c>
      <c r="S164" s="95">
        <f t="shared" si="102"/>
        <v>0.98993392363600119</v>
      </c>
      <c r="T164" s="95">
        <f t="shared" si="103"/>
        <v>1.0024251287747294</v>
      </c>
      <c r="U164" s="95">
        <f t="shared" si="104"/>
        <v>1.0212941000098414</v>
      </c>
      <c r="V164" s="95">
        <f t="shared" si="105"/>
        <v>0.99817121364510197</v>
      </c>
      <c r="W164" s="95">
        <f t="shared" si="106"/>
        <v>0.99735561648530446</v>
      </c>
      <c r="X164" s="95">
        <f t="shared" si="107"/>
        <v>1.0131551966232157</v>
      </c>
      <c r="Y164" s="95">
        <f t="shared" si="108"/>
        <v>1.008336490484691</v>
      </c>
      <c r="Z164" s="95">
        <f t="shared" si="109"/>
        <v>1.0007514149879517</v>
      </c>
      <c r="AA164" s="95">
        <f t="shared" si="110"/>
        <v>1.0103611545985356</v>
      </c>
      <c r="AB164" s="95">
        <f t="shared" si="111"/>
        <v>0.98195349448138558</v>
      </c>
      <c r="AC164" s="95">
        <f t="shared" si="112"/>
        <v>0.98130696171534881</v>
      </c>
    </row>
    <row r="165" spans="2:33" x14ac:dyDescent="0.2">
      <c r="B165" s="198">
        <v>2009</v>
      </c>
      <c r="C165" s="199">
        <v>8.4089083836900086E-2</v>
      </c>
      <c r="D165" s="97">
        <v>8.5229170688917305E-2</v>
      </c>
      <c r="E165" s="97">
        <v>8.566555174584807E-2</v>
      </c>
      <c r="F165" s="97">
        <v>8.6851739803270031E-2</v>
      </c>
      <c r="G165" s="97">
        <v>9.0569091378881819E-2</v>
      </c>
      <c r="H165" s="97">
        <v>9.2926843324232108E-2</v>
      </c>
      <c r="I165" s="97">
        <v>9.1797020241983537E-2</v>
      </c>
      <c r="J165" s="97">
        <v>9.3052164248224059E-2</v>
      </c>
      <c r="K165" s="97">
        <v>9.1767219313144063E-2</v>
      </c>
      <c r="L165" s="97">
        <v>9.1422553211842575E-2</v>
      </c>
      <c r="M165" s="97">
        <v>9.0039876633795271E-2</v>
      </c>
      <c r="N165" s="97">
        <v>9.3595730953346529E-2</v>
      </c>
      <c r="O165" s="200">
        <v>1.0770060453803854</v>
      </c>
      <c r="Q165" s="91">
        <v>2009</v>
      </c>
      <c r="R165" s="359"/>
      <c r="S165" s="359"/>
      <c r="T165" s="359"/>
      <c r="U165" s="359"/>
      <c r="V165" s="359"/>
      <c r="W165" s="359"/>
      <c r="X165" s="359"/>
      <c r="Y165" s="359"/>
      <c r="Z165" s="359"/>
      <c r="AA165" s="359"/>
      <c r="AB165" s="359"/>
      <c r="AC165" s="359"/>
    </row>
    <row r="166" spans="2:33" x14ac:dyDescent="0.2">
      <c r="B166" s="198">
        <v>2010</v>
      </c>
      <c r="C166" s="199">
        <v>8.9049116717206264E-2</v>
      </c>
      <c r="D166" s="97">
        <v>8.922795671908966E-2</v>
      </c>
      <c r="E166" s="97">
        <v>8.6971991892676487E-2</v>
      </c>
      <c r="F166" s="97">
        <v>8.6647885044743286E-2</v>
      </c>
      <c r="G166" s="97">
        <v>8.5991371908865716E-2</v>
      </c>
      <c r="H166" s="97">
        <v>8.7533585478290418E-2</v>
      </c>
      <c r="I166" s="97">
        <v>9.0823323788225205E-2</v>
      </c>
      <c r="J166" s="97">
        <v>8.9601027932479843E-2</v>
      </c>
      <c r="K166" s="97">
        <v>9.0838061598617223E-2</v>
      </c>
      <c r="L166" s="97">
        <v>8.9650712590594789E-2</v>
      </c>
      <c r="M166" s="97">
        <v>8.6850252066050571E-2</v>
      </c>
      <c r="N166" s="97">
        <v>9.0463474750134582E-2</v>
      </c>
      <c r="O166" s="200">
        <v>1.063648760486974</v>
      </c>
      <c r="Q166" s="91">
        <v>2010</v>
      </c>
      <c r="R166" s="95">
        <f t="shared" ref="R166:AB168" si="114">+C166/AVERAGE($C166:$N166)</f>
        <v>1.0046449921280773</v>
      </c>
      <c r="S166" s="95">
        <f t="shared" si="114"/>
        <v>1.0066626506844771</v>
      </c>
      <c r="T166" s="95">
        <f t="shared" si="114"/>
        <v>0.98121103646498264</v>
      </c>
      <c r="U166" s="95">
        <f t="shared" si="114"/>
        <v>0.97755448900337716</v>
      </c>
      <c r="V166" s="95">
        <f t="shared" si="114"/>
        <v>0.97014776046366269</v>
      </c>
      <c r="W166" s="95">
        <f t="shared" si="114"/>
        <v>0.98754689025216869</v>
      </c>
      <c r="X166" s="95">
        <f t="shared" si="114"/>
        <v>1.0246614539932515</v>
      </c>
      <c r="Y166" s="95">
        <f t="shared" si="114"/>
        <v>1.0108716101897113</v>
      </c>
      <c r="Z166" s="95">
        <f t="shared" si="114"/>
        <v>1.0248277247879669</v>
      </c>
      <c r="AA166" s="95">
        <f t="shared" si="114"/>
        <v>1.0114321485173323</v>
      </c>
      <c r="AB166" s="95">
        <f t="shared" si="114"/>
        <v>0.97983757750580314</v>
      </c>
      <c r="AC166" s="95">
        <f t="shared" ref="AC166:AC179" si="115">+N166/AVERAGE($C166:$N166)</f>
        <v>1.0206016660091894</v>
      </c>
    </row>
    <row r="167" spans="2:33" x14ac:dyDescent="0.2">
      <c r="B167" s="198">
        <v>2011</v>
      </c>
      <c r="C167" s="199">
        <v>8.212937979983316E-2</v>
      </c>
      <c r="D167" s="97">
        <v>8.578037032878856E-2</v>
      </c>
      <c r="E167" s="97">
        <v>8.6176964261146696E-2</v>
      </c>
      <c r="F167" s="97">
        <v>8.6246479495823605E-2</v>
      </c>
      <c r="G167" s="97">
        <v>8.4210723453965408E-2</v>
      </c>
      <c r="H167" s="97">
        <v>8.4702252640577277E-2</v>
      </c>
      <c r="I167" s="97">
        <v>8.453747322445028E-2</v>
      </c>
      <c r="J167" s="97">
        <v>8.538211392066139E-2</v>
      </c>
      <c r="K167" s="97">
        <v>8.431636578075688E-2</v>
      </c>
      <c r="L167" s="97">
        <v>8.4151002734715166E-2</v>
      </c>
      <c r="M167" s="97">
        <v>8.4115221463835044E-2</v>
      </c>
      <c r="N167" s="97">
        <v>8.6324451820281492E-2</v>
      </c>
      <c r="O167" s="200">
        <v>1.018072798924835</v>
      </c>
      <c r="Q167" s="91">
        <v>2011</v>
      </c>
      <c r="R167" s="95">
        <f t="shared" si="114"/>
        <v>0.96805705705802081</v>
      </c>
      <c r="S167" s="95">
        <f t="shared" si="114"/>
        <v>1.0110911960643214</v>
      </c>
      <c r="T167" s="95">
        <f t="shared" si="114"/>
        <v>1.0157658393642146</v>
      </c>
      <c r="U167" s="95">
        <f t="shared" si="114"/>
        <v>1.0165852137910767</v>
      </c>
      <c r="V167" s="95">
        <f t="shared" si="114"/>
        <v>0.99258980547833386</v>
      </c>
      <c r="W167" s="95">
        <f t="shared" si="114"/>
        <v>0.99838344837457038</v>
      </c>
      <c r="X167" s="95">
        <f t="shared" si="114"/>
        <v>0.99644119729428193</v>
      </c>
      <c r="Y167" s="95">
        <f t="shared" si="114"/>
        <v>1.0063969572018616</v>
      </c>
      <c r="Z167" s="95">
        <f t="shared" si="114"/>
        <v>0.99383500908542022</v>
      </c>
      <c r="AA167" s="95">
        <f t="shared" si="114"/>
        <v>0.99188587877313195</v>
      </c>
      <c r="AB167" s="95">
        <f t="shared" si="114"/>
        <v>0.99146412577961818</v>
      </c>
      <c r="AC167" s="95">
        <f t="shared" si="115"/>
        <v>1.0175042717351479</v>
      </c>
    </row>
    <row r="168" spans="2:33" x14ac:dyDescent="0.2">
      <c r="B168" s="198">
        <v>2012</v>
      </c>
      <c r="C168" s="199">
        <v>8.2578074890355388E-2</v>
      </c>
      <c r="D168" s="97">
        <v>8.2512740416164063E-2</v>
      </c>
      <c r="E168" s="97">
        <v>8.3226765428565233E-2</v>
      </c>
      <c r="F168" s="97">
        <v>8.2331175010756472E-2</v>
      </c>
      <c r="G168" s="97">
        <v>8.419322069512146E-2</v>
      </c>
      <c r="H168" s="97">
        <v>8.2795697538785559E-2</v>
      </c>
      <c r="I168" s="97">
        <v>8.3305598168112865E-2</v>
      </c>
      <c r="J168" s="97">
        <v>8.3442770895895108E-2</v>
      </c>
      <c r="K168" s="97">
        <v>8.1552628413991538E-2</v>
      </c>
      <c r="L168" s="97">
        <v>8.3077877179798559E-2</v>
      </c>
      <c r="M168" s="97">
        <v>8.3344633591856454E-2</v>
      </c>
      <c r="N168" s="97">
        <v>8.2568699617209931E-2</v>
      </c>
      <c r="O168" s="200">
        <v>0.9949298818466128</v>
      </c>
      <c r="Q168" s="91">
        <v>2012</v>
      </c>
      <c r="R168" s="95">
        <f>+C168/AVERAGE($C168:$N168)</f>
        <v>0.9959866687741481</v>
      </c>
      <c r="S168" s="95">
        <f>+D168/AVERAGE($C168:$N168)</f>
        <v>0.99519865978517219</v>
      </c>
      <c r="T168" s="95">
        <f>+E168/AVERAGE($C168:$N168)</f>
        <v>1.0038106236081012</v>
      </c>
      <c r="U168" s="95">
        <f>+F168/AVERAGE($C168:$N168)</f>
        <v>0.99300877193011328</v>
      </c>
      <c r="V168" s="95">
        <f t="shared" si="114"/>
        <v>1.0154671869602336</v>
      </c>
      <c r="W168" s="95">
        <f t="shared" si="114"/>
        <v>0.99861144849863992</v>
      </c>
      <c r="X168" s="95">
        <f t="shared" si="114"/>
        <v>1.0047614372200271</v>
      </c>
      <c r="Y168" s="95">
        <f t="shared" si="114"/>
        <v>1.0064158982663993</v>
      </c>
      <c r="Z168" s="95">
        <f t="shared" si="114"/>
        <v>0.98361860350554131</v>
      </c>
      <c r="AA168" s="95">
        <f t="shared" si="114"/>
        <v>1.002014859888668</v>
      </c>
      <c r="AB168" s="95">
        <f t="shared" si="114"/>
        <v>1.0052322493782202</v>
      </c>
      <c r="AC168" s="95">
        <f t="shared" si="115"/>
        <v>0.99587359218473392</v>
      </c>
    </row>
    <row r="169" spans="2:33" x14ac:dyDescent="0.2">
      <c r="B169" s="198">
        <v>2013</v>
      </c>
      <c r="C169" s="199">
        <v>8.2378323743653753E-2</v>
      </c>
      <c r="D169" s="97">
        <v>7.9465025014065896E-2</v>
      </c>
      <c r="E169" s="97">
        <v>7.8936706051596472E-2</v>
      </c>
      <c r="F169" s="97">
        <v>8.0681586203977612E-2</v>
      </c>
      <c r="G169" s="97">
        <v>8.2063892661584037E-2</v>
      </c>
      <c r="H169" s="97">
        <v>7.8727797353995224E-2</v>
      </c>
      <c r="I169" s="97">
        <v>8.0315116887560198E-2</v>
      </c>
      <c r="J169" s="97">
        <v>8.1067987314420165E-2</v>
      </c>
      <c r="K169" s="97">
        <v>8.097882962602565E-2</v>
      </c>
      <c r="L169" s="97">
        <v>8.1922480153119995E-2</v>
      </c>
      <c r="M169" s="97">
        <v>7.8321807536584839E-2</v>
      </c>
      <c r="N169" s="97">
        <v>7.9785167823113373E-2</v>
      </c>
      <c r="O169" s="200">
        <v>0.96464472036969728</v>
      </c>
      <c r="Q169" s="91">
        <v>2013</v>
      </c>
      <c r="R169" s="359">
        <f t="shared" ref="R169:AB170" si="116">+C169/AVERAGE($C169:$N169)</f>
        <v>1.0247709483601279</v>
      </c>
      <c r="S169" s="359">
        <f t="shared" si="116"/>
        <v>0.98853005674807815</v>
      </c>
      <c r="T169" s="359">
        <f t="shared" si="116"/>
        <v>0.98195786761382009</v>
      </c>
      <c r="U169" s="359">
        <f t="shared" si="116"/>
        <v>1.0036638505383408</v>
      </c>
      <c r="V169" s="359">
        <f t="shared" si="116"/>
        <v>1.0208594844759007</v>
      </c>
      <c r="W169" s="359">
        <f t="shared" si="116"/>
        <v>0.97935908246704173</v>
      </c>
      <c r="X169" s="359">
        <f t="shared" si="116"/>
        <v>0.99910504074635476</v>
      </c>
      <c r="Y169" s="359">
        <f t="shared" si="116"/>
        <v>1.0084706081221417</v>
      </c>
      <c r="Z169" s="359">
        <f t="shared" si="116"/>
        <v>1.0073615031447942</v>
      </c>
      <c r="AA169" s="359">
        <f t="shared" si="116"/>
        <v>1.0191003393049012</v>
      </c>
      <c r="AB169" s="359">
        <f t="shared" si="116"/>
        <v>0.97430864503028525</v>
      </c>
      <c r="AC169" s="359">
        <f t="shared" si="115"/>
        <v>0.99251257344821353</v>
      </c>
      <c r="AG169" s="45" t="s">
        <v>305</v>
      </c>
    </row>
    <row r="170" spans="2:33" x14ac:dyDescent="0.2">
      <c r="B170" s="198">
        <v>2014</v>
      </c>
      <c r="C170" s="199">
        <v>7.8735366638294141E-2</v>
      </c>
      <c r="D170" s="97">
        <v>8.0409886864319477E-2</v>
      </c>
      <c r="E170" s="97">
        <v>8.1849239535720375E-2</v>
      </c>
      <c r="F170" s="97">
        <v>8.4673570659427613E-2</v>
      </c>
      <c r="G170" s="97">
        <v>7.6979339806004771E-2</v>
      </c>
      <c r="H170" s="97">
        <v>8.1056886105537462E-2</v>
      </c>
      <c r="I170" s="97">
        <v>8.3148071628585909E-2</v>
      </c>
      <c r="J170" s="97">
        <v>7.9970696331509258E-2</v>
      </c>
      <c r="K170" s="97">
        <v>8.16292113618073E-2</v>
      </c>
      <c r="L170" s="97">
        <v>8.4789183703169776E-2</v>
      </c>
      <c r="M170" s="97">
        <v>7.9843469227170796E-2</v>
      </c>
      <c r="N170" s="97">
        <v>8.2384624867610876E-2</v>
      </c>
      <c r="O170" s="200">
        <v>0.97546954672915775</v>
      </c>
      <c r="Q170" s="91">
        <v>2014</v>
      </c>
      <c r="R170" s="95">
        <f t="shared" ref="R170:U171" si="117">+C170/AVERAGE($C170:$N170)</f>
        <v>0.96858420934576162</v>
      </c>
      <c r="S170" s="95">
        <f t="shared" si="117"/>
        <v>0.989183768583343</v>
      </c>
      <c r="T170" s="95">
        <f t="shared" si="117"/>
        <v>1.0068903511360492</v>
      </c>
      <c r="U170" s="95">
        <f t="shared" si="117"/>
        <v>1.0416346172160411</v>
      </c>
      <c r="V170" s="95">
        <f t="shared" si="116"/>
        <v>0.94698197475204215</v>
      </c>
      <c r="W170" s="95">
        <f t="shared" si="116"/>
        <v>0.9971430031085512</v>
      </c>
      <c r="X170" s="95">
        <f t="shared" si="116"/>
        <v>1.0228682821403001</v>
      </c>
      <c r="Y170" s="95">
        <f t="shared" si="116"/>
        <v>0.98378094856564557</v>
      </c>
      <c r="Z170" s="95">
        <f t="shared" si="116"/>
        <v>1.0041836155994965</v>
      </c>
      <c r="AA170" s="95">
        <f t="shared" si="116"/>
        <v>1.0430568620514211</v>
      </c>
      <c r="AB170" s="95">
        <f t="shared" si="116"/>
        <v>0.98221583025192594</v>
      </c>
      <c r="AC170" s="95">
        <f t="shared" si="115"/>
        <v>1.0134765372494225</v>
      </c>
    </row>
    <row r="171" spans="2:33" x14ac:dyDescent="0.2">
      <c r="B171" s="198">
        <v>2015</v>
      </c>
      <c r="C171" s="199">
        <v>8.0522860819215086E-2</v>
      </c>
      <c r="D171" s="97">
        <v>7.9854199344094337E-2</v>
      </c>
      <c r="E171" s="97">
        <v>7.9708593397406449E-2</v>
      </c>
      <c r="F171" s="97">
        <v>7.8689362654569994E-2</v>
      </c>
      <c r="G171" s="97">
        <v>7.8636225841374946E-2</v>
      </c>
      <c r="H171" s="97">
        <v>8.289849498432679E-2</v>
      </c>
      <c r="I171" s="97">
        <v>8.0803100676131417E-2</v>
      </c>
      <c r="J171" s="97">
        <v>8.7180774013929069E-2</v>
      </c>
      <c r="K171" s="97">
        <v>8.5686566597968708E-2</v>
      </c>
      <c r="L171" s="97">
        <v>8.3137672029026499E-2</v>
      </c>
      <c r="M171" s="97">
        <v>7.8664663677790084E-2</v>
      </c>
      <c r="N171" s="97">
        <v>8.0782906630570805E-2</v>
      </c>
      <c r="O171" s="200">
        <v>0.97656542066640406</v>
      </c>
      <c r="Q171" s="91">
        <v>2015</v>
      </c>
      <c r="R171" s="95">
        <f t="shared" si="117"/>
        <v>0.98946195450090746</v>
      </c>
      <c r="S171" s="95">
        <f t="shared" si="117"/>
        <v>0.98124546686818603</v>
      </c>
      <c r="T171" s="95">
        <f t="shared" si="117"/>
        <v>0.97945626634635885</v>
      </c>
      <c r="U171" s="95">
        <f t="shared" si="117"/>
        <v>0.96693199643549999</v>
      </c>
      <c r="V171" s="95">
        <f t="shared" ref="V171:AB172" si="118">+G171/AVERAGE($C171:$N171)</f>
        <v>0.96627905322775731</v>
      </c>
      <c r="W171" s="95">
        <f t="shared" si="118"/>
        <v>1.0186536598163456</v>
      </c>
      <c r="X171" s="95">
        <f t="shared" si="118"/>
        <v>0.99290553156377459</v>
      </c>
      <c r="Y171" s="95">
        <f t="shared" si="118"/>
        <v>1.0712741471567235</v>
      </c>
      <c r="Z171" s="95">
        <f t="shared" si="118"/>
        <v>1.0529133813420906</v>
      </c>
      <c r="AA171" s="95">
        <f t="shared" si="118"/>
        <v>1.0215926585517687</v>
      </c>
      <c r="AB171" s="95">
        <f t="shared" si="118"/>
        <v>0.96662849631652525</v>
      </c>
      <c r="AC171" s="95">
        <f t="shared" si="115"/>
        <v>0.99265738787406466</v>
      </c>
      <c r="AG171" s="48" t="s">
        <v>241</v>
      </c>
    </row>
    <row r="172" spans="2:33" x14ac:dyDescent="0.2">
      <c r="B172" s="198">
        <v>2016</v>
      </c>
      <c r="C172" s="199">
        <v>8.0226103133613016E-2</v>
      </c>
      <c r="D172" s="97">
        <v>7.829538291664942E-2</v>
      </c>
      <c r="E172" s="97">
        <v>8.2234404979073486E-2</v>
      </c>
      <c r="F172" s="97">
        <v>7.9895697861563766E-2</v>
      </c>
      <c r="G172" s="97">
        <v>8.2322737182946748E-2</v>
      </c>
      <c r="H172" s="97">
        <v>7.965461266025349E-2</v>
      </c>
      <c r="I172" s="97">
        <v>8.1816279774141548E-2</v>
      </c>
      <c r="J172" s="97">
        <v>7.9775761746788562E-2</v>
      </c>
      <c r="K172" s="97">
        <v>8.118199010130786E-2</v>
      </c>
      <c r="L172" s="97">
        <v>7.859222956755163E-2</v>
      </c>
      <c r="M172" s="97">
        <v>7.7687713224211516E-2</v>
      </c>
      <c r="N172" s="97">
        <v>7.933982704374537E-2</v>
      </c>
      <c r="O172" s="200">
        <v>0.96102274019184653</v>
      </c>
      <c r="Q172" s="91">
        <v>2016</v>
      </c>
      <c r="R172" s="95">
        <f t="shared" ref="R172:U174" si="119">+C172/AVERAGE($C172:$N172)</f>
        <v>1.0017590607805724</v>
      </c>
      <c r="S172" s="95">
        <f t="shared" si="119"/>
        <v>0.97765074197124013</v>
      </c>
      <c r="T172" s="95">
        <f t="shared" si="119"/>
        <v>1.0268361178965306</v>
      </c>
      <c r="U172" s="95">
        <f t="shared" si="119"/>
        <v>0.99763339018114472</v>
      </c>
      <c r="V172" s="95">
        <f t="shared" si="118"/>
        <v>1.0279390953830649</v>
      </c>
      <c r="W172" s="95">
        <f t="shared" si="118"/>
        <v>0.99462303226271942</v>
      </c>
      <c r="X172" s="95">
        <f t="shared" si="118"/>
        <v>1.0216151150530584</v>
      </c>
      <c r="Y172" s="95">
        <f t="shared" si="118"/>
        <v>0.9961357842274966</v>
      </c>
      <c r="Z172" s="95">
        <f t="shared" si="118"/>
        <v>1.0136949319442956</v>
      </c>
      <c r="AA172" s="95">
        <f t="shared" si="118"/>
        <v>0.9813573762285267</v>
      </c>
      <c r="AB172" s="95">
        <f t="shared" si="118"/>
        <v>0.97006295449828273</v>
      </c>
      <c r="AC172" s="95">
        <f t="shared" si="115"/>
        <v>0.99069239957306687</v>
      </c>
      <c r="AG172" s="48" t="s">
        <v>240</v>
      </c>
    </row>
    <row r="173" spans="2:33" x14ac:dyDescent="0.2">
      <c r="B173" s="198">
        <v>2017</v>
      </c>
      <c r="C173" s="199">
        <v>7.0210132012798798E-2</v>
      </c>
      <c r="D173" s="97">
        <v>7.2907137192601931E-2</v>
      </c>
      <c r="E173" s="97">
        <v>7.4291681943760346E-2</v>
      </c>
      <c r="F173" s="97">
        <v>7.0281424852547333E-2</v>
      </c>
      <c r="G173" s="97">
        <v>7.5468627375879407E-2</v>
      </c>
      <c r="H173" s="97">
        <v>7.5356076185154122E-2</v>
      </c>
      <c r="I173" s="97">
        <v>7.3287931233027695E-2</v>
      </c>
      <c r="J173" s="97">
        <v>7.4340681278991974E-2</v>
      </c>
      <c r="K173" s="97">
        <v>7.1205037318496089E-2</v>
      </c>
      <c r="L173" s="97">
        <v>7.1630350303339224E-2</v>
      </c>
      <c r="M173" s="97">
        <v>7.4241152051022483E-2</v>
      </c>
      <c r="N173" s="97">
        <v>7.2433875927021843E-2</v>
      </c>
      <c r="O173" s="200">
        <v>0.87565410767464114</v>
      </c>
      <c r="Q173" s="91">
        <v>2017</v>
      </c>
      <c r="R173" s="261">
        <f t="shared" si="119"/>
        <v>0.96216254428470482</v>
      </c>
      <c r="S173" s="142">
        <f t="shared" si="119"/>
        <v>0.99912241448229078</v>
      </c>
      <c r="T173" s="142">
        <f t="shared" si="119"/>
        <v>1.0180962728451801</v>
      </c>
      <c r="U173" s="142">
        <f t="shared" si="119"/>
        <v>0.96313954430044657</v>
      </c>
      <c r="V173" s="142">
        <f t="shared" ref="V173:AB174" si="120">+G173/AVERAGE($C173:$N173)</f>
        <v>1.0342251815793997</v>
      </c>
      <c r="W173" s="142">
        <f t="shared" si="120"/>
        <v>1.0326827754205454</v>
      </c>
      <c r="X173" s="142">
        <f t="shared" si="120"/>
        <v>1.0043408317146885</v>
      </c>
      <c r="Y173" s="142">
        <f t="shared" si="120"/>
        <v>1.0187677617557285</v>
      </c>
      <c r="Z173" s="142">
        <f t="shared" si="120"/>
        <v>0.97579676761984335</v>
      </c>
      <c r="AA173" s="142">
        <f t="shared" si="120"/>
        <v>0.98162527430231761</v>
      </c>
      <c r="AB173" s="142">
        <f t="shared" si="120"/>
        <v>1.0174038091114526</v>
      </c>
      <c r="AC173" s="143">
        <f t="shared" si="115"/>
        <v>0.99263682258340458</v>
      </c>
      <c r="AG173" s="45" t="s">
        <v>306</v>
      </c>
    </row>
    <row r="174" spans="2:33" x14ac:dyDescent="0.2">
      <c r="B174" s="198">
        <v>2018</v>
      </c>
      <c r="C174" s="199">
        <v>7.5415911529334162E-2</v>
      </c>
      <c r="D174" s="97">
        <v>7.4495067359216877E-2</v>
      </c>
      <c r="E174" s="97">
        <v>7.6242275963383552E-2</v>
      </c>
      <c r="F174" s="97">
        <v>7.4713392136845469E-2</v>
      </c>
      <c r="G174" s="97">
        <v>7.4927513208169302E-2</v>
      </c>
      <c r="H174" s="97">
        <v>7.472845051317871E-2</v>
      </c>
      <c r="I174" s="97">
        <v>7.2634741477528186E-2</v>
      </c>
      <c r="J174" s="97">
        <v>7.3694864172508395E-2</v>
      </c>
      <c r="K174" s="97">
        <v>7.3553574007039532E-2</v>
      </c>
      <c r="L174" s="97">
        <v>7.7015668001623835E-2</v>
      </c>
      <c r="M174" s="97">
        <v>7.6380821009863931E-2</v>
      </c>
      <c r="N174" s="97">
        <v>7.5548571208566062E-2</v>
      </c>
      <c r="O174" s="200">
        <v>0.89935085058725794</v>
      </c>
      <c r="Q174" s="91">
        <v>2018</v>
      </c>
      <c r="R174" s="142">
        <f t="shared" si="119"/>
        <v>1.0062712875192914</v>
      </c>
      <c r="S174" s="142">
        <f t="shared" si="119"/>
        <v>0.99398450307449771</v>
      </c>
      <c r="T174" s="142">
        <f t="shared" si="119"/>
        <v>1.0172974328797115</v>
      </c>
      <c r="U174" s="142">
        <f t="shared" si="119"/>
        <v>0.99689760126063098</v>
      </c>
      <c r="V174" s="142">
        <f t="shared" si="120"/>
        <v>0.99975460957302453</v>
      </c>
      <c r="W174" s="142">
        <f t="shared" si="120"/>
        <v>0.99709852453310122</v>
      </c>
      <c r="X174" s="142">
        <f t="shared" si="120"/>
        <v>0.9691622542650512</v>
      </c>
      <c r="Y174" s="142">
        <f t="shared" si="120"/>
        <v>0.98330742612034627</v>
      </c>
      <c r="Z174" s="261">
        <f t="shared" si="120"/>
        <v>0.98142219747513038</v>
      </c>
      <c r="AA174" s="142">
        <f t="shared" si="120"/>
        <v>1.0276167698246017</v>
      </c>
      <c r="AB174" s="142">
        <f t="shared" si="120"/>
        <v>1.0191460335194718</v>
      </c>
      <c r="AC174" s="143">
        <f t="shared" si="115"/>
        <v>1.0080413599551414</v>
      </c>
    </row>
    <row r="175" spans="2:33" x14ac:dyDescent="0.2">
      <c r="B175" s="198">
        <v>2019</v>
      </c>
      <c r="C175" s="199">
        <v>7.6892038437112051E-2</v>
      </c>
      <c r="D175" s="97">
        <v>6.8563761949892776E-2</v>
      </c>
      <c r="E175" s="97">
        <v>6.7325929767387202E-2</v>
      </c>
      <c r="F175" s="97">
        <v>7.2959599720845578E-2</v>
      </c>
      <c r="G175" s="97">
        <v>7.2298329554709662E-2</v>
      </c>
      <c r="H175" s="97">
        <v>7.2533071412906214E-2</v>
      </c>
      <c r="I175" s="97">
        <v>7.6635216248155349E-2</v>
      </c>
      <c r="J175" s="97">
        <v>7.2561877838006536E-2</v>
      </c>
      <c r="K175" s="97">
        <v>7.4555756326354791E-2</v>
      </c>
      <c r="L175" s="97">
        <v>7.2717578456816659E-2</v>
      </c>
      <c r="M175" s="97">
        <v>7.3216166048140296E-2</v>
      </c>
      <c r="N175" s="97">
        <v>7.2811017032290953E-2</v>
      </c>
      <c r="O175" s="200">
        <v>0.87307034279261819</v>
      </c>
      <c r="Q175" s="91">
        <v>2019</v>
      </c>
      <c r="R175" s="261">
        <f t="shared" ref="R175:AB175" si="121">+C175/AVERAGE($C175:$N175)</f>
        <v>1.056850079563997</v>
      </c>
      <c r="S175" s="142">
        <f t="shared" si="121"/>
        <v>0.94238127567934815</v>
      </c>
      <c r="T175" s="142">
        <f t="shared" si="121"/>
        <v>0.92536777119750457</v>
      </c>
      <c r="U175" s="261">
        <f t="shared" si="121"/>
        <v>1.0028002942462901</v>
      </c>
      <c r="V175" s="142">
        <f t="shared" si="121"/>
        <v>0.99371140231548738</v>
      </c>
      <c r="W175" s="142">
        <f t="shared" si="121"/>
        <v>0.99693783455157559</v>
      </c>
      <c r="X175" s="142">
        <f t="shared" si="121"/>
        <v>1.0533201620803465</v>
      </c>
      <c r="Y175" s="142">
        <f t="shared" si="121"/>
        <v>0.99733376725511713</v>
      </c>
      <c r="Z175" s="142">
        <f t="shared" si="121"/>
        <v>1.0247388235116923</v>
      </c>
      <c r="AA175" s="142">
        <f t="shared" si="121"/>
        <v>0.99947380951075626</v>
      </c>
      <c r="AB175" s="142">
        <f t="shared" si="121"/>
        <v>1.0063266950145131</v>
      </c>
      <c r="AC175" s="143">
        <f t="shared" si="115"/>
        <v>1.0007580850733702</v>
      </c>
    </row>
    <row r="176" spans="2:33" x14ac:dyDescent="0.2">
      <c r="B176" s="198">
        <v>2020</v>
      </c>
      <c r="C176" s="199">
        <v>6.3337082540275938E-2</v>
      </c>
      <c r="D176" s="97">
        <v>6.8477072454500271E-2</v>
      </c>
      <c r="E176" s="97">
        <v>7.2497779604385082E-2</v>
      </c>
      <c r="F176" s="97">
        <v>7.3301027059090182E-2</v>
      </c>
      <c r="G176" s="97">
        <v>7.0836642218821008E-2</v>
      </c>
      <c r="H176" s="97">
        <v>5.269048884926926E-2</v>
      </c>
      <c r="I176" s="97">
        <v>5.7025572183531978E-2</v>
      </c>
      <c r="J176" s="97">
        <v>5.3722502044200739E-2</v>
      </c>
      <c r="K176" s="97">
        <v>6.7175098389732152E-2</v>
      </c>
      <c r="L176" s="97">
        <v>6.6807139290757239E-2</v>
      </c>
      <c r="M176" s="97">
        <v>6.8255358903016608E-2</v>
      </c>
      <c r="N176" s="97">
        <v>6.6466574424895369E-2</v>
      </c>
      <c r="O176" s="200">
        <v>0.78059233796247574</v>
      </c>
      <c r="Q176" s="91">
        <v>2020</v>
      </c>
      <c r="R176" s="261">
        <f t="shared" ref="R176:AB177" si="122">+C176/AVERAGE($C176:$N176)</f>
        <v>0.9736772365293801</v>
      </c>
      <c r="S176" s="142">
        <f t="shared" si="122"/>
        <v>1.0526939985074577</v>
      </c>
      <c r="T176" s="142">
        <f t="shared" si="122"/>
        <v>1.1145040925247232</v>
      </c>
      <c r="U176" s="142">
        <f t="shared" si="122"/>
        <v>1.1268523682990168</v>
      </c>
      <c r="V176" s="142">
        <f t="shared" si="122"/>
        <v>1.0889675254110871</v>
      </c>
      <c r="W176" s="261">
        <f t="shared" si="122"/>
        <v>0.81000777927393142</v>
      </c>
      <c r="X176" s="261">
        <f t="shared" si="122"/>
        <v>0.87665075984294305</v>
      </c>
      <c r="Y176" s="261">
        <f t="shared" si="122"/>
        <v>0.82587285728828042</v>
      </c>
      <c r="Z176" s="142">
        <f t="shared" si="122"/>
        <v>1.0326788279537742</v>
      </c>
      <c r="AA176" s="142">
        <f t="shared" si="122"/>
        <v>1.0270222144143377</v>
      </c>
      <c r="AB176" s="142">
        <f t="shared" si="122"/>
        <v>1.0492856091492575</v>
      </c>
      <c r="AC176" s="143">
        <f t="shared" si="115"/>
        <v>1.0217867308058131</v>
      </c>
    </row>
    <row r="177" spans="2:41" x14ac:dyDescent="0.2">
      <c r="B177" s="198">
        <v>2021</v>
      </c>
      <c r="C177" s="199">
        <v>7.4615341074277294E-2</v>
      </c>
      <c r="D177" s="97">
        <v>7.3836507627184508E-2</v>
      </c>
      <c r="E177" s="97">
        <v>7.1846902606902047E-2</v>
      </c>
      <c r="F177" s="97">
        <v>7.1314419308674673E-2</v>
      </c>
      <c r="G177" s="97">
        <v>6.9256157388479428E-2</v>
      </c>
      <c r="H177" s="97">
        <v>7.038201166199326E-2</v>
      </c>
      <c r="I177" s="97">
        <v>7.0420352401318359E-2</v>
      </c>
      <c r="J177" s="97">
        <v>6.976193073176748E-2</v>
      </c>
      <c r="K177" s="97">
        <v>7.986610668256354E-2</v>
      </c>
      <c r="L177" s="97">
        <v>8.0450273615394099E-2</v>
      </c>
      <c r="M177" s="97">
        <v>8.2667626840068092E-2</v>
      </c>
      <c r="N177" s="97">
        <v>8.1741860841115413E-2</v>
      </c>
      <c r="O177" s="200">
        <v>0.89615949077973833</v>
      </c>
      <c r="Q177" s="91">
        <v>2021</v>
      </c>
      <c r="R177" s="406">
        <f t="shared" si="122"/>
        <v>0.99913475458733791</v>
      </c>
      <c r="S177" s="406">
        <f t="shared" si="122"/>
        <v>0.98870580587757018</v>
      </c>
      <c r="T177" s="406">
        <f t="shared" si="122"/>
        <v>0.96206405238499049</v>
      </c>
      <c r="U177" s="406">
        <f t="shared" si="122"/>
        <v>0.95493384883922561</v>
      </c>
      <c r="V177" s="406">
        <f t="shared" si="122"/>
        <v>0.92737274694111094</v>
      </c>
      <c r="W177" s="406">
        <f t="shared" si="122"/>
        <v>0.94244846886468381</v>
      </c>
      <c r="X177" s="406">
        <f t="shared" si="122"/>
        <v>0.94296186952230654</v>
      </c>
      <c r="Y177" s="406">
        <f t="shared" si="122"/>
        <v>0.93414529154048331</v>
      </c>
      <c r="Z177" s="406">
        <f t="shared" si="122"/>
        <v>1.0694449928292062</v>
      </c>
      <c r="AA177" s="406">
        <f t="shared" si="122"/>
        <v>1.0772672647195229</v>
      </c>
      <c r="AB177" s="406">
        <f t="shared" si="122"/>
        <v>1.1069586745297748</v>
      </c>
      <c r="AC177" s="407">
        <f t="shared" si="115"/>
        <v>1.0945622293637853</v>
      </c>
    </row>
    <row r="178" spans="2:41" x14ac:dyDescent="0.2">
      <c r="B178" s="198">
        <v>2022</v>
      </c>
      <c r="C178" s="199">
        <v>6.9727145393453885E-2</v>
      </c>
      <c r="D178" s="97">
        <v>7.103346287532343E-2</v>
      </c>
      <c r="E178" s="97">
        <v>6.838751576219583E-2</v>
      </c>
      <c r="F178" s="97">
        <v>7.8824697253927753E-2</v>
      </c>
      <c r="G178" s="97">
        <v>7.5630942195929918E-2</v>
      </c>
      <c r="H178" s="97">
        <v>7.5502015289865373E-2</v>
      </c>
      <c r="I178" s="97">
        <v>7.5765671797084128E-2</v>
      </c>
      <c r="J178" s="97">
        <v>7.8188815180314009E-2</v>
      </c>
      <c r="K178" s="97">
        <v>8.2061424750798029E-2</v>
      </c>
      <c r="L178" s="97">
        <v>7.7634827418085459E-2</v>
      </c>
      <c r="M178" s="97">
        <v>7.8367454661769004E-2</v>
      </c>
      <c r="N178" s="97">
        <v>7.8538327115130063E-2</v>
      </c>
      <c r="O178" s="200">
        <v>0.90966229969387691</v>
      </c>
      <c r="Q178" s="91">
        <v>2022</v>
      </c>
      <c r="R178" s="261">
        <f t="shared" ref="R178:R179" si="123">+C178/AVERAGE($C178:$N178)</f>
        <v>0.91982018492249795</v>
      </c>
      <c r="S178" s="142">
        <f t="shared" ref="S178:S179" si="124">+D178/AVERAGE($C178:$N178)</f>
        <v>0.93705274450830223</v>
      </c>
      <c r="T178" s="142">
        <f t="shared" ref="T178:T179" si="125">+E178/AVERAGE($C178:$N178)</f>
        <v>0.90214818116846029</v>
      </c>
      <c r="U178" s="261">
        <f t="shared" ref="U178:U179" si="126">+F178/AVERAGE($C178:$N178)</f>
        <v>1.0398324382196005</v>
      </c>
      <c r="V178" s="142">
        <f t="shared" ref="V178:V179" si="127">+G178/AVERAGE($C178:$N178)</f>
        <v>0.9977013520914062</v>
      </c>
      <c r="W178" s="142">
        <f t="shared" ref="W178:W179" si="128">+H178/AVERAGE($C178:$N178)</f>
        <v>0.99600058591334739</v>
      </c>
      <c r="X178" s="142">
        <f t="shared" ref="X178:X179" si="129">+I178/AVERAGE($C178:$N178)</f>
        <v>0.9994786657322976</v>
      </c>
      <c r="Y178" s="142">
        <f t="shared" ref="Y178:Y179" si="130">+J178/AVERAGE($C178:$N178)</f>
        <v>1.031444067187919</v>
      </c>
      <c r="Z178" s="142">
        <f t="shared" ref="Z178:Z179" si="131">+K178/AVERAGE($C178:$N178)</f>
        <v>1.0825304042400832</v>
      </c>
      <c r="AA178" s="142">
        <f t="shared" ref="AA178:AA179" si="132">+L178/AVERAGE($C178:$N178)</f>
        <v>1.024136022049652</v>
      </c>
      <c r="AB178" s="142">
        <f t="shared" ref="AB178:AB179" si="133">+M178/AVERAGE($C178:$N178)</f>
        <v>1.0338006271752695</v>
      </c>
      <c r="AC178" s="143">
        <f t="shared" si="115"/>
        <v>1.0360547267911631</v>
      </c>
    </row>
    <row r="179" spans="2:41" x14ac:dyDescent="0.2">
      <c r="B179" s="198">
        <v>2023</v>
      </c>
      <c r="C179" s="199">
        <v>8.3728574161195668E-2</v>
      </c>
      <c r="D179" s="97">
        <v>9.1342941846247125E-2</v>
      </c>
      <c r="E179" s="97">
        <v>8.5201291384440422E-2</v>
      </c>
      <c r="F179" s="97">
        <v>8.8740330610959678E-2</v>
      </c>
      <c r="G179" s="97"/>
      <c r="H179" s="97"/>
      <c r="I179" s="97"/>
      <c r="J179" s="97"/>
      <c r="K179" s="97"/>
      <c r="L179" s="97"/>
      <c r="M179" s="97"/>
      <c r="N179" s="97"/>
      <c r="O179" s="200">
        <v>0.34901313800284295</v>
      </c>
      <c r="Q179" s="91">
        <v>2023</v>
      </c>
      <c r="R179" s="142">
        <f t="shared" si="123"/>
        <v>0.95960369446623683</v>
      </c>
      <c r="S179" s="142">
        <f t="shared" si="124"/>
        <v>1.04687109911035</v>
      </c>
      <c r="T179" s="142">
        <f t="shared" si="125"/>
        <v>0.97648233957022446</v>
      </c>
      <c r="U179" s="142">
        <f t="shared" si="126"/>
        <v>1.0170428668531879</v>
      </c>
      <c r="V179" s="142">
        <f t="shared" si="127"/>
        <v>0</v>
      </c>
      <c r="W179" s="142">
        <f t="shared" si="128"/>
        <v>0</v>
      </c>
      <c r="X179" s="142">
        <f t="shared" si="129"/>
        <v>0</v>
      </c>
      <c r="Y179" s="142">
        <f t="shared" si="130"/>
        <v>0</v>
      </c>
      <c r="Z179" s="142">
        <f t="shared" si="131"/>
        <v>0</v>
      </c>
      <c r="AA179" s="142">
        <f t="shared" si="132"/>
        <v>0</v>
      </c>
      <c r="AB179" s="142">
        <f t="shared" si="133"/>
        <v>0</v>
      </c>
      <c r="AC179" s="143">
        <f t="shared" si="115"/>
        <v>0</v>
      </c>
    </row>
    <row r="180" spans="2:41" x14ac:dyDescent="0.2">
      <c r="B180" s="201" t="s">
        <v>51</v>
      </c>
      <c r="C180" s="202">
        <v>2.0742065175757816</v>
      </c>
      <c r="D180" s="203">
        <v>2.0744381211770162</v>
      </c>
      <c r="E180" s="203">
        <v>2.0677820704289451</v>
      </c>
      <c r="F180" s="203">
        <v>2.1210397198792834</v>
      </c>
      <c r="G180" s="203">
        <v>2.0116688217414387</v>
      </c>
      <c r="H180" s="203">
        <v>2.0223927954466556</v>
      </c>
      <c r="I180" s="203">
        <v>2.048809338495325</v>
      </c>
      <c r="J180" s="203">
        <v>2.0579742257108511</v>
      </c>
      <c r="K180" s="203">
        <v>2.099929839282705</v>
      </c>
      <c r="L180" s="203">
        <v>2.0648109583514089</v>
      </c>
      <c r="M180" s="203">
        <v>2.0162847709836895</v>
      </c>
      <c r="N180" s="203">
        <v>2.0265442004132375</v>
      </c>
      <c r="O180" s="204">
        <v>24.685881379486336</v>
      </c>
    </row>
    <row r="181" spans="2:41" x14ac:dyDescent="0.2">
      <c r="Q181" s="259" t="s">
        <v>223</v>
      </c>
      <c r="R181" s="98">
        <f t="shared" ref="R181:AC181" si="134">AVERAGE(R146:R164)</f>
        <v>0.97559100522015552</v>
      </c>
      <c r="S181" s="98">
        <f t="shared" si="134"/>
        <v>0.96632893312711265</v>
      </c>
      <c r="T181" s="98">
        <f t="shared" si="134"/>
        <v>0.95973626284496172</v>
      </c>
      <c r="U181" s="98">
        <f t="shared" si="134"/>
        <v>0.99939786525957053</v>
      </c>
      <c r="V181" s="98">
        <f t="shared" si="134"/>
        <v>0.98571154058472576</v>
      </c>
      <c r="W181" s="98">
        <f t="shared" si="134"/>
        <v>1.0111632665083545</v>
      </c>
      <c r="X181" s="98">
        <f t="shared" si="134"/>
        <v>1.0264067982467224</v>
      </c>
      <c r="Y181" s="98">
        <f t="shared" si="134"/>
        <v>1.0385674514908509</v>
      </c>
      <c r="Z181" s="98">
        <f t="shared" si="134"/>
        <v>1.0587642812604141</v>
      </c>
      <c r="AA181" s="98">
        <f t="shared" si="134"/>
        <v>1.0198690603250815</v>
      </c>
      <c r="AB181" s="98">
        <f t="shared" si="134"/>
        <v>0.97922668556728631</v>
      </c>
      <c r="AC181" s="98">
        <f t="shared" si="134"/>
        <v>0.9792368495647642</v>
      </c>
    </row>
    <row r="182" spans="2:41" x14ac:dyDescent="0.2">
      <c r="Q182" t="s">
        <v>225</v>
      </c>
      <c r="R182" s="98">
        <f t="shared" ref="R182:AC182" si="135">AVERAGE(R166:R178)</f>
        <v>0.99009084448883256</v>
      </c>
      <c r="S182" s="98">
        <f t="shared" si="135"/>
        <v>0.98950025252571427</v>
      </c>
      <c r="T182" s="98">
        <f t="shared" si="135"/>
        <v>0.99503122349466355</v>
      </c>
      <c r="U182" s="98">
        <f t="shared" si="135"/>
        <v>1.0062668018662158</v>
      </c>
      <c r="V182" s="98">
        <f t="shared" si="135"/>
        <v>0.99861516758865476</v>
      </c>
      <c r="W182" s="98">
        <f t="shared" si="135"/>
        <v>0.98073050256440153</v>
      </c>
      <c r="X182" s="98">
        <f t="shared" si="135"/>
        <v>0.99294404624374488</v>
      </c>
      <c r="Y182" s="98">
        <f t="shared" si="135"/>
        <v>0.99032439422137353</v>
      </c>
      <c r="Z182" s="98">
        <f t="shared" si="135"/>
        <v>1.0190035986953334</v>
      </c>
      <c r="AA182" s="98">
        <f t="shared" si="135"/>
        <v>1.0159678060105337</v>
      </c>
      <c r="AB182" s="98">
        <f t="shared" si="135"/>
        <v>1.0078977944046459</v>
      </c>
      <c r="AC182" s="98">
        <f t="shared" si="135"/>
        <v>1.0136275678958859</v>
      </c>
    </row>
    <row r="183" spans="2:41" x14ac:dyDescent="0.2">
      <c r="Q183" s="259" t="s">
        <v>224</v>
      </c>
      <c r="R183" s="262">
        <f t="shared" ref="R183:AC183" si="136">AVERAGE(R146:R168)</f>
        <v>0.97749626441560011</v>
      </c>
      <c r="S183" s="262">
        <f t="shared" si="136"/>
        <v>0.97150919254314128</v>
      </c>
      <c r="T183" s="262">
        <f t="shared" si="136"/>
        <v>0.96526256788598053</v>
      </c>
      <c r="U183" s="262">
        <f t="shared" si="136"/>
        <v>0.99889581430256413</v>
      </c>
      <c r="V183" s="262">
        <f t="shared" si="136"/>
        <v>0.98666927381872827</v>
      </c>
      <c r="W183" s="262">
        <f t="shared" si="136"/>
        <v>1.0089383568538235</v>
      </c>
      <c r="X183" s="262">
        <f t="shared" si="136"/>
        <v>1.0239815115997855</v>
      </c>
      <c r="Y183" s="262">
        <f t="shared" si="136"/>
        <v>1.0343848201810972</v>
      </c>
      <c r="Z183" s="262">
        <f t="shared" si="136"/>
        <v>1.0508546673330361</v>
      </c>
      <c r="AA183" s="262">
        <f t="shared" si="136"/>
        <v>1.0174020469707128</v>
      </c>
      <c r="AB183" s="262">
        <f t="shared" si="136"/>
        <v>0.98099277174736743</v>
      </c>
      <c r="AC183" s="262">
        <f t="shared" si="136"/>
        <v>0.98361271234816317</v>
      </c>
    </row>
    <row r="184" spans="2:41" x14ac:dyDescent="0.2">
      <c r="Q184" t="s">
        <v>226</v>
      </c>
      <c r="R184" s="262">
        <f>AVERAGE(R170:R179)</f>
        <v>0.98373250065006879</v>
      </c>
      <c r="S184" s="262">
        <f t="shared" ref="S184:U184" si="137">AVERAGE(S170:S179)</f>
        <v>0.99088918186625852</v>
      </c>
      <c r="T184" s="262">
        <f t="shared" si="137"/>
        <v>0.99291428779497348</v>
      </c>
      <c r="U184" s="262">
        <f t="shared" si="137"/>
        <v>1.0107698965851084</v>
      </c>
      <c r="V184" s="262">
        <f>AVERAGE(V170:V178)</f>
        <v>0.9981036601415979</v>
      </c>
      <c r="W184" s="262">
        <f t="shared" ref="W184:AC184" si="138">AVERAGE(W170:W178)</f>
        <v>0.97617729597164449</v>
      </c>
      <c r="X184" s="262">
        <f t="shared" si="138"/>
        <v>0.98703371910164073</v>
      </c>
      <c r="Y184" s="262">
        <f t="shared" si="138"/>
        <v>0.98245133901086013</v>
      </c>
      <c r="Z184" s="262">
        <f t="shared" si="138"/>
        <v>1.0263782158350681</v>
      </c>
      <c r="AA184" s="262">
        <f t="shared" si="138"/>
        <v>1.0203498057392115</v>
      </c>
      <c r="AB184" s="262">
        <f t="shared" si="138"/>
        <v>1.0168698588407192</v>
      </c>
      <c r="AC184" s="262">
        <f t="shared" si="138"/>
        <v>1.0167406976965812</v>
      </c>
    </row>
    <row r="185" spans="2:41" x14ac:dyDescent="0.2">
      <c r="Q185" s="51" t="s">
        <v>300</v>
      </c>
      <c r="R185" s="352">
        <f>AVERAGE(R146:R176)</f>
        <v>0.98294850460093142</v>
      </c>
      <c r="S185" s="352">
        <f t="shared" ref="S185:AC185" si="139">AVERAGE(S146:S176)</f>
        <v>0.97659981539545149</v>
      </c>
      <c r="T185" s="352">
        <f t="shared" si="139"/>
        <v>0.97687275553104813</v>
      </c>
      <c r="U185" s="352">
        <f t="shared" si="139"/>
        <v>1.0025087192377939</v>
      </c>
      <c r="V185" s="352">
        <f t="shared" si="139"/>
        <v>0.99284807835765954</v>
      </c>
      <c r="W185" s="352">
        <f t="shared" si="139"/>
        <v>1.0007716514072642</v>
      </c>
      <c r="X185" s="352">
        <f t="shared" si="139"/>
        <v>1.01558537442006</v>
      </c>
      <c r="Y185" s="352">
        <f t="shared" si="139"/>
        <v>1.0213803114825208</v>
      </c>
      <c r="Z185" s="352">
        <f t="shared" si="139"/>
        <v>1.0403864243305971</v>
      </c>
      <c r="AA185" s="352">
        <f t="shared" si="139"/>
        <v>1.0161230112514772</v>
      </c>
      <c r="AB185" s="352">
        <f t="shared" si="139"/>
        <v>0.98557396837779332</v>
      </c>
      <c r="AC185" s="352">
        <f t="shared" si="139"/>
        <v>0.98840138560740298</v>
      </c>
    </row>
    <row r="186" spans="2:41" x14ac:dyDescent="0.2">
      <c r="Q186" s="45" t="s">
        <v>336</v>
      </c>
      <c r="R186" s="352">
        <f>AVERAGE(R178:R179)</f>
        <v>0.93971193969436739</v>
      </c>
      <c r="S186" s="352">
        <f t="shared" ref="S186:U186" si="140">AVERAGE(S178:S179)</f>
        <v>0.99196192180932607</v>
      </c>
      <c r="T186" s="352">
        <f t="shared" si="140"/>
        <v>0.93931526036934243</v>
      </c>
      <c r="U186" s="352">
        <f t="shared" si="140"/>
        <v>1.0284376525363941</v>
      </c>
      <c r="V186" s="352">
        <f>AVERAGE(V178)</f>
        <v>0.9977013520914062</v>
      </c>
      <c r="W186" s="352">
        <f t="shared" ref="W186:AC186" si="141">AVERAGE(W178)</f>
        <v>0.99600058591334739</v>
      </c>
      <c r="X186" s="352">
        <f t="shared" si="141"/>
        <v>0.9994786657322976</v>
      </c>
      <c r="Y186" s="352">
        <f t="shared" si="141"/>
        <v>1.031444067187919</v>
      </c>
      <c r="Z186" s="352">
        <f t="shared" si="141"/>
        <v>1.0825304042400832</v>
      </c>
      <c r="AA186" s="352">
        <f t="shared" si="141"/>
        <v>1.024136022049652</v>
      </c>
      <c r="AB186" s="352">
        <f t="shared" si="141"/>
        <v>1.0338006271752695</v>
      </c>
      <c r="AC186" s="352">
        <f t="shared" si="141"/>
        <v>1.0360547267911631</v>
      </c>
    </row>
    <row r="187" spans="2:41" ht="13.5" thickBot="1" x14ac:dyDescent="0.25"/>
    <row r="188" spans="2:41" ht="18.75" thickBot="1" x14ac:dyDescent="0.25">
      <c r="B188" s="481" t="s">
        <v>312</v>
      </c>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3"/>
    </row>
    <row r="189" spans="2:41" x14ac:dyDescent="0.2">
      <c r="B189" s="187" t="s">
        <v>62</v>
      </c>
      <c r="C189" s="187" t="s">
        <v>1</v>
      </c>
      <c r="D189" s="188"/>
      <c r="E189" s="188"/>
      <c r="F189" s="188"/>
      <c r="G189" s="188"/>
      <c r="H189" s="188"/>
      <c r="I189" s="188"/>
      <c r="J189" s="188"/>
      <c r="K189" s="188"/>
      <c r="L189" s="188"/>
      <c r="M189" s="188"/>
      <c r="N189" s="188"/>
      <c r="O189" s="189"/>
    </row>
    <row r="190" spans="2:41" x14ac:dyDescent="0.2">
      <c r="B190" s="187" t="s">
        <v>0</v>
      </c>
      <c r="C190" s="190">
        <v>1</v>
      </c>
      <c r="D190" s="192">
        <v>2</v>
      </c>
      <c r="E190" s="192">
        <v>3</v>
      </c>
      <c r="F190" s="192">
        <v>4</v>
      </c>
      <c r="G190" s="192">
        <v>5</v>
      </c>
      <c r="H190" s="192">
        <v>6</v>
      </c>
      <c r="I190" s="192">
        <v>7</v>
      </c>
      <c r="J190" s="192">
        <v>8</v>
      </c>
      <c r="K190" s="192">
        <v>9</v>
      </c>
      <c r="L190" s="192">
        <v>10</v>
      </c>
      <c r="M190" s="192">
        <v>11</v>
      </c>
      <c r="N190" s="192">
        <v>12</v>
      </c>
      <c r="O190" s="191" t="s">
        <v>51</v>
      </c>
      <c r="Q190" s="89"/>
      <c r="R190" s="89">
        <v>1</v>
      </c>
      <c r="S190" s="90">
        <v>2</v>
      </c>
      <c r="T190" s="90">
        <v>3</v>
      </c>
      <c r="U190" s="90">
        <v>4</v>
      </c>
      <c r="V190" s="90">
        <v>5</v>
      </c>
      <c r="W190" s="90">
        <v>6</v>
      </c>
      <c r="X190" s="90">
        <v>7</v>
      </c>
      <c r="Y190" s="90">
        <v>8</v>
      </c>
      <c r="Z190" s="90">
        <v>9</v>
      </c>
      <c r="AA190" s="90">
        <v>10</v>
      </c>
      <c r="AB190" s="90">
        <v>11</v>
      </c>
      <c r="AC190" s="90">
        <v>12</v>
      </c>
      <c r="AE190" s="6" t="s">
        <v>104</v>
      </c>
      <c r="AO190" s="6" t="str">
        <f>AE190</f>
        <v>Street and Highway Lighting</v>
      </c>
    </row>
    <row r="191" spans="2:41" ht="15" x14ac:dyDescent="0.25">
      <c r="B191" s="190">
        <v>1990</v>
      </c>
      <c r="C191" s="195">
        <v>0.17272011237604507</v>
      </c>
      <c r="D191" s="196">
        <v>0.17739822475472986</v>
      </c>
      <c r="E191" s="196">
        <v>0.17864387457129483</v>
      </c>
      <c r="F191" s="196">
        <v>0.18072426799223842</v>
      </c>
      <c r="G191" s="196">
        <v>0.18031989613387545</v>
      </c>
      <c r="H191" s="196">
        <v>0.183889928077204</v>
      </c>
      <c r="I191" s="196">
        <v>0.19014587386925572</v>
      </c>
      <c r="J191" s="196">
        <v>0.1897504888320789</v>
      </c>
      <c r="K191" s="196">
        <v>0.18547541079824384</v>
      </c>
      <c r="L191" s="196">
        <v>0.18715333000596923</v>
      </c>
      <c r="M191" s="196">
        <v>0.18414989055894665</v>
      </c>
      <c r="N191" s="196">
        <v>0.18504189152609943</v>
      </c>
      <c r="O191" s="197">
        <v>2.1954131894959814</v>
      </c>
      <c r="Q191" s="89">
        <v>1990</v>
      </c>
      <c r="R191" s="95">
        <f>+C191/AVERAGE($C191:$N191)</f>
        <v>0.94407802523422646</v>
      </c>
      <c r="S191" s="95">
        <f t="shared" ref="S191:S209" si="142">+D191/AVERAGE($C191:$N191)</f>
        <v>0.96964831369418847</v>
      </c>
      <c r="T191" s="95">
        <f t="shared" ref="T191:T209" si="143">+E191/AVERAGE($C191:$N191)</f>
        <v>0.97645696268577598</v>
      </c>
      <c r="U191" s="95">
        <f t="shared" ref="U191:U209" si="144">+F191/AVERAGE($C191:$N191)</f>
        <v>0.98782827136277929</v>
      </c>
      <c r="V191" s="95">
        <f t="shared" ref="V191:V209" si="145">+G191/AVERAGE($C191:$N191)</f>
        <v>0.98561799845216158</v>
      </c>
      <c r="W191" s="95">
        <f t="shared" ref="W191:W209" si="146">+H191/AVERAGE($C191:$N191)</f>
        <v>1.005131584106522</v>
      </c>
      <c r="X191" s="95">
        <f t="shared" ref="X191:X209" si="147">+I191/AVERAGE($C191:$N191)</f>
        <v>1.0393262176560525</v>
      </c>
      <c r="Y191" s="95">
        <f t="shared" ref="Y191:Y209" si="148">+J191/AVERAGE($C191:$N191)</f>
        <v>1.037165066184055</v>
      </c>
      <c r="Z191" s="95">
        <f t="shared" ref="Z191:Z209" si="149">+K191/AVERAGE($C191:$N191)</f>
        <v>1.0137977398641296</v>
      </c>
      <c r="AA191" s="95">
        <f t="shared" ref="AA191:AA209" si="150">+L191/AVERAGE($C191:$N191)</f>
        <v>1.0229691480478107</v>
      </c>
      <c r="AB191" s="95">
        <f t="shared" ref="AB191:AB209" si="151">+M191/AVERAGE($C191:$N191)</f>
        <v>1.0065525238165673</v>
      </c>
      <c r="AC191" s="95">
        <f t="shared" ref="AC191:AC209" si="152">+N191/AVERAGE($C191:$N191)</f>
        <v>1.0114281488957311</v>
      </c>
      <c r="AE191" s="353" t="s">
        <v>302</v>
      </c>
      <c r="AG191" s="48"/>
      <c r="AH191" s="48"/>
      <c r="AI191" s="13"/>
      <c r="AJ191" s="48"/>
      <c r="AK191" s="3"/>
      <c r="AL191" s="97"/>
      <c r="AM191" s="97"/>
      <c r="AO191" s="6" t="s">
        <v>314</v>
      </c>
    </row>
    <row r="192" spans="2:41" x14ac:dyDescent="0.2">
      <c r="B192" s="198">
        <v>1991</v>
      </c>
      <c r="C192" s="199">
        <v>0.18152984840082637</v>
      </c>
      <c r="D192" s="97">
        <v>0.18319822169826236</v>
      </c>
      <c r="E192" s="97">
        <v>0.1842095624613328</v>
      </c>
      <c r="F192" s="97">
        <v>0.18635477098157519</v>
      </c>
      <c r="G192" s="97">
        <v>0.18593780083199979</v>
      </c>
      <c r="H192" s="97">
        <v>0.1896190578794732</v>
      </c>
      <c r="I192" s="97">
        <v>0.19606990899262319</v>
      </c>
      <c r="J192" s="97">
        <v>0.1956622056505585</v>
      </c>
      <c r="K192" s="97">
        <v>0.19125393665174362</v>
      </c>
      <c r="L192" s="97">
        <v>0.19298413178909329</v>
      </c>
      <c r="M192" s="97">
        <v>0.18923185880787111</v>
      </c>
      <c r="N192" s="97">
        <v>0.18177238519595856</v>
      </c>
      <c r="O192" s="200">
        <v>2.2578236893413179</v>
      </c>
      <c r="Q192" s="91">
        <v>1991</v>
      </c>
      <c r="R192" s="95">
        <f t="shared" ref="R192:R209" si="153">+C192/AVERAGE($C192:$N192)</f>
        <v>0.96480437825746068</v>
      </c>
      <c r="S192" s="95">
        <f t="shared" si="142"/>
        <v>0.97367153633705039</v>
      </c>
      <c r="T192" s="95">
        <f t="shared" si="143"/>
        <v>0.97904666337382351</v>
      </c>
      <c r="U192" s="95">
        <f t="shared" si="144"/>
        <v>0.9904481303548075</v>
      </c>
      <c r="V192" s="95">
        <f t="shared" si="145"/>
        <v>0.98823199549072316</v>
      </c>
      <c r="W192" s="95">
        <f t="shared" si="146"/>
        <v>1.0077973339085198</v>
      </c>
      <c r="X192" s="95">
        <f t="shared" si="147"/>
        <v>1.0420826564176406</v>
      </c>
      <c r="Y192" s="95">
        <f t="shared" si="148"/>
        <v>1.0399157732691147</v>
      </c>
      <c r="Z192" s="95">
        <f t="shared" si="149"/>
        <v>1.0164864735255146</v>
      </c>
      <c r="AA192" s="95">
        <f t="shared" si="150"/>
        <v>1.025682205568814</v>
      </c>
      <c r="AB192" s="95">
        <f t="shared" si="151"/>
        <v>1.0057394279342138</v>
      </c>
      <c r="AC192" s="95">
        <f t="shared" si="152"/>
        <v>0.96609342556231703</v>
      </c>
    </row>
    <row r="193" spans="2:29" x14ac:dyDescent="0.2">
      <c r="B193" s="198">
        <v>1992</v>
      </c>
      <c r="C193" s="199">
        <v>0.18174725249030232</v>
      </c>
      <c r="D193" s="97">
        <v>0.18291009312276355</v>
      </c>
      <c r="E193" s="97">
        <v>0.18737557447862543</v>
      </c>
      <c r="F193" s="97">
        <v>0.18777937170082518</v>
      </c>
      <c r="G193" s="97">
        <v>0.18946421254886972</v>
      </c>
      <c r="H193" s="97">
        <v>0.19115473480830864</v>
      </c>
      <c r="I193" s="97">
        <v>0.19287084698445595</v>
      </c>
      <c r="J193" s="97">
        <v>0.1933129184187562</v>
      </c>
      <c r="K193" s="97">
        <v>0.18946552950539119</v>
      </c>
      <c r="L193" s="97">
        <v>0.18641352365313593</v>
      </c>
      <c r="M193" s="97">
        <v>0.18441618425316958</v>
      </c>
      <c r="N193" s="97">
        <v>0.1788049220043689</v>
      </c>
      <c r="O193" s="200">
        <v>2.2457151639689727</v>
      </c>
      <c r="Q193" s="91">
        <v>1992</v>
      </c>
      <c r="R193" s="95">
        <f t="shared" si="153"/>
        <v>0.97116814495258075</v>
      </c>
      <c r="S193" s="95">
        <f t="shared" si="142"/>
        <v>0.9773817947570701</v>
      </c>
      <c r="T193" s="95">
        <f t="shared" si="143"/>
        <v>1.0012431361818828</v>
      </c>
      <c r="U193" s="95">
        <f t="shared" si="144"/>
        <v>1.0034008304185076</v>
      </c>
      <c r="V193" s="95">
        <f t="shared" si="145"/>
        <v>1.0124037932612227</v>
      </c>
      <c r="W193" s="95">
        <f t="shared" si="146"/>
        <v>1.0214371147789052</v>
      </c>
      <c r="X193" s="95">
        <f t="shared" si="147"/>
        <v>1.0306071762560571</v>
      </c>
      <c r="Y193" s="95">
        <f t="shared" si="148"/>
        <v>1.0329693891033123</v>
      </c>
      <c r="Z193" s="95">
        <f t="shared" si="149"/>
        <v>1.0124108304307227</v>
      </c>
      <c r="AA193" s="95">
        <f t="shared" si="150"/>
        <v>0.99610240859046795</v>
      </c>
      <c r="AB193" s="95">
        <f t="shared" si="151"/>
        <v>0.98542960681037206</v>
      </c>
      <c r="AC193" s="95">
        <f t="shared" si="152"/>
        <v>0.95544577445889822</v>
      </c>
    </row>
    <row r="194" spans="2:29" x14ac:dyDescent="0.2">
      <c r="B194" s="198">
        <v>1993</v>
      </c>
      <c r="C194" s="199">
        <v>0.18069207856159547</v>
      </c>
      <c r="D194" s="97">
        <v>0.18299049084606539</v>
      </c>
      <c r="E194" s="97">
        <v>0.18507529548575027</v>
      </c>
      <c r="F194" s="97">
        <v>0.1860674659339821</v>
      </c>
      <c r="G194" s="97">
        <v>0.18770837936264295</v>
      </c>
      <c r="H194" s="97">
        <v>0.18095734196966476</v>
      </c>
      <c r="I194" s="97">
        <v>0.18753408081619199</v>
      </c>
      <c r="J194" s="97">
        <v>0.18763857657072308</v>
      </c>
      <c r="K194" s="97">
        <v>0.18635500465167187</v>
      </c>
      <c r="L194" s="97">
        <v>0.18883709462004725</v>
      </c>
      <c r="M194" s="97">
        <v>0.17793007039490946</v>
      </c>
      <c r="N194" s="97">
        <v>0.18434182228692209</v>
      </c>
      <c r="O194" s="200">
        <v>2.2161277015001666</v>
      </c>
      <c r="Q194" s="91">
        <v>1993</v>
      </c>
      <c r="R194" s="95">
        <f t="shared" si="153"/>
        <v>0.97842057624718648</v>
      </c>
      <c r="S194" s="95">
        <f t="shared" si="142"/>
        <v>0.99086613495527376</v>
      </c>
      <c r="T194" s="95">
        <f t="shared" si="143"/>
        <v>1.0021550402197508</v>
      </c>
      <c r="U194" s="95">
        <f t="shared" si="144"/>
        <v>1.0075274947812467</v>
      </c>
      <c r="V194" s="95">
        <f t="shared" si="145"/>
        <v>1.0164127955383289</v>
      </c>
      <c r="W194" s="95">
        <f t="shared" si="146"/>
        <v>0.97985693792195661</v>
      </c>
      <c r="X194" s="95">
        <f t="shared" si="147"/>
        <v>1.0154689949820723</v>
      </c>
      <c r="Y194" s="95">
        <f t="shared" si="148"/>
        <v>1.0160348238616645</v>
      </c>
      <c r="Z194" s="95">
        <f t="shared" si="149"/>
        <v>1.0090844739255178</v>
      </c>
      <c r="AA194" s="95">
        <f t="shared" si="150"/>
        <v>1.0225246198161819</v>
      </c>
      <c r="AB194" s="95">
        <f t="shared" si="151"/>
        <v>0.96346471518475951</v>
      </c>
      <c r="AC194" s="95">
        <f t="shared" si="152"/>
        <v>0.99818339256606181</v>
      </c>
    </row>
    <row r="195" spans="2:29" x14ac:dyDescent="0.2">
      <c r="B195" s="198">
        <v>1994</v>
      </c>
      <c r="C195" s="199">
        <v>0.18624774743862485</v>
      </c>
      <c r="D195" s="97">
        <v>0.18995232188390385</v>
      </c>
      <c r="E195" s="97">
        <v>0.19138421515082737</v>
      </c>
      <c r="F195" s="97">
        <v>0.19121079882060343</v>
      </c>
      <c r="G195" s="97">
        <v>0.19499262949192703</v>
      </c>
      <c r="H195" s="97">
        <v>0.19471527766959118</v>
      </c>
      <c r="I195" s="97">
        <v>0.19215973265288833</v>
      </c>
      <c r="J195" s="97">
        <v>0.19410836713396734</v>
      </c>
      <c r="K195" s="97">
        <v>0.19157179357659909</v>
      </c>
      <c r="L195" s="97">
        <v>0.19052930168351379</v>
      </c>
      <c r="M195" s="97">
        <v>0.18843699516798601</v>
      </c>
      <c r="N195" s="97">
        <v>0.18595778462337009</v>
      </c>
      <c r="O195" s="200">
        <v>2.2912669652938025</v>
      </c>
      <c r="Q195" s="91">
        <v>1994</v>
      </c>
      <c r="R195" s="95">
        <f t="shared" si="153"/>
        <v>0.97543106199190277</v>
      </c>
      <c r="S195" s="95">
        <f t="shared" si="142"/>
        <v>0.99483294488757301</v>
      </c>
      <c r="T195" s="95">
        <f t="shared" si="143"/>
        <v>1.0023321666995015</v>
      </c>
      <c r="U195" s="95">
        <f t="shared" si="144"/>
        <v>1.0014239373250076</v>
      </c>
      <c r="V195" s="95">
        <f t="shared" si="145"/>
        <v>1.0212304324839268</v>
      </c>
      <c r="W195" s="95">
        <f t="shared" si="146"/>
        <v>1.0197778641370498</v>
      </c>
      <c r="X195" s="95">
        <f t="shared" si="147"/>
        <v>1.0063937667512171</v>
      </c>
      <c r="Y195" s="95">
        <f t="shared" si="148"/>
        <v>1.0165993054890174</v>
      </c>
      <c r="Z195" s="95">
        <f t="shared" si="149"/>
        <v>1.0033145668926504</v>
      </c>
      <c r="AA195" s="95">
        <f t="shared" si="150"/>
        <v>0.99785474797738949</v>
      </c>
      <c r="AB195" s="95">
        <f t="shared" si="151"/>
        <v>0.98689675898411922</v>
      </c>
      <c r="AC195" s="95">
        <f t="shared" si="152"/>
        <v>0.97391244638064389</v>
      </c>
    </row>
    <row r="196" spans="2:29" x14ac:dyDescent="0.2">
      <c r="B196" s="198">
        <v>1995</v>
      </c>
      <c r="C196" s="199">
        <v>0.18112270449643192</v>
      </c>
      <c r="D196" s="97">
        <v>0.18474654720063363</v>
      </c>
      <c r="E196" s="97">
        <v>0.18647346345026031</v>
      </c>
      <c r="F196" s="97">
        <v>0.18712081996583893</v>
      </c>
      <c r="G196" s="97">
        <v>0.1610373501496859</v>
      </c>
      <c r="H196" s="97">
        <v>0.18498508359389917</v>
      </c>
      <c r="I196" s="97">
        <v>0.18435785399721305</v>
      </c>
      <c r="J196" s="97">
        <v>0.1874186124721865</v>
      </c>
      <c r="K196" s="97">
        <v>0.18268791320483224</v>
      </c>
      <c r="L196" s="97">
        <v>0.18110873864356741</v>
      </c>
      <c r="M196" s="97">
        <v>0.17861597994502781</v>
      </c>
      <c r="N196" s="97">
        <v>0.17641267534790142</v>
      </c>
      <c r="O196" s="200">
        <v>2.1760877424674785</v>
      </c>
      <c r="Q196" s="91">
        <v>1995</v>
      </c>
      <c r="R196" s="95">
        <f t="shared" si="153"/>
        <v>0.99879816955021772</v>
      </c>
      <c r="S196" s="95">
        <f t="shared" si="142"/>
        <v>1.0187817904317504</v>
      </c>
      <c r="T196" s="95">
        <f t="shared" si="143"/>
        <v>1.0283048416355691</v>
      </c>
      <c r="U196" s="95">
        <f t="shared" si="144"/>
        <v>1.0318746784741035</v>
      </c>
      <c r="V196" s="210">
        <f t="shared" si="145"/>
        <v>0.88803781395552395</v>
      </c>
      <c r="W196" s="95">
        <f t="shared" si="146"/>
        <v>1.0200971954420011</v>
      </c>
      <c r="X196" s="95">
        <f t="shared" si="147"/>
        <v>1.0166383481660639</v>
      </c>
      <c r="Y196" s="95">
        <f t="shared" si="148"/>
        <v>1.0335168503435699</v>
      </c>
      <c r="Z196" s="95">
        <f t="shared" si="149"/>
        <v>1.0074294871824314</v>
      </c>
      <c r="AA196" s="95">
        <f t="shared" si="150"/>
        <v>0.9987211550847146</v>
      </c>
      <c r="AB196" s="95">
        <f t="shared" si="151"/>
        <v>0.98497487831530606</v>
      </c>
      <c r="AC196" s="95">
        <f t="shared" si="152"/>
        <v>0.97282479141874711</v>
      </c>
    </row>
    <row r="197" spans="2:29" x14ac:dyDescent="0.2">
      <c r="B197" s="198">
        <v>1996</v>
      </c>
      <c r="C197" s="199">
        <v>0.17197084513848257</v>
      </c>
      <c r="D197" s="97">
        <v>0.17748272391967063</v>
      </c>
      <c r="E197" s="97">
        <v>0.1776659393064374</v>
      </c>
      <c r="F197" s="97">
        <v>0.17801437435727172</v>
      </c>
      <c r="G197" s="97">
        <v>0.18553968452375669</v>
      </c>
      <c r="H197" s="97">
        <v>0.18362025961619538</v>
      </c>
      <c r="I197" s="97">
        <v>0.18458441390118585</v>
      </c>
      <c r="J197" s="97">
        <v>0.18263154841763921</v>
      </c>
      <c r="K197" s="97">
        <v>0.17047034182732748</v>
      </c>
      <c r="L197" s="97">
        <v>0.18064103172624563</v>
      </c>
      <c r="M197" s="97">
        <v>0.17778535612343996</v>
      </c>
      <c r="N197" s="97">
        <v>0.17276437691454269</v>
      </c>
      <c r="O197" s="200">
        <v>2.1431708957721951</v>
      </c>
      <c r="Q197" s="91">
        <v>1996</v>
      </c>
      <c r="R197" s="95">
        <f t="shared" si="153"/>
        <v>0.96289574747992623</v>
      </c>
      <c r="S197" s="95">
        <f t="shared" si="142"/>
        <v>0.9937577499010749</v>
      </c>
      <c r="T197" s="95">
        <f t="shared" si="143"/>
        <v>0.99478360586316283</v>
      </c>
      <c r="U197" s="95">
        <f t="shared" si="144"/>
        <v>0.99673455649349285</v>
      </c>
      <c r="V197" s="95">
        <f t="shared" si="145"/>
        <v>1.038870124019144</v>
      </c>
      <c r="W197" s="95">
        <f t="shared" si="146"/>
        <v>1.0281229181214844</v>
      </c>
      <c r="X197" s="95">
        <f t="shared" si="147"/>
        <v>1.033521391683583</v>
      </c>
      <c r="Y197" s="95">
        <f t="shared" si="148"/>
        <v>1.0225869459756889</v>
      </c>
      <c r="Z197" s="95">
        <f t="shared" si="149"/>
        <v>0.95449415908145496</v>
      </c>
      <c r="AA197" s="95">
        <f t="shared" si="150"/>
        <v>1.0114416843710998</v>
      </c>
      <c r="AB197" s="95">
        <f t="shared" si="151"/>
        <v>0.99545224213797301</v>
      </c>
      <c r="AC197" s="95">
        <f t="shared" si="152"/>
        <v>0.96733887487191639</v>
      </c>
    </row>
    <row r="198" spans="2:29" x14ac:dyDescent="0.2">
      <c r="B198" s="198">
        <v>1997</v>
      </c>
      <c r="C198" s="199">
        <v>0.17086700294852133</v>
      </c>
      <c r="D198" s="97">
        <v>0.1755409835195785</v>
      </c>
      <c r="E198" s="97">
        <v>0.17541993052244398</v>
      </c>
      <c r="F198" s="97">
        <v>0.17473354364602503</v>
      </c>
      <c r="G198" s="97">
        <v>0.17966536507969216</v>
      </c>
      <c r="H198" s="97">
        <v>0.17988062843192093</v>
      </c>
      <c r="I198" s="97">
        <v>0.18067306176931999</v>
      </c>
      <c r="J198" s="97">
        <v>0.183669987463559</v>
      </c>
      <c r="K198" s="97">
        <v>0.17900620237680748</v>
      </c>
      <c r="L198" s="97">
        <v>0.17808500738071117</v>
      </c>
      <c r="M198" s="97">
        <v>0.17701221288036639</v>
      </c>
      <c r="N198" s="97">
        <v>0.17041218536534333</v>
      </c>
      <c r="O198" s="200">
        <v>2.1249661113842895</v>
      </c>
      <c r="Q198" s="91">
        <v>1997</v>
      </c>
      <c r="R198" s="95">
        <f t="shared" si="153"/>
        <v>0.96491140465602032</v>
      </c>
      <c r="S198" s="95">
        <f t="shared" si="142"/>
        <v>0.99130606881193384</v>
      </c>
      <c r="T198" s="95">
        <f t="shared" si="143"/>
        <v>0.99062246451451386</v>
      </c>
      <c r="U198" s="95">
        <f t="shared" si="144"/>
        <v>0.98674633563278702</v>
      </c>
      <c r="V198" s="95">
        <f t="shared" si="145"/>
        <v>1.0145970655276992</v>
      </c>
      <c r="W198" s="95">
        <f t="shared" si="146"/>
        <v>1.015812689726554</v>
      </c>
      <c r="X198" s="95">
        <f t="shared" si="147"/>
        <v>1.0202876787618351</v>
      </c>
      <c r="Y198" s="95">
        <f t="shared" si="148"/>
        <v>1.0372117643452237</v>
      </c>
      <c r="Z198" s="95">
        <f t="shared" si="149"/>
        <v>1.0108746756071072</v>
      </c>
      <c r="AA198" s="95">
        <f t="shared" si="150"/>
        <v>1.0056725503148811</v>
      </c>
      <c r="AB198" s="95">
        <f t="shared" si="151"/>
        <v>0.99961432005174011</v>
      </c>
      <c r="AC198" s="95">
        <f t="shared" si="152"/>
        <v>0.9623429820497037</v>
      </c>
    </row>
    <row r="199" spans="2:29" x14ac:dyDescent="0.2">
      <c r="B199" s="198">
        <v>1998</v>
      </c>
      <c r="C199" s="199">
        <v>0.16727023156009335</v>
      </c>
      <c r="D199" s="97">
        <v>0.17371344385067461</v>
      </c>
      <c r="E199" s="97">
        <v>0.17512461306927604</v>
      </c>
      <c r="F199" s="97">
        <v>0.17409977462668375</v>
      </c>
      <c r="G199" s="97">
        <v>0.17546801429771064</v>
      </c>
      <c r="H199" s="97">
        <v>0.17633324238792705</v>
      </c>
      <c r="I199" s="97">
        <v>0.17732017282495988</v>
      </c>
      <c r="J199" s="97">
        <v>0.18059148152994997</v>
      </c>
      <c r="K199" s="97">
        <v>0.17791837293513654</v>
      </c>
      <c r="L199" s="97">
        <v>0.17400287554311908</v>
      </c>
      <c r="M199" s="97">
        <v>0.17431391967745738</v>
      </c>
      <c r="N199" s="97">
        <v>0.17439991942260491</v>
      </c>
      <c r="O199" s="200">
        <v>2.1005560617255932</v>
      </c>
      <c r="Q199" s="91">
        <v>1998</v>
      </c>
      <c r="R199" s="95">
        <f t="shared" si="153"/>
        <v>0.95557686619046156</v>
      </c>
      <c r="S199" s="95">
        <f t="shared" si="142"/>
        <v>0.99238547553719736</v>
      </c>
      <c r="T199" s="95">
        <f t="shared" si="143"/>
        <v>1.0004471649782809</v>
      </c>
      <c r="U199" s="95">
        <f t="shared" si="144"/>
        <v>0.99459249557183582</v>
      </c>
      <c r="V199" s="95">
        <f t="shared" si="145"/>
        <v>1.0024089382517016</v>
      </c>
      <c r="W199" s="95">
        <f t="shared" si="146"/>
        <v>1.0073517899431093</v>
      </c>
      <c r="X199" s="95">
        <f t="shared" si="147"/>
        <v>1.0129898995180875</v>
      </c>
      <c r="Y199" s="95">
        <f t="shared" si="148"/>
        <v>1.0316781436336162</v>
      </c>
      <c r="Z199" s="95">
        <f t="shared" si="149"/>
        <v>1.0164072809690845</v>
      </c>
      <c r="AA199" s="95">
        <f t="shared" si="150"/>
        <v>0.99403893310141989</v>
      </c>
      <c r="AB199" s="95">
        <f t="shared" si="151"/>
        <v>0.99581585764062652</v>
      </c>
      <c r="AC199" s="95">
        <f t="shared" si="152"/>
        <v>0.99630715466457864</v>
      </c>
    </row>
    <row r="200" spans="2:29" x14ac:dyDescent="0.2">
      <c r="B200" s="198">
        <v>1999</v>
      </c>
      <c r="C200" s="199">
        <v>0.17318716224300501</v>
      </c>
      <c r="D200" s="97">
        <v>0.17928480774925243</v>
      </c>
      <c r="E200" s="97">
        <v>0.18174627754834952</v>
      </c>
      <c r="F200" s="97">
        <v>0.17907655609105119</v>
      </c>
      <c r="G200" s="97">
        <v>0.18626112686685017</v>
      </c>
      <c r="H200" s="97">
        <v>0.18809815531217738</v>
      </c>
      <c r="I200" s="97">
        <v>0.18942345841576791</v>
      </c>
      <c r="J200" s="97">
        <v>0.19019090987479653</v>
      </c>
      <c r="K200" s="97">
        <v>0.18574590128388124</v>
      </c>
      <c r="L200" s="97">
        <v>0.18371920559089458</v>
      </c>
      <c r="M200" s="97">
        <v>0.18150815001838094</v>
      </c>
      <c r="N200" s="97">
        <v>0.17696355278333048</v>
      </c>
      <c r="O200" s="200">
        <v>2.1952052637777371</v>
      </c>
      <c r="Q200" s="91">
        <v>1999</v>
      </c>
      <c r="R200" s="95">
        <f t="shared" si="153"/>
        <v>0.94672055557100787</v>
      </c>
      <c r="S200" s="95">
        <f t="shared" si="142"/>
        <v>0.98005308591901164</v>
      </c>
      <c r="T200" s="95">
        <f t="shared" si="143"/>
        <v>0.99350861013652081</v>
      </c>
      <c r="U200" s="95">
        <f t="shared" si="144"/>
        <v>0.97891468672707715</v>
      </c>
      <c r="V200" s="95">
        <f t="shared" si="145"/>
        <v>1.0181888497095495</v>
      </c>
      <c r="W200" s="95">
        <f t="shared" si="146"/>
        <v>1.0282308907467463</v>
      </c>
      <c r="X200" s="95">
        <f t="shared" si="147"/>
        <v>1.03547560608408</v>
      </c>
      <c r="Y200" s="95">
        <f t="shared" si="148"/>
        <v>1.0396708481693213</v>
      </c>
      <c r="Z200" s="95">
        <f t="shared" si="149"/>
        <v>1.0153723900838161</v>
      </c>
      <c r="AA200" s="95">
        <f t="shared" si="150"/>
        <v>1.0042935407765823</v>
      </c>
      <c r="AB200" s="95">
        <f t="shared" si="151"/>
        <v>0.9922068957106428</v>
      </c>
      <c r="AC200" s="95">
        <f t="shared" si="152"/>
        <v>0.96736404036564616</v>
      </c>
    </row>
    <row r="201" spans="2:29" x14ac:dyDescent="0.2">
      <c r="B201" s="198">
        <v>2000</v>
      </c>
      <c r="C201" s="199">
        <v>0.17588485916597366</v>
      </c>
      <c r="D201" s="97">
        <v>0.18067190221106763</v>
      </c>
      <c r="E201" s="97">
        <v>0.18501991248741456</v>
      </c>
      <c r="F201" s="97">
        <v>0.18540457420326212</v>
      </c>
      <c r="G201" s="97">
        <v>0.18747287227446147</v>
      </c>
      <c r="H201" s="97">
        <v>0.19096752242269191</v>
      </c>
      <c r="I201" s="97">
        <v>0.1922974845851248</v>
      </c>
      <c r="J201" s="97">
        <v>0.19129199856027293</v>
      </c>
      <c r="K201" s="97">
        <v>0.19389866085857843</v>
      </c>
      <c r="L201" s="97">
        <v>0.18600794378853161</v>
      </c>
      <c r="M201" s="97">
        <v>0.17314835374681364</v>
      </c>
      <c r="N201" s="97">
        <v>0.17857082509227806</v>
      </c>
      <c r="O201" s="200">
        <v>2.2206369093964708</v>
      </c>
      <c r="Q201" s="91">
        <v>2000</v>
      </c>
      <c r="R201" s="95">
        <f t="shared" si="153"/>
        <v>0.95045628623965905</v>
      </c>
      <c r="S201" s="95">
        <f t="shared" si="142"/>
        <v>0.97632477302291265</v>
      </c>
      <c r="T201" s="95">
        <f t="shared" si="143"/>
        <v>0.99982079035712135</v>
      </c>
      <c r="U201" s="95">
        <f t="shared" si="144"/>
        <v>1.0018994465168198</v>
      </c>
      <c r="V201" s="95">
        <f t="shared" si="145"/>
        <v>1.0130762295151434</v>
      </c>
      <c r="W201" s="95">
        <f t="shared" si="146"/>
        <v>1.0319608124027451</v>
      </c>
      <c r="X201" s="95">
        <f t="shared" si="147"/>
        <v>1.0391477351642568</v>
      </c>
      <c r="Y201" s="95">
        <f t="shared" si="148"/>
        <v>1.0337142344207688</v>
      </c>
      <c r="Z201" s="95">
        <f t="shared" si="149"/>
        <v>1.0478002596720413</v>
      </c>
      <c r="AA201" s="95">
        <f t="shared" si="150"/>
        <v>1.0051599683034282</v>
      </c>
      <c r="AB201" s="95">
        <f t="shared" si="151"/>
        <v>0.93566860758270798</v>
      </c>
      <c r="AC201" s="95">
        <f t="shared" si="152"/>
        <v>0.96497085680239592</v>
      </c>
    </row>
    <row r="202" spans="2:29" x14ac:dyDescent="0.2">
      <c r="B202" s="198">
        <v>2001</v>
      </c>
      <c r="C202" s="199">
        <v>0.17880017463481859</v>
      </c>
      <c r="D202" s="97">
        <v>0.1831019942066644</v>
      </c>
      <c r="E202" s="97">
        <v>0.18559994515492825</v>
      </c>
      <c r="F202" s="97">
        <v>0.19268054664271908</v>
      </c>
      <c r="G202" s="97">
        <v>0.19648945688235642</v>
      </c>
      <c r="H202" s="97">
        <v>0.19547087566936186</v>
      </c>
      <c r="I202" s="97">
        <v>0.19544935828761956</v>
      </c>
      <c r="J202" s="97">
        <v>0.1981365328178892</v>
      </c>
      <c r="K202" s="97">
        <v>0.19505625850331176</v>
      </c>
      <c r="L202" s="97">
        <v>0.19072484671635559</v>
      </c>
      <c r="M202" s="97">
        <v>0.19206913491105554</v>
      </c>
      <c r="N202" s="97">
        <v>0.18783652135671206</v>
      </c>
      <c r="O202" s="200">
        <v>2.2914156457837924</v>
      </c>
      <c r="Q202" s="91">
        <v>2001</v>
      </c>
      <c r="R202" s="95">
        <f t="shared" si="153"/>
        <v>0.93636529870332941</v>
      </c>
      <c r="S202" s="95">
        <f t="shared" si="142"/>
        <v>0.95889365795457826</v>
      </c>
      <c r="T202" s="95">
        <f t="shared" si="143"/>
        <v>0.97197527037802534</v>
      </c>
      <c r="U202" s="95">
        <f t="shared" si="144"/>
        <v>1.0090559362143741</v>
      </c>
      <c r="V202" s="95">
        <f t="shared" si="145"/>
        <v>1.0290029602122894</v>
      </c>
      <c r="W202" s="95">
        <f t="shared" si="146"/>
        <v>1.0236687142938656</v>
      </c>
      <c r="X202" s="95">
        <f t="shared" si="147"/>
        <v>1.0235560291154333</v>
      </c>
      <c r="Y202" s="95">
        <f t="shared" si="148"/>
        <v>1.0376285935681413</v>
      </c>
      <c r="Z202" s="95">
        <f t="shared" si="149"/>
        <v>1.0214973902035567</v>
      </c>
      <c r="AA202" s="95">
        <f t="shared" si="150"/>
        <v>0.99881405837804882</v>
      </c>
      <c r="AB202" s="95">
        <f t="shared" si="151"/>
        <v>1.005854011328567</v>
      </c>
      <c r="AC202" s="95">
        <f t="shared" si="152"/>
        <v>0.9836880796497911</v>
      </c>
    </row>
    <row r="203" spans="2:29" x14ac:dyDescent="0.2">
      <c r="B203" s="198">
        <v>2002</v>
      </c>
      <c r="C203" s="199">
        <v>0.18681908206197315</v>
      </c>
      <c r="D203" s="97">
        <v>0.19169755661662188</v>
      </c>
      <c r="E203" s="97">
        <v>0.1959137888182364</v>
      </c>
      <c r="F203" s="97">
        <v>0.19683081546458739</v>
      </c>
      <c r="G203" s="97">
        <v>0.19812947279727283</v>
      </c>
      <c r="H203" s="97">
        <v>0.19935602071650188</v>
      </c>
      <c r="I203" s="97">
        <v>0.1990529170597036</v>
      </c>
      <c r="J203" s="97">
        <v>0.19933302224575319</v>
      </c>
      <c r="K203" s="97">
        <v>0.19605041821985281</v>
      </c>
      <c r="L203" s="97">
        <v>0.19746803462963095</v>
      </c>
      <c r="M203" s="97">
        <v>0.19426574005722258</v>
      </c>
      <c r="N203" s="97">
        <v>0.18993196094475787</v>
      </c>
      <c r="O203" s="200">
        <v>2.3448488296321148</v>
      </c>
      <c r="Q203" s="91">
        <v>2002</v>
      </c>
      <c r="R203" s="95">
        <f t="shared" si="153"/>
        <v>0.95606546418406002</v>
      </c>
      <c r="S203" s="95">
        <f t="shared" si="142"/>
        <v>0.98103154895506395</v>
      </c>
      <c r="T203" s="95">
        <f t="shared" si="143"/>
        <v>1.0026085417999768</v>
      </c>
      <c r="U203" s="95">
        <f t="shared" si="144"/>
        <v>1.0073015180025997</v>
      </c>
      <c r="V203" s="95">
        <f t="shared" si="145"/>
        <v>1.0139475276708094</v>
      </c>
      <c r="W203" s="95">
        <f t="shared" si="146"/>
        <v>1.0202245101546046</v>
      </c>
      <c r="X203" s="95">
        <f t="shared" si="147"/>
        <v>1.018673346669942</v>
      </c>
      <c r="Y203" s="95">
        <f t="shared" si="148"/>
        <v>1.0201068131647193</v>
      </c>
      <c r="Z203" s="95">
        <f t="shared" si="149"/>
        <v>1.003307756520635</v>
      </c>
      <c r="AA203" s="95">
        <f t="shared" si="150"/>
        <v>1.0105625512444409</v>
      </c>
      <c r="AB203" s="95">
        <f t="shared" si="151"/>
        <v>0.99417448631535577</v>
      </c>
      <c r="AC203" s="95">
        <f t="shared" si="152"/>
        <v>0.97199593531779072</v>
      </c>
    </row>
    <row r="204" spans="2:29" x14ac:dyDescent="0.2">
      <c r="B204" s="198">
        <v>2003</v>
      </c>
      <c r="C204" s="199">
        <v>0.18718777669484321</v>
      </c>
      <c r="D204" s="97">
        <v>0.18934058309906929</v>
      </c>
      <c r="E204" s="97">
        <v>0.19267757686933135</v>
      </c>
      <c r="F204" s="97">
        <v>0.19792134038845538</v>
      </c>
      <c r="G204" s="97">
        <v>0.1995636231659737</v>
      </c>
      <c r="H204" s="97">
        <v>0.20321744944919612</v>
      </c>
      <c r="I204" s="97">
        <v>0.20254228264341764</v>
      </c>
      <c r="J204" s="97">
        <v>0.20288362623925191</v>
      </c>
      <c r="K204" s="97">
        <v>0.20038229740444111</v>
      </c>
      <c r="L204" s="97">
        <v>0.19933444750502116</v>
      </c>
      <c r="M204" s="97">
        <v>0.19898496206672989</v>
      </c>
      <c r="N204" s="97">
        <v>0.1944779923489105</v>
      </c>
      <c r="O204" s="200">
        <v>2.368513957874641</v>
      </c>
      <c r="Q204" s="91">
        <v>2003</v>
      </c>
      <c r="R204" s="95">
        <f t="shared" si="153"/>
        <v>0.94838086677511846</v>
      </c>
      <c r="S204" s="95">
        <f t="shared" si="142"/>
        <v>0.95928799137314891</v>
      </c>
      <c r="T204" s="95">
        <f t="shared" si="143"/>
        <v>0.97619476327964749</v>
      </c>
      <c r="U204" s="95">
        <f t="shared" si="144"/>
        <v>1.002762122961139</v>
      </c>
      <c r="V204" s="95">
        <f t="shared" si="145"/>
        <v>1.0110826959789581</v>
      </c>
      <c r="W204" s="95">
        <f t="shared" si="146"/>
        <v>1.0295946896503037</v>
      </c>
      <c r="X204" s="95">
        <f t="shared" si="147"/>
        <v>1.0261739786840858</v>
      </c>
      <c r="Y204" s="95">
        <f t="shared" si="148"/>
        <v>1.0279033850641466</v>
      </c>
      <c r="Z204" s="95">
        <f t="shared" si="149"/>
        <v>1.0152304827500458</v>
      </c>
      <c r="AA204" s="95">
        <f t="shared" si="150"/>
        <v>1.0099215848433081</v>
      </c>
      <c r="AB204" s="95">
        <f t="shared" si="151"/>
        <v>1.00815092807958</v>
      </c>
      <c r="AC204" s="95">
        <f t="shared" si="152"/>
        <v>0.98531651056051928</v>
      </c>
    </row>
    <row r="205" spans="2:29" x14ac:dyDescent="0.2">
      <c r="B205" s="198">
        <v>2004</v>
      </c>
      <c r="C205" s="199">
        <v>0.19299629531048826</v>
      </c>
      <c r="D205" s="97">
        <v>0.20052563789452912</v>
      </c>
      <c r="E205" s="97">
        <v>0.20184540816305638</v>
      </c>
      <c r="F205" s="97">
        <v>0.20174393542682473</v>
      </c>
      <c r="G205" s="97">
        <v>0.2054352568443405</v>
      </c>
      <c r="H205" s="97">
        <v>0.20887339596344878</v>
      </c>
      <c r="I205" s="97">
        <v>0.20736378357389815</v>
      </c>
      <c r="J205" s="97">
        <v>0.21292162754771721</v>
      </c>
      <c r="K205" s="97">
        <v>0.20919310474614872</v>
      </c>
      <c r="L205" s="97">
        <v>0.21259014162260129</v>
      </c>
      <c r="M205" s="97">
        <v>0.207996170922532</v>
      </c>
      <c r="N205" s="97">
        <v>0.2004154113538848</v>
      </c>
      <c r="O205" s="200">
        <v>2.46190016936947</v>
      </c>
      <c r="Q205" s="91">
        <v>2004</v>
      </c>
      <c r="R205" s="95">
        <f t="shared" si="153"/>
        <v>0.94071870685114356</v>
      </c>
      <c r="S205" s="95">
        <f t="shared" si="142"/>
        <v>0.97741885908827952</v>
      </c>
      <c r="T205" s="95">
        <f t="shared" si="143"/>
        <v>0.98385179386742738</v>
      </c>
      <c r="U205" s="95">
        <f t="shared" si="144"/>
        <v>0.98335718695772012</v>
      </c>
      <c r="V205" s="95">
        <f t="shared" si="145"/>
        <v>1.0013497349746179</v>
      </c>
      <c r="W205" s="95">
        <f t="shared" si="146"/>
        <v>1.0181082006275393</v>
      </c>
      <c r="X205" s="95">
        <f t="shared" si="147"/>
        <v>1.0107499214820257</v>
      </c>
      <c r="Y205" s="95">
        <f t="shared" si="148"/>
        <v>1.0378404300719455</v>
      </c>
      <c r="Z205" s="95">
        <f t="shared" si="149"/>
        <v>1.0196665519531261</v>
      </c>
      <c r="AA205" s="95">
        <f t="shared" si="150"/>
        <v>1.0362246736124097</v>
      </c>
      <c r="AB205" s="95">
        <f t="shared" si="151"/>
        <v>1.0138323568618282</v>
      </c>
      <c r="AC205" s="95">
        <f t="shared" si="152"/>
        <v>0.97688158365193611</v>
      </c>
    </row>
    <row r="206" spans="2:29" x14ac:dyDescent="0.2">
      <c r="B206" s="198">
        <v>2005</v>
      </c>
      <c r="C206" s="199">
        <v>0.19466063098558251</v>
      </c>
      <c r="D206" s="97">
        <v>0.19930538609432369</v>
      </c>
      <c r="E206" s="97">
        <v>0.19781736317737561</v>
      </c>
      <c r="F206" s="97">
        <v>0.20066824333260488</v>
      </c>
      <c r="G206" s="97">
        <v>0.20395279245167791</v>
      </c>
      <c r="H206" s="97">
        <v>0.20544353576253332</v>
      </c>
      <c r="I206" s="97">
        <v>0.20469601127919815</v>
      </c>
      <c r="J206" s="97">
        <v>0.20594335947487963</v>
      </c>
      <c r="K206" s="97">
        <v>0.20250911686709239</v>
      </c>
      <c r="L206" s="97">
        <v>0.20522359725021841</v>
      </c>
      <c r="M206" s="97">
        <v>0.20053043832166967</v>
      </c>
      <c r="N206" s="97">
        <v>0.194379454254587</v>
      </c>
      <c r="O206" s="200">
        <v>2.415129929251743</v>
      </c>
      <c r="Q206" s="91">
        <v>2005</v>
      </c>
      <c r="R206" s="95">
        <f t="shared" si="153"/>
        <v>0.96720575714562429</v>
      </c>
      <c r="S206" s="95">
        <f t="shared" si="142"/>
        <v>0.99028404400291259</v>
      </c>
      <c r="T206" s="95">
        <f t="shared" si="143"/>
        <v>0.98289053908746105</v>
      </c>
      <c r="U206" s="95">
        <f t="shared" si="144"/>
        <v>0.99705564111712719</v>
      </c>
      <c r="V206" s="95">
        <f t="shared" si="145"/>
        <v>1.0133755040576224</v>
      </c>
      <c r="W206" s="95">
        <f t="shared" si="146"/>
        <v>1.0207825257311136</v>
      </c>
      <c r="X206" s="95">
        <f t="shared" si="147"/>
        <v>1.0170683181883329</v>
      </c>
      <c r="Y206" s="95">
        <f t="shared" si="148"/>
        <v>1.0232659882047097</v>
      </c>
      <c r="Z206" s="95">
        <f t="shared" si="149"/>
        <v>1.0062023467027328</v>
      </c>
      <c r="AA206" s="95">
        <f t="shared" si="150"/>
        <v>1.019689722351961</v>
      </c>
      <c r="AB206" s="95">
        <f t="shared" si="151"/>
        <v>0.99637093255913456</v>
      </c>
      <c r="AC206" s="95">
        <f t="shared" si="152"/>
        <v>0.9658086808512687</v>
      </c>
    </row>
    <row r="207" spans="2:29" x14ac:dyDescent="0.2">
      <c r="B207" s="198">
        <v>2006</v>
      </c>
      <c r="C207" s="199">
        <v>0.20409335640938964</v>
      </c>
      <c r="D207" s="97">
        <v>0.21454936277454573</v>
      </c>
      <c r="E207" s="97">
        <v>0.20830853642324731</v>
      </c>
      <c r="F207" s="97">
        <v>0.21346584524160575</v>
      </c>
      <c r="G207" s="97">
        <v>0.21385780465677409</v>
      </c>
      <c r="H207" s="97">
        <v>0.2159255859722323</v>
      </c>
      <c r="I207" s="97">
        <v>0.21791412786889297</v>
      </c>
      <c r="J207" s="97">
        <v>0.21704859128238554</v>
      </c>
      <c r="K207" s="97">
        <v>0.21645201503783576</v>
      </c>
      <c r="L207" s="97">
        <v>0.21143930969869795</v>
      </c>
      <c r="M207" s="97">
        <v>0.21208933918414394</v>
      </c>
      <c r="N207" s="97">
        <v>0.20477503592313062</v>
      </c>
      <c r="O207" s="200">
        <v>2.5499189104728819</v>
      </c>
      <c r="Q207" s="91">
        <v>2006</v>
      </c>
      <c r="R207" s="95">
        <f t="shared" si="153"/>
        <v>0.96046986704313941</v>
      </c>
      <c r="S207" s="95">
        <f t="shared" si="142"/>
        <v>1.0096761676304016</v>
      </c>
      <c r="T207" s="95">
        <f t="shared" si="143"/>
        <v>0.98030663909049509</v>
      </c>
      <c r="U207" s="95">
        <f t="shared" si="144"/>
        <v>1.0045770994436143</v>
      </c>
      <c r="V207" s="95">
        <f t="shared" si="145"/>
        <v>1.006421672995621</v>
      </c>
      <c r="W207" s="95">
        <f t="shared" si="146"/>
        <v>1.0161527180432053</v>
      </c>
      <c r="X207" s="95">
        <f t="shared" si="147"/>
        <v>1.0255108598499589</v>
      </c>
      <c r="Y207" s="95">
        <f t="shared" si="148"/>
        <v>1.0214376169733206</v>
      </c>
      <c r="Z207" s="95">
        <f t="shared" si="149"/>
        <v>1.0186301100737112</v>
      </c>
      <c r="AA207" s="95">
        <f t="shared" si="150"/>
        <v>0.99504015832167736</v>
      </c>
      <c r="AB207" s="95">
        <f t="shared" si="151"/>
        <v>0.99809921788365585</v>
      </c>
      <c r="AC207" s="95">
        <f t="shared" si="152"/>
        <v>0.96367787265119798</v>
      </c>
    </row>
    <row r="208" spans="2:29" x14ac:dyDescent="0.2">
      <c r="B208" s="198">
        <v>2007</v>
      </c>
      <c r="C208" s="199">
        <v>0.20507374141295387</v>
      </c>
      <c r="D208" s="97">
        <v>0.21095880716933321</v>
      </c>
      <c r="E208" s="97">
        <v>0.21378772247594277</v>
      </c>
      <c r="F208" s="97">
        <v>0.21539878286652051</v>
      </c>
      <c r="G208" s="97">
        <v>0.21897675721664842</v>
      </c>
      <c r="H208" s="97">
        <v>0.21821870403737498</v>
      </c>
      <c r="I208" s="97">
        <v>0.2128661923671715</v>
      </c>
      <c r="J208" s="97">
        <v>0.21762162421134346</v>
      </c>
      <c r="K208" s="97">
        <v>0.2155402041334103</v>
      </c>
      <c r="L208" s="97">
        <v>0.21554786984838006</v>
      </c>
      <c r="M208" s="97">
        <v>0.21349022957498781</v>
      </c>
      <c r="N208" s="97">
        <v>0.2101002657343452</v>
      </c>
      <c r="O208" s="200">
        <v>2.5675809010484119</v>
      </c>
      <c r="Q208" s="91">
        <v>2007</v>
      </c>
      <c r="R208" s="95">
        <f t="shared" si="153"/>
        <v>0.9584449299925083</v>
      </c>
      <c r="S208" s="95">
        <f t="shared" si="142"/>
        <v>0.98594972606250397</v>
      </c>
      <c r="T208" s="95">
        <f t="shared" si="143"/>
        <v>0.99917111420472493</v>
      </c>
      <c r="U208" s="95">
        <f t="shared" si="144"/>
        <v>1.0067006626131272</v>
      </c>
      <c r="V208" s="95">
        <f t="shared" si="145"/>
        <v>1.0234228979997524</v>
      </c>
      <c r="W208" s="95">
        <f t="shared" si="146"/>
        <v>1.0198800152233745</v>
      </c>
      <c r="X208" s="95">
        <f t="shared" si="147"/>
        <v>0.99486419585183494</v>
      </c>
      <c r="Y208" s="95">
        <f t="shared" si="148"/>
        <v>1.0170894671594546</v>
      </c>
      <c r="Z208" s="95">
        <f t="shared" si="149"/>
        <v>1.0073616175228572</v>
      </c>
      <c r="AA208" s="95">
        <f t="shared" si="150"/>
        <v>1.0073974444678231</v>
      </c>
      <c r="AB208" s="95">
        <f t="shared" si="151"/>
        <v>0.99778073355109032</v>
      </c>
      <c r="AC208" s="95">
        <f t="shared" si="152"/>
        <v>0.98193719535095003</v>
      </c>
    </row>
    <row r="209" spans="2:29" x14ac:dyDescent="0.2">
      <c r="B209" s="198">
        <v>2008</v>
      </c>
      <c r="C209" s="199">
        <v>0.20718169815494669</v>
      </c>
      <c r="D209" s="97">
        <v>0.2123793857394371</v>
      </c>
      <c r="E209" s="97">
        <v>0.21221459361766071</v>
      </c>
      <c r="F209" s="97">
        <v>0.2139261273774708</v>
      </c>
      <c r="G209" s="97">
        <v>0.21687193535652396</v>
      </c>
      <c r="H209" s="97">
        <v>0.21665339724170468</v>
      </c>
      <c r="I209" s="97">
        <v>0.21917823062261507</v>
      </c>
      <c r="J209" s="97">
        <v>0.21903355488935347</v>
      </c>
      <c r="K209" s="97">
        <v>0.21417384676896817</v>
      </c>
      <c r="L209" s="97">
        <v>0.21482055267415409</v>
      </c>
      <c r="M209" s="97">
        <v>0.21145746636362342</v>
      </c>
      <c r="N209" s="97">
        <v>0.20988151124842602</v>
      </c>
      <c r="O209" s="200">
        <v>2.5677723000548842</v>
      </c>
      <c r="Q209" s="91">
        <v>2008</v>
      </c>
      <c r="R209" s="95">
        <f t="shared" si="153"/>
        <v>0.96822462716270441</v>
      </c>
      <c r="S209" s="95">
        <f t="shared" si="142"/>
        <v>0.99251504069062968</v>
      </c>
      <c r="T209" s="95">
        <f t="shared" si="143"/>
        <v>0.99174491576122126</v>
      </c>
      <c r="U209" s="95">
        <f t="shared" si="144"/>
        <v>0.99974344628407252</v>
      </c>
      <c r="V209" s="95">
        <f t="shared" si="145"/>
        <v>1.0135101247967593</v>
      </c>
      <c r="W209" s="95">
        <f t="shared" si="146"/>
        <v>1.012488828096201</v>
      </c>
      <c r="X209" s="95">
        <f t="shared" si="147"/>
        <v>1.0242881611485424</v>
      </c>
      <c r="Y209" s="95">
        <f t="shared" si="148"/>
        <v>1.0236120463703349</v>
      </c>
      <c r="Z209" s="95">
        <f t="shared" si="149"/>
        <v>1.0009011161825696</v>
      </c>
      <c r="AA209" s="95">
        <f t="shared" si="150"/>
        <v>1.0039233743719214</v>
      </c>
      <c r="AB209" s="95">
        <f t="shared" si="151"/>
        <v>0.98820662420466332</v>
      </c>
      <c r="AC209" s="95">
        <f t="shared" si="152"/>
        <v>0.98084169493037976</v>
      </c>
    </row>
    <row r="210" spans="2:29" x14ac:dyDescent="0.2">
      <c r="B210" s="198">
        <v>2009</v>
      </c>
      <c r="C210" s="199">
        <v>0.1882535963245939</v>
      </c>
      <c r="D210" s="97">
        <v>0.22862207853512345</v>
      </c>
      <c r="E210" s="97">
        <v>0.23118250207290517</v>
      </c>
      <c r="F210" s="97">
        <v>0.23372991263830289</v>
      </c>
      <c r="G210" s="97">
        <v>0.23805656927110502</v>
      </c>
      <c r="H210" s="97">
        <v>0.238489652241577</v>
      </c>
      <c r="I210" s="97">
        <v>0.2396167814310271</v>
      </c>
      <c r="J210" s="97">
        <v>0.23907325073253394</v>
      </c>
      <c r="K210" s="97">
        <v>0.25768115345409598</v>
      </c>
      <c r="L210" s="97">
        <v>0.25703145024545965</v>
      </c>
      <c r="M210" s="97">
        <v>0.25568761191542233</v>
      </c>
      <c r="N210" s="97">
        <v>0.24969300961009133</v>
      </c>
      <c r="O210" s="200">
        <v>2.8571175684722379</v>
      </c>
      <c r="Q210" s="91">
        <v>2009</v>
      </c>
      <c r="R210" s="125"/>
      <c r="S210" s="125"/>
      <c r="T210" s="125"/>
      <c r="U210" s="125"/>
      <c r="V210" s="125"/>
      <c r="W210" s="125"/>
      <c r="X210" s="125"/>
      <c r="Y210" s="125"/>
      <c r="Z210" s="125"/>
      <c r="AA210" s="125"/>
      <c r="AB210" s="125"/>
      <c r="AC210" s="125"/>
    </row>
    <row r="211" spans="2:29" x14ac:dyDescent="0.2">
      <c r="B211" s="198">
        <v>2010</v>
      </c>
      <c r="C211" s="199">
        <v>0.24570990707979823</v>
      </c>
      <c r="D211" s="97">
        <v>0.2480895250352112</v>
      </c>
      <c r="E211" s="97">
        <v>0.25085124243234297</v>
      </c>
      <c r="F211" s="97">
        <v>0.25411393026261619</v>
      </c>
      <c r="G211" s="97">
        <v>0.25816172996968401</v>
      </c>
      <c r="H211" s="97">
        <v>0.25713188429648132</v>
      </c>
      <c r="I211" s="97">
        <v>0.25735251284888605</v>
      </c>
      <c r="J211" s="97">
        <v>0.2569691777864001</v>
      </c>
      <c r="K211" s="97">
        <v>0.25415141643905564</v>
      </c>
      <c r="L211" s="97">
        <v>0.25323430518040119</v>
      </c>
      <c r="M211" s="97">
        <v>0.25032691260604945</v>
      </c>
      <c r="N211" s="97">
        <v>0.24734484654610731</v>
      </c>
      <c r="O211" s="200">
        <v>3.0334373904830341</v>
      </c>
      <c r="Q211" s="91">
        <v>2010</v>
      </c>
      <c r="R211" s="95">
        <f t="shared" ref="R211:AB213" si="154">+C211/AVERAGE($C211:$N211)</f>
        <v>0.972005848615213</v>
      </c>
      <c r="S211" s="95">
        <f t="shared" si="154"/>
        <v>0.98141939891776553</v>
      </c>
      <c r="T211" s="95">
        <f t="shared" si="154"/>
        <v>0.99234449955427606</v>
      </c>
      <c r="U211" s="95">
        <f t="shared" si="154"/>
        <v>1.0052513932604437</v>
      </c>
      <c r="V211" s="95">
        <f t="shared" si="154"/>
        <v>1.0212641175174881</v>
      </c>
      <c r="W211" s="95">
        <f t="shared" si="154"/>
        <v>1.0171901425222554</v>
      </c>
      <c r="X211" s="95">
        <f t="shared" si="154"/>
        <v>1.018062928832981</v>
      </c>
      <c r="Y211" s="95">
        <f t="shared" si="154"/>
        <v>1.0165464904966357</v>
      </c>
      <c r="Z211" s="95">
        <f t="shared" si="154"/>
        <v>1.0053996851350953</v>
      </c>
      <c r="AA211" s="95">
        <f t="shared" si="154"/>
        <v>1.0017716771404748</v>
      </c>
      <c r="AB211" s="95">
        <f t="shared" si="154"/>
        <v>0.99027029886852524</v>
      </c>
      <c r="AC211" s="95">
        <f t="shared" ref="AC211:AC217" si="155">+N211/AVERAGE($C211:$N211)</f>
        <v>0.97847351913884451</v>
      </c>
    </row>
    <row r="212" spans="2:29" x14ac:dyDescent="0.2">
      <c r="B212" s="198">
        <v>2011</v>
      </c>
      <c r="C212" s="199">
        <v>0.23966863336418368</v>
      </c>
      <c r="D212" s="97">
        <v>0.24359422763247962</v>
      </c>
      <c r="E212" s="97">
        <v>0.24688344947283139</v>
      </c>
      <c r="F212" s="97">
        <v>0.24944702467510105</v>
      </c>
      <c r="G212" s="97">
        <v>0.25085776314858749</v>
      </c>
      <c r="H212" s="97">
        <v>0.25359555359413027</v>
      </c>
      <c r="I212" s="97">
        <v>0.25593217641699484</v>
      </c>
      <c r="J212" s="97">
        <v>0.24906444721143356</v>
      </c>
      <c r="K212" s="97">
        <v>0.25046637088981977</v>
      </c>
      <c r="L212" s="97">
        <v>0.24696478966818708</v>
      </c>
      <c r="M212" s="97">
        <v>0.24610260729409875</v>
      </c>
      <c r="N212" s="97">
        <v>0.24244887183858607</v>
      </c>
      <c r="O212" s="200">
        <v>2.9750259152064333</v>
      </c>
      <c r="Q212" s="91">
        <v>2011</v>
      </c>
      <c r="R212" s="95">
        <f t="shared" si="154"/>
        <v>0.96672220086211935</v>
      </c>
      <c r="S212" s="95">
        <f t="shared" si="154"/>
        <v>0.98255639275227058</v>
      </c>
      <c r="T212" s="95">
        <f t="shared" si="154"/>
        <v>0.99582372662068241</v>
      </c>
      <c r="U212" s="95">
        <f t="shared" si="154"/>
        <v>1.006164107949798</v>
      </c>
      <c r="V212" s="95">
        <f t="shared" si="154"/>
        <v>1.0118544320559875</v>
      </c>
      <c r="W212" s="95">
        <f t="shared" si="154"/>
        <v>1.0228975242114497</v>
      </c>
      <c r="X212" s="95">
        <f t="shared" si="154"/>
        <v>1.0323224753458433</v>
      </c>
      <c r="Y212" s="95">
        <f t="shared" si="154"/>
        <v>1.004620951790874</v>
      </c>
      <c r="Z212" s="95">
        <f t="shared" si="154"/>
        <v>1.0102757207307496</v>
      </c>
      <c r="AA212" s="95">
        <f t="shared" si="154"/>
        <v>0.99615181866831104</v>
      </c>
      <c r="AB212" s="95">
        <f t="shared" si="154"/>
        <v>0.99267413854587017</v>
      </c>
      <c r="AC212" s="95">
        <f t="shared" si="155"/>
        <v>0.97793651046604557</v>
      </c>
    </row>
    <row r="213" spans="2:29" x14ac:dyDescent="0.2">
      <c r="B213" s="198">
        <v>2012</v>
      </c>
      <c r="C213" s="199">
        <v>0.24118163646724136</v>
      </c>
      <c r="D213" s="97">
        <v>0.24999463124349636</v>
      </c>
      <c r="E213" s="97">
        <v>0.24685852909191366</v>
      </c>
      <c r="F213" s="97">
        <v>0.24765747379944814</v>
      </c>
      <c r="G213" s="97">
        <v>0.25092981390602193</v>
      </c>
      <c r="H213" s="97">
        <v>0.24953373225861356</v>
      </c>
      <c r="I213" s="97">
        <v>0.25272347421575203</v>
      </c>
      <c r="J213" s="97">
        <v>0.25432641046253246</v>
      </c>
      <c r="K213" s="97">
        <v>0.24948470196596256</v>
      </c>
      <c r="L213" s="97">
        <v>0.25039392331904736</v>
      </c>
      <c r="M213" s="97">
        <v>0.2470375897968389</v>
      </c>
      <c r="N213" s="97">
        <v>0.24426057653844727</v>
      </c>
      <c r="O213" s="200">
        <v>2.9843824930653158</v>
      </c>
      <c r="Q213" s="91">
        <v>2012</v>
      </c>
      <c r="R213" s="95">
        <f>+C213/AVERAGE($C213:$N213)</f>
        <v>0.96977503531533904</v>
      </c>
      <c r="S213" s="95">
        <f>+D213/AVERAGE($C213:$N213)</f>
        <v>1.0052114907833631</v>
      </c>
      <c r="T213" s="95">
        <f>+E213/AVERAGE($C213:$N213)</f>
        <v>0.99260143630594988</v>
      </c>
      <c r="U213" s="95">
        <f>+F213/AVERAGE($C213:$N213)</f>
        <v>0.99581393889658343</v>
      </c>
      <c r="V213" s="95">
        <f t="shared" si="154"/>
        <v>1.0089717969694447</v>
      </c>
      <c r="W213" s="95">
        <f t="shared" si="154"/>
        <v>1.0033582471621298</v>
      </c>
      <c r="X213" s="95">
        <f t="shared" si="154"/>
        <v>1.0161839836669526</v>
      </c>
      <c r="Y213" s="95">
        <f t="shared" si="154"/>
        <v>1.0226292818169256</v>
      </c>
      <c r="Z213" s="95">
        <f t="shared" si="154"/>
        <v>1.0031610996741056</v>
      </c>
      <c r="AA213" s="95">
        <f t="shared" si="154"/>
        <v>1.0068170171921751</v>
      </c>
      <c r="AB213" s="95">
        <f t="shared" si="154"/>
        <v>0.99332142728032924</v>
      </c>
      <c r="AC213" s="95">
        <f t="shared" si="155"/>
        <v>0.98215524493670081</v>
      </c>
    </row>
    <row r="214" spans="2:29" x14ac:dyDescent="0.2">
      <c r="B214" s="198">
        <v>2013</v>
      </c>
      <c r="C214" s="199">
        <v>0.23495590733705179</v>
      </c>
      <c r="D214" s="97">
        <v>0.23918456012299211</v>
      </c>
      <c r="E214" s="97">
        <v>0.24621543845288105</v>
      </c>
      <c r="F214" s="97">
        <v>0.24405620329766553</v>
      </c>
      <c r="G214" s="97">
        <v>0.2478416411227761</v>
      </c>
      <c r="H214" s="97">
        <v>0.24899566549405222</v>
      </c>
      <c r="I214" s="97">
        <v>0.25136029645725561</v>
      </c>
      <c r="J214" s="97">
        <v>0.25009830701153096</v>
      </c>
      <c r="K214" s="97">
        <v>0.24679758583334033</v>
      </c>
      <c r="L214" s="97">
        <v>0.24568049097297798</v>
      </c>
      <c r="M214" s="97">
        <v>0.2426950723890105</v>
      </c>
      <c r="N214" s="97">
        <v>0.24080463451962333</v>
      </c>
      <c r="O214" s="200">
        <v>2.9386858030111576</v>
      </c>
      <c r="Q214" s="91">
        <v>2013</v>
      </c>
      <c r="R214" s="95">
        <f t="shared" ref="R214:AB214" si="156">+C214/AVERAGE($C214:$N214)</f>
        <v>0.95943257532180504</v>
      </c>
      <c r="S214" s="95">
        <f t="shared" si="156"/>
        <v>0.9767001012952482</v>
      </c>
      <c r="T214" s="95">
        <f t="shared" si="156"/>
        <v>1.0054103975345454</v>
      </c>
      <c r="U214" s="95">
        <f t="shared" si="156"/>
        <v>0.99659325150415434</v>
      </c>
      <c r="V214" s="95">
        <f t="shared" si="156"/>
        <v>1.0120509278078889</v>
      </c>
      <c r="W214" s="95">
        <f t="shared" si="156"/>
        <v>1.0167633378386325</v>
      </c>
      <c r="X214" s="95">
        <f t="shared" si="156"/>
        <v>1.0264192090206981</v>
      </c>
      <c r="Y214" s="95">
        <f t="shared" si="156"/>
        <v>1.0212659281448799</v>
      </c>
      <c r="Z214" s="95">
        <f t="shared" si="156"/>
        <v>1.0077875719022009</v>
      </c>
      <c r="AA214" s="95">
        <f t="shared" si="156"/>
        <v>1.0032259619775834</v>
      </c>
      <c r="AB214" s="95">
        <f t="shared" si="156"/>
        <v>0.9910351306301487</v>
      </c>
      <c r="AC214" s="95">
        <f t="shared" si="155"/>
        <v>0.98331560702221443</v>
      </c>
    </row>
    <row r="215" spans="2:29" x14ac:dyDescent="0.2">
      <c r="B215" s="198">
        <v>2014</v>
      </c>
      <c r="C215" s="199">
        <v>0.23918341766160575</v>
      </c>
      <c r="D215" s="97">
        <v>0.24350662822037383</v>
      </c>
      <c r="E215" s="97">
        <v>0.24583776753192407</v>
      </c>
      <c r="F215" s="97">
        <v>0.24798009581534841</v>
      </c>
      <c r="G215" s="97">
        <v>0.24923228731029087</v>
      </c>
      <c r="H215" s="97">
        <v>0.25077836029525252</v>
      </c>
      <c r="I215" s="97">
        <v>0.25253299718711963</v>
      </c>
      <c r="J215" s="97">
        <v>0.25466596230479976</v>
      </c>
      <c r="K215" s="97">
        <v>0.24903004997051104</v>
      </c>
      <c r="L215" s="97">
        <v>0.24774004387364845</v>
      </c>
      <c r="M215" s="97">
        <v>0.24599869156537715</v>
      </c>
      <c r="N215" s="97">
        <v>0.24384436341641824</v>
      </c>
      <c r="O215" s="200">
        <v>2.9703306651526695</v>
      </c>
      <c r="Q215" s="91">
        <v>2014</v>
      </c>
      <c r="R215" s="95">
        <f t="shared" ref="R215:AB215" si="157">+C215/AVERAGE($C215:$N215)</f>
        <v>0.96629006514725735</v>
      </c>
      <c r="S215" s="95">
        <f t="shared" si="157"/>
        <v>0.98375563802567301</v>
      </c>
      <c r="T215" s="95">
        <f t="shared" si="157"/>
        <v>0.99317333419895915</v>
      </c>
      <c r="U215" s="95">
        <f t="shared" si="157"/>
        <v>1.0018282424563774</v>
      </c>
      <c r="V215" s="95">
        <f t="shared" si="157"/>
        <v>1.0068870388104652</v>
      </c>
      <c r="W215" s="95">
        <f t="shared" si="157"/>
        <v>1.0131331029396877</v>
      </c>
      <c r="X215" s="95">
        <f t="shared" si="157"/>
        <v>1.0202217557113895</v>
      </c>
      <c r="Y215" s="95">
        <f t="shared" si="157"/>
        <v>1.0288388372075488</v>
      </c>
      <c r="Z215" s="95">
        <f t="shared" si="157"/>
        <v>1.0060700092097445</v>
      </c>
      <c r="AA215" s="95">
        <f t="shared" si="157"/>
        <v>1.0008584435938486</v>
      </c>
      <c r="AB215" s="95">
        <f t="shared" si="157"/>
        <v>0.99382345993212828</v>
      </c>
      <c r="AC215" s="95">
        <f t="shared" si="155"/>
        <v>0.98512007276692248</v>
      </c>
    </row>
    <row r="216" spans="2:29" x14ac:dyDescent="0.2">
      <c r="B216" s="198">
        <v>2015</v>
      </c>
      <c r="C216" s="199">
        <v>0.239440986116464</v>
      </c>
      <c r="D216" s="97">
        <v>0.2435462861472924</v>
      </c>
      <c r="E216" s="97">
        <v>0.24454130619319034</v>
      </c>
      <c r="F216" s="97">
        <v>0.24570892119037196</v>
      </c>
      <c r="G216" s="97">
        <v>0.24845061112492939</v>
      </c>
      <c r="H216" s="97">
        <v>0.25035466939277529</v>
      </c>
      <c r="I216" s="97">
        <v>0.25237128389834779</v>
      </c>
      <c r="J216" s="97">
        <v>0.25035794988764948</v>
      </c>
      <c r="K216" s="97">
        <v>0.24873227616254687</v>
      </c>
      <c r="L216" s="97">
        <v>0.24716369624876519</v>
      </c>
      <c r="M216" s="97">
        <v>0.24457552345323494</v>
      </c>
      <c r="N216" s="97">
        <v>0.24020820823951297</v>
      </c>
      <c r="O216" s="200">
        <v>2.9554517180550808</v>
      </c>
      <c r="Q216" s="91">
        <v>2015</v>
      </c>
      <c r="R216" s="95">
        <f t="shared" ref="R216:AB217" si="158">+C216/AVERAGE($C216:$N216)</f>
        <v>0.97220056610785022</v>
      </c>
      <c r="S216" s="95">
        <f t="shared" si="158"/>
        <v>0.98886928719335654</v>
      </c>
      <c r="T216" s="95">
        <f t="shared" si="158"/>
        <v>0.99290936014661491</v>
      </c>
      <c r="U216" s="95">
        <f t="shared" si="158"/>
        <v>0.99765021917692254</v>
      </c>
      <c r="V216" s="95">
        <f t="shared" si="158"/>
        <v>1.0087822836981255</v>
      </c>
      <c r="W216" s="95">
        <f t="shared" si="158"/>
        <v>1.0165133182044808</v>
      </c>
      <c r="X216" s="95">
        <f t="shared" si="158"/>
        <v>1.0247013640179292</v>
      </c>
      <c r="Y216" s="95">
        <f t="shared" si="158"/>
        <v>1.0165266379749407</v>
      </c>
      <c r="Z216" s="95">
        <f t="shared" si="158"/>
        <v>1.0099259262860794</v>
      </c>
      <c r="AA216" s="95">
        <f t="shared" si="158"/>
        <v>1.003557032201162</v>
      </c>
      <c r="AB216" s="95">
        <f t="shared" si="158"/>
        <v>0.99304829224894864</v>
      </c>
      <c r="AC216" s="95">
        <f t="shared" si="155"/>
        <v>0.97531571274358897</v>
      </c>
    </row>
    <row r="217" spans="2:29" x14ac:dyDescent="0.2">
      <c r="B217" s="198">
        <v>2016</v>
      </c>
      <c r="C217" s="199">
        <v>0.23508946265344274</v>
      </c>
      <c r="D217" s="97">
        <v>0.23982555719449777</v>
      </c>
      <c r="E217" s="97">
        <v>0.24226617170450795</v>
      </c>
      <c r="F217" s="97">
        <v>0.24397904610430887</v>
      </c>
      <c r="G217" s="97">
        <v>0.24796055889419882</v>
      </c>
      <c r="H217" s="97">
        <v>0.24796678127400371</v>
      </c>
      <c r="I217" s="97">
        <v>0.24979472071143488</v>
      </c>
      <c r="J217" s="97">
        <v>0.24921269968189902</v>
      </c>
      <c r="K217" s="97">
        <v>0.23889403406135068</v>
      </c>
      <c r="L217" s="97">
        <v>0.24107017329840608</v>
      </c>
      <c r="M217" s="97">
        <v>0.24096712261872943</v>
      </c>
      <c r="N217" s="97">
        <v>0.23503148366931031</v>
      </c>
      <c r="O217" s="200">
        <v>2.9120578118660898</v>
      </c>
      <c r="Q217" s="91">
        <v>2016</v>
      </c>
      <c r="R217" s="95">
        <f t="shared" si="158"/>
        <v>0.96875602549714745</v>
      </c>
      <c r="S217" s="95">
        <f t="shared" si="158"/>
        <v>0.98827251114556969</v>
      </c>
      <c r="T217" s="95">
        <f t="shared" si="158"/>
        <v>0.99832978885509227</v>
      </c>
      <c r="U217" s="95">
        <f t="shared" si="158"/>
        <v>1.0053881970755114</v>
      </c>
      <c r="V217" s="95">
        <f t="shared" si="158"/>
        <v>1.0217952042729621</v>
      </c>
      <c r="W217" s="95">
        <f t="shared" si="158"/>
        <v>1.0218208454389286</v>
      </c>
      <c r="X217" s="95">
        <f t="shared" si="158"/>
        <v>1.0293534133569804</v>
      </c>
      <c r="Y217" s="95">
        <f t="shared" si="158"/>
        <v>1.0269550226636461</v>
      </c>
      <c r="Z217" s="95">
        <f t="shared" si="158"/>
        <v>0.98443389312355933</v>
      </c>
      <c r="AA217" s="95">
        <f t="shared" si="158"/>
        <v>0.99340132183951968</v>
      </c>
      <c r="AB217" s="95">
        <f t="shared" si="158"/>
        <v>0.99297667087583319</v>
      </c>
      <c r="AC217" s="95">
        <f t="shared" si="155"/>
        <v>0.96851710585525219</v>
      </c>
    </row>
    <row r="218" spans="2:29" x14ac:dyDescent="0.2">
      <c r="B218" s="198">
        <v>2017</v>
      </c>
      <c r="C218" s="354"/>
      <c r="D218" s="355"/>
      <c r="E218" s="355"/>
      <c r="F218" s="355"/>
      <c r="G218" s="355"/>
      <c r="H218" s="355"/>
      <c r="I218" s="355"/>
      <c r="J218" s="355"/>
      <c r="K218" s="355"/>
      <c r="L218" s="355"/>
      <c r="M218" s="355"/>
      <c r="N218" s="355"/>
      <c r="O218" s="356"/>
      <c r="Q218" s="91">
        <v>2017</v>
      </c>
      <c r="R218" s="218"/>
      <c r="S218" s="218"/>
      <c r="T218" s="218"/>
      <c r="U218" s="218"/>
      <c r="V218" s="218"/>
      <c r="W218" s="218"/>
      <c r="X218" s="218"/>
      <c r="Y218" s="218"/>
      <c r="Z218" s="218"/>
      <c r="AA218" s="218"/>
      <c r="AB218" s="218"/>
      <c r="AC218" s="218"/>
    </row>
    <row r="219" spans="2:29" x14ac:dyDescent="0.2">
      <c r="B219" s="198">
        <v>2018</v>
      </c>
      <c r="C219" s="354"/>
      <c r="D219" s="355"/>
      <c r="E219" s="355"/>
      <c r="F219" s="355"/>
      <c r="G219" s="355"/>
      <c r="H219" s="355"/>
      <c r="I219" s="355"/>
      <c r="J219" s="355"/>
      <c r="K219" s="355"/>
      <c r="L219" s="355"/>
      <c r="M219" s="355"/>
      <c r="N219" s="355"/>
      <c r="O219" s="356"/>
      <c r="Q219" s="91">
        <v>2018</v>
      </c>
      <c r="R219" s="218"/>
      <c r="S219" s="218"/>
      <c r="T219" s="218"/>
      <c r="U219" s="218"/>
      <c r="V219" s="218"/>
      <c r="W219" s="218"/>
      <c r="X219" s="218"/>
      <c r="Y219" s="218"/>
      <c r="Z219" s="218"/>
      <c r="AA219" s="218"/>
      <c r="AB219" s="218"/>
      <c r="AC219" s="218"/>
    </row>
    <row r="220" spans="2:29" x14ac:dyDescent="0.2">
      <c r="B220" s="198">
        <v>2019</v>
      </c>
      <c r="C220" s="354"/>
      <c r="D220" s="355"/>
      <c r="E220" s="355"/>
      <c r="F220" s="355"/>
      <c r="G220" s="355"/>
      <c r="H220" s="355"/>
      <c r="I220" s="355"/>
      <c r="J220" s="355"/>
      <c r="K220" s="355"/>
      <c r="L220" s="355"/>
      <c r="M220" s="355"/>
      <c r="N220" s="355"/>
      <c r="O220" s="356"/>
    </row>
    <row r="221" spans="2:29" x14ac:dyDescent="0.2">
      <c r="B221" s="198">
        <v>2020</v>
      </c>
      <c r="C221" s="354"/>
      <c r="D221" s="355"/>
      <c r="E221" s="355"/>
      <c r="F221" s="355"/>
      <c r="G221" s="355"/>
      <c r="H221" s="355"/>
      <c r="I221" s="355"/>
      <c r="J221" s="355"/>
      <c r="K221" s="355"/>
      <c r="L221" s="355"/>
      <c r="M221" s="355"/>
      <c r="N221" s="355"/>
      <c r="O221" s="356"/>
    </row>
    <row r="222" spans="2:29" x14ac:dyDescent="0.2">
      <c r="B222" s="198">
        <v>2021</v>
      </c>
      <c r="C222" s="354"/>
      <c r="D222" s="355"/>
      <c r="E222" s="355"/>
      <c r="F222" s="355"/>
      <c r="G222" s="355"/>
      <c r="H222" s="355"/>
      <c r="I222" s="355"/>
      <c r="J222" s="355"/>
      <c r="K222" s="355"/>
      <c r="L222" s="355"/>
      <c r="M222" s="355"/>
      <c r="N222" s="355"/>
      <c r="O222" s="356"/>
      <c r="Q222" t="s">
        <v>82</v>
      </c>
      <c r="R222" s="98">
        <f t="shared" ref="R222:AC222" si="159">AVERAGE(R191:R209)</f>
        <v>0.96048088074885685</v>
      </c>
      <c r="S222" s="98">
        <f t="shared" si="159"/>
        <v>0.98495087915855561</v>
      </c>
      <c r="T222" s="98">
        <f t="shared" si="159"/>
        <v>0.99249815916394102</v>
      </c>
      <c r="U222" s="98">
        <f t="shared" si="159"/>
        <v>0.99957602511853871</v>
      </c>
      <c r="V222" s="98">
        <f t="shared" si="159"/>
        <v>1.005852060783766</v>
      </c>
      <c r="W222" s="98">
        <f t="shared" si="159"/>
        <v>1.0171830175292529</v>
      </c>
      <c r="X222" s="98">
        <f t="shared" si="159"/>
        <v>1.0227802253911109</v>
      </c>
      <c r="Y222" s="98">
        <f t="shared" si="159"/>
        <v>1.0289446044932697</v>
      </c>
      <c r="Z222" s="98">
        <f t="shared" si="159"/>
        <v>1.0105405110075631</v>
      </c>
      <c r="AA222" s="98">
        <f t="shared" si="159"/>
        <v>1.0087386594497041</v>
      </c>
      <c r="AB222" s="98">
        <f t="shared" si="159"/>
        <v>0.99233079605015273</v>
      </c>
      <c r="AC222" s="98">
        <f t="shared" si="159"/>
        <v>0.97612418110528798</v>
      </c>
    </row>
    <row r="223" spans="2:29" x14ac:dyDescent="0.2">
      <c r="B223" s="198">
        <v>2022</v>
      </c>
      <c r="C223" s="354"/>
      <c r="D223" s="355"/>
      <c r="E223" s="355"/>
      <c r="F223" s="355"/>
      <c r="G223" s="355"/>
      <c r="H223" s="355"/>
      <c r="I223" s="355"/>
      <c r="J223" s="355"/>
      <c r="K223" s="355"/>
      <c r="L223" s="355"/>
      <c r="M223" s="355"/>
      <c r="N223" s="355"/>
      <c r="O223" s="356"/>
      <c r="Q223" t="s">
        <v>83</v>
      </c>
      <c r="R223" s="98">
        <f t="shared" ref="R223:AC223" si="160">AVERAGE(R211:R217)</f>
        <v>0.96788318812381868</v>
      </c>
      <c r="S223" s="98">
        <f t="shared" si="160"/>
        <v>0.9866835457304638</v>
      </c>
      <c r="T223" s="98">
        <f t="shared" si="160"/>
        <v>0.99579893474516001</v>
      </c>
      <c r="U223" s="98">
        <f t="shared" si="160"/>
        <v>1.0012413357599701</v>
      </c>
      <c r="V223" s="98">
        <f t="shared" si="160"/>
        <v>1.0130865430189089</v>
      </c>
      <c r="W223" s="98">
        <f t="shared" si="160"/>
        <v>1.0159537883310807</v>
      </c>
      <c r="X223" s="98">
        <f t="shared" si="160"/>
        <v>1.023895018564682</v>
      </c>
      <c r="Y223" s="98">
        <f t="shared" si="160"/>
        <v>1.01962616429935</v>
      </c>
      <c r="Z223" s="98">
        <f t="shared" si="160"/>
        <v>1.0038648437230764</v>
      </c>
      <c r="AA223" s="98">
        <f t="shared" si="160"/>
        <v>1.000826181801868</v>
      </c>
      <c r="AB223" s="98">
        <f t="shared" si="160"/>
        <v>0.99244991691168338</v>
      </c>
      <c r="AC223" s="98">
        <f t="shared" si="160"/>
        <v>0.97869053898993841</v>
      </c>
    </row>
    <row r="224" spans="2:29" x14ac:dyDescent="0.2">
      <c r="B224" s="201" t="s">
        <v>51</v>
      </c>
      <c r="C224" s="202">
        <v>5.3635361474892793</v>
      </c>
      <c r="D224" s="203">
        <v>5.5261119684825939</v>
      </c>
      <c r="E224" s="203">
        <v>5.5709400001842893</v>
      </c>
      <c r="F224" s="203">
        <v>5.6098945628433086</v>
      </c>
      <c r="G224" s="203">
        <v>5.6586354056806343</v>
      </c>
      <c r="H224" s="203">
        <v>5.7042264958282942</v>
      </c>
      <c r="I224" s="203">
        <v>5.7381840356783229</v>
      </c>
      <c r="J224" s="203">
        <v>5.7529572387118417</v>
      </c>
      <c r="K224" s="203">
        <v>5.6784439181279556</v>
      </c>
      <c r="L224" s="203">
        <v>5.6659098571767812</v>
      </c>
      <c r="M224" s="203">
        <v>5.5908235846150962</v>
      </c>
      <c r="N224" s="203">
        <v>5.5008764881055692</v>
      </c>
      <c r="O224" s="204">
        <v>67.360539702923987</v>
      </c>
      <c r="R224" s="263" t="s">
        <v>188</v>
      </c>
      <c r="S224" s="168"/>
      <c r="T224" s="168"/>
      <c r="U224" s="168"/>
      <c r="V224" s="168"/>
      <c r="W224" s="168"/>
      <c r="X224" s="168"/>
      <c r="Y224" s="168"/>
      <c r="Z224" s="168"/>
      <c r="AA224" s="168"/>
      <c r="AB224" s="168"/>
      <c r="AC224" s="168"/>
    </row>
    <row r="225" spans="2:41" x14ac:dyDescent="0.2">
      <c r="R225" s="48"/>
    </row>
    <row r="226" spans="2:41" x14ac:dyDescent="0.2">
      <c r="R226" s="48"/>
    </row>
    <row r="227" spans="2:41" x14ac:dyDescent="0.2">
      <c r="R227" s="48"/>
    </row>
    <row r="228" spans="2:41" x14ac:dyDescent="0.2">
      <c r="R228" s="48"/>
    </row>
    <row r="229" spans="2:41" ht="13.5" thickBot="1" x14ac:dyDescent="0.25">
      <c r="R229" s="48"/>
    </row>
    <row r="230" spans="2:41" ht="18.75" thickBot="1" x14ac:dyDescent="0.25">
      <c r="B230" s="481" t="s">
        <v>313</v>
      </c>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3"/>
    </row>
    <row r="231" spans="2:41" x14ac:dyDescent="0.2">
      <c r="B231" s="187" t="s">
        <v>63</v>
      </c>
      <c r="C231" s="187" t="s">
        <v>1</v>
      </c>
      <c r="D231" s="188"/>
      <c r="E231" s="188"/>
      <c r="F231" s="188"/>
      <c r="G231" s="188"/>
      <c r="H231" s="188"/>
      <c r="I231" s="188"/>
      <c r="J231" s="188"/>
      <c r="K231" s="188"/>
      <c r="L231" s="188"/>
      <c r="M231" s="188"/>
      <c r="N231" s="188"/>
      <c r="O231" s="189"/>
    </row>
    <row r="232" spans="2:41" x14ac:dyDescent="0.2">
      <c r="B232" s="187" t="s">
        <v>0</v>
      </c>
      <c r="C232" s="190">
        <v>1</v>
      </c>
      <c r="D232" s="192">
        <v>2</v>
      </c>
      <c r="E232" s="192">
        <v>3</v>
      </c>
      <c r="F232" s="192">
        <v>4</v>
      </c>
      <c r="G232" s="192">
        <v>5</v>
      </c>
      <c r="H232" s="192">
        <v>6</v>
      </c>
      <c r="I232" s="192">
        <v>7</v>
      </c>
      <c r="J232" s="192">
        <v>8</v>
      </c>
      <c r="K232" s="192">
        <v>9</v>
      </c>
      <c r="L232" s="192">
        <v>10</v>
      </c>
      <c r="M232" s="192">
        <v>11</v>
      </c>
      <c r="N232" s="192">
        <v>12</v>
      </c>
      <c r="O232" s="191" t="s">
        <v>51</v>
      </c>
      <c r="Q232" s="89"/>
      <c r="R232" s="89">
        <v>1</v>
      </c>
      <c r="S232" s="90">
        <v>2</v>
      </c>
      <c r="T232" s="90">
        <v>3</v>
      </c>
      <c r="U232" s="90">
        <v>4</v>
      </c>
      <c r="V232" s="90">
        <v>5</v>
      </c>
      <c r="W232" s="90">
        <v>6</v>
      </c>
      <c r="X232" s="90">
        <v>7</v>
      </c>
      <c r="Y232" s="90">
        <v>8</v>
      </c>
      <c r="Z232" s="90">
        <v>9</v>
      </c>
      <c r="AA232" s="90">
        <v>10</v>
      </c>
      <c r="AB232" s="90">
        <v>11</v>
      </c>
      <c r="AC232" s="90">
        <v>12</v>
      </c>
      <c r="AF232" s="6" t="s">
        <v>106</v>
      </c>
      <c r="AO232" s="6" t="str">
        <f>AF232</f>
        <v>Public Authority (Governmental)</v>
      </c>
    </row>
    <row r="233" spans="2:41" ht="15" x14ac:dyDescent="0.25">
      <c r="B233" s="190">
        <v>1990</v>
      </c>
      <c r="C233" s="195">
        <v>6.0293618728276363E-2</v>
      </c>
      <c r="D233" s="196">
        <v>6.1352407838549179E-2</v>
      </c>
      <c r="E233" s="196">
        <v>6.1239620143218251E-2</v>
      </c>
      <c r="F233" s="196">
        <v>6.2628966429941341E-2</v>
      </c>
      <c r="G233" s="196">
        <v>6.2384799413668542E-2</v>
      </c>
      <c r="H233" s="196">
        <v>6.1000851079331384E-2</v>
      </c>
      <c r="I233" s="196">
        <v>6.1361649033817862E-2</v>
      </c>
      <c r="J233" s="196">
        <v>6.121385903695277E-2</v>
      </c>
      <c r="K233" s="196">
        <v>6.1393626286093218E-2</v>
      </c>
      <c r="L233" s="196">
        <v>6.3394421562512349E-2</v>
      </c>
      <c r="M233" s="196">
        <v>6.3798305683540918E-2</v>
      </c>
      <c r="N233" s="196">
        <v>6.4739072611253431E-2</v>
      </c>
      <c r="O233" s="197">
        <v>0.7448011978471557</v>
      </c>
      <c r="Q233" s="89">
        <v>1990</v>
      </c>
      <c r="R233" s="95">
        <f>+C233/AVERAGE($C233:$N233)</f>
        <v>0.9714316072942113</v>
      </c>
      <c r="S233" s="95">
        <f t="shared" ref="S233:S251" si="161">+D233/AVERAGE($C233:$N233)</f>
        <v>0.98849048066874257</v>
      </c>
      <c r="T233" s="95">
        <f t="shared" ref="T233:T251" si="162">+E233/AVERAGE($C233:$N233)</f>
        <v>0.98667328119607345</v>
      </c>
      <c r="U233" s="95">
        <f t="shared" ref="U233:U251" si="163">+F233/AVERAGE($C233:$N233)</f>
        <v>1.0090579866568969</v>
      </c>
      <c r="V233" s="95">
        <f t="shared" ref="V233:V251" si="164">+G233/AVERAGE($C233:$N233)</f>
        <v>1.0051240453531736</v>
      </c>
      <c r="W233" s="95">
        <f t="shared" ref="W233:W251" si="165">+H233/AVERAGE($C233:$N233)</f>
        <v>0.98282630998425968</v>
      </c>
      <c r="X233" s="95">
        <f t="shared" ref="X233:X251" si="166">+I233/AVERAGE($C233:$N233)</f>
        <v>0.98863937186755468</v>
      </c>
      <c r="Y233" s="95">
        <f t="shared" ref="Y233:Y251" si="167">+J233/AVERAGE($C233:$N233)</f>
        <v>0.98625822644578665</v>
      </c>
      <c r="Z233" s="95">
        <f t="shared" ref="Z233:Z251" si="168">+K233/AVERAGE($C233:$N233)</f>
        <v>0.98915457918517646</v>
      </c>
      <c r="AA233" s="95">
        <f t="shared" ref="AA233:AA251" si="169">+L233/AVERAGE($C233:$N233)</f>
        <v>1.0213907562837485</v>
      </c>
      <c r="AB233" s="95">
        <f t="shared" ref="AB233:AB251" si="170">+M233/AVERAGE($C233:$N233)</f>
        <v>1.0278980087779066</v>
      </c>
      <c r="AC233" s="95">
        <f t="shared" ref="AC233:AC251" si="171">+N233/AVERAGE($C233:$N233)</f>
        <v>1.043055346286468</v>
      </c>
      <c r="AE233" s="48"/>
      <c r="AF233" s="353" t="s">
        <v>302</v>
      </c>
      <c r="AH233" s="48"/>
      <c r="AI233" s="48"/>
      <c r="AJ233" s="13"/>
      <c r="AK233" s="48"/>
      <c r="AL233" s="3"/>
      <c r="AM233" s="97"/>
      <c r="AN233" s="97"/>
      <c r="AO233" s="6" t="s">
        <v>301</v>
      </c>
    </row>
    <row r="234" spans="2:41" x14ac:dyDescent="0.2">
      <c r="B234" s="198">
        <v>1991</v>
      </c>
      <c r="C234" s="199">
        <v>6.3810493593525586E-2</v>
      </c>
      <c r="D234" s="97">
        <v>6.5364060634581334E-2</v>
      </c>
      <c r="E234" s="97">
        <v>6.525723884270862E-2</v>
      </c>
      <c r="F234" s="97">
        <v>6.4233932105427952E-2</v>
      </c>
      <c r="G234" s="97">
        <v>6.3311473143501953E-2</v>
      </c>
      <c r="H234" s="97">
        <v>6.2657748332172913E-2</v>
      </c>
      <c r="I234" s="97">
        <v>6.1965475424249995E-2</v>
      </c>
      <c r="J234" s="97">
        <v>6.2899881396800764E-2</v>
      </c>
      <c r="K234" s="97">
        <v>6.2718752084713614E-2</v>
      </c>
      <c r="L234" s="97">
        <v>6.4441342982975394E-2</v>
      </c>
      <c r="M234" s="97">
        <v>6.5641932807819992E-2</v>
      </c>
      <c r="N234" s="97">
        <v>6.4778305677977085E-2</v>
      </c>
      <c r="O234" s="200">
        <v>0.76708063702645524</v>
      </c>
      <c r="Q234" s="91">
        <v>1991</v>
      </c>
      <c r="R234" s="95">
        <f t="shared" ref="R234:R251" si="172">+C234/AVERAGE($C234:$N234)</f>
        <v>0.99823393547072226</v>
      </c>
      <c r="S234" s="95">
        <f t="shared" si="161"/>
        <v>1.022537513990103</v>
      </c>
      <c r="T234" s="95">
        <f t="shared" si="162"/>
        <v>1.0208664230505093</v>
      </c>
      <c r="U234" s="95">
        <f t="shared" si="163"/>
        <v>1.0048580919121175</v>
      </c>
      <c r="V234" s="95">
        <f t="shared" si="164"/>
        <v>0.99042739583038319</v>
      </c>
      <c r="W234" s="95">
        <f t="shared" si="165"/>
        <v>0.98020070341072041</v>
      </c>
      <c r="X234" s="95">
        <f t="shared" si="166"/>
        <v>0.9693709750952233</v>
      </c>
      <c r="Y234" s="95">
        <f t="shared" si="167"/>
        <v>0.98398856694850645</v>
      </c>
      <c r="Z234" s="95">
        <f t="shared" si="168"/>
        <v>0.98115502945566679</v>
      </c>
      <c r="AA234" s="95">
        <f t="shared" si="169"/>
        <v>1.0081027710376622</v>
      </c>
      <c r="AB234" s="95">
        <f t="shared" si="170"/>
        <v>1.0268844703828359</v>
      </c>
      <c r="AC234" s="95">
        <f t="shared" si="171"/>
        <v>1.0133741234155491</v>
      </c>
    </row>
    <row r="235" spans="2:41" x14ac:dyDescent="0.2">
      <c r="B235" s="198">
        <v>1992</v>
      </c>
      <c r="C235" s="199">
        <v>6.6579048119025583E-2</v>
      </c>
      <c r="D235" s="97">
        <v>6.7553617506502198E-2</v>
      </c>
      <c r="E235" s="97">
        <v>6.7107730852471389E-2</v>
      </c>
      <c r="F235" s="97">
        <v>6.6806871554190114E-2</v>
      </c>
      <c r="G235" s="97">
        <v>6.5639748210673768E-2</v>
      </c>
      <c r="H235" s="97">
        <v>6.5124612931633269E-2</v>
      </c>
      <c r="I235" s="97">
        <v>6.4763927786279984E-2</v>
      </c>
      <c r="J235" s="97">
        <v>6.5006235873183965E-2</v>
      </c>
      <c r="K235" s="97">
        <v>6.475369145509792E-2</v>
      </c>
      <c r="L235" s="97">
        <v>6.3344981914223428E-2</v>
      </c>
      <c r="M235" s="97">
        <v>6.3887394041150902E-2</v>
      </c>
      <c r="N235" s="97">
        <v>6.4423868977733695E-2</v>
      </c>
      <c r="O235" s="200">
        <v>0.7849917292221662</v>
      </c>
      <c r="Q235" s="91">
        <v>1992</v>
      </c>
      <c r="R235" s="95">
        <f t="shared" si="172"/>
        <v>1.0177796117928151</v>
      </c>
      <c r="S235" s="95">
        <f t="shared" si="161"/>
        <v>1.0326776447457324</v>
      </c>
      <c r="T235" s="95">
        <f t="shared" si="162"/>
        <v>1.0258614712127048</v>
      </c>
      <c r="U235" s="95">
        <f t="shared" si="163"/>
        <v>1.0212622997246783</v>
      </c>
      <c r="V235" s="95">
        <f t="shared" si="164"/>
        <v>1.003420735793713</v>
      </c>
      <c r="W235" s="95">
        <f t="shared" si="165"/>
        <v>0.99554597340021467</v>
      </c>
      <c r="X235" s="95">
        <f t="shared" si="166"/>
        <v>0.99003225703465736</v>
      </c>
      <c r="Y235" s="95">
        <f t="shared" si="167"/>
        <v>0.99373636872731042</v>
      </c>
      <c r="Z235" s="95">
        <f t="shared" si="168"/>
        <v>0.9898757764379682</v>
      </c>
      <c r="AA235" s="95">
        <f t="shared" si="169"/>
        <v>0.96834113618482276</v>
      </c>
      <c r="AB235" s="95">
        <f t="shared" si="170"/>
        <v>0.97663287389469555</v>
      </c>
      <c r="AC235" s="95">
        <f t="shared" si="171"/>
        <v>0.98483385105068733</v>
      </c>
    </row>
    <row r="236" spans="2:41" x14ac:dyDescent="0.2">
      <c r="B236" s="198">
        <v>1993</v>
      </c>
      <c r="C236" s="199">
        <v>6.2683750103245811E-2</v>
      </c>
      <c r="D236" s="97">
        <v>6.4038557158055537E-2</v>
      </c>
      <c r="E236" s="97">
        <v>6.4387308938347002E-2</v>
      </c>
      <c r="F236" s="97">
        <v>6.6205064986591206E-2</v>
      </c>
      <c r="G236" s="97">
        <v>6.5992211194907724E-2</v>
      </c>
      <c r="H236" s="97">
        <v>6.4736035939215397E-2</v>
      </c>
      <c r="I236" s="97">
        <v>6.3699409642792873E-2</v>
      </c>
      <c r="J236" s="97">
        <v>6.4650858943601328E-2</v>
      </c>
      <c r="K236" s="97">
        <v>6.4327599079356784E-2</v>
      </c>
      <c r="L236" s="97">
        <v>6.6370018983605977E-2</v>
      </c>
      <c r="M236" s="97">
        <v>6.706310736850693E-2</v>
      </c>
      <c r="N236" s="97">
        <v>6.681653657772213E-2</v>
      </c>
      <c r="O236" s="200">
        <v>0.78097045891594874</v>
      </c>
      <c r="Q236" s="91">
        <v>1993</v>
      </c>
      <c r="R236" s="95">
        <f t="shared" si="172"/>
        <v>0.96316703487488131</v>
      </c>
      <c r="S236" s="95">
        <f t="shared" si="161"/>
        <v>0.98398431992338842</v>
      </c>
      <c r="T236" s="95">
        <f t="shared" si="162"/>
        <v>0.98934306469499822</v>
      </c>
      <c r="U236" s="95">
        <f t="shared" si="163"/>
        <v>1.0172737915616825</v>
      </c>
      <c r="V236" s="95">
        <f t="shared" si="164"/>
        <v>1.0140031870579638</v>
      </c>
      <c r="W236" s="95">
        <f t="shared" si="165"/>
        <v>0.99470142871843326</v>
      </c>
      <c r="X236" s="95">
        <f t="shared" si="166"/>
        <v>0.97877314946656846</v>
      </c>
      <c r="Y236" s="95">
        <f t="shared" si="167"/>
        <v>0.99339264176535491</v>
      </c>
      <c r="Z236" s="95">
        <f t="shared" si="168"/>
        <v>0.98842559297797938</v>
      </c>
      <c r="AA236" s="95">
        <f t="shared" si="169"/>
        <v>1.0198083918677234</v>
      </c>
      <c r="AB236" s="95">
        <f t="shared" si="170"/>
        <v>1.0304580400379708</v>
      </c>
      <c r="AC236" s="95">
        <f t="shared" si="171"/>
        <v>1.0266693570530538</v>
      </c>
    </row>
    <row r="237" spans="2:41" x14ac:dyDescent="0.2">
      <c r="B237" s="198">
        <v>1994</v>
      </c>
      <c r="C237" s="199">
        <v>6.6412374987967884E-2</v>
      </c>
      <c r="D237" s="97">
        <v>6.8038742021960086E-2</v>
      </c>
      <c r="E237" s="97">
        <v>6.7758855749941005E-2</v>
      </c>
      <c r="F237" s="97">
        <v>7.0352113876191946E-2</v>
      </c>
      <c r="G237" s="97">
        <v>7.0984037857471038E-2</v>
      </c>
      <c r="H237" s="97">
        <v>6.9529780983220865E-2</v>
      </c>
      <c r="I237" s="97">
        <v>6.4219727683098859E-2</v>
      </c>
      <c r="J237" s="97">
        <v>6.495880956607418E-2</v>
      </c>
      <c r="K237" s="97">
        <v>6.439509459211E-2</v>
      </c>
      <c r="L237" s="97">
        <v>6.5087759223875094E-2</v>
      </c>
      <c r="M237" s="97">
        <v>6.5425936881169072E-2</v>
      </c>
      <c r="N237" s="97">
        <v>6.4918120836706505E-2</v>
      </c>
      <c r="O237" s="200">
        <v>0.80208135425978644</v>
      </c>
      <c r="Q237" s="91">
        <v>1994</v>
      </c>
      <c r="R237" s="95">
        <f t="shared" si="172"/>
        <v>0.99360058131645668</v>
      </c>
      <c r="S237" s="95">
        <f t="shared" si="161"/>
        <v>1.0179327819146335</v>
      </c>
      <c r="T237" s="95">
        <f t="shared" si="162"/>
        <v>1.0137453821622373</v>
      </c>
      <c r="U237" s="95">
        <f t="shared" si="163"/>
        <v>1.05254331375576</v>
      </c>
      <c r="V237" s="95">
        <f t="shared" si="164"/>
        <v>1.0619975763876939</v>
      </c>
      <c r="W237" s="95">
        <f t="shared" si="165"/>
        <v>1.0402403289484898</v>
      </c>
      <c r="X237" s="95">
        <f t="shared" si="166"/>
        <v>0.96079621861847253</v>
      </c>
      <c r="Y237" s="95">
        <f t="shared" si="167"/>
        <v>0.97185367874842254</v>
      </c>
      <c r="Z237" s="95">
        <f t="shared" si="168"/>
        <v>0.96341989625037039</v>
      </c>
      <c r="AA237" s="95">
        <f t="shared" si="169"/>
        <v>0.97378290436299753</v>
      </c>
      <c r="AB237" s="95">
        <f t="shared" si="170"/>
        <v>0.97884240595342265</v>
      </c>
      <c r="AC237" s="95">
        <f t="shared" si="171"/>
        <v>0.97124493158104486</v>
      </c>
    </row>
    <row r="238" spans="2:41" x14ac:dyDescent="0.2">
      <c r="B238" s="198">
        <v>1995</v>
      </c>
      <c r="C238" s="199">
        <v>6.4727600405563135E-2</v>
      </c>
      <c r="D238" s="97">
        <v>6.6916478455833053E-2</v>
      </c>
      <c r="E238" s="97">
        <v>6.65348858193648E-2</v>
      </c>
      <c r="F238" s="97">
        <v>6.5674025055508636E-2</v>
      </c>
      <c r="G238" s="97">
        <v>6.4585749404613105E-2</v>
      </c>
      <c r="H238" s="97">
        <v>6.3806652940635866E-2</v>
      </c>
      <c r="I238" s="97">
        <v>6.3350027015322566E-2</v>
      </c>
      <c r="J238" s="97">
        <v>6.3570297498836276E-2</v>
      </c>
      <c r="K238" s="97">
        <v>6.3380899813405042E-2</v>
      </c>
      <c r="L238" s="97">
        <v>6.4222687003423581E-2</v>
      </c>
      <c r="M238" s="97">
        <v>6.5587886285692842E-2</v>
      </c>
      <c r="N238" s="97">
        <v>6.5363097838764372E-2</v>
      </c>
      <c r="O238" s="200">
        <v>0.77772028753696321</v>
      </c>
      <c r="Q238" s="91">
        <v>1995</v>
      </c>
      <c r="R238" s="95">
        <f t="shared" si="172"/>
        <v>0.99872822827685526</v>
      </c>
      <c r="S238" s="95">
        <f t="shared" si="161"/>
        <v>1.0325019860457634</v>
      </c>
      <c r="T238" s="95">
        <f t="shared" si="162"/>
        <v>1.0266141215898663</v>
      </c>
      <c r="U238" s="95">
        <f t="shared" si="163"/>
        <v>1.0133312879904111</v>
      </c>
      <c r="V238" s="95">
        <f t="shared" si="164"/>
        <v>0.99653950819499748</v>
      </c>
      <c r="W238" s="95">
        <f t="shared" si="165"/>
        <v>0.98451827418895699</v>
      </c>
      <c r="X238" s="95">
        <f t="shared" si="166"/>
        <v>0.97747266770090568</v>
      </c>
      <c r="Y238" s="95">
        <f t="shared" si="167"/>
        <v>0.9808713778085405</v>
      </c>
      <c r="Z238" s="95">
        <f t="shared" si="168"/>
        <v>0.97794902608183853</v>
      </c>
      <c r="AA238" s="95">
        <f t="shared" si="169"/>
        <v>0.99093755993147448</v>
      </c>
      <c r="AB238" s="95">
        <f t="shared" si="170"/>
        <v>1.0120021915860171</v>
      </c>
      <c r="AC238" s="95">
        <f t="shared" si="171"/>
        <v>1.0085337706043753</v>
      </c>
    </row>
    <row r="239" spans="2:41" x14ac:dyDescent="0.2">
      <c r="B239" s="198">
        <v>1996</v>
      </c>
      <c r="C239" s="199">
        <v>6.456612668416005E-2</v>
      </c>
      <c r="D239" s="97">
        <v>6.5808426666607633E-2</v>
      </c>
      <c r="E239" s="97">
        <v>6.6169201272355149E-2</v>
      </c>
      <c r="F239" s="97">
        <v>6.5313795173539219E-2</v>
      </c>
      <c r="G239" s="97">
        <v>6.4774498168307534E-2</v>
      </c>
      <c r="H239" s="97">
        <v>6.3248690608020464E-2</v>
      </c>
      <c r="I239" s="97">
        <v>6.269158263687899E-2</v>
      </c>
      <c r="J239" s="97">
        <v>6.2743471848746735E-2</v>
      </c>
      <c r="K239" s="97">
        <v>6.2748063682110611E-2</v>
      </c>
      <c r="L239" s="97">
        <v>6.3304796129834764E-2</v>
      </c>
      <c r="M239" s="97">
        <v>6.404575905441133E-2</v>
      </c>
      <c r="N239" s="97">
        <v>6.3010034301269238E-2</v>
      </c>
      <c r="O239" s="200">
        <v>0.76842444622624184</v>
      </c>
      <c r="Q239" s="91">
        <v>1996</v>
      </c>
      <c r="R239" s="95">
        <f t="shared" si="172"/>
        <v>1.00828848433305</v>
      </c>
      <c r="S239" s="95">
        <f t="shared" si="161"/>
        <v>1.027688699751212</v>
      </c>
      <c r="T239" s="95">
        <f t="shared" si="162"/>
        <v>1.0333226892608269</v>
      </c>
      <c r="U239" s="95">
        <f t="shared" si="163"/>
        <v>1.0199643516438988</v>
      </c>
      <c r="V239" s="95">
        <f t="shared" si="164"/>
        <v>1.0115424903996837</v>
      </c>
      <c r="W239" s="95">
        <f t="shared" si="165"/>
        <v>0.98771491592132821</v>
      </c>
      <c r="X239" s="95">
        <f t="shared" si="166"/>
        <v>0.97901491205428648</v>
      </c>
      <c r="Y239" s="95">
        <f t="shared" si="167"/>
        <v>0.97982523315413028</v>
      </c>
      <c r="Z239" s="95">
        <f t="shared" si="168"/>
        <v>0.97989694092011448</v>
      </c>
      <c r="AA239" s="95">
        <f t="shared" si="169"/>
        <v>0.98859108047475697</v>
      </c>
      <c r="AB239" s="95">
        <f t="shared" si="170"/>
        <v>1.0001622312086846</v>
      </c>
      <c r="AC239" s="95">
        <f t="shared" si="171"/>
        <v>0.98398797087802647</v>
      </c>
    </row>
    <row r="240" spans="2:41" x14ac:dyDescent="0.2">
      <c r="B240" s="198">
        <v>1997</v>
      </c>
      <c r="C240" s="199">
        <v>6.3610396384385384E-2</v>
      </c>
      <c r="D240" s="97">
        <v>6.4971005751863903E-2</v>
      </c>
      <c r="E240" s="97">
        <v>6.3925906089862428E-2</v>
      </c>
      <c r="F240" s="97">
        <v>6.3354229336587117E-2</v>
      </c>
      <c r="G240" s="97">
        <v>6.3746264993468194E-2</v>
      </c>
      <c r="H240" s="97">
        <v>6.2081068166086543E-2</v>
      </c>
      <c r="I240" s="97">
        <v>6.1583373179852977E-2</v>
      </c>
      <c r="J240" s="97">
        <v>6.2841201770578836E-2</v>
      </c>
      <c r="K240" s="97">
        <v>6.2258522423217236E-2</v>
      </c>
      <c r="L240" s="97">
        <v>6.337032661973141E-2</v>
      </c>
      <c r="M240" s="97">
        <v>6.4210816093313416E-2</v>
      </c>
      <c r="N240" s="97">
        <v>6.4308526087512488E-2</v>
      </c>
      <c r="O240" s="200">
        <v>0.76026163689646009</v>
      </c>
      <c r="Q240" s="91">
        <v>1997</v>
      </c>
      <c r="R240" s="95">
        <f t="shared" si="172"/>
        <v>1.00402903364777</v>
      </c>
      <c r="S240" s="95">
        <f t="shared" si="161"/>
        <v>1.0255049461722971</v>
      </c>
      <c r="T240" s="95">
        <f t="shared" si="162"/>
        <v>1.0090090514232033</v>
      </c>
      <c r="U240" s="95">
        <f t="shared" si="163"/>
        <v>0.99998568274803501</v>
      </c>
      <c r="V240" s="95">
        <f t="shared" si="164"/>
        <v>1.0061735891926866</v>
      </c>
      <c r="W240" s="95">
        <f t="shared" si="165"/>
        <v>0.97989005605250101</v>
      </c>
      <c r="X240" s="95">
        <f t="shared" si="166"/>
        <v>0.97203441853910089</v>
      </c>
      <c r="Y240" s="95">
        <f t="shared" si="167"/>
        <v>0.9918880351839271</v>
      </c>
      <c r="Z240" s="95">
        <f t="shared" si="168"/>
        <v>0.98269100112485952</v>
      </c>
      <c r="AA240" s="95">
        <f t="shared" si="169"/>
        <v>1.0002397629072288</v>
      </c>
      <c r="AB240" s="95">
        <f t="shared" si="170"/>
        <v>1.0135060822813808</v>
      </c>
      <c r="AC240" s="95">
        <f t="shared" si="171"/>
        <v>1.0150483407270066</v>
      </c>
    </row>
    <row r="241" spans="2:29" x14ac:dyDescent="0.2">
      <c r="B241" s="198">
        <v>1998</v>
      </c>
      <c r="C241" s="199">
        <v>6.2997957663953288E-2</v>
      </c>
      <c r="D241" s="97">
        <v>6.4567270280512595E-2</v>
      </c>
      <c r="E241" s="97">
        <v>6.4609675154966281E-2</v>
      </c>
      <c r="F241" s="97">
        <v>6.4136145589497068E-2</v>
      </c>
      <c r="G241" s="97">
        <v>6.4211836686560692E-2</v>
      </c>
      <c r="H241" s="97">
        <v>6.2795272642717892E-2</v>
      </c>
      <c r="I241" s="97">
        <v>6.1028622561820935E-2</v>
      </c>
      <c r="J241" s="97">
        <v>6.212987614976289E-2</v>
      </c>
      <c r="K241" s="97">
        <v>6.2313611107087816E-2</v>
      </c>
      <c r="L241" s="97">
        <v>6.2534708861699165E-2</v>
      </c>
      <c r="M241" s="97">
        <v>6.3065428358638972E-2</v>
      </c>
      <c r="N241" s="97">
        <v>6.1844114787240001E-2</v>
      </c>
      <c r="O241" s="200">
        <v>0.75623451984445755</v>
      </c>
      <c r="Q241" s="91">
        <v>1998</v>
      </c>
      <c r="R241" s="95">
        <f t="shared" si="172"/>
        <v>0.99965747678766192</v>
      </c>
      <c r="S241" s="95">
        <f t="shared" si="161"/>
        <v>1.0245594759751429</v>
      </c>
      <c r="T241" s="95">
        <f t="shared" si="162"/>
        <v>1.0252323604839706</v>
      </c>
      <c r="U241" s="95">
        <f t="shared" si="163"/>
        <v>1.0177183491071833</v>
      </c>
      <c r="V241" s="95">
        <f t="shared" si="164"/>
        <v>1.0189194225056184</v>
      </c>
      <c r="W241" s="95">
        <f t="shared" si="165"/>
        <v>0.99644125193809407</v>
      </c>
      <c r="X241" s="95">
        <f t="shared" si="166"/>
        <v>0.96840788343340867</v>
      </c>
      <c r="Y241" s="95">
        <f t="shared" si="167"/>
        <v>0.98588267823386488</v>
      </c>
      <c r="Z241" s="95">
        <f t="shared" si="168"/>
        <v>0.98879820169919497</v>
      </c>
      <c r="AA241" s="95">
        <f t="shared" si="169"/>
        <v>0.99230660152188743</v>
      </c>
      <c r="AB241" s="95">
        <f t="shared" si="170"/>
        <v>1.0007281080733041</v>
      </c>
      <c r="AC241" s="95">
        <f t="shared" si="171"/>
        <v>0.98134819024066944</v>
      </c>
    </row>
    <row r="242" spans="2:29" x14ac:dyDescent="0.2">
      <c r="B242" s="198">
        <v>1999</v>
      </c>
      <c r="C242" s="199">
        <v>6.3295049134105677E-2</v>
      </c>
      <c r="D242" s="97">
        <v>6.4353251964367073E-2</v>
      </c>
      <c r="E242" s="97">
        <v>6.4525419391648867E-2</v>
      </c>
      <c r="F242" s="97">
        <v>6.3356189889412051E-2</v>
      </c>
      <c r="G242" s="97">
        <v>6.3930073469975757E-2</v>
      </c>
      <c r="H242" s="97">
        <v>6.2480744963514648E-2</v>
      </c>
      <c r="I242" s="97">
        <v>6.1369487060659464E-2</v>
      </c>
      <c r="J242" s="97">
        <v>6.2334483758974414E-2</v>
      </c>
      <c r="K242" s="97">
        <v>6.1808135866103092E-2</v>
      </c>
      <c r="L242" s="97">
        <v>6.2884307665855205E-2</v>
      </c>
      <c r="M242" s="97">
        <v>6.3933606090996742E-2</v>
      </c>
      <c r="N242" s="97">
        <v>6.2958952751979588E-2</v>
      </c>
      <c r="O242" s="200">
        <v>0.75722970200759254</v>
      </c>
      <c r="Q242" s="91">
        <v>1999</v>
      </c>
      <c r="R242" s="95">
        <f t="shared" si="172"/>
        <v>1.0030517656604712</v>
      </c>
      <c r="S242" s="95">
        <f t="shared" si="161"/>
        <v>1.0198213587304079</v>
      </c>
      <c r="T242" s="95">
        <f t="shared" si="162"/>
        <v>1.0225497370836396</v>
      </c>
      <c r="U242" s="95">
        <f t="shared" si="163"/>
        <v>1.0040206778171541</v>
      </c>
      <c r="V242" s="95">
        <f t="shared" si="164"/>
        <v>1.0131151480267966</v>
      </c>
      <c r="W242" s="95">
        <f t="shared" si="165"/>
        <v>0.99014729292097692</v>
      </c>
      <c r="X242" s="95">
        <f t="shared" si="166"/>
        <v>0.97253692344008136</v>
      </c>
      <c r="Y242" s="95">
        <f t="shared" si="167"/>
        <v>0.98782945666887334</v>
      </c>
      <c r="Z242" s="95">
        <f t="shared" si="168"/>
        <v>0.97948829585900254</v>
      </c>
      <c r="AA242" s="95">
        <f t="shared" si="169"/>
        <v>0.99654264748148536</v>
      </c>
      <c r="AB242" s="95">
        <f t="shared" si="170"/>
        <v>1.0131711303161064</v>
      </c>
      <c r="AC242" s="95">
        <f t="shared" si="171"/>
        <v>0.99772556599500617</v>
      </c>
    </row>
    <row r="243" spans="2:29" x14ac:dyDescent="0.2">
      <c r="B243" s="198">
        <v>2000</v>
      </c>
      <c r="C243" s="199">
        <v>6.4576306489686E-2</v>
      </c>
      <c r="D243" s="97">
        <v>6.7210501617533489E-2</v>
      </c>
      <c r="E243" s="97">
        <v>6.567425328662628E-2</v>
      </c>
      <c r="F243" s="97">
        <v>6.598813042962294E-2</v>
      </c>
      <c r="G243" s="97">
        <v>6.5127885260778395E-2</v>
      </c>
      <c r="H243" s="97">
        <v>6.6089871279435247E-2</v>
      </c>
      <c r="I243" s="97">
        <v>6.5208853754235657E-2</v>
      </c>
      <c r="J243" s="97">
        <v>6.6795770155238771E-2</v>
      </c>
      <c r="K243" s="97">
        <v>6.3568947796085462E-2</v>
      </c>
      <c r="L243" s="97">
        <v>6.4761246249814164E-2</v>
      </c>
      <c r="M243" s="97">
        <v>6.562073234162262E-2</v>
      </c>
      <c r="N243" s="97">
        <v>6.5484456515642428E-2</v>
      </c>
      <c r="O243" s="200">
        <v>0.78610695517632134</v>
      </c>
      <c r="Q243" s="91">
        <v>2000</v>
      </c>
      <c r="R243" s="95">
        <f t="shared" si="172"/>
        <v>0.98576367092747674</v>
      </c>
      <c r="S243" s="95">
        <f t="shared" si="161"/>
        <v>1.0259749186794824</v>
      </c>
      <c r="T243" s="95">
        <f t="shared" si="162"/>
        <v>1.0025239367876462</v>
      </c>
      <c r="U243" s="95">
        <f t="shared" si="163"/>
        <v>1.0073153022515415</v>
      </c>
      <c r="V243" s="95">
        <f t="shared" si="164"/>
        <v>0.99418357512693034</v>
      </c>
      <c r="W243" s="95">
        <f t="shared" si="165"/>
        <v>1.0088683863321599</v>
      </c>
      <c r="X243" s="95">
        <f t="shared" si="166"/>
        <v>0.99541956714441504</v>
      </c>
      <c r="Y243" s="95">
        <f t="shared" si="167"/>
        <v>1.0196440021104765</v>
      </c>
      <c r="Z243" s="95">
        <f t="shared" si="168"/>
        <v>0.97038624137592788</v>
      </c>
      <c r="AA243" s="95">
        <f t="shared" si="169"/>
        <v>0.98858679455833198</v>
      </c>
      <c r="AB243" s="95">
        <f t="shared" si="170"/>
        <v>1.0017069342973173</v>
      </c>
      <c r="AC243" s="95">
        <f t="shared" si="171"/>
        <v>0.99962667040829523</v>
      </c>
    </row>
    <row r="244" spans="2:29" x14ac:dyDescent="0.2">
      <c r="B244" s="198">
        <v>2001</v>
      </c>
      <c r="C244" s="199">
        <v>6.8455693546612018E-2</v>
      </c>
      <c r="D244" s="97">
        <v>6.9616709973581228E-2</v>
      </c>
      <c r="E244" s="97">
        <v>6.89159326531954E-2</v>
      </c>
      <c r="F244" s="97">
        <v>7.2678110341681479E-2</v>
      </c>
      <c r="G244" s="97">
        <v>7.1192509408264798E-2</v>
      </c>
      <c r="H244" s="97">
        <v>7.0863364166192405E-2</v>
      </c>
      <c r="I244" s="97">
        <v>7.0056404044659779E-2</v>
      </c>
      <c r="J244" s="97">
        <v>7.0491796753340649E-2</v>
      </c>
      <c r="K244" s="97">
        <v>6.9762283068344713E-2</v>
      </c>
      <c r="L244" s="97">
        <v>7.2047209871001203E-2</v>
      </c>
      <c r="M244" s="97">
        <v>7.2783019956209644E-2</v>
      </c>
      <c r="N244" s="97">
        <v>7.0214957398327268E-2</v>
      </c>
      <c r="O244" s="200">
        <v>0.84707799118141069</v>
      </c>
      <c r="Q244" s="91">
        <v>2001</v>
      </c>
      <c r="R244" s="95">
        <f t="shared" si="172"/>
        <v>0.96976704755798349</v>
      </c>
      <c r="S244" s="95">
        <f t="shared" si="161"/>
        <v>0.98621440809464367</v>
      </c>
      <c r="T244" s="95">
        <f t="shared" si="162"/>
        <v>0.9762869540323541</v>
      </c>
      <c r="U244" s="95">
        <f t="shared" si="163"/>
        <v>1.0295832652714978</v>
      </c>
      <c r="V244" s="95">
        <f t="shared" si="164"/>
        <v>1.0085377282765668</v>
      </c>
      <c r="W244" s="95">
        <f t="shared" si="165"/>
        <v>1.0038749428589453</v>
      </c>
      <c r="X244" s="95">
        <f t="shared" si="166"/>
        <v>0.99244326648533776</v>
      </c>
      <c r="Y244" s="95">
        <f t="shared" si="167"/>
        <v>0.99861119028758838</v>
      </c>
      <c r="Z244" s="95">
        <f t="shared" si="168"/>
        <v>0.98827664693846662</v>
      </c>
      <c r="AA244" s="95">
        <f t="shared" si="169"/>
        <v>1.0206457108467812</v>
      </c>
      <c r="AB244" s="95">
        <f t="shared" si="170"/>
        <v>1.0310694511805214</v>
      </c>
      <c r="AC244" s="95">
        <f t="shared" si="171"/>
        <v>0.99468938816931196</v>
      </c>
    </row>
    <row r="245" spans="2:29" x14ac:dyDescent="0.2">
      <c r="B245" s="198">
        <v>2002</v>
      </c>
      <c r="C245" s="199">
        <v>7.8653132614937532E-2</v>
      </c>
      <c r="D245" s="97">
        <v>7.8782237705630573E-2</v>
      </c>
      <c r="E245" s="97">
        <v>7.9080713253674578E-2</v>
      </c>
      <c r="F245" s="97">
        <v>7.7021353230001657E-2</v>
      </c>
      <c r="G245" s="97">
        <v>7.6974671493452607E-2</v>
      </c>
      <c r="H245" s="97">
        <v>7.5398989047795115E-2</v>
      </c>
      <c r="I245" s="97">
        <v>7.4462668089682618E-2</v>
      </c>
      <c r="J245" s="97">
        <v>7.566298838636043E-2</v>
      </c>
      <c r="K245" s="97">
        <v>7.6147670930895986E-2</v>
      </c>
      <c r="L245" s="97">
        <v>7.5767041182806374E-2</v>
      </c>
      <c r="M245" s="97">
        <v>7.7918504550791093E-2</v>
      </c>
      <c r="N245" s="97">
        <v>7.8177149071115323E-2</v>
      </c>
      <c r="O245" s="200">
        <v>0.92404711955714391</v>
      </c>
      <c r="Q245" s="91">
        <v>2002</v>
      </c>
      <c r="R245" s="95">
        <f t="shared" si="172"/>
        <v>1.021417167375178</v>
      </c>
      <c r="S245" s="95">
        <f t="shared" si="161"/>
        <v>1.023093771365956</v>
      </c>
      <c r="T245" s="95">
        <f t="shared" si="162"/>
        <v>1.0269698795218309</v>
      </c>
      <c r="U245" s="95">
        <f t="shared" si="163"/>
        <v>1.0002263079430151</v>
      </c>
      <c r="V245" s="95">
        <f t="shared" si="164"/>
        <v>0.99962008253877699</v>
      </c>
      <c r="W245" s="95">
        <f t="shared" si="165"/>
        <v>0.97915771763583581</v>
      </c>
      <c r="X245" s="95">
        <f t="shared" si="166"/>
        <v>0.9669983252633616</v>
      </c>
      <c r="Y245" s="95">
        <f t="shared" si="167"/>
        <v>0.98258610564304272</v>
      </c>
      <c r="Z245" s="95">
        <f t="shared" si="168"/>
        <v>0.98888036316663541</v>
      </c>
      <c r="AA245" s="95">
        <f t="shared" si="169"/>
        <v>0.98393737175374685</v>
      </c>
      <c r="AB245" s="95">
        <f t="shared" si="170"/>
        <v>1.0118770296666355</v>
      </c>
      <c r="AC245" s="95">
        <f t="shared" si="171"/>
        <v>1.0152358781259849</v>
      </c>
    </row>
    <row r="246" spans="2:29" x14ac:dyDescent="0.2">
      <c r="B246" s="198">
        <v>2003</v>
      </c>
      <c r="C246" s="199">
        <v>7.4697480579385397E-2</v>
      </c>
      <c r="D246" s="97">
        <v>7.5741108823662237E-2</v>
      </c>
      <c r="E246" s="97">
        <v>7.4747275646567621E-2</v>
      </c>
      <c r="F246" s="97">
        <v>7.9348981387332609E-2</v>
      </c>
      <c r="G246" s="97">
        <v>7.7142703708529201E-2</v>
      </c>
      <c r="H246" s="97">
        <v>7.6978049713826671E-2</v>
      </c>
      <c r="I246" s="97">
        <v>7.5829518140379762E-2</v>
      </c>
      <c r="J246" s="97">
        <v>7.6533604504389965E-2</v>
      </c>
      <c r="K246" s="97">
        <v>7.6904623619158882E-2</v>
      </c>
      <c r="L246" s="97">
        <v>7.6709011221432422E-2</v>
      </c>
      <c r="M246" s="97">
        <v>7.7530359137797961E-2</v>
      </c>
      <c r="N246" s="97">
        <v>7.8044659855276838E-2</v>
      </c>
      <c r="O246" s="200">
        <v>0.92020737633773952</v>
      </c>
      <c r="Q246" s="91">
        <v>2003</v>
      </c>
      <c r="R246" s="95">
        <f t="shared" si="172"/>
        <v>0.97409539414910562</v>
      </c>
      <c r="S246" s="95">
        <f t="shared" si="161"/>
        <v>0.98770486876684183</v>
      </c>
      <c r="T246" s="95">
        <f t="shared" si="162"/>
        <v>0.97474474865500493</v>
      </c>
      <c r="U246" s="95">
        <f t="shared" si="163"/>
        <v>1.0347534709377446</v>
      </c>
      <c r="V246" s="95">
        <f t="shared" si="164"/>
        <v>1.0059824212521749</v>
      </c>
      <c r="W246" s="95">
        <f t="shared" si="165"/>
        <v>1.0038352444448186</v>
      </c>
      <c r="X246" s="95">
        <f t="shared" si="166"/>
        <v>0.98885777389224139</v>
      </c>
      <c r="Y246" s="95">
        <f t="shared" si="167"/>
        <v>0.99803943944435658</v>
      </c>
      <c r="Z246" s="95">
        <f t="shared" si="168"/>
        <v>1.0028777286079862</v>
      </c>
      <c r="AA246" s="95">
        <f t="shared" si="169"/>
        <v>1.0003268375446484</v>
      </c>
      <c r="AB246" s="95">
        <f t="shared" si="170"/>
        <v>1.0110376569206159</v>
      </c>
      <c r="AC246" s="95">
        <f t="shared" si="171"/>
        <v>1.0177444153844617</v>
      </c>
    </row>
    <row r="247" spans="2:29" x14ac:dyDescent="0.2">
      <c r="B247" s="198">
        <v>2004</v>
      </c>
      <c r="C247" s="199">
        <v>8.3223924765952764E-2</v>
      </c>
      <c r="D247" s="97">
        <v>8.3110155598086974E-2</v>
      </c>
      <c r="E247" s="97">
        <v>8.3031275801230084E-2</v>
      </c>
      <c r="F247" s="97">
        <v>8.3724909118883833E-2</v>
      </c>
      <c r="G247" s="97">
        <v>8.3169405067124197E-2</v>
      </c>
      <c r="H247" s="97">
        <v>8.1934583058774837E-2</v>
      </c>
      <c r="I247" s="97">
        <v>8.1049788797456723E-2</v>
      </c>
      <c r="J247" s="97">
        <v>8.2083818996405156E-2</v>
      </c>
      <c r="K247" s="97">
        <v>8.2019116429316835E-2</v>
      </c>
      <c r="L247" s="97">
        <v>8.2561620756824175E-2</v>
      </c>
      <c r="M247" s="97">
        <v>8.2895847643419632E-2</v>
      </c>
      <c r="N247" s="97">
        <v>8.2324674058799119E-2</v>
      </c>
      <c r="O247" s="200">
        <v>0.99112912009227427</v>
      </c>
      <c r="Q247" s="91">
        <v>2004</v>
      </c>
      <c r="R247" s="95">
        <f t="shared" si="172"/>
        <v>1.0076256230857743</v>
      </c>
      <c r="S247" s="95">
        <f t="shared" si="161"/>
        <v>1.0062481738849454</v>
      </c>
      <c r="T247" s="95">
        <f t="shared" si="162"/>
        <v>1.005293144370532</v>
      </c>
      <c r="U247" s="95">
        <f t="shared" si="163"/>
        <v>1.0136912427041478</v>
      </c>
      <c r="V247" s="95">
        <f t="shared" si="164"/>
        <v>1.0069655311031254</v>
      </c>
      <c r="W247" s="95">
        <f t="shared" si="165"/>
        <v>0.99201504301857313</v>
      </c>
      <c r="X247" s="95">
        <f t="shared" si="166"/>
        <v>0.98130248204081794</v>
      </c>
      <c r="Y247" s="95">
        <f t="shared" si="167"/>
        <v>0.99382190270542925</v>
      </c>
      <c r="Z247" s="95">
        <f t="shared" si="168"/>
        <v>0.99303852262979631</v>
      </c>
      <c r="AA247" s="95">
        <f t="shared" si="169"/>
        <v>0.99960684132623623</v>
      </c>
      <c r="AB247" s="95">
        <f t="shared" si="170"/>
        <v>1.0036534610429206</v>
      </c>
      <c r="AC247" s="95">
        <f t="shared" si="171"/>
        <v>0.99673803208770229</v>
      </c>
    </row>
    <row r="248" spans="2:29" x14ac:dyDescent="0.2">
      <c r="B248" s="198">
        <v>2005</v>
      </c>
      <c r="C248" s="199">
        <v>8.2348947197452046E-2</v>
      </c>
      <c r="D248" s="97">
        <v>8.3493960967919167E-2</v>
      </c>
      <c r="E248" s="97">
        <v>8.2386826158640555E-2</v>
      </c>
      <c r="F248" s="97">
        <v>8.1783058742136969E-2</v>
      </c>
      <c r="G248" s="97">
        <v>8.1842709024839186E-2</v>
      </c>
      <c r="H248" s="97">
        <v>8.0409072345942051E-2</v>
      </c>
      <c r="I248" s="97">
        <v>7.9226365995356651E-2</v>
      </c>
      <c r="J248" s="97">
        <v>7.9906750602295948E-2</v>
      </c>
      <c r="K248" s="97">
        <v>7.9284637371009672E-2</v>
      </c>
      <c r="L248" s="97">
        <v>8.0654439785094692E-2</v>
      </c>
      <c r="M248" s="97">
        <v>8.2525213048189966E-2</v>
      </c>
      <c r="N248" s="97">
        <v>8.0840430614484815E-2</v>
      </c>
      <c r="O248" s="200">
        <v>0.97470241185336182</v>
      </c>
      <c r="Q248" s="91">
        <v>2005</v>
      </c>
      <c r="R248" s="95">
        <f t="shared" si="172"/>
        <v>1.0138349452633668</v>
      </c>
      <c r="S248" s="95">
        <f t="shared" si="161"/>
        <v>1.0279317250379023</v>
      </c>
      <c r="T248" s="95">
        <f t="shared" si="162"/>
        <v>1.0143012901997641</v>
      </c>
      <c r="U248" s="95">
        <f t="shared" si="163"/>
        <v>1.0068680378450618</v>
      </c>
      <c r="V248" s="95">
        <f t="shared" si="164"/>
        <v>1.0076024193175213</v>
      </c>
      <c r="W248" s="95">
        <f t="shared" si="165"/>
        <v>0.98995227303948585</v>
      </c>
      <c r="X248" s="95">
        <f t="shared" si="166"/>
        <v>0.97539144294977853</v>
      </c>
      <c r="Y248" s="95">
        <f t="shared" si="167"/>
        <v>0.98376796401300937</v>
      </c>
      <c r="Z248" s="95">
        <f t="shared" si="168"/>
        <v>0.976108848077059</v>
      </c>
      <c r="AA248" s="95">
        <f t="shared" si="169"/>
        <v>0.9929731019961241</v>
      </c>
      <c r="AB248" s="95">
        <f t="shared" si="170"/>
        <v>1.0160050334699129</v>
      </c>
      <c r="AC248" s="95">
        <f t="shared" si="171"/>
        <v>0.99526291879101392</v>
      </c>
    </row>
    <row r="249" spans="2:29" x14ac:dyDescent="0.2">
      <c r="B249" s="198">
        <v>2006</v>
      </c>
      <c r="C249" s="199">
        <v>9.375941517210816E-2</v>
      </c>
      <c r="D249" s="97">
        <v>9.4680411201555986E-2</v>
      </c>
      <c r="E249" s="97">
        <v>9.4553176476198889E-2</v>
      </c>
      <c r="F249" s="97">
        <v>9.3655784494839342E-2</v>
      </c>
      <c r="G249" s="97">
        <v>9.2967155713264693E-2</v>
      </c>
      <c r="H249" s="97">
        <v>9.1790553256290944E-2</v>
      </c>
      <c r="I249" s="97">
        <v>9.1204978294684658E-2</v>
      </c>
      <c r="J249" s="97">
        <v>9.2216007320867474E-2</v>
      </c>
      <c r="K249" s="97">
        <v>9.1209305296881482E-2</v>
      </c>
      <c r="L249" s="97">
        <v>9.2880616893746895E-2</v>
      </c>
      <c r="M249" s="97">
        <v>9.4189270901517283E-2</v>
      </c>
      <c r="N249" s="97">
        <v>9.2198492621836714E-2</v>
      </c>
      <c r="O249" s="200">
        <v>1.1153051676437924</v>
      </c>
      <c r="Q249" s="91">
        <v>2006</v>
      </c>
      <c r="R249" s="95">
        <f t="shared" si="172"/>
        <v>1.0087938393060847</v>
      </c>
      <c r="S249" s="95">
        <f t="shared" si="161"/>
        <v>1.0187031920769702</v>
      </c>
      <c r="T249" s="95">
        <f t="shared" si="162"/>
        <v>1.0173342244180912</v>
      </c>
      <c r="U249" s="95">
        <f t="shared" si="163"/>
        <v>1.0076788367370095</v>
      </c>
      <c r="V249" s="95">
        <f t="shared" si="164"/>
        <v>1.0002696131284132</v>
      </c>
      <c r="W249" s="95">
        <f t="shared" si="165"/>
        <v>0.98761009186616222</v>
      </c>
      <c r="X249" s="95">
        <f t="shared" si="166"/>
        <v>0.98130966419566146</v>
      </c>
      <c r="Y249" s="95">
        <f t="shared" si="167"/>
        <v>0.99218771682750284</v>
      </c>
      <c r="Z249" s="95">
        <f t="shared" si="168"/>
        <v>0.9813562200871504</v>
      </c>
      <c r="AA249" s="95">
        <f t="shared" si="169"/>
        <v>0.99933850847262873</v>
      </c>
      <c r="AB249" s="95">
        <f t="shared" si="170"/>
        <v>1.0134188234831123</v>
      </c>
      <c r="AC249" s="95">
        <f t="shared" si="171"/>
        <v>0.99199926940121397</v>
      </c>
    </row>
    <row r="250" spans="2:29" x14ac:dyDescent="0.2">
      <c r="B250" s="198">
        <v>2007</v>
      </c>
      <c r="C250" s="199">
        <v>9.6642463028923736E-2</v>
      </c>
      <c r="D250" s="97">
        <v>9.9540546439877003E-2</v>
      </c>
      <c r="E250" s="97">
        <v>9.9888011916332856E-2</v>
      </c>
      <c r="F250" s="97">
        <v>9.8441388768891885E-2</v>
      </c>
      <c r="G250" s="97">
        <v>9.8321312045125467E-2</v>
      </c>
      <c r="H250" s="97">
        <v>9.6934278200446033E-2</v>
      </c>
      <c r="I250" s="97">
        <v>9.631364255117783E-2</v>
      </c>
      <c r="J250" s="97">
        <v>9.7270247455136349E-2</v>
      </c>
      <c r="K250" s="97">
        <v>9.5340633839270425E-2</v>
      </c>
      <c r="L250" s="97">
        <v>9.7112417670769294E-2</v>
      </c>
      <c r="M250" s="97">
        <v>9.8013786113982621E-2</v>
      </c>
      <c r="N250" s="97">
        <v>9.7589935863357541E-2</v>
      </c>
      <c r="O250" s="200">
        <v>1.171408663893291</v>
      </c>
      <c r="Q250" s="91">
        <v>2007</v>
      </c>
      <c r="R250" s="95">
        <f t="shared" si="172"/>
        <v>0.99001278724768604</v>
      </c>
      <c r="S250" s="95">
        <f t="shared" si="161"/>
        <v>1.0197009754977664</v>
      </c>
      <c r="T250" s="95">
        <f t="shared" si="162"/>
        <v>1.0232604384298676</v>
      </c>
      <c r="U250" s="95">
        <f t="shared" si="163"/>
        <v>1.0084411201984351</v>
      </c>
      <c r="V250" s="95">
        <f t="shared" si="164"/>
        <v>1.0072110450507852</v>
      </c>
      <c r="W250" s="95">
        <f t="shared" si="165"/>
        <v>0.99300216419716925</v>
      </c>
      <c r="X250" s="95">
        <f t="shared" si="166"/>
        <v>0.98664432510925815</v>
      </c>
      <c r="Y250" s="95">
        <f t="shared" si="167"/>
        <v>0.99644385895370646</v>
      </c>
      <c r="Z250" s="95">
        <f t="shared" si="168"/>
        <v>0.97667674940080973</v>
      </c>
      <c r="AA250" s="95">
        <f t="shared" si="169"/>
        <v>0.99482703856404853</v>
      </c>
      <c r="AB250" s="95">
        <f t="shared" si="170"/>
        <v>1.0040607258774157</v>
      </c>
      <c r="AC250" s="95">
        <f t="shared" si="171"/>
        <v>0.99971877147305221</v>
      </c>
    </row>
    <row r="251" spans="2:29" x14ac:dyDescent="0.2">
      <c r="B251" s="198">
        <v>2008</v>
      </c>
      <c r="C251" s="199">
        <v>9.6405281925326089E-2</v>
      </c>
      <c r="D251" s="97">
        <v>9.8287210513963288E-2</v>
      </c>
      <c r="E251" s="97">
        <v>9.7605574048268307E-2</v>
      </c>
      <c r="F251" s="97">
        <v>9.7328866954809273E-2</v>
      </c>
      <c r="G251" s="97">
        <v>9.7258316600268416E-2</v>
      </c>
      <c r="H251" s="97">
        <v>9.6096890604755708E-2</v>
      </c>
      <c r="I251" s="97">
        <v>9.692808543270752E-2</v>
      </c>
      <c r="J251" s="97">
        <v>9.6213911677482722E-2</v>
      </c>
      <c r="K251" s="97">
        <v>9.5297149108285809E-2</v>
      </c>
      <c r="L251" s="97">
        <v>9.7101386833852457E-2</v>
      </c>
      <c r="M251" s="97">
        <v>9.7733693846519004E-2</v>
      </c>
      <c r="N251" s="97">
        <v>9.7532422648425543E-2</v>
      </c>
      <c r="O251" s="200">
        <v>1.1637887901946642</v>
      </c>
      <c r="Q251" s="91">
        <v>2008</v>
      </c>
      <c r="R251" s="95">
        <f t="shared" si="172"/>
        <v>0.99404925777847308</v>
      </c>
      <c r="S251" s="95">
        <f t="shared" si="161"/>
        <v>1.0134541044773908</v>
      </c>
      <c r="T251" s="95">
        <f t="shared" si="162"/>
        <v>1.0064256490933416</v>
      </c>
      <c r="U251" s="95">
        <f t="shared" si="163"/>
        <v>1.0035724809330322</v>
      </c>
      <c r="V251" s="95">
        <f t="shared" si="164"/>
        <v>1.0028450256923362</v>
      </c>
      <c r="W251" s="95">
        <f t="shared" si="165"/>
        <v>0.9908693888211294</v>
      </c>
      <c r="X251" s="95">
        <f t="shared" si="166"/>
        <v>0.99943996281140923</v>
      </c>
      <c r="Y251" s="95">
        <f t="shared" si="167"/>
        <v>0.99207601057634431</v>
      </c>
      <c r="Z251" s="95">
        <f t="shared" si="168"/>
        <v>0.98262313482856978</v>
      </c>
      <c r="AA251" s="95">
        <f t="shared" si="169"/>
        <v>1.0012268994370761</v>
      </c>
      <c r="AB251" s="95">
        <f t="shared" si="170"/>
        <v>1.0077467114647631</v>
      </c>
      <c r="AC251" s="95">
        <f t="shared" si="171"/>
        <v>1.0056713740861332</v>
      </c>
    </row>
    <row r="252" spans="2:29" x14ac:dyDescent="0.2">
      <c r="B252" s="198">
        <v>2009</v>
      </c>
      <c r="C252" s="199">
        <v>0.11501175158527201</v>
      </c>
      <c r="D252" s="97">
        <v>0.11767198372304824</v>
      </c>
      <c r="E252" s="97">
        <v>0.11652756906944345</v>
      </c>
      <c r="F252" s="97">
        <v>0.11518002184467629</v>
      </c>
      <c r="G252" s="97">
        <v>0.10600504117775272</v>
      </c>
      <c r="H252" s="97">
        <v>0.10227236273191842</v>
      </c>
      <c r="I252" s="97">
        <v>0.10114098695887891</v>
      </c>
      <c r="J252" s="97">
        <v>0.10211934429301546</v>
      </c>
      <c r="K252" s="97">
        <v>0.10054288398678277</v>
      </c>
      <c r="L252" s="97">
        <v>0.10123833707106646</v>
      </c>
      <c r="M252" s="97">
        <v>0.10219605558429511</v>
      </c>
      <c r="N252" s="97">
        <v>0.10073185721261484</v>
      </c>
      <c r="O252" s="200">
        <v>1.2806381952387649</v>
      </c>
      <c r="Q252" s="91">
        <v>2009</v>
      </c>
      <c r="R252" s="359"/>
      <c r="S252" s="359"/>
      <c r="T252" s="359"/>
      <c r="U252" s="359"/>
      <c r="V252" s="359"/>
      <c r="W252" s="359"/>
      <c r="X252" s="359"/>
      <c r="Y252" s="359"/>
      <c r="Z252" s="359"/>
      <c r="AA252" s="359"/>
      <c r="AB252" s="359"/>
      <c r="AC252" s="359"/>
    </row>
    <row r="253" spans="2:29" x14ac:dyDescent="0.2">
      <c r="B253" s="198">
        <v>2010</v>
      </c>
      <c r="C253" s="199">
        <v>9.9188123619064733E-2</v>
      </c>
      <c r="D253" s="97">
        <v>0.10180392857287819</v>
      </c>
      <c r="E253" s="97">
        <v>0.10276377686940903</v>
      </c>
      <c r="F253" s="97">
        <v>0.10034797959332095</v>
      </c>
      <c r="G253" s="97">
        <v>0.1020770029296392</v>
      </c>
      <c r="H253" s="97">
        <v>9.9827631266765471E-2</v>
      </c>
      <c r="I253" s="97">
        <v>9.9400325746355073E-2</v>
      </c>
      <c r="J253" s="97">
        <v>9.9211802736018373E-2</v>
      </c>
      <c r="K253" s="97">
        <v>9.880905597114624E-2</v>
      </c>
      <c r="L253" s="97">
        <v>0.10068747410005065</v>
      </c>
      <c r="M253" s="97">
        <v>0.10133186609954301</v>
      </c>
      <c r="N253" s="97">
        <v>0.10163358977220759</v>
      </c>
      <c r="O253" s="200">
        <v>1.2070825572763983</v>
      </c>
      <c r="Q253" s="91">
        <v>2010</v>
      </c>
      <c r="R253" s="95">
        <f t="shared" ref="R253:AB255" si="173">+C253/AVERAGE($C253:$N253)</f>
        <v>0.98606137273196559</v>
      </c>
      <c r="S253" s="95">
        <f t="shared" si="173"/>
        <v>1.0120659399063829</v>
      </c>
      <c r="T253" s="95">
        <f t="shared" si="173"/>
        <v>1.0216081037699376</v>
      </c>
      <c r="U253" s="95">
        <f t="shared" si="173"/>
        <v>0.99759187792166792</v>
      </c>
      <c r="V253" s="95">
        <f t="shared" si="173"/>
        <v>1.0147806608352694</v>
      </c>
      <c r="W253" s="95">
        <f t="shared" si="173"/>
        <v>0.99241892609577553</v>
      </c>
      <c r="X253" s="95">
        <f t="shared" si="173"/>
        <v>0.98817094304439701</v>
      </c>
      <c r="Y253" s="95">
        <f t="shared" si="173"/>
        <v>0.9862967745292418</v>
      </c>
      <c r="Z253" s="95">
        <f t="shared" si="173"/>
        <v>0.98229293804818918</v>
      </c>
      <c r="AA253" s="95">
        <f t="shared" si="173"/>
        <v>1.0009669031477375</v>
      </c>
      <c r="AB253" s="95">
        <f t="shared" si="173"/>
        <v>1.0073730134401071</v>
      </c>
      <c r="AC253" s="95">
        <f t="shared" ref="AC253:AC266" si="174">+N253/AVERAGE($C253:$N253)</f>
        <v>1.0103725465293305</v>
      </c>
    </row>
    <row r="254" spans="2:29" x14ac:dyDescent="0.2">
      <c r="B254" s="198">
        <v>2011</v>
      </c>
      <c r="C254" s="199">
        <v>9.5910668061742185E-2</v>
      </c>
      <c r="D254" s="97">
        <v>9.6090612809733203E-2</v>
      </c>
      <c r="E254" s="97">
        <v>9.5494055156231925E-2</v>
      </c>
      <c r="F254" s="97">
        <v>9.5399037819675694E-2</v>
      </c>
      <c r="G254" s="97">
        <v>9.4938702099845604E-2</v>
      </c>
      <c r="H254" s="97">
        <v>9.4289645975695141E-2</v>
      </c>
      <c r="I254" s="97">
        <v>9.3078273620962507E-2</v>
      </c>
      <c r="J254" s="97">
        <v>9.3390052871733326E-2</v>
      </c>
      <c r="K254" s="97">
        <v>9.2544101833554757E-2</v>
      </c>
      <c r="L254" s="97">
        <v>9.5222033982067175E-2</v>
      </c>
      <c r="M254" s="97">
        <v>9.6044975690138937E-2</v>
      </c>
      <c r="N254" s="97">
        <v>9.5593596767650363E-2</v>
      </c>
      <c r="O254" s="200">
        <v>1.1379957566890311</v>
      </c>
      <c r="Q254" s="91">
        <v>2011</v>
      </c>
      <c r="R254" s="95">
        <f t="shared" si="173"/>
        <v>1.0113640670238535</v>
      </c>
      <c r="S254" s="95">
        <f t="shared" si="173"/>
        <v>1.0132615582607056</v>
      </c>
      <c r="T254" s="95">
        <f t="shared" si="173"/>
        <v>1.0069709444337758</v>
      </c>
      <c r="U254" s="95">
        <f t="shared" si="173"/>
        <v>1.0059690004177524</v>
      </c>
      <c r="V254" s="95">
        <f t="shared" si="173"/>
        <v>1.0011148270998895</v>
      </c>
      <c r="W254" s="95">
        <f t="shared" si="173"/>
        <v>0.9942706245235402</v>
      </c>
      <c r="X254" s="95">
        <f t="shared" si="173"/>
        <v>0.9814968789525681</v>
      </c>
      <c r="Y254" s="95">
        <f t="shared" si="173"/>
        <v>0.98478454587685882</v>
      </c>
      <c r="Z254" s="95">
        <f t="shared" si="173"/>
        <v>0.97586411502421833</v>
      </c>
      <c r="AA254" s="95">
        <f t="shared" si="173"/>
        <v>1.0041025206538188</v>
      </c>
      <c r="AB254" s="95">
        <f t="shared" si="173"/>
        <v>1.0127803214617876</v>
      </c>
      <c r="AC254" s="95">
        <f t="shared" si="174"/>
        <v>1.0080205962712279</v>
      </c>
    </row>
    <row r="255" spans="2:29" x14ac:dyDescent="0.2">
      <c r="B255" s="198">
        <v>2012</v>
      </c>
      <c r="C255" s="199">
        <v>9.5620191126885995E-2</v>
      </c>
      <c r="D255" s="97">
        <v>9.5673135134232201E-2</v>
      </c>
      <c r="E255" s="97">
        <v>9.5618557874316598E-2</v>
      </c>
      <c r="F255" s="97">
        <v>9.3318530061987898E-2</v>
      </c>
      <c r="G255" s="97">
        <v>9.5238983051208731E-2</v>
      </c>
      <c r="H255" s="97">
        <v>9.3963688319043476E-2</v>
      </c>
      <c r="I255" s="97">
        <v>9.374621543640585E-2</v>
      </c>
      <c r="J255" s="97">
        <v>9.4943086466293652E-2</v>
      </c>
      <c r="K255" s="97">
        <v>9.2083304225541743E-2</v>
      </c>
      <c r="L255" s="97">
        <v>9.4265123519775548E-2</v>
      </c>
      <c r="M255" s="97">
        <v>9.5582033893790053E-2</v>
      </c>
      <c r="N255" s="97">
        <v>9.4183586978193817E-2</v>
      </c>
      <c r="O255" s="200">
        <v>1.1342364360876753</v>
      </c>
      <c r="Q255" s="91">
        <v>2012</v>
      </c>
      <c r="R255" s="95">
        <f>+C255/AVERAGE($C255:$N255)</f>
        <v>1.0116429494017205</v>
      </c>
      <c r="S255" s="95">
        <f>+D255/AVERAGE($C255:$N255)</f>
        <v>1.0122030866605323</v>
      </c>
      <c r="T255" s="95">
        <f>+E255/AVERAGE($C255:$N255)</f>
        <v>1.011625669908478</v>
      </c>
      <c r="U255" s="95">
        <f>+F255/AVERAGE($C255:$N255)</f>
        <v>0.98729182480370759</v>
      </c>
      <c r="V255" s="95">
        <f t="shared" si="173"/>
        <v>1.0076098424034072</v>
      </c>
      <c r="W255" s="95">
        <f t="shared" si="173"/>
        <v>0.99411747317678489</v>
      </c>
      <c r="X255" s="95">
        <f t="shared" si="173"/>
        <v>0.99181665254660567</v>
      </c>
      <c r="Y255" s="95">
        <f t="shared" si="173"/>
        <v>1.0044793143177211</v>
      </c>
      <c r="Z255" s="95">
        <f t="shared" si="173"/>
        <v>0.97422337666913528</v>
      </c>
      <c r="AA255" s="95">
        <f t="shared" si="173"/>
        <v>0.99730659873623329</v>
      </c>
      <c r="AB255" s="95">
        <f t="shared" si="173"/>
        <v>1.0112392533269139</v>
      </c>
      <c r="AC255" s="95">
        <f t="shared" si="174"/>
        <v>0.99644395804876285</v>
      </c>
    </row>
    <row r="256" spans="2:29" x14ac:dyDescent="0.2">
      <c r="B256" s="198">
        <v>2013</v>
      </c>
      <c r="C256" s="199">
        <v>9.0365774354116954E-2</v>
      </c>
      <c r="D256" s="97">
        <v>9.2141260363848176E-2</v>
      </c>
      <c r="E256" s="97">
        <v>9.2204450222459947E-2</v>
      </c>
      <c r="F256" s="97">
        <v>9.0899042049272877E-2</v>
      </c>
      <c r="G256" s="97">
        <v>8.9717524430672366E-2</v>
      </c>
      <c r="H256" s="97">
        <v>8.9659830335708748E-2</v>
      </c>
      <c r="I256" s="97">
        <v>8.9381557928216032E-2</v>
      </c>
      <c r="J256" s="97">
        <v>8.9182024133845086E-2</v>
      </c>
      <c r="K256" s="97">
        <v>8.8919382575127326E-2</v>
      </c>
      <c r="L256" s="97">
        <v>8.9683299784764275E-2</v>
      </c>
      <c r="M256" s="97">
        <v>9.3052673266905361E-2</v>
      </c>
      <c r="N256" s="97">
        <v>9.1737047579974196E-2</v>
      </c>
      <c r="O256" s="200">
        <v>1.0869438670249114</v>
      </c>
      <c r="Q256" s="91">
        <v>2013</v>
      </c>
      <c r="R256" s="359">
        <f t="shared" ref="R256:AB256" si="175">+C256/AVERAGE($C256:$N256)</f>
        <v>0.99764976384429116</v>
      </c>
      <c r="S256" s="359">
        <f t="shared" si="175"/>
        <v>1.0172513576000857</v>
      </c>
      <c r="T256" s="359">
        <f t="shared" si="175"/>
        <v>1.0179489817611354</v>
      </c>
      <c r="U256" s="359">
        <f t="shared" si="175"/>
        <v>1.0035371077412547</v>
      </c>
      <c r="V256" s="359">
        <f t="shared" si="175"/>
        <v>0.99049300136802176</v>
      </c>
      <c r="W256" s="359">
        <f t="shared" si="175"/>
        <v>0.98985605114403419</v>
      </c>
      <c r="X256" s="359">
        <f t="shared" si="175"/>
        <v>0.98678388799815564</v>
      </c>
      <c r="Y256" s="359">
        <f t="shared" si="175"/>
        <v>0.9845810092616436</v>
      </c>
      <c r="Z256" s="359">
        <f t="shared" si="175"/>
        <v>0.98168141269531894</v>
      </c>
      <c r="AA256" s="359">
        <f t="shared" si="175"/>
        <v>0.99011515687820351</v>
      </c>
      <c r="AB256" s="359">
        <f t="shared" si="175"/>
        <v>1.0273134731963784</v>
      </c>
      <c r="AC256" s="359">
        <f t="shared" si="174"/>
        <v>1.0127887965114766</v>
      </c>
    </row>
    <row r="257" spans="2:33" x14ac:dyDescent="0.2">
      <c r="B257" s="198">
        <v>2014</v>
      </c>
      <c r="C257" s="199">
        <v>9.2426805604547496E-2</v>
      </c>
      <c r="D257" s="97">
        <v>9.4749816285285671E-2</v>
      </c>
      <c r="E257" s="97">
        <v>9.489465012163617E-2</v>
      </c>
      <c r="F257" s="97">
        <v>9.3953339661266372E-2</v>
      </c>
      <c r="G257" s="97">
        <v>9.3299530684810741E-2</v>
      </c>
      <c r="H257" s="97">
        <v>9.1906307350719946E-2</v>
      </c>
      <c r="I257" s="97">
        <v>9.1132444682882313E-2</v>
      </c>
      <c r="J257" s="97">
        <v>9.252431038796903E-2</v>
      </c>
      <c r="K257" s="97">
        <v>9.213201281449257E-2</v>
      </c>
      <c r="L257" s="97">
        <v>9.2593481641177075E-2</v>
      </c>
      <c r="M257" s="97">
        <v>9.5025973520135962E-2</v>
      </c>
      <c r="N257" s="97">
        <v>9.4834778989262639E-2</v>
      </c>
      <c r="O257" s="200">
        <v>1.119473451744186</v>
      </c>
      <c r="Q257" s="91">
        <v>2014</v>
      </c>
      <c r="R257" s="95">
        <f t="shared" ref="R257:AB258" si="176">+C257/AVERAGE($C257:$N257)</f>
        <v>0.99075298795742983</v>
      </c>
      <c r="S257" s="95">
        <f t="shared" si="176"/>
        <v>1.0156540949246615</v>
      </c>
      <c r="T257" s="95">
        <f t="shared" si="176"/>
        <v>1.0172066159187934</v>
      </c>
      <c r="U257" s="95">
        <f t="shared" si="176"/>
        <v>1.0071164029648028</v>
      </c>
      <c r="V257" s="95">
        <f t="shared" si="176"/>
        <v>1.0001080119169905</v>
      </c>
      <c r="W257" s="95">
        <f t="shared" si="176"/>
        <v>0.98517359790025683</v>
      </c>
      <c r="X257" s="95">
        <f t="shared" si="176"/>
        <v>0.97687831229113131</v>
      </c>
      <c r="Y257" s="95">
        <f t="shared" si="176"/>
        <v>0.99179817344104748</v>
      </c>
      <c r="Z257" s="95">
        <f t="shared" si="176"/>
        <v>0.98759300816947904</v>
      </c>
      <c r="AA257" s="95">
        <f t="shared" si="176"/>
        <v>0.99253964259978755</v>
      </c>
      <c r="AB257" s="95">
        <f t="shared" si="176"/>
        <v>1.0186143141357917</v>
      </c>
      <c r="AC257" s="95">
        <f t="shared" si="174"/>
        <v>1.0165648377798271</v>
      </c>
      <c r="AG257" s="45" t="s">
        <v>305</v>
      </c>
    </row>
    <row r="258" spans="2:33" x14ac:dyDescent="0.2">
      <c r="B258" s="198">
        <v>2015</v>
      </c>
      <c r="C258" s="199">
        <v>9.2144001054450031E-2</v>
      </c>
      <c r="D258" s="97">
        <v>9.4699339792550186E-2</v>
      </c>
      <c r="E258" s="97">
        <v>9.5483463266913565E-2</v>
      </c>
      <c r="F258" s="97">
        <v>9.1777819467972685E-2</v>
      </c>
      <c r="G258" s="97">
        <v>9.229892929542928E-2</v>
      </c>
      <c r="H258" s="97">
        <v>9.1783199413378425E-2</v>
      </c>
      <c r="I258" s="97">
        <v>9.0673971966579892E-2</v>
      </c>
      <c r="J258" s="97">
        <v>9.1700412203079479E-2</v>
      </c>
      <c r="K258" s="97">
        <v>9.1394579959488867E-2</v>
      </c>
      <c r="L258" s="97">
        <v>9.1304812791678652E-2</v>
      </c>
      <c r="M258" s="97">
        <v>9.2333033067732898E-2</v>
      </c>
      <c r="N258" s="97">
        <v>9.3103995625227157E-2</v>
      </c>
      <c r="O258" s="200">
        <v>1.1086975579044811</v>
      </c>
      <c r="Q258" s="91">
        <v>2015</v>
      </c>
      <c r="R258" s="95">
        <f t="shared" si="176"/>
        <v>0.99732159124018149</v>
      </c>
      <c r="S258" s="95">
        <f t="shared" si="176"/>
        <v>1.0249793276883064</v>
      </c>
      <c r="T258" s="95">
        <f t="shared" si="176"/>
        <v>1.0334662965873316</v>
      </c>
      <c r="U258" s="95">
        <f t="shared" si="176"/>
        <v>0.99335822088151171</v>
      </c>
      <c r="V258" s="95">
        <f t="shared" si="176"/>
        <v>0.99899845873077542</v>
      </c>
      <c r="W258" s="95">
        <f t="shared" si="176"/>
        <v>0.9934164507787534</v>
      </c>
      <c r="X258" s="95">
        <f t="shared" si="176"/>
        <v>0.98141071552058201</v>
      </c>
      <c r="Y258" s="95">
        <f t="shared" si="176"/>
        <v>0.99252040251337703</v>
      </c>
      <c r="Z258" s="95">
        <f t="shared" si="176"/>
        <v>0.98921022391965496</v>
      </c>
      <c r="AA258" s="95">
        <f t="shared" si="176"/>
        <v>0.98823862800872087</v>
      </c>
      <c r="AB258" s="95">
        <f t="shared" si="176"/>
        <v>0.99936758127887315</v>
      </c>
      <c r="AC258" s="95">
        <f t="shared" si="174"/>
        <v>1.0077121028519316</v>
      </c>
    </row>
    <row r="259" spans="2:33" x14ac:dyDescent="0.2">
      <c r="B259" s="198">
        <v>2016</v>
      </c>
      <c r="C259" s="199">
        <v>8.9200441269636416E-2</v>
      </c>
      <c r="D259" s="97">
        <v>9.2516569903197649E-2</v>
      </c>
      <c r="E259" s="97">
        <v>9.1622547736225565E-2</v>
      </c>
      <c r="F259" s="97">
        <v>9.0253066502714974E-2</v>
      </c>
      <c r="G259" s="97">
        <v>9.0351459990476085E-2</v>
      </c>
      <c r="H259" s="97">
        <v>8.9573330925880656E-2</v>
      </c>
      <c r="I259" s="97">
        <v>8.8325746874174813E-2</v>
      </c>
      <c r="J259" s="97">
        <v>8.9051332784874537E-2</v>
      </c>
      <c r="K259" s="97">
        <v>8.8575916558894643E-2</v>
      </c>
      <c r="L259" s="97">
        <v>8.9383144327242522E-2</v>
      </c>
      <c r="M259" s="97">
        <v>9.032045707798797E-2</v>
      </c>
      <c r="N259" s="97">
        <v>9.0034055350099493E-2</v>
      </c>
      <c r="O259" s="200">
        <v>1.0792080693014052</v>
      </c>
      <c r="Q259" s="91">
        <v>2016</v>
      </c>
      <c r="R259" s="95">
        <f t="shared" ref="R259:AB260" si="177">+C259/AVERAGE($C259:$N259)</f>
        <v>0.99184330221746164</v>
      </c>
      <c r="S259" s="95">
        <f t="shared" si="177"/>
        <v>1.0287162136927197</v>
      </c>
      <c r="T259" s="95">
        <f t="shared" si="177"/>
        <v>1.0187753447270069</v>
      </c>
      <c r="U259" s="95">
        <f t="shared" si="177"/>
        <v>1.003547720629677</v>
      </c>
      <c r="V259" s="95">
        <f t="shared" si="177"/>
        <v>1.0046417838476231</v>
      </c>
      <c r="W259" s="95">
        <f t="shared" si="177"/>
        <v>0.99598956094385105</v>
      </c>
      <c r="X259" s="95">
        <f t="shared" si="177"/>
        <v>0.98211734385585137</v>
      </c>
      <c r="Y259" s="95">
        <f t="shared" si="177"/>
        <v>0.99018532553248295</v>
      </c>
      <c r="Z259" s="95">
        <f t="shared" si="177"/>
        <v>0.98489904675636919</v>
      </c>
      <c r="AA259" s="95">
        <f t="shared" si="177"/>
        <v>0.99387482584449727</v>
      </c>
      <c r="AB259" s="95">
        <f t="shared" si="177"/>
        <v>1.0042970542626244</v>
      </c>
      <c r="AC259" s="95">
        <f t="shared" si="174"/>
        <v>1.0011124776898359</v>
      </c>
      <c r="AG259" s="48" t="s">
        <v>241</v>
      </c>
    </row>
    <row r="260" spans="2:33" x14ac:dyDescent="0.2">
      <c r="B260" s="198">
        <v>2017</v>
      </c>
      <c r="C260" s="199">
        <v>9.3487719964364474E-2</v>
      </c>
      <c r="D260" s="97">
        <v>9.7810315880325266E-2</v>
      </c>
      <c r="E260" s="97">
        <v>9.7804249233872265E-2</v>
      </c>
      <c r="F260" s="97">
        <v>9.6567720842750782E-2</v>
      </c>
      <c r="G260" s="97">
        <v>9.5391852060006985E-2</v>
      </c>
      <c r="H260" s="97">
        <v>9.6378220409957652E-2</v>
      </c>
      <c r="I260" s="97">
        <v>9.5212558313323994E-2</v>
      </c>
      <c r="J260" s="97">
        <v>9.3829764251872214E-2</v>
      </c>
      <c r="K260" s="97">
        <v>9.0859942347049791E-2</v>
      </c>
      <c r="L260" s="97">
        <v>9.3921713467659082E-2</v>
      </c>
      <c r="M260" s="97">
        <v>9.580182238632301E-2</v>
      </c>
      <c r="N260" s="97">
        <v>9.4545540918136994E-2</v>
      </c>
      <c r="O260" s="200">
        <v>1.1416114200756424</v>
      </c>
      <c r="Q260" s="91">
        <v>2017</v>
      </c>
      <c r="R260" s="261">
        <f t="shared" si="177"/>
        <v>0.98269220143053615</v>
      </c>
      <c r="S260" s="142">
        <f t="shared" si="177"/>
        <v>1.028128984979962</v>
      </c>
      <c r="T260" s="142">
        <f t="shared" si="177"/>
        <v>1.0280652156831978</v>
      </c>
      <c r="U260" s="142">
        <f t="shared" si="177"/>
        <v>1.015067499969672</v>
      </c>
      <c r="V260" s="142">
        <f t="shared" si="177"/>
        <v>1.0027074051556322</v>
      </c>
      <c r="W260" s="142">
        <f t="shared" si="177"/>
        <v>1.0130755742114601</v>
      </c>
      <c r="X260" s="142">
        <f t="shared" si="177"/>
        <v>1.0008227665453655</v>
      </c>
      <c r="Y260" s="142">
        <f t="shared" si="177"/>
        <v>0.98628758544467021</v>
      </c>
      <c r="Z260" s="142">
        <f t="shared" si="177"/>
        <v>0.9550704285109145</v>
      </c>
      <c r="AA260" s="142">
        <f t="shared" si="177"/>
        <v>0.9872541057247225</v>
      </c>
      <c r="AB260" s="142">
        <f t="shared" si="177"/>
        <v>1.0070167908443863</v>
      </c>
      <c r="AC260" s="143">
        <f t="shared" si="174"/>
        <v>0.99381144149948109</v>
      </c>
      <c r="AG260" s="48" t="s">
        <v>240</v>
      </c>
    </row>
    <row r="261" spans="2:33" x14ac:dyDescent="0.2">
      <c r="B261" s="198">
        <v>2018</v>
      </c>
      <c r="C261" s="199">
        <v>9.572254868100713E-2</v>
      </c>
      <c r="D261" s="97">
        <v>9.9045034037793689E-2</v>
      </c>
      <c r="E261" s="97">
        <v>9.796844781315904E-2</v>
      </c>
      <c r="F261" s="97">
        <v>9.6305580595008197E-2</v>
      </c>
      <c r="G261" s="97">
        <v>9.737435488816866E-2</v>
      </c>
      <c r="H261" s="97">
        <v>9.6656057669446863E-2</v>
      </c>
      <c r="I261" s="97">
        <v>9.4187953637756588E-2</v>
      </c>
      <c r="J261" s="97">
        <v>9.5957888898368149E-2</v>
      </c>
      <c r="K261" s="97">
        <v>9.3411070324107157E-2</v>
      </c>
      <c r="L261" s="97">
        <v>9.7130257245372706E-2</v>
      </c>
      <c r="M261" s="97">
        <v>9.9084480023597599E-2</v>
      </c>
      <c r="N261" s="97">
        <v>9.9554028212337331E-2</v>
      </c>
      <c r="O261" s="200">
        <v>1.1623977020261229</v>
      </c>
      <c r="Q261" s="91">
        <v>2018</v>
      </c>
      <c r="R261" s="142">
        <f t="shared" ref="R261:AB262" si="178">+C261/AVERAGE($C261:$N261)</f>
        <v>0.988190687378244</v>
      </c>
      <c r="S261" s="142">
        <f t="shared" si="178"/>
        <v>1.0224903287246982</v>
      </c>
      <c r="T261" s="142">
        <f t="shared" si="178"/>
        <v>1.0113762025757072</v>
      </c>
      <c r="U261" s="142">
        <f t="shared" si="178"/>
        <v>0.99420961098400962</v>
      </c>
      <c r="V261" s="142">
        <f t="shared" si="178"/>
        <v>1.0052430907436223</v>
      </c>
      <c r="W261" s="142">
        <f t="shared" si="178"/>
        <v>0.99782775723974737</v>
      </c>
      <c r="X261" s="142">
        <f t="shared" si="178"/>
        <v>0.97234831218522022</v>
      </c>
      <c r="Y261" s="142">
        <f t="shared" si="178"/>
        <v>0.9906202195455992</v>
      </c>
      <c r="Z261" s="261">
        <f t="shared" si="178"/>
        <v>0.96432816576928748</v>
      </c>
      <c r="AA261" s="142">
        <f t="shared" si="178"/>
        <v>1.0027231513902963</v>
      </c>
      <c r="AB261" s="142">
        <f t="shared" si="178"/>
        <v>1.0228975489289553</v>
      </c>
      <c r="AC261" s="143">
        <f t="shared" si="174"/>
        <v>1.0277449245346153</v>
      </c>
      <c r="AG261" s="45" t="s">
        <v>306</v>
      </c>
    </row>
    <row r="262" spans="2:33" x14ac:dyDescent="0.2">
      <c r="B262" s="198">
        <v>2019</v>
      </c>
      <c r="C262" s="199">
        <v>9.1520732354911857E-2</v>
      </c>
      <c r="D262" s="97">
        <v>9.3938587050181002E-2</v>
      </c>
      <c r="E262" s="97">
        <v>9.2444289099922278E-2</v>
      </c>
      <c r="F262" s="97">
        <v>9.777539550616253E-2</v>
      </c>
      <c r="G262" s="97">
        <v>9.5385775552942684E-2</v>
      </c>
      <c r="H262" s="97">
        <v>9.4466052487137783E-2</v>
      </c>
      <c r="I262" s="97">
        <v>9.4680172373144827E-2</v>
      </c>
      <c r="J262" s="97">
        <v>9.6243916857578923E-2</v>
      </c>
      <c r="K262" s="97">
        <v>9.2365367441572907E-2</v>
      </c>
      <c r="L262" s="97">
        <v>9.5243103075729293E-2</v>
      </c>
      <c r="M262" s="97">
        <v>9.5693747831205128E-2</v>
      </c>
      <c r="N262" s="97">
        <v>9.7174370180612937E-2</v>
      </c>
      <c r="O262" s="200">
        <v>1.1369315098111021</v>
      </c>
      <c r="Q262" s="91">
        <v>2019</v>
      </c>
      <c r="R262" s="261">
        <f t="shared" si="178"/>
        <v>0.96597620769734238</v>
      </c>
      <c r="S262" s="142">
        <f t="shared" si="178"/>
        <v>0.99149600030828899</v>
      </c>
      <c r="T262" s="142">
        <f t="shared" si="178"/>
        <v>0.97572409562593565</v>
      </c>
      <c r="U262" s="261">
        <f t="shared" si="178"/>
        <v>1.0319924603627983</v>
      </c>
      <c r="V262" s="142">
        <f t="shared" si="178"/>
        <v>1.0067706777037861</v>
      </c>
      <c r="W262" s="142">
        <f t="shared" si="178"/>
        <v>0.99706325320686773</v>
      </c>
      <c r="X262" s="142">
        <f t="shared" si="178"/>
        <v>0.99932322982807287</v>
      </c>
      <c r="Y262" s="142">
        <f t="shared" si="178"/>
        <v>1.0158281236156739</v>
      </c>
      <c r="Z262" s="142">
        <f t="shared" si="178"/>
        <v>0.97489109918593919</v>
      </c>
      <c r="AA262" s="142">
        <f t="shared" si="178"/>
        <v>1.0052648088701877</v>
      </c>
      <c r="AB262" s="142">
        <f t="shared" si="178"/>
        <v>1.010021240562901</v>
      </c>
      <c r="AC262" s="143">
        <f t="shared" si="174"/>
        <v>1.0256488030322055</v>
      </c>
    </row>
    <row r="263" spans="2:33" x14ac:dyDescent="0.2">
      <c r="B263" s="198">
        <v>2020</v>
      </c>
      <c r="C263" s="199">
        <v>8.8604579339425171E-2</v>
      </c>
      <c r="D263" s="97">
        <v>9.7178464017798741E-2</v>
      </c>
      <c r="E263" s="97">
        <v>9.753308320332435E-2</v>
      </c>
      <c r="F263" s="97">
        <v>9.5302397777390246E-2</v>
      </c>
      <c r="G263" s="97">
        <v>9.645891762145295E-2</v>
      </c>
      <c r="H263" s="97">
        <v>7.522948818381911E-2</v>
      </c>
      <c r="I263" s="97">
        <v>7.4234340157233875E-2</v>
      </c>
      <c r="J263" s="97">
        <v>7.2352864533464165E-2</v>
      </c>
      <c r="K263" s="97">
        <v>8.8530330302232257E-2</v>
      </c>
      <c r="L263" s="97">
        <v>9.0518198485130846E-2</v>
      </c>
      <c r="M263" s="97">
        <v>8.9027570569796821E-2</v>
      </c>
      <c r="N263" s="97">
        <v>9.2288776261305216E-2</v>
      </c>
      <c r="O263" s="200">
        <v>1.0572590104523738</v>
      </c>
      <c r="Q263" s="91">
        <v>2020</v>
      </c>
      <c r="R263" s="261">
        <f t="shared" ref="R263:AB266" si="179">+C263/AVERAGE($C263:$N263)</f>
        <v>1.0056712135450732</v>
      </c>
      <c r="S263" s="142">
        <f t="shared" si="179"/>
        <v>1.1029856985703277</v>
      </c>
      <c r="T263" s="142">
        <f t="shared" si="179"/>
        <v>1.1070106632991565</v>
      </c>
      <c r="U263" s="142">
        <f t="shared" si="179"/>
        <v>1.0816921511402904</v>
      </c>
      <c r="V263" s="142">
        <f t="shared" si="179"/>
        <v>1.0948187719508466</v>
      </c>
      <c r="W263" s="261">
        <f t="shared" si="179"/>
        <v>0.8538625344224442</v>
      </c>
      <c r="X263" s="261">
        <f t="shared" si="179"/>
        <v>0.84256750056511787</v>
      </c>
      <c r="Y263" s="261">
        <f t="shared" si="179"/>
        <v>0.82121255606994059</v>
      </c>
      <c r="Z263" s="142">
        <f t="shared" si="179"/>
        <v>1.0048284792316209</v>
      </c>
      <c r="AA263" s="142">
        <f t="shared" si="179"/>
        <v>1.0273909903655543</v>
      </c>
      <c r="AB263" s="142">
        <f t="shared" si="179"/>
        <v>1.0104722081114736</v>
      </c>
      <c r="AC263" s="143">
        <f t="shared" si="174"/>
        <v>1.047487232728153</v>
      </c>
    </row>
    <row r="264" spans="2:33" x14ac:dyDescent="0.2">
      <c r="B264" s="198">
        <v>2021</v>
      </c>
      <c r="C264" s="199">
        <v>9.7127576248516506E-2</v>
      </c>
      <c r="D264" s="97">
        <v>0.10185595397358782</v>
      </c>
      <c r="E264" s="97">
        <v>9.9887705844843466E-2</v>
      </c>
      <c r="F264" s="97">
        <v>9.9061105517549944E-2</v>
      </c>
      <c r="G264" s="97">
        <v>9.8281148707579188E-2</v>
      </c>
      <c r="H264" s="97">
        <v>9.7902835793228407E-2</v>
      </c>
      <c r="I264" s="97">
        <v>9.8743845425927804E-2</v>
      </c>
      <c r="J264" s="97">
        <v>9.6255288518481988E-2</v>
      </c>
      <c r="K264" s="97">
        <v>0.10800110581979123</v>
      </c>
      <c r="L264" s="97">
        <v>0.1105462149127097</v>
      </c>
      <c r="M264" s="97">
        <v>0.11137070026066712</v>
      </c>
      <c r="N264" s="97">
        <v>0.11181250170861397</v>
      </c>
      <c r="O264" s="200">
        <v>1.2308459827314973</v>
      </c>
      <c r="Q264" s="91">
        <v>2021</v>
      </c>
      <c r="R264" s="406">
        <f t="shared" si="179"/>
        <v>0.94693481664996637</v>
      </c>
      <c r="S264" s="406">
        <f t="shared" si="179"/>
        <v>0.99303362470305601</v>
      </c>
      <c r="T264" s="406">
        <f t="shared" si="179"/>
        <v>0.97384440210632062</v>
      </c>
      <c r="U264" s="406">
        <f t="shared" si="179"/>
        <v>0.96578555147294598</v>
      </c>
      <c r="V264" s="406">
        <f t="shared" si="179"/>
        <v>0.95818144677507111</v>
      </c>
      <c r="W264" s="406">
        <f t="shared" si="179"/>
        <v>0.95449312586741797</v>
      </c>
      <c r="X264" s="406">
        <f t="shared" si="179"/>
        <v>0.96269245846790819</v>
      </c>
      <c r="Y264" s="406">
        <f t="shared" si="179"/>
        <v>0.93843054161696438</v>
      </c>
      <c r="Z264" s="406">
        <f t="shared" si="179"/>
        <v>1.0529451190646761</v>
      </c>
      <c r="AA264" s="406">
        <f t="shared" si="179"/>
        <v>1.0777583853412938</v>
      </c>
      <c r="AB264" s="406">
        <f t="shared" si="179"/>
        <v>1.0857966162120096</v>
      </c>
      <c r="AC264" s="407">
        <f t="shared" si="174"/>
        <v>1.0901039117223681</v>
      </c>
    </row>
    <row r="265" spans="2:33" x14ac:dyDescent="0.2">
      <c r="B265" s="198">
        <v>2022</v>
      </c>
      <c r="C265" s="199">
        <v>0.10023280699826857</v>
      </c>
      <c r="D265" s="97">
        <v>0.10760982567910188</v>
      </c>
      <c r="E265" s="97">
        <v>0.10600722261992591</v>
      </c>
      <c r="F265" s="97">
        <v>0.11658477382058949</v>
      </c>
      <c r="G265" s="97">
        <v>0.11244863955237337</v>
      </c>
      <c r="H265" s="97">
        <v>0.11205431640037415</v>
      </c>
      <c r="I265" s="97">
        <v>0.10997771798812148</v>
      </c>
      <c r="J265" s="97">
        <v>0.11189140095935014</v>
      </c>
      <c r="K265" s="97">
        <v>0.10880673233864878</v>
      </c>
      <c r="L265" s="97">
        <v>0.11351950430305988</v>
      </c>
      <c r="M265" s="97">
        <v>0.11534139069962503</v>
      </c>
      <c r="N265" s="97">
        <v>0.11223982835080872</v>
      </c>
      <c r="O265" s="200">
        <v>1.3267141597102474</v>
      </c>
      <c r="Q265" s="91">
        <v>2022</v>
      </c>
      <c r="R265" s="261">
        <f t="shared" si="179"/>
        <v>0.90659594998361315</v>
      </c>
      <c r="S265" s="142">
        <f t="shared" si="179"/>
        <v>0.97332036346943385</v>
      </c>
      <c r="T265" s="142">
        <f t="shared" si="179"/>
        <v>0.95882497531867228</v>
      </c>
      <c r="U265" s="261">
        <f t="shared" si="179"/>
        <v>1.0544978928638384</v>
      </c>
      <c r="V265" s="142">
        <f t="shared" si="179"/>
        <v>1.0170869623666217</v>
      </c>
      <c r="W265" s="142">
        <f t="shared" si="179"/>
        <v>1.0135203479686687</v>
      </c>
      <c r="X265" s="142">
        <f t="shared" si="179"/>
        <v>0.99473771814245615</v>
      </c>
      <c r="Y265" s="142">
        <f t="shared" si="179"/>
        <v>1.0120467937158708</v>
      </c>
      <c r="Z265" s="142">
        <f t="shared" si="179"/>
        <v>0.98414626730820776</v>
      </c>
      <c r="AA265" s="142">
        <f t="shared" si="179"/>
        <v>1.0267728294497351</v>
      </c>
      <c r="AB265" s="142">
        <f t="shared" si="179"/>
        <v>1.0432516139707027</v>
      </c>
      <c r="AC265" s="143">
        <f t="shared" si="174"/>
        <v>1.015198285442179</v>
      </c>
    </row>
    <row r="266" spans="2:33" x14ac:dyDescent="0.2">
      <c r="B266" s="198">
        <v>2023</v>
      </c>
      <c r="C266" s="199">
        <v>0.12183033601329958</v>
      </c>
      <c r="D266" s="97">
        <v>0.12747084015566706</v>
      </c>
      <c r="E266" s="97">
        <v>0.12635422810777375</v>
      </c>
      <c r="F266" s="97">
        <v>0.1315407220267836</v>
      </c>
      <c r="G266" s="97"/>
      <c r="H266" s="97"/>
      <c r="I266" s="97"/>
      <c r="J266" s="97"/>
      <c r="K266" s="97"/>
      <c r="L266" s="97"/>
      <c r="M266" s="97"/>
      <c r="N266" s="97"/>
      <c r="O266" s="200">
        <v>0.50719612630352395</v>
      </c>
      <c r="Q266" s="91">
        <v>2023</v>
      </c>
      <c r="R266" s="142">
        <f t="shared" si="179"/>
        <v>0.96081440448850775</v>
      </c>
      <c r="S266" s="142">
        <f t="shared" si="179"/>
        <v>1.0052982153841139</v>
      </c>
      <c r="T266" s="142">
        <f t="shared" si="179"/>
        <v>0.9964920594220702</v>
      </c>
      <c r="U266" s="142">
        <f t="shared" si="179"/>
        <v>1.0373953207053086</v>
      </c>
      <c r="V266" s="142">
        <f t="shared" si="179"/>
        <v>0</v>
      </c>
      <c r="W266" s="142">
        <f t="shared" si="179"/>
        <v>0</v>
      </c>
      <c r="X266" s="142">
        <f t="shared" si="179"/>
        <v>0</v>
      </c>
      <c r="Y266" s="142">
        <f t="shared" si="179"/>
        <v>0</v>
      </c>
      <c r="Z266" s="142">
        <f t="shared" si="179"/>
        <v>0</v>
      </c>
      <c r="AA266" s="142">
        <f t="shared" si="179"/>
        <v>0</v>
      </c>
      <c r="AB266" s="142">
        <f t="shared" si="179"/>
        <v>0</v>
      </c>
      <c r="AC266" s="143">
        <f t="shared" si="174"/>
        <v>0</v>
      </c>
    </row>
    <row r="267" spans="2:33" x14ac:dyDescent="0.2">
      <c r="B267" s="201" t="s">
        <v>51</v>
      </c>
      <c r="C267" s="202">
        <v>2.8361331174001014</v>
      </c>
      <c r="D267" s="203">
        <v>2.9136823284998723</v>
      </c>
      <c r="E267" s="203">
        <v>2.9000071777350747</v>
      </c>
      <c r="F267" s="203">
        <v>2.9062984505522089</v>
      </c>
      <c r="G267" s="203">
        <v>2.7528252229071533</v>
      </c>
      <c r="H267" s="203">
        <v>2.6999200775230823</v>
      </c>
      <c r="I267" s="203">
        <v>2.6702296982350799</v>
      </c>
      <c r="J267" s="203">
        <v>2.6881773615909745</v>
      </c>
      <c r="K267" s="203">
        <v>2.6866081503469759</v>
      </c>
      <c r="L267" s="203">
        <v>2.7338070401205616</v>
      </c>
      <c r="M267" s="203">
        <v>2.7680773801770351</v>
      </c>
      <c r="N267" s="203">
        <v>2.7550353630024693</v>
      </c>
      <c r="O267" s="204">
        <v>33.310801368090594</v>
      </c>
    </row>
    <row r="268" spans="2:33" x14ac:dyDescent="0.2">
      <c r="Q268" s="259" t="s">
        <v>223</v>
      </c>
      <c r="R268" s="98">
        <f t="shared" ref="R268:AC268" si="180">AVERAGE(R233:R251)</f>
        <v>0.99596460484979088</v>
      </c>
      <c r="S268" s="98">
        <f t="shared" si="180"/>
        <v>1.0149855445157536</v>
      </c>
      <c r="T268" s="98">
        <f t="shared" si="180"/>
        <v>1.010545149877182</v>
      </c>
      <c r="U268" s="98">
        <f t="shared" si="180"/>
        <v>1.0143234683020683</v>
      </c>
      <c r="V268" s="98">
        <f t="shared" si="180"/>
        <v>1.0081305547489126</v>
      </c>
      <c r="W268" s="98">
        <f t="shared" si="180"/>
        <v>0.99375851514201341</v>
      </c>
      <c r="X268" s="98">
        <f t="shared" si="180"/>
        <v>0.98025713616539678</v>
      </c>
      <c r="Y268" s="98">
        <f t="shared" si="180"/>
        <v>0.99014233969716725</v>
      </c>
      <c r="Z268" s="98">
        <f t="shared" si="180"/>
        <v>0.98321467342655644</v>
      </c>
      <c r="AA268" s="98">
        <f t="shared" si="180"/>
        <v>0.99692172192386364</v>
      </c>
      <c r="AB268" s="98">
        <f t="shared" si="180"/>
        <v>1.0095190194692387</v>
      </c>
      <c r="AC268" s="98">
        <f t="shared" si="180"/>
        <v>1.0022372718820558</v>
      </c>
    </row>
    <row r="269" spans="2:33" x14ac:dyDescent="0.2">
      <c r="Q269" t="s">
        <v>225</v>
      </c>
      <c r="R269" s="98">
        <f t="shared" ref="R269:AC269" si="181">AVERAGE(R253:R265)</f>
        <v>0.98328439316166749</v>
      </c>
      <c r="S269" s="98">
        <f t="shared" si="181"/>
        <v>1.018122044576089</v>
      </c>
      <c r="T269" s="98">
        <f t="shared" si="181"/>
        <v>1.0140344239781114</v>
      </c>
      <c r="U269" s="98">
        <f t="shared" si="181"/>
        <v>1.0108967170887637</v>
      </c>
      <c r="V269" s="98">
        <f t="shared" si="181"/>
        <v>1.0078888416075045</v>
      </c>
      <c r="W269" s="98">
        <f t="shared" si="181"/>
        <v>0.98269886749843094</v>
      </c>
      <c r="X269" s="98">
        <f t="shared" si="181"/>
        <v>0.97393590153411003</v>
      </c>
      <c r="Y269" s="98">
        <f t="shared" si="181"/>
        <v>0.97685164349854559</v>
      </c>
      <c r="Z269" s="98">
        <f t="shared" si="181"/>
        <v>0.98553643695023163</v>
      </c>
      <c r="AA269" s="98">
        <f t="shared" si="181"/>
        <v>1.0072545036162146</v>
      </c>
      <c r="AB269" s="98">
        <f t="shared" si="181"/>
        <v>1.0200339253640698</v>
      </c>
      <c r="AC269" s="98">
        <f t="shared" si="181"/>
        <v>1.0194623011262609</v>
      </c>
    </row>
    <row r="270" spans="2:33" x14ac:dyDescent="0.2">
      <c r="Q270" s="259" t="s">
        <v>224</v>
      </c>
      <c r="R270" s="262">
        <f t="shared" ref="R270:AC270" si="182">AVERAGE(R233:R255)</f>
        <v>0.99692708551379849</v>
      </c>
      <c r="S270" s="262">
        <f t="shared" si="182"/>
        <v>1.0146479968466791</v>
      </c>
      <c r="T270" s="262">
        <f t="shared" si="182"/>
        <v>1.0109346620808479</v>
      </c>
      <c r="U270" s="262">
        <f t="shared" si="182"/>
        <v>1.0119544818582922</v>
      </c>
      <c r="V270" s="262">
        <f t="shared" si="182"/>
        <v>1.0080902668439959</v>
      </c>
      <c r="W270" s="262">
        <f t="shared" si="182"/>
        <v>0.99373721870428899</v>
      </c>
      <c r="X270" s="262">
        <f t="shared" si="182"/>
        <v>0.98119863916755068</v>
      </c>
      <c r="Y270" s="262">
        <f t="shared" si="182"/>
        <v>0.99037568586227254</v>
      </c>
      <c r="Z270" s="262">
        <f t="shared" si="182"/>
        <v>0.98242996476573263</v>
      </c>
      <c r="AA270" s="262">
        <f t="shared" si="182"/>
        <v>0.99744948814050904</v>
      </c>
      <c r="AB270" s="262">
        <f t="shared" si="182"/>
        <v>1.009647907188379</v>
      </c>
      <c r="AC270" s="262">
        <f t="shared" si="182"/>
        <v>1.0026066030276537</v>
      </c>
    </row>
    <row r="271" spans="2:33" x14ac:dyDescent="0.2">
      <c r="Q271" t="s">
        <v>226</v>
      </c>
      <c r="R271" s="262">
        <f>AVERAGE(R257:R266)</f>
        <v>0.97367933625883563</v>
      </c>
      <c r="S271" s="262">
        <f t="shared" ref="S271:U271" si="183">AVERAGE(S257:S266)</f>
        <v>1.0186102852445569</v>
      </c>
      <c r="T271" s="262">
        <f t="shared" si="183"/>
        <v>1.0120785871264193</v>
      </c>
      <c r="U271" s="262">
        <f t="shared" si="183"/>
        <v>1.0184662831974856</v>
      </c>
      <c r="V271" s="262">
        <f>AVERAGE(V257:V265)</f>
        <v>1.009839623243441</v>
      </c>
      <c r="W271" s="262">
        <f t="shared" ref="W271:AC271" si="184">AVERAGE(W257:W265)</f>
        <v>0.97826913361549628</v>
      </c>
      <c r="X271" s="262">
        <f t="shared" si="184"/>
        <v>0.96809981748907836</v>
      </c>
      <c r="Y271" s="262">
        <f t="shared" si="184"/>
        <v>0.97099219127729186</v>
      </c>
      <c r="Z271" s="262">
        <f t="shared" si="184"/>
        <v>0.98865687087957221</v>
      </c>
      <c r="AA271" s="262">
        <f t="shared" si="184"/>
        <v>1.011313040843866</v>
      </c>
      <c r="AB271" s="262">
        <f t="shared" si="184"/>
        <v>1.0224149964786353</v>
      </c>
      <c r="AC271" s="262">
        <f t="shared" si="184"/>
        <v>1.0250426685867329</v>
      </c>
    </row>
    <row r="272" spans="2:33" x14ac:dyDescent="0.2">
      <c r="Q272" s="51" t="s">
        <v>300</v>
      </c>
      <c r="R272" s="352">
        <f>AVERAGE(R233:R263)</f>
        <v>0.99508312788713726</v>
      </c>
      <c r="S272" s="352">
        <f t="shared" ref="S272:AC272" si="185">AVERAGE(S233:S263)</f>
        <v>1.0184652645705328</v>
      </c>
      <c r="T272" s="352">
        <f t="shared" si="185"/>
        <v>1.0150045327318975</v>
      </c>
      <c r="U272" s="352">
        <f t="shared" si="185"/>
        <v>1.0131173258518815</v>
      </c>
      <c r="V272" s="352">
        <f t="shared" si="185"/>
        <v>1.0093922357328404</v>
      </c>
      <c r="W272" s="352">
        <f t="shared" si="185"/>
        <v>0.98961611971139241</v>
      </c>
      <c r="X272" s="352">
        <f t="shared" si="185"/>
        <v>0.97762073768252022</v>
      </c>
      <c r="Y272" s="352">
        <f t="shared" si="185"/>
        <v>0.98537661614648109</v>
      </c>
      <c r="Z272" s="352">
        <f t="shared" si="185"/>
        <v>0.98186536963615678</v>
      </c>
      <c r="AA272" s="352">
        <f t="shared" si="185"/>
        <v>0.9977096682924389</v>
      </c>
      <c r="AB272" s="352">
        <f t="shared" si="185"/>
        <v>1.0104084723155242</v>
      </c>
      <c r="AC272" s="352">
        <f t="shared" si="185"/>
        <v>1.0063405294411969</v>
      </c>
      <c r="AD272" s="259"/>
      <c r="AE272" s="259"/>
    </row>
    <row r="273" spans="2:41" x14ac:dyDescent="0.2">
      <c r="Q273" s="45" t="s">
        <v>336</v>
      </c>
      <c r="R273" s="352">
        <f>AVERAGE(R265:R266)</f>
        <v>0.9337051772360605</v>
      </c>
      <c r="S273" s="352">
        <f t="shared" ref="S273:U273" si="186">AVERAGE(S265:S266)</f>
        <v>0.98930928942677387</v>
      </c>
      <c r="T273" s="352">
        <f t="shared" si="186"/>
        <v>0.97765851737037124</v>
      </c>
      <c r="U273" s="352">
        <f t="shared" si="186"/>
        <v>1.0459466067845735</v>
      </c>
      <c r="V273" s="352">
        <f>AVERAGE(V265)</f>
        <v>1.0170869623666217</v>
      </c>
      <c r="W273" s="352">
        <f t="shared" ref="W273:AC273" si="187">AVERAGE(W265)</f>
        <v>1.0135203479686687</v>
      </c>
      <c r="X273" s="352">
        <f t="shared" si="187"/>
        <v>0.99473771814245615</v>
      </c>
      <c r="Y273" s="352">
        <f t="shared" si="187"/>
        <v>1.0120467937158708</v>
      </c>
      <c r="Z273" s="352">
        <f t="shared" si="187"/>
        <v>0.98414626730820776</v>
      </c>
      <c r="AA273" s="352">
        <f t="shared" si="187"/>
        <v>1.0267728294497351</v>
      </c>
      <c r="AB273" s="352">
        <f t="shared" si="187"/>
        <v>1.0432516139707027</v>
      </c>
      <c r="AC273" s="352">
        <f t="shared" si="187"/>
        <v>1.015198285442179</v>
      </c>
    </row>
    <row r="274" spans="2:41" ht="13.5" thickBot="1" x14ac:dyDescent="0.25">
      <c r="Q274" s="45"/>
      <c r="R274" s="45"/>
      <c r="S274" s="45"/>
      <c r="T274" s="45"/>
      <c r="U274" s="45"/>
      <c r="V274" s="45"/>
      <c r="W274" s="45"/>
      <c r="X274" s="45"/>
      <c r="Y274" s="45"/>
      <c r="Z274" s="45"/>
      <c r="AA274" s="45"/>
      <c r="AB274" s="45"/>
      <c r="AC274" s="45"/>
    </row>
    <row r="275" spans="2:41" ht="18.75" thickBot="1" x14ac:dyDescent="0.25">
      <c r="B275" s="481" t="s">
        <v>316</v>
      </c>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3"/>
    </row>
    <row r="276" spans="2:41" x14ac:dyDescent="0.2">
      <c r="B276" s="187" t="s">
        <v>315</v>
      </c>
      <c r="C276" s="187" t="s">
        <v>1</v>
      </c>
      <c r="D276" s="188"/>
      <c r="E276" s="188"/>
      <c r="F276" s="188"/>
      <c r="G276" s="188"/>
      <c r="H276" s="188"/>
      <c r="I276" s="188"/>
      <c r="J276" s="188"/>
      <c r="K276" s="188"/>
      <c r="L276" s="188"/>
      <c r="M276" s="188"/>
      <c r="N276" s="188"/>
      <c r="O276" s="189"/>
    </row>
    <row r="277" spans="2:41" x14ac:dyDescent="0.2">
      <c r="B277" s="187" t="s">
        <v>0</v>
      </c>
      <c r="C277" s="190">
        <v>1</v>
      </c>
      <c r="D277" s="192">
        <v>2</v>
      </c>
      <c r="E277" s="192">
        <v>3</v>
      </c>
      <c r="F277" s="192">
        <v>4</v>
      </c>
      <c r="G277" s="192">
        <v>5</v>
      </c>
      <c r="H277" s="192">
        <v>6</v>
      </c>
      <c r="I277" s="192">
        <v>7</v>
      </c>
      <c r="J277" s="192">
        <v>8</v>
      </c>
      <c r="K277" s="192">
        <v>9</v>
      </c>
      <c r="L277" s="192">
        <v>10</v>
      </c>
      <c r="M277" s="192">
        <v>11</v>
      </c>
      <c r="N277" s="192">
        <v>12</v>
      </c>
      <c r="O277" s="191" t="s">
        <v>51</v>
      </c>
      <c r="Q277" s="89"/>
      <c r="R277" s="89">
        <v>1</v>
      </c>
      <c r="S277" s="90">
        <v>2</v>
      </c>
      <c r="T277" s="90">
        <v>3</v>
      </c>
      <c r="U277" s="90">
        <v>4</v>
      </c>
      <c r="V277" s="90">
        <v>5</v>
      </c>
      <c r="W277" s="90">
        <v>6</v>
      </c>
      <c r="X277" s="90">
        <v>7</v>
      </c>
      <c r="Y277" s="90">
        <v>8</v>
      </c>
      <c r="Z277" s="90">
        <v>9</v>
      </c>
      <c r="AA277" s="90">
        <v>10</v>
      </c>
      <c r="AB277" s="90">
        <v>11</v>
      </c>
      <c r="AC277" s="90">
        <v>12</v>
      </c>
      <c r="AE277" s="6" t="s">
        <v>295</v>
      </c>
      <c r="AN277" s="6" t="s">
        <v>295</v>
      </c>
    </row>
    <row r="278" spans="2:41" ht="15" x14ac:dyDescent="0.25">
      <c r="B278" s="190">
        <v>1990</v>
      </c>
      <c r="C278" s="195">
        <v>0.12333795803184361</v>
      </c>
      <c r="D278" s="196">
        <v>0.1331364782138999</v>
      </c>
      <c r="E278" s="196">
        <v>0.14317511199714555</v>
      </c>
      <c r="F278" s="196">
        <v>0.139250199194942</v>
      </c>
      <c r="G278" s="196">
        <v>0.13720703631143039</v>
      </c>
      <c r="H278" s="196">
        <v>0.1295723693004108</v>
      </c>
      <c r="I278" s="196">
        <v>0.12393887263256054</v>
      </c>
      <c r="J278" s="196">
        <v>0.12825663883482954</v>
      </c>
      <c r="K278" s="196">
        <v>0.1234477103463434</v>
      </c>
      <c r="L278" s="196">
        <v>0.13282468087674651</v>
      </c>
      <c r="M278" s="196">
        <v>0.13952108877037667</v>
      </c>
      <c r="N278" s="196">
        <v>0.14346116264762296</v>
      </c>
      <c r="O278" s="197">
        <v>1.597129307158152</v>
      </c>
      <c r="Q278" s="89">
        <v>1990</v>
      </c>
      <c r="R278" s="95">
        <f>+C278/AVERAGE($C278:$N278)</f>
        <v>0.92669734989439045</v>
      </c>
      <c r="S278" s="95">
        <f t="shared" ref="S278:S296" si="188">+D278/AVERAGE($C278:$N278)</f>
        <v>1.00031834079205</v>
      </c>
      <c r="T278" s="95">
        <f t="shared" ref="T278:T296" si="189">+E278/AVERAGE($C278:$N278)</f>
        <v>1.075743420564266</v>
      </c>
      <c r="U278" s="95">
        <f t="shared" ref="U278:U296" si="190">+F278/AVERAGE($C278:$N278)</f>
        <v>1.0462536645280136</v>
      </c>
      <c r="V278" s="95">
        <f t="shared" ref="V278:V296" si="191">+G278/AVERAGE($C278:$N278)</f>
        <v>1.0309023999232927</v>
      </c>
      <c r="W278" s="95">
        <f t="shared" ref="W278:W296" si="192">+H278/AVERAGE($C278:$N278)</f>
        <v>0.97353947775936867</v>
      </c>
      <c r="X278" s="95">
        <f t="shared" ref="X278:X296" si="193">+I278/AVERAGE($C278:$N278)</f>
        <v>0.93121231006466865</v>
      </c>
      <c r="Y278" s="95">
        <f t="shared" ref="Y278:Y296" si="194">+J278/AVERAGE($C278:$N278)</f>
        <v>0.96365376248496259</v>
      </c>
      <c r="Z278" s="95">
        <f t="shared" ref="Z278:Z296" si="195">+K278/AVERAGE($C278:$N278)</f>
        <v>0.92752197177572138</v>
      </c>
      <c r="AA278" s="95">
        <f t="shared" ref="AA278:AA296" si="196">+L278/AVERAGE($C278:$N278)</f>
        <v>0.99797565756091056</v>
      </c>
      <c r="AB278" s="95">
        <f t="shared" ref="AB278:AB296" si="197">+M278/AVERAGE($C278:$N278)</f>
        <v>1.0482889880867554</v>
      </c>
      <c r="AC278" s="95">
        <f t="shared" ref="AC278:AC296" si="198">+N278/AVERAGE($C278:$N278)</f>
        <v>1.0778926565655993</v>
      </c>
      <c r="AE278" s="353" t="s">
        <v>302</v>
      </c>
      <c r="AG278" s="48"/>
      <c r="AH278" s="48"/>
      <c r="AI278" s="13"/>
      <c r="AJ278" s="48"/>
      <c r="AK278" s="3"/>
      <c r="AL278" s="97"/>
      <c r="AM278" s="97"/>
      <c r="AN278" s="6" t="s">
        <v>301</v>
      </c>
      <c r="AO278" s="48"/>
    </row>
    <row r="279" spans="2:41" x14ac:dyDescent="0.2">
      <c r="B279" s="198">
        <v>1991</v>
      </c>
      <c r="C279" s="199">
        <v>0.13303607009381024</v>
      </c>
      <c r="D279" s="97">
        <v>0.13184553992680453</v>
      </c>
      <c r="E279" s="97">
        <v>0.14193838067694095</v>
      </c>
      <c r="F279" s="97">
        <v>0.13497832692413506</v>
      </c>
      <c r="G279" s="97">
        <v>0.13438283875242557</v>
      </c>
      <c r="H279" s="97">
        <v>0.13537807053657197</v>
      </c>
      <c r="I279" s="97">
        <v>0.13336245700571783</v>
      </c>
      <c r="J279" s="97">
        <v>0.13075367384979328</v>
      </c>
      <c r="K279" s="97">
        <v>0.12875229782809042</v>
      </c>
      <c r="L279" s="97">
        <v>0.14430220176973821</v>
      </c>
      <c r="M279" s="97">
        <v>0.15150913151296772</v>
      </c>
      <c r="N279" s="97">
        <v>0.14233479786512546</v>
      </c>
      <c r="O279" s="200">
        <v>1.6425737867421211</v>
      </c>
      <c r="Q279" s="91">
        <v>1991</v>
      </c>
      <c r="R279" s="95">
        <f t="shared" ref="R279:R296" si="199">+C279/AVERAGE($C279:$N279)</f>
        <v>0.97190936200929279</v>
      </c>
      <c r="S279" s="95">
        <f t="shared" si="188"/>
        <v>0.96321181543976908</v>
      </c>
      <c r="T279" s="95">
        <f t="shared" si="189"/>
        <v>1.0369461523561365</v>
      </c>
      <c r="U279" s="95">
        <f t="shared" si="190"/>
        <v>0.98609872881401028</v>
      </c>
      <c r="V279" s="95">
        <f t="shared" si="191"/>
        <v>0.98174832573428805</v>
      </c>
      <c r="W279" s="95">
        <f t="shared" si="192"/>
        <v>0.98901909889903228</v>
      </c>
      <c r="X279" s="95">
        <f t="shared" si="193"/>
        <v>0.9742938168048727</v>
      </c>
      <c r="Y279" s="95">
        <f t="shared" si="194"/>
        <v>0.95523507002358754</v>
      </c>
      <c r="Z279" s="95">
        <f t="shared" si="195"/>
        <v>0.94061380158847596</v>
      </c>
      <c r="AA279" s="95">
        <f t="shared" si="196"/>
        <v>1.0542153023587235</v>
      </c>
      <c r="AB279" s="95">
        <f t="shared" si="197"/>
        <v>1.1068663050818857</v>
      </c>
      <c r="AC279" s="95">
        <f t="shared" si="198"/>
        <v>1.0398422208899276</v>
      </c>
    </row>
    <row r="280" spans="2:41" x14ac:dyDescent="0.2">
      <c r="B280" s="198">
        <v>1992</v>
      </c>
      <c r="C280" s="199">
        <v>0.13837559811293268</v>
      </c>
      <c r="D280" s="97">
        <v>0.14384997450473078</v>
      </c>
      <c r="E280" s="97">
        <v>0.14898325808236396</v>
      </c>
      <c r="F280" s="97">
        <v>0.15221996212386898</v>
      </c>
      <c r="G280" s="97">
        <v>0.15013193651293766</v>
      </c>
      <c r="H280" s="97">
        <v>0.14809516174783863</v>
      </c>
      <c r="I280" s="97">
        <v>0.14537917975244782</v>
      </c>
      <c r="J280" s="97">
        <v>0.14640327099610487</v>
      </c>
      <c r="K280" s="97">
        <v>0.15019867709394805</v>
      </c>
      <c r="L280" s="97">
        <v>0.15902737811395215</v>
      </c>
      <c r="M280" s="97">
        <v>0.17067880820168896</v>
      </c>
      <c r="N280" s="97">
        <v>0.16143248501210941</v>
      </c>
      <c r="O280" s="200">
        <v>1.8147756902549241</v>
      </c>
      <c r="Q280" s="91">
        <v>1992</v>
      </c>
      <c r="R280" s="95">
        <f t="shared" si="199"/>
        <v>0.9149930684391846</v>
      </c>
      <c r="S280" s="95">
        <f t="shared" si="188"/>
        <v>0.95119176619248613</v>
      </c>
      <c r="T280" s="95">
        <f t="shared" si="189"/>
        <v>0.98513502610189407</v>
      </c>
      <c r="U280" s="95">
        <f t="shared" si="190"/>
        <v>1.0065373672874345</v>
      </c>
      <c r="V280" s="95">
        <f t="shared" si="191"/>
        <v>0.99273053294106062</v>
      </c>
      <c r="W280" s="95">
        <f t="shared" si="192"/>
        <v>0.97926258904450392</v>
      </c>
      <c r="X280" s="95">
        <f t="shared" si="193"/>
        <v>0.96130346378196996</v>
      </c>
      <c r="Y280" s="95">
        <f t="shared" si="194"/>
        <v>0.96807515186985604</v>
      </c>
      <c r="Z280" s="95">
        <f t="shared" si="195"/>
        <v>0.99317184752138332</v>
      </c>
      <c r="AA280" s="95">
        <f t="shared" si="196"/>
        <v>1.0515506393516656</v>
      </c>
      <c r="AB280" s="95">
        <f t="shared" si="197"/>
        <v>1.1285944094460301</v>
      </c>
      <c r="AC280" s="95">
        <f t="shared" si="198"/>
        <v>1.0674541380225306</v>
      </c>
    </row>
    <row r="281" spans="2:41" x14ac:dyDescent="0.2">
      <c r="B281" s="198">
        <v>1993</v>
      </c>
      <c r="C281" s="199">
        <v>0.15714218490558426</v>
      </c>
      <c r="D281" s="97">
        <v>0.17581255640414326</v>
      </c>
      <c r="E281" s="97">
        <v>0.18552646035524628</v>
      </c>
      <c r="F281" s="97">
        <v>0.19689558367226323</v>
      </c>
      <c r="G281" s="97">
        <v>0.20604590118638508</v>
      </c>
      <c r="H281" s="97">
        <v>0.19513727764887859</v>
      </c>
      <c r="I281" s="97">
        <v>0.19903489235337787</v>
      </c>
      <c r="J281" s="97">
        <v>0.18854519784675086</v>
      </c>
      <c r="K281" s="97">
        <v>0.19777006031804059</v>
      </c>
      <c r="L281" s="97">
        <v>0.20327028907584288</v>
      </c>
      <c r="M281" s="97">
        <v>0.2057123858076978</v>
      </c>
      <c r="N281" s="97">
        <v>0.202693326369978</v>
      </c>
      <c r="O281" s="200">
        <v>2.3135861159441888</v>
      </c>
      <c r="Q281" s="91">
        <v>1993</v>
      </c>
      <c r="R281" s="95">
        <f t="shared" si="199"/>
        <v>0.81505771748523947</v>
      </c>
      <c r="S281" s="95">
        <f t="shared" si="188"/>
        <v>0.91189632506448404</v>
      </c>
      <c r="T281" s="95">
        <f t="shared" si="189"/>
        <v>0.96227994666815386</v>
      </c>
      <c r="U281" s="95">
        <f t="shared" si="190"/>
        <v>1.0212487824784975</v>
      </c>
      <c r="V281" s="95">
        <f t="shared" si="191"/>
        <v>1.0687092203730473</v>
      </c>
      <c r="W281" s="95">
        <f t="shared" si="192"/>
        <v>1.0121288832297917</v>
      </c>
      <c r="X281" s="95">
        <f t="shared" si="193"/>
        <v>1.0323448484500461</v>
      </c>
      <c r="Y281" s="95">
        <f t="shared" si="194"/>
        <v>0.9779373927638102</v>
      </c>
      <c r="Z281" s="95">
        <f t="shared" si="195"/>
        <v>1.0257844769473614</v>
      </c>
      <c r="AA281" s="95">
        <f t="shared" si="196"/>
        <v>1.0543128056050959</v>
      </c>
      <c r="AB281" s="95">
        <f t="shared" si="197"/>
        <v>1.0669793584428318</v>
      </c>
      <c r="AC281" s="95">
        <f t="shared" si="198"/>
        <v>1.0513202424916399</v>
      </c>
    </row>
    <row r="282" spans="2:41" x14ac:dyDescent="0.2">
      <c r="B282" s="198">
        <v>1994</v>
      </c>
      <c r="C282" s="199">
        <v>0.19261496094122779</v>
      </c>
      <c r="D282" s="97">
        <v>0.22044628415395587</v>
      </c>
      <c r="E282" s="97">
        <v>0.23583397975682016</v>
      </c>
      <c r="F282" s="97">
        <v>0.2324321952075836</v>
      </c>
      <c r="G282" s="97">
        <v>0.21561921716521046</v>
      </c>
      <c r="H282" s="97">
        <v>0.21067797849776931</v>
      </c>
      <c r="I282" s="97">
        <v>0.19236865044773754</v>
      </c>
      <c r="J282" s="97">
        <v>0.19712072383885321</v>
      </c>
      <c r="K282" s="97">
        <v>0.1932203840983803</v>
      </c>
      <c r="L282" s="97">
        <v>0.2057070520597078</v>
      </c>
      <c r="M282" s="97">
        <v>0.20848547144917309</v>
      </c>
      <c r="N282" s="97">
        <v>0.20807299860655371</v>
      </c>
      <c r="O282" s="200">
        <v>2.512599896222973</v>
      </c>
      <c r="Q282" s="91">
        <v>1994</v>
      </c>
      <c r="R282" s="95">
        <f t="shared" si="199"/>
        <v>0.91991547670175389</v>
      </c>
      <c r="S282" s="95">
        <f t="shared" si="188"/>
        <v>1.0528359146333086</v>
      </c>
      <c r="T282" s="95">
        <f t="shared" si="189"/>
        <v>1.1263264642078539</v>
      </c>
      <c r="U282" s="95">
        <f t="shared" si="190"/>
        <v>1.1100797809805709</v>
      </c>
      <c r="V282" s="95">
        <f t="shared" si="191"/>
        <v>1.0297821829380955</v>
      </c>
      <c r="W282" s="95">
        <f t="shared" si="192"/>
        <v>1.0061831753529931</v>
      </c>
      <c r="X282" s="95">
        <f t="shared" si="193"/>
        <v>0.91873911514640783</v>
      </c>
      <c r="Y282" s="95">
        <f t="shared" si="194"/>
        <v>0.94143468270537722</v>
      </c>
      <c r="Z282" s="95">
        <f t="shared" si="195"/>
        <v>0.92280693502615763</v>
      </c>
      <c r="AA282" s="95">
        <f t="shared" si="196"/>
        <v>0.98244238106799453</v>
      </c>
      <c r="AB282" s="95">
        <f t="shared" si="197"/>
        <v>0.99571191623103539</v>
      </c>
      <c r="AC282" s="95">
        <f t="shared" si="198"/>
        <v>0.9937419750084503</v>
      </c>
    </row>
    <row r="283" spans="2:41" x14ac:dyDescent="0.2">
      <c r="B283" s="198">
        <v>1995</v>
      </c>
      <c r="C283" s="199">
        <v>0.19644883890958464</v>
      </c>
      <c r="D283" s="97">
        <v>0.20683776296160988</v>
      </c>
      <c r="E283" s="97">
        <v>0.21573932673793242</v>
      </c>
      <c r="F283" s="97">
        <v>0.21658970811315409</v>
      </c>
      <c r="G283" s="97">
        <v>0.20157536961724246</v>
      </c>
      <c r="H283" s="97">
        <v>0.19200052498605505</v>
      </c>
      <c r="I283" s="97">
        <v>0.184851876820535</v>
      </c>
      <c r="J283" s="97">
        <v>0.18145682562311977</v>
      </c>
      <c r="K283" s="97">
        <v>0.18336576760089482</v>
      </c>
      <c r="L283" s="97">
        <v>0.18992755016990448</v>
      </c>
      <c r="M283" s="97">
        <v>0.19680952122462272</v>
      </c>
      <c r="N283" s="97">
        <v>0.2076187819345745</v>
      </c>
      <c r="O283" s="200">
        <v>2.3732218546992296</v>
      </c>
      <c r="Q283" s="91">
        <v>1995</v>
      </c>
      <c r="R283" s="95">
        <f t="shared" si="199"/>
        <v>0.99332730408121872</v>
      </c>
      <c r="S283" s="95">
        <f t="shared" si="188"/>
        <v>1.0458580391987338</v>
      </c>
      <c r="T283" s="95">
        <f t="shared" si="189"/>
        <v>1.0908680601137013</v>
      </c>
      <c r="U283" s="95">
        <f t="shared" si="190"/>
        <v>1.0951679431956196</v>
      </c>
      <c r="V283" s="95">
        <f t="shared" si="191"/>
        <v>1.0192491825478613</v>
      </c>
      <c r="W283" s="95">
        <f t="shared" si="192"/>
        <v>0.97083477268274976</v>
      </c>
      <c r="X283" s="95">
        <f t="shared" si="193"/>
        <v>0.93468822455604195</v>
      </c>
      <c r="Y283" s="95">
        <f t="shared" si="194"/>
        <v>0.91752142900833022</v>
      </c>
      <c r="Z283" s="95">
        <f t="shared" si="195"/>
        <v>0.92717383621498972</v>
      </c>
      <c r="AA283" s="95">
        <f t="shared" si="196"/>
        <v>0.96035294699732121</v>
      </c>
      <c r="AB283" s="95">
        <f t="shared" si="197"/>
        <v>0.99515106437227063</v>
      </c>
      <c r="AC283" s="95">
        <f t="shared" si="198"/>
        <v>1.049807197031162</v>
      </c>
    </row>
    <row r="284" spans="2:41" x14ac:dyDescent="0.2">
      <c r="B284" s="198">
        <v>1996</v>
      </c>
      <c r="C284" s="199">
        <v>0.17539220080681309</v>
      </c>
      <c r="D284" s="97">
        <v>0.17707619947815553</v>
      </c>
      <c r="E284" s="97">
        <v>0.19144910337552742</v>
      </c>
      <c r="F284" s="97">
        <v>0.1948528657848867</v>
      </c>
      <c r="G284" s="97">
        <v>0.19935443226139832</v>
      </c>
      <c r="H284" s="97">
        <v>0.1810413790242775</v>
      </c>
      <c r="I284" s="97">
        <v>0.18245573091397066</v>
      </c>
      <c r="J284" s="97">
        <v>0.17326959183351479</v>
      </c>
      <c r="K284" s="97">
        <v>0.17513146542870053</v>
      </c>
      <c r="L284" s="97">
        <v>0.18786077647072724</v>
      </c>
      <c r="M284" s="97">
        <v>0.19653307746563897</v>
      </c>
      <c r="N284" s="97">
        <v>0.20867859280441578</v>
      </c>
      <c r="O284" s="200">
        <v>2.2430954156480265</v>
      </c>
      <c r="Q284" s="91">
        <v>1996</v>
      </c>
      <c r="R284" s="95">
        <f t="shared" si="199"/>
        <v>0.93830444973456961</v>
      </c>
      <c r="S284" s="95">
        <f t="shared" si="188"/>
        <v>0.94731342185191092</v>
      </c>
      <c r="T284" s="95">
        <f t="shared" si="189"/>
        <v>1.02420486640004</v>
      </c>
      <c r="U284" s="95">
        <f t="shared" si="190"/>
        <v>1.0424141448049495</v>
      </c>
      <c r="V284" s="95">
        <f t="shared" si="191"/>
        <v>1.0664964006649988</v>
      </c>
      <c r="W284" s="95">
        <f t="shared" si="192"/>
        <v>0.96852614165933704</v>
      </c>
      <c r="X284" s="95">
        <f t="shared" si="193"/>
        <v>0.97609257087047019</v>
      </c>
      <c r="Y284" s="95">
        <f t="shared" si="194"/>
        <v>0.92694902209565166</v>
      </c>
      <c r="Z284" s="95">
        <f t="shared" si="195"/>
        <v>0.93690958061062435</v>
      </c>
      <c r="AA284" s="95">
        <f t="shared" si="196"/>
        <v>1.0050082140609498</v>
      </c>
      <c r="AB284" s="95">
        <f t="shared" si="197"/>
        <v>1.0514028574688745</v>
      </c>
      <c r="AC284" s="95">
        <f t="shared" si="198"/>
        <v>1.1163783297776242</v>
      </c>
    </row>
    <row r="285" spans="2:41" x14ac:dyDescent="0.2">
      <c r="B285" s="198">
        <v>1997</v>
      </c>
      <c r="C285" s="199">
        <v>0.18863442598853447</v>
      </c>
      <c r="D285" s="97">
        <v>0.2044281472329062</v>
      </c>
      <c r="E285" s="97">
        <v>0.21191163159085766</v>
      </c>
      <c r="F285" s="97">
        <v>0.20969398513117352</v>
      </c>
      <c r="G285" s="97">
        <v>0.2087061749974789</v>
      </c>
      <c r="H285" s="97">
        <v>0.18475090736259939</v>
      </c>
      <c r="I285" s="97">
        <v>0.17052095607198459</v>
      </c>
      <c r="J285" s="97">
        <v>0.18313675486133249</v>
      </c>
      <c r="K285" s="97">
        <v>0.1804761567492639</v>
      </c>
      <c r="L285" s="97">
        <v>0.19422066845687458</v>
      </c>
      <c r="M285" s="97">
        <v>0.21506414043933247</v>
      </c>
      <c r="N285" s="97">
        <v>0.20740714054112477</v>
      </c>
      <c r="O285" s="200">
        <v>2.3589510894234631</v>
      </c>
      <c r="Q285" s="91">
        <v>1997</v>
      </c>
      <c r="R285" s="95">
        <f t="shared" si="199"/>
        <v>0.95958458910466415</v>
      </c>
      <c r="S285" s="95">
        <f t="shared" si="188"/>
        <v>1.0399273549136752</v>
      </c>
      <c r="T285" s="95">
        <f t="shared" si="189"/>
        <v>1.0779958899918507</v>
      </c>
      <c r="U285" s="95">
        <f t="shared" si="190"/>
        <v>1.0667147075902632</v>
      </c>
      <c r="V285" s="95">
        <f t="shared" si="191"/>
        <v>1.0616897108205199</v>
      </c>
      <c r="W285" s="95">
        <f t="shared" si="192"/>
        <v>0.93982910382980378</v>
      </c>
      <c r="X285" s="95">
        <f t="shared" si="193"/>
        <v>0.86744124625488817</v>
      </c>
      <c r="Y285" s="95">
        <f t="shared" si="194"/>
        <v>0.93161789923889515</v>
      </c>
      <c r="Z285" s="95">
        <f t="shared" si="195"/>
        <v>0.91808341881326405</v>
      </c>
      <c r="AA285" s="95">
        <f t="shared" si="196"/>
        <v>0.98800184197634822</v>
      </c>
      <c r="AB285" s="95">
        <f t="shared" si="197"/>
        <v>1.0940327236300351</v>
      </c>
      <c r="AC285" s="95">
        <f t="shared" si="198"/>
        <v>1.0550815138357916</v>
      </c>
    </row>
    <row r="286" spans="2:41" x14ac:dyDescent="0.2">
      <c r="B286" s="198">
        <v>1998</v>
      </c>
      <c r="C286" s="199">
        <v>0.19031960859067226</v>
      </c>
      <c r="D286" s="97">
        <v>0.20739492048539238</v>
      </c>
      <c r="E286" s="97">
        <v>0.20877781345511195</v>
      </c>
      <c r="F286" s="97">
        <v>0.19877071976860608</v>
      </c>
      <c r="G286" s="97">
        <v>0.19773619521357627</v>
      </c>
      <c r="H286" s="97">
        <v>0.17386600487511922</v>
      </c>
      <c r="I286" s="97">
        <v>0.16257865820041445</v>
      </c>
      <c r="J286" s="97">
        <v>0.16569816620962888</v>
      </c>
      <c r="K286" s="97">
        <v>0.16341900007947291</v>
      </c>
      <c r="L286" s="97">
        <v>0.17046672493642401</v>
      </c>
      <c r="M286" s="97">
        <v>0.19911679640703556</v>
      </c>
      <c r="N286" s="97">
        <v>0.1848076319754674</v>
      </c>
      <c r="O286" s="200">
        <v>2.2229522401969213</v>
      </c>
      <c r="Q286" s="91">
        <v>1998</v>
      </c>
      <c r="R286" s="95">
        <f t="shared" si="199"/>
        <v>1.0273883809963242</v>
      </c>
      <c r="S286" s="95">
        <f t="shared" si="188"/>
        <v>1.1195647845336716</v>
      </c>
      <c r="T286" s="95">
        <f t="shared" si="189"/>
        <v>1.1270299542015385</v>
      </c>
      <c r="U286" s="95">
        <f t="shared" si="190"/>
        <v>1.073009394485225</v>
      </c>
      <c r="V286" s="95">
        <f t="shared" si="191"/>
        <v>1.0674247964736825</v>
      </c>
      <c r="W286" s="95">
        <f t="shared" si="192"/>
        <v>0.93856809911336947</v>
      </c>
      <c r="X286" s="95">
        <f t="shared" si="193"/>
        <v>0.87763644361164872</v>
      </c>
      <c r="Y286" s="95">
        <f t="shared" si="194"/>
        <v>0.89447625484720494</v>
      </c>
      <c r="Z286" s="95">
        <f t="shared" si="195"/>
        <v>0.88217279952895267</v>
      </c>
      <c r="AA286" s="95">
        <f t="shared" si="196"/>
        <v>0.92021801559527772</v>
      </c>
      <c r="AB286" s="95">
        <f t="shared" si="197"/>
        <v>1.0748775946138909</v>
      </c>
      <c r="AC286" s="95">
        <f t="shared" si="198"/>
        <v>0.99763348199921453</v>
      </c>
    </row>
    <row r="287" spans="2:41" x14ac:dyDescent="0.2">
      <c r="B287" s="198">
        <v>1999</v>
      </c>
      <c r="C287" s="199">
        <v>0.18298324822384868</v>
      </c>
      <c r="D287" s="97">
        <v>0.19437276956486615</v>
      </c>
      <c r="E287" s="97">
        <v>0.18951890109601396</v>
      </c>
      <c r="F287" s="97">
        <v>0.19810718993777257</v>
      </c>
      <c r="G287" s="97">
        <v>0.18753390121024607</v>
      </c>
      <c r="H287" s="97">
        <v>0.17402591513530058</v>
      </c>
      <c r="I287" s="97">
        <v>0.16914674941129948</v>
      </c>
      <c r="J287" s="97">
        <v>0.15199600505243369</v>
      </c>
      <c r="K287" s="97">
        <v>0.16633145416175407</v>
      </c>
      <c r="L287" s="97">
        <v>0.17129968045780164</v>
      </c>
      <c r="M287" s="97">
        <v>0.19379057922173212</v>
      </c>
      <c r="N287" s="97">
        <v>0.19586950243769854</v>
      </c>
      <c r="O287" s="200">
        <v>2.1749758959107672</v>
      </c>
      <c r="Q287" s="91">
        <v>1999</v>
      </c>
      <c r="R287" s="95">
        <f t="shared" si="199"/>
        <v>1.0095739372627379</v>
      </c>
      <c r="S287" s="95">
        <f t="shared" si="188"/>
        <v>1.0724133721039124</v>
      </c>
      <c r="T287" s="95">
        <f t="shared" si="189"/>
        <v>1.0456331113498796</v>
      </c>
      <c r="U287" s="95">
        <f t="shared" si="190"/>
        <v>1.0930172990527725</v>
      </c>
      <c r="V287" s="95">
        <f t="shared" si="191"/>
        <v>1.0346812664701275</v>
      </c>
      <c r="W287" s="95">
        <f t="shared" si="192"/>
        <v>0.96015362080559075</v>
      </c>
      <c r="X287" s="95">
        <f t="shared" si="193"/>
        <v>0.93323378744187646</v>
      </c>
      <c r="Y287" s="95">
        <f t="shared" si="194"/>
        <v>0.83860794230339164</v>
      </c>
      <c r="Z287" s="95">
        <f t="shared" si="195"/>
        <v>0.91770095185594547</v>
      </c>
      <c r="AA287" s="95">
        <f t="shared" si="196"/>
        <v>0.9451121593385946</v>
      </c>
      <c r="AB287" s="95">
        <f t="shared" si="197"/>
        <v>1.0692012518543301</v>
      </c>
      <c r="AC287" s="95">
        <f t="shared" si="198"/>
        <v>1.0806713001608426</v>
      </c>
    </row>
    <row r="288" spans="2:41" x14ac:dyDescent="0.2">
      <c r="B288" s="198">
        <v>2000</v>
      </c>
      <c r="C288" s="199">
        <v>0.19108141740464654</v>
      </c>
      <c r="D288" s="97">
        <v>0.179486613953249</v>
      </c>
      <c r="E288" s="97">
        <v>0.18740861511591109</v>
      </c>
      <c r="F288" s="97">
        <v>0.19949078862030886</v>
      </c>
      <c r="G288" s="97">
        <v>0.18411884774167805</v>
      </c>
      <c r="H288" s="97">
        <v>0.17534694324114564</v>
      </c>
      <c r="I288" s="97">
        <v>0.17779209220337105</v>
      </c>
      <c r="J288" s="97">
        <v>0.17249087499916591</v>
      </c>
      <c r="K288" s="97">
        <v>0.16552528364450714</v>
      </c>
      <c r="L288" s="97">
        <v>0.17755922952882178</v>
      </c>
      <c r="M288" s="97">
        <v>0.19940990244007495</v>
      </c>
      <c r="N288" s="97">
        <v>0.1984395129983704</v>
      </c>
      <c r="O288" s="200">
        <v>2.2081501218912507</v>
      </c>
      <c r="Q288" s="91">
        <v>2000</v>
      </c>
      <c r="R288" s="95">
        <f t="shared" si="199"/>
        <v>1.0384153623087251</v>
      </c>
      <c r="S288" s="95">
        <f t="shared" si="188"/>
        <v>0.97540441027363378</v>
      </c>
      <c r="T288" s="95">
        <f t="shared" si="189"/>
        <v>1.0184558373525698</v>
      </c>
      <c r="U288" s="95">
        <f t="shared" si="190"/>
        <v>1.0841153595994517</v>
      </c>
      <c r="V288" s="95">
        <f t="shared" si="191"/>
        <v>1.0005778823623608</v>
      </c>
      <c r="W288" s="95">
        <f t="shared" si="192"/>
        <v>0.95290772943080526</v>
      </c>
      <c r="X288" s="95">
        <f t="shared" si="193"/>
        <v>0.96619567903885739</v>
      </c>
      <c r="Y288" s="95">
        <f t="shared" si="194"/>
        <v>0.93738667469635517</v>
      </c>
      <c r="Z288" s="95">
        <f t="shared" si="195"/>
        <v>0.89953277362901563</v>
      </c>
      <c r="AA288" s="95">
        <f t="shared" si="196"/>
        <v>0.96493020706442567</v>
      </c>
      <c r="AB288" s="95">
        <f t="shared" si="197"/>
        <v>1.0836757906801178</v>
      </c>
      <c r="AC288" s="95">
        <f t="shared" si="198"/>
        <v>1.0784022935636801</v>
      </c>
    </row>
    <row r="289" spans="2:33" x14ac:dyDescent="0.2">
      <c r="B289" s="198">
        <v>2001</v>
      </c>
      <c r="C289" s="199">
        <v>0.16925461418020213</v>
      </c>
      <c r="D289" s="97">
        <v>0.19933957167999722</v>
      </c>
      <c r="E289" s="97">
        <v>0.19176765074586902</v>
      </c>
      <c r="F289" s="97">
        <v>0.23141688086869852</v>
      </c>
      <c r="G289" s="97">
        <v>0.19929362591431557</v>
      </c>
      <c r="H289" s="97">
        <v>0.17904850138109699</v>
      </c>
      <c r="I289" s="97">
        <v>0.17484799670753312</v>
      </c>
      <c r="J289" s="97">
        <v>0.17237976508292011</v>
      </c>
      <c r="K289" s="97">
        <v>0.17363864364700368</v>
      </c>
      <c r="L289" s="97">
        <v>0.20388745759253118</v>
      </c>
      <c r="M289" s="97">
        <v>0.18625746277944308</v>
      </c>
      <c r="N289" s="97">
        <v>0.20155511762329215</v>
      </c>
      <c r="O289" s="200">
        <v>2.2826872882029026</v>
      </c>
      <c r="Q289" s="91">
        <v>2001</v>
      </c>
      <c r="R289" s="95">
        <f t="shared" si="199"/>
        <v>0.88976505045569343</v>
      </c>
      <c r="S289" s="95">
        <f t="shared" si="188"/>
        <v>1.0479205244285483</v>
      </c>
      <c r="T289" s="95">
        <f t="shared" si="189"/>
        <v>1.0081152249119982</v>
      </c>
      <c r="U289" s="95">
        <f t="shared" si="190"/>
        <v>1.2165497152308764</v>
      </c>
      <c r="V289" s="95">
        <f t="shared" si="191"/>
        <v>1.0476789892909808</v>
      </c>
      <c r="W289" s="95">
        <f t="shared" si="192"/>
        <v>0.94125114187878267</v>
      </c>
      <c r="X289" s="95">
        <f t="shared" si="193"/>
        <v>0.91916924903990427</v>
      </c>
      <c r="Y289" s="95">
        <f t="shared" si="194"/>
        <v>0.90619384954106441</v>
      </c>
      <c r="Z289" s="95">
        <f t="shared" si="195"/>
        <v>0.91281172613199069</v>
      </c>
      <c r="AA289" s="95">
        <f t="shared" si="196"/>
        <v>1.0718285871896867</v>
      </c>
      <c r="AB289" s="95">
        <f t="shared" si="197"/>
        <v>0.97914837696097312</v>
      </c>
      <c r="AC289" s="95">
        <f t="shared" si="198"/>
        <v>1.0595675649395024</v>
      </c>
    </row>
    <row r="290" spans="2:33" x14ac:dyDescent="0.2">
      <c r="B290" s="198">
        <v>2002</v>
      </c>
      <c r="C290" s="199">
        <v>0.18731015631673359</v>
      </c>
      <c r="D290" s="97">
        <v>0.19582949438730421</v>
      </c>
      <c r="E290" s="97">
        <v>0.21970813747577855</v>
      </c>
      <c r="F290" s="97">
        <v>0.19344464644887366</v>
      </c>
      <c r="G290" s="97">
        <v>0.19516597030912405</v>
      </c>
      <c r="H290" s="97">
        <v>0.18672349033055574</v>
      </c>
      <c r="I290" s="97">
        <v>0.18487941358250318</v>
      </c>
      <c r="J290" s="97">
        <v>0.18886392307476663</v>
      </c>
      <c r="K290" s="97">
        <v>0.18073336987488767</v>
      </c>
      <c r="L290" s="97">
        <v>0.18590659102575213</v>
      </c>
      <c r="M290" s="97">
        <v>0.19415794481446241</v>
      </c>
      <c r="N290" s="97">
        <v>0.21683984728956149</v>
      </c>
      <c r="O290" s="200">
        <v>2.3295629849303032</v>
      </c>
      <c r="Q290" s="91">
        <v>2002</v>
      </c>
      <c r="R290" s="95">
        <f t="shared" si="199"/>
        <v>0.96486847118583119</v>
      </c>
      <c r="S290" s="95">
        <f t="shared" si="188"/>
        <v>1.0087531214434871</v>
      </c>
      <c r="T290" s="95">
        <f t="shared" si="189"/>
        <v>1.131756328017129</v>
      </c>
      <c r="U290" s="95">
        <f t="shared" si="190"/>
        <v>0.99646833865534423</v>
      </c>
      <c r="V290" s="95">
        <f t="shared" si="191"/>
        <v>1.0053351889859108</v>
      </c>
      <c r="W290" s="95">
        <f t="shared" si="192"/>
        <v>0.96184644865213054</v>
      </c>
      <c r="X290" s="95">
        <f t="shared" si="193"/>
        <v>0.9523472760091154</v>
      </c>
      <c r="Y290" s="95">
        <f t="shared" si="194"/>
        <v>0.97287220459720924</v>
      </c>
      <c r="Z290" s="95">
        <f t="shared" si="195"/>
        <v>0.93099025548070302</v>
      </c>
      <c r="AA290" s="95">
        <f t="shared" si="196"/>
        <v>0.95763845267990033</v>
      </c>
      <c r="AB290" s="95">
        <f t="shared" si="197"/>
        <v>1.0001426674639817</v>
      </c>
      <c r="AC290" s="95">
        <f t="shared" si="198"/>
        <v>1.1169812468292579</v>
      </c>
    </row>
    <row r="291" spans="2:33" x14ac:dyDescent="0.2">
      <c r="B291" s="198">
        <v>2003</v>
      </c>
      <c r="C291" s="199">
        <v>0.18407326520655773</v>
      </c>
      <c r="D291" s="97">
        <v>0.18762414790368009</v>
      </c>
      <c r="E291" s="97">
        <v>0.22597459110215587</v>
      </c>
      <c r="F291" s="97">
        <v>0.20991734868498238</v>
      </c>
      <c r="G291" s="97">
        <v>0.19785163290317931</v>
      </c>
      <c r="H291" s="97">
        <v>0.18586542747829657</v>
      </c>
      <c r="I291" s="97">
        <v>0.18845228548516441</v>
      </c>
      <c r="J291" s="97">
        <v>0.19215405833375901</v>
      </c>
      <c r="K291" s="97">
        <v>0.19184234495321686</v>
      </c>
      <c r="L291" s="97">
        <v>0.20124629184293213</v>
      </c>
      <c r="M291" s="97">
        <v>0.15194811417812215</v>
      </c>
      <c r="N291" s="97">
        <v>0.19937467936719216</v>
      </c>
      <c r="O291" s="200">
        <v>2.3163241874392386</v>
      </c>
      <c r="Q291" s="91">
        <v>2003</v>
      </c>
      <c r="R291" s="95">
        <f t="shared" si="199"/>
        <v>0.953614003798264</v>
      </c>
      <c r="S291" s="95">
        <f t="shared" si="188"/>
        <v>0.97200978475005539</v>
      </c>
      <c r="T291" s="95">
        <f t="shared" si="189"/>
        <v>1.1706889337557389</v>
      </c>
      <c r="U291" s="95">
        <f t="shared" si="190"/>
        <v>1.0875024307390335</v>
      </c>
      <c r="V291" s="95">
        <f t="shared" si="191"/>
        <v>1.0249945183462934</v>
      </c>
      <c r="W291" s="95">
        <f t="shared" si="192"/>
        <v>0.9628985190563123</v>
      </c>
      <c r="X291" s="95">
        <f t="shared" si="193"/>
        <v>0.97630005250778151</v>
      </c>
      <c r="Y291" s="95">
        <f t="shared" si="194"/>
        <v>0.99547753829496921</v>
      </c>
      <c r="Z291" s="95">
        <f t="shared" si="195"/>
        <v>0.99386266910403742</v>
      </c>
      <c r="AA291" s="95">
        <f t="shared" si="196"/>
        <v>1.0425809630667402</v>
      </c>
      <c r="AB291" s="95">
        <f t="shared" si="197"/>
        <v>0.78718574024530685</v>
      </c>
      <c r="AC291" s="95">
        <f t="shared" si="198"/>
        <v>1.0328848463354681</v>
      </c>
    </row>
    <row r="292" spans="2:33" x14ac:dyDescent="0.2">
      <c r="B292" s="198">
        <v>2004</v>
      </c>
      <c r="C292" s="199">
        <v>0.21143979361122384</v>
      </c>
      <c r="D292" s="97">
        <v>0.2057777160129243</v>
      </c>
      <c r="E292" s="97">
        <v>0.21829472912769282</v>
      </c>
      <c r="F292" s="97">
        <v>0.22630827049359969</v>
      </c>
      <c r="G292" s="97">
        <v>0.21712197800117378</v>
      </c>
      <c r="H292" s="97">
        <v>0.20180380358728817</v>
      </c>
      <c r="I292" s="97">
        <v>0.19957592923714734</v>
      </c>
      <c r="J292" s="97">
        <v>0.19607996349383958</v>
      </c>
      <c r="K292" s="97">
        <v>0.20476149607785921</v>
      </c>
      <c r="L292" s="97">
        <v>0.1996903520208605</v>
      </c>
      <c r="M292" s="97">
        <v>0.21650626678603402</v>
      </c>
      <c r="N292" s="97">
        <v>0.20819262461164392</v>
      </c>
      <c r="O292" s="200">
        <v>2.5055529230612872</v>
      </c>
      <c r="Q292" s="91">
        <v>2004</v>
      </c>
      <c r="R292" s="95">
        <f t="shared" si="199"/>
        <v>1.012661716294796</v>
      </c>
      <c r="S292" s="95">
        <f t="shared" si="188"/>
        <v>0.98554397691111573</v>
      </c>
      <c r="T292" s="95">
        <f t="shared" si="189"/>
        <v>1.0454924840828193</v>
      </c>
      <c r="U292" s="95">
        <f t="shared" si="190"/>
        <v>1.0838722347182164</v>
      </c>
      <c r="V292" s="95">
        <f t="shared" si="191"/>
        <v>1.0398757543826802</v>
      </c>
      <c r="W292" s="95">
        <f t="shared" si="192"/>
        <v>0.96651147168294049</v>
      </c>
      <c r="X292" s="95">
        <f t="shared" si="193"/>
        <v>0.95584137489287724</v>
      </c>
      <c r="Y292" s="95">
        <f t="shared" si="194"/>
        <v>0.93909792935095004</v>
      </c>
      <c r="Z292" s="95">
        <f t="shared" si="195"/>
        <v>0.98067693175372117</v>
      </c>
      <c r="AA292" s="95">
        <f t="shared" si="196"/>
        <v>0.95638938702701337</v>
      </c>
      <c r="AB292" s="95">
        <f t="shared" si="197"/>
        <v>1.0369268904757667</v>
      </c>
      <c r="AC292" s="95">
        <f t="shared" si="198"/>
        <v>0.99710984842710382</v>
      </c>
    </row>
    <row r="293" spans="2:33" x14ac:dyDescent="0.2">
      <c r="B293" s="198">
        <v>2005</v>
      </c>
      <c r="C293" s="199">
        <v>0.2067140668307883</v>
      </c>
      <c r="D293" s="97">
        <v>0.21623148380617624</v>
      </c>
      <c r="E293" s="97">
        <v>0.21204965971552639</v>
      </c>
      <c r="F293" s="97">
        <v>0.2392465225919827</v>
      </c>
      <c r="G293" s="97">
        <v>0.2253112543765777</v>
      </c>
      <c r="H293" s="97">
        <v>0.21653897694817062</v>
      </c>
      <c r="I293" s="97">
        <v>0.20148612935818508</v>
      </c>
      <c r="J293" s="97">
        <v>0.19261060609332153</v>
      </c>
      <c r="K293" s="97">
        <v>0.19439437683101249</v>
      </c>
      <c r="L293" s="97">
        <v>0.20653928394870544</v>
      </c>
      <c r="M293" s="97">
        <v>0.22403825043300077</v>
      </c>
      <c r="N293" s="97">
        <v>0.22756755073872539</v>
      </c>
      <c r="O293" s="200">
        <v>2.5627281616721724</v>
      </c>
      <c r="Q293" s="91">
        <v>2005</v>
      </c>
      <c r="R293" s="95">
        <f t="shared" si="199"/>
        <v>0.96794066536924306</v>
      </c>
      <c r="S293" s="95">
        <f t="shared" si="188"/>
        <v>1.0125060646233466</v>
      </c>
      <c r="T293" s="95">
        <f t="shared" si="189"/>
        <v>0.99292463189930202</v>
      </c>
      <c r="U293" s="95">
        <f t="shared" si="190"/>
        <v>1.1202742116941895</v>
      </c>
      <c r="V293" s="95">
        <f t="shared" si="191"/>
        <v>1.0550221802513589</v>
      </c>
      <c r="W293" s="95">
        <f t="shared" si="192"/>
        <v>1.0139459043063526</v>
      </c>
      <c r="X293" s="95">
        <f t="shared" si="193"/>
        <v>0.94346079637279667</v>
      </c>
      <c r="Y293" s="95">
        <f t="shared" si="194"/>
        <v>0.90190107077596726</v>
      </c>
      <c r="Z293" s="95">
        <f t="shared" si="195"/>
        <v>0.91025359492286095</v>
      </c>
      <c r="AA293" s="95">
        <f t="shared" si="196"/>
        <v>0.96712224279272374</v>
      </c>
      <c r="AB293" s="95">
        <f t="shared" si="197"/>
        <v>1.0490613266768793</v>
      </c>
      <c r="AC293" s="95">
        <f t="shared" si="198"/>
        <v>1.0655873103149804</v>
      </c>
    </row>
    <row r="294" spans="2:33" x14ac:dyDescent="0.2">
      <c r="B294" s="198">
        <v>2006</v>
      </c>
      <c r="C294" s="199">
        <v>0.2263676688023657</v>
      </c>
      <c r="D294" s="97">
        <v>0.23905618917302832</v>
      </c>
      <c r="E294" s="97">
        <v>0.24810964810964811</v>
      </c>
      <c r="F294" s="97">
        <v>0.24223546236307586</v>
      </c>
      <c r="G294" s="97">
        <v>0.22361474513960189</v>
      </c>
      <c r="H294" s="97">
        <v>0.21097472459288916</v>
      </c>
      <c r="I294" s="97">
        <v>0.20204983616551095</v>
      </c>
      <c r="J294" s="97">
        <v>0.18940829359991038</v>
      </c>
      <c r="K294" s="97">
        <v>0.18987063130808371</v>
      </c>
      <c r="L294" s="97">
        <v>0.20695646872332643</v>
      </c>
      <c r="M294" s="97">
        <v>0.21068672526115706</v>
      </c>
      <c r="N294" s="97">
        <v>0.21569767641907725</v>
      </c>
      <c r="O294" s="200">
        <v>2.6050280696576746</v>
      </c>
      <c r="Q294" s="91">
        <v>2006</v>
      </c>
      <c r="R294" s="95">
        <f t="shared" si="199"/>
        <v>1.042757295887929</v>
      </c>
      <c r="S294" s="95">
        <f t="shared" si="188"/>
        <v>1.1012066639471223</v>
      </c>
      <c r="T294" s="95">
        <f t="shared" si="189"/>
        <v>1.1429112077502583</v>
      </c>
      <c r="U294" s="95">
        <f t="shared" si="190"/>
        <v>1.1158519104705442</v>
      </c>
      <c r="V294" s="95">
        <f t="shared" si="191"/>
        <v>1.0300760183470283</v>
      </c>
      <c r="W294" s="95">
        <f t="shared" si="192"/>
        <v>0.97185006357622805</v>
      </c>
      <c r="X294" s="95">
        <f t="shared" si="193"/>
        <v>0.93073777677364777</v>
      </c>
      <c r="Y294" s="95">
        <f t="shared" si="194"/>
        <v>0.87250481085894982</v>
      </c>
      <c r="Z294" s="95">
        <f t="shared" si="195"/>
        <v>0.87463455854293881</v>
      </c>
      <c r="AA294" s="95">
        <f t="shared" si="196"/>
        <v>0.95334006324402853</v>
      </c>
      <c r="AB294" s="95">
        <f t="shared" si="197"/>
        <v>0.97052340148723215</v>
      </c>
      <c r="AC294" s="95">
        <f t="shared" si="198"/>
        <v>0.99360622911409302</v>
      </c>
    </row>
    <row r="295" spans="2:33" x14ac:dyDescent="0.2">
      <c r="B295" s="198">
        <v>2007</v>
      </c>
      <c r="C295" s="199">
        <v>0.22038613128393147</v>
      </c>
      <c r="D295" s="97">
        <v>0.21841471959616859</v>
      </c>
      <c r="E295" s="97">
        <v>0.21714747409159163</v>
      </c>
      <c r="F295" s="97">
        <v>0.2116099194725293</v>
      </c>
      <c r="G295" s="97">
        <v>0.20166295488387889</v>
      </c>
      <c r="H295" s="97">
        <v>0.195163526334939</v>
      </c>
      <c r="I295" s="97">
        <v>0.18278381328184032</v>
      </c>
      <c r="J295" s="97">
        <v>0.1839872587650758</v>
      </c>
      <c r="K295" s="97">
        <v>0.17967293757518596</v>
      </c>
      <c r="L295" s="97">
        <v>0.18923653762105216</v>
      </c>
      <c r="M295" s="97">
        <v>0.20351253123343682</v>
      </c>
      <c r="N295" s="97">
        <v>0.20966390405488564</v>
      </c>
      <c r="O295" s="200">
        <v>2.4132417081945152</v>
      </c>
      <c r="Q295" s="91">
        <v>2007</v>
      </c>
      <c r="R295" s="95">
        <f t="shared" si="199"/>
        <v>1.095884248323298</v>
      </c>
      <c r="S295" s="95">
        <f t="shared" si="188"/>
        <v>1.0860812765891263</v>
      </c>
      <c r="T295" s="95">
        <f t="shared" si="189"/>
        <v>1.0797798166055341</v>
      </c>
      <c r="U295" s="95">
        <f t="shared" si="190"/>
        <v>1.0522439692003178</v>
      </c>
      <c r="V295" s="95">
        <f t="shared" si="191"/>
        <v>1.0027820464022457</v>
      </c>
      <c r="W295" s="95">
        <f t="shared" si="192"/>
        <v>0.97046321885901132</v>
      </c>
      <c r="X295" s="95">
        <f t="shared" si="193"/>
        <v>0.90890429745767021</v>
      </c>
      <c r="Y295" s="95">
        <f t="shared" si="194"/>
        <v>0.91488850772131192</v>
      </c>
      <c r="Z295" s="95">
        <f t="shared" si="195"/>
        <v>0.89343526741683721</v>
      </c>
      <c r="AA295" s="95">
        <f t="shared" si="196"/>
        <v>0.94099088530654096</v>
      </c>
      <c r="AB295" s="95">
        <f t="shared" si="197"/>
        <v>1.0119791840612413</v>
      </c>
      <c r="AC295" s="95">
        <f t="shared" si="198"/>
        <v>1.0425672820568674</v>
      </c>
    </row>
    <row r="296" spans="2:33" x14ac:dyDescent="0.2">
      <c r="B296" s="198">
        <v>2008</v>
      </c>
      <c r="C296" s="199">
        <v>0.20016289711183718</v>
      </c>
      <c r="D296" s="97">
        <v>0.21363082104579736</v>
      </c>
      <c r="E296" s="97">
        <v>0.20714738463214505</v>
      </c>
      <c r="F296" s="97">
        <v>0.20498792264541185</v>
      </c>
      <c r="G296" s="97">
        <v>0.19691982906539318</v>
      </c>
      <c r="H296" s="97">
        <v>0.17946694790618467</v>
      </c>
      <c r="I296" s="97">
        <v>0.18231307483236897</v>
      </c>
      <c r="J296" s="97">
        <v>0.18378520798912806</v>
      </c>
      <c r="K296" s="97">
        <v>0.17915696310037324</v>
      </c>
      <c r="L296" s="97">
        <v>0.18835526832546409</v>
      </c>
      <c r="M296" s="97">
        <v>0.20601522270766354</v>
      </c>
      <c r="N296" s="97">
        <v>0.20812706471261572</v>
      </c>
      <c r="O296" s="200">
        <v>2.3500686040743832</v>
      </c>
      <c r="Q296" s="91">
        <v>2008</v>
      </c>
      <c r="R296" s="95">
        <f t="shared" si="199"/>
        <v>1.0220785730159989</v>
      </c>
      <c r="S296" s="95">
        <f t="shared" si="188"/>
        <v>1.0908489429223605</v>
      </c>
      <c r="T296" s="95">
        <f t="shared" si="189"/>
        <v>1.0577430000452286</v>
      </c>
      <c r="U296" s="95">
        <f t="shared" si="190"/>
        <v>1.0467162820184137</v>
      </c>
      <c r="V296" s="95">
        <f t="shared" si="191"/>
        <v>1.0055187089806015</v>
      </c>
      <c r="W296" s="95">
        <f t="shared" si="192"/>
        <v>0.91640021535560723</v>
      </c>
      <c r="X296" s="95">
        <f t="shared" si="193"/>
        <v>0.93093320518194611</v>
      </c>
      <c r="Y296" s="95">
        <f t="shared" si="194"/>
        <v>0.93845026142893473</v>
      </c>
      <c r="Z296" s="95">
        <f t="shared" si="195"/>
        <v>0.91481736042818596</v>
      </c>
      <c r="AA296" s="95">
        <f t="shared" si="196"/>
        <v>0.96178605849500909</v>
      </c>
      <c r="AB296" s="95">
        <f t="shared" si="197"/>
        <v>1.0519619164333613</v>
      </c>
      <c r="AC296" s="95">
        <f t="shared" si="198"/>
        <v>1.0627454756943504</v>
      </c>
    </row>
    <row r="297" spans="2:33" x14ac:dyDescent="0.2">
      <c r="B297" s="198">
        <v>2009</v>
      </c>
      <c r="C297" s="199">
        <v>0.22395191268838471</v>
      </c>
      <c r="D297" s="97">
        <v>0.21392032179589085</v>
      </c>
      <c r="E297" s="97">
        <v>0.21318855266364792</v>
      </c>
      <c r="F297" s="97">
        <v>0.2158962171130922</v>
      </c>
      <c r="G297" s="97">
        <v>0.2092275343477438</v>
      </c>
      <c r="H297" s="97">
        <v>0.19826293377710341</v>
      </c>
      <c r="I297" s="97">
        <v>0.18902739618494388</v>
      </c>
      <c r="J297" s="97">
        <v>0.18753003302810914</v>
      </c>
      <c r="K297" s="97">
        <v>0.19943310584252461</v>
      </c>
      <c r="L297" s="97">
        <v>0.20405288988971648</v>
      </c>
      <c r="M297" s="97">
        <v>0.21892096701124336</v>
      </c>
      <c r="N297" s="97">
        <v>0.22389945904920644</v>
      </c>
      <c r="O297" s="200">
        <v>2.4973113233916067</v>
      </c>
      <c r="Q297" s="91">
        <v>2009</v>
      </c>
      <c r="R297" s="359"/>
      <c r="S297" s="359"/>
      <c r="T297" s="359"/>
      <c r="U297" s="359"/>
      <c r="V297" s="359"/>
      <c r="W297" s="359"/>
      <c r="X297" s="359"/>
      <c r="Y297" s="359"/>
      <c r="Z297" s="359"/>
      <c r="AA297" s="359"/>
      <c r="AB297" s="359"/>
      <c r="AC297" s="359"/>
    </row>
    <row r="298" spans="2:33" x14ac:dyDescent="0.2">
      <c r="B298" s="198">
        <v>2010</v>
      </c>
      <c r="C298" s="199">
        <v>0.19731319822939564</v>
      </c>
      <c r="D298" s="97">
        <v>0.2053170998121778</v>
      </c>
      <c r="E298" s="97">
        <v>0.20573956008925726</v>
      </c>
      <c r="F298" s="97">
        <v>0.21987595810660582</v>
      </c>
      <c r="G298" s="97">
        <v>0.20968378411060504</v>
      </c>
      <c r="H298" s="97">
        <v>0.19262757122369914</v>
      </c>
      <c r="I298" s="97">
        <v>0.18830896899005728</v>
      </c>
      <c r="J298" s="97">
        <v>0.18352054921425889</v>
      </c>
      <c r="K298" s="97">
        <v>0.18601575153871072</v>
      </c>
      <c r="L298" s="97">
        <v>0.19709650104512699</v>
      </c>
      <c r="M298" s="97">
        <v>0.19588098502085022</v>
      </c>
      <c r="N298" s="97">
        <v>0.21390167061679866</v>
      </c>
      <c r="O298" s="200">
        <v>2.3952815979975428</v>
      </c>
      <c r="Q298" s="91">
        <v>2010</v>
      </c>
      <c r="R298" s="95">
        <f t="shared" ref="R298:AB300" si="200">+C298/AVERAGE($C298:$N298)</f>
        <v>0.98850940145500865</v>
      </c>
      <c r="S298" s="95">
        <f t="shared" si="200"/>
        <v>1.0286077427413447</v>
      </c>
      <c r="T298" s="95">
        <f t="shared" si="200"/>
        <v>1.0307242050934922</v>
      </c>
      <c r="U298" s="95">
        <f t="shared" si="200"/>
        <v>1.1015454297670333</v>
      </c>
      <c r="V298" s="95">
        <f t="shared" si="200"/>
        <v>1.05048417331424</v>
      </c>
      <c r="W298" s="95">
        <f t="shared" si="200"/>
        <v>0.96503511596166025</v>
      </c>
      <c r="X298" s="95">
        <f t="shared" si="200"/>
        <v>0.94339956929064395</v>
      </c>
      <c r="Y298" s="95">
        <f t="shared" si="200"/>
        <v>0.91941030750296182</v>
      </c>
      <c r="Z298" s="95">
        <f t="shared" si="200"/>
        <v>0.93191089529124271</v>
      </c>
      <c r="AA298" s="95">
        <f t="shared" si="200"/>
        <v>0.98742378120334484</v>
      </c>
      <c r="AB298" s="95">
        <f t="shared" si="200"/>
        <v>0.98133422901728229</v>
      </c>
      <c r="AC298" s="95">
        <f t="shared" ref="AC298:AC311" si="201">+N298/AVERAGE($C298:$N298)</f>
        <v>1.0716151493617483</v>
      </c>
    </row>
    <row r="299" spans="2:33" x14ac:dyDescent="0.2">
      <c r="B299" s="198">
        <v>2011</v>
      </c>
      <c r="C299" s="199">
        <v>0.18903266811486955</v>
      </c>
      <c r="D299" s="97">
        <v>0.20888962870416783</v>
      </c>
      <c r="E299" s="97">
        <v>0.22106984659275755</v>
      </c>
      <c r="F299" s="97">
        <v>0.21481571949324729</v>
      </c>
      <c r="G299" s="97">
        <v>0.19925874492838949</v>
      </c>
      <c r="H299" s="97">
        <v>0.20447494655264564</v>
      </c>
      <c r="I299" s="97">
        <v>0.18887514440004202</v>
      </c>
      <c r="J299" s="97">
        <v>0.18744166815300048</v>
      </c>
      <c r="K299" s="97">
        <v>0.18726470933270767</v>
      </c>
      <c r="L299" s="97">
        <v>0.20223560442970462</v>
      </c>
      <c r="M299" s="97">
        <v>0.22232487622831174</v>
      </c>
      <c r="N299" s="97">
        <v>0.2329656142360263</v>
      </c>
      <c r="O299" s="200">
        <v>2.4586491711658698</v>
      </c>
      <c r="Q299" s="91">
        <v>2011</v>
      </c>
      <c r="R299" s="95">
        <f t="shared" si="200"/>
        <v>0.92261720134019087</v>
      </c>
      <c r="S299" s="95">
        <f t="shared" si="200"/>
        <v>1.0195336422322387</v>
      </c>
      <c r="T299" s="95">
        <f t="shared" si="200"/>
        <v>1.0789819833689971</v>
      </c>
      <c r="U299" s="95">
        <f t="shared" si="200"/>
        <v>1.0484572846546476</v>
      </c>
      <c r="V299" s="95">
        <f t="shared" si="200"/>
        <v>0.97252790970857916</v>
      </c>
      <c r="W299" s="95">
        <f t="shared" si="200"/>
        <v>0.99798677558711035</v>
      </c>
      <c r="X299" s="95">
        <f t="shared" si="200"/>
        <v>0.92184837079694015</v>
      </c>
      <c r="Y299" s="95">
        <f t="shared" si="200"/>
        <v>0.91485196188824602</v>
      </c>
      <c r="Z299" s="95">
        <f t="shared" si="200"/>
        <v>0.91398827386458747</v>
      </c>
      <c r="AA299" s="95">
        <f t="shared" si="200"/>
        <v>0.98705715382958659</v>
      </c>
      <c r="AB299" s="95">
        <f t="shared" si="200"/>
        <v>1.0851074427485914</v>
      </c>
      <c r="AC299" s="95">
        <f t="shared" si="201"/>
        <v>1.137041999980287</v>
      </c>
    </row>
    <row r="300" spans="2:33" x14ac:dyDescent="0.2">
      <c r="B300" s="198">
        <v>2012</v>
      </c>
      <c r="C300" s="199">
        <v>0.22741464347465798</v>
      </c>
      <c r="D300" s="97">
        <v>0.23333993610762241</v>
      </c>
      <c r="E300" s="97">
        <v>0.23366896920391236</v>
      </c>
      <c r="F300" s="97">
        <v>0.220373421558102</v>
      </c>
      <c r="G300" s="97">
        <v>0.21347417903977456</v>
      </c>
      <c r="H300" s="97">
        <v>0.19608755231077146</v>
      </c>
      <c r="I300" s="97">
        <v>0.1975023998845836</v>
      </c>
      <c r="J300" s="97">
        <v>0.19511355351216061</v>
      </c>
      <c r="K300" s="97">
        <v>0.19619305127335926</v>
      </c>
      <c r="L300" s="97">
        <v>0.20894823632785464</v>
      </c>
      <c r="M300" s="97">
        <v>0.23801637508206852</v>
      </c>
      <c r="N300" s="97">
        <v>0.22991279027863867</v>
      </c>
      <c r="O300" s="200">
        <v>2.5900451080535061</v>
      </c>
      <c r="Q300" s="91">
        <v>2012</v>
      </c>
      <c r="R300" s="95">
        <f>+C300/AVERAGE($C300:$N300)</f>
        <v>1.0536402293575498</v>
      </c>
      <c r="S300" s="95">
        <f>+D300/AVERAGE($C300:$N300)</f>
        <v>1.0810928445164454</v>
      </c>
      <c r="T300" s="95">
        <f>+E300/AVERAGE($C300:$N300)</f>
        <v>1.082617295632452</v>
      </c>
      <c r="U300" s="95">
        <f>+F300/AVERAGE($C300:$N300)</f>
        <v>1.0210173755176906</v>
      </c>
      <c r="V300" s="95">
        <f t="shared" si="200"/>
        <v>0.98905232982698099</v>
      </c>
      <c r="W300" s="95">
        <f t="shared" si="200"/>
        <v>0.90849793326481609</v>
      </c>
      <c r="X300" s="95">
        <f t="shared" si="200"/>
        <v>0.91505309743278895</v>
      </c>
      <c r="Y300" s="95">
        <f t="shared" si="200"/>
        <v>0.90398527611186252</v>
      </c>
      <c r="Z300" s="95">
        <f t="shared" si="200"/>
        <v>0.90898672303419781</v>
      </c>
      <c r="AA300" s="95">
        <f t="shared" si="200"/>
        <v>0.96808307628998158</v>
      </c>
      <c r="AB300" s="95">
        <f t="shared" si="200"/>
        <v>1.1027593658904793</v>
      </c>
      <c r="AC300" s="95">
        <f t="shared" si="201"/>
        <v>1.0652144531247556</v>
      </c>
    </row>
    <row r="301" spans="2:33" x14ac:dyDescent="0.2">
      <c r="B301" s="198">
        <v>2013</v>
      </c>
      <c r="C301" s="199">
        <v>0.22157881288629538</v>
      </c>
      <c r="D301" s="97">
        <v>0.23092660189379616</v>
      </c>
      <c r="E301" s="97">
        <v>0.23450366623003147</v>
      </c>
      <c r="F301" s="97">
        <v>0.22863925215126812</v>
      </c>
      <c r="G301" s="97">
        <v>0.22774810729911751</v>
      </c>
      <c r="H301" s="97">
        <v>0.20405872280138107</v>
      </c>
      <c r="I301" s="97">
        <v>0.20386057737418808</v>
      </c>
      <c r="J301" s="97">
        <v>0.20575253763583967</v>
      </c>
      <c r="K301" s="97">
        <v>0.20195580837852706</v>
      </c>
      <c r="L301" s="97">
        <v>0.21420005276659762</v>
      </c>
      <c r="M301" s="97">
        <v>0.32771840238299454</v>
      </c>
      <c r="N301" s="97">
        <v>0.33756307513845762</v>
      </c>
      <c r="O301" s="200">
        <v>2.8385056169384941</v>
      </c>
      <c r="Q301" s="91">
        <v>2013</v>
      </c>
      <c r="R301" s="260">
        <f t="shared" ref="R301:AB301" si="202">+C301/AVERAGE($C301:$N301)</f>
        <v>0.93674141025776225</v>
      </c>
      <c r="S301" s="260">
        <f t="shared" si="202"/>
        <v>0.9762599045741468</v>
      </c>
      <c r="T301" s="260">
        <f t="shared" si="202"/>
        <v>0.99138221815305061</v>
      </c>
      <c r="U301" s="260">
        <f t="shared" si="202"/>
        <v>0.96658995826629301</v>
      </c>
      <c r="V301" s="260">
        <f t="shared" si="202"/>
        <v>0.96282257511862779</v>
      </c>
      <c r="W301" s="260">
        <f t="shared" si="202"/>
        <v>0.86267388692281466</v>
      </c>
      <c r="X301" s="260">
        <f t="shared" si="202"/>
        <v>0.86183621194619076</v>
      </c>
      <c r="Y301" s="260">
        <f t="shared" si="202"/>
        <v>0.86983461892637715</v>
      </c>
      <c r="Z301" s="260">
        <f t="shared" si="202"/>
        <v>0.85378365506149267</v>
      </c>
      <c r="AA301" s="260">
        <f t="shared" si="202"/>
        <v>0.90554713644410867</v>
      </c>
      <c r="AB301" s="260">
        <f t="shared" si="202"/>
        <v>1.3854546579469207</v>
      </c>
      <c r="AC301" s="260">
        <f t="shared" si="201"/>
        <v>1.4270737663822157</v>
      </c>
    </row>
    <row r="302" spans="2:33" x14ac:dyDescent="0.2">
      <c r="B302" s="198">
        <v>2014</v>
      </c>
      <c r="C302" s="199">
        <v>0.30814098771122306</v>
      </c>
      <c r="D302" s="97">
        <v>0.33022346448689777</v>
      </c>
      <c r="E302" s="97">
        <v>0.32817251182041801</v>
      </c>
      <c r="F302" s="97">
        <v>0.34435878776497097</v>
      </c>
      <c r="G302" s="97">
        <v>0.31118961911618498</v>
      </c>
      <c r="H302" s="97">
        <v>0.27590260271456957</v>
      </c>
      <c r="I302" s="97">
        <v>0.26204128116853603</v>
      </c>
      <c r="J302" s="97">
        <v>0.26420654478766692</v>
      </c>
      <c r="K302" s="97">
        <v>0.22210089816409412</v>
      </c>
      <c r="L302" s="97">
        <v>0.20038450689326892</v>
      </c>
      <c r="M302" s="97">
        <v>0.21758172453067537</v>
      </c>
      <c r="N302" s="97">
        <v>0.23633771002409862</v>
      </c>
      <c r="O302" s="200">
        <v>3.3006406391826038</v>
      </c>
      <c r="Q302" s="91">
        <v>2014</v>
      </c>
      <c r="R302" s="95">
        <f t="shared" ref="R302:AB303" si="203">+C302/AVERAGE($C302:$N302)</f>
        <v>1.1202951962229979</v>
      </c>
      <c r="S302" s="95">
        <f t="shared" si="203"/>
        <v>1.2005795259262524</v>
      </c>
      <c r="T302" s="95">
        <f t="shared" si="203"/>
        <v>1.1931229637953771</v>
      </c>
      <c r="U302" s="95">
        <f t="shared" si="203"/>
        <v>1.2519707247508798</v>
      </c>
      <c r="V302" s="95">
        <f t="shared" si="203"/>
        <v>1.1313789768761389</v>
      </c>
      <c r="W302" s="95">
        <f t="shared" si="203"/>
        <v>1.00308745922572</v>
      </c>
      <c r="X302" s="95">
        <f t="shared" si="203"/>
        <v>0.95269243694495609</v>
      </c>
      <c r="Y302" s="95">
        <f t="shared" si="203"/>
        <v>0.96056459458645116</v>
      </c>
      <c r="Z302" s="95">
        <f t="shared" si="203"/>
        <v>0.80748287054635637</v>
      </c>
      <c r="AA302" s="95">
        <f t="shared" si="203"/>
        <v>0.72852950247704762</v>
      </c>
      <c r="AB302" s="95">
        <f t="shared" si="203"/>
        <v>0.79105270151878992</v>
      </c>
      <c r="AC302" s="95">
        <f t="shared" si="201"/>
        <v>0.8592430471290341</v>
      </c>
      <c r="AG302" s="45" t="s">
        <v>305</v>
      </c>
    </row>
    <row r="303" spans="2:33" x14ac:dyDescent="0.2">
      <c r="B303" s="198">
        <v>2015</v>
      </c>
      <c r="C303" s="199">
        <v>0.23722290659410419</v>
      </c>
      <c r="D303" s="97">
        <v>0.2396251588310038</v>
      </c>
      <c r="E303" s="97">
        <v>0.21777212701641702</v>
      </c>
      <c r="F303" s="97">
        <v>0.19187344888990826</v>
      </c>
      <c r="G303" s="97">
        <v>0.17645424944086305</v>
      </c>
      <c r="H303" s="97">
        <v>0.16335651849600391</v>
      </c>
      <c r="I303" s="97">
        <v>0.16333163131349029</v>
      </c>
      <c r="J303" s="97">
        <v>0.16597872145060219</v>
      </c>
      <c r="K303" s="97">
        <v>0.16219477303055663</v>
      </c>
      <c r="L303" s="97">
        <v>0.17236389042598435</v>
      </c>
      <c r="M303" s="97">
        <v>0.17954919572070732</v>
      </c>
      <c r="N303" s="97">
        <v>0.19799714724233425</v>
      </c>
      <c r="O303" s="200">
        <v>2.267719768451975</v>
      </c>
      <c r="Q303" s="91">
        <v>2015</v>
      </c>
      <c r="R303" s="95">
        <f t="shared" si="203"/>
        <v>1.2553027577443971</v>
      </c>
      <c r="S303" s="95">
        <f t="shared" si="203"/>
        <v>1.2680146577083304</v>
      </c>
      <c r="T303" s="95">
        <f t="shared" si="203"/>
        <v>1.1523758625524134</v>
      </c>
      <c r="U303" s="95">
        <f t="shared" si="203"/>
        <v>1.0153288861836105</v>
      </c>
      <c r="V303" s="95">
        <f t="shared" si="203"/>
        <v>0.93373573875744031</v>
      </c>
      <c r="W303" s="95">
        <f t="shared" si="203"/>
        <v>0.86442701131904032</v>
      </c>
      <c r="X303" s="95">
        <f t="shared" si="203"/>
        <v>0.86429531683265881</v>
      </c>
      <c r="Y303" s="95">
        <f t="shared" si="203"/>
        <v>0.87830281550478384</v>
      </c>
      <c r="Z303" s="95">
        <f t="shared" si="203"/>
        <v>0.8582794503287845</v>
      </c>
      <c r="AA303" s="95">
        <f t="shared" si="203"/>
        <v>0.9120909531620619</v>
      </c>
      <c r="AB303" s="95">
        <f t="shared" si="203"/>
        <v>0.95011313947282239</v>
      </c>
      <c r="AC303" s="95">
        <f t="shared" si="201"/>
        <v>1.0477334104336571</v>
      </c>
    </row>
    <row r="304" spans="2:33" x14ac:dyDescent="0.2">
      <c r="B304" s="198">
        <v>2016</v>
      </c>
      <c r="C304" s="199">
        <v>0.19503035519928488</v>
      </c>
      <c r="D304" s="97">
        <v>0.21476213163064833</v>
      </c>
      <c r="E304" s="97">
        <v>0.20307074447680459</v>
      </c>
      <c r="F304" s="97">
        <v>0.18574485629920223</v>
      </c>
      <c r="G304" s="97">
        <v>0.17311206682828414</v>
      </c>
      <c r="H304" s="97">
        <v>0.15446479244035916</v>
      </c>
      <c r="I304" s="97">
        <v>0.14673269958070367</v>
      </c>
      <c r="J304" s="97">
        <v>0.14784119513233571</v>
      </c>
      <c r="K304" s="97">
        <v>0.14947742432525948</v>
      </c>
      <c r="L304" s="97">
        <v>0.15687077489627799</v>
      </c>
      <c r="M304" s="97">
        <v>0.17578941483824945</v>
      </c>
      <c r="N304" s="97">
        <v>0.19218268239649089</v>
      </c>
      <c r="O304" s="200">
        <v>2.0950791380439004</v>
      </c>
      <c r="Q304" s="91">
        <v>2016</v>
      </c>
      <c r="R304" s="95">
        <f t="shared" ref="R304:AB305" si="204">+C304/AVERAGE($C304:$N304)</f>
        <v>1.1170767823961685</v>
      </c>
      <c r="S304" s="95">
        <f t="shared" si="204"/>
        <v>1.2300946216160442</v>
      </c>
      <c r="T304" s="95">
        <f t="shared" si="204"/>
        <v>1.1631297784755057</v>
      </c>
      <c r="U304" s="95">
        <f t="shared" si="204"/>
        <v>1.0638921628857922</v>
      </c>
      <c r="V304" s="95">
        <f t="shared" si="204"/>
        <v>0.99153524285433503</v>
      </c>
      <c r="W304" s="95">
        <f t="shared" si="204"/>
        <v>0.88472911386771202</v>
      </c>
      <c r="X304" s="95">
        <f t="shared" si="204"/>
        <v>0.84044194942078998</v>
      </c>
      <c r="Y304" s="95">
        <f t="shared" si="204"/>
        <v>0.84679108744523901</v>
      </c>
      <c r="Z304" s="95">
        <f t="shared" si="204"/>
        <v>0.85616292928096915</v>
      </c>
      <c r="AA304" s="95">
        <f t="shared" si="204"/>
        <v>0.89850987706025776</v>
      </c>
      <c r="AB304" s="95">
        <f t="shared" si="204"/>
        <v>1.0068703085022994</v>
      </c>
      <c r="AC304" s="95">
        <f t="shared" si="201"/>
        <v>1.1007661461948874</v>
      </c>
      <c r="AG304" s="48" t="s">
        <v>241</v>
      </c>
    </row>
    <row r="305" spans="2:33" x14ac:dyDescent="0.2">
      <c r="B305" s="198">
        <v>2017</v>
      </c>
      <c r="C305" s="199">
        <v>0.19744191969867708</v>
      </c>
      <c r="D305" s="97">
        <v>0.21034056090575323</v>
      </c>
      <c r="E305" s="97">
        <v>0.20098888508140692</v>
      </c>
      <c r="F305" s="97">
        <v>0.18105493180834634</v>
      </c>
      <c r="G305" s="97">
        <v>0.16063409713867</v>
      </c>
      <c r="H305" s="97">
        <v>0.15495425301477483</v>
      </c>
      <c r="I305" s="97">
        <v>0.14758270182754454</v>
      </c>
      <c r="J305" s="97">
        <v>0.14415766749554873</v>
      </c>
      <c r="K305" s="97">
        <v>0.14593533420563343</v>
      </c>
      <c r="L305" s="97">
        <v>0.14769110101427327</v>
      </c>
      <c r="M305" s="97">
        <v>0.16514461617467954</v>
      </c>
      <c r="N305" s="97">
        <v>0.18096071097325489</v>
      </c>
      <c r="O305" s="200">
        <v>2.036886779338563</v>
      </c>
      <c r="Q305" s="91">
        <v>2017</v>
      </c>
      <c r="R305" s="261">
        <f t="shared" si="204"/>
        <v>1.1631982005173147</v>
      </c>
      <c r="S305" s="142">
        <f t="shared" si="204"/>
        <v>1.2391885285291528</v>
      </c>
      <c r="T305" s="142">
        <f t="shared" si="204"/>
        <v>1.1840945925134274</v>
      </c>
      <c r="U305" s="142">
        <f t="shared" si="204"/>
        <v>1.0666568234124836</v>
      </c>
      <c r="V305" s="142">
        <f t="shared" si="204"/>
        <v>0.9463506686856652</v>
      </c>
      <c r="W305" s="142">
        <f t="shared" si="204"/>
        <v>0.91288875505447409</v>
      </c>
      <c r="X305" s="142">
        <f t="shared" si="204"/>
        <v>0.86946041375241678</v>
      </c>
      <c r="Y305" s="142">
        <f t="shared" si="204"/>
        <v>0.84928235947818942</v>
      </c>
      <c r="Z305" s="142">
        <f t="shared" si="204"/>
        <v>0.85975520496837587</v>
      </c>
      <c r="AA305" s="142">
        <f t="shared" si="204"/>
        <v>0.87009903061317673</v>
      </c>
      <c r="AB305" s="142">
        <f t="shared" si="204"/>
        <v>0.97292368638166637</v>
      </c>
      <c r="AC305" s="143">
        <f t="shared" si="201"/>
        <v>1.0661017360936567</v>
      </c>
      <c r="AG305" s="48" t="s">
        <v>240</v>
      </c>
    </row>
    <row r="306" spans="2:33" x14ac:dyDescent="0.2">
      <c r="B306" s="198">
        <v>2018</v>
      </c>
      <c r="C306" s="199">
        <v>0.18141466997559519</v>
      </c>
      <c r="D306" s="97">
        <v>0.18632252228970153</v>
      </c>
      <c r="E306" s="97">
        <v>0.1816989979390235</v>
      </c>
      <c r="F306" s="97">
        <v>0.1792172231035134</v>
      </c>
      <c r="G306" s="97">
        <v>0.16684193532672542</v>
      </c>
      <c r="H306" s="97">
        <v>0.15490564634504356</v>
      </c>
      <c r="I306" s="97">
        <v>0.14514021977740962</v>
      </c>
      <c r="J306" s="97">
        <v>0.14472551601983963</v>
      </c>
      <c r="K306" s="97">
        <v>0.14417097658790537</v>
      </c>
      <c r="L306" s="97">
        <v>0.14454401145187229</v>
      </c>
      <c r="M306" s="97">
        <v>0.15679978415368112</v>
      </c>
      <c r="N306" s="97">
        <v>0.17923015077020354</v>
      </c>
      <c r="O306" s="200">
        <v>1.9650116537405138</v>
      </c>
      <c r="Q306" s="91">
        <v>2018</v>
      </c>
      <c r="R306" s="142">
        <f t="shared" ref="R306:AB307" si="205">+C306/AVERAGE($C306:$N306)</f>
        <v>1.1078692767868028</v>
      </c>
      <c r="S306" s="142">
        <f t="shared" si="205"/>
        <v>1.1378407162218656</v>
      </c>
      <c r="T306" s="142">
        <f t="shared" si="205"/>
        <v>1.1096056204642792</v>
      </c>
      <c r="U306" s="142">
        <f t="shared" si="205"/>
        <v>1.0944498334899726</v>
      </c>
      <c r="V306" s="142">
        <f t="shared" si="205"/>
        <v>1.0188760051929389</v>
      </c>
      <c r="W306" s="142">
        <f t="shared" si="205"/>
        <v>0.94598306966885415</v>
      </c>
      <c r="X306" s="142">
        <f t="shared" si="205"/>
        <v>0.88634723056910203</v>
      </c>
      <c r="Y306" s="142">
        <f t="shared" si="205"/>
        <v>0.88381470355768865</v>
      </c>
      <c r="Z306" s="261">
        <f t="shared" si="205"/>
        <v>0.88042822329405046</v>
      </c>
      <c r="AA306" s="142">
        <f t="shared" si="205"/>
        <v>0.88270628528878825</v>
      </c>
      <c r="AB306" s="142">
        <f t="shared" si="205"/>
        <v>0.95755025486105572</v>
      </c>
      <c r="AC306" s="143">
        <f t="shared" si="201"/>
        <v>1.0945287806046049</v>
      </c>
      <c r="AG306" s="45" t="s">
        <v>306</v>
      </c>
    </row>
    <row r="307" spans="2:33" x14ac:dyDescent="0.2">
      <c r="B307" s="198">
        <v>2019</v>
      </c>
      <c r="C307" s="199">
        <v>0.17840816651031147</v>
      </c>
      <c r="D307" s="97">
        <v>0.16910822930458358</v>
      </c>
      <c r="E307" s="97">
        <v>0.17064184605732657</v>
      </c>
      <c r="F307" s="97">
        <v>0.169955557415467</v>
      </c>
      <c r="G307" s="97">
        <v>0.14592954865408783</v>
      </c>
      <c r="H307" s="97">
        <v>0.13713680984488344</v>
      </c>
      <c r="I307" s="97">
        <v>0.13509766461676445</v>
      </c>
      <c r="J307" s="97">
        <v>0.13944906935311838</v>
      </c>
      <c r="K307" s="97">
        <v>0.13549056772212956</v>
      </c>
      <c r="L307" s="97">
        <v>0.13858304431247015</v>
      </c>
      <c r="M307" s="97">
        <v>0.14607822272911034</v>
      </c>
      <c r="N307" s="97">
        <v>0.17715109048974256</v>
      </c>
      <c r="O307" s="200">
        <v>1.8430298170099952</v>
      </c>
      <c r="Q307" s="91">
        <v>2019</v>
      </c>
      <c r="R307" s="261">
        <f t="shared" si="205"/>
        <v>1.1616187531881514</v>
      </c>
      <c r="S307" s="142">
        <f t="shared" si="205"/>
        <v>1.101066696222635</v>
      </c>
      <c r="T307" s="142">
        <f t="shared" si="205"/>
        <v>1.1110521022443196</v>
      </c>
      <c r="U307" s="261">
        <f t="shared" si="205"/>
        <v>1.1065836646605611</v>
      </c>
      <c r="V307" s="142">
        <f t="shared" si="205"/>
        <v>0.95014989322853538</v>
      </c>
      <c r="W307" s="142">
        <f t="shared" si="205"/>
        <v>0.89290021406619302</v>
      </c>
      <c r="X307" s="142">
        <f t="shared" si="205"/>
        <v>0.87962330312770054</v>
      </c>
      <c r="Y307" s="142">
        <f t="shared" si="205"/>
        <v>0.90795537695218165</v>
      </c>
      <c r="Z307" s="142">
        <f t="shared" si="205"/>
        <v>0.88218150225224334</v>
      </c>
      <c r="AA307" s="142">
        <f t="shared" si="205"/>
        <v>0.90231667247118819</v>
      </c>
      <c r="AB307" s="142">
        <f t="shared" si="205"/>
        <v>0.95111791278188385</v>
      </c>
      <c r="AC307" s="143">
        <f t="shared" si="201"/>
        <v>1.1534339088044074</v>
      </c>
    </row>
    <row r="308" spans="2:33" x14ac:dyDescent="0.2">
      <c r="B308" s="198">
        <v>2020</v>
      </c>
      <c r="C308" s="199">
        <v>0.17357641114211694</v>
      </c>
      <c r="D308" s="97">
        <v>0.181348799631671</v>
      </c>
      <c r="E308" s="97">
        <v>0.18006880435284842</v>
      </c>
      <c r="F308" s="97">
        <v>0.15889590278318108</v>
      </c>
      <c r="G308" s="97">
        <v>0.15666988206066071</v>
      </c>
      <c r="H308" s="97">
        <v>0.12362822593715903</v>
      </c>
      <c r="I308" s="97">
        <v>0.11314131166554463</v>
      </c>
      <c r="J308" s="97">
        <v>0.11408370502390427</v>
      </c>
      <c r="K308" s="97">
        <v>0.13290954534889957</v>
      </c>
      <c r="L308" s="97">
        <v>0.13719912646747476</v>
      </c>
      <c r="M308" s="97">
        <v>0.13747920945599768</v>
      </c>
      <c r="N308" s="97">
        <v>0.16396969388595711</v>
      </c>
      <c r="O308" s="200">
        <v>1.7729706177554154</v>
      </c>
      <c r="Q308" s="91">
        <v>2020</v>
      </c>
      <c r="R308" s="261">
        <f t="shared" ref="R308:AB309" si="206">+C308/AVERAGE($C308:$N308)</f>
        <v>1.1748175140896471</v>
      </c>
      <c r="S308" s="142">
        <f t="shared" si="206"/>
        <v>1.2274233841140061</v>
      </c>
      <c r="T308" s="142">
        <f t="shared" si="206"/>
        <v>1.2187599899257162</v>
      </c>
      <c r="U308" s="142">
        <f t="shared" si="206"/>
        <v>1.0754554047895748</v>
      </c>
      <c r="V308" s="142">
        <f t="shared" si="206"/>
        <v>1.0603890250071155</v>
      </c>
      <c r="W308" s="261">
        <f t="shared" si="206"/>
        <v>0.83675312855667705</v>
      </c>
      <c r="X308" s="261">
        <f t="shared" si="206"/>
        <v>0.76577452913764643</v>
      </c>
      <c r="Y308" s="261">
        <f t="shared" si="206"/>
        <v>0.77215293168254184</v>
      </c>
      <c r="Z308" s="142">
        <f t="shared" si="206"/>
        <v>0.89957189826753015</v>
      </c>
      <c r="AA308" s="142">
        <f t="shared" si="206"/>
        <v>0.92860507733288311</v>
      </c>
      <c r="AB308" s="142">
        <f t="shared" si="206"/>
        <v>0.93050076349294475</v>
      </c>
      <c r="AC308" s="143">
        <f t="shared" si="201"/>
        <v>1.1097963536037145</v>
      </c>
    </row>
    <row r="309" spans="2:33" x14ac:dyDescent="0.2">
      <c r="B309" s="198">
        <v>2021</v>
      </c>
      <c r="C309" s="199">
        <v>0.18062080173790185</v>
      </c>
      <c r="D309" s="97">
        <v>0.18504520491728657</v>
      </c>
      <c r="E309" s="97">
        <v>0.19036810358129816</v>
      </c>
      <c r="F309" s="97">
        <v>0.18093209259217016</v>
      </c>
      <c r="G309" s="97">
        <v>0.16669758547034536</v>
      </c>
      <c r="H309" s="97">
        <v>0.15958573596753159</v>
      </c>
      <c r="I309" s="97">
        <v>0.15735407610844937</v>
      </c>
      <c r="J309" s="97">
        <v>0.15056537492786382</v>
      </c>
      <c r="K309" s="97">
        <v>0.16374462565753128</v>
      </c>
      <c r="L309" s="97">
        <v>0.17330526468596652</v>
      </c>
      <c r="M309" s="97">
        <v>0.19829880944691505</v>
      </c>
      <c r="N309" s="97">
        <v>0.22527859816517323</v>
      </c>
      <c r="O309" s="200">
        <v>2.1317962732584328</v>
      </c>
      <c r="Q309" s="91">
        <v>2021</v>
      </c>
      <c r="R309" s="357">
        <f t="shared" si="206"/>
        <v>1.0167245566772165</v>
      </c>
      <c r="S309" s="357">
        <f t="shared" si="206"/>
        <v>1.0416297686895561</v>
      </c>
      <c r="T309" s="357">
        <f t="shared" si="206"/>
        <v>1.0715926618465588</v>
      </c>
      <c r="U309" s="357">
        <f t="shared" si="206"/>
        <v>1.0184768302401634</v>
      </c>
      <c r="V309" s="357">
        <f t="shared" si="206"/>
        <v>0.93834999654380391</v>
      </c>
      <c r="W309" s="357">
        <f t="shared" si="206"/>
        <v>0.89831699943976051</v>
      </c>
      <c r="X309" s="357">
        <f t="shared" si="206"/>
        <v>0.88575486175103391</v>
      </c>
      <c r="Y309" s="357">
        <f t="shared" si="206"/>
        <v>0.84754088455774945</v>
      </c>
      <c r="Z309" s="357">
        <f t="shared" si="206"/>
        <v>0.92172762122667007</v>
      </c>
      <c r="AA309" s="357">
        <f t="shared" si="206"/>
        <v>0.97554499101025749</v>
      </c>
      <c r="AB309" s="357">
        <f t="shared" si="206"/>
        <v>1.1162350470412465</v>
      </c>
      <c r="AC309" s="358">
        <f t="shared" si="201"/>
        <v>1.2681057809759848</v>
      </c>
    </row>
    <row r="310" spans="2:33" x14ac:dyDescent="0.2">
      <c r="B310" s="198">
        <v>2022</v>
      </c>
      <c r="C310" s="199">
        <v>0.2566826652464605</v>
      </c>
      <c r="D310" s="97">
        <v>0.25309172879354835</v>
      </c>
      <c r="E310" s="97">
        <v>0.24032390094266459</v>
      </c>
      <c r="F310" s="97">
        <v>0.24831122900088418</v>
      </c>
      <c r="G310" s="97">
        <v>0.22329370842834009</v>
      </c>
      <c r="H310" s="97">
        <v>0.20356755537410112</v>
      </c>
      <c r="I310" s="97">
        <v>0.19358079840899017</v>
      </c>
      <c r="J310" s="97">
        <v>0.18731652611687724</v>
      </c>
      <c r="K310" s="97">
        <v>0.19509617917937286</v>
      </c>
      <c r="L310" s="97">
        <v>0.20496630560694271</v>
      </c>
      <c r="M310" s="97">
        <v>0.21499208780137014</v>
      </c>
      <c r="N310" s="97">
        <v>0.23702045891392828</v>
      </c>
      <c r="O310" s="200">
        <v>2.6582431438134804</v>
      </c>
      <c r="Q310" s="91">
        <v>2022</v>
      </c>
      <c r="R310" s="261">
        <f t="shared" ref="R310:R311" si="207">+C310/AVERAGE($C310:$N310)</f>
        <v>1.1587322213643418</v>
      </c>
      <c r="S310" s="142">
        <f t="shared" ref="S310:S311" si="208">+D310/AVERAGE($C310:$N310)</f>
        <v>1.1425218015104501</v>
      </c>
      <c r="T310" s="142">
        <f t="shared" ref="T310:T311" si="209">+E310/AVERAGE($C310:$N310)</f>
        <v>1.0848845102915563</v>
      </c>
      <c r="U310" s="261">
        <f t="shared" ref="U310:U311" si="210">+F310/AVERAGE($C310:$N310)</f>
        <v>1.1209413837651894</v>
      </c>
      <c r="V310" s="142">
        <f t="shared" ref="V310:V311" si="211">+G310/AVERAGE($C310:$N310)</f>
        <v>1.0080057978805019</v>
      </c>
      <c r="W310" s="142">
        <f t="shared" ref="W310:W311" si="212">+H310/AVERAGE($C310:$N310)</f>
        <v>0.91895681934677709</v>
      </c>
      <c r="X310" s="142">
        <f t="shared" ref="X310:X311" si="213">+I310/AVERAGE($C310:$N310)</f>
        <v>0.87387400445821539</v>
      </c>
      <c r="Y310" s="142">
        <f t="shared" ref="Y310:Y311" si="214">+J310/AVERAGE($C310:$N310)</f>
        <v>0.84559545225718713</v>
      </c>
      <c r="Z310" s="142">
        <f t="shared" ref="Z310:Z311" si="215">+K310/AVERAGE($C310:$N310)</f>
        <v>0.88071482685887248</v>
      </c>
      <c r="AA310" s="142">
        <f t="shared" ref="AA310:AA311" si="216">+L310/AVERAGE($C310:$N310)</f>
        <v>0.92527114120750031</v>
      </c>
      <c r="AB310" s="142">
        <f t="shared" ref="AB310:AB311" si="217">+M310/AVERAGE($C310:$N310)</f>
        <v>0.97053012611756195</v>
      </c>
      <c r="AC310" s="143">
        <f t="shared" si="201"/>
        <v>1.0699719149418447</v>
      </c>
    </row>
    <row r="311" spans="2:33" x14ac:dyDescent="0.2">
      <c r="B311" s="198">
        <v>2023</v>
      </c>
      <c r="C311" s="199">
        <v>0.26606162986976117</v>
      </c>
      <c r="D311" s="97">
        <v>0.26161358212452002</v>
      </c>
      <c r="E311" s="97">
        <v>0.23681091041505786</v>
      </c>
      <c r="F311" s="97">
        <v>0.23445802837983526</v>
      </c>
      <c r="G311" s="97"/>
      <c r="H311" s="97"/>
      <c r="I311" s="97"/>
      <c r="J311" s="97"/>
      <c r="K311" s="97"/>
      <c r="L311" s="97"/>
      <c r="M311" s="97"/>
      <c r="N311" s="97"/>
      <c r="O311" s="200">
        <v>0.99894415078917431</v>
      </c>
      <c r="Q311" s="91">
        <v>2023</v>
      </c>
      <c r="R311" s="261">
        <f t="shared" si="207"/>
        <v>1.065371391021491</v>
      </c>
      <c r="S311" s="142">
        <f t="shared" si="208"/>
        <v>1.0475603943137084</v>
      </c>
      <c r="T311" s="142">
        <f t="shared" si="209"/>
        <v>0.94824484523173891</v>
      </c>
      <c r="U311" s="261">
        <f t="shared" si="210"/>
        <v>0.93882336943306166</v>
      </c>
      <c r="V311" s="142">
        <f t="shared" si="211"/>
        <v>0</v>
      </c>
      <c r="W311" s="142">
        <f t="shared" si="212"/>
        <v>0</v>
      </c>
      <c r="X311" s="142">
        <f t="shared" si="213"/>
        <v>0</v>
      </c>
      <c r="Y311" s="142">
        <f t="shared" si="214"/>
        <v>0</v>
      </c>
      <c r="Z311" s="142">
        <f t="shared" si="215"/>
        <v>0</v>
      </c>
      <c r="AA311" s="142">
        <f t="shared" si="216"/>
        <v>0</v>
      </c>
      <c r="AB311" s="142">
        <f t="shared" si="217"/>
        <v>0</v>
      </c>
      <c r="AC311" s="143">
        <f t="shared" si="201"/>
        <v>0</v>
      </c>
    </row>
    <row r="312" spans="2:33" x14ac:dyDescent="0.2">
      <c r="B312" s="201" t="s">
        <v>51</v>
      </c>
      <c r="C312" s="202">
        <v>6.7089668544321768</v>
      </c>
      <c r="D312" s="203">
        <v>6.9744663617140592</v>
      </c>
      <c r="E312" s="203">
        <v>7.0585492837031527</v>
      </c>
      <c r="F312" s="203">
        <v>7.0068511245076417</v>
      </c>
      <c r="G312" s="203">
        <v>6.4195688837530449</v>
      </c>
      <c r="H312" s="203">
        <v>5.9784917977154146</v>
      </c>
      <c r="I312" s="203">
        <v>5.789395465764918</v>
      </c>
      <c r="J312" s="203">
        <v>5.736079462229374</v>
      </c>
      <c r="K312" s="203">
        <v>5.7436917713042304</v>
      </c>
      <c r="L312" s="203">
        <v>6.0207257932306968</v>
      </c>
      <c r="M312" s="203">
        <v>6.4643280917105139</v>
      </c>
      <c r="N312" s="203">
        <v>6.7762052501903467</v>
      </c>
      <c r="O312" s="204">
        <v>76.67732014025556</v>
      </c>
    </row>
    <row r="313" spans="2:33" x14ac:dyDescent="0.2">
      <c r="Q313" s="259" t="s">
        <v>223</v>
      </c>
      <c r="R313" s="98">
        <f t="shared" ref="R313:AC313" si="218">AVERAGE(R278:R296)</f>
        <v>0.97182826433416603</v>
      </c>
      <c r="S313" s="98">
        <f t="shared" si="218"/>
        <v>1.0202529421375155</v>
      </c>
      <c r="T313" s="98">
        <f t="shared" si="218"/>
        <v>1.0631594924408363</v>
      </c>
      <c r="U313" s="98">
        <f t="shared" si="218"/>
        <v>1.0707440139759863</v>
      </c>
      <c r="V313" s="98">
        <f t="shared" si="218"/>
        <v>1.0297513319071809</v>
      </c>
      <c r="W313" s="98">
        <f t="shared" si="218"/>
        <v>0.96821682500919504</v>
      </c>
      <c r="X313" s="98">
        <f t="shared" si="218"/>
        <v>0.94162502811881521</v>
      </c>
      <c r="Y313" s="98">
        <f t="shared" si="218"/>
        <v>0.93127797129509349</v>
      </c>
      <c r="Z313" s="98">
        <f t="shared" si="218"/>
        <v>0.93173446091016654</v>
      </c>
      <c r="AA313" s="98">
        <f t="shared" si="218"/>
        <v>0.98819983214626028</v>
      </c>
      <c r="AB313" s="98">
        <f t="shared" si="218"/>
        <v>1.0316690401954105</v>
      </c>
      <c r="AC313" s="98">
        <f t="shared" si="218"/>
        <v>1.0515407975293729</v>
      </c>
    </row>
    <row r="314" spans="2:33" x14ac:dyDescent="0.2">
      <c r="Q314" t="s">
        <v>225</v>
      </c>
      <c r="R314" s="98">
        <f t="shared" ref="R314:AC314" si="219">AVERAGE(R298:R310)</f>
        <v>1.0905495001075036</v>
      </c>
      <c r="S314" s="98">
        <f t="shared" si="219"/>
        <v>1.1302964488155745</v>
      </c>
      <c r="T314" s="98">
        <f t="shared" si="219"/>
        <v>1.1132556757197807</v>
      </c>
      <c r="U314" s="98">
        <f t="shared" si="219"/>
        <v>1.0731819817218378</v>
      </c>
      <c r="V314" s="98">
        <f t="shared" si="219"/>
        <v>0.99643525638422337</v>
      </c>
      <c r="W314" s="98">
        <f t="shared" si="219"/>
        <v>0.91478740632935451</v>
      </c>
      <c r="X314" s="98">
        <f t="shared" si="219"/>
        <v>0.88156933042008334</v>
      </c>
      <c r="Y314" s="98">
        <f t="shared" si="219"/>
        <v>0.87692941311165085</v>
      </c>
      <c r="Z314" s="98">
        <f t="shared" si="219"/>
        <v>0.88115185186733624</v>
      </c>
      <c r="AA314" s="98">
        <f t="shared" si="219"/>
        <v>0.91321420603001424</v>
      </c>
      <c r="AB314" s="98">
        <f t="shared" si="219"/>
        <v>1.0155038181364267</v>
      </c>
      <c r="AC314" s="98">
        <f t="shared" si="219"/>
        <v>1.1131251113562153</v>
      </c>
    </row>
    <row r="315" spans="2:33" x14ac:dyDescent="0.2">
      <c r="Q315" s="259" t="s">
        <v>224</v>
      </c>
      <c r="R315" s="262">
        <f t="shared" ref="R315:AC315" si="220">AVERAGE(R278:R300)</f>
        <v>0.97406835702281391</v>
      </c>
      <c r="S315" s="262">
        <f t="shared" si="220"/>
        <v>1.0233654604592191</v>
      </c>
      <c r="T315" s="262">
        <f t="shared" si="220"/>
        <v>1.0632888109304923</v>
      </c>
      <c r="U315" s="262">
        <f t="shared" si="220"/>
        <v>1.0688707434310505</v>
      </c>
      <c r="V315" s="262">
        <f t="shared" si="220"/>
        <v>1.0262427145039199</v>
      </c>
      <c r="W315" s="262">
        <f t="shared" si="220"/>
        <v>0.96671088636310432</v>
      </c>
      <c r="X315" s="262">
        <f t="shared" si="220"/>
        <v>0.93959893508081194</v>
      </c>
      <c r="Y315" s="262">
        <f t="shared" si="220"/>
        <v>0.92875131818681111</v>
      </c>
      <c r="Z315" s="262">
        <f t="shared" si="220"/>
        <v>0.92990184770378126</v>
      </c>
      <c r="AA315" s="262">
        <f t="shared" si="220"/>
        <v>0.98719821918644801</v>
      </c>
      <c r="AB315" s="262">
        <f t="shared" si="220"/>
        <v>1.035041490971325</v>
      </c>
      <c r="AC315" s="262">
        <f t="shared" si="220"/>
        <v>1.0569612161602218</v>
      </c>
    </row>
    <row r="316" spans="2:33" x14ac:dyDescent="0.2">
      <c r="Q316" t="s">
        <v>226</v>
      </c>
      <c r="R316" s="262">
        <f>AVERAGE(R302:R311)</f>
        <v>1.1341006650008529</v>
      </c>
      <c r="S316" s="262">
        <f t="shared" ref="S316:U316" si="221">AVERAGE(S302:S311)</f>
        <v>1.1635920094852001</v>
      </c>
      <c r="T316" s="262">
        <f t="shared" si="221"/>
        <v>1.1236862927340892</v>
      </c>
      <c r="U316" s="262">
        <f t="shared" si="221"/>
        <v>1.0752579083611289</v>
      </c>
      <c r="V316" s="262">
        <f>AVERAGE(V302:V310)</f>
        <v>0.99764126055849722</v>
      </c>
      <c r="W316" s="262">
        <f t="shared" ref="W316:AC316" si="222">AVERAGE(W302:W310)</f>
        <v>0.90644917450502327</v>
      </c>
      <c r="X316" s="262">
        <f t="shared" si="222"/>
        <v>0.86869600511050216</v>
      </c>
      <c r="Y316" s="262">
        <f t="shared" si="222"/>
        <v>0.86577780066911236</v>
      </c>
      <c r="Z316" s="262">
        <f t="shared" si="222"/>
        <v>0.87181161411376129</v>
      </c>
      <c r="AA316" s="262">
        <f t="shared" si="222"/>
        <v>0.89151928118035118</v>
      </c>
      <c r="AB316" s="262">
        <f t="shared" si="222"/>
        <v>0.96076599335225232</v>
      </c>
      <c r="AC316" s="262">
        <f t="shared" si="222"/>
        <v>1.0855201198646434</v>
      </c>
    </row>
    <row r="317" spans="2:33" x14ac:dyDescent="0.2">
      <c r="Q317" s="51" t="s">
        <v>300</v>
      </c>
      <c r="R317" s="352">
        <f>AVERAGE(R278:R308)</f>
        <v>1.0155474581901716</v>
      </c>
      <c r="S317" s="352">
        <f t="shared" ref="S317:AC317" si="223">AVERAGE(S278:S308)</f>
        <v>1.0631502721671751</v>
      </c>
      <c r="T317" s="352">
        <f t="shared" si="223"/>
        <v>1.0838625656198309</v>
      </c>
      <c r="U317" s="352">
        <f t="shared" si="223"/>
        <v>1.0718694604640759</v>
      </c>
      <c r="V317" s="352">
        <f t="shared" si="223"/>
        <v>1.0190859281602345</v>
      </c>
      <c r="W317" s="352">
        <f t="shared" si="223"/>
        <v>0.9490360712889927</v>
      </c>
      <c r="X317" s="352">
        <f t="shared" si="223"/>
        <v>0.91972159878364423</v>
      </c>
      <c r="Y317" s="352">
        <f t="shared" si="223"/>
        <v>0.91337424960810987</v>
      </c>
      <c r="Z317" s="352">
        <f t="shared" si="223"/>
        <v>0.9118495461160997</v>
      </c>
      <c r="AA317" s="352">
        <f t="shared" si="223"/>
        <v>0.95822551189837879</v>
      </c>
      <c r="AB317" s="352">
        <f t="shared" si="223"/>
        <v>1.023883207544251</v>
      </c>
      <c r="AC317" s="352">
        <f t="shared" si="223"/>
        <v>1.0703941301590352</v>
      </c>
    </row>
    <row r="318" spans="2:33" x14ac:dyDescent="0.2">
      <c r="Q318" s="45" t="s">
        <v>336</v>
      </c>
      <c r="R318" s="352">
        <f>AVERAGE(R310:R311)</f>
        <v>1.1120518061929165</v>
      </c>
      <c r="S318" s="352">
        <f t="shared" ref="S318:U318" si="224">AVERAGE(S310:S311)</f>
        <v>1.0950410979120793</v>
      </c>
      <c r="T318" s="352">
        <f t="shared" si="224"/>
        <v>1.0165646777616475</v>
      </c>
      <c r="U318" s="352">
        <f t="shared" si="224"/>
        <v>1.0298823765991254</v>
      </c>
      <c r="V318" s="352">
        <f>AVERAGE(V310)</f>
        <v>1.0080057978805019</v>
      </c>
      <c r="W318" s="352">
        <f t="shared" ref="W318:AC318" si="225">AVERAGE(W310)</f>
        <v>0.91895681934677709</v>
      </c>
      <c r="X318" s="352">
        <f t="shared" si="225"/>
        <v>0.87387400445821539</v>
      </c>
      <c r="Y318" s="352">
        <f t="shared" si="225"/>
        <v>0.84559545225718713</v>
      </c>
      <c r="Z318" s="352">
        <f t="shared" si="225"/>
        <v>0.88071482685887248</v>
      </c>
      <c r="AA318" s="352">
        <f t="shared" si="225"/>
        <v>0.92527114120750031</v>
      </c>
      <c r="AB318" s="352">
        <f t="shared" si="225"/>
        <v>0.97053012611756195</v>
      </c>
      <c r="AC318" s="352">
        <f t="shared" si="225"/>
        <v>1.0699719149418447</v>
      </c>
    </row>
  </sheetData>
  <mergeCells count="8">
    <mergeCell ref="B142:AC142"/>
    <mergeCell ref="B188:AC188"/>
    <mergeCell ref="B230:AC230"/>
    <mergeCell ref="B275:AC275"/>
    <mergeCell ref="A1:Q1"/>
    <mergeCell ref="B4:AC4"/>
    <mergeCell ref="B49:AC49"/>
    <mergeCell ref="B95:AC95"/>
  </mergeCells>
  <pageMargins left="0.7" right="0.7" top="0.75" bottom="0.75" header="0.3" footer="0.3"/>
  <pageSetup orientation="portrait" r:id="rId8"/>
  <customProperties>
    <customPr name="_pios_id" r:id="rId9"/>
    <customPr name="EpmWorksheetKeyString_GUID" r:id="rId10"/>
  </customProperties>
  <drawing r:id="rId11"/>
  <legacyDrawing r:id="rId1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321"/>
  <sheetViews>
    <sheetView showGridLines="0" workbookViewId="0">
      <pane xSplit="2" ySplit="1" topLeftCell="C790" activePane="bottomRight" state="frozen"/>
      <selection activeCell="D40" sqref="D40"/>
      <selection pane="topRight" activeCell="D40" sqref="D40"/>
      <selection pane="bottomLeft" activeCell="D40" sqref="D40"/>
      <selection pane="bottomRight" activeCell="E808" sqref="E808"/>
    </sheetView>
  </sheetViews>
  <sheetFormatPr defaultRowHeight="12.75" x14ac:dyDescent="0.2"/>
  <cols>
    <col min="1" max="1" width="12.5703125" customWidth="1"/>
    <col min="2" max="2" width="9.140625" customWidth="1"/>
    <col min="3" max="3" width="12.140625" style="104" bestFit="1" customWidth="1"/>
    <col min="4" max="4" width="9.5703125" bestFit="1" customWidth="1"/>
    <col min="5" max="5" width="12.5703125" style="104" bestFit="1" customWidth="1"/>
    <col min="6" max="7" width="12.5703125" style="104" customWidth="1"/>
    <col min="8" max="8" width="31.85546875" style="104" customWidth="1"/>
    <col min="9" max="11" width="12.5703125" style="104" customWidth="1"/>
    <col min="12" max="12" width="9.140625" style="104" customWidth="1"/>
  </cols>
  <sheetData>
    <row r="1" spans="1:15" ht="23.25" x14ac:dyDescent="0.35">
      <c r="A1" t="s">
        <v>0</v>
      </c>
      <c r="B1" t="s">
        <v>1</v>
      </c>
      <c r="C1" s="205" t="s">
        <v>9</v>
      </c>
      <c r="D1" s="8" t="s">
        <v>10</v>
      </c>
      <c r="H1" s="264" t="s">
        <v>218</v>
      </c>
      <c r="I1" s="93" t="s">
        <v>186</v>
      </c>
      <c r="J1" s="251" t="s">
        <v>187</v>
      </c>
    </row>
    <row r="2" spans="1:15" ht="23.25" x14ac:dyDescent="0.35">
      <c r="A2">
        <v>1990</v>
      </c>
      <c r="B2">
        <v>1</v>
      </c>
      <c r="C2" s="270">
        <v>127.4</v>
      </c>
      <c r="D2" s="1">
        <f t="shared" ref="D2:D33" si="0">C2/$C$2</f>
        <v>1</v>
      </c>
      <c r="E2" s="107"/>
      <c r="F2" s="107"/>
      <c r="G2" s="107"/>
      <c r="H2" s="265" t="s">
        <v>228</v>
      </c>
      <c r="I2" s="227">
        <f>C2</f>
        <v>127.4</v>
      </c>
      <c r="J2" s="252">
        <f>I2/$I$2</f>
        <v>1</v>
      </c>
      <c r="K2" s="107"/>
      <c r="L2" s="108"/>
      <c r="N2" s="6" t="s">
        <v>233</v>
      </c>
    </row>
    <row r="3" spans="1:15" x14ac:dyDescent="0.2">
      <c r="A3">
        <v>1990</v>
      </c>
      <c r="B3">
        <v>2</v>
      </c>
      <c r="C3" s="270">
        <v>128</v>
      </c>
      <c r="D3" s="1">
        <f t="shared" si="0"/>
        <v>1.0047095761381475</v>
      </c>
      <c r="E3" s="107"/>
      <c r="F3" s="107"/>
      <c r="G3" s="107"/>
      <c r="H3" s="107"/>
      <c r="I3" s="227">
        <f t="shared" ref="I3:I66" si="1">C3</f>
        <v>128</v>
      </c>
      <c r="J3" s="252">
        <f t="shared" ref="J3:J66" si="2">I3/$I$2</f>
        <v>1.0047095761381475</v>
      </c>
      <c r="K3" s="107"/>
      <c r="L3" s="108"/>
      <c r="N3" s="48" t="s">
        <v>232</v>
      </c>
    </row>
    <row r="4" spans="1:15" x14ac:dyDescent="0.2">
      <c r="A4">
        <v>1990</v>
      </c>
      <c r="B4">
        <v>3</v>
      </c>
      <c r="C4" s="270">
        <v>128.69999999999999</v>
      </c>
      <c r="D4" s="1">
        <f t="shared" si="0"/>
        <v>1.010204081632653</v>
      </c>
      <c r="E4" s="107"/>
      <c r="F4" s="107"/>
      <c r="G4" s="107"/>
      <c r="H4" s="107"/>
      <c r="I4" s="227">
        <f t="shared" si="1"/>
        <v>128.69999999999999</v>
      </c>
      <c r="J4" s="252">
        <f t="shared" si="2"/>
        <v>1.010204081632653</v>
      </c>
      <c r="K4" s="107"/>
      <c r="L4" s="108"/>
      <c r="N4" s="8" t="s">
        <v>23</v>
      </c>
      <c r="O4" t="s">
        <v>24</v>
      </c>
    </row>
    <row r="5" spans="1:15" x14ac:dyDescent="0.2">
      <c r="A5">
        <v>1990</v>
      </c>
      <c r="B5">
        <v>4</v>
      </c>
      <c r="C5" s="270">
        <v>128.9</v>
      </c>
      <c r="D5" s="1">
        <f t="shared" si="0"/>
        <v>1.0117739403453689</v>
      </c>
      <c r="E5" s="107"/>
      <c r="F5" s="107"/>
      <c r="G5" s="107"/>
      <c r="H5" s="256" t="s">
        <v>222</v>
      </c>
      <c r="I5" s="227">
        <f t="shared" si="1"/>
        <v>128.9</v>
      </c>
      <c r="J5" s="252">
        <f t="shared" si="2"/>
        <v>1.0117739403453689</v>
      </c>
      <c r="K5" s="107"/>
      <c r="L5" s="108"/>
    </row>
    <row r="6" spans="1:15" x14ac:dyDescent="0.2">
      <c r="A6">
        <v>1990</v>
      </c>
      <c r="B6">
        <v>5</v>
      </c>
      <c r="C6" s="270">
        <v>129.19999999999999</v>
      </c>
      <c r="D6" s="1">
        <f t="shared" si="0"/>
        <v>1.0141287284144425</v>
      </c>
      <c r="E6" s="107"/>
      <c r="F6" s="107"/>
      <c r="G6" s="107"/>
      <c r="H6" s="256" t="s">
        <v>219</v>
      </c>
      <c r="I6" s="227">
        <f t="shared" si="1"/>
        <v>129.19999999999999</v>
      </c>
      <c r="J6" s="252">
        <f t="shared" si="2"/>
        <v>1.0141287284144425</v>
      </c>
      <c r="K6" s="107"/>
      <c r="L6" s="108"/>
    </row>
    <row r="7" spans="1:15" x14ac:dyDescent="0.2">
      <c r="A7">
        <v>1990</v>
      </c>
      <c r="B7">
        <v>6</v>
      </c>
      <c r="C7" s="270">
        <v>129.9</v>
      </c>
      <c r="D7" s="1">
        <f t="shared" si="0"/>
        <v>1.0196232339089482</v>
      </c>
      <c r="E7" s="107"/>
      <c r="F7" s="107"/>
      <c r="G7" s="107"/>
      <c r="H7" s="256" t="s">
        <v>220</v>
      </c>
      <c r="I7" s="227">
        <f t="shared" si="1"/>
        <v>129.9</v>
      </c>
      <c r="J7" s="252">
        <f t="shared" si="2"/>
        <v>1.0196232339089482</v>
      </c>
      <c r="K7" s="107"/>
      <c r="L7" s="108"/>
    </row>
    <row r="8" spans="1:15" x14ac:dyDescent="0.2">
      <c r="A8">
        <v>1990</v>
      </c>
      <c r="B8">
        <v>7</v>
      </c>
      <c r="C8" s="270">
        <v>130.4</v>
      </c>
      <c r="D8" s="1">
        <f t="shared" si="0"/>
        <v>1.0235478806907379</v>
      </c>
      <c r="E8" s="107"/>
      <c r="F8" s="107"/>
      <c r="G8" s="107"/>
      <c r="H8" s="256" t="s">
        <v>221</v>
      </c>
      <c r="I8" s="227">
        <f t="shared" si="1"/>
        <v>130.4</v>
      </c>
      <c r="J8" s="252">
        <f t="shared" si="2"/>
        <v>1.0235478806907379</v>
      </c>
      <c r="K8" s="107"/>
      <c r="L8" s="108"/>
    </row>
    <row r="9" spans="1:15" x14ac:dyDescent="0.2">
      <c r="A9">
        <v>1990</v>
      </c>
      <c r="B9">
        <v>8</v>
      </c>
      <c r="C9" s="270">
        <v>131.6</v>
      </c>
      <c r="D9" s="1">
        <f t="shared" si="0"/>
        <v>1.0329670329670328</v>
      </c>
      <c r="E9" s="107"/>
      <c r="F9" s="107"/>
      <c r="G9" s="107"/>
      <c r="H9" s="255"/>
      <c r="I9" s="227">
        <f t="shared" si="1"/>
        <v>131.6</v>
      </c>
      <c r="J9" s="252">
        <f t="shared" si="2"/>
        <v>1.0329670329670328</v>
      </c>
      <c r="K9" s="107"/>
      <c r="L9" s="108"/>
    </row>
    <row r="10" spans="1:15" ht="15.75" x14ac:dyDescent="0.25">
      <c r="A10">
        <v>1990</v>
      </c>
      <c r="B10">
        <v>9</v>
      </c>
      <c r="C10" s="270">
        <v>132.69999999999999</v>
      </c>
      <c r="D10" s="1">
        <f t="shared" si="0"/>
        <v>1.0416012558869701</v>
      </c>
      <c r="E10" s="107"/>
      <c r="F10" s="107"/>
      <c r="G10" s="107"/>
      <c r="H10" s="266" t="s">
        <v>337</v>
      </c>
      <c r="I10" s="227">
        <f t="shared" si="1"/>
        <v>132.69999999999999</v>
      </c>
      <c r="J10" s="252">
        <f t="shared" si="2"/>
        <v>1.0416012558869701</v>
      </c>
      <c r="K10" s="107"/>
      <c r="L10" s="108"/>
    </row>
    <row r="11" spans="1:15" x14ac:dyDescent="0.2">
      <c r="A11">
        <v>1990</v>
      </c>
      <c r="B11">
        <v>10</v>
      </c>
      <c r="C11" s="270">
        <v>133.5</v>
      </c>
      <c r="D11" s="1">
        <f t="shared" si="0"/>
        <v>1.0478806907378335</v>
      </c>
      <c r="E11" s="107"/>
      <c r="F11" s="107"/>
      <c r="G11" s="107"/>
      <c r="H11" s="267" t="s">
        <v>229</v>
      </c>
      <c r="I11" s="227">
        <f t="shared" si="1"/>
        <v>133.5</v>
      </c>
      <c r="J11" s="252">
        <f t="shared" si="2"/>
        <v>1.0478806907378335</v>
      </c>
      <c r="K11" s="107"/>
      <c r="L11" s="108"/>
    </row>
    <row r="12" spans="1:15" x14ac:dyDescent="0.2">
      <c r="A12">
        <v>1990</v>
      </c>
      <c r="B12">
        <v>11</v>
      </c>
      <c r="C12" s="270">
        <v>133.80000000000001</v>
      </c>
      <c r="D12" s="1">
        <f t="shared" si="0"/>
        <v>1.0502354788069075</v>
      </c>
      <c r="E12" s="107"/>
      <c r="F12" s="107"/>
      <c r="G12" s="107"/>
      <c r="H12" s="267" t="s">
        <v>230</v>
      </c>
      <c r="I12" s="227">
        <f t="shared" si="1"/>
        <v>133.80000000000001</v>
      </c>
      <c r="J12" s="252">
        <f t="shared" si="2"/>
        <v>1.0502354788069075</v>
      </c>
      <c r="K12" s="107"/>
      <c r="L12" s="108"/>
    </row>
    <row r="13" spans="1:15" x14ac:dyDescent="0.2">
      <c r="A13">
        <v>1990</v>
      </c>
      <c r="B13">
        <v>12</v>
      </c>
      <c r="C13" s="270">
        <v>133.80000000000001</v>
      </c>
      <c r="D13" s="1">
        <f t="shared" si="0"/>
        <v>1.0502354788069075</v>
      </c>
      <c r="E13" s="107"/>
      <c r="F13" s="107"/>
      <c r="G13" s="107"/>
      <c r="H13" s="107"/>
      <c r="I13" s="227">
        <f t="shared" si="1"/>
        <v>133.80000000000001</v>
      </c>
      <c r="J13" s="252">
        <f t="shared" si="2"/>
        <v>1.0502354788069075</v>
      </c>
      <c r="K13" s="107"/>
      <c r="L13" s="108"/>
    </row>
    <row r="14" spans="1:15" x14ac:dyDescent="0.2">
      <c r="A14">
        <v>1991</v>
      </c>
      <c r="B14">
        <v>1</v>
      </c>
      <c r="C14" s="270">
        <v>134.6</v>
      </c>
      <c r="D14" s="1">
        <f t="shared" si="0"/>
        <v>1.0565149136577707</v>
      </c>
      <c r="E14" s="140">
        <f t="shared" ref="E14:E77" si="3">C14/C2-1</f>
        <v>5.6514913657770727E-2</v>
      </c>
      <c r="F14" s="107"/>
      <c r="G14" s="107"/>
      <c r="H14" s="107"/>
      <c r="I14" s="227">
        <f t="shared" si="1"/>
        <v>134.6</v>
      </c>
      <c r="J14" s="252">
        <f t="shared" si="2"/>
        <v>1.0565149136577707</v>
      </c>
      <c r="K14" s="140">
        <f t="shared" ref="K14:K77" si="4">I14/I2-1</f>
        <v>5.6514913657770727E-2</v>
      </c>
      <c r="L14" s="108"/>
    </row>
    <row r="15" spans="1:15" x14ac:dyDescent="0.2">
      <c r="A15">
        <v>1991</v>
      </c>
      <c r="B15">
        <v>2</v>
      </c>
      <c r="C15" s="270">
        <v>134.80000000000001</v>
      </c>
      <c r="D15" s="1">
        <f t="shared" si="0"/>
        <v>1.0580847723704867</v>
      </c>
      <c r="E15" s="140">
        <f t="shared" si="3"/>
        <v>5.3125000000000089E-2</v>
      </c>
      <c r="F15" s="107"/>
      <c r="G15" s="107"/>
      <c r="H15" s="107"/>
      <c r="I15" s="227">
        <f t="shared" si="1"/>
        <v>134.80000000000001</v>
      </c>
      <c r="J15" s="252">
        <f t="shared" si="2"/>
        <v>1.0580847723704867</v>
      </c>
      <c r="K15" s="140">
        <f t="shared" si="4"/>
        <v>5.3125000000000089E-2</v>
      </c>
      <c r="L15" s="108"/>
    </row>
    <row r="16" spans="1:15" x14ac:dyDescent="0.2">
      <c r="A16">
        <v>1991</v>
      </c>
      <c r="B16">
        <v>3</v>
      </c>
      <c r="C16" s="270">
        <v>135</v>
      </c>
      <c r="D16" s="1">
        <f t="shared" si="0"/>
        <v>1.0596546310832025</v>
      </c>
      <c r="E16" s="140">
        <f t="shared" si="3"/>
        <v>4.8951048951048959E-2</v>
      </c>
      <c r="F16" s="107"/>
      <c r="G16" s="107"/>
      <c r="H16" s="107"/>
      <c r="I16" s="227">
        <f t="shared" si="1"/>
        <v>135</v>
      </c>
      <c r="J16" s="252">
        <f t="shared" si="2"/>
        <v>1.0596546310832025</v>
      </c>
      <c r="K16" s="140">
        <f t="shared" si="4"/>
        <v>4.8951048951048959E-2</v>
      </c>
      <c r="L16" s="108"/>
    </row>
    <row r="17" spans="1:20" x14ac:dyDescent="0.2">
      <c r="A17">
        <v>1991</v>
      </c>
      <c r="B17">
        <v>4</v>
      </c>
      <c r="C17" s="270">
        <v>135.19999999999999</v>
      </c>
      <c r="D17" s="1">
        <f t="shared" si="0"/>
        <v>1.0612244897959182</v>
      </c>
      <c r="E17" s="140">
        <f t="shared" si="3"/>
        <v>4.8875096974398735E-2</v>
      </c>
      <c r="F17" s="107"/>
      <c r="G17" s="107"/>
      <c r="H17" s="107"/>
      <c r="I17" s="227">
        <f t="shared" si="1"/>
        <v>135.19999999999999</v>
      </c>
      <c r="J17" s="252">
        <f t="shared" si="2"/>
        <v>1.0612244897959182</v>
      </c>
      <c r="K17" s="140">
        <f t="shared" si="4"/>
        <v>4.8875096974398735E-2</v>
      </c>
      <c r="L17" s="108"/>
    </row>
    <row r="18" spans="1:20" x14ac:dyDescent="0.2">
      <c r="A18">
        <v>1991</v>
      </c>
      <c r="B18">
        <v>5</v>
      </c>
      <c r="C18" s="270">
        <v>135.6</v>
      </c>
      <c r="D18" s="1">
        <f t="shared" si="0"/>
        <v>1.0643642072213499</v>
      </c>
      <c r="E18" s="140">
        <f t="shared" si="3"/>
        <v>4.9535603715170407E-2</v>
      </c>
      <c r="F18" s="107"/>
      <c r="G18" s="107"/>
      <c r="H18" s="107"/>
      <c r="I18" s="227">
        <f t="shared" si="1"/>
        <v>135.6</v>
      </c>
      <c r="J18" s="252">
        <f t="shared" si="2"/>
        <v>1.0643642072213499</v>
      </c>
      <c r="K18" s="140">
        <f t="shared" si="4"/>
        <v>4.9535603715170407E-2</v>
      </c>
      <c r="L18" s="108"/>
    </row>
    <row r="19" spans="1:20" x14ac:dyDescent="0.2">
      <c r="A19">
        <v>1991</v>
      </c>
      <c r="B19">
        <v>6</v>
      </c>
      <c r="C19" s="270">
        <v>136</v>
      </c>
      <c r="D19" s="1">
        <f t="shared" si="0"/>
        <v>1.0675039246467817</v>
      </c>
      <c r="E19" s="140">
        <f t="shared" si="3"/>
        <v>4.6959199384141614E-2</v>
      </c>
      <c r="F19" s="107"/>
      <c r="G19" s="107"/>
      <c r="H19" s="107"/>
      <c r="I19" s="227">
        <f t="shared" si="1"/>
        <v>136</v>
      </c>
      <c r="J19" s="252">
        <f t="shared" si="2"/>
        <v>1.0675039246467817</v>
      </c>
      <c r="K19" s="140">
        <f t="shared" si="4"/>
        <v>4.6959199384141614E-2</v>
      </c>
      <c r="L19" s="108"/>
    </row>
    <row r="20" spans="1:20" x14ac:dyDescent="0.2">
      <c r="A20">
        <v>1991</v>
      </c>
      <c r="B20">
        <v>7</v>
      </c>
      <c r="C20" s="270">
        <v>136.19999999999999</v>
      </c>
      <c r="D20" s="1">
        <f t="shared" si="0"/>
        <v>1.0690737833594974</v>
      </c>
      <c r="E20" s="140">
        <f t="shared" si="3"/>
        <v>4.4478527607361817E-2</v>
      </c>
      <c r="F20" s="107"/>
      <c r="G20" s="107"/>
      <c r="H20" s="107"/>
      <c r="I20" s="227">
        <f t="shared" si="1"/>
        <v>136.19999999999999</v>
      </c>
      <c r="J20" s="252">
        <f t="shared" si="2"/>
        <v>1.0690737833594974</v>
      </c>
      <c r="K20" s="140">
        <f t="shared" si="4"/>
        <v>4.4478527607361817E-2</v>
      </c>
      <c r="L20" s="108"/>
    </row>
    <row r="21" spans="1:20" x14ac:dyDescent="0.2">
      <c r="A21">
        <v>1991</v>
      </c>
      <c r="B21">
        <v>8</v>
      </c>
      <c r="C21" s="270">
        <v>136.6</v>
      </c>
      <c r="D21" s="1">
        <f t="shared" si="0"/>
        <v>1.0722135007849292</v>
      </c>
      <c r="E21" s="140">
        <f t="shared" si="3"/>
        <v>3.7993920972644313E-2</v>
      </c>
      <c r="F21" s="107"/>
      <c r="G21" s="107"/>
      <c r="H21" s="107"/>
      <c r="I21" s="227">
        <f t="shared" si="1"/>
        <v>136.6</v>
      </c>
      <c r="J21" s="252">
        <f t="shared" si="2"/>
        <v>1.0722135007849292</v>
      </c>
      <c r="K21" s="140">
        <f t="shared" si="4"/>
        <v>3.7993920972644313E-2</v>
      </c>
      <c r="L21" s="108"/>
      <c r="N21" s="31"/>
      <c r="O21" s="31"/>
      <c r="P21" s="31"/>
      <c r="Q21" s="31"/>
      <c r="R21" s="31"/>
      <c r="S21" s="31"/>
      <c r="T21" s="31"/>
    </row>
    <row r="22" spans="1:20" x14ac:dyDescent="0.2">
      <c r="A22">
        <v>1991</v>
      </c>
      <c r="B22">
        <v>9</v>
      </c>
      <c r="C22" s="270">
        <v>137.19999999999999</v>
      </c>
      <c r="D22" s="1">
        <f t="shared" si="0"/>
        <v>1.0769230769230769</v>
      </c>
      <c r="E22" s="140">
        <f t="shared" si="3"/>
        <v>3.3911077618688834E-2</v>
      </c>
      <c r="F22" s="107"/>
      <c r="G22" s="107"/>
      <c r="H22" s="107"/>
      <c r="I22" s="227">
        <f t="shared" si="1"/>
        <v>137.19999999999999</v>
      </c>
      <c r="J22" s="252">
        <f t="shared" si="2"/>
        <v>1.0769230769230769</v>
      </c>
      <c r="K22" s="140">
        <f t="shared" si="4"/>
        <v>3.3911077618688834E-2</v>
      </c>
      <c r="L22" s="108"/>
    </row>
    <row r="23" spans="1:20" x14ac:dyDescent="0.2">
      <c r="A23">
        <v>1991</v>
      </c>
      <c r="B23">
        <v>10</v>
      </c>
      <c r="C23" s="270">
        <v>137.4</v>
      </c>
      <c r="D23" s="1">
        <f t="shared" si="0"/>
        <v>1.0784929356357928</v>
      </c>
      <c r="E23" s="140">
        <f t="shared" si="3"/>
        <v>2.9213483146067531E-2</v>
      </c>
      <c r="F23" s="107"/>
      <c r="G23" s="107"/>
      <c r="H23" s="107"/>
      <c r="I23" s="227">
        <f t="shared" si="1"/>
        <v>137.4</v>
      </c>
      <c r="J23" s="252">
        <f t="shared" si="2"/>
        <v>1.0784929356357928</v>
      </c>
      <c r="K23" s="140">
        <f t="shared" si="4"/>
        <v>2.9213483146067531E-2</v>
      </c>
      <c r="L23" s="108"/>
    </row>
    <row r="24" spans="1:20" x14ac:dyDescent="0.2">
      <c r="A24">
        <v>1991</v>
      </c>
      <c r="B24">
        <v>11</v>
      </c>
      <c r="C24" s="270">
        <v>137.80000000000001</v>
      </c>
      <c r="D24" s="1">
        <f t="shared" si="0"/>
        <v>1.0816326530612246</v>
      </c>
      <c r="E24" s="140">
        <f t="shared" si="3"/>
        <v>2.9895366218236186E-2</v>
      </c>
      <c r="F24" s="107"/>
      <c r="G24" s="107"/>
      <c r="H24" s="107"/>
      <c r="I24" s="227">
        <f t="shared" si="1"/>
        <v>137.80000000000001</v>
      </c>
      <c r="J24" s="252">
        <f t="shared" si="2"/>
        <v>1.0816326530612246</v>
      </c>
      <c r="K24" s="140">
        <f t="shared" si="4"/>
        <v>2.9895366218236186E-2</v>
      </c>
      <c r="L24" s="108"/>
      <c r="N24" s="32" t="s">
        <v>33</v>
      </c>
      <c r="O24" s="32"/>
      <c r="P24" s="32"/>
      <c r="Q24" s="32"/>
      <c r="R24" s="32"/>
      <c r="S24" s="32"/>
      <c r="T24" s="32"/>
    </row>
    <row r="25" spans="1:20" x14ac:dyDescent="0.2">
      <c r="A25">
        <v>1991</v>
      </c>
      <c r="B25">
        <v>12</v>
      </c>
      <c r="C25" s="270">
        <v>137.9</v>
      </c>
      <c r="D25" s="1">
        <f t="shared" si="0"/>
        <v>1.0824175824175823</v>
      </c>
      <c r="E25" s="140">
        <f t="shared" si="3"/>
        <v>3.0642750373692129E-2</v>
      </c>
      <c r="F25" s="107"/>
      <c r="G25" s="107"/>
      <c r="H25" s="107"/>
      <c r="I25" s="227">
        <f t="shared" si="1"/>
        <v>137.9</v>
      </c>
      <c r="J25" s="252">
        <f t="shared" si="2"/>
        <v>1.0824175824175823</v>
      </c>
      <c r="K25" s="140">
        <f t="shared" si="4"/>
        <v>3.0642750373692129E-2</v>
      </c>
      <c r="L25" s="108"/>
      <c r="N25" s="32" t="s">
        <v>34</v>
      </c>
      <c r="O25" s="32"/>
      <c r="P25" s="32"/>
      <c r="Q25" s="32"/>
      <c r="R25" s="32"/>
      <c r="S25" s="32"/>
      <c r="T25" s="32"/>
    </row>
    <row r="26" spans="1:20" x14ac:dyDescent="0.2">
      <c r="A26">
        <v>1992</v>
      </c>
      <c r="B26">
        <v>1</v>
      </c>
      <c r="C26" s="270">
        <v>138.1</v>
      </c>
      <c r="D26" s="1">
        <f t="shared" si="0"/>
        <v>1.0839874411302981</v>
      </c>
      <c r="E26" s="140">
        <f t="shared" si="3"/>
        <v>2.6002971768201988E-2</v>
      </c>
      <c r="F26" s="107"/>
      <c r="G26" s="107"/>
      <c r="H26" s="107"/>
      <c r="I26" s="227">
        <f t="shared" si="1"/>
        <v>138.1</v>
      </c>
      <c r="J26" s="252">
        <f t="shared" si="2"/>
        <v>1.0839874411302981</v>
      </c>
      <c r="K26" s="140">
        <f t="shared" si="4"/>
        <v>2.6002971768201988E-2</v>
      </c>
      <c r="L26" s="108"/>
      <c r="O26" s="2"/>
    </row>
    <row r="27" spans="1:20" x14ac:dyDescent="0.2">
      <c r="A27">
        <v>1992</v>
      </c>
      <c r="B27">
        <v>2</v>
      </c>
      <c r="C27" s="270">
        <v>138.6</v>
      </c>
      <c r="D27" s="1">
        <f t="shared" si="0"/>
        <v>1.0879120879120878</v>
      </c>
      <c r="E27" s="140">
        <f t="shared" si="3"/>
        <v>2.8189910979228294E-2</v>
      </c>
      <c r="F27" s="107"/>
      <c r="G27" s="107"/>
      <c r="H27" s="107"/>
      <c r="I27" s="227">
        <f t="shared" si="1"/>
        <v>138.6</v>
      </c>
      <c r="J27" s="252">
        <f t="shared" si="2"/>
        <v>1.0879120879120878</v>
      </c>
      <c r="K27" s="140">
        <f t="shared" si="4"/>
        <v>2.8189910979228294E-2</v>
      </c>
      <c r="L27" s="108"/>
      <c r="O27" s="2"/>
    </row>
    <row r="28" spans="1:20" x14ac:dyDescent="0.2">
      <c r="A28">
        <v>1992</v>
      </c>
      <c r="B28">
        <v>3</v>
      </c>
      <c r="C28" s="270">
        <v>139.30000000000001</v>
      </c>
      <c r="D28" s="1">
        <f t="shared" si="0"/>
        <v>1.0934065934065935</v>
      </c>
      <c r="E28" s="140">
        <f t="shared" si="3"/>
        <v>3.185185185185202E-2</v>
      </c>
      <c r="F28" s="107"/>
      <c r="G28" s="107"/>
      <c r="H28" s="107"/>
      <c r="I28" s="227">
        <f t="shared" si="1"/>
        <v>139.30000000000001</v>
      </c>
      <c r="J28" s="252">
        <f t="shared" si="2"/>
        <v>1.0934065934065935</v>
      </c>
      <c r="K28" s="140">
        <f t="shared" si="4"/>
        <v>3.185185185185202E-2</v>
      </c>
      <c r="L28" s="108"/>
      <c r="O28" s="2"/>
    </row>
    <row r="29" spans="1:20" x14ac:dyDescent="0.2">
      <c r="A29">
        <v>1992</v>
      </c>
      <c r="B29">
        <v>4</v>
      </c>
      <c r="C29" s="270">
        <v>139.5</v>
      </c>
      <c r="D29" s="1">
        <f t="shared" si="0"/>
        <v>1.0949764521193093</v>
      </c>
      <c r="E29" s="140">
        <f t="shared" si="3"/>
        <v>3.1804733727810675E-2</v>
      </c>
      <c r="F29" s="107"/>
      <c r="G29" s="107"/>
      <c r="H29" s="107"/>
      <c r="I29" s="227">
        <f t="shared" si="1"/>
        <v>139.5</v>
      </c>
      <c r="J29" s="252">
        <f t="shared" si="2"/>
        <v>1.0949764521193093</v>
      </c>
      <c r="K29" s="140">
        <f t="shared" si="4"/>
        <v>3.1804733727810675E-2</v>
      </c>
      <c r="L29" s="108"/>
      <c r="O29" s="2"/>
    </row>
    <row r="30" spans="1:20" x14ac:dyDescent="0.2">
      <c r="A30">
        <v>1992</v>
      </c>
      <c r="B30">
        <v>5</v>
      </c>
      <c r="C30" s="270">
        <v>139.69999999999999</v>
      </c>
      <c r="D30" s="1">
        <f t="shared" si="0"/>
        <v>1.096546310832025</v>
      </c>
      <c r="E30" s="140">
        <f t="shared" si="3"/>
        <v>3.0235988200590036E-2</v>
      </c>
      <c r="F30" s="107"/>
      <c r="G30" s="107"/>
      <c r="H30" s="107"/>
      <c r="I30" s="227">
        <f t="shared" si="1"/>
        <v>139.69999999999999</v>
      </c>
      <c r="J30" s="252">
        <f t="shared" si="2"/>
        <v>1.096546310832025</v>
      </c>
      <c r="K30" s="140">
        <f t="shared" si="4"/>
        <v>3.0235988200590036E-2</v>
      </c>
      <c r="L30" s="108"/>
      <c r="O30" s="2"/>
    </row>
    <row r="31" spans="1:20" x14ac:dyDescent="0.2">
      <c r="A31">
        <v>1992</v>
      </c>
      <c r="B31">
        <v>6</v>
      </c>
      <c r="C31" s="270">
        <v>140.19999999999999</v>
      </c>
      <c r="D31" s="1">
        <f t="shared" si="0"/>
        <v>1.1004709576138145</v>
      </c>
      <c r="E31" s="140">
        <f t="shared" si="3"/>
        <v>3.0882352941176361E-2</v>
      </c>
      <c r="F31" s="107"/>
      <c r="G31" s="107"/>
      <c r="H31" s="107"/>
      <c r="I31" s="227">
        <f t="shared" si="1"/>
        <v>140.19999999999999</v>
      </c>
      <c r="J31" s="252">
        <f t="shared" si="2"/>
        <v>1.1004709576138145</v>
      </c>
      <c r="K31" s="140">
        <f t="shared" si="4"/>
        <v>3.0882352941176361E-2</v>
      </c>
      <c r="L31" s="108"/>
      <c r="O31" s="2"/>
    </row>
    <row r="32" spans="1:20" x14ac:dyDescent="0.2">
      <c r="A32">
        <v>1992</v>
      </c>
      <c r="B32">
        <v>7</v>
      </c>
      <c r="C32" s="270">
        <v>140.5</v>
      </c>
      <c r="D32" s="1">
        <f t="shared" si="0"/>
        <v>1.1028257456828885</v>
      </c>
      <c r="E32" s="140">
        <f t="shared" si="3"/>
        <v>3.1571218795888534E-2</v>
      </c>
      <c r="F32" s="107"/>
      <c r="G32" s="107"/>
      <c r="H32" s="107"/>
      <c r="I32" s="227">
        <f t="shared" si="1"/>
        <v>140.5</v>
      </c>
      <c r="J32" s="252">
        <f t="shared" si="2"/>
        <v>1.1028257456828885</v>
      </c>
      <c r="K32" s="140">
        <f t="shared" si="4"/>
        <v>3.1571218795888534E-2</v>
      </c>
      <c r="L32" s="108"/>
      <c r="O32" s="2"/>
    </row>
    <row r="33" spans="1:15" x14ac:dyDescent="0.2">
      <c r="A33">
        <v>1992</v>
      </c>
      <c r="B33">
        <v>8</v>
      </c>
      <c r="C33" s="270">
        <v>140.9</v>
      </c>
      <c r="D33" s="1">
        <f t="shared" si="0"/>
        <v>1.1059654631083202</v>
      </c>
      <c r="E33" s="140">
        <f t="shared" si="3"/>
        <v>3.1478770131771583E-2</v>
      </c>
      <c r="F33" s="107"/>
      <c r="G33" s="107"/>
      <c r="H33" s="107"/>
      <c r="I33" s="227">
        <f t="shared" si="1"/>
        <v>140.9</v>
      </c>
      <c r="J33" s="252">
        <f t="shared" si="2"/>
        <v>1.1059654631083202</v>
      </c>
      <c r="K33" s="140">
        <f t="shared" si="4"/>
        <v>3.1478770131771583E-2</v>
      </c>
      <c r="L33" s="108"/>
      <c r="O33" s="2"/>
    </row>
    <row r="34" spans="1:15" x14ac:dyDescent="0.2">
      <c r="A34">
        <v>1992</v>
      </c>
      <c r="B34">
        <v>9</v>
      </c>
      <c r="C34" s="270">
        <v>141.30000000000001</v>
      </c>
      <c r="D34" s="1">
        <f t="shared" ref="D34:D65" si="5">C34/$C$2</f>
        <v>1.109105180533752</v>
      </c>
      <c r="E34" s="140">
        <f t="shared" si="3"/>
        <v>2.9883381924198371E-2</v>
      </c>
      <c r="F34" s="107"/>
      <c r="G34" s="107"/>
      <c r="H34" s="107"/>
      <c r="I34" s="227">
        <f t="shared" si="1"/>
        <v>141.30000000000001</v>
      </c>
      <c r="J34" s="252">
        <f t="shared" si="2"/>
        <v>1.109105180533752</v>
      </c>
      <c r="K34" s="140">
        <f t="shared" si="4"/>
        <v>2.9883381924198371E-2</v>
      </c>
      <c r="L34" s="108"/>
      <c r="O34" s="2"/>
    </row>
    <row r="35" spans="1:15" x14ac:dyDescent="0.2">
      <c r="A35">
        <v>1992</v>
      </c>
      <c r="B35">
        <v>10</v>
      </c>
      <c r="C35" s="270">
        <v>141.80000000000001</v>
      </c>
      <c r="D35" s="1">
        <f t="shared" si="5"/>
        <v>1.1130298273155417</v>
      </c>
      <c r="E35" s="140">
        <f t="shared" si="3"/>
        <v>3.2023289665211063E-2</v>
      </c>
      <c r="F35" s="107"/>
      <c r="G35" s="107"/>
      <c r="H35" s="107"/>
      <c r="I35" s="227">
        <f t="shared" si="1"/>
        <v>141.80000000000001</v>
      </c>
      <c r="J35" s="252">
        <f t="shared" si="2"/>
        <v>1.1130298273155417</v>
      </c>
      <c r="K35" s="140">
        <f t="shared" si="4"/>
        <v>3.2023289665211063E-2</v>
      </c>
      <c r="L35" s="108"/>
      <c r="O35" s="2"/>
    </row>
    <row r="36" spans="1:15" x14ac:dyDescent="0.2">
      <c r="A36">
        <v>1992</v>
      </c>
      <c r="B36">
        <v>11</v>
      </c>
      <c r="C36" s="270">
        <v>142</v>
      </c>
      <c r="D36" s="1">
        <f t="shared" si="5"/>
        <v>1.1145996860282574</v>
      </c>
      <c r="E36" s="140">
        <f t="shared" si="3"/>
        <v>3.0478955007256836E-2</v>
      </c>
      <c r="F36" s="107"/>
      <c r="G36" s="107"/>
      <c r="H36" s="107"/>
      <c r="I36" s="227">
        <f t="shared" si="1"/>
        <v>142</v>
      </c>
      <c r="J36" s="252">
        <f t="shared" si="2"/>
        <v>1.1145996860282574</v>
      </c>
      <c r="K36" s="140">
        <f t="shared" si="4"/>
        <v>3.0478955007256836E-2</v>
      </c>
      <c r="L36" s="108"/>
      <c r="O36" s="2"/>
    </row>
    <row r="37" spans="1:15" x14ac:dyDescent="0.2">
      <c r="A37">
        <v>1992</v>
      </c>
      <c r="B37">
        <v>12</v>
      </c>
      <c r="C37" s="270">
        <v>141.9</v>
      </c>
      <c r="D37" s="1">
        <f t="shared" si="5"/>
        <v>1.1138147566718994</v>
      </c>
      <c r="E37" s="140">
        <f t="shared" si="3"/>
        <v>2.9006526468455363E-2</v>
      </c>
      <c r="F37" s="107"/>
      <c r="G37" s="107"/>
      <c r="H37" s="107"/>
      <c r="I37" s="227">
        <f t="shared" si="1"/>
        <v>141.9</v>
      </c>
      <c r="J37" s="252">
        <f t="shared" si="2"/>
        <v>1.1138147566718994</v>
      </c>
      <c r="K37" s="140">
        <f t="shared" si="4"/>
        <v>2.9006526468455363E-2</v>
      </c>
      <c r="L37" s="108"/>
      <c r="O37" s="2"/>
    </row>
    <row r="38" spans="1:15" x14ac:dyDescent="0.2">
      <c r="A38">
        <v>1993</v>
      </c>
      <c r="B38">
        <v>1</v>
      </c>
      <c r="C38" s="270">
        <v>142.6</v>
      </c>
      <c r="D38" s="1">
        <f t="shared" si="5"/>
        <v>1.1193092621664049</v>
      </c>
      <c r="E38" s="140">
        <f t="shared" si="3"/>
        <v>3.2585083272990589E-2</v>
      </c>
      <c r="F38" s="107"/>
      <c r="G38" s="107"/>
      <c r="H38" s="107"/>
      <c r="I38" s="227">
        <f t="shared" si="1"/>
        <v>142.6</v>
      </c>
      <c r="J38" s="252">
        <f t="shared" si="2"/>
        <v>1.1193092621664049</v>
      </c>
      <c r="K38" s="140">
        <f t="shared" si="4"/>
        <v>3.2585083272990589E-2</v>
      </c>
      <c r="L38" s="108"/>
      <c r="O38" s="2"/>
    </row>
    <row r="39" spans="1:15" x14ac:dyDescent="0.2">
      <c r="A39">
        <v>1993</v>
      </c>
      <c r="B39">
        <v>2</v>
      </c>
      <c r="C39" s="270">
        <v>143.1</v>
      </c>
      <c r="D39" s="1">
        <f t="shared" si="5"/>
        <v>1.1232339089481946</v>
      </c>
      <c r="E39" s="140">
        <f t="shared" si="3"/>
        <v>3.2467532467532534E-2</v>
      </c>
      <c r="F39" s="107"/>
      <c r="G39" s="107"/>
      <c r="H39" s="107"/>
      <c r="I39" s="227">
        <f t="shared" si="1"/>
        <v>143.1</v>
      </c>
      <c r="J39" s="252">
        <f t="shared" si="2"/>
        <v>1.1232339089481946</v>
      </c>
      <c r="K39" s="140">
        <f t="shared" si="4"/>
        <v>3.2467532467532534E-2</v>
      </c>
      <c r="L39" s="108"/>
      <c r="O39" s="2"/>
    </row>
    <row r="40" spans="1:15" x14ac:dyDescent="0.2">
      <c r="A40">
        <v>1993</v>
      </c>
      <c r="B40">
        <v>3</v>
      </c>
      <c r="C40" s="270">
        <v>143.6</v>
      </c>
      <c r="D40" s="1">
        <f t="shared" si="5"/>
        <v>1.1271585557299841</v>
      </c>
      <c r="E40" s="140">
        <f t="shared" si="3"/>
        <v>3.086862885857844E-2</v>
      </c>
      <c r="F40" s="107"/>
      <c r="G40" s="107"/>
      <c r="H40" s="107"/>
      <c r="I40" s="227">
        <f t="shared" si="1"/>
        <v>143.6</v>
      </c>
      <c r="J40" s="252">
        <f t="shared" si="2"/>
        <v>1.1271585557299841</v>
      </c>
      <c r="K40" s="140">
        <f t="shared" si="4"/>
        <v>3.086862885857844E-2</v>
      </c>
      <c r="L40" s="108"/>
      <c r="O40" s="2"/>
    </row>
    <row r="41" spans="1:15" x14ac:dyDescent="0.2">
      <c r="A41">
        <v>1993</v>
      </c>
      <c r="B41">
        <v>4</v>
      </c>
      <c r="C41" s="270">
        <v>144</v>
      </c>
      <c r="D41" s="1">
        <f t="shared" si="5"/>
        <v>1.1302982731554159</v>
      </c>
      <c r="E41" s="140">
        <f t="shared" si="3"/>
        <v>3.2258064516129004E-2</v>
      </c>
      <c r="F41" s="107"/>
      <c r="G41" s="107"/>
      <c r="H41" s="107"/>
      <c r="I41" s="227">
        <f t="shared" si="1"/>
        <v>144</v>
      </c>
      <c r="J41" s="252">
        <f t="shared" si="2"/>
        <v>1.1302982731554159</v>
      </c>
      <c r="K41" s="140">
        <f t="shared" si="4"/>
        <v>3.2258064516129004E-2</v>
      </c>
      <c r="L41" s="108"/>
      <c r="O41" s="2"/>
    </row>
    <row r="42" spans="1:15" x14ac:dyDescent="0.2">
      <c r="A42">
        <v>1993</v>
      </c>
      <c r="B42">
        <v>5</v>
      </c>
      <c r="C42" s="270">
        <v>144.19999999999999</v>
      </c>
      <c r="D42" s="1">
        <f t="shared" si="5"/>
        <v>1.1318681318681316</v>
      </c>
      <c r="E42" s="140">
        <f t="shared" si="3"/>
        <v>3.2211882605583497E-2</v>
      </c>
      <c r="F42" s="107"/>
      <c r="G42" s="107"/>
      <c r="H42" s="107"/>
      <c r="I42" s="227">
        <f t="shared" si="1"/>
        <v>144.19999999999999</v>
      </c>
      <c r="J42" s="252">
        <f t="shared" si="2"/>
        <v>1.1318681318681316</v>
      </c>
      <c r="K42" s="140">
        <f t="shared" si="4"/>
        <v>3.2211882605583497E-2</v>
      </c>
      <c r="L42" s="108"/>
      <c r="O42" s="2"/>
    </row>
    <row r="43" spans="1:15" x14ac:dyDescent="0.2">
      <c r="A43">
        <v>1993</v>
      </c>
      <c r="B43">
        <v>6</v>
      </c>
      <c r="C43" s="270">
        <v>144.4</v>
      </c>
      <c r="D43" s="1">
        <f t="shared" si="5"/>
        <v>1.1334379905808478</v>
      </c>
      <c r="E43" s="140">
        <f t="shared" si="3"/>
        <v>2.9957203994293913E-2</v>
      </c>
      <c r="F43" s="107"/>
      <c r="G43" s="107"/>
      <c r="H43" s="107"/>
      <c r="I43" s="227">
        <f t="shared" si="1"/>
        <v>144.4</v>
      </c>
      <c r="J43" s="252">
        <f t="shared" si="2"/>
        <v>1.1334379905808478</v>
      </c>
      <c r="K43" s="140">
        <f t="shared" si="4"/>
        <v>2.9957203994293913E-2</v>
      </c>
      <c r="L43" s="108"/>
      <c r="O43" s="2"/>
    </row>
    <row r="44" spans="1:15" x14ac:dyDescent="0.2">
      <c r="A44">
        <v>1993</v>
      </c>
      <c r="B44">
        <v>7</v>
      </c>
      <c r="C44" s="270">
        <v>144.4</v>
      </c>
      <c r="D44" s="1">
        <f t="shared" si="5"/>
        <v>1.1334379905808478</v>
      </c>
      <c r="E44" s="140">
        <f t="shared" si="3"/>
        <v>2.77580071174377E-2</v>
      </c>
      <c r="F44" s="107"/>
      <c r="G44" s="107"/>
      <c r="H44" s="107"/>
      <c r="I44" s="227">
        <f t="shared" si="1"/>
        <v>144.4</v>
      </c>
      <c r="J44" s="252">
        <f t="shared" si="2"/>
        <v>1.1334379905808478</v>
      </c>
      <c r="K44" s="140">
        <f t="shared" si="4"/>
        <v>2.77580071174377E-2</v>
      </c>
      <c r="L44" s="108"/>
      <c r="O44" s="2"/>
    </row>
    <row r="45" spans="1:15" x14ac:dyDescent="0.2">
      <c r="A45">
        <v>1993</v>
      </c>
      <c r="B45">
        <v>8</v>
      </c>
      <c r="C45" s="270">
        <v>144.80000000000001</v>
      </c>
      <c r="D45" s="1">
        <f t="shared" si="5"/>
        <v>1.1365777080062796</v>
      </c>
      <c r="E45" s="140">
        <f t="shared" si="3"/>
        <v>2.767920511000721E-2</v>
      </c>
      <c r="F45" s="107"/>
      <c r="G45" s="107"/>
      <c r="H45" s="107"/>
      <c r="I45" s="227">
        <f t="shared" si="1"/>
        <v>144.80000000000001</v>
      </c>
      <c r="J45" s="252">
        <f t="shared" si="2"/>
        <v>1.1365777080062796</v>
      </c>
      <c r="K45" s="140">
        <f t="shared" si="4"/>
        <v>2.767920511000721E-2</v>
      </c>
      <c r="L45" s="108"/>
      <c r="O45" s="2"/>
    </row>
    <row r="46" spans="1:15" x14ac:dyDescent="0.2">
      <c r="A46">
        <v>1993</v>
      </c>
      <c r="B46">
        <v>9</v>
      </c>
      <c r="C46" s="270">
        <v>145.1</v>
      </c>
      <c r="D46" s="1">
        <f t="shared" si="5"/>
        <v>1.1389324960753531</v>
      </c>
      <c r="E46" s="140">
        <f t="shared" si="3"/>
        <v>2.689313517338987E-2</v>
      </c>
      <c r="F46" s="107"/>
      <c r="G46" s="107"/>
      <c r="H46" s="107"/>
      <c r="I46" s="227">
        <f t="shared" si="1"/>
        <v>145.1</v>
      </c>
      <c r="J46" s="252">
        <f t="shared" si="2"/>
        <v>1.1389324960753531</v>
      </c>
      <c r="K46" s="140">
        <f t="shared" si="4"/>
        <v>2.689313517338987E-2</v>
      </c>
      <c r="L46" s="108"/>
      <c r="O46" s="2"/>
    </row>
    <row r="47" spans="1:15" x14ac:dyDescent="0.2">
      <c r="A47">
        <v>1993</v>
      </c>
      <c r="B47">
        <v>10</v>
      </c>
      <c r="C47" s="270">
        <v>145.69999999999999</v>
      </c>
      <c r="D47" s="1">
        <f t="shared" si="5"/>
        <v>1.1436420722135006</v>
      </c>
      <c r="E47" s="140">
        <f t="shared" si="3"/>
        <v>2.7503526093088704E-2</v>
      </c>
      <c r="F47" s="107"/>
      <c r="G47" s="107"/>
      <c r="H47" s="107"/>
      <c r="I47" s="227">
        <f t="shared" si="1"/>
        <v>145.69999999999999</v>
      </c>
      <c r="J47" s="252">
        <f t="shared" si="2"/>
        <v>1.1436420722135006</v>
      </c>
      <c r="K47" s="140">
        <f t="shared" si="4"/>
        <v>2.7503526093088704E-2</v>
      </c>
      <c r="L47" s="108"/>
      <c r="O47" s="2"/>
    </row>
    <row r="48" spans="1:15" x14ac:dyDescent="0.2">
      <c r="A48">
        <v>1993</v>
      </c>
      <c r="B48">
        <v>11</v>
      </c>
      <c r="C48" s="270">
        <v>145.80000000000001</v>
      </c>
      <c r="D48" s="1">
        <f t="shared" si="5"/>
        <v>1.1444270015698588</v>
      </c>
      <c r="E48" s="140">
        <f t="shared" si="3"/>
        <v>2.6760563380281877E-2</v>
      </c>
      <c r="F48" s="107"/>
      <c r="G48" s="107"/>
      <c r="H48" s="107"/>
      <c r="I48" s="227">
        <f t="shared" si="1"/>
        <v>145.80000000000001</v>
      </c>
      <c r="J48" s="252">
        <f t="shared" si="2"/>
        <v>1.1444270015698588</v>
      </c>
      <c r="K48" s="140">
        <f t="shared" si="4"/>
        <v>2.6760563380281877E-2</v>
      </c>
      <c r="L48" s="108"/>
      <c r="O48" s="2"/>
    </row>
    <row r="49" spans="1:15" x14ac:dyDescent="0.2">
      <c r="A49">
        <v>1993</v>
      </c>
      <c r="B49">
        <v>12</v>
      </c>
      <c r="C49" s="270">
        <v>145.80000000000001</v>
      </c>
      <c r="D49" s="1">
        <f t="shared" si="5"/>
        <v>1.1444270015698588</v>
      </c>
      <c r="E49" s="140">
        <f t="shared" si="3"/>
        <v>2.748414376321362E-2</v>
      </c>
      <c r="F49" s="107"/>
      <c r="G49" s="107"/>
      <c r="H49" s="107"/>
      <c r="I49" s="227">
        <f t="shared" si="1"/>
        <v>145.80000000000001</v>
      </c>
      <c r="J49" s="252">
        <f t="shared" si="2"/>
        <v>1.1444270015698588</v>
      </c>
      <c r="K49" s="140">
        <f t="shared" si="4"/>
        <v>2.748414376321362E-2</v>
      </c>
      <c r="L49" s="108"/>
      <c r="O49" s="2"/>
    </row>
    <row r="50" spans="1:15" x14ac:dyDescent="0.2">
      <c r="A50">
        <v>1994</v>
      </c>
      <c r="B50">
        <v>1</v>
      </c>
      <c r="C50" s="270">
        <v>146.19999999999999</v>
      </c>
      <c r="D50" s="1">
        <f t="shared" si="5"/>
        <v>1.1475667189952903</v>
      </c>
      <c r="E50" s="140">
        <f t="shared" si="3"/>
        <v>2.5245441795231471E-2</v>
      </c>
      <c r="F50" s="107"/>
      <c r="G50" s="107"/>
      <c r="H50" s="107"/>
      <c r="I50" s="227">
        <f t="shared" si="1"/>
        <v>146.19999999999999</v>
      </c>
      <c r="J50" s="252">
        <f t="shared" si="2"/>
        <v>1.1475667189952903</v>
      </c>
      <c r="K50" s="140">
        <f t="shared" si="4"/>
        <v>2.5245441795231471E-2</v>
      </c>
      <c r="L50" s="108"/>
      <c r="O50" s="2"/>
    </row>
    <row r="51" spans="1:15" x14ac:dyDescent="0.2">
      <c r="A51">
        <v>1994</v>
      </c>
      <c r="B51">
        <v>2</v>
      </c>
      <c r="C51" s="270">
        <v>146.69999999999999</v>
      </c>
      <c r="D51" s="1">
        <f t="shared" si="5"/>
        <v>1.15149136577708</v>
      </c>
      <c r="E51" s="140">
        <f t="shared" si="3"/>
        <v>2.515723270440251E-2</v>
      </c>
      <c r="F51" s="107"/>
      <c r="G51" s="107"/>
      <c r="H51" s="107"/>
      <c r="I51" s="227">
        <f t="shared" si="1"/>
        <v>146.69999999999999</v>
      </c>
      <c r="J51" s="252">
        <f t="shared" si="2"/>
        <v>1.15149136577708</v>
      </c>
      <c r="K51" s="140">
        <f t="shared" si="4"/>
        <v>2.515723270440251E-2</v>
      </c>
      <c r="L51" s="108"/>
      <c r="O51" s="2"/>
    </row>
    <row r="52" spans="1:15" x14ac:dyDescent="0.2">
      <c r="A52">
        <v>1994</v>
      </c>
      <c r="B52">
        <v>3</v>
      </c>
      <c r="C52" s="270">
        <v>147.19999999999999</v>
      </c>
      <c r="D52" s="1">
        <f t="shared" si="5"/>
        <v>1.1554160125588695</v>
      </c>
      <c r="E52" s="140">
        <f t="shared" si="3"/>
        <v>2.5069637883008422E-2</v>
      </c>
      <c r="F52" s="107"/>
      <c r="G52" s="107"/>
      <c r="H52" s="107"/>
      <c r="I52" s="227">
        <f t="shared" si="1"/>
        <v>147.19999999999999</v>
      </c>
      <c r="J52" s="252">
        <f t="shared" si="2"/>
        <v>1.1554160125588695</v>
      </c>
      <c r="K52" s="140">
        <f t="shared" si="4"/>
        <v>2.5069637883008422E-2</v>
      </c>
      <c r="L52" s="108"/>
      <c r="O52" s="2"/>
    </row>
    <row r="53" spans="1:15" x14ac:dyDescent="0.2">
      <c r="A53">
        <v>1994</v>
      </c>
      <c r="B53">
        <v>4</v>
      </c>
      <c r="C53" s="270">
        <v>147.4</v>
      </c>
      <c r="D53" s="1">
        <f t="shared" si="5"/>
        <v>1.1569858712715855</v>
      </c>
      <c r="E53" s="140">
        <f t="shared" si="3"/>
        <v>2.3611111111111249E-2</v>
      </c>
      <c r="F53" s="107"/>
      <c r="G53" s="107"/>
      <c r="H53" s="107"/>
      <c r="I53" s="227">
        <f t="shared" si="1"/>
        <v>147.4</v>
      </c>
      <c r="J53" s="252">
        <f t="shared" si="2"/>
        <v>1.1569858712715855</v>
      </c>
      <c r="K53" s="140">
        <f t="shared" si="4"/>
        <v>2.3611111111111249E-2</v>
      </c>
      <c r="L53" s="108"/>
      <c r="O53" s="2"/>
    </row>
    <row r="54" spans="1:15" x14ac:dyDescent="0.2">
      <c r="A54">
        <v>1994</v>
      </c>
      <c r="B54">
        <v>5</v>
      </c>
      <c r="C54" s="270">
        <v>147.5</v>
      </c>
      <c r="D54" s="1">
        <f t="shared" si="5"/>
        <v>1.1577708006279435</v>
      </c>
      <c r="E54" s="140">
        <f t="shared" si="3"/>
        <v>2.2884882108183069E-2</v>
      </c>
      <c r="F54" s="107"/>
      <c r="G54" s="107"/>
      <c r="H54" s="107"/>
      <c r="I54" s="227">
        <f t="shared" si="1"/>
        <v>147.5</v>
      </c>
      <c r="J54" s="252">
        <f t="shared" si="2"/>
        <v>1.1577708006279435</v>
      </c>
      <c r="K54" s="140">
        <f t="shared" si="4"/>
        <v>2.2884882108183069E-2</v>
      </c>
      <c r="L54" s="108"/>
      <c r="O54" s="2"/>
    </row>
    <row r="55" spans="1:15" x14ac:dyDescent="0.2">
      <c r="A55">
        <v>1994</v>
      </c>
      <c r="B55">
        <v>6</v>
      </c>
      <c r="C55" s="270">
        <v>148</v>
      </c>
      <c r="D55" s="1">
        <f t="shared" si="5"/>
        <v>1.161695447409733</v>
      </c>
      <c r="E55" s="140">
        <f t="shared" si="3"/>
        <v>2.4930747922437657E-2</v>
      </c>
      <c r="F55" s="107"/>
      <c r="G55" s="107"/>
      <c r="H55" s="107"/>
      <c r="I55" s="227">
        <f t="shared" si="1"/>
        <v>148</v>
      </c>
      <c r="J55" s="252">
        <f t="shared" si="2"/>
        <v>1.161695447409733</v>
      </c>
      <c r="K55" s="140">
        <f t="shared" si="4"/>
        <v>2.4930747922437657E-2</v>
      </c>
      <c r="L55" s="108"/>
      <c r="O55" s="2"/>
    </row>
    <row r="56" spans="1:15" x14ac:dyDescent="0.2">
      <c r="A56">
        <v>1994</v>
      </c>
      <c r="B56">
        <v>7</v>
      </c>
      <c r="C56" s="270">
        <v>148.4</v>
      </c>
      <c r="D56" s="1">
        <f t="shared" si="5"/>
        <v>1.1648351648351649</v>
      </c>
      <c r="E56" s="140">
        <f t="shared" si="3"/>
        <v>2.7700831024930705E-2</v>
      </c>
      <c r="F56" s="107"/>
      <c r="G56" s="107"/>
      <c r="H56" s="107"/>
      <c r="I56" s="227">
        <f t="shared" si="1"/>
        <v>148.4</v>
      </c>
      <c r="J56" s="252">
        <f t="shared" si="2"/>
        <v>1.1648351648351649</v>
      </c>
      <c r="K56" s="140">
        <f t="shared" si="4"/>
        <v>2.7700831024930705E-2</v>
      </c>
      <c r="L56" s="108"/>
      <c r="O56" s="2"/>
    </row>
    <row r="57" spans="1:15" x14ac:dyDescent="0.2">
      <c r="A57">
        <v>1994</v>
      </c>
      <c r="B57">
        <v>8</v>
      </c>
      <c r="C57" s="270">
        <v>149</v>
      </c>
      <c r="D57" s="1">
        <f t="shared" si="5"/>
        <v>1.1695447409733124</v>
      </c>
      <c r="E57" s="140">
        <f t="shared" si="3"/>
        <v>2.9005524861878351E-2</v>
      </c>
      <c r="F57" s="107"/>
      <c r="G57" s="107"/>
      <c r="H57" s="107"/>
      <c r="I57" s="227">
        <f t="shared" si="1"/>
        <v>149</v>
      </c>
      <c r="J57" s="252">
        <f t="shared" si="2"/>
        <v>1.1695447409733124</v>
      </c>
      <c r="K57" s="140">
        <f t="shared" si="4"/>
        <v>2.9005524861878351E-2</v>
      </c>
      <c r="L57" s="108"/>
      <c r="O57" s="2"/>
    </row>
    <row r="58" spans="1:15" x14ac:dyDescent="0.2">
      <c r="A58">
        <v>1994</v>
      </c>
      <c r="B58">
        <v>9</v>
      </c>
      <c r="C58" s="270">
        <v>149.4</v>
      </c>
      <c r="D58" s="1">
        <f t="shared" si="5"/>
        <v>1.1726844583987441</v>
      </c>
      <c r="E58" s="140">
        <f t="shared" si="3"/>
        <v>2.9634734665747731E-2</v>
      </c>
      <c r="F58" s="107"/>
      <c r="G58" s="107"/>
      <c r="H58" s="107"/>
      <c r="I58" s="227">
        <f t="shared" si="1"/>
        <v>149.4</v>
      </c>
      <c r="J58" s="252">
        <f t="shared" si="2"/>
        <v>1.1726844583987441</v>
      </c>
      <c r="K58" s="140">
        <f t="shared" si="4"/>
        <v>2.9634734665747731E-2</v>
      </c>
      <c r="L58" s="108"/>
      <c r="O58" s="2"/>
    </row>
    <row r="59" spans="1:15" x14ac:dyDescent="0.2">
      <c r="A59">
        <v>1994</v>
      </c>
      <c r="B59">
        <v>10</v>
      </c>
      <c r="C59" s="270">
        <v>149.5</v>
      </c>
      <c r="D59" s="1">
        <f t="shared" si="5"/>
        <v>1.1734693877551019</v>
      </c>
      <c r="E59" s="140">
        <f t="shared" si="3"/>
        <v>2.6080988332189525E-2</v>
      </c>
      <c r="F59" s="107"/>
      <c r="G59" s="107"/>
      <c r="H59" s="107"/>
      <c r="I59" s="227">
        <f t="shared" si="1"/>
        <v>149.5</v>
      </c>
      <c r="J59" s="252">
        <f t="shared" si="2"/>
        <v>1.1734693877551019</v>
      </c>
      <c r="K59" s="140">
        <f t="shared" si="4"/>
        <v>2.6080988332189525E-2</v>
      </c>
      <c r="L59" s="108"/>
      <c r="O59" s="2"/>
    </row>
    <row r="60" spans="1:15" x14ac:dyDescent="0.2">
      <c r="A60">
        <v>1994</v>
      </c>
      <c r="B60">
        <v>11</v>
      </c>
      <c r="C60" s="270">
        <v>149.69999999999999</v>
      </c>
      <c r="D60" s="1">
        <f t="shared" si="5"/>
        <v>1.1750392464678177</v>
      </c>
      <c r="E60" s="140">
        <f t="shared" si="3"/>
        <v>2.6748971193415461E-2</v>
      </c>
      <c r="F60" s="107"/>
      <c r="G60" s="107"/>
      <c r="H60" s="107"/>
      <c r="I60" s="227">
        <f t="shared" si="1"/>
        <v>149.69999999999999</v>
      </c>
      <c r="J60" s="252">
        <f t="shared" si="2"/>
        <v>1.1750392464678177</v>
      </c>
      <c r="K60" s="140">
        <f t="shared" si="4"/>
        <v>2.6748971193415461E-2</v>
      </c>
      <c r="L60" s="108"/>
      <c r="O60" s="2"/>
    </row>
    <row r="61" spans="1:15" x14ac:dyDescent="0.2">
      <c r="A61">
        <v>1994</v>
      </c>
      <c r="B61">
        <v>12</v>
      </c>
      <c r="C61" s="270">
        <v>149.69999999999999</v>
      </c>
      <c r="D61" s="1">
        <f t="shared" si="5"/>
        <v>1.1750392464678177</v>
      </c>
      <c r="E61" s="140">
        <f t="shared" si="3"/>
        <v>2.6748971193415461E-2</v>
      </c>
      <c r="F61" s="107"/>
      <c r="G61" s="107"/>
      <c r="H61" s="107"/>
      <c r="I61" s="227">
        <f t="shared" si="1"/>
        <v>149.69999999999999</v>
      </c>
      <c r="J61" s="252">
        <f t="shared" si="2"/>
        <v>1.1750392464678177</v>
      </c>
      <c r="K61" s="140">
        <f t="shared" si="4"/>
        <v>2.6748971193415461E-2</v>
      </c>
      <c r="L61" s="108"/>
      <c r="O61" s="2"/>
    </row>
    <row r="62" spans="1:15" x14ac:dyDescent="0.2">
      <c r="A62">
        <v>1995</v>
      </c>
      <c r="B62">
        <v>1</v>
      </c>
      <c r="C62" s="270">
        <v>150.30000000000001</v>
      </c>
      <c r="D62" s="1">
        <f t="shared" si="5"/>
        <v>1.1797488226059656</v>
      </c>
      <c r="E62" s="140">
        <f t="shared" si="3"/>
        <v>2.8043775649794878E-2</v>
      </c>
      <c r="F62" s="107"/>
      <c r="G62" s="107"/>
      <c r="H62" s="107"/>
      <c r="I62" s="227">
        <f t="shared" si="1"/>
        <v>150.30000000000001</v>
      </c>
      <c r="J62" s="252">
        <f t="shared" si="2"/>
        <v>1.1797488226059656</v>
      </c>
      <c r="K62" s="140">
        <f t="shared" si="4"/>
        <v>2.8043775649794878E-2</v>
      </c>
      <c r="L62" s="108"/>
      <c r="O62" s="2"/>
    </row>
    <row r="63" spans="1:15" x14ac:dyDescent="0.2">
      <c r="A63">
        <v>1995</v>
      </c>
      <c r="B63">
        <v>2</v>
      </c>
      <c r="C63" s="270">
        <v>150.9</v>
      </c>
      <c r="D63" s="1">
        <f t="shared" si="5"/>
        <v>1.1844583987441131</v>
      </c>
      <c r="E63" s="140">
        <f t="shared" si="3"/>
        <v>2.8629856850715951E-2</v>
      </c>
      <c r="F63" s="107"/>
      <c r="G63" s="107"/>
      <c r="H63" s="107"/>
      <c r="I63" s="227">
        <f t="shared" si="1"/>
        <v>150.9</v>
      </c>
      <c r="J63" s="252">
        <f t="shared" si="2"/>
        <v>1.1844583987441131</v>
      </c>
      <c r="K63" s="140">
        <f t="shared" si="4"/>
        <v>2.8629856850715951E-2</v>
      </c>
      <c r="L63" s="108"/>
      <c r="O63" s="2"/>
    </row>
    <row r="64" spans="1:15" x14ac:dyDescent="0.2">
      <c r="A64">
        <v>1995</v>
      </c>
      <c r="B64">
        <v>3</v>
      </c>
      <c r="C64" s="270">
        <v>151.4</v>
      </c>
      <c r="D64" s="1">
        <f t="shared" si="5"/>
        <v>1.1883830455259026</v>
      </c>
      <c r="E64" s="140">
        <f t="shared" si="3"/>
        <v>2.8532608695652328E-2</v>
      </c>
      <c r="F64" s="107"/>
      <c r="G64" s="107"/>
      <c r="H64" s="107"/>
      <c r="I64" s="227">
        <f t="shared" si="1"/>
        <v>151.4</v>
      </c>
      <c r="J64" s="252">
        <f t="shared" si="2"/>
        <v>1.1883830455259026</v>
      </c>
      <c r="K64" s="140">
        <f t="shared" si="4"/>
        <v>2.8532608695652328E-2</v>
      </c>
      <c r="L64" s="108"/>
      <c r="O64" s="2"/>
    </row>
    <row r="65" spans="1:15" x14ac:dyDescent="0.2">
      <c r="A65">
        <v>1995</v>
      </c>
      <c r="B65">
        <v>4</v>
      </c>
      <c r="C65" s="270">
        <v>151.9</v>
      </c>
      <c r="D65" s="1">
        <f t="shared" si="5"/>
        <v>1.1923076923076923</v>
      </c>
      <c r="E65" s="140">
        <f t="shared" si="3"/>
        <v>3.0529172320217013E-2</v>
      </c>
      <c r="F65" s="107"/>
      <c r="G65" s="107"/>
      <c r="H65" s="107"/>
      <c r="I65" s="227">
        <f t="shared" si="1"/>
        <v>151.9</v>
      </c>
      <c r="J65" s="252">
        <f t="shared" si="2"/>
        <v>1.1923076923076923</v>
      </c>
      <c r="K65" s="140">
        <f t="shared" si="4"/>
        <v>3.0529172320217013E-2</v>
      </c>
      <c r="L65" s="108"/>
      <c r="O65" s="2"/>
    </row>
    <row r="66" spans="1:15" x14ac:dyDescent="0.2">
      <c r="A66">
        <v>1995</v>
      </c>
      <c r="B66">
        <v>5</v>
      </c>
      <c r="C66" s="270">
        <v>152.19999999999999</v>
      </c>
      <c r="D66" s="1">
        <f t="shared" ref="D66:D129" si="6">C66/$C$2</f>
        <v>1.194662480376766</v>
      </c>
      <c r="E66" s="140">
        <f t="shared" si="3"/>
        <v>3.1864406779660959E-2</v>
      </c>
      <c r="F66" s="107"/>
      <c r="G66" s="107"/>
      <c r="H66" s="107"/>
      <c r="I66" s="227">
        <f t="shared" si="1"/>
        <v>152.19999999999999</v>
      </c>
      <c r="J66" s="252">
        <f t="shared" si="2"/>
        <v>1.194662480376766</v>
      </c>
      <c r="K66" s="140">
        <f t="shared" si="4"/>
        <v>3.1864406779660959E-2</v>
      </c>
      <c r="L66" s="108"/>
      <c r="O66" s="2"/>
    </row>
    <row r="67" spans="1:15" x14ac:dyDescent="0.2">
      <c r="A67">
        <v>1995</v>
      </c>
      <c r="B67">
        <v>6</v>
      </c>
      <c r="C67" s="270">
        <v>152.5</v>
      </c>
      <c r="D67" s="1">
        <f t="shared" si="6"/>
        <v>1.1970172684458398</v>
      </c>
      <c r="E67" s="140">
        <f t="shared" si="3"/>
        <v>3.0405405405405483E-2</v>
      </c>
      <c r="F67" s="107"/>
      <c r="G67" s="107"/>
      <c r="H67" s="107"/>
      <c r="I67" s="227">
        <f t="shared" ref="I67:I130" si="7">C67</f>
        <v>152.5</v>
      </c>
      <c r="J67" s="252">
        <f t="shared" ref="J67:J130" si="8">I67/$I$2</f>
        <v>1.1970172684458398</v>
      </c>
      <c r="K67" s="140">
        <f t="shared" si="4"/>
        <v>3.0405405405405483E-2</v>
      </c>
      <c r="L67" s="108"/>
      <c r="O67" s="2"/>
    </row>
    <row r="68" spans="1:15" x14ac:dyDescent="0.2">
      <c r="A68">
        <v>1995</v>
      </c>
      <c r="B68">
        <v>7</v>
      </c>
      <c r="C68" s="270">
        <v>152.5</v>
      </c>
      <c r="D68" s="1">
        <f t="shared" si="6"/>
        <v>1.1970172684458398</v>
      </c>
      <c r="E68" s="140">
        <f t="shared" si="3"/>
        <v>2.7628032345013542E-2</v>
      </c>
      <c r="F68" s="107"/>
      <c r="G68" s="107"/>
      <c r="H68" s="107"/>
      <c r="I68" s="227">
        <f t="shared" si="7"/>
        <v>152.5</v>
      </c>
      <c r="J68" s="252">
        <f t="shared" si="8"/>
        <v>1.1970172684458398</v>
      </c>
      <c r="K68" s="140">
        <f t="shared" si="4"/>
        <v>2.7628032345013542E-2</v>
      </c>
      <c r="L68" s="108"/>
      <c r="O68" s="2"/>
    </row>
    <row r="69" spans="1:15" x14ac:dyDescent="0.2">
      <c r="A69">
        <v>1995</v>
      </c>
      <c r="B69">
        <v>8</v>
      </c>
      <c r="C69" s="270">
        <v>152.9</v>
      </c>
      <c r="D69" s="1">
        <f t="shared" si="6"/>
        <v>1.2001569858712715</v>
      </c>
      <c r="E69" s="140">
        <f t="shared" si="3"/>
        <v>2.6174496644295386E-2</v>
      </c>
      <c r="F69" s="107"/>
      <c r="G69" s="107"/>
      <c r="H69" s="107"/>
      <c r="I69" s="227">
        <f t="shared" si="7"/>
        <v>152.9</v>
      </c>
      <c r="J69" s="252">
        <f t="shared" si="8"/>
        <v>1.2001569858712715</v>
      </c>
      <c r="K69" s="140">
        <f t="shared" si="4"/>
        <v>2.6174496644295386E-2</v>
      </c>
      <c r="L69" s="108"/>
      <c r="O69" s="2"/>
    </row>
    <row r="70" spans="1:15" x14ac:dyDescent="0.2">
      <c r="A70">
        <v>1995</v>
      </c>
      <c r="B70">
        <v>9</v>
      </c>
      <c r="C70" s="270">
        <v>153.19999999999999</v>
      </c>
      <c r="D70" s="1">
        <f t="shared" si="6"/>
        <v>1.2025117739403453</v>
      </c>
      <c r="E70" s="140">
        <f t="shared" si="3"/>
        <v>2.5435073627844584E-2</v>
      </c>
      <c r="F70" s="107"/>
      <c r="G70" s="107"/>
      <c r="H70" s="107"/>
      <c r="I70" s="227">
        <f t="shared" si="7"/>
        <v>153.19999999999999</v>
      </c>
      <c r="J70" s="252">
        <f t="shared" si="8"/>
        <v>1.2025117739403453</v>
      </c>
      <c r="K70" s="140">
        <f t="shared" si="4"/>
        <v>2.5435073627844584E-2</v>
      </c>
      <c r="L70" s="108"/>
      <c r="O70" s="2"/>
    </row>
    <row r="71" spans="1:15" x14ac:dyDescent="0.2">
      <c r="A71">
        <v>1995</v>
      </c>
      <c r="B71">
        <v>10</v>
      </c>
      <c r="C71" s="270">
        <v>153.69999999999999</v>
      </c>
      <c r="D71" s="1">
        <f t="shared" si="6"/>
        <v>1.206436420722135</v>
      </c>
      <c r="E71" s="140">
        <f t="shared" si="3"/>
        <v>2.8093645484949858E-2</v>
      </c>
      <c r="F71" s="107"/>
      <c r="G71" s="107"/>
      <c r="H71" s="107"/>
      <c r="I71" s="227">
        <f t="shared" si="7"/>
        <v>153.69999999999999</v>
      </c>
      <c r="J71" s="252">
        <f t="shared" si="8"/>
        <v>1.206436420722135</v>
      </c>
      <c r="K71" s="140">
        <f t="shared" si="4"/>
        <v>2.8093645484949858E-2</v>
      </c>
      <c r="L71" s="108"/>
      <c r="O71" s="2"/>
    </row>
    <row r="72" spans="1:15" x14ac:dyDescent="0.2">
      <c r="A72">
        <v>1995</v>
      </c>
      <c r="B72">
        <v>11</v>
      </c>
      <c r="C72" s="270">
        <v>153.6</v>
      </c>
      <c r="D72" s="1">
        <f t="shared" si="6"/>
        <v>1.205651491365777</v>
      </c>
      <c r="E72" s="140">
        <f t="shared" si="3"/>
        <v>2.6052104208416971E-2</v>
      </c>
      <c r="F72" s="107"/>
      <c r="G72" s="107"/>
      <c r="H72" s="107"/>
      <c r="I72" s="227">
        <f t="shared" si="7"/>
        <v>153.6</v>
      </c>
      <c r="J72" s="252">
        <f t="shared" si="8"/>
        <v>1.205651491365777</v>
      </c>
      <c r="K72" s="140">
        <f t="shared" si="4"/>
        <v>2.6052104208416971E-2</v>
      </c>
      <c r="L72" s="108"/>
      <c r="O72" s="2"/>
    </row>
    <row r="73" spans="1:15" x14ac:dyDescent="0.2">
      <c r="A73">
        <v>1995</v>
      </c>
      <c r="B73">
        <v>12</v>
      </c>
      <c r="C73" s="270">
        <v>153.5</v>
      </c>
      <c r="D73" s="1">
        <f t="shared" si="6"/>
        <v>1.204866562009419</v>
      </c>
      <c r="E73" s="140">
        <f t="shared" si="3"/>
        <v>2.5384101536406245E-2</v>
      </c>
      <c r="F73" s="107"/>
      <c r="G73" s="107"/>
      <c r="H73" s="107"/>
      <c r="I73" s="227">
        <f t="shared" si="7"/>
        <v>153.5</v>
      </c>
      <c r="J73" s="252">
        <f t="shared" si="8"/>
        <v>1.204866562009419</v>
      </c>
      <c r="K73" s="140">
        <f t="shared" si="4"/>
        <v>2.5384101536406245E-2</v>
      </c>
      <c r="L73" s="108"/>
      <c r="O73" s="2"/>
    </row>
    <row r="74" spans="1:15" x14ac:dyDescent="0.2">
      <c r="A74">
        <v>1996</v>
      </c>
      <c r="B74">
        <v>1</v>
      </c>
      <c r="C74" s="270">
        <v>154.4</v>
      </c>
      <c r="D74" s="1">
        <f t="shared" si="6"/>
        <v>1.2119309262166404</v>
      </c>
      <c r="E74" s="140">
        <f t="shared" si="3"/>
        <v>2.7278775781769848E-2</v>
      </c>
      <c r="F74" s="107"/>
      <c r="G74" s="107"/>
      <c r="H74" s="107"/>
      <c r="I74" s="227">
        <f t="shared" si="7"/>
        <v>154.4</v>
      </c>
      <c r="J74" s="252">
        <f t="shared" si="8"/>
        <v>1.2119309262166404</v>
      </c>
      <c r="K74" s="140">
        <f t="shared" si="4"/>
        <v>2.7278775781769848E-2</v>
      </c>
      <c r="L74" s="108"/>
      <c r="O74" s="2"/>
    </row>
    <row r="75" spans="1:15" x14ac:dyDescent="0.2">
      <c r="A75">
        <v>1996</v>
      </c>
      <c r="B75">
        <v>2</v>
      </c>
      <c r="C75" s="270">
        <v>154.9</v>
      </c>
      <c r="D75" s="1">
        <f t="shared" si="6"/>
        <v>1.2158555729984302</v>
      </c>
      <c r="E75" s="140">
        <f t="shared" si="3"/>
        <v>2.6507620941020438E-2</v>
      </c>
      <c r="F75" s="107"/>
      <c r="G75" s="107"/>
      <c r="H75" s="107"/>
      <c r="I75" s="227">
        <f t="shared" si="7"/>
        <v>154.9</v>
      </c>
      <c r="J75" s="252">
        <f t="shared" si="8"/>
        <v>1.2158555729984302</v>
      </c>
      <c r="K75" s="140">
        <f t="shared" si="4"/>
        <v>2.6507620941020438E-2</v>
      </c>
      <c r="L75" s="108"/>
      <c r="O75" s="2"/>
    </row>
    <row r="76" spans="1:15" x14ac:dyDescent="0.2">
      <c r="A76">
        <v>1996</v>
      </c>
      <c r="B76">
        <v>3</v>
      </c>
      <c r="C76" s="270">
        <v>155.69999999999999</v>
      </c>
      <c r="D76" s="1">
        <f t="shared" si="6"/>
        <v>1.2221350078492934</v>
      </c>
      <c r="E76" s="140">
        <f t="shared" si="3"/>
        <v>2.8401585204755442E-2</v>
      </c>
      <c r="F76" s="107"/>
      <c r="G76" s="107"/>
      <c r="H76" s="107"/>
      <c r="I76" s="227">
        <f t="shared" si="7"/>
        <v>155.69999999999999</v>
      </c>
      <c r="J76" s="252">
        <f t="shared" si="8"/>
        <v>1.2221350078492934</v>
      </c>
      <c r="K76" s="140">
        <f t="shared" si="4"/>
        <v>2.8401585204755442E-2</v>
      </c>
      <c r="L76" s="108"/>
      <c r="O76" s="2"/>
    </row>
    <row r="77" spans="1:15" x14ac:dyDescent="0.2">
      <c r="A77">
        <v>1996</v>
      </c>
      <c r="B77">
        <v>4</v>
      </c>
      <c r="C77" s="270">
        <v>156.30000000000001</v>
      </c>
      <c r="D77" s="1">
        <f t="shared" si="6"/>
        <v>1.2268445839874411</v>
      </c>
      <c r="E77" s="140">
        <f t="shared" si="3"/>
        <v>2.8966425279789432E-2</v>
      </c>
      <c r="F77" s="107"/>
      <c r="G77" s="107"/>
      <c r="H77" s="107"/>
      <c r="I77" s="227">
        <f t="shared" si="7"/>
        <v>156.30000000000001</v>
      </c>
      <c r="J77" s="252">
        <f t="shared" si="8"/>
        <v>1.2268445839874411</v>
      </c>
      <c r="K77" s="140">
        <f t="shared" si="4"/>
        <v>2.8966425279789432E-2</v>
      </c>
      <c r="L77" s="108"/>
      <c r="O77" s="2"/>
    </row>
    <row r="78" spans="1:15" x14ac:dyDescent="0.2">
      <c r="A78">
        <v>1996</v>
      </c>
      <c r="B78">
        <v>5</v>
      </c>
      <c r="C78" s="270">
        <v>156.6</v>
      </c>
      <c r="D78" s="1">
        <f t="shared" si="6"/>
        <v>1.2291993720565149</v>
      </c>
      <c r="E78" s="140">
        <f t="shared" ref="E78:E141" si="9">C78/C66-1</f>
        <v>2.890932982917227E-2</v>
      </c>
      <c r="F78" s="107"/>
      <c r="G78" s="107"/>
      <c r="H78" s="107"/>
      <c r="I78" s="227">
        <f t="shared" si="7"/>
        <v>156.6</v>
      </c>
      <c r="J78" s="252">
        <f t="shared" si="8"/>
        <v>1.2291993720565149</v>
      </c>
      <c r="K78" s="140">
        <f t="shared" ref="K78:K141" si="10">I78/I66-1</f>
        <v>2.890932982917227E-2</v>
      </c>
      <c r="L78" s="108"/>
      <c r="O78" s="2"/>
    </row>
    <row r="79" spans="1:15" x14ac:dyDescent="0.2">
      <c r="A79">
        <v>1996</v>
      </c>
      <c r="B79">
        <v>6</v>
      </c>
      <c r="C79" s="270">
        <v>156.69999999999999</v>
      </c>
      <c r="D79" s="1">
        <f t="shared" si="6"/>
        <v>1.2299843014128726</v>
      </c>
      <c r="E79" s="140">
        <f t="shared" si="9"/>
        <v>2.7540983606557212E-2</v>
      </c>
      <c r="F79" s="107"/>
      <c r="G79" s="107"/>
      <c r="H79" s="107"/>
      <c r="I79" s="227">
        <f t="shared" si="7"/>
        <v>156.69999999999999</v>
      </c>
      <c r="J79" s="252">
        <f t="shared" si="8"/>
        <v>1.2299843014128726</v>
      </c>
      <c r="K79" s="140">
        <f t="shared" si="10"/>
        <v>2.7540983606557212E-2</v>
      </c>
      <c r="L79" s="108"/>
      <c r="O79" s="2"/>
    </row>
    <row r="80" spans="1:15" x14ac:dyDescent="0.2">
      <c r="A80">
        <v>1996</v>
      </c>
      <c r="B80">
        <v>7</v>
      </c>
      <c r="C80" s="270">
        <v>157</v>
      </c>
      <c r="D80" s="1">
        <f t="shared" si="6"/>
        <v>1.2323390894819466</v>
      </c>
      <c r="E80" s="140">
        <f t="shared" si="9"/>
        <v>2.9508196721311553E-2</v>
      </c>
      <c r="F80" s="107"/>
      <c r="G80" s="107"/>
      <c r="H80" s="107"/>
      <c r="I80" s="227">
        <f t="shared" si="7"/>
        <v>157</v>
      </c>
      <c r="J80" s="252">
        <f t="shared" si="8"/>
        <v>1.2323390894819466</v>
      </c>
      <c r="K80" s="140">
        <f t="shared" si="10"/>
        <v>2.9508196721311553E-2</v>
      </c>
      <c r="L80" s="108"/>
      <c r="O80" s="2"/>
    </row>
    <row r="81" spans="1:15" x14ac:dyDescent="0.2">
      <c r="A81">
        <v>1996</v>
      </c>
      <c r="B81">
        <v>8</v>
      </c>
      <c r="C81" s="270">
        <v>157.30000000000001</v>
      </c>
      <c r="D81" s="1">
        <f t="shared" si="6"/>
        <v>1.2346938775510203</v>
      </c>
      <c r="E81" s="140">
        <f t="shared" si="9"/>
        <v>2.877697841726623E-2</v>
      </c>
      <c r="F81" s="107"/>
      <c r="G81" s="107"/>
      <c r="H81" s="107"/>
      <c r="I81" s="227">
        <f t="shared" si="7"/>
        <v>157.30000000000001</v>
      </c>
      <c r="J81" s="252">
        <f t="shared" si="8"/>
        <v>1.2346938775510203</v>
      </c>
      <c r="K81" s="140">
        <f t="shared" si="10"/>
        <v>2.877697841726623E-2</v>
      </c>
      <c r="L81" s="108"/>
      <c r="O81" s="2"/>
    </row>
    <row r="82" spans="1:15" x14ac:dyDescent="0.2">
      <c r="A82">
        <v>1996</v>
      </c>
      <c r="B82">
        <v>9</v>
      </c>
      <c r="C82" s="270">
        <v>157.80000000000001</v>
      </c>
      <c r="D82" s="1">
        <f t="shared" si="6"/>
        <v>1.2386185243328101</v>
      </c>
      <c r="E82" s="140">
        <f t="shared" si="9"/>
        <v>3.0026109660574507E-2</v>
      </c>
      <c r="F82" s="107"/>
      <c r="G82" s="107"/>
      <c r="H82" s="107"/>
      <c r="I82" s="227">
        <f t="shared" si="7"/>
        <v>157.80000000000001</v>
      </c>
      <c r="J82" s="252">
        <f t="shared" si="8"/>
        <v>1.2386185243328101</v>
      </c>
      <c r="K82" s="140">
        <f t="shared" si="10"/>
        <v>3.0026109660574507E-2</v>
      </c>
      <c r="L82" s="108"/>
      <c r="O82" s="2"/>
    </row>
    <row r="83" spans="1:15" x14ac:dyDescent="0.2">
      <c r="A83">
        <v>1996</v>
      </c>
      <c r="B83">
        <v>10</v>
      </c>
      <c r="C83" s="270">
        <v>158.30000000000001</v>
      </c>
      <c r="D83" s="1">
        <f t="shared" si="6"/>
        <v>1.2425431711145998</v>
      </c>
      <c r="E83" s="140">
        <f t="shared" si="9"/>
        <v>2.9928432010410067E-2</v>
      </c>
      <c r="F83" s="107"/>
      <c r="G83" s="107"/>
      <c r="H83" s="107"/>
      <c r="I83" s="227">
        <f t="shared" si="7"/>
        <v>158.30000000000001</v>
      </c>
      <c r="J83" s="252">
        <f t="shared" si="8"/>
        <v>1.2425431711145998</v>
      </c>
      <c r="K83" s="140">
        <f t="shared" si="10"/>
        <v>2.9928432010410067E-2</v>
      </c>
      <c r="L83" s="108"/>
      <c r="O83" s="2"/>
    </row>
    <row r="84" spans="1:15" x14ac:dyDescent="0.2">
      <c r="A84">
        <v>1996</v>
      </c>
      <c r="B84">
        <v>11</v>
      </c>
      <c r="C84" s="270">
        <v>158.6</v>
      </c>
      <c r="D84" s="1">
        <f t="shared" si="6"/>
        <v>1.2448979591836733</v>
      </c>
      <c r="E84" s="140">
        <f t="shared" si="9"/>
        <v>3.2552083333333259E-2</v>
      </c>
      <c r="F84" s="107"/>
      <c r="G84" s="107"/>
      <c r="H84" s="107"/>
      <c r="I84" s="227">
        <f t="shared" si="7"/>
        <v>158.6</v>
      </c>
      <c r="J84" s="252">
        <f t="shared" si="8"/>
        <v>1.2448979591836733</v>
      </c>
      <c r="K84" s="140">
        <f t="shared" si="10"/>
        <v>3.2552083333333259E-2</v>
      </c>
      <c r="L84" s="108"/>
      <c r="O84" s="2"/>
    </row>
    <row r="85" spans="1:15" x14ac:dyDescent="0.2">
      <c r="A85">
        <v>1996</v>
      </c>
      <c r="B85">
        <v>12</v>
      </c>
      <c r="C85" s="270">
        <v>158.6</v>
      </c>
      <c r="D85" s="1">
        <f t="shared" si="6"/>
        <v>1.2448979591836733</v>
      </c>
      <c r="E85" s="140">
        <f t="shared" si="9"/>
        <v>3.3224755700325792E-2</v>
      </c>
      <c r="F85" s="107"/>
      <c r="G85" s="107"/>
      <c r="H85" s="107"/>
      <c r="I85" s="227">
        <f t="shared" si="7"/>
        <v>158.6</v>
      </c>
      <c r="J85" s="252">
        <f t="shared" si="8"/>
        <v>1.2448979591836733</v>
      </c>
      <c r="K85" s="140">
        <f t="shared" si="10"/>
        <v>3.3224755700325792E-2</v>
      </c>
      <c r="L85" s="108"/>
      <c r="O85" s="2"/>
    </row>
    <row r="86" spans="1:15" x14ac:dyDescent="0.2">
      <c r="A86">
        <v>1997</v>
      </c>
      <c r="B86">
        <v>1</v>
      </c>
      <c r="C86" s="270">
        <v>159.1</v>
      </c>
      <c r="D86" s="1">
        <f t="shared" si="6"/>
        <v>1.248822605965463</v>
      </c>
      <c r="E86" s="140">
        <f t="shared" si="9"/>
        <v>3.0440414507771907E-2</v>
      </c>
      <c r="F86" s="107"/>
      <c r="G86" s="107"/>
      <c r="H86" s="107"/>
      <c r="I86" s="227">
        <f t="shared" si="7"/>
        <v>159.1</v>
      </c>
      <c r="J86" s="252">
        <f t="shared" si="8"/>
        <v>1.248822605965463</v>
      </c>
      <c r="K86" s="140">
        <f t="shared" si="10"/>
        <v>3.0440414507771907E-2</v>
      </c>
      <c r="L86" s="108"/>
      <c r="O86" s="2"/>
    </row>
    <row r="87" spans="1:15" x14ac:dyDescent="0.2">
      <c r="A87">
        <v>1997</v>
      </c>
      <c r="B87">
        <v>2</v>
      </c>
      <c r="C87" s="270">
        <v>159.6</v>
      </c>
      <c r="D87" s="1">
        <f t="shared" si="6"/>
        <v>1.2527472527472527</v>
      </c>
      <c r="E87" s="140">
        <f t="shared" si="9"/>
        <v>3.0342156229825612E-2</v>
      </c>
      <c r="F87" s="107"/>
      <c r="G87" s="107"/>
      <c r="H87" s="107"/>
      <c r="I87" s="227">
        <f t="shared" si="7"/>
        <v>159.6</v>
      </c>
      <c r="J87" s="252">
        <f t="shared" si="8"/>
        <v>1.2527472527472527</v>
      </c>
      <c r="K87" s="140">
        <f t="shared" si="10"/>
        <v>3.0342156229825612E-2</v>
      </c>
      <c r="L87" s="108"/>
      <c r="O87" s="2"/>
    </row>
    <row r="88" spans="1:15" x14ac:dyDescent="0.2">
      <c r="A88">
        <v>1997</v>
      </c>
      <c r="B88">
        <v>3</v>
      </c>
      <c r="C88" s="270">
        <v>160</v>
      </c>
      <c r="D88" s="1">
        <f t="shared" si="6"/>
        <v>1.2558869701726845</v>
      </c>
      <c r="E88" s="140">
        <f t="shared" si="9"/>
        <v>2.7617212588310958E-2</v>
      </c>
      <c r="F88" s="107"/>
      <c r="G88" s="107"/>
      <c r="H88" s="107"/>
      <c r="I88" s="227">
        <f t="shared" si="7"/>
        <v>160</v>
      </c>
      <c r="J88" s="252">
        <f t="shared" si="8"/>
        <v>1.2558869701726845</v>
      </c>
      <c r="K88" s="140">
        <f t="shared" si="10"/>
        <v>2.7617212588310958E-2</v>
      </c>
      <c r="L88" s="108"/>
      <c r="O88" s="2"/>
    </row>
    <row r="89" spans="1:15" x14ac:dyDescent="0.2">
      <c r="A89">
        <v>1997</v>
      </c>
      <c r="B89">
        <v>4</v>
      </c>
      <c r="C89" s="270">
        <v>160.19999999999999</v>
      </c>
      <c r="D89" s="1">
        <f t="shared" si="6"/>
        <v>1.2574568288854002</v>
      </c>
      <c r="E89" s="140">
        <f t="shared" si="9"/>
        <v>2.4952015355086177E-2</v>
      </c>
      <c r="F89" s="107"/>
      <c r="G89" s="107"/>
      <c r="H89" s="107"/>
      <c r="I89" s="227">
        <f t="shared" si="7"/>
        <v>160.19999999999999</v>
      </c>
      <c r="J89" s="252">
        <f t="shared" si="8"/>
        <v>1.2574568288854002</v>
      </c>
      <c r="K89" s="140">
        <f t="shared" si="10"/>
        <v>2.4952015355086177E-2</v>
      </c>
      <c r="L89" s="108"/>
      <c r="O89" s="2"/>
    </row>
    <row r="90" spans="1:15" x14ac:dyDescent="0.2">
      <c r="A90">
        <v>1997</v>
      </c>
      <c r="B90">
        <v>5</v>
      </c>
      <c r="C90" s="270">
        <v>160.1</v>
      </c>
      <c r="D90" s="1">
        <f t="shared" si="6"/>
        <v>1.2566718995290422</v>
      </c>
      <c r="E90" s="140">
        <f t="shared" si="9"/>
        <v>2.2349936143039484E-2</v>
      </c>
      <c r="F90" s="107"/>
      <c r="G90" s="107"/>
      <c r="H90" s="107"/>
      <c r="I90" s="227">
        <f t="shared" si="7"/>
        <v>160.1</v>
      </c>
      <c r="J90" s="252">
        <f t="shared" si="8"/>
        <v>1.2566718995290422</v>
      </c>
      <c r="K90" s="140">
        <f t="shared" si="10"/>
        <v>2.2349936143039484E-2</v>
      </c>
      <c r="L90" s="108"/>
      <c r="O90" s="2"/>
    </row>
    <row r="91" spans="1:15" x14ac:dyDescent="0.2">
      <c r="A91">
        <v>1997</v>
      </c>
      <c r="B91">
        <v>6</v>
      </c>
      <c r="C91" s="270">
        <v>160.30000000000001</v>
      </c>
      <c r="D91" s="1">
        <f t="shared" si="6"/>
        <v>1.2582417582417582</v>
      </c>
      <c r="E91" s="140">
        <f t="shared" si="9"/>
        <v>2.2973835354180183E-2</v>
      </c>
      <c r="F91" s="107"/>
      <c r="G91" s="107"/>
      <c r="H91" s="107"/>
      <c r="I91" s="227">
        <f t="shared" si="7"/>
        <v>160.30000000000001</v>
      </c>
      <c r="J91" s="252">
        <f t="shared" si="8"/>
        <v>1.2582417582417582</v>
      </c>
      <c r="K91" s="140">
        <f t="shared" si="10"/>
        <v>2.2973835354180183E-2</v>
      </c>
      <c r="L91" s="108"/>
      <c r="O91" s="2"/>
    </row>
    <row r="92" spans="1:15" x14ac:dyDescent="0.2">
      <c r="A92">
        <v>1997</v>
      </c>
      <c r="B92">
        <v>7</v>
      </c>
      <c r="C92" s="270">
        <v>160.5</v>
      </c>
      <c r="D92" s="1">
        <f t="shared" si="6"/>
        <v>1.259811616954474</v>
      </c>
      <c r="E92" s="140">
        <f t="shared" si="9"/>
        <v>2.2292993630573354E-2</v>
      </c>
      <c r="F92" s="107"/>
      <c r="G92" s="107"/>
      <c r="H92" s="107"/>
      <c r="I92" s="227">
        <f t="shared" si="7"/>
        <v>160.5</v>
      </c>
      <c r="J92" s="252">
        <f t="shared" si="8"/>
        <v>1.259811616954474</v>
      </c>
      <c r="K92" s="140">
        <f t="shared" si="10"/>
        <v>2.2292993630573354E-2</v>
      </c>
      <c r="L92" s="108"/>
      <c r="O92" s="2"/>
    </row>
    <row r="93" spans="1:15" x14ac:dyDescent="0.2">
      <c r="A93">
        <v>1997</v>
      </c>
      <c r="B93">
        <v>8</v>
      </c>
      <c r="C93" s="270">
        <v>160.80000000000001</v>
      </c>
      <c r="D93" s="1">
        <f t="shared" si="6"/>
        <v>1.2621664050235479</v>
      </c>
      <c r="E93" s="140">
        <f t="shared" si="9"/>
        <v>2.2250476795931284E-2</v>
      </c>
      <c r="F93" s="107"/>
      <c r="G93" s="107"/>
      <c r="H93" s="107"/>
      <c r="I93" s="227">
        <f t="shared" si="7"/>
        <v>160.80000000000001</v>
      </c>
      <c r="J93" s="252">
        <f t="shared" si="8"/>
        <v>1.2621664050235479</v>
      </c>
      <c r="K93" s="140">
        <f t="shared" si="10"/>
        <v>2.2250476795931284E-2</v>
      </c>
      <c r="L93" s="108"/>
      <c r="O93" s="2"/>
    </row>
    <row r="94" spans="1:15" x14ac:dyDescent="0.2">
      <c r="A94">
        <v>1997</v>
      </c>
      <c r="B94">
        <v>9</v>
      </c>
      <c r="C94" s="270">
        <v>161.19999999999999</v>
      </c>
      <c r="D94" s="1">
        <f t="shared" si="6"/>
        <v>1.2653061224489794</v>
      </c>
      <c r="E94" s="140">
        <f t="shared" si="9"/>
        <v>2.1546261089987251E-2</v>
      </c>
      <c r="F94" s="107"/>
      <c r="G94" s="107"/>
      <c r="H94" s="107"/>
      <c r="I94" s="227">
        <f t="shared" si="7"/>
        <v>161.19999999999999</v>
      </c>
      <c r="J94" s="252">
        <f t="shared" si="8"/>
        <v>1.2653061224489794</v>
      </c>
      <c r="K94" s="140">
        <f t="shared" si="10"/>
        <v>2.1546261089987251E-2</v>
      </c>
      <c r="L94" s="108"/>
      <c r="O94" s="2"/>
    </row>
    <row r="95" spans="1:15" x14ac:dyDescent="0.2">
      <c r="A95">
        <v>1997</v>
      </c>
      <c r="B95">
        <v>10</v>
      </c>
      <c r="C95" s="270">
        <v>161.6</v>
      </c>
      <c r="D95" s="1">
        <f t="shared" si="6"/>
        <v>1.2684458398744112</v>
      </c>
      <c r="E95" s="140">
        <f t="shared" si="9"/>
        <v>2.0846493998736504E-2</v>
      </c>
      <c r="F95" s="107"/>
      <c r="G95" s="107"/>
      <c r="H95" s="107"/>
      <c r="I95" s="227">
        <f t="shared" si="7"/>
        <v>161.6</v>
      </c>
      <c r="J95" s="252">
        <f t="shared" si="8"/>
        <v>1.2684458398744112</v>
      </c>
      <c r="K95" s="140">
        <f t="shared" si="10"/>
        <v>2.0846493998736504E-2</v>
      </c>
      <c r="L95" s="108"/>
      <c r="O95" s="2"/>
    </row>
    <row r="96" spans="1:15" x14ac:dyDescent="0.2">
      <c r="A96">
        <v>1997</v>
      </c>
      <c r="B96">
        <v>11</v>
      </c>
      <c r="C96" s="270">
        <v>161.5</v>
      </c>
      <c r="D96" s="1">
        <f t="shared" si="6"/>
        <v>1.2676609105180534</v>
      </c>
      <c r="E96" s="140">
        <f t="shared" si="9"/>
        <v>1.8284993694829721E-2</v>
      </c>
      <c r="F96" s="107"/>
      <c r="G96" s="107"/>
      <c r="H96" s="107"/>
      <c r="I96" s="227">
        <f t="shared" si="7"/>
        <v>161.5</v>
      </c>
      <c r="J96" s="252">
        <f t="shared" si="8"/>
        <v>1.2676609105180534</v>
      </c>
      <c r="K96" s="140">
        <f t="shared" si="10"/>
        <v>1.8284993694829721E-2</v>
      </c>
      <c r="L96" s="108"/>
      <c r="O96" s="2"/>
    </row>
    <row r="97" spans="1:15" x14ac:dyDescent="0.2">
      <c r="A97">
        <v>1997</v>
      </c>
      <c r="B97">
        <v>12</v>
      </c>
      <c r="C97" s="270">
        <v>161.30000000000001</v>
      </c>
      <c r="D97" s="1">
        <f t="shared" si="6"/>
        <v>1.2660910518053377</v>
      </c>
      <c r="E97" s="140">
        <f t="shared" si="9"/>
        <v>1.7023959646910614E-2</v>
      </c>
      <c r="F97" s="107"/>
      <c r="G97" s="107"/>
      <c r="H97" s="107"/>
      <c r="I97" s="227">
        <f t="shared" si="7"/>
        <v>161.30000000000001</v>
      </c>
      <c r="J97" s="252">
        <f t="shared" si="8"/>
        <v>1.2660910518053377</v>
      </c>
      <c r="K97" s="140">
        <f t="shared" si="10"/>
        <v>1.7023959646910614E-2</v>
      </c>
      <c r="L97" s="108"/>
      <c r="O97" s="2"/>
    </row>
    <row r="98" spans="1:15" x14ac:dyDescent="0.2">
      <c r="A98">
        <v>1998</v>
      </c>
      <c r="B98">
        <v>1</v>
      </c>
      <c r="C98" s="270">
        <v>161.6</v>
      </c>
      <c r="D98" s="1">
        <f t="shared" si="6"/>
        <v>1.2684458398744112</v>
      </c>
      <c r="E98" s="140">
        <f t="shared" si="9"/>
        <v>1.5713387806411072E-2</v>
      </c>
      <c r="F98" s="107"/>
      <c r="G98" s="107"/>
      <c r="H98" s="107"/>
      <c r="I98" s="227">
        <f t="shared" si="7"/>
        <v>161.6</v>
      </c>
      <c r="J98" s="252">
        <f t="shared" si="8"/>
        <v>1.2684458398744112</v>
      </c>
      <c r="K98" s="140">
        <f t="shared" si="10"/>
        <v>1.5713387806411072E-2</v>
      </c>
      <c r="L98" s="108"/>
      <c r="O98" s="2"/>
    </row>
    <row r="99" spans="1:15" x14ac:dyDescent="0.2">
      <c r="A99">
        <v>1998</v>
      </c>
      <c r="B99">
        <v>2</v>
      </c>
      <c r="C99" s="270">
        <v>161.9</v>
      </c>
      <c r="D99" s="1">
        <f t="shared" si="6"/>
        <v>1.2708006279434851</v>
      </c>
      <c r="E99" s="140">
        <f t="shared" si="9"/>
        <v>1.441102756892243E-2</v>
      </c>
      <c r="F99" s="107"/>
      <c r="G99" s="107"/>
      <c r="H99" s="107"/>
      <c r="I99" s="227">
        <f t="shared" si="7"/>
        <v>161.9</v>
      </c>
      <c r="J99" s="252">
        <f t="shared" si="8"/>
        <v>1.2708006279434851</v>
      </c>
      <c r="K99" s="140">
        <f t="shared" si="10"/>
        <v>1.441102756892243E-2</v>
      </c>
      <c r="L99" s="108"/>
      <c r="O99" s="2"/>
    </row>
    <row r="100" spans="1:15" x14ac:dyDescent="0.2">
      <c r="A100">
        <v>1998</v>
      </c>
      <c r="B100">
        <v>3</v>
      </c>
      <c r="C100" s="270">
        <v>162.19999999999999</v>
      </c>
      <c r="D100" s="1">
        <f t="shared" si="6"/>
        <v>1.2731554160125587</v>
      </c>
      <c r="E100" s="140">
        <f t="shared" si="9"/>
        <v>1.3749999999999929E-2</v>
      </c>
      <c r="F100" s="107"/>
      <c r="G100" s="107"/>
      <c r="H100" s="107"/>
      <c r="I100" s="227">
        <f t="shared" si="7"/>
        <v>162.19999999999999</v>
      </c>
      <c r="J100" s="252">
        <f t="shared" si="8"/>
        <v>1.2731554160125587</v>
      </c>
      <c r="K100" s="140">
        <f t="shared" si="10"/>
        <v>1.3749999999999929E-2</v>
      </c>
      <c r="L100" s="108"/>
      <c r="O100" s="2"/>
    </row>
    <row r="101" spans="1:15" x14ac:dyDescent="0.2">
      <c r="A101">
        <v>1998</v>
      </c>
      <c r="B101">
        <v>4</v>
      </c>
      <c r="C101" s="270">
        <v>162.5</v>
      </c>
      <c r="D101" s="1">
        <f t="shared" si="6"/>
        <v>1.2755102040816326</v>
      </c>
      <c r="E101" s="140">
        <f t="shared" si="9"/>
        <v>1.4357053682896526E-2</v>
      </c>
      <c r="F101" s="107"/>
      <c r="G101" s="107"/>
      <c r="H101" s="107"/>
      <c r="I101" s="227">
        <f t="shared" si="7"/>
        <v>162.5</v>
      </c>
      <c r="J101" s="252">
        <f t="shared" si="8"/>
        <v>1.2755102040816326</v>
      </c>
      <c r="K101" s="140">
        <f t="shared" si="10"/>
        <v>1.4357053682896526E-2</v>
      </c>
      <c r="L101" s="108"/>
      <c r="O101" s="2"/>
    </row>
    <row r="102" spans="1:15" x14ac:dyDescent="0.2">
      <c r="A102">
        <v>1998</v>
      </c>
      <c r="B102">
        <v>5</v>
      </c>
      <c r="C102" s="270">
        <v>162.80000000000001</v>
      </c>
      <c r="D102" s="1">
        <f t="shared" si="6"/>
        <v>1.2778649921507064</v>
      </c>
      <c r="E102" s="140">
        <f t="shared" si="9"/>
        <v>1.6864459712679691E-2</v>
      </c>
      <c r="F102" s="107"/>
      <c r="G102" s="107"/>
      <c r="H102" s="107"/>
      <c r="I102" s="227">
        <f t="shared" si="7"/>
        <v>162.80000000000001</v>
      </c>
      <c r="J102" s="252">
        <f t="shared" si="8"/>
        <v>1.2778649921507064</v>
      </c>
      <c r="K102" s="140">
        <f t="shared" si="10"/>
        <v>1.6864459712679691E-2</v>
      </c>
      <c r="L102" s="108"/>
      <c r="O102" s="2"/>
    </row>
    <row r="103" spans="1:15" x14ac:dyDescent="0.2">
      <c r="A103">
        <v>1998</v>
      </c>
      <c r="B103">
        <v>6</v>
      </c>
      <c r="C103" s="270">
        <v>163</v>
      </c>
      <c r="D103" s="1">
        <f t="shared" si="6"/>
        <v>1.2794348508634221</v>
      </c>
      <c r="E103" s="140">
        <f t="shared" si="9"/>
        <v>1.6843418590143378E-2</v>
      </c>
      <c r="F103" s="107"/>
      <c r="G103" s="107"/>
      <c r="H103" s="107"/>
      <c r="I103" s="227">
        <f t="shared" si="7"/>
        <v>163</v>
      </c>
      <c r="J103" s="252">
        <f t="shared" si="8"/>
        <v>1.2794348508634221</v>
      </c>
      <c r="K103" s="140">
        <f t="shared" si="10"/>
        <v>1.6843418590143378E-2</v>
      </c>
      <c r="L103" s="108"/>
      <c r="O103" s="2"/>
    </row>
    <row r="104" spans="1:15" x14ac:dyDescent="0.2">
      <c r="A104">
        <v>1998</v>
      </c>
      <c r="B104">
        <v>7</v>
      </c>
      <c r="C104" s="270">
        <v>163.19999999999999</v>
      </c>
      <c r="D104" s="1">
        <f t="shared" si="6"/>
        <v>1.2810047095761381</v>
      </c>
      <c r="E104" s="140">
        <f t="shared" si="9"/>
        <v>1.6822429906542036E-2</v>
      </c>
      <c r="F104" s="107"/>
      <c r="G104" s="107"/>
      <c r="H104" s="107"/>
      <c r="I104" s="227">
        <f t="shared" si="7"/>
        <v>163.19999999999999</v>
      </c>
      <c r="J104" s="252">
        <f t="shared" si="8"/>
        <v>1.2810047095761381</v>
      </c>
      <c r="K104" s="140">
        <f t="shared" si="10"/>
        <v>1.6822429906542036E-2</v>
      </c>
      <c r="L104" s="108"/>
      <c r="O104" s="2"/>
    </row>
    <row r="105" spans="1:15" x14ac:dyDescent="0.2">
      <c r="A105">
        <v>1998</v>
      </c>
      <c r="B105">
        <v>8</v>
      </c>
      <c r="C105" s="270">
        <v>163.4</v>
      </c>
      <c r="D105" s="1">
        <f t="shared" si="6"/>
        <v>1.2825745682888541</v>
      </c>
      <c r="E105" s="140">
        <f t="shared" si="9"/>
        <v>1.6169154228855787E-2</v>
      </c>
      <c r="F105" s="107"/>
      <c r="G105" s="107"/>
      <c r="H105" s="107"/>
      <c r="I105" s="227">
        <f t="shared" si="7"/>
        <v>163.4</v>
      </c>
      <c r="J105" s="252">
        <f t="shared" si="8"/>
        <v>1.2825745682888541</v>
      </c>
      <c r="K105" s="140">
        <f t="shared" si="10"/>
        <v>1.6169154228855787E-2</v>
      </c>
      <c r="L105" s="108"/>
      <c r="O105" s="2"/>
    </row>
    <row r="106" spans="1:15" x14ac:dyDescent="0.2">
      <c r="A106">
        <v>1998</v>
      </c>
      <c r="B106">
        <v>9</v>
      </c>
      <c r="C106" s="270">
        <v>163.6</v>
      </c>
      <c r="D106" s="1">
        <f t="shared" si="6"/>
        <v>1.2841444270015698</v>
      </c>
      <c r="E106" s="140">
        <f t="shared" si="9"/>
        <v>1.4888337468982771E-2</v>
      </c>
      <c r="F106" s="107"/>
      <c r="G106" s="107"/>
      <c r="H106" s="107"/>
      <c r="I106" s="227">
        <f t="shared" si="7"/>
        <v>163.6</v>
      </c>
      <c r="J106" s="252">
        <f t="shared" si="8"/>
        <v>1.2841444270015698</v>
      </c>
      <c r="K106" s="140">
        <f t="shared" si="10"/>
        <v>1.4888337468982771E-2</v>
      </c>
      <c r="L106" s="108"/>
      <c r="O106" s="2"/>
    </row>
    <row r="107" spans="1:15" x14ac:dyDescent="0.2">
      <c r="A107">
        <v>1998</v>
      </c>
      <c r="B107">
        <v>10</v>
      </c>
      <c r="C107" s="270">
        <v>164</v>
      </c>
      <c r="D107" s="1">
        <f t="shared" si="6"/>
        <v>1.2872841444270016</v>
      </c>
      <c r="E107" s="140">
        <f t="shared" si="9"/>
        <v>1.4851485148514865E-2</v>
      </c>
      <c r="F107" s="107"/>
      <c r="G107" s="107"/>
      <c r="H107" s="107"/>
      <c r="I107" s="227">
        <f t="shared" si="7"/>
        <v>164</v>
      </c>
      <c r="J107" s="252">
        <f t="shared" si="8"/>
        <v>1.2872841444270016</v>
      </c>
      <c r="K107" s="140">
        <f t="shared" si="10"/>
        <v>1.4851485148514865E-2</v>
      </c>
      <c r="L107" s="108"/>
      <c r="O107" s="2"/>
    </row>
    <row r="108" spans="1:15" x14ac:dyDescent="0.2">
      <c r="A108">
        <v>1998</v>
      </c>
      <c r="B108">
        <v>11</v>
      </c>
      <c r="C108" s="270">
        <v>164</v>
      </c>
      <c r="D108" s="1">
        <f t="shared" si="6"/>
        <v>1.2872841444270016</v>
      </c>
      <c r="E108" s="140">
        <f t="shared" si="9"/>
        <v>1.5479876160990669E-2</v>
      </c>
      <c r="F108" s="107"/>
      <c r="G108" s="107"/>
      <c r="H108" s="107"/>
      <c r="I108" s="227">
        <f t="shared" si="7"/>
        <v>164</v>
      </c>
      <c r="J108" s="252">
        <f t="shared" si="8"/>
        <v>1.2872841444270016</v>
      </c>
      <c r="K108" s="140">
        <f t="shared" si="10"/>
        <v>1.5479876160990669E-2</v>
      </c>
      <c r="L108" s="108"/>
      <c r="O108" s="2"/>
    </row>
    <row r="109" spans="1:15" x14ac:dyDescent="0.2">
      <c r="A109">
        <v>1998</v>
      </c>
      <c r="B109">
        <v>12</v>
      </c>
      <c r="C109" s="270">
        <v>163.9</v>
      </c>
      <c r="D109" s="1">
        <f t="shared" si="6"/>
        <v>1.2864992150706436</v>
      </c>
      <c r="E109" s="140">
        <f t="shared" si="9"/>
        <v>1.6119032858028515E-2</v>
      </c>
      <c r="F109" s="107"/>
      <c r="G109" s="107"/>
      <c r="H109" s="107"/>
      <c r="I109" s="227">
        <f t="shared" si="7"/>
        <v>163.9</v>
      </c>
      <c r="J109" s="252">
        <f t="shared" si="8"/>
        <v>1.2864992150706436</v>
      </c>
      <c r="K109" s="140">
        <f t="shared" si="10"/>
        <v>1.6119032858028515E-2</v>
      </c>
      <c r="L109" s="108"/>
      <c r="O109" s="2"/>
    </row>
    <row r="110" spans="1:15" x14ac:dyDescent="0.2">
      <c r="A110">
        <v>1999</v>
      </c>
      <c r="B110">
        <v>1</v>
      </c>
      <c r="C110" s="270">
        <v>164.3</v>
      </c>
      <c r="D110" s="1">
        <f t="shared" si="6"/>
        <v>1.2896389324960753</v>
      </c>
      <c r="E110" s="140">
        <f t="shared" si="9"/>
        <v>1.6707920792079278E-2</v>
      </c>
      <c r="F110" s="107"/>
      <c r="G110" s="107"/>
      <c r="H110" s="107"/>
      <c r="I110" s="227">
        <f t="shared" si="7"/>
        <v>164.3</v>
      </c>
      <c r="J110" s="252">
        <f t="shared" si="8"/>
        <v>1.2896389324960753</v>
      </c>
      <c r="K110" s="140">
        <f t="shared" si="10"/>
        <v>1.6707920792079278E-2</v>
      </c>
      <c r="L110" s="108"/>
      <c r="O110" s="2"/>
    </row>
    <row r="111" spans="1:15" x14ac:dyDescent="0.2">
      <c r="A111">
        <v>1999</v>
      </c>
      <c r="B111">
        <v>2</v>
      </c>
      <c r="C111" s="270">
        <v>164.5</v>
      </c>
      <c r="D111" s="1">
        <f t="shared" si="6"/>
        <v>1.2912087912087911</v>
      </c>
      <c r="E111" s="140">
        <f t="shared" si="9"/>
        <v>1.6059295861643008E-2</v>
      </c>
      <c r="F111" s="107"/>
      <c r="G111" s="107"/>
      <c r="H111" s="107"/>
      <c r="I111" s="227">
        <f t="shared" si="7"/>
        <v>164.5</v>
      </c>
      <c r="J111" s="252">
        <f t="shared" si="8"/>
        <v>1.2912087912087911</v>
      </c>
      <c r="K111" s="140">
        <f t="shared" si="10"/>
        <v>1.6059295861643008E-2</v>
      </c>
      <c r="L111" s="108"/>
      <c r="O111" s="2"/>
    </row>
    <row r="112" spans="1:15" x14ac:dyDescent="0.2">
      <c r="A112">
        <v>1999</v>
      </c>
      <c r="B112">
        <v>3</v>
      </c>
      <c r="C112" s="270">
        <v>165</v>
      </c>
      <c r="D112" s="1">
        <f t="shared" si="6"/>
        <v>1.2951334379905808</v>
      </c>
      <c r="E112" s="140">
        <f t="shared" si="9"/>
        <v>1.7262638717632672E-2</v>
      </c>
      <c r="F112" s="107"/>
      <c r="G112" s="107"/>
      <c r="H112" s="107"/>
      <c r="I112" s="227">
        <f t="shared" si="7"/>
        <v>165</v>
      </c>
      <c r="J112" s="252">
        <f t="shared" si="8"/>
        <v>1.2951334379905808</v>
      </c>
      <c r="K112" s="140">
        <f t="shared" si="10"/>
        <v>1.7262638717632672E-2</v>
      </c>
      <c r="L112" s="108"/>
      <c r="O112" s="2"/>
    </row>
    <row r="113" spans="1:15" x14ac:dyDescent="0.2">
      <c r="A113">
        <v>1999</v>
      </c>
      <c r="B113">
        <v>4</v>
      </c>
      <c r="C113" s="270">
        <v>166.2</v>
      </c>
      <c r="D113" s="1">
        <f t="shared" si="6"/>
        <v>1.3045525902668758</v>
      </c>
      <c r="E113" s="140">
        <f t="shared" si="9"/>
        <v>2.2769230769230653E-2</v>
      </c>
      <c r="F113" s="107"/>
      <c r="G113" s="107"/>
      <c r="H113" s="107"/>
      <c r="I113" s="227">
        <f t="shared" si="7"/>
        <v>166.2</v>
      </c>
      <c r="J113" s="252">
        <f t="shared" si="8"/>
        <v>1.3045525902668758</v>
      </c>
      <c r="K113" s="140">
        <f t="shared" si="10"/>
        <v>2.2769230769230653E-2</v>
      </c>
      <c r="L113" s="108"/>
      <c r="O113" s="2"/>
    </row>
    <row r="114" spans="1:15" x14ac:dyDescent="0.2">
      <c r="A114">
        <v>1999</v>
      </c>
      <c r="B114">
        <v>5</v>
      </c>
      <c r="C114" s="270">
        <v>166.2</v>
      </c>
      <c r="D114" s="1">
        <f t="shared" si="6"/>
        <v>1.3045525902668758</v>
      </c>
      <c r="E114" s="140">
        <f t="shared" si="9"/>
        <v>2.0884520884520752E-2</v>
      </c>
      <c r="F114" s="107"/>
      <c r="G114" s="107"/>
      <c r="H114" s="107"/>
      <c r="I114" s="227">
        <f t="shared" si="7"/>
        <v>166.2</v>
      </c>
      <c r="J114" s="252">
        <f t="shared" si="8"/>
        <v>1.3045525902668758</v>
      </c>
      <c r="K114" s="140">
        <f t="shared" si="10"/>
        <v>2.0884520884520752E-2</v>
      </c>
      <c r="L114" s="108"/>
      <c r="O114" s="2"/>
    </row>
    <row r="115" spans="1:15" x14ac:dyDescent="0.2">
      <c r="A115">
        <v>1999</v>
      </c>
      <c r="B115">
        <v>6</v>
      </c>
      <c r="C115" s="270">
        <v>166.2</v>
      </c>
      <c r="D115" s="1">
        <f t="shared" si="6"/>
        <v>1.3045525902668758</v>
      </c>
      <c r="E115" s="140">
        <f t="shared" si="9"/>
        <v>1.9631901840490684E-2</v>
      </c>
      <c r="F115" s="107"/>
      <c r="G115" s="107"/>
      <c r="H115" s="107"/>
      <c r="I115" s="227">
        <f t="shared" si="7"/>
        <v>166.2</v>
      </c>
      <c r="J115" s="252">
        <f t="shared" si="8"/>
        <v>1.3045525902668758</v>
      </c>
      <c r="K115" s="140">
        <f t="shared" si="10"/>
        <v>1.9631901840490684E-2</v>
      </c>
      <c r="L115" s="108"/>
      <c r="O115" s="2"/>
    </row>
    <row r="116" spans="1:15" x14ac:dyDescent="0.2">
      <c r="A116">
        <v>1999</v>
      </c>
      <c r="B116">
        <v>7</v>
      </c>
      <c r="C116" s="270">
        <v>166.7</v>
      </c>
      <c r="D116" s="1">
        <f t="shared" si="6"/>
        <v>1.3084772370486655</v>
      </c>
      <c r="E116" s="140">
        <f t="shared" si="9"/>
        <v>2.1446078431372584E-2</v>
      </c>
      <c r="F116" s="107"/>
      <c r="G116" s="107"/>
      <c r="H116" s="107"/>
      <c r="I116" s="227">
        <f t="shared" si="7"/>
        <v>166.7</v>
      </c>
      <c r="J116" s="252">
        <f t="shared" si="8"/>
        <v>1.3084772370486655</v>
      </c>
      <c r="K116" s="140">
        <f t="shared" si="10"/>
        <v>2.1446078431372584E-2</v>
      </c>
      <c r="L116" s="108"/>
      <c r="O116" s="2"/>
    </row>
    <row r="117" spans="1:15" x14ac:dyDescent="0.2">
      <c r="A117">
        <v>1999</v>
      </c>
      <c r="B117">
        <v>8</v>
      </c>
      <c r="C117" s="270">
        <v>167.1</v>
      </c>
      <c r="D117" s="1">
        <f t="shared" si="6"/>
        <v>1.3116169544740972</v>
      </c>
      <c r="E117" s="140">
        <f t="shared" si="9"/>
        <v>2.2643818849449104E-2</v>
      </c>
      <c r="F117" s="107"/>
      <c r="G117" s="107"/>
      <c r="H117" s="107"/>
      <c r="I117" s="227">
        <f t="shared" si="7"/>
        <v>167.1</v>
      </c>
      <c r="J117" s="252">
        <f t="shared" si="8"/>
        <v>1.3116169544740972</v>
      </c>
      <c r="K117" s="140">
        <f t="shared" si="10"/>
        <v>2.2643818849449104E-2</v>
      </c>
      <c r="L117" s="108"/>
      <c r="O117" s="2"/>
    </row>
    <row r="118" spans="1:15" x14ac:dyDescent="0.2">
      <c r="A118">
        <v>1999</v>
      </c>
      <c r="B118">
        <v>9</v>
      </c>
      <c r="C118" s="270">
        <v>167.9</v>
      </c>
      <c r="D118" s="1">
        <f t="shared" si="6"/>
        <v>1.3178963893249607</v>
      </c>
      <c r="E118" s="140">
        <f t="shared" si="9"/>
        <v>2.6283618581907087E-2</v>
      </c>
      <c r="F118" s="107"/>
      <c r="G118" s="107"/>
      <c r="H118" s="107"/>
      <c r="I118" s="227">
        <f t="shared" si="7"/>
        <v>167.9</v>
      </c>
      <c r="J118" s="252">
        <f t="shared" si="8"/>
        <v>1.3178963893249607</v>
      </c>
      <c r="K118" s="140">
        <f t="shared" si="10"/>
        <v>2.6283618581907087E-2</v>
      </c>
      <c r="L118" s="108"/>
      <c r="O118" s="2"/>
    </row>
    <row r="119" spans="1:15" x14ac:dyDescent="0.2">
      <c r="A119">
        <v>1999</v>
      </c>
      <c r="B119">
        <v>10</v>
      </c>
      <c r="C119" s="270">
        <v>168.2</v>
      </c>
      <c r="D119" s="1">
        <f t="shared" si="6"/>
        <v>1.3202511773940344</v>
      </c>
      <c r="E119" s="140">
        <f t="shared" si="9"/>
        <v>2.5609756097560998E-2</v>
      </c>
      <c r="F119" s="107"/>
      <c r="G119" s="107"/>
      <c r="H119" s="107"/>
      <c r="I119" s="227">
        <f t="shared" si="7"/>
        <v>168.2</v>
      </c>
      <c r="J119" s="252">
        <f t="shared" si="8"/>
        <v>1.3202511773940344</v>
      </c>
      <c r="K119" s="140">
        <f t="shared" si="10"/>
        <v>2.5609756097560998E-2</v>
      </c>
      <c r="L119" s="108"/>
      <c r="O119" s="2"/>
    </row>
    <row r="120" spans="1:15" x14ac:dyDescent="0.2">
      <c r="A120">
        <v>1999</v>
      </c>
      <c r="B120">
        <v>11</v>
      </c>
      <c r="C120" s="270">
        <v>168.3</v>
      </c>
      <c r="D120" s="1">
        <f t="shared" si="6"/>
        <v>1.3210361067503924</v>
      </c>
      <c r="E120" s="140">
        <f t="shared" si="9"/>
        <v>2.6219512195122086E-2</v>
      </c>
      <c r="F120" s="107"/>
      <c r="G120" s="107"/>
      <c r="H120" s="107"/>
      <c r="I120" s="227">
        <f t="shared" si="7"/>
        <v>168.3</v>
      </c>
      <c r="J120" s="252">
        <f t="shared" si="8"/>
        <v>1.3210361067503924</v>
      </c>
      <c r="K120" s="140">
        <f t="shared" si="10"/>
        <v>2.6219512195122086E-2</v>
      </c>
      <c r="L120" s="108"/>
      <c r="O120" s="2"/>
    </row>
    <row r="121" spans="1:15" x14ac:dyDescent="0.2">
      <c r="A121">
        <v>1999</v>
      </c>
      <c r="B121">
        <v>12</v>
      </c>
      <c r="C121" s="270">
        <v>168.3</v>
      </c>
      <c r="D121" s="1">
        <f t="shared" si="6"/>
        <v>1.3210361067503924</v>
      </c>
      <c r="E121" s="140">
        <f t="shared" si="9"/>
        <v>2.6845637583892579E-2</v>
      </c>
      <c r="F121" s="107"/>
      <c r="G121" s="107"/>
      <c r="H121" s="107"/>
      <c r="I121" s="227">
        <f t="shared" si="7"/>
        <v>168.3</v>
      </c>
      <c r="J121" s="252">
        <f t="shared" si="8"/>
        <v>1.3210361067503924</v>
      </c>
      <c r="K121" s="140">
        <f t="shared" si="10"/>
        <v>2.6845637583892579E-2</v>
      </c>
      <c r="L121" s="108"/>
      <c r="O121" s="2"/>
    </row>
    <row r="122" spans="1:15" x14ac:dyDescent="0.2">
      <c r="A122">
        <v>2000</v>
      </c>
      <c r="B122">
        <v>1</v>
      </c>
      <c r="C122" s="270">
        <v>168.8</v>
      </c>
      <c r="D122" s="1">
        <f t="shared" si="6"/>
        <v>1.3249607535321821</v>
      </c>
      <c r="E122" s="140">
        <f t="shared" si="9"/>
        <v>2.7388922702373808E-2</v>
      </c>
      <c r="F122" s="107"/>
      <c r="G122" s="107"/>
      <c r="H122" s="107"/>
      <c r="I122" s="227">
        <f t="shared" si="7"/>
        <v>168.8</v>
      </c>
      <c r="J122" s="252">
        <f t="shared" si="8"/>
        <v>1.3249607535321821</v>
      </c>
      <c r="K122" s="140">
        <f t="shared" si="10"/>
        <v>2.7388922702373808E-2</v>
      </c>
      <c r="L122" s="108"/>
      <c r="O122" s="2"/>
    </row>
    <row r="123" spans="1:15" x14ac:dyDescent="0.2">
      <c r="A123">
        <v>2000</v>
      </c>
      <c r="B123">
        <v>2</v>
      </c>
      <c r="C123" s="270">
        <v>169.8</v>
      </c>
      <c r="D123" s="1">
        <f t="shared" si="6"/>
        <v>1.3328100470957613</v>
      </c>
      <c r="E123" s="140">
        <f t="shared" si="9"/>
        <v>3.2218844984802431E-2</v>
      </c>
      <c r="F123" s="107"/>
      <c r="G123" s="107"/>
      <c r="H123" s="107"/>
      <c r="I123" s="227">
        <f t="shared" si="7"/>
        <v>169.8</v>
      </c>
      <c r="J123" s="252">
        <f t="shared" si="8"/>
        <v>1.3328100470957613</v>
      </c>
      <c r="K123" s="140">
        <f t="shared" si="10"/>
        <v>3.2218844984802431E-2</v>
      </c>
      <c r="L123" s="108"/>
      <c r="O123" s="2"/>
    </row>
    <row r="124" spans="1:15" x14ac:dyDescent="0.2">
      <c r="A124">
        <v>2000</v>
      </c>
      <c r="B124">
        <v>3</v>
      </c>
      <c r="C124" s="270">
        <v>171.2</v>
      </c>
      <c r="D124" s="1">
        <f t="shared" si="6"/>
        <v>1.3437990580847723</v>
      </c>
      <c r="E124" s="140">
        <f t="shared" si="9"/>
        <v>3.7575757575757596E-2</v>
      </c>
      <c r="F124" s="107"/>
      <c r="G124" s="107"/>
      <c r="H124" s="107"/>
      <c r="I124" s="227">
        <f t="shared" si="7"/>
        <v>171.2</v>
      </c>
      <c r="J124" s="252">
        <f t="shared" si="8"/>
        <v>1.3437990580847723</v>
      </c>
      <c r="K124" s="140">
        <f t="shared" si="10"/>
        <v>3.7575757575757596E-2</v>
      </c>
      <c r="L124" s="108"/>
      <c r="O124" s="2"/>
    </row>
    <row r="125" spans="1:15" x14ac:dyDescent="0.2">
      <c r="A125">
        <v>2000</v>
      </c>
      <c r="B125">
        <v>4</v>
      </c>
      <c r="C125" s="270">
        <v>171.3</v>
      </c>
      <c r="D125" s="1">
        <f t="shared" si="6"/>
        <v>1.3445839874411303</v>
      </c>
      <c r="E125" s="140">
        <f t="shared" si="9"/>
        <v>3.0685920577617543E-2</v>
      </c>
      <c r="F125" s="107"/>
      <c r="G125" s="107"/>
      <c r="H125" s="107"/>
      <c r="I125" s="227">
        <f t="shared" si="7"/>
        <v>171.3</v>
      </c>
      <c r="J125" s="252">
        <f t="shared" si="8"/>
        <v>1.3445839874411303</v>
      </c>
      <c r="K125" s="140">
        <f t="shared" si="10"/>
        <v>3.0685920577617543E-2</v>
      </c>
      <c r="L125" s="108"/>
      <c r="O125" s="2"/>
    </row>
    <row r="126" spans="1:15" x14ac:dyDescent="0.2">
      <c r="A126">
        <v>2000</v>
      </c>
      <c r="B126">
        <v>5</v>
      </c>
      <c r="C126" s="270">
        <v>171.5</v>
      </c>
      <c r="D126" s="1">
        <f t="shared" si="6"/>
        <v>1.346153846153846</v>
      </c>
      <c r="E126" s="140">
        <f t="shared" si="9"/>
        <v>3.1889290012033777E-2</v>
      </c>
      <c r="F126" s="107"/>
      <c r="G126" s="107"/>
      <c r="H126" s="107"/>
      <c r="I126" s="227">
        <f t="shared" si="7"/>
        <v>171.5</v>
      </c>
      <c r="J126" s="252">
        <f t="shared" si="8"/>
        <v>1.346153846153846</v>
      </c>
      <c r="K126" s="140">
        <f t="shared" si="10"/>
        <v>3.1889290012033777E-2</v>
      </c>
      <c r="L126" s="108"/>
      <c r="O126" s="2"/>
    </row>
    <row r="127" spans="1:15" x14ac:dyDescent="0.2">
      <c r="A127">
        <v>2000</v>
      </c>
      <c r="B127">
        <v>6</v>
      </c>
      <c r="C127" s="270">
        <v>172.4</v>
      </c>
      <c r="D127" s="1">
        <f t="shared" si="6"/>
        <v>1.3532182103610675</v>
      </c>
      <c r="E127" s="140">
        <f t="shared" si="9"/>
        <v>3.7304452466907501E-2</v>
      </c>
      <c r="F127" s="107"/>
      <c r="G127" s="107"/>
      <c r="H127" s="107"/>
      <c r="I127" s="227">
        <f t="shared" si="7"/>
        <v>172.4</v>
      </c>
      <c r="J127" s="252">
        <f t="shared" si="8"/>
        <v>1.3532182103610675</v>
      </c>
      <c r="K127" s="140">
        <f t="shared" si="10"/>
        <v>3.7304452466907501E-2</v>
      </c>
      <c r="L127" s="108"/>
      <c r="O127" s="2"/>
    </row>
    <row r="128" spans="1:15" x14ac:dyDescent="0.2">
      <c r="A128">
        <v>2000</v>
      </c>
      <c r="B128">
        <v>7</v>
      </c>
      <c r="C128" s="270">
        <v>172.8</v>
      </c>
      <c r="D128" s="1">
        <f t="shared" si="6"/>
        <v>1.3563579277864992</v>
      </c>
      <c r="E128" s="140">
        <f t="shared" si="9"/>
        <v>3.6592681463707422E-2</v>
      </c>
      <c r="F128" s="107"/>
      <c r="G128" s="107"/>
      <c r="H128" s="107"/>
      <c r="I128" s="227">
        <f t="shared" si="7"/>
        <v>172.8</v>
      </c>
      <c r="J128" s="252">
        <f t="shared" si="8"/>
        <v>1.3563579277864992</v>
      </c>
      <c r="K128" s="140">
        <f t="shared" si="10"/>
        <v>3.6592681463707422E-2</v>
      </c>
      <c r="L128" s="108"/>
      <c r="O128" s="2"/>
    </row>
    <row r="129" spans="1:15" x14ac:dyDescent="0.2">
      <c r="A129">
        <v>2000</v>
      </c>
      <c r="B129">
        <v>8</v>
      </c>
      <c r="C129" s="270">
        <v>172.8</v>
      </c>
      <c r="D129" s="1">
        <f t="shared" si="6"/>
        <v>1.3563579277864992</v>
      </c>
      <c r="E129" s="140">
        <f t="shared" si="9"/>
        <v>3.4111310592459754E-2</v>
      </c>
      <c r="F129" s="107"/>
      <c r="G129" s="107"/>
      <c r="H129" s="107"/>
      <c r="I129" s="227">
        <f t="shared" si="7"/>
        <v>172.8</v>
      </c>
      <c r="J129" s="252">
        <f t="shared" si="8"/>
        <v>1.3563579277864992</v>
      </c>
      <c r="K129" s="140">
        <f t="shared" si="10"/>
        <v>3.4111310592459754E-2</v>
      </c>
      <c r="L129" s="108"/>
      <c r="O129" s="2"/>
    </row>
    <row r="130" spans="1:15" x14ac:dyDescent="0.2">
      <c r="A130">
        <v>2000</v>
      </c>
      <c r="B130">
        <v>9</v>
      </c>
      <c r="C130" s="270">
        <v>173.7</v>
      </c>
      <c r="D130" s="1">
        <f t="shared" ref="D130:D193" si="11">C130/$C$2</f>
        <v>1.3634222919937204</v>
      </c>
      <c r="E130" s="140">
        <f t="shared" si="9"/>
        <v>3.4544371649791517E-2</v>
      </c>
      <c r="F130" s="107"/>
      <c r="G130" s="107"/>
      <c r="H130" s="107"/>
      <c r="I130" s="227">
        <f t="shared" si="7"/>
        <v>173.7</v>
      </c>
      <c r="J130" s="252">
        <f t="shared" si="8"/>
        <v>1.3634222919937204</v>
      </c>
      <c r="K130" s="140">
        <f t="shared" si="10"/>
        <v>3.4544371649791517E-2</v>
      </c>
      <c r="L130" s="108"/>
      <c r="O130" s="2"/>
    </row>
    <row r="131" spans="1:15" x14ac:dyDescent="0.2">
      <c r="A131">
        <v>2000</v>
      </c>
      <c r="B131">
        <v>10</v>
      </c>
      <c r="C131" s="270">
        <v>174</v>
      </c>
      <c r="D131" s="1">
        <f t="shared" si="11"/>
        <v>1.3657770800627942</v>
      </c>
      <c r="E131" s="140">
        <f t="shared" si="9"/>
        <v>3.4482758620689724E-2</v>
      </c>
      <c r="F131" s="107"/>
      <c r="G131" s="107"/>
      <c r="H131" s="107"/>
      <c r="I131" s="227">
        <f t="shared" ref="I131:I194" si="12">C131</f>
        <v>174</v>
      </c>
      <c r="J131" s="252">
        <f t="shared" ref="J131:J194" si="13">I131/$I$2</f>
        <v>1.3657770800627942</v>
      </c>
      <c r="K131" s="140">
        <f t="shared" si="10"/>
        <v>3.4482758620689724E-2</v>
      </c>
      <c r="L131" s="108"/>
      <c r="O131" s="2"/>
    </row>
    <row r="132" spans="1:15" x14ac:dyDescent="0.2">
      <c r="A132">
        <v>2000</v>
      </c>
      <c r="B132">
        <v>11</v>
      </c>
      <c r="C132" s="270">
        <v>174.1</v>
      </c>
      <c r="D132" s="1">
        <f t="shared" si="11"/>
        <v>1.3665620094191522</v>
      </c>
      <c r="E132" s="140">
        <f t="shared" si="9"/>
        <v>3.446226975638722E-2</v>
      </c>
      <c r="F132" s="107"/>
      <c r="G132" s="107"/>
      <c r="H132" s="107"/>
      <c r="I132" s="227">
        <f t="shared" si="12"/>
        <v>174.1</v>
      </c>
      <c r="J132" s="252">
        <f t="shared" si="13"/>
        <v>1.3665620094191522</v>
      </c>
      <c r="K132" s="140">
        <f t="shared" si="10"/>
        <v>3.446226975638722E-2</v>
      </c>
      <c r="L132" s="108"/>
      <c r="O132" s="2"/>
    </row>
    <row r="133" spans="1:15" x14ac:dyDescent="0.2">
      <c r="A133">
        <v>2000</v>
      </c>
      <c r="B133">
        <v>12</v>
      </c>
      <c r="C133" s="270">
        <v>174</v>
      </c>
      <c r="D133" s="1">
        <f t="shared" si="11"/>
        <v>1.3657770800627942</v>
      </c>
      <c r="E133" s="140">
        <f t="shared" si="9"/>
        <v>3.3868092691621943E-2</v>
      </c>
      <c r="F133" s="107"/>
      <c r="G133" s="107"/>
      <c r="H133" s="107"/>
      <c r="I133" s="227">
        <f t="shared" si="12"/>
        <v>174</v>
      </c>
      <c r="J133" s="252">
        <f t="shared" si="13"/>
        <v>1.3657770800627942</v>
      </c>
      <c r="K133" s="140">
        <f t="shared" si="10"/>
        <v>3.3868092691621943E-2</v>
      </c>
      <c r="L133" s="108"/>
      <c r="O133" s="2"/>
    </row>
    <row r="134" spans="1:15" x14ac:dyDescent="0.2">
      <c r="A134">
        <v>2001</v>
      </c>
      <c r="B134">
        <v>1</v>
      </c>
      <c r="C134" s="270">
        <v>175.1</v>
      </c>
      <c r="D134" s="1">
        <f t="shared" si="11"/>
        <v>1.3744113029827314</v>
      </c>
      <c r="E134" s="140">
        <f t="shared" si="9"/>
        <v>3.7322274881516515E-2</v>
      </c>
      <c r="F134" s="107"/>
      <c r="G134" s="107"/>
      <c r="H134" s="107"/>
      <c r="I134" s="227">
        <f t="shared" si="12"/>
        <v>175.1</v>
      </c>
      <c r="J134" s="252">
        <f t="shared" si="13"/>
        <v>1.3744113029827314</v>
      </c>
      <c r="K134" s="140">
        <f t="shared" si="10"/>
        <v>3.7322274881516515E-2</v>
      </c>
      <c r="L134" s="108"/>
      <c r="O134" s="2"/>
    </row>
    <row r="135" spans="1:15" x14ac:dyDescent="0.2">
      <c r="A135">
        <v>2001</v>
      </c>
      <c r="B135">
        <v>2</v>
      </c>
      <c r="C135" s="270">
        <v>175.8</v>
      </c>
      <c r="D135" s="1">
        <f t="shared" si="11"/>
        <v>1.3799058084772371</v>
      </c>
      <c r="E135" s="140">
        <f t="shared" si="9"/>
        <v>3.5335689045936425E-2</v>
      </c>
      <c r="F135" s="107"/>
      <c r="G135" s="107"/>
      <c r="H135" s="107"/>
      <c r="I135" s="227">
        <f t="shared" si="12"/>
        <v>175.8</v>
      </c>
      <c r="J135" s="252">
        <f t="shared" si="13"/>
        <v>1.3799058084772371</v>
      </c>
      <c r="K135" s="140">
        <f t="shared" si="10"/>
        <v>3.5335689045936425E-2</v>
      </c>
      <c r="L135" s="108"/>
      <c r="O135" s="2"/>
    </row>
    <row r="136" spans="1:15" x14ac:dyDescent="0.2">
      <c r="A136">
        <v>2001</v>
      </c>
      <c r="B136">
        <v>3</v>
      </c>
      <c r="C136" s="270">
        <v>176.2</v>
      </c>
      <c r="D136" s="1">
        <f t="shared" si="11"/>
        <v>1.3830455259026686</v>
      </c>
      <c r="E136" s="140">
        <f t="shared" si="9"/>
        <v>2.9205607476635587E-2</v>
      </c>
      <c r="F136" s="107"/>
      <c r="G136" s="107"/>
      <c r="H136" s="107"/>
      <c r="I136" s="227">
        <f t="shared" si="12"/>
        <v>176.2</v>
      </c>
      <c r="J136" s="252">
        <f t="shared" si="13"/>
        <v>1.3830455259026686</v>
      </c>
      <c r="K136" s="140">
        <f t="shared" si="10"/>
        <v>2.9205607476635587E-2</v>
      </c>
      <c r="L136" s="108"/>
      <c r="O136" s="2"/>
    </row>
    <row r="137" spans="1:15" x14ac:dyDescent="0.2">
      <c r="A137">
        <v>2001</v>
      </c>
      <c r="B137">
        <v>4</v>
      </c>
      <c r="C137" s="270">
        <v>176.9</v>
      </c>
      <c r="D137" s="1">
        <f t="shared" si="11"/>
        <v>1.3885400313971743</v>
      </c>
      <c r="E137" s="140">
        <f t="shared" si="9"/>
        <v>3.2691185055458316E-2</v>
      </c>
      <c r="F137" s="107"/>
      <c r="G137" s="107"/>
      <c r="H137" s="107"/>
      <c r="I137" s="227">
        <f t="shared" si="12"/>
        <v>176.9</v>
      </c>
      <c r="J137" s="252">
        <f t="shared" si="13"/>
        <v>1.3885400313971743</v>
      </c>
      <c r="K137" s="140">
        <f t="shared" si="10"/>
        <v>3.2691185055458316E-2</v>
      </c>
      <c r="L137" s="108"/>
      <c r="O137" s="2"/>
    </row>
    <row r="138" spans="1:15" x14ac:dyDescent="0.2">
      <c r="A138">
        <v>2001</v>
      </c>
      <c r="B138">
        <v>5</v>
      </c>
      <c r="C138" s="270">
        <v>177.7</v>
      </c>
      <c r="D138" s="1">
        <f t="shared" si="11"/>
        <v>1.3948194662480375</v>
      </c>
      <c r="E138" s="140">
        <f t="shared" si="9"/>
        <v>3.6151603498542295E-2</v>
      </c>
      <c r="F138" s="107"/>
      <c r="G138" s="107"/>
      <c r="H138" s="107"/>
      <c r="I138" s="227">
        <f t="shared" si="12"/>
        <v>177.7</v>
      </c>
      <c r="J138" s="252">
        <f t="shared" si="13"/>
        <v>1.3948194662480375</v>
      </c>
      <c r="K138" s="140">
        <f t="shared" si="10"/>
        <v>3.6151603498542295E-2</v>
      </c>
      <c r="L138" s="108"/>
      <c r="O138" s="2"/>
    </row>
    <row r="139" spans="1:15" x14ac:dyDescent="0.2">
      <c r="A139">
        <v>2001</v>
      </c>
      <c r="B139">
        <v>6</v>
      </c>
      <c r="C139" s="270">
        <v>178</v>
      </c>
      <c r="D139" s="1">
        <f t="shared" si="11"/>
        <v>1.3971742543171115</v>
      </c>
      <c r="E139" s="140">
        <f t="shared" si="9"/>
        <v>3.2482598607888491E-2</v>
      </c>
      <c r="F139" s="107"/>
      <c r="G139" s="107"/>
      <c r="H139" s="107"/>
      <c r="I139" s="227">
        <f t="shared" si="12"/>
        <v>178</v>
      </c>
      <c r="J139" s="252">
        <f t="shared" si="13"/>
        <v>1.3971742543171115</v>
      </c>
      <c r="K139" s="140">
        <f t="shared" si="10"/>
        <v>3.2482598607888491E-2</v>
      </c>
      <c r="L139" s="108"/>
      <c r="O139" s="2"/>
    </row>
    <row r="140" spans="1:15" x14ac:dyDescent="0.2">
      <c r="A140">
        <v>2001</v>
      </c>
      <c r="B140">
        <v>7</v>
      </c>
      <c r="C140" s="270">
        <v>177.5</v>
      </c>
      <c r="D140" s="1">
        <f t="shared" si="11"/>
        <v>1.3932496075353218</v>
      </c>
      <c r="E140" s="140">
        <f t="shared" si="9"/>
        <v>2.7199074074073959E-2</v>
      </c>
      <c r="F140" s="107"/>
      <c r="G140" s="107"/>
      <c r="H140" s="107"/>
      <c r="I140" s="227">
        <f t="shared" si="12"/>
        <v>177.5</v>
      </c>
      <c r="J140" s="252">
        <f t="shared" si="13"/>
        <v>1.3932496075353218</v>
      </c>
      <c r="K140" s="140">
        <f t="shared" si="10"/>
        <v>2.7199074074073959E-2</v>
      </c>
      <c r="L140" s="108"/>
      <c r="O140" s="2"/>
    </row>
    <row r="141" spans="1:15" x14ac:dyDescent="0.2">
      <c r="A141">
        <v>2001</v>
      </c>
      <c r="B141">
        <v>8</v>
      </c>
      <c r="C141" s="270">
        <v>177.5</v>
      </c>
      <c r="D141" s="1">
        <f t="shared" si="11"/>
        <v>1.3932496075353218</v>
      </c>
      <c r="E141" s="140">
        <f t="shared" si="9"/>
        <v>2.7199074074073959E-2</v>
      </c>
      <c r="F141" s="107"/>
      <c r="G141" s="107"/>
      <c r="H141" s="107"/>
      <c r="I141" s="227">
        <f t="shared" si="12"/>
        <v>177.5</v>
      </c>
      <c r="J141" s="252">
        <f t="shared" si="13"/>
        <v>1.3932496075353218</v>
      </c>
      <c r="K141" s="140">
        <f t="shared" si="10"/>
        <v>2.7199074074073959E-2</v>
      </c>
      <c r="L141" s="108"/>
      <c r="O141" s="2"/>
    </row>
    <row r="142" spans="1:15" x14ac:dyDescent="0.2">
      <c r="A142">
        <v>2001</v>
      </c>
      <c r="B142">
        <v>9</v>
      </c>
      <c r="C142" s="270">
        <v>178.3</v>
      </c>
      <c r="D142" s="1">
        <f t="shared" si="11"/>
        <v>1.3995290423861853</v>
      </c>
      <c r="E142" s="140">
        <f t="shared" ref="E142:E205" si="14">C142/C130-1</f>
        <v>2.648244099021313E-2</v>
      </c>
      <c r="F142" s="107"/>
      <c r="G142" s="107"/>
      <c r="H142" s="107"/>
      <c r="I142" s="227">
        <f t="shared" si="12"/>
        <v>178.3</v>
      </c>
      <c r="J142" s="252">
        <f t="shared" si="13"/>
        <v>1.3995290423861853</v>
      </c>
      <c r="K142" s="140">
        <f t="shared" ref="K142:K205" si="15">I142/I130-1</f>
        <v>2.648244099021313E-2</v>
      </c>
      <c r="L142" s="108"/>
      <c r="O142" s="2"/>
    </row>
    <row r="143" spans="1:15" x14ac:dyDescent="0.2">
      <c r="A143">
        <v>2001</v>
      </c>
      <c r="B143">
        <v>10</v>
      </c>
      <c r="C143" s="270">
        <v>177.7</v>
      </c>
      <c r="D143" s="1">
        <f t="shared" si="11"/>
        <v>1.3948194662480375</v>
      </c>
      <c r="E143" s="140">
        <f t="shared" si="14"/>
        <v>2.1264367816091978E-2</v>
      </c>
      <c r="F143" s="107"/>
      <c r="G143" s="107"/>
      <c r="H143" s="107"/>
      <c r="I143" s="227">
        <f t="shared" si="12"/>
        <v>177.7</v>
      </c>
      <c r="J143" s="252">
        <f t="shared" si="13"/>
        <v>1.3948194662480375</v>
      </c>
      <c r="K143" s="140">
        <f t="shared" si="15"/>
        <v>2.1264367816091978E-2</v>
      </c>
      <c r="L143" s="108"/>
      <c r="O143" s="2"/>
    </row>
    <row r="144" spans="1:15" x14ac:dyDescent="0.2">
      <c r="A144">
        <v>2001</v>
      </c>
      <c r="B144">
        <v>11</v>
      </c>
      <c r="C144" s="270">
        <v>177.4</v>
      </c>
      <c r="D144" s="1">
        <f t="shared" si="11"/>
        <v>1.3924646781789638</v>
      </c>
      <c r="E144" s="140">
        <f t="shared" si="14"/>
        <v>1.895462377943713E-2</v>
      </c>
      <c r="F144" s="107"/>
      <c r="G144" s="107"/>
      <c r="H144" s="107"/>
      <c r="I144" s="227">
        <f t="shared" si="12"/>
        <v>177.4</v>
      </c>
      <c r="J144" s="252">
        <f t="shared" si="13"/>
        <v>1.3924646781789638</v>
      </c>
      <c r="K144" s="140">
        <f t="shared" si="15"/>
        <v>1.895462377943713E-2</v>
      </c>
      <c r="L144" s="108"/>
      <c r="O144" s="2"/>
    </row>
    <row r="145" spans="1:15" x14ac:dyDescent="0.2">
      <c r="A145">
        <v>2001</v>
      </c>
      <c r="B145">
        <v>12</v>
      </c>
      <c r="C145" s="270">
        <v>176.7</v>
      </c>
      <c r="D145" s="1">
        <f t="shared" si="11"/>
        <v>1.3869701726844583</v>
      </c>
      <c r="E145" s="140">
        <f t="shared" si="14"/>
        <v>1.551724137931032E-2</v>
      </c>
      <c r="F145" s="107"/>
      <c r="G145" s="107"/>
      <c r="H145" s="107"/>
      <c r="I145" s="227">
        <f t="shared" si="12"/>
        <v>176.7</v>
      </c>
      <c r="J145" s="252">
        <f t="shared" si="13"/>
        <v>1.3869701726844583</v>
      </c>
      <c r="K145" s="140">
        <f t="shared" si="15"/>
        <v>1.551724137931032E-2</v>
      </c>
      <c r="L145" s="108"/>
      <c r="O145" s="2"/>
    </row>
    <row r="146" spans="1:15" x14ac:dyDescent="0.2">
      <c r="A146">
        <f t="shared" ref="A146:A209" si="16">A134+1</f>
        <v>2002</v>
      </c>
      <c r="B146">
        <f t="shared" ref="B146:B209" si="17">B134</f>
        <v>1</v>
      </c>
      <c r="C146" s="270">
        <v>177.1</v>
      </c>
      <c r="D146" s="1">
        <f t="shared" si="11"/>
        <v>1.3901098901098901</v>
      </c>
      <c r="E146" s="140">
        <f t="shared" si="14"/>
        <v>1.142204454597362E-2</v>
      </c>
      <c r="F146" s="107"/>
      <c r="G146" s="107"/>
      <c r="H146" s="107"/>
      <c r="I146" s="227">
        <f t="shared" si="12"/>
        <v>177.1</v>
      </c>
      <c r="J146" s="252">
        <f t="shared" si="13"/>
        <v>1.3901098901098901</v>
      </c>
      <c r="K146" s="140">
        <f t="shared" si="15"/>
        <v>1.142204454597362E-2</v>
      </c>
      <c r="L146" s="108"/>
      <c r="O146" s="2"/>
    </row>
    <row r="147" spans="1:15" x14ac:dyDescent="0.2">
      <c r="A147">
        <f t="shared" si="16"/>
        <v>2002</v>
      </c>
      <c r="B147">
        <f t="shared" si="17"/>
        <v>2</v>
      </c>
      <c r="C147" s="270">
        <v>177.8</v>
      </c>
      <c r="D147" s="1">
        <f t="shared" si="11"/>
        <v>1.3956043956043955</v>
      </c>
      <c r="E147" s="140">
        <f t="shared" si="14"/>
        <v>1.1376564277588264E-2</v>
      </c>
      <c r="F147" s="107"/>
      <c r="G147" s="107"/>
      <c r="H147" s="107"/>
      <c r="I147" s="227">
        <f t="shared" si="12"/>
        <v>177.8</v>
      </c>
      <c r="J147" s="252">
        <f t="shared" si="13"/>
        <v>1.3956043956043955</v>
      </c>
      <c r="K147" s="140">
        <f t="shared" si="15"/>
        <v>1.1376564277588264E-2</v>
      </c>
      <c r="L147" s="108"/>
      <c r="O147" s="2"/>
    </row>
    <row r="148" spans="1:15" x14ac:dyDescent="0.2">
      <c r="A148">
        <f t="shared" si="16"/>
        <v>2002</v>
      </c>
      <c r="B148">
        <f t="shared" si="17"/>
        <v>3</v>
      </c>
      <c r="C148" s="270">
        <v>178.8</v>
      </c>
      <c r="D148" s="1">
        <f t="shared" si="11"/>
        <v>1.403453689167975</v>
      </c>
      <c r="E148" s="140">
        <f t="shared" si="14"/>
        <v>1.4755959137344066E-2</v>
      </c>
      <c r="F148" s="107"/>
      <c r="G148" s="107"/>
      <c r="H148" s="107"/>
      <c r="I148" s="227">
        <f t="shared" si="12"/>
        <v>178.8</v>
      </c>
      <c r="J148" s="252">
        <f t="shared" si="13"/>
        <v>1.403453689167975</v>
      </c>
      <c r="K148" s="140">
        <f t="shared" si="15"/>
        <v>1.4755959137344066E-2</v>
      </c>
      <c r="L148" s="108"/>
      <c r="O148" s="2"/>
    </row>
    <row r="149" spans="1:15" x14ac:dyDescent="0.2">
      <c r="A149">
        <f t="shared" si="16"/>
        <v>2002</v>
      </c>
      <c r="B149">
        <f t="shared" si="17"/>
        <v>4</v>
      </c>
      <c r="C149" s="270">
        <v>179.8</v>
      </c>
      <c r="D149" s="1">
        <f t="shared" si="11"/>
        <v>1.4113029827315542</v>
      </c>
      <c r="E149" s="140">
        <f t="shared" si="14"/>
        <v>1.6393442622950838E-2</v>
      </c>
      <c r="F149" s="107"/>
      <c r="G149" s="107"/>
      <c r="H149" s="107"/>
      <c r="I149" s="227">
        <f t="shared" si="12"/>
        <v>179.8</v>
      </c>
      <c r="J149" s="252">
        <f t="shared" si="13"/>
        <v>1.4113029827315542</v>
      </c>
      <c r="K149" s="140">
        <f t="shared" si="15"/>
        <v>1.6393442622950838E-2</v>
      </c>
      <c r="L149" s="108"/>
      <c r="O149" s="2"/>
    </row>
    <row r="150" spans="1:15" x14ac:dyDescent="0.2">
      <c r="A150">
        <f t="shared" si="16"/>
        <v>2002</v>
      </c>
      <c r="B150">
        <f t="shared" si="17"/>
        <v>5</v>
      </c>
      <c r="C150" s="270">
        <v>179.8</v>
      </c>
      <c r="D150" s="1">
        <f t="shared" si="11"/>
        <v>1.4113029827315542</v>
      </c>
      <c r="E150" s="140">
        <f t="shared" si="14"/>
        <v>1.1817670230725996E-2</v>
      </c>
      <c r="F150" s="107"/>
      <c r="G150" s="107"/>
      <c r="H150" s="107"/>
      <c r="I150" s="227">
        <f t="shared" si="12"/>
        <v>179.8</v>
      </c>
      <c r="J150" s="252">
        <f t="shared" si="13"/>
        <v>1.4113029827315542</v>
      </c>
      <c r="K150" s="140">
        <f t="shared" si="15"/>
        <v>1.1817670230725996E-2</v>
      </c>
      <c r="L150" s="108"/>
      <c r="O150" s="2"/>
    </row>
    <row r="151" spans="1:15" x14ac:dyDescent="0.2">
      <c r="A151">
        <f t="shared" si="16"/>
        <v>2002</v>
      </c>
      <c r="B151">
        <f t="shared" si="17"/>
        <v>6</v>
      </c>
      <c r="C151" s="270">
        <v>179.9</v>
      </c>
      <c r="D151" s="1">
        <f t="shared" si="11"/>
        <v>1.4120879120879122</v>
      </c>
      <c r="E151" s="140">
        <f t="shared" si="14"/>
        <v>1.0674157303370846E-2</v>
      </c>
      <c r="F151" s="107"/>
      <c r="G151" s="107"/>
      <c r="H151" s="107"/>
      <c r="I151" s="227">
        <f t="shared" si="12"/>
        <v>179.9</v>
      </c>
      <c r="J151" s="252">
        <f t="shared" si="13"/>
        <v>1.4120879120879122</v>
      </c>
      <c r="K151" s="140">
        <f t="shared" si="15"/>
        <v>1.0674157303370846E-2</v>
      </c>
      <c r="L151" s="108"/>
      <c r="O151" s="2"/>
    </row>
    <row r="152" spans="1:15" x14ac:dyDescent="0.2">
      <c r="A152">
        <f t="shared" si="16"/>
        <v>2002</v>
      </c>
      <c r="B152">
        <f t="shared" si="17"/>
        <v>7</v>
      </c>
      <c r="C152" s="270">
        <v>180.1</v>
      </c>
      <c r="D152" s="1">
        <f t="shared" si="11"/>
        <v>1.4136577708006279</v>
      </c>
      <c r="E152" s="140">
        <f t="shared" si="14"/>
        <v>1.4647887323943731E-2</v>
      </c>
      <c r="F152" s="107"/>
      <c r="G152" s="107"/>
      <c r="H152" s="107"/>
      <c r="I152" s="227">
        <f t="shared" si="12"/>
        <v>180.1</v>
      </c>
      <c r="J152" s="252">
        <f t="shared" si="13"/>
        <v>1.4136577708006279</v>
      </c>
      <c r="K152" s="140">
        <f t="shared" si="15"/>
        <v>1.4647887323943731E-2</v>
      </c>
      <c r="L152" s="108"/>
      <c r="O152" s="2"/>
    </row>
    <row r="153" spans="1:15" x14ac:dyDescent="0.2">
      <c r="A153">
        <f t="shared" si="16"/>
        <v>2002</v>
      </c>
      <c r="B153">
        <f t="shared" si="17"/>
        <v>8</v>
      </c>
      <c r="C153" s="270">
        <v>180.7</v>
      </c>
      <c r="D153" s="1">
        <f t="shared" si="11"/>
        <v>1.4183673469387754</v>
      </c>
      <c r="E153" s="140">
        <f t="shared" si="14"/>
        <v>1.8028169014084439E-2</v>
      </c>
      <c r="F153" s="107"/>
      <c r="G153" s="107"/>
      <c r="H153" s="107"/>
      <c r="I153" s="227">
        <f t="shared" si="12"/>
        <v>180.7</v>
      </c>
      <c r="J153" s="252">
        <f t="shared" si="13"/>
        <v>1.4183673469387754</v>
      </c>
      <c r="K153" s="140">
        <f t="shared" si="15"/>
        <v>1.8028169014084439E-2</v>
      </c>
      <c r="L153" s="108"/>
      <c r="O153" s="2"/>
    </row>
    <row r="154" spans="1:15" x14ac:dyDescent="0.2">
      <c r="A154">
        <f t="shared" si="16"/>
        <v>2002</v>
      </c>
      <c r="B154">
        <f t="shared" si="17"/>
        <v>9</v>
      </c>
      <c r="C154" s="270">
        <v>181</v>
      </c>
      <c r="D154" s="1">
        <f t="shared" si="11"/>
        <v>1.4207221350078492</v>
      </c>
      <c r="E154" s="140">
        <f t="shared" si="14"/>
        <v>1.5143017386427315E-2</v>
      </c>
      <c r="F154" s="107"/>
      <c r="G154" s="107"/>
      <c r="H154" s="107"/>
      <c r="I154" s="227">
        <f t="shared" si="12"/>
        <v>181</v>
      </c>
      <c r="J154" s="252">
        <f t="shared" si="13"/>
        <v>1.4207221350078492</v>
      </c>
      <c r="K154" s="140">
        <f t="shared" si="15"/>
        <v>1.5143017386427315E-2</v>
      </c>
      <c r="L154" s="108"/>
      <c r="O154" s="2"/>
    </row>
    <row r="155" spans="1:15" x14ac:dyDescent="0.2">
      <c r="A155">
        <f t="shared" si="16"/>
        <v>2002</v>
      </c>
      <c r="B155">
        <f t="shared" si="17"/>
        <v>10</v>
      </c>
      <c r="C155" s="270">
        <v>181.3</v>
      </c>
      <c r="D155" s="1">
        <f t="shared" si="11"/>
        <v>1.4230769230769231</v>
      </c>
      <c r="E155" s="140">
        <f t="shared" si="14"/>
        <v>2.0258863252673232E-2</v>
      </c>
      <c r="F155" s="107"/>
      <c r="G155" s="107"/>
      <c r="H155" s="107"/>
      <c r="I155" s="227">
        <f t="shared" si="12"/>
        <v>181.3</v>
      </c>
      <c r="J155" s="252">
        <f t="shared" si="13"/>
        <v>1.4230769230769231</v>
      </c>
      <c r="K155" s="140">
        <f t="shared" si="15"/>
        <v>2.0258863252673232E-2</v>
      </c>
      <c r="L155" s="108"/>
      <c r="O155" s="2"/>
    </row>
    <row r="156" spans="1:15" x14ac:dyDescent="0.2">
      <c r="A156">
        <f t="shared" si="16"/>
        <v>2002</v>
      </c>
      <c r="B156">
        <f t="shared" si="17"/>
        <v>11</v>
      </c>
      <c r="C156" s="270">
        <v>181.3</v>
      </c>
      <c r="D156" s="1">
        <f t="shared" si="11"/>
        <v>1.4230769230769231</v>
      </c>
      <c r="E156" s="140">
        <f t="shared" si="14"/>
        <v>2.1984216459977501E-2</v>
      </c>
      <c r="F156" s="107"/>
      <c r="G156" s="107"/>
      <c r="H156" s="107"/>
      <c r="I156" s="227">
        <f t="shared" si="12"/>
        <v>181.3</v>
      </c>
      <c r="J156" s="252">
        <f t="shared" si="13"/>
        <v>1.4230769230769231</v>
      </c>
      <c r="K156" s="140">
        <f t="shared" si="15"/>
        <v>2.1984216459977501E-2</v>
      </c>
      <c r="L156" s="108"/>
      <c r="O156" s="2"/>
    </row>
    <row r="157" spans="1:15" x14ac:dyDescent="0.2">
      <c r="A157">
        <f t="shared" si="16"/>
        <v>2002</v>
      </c>
      <c r="B157">
        <f t="shared" si="17"/>
        <v>12</v>
      </c>
      <c r="C157" s="270">
        <v>180.9</v>
      </c>
      <c r="D157" s="1">
        <f t="shared" si="11"/>
        <v>1.4199372056514914</v>
      </c>
      <c r="E157" s="140">
        <f t="shared" si="14"/>
        <v>2.3769100169779289E-2</v>
      </c>
      <c r="F157" s="107"/>
      <c r="G157" s="107"/>
      <c r="H157" s="107"/>
      <c r="I157" s="227">
        <f t="shared" si="12"/>
        <v>180.9</v>
      </c>
      <c r="J157" s="252">
        <f t="shared" si="13"/>
        <v>1.4199372056514914</v>
      </c>
      <c r="K157" s="140">
        <f t="shared" si="15"/>
        <v>2.3769100169779289E-2</v>
      </c>
      <c r="L157" s="108"/>
      <c r="O157" s="2"/>
    </row>
    <row r="158" spans="1:15" x14ac:dyDescent="0.2">
      <c r="A158">
        <f t="shared" si="16"/>
        <v>2003</v>
      </c>
      <c r="B158">
        <f t="shared" si="17"/>
        <v>1</v>
      </c>
      <c r="C158" s="270">
        <v>181.7</v>
      </c>
      <c r="D158" s="1">
        <f t="shared" si="11"/>
        <v>1.4262166405023546</v>
      </c>
      <c r="E158" s="140">
        <f t="shared" si="14"/>
        <v>2.5974025974025983E-2</v>
      </c>
      <c r="F158" s="107"/>
      <c r="G158" s="107"/>
      <c r="H158" s="107"/>
      <c r="I158" s="227">
        <f t="shared" si="12"/>
        <v>181.7</v>
      </c>
      <c r="J158" s="252">
        <f t="shared" si="13"/>
        <v>1.4262166405023546</v>
      </c>
      <c r="K158" s="140">
        <f t="shared" si="15"/>
        <v>2.5974025974025983E-2</v>
      </c>
      <c r="L158" s="108"/>
      <c r="O158" s="2"/>
    </row>
    <row r="159" spans="1:15" x14ac:dyDescent="0.2">
      <c r="A159">
        <f t="shared" si="16"/>
        <v>2003</v>
      </c>
      <c r="B159">
        <f t="shared" si="17"/>
        <v>2</v>
      </c>
      <c r="C159" s="270">
        <v>183.1</v>
      </c>
      <c r="D159" s="1">
        <f t="shared" si="11"/>
        <v>1.4372056514913656</v>
      </c>
      <c r="E159" s="140">
        <f t="shared" si="14"/>
        <v>2.9808773903261976E-2</v>
      </c>
      <c r="F159" s="107"/>
      <c r="G159" s="107"/>
      <c r="H159" s="107"/>
      <c r="I159" s="227">
        <f t="shared" si="12"/>
        <v>183.1</v>
      </c>
      <c r="J159" s="252">
        <f t="shared" si="13"/>
        <v>1.4372056514913656</v>
      </c>
      <c r="K159" s="140">
        <f t="shared" si="15"/>
        <v>2.9808773903261976E-2</v>
      </c>
      <c r="L159" s="108"/>
      <c r="O159" s="2"/>
    </row>
    <row r="160" spans="1:15" x14ac:dyDescent="0.2">
      <c r="A160">
        <f t="shared" si="16"/>
        <v>2003</v>
      </c>
      <c r="B160">
        <f t="shared" si="17"/>
        <v>3</v>
      </c>
      <c r="C160" s="270">
        <v>184.2</v>
      </c>
      <c r="D160" s="1">
        <f t="shared" si="11"/>
        <v>1.4458398744113028</v>
      </c>
      <c r="E160" s="140">
        <f t="shared" si="14"/>
        <v>3.0201342281878985E-2</v>
      </c>
      <c r="F160" s="107"/>
      <c r="G160" s="107"/>
      <c r="H160" s="107"/>
      <c r="I160" s="227">
        <f t="shared" si="12"/>
        <v>184.2</v>
      </c>
      <c r="J160" s="252">
        <f t="shared" si="13"/>
        <v>1.4458398744113028</v>
      </c>
      <c r="K160" s="140">
        <f t="shared" si="15"/>
        <v>3.0201342281878985E-2</v>
      </c>
      <c r="L160" s="108"/>
      <c r="O160" s="2"/>
    </row>
    <row r="161" spans="1:15" x14ac:dyDescent="0.2">
      <c r="A161">
        <f t="shared" si="16"/>
        <v>2003</v>
      </c>
      <c r="B161">
        <f t="shared" si="17"/>
        <v>4</v>
      </c>
      <c r="C161" s="270">
        <v>183.8</v>
      </c>
      <c r="D161" s="1">
        <f t="shared" si="11"/>
        <v>1.4427001569858713</v>
      </c>
      <c r="E161" s="140">
        <f t="shared" si="14"/>
        <v>2.2246941045606317E-2</v>
      </c>
      <c r="F161" s="107"/>
      <c r="G161" s="107"/>
      <c r="H161" s="107"/>
      <c r="I161" s="227">
        <f t="shared" si="12"/>
        <v>183.8</v>
      </c>
      <c r="J161" s="252">
        <f t="shared" si="13"/>
        <v>1.4427001569858713</v>
      </c>
      <c r="K161" s="140">
        <f t="shared" si="15"/>
        <v>2.2246941045606317E-2</v>
      </c>
      <c r="L161" s="108"/>
      <c r="O161" s="2"/>
    </row>
    <row r="162" spans="1:15" x14ac:dyDescent="0.2">
      <c r="A162">
        <f t="shared" si="16"/>
        <v>2003</v>
      </c>
      <c r="B162">
        <f t="shared" si="17"/>
        <v>5</v>
      </c>
      <c r="C162" s="270">
        <v>183.5</v>
      </c>
      <c r="D162" s="1">
        <f t="shared" si="11"/>
        <v>1.4403453689167973</v>
      </c>
      <c r="E162" s="140">
        <f t="shared" si="14"/>
        <v>2.0578420467185721E-2</v>
      </c>
      <c r="F162" s="107"/>
      <c r="G162" s="107"/>
      <c r="H162" s="107"/>
      <c r="I162" s="227">
        <f t="shared" si="12"/>
        <v>183.5</v>
      </c>
      <c r="J162" s="252">
        <f t="shared" si="13"/>
        <v>1.4403453689167973</v>
      </c>
      <c r="K162" s="140">
        <f t="shared" si="15"/>
        <v>2.0578420467185721E-2</v>
      </c>
      <c r="L162" s="108"/>
      <c r="O162" s="2"/>
    </row>
    <row r="163" spans="1:15" x14ac:dyDescent="0.2">
      <c r="A163">
        <f t="shared" si="16"/>
        <v>2003</v>
      </c>
      <c r="B163">
        <f t="shared" si="17"/>
        <v>6</v>
      </c>
      <c r="C163" s="270">
        <v>183.7</v>
      </c>
      <c r="D163" s="1">
        <f t="shared" si="11"/>
        <v>1.4419152276295133</v>
      </c>
      <c r="E163" s="140">
        <f t="shared" si="14"/>
        <v>2.1122846025569686E-2</v>
      </c>
      <c r="F163" s="107"/>
      <c r="G163" s="107"/>
      <c r="H163" s="107"/>
      <c r="I163" s="227">
        <f t="shared" si="12"/>
        <v>183.7</v>
      </c>
      <c r="J163" s="252">
        <f t="shared" si="13"/>
        <v>1.4419152276295133</v>
      </c>
      <c r="K163" s="140">
        <f t="shared" si="15"/>
        <v>2.1122846025569686E-2</v>
      </c>
      <c r="L163" s="108"/>
      <c r="O163" s="2"/>
    </row>
    <row r="164" spans="1:15" x14ac:dyDescent="0.2">
      <c r="A164">
        <f t="shared" si="16"/>
        <v>2003</v>
      </c>
      <c r="B164">
        <f t="shared" si="17"/>
        <v>7</v>
      </c>
      <c r="C164" s="270">
        <v>183.9</v>
      </c>
      <c r="D164" s="1">
        <f t="shared" si="11"/>
        <v>1.4434850863422293</v>
      </c>
      <c r="E164" s="140">
        <f t="shared" si="14"/>
        <v>2.1099389228206533E-2</v>
      </c>
      <c r="F164" s="107"/>
      <c r="G164" s="107"/>
      <c r="H164" s="107"/>
      <c r="I164" s="227">
        <f t="shared" si="12"/>
        <v>183.9</v>
      </c>
      <c r="J164" s="252">
        <f t="shared" si="13"/>
        <v>1.4434850863422293</v>
      </c>
      <c r="K164" s="140">
        <f t="shared" si="15"/>
        <v>2.1099389228206533E-2</v>
      </c>
      <c r="L164" s="108"/>
      <c r="O164" s="2"/>
    </row>
    <row r="165" spans="1:15" x14ac:dyDescent="0.2">
      <c r="A165">
        <f t="shared" si="16"/>
        <v>2003</v>
      </c>
      <c r="B165">
        <f t="shared" si="17"/>
        <v>8</v>
      </c>
      <c r="C165" s="270">
        <v>184.6</v>
      </c>
      <c r="D165" s="1">
        <f t="shared" si="11"/>
        <v>1.4489795918367345</v>
      </c>
      <c r="E165" s="140">
        <f t="shared" si="14"/>
        <v>2.1582733812949728E-2</v>
      </c>
      <c r="F165" s="107"/>
      <c r="G165" s="107"/>
      <c r="H165" s="107"/>
      <c r="I165" s="227">
        <f t="shared" si="12"/>
        <v>184.6</v>
      </c>
      <c r="J165" s="252">
        <f t="shared" si="13"/>
        <v>1.4489795918367345</v>
      </c>
      <c r="K165" s="140">
        <f t="shared" si="15"/>
        <v>2.1582733812949728E-2</v>
      </c>
      <c r="L165" s="108"/>
      <c r="O165" s="2"/>
    </row>
    <row r="166" spans="1:15" x14ac:dyDescent="0.2">
      <c r="A166">
        <f t="shared" si="16"/>
        <v>2003</v>
      </c>
      <c r="B166">
        <f t="shared" si="17"/>
        <v>9</v>
      </c>
      <c r="C166" s="270">
        <v>185.2</v>
      </c>
      <c r="D166" s="1">
        <f t="shared" si="11"/>
        <v>1.453689167974882</v>
      </c>
      <c r="E166" s="140">
        <f t="shared" si="14"/>
        <v>2.3204419889502725E-2</v>
      </c>
      <c r="F166" s="107"/>
      <c r="G166" s="107"/>
      <c r="H166" s="107"/>
      <c r="I166" s="227">
        <f t="shared" si="12"/>
        <v>185.2</v>
      </c>
      <c r="J166" s="252">
        <f t="shared" si="13"/>
        <v>1.453689167974882</v>
      </c>
      <c r="K166" s="140">
        <f t="shared" si="15"/>
        <v>2.3204419889502725E-2</v>
      </c>
      <c r="L166" s="108"/>
      <c r="O166" s="2"/>
    </row>
    <row r="167" spans="1:15" x14ac:dyDescent="0.2">
      <c r="A167">
        <f t="shared" si="16"/>
        <v>2003</v>
      </c>
      <c r="B167">
        <f t="shared" si="17"/>
        <v>10</v>
      </c>
      <c r="C167" s="270">
        <v>185</v>
      </c>
      <c r="D167" s="1">
        <f t="shared" si="11"/>
        <v>1.4521193092621663</v>
      </c>
      <c r="E167" s="140">
        <f t="shared" si="14"/>
        <v>2.0408163265306145E-2</v>
      </c>
      <c r="F167" s="107"/>
      <c r="G167" s="107"/>
      <c r="H167" s="107"/>
      <c r="I167" s="227">
        <f t="shared" si="12"/>
        <v>185</v>
      </c>
      <c r="J167" s="252">
        <f t="shared" si="13"/>
        <v>1.4521193092621663</v>
      </c>
      <c r="K167" s="140">
        <f t="shared" si="15"/>
        <v>2.0408163265306145E-2</v>
      </c>
      <c r="L167" s="108"/>
      <c r="O167" s="2"/>
    </row>
    <row r="168" spans="1:15" x14ac:dyDescent="0.2">
      <c r="A168">
        <f t="shared" si="16"/>
        <v>2003</v>
      </c>
      <c r="B168">
        <f t="shared" si="17"/>
        <v>11</v>
      </c>
      <c r="C168" s="270">
        <v>184.5</v>
      </c>
      <c r="D168" s="1">
        <f t="shared" si="11"/>
        <v>1.4481946624803768</v>
      </c>
      <c r="E168" s="140">
        <f t="shared" si="14"/>
        <v>1.7650303364588948E-2</v>
      </c>
      <c r="F168" s="107"/>
      <c r="G168" s="107"/>
      <c r="H168" s="107"/>
      <c r="I168" s="227">
        <f t="shared" si="12"/>
        <v>184.5</v>
      </c>
      <c r="J168" s="252">
        <f t="shared" si="13"/>
        <v>1.4481946624803768</v>
      </c>
      <c r="K168" s="140">
        <f t="shared" si="15"/>
        <v>1.7650303364588948E-2</v>
      </c>
      <c r="L168" s="108"/>
      <c r="O168" s="2"/>
    </row>
    <row r="169" spans="1:15" x14ac:dyDescent="0.2">
      <c r="A169">
        <f t="shared" si="16"/>
        <v>2003</v>
      </c>
      <c r="B169">
        <f t="shared" si="17"/>
        <v>12</v>
      </c>
      <c r="C169" s="270">
        <v>184.3</v>
      </c>
      <c r="D169" s="1">
        <f t="shared" si="11"/>
        <v>1.446624803767661</v>
      </c>
      <c r="E169" s="140">
        <f t="shared" si="14"/>
        <v>1.8794914317302513E-2</v>
      </c>
      <c r="F169" s="107"/>
      <c r="G169" s="107"/>
      <c r="H169" s="107"/>
      <c r="I169" s="227">
        <f t="shared" si="12"/>
        <v>184.3</v>
      </c>
      <c r="J169" s="252">
        <f t="shared" si="13"/>
        <v>1.446624803767661</v>
      </c>
      <c r="K169" s="140">
        <f t="shared" si="15"/>
        <v>1.8794914317302513E-2</v>
      </c>
      <c r="L169" s="108"/>
      <c r="O169" s="2"/>
    </row>
    <row r="170" spans="1:15" x14ac:dyDescent="0.2">
      <c r="A170">
        <f t="shared" si="16"/>
        <v>2004</v>
      </c>
      <c r="B170">
        <f t="shared" si="17"/>
        <v>1</v>
      </c>
      <c r="C170" s="270">
        <v>185.2</v>
      </c>
      <c r="D170" s="1">
        <f t="shared" si="11"/>
        <v>1.453689167974882</v>
      </c>
      <c r="E170" s="140">
        <f t="shared" si="14"/>
        <v>1.9262520638414937E-2</v>
      </c>
      <c r="F170" s="107"/>
      <c r="G170" s="107"/>
      <c r="H170" s="107"/>
      <c r="I170" s="227">
        <f t="shared" si="12"/>
        <v>185.2</v>
      </c>
      <c r="J170" s="252">
        <f t="shared" si="13"/>
        <v>1.453689167974882</v>
      </c>
      <c r="K170" s="140">
        <f t="shared" si="15"/>
        <v>1.9262520638414937E-2</v>
      </c>
      <c r="L170" s="108"/>
      <c r="O170" s="2"/>
    </row>
    <row r="171" spans="1:15" x14ac:dyDescent="0.2">
      <c r="A171">
        <f t="shared" si="16"/>
        <v>2004</v>
      </c>
      <c r="B171">
        <f t="shared" si="17"/>
        <v>2</v>
      </c>
      <c r="C171" s="270">
        <v>186.2</v>
      </c>
      <c r="D171" s="1">
        <f t="shared" si="11"/>
        <v>1.4615384615384615</v>
      </c>
      <c r="E171" s="140">
        <f t="shared" si="14"/>
        <v>1.6930638995084513E-2</v>
      </c>
      <c r="F171" s="107"/>
      <c r="G171" s="107"/>
      <c r="H171" s="107"/>
      <c r="I171" s="227">
        <f t="shared" si="12"/>
        <v>186.2</v>
      </c>
      <c r="J171" s="252">
        <f t="shared" si="13"/>
        <v>1.4615384615384615</v>
      </c>
      <c r="K171" s="140">
        <f t="shared" si="15"/>
        <v>1.6930638995084513E-2</v>
      </c>
      <c r="L171" s="108"/>
      <c r="O171" s="2"/>
    </row>
    <row r="172" spans="1:15" x14ac:dyDescent="0.2">
      <c r="A172">
        <f t="shared" si="16"/>
        <v>2004</v>
      </c>
      <c r="B172">
        <f t="shared" si="17"/>
        <v>3</v>
      </c>
      <c r="C172" s="270">
        <v>187.4</v>
      </c>
      <c r="D172" s="1">
        <f t="shared" si="11"/>
        <v>1.4709576138147566</v>
      </c>
      <c r="E172" s="140">
        <f t="shared" si="14"/>
        <v>1.7372421281216077E-2</v>
      </c>
      <c r="F172" s="107"/>
      <c r="G172" s="107"/>
      <c r="H172" s="107"/>
      <c r="I172" s="227">
        <f t="shared" si="12"/>
        <v>187.4</v>
      </c>
      <c r="J172" s="252">
        <f t="shared" si="13"/>
        <v>1.4709576138147566</v>
      </c>
      <c r="K172" s="140">
        <f t="shared" si="15"/>
        <v>1.7372421281216077E-2</v>
      </c>
      <c r="L172" s="108"/>
      <c r="O172" s="2"/>
    </row>
    <row r="173" spans="1:15" x14ac:dyDescent="0.2">
      <c r="A173">
        <f t="shared" si="16"/>
        <v>2004</v>
      </c>
      <c r="B173">
        <f t="shared" si="17"/>
        <v>4</v>
      </c>
      <c r="C173" s="270">
        <v>188</v>
      </c>
      <c r="D173" s="1">
        <f t="shared" si="11"/>
        <v>1.4756671899529041</v>
      </c>
      <c r="E173" s="140">
        <f t="shared" si="14"/>
        <v>2.285092491838947E-2</v>
      </c>
      <c r="F173" s="107"/>
      <c r="G173" s="107"/>
      <c r="H173" s="107"/>
      <c r="I173" s="227">
        <f t="shared" si="12"/>
        <v>188</v>
      </c>
      <c r="J173" s="252">
        <f t="shared" si="13"/>
        <v>1.4756671899529041</v>
      </c>
      <c r="K173" s="140">
        <f t="shared" si="15"/>
        <v>2.285092491838947E-2</v>
      </c>
      <c r="L173" s="108"/>
      <c r="O173" s="2"/>
    </row>
    <row r="174" spans="1:15" x14ac:dyDescent="0.2">
      <c r="A174">
        <f t="shared" si="16"/>
        <v>2004</v>
      </c>
      <c r="B174">
        <f t="shared" si="17"/>
        <v>5</v>
      </c>
      <c r="C174" s="270">
        <v>189.1</v>
      </c>
      <c r="D174" s="1">
        <f t="shared" si="11"/>
        <v>1.4843014128728413</v>
      </c>
      <c r="E174" s="140">
        <f t="shared" si="14"/>
        <v>3.0517711171662132E-2</v>
      </c>
      <c r="F174" s="107"/>
      <c r="G174" s="107"/>
      <c r="H174" s="107"/>
      <c r="I174" s="227">
        <f t="shared" si="12"/>
        <v>189.1</v>
      </c>
      <c r="J174" s="252">
        <f t="shared" si="13"/>
        <v>1.4843014128728413</v>
      </c>
      <c r="K174" s="140">
        <f t="shared" si="15"/>
        <v>3.0517711171662132E-2</v>
      </c>
      <c r="L174" s="108"/>
      <c r="O174" s="2"/>
    </row>
    <row r="175" spans="1:15" x14ac:dyDescent="0.2">
      <c r="A175">
        <f t="shared" si="16"/>
        <v>2004</v>
      </c>
      <c r="B175">
        <f t="shared" si="17"/>
        <v>6</v>
      </c>
      <c r="C175" s="270">
        <v>189.7</v>
      </c>
      <c r="D175" s="1">
        <f t="shared" si="11"/>
        <v>1.4890109890109888</v>
      </c>
      <c r="E175" s="140">
        <f t="shared" si="14"/>
        <v>3.2661948829613596E-2</v>
      </c>
      <c r="F175" s="107"/>
      <c r="G175" s="107"/>
      <c r="H175" s="107"/>
      <c r="I175" s="227">
        <f t="shared" si="12"/>
        <v>189.7</v>
      </c>
      <c r="J175" s="252">
        <f t="shared" si="13"/>
        <v>1.4890109890109888</v>
      </c>
      <c r="K175" s="140">
        <f t="shared" si="15"/>
        <v>3.2661948829613596E-2</v>
      </c>
      <c r="L175" s="108"/>
      <c r="O175" s="2"/>
    </row>
    <row r="176" spans="1:15" x14ac:dyDescent="0.2">
      <c r="A176">
        <f t="shared" si="16"/>
        <v>2004</v>
      </c>
      <c r="B176">
        <f t="shared" si="17"/>
        <v>7</v>
      </c>
      <c r="C176" s="270">
        <v>189.4</v>
      </c>
      <c r="D176" s="1">
        <f t="shared" si="11"/>
        <v>1.4866562009419153</v>
      </c>
      <c r="E176" s="140">
        <f t="shared" si="14"/>
        <v>2.9907558455682492E-2</v>
      </c>
      <c r="F176" s="107"/>
      <c r="G176" s="107"/>
      <c r="H176" s="107"/>
      <c r="I176" s="227">
        <f t="shared" si="12"/>
        <v>189.4</v>
      </c>
      <c r="J176" s="252">
        <f t="shared" si="13"/>
        <v>1.4866562009419153</v>
      </c>
      <c r="K176" s="140">
        <f t="shared" si="15"/>
        <v>2.9907558455682492E-2</v>
      </c>
      <c r="L176" s="108"/>
      <c r="O176" s="2"/>
    </row>
    <row r="177" spans="1:15" x14ac:dyDescent="0.2">
      <c r="A177">
        <f t="shared" si="16"/>
        <v>2004</v>
      </c>
      <c r="B177">
        <f t="shared" si="17"/>
        <v>8</v>
      </c>
      <c r="C177" s="270">
        <v>189.5</v>
      </c>
      <c r="D177" s="1">
        <f t="shared" si="11"/>
        <v>1.4874411302982731</v>
      </c>
      <c r="E177" s="140">
        <f t="shared" si="14"/>
        <v>2.6543878656554831E-2</v>
      </c>
      <c r="F177" s="107"/>
      <c r="G177" s="107"/>
      <c r="H177" s="107"/>
      <c r="I177" s="227">
        <f t="shared" si="12"/>
        <v>189.5</v>
      </c>
      <c r="J177" s="252">
        <f t="shared" si="13"/>
        <v>1.4874411302982731</v>
      </c>
      <c r="K177" s="140">
        <f t="shared" si="15"/>
        <v>2.6543878656554831E-2</v>
      </c>
      <c r="L177" s="108"/>
      <c r="O177" s="2"/>
    </row>
    <row r="178" spans="1:15" x14ac:dyDescent="0.2">
      <c r="A178">
        <f t="shared" si="16"/>
        <v>2004</v>
      </c>
      <c r="B178">
        <f t="shared" si="17"/>
        <v>9</v>
      </c>
      <c r="C178" s="270">
        <v>189.9</v>
      </c>
      <c r="D178" s="1">
        <f t="shared" si="11"/>
        <v>1.4905808477237048</v>
      </c>
      <c r="E178" s="140">
        <f t="shared" si="14"/>
        <v>2.5377969762419017E-2</v>
      </c>
      <c r="F178" s="107"/>
      <c r="G178" s="107"/>
      <c r="H178" s="107"/>
      <c r="I178" s="227">
        <f t="shared" si="12"/>
        <v>189.9</v>
      </c>
      <c r="J178" s="252">
        <f t="shared" si="13"/>
        <v>1.4905808477237048</v>
      </c>
      <c r="K178" s="140">
        <f t="shared" si="15"/>
        <v>2.5377969762419017E-2</v>
      </c>
      <c r="L178" s="108"/>
      <c r="O178" s="2"/>
    </row>
    <row r="179" spans="1:15" x14ac:dyDescent="0.2">
      <c r="A179">
        <f t="shared" si="16"/>
        <v>2004</v>
      </c>
      <c r="B179">
        <f t="shared" si="17"/>
        <v>10</v>
      </c>
      <c r="C179" s="270">
        <v>190.9</v>
      </c>
      <c r="D179" s="1">
        <f t="shared" si="11"/>
        <v>1.498430141287284</v>
      </c>
      <c r="E179" s="140">
        <f t="shared" si="14"/>
        <v>3.189189189189201E-2</v>
      </c>
      <c r="F179" s="107"/>
      <c r="G179" s="107"/>
      <c r="H179" s="107"/>
      <c r="I179" s="227">
        <f t="shared" si="12"/>
        <v>190.9</v>
      </c>
      <c r="J179" s="252">
        <f t="shared" si="13"/>
        <v>1.498430141287284</v>
      </c>
      <c r="K179" s="140">
        <f t="shared" si="15"/>
        <v>3.189189189189201E-2</v>
      </c>
      <c r="L179" s="108"/>
      <c r="O179" s="2"/>
    </row>
    <row r="180" spans="1:15" x14ac:dyDescent="0.2">
      <c r="A180">
        <f t="shared" si="16"/>
        <v>2004</v>
      </c>
      <c r="B180">
        <f t="shared" si="17"/>
        <v>11</v>
      </c>
      <c r="C180" s="270">
        <v>191</v>
      </c>
      <c r="D180" s="1">
        <f t="shared" si="11"/>
        <v>1.499215070643642</v>
      </c>
      <c r="E180" s="140">
        <f t="shared" si="14"/>
        <v>3.5230352303523116E-2</v>
      </c>
      <c r="F180" s="107"/>
      <c r="G180" s="107"/>
      <c r="H180" s="107"/>
      <c r="I180" s="227">
        <f t="shared" si="12"/>
        <v>191</v>
      </c>
      <c r="J180" s="252">
        <f t="shared" si="13"/>
        <v>1.499215070643642</v>
      </c>
      <c r="K180" s="140">
        <f t="shared" si="15"/>
        <v>3.5230352303523116E-2</v>
      </c>
      <c r="L180" s="108"/>
      <c r="O180" s="2"/>
    </row>
    <row r="181" spans="1:15" x14ac:dyDescent="0.2">
      <c r="A181">
        <f t="shared" si="16"/>
        <v>2004</v>
      </c>
      <c r="B181">
        <f t="shared" si="17"/>
        <v>12</v>
      </c>
      <c r="C181" s="270">
        <v>190.3</v>
      </c>
      <c r="D181" s="1">
        <f t="shared" si="11"/>
        <v>1.4937205651491365</v>
      </c>
      <c r="E181" s="140">
        <f t="shared" si="14"/>
        <v>3.255561584373301E-2</v>
      </c>
      <c r="F181" s="107"/>
      <c r="G181" s="107"/>
      <c r="H181" s="107"/>
      <c r="I181" s="227">
        <f t="shared" si="12"/>
        <v>190.3</v>
      </c>
      <c r="J181" s="252">
        <f t="shared" si="13"/>
        <v>1.4937205651491365</v>
      </c>
      <c r="K181" s="140">
        <f t="shared" si="15"/>
        <v>3.255561584373301E-2</v>
      </c>
      <c r="L181" s="108"/>
      <c r="O181" s="2"/>
    </row>
    <row r="182" spans="1:15" x14ac:dyDescent="0.2">
      <c r="A182">
        <f t="shared" si="16"/>
        <v>2005</v>
      </c>
      <c r="B182">
        <f t="shared" si="17"/>
        <v>1</v>
      </c>
      <c r="C182" s="270">
        <v>190.7</v>
      </c>
      <c r="D182" s="1">
        <f t="shared" si="11"/>
        <v>1.496860282574568</v>
      </c>
      <c r="E182" s="140">
        <f t="shared" si="14"/>
        <v>2.9697624190064831E-2</v>
      </c>
      <c r="F182" s="107"/>
      <c r="G182" s="107"/>
      <c r="H182" s="107"/>
      <c r="I182" s="227">
        <f t="shared" si="12"/>
        <v>190.7</v>
      </c>
      <c r="J182" s="252">
        <f t="shared" si="13"/>
        <v>1.496860282574568</v>
      </c>
      <c r="K182" s="140">
        <f t="shared" si="15"/>
        <v>2.9697624190064831E-2</v>
      </c>
      <c r="L182" s="108"/>
      <c r="O182" s="2"/>
    </row>
    <row r="183" spans="1:15" x14ac:dyDescent="0.2">
      <c r="A183">
        <f t="shared" si="16"/>
        <v>2005</v>
      </c>
      <c r="B183">
        <f t="shared" si="17"/>
        <v>2</v>
      </c>
      <c r="C183" s="270">
        <v>191.8</v>
      </c>
      <c r="D183" s="1">
        <f t="shared" si="11"/>
        <v>1.5054945054945055</v>
      </c>
      <c r="E183" s="140">
        <f t="shared" si="14"/>
        <v>3.0075187969925032E-2</v>
      </c>
      <c r="F183" s="107"/>
      <c r="G183" s="107"/>
      <c r="H183" s="107"/>
      <c r="I183" s="227">
        <f t="shared" si="12"/>
        <v>191.8</v>
      </c>
      <c r="J183" s="252">
        <f t="shared" si="13"/>
        <v>1.5054945054945055</v>
      </c>
      <c r="K183" s="140">
        <f t="shared" si="15"/>
        <v>3.0075187969925032E-2</v>
      </c>
      <c r="L183" s="108"/>
      <c r="O183" s="2"/>
    </row>
    <row r="184" spans="1:15" x14ac:dyDescent="0.2">
      <c r="A184">
        <f t="shared" si="16"/>
        <v>2005</v>
      </c>
      <c r="B184">
        <f t="shared" si="17"/>
        <v>3</v>
      </c>
      <c r="C184" s="270">
        <v>193.3</v>
      </c>
      <c r="D184" s="1">
        <f t="shared" si="11"/>
        <v>1.5172684458398744</v>
      </c>
      <c r="E184" s="140">
        <f t="shared" si="14"/>
        <v>3.1483457844183604E-2</v>
      </c>
      <c r="F184" s="107"/>
      <c r="G184" s="107"/>
      <c r="H184" s="107"/>
      <c r="I184" s="227">
        <f t="shared" si="12"/>
        <v>193.3</v>
      </c>
      <c r="J184" s="252">
        <f t="shared" si="13"/>
        <v>1.5172684458398744</v>
      </c>
      <c r="K184" s="140">
        <f t="shared" si="15"/>
        <v>3.1483457844183604E-2</v>
      </c>
      <c r="L184" s="108"/>
      <c r="O184" s="2"/>
    </row>
    <row r="185" spans="1:15" x14ac:dyDescent="0.2">
      <c r="A185">
        <f t="shared" si="16"/>
        <v>2005</v>
      </c>
      <c r="B185">
        <f t="shared" si="17"/>
        <v>4</v>
      </c>
      <c r="C185" s="270">
        <v>194.6</v>
      </c>
      <c r="D185" s="1">
        <f t="shared" si="11"/>
        <v>1.5274725274725274</v>
      </c>
      <c r="E185" s="140">
        <f t="shared" si="14"/>
        <v>3.5106382978723483E-2</v>
      </c>
      <c r="F185" s="107"/>
      <c r="G185" s="107"/>
      <c r="H185" s="107"/>
      <c r="I185" s="227">
        <f t="shared" si="12"/>
        <v>194.6</v>
      </c>
      <c r="J185" s="252">
        <f t="shared" si="13"/>
        <v>1.5274725274725274</v>
      </c>
      <c r="K185" s="140">
        <f t="shared" si="15"/>
        <v>3.5106382978723483E-2</v>
      </c>
      <c r="L185" s="108"/>
      <c r="O185" s="2"/>
    </row>
    <row r="186" spans="1:15" x14ac:dyDescent="0.2">
      <c r="A186">
        <f t="shared" si="16"/>
        <v>2005</v>
      </c>
      <c r="B186">
        <f t="shared" si="17"/>
        <v>5</v>
      </c>
      <c r="C186" s="270">
        <v>194.4</v>
      </c>
      <c r="D186" s="1">
        <f t="shared" si="11"/>
        <v>1.5259026687598116</v>
      </c>
      <c r="E186" s="140">
        <f t="shared" si="14"/>
        <v>2.8027498677948293E-2</v>
      </c>
      <c r="F186" s="107"/>
      <c r="G186" s="107"/>
      <c r="H186" s="107"/>
      <c r="I186" s="227">
        <f t="shared" si="12"/>
        <v>194.4</v>
      </c>
      <c r="J186" s="252">
        <f t="shared" si="13"/>
        <v>1.5259026687598116</v>
      </c>
      <c r="K186" s="140">
        <f t="shared" si="15"/>
        <v>2.8027498677948293E-2</v>
      </c>
      <c r="L186" s="108"/>
      <c r="O186" s="2"/>
    </row>
    <row r="187" spans="1:15" x14ac:dyDescent="0.2">
      <c r="A187">
        <f t="shared" si="16"/>
        <v>2005</v>
      </c>
      <c r="B187">
        <f t="shared" si="17"/>
        <v>6</v>
      </c>
      <c r="C187" s="270">
        <v>194.5</v>
      </c>
      <c r="D187" s="1">
        <f t="shared" si="11"/>
        <v>1.5266875981161694</v>
      </c>
      <c r="E187" s="140">
        <f t="shared" si="14"/>
        <v>2.530311017395892E-2</v>
      </c>
      <c r="F187" s="107"/>
      <c r="G187" s="107"/>
      <c r="H187" s="107"/>
      <c r="I187" s="227">
        <f t="shared" si="12"/>
        <v>194.5</v>
      </c>
      <c r="J187" s="252">
        <f t="shared" si="13"/>
        <v>1.5266875981161694</v>
      </c>
      <c r="K187" s="140">
        <f t="shared" si="15"/>
        <v>2.530311017395892E-2</v>
      </c>
      <c r="L187" s="108"/>
      <c r="O187" s="2"/>
    </row>
    <row r="188" spans="1:15" x14ac:dyDescent="0.2">
      <c r="A188">
        <f t="shared" si="16"/>
        <v>2005</v>
      </c>
      <c r="B188">
        <f t="shared" si="17"/>
        <v>7</v>
      </c>
      <c r="C188" s="270">
        <v>195.4</v>
      </c>
      <c r="D188" s="1">
        <f t="shared" si="11"/>
        <v>1.5337519623233908</v>
      </c>
      <c r="E188" s="140">
        <f t="shared" si="14"/>
        <v>3.1678986272439369E-2</v>
      </c>
      <c r="F188" s="107"/>
      <c r="G188" s="107"/>
      <c r="H188" s="107"/>
      <c r="I188" s="227">
        <f t="shared" si="12"/>
        <v>195.4</v>
      </c>
      <c r="J188" s="252">
        <f t="shared" si="13"/>
        <v>1.5337519623233908</v>
      </c>
      <c r="K188" s="140">
        <f t="shared" si="15"/>
        <v>3.1678986272439369E-2</v>
      </c>
      <c r="L188" s="108"/>
      <c r="O188" s="2"/>
    </row>
    <row r="189" spans="1:15" x14ac:dyDescent="0.2">
      <c r="A189">
        <f t="shared" si="16"/>
        <v>2005</v>
      </c>
      <c r="B189">
        <f t="shared" si="17"/>
        <v>8</v>
      </c>
      <c r="C189" s="270">
        <v>196.4</v>
      </c>
      <c r="D189" s="1">
        <f t="shared" si="11"/>
        <v>1.5416012558869701</v>
      </c>
      <c r="E189" s="140">
        <f t="shared" si="14"/>
        <v>3.641160949868083E-2</v>
      </c>
      <c r="F189" s="107"/>
      <c r="G189" s="107"/>
      <c r="H189" s="107"/>
      <c r="I189" s="227">
        <f t="shared" si="12"/>
        <v>196.4</v>
      </c>
      <c r="J189" s="252">
        <f t="shared" si="13"/>
        <v>1.5416012558869701</v>
      </c>
      <c r="K189" s="140">
        <f t="shared" si="15"/>
        <v>3.641160949868083E-2</v>
      </c>
      <c r="L189" s="108"/>
      <c r="O189" s="2"/>
    </row>
    <row r="190" spans="1:15" x14ac:dyDescent="0.2">
      <c r="A190">
        <f t="shared" si="16"/>
        <v>2005</v>
      </c>
      <c r="B190">
        <f t="shared" si="17"/>
        <v>9</v>
      </c>
      <c r="C190" s="270">
        <v>198.8</v>
      </c>
      <c r="D190" s="1">
        <f t="shared" si="11"/>
        <v>1.5604395604395604</v>
      </c>
      <c r="E190" s="140">
        <f t="shared" si="14"/>
        <v>4.6866771985255351E-2</v>
      </c>
      <c r="F190" s="107"/>
      <c r="G190" s="107"/>
      <c r="H190" s="107"/>
      <c r="I190" s="227">
        <f t="shared" si="12"/>
        <v>198.8</v>
      </c>
      <c r="J190" s="252">
        <f t="shared" si="13"/>
        <v>1.5604395604395604</v>
      </c>
      <c r="K190" s="140">
        <f t="shared" si="15"/>
        <v>4.6866771985255351E-2</v>
      </c>
      <c r="L190" s="108"/>
      <c r="O190" s="2"/>
    </row>
    <row r="191" spans="1:15" x14ac:dyDescent="0.2">
      <c r="A191">
        <f t="shared" si="16"/>
        <v>2005</v>
      </c>
      <c r="B191">
        <f t="shared" si="17"/>
        <v>10</v>
      </c>
      <c r="C191" s="270">
        <v>199.2</v>
      </c>
      <c r="D191" s="1">
        <f t="shared" si="11"/>
        <v>1.563579277864992</v>
      </c>
      <c r="E191" s="140">
        <f t="shared" si="14"/>
        <v>4.3478260869565188E-2</v>
      </c>
      <c r="F191" s="107"/>
      <c r="G191" s="107"/>
      <c r="H191" s="107"/>
      <c r="I191" s="227">
        <f t="shared" si="12"/>
        <v>199.2</v>
      </c>
      <c r="J191" s="252">
        <f t="shared" si="13"/>
        <v>1.563579277864992</v>
      </c>
      <c r="K191" s="140">
        <f t="shared" si="15"/>
        <v>4.3478260869565188E-2</v>
      </c>
      <c r="L191" s="108"/>
      <c r="O191" s="2"/>
    </row>
    <row r="192" spans="1:15" x14ac:dyDescent="0.2">
      <c r="A192">
        <f t="shared" si="16"/>
        <v>2005</v>
      </c>
      <c r="B192">
        <f t="shared" si="17"/>
        <v>11</v>
      </c>
      <c r="C192" s="270">
        <v>197.6</v>
      </c>
      <c r="D192" s="1">
        <f t="shared" si="11"/>
        <v>1.5510204081632653</v>
      </c>
      <c r="E192" s="140">
        <f t="shared" si="14"/>
        <v>3.4554973821989465E-2</v>
      </c>
      <c r="F192" s="107"/>
      <c r="G192" s="107"/>
      <c r="H192" s="107"/>
      <c r="I192" s="227">
        <f t="shared" si="12"/>
        <v>197.6</v>
      </c>
      <c r="J192" s="252">
        <f t="shared" si="13"/>
        <v>1.5510204081632653</v>
      </c>
      <c r="K192" s="140">
        <f t="shared" si="15"/>
        <v>3.4554973821989465E-2</v>
      </c>
      <c r="L192" s="108"/>
      <c r="O192" s="2"/>
    </row>
    <row r="193" spans="1:15" x14ac:dyDescent="0.2">
      <c r="A193">
        <f t="shared" si="16"/>
        <v>2005</v>
      </c>
      <c r="B193">
        <f t="shared" si="17"/>
        <v>12</v>
      </c>
      <c r="C193" s="270">
        <v>196.8</v>
      </c>
      <c r="D193" s="1">
        <f t="shared" si="11"/>
        <v>1.544740973312402</v>
      </c>
      <c r="E193" s="140">
        <f t="shared" si="14"/>
        <v>3.4156594850236477E-2</v>
      </c>
      <c r="F193" s="107"/>
      <c r="G193" s="107"/>
      <c r="H193" s="107"/>
      <c r="I193" s="227">
        <f t="shared" si="12"/>
        <v>196.8</v>
      </c>
      <c r="J193" s="252">
        <f t="shared" si="13"/>
        <v>1.544740973312402</v>
      </c>
      <c r="K193" s="140">
        <f t="shared" si="15"/>
        <v>3.4156594850236477E-2</v>
      </c>
      <c r="L193" s="108"/>
      <c r="O193" s="2"/>
    </row>
    <row r="194" spans="1:15" x14ac:dyDescent="0.2">
      <c r="A194">
        <f t="shared" si="16"/>
        <v>2006</v>
      </c>
      <c r="B194">
        <f t="shared" si="17"/>
        <v>1</v>
      </c>
      <c r="C194" s="270">
        <v>198.3</v>
      </c>
      <c r="D194" s="1">
        <f t="shared" ref="D194:D257" si="18">C194/$C$2</f>
        <v>1.5565149136577707</v>
      </c>
      <c r="E194" s="140">
        <f t="shared" si="14"/>
        <v>3.9853172522286373E-2</v>
      </c>
      <c r="F194" s="107"/>
      <c r="G194" s="107"/>
      <c r="H194" s="107"/>
      <c r="I194" s="227">
        <f t="shared" si="12"/>
        <v>198.3</v>
      </c>
      <c r="J194" s="252">
        <f t="shared" si="13"/>
        <v>1.5565149136577707</v>
      </c>
      <c r="K194" s="140">
        <f t="shared" si="15"/>
        <v>3.9853172522286373E-2</v>
      </c>
      <c r="L194" s="108"/>
      <c r="O194" s="2"/>
    </row>
    <row r="195" spans="1:15" x14ac:dyDescent="0.2">
      <c r="A195">
        <f t="shared" si="16"/>
        <v>2006</v>
      </c>
      <c r="B195">
        <f t="shared" si="17"/>
        <v>2</v>
      </c>
      <c r="C195" s="270">
        <v>198.7</v>
      </c>
      <c r="D195" s="1">
        <f t="shared" si="18"/>
        <v>1.5596546310832025</v>
      </c>
      <c r="E195" s="140">
        <f t="shared" si="14"/>
        <v>3.59749739311781E-2</v>
      </c>
      <c r="F195" s="107"/>
      <c r="G195" s="107"/>
      <c r="H195" s="107"/>
      <c r="I195" s="227">
        <f t="shared" ref="I195:I258" si="19">C195</f>
        <v>198.7</v>
      </c>
      <c r="J195" s="252">
        <f t="shared" ref="J195:J258" si="20">I195/$I$2</f>
        <v>1.5596546310832025</v>
      </c>
      <c r="K195" s="140">
        <f t="shared" si="15"/>
        <v>3.59749739311781E-2</v>
      </c>
      <c r="L195" s="108"/>
      <c r="O195" s="2"/>
    </row>
    <row r="196" spans="1:15" x14ac:dyDescent="0.2">
      <c r="A196">
        <f t="shared" si="16"/>
        <v>2006</v>
      </c>
      <c r="B196">
        <f t="shared" si="17"/>
        <v>3</v>
      </c>
      <c r="C196" s="270">
        <v>199.8</v>
      </c>
      <c r="D196" s="1">
        <f t="shared" si="18"/>
        <v>1.5682888540031397</v>
      </c>
      <c r="E196" s="140">
        <f t="shared" si="14"/>
        <v>3.3626487325400856E-2</v>
      </c>
      <c r="F196" s="107"/>
      <c r="G196" s="107"/>
      <c r="H196" s="107"/>
      <c r="I196" s="227">
        <f t="shared" si="19"/>
        <v>199.8</v>
      </c>
      <c r="J196" s="252">
        <f t="shared" si="20"/>
        <v>1.5682888540031397</v>
      </c>
      <c r="K196" s="140">
        <f t="shared" si="15"/>
        <v>3.3626487325400856E-2</v>
      </c>
      <c r="L196" s="108"/>
      <c r="O196" s="2"/>
    </row>
    <row r="197" spans="1:15" x14ac:dyDescent="0.2">
      <c r="A197">
        <f t="shared" si="16"/>
        <v>2006</v>
      </c>
      <c r="B197">
        <f t="shared" si="17"/>
        <v>4</v>
      </c>
      <c r="C197" s="270">
        <v>201.5</v>
      </c>
      <c r="D197" s="1">
        <f t="shared" si="18"/>
        <v>1.5816326530612244</v>
      </c>
      <c r="E197" s="140">
        <f t="shared" si="14"/>
        <v>3.5457348406988665E-2</v>
      </c>
      <c r="F197" s="107"/>
      <c r="G197" s="107"/>
      <c r="H197" s="107"/>
      <c r="I197" s="227">
        <f t="shared" si="19"/>
        <v>201.5</v>
      </c>
      <c r="J197" s="252">
        <f t="shared" si="20"/>
        <v>1.5816326530612244</v>
      </c>
      <c r="K197" s="140">
        <f t="shared" si="15"/>
        <v>3.5457348406988665E-2</v>
      </c>
      <c r="L197" s="108"/>
      <c r="O197" s="2"/>
    </row>
    <row r="198" spans="1:15" x14ac:dyDescent="0.2">
      <c r="A198">
        <f t="shared" si="16"/>
        <v>2006</v>
      </c>
      <c r="B198">
        <f t="shared" si="17"/>
        <v>5</v>
      </c>
      <c r="C198" s="270">
        <v>202.5</v>
      </c>
      <c r="D198" s="1">
        <f t="shared" si="18"/>
        <v>1.5894819466248038</v>
      </c>
      <c r="E198" s="140">
        <f t="shared" si="14"/>
        <v>4.1666666666666741E-2</v>
      </c>
      <c r="F198" s="107"/>
      <c r="G198" s="107"/>
      <c r="H198" s="107"/>
      <c r="I198" s="227">
        <f t="shared" si="19"/>
        <v>202.5</v>
      </c>
      <c r="J198" s="252">
        <f t="shared" si="20"/>
        <v>1.5894819466248038</v>
      </c>
      <c r="K198" s="140">
        <f t="shared" si="15"/>
        <v>4.1666666666666741E-2</v>
      </c>
      <c r="L198" s="108"/>
      <c r="O198" s="2"/>
    </row>
    <row r="199" spans="1:15" x14ac:dyDescent="0.2">
      <c r="A199">
        <f t="shared" si="16"/>
        <v>2006</v>
      </c>
      <c r="B199">
        <f t="shared" si="17"/>
        <v>6</v>
      </c>
      <c r="C199" s="270">
        <v>202.9</v>
      </c>
      <c r="D199" s="1">
        <f t="shared" si="18"/>
        <v>1.5926216640502355</v>
      </c>
      <c r="E199" s="140">
        <f t="shared" si="14"/>
        <v>4.3187660668380534E-2</v>
      </c>
      <c r="F199" s="107"/>
      <c r="G199" s="107"/>
      <c r="H199" s="107"/>
      <c r="I199" s="227">
        <f t="shared" si="19"/>
        <v>202.9</v>
      </c>
      <c r="J199" s="252">
        <f t="shared" si="20"/>
        <v>1.5926216640502355</v>
      </c>
      <c r="K199" s="140">
        <f t="shared" si="15"/>
        <v>4.3187660668380534E-2</v>
      </c>
      <c r="L199" s="108"/>
      <c r="O199" s="2"/>
    </row>
    <row r="200" spans="1:15" x14ac:dyDescent="0.2">
      <c r="A200">
        <f t="shared" si="16"/>
        <v>2006</v>
      </c>
      <c r="B200">
        <f t="shared" si="17"/>
        <v>7</v>
      </c>
      <c r="C200" s="270">
        <v>203.5</v>
      </c>
      <c r="D200" s="1">
        <f t="shared" si="18"/>
        <v>1.597331240188383</v>
      </c>
      <c r="E200" s="140">
        <f t="shared" si="14"/>
        <v>4.1453428863869046E-2</v>
      </c>
      <c r="F200" s="107"/>
      <c r="G200" s="107"/>
      <c r="H200" s="107"/>
      <c r="I200" s="227">
        <f t="shared" si="19"/>
        <v>203.5</v>
      </c>
      <c r="J200" s="252">
        <f t="shared" si="20"/>
        <v>1.597331240188383</v>
      </c>
      <c r="K200" s="140">
        <f t="shared" si="15"/>
        <v>4.1453428863869046E-2</v>
      </c>
      <c r="L200" s="108"/>
      <c r="O200" s="2"/>
    </row>
    <row r="201" spans="1:15" x14ac:dyDescent="0.2">
      <c r="A201">
        <f t="shared" si="16"/>
        <v>2006</v>
      </c>
      <c r="B201">
        <f t="shared" si="17"/>
        <v>8</v>
      </c>
      <c r="C201" s="270">
        <v>203.9</v>
      </c>
      <c r="D201" s="1">
        <f t="shared" si="18"/>
        <v>1.6004709576138147</v>
      </c>
      <c r="E201" s="140">
        <f t="shared" si="14"/>
        <v>3.8187372708757605E-2</v>
      </c>
      <c r="F201" s="107"/>
      <c r="G201" s="107"/>
      <c r="H201" s="107"/>
      <c r="I201" s="227">
        <f t="shared" si="19"/>
        <v>203.9</v>
      </c>
      <c r="J201" s="252">
        <f t="shared" si="20"/>
        <v>1.6004709576138147</v>
      </c>
      <c r="K201" s="140">
        <f t="shared" si="15"/>
        <v>3.8187372708757605E-2</v>
      </c>
      <c r="L201" s="108"/>
      <c r="O201" s="2"/>
    </row>
    <row r="202" spans="1:15" x14ac:dyDescent="0.2">
      <c r="A202">
        <f t="shared" si="16"/>
        <v>2006</v>
      </c>
      <c r="B202">
        <f t="shared" si="17"/>
        <v>9</v>
      </c>
      <c r="C202" s="270">
        <v>202.9</v>
      </c>
      <c r="D202" s="1">
        <f t="shared" si="18"/>
        <v>1.5926216640502355</v>
      </c>
      <c r="E202" s="140">
        <f t="shared" si="14"/>
        <v>2.0623742454728422E-2</v>
      </c>
      <c r="F202" s="107"/>
      <c r="G202" s="107"/>
      <c r="H202" s="107"/>
      <c r="I202" s="227">
        <f t="shared" si="19"/>
        <v>202.9</v>
      </c>
      <c r="J202" s="252">
        <f t="shared" si="20"/>
        <v>1.5926216640502355</v>
      </c>
      <c r="K202" s="140">
        <f t="shared" si="15"/>
        <v>2.0623742454728422E-2</v>
      </c>
      <c r="L202" s="108"/>
      <c r="O202" s="2"/>
    </row>
    <row r="203" spans="1:15" x14ac:dyDescent="0.2">
      <c r="A203">
        <f t="shared" si="16"/>
        <v>2006</v>
      </c>
      <c r="B203">
        <f t="shared" si="17"/>
        <v>10</v>
      </c>
      <c r="C203" s="270">
        <v>201.8</v>
      </c>
      <c r="D203" s="1">
        <f t="shared" si="18"/>
        <v>1.5839874411302983</v>
      </c>
      <c r="E203" s="140">
        <f t="shared" si="14"/>
        <v>1.3052208835341528E-2</v>
      </c>
      <c r="F203" s="107"/>
      <c r="G203" s="107"/>
      <c r="H203" s="107"/>
      <c r="I203" s="227">
        <f t="shared" si="19"/>
        <v>201.8</v>
      </c>
      <c r="J203" s="252">
        <f t="shared" si="20"/>
        <v>1.5839874411302983</v>
      </c>
      <c r="K203" s="140">
        <f t="shared" si="15"/>
        <v>1.3052208835341528E-2</v>
      </c>
      <c r="L203" s="108"/>
      <c r="O203" s="2"/>
    </row>
    <row r="204" spans="1:15" x14ac:dyDescent="0.2">
      <c r="A204">
        <f t="shared" si="16"/>
        <v>2006</v>
      </c>
      <c r="B204">
        <f t="shared" si="17"/>
        <v>11</v>
      </c>
      <c r="C204" s="270">
        <v>201.5</v>
      </c>
      <c r="D204" s="1">
        <f t="shared" si="18"/>
        <v>1.5816326530612244</v>
      </c>
      <c r="E204" s="140">
        <f t="shared" si="14"/>
        <v>1.9736842105263275E-2</v>
      </c>
      <c r="F204" s="107"/>
      <c r="G204" s="107"/>
      <c r="H204" s="107"/>
      <c r="I204" s="227">
        <f t="shared" si="19"/>
        <v>201.5</v>
      </c>
      <c r="J204" s="252">
        <f t="shared" si="20"/>
        <v>1.5816326530612244</v>
      </c>
      <c r="K204" s="140">
        <f t="shared" si="15"/>
        <v>1.9736842105263275E-2</v>
      </c>
      <c r="L204" s="108"/>
      <c r="O204" s="2"/>
    </row>
    <row r="205" spans="1:15" x14ac:dyDescent="0.2">
      <c r="A205">
        <f t="shared" si="16"/>
        <v>2006</v>
      </c>
      <c r="B205">
        <f t="shared" si="17"/>
        <v>12</v>
      </c>
      <c r="C205" s="270">
        <v>201.8</v>
      </c>
      <c r="D205" s="1">
        <f t="shared" si="18"/>
        <v>1.5839874411302983</v>
      </c>
      <c r="E205" s="140">
        <f t="shared" si="14"/>
        <v>2.5406504065040636E-2</v>
      </c>
      <c r="F205" s="107"/>
      <c r="G205" s="107"/>
      <c r="H205" s="107"/>
      <c r="I205" s="227">
        <f t="shared" si="19"/>
        <v>201.8</v>
      </c>
      <c r="J205" s="252">
        <f t="shared" si="20"/>
        <v>1.5839874411302983</v>
      </c>
      <c r="K205" s="140">
        <f t="shared" si="15"/>
        <v>2.5406504065040636E-2</v>
      </c>
      <c r="L205" s="108"/>
      <c r="O205" s="2"/>
    </row>
    <row r="206" spans="1:15" x14ac:dyDescent="0.2">
      <c r="A206">
        <f t="shared" si="16"/>
        <v>2007</v>
      </c>
      <c r="B206">
        <f t="shared" si="17"/>
        <v>1</v>
      </c>
      <c r="C206" s="270">
        <v>202.416</v>
      </c>
      <c r="D206" s="1">
        <f t="shared" si="18"/>
        <v>1.5888226059654631</v>
      </c>
      <c r="E206" s="140">
        <f t="shared" ref="E206:E269" si="21">C206/C194-1</f>
        <v>2.0756429652042385E-2</v>
      </c>
      <c r="F206" s="107"/>
      <c r="G206" s="107"/>
      <c r="H206" s="107"/>
      <c r="I206" s="227">
        <f t="shared" si="19"/>
        <v>202.416</v>
      </c>
      <c r="J206" s="252">
        <f t="shared" si="20"/>
        <v>1.5888226059654631</v>
      </c>
      <c r="K206" s="140">
        <f t="shared" ref="K206:K269" si="22">I206/I194-1</f>
        <v>2.0756429652042385E-2</v>
      </c>
      <c r="L206" s="108"/>
      <c r="O206" s="2"/>
    </row>
    <row r="207" spans="1:15" x14ac:dyDescent="0.2">
      <c r="A207">
        <f t="shared" si="16"/>
        <v>2007</v>
      </c>
      <c r="B207">
        <f t="shared" si="17"/>
        <v>2</v>
      </c>
      <c r="C207" s="270">
        <v>203.499</v>
      </c>
      <c r="D207" s="1">
        <f t="shared" si="18"/>
        <v>1.5973233908948195</v>
      </c>
      <c r="E207" s="140">
        <f t="shared" si="21"/>
        <v>2.4151987921489759E-2</v>
      </c>
      <c r="F207" s="107"/>
      <c r="G207" s="107"/>
      <c r="H207" s="107"/>
      <c r="I207" s="227">
        <f t="shared" si="19"/>
        <v>203.499</v>
      </c>
      <c r="J207" s="252">
        <f t="shared" si="20"/>
        <v>1.5973233908948195</v>
      </c>
      <c r="K207" s="140">
        <f t="shared" si="22"/>
        <v>2.4151987921489759E-2</v>
      </c>
      <c r="L207" s="108"/>
      <c r="O207" s="2"/>
    </row>
    <row r="208" spans="1:15" x14ac:dyDescent="0.2">
      <c r="A208">
        <f t="shared" si="16"/>
        <v>2007</v>
      </c>
      <c r="B208">
        <f t="shared" si="17"/>
        <v>3</v>
      </c>
      <c r="C208" s="270">
        <v>205.352</v>
      </c>
      <c r="D208" s="1">
        <f t="shared" si="18"/>
        <v>1.6118681318681318</v>
      </c>
      <c r="E208" s="140">
        <f t="shared" si="21"/>
        <v>2.7787787787787677E-2</v>
      </c>
      <c r="F208" s="107"/>
      <c r="G208" s="107"/>
      <c r="H208" s="107"/>
      <c r="I208" s="227">
        <f t="shared" si="19"/>
        <v>205.352</v>
      </c>
      <c r="J208" s="252">
        <f t="shared" si="20"/>
        <v>1.6118681318681318</v>
      </c>
      <c r="K208" s="140">
        <f t="shared" si="22"/>
        <v>2.7787787787787677E-2</v>
      </c>
      <c r="L208" s="108"/>
      <c r="O208" s="2"/>
    </row>
    <row r="209" spans="1:15" x14ac:dyDescent="0.2">
      <c r="A209">
        <f t="shared" si="16"/>
        <v>2007</v>
      </c>
      <c r="B209">
        <f t="shared" si="17"/>
        <v>4</v>
      </c>
      <c r="C209" s="270">
        <v>206.68600000000001</v>
      </c>
      <c r="D209" s="1">
        <f t="shared" si="18"/>
        <v>1.6223390894819467</v>
      </c>
      <c r="E209" s="140">
        <f t="shared" si="21"/>
        <v>2.5736972704714756E-2</v>
      </c>
      <c r="F209" s="107"/>
      <c r="G209" s="107"/>
      <c r="H209" s="107"/>
      <c r="I209" s="227">
        <f t="shared" si="19"/>
        <v>206.68600000000001</v>
      </c>
      <c r="J209" s="252">
        <f t="shared" si="20"/>
        <v>1.6223390894819467</v>
      </c>
      <c r="K209" s="140">
        <f t="shared" si="22"/>
        <v>2.5736972704714756E-2</v>
      </c>
      <c r="L209" s="108"/>
      <c r="O209" s="2"/>
    </row>
    <row r="210" spans="1:15" x14ac:dyDescent="0.2">
      <c r="A210">
        <f t="shared" ref="A210:A273" si="23">A198+1</f>
        <v>2007</v>
      </c>
      <c r="B210">
        <f t="shared" ref="B210:B273" si="24">B198</f>
        <v>5</v>
      </c>
      <c r="C210" s="270">
        <v>207.94900000000001</v>
      </c>
      <c r="D210" s="1">
        <f t="shared" si="18"/>
        <v>1.6322527472527473</v>
      </c>
      <c r="E210" s="140">
        <f t="shared" si="21"/>
        <v>2.6908641975308623E-2</v>
      </c>
      <c r="F210" s="107"/>
      <c r="G210" s="107"/>
      <c r="H210" s="107"/>
      <c r="I210" s="227">
        <f t="shared" si="19"/>
        <v>207.94900000000001</v>
      </c>
      <c r="J210" s="252">
        <f t="shared" si="20"/>
        <v>1.6322527472527473</v>
      </c>
      <c r="K210" s="140">
        <f t="shared" si="22"/>
        <v>2.6908641975308623E-2</v>
      </c>
      <c r="L210" s="108"/>
      <c r="O210" s="2"/>
    </row>
    <row r="211" spans="1:15" x14ac:dyDescent="0.2">
      <c r="A211">
        <f t="shared" si="23"/>
        <v>2007</v>
      </c>
      <c r="B211">
        <f t="shared" si="24"/>
        <v>6</v>
      </c>
      <c r="C211" s="270">
        <v>208.352</v>
      </c>
      <c r="D211" s="1">
        <f t="shared" si="18"/>
        <v>1.6354160125588697</v>
      </c>
      <c r="E211" s="140">
        <f t="shared" si="21"/>
        <v>2.6870379497289321E-2</v>
      </c>
      <c r="F211" s="107"/>
      <c r="G211" s="107"/>
      <c r="H211" s="107"/>
      <c r="I211" s="227">
        <f t="shared" si="19"/>
        <v>208.352</v>
      </c>
      <c r="J211" s="252">
        <f t="shared" si="20"/>
        <v>1.6354160125588697</v>
      </c>
      <c r="K211" s="140">
        <f t="shared" si="22"/>
        <v>2.6870379497289321E-2</v>
      </c>
      <c r="L211" s="108"/>
      <c r="O211" s="2"/>
    </row>
    <row r="212" spans="1:15" x14ac:dyDescent="0.2">
      <c r="A212">
        <f t="shared" si="23"/>
        <v>2007</v>
      </c>
      <c r="B212">
        <f t="shared" si="24"/>
        <v>7</v>
      </c>
      <c r="C212" s="270">
        <v>208.29900000000001</v>
      </c>
      <c r="D212" s="1">
        <f t="shared" si="18"/>
        <v>1.635</v>
      </c>
      <c r="E212" s="140">
        <f t="shared" si="21"/>
        <v>2.3582309582309557E-2</v>
      </c>
      <c r="F212" s="107"/>
      <c r="G212" s="107"/>
      <c r="H212" s="107"/>
      <c r="I212" s="227">
        <f t="shared" si="19"/>
        <v>208.29900000000001</v>
      </c>
      <c r="J212" s="252">
        <f t="shared" si="20"/>
        <v>1.635</v>
      </c>
      <c r="K212" s="140">
        <f t="shared" si="22"/>
        <v>2.3582309582309557E-2</v>
      </c>
      <c r="L212" s="108"/>
      <c r="O212" s="2"/>
    </row>
    <row r="213" spans="1:15" x14ac:dyDescent="0.2">
      <c r="A213">
        <f t="shared" si="23"/>
        <v>2007</v>
      </c>
      <c r="B213">
        <f t="shared" si="24"/>
        <v>8</v>
      </c>
      <c r="C213" s="270">
        <v>207.917</v>
      </c>
      <c r="D213" s="1">
        <f t="shared" si="18"/>
        <v>1.6320015698587127</v>
      </c>
      <c r="E213" s="140">
        <f t="shared" si="21"/>
        <v>1.9700833742030355E-2</v>
      </c>
      <c r="F213" s="107"/>
      <c r="G213" s="107"/>
      <c r="H213" s="107"/>
      <c r="I213" s="227">
        <f t="shared" si="19"/>
        <v>207.917</v>
      </c>
      <c r="J213" s="252">
        <f t="shared" si="20"/>
        <v>1.6320015698587127</v>
      </c>
      <c r="K213" s="140">
        <f t="shared" si="22"/>
        <v>1.9700833742030355E-2</v>
      </c>
      <c r="L213" s="108"/>
      <c r="O213" s="2"/>
    </row>
    <row r="214" spans="1:15" x14ac:dyDescent="0.2">
      <c r="A214">
        <f t="shared" si="23"/>
        <v>2007</v>
      </c>
      <c r="B214">
        <f t="shared" si="24"/>
        <v>9</v>
      </c>
      <c r="C214" s="270">
        <v>208.49</v>
      </c>
      <c r="D214" s="1">
        <f t="shared" si="18"/>
        <v>1.6364992150706437</v>
      </c>
      <c r="E214" s="140">
        <f t="shared" si="21"/>
        <v>2.755051749630355E-2</v>
      </c>
      <c r="F214" s="107"/>
      <c r="G214" s="107"/>
      <c r="H214" s="107"/>
      <c r="I214" s="227">
        <f t="shared" si="19"/>
        <v>208.49</v>
      </c>
      <c r="J214" s="252">
        <f t="shared" si="20"/>
        <v>1.6364992150706437</v>
      </c>
      <c r="K214" s="140">
        <f t="shared" si="22"/>
        <v>2.755051749630355E-2</v>
      </c>
      <c r="L214" s="108"/>
      <c r="O214" s="2"/>
    </row>
    <row r="215" spans="1:15" x14ac:dyDescent="0.2">
      <c r="A215">
        <f t="shared" si="23"/>
        <v>2007</v>
      </c>
      <c r="B215">
        <f t="shared" si="24"/>
        <v>10</v>
      </c>
      <c r="C215" s="270">
        <v>208.93600000000001</v>
      </c>
      <c r="D215" s="1">
        <f t="shared" si="18"/>
        <v>1.64</v>
      </c>
      <c r="E215" s="140">
        <f t="shared" si="21"/>
        <v>3.5361744301288356E-2</v>
      </c>
      <c r="F215" s="107"/>
      <c r="G215" s="107"/>
      <c r="H215" s="107"/>
      <c r="I215" s="227">
        <f t="shared" si="19"/>
        <v>208.93600000000001</v>
      </c>
      <c r="J215" s="252">
        <f t="shared" si="20"/>
        <v>1.64</v>
      </c>
      <c r="K215" s="140">
        <f t="shared" si="22"/>
        <v>3.5361744301288356E-2</v>
      </c>
      <c r="L215" s="108"/>
      <c r="O215" s="2"/>
    </row>
    <row r="216" spans="1:15" x14ac:dyDescent="0.2">
      <c r="A216">
        <f t="shared" si="23"/>
        <v>2007</v>
      </c>
      <c r="B216">
        <f t="shared" si="24"/>
        <v>11</v>
      </c>
      <c r="C216" s="270">
        <v>210.17699999999999</v>
      </c>
      <c r="D216" s="1">
        <f t="shared" si="18"/>
        <v>1.6497409733124018</v>
      </c>
      <c r="E216" s="140">
        <f t="shared" si="21"/>
        <v>4.3062034739454136E-2</v>
      </c>
      <c r="F216" s="107"/>
      <c r="G216" s="107"/>
      <c r="H216" s="107"/>
      <c r="I216" s="227">
        <f t="shared" si="19"/>
        <v>210.17699999999999</v>
      </c>
      <c r="J216" s="252">
        <f t="shared" si="20"/>
        <v>1.6497409733124018</v>
      </c>
      <c r="K216" s="140">
        <f t="shared" si="22"/>
        <v>4.3062034739454136E-2</v>
      </c>
      <c r="L216" s="108"/>
      <c r="O216" s="2"/>
    </row>
    <row r="217" spans="1:15" x14ac:dyDescent="0.2">
      <c r="A217">
        <f t="shared" si="23"/>
        <v>2007</v>
      </c>
      <c r="B217">
        <f t="shared" si="24"/>
        <v>12</v>
      </c>
      <c r="C217" s="270">
        <v>210.036</v>
      </c>
      <c r="D217" s="1">
        <f t="shared" si="18"/>
        <v>1.6486342229199371</v>
      </c>
      <c r="E217" s="140">
        <f t="shared" si="21"/>
        <v>4.0812685827551931E-2</v>
      </c>
      <c r="F217" s="107"/>
      <c r="G217" s="107"/>
      <c r="H217" s="107"/>
      <c r="I217" s="227">
        <f t="shared" si="19"/>
        <v>210.036</v>
      </c>
      <c r="J217" s="252">
        <f t="shared" si="20"/>
        <v>1.6486342229199371</v>
      </c>
      <c r="K217" s="140">
        <f t="shared" si="22"/>
        <v>4.0812685827551931E-2</v>
      </c>
      <c r="L217" s="108"/>
      <c r="O217" s="2"/>
    </row>
    <row r="218" spans="1:15" x14ac:dyDescent="0.2">
      <c r="A218">
        <f t="shared" si="23"/>
        <v>2008</v>
      </c>
      <c r="B218">
        <f t="shared" si="24"/>
        <v>1</v>
      </c>
      <c r="C218" s="270">
        <v>211.08</v>
      </c>
      <c r="D218" s="1">
        <f t="shared" si="18"/>
        <v>1.6568288854003139</v>
      </c>
      <c r="E218" s="140">
        <f t="shared" si="21"/>
        <v>4.2802940479013563E-2</v>
      </c>
      <c r="F218" s="107"/>
      <c r="G218" s="107"/>
      <c r="H218" s="107"/>
      <c r="I218" s="227">
        <f t="shared" si="19"/>
        <v>211.08</v>
      </c>
      <c r="J218" s="252">
        <f t="shared" si="20"/>
        <v>1.6568288854003139</v>
      </c>
      <c r="K218" s="140">
        <f t="shared" si="22"/>
        <v>4.2802940479013563E-2</v>
      </c>
      <c r="L218" s="108"/>
      <c r="O218" s="2"/>
    </row>
    <row r="219" spans="1:15" x14ac:dyDescent="0.2">
      <c r="A219">
        <f t="shared" si="23"/>
        <v>2008</v>
      </c>
      <c r="B219">
        <f t="shared" si="24"/>
        <v>2</v>
      </c>
      <c r="C219" s="270">
        <v>211.69300000000001</v>
      </c>
      <c r="D219" s="1">
        <f t="shared" si="18"/>
        <v>1.661640502354788</v>
      </c>
      <c r="E219" s="140">
        <f t="shared" si="21"/>
        <v>4.0265554130487269E-2</v>
      </c>
      <c r="F219" s="107"/>
      <c r="G219" s="107"/>
      <c r="H219" s="107"/>
      <c r="I219" s="227">
        <f t="shared" si="19"/>
        <v>211.69300000000001</v>
      </c>
      <c r="J219" s="252">
        <f t="shared" si="20"/>
        <v>1.661640502354788</v>
      </c>
      <c r="K219" s="140">
        <f t="shared" si="22"/>
        <v>4.0265554130487269E-2</v>
      </c>
      <c r="L219" s="108"/>
      <c r="O219" s="2"/>
    </row>
    <row r="220" spans="1:15" x14ac:dyDescent="0.2">
      <c r="A220">
        <f t="shared" si="23"/>
        <v>2008</v>
      </c>
      <c r="B220">
        <f t="shared" si="24"/>
        <v>3</v>
      </c>
      <c r="C220" s="270">
        <v>213.52799999999999</v>
      </c>
      <c r="D220" s="1">
        <f t="shared" si="18"/>
        <v>1.676043956043956</v>
      </c>
      <c r="E220" s="140">
        <f t="shared" si="21"/>
        <v>3.981456231251701E-2</v>
      </c>
      <c r="F220" s="107"/>
      <c r="G220" s="107"/>
      <c r="H220" s="107"/>
      <c r="I220" s="227">
        <f t="shared" si="19"/>
        <v>213.52799999999999</v>
      </c>
      <c r="J220" s="252">
        <f t="shared" si="20"/>
        <v>1.676043956043956</v>
      </c>
      <c r="K220" s="140">
        <f t="shared" si="22"/>
        <v>3.981456231251701E-2</v>
      </c>
      <c r="L220" s="108"/>
      <c r="O220" s="2"/>
    </row>
    <row r="221" spans="1:15" x14ac:dyDescent="0.2">
      <c r="A221">
        <f t="shared" si="23"/>
        <v>2008</v>
      </c>
      <c r="B221">
        <f t="shared" si="24"/>
        <v>4</v>
      </c>
      <c r="C221" s="270">
        <v>214.82300000000001</v>
      </c>
      <c r="D221" s="1">
        <f t="shared" si="18"/>
        <v>1.6862087912087913</v>
      </c>
      <c r="E221" s="140">
        <f t="shared" si="21"/>
        <v>3.9368897748275122E-2</v>
      </c>
      <c r="F221" s="107"/>
      <c r="G221" s="107"/>
      <c r="H221" s="107"/>
      <c r="I221" s="227">
        <f t="shared" si="19"/>
        <v>214.82300000000001</v>
      </c>
      <c r="J221" s="252">
        <f t="shared" si="20"/>
        <v>1.6862087912087913</v>
      </c>
      <c r="K221" s="140">
        <f t="shared" si="22"/>
        <v>3.9368897748275122E-2</v>
      </c>
      <c r="L221" s="108"/>
      <c r="O221" s="2"/>
    </row>
    <row r="222" spans="1:15" x14ac:dyDescent="0.2">
      <c r="A222">
        <f t="shared" si="23"/>
        <v>2008</v>
      </c>
      <c r="B222">
        <f t="shared" si="24"/>
        <v>5</v>
      </c>
      <c r="C222" s="270">
        <v>216.63200000000001</v>
      </c>
      <c r="D222" s="1">
        <f t="shared" si="18"/>
        <v>1.7004081632653061</v>
      </c>
      <c r="E222" s="140">
        <f t="shared" si="21"/>
        <v>4.17554304180352E-2</v>
      </c>
      <c r="F222" s="107"/>
      <c r="G222" s="107"/>
      <c r="H222" s="107"/>
      <c r="I222" s="227">
        <f t="shared" si="19"/>
        <v>216.63200000000001</v>
      </c>
      <c r="J222" s="252">
        <f t="shared" si="20"/>
        <v>1.7004081632653061</v>
      </c>
      <c r="K222" s="140">
        <f t="shared" si="22"/>
        <v>4.17554304180352E-2</v>
      </c>
      <c r="L222" s="108"/>
      <c r="O222" s="2"/>
    </row>
    <row r="223" spans="1:15" x14ac:dyDescent="0.2">
      <c r="A223">
        <f t="shared" si="23"/>
        <v>2008</v>
      </c>
      <c r="B223">
        <f t="shared" si="24"/>
        <v>6</v>
      </c>
      <c r="C223" s="270">
        <v>218.815</v>
      </c>
      <c r="D223" s="1">
        <f t="shared" si="18"/>
        <v>1.7175431711145996</v>
      </c>
      <c r="E223" s="140">
        <f t="shared" si="21"/>
        <v>5.0217900476117405E-2</v>
      </c>
      <c r="F223" s="107"/>
      <c r="G223" s="107"/>
      <c r="H223" s="107"/>
      <c r="I223" s="227">
        <f t="shared" si="19"/>
        <v>218.815</v>
      </c>
      <c r="J223" s="252">
        <f t="shared" si="20"/>
        <v>1.7175431711145996</v>
      </c>
      <c r="K223" s="140">
        <f t="shared" si="22"/>
        <v>5.0217900476117405E-2</v>
      </c>
      <c r="L223" s="108"/>
      <c r="O223" s="2"/>
    </row>
    <row r="224" spans="1:15" x14ac:dyDescent="0.2">
      <c r="A224">
        <f t="shared" si="23"/>
        <v>2008</v>
      </c>
      <c r="B224">
        <f t="shared" si="24"/>
        <v>7</v>
      </c>
      <c r="C224" s="270">
        <v>219.964</v>
      </c>
      <c r="D224" s="1">
        <f t="shared" si="18"/>
        <v>1.7265620094191523</v>
      </c>
      <c r="E224" s="140">
        <f t="shared" si="21"/>
        <v>5.6001229002539565E-2</v>
      </c>
      <c r="F224" s="107"/>
      <c r="G224" s="107"/>
      <c r="H224" s="107"/>
      <c r="I224" s="227">
        <f t="shared" si="19"/>
        <v>219.964</v>
      </c>
      <c r="J224" s="252">
        <f t="shared" si="20"/>
        <v>1.7265620094191523</v>
      </c>
      <c r="K224" s="140">
        <f t="shared" si="22"/>
        <v>5.6001229002539565E-2</v>
      </c>
      <c r="L224" s="108"/>
      <c r="O224" s="2"/>
    </row>
    <row r="225" spans="1:15" x14ac:dyDescent="0.2">
      <c r="A225">
        <f t="shared" si="23"/>
        <v>2008</v>
      </c>
      <c r="B225">
        <f t="shared" si="24"/>
        <v>8</v>
      </c>
      <c r="C225" s="270">
        <v>219.08600000000001</v>
      </c>
      <c r="D225" s="1">
        <f t="shared" si="18"/>
        <v>1.7196703296703297</v>
      </c>
      <c r="E225" s="140">
        <f t="shared" si="21"/>
        <v>5.3718551152623473E-2</v>
      </c>
      <c r="F225" s="107"/>
      <c r="G225" s="107"/>
      <c r="H225" s="107"/>
      <c r="I225" s="227">
        <f t="shared" si="19"/>
        <v>219.08600000000001</v>
      </c>
      <c r="J225" s="252">
        <f t="shared" si="20"/>
        <v>1.7196703296703297</v>
      </c>
      <c r="K225" s="140">
        <f t="shared" si="22"/>
        <v>5.3718551152623473E-2</v>
      </c>
      <c r="L225" s="108"/>
      <c r="O225" s="2"/>
    </row>
    <row r="226" spans="1:15" x14ac:dyDescent="0.2">
      <c r="A226">
        <f t="shared" si="23"/>
        <v>2008</v>
      </c>
      <c r="B226">
        <f t="shared" si="24"/>
        <v>9</v>
      </c>
      <c r="C226" s="270">
        <v>218.78299999999999</v>
      </c>
      <c r="D226" s="1">
        <f t="shared" si="18"/>
        <v>1.7172919937205651</v>
      </c>
      <c r="E226" s="140">
        <f t="shared" si="21"/>
        <v>4.9369274305721911E-2</v>
      </c>
      <c r="F226" s="107"/>
      <c r="G226" s="107"/>
      <c r="H226" s="107"/>
      <c r="I226" s="227">
        <f t="shared" si="19"/>
        <v>218.78299999999999</v>
      </c>
      <c r="J226" s="252">
        <f t="shared" si="20"/>
        <v>1.7172919937205651</v>
      </c>
      <c r="K226" s="140">
        <f t="shared" si="22"/>
        <v>4.9369274305721911E-2</v>
      </c>
      <c r="L226" s="108"/>
      <c r="O226" s="2"/>
    </row>
    <row r="227" spans="1:15" x14ac:dyDescent="0.2">
      <c r="A227">
        <f t="shared" si="23"/>
        <v>2008</v>
      </c>
      <c r="B227">
        <f t="shared" si="24"/>
        <v>10</v>
      </c>
      <c r="C227" s="270">
        <v>216.57300000000001</v>
      </c>
      <c r="D227" s="1">
        <f t="shared" si="18"/>
        <v>1.699945054945055</v>
      </c>
      <c r="E227" s="140">
        <f t="shared" si="21"/>
        <v>3.655186277137501E-2</v>
      </c>
      <c r="F227" s="107"/>
      <c r="G227" s="107"/>
      <c r="H227" s="107"/>
      <c r="I227" s="227">
        <f t="shared" si="19"/>
        <v>216.57300000000001</v>
      </c>
      <c r="J227" s="252">
        <f t="shared" si="20"/>
        <v>1.699945054945055</v>
      </c>
      <c r="K227" s="140">
        <f t="shared" si="22"/>
        <v>3.655186277137501E-2</v>
      </c>
      <c r="L227" s="108"/>
      <c r="O227" s="2"/>
    </row>
    <row r="228" spans="1:15" x14ac:dyDescent="0.2">
      <c r="A228">
        <f t="shared" si="23"/>
        <v>2008</v>
      </c>
      <c r="B228">
        <f t="shared" si="24"/>
        <v>11</v>
      </c>
      <c r="C228" s="270">
        <v>212.42500000000001</v>
      </c>
      <c r="D228" s="1">
        <f t="shared" si="18"/>
        <v>1.667386185243328</v>
      </c>
      <c r="E228" s="140">
        <f t="shared" si="21"/>
        <v>1.0695746918073956E-2</v>
      </c>
      <c r="F228" s="107"/>
      <c r="G228" s="107"/>
      <c r="H228" s="107"/>
      <c r="I228" s="227">
        <f t="shared" si="19"/>
        <v>212.42500000000001</v>
      </c>
      <c r="J228" s="252">
        <f t="shared" si="20"/>
        <v>1.667386185243328</v>
      </c>
      <c r="K228" s="140">
        <f t="shared" si="22"/>
        <v>1.0695746918073956E-2</v>
      </c>
      <c r="L228" s="108"/>
      <c r="O228" s="2"/>
    </row>
    <row r="229" spans="1:15" x14ac:dyDescent="0.2">
      <c r="A229">
        <f t="shared" si="23"/>
        <v>2008</v>
      </c>
      <c r="B229">
        <f t="shared" si="24"/>
        <v>12</v>
      </c>
      <c r="C229" s="270">
        <v>210.22800000000001</v>
      </c>
      <c r="D229" s="1">
        <f t="shared" si="18"/>
        <v>1.6501412872841443</v>
      </c>
      <c r="E229" s="140">
        <f t="shared" si="21"/>
        <v>9.1412900645604367E-4</v>
      </c>
      <c r="F229" s="107"/>
      <c r="G229" s="107"/>
      <c r="H229" s="107"/>
      <c r="I229" s="227">
        <f t="shared" si="19"/>
        <v>210.22800000000001</v>
      </c>
      <c r="J229" s="252">
        <f t="shared" si="20"/>
        <v>1.6501412872841443</v>
      </c>
      <c r="K229" s="140">
        <f t="shared" si="22"/>
        <v>9.1412900645604367E-4</v>
      </c>
      <c r="L229" s="108"/>
      <c r="O229" s="2"/>
    </row>
    <row r="230" spans="1:15" x14ac:dyDescent="0.2">
      <c r="A230">
        <f t="shared" si="23"/>
        <v>2009</v>
      </c>
      <c r="B230">
        <f t="shared" si="24"/>
        <v>1</v>
      </c>
      <c r="C230" s="270">
        <v>211.143</v>
      </c>
      <c r="D230" s="1">
        <f t="shared" si="18"/>
        <v>1.6573233908948195</v>
      </c>
      <c r="E230" s="140">
        <f t="shared" si="21"/>
        <v>2.984650369528552E-4</v>
      </c>
      <c r="F230" s="107"/>
      <c r="G230" s="107"/>
      <c r="H230" s="107"/>
      <c r="I230" s="227">
        <f t="shared" si="19"/>
        <v>211.143</v>
      </c>
      <c r="J230" s="252">
        <f t="shared" si="20"/>
        <v>1.6573233908948195</v>
      </c>
      <c r="K230" s="140">
        <f t="shared" si="22"/>
        <v>2.984650369528552E-4</v>
      </c>
      <c r="L230" s="108"/>
      <c r="O230" s="2"/>
    </row>
    <row r="231" spans="1:15" x14ac:dyDescent="0.2">
      <c r="A231">
        <f t="shared" si="23"/>
        <v>2009</v>
      </c>
      <c r="B231">
        <f t="shared" si="24"/>
        <v>2</v>
      </c>
      <c r="C231" s="270">
        <v>212.19300000000001</v>
      </c>
      <c r="D231" s="1">
        <f t="shared" si="18"/>
        <v>1.6655651491365777</v>
      </c>
      <c r="E231" s="140">
        <f t="shared" si="21"/>
        <v>2.361910880378737E-3</v>
      </c>
      <c r="F231" s="107"/>
      <c r="G231" s="107"/>
      <c r="H231" s="107"/>
      <c r="I231" s="227">
        <f t="shared" si="19"/>
        <v>212.19300000000001</v>
      </c>
      <c r="J231" s="252">
        <f t="shared" si="20"/>
        <v>1.6655651491365777</v>
      </c>
      <c r="K231" s="140">
        <f t="shared" si="22"/>
        <v>2.361910880378737E-3</v>
      </c>
      <c r="L231" s="108"/>
      <c r="O231" s="2"/>
    </row>
    <row r="232" spans="1:15" x14ac:dyDescent="0.2">
      <c r="A232">
        <f t="shared" si="23"/>
        <v>2009</v>
      </c>
      <c r="B232">
        <f t="shared" si="24"/>
        <v>3</v>
      </c>
      <c r="C232" s="270">
        <v>212.709</v>
      </c>
      <c r="D232" s="1">
        <f t="shared" si="18"/>
        <v>1.6696153846153845</v>
      </c>
      <c r="E232" s="140">
        <f t="shared" si="21"/>
        <v>-3.8355625491738321E-3</v>
      </c>
      <c r="F232" s="107"/>
      <c r="G232" s="107"/>
      <c r="H232" s="107"/>
      <c r="I232" s="227">
        <f t="shared" si="19"/>
        <v>212.709</v>
      </c>
      <c r="J232" s="252">
        <f t="shared" si="20"/>
        <v>1.6696153846153845</v>
      </c>
      <c r="K232" s="140">
        <f t="shared" si="22"/>
        <v>-3.8355625491738321E-3</v>
      </c>
      <c r="L232" s="108"/>
      <c r="O232" s="2"/>
    </row>
    <row r="233" spans="1:15" x14ac:dyDescent="0.2">
      <c r="A233">
        <f t="shared" si="23"/>
        <v>2009</v>
      </c>
      <c r="B233">
        <f t="shared" si="24"/>
        <v>4</v>
      </c>
      <c r="C233" s="270">
        <v>213.24</v>
      </c>
      <c r="D233" s="1">
        <f t="shared" si="18"/>
        <v>1.6737833594976452</v>
      </c>
      <c r="E233" s="140">
        <f t="shared" si="21"/>
        <v>-7.3688571521671742E-3</v>
      </c>
      <c r="F233" s="107"/>
      <c r="G233" s="107"/>
      <c r="H233" s="107"/>
      <c r="I233" s="227">
        <f t="shared" si="19"/>
        <v>213.24</v>
      </c>
      <c r="J233" s="252">
        <f t="shared" si="20"/>
        <v>1.6737833594976452</v>
      </c>
      <c r="K233" s="140">
        <f t="shared" si="22"/>
        <v>-7.3688571521671742E-3</v>
      </c>
      <c r="L233" s="108"/>
      <c r="O233" s="2"/>
    </row>
    <row r="234" spans="1:15" x14ac:dyDescent="0.2">
      <c r="A234">
        <f t="shared" si="23"/>
        <v>2009</v>
      </c>
      <c r="B234">
        <f t="shared" si="24"/>
        <v>5</v>
      </c>
      <c r="C234" s="270">
        <v>213.85599999999999</v>
      </c>
      <c r="D234" s="1">
        <f t="shared" si="18"/>
        <v>1.67861852433281</v>
      </c>
      <c r="E234" s="140">
        <f t="shared" si="21"/>
        <v>-1.2814357989586078E-2</v>
      </c>
      <c r="F234" s="107"/>
      <c r="G234" s="107"/>
      <c r="H234" s="107"/>
      <c r="I234" s="227">
        <f t="shared" si="19"/>
        <v>213.85599999999999</v>
      </c>
      <c r="J234" s="252">
        <f t="shared" si="20"/>
        <v>1.67861852433281</v>
      </c>
      <c r="K234" s="140">
        <f t="shared" si="22"/>
        <v>-1.2814357989586078E-2</v>
      </c>
      <c r="L234" s="108"/>
      <c r="O234" s="2"/>
    </row>
    <row r="235" spans="1:15" x14ac:dyDescent="0.2">
      <c r="A235">
        <f t="shared" si="23"/>
        <v>2009</v>
      </c>
      <c r="B235">
        <f t="shared" si="24"/>
        <v>6</v>
      </c>
      <c r="C235" s="270">
        <v>215.69300000000001</v>
      </c>
      <c r="D235" s="1">
        <f t="shared" si="18"/>
        <v>1.6930376766091051</v>
      </c>
      <c r="E235" s="140">
        <f t="shared" si="21"/>
        <v>-1.4267760436898702E-2</v>
      </c>
      <c r="F235" s="107"/>
      <c r="G235" s="107"/>
      <c r="H235" s="107"/>
      <c r="I235" s="227">
        <f t="shared" si="19"/>
        <v>215.69300000000001</v>
      </c>
      <c r="J235" s="252">
        <f t="shared" si="20"/>
        <v>1.6930376766091051</v>
      </c>
      <c r="K235" s="140">
        <f t="shared" si="22"/>
        <v>-1.4267760436898702E-2</v>
      </c>
      <c r="L235" s="108"/>
      <c r="O235" s="2"/>
    </row>
    <row r="236" spans="1:15" x14ac:dyDescent="0.2">
      <c r="A236">
        <f t="shared" si="23"/>
        <v>2009</v>
      </c>
      <c r="B236">
        <f t="shared" si="24"/>
        <v>7</v>
      </c>
      <c r="C236" s="270">
        <v>215.351</v>
      </c>
      <c r="D236" s="1">
        <f t="shared" si="18"/>
        <v>1.6903532182103609</v>
      </c>
      <c r="E236" s="140">
        <f t="shared" si="21"/>
        <v>-2.097161353676058E-2</v>
      </c>
      <c r="F236" s="107"/>
      <c r="G236" s="107"/>
      <c r="H236" s="107"/>
      <c r="I236" s="227">
        <f t="shared" si="19"/>
        <v>215.351</v>
      </c>
      <c r="J236" s="252">
        <f t="shared" si="20"/>
        <v>1.6903532182103609</v>
      </c>
      <c r="K236" s="140">
        <f t="shared" si="22"/>
        <v>-2.097161353676058E-2</v>
      </c>
      <c r="L236" s="108"/>
      <c r="O236" s="2"/>
    </row>
    <row r="237" spans="1:15" x14ac:dyDescent="0.2">
      <c r="A237">
        <f t="shared" si="23"/>
        <v>2009</v>
      </c>
      <c r="B237">
        <f t="shared" si="24"/>
        <v>8</v>
      </c>
      <c r="C237" s="270">
        <v>215.834</v>
      </c>
      <c r="D237" s="1">
        <f t="shared" si="18"/>
        <v>1.6941444270015698</v>
      </c>
      <c r="E237" s="140">
        <f t="shared" si="21"/>
        <v>-1.4843486119606064E-2</v>
      </c>
      <c r="F237" s="107"/>
      <c r="G237" s="107"/>
      <c r="H237" s="107"/>
      <c r="I237" s="227">
        <f t="shared" si="19"/>
        <v>215.834</v>
      </c>
      <c r="J237" s="252">
        <f t="shared" si="20"/>
        <v>1.6941444270015698</v>
      </c>
      <c r="K237" s="140">
        <f t="shared" si="22"/>
        <v>-1.4843486119606064E-2</v>
      </c>
      <c r="L237" s="108"/>
      <c r="O237" s="2"/>
    </row>
    <row r="238" spans="1:15" x14ac:dyDescent="0.2">
      <c r="A238">
        <f t="shared" si="23"/>
        <v>2009</v>
      </c>
      <c r="B238">
        <f t="shared" si="24"/>
        <v>9</v>
      </c>
      <c r="C238" s="270">
        <v>215.96899999999999</v>
      </c>
      <c r="D238" s="1">
        <f t="shared" si="18"/>
        <v>1.695204081632653</v>
      </c>
      <c r="E238" s="140">
        <f t="shared" si="21"/>
        <v>-1.2862059666427395E-2</v>
      </c>
      <c r="F238" s="107"/>
      <c r="G238" s="107"/>
      <c r="H238" s="107"/>
      <c r="I238" s="227">
        <f t="shared" si="19"/>
        <v>215.96899999999999</v>
      </c>
      <c r="J238" s="252">
        <f t="shared" si="20"/>
        <v>1.695204081632653</v>
      </c>
      <c r="K238" s="140">
        <f t="shared" si="22"/>
        <v>-1.2862059666427395E-2</v>
      </c>
      <c r="L238" s="108"/>
      <c r="O238" s="2"/>
    </row>
    <row r="239" spans="1:15" x14ac:dyDescent="0.2">
      <c r="A239">
        <f t="shared" si="23"/>
        <v>2009</v>
      </c>
      <c r="B239">
        <f t="shared" si="24"/>
        <v>10</v>
      </c>
      <c r="C239" s="270">
        <v>216.17699999999999</v>
      </c>
      <c r="D239" s="1">
        <f t="shared" si="18"/>
        <v>1.6968367346938775</v>
      </c>
      <c r="E239" s="140">
        <f t="shared" si="21"/>
        <v>-1.8284827748612509E-3</v>
      </c>
      <c r="F239" s="107"/>
      <c r="G239" s="107"/>
      <c r="H239" s="107"/>
      <c r="I239" s="227">
        <f t="shared" si="19"/>
        <v>216.17699999999999</v>
      </c>
      <c r="J239" s="252">
        <f t="shared" si="20"/>
        <v>1.6968367346938775</v>
      </c>
      <c r="K239" s="140">
        <f t="shared" si="22"/>
        <v>-1.8284827748612509E-3</v>
      </c>
      <c r="L239" s="108"/>
      <c r="O239" s="2"/>
    </row>
    <row r="240" spans="1:15" x14ac:dyDescent="0.2">
      <c r="A240">
        <f t="shared" si="23"/>
        <v>2009</v>
      </c>
      <c r="B240">
        <f t="shared" si="24"/>
        <v>11</v>
      </c>
      <c r="C240" s="270">
        <v>216.33</v>
      </c>
      <c r="D240" s="1">
        <f t="shared" si="18"/>
        <v>1.6980376766091052</v>
      </c>
      <c r="E240" s="140">
        <f t="shared" si="21"/>
        <v>1.8382958691302909E-2</v>
      </c>
      <c r="F240" s="107"/>
      <c r="G240" s="107"/>
      <c r="H240" s="107"/>
      <c r="I240" s="227">
        <f t="shared" si="19"/>
        <v>216.33</v>
      </c>
      <c r="J240" s="252">
        <f t="shared" si="20"/>
        <v>1.6980376766091052</v>
      </c>
      <c r="K240" s="140">
        <f t="shared" si="22"/>
        <v>1.8382958691302909E-2</v>
      </c>
      <c r="L240" s="108"/>
      <c r="O240" s="2"/>
    </row>
    <row r="241" spans="1:15" x14ac:dyDescent="0.2">
      <c r="A241">
        <f t="shared" si="23"/>
        <v>2009</v>
      </c>
      <c r="B241">
        <f t="shared" si="24"/>
        <v>12</v>
      </c>
      <c r="C241" s="270">
        <v>215.94900000000001</v>
      </c>
      <c r="D241" s="1">
        <f t="shared" si="18"/>
        <v>1.6950470957613815</v>
      </c>
      <c r="E241" s="140">
        <f t="shared" si="21"/>
        <v>2.7213311262058282E-2</v>
      </c>
      <c r="F241" s="107"/>
      <c r="G241" s="107"/>
      <c r="H241" s="107"/>
      <c r="I241" s="227">
        <f t="shared" si="19"/>
        <v>215.94900000000001</v>
      </c>
      <c r="J241" s="252">
        <f t="shared" si="20"/>
        <v>1.6950470957613815</v>
      </c>
      <c r="K241" s="140">
        <f t="shared" si="22"/>
        <v>2.7213311262058282E-2</v>
      </c>
      <c r="L241" s="108"/>
      <c r="O241" s="2"/>
    </row>
    <row r="242" spans="1:15" x14ac:dyDescent="0.2">
      <c r="A242">
        <f t="shared" si="23"/>
        <v>2010</v>
      </c>
      <c r="B242">
        <f t="shared" si="24"/>
        <v>1</v>
      </c>
      <c r="C242" s="270">
        <v>216.68700000000001</v>
      </c>
      <c r="D242" s="1">
        <f t="shared" si="18"/>
        <v>1.7008398744113029</v>
      </c>
      <c r="E242" s="140">
        <f t="shared" si="21"/>
        <v>2.6257086429576137E-2</v>
      </c>
      <c r="F242" s="107"/>
      <c r="G242" s="107"/>
      <c r="H242" s="107"/>
      <c r="I242" s="227">
        <f t="shared" si="19"/>
        <v>216.68700000000001</v>
      </c>
      <c r="J242" s="252">
        <f t="shared" si="20"/>
        <v>1.7008398744113029</v>
      </c>
      <c r="K242" s="140">
        <f t="shared" si="22"/>
        <v>2.6257086429576137E-2</v>
      </c>
      <c r="L242" s="108"/>
      <c r="O242" s="2"/>
    </row>
    <row r="243" spans="1:15" x14ac:dyDescent="0.2">
      <c r="A243">
        <f t="shared" si="23"/>
        <v>2010</v>
      </c>
      <c r="B243">
        <f t="shared" si="24"/>
        <v>2</v>
      </c>
      <c r="C243" s="270">
        <v>216.74100000000001</v>
      </c>
      <c r="D243" s="1">
        <f t="shared" si="18"/>
        <v>1.7012637362637364</v>
      </c>
      <c r="E243" s="140">
        <f t="shared" si="21"/>
        <v>2.1433317781453631E-2</v>
      </c>
      <c r="F243" s="107"/>
      <c r="G243" s="107"/>
      <c r="H243" s="107"/>
      <c r="I243" s="227">
        <f t="shared" si="19"/>
        <v>216.74100000000001</v>
      </c>
      <c r="J243" s="252">
        <f t="shared" si="20"/>
        <v>1.7012637362637364</v>
      </c>
      <c r="K243" s="140">
        <f t="shared" si="22"/>
        <v>2.1433317781453631E-2</v>
      </c>
      <c r="L243" s="108"/>
      <c r="O243" s="2"/>
    </row>
    <row r="244" spans="1:15" x14ac:dyDescent="0.2">
      <c r="A244">
        <f t="shared" si="23"/>
        <v>2010</v>
      </c>
      <c r="B244">
        <f t="shared" si="24"/>
        <v>3</v>
      </c>
      <c r="C244" s="270">
        <v>217.631</v>
      </c>
      <c r="D244" s="1">
        <f t="shared" si="18"/>
        <v>1.7082496075353217</v>
      </c>
      <c r="E244" s="140">
        <f t="shared" si="21"/>
        <v>2.3139594469439473E-2</v>
      </c>
      <c r="F244" s="107"/>
      <c r="G244" s="107"/>
      <c r="H244" s="107"/>
      <c r="I244" s="227">
        <f t="shared" si="19"/>
        <v>217.631</v>
      </c>
      <c r="J244" s="252">
        <f t="shared" si="20"/>
        <v>1.7082496075353217</v>
      </c>
      <c r="K244" s="140">
        <f t="shared" si="22"/>
        <v>2.3139594469439473E-2</v>
      </c>
      <c r="L244" s="108"/>
      <c r="O244" s="2"/>
    </row>
    <row r="245" spans="1:15" x14ac:dyDescent="0.2">
      <c r="A245">
        <f t="shared" si="23"/>
        <v>2010</v>
      </c>
      <c r="B245">
        <f t="shared" si="24"/>
        <v>4</v>
      </c>
      <c r="C245" s="270">
        <v>218.00899999999999</v>
      </c>
      <c r="D245" s="1">
        <f t="shared" si="18"/>
        <v>1.7112166405023546</v>
      </c>
      <c r="E245" s="140">
        <f t="shared" si="21"/>
        <v>2.2364471956480836E-2</v>
      </c>
      <c r="F245" s="107"/>
      <c r="G245" s="107"/>
      <c r="H245" s="107"/>
      <c r="I245" s="227">
        <f t="shared" si="19"/>
        <v>218.00899999999999</v>
      </c>
      <c r="J245" s="252">
        <f t="shared" si="20"/>
        <v>1.7112166405023546</v>
      </c>
      <c r="K245" s="140">
        <f t="shared" si="22"/>
        <v>2.2364471956480836E-2</v>
      </c>
      <c r="L245" s="108"/>
      <c r="O245" s="2"/>
    </row>
    <row r="246" spans="1:15" x14ac:dyDescent="0.2">
      <c r="A246">
        <f t="shared" si="23"/>
        <v>2010</v>
      </c>
      <c r="B246">
        <f t="shared" si="24"/>
        <v>5</v>
      </c>
      <c r="C246" s="270">
        <v>218.178</v>
      </c>
      <c r="D246" s="1">
        <f t="shared" si="18"/>
        <v>1.7125431711145995</v>
      </c>
      <c r="E246" s="140">
        <f t="shared" si="21"/>
        <v>2.0209860840939786E-2</v>
      </c>
      <c r="F246" s="107"/>
      <c r="G246" s="107"/>
      <c r="H246" s="107"/>
      <c r="I246" s="227">
        <f t="shared" si="19"/>
        <v>218.178</v>
      </c>
      <c r="J246" s="252">
        <f t="shared" si="20"/>
        <v>1.7125431711145995</v>
      </c>
      <c r="K246" s="140">
        <f t="shared" si="22"/>
        <v>2.0209860840939786E-2</v>
      </c>
      <c r="L246" s="108"/>
      <c r="O246" s="2"/>
    </row>
    <row r="247" spans="1:15" x14ac:dyDescent="0.2">
      <c r="A247">
        <f t="shared" si="23"/>
        <v>2010</v>
      </c>
      <c r="B247">
        <f t="shared" si="24"/>
        <v>6</v>
      </c>
      <c r="C247" s="270">
        <v>217.965</v>
      </c>
      <c r="D247" s="1">
        <f t="shared" si="18"/>
        <v>1.7108712715855572</v>
      </c>
      <c r="E247" s="140">
        <f t="shared" si="21"/>
        <v>1.053348972845658E-2</v>
      </c>
      <c r="F247" s="107"/>
      <c r="G247" s="107"/>
      <c r="H247" s="107"/>
      <c r="I247" s="227">
        <f t="shared" si="19"/>
        <v>217.965</v>
      </c>
      <c r="J247" s="252">
        <f t="shared" si="20"/>
        <v>1.7108712715855572</v>
      </c>
      <c r="K247" s="140">
        <f t="shared" si="22"/>
        <v>1.053348972845658E-2</v>
      </c>
      <c r="L247" s="108"/>
      <c r="O247" s="2"/>
    </row>
    <row r="248" spans="1:15" x14ac:dyDescent="0.2">
      <c r="A248">
        <f t="shared" si="23"/>
        <v>2010</v>
      </c>
      <c r="B248">
        <f t="shared" si="24"/>
        <v>7</v>
      </c>
      <c r="C248" s="270">
        <v>218.011</v>
      </c>
      <c r="D248" s="1">
        <f t="shared" si="18"/>
        <v>1.7112323390894819</v>
      </c>
      <c r="E248" s="140">
        <f t="shared" si="21"/>
        <v>1.2351927783014638E-2</v>
      </c>
      <c r="F248" s="107"/>
      <c r="G248" s="107"/>
      <c r="H248" s="107"/>
      <c r="I248" s="227">
        <f t="shared" si="19"/>
        <v>218.011</v>
      </c>
      <c r="J248" s="252">
        <f t="shared" si="20"/>
        <v>1.7112323390894819</v>
      </c>
      <c r="K248" s="140">
        <f t="shared" si="22"/>
        <v>1.2351927783014638E-2</v>
      </c>
      <c r="L248" s="108"/>
      <c r="O248" s="2"/>
    </row>
    <row r="249" spans="1:15" x14ac:dyDescent="0.2">
      <c r="A249">
        <f t="shared" si="23"/>
        <v>2010</v>
      </c>
      <c r="B249">
        <f t="shared" si="24"/>
        <v>8</v>
      </c>
      <c r="C249" s="270">
        <v>218.31200000000001</v>
      </c>
      <c r="D249" s="1">
        <f t="shared" si="18"/>
        <v>1.7135949764521192</v>
      </c>
      <c r="E249" s="140">
        <f t="shared" si="21"/>
        <v>1.1481045618392027E-2</v>
      </c>
      <c r="F249" s="107"/>
      <c r="G249" s="107"/>
      <c r="H249" s="107"/>
      <c r="I249" s="227">
        <f t="shared" si="19"/>
        <v>218.31200000000001</v>
      </c>
      <c r="J249" s="252">
        <f t="shared" si="20"/>
        <v>1.7135949764521192</v>
      </c>
      <c r="K249" s="140">
        <f t="shared" si="22"/>
        <v>1.1481045618392027E-2</v>
      </c>
      <c r="L249" s="108"/>
      <c r="O249" s="2"/>
    </row>
    <row r="250" spans="1:15" x14ac:dyDescent="0.2">
      <c r="A250">
        <f t="shared" si="23"/>
        <v>2010</v>
      </c>
      <c r="B250">
        <f t="shared" si="24"/>
        <v>9</v>
      </c>
      <c r="C250" s="270">
        <v>218.43899999999999</v>
      </c>
      <c r="D250" s="1">
        <f t="shared" si="18"/>
        <v>1.7145918367346937</v>
      </c>
      <c r="E250" s="140">
        <f t="shared" si="21"/>
        <v>1.1436826581592729E-2</v>
      </c>
      <c r="F250" s="107"/>
      <c r="G250" s="107"/>
      <c r="H250" s="107"/>
      <c r="I250" s="227">
        <f t="shared" si="19"/>
        <v>218.43899999999999</v>
      </c>
      <c r="J250" s="252">
        <f t="shared" si="20"/>
        <v>1.7145918367346937</v>
      </c>
      <c r="K250" s="140">
        <f t="shared" si="22"/>
        <v>1.1436826581592729E-2</v>
      </c>
      <c r="L250" s="108"/>
      <c r="O250" s="2"/>
    </row>
    <row r="251" spans="1:15" x14ac:dyDescent="0.2">
      <c r="A251">
        <f t="shared" si="23"/>
        <v>2010</v>
      </c>
      <c r="B251">
        <f t="shared" si="24"/>
        <v>10</v>
      </c>
      <c r="C251" s="270">
        <v>218.71100000000001</v>
      </c>
      <c r="D251" s="1">
        <f t="shared" si="18"/>
        <v>1.7167268445839874</v>
      </c>
      <c r="E251" s="140">
        <f t="shared" si="21"/>
        <v>1.1721876055269531E-2</v>
      </c>
      <c r="F251" s="107"/>
      <c r="G251" s="107"/>
      <c r="H251" s="107"/>
      <c r="I251" s="227">
        <f t="shared" si="19"/>
        <v>218.71100000000001</v>
      </c>
      <c r="J251" s="252">
        <f t="shared" si="20"/>
        <v>1.7167268445839874</v>
      </c>
      <c r="K251" s="140">
        <f t="shared" si="22"/>
        <v>1.1721876055269531E-2</v>
      </c>
      <c r="L251" s="108"/>
      <c r="O251" s="2"/>
    </row>
    <row r="252" spans="1:15" x14ac:dyDescent="0.2">
      <c r="A252">
        <f t="shared" si="23"/>
        <v>2010</v>
      </c>
      <c r="B252">
        <f t="shared" si="24"/>
        <v>11</v>
      </c>
      <c r="C252" s="270">
        <v>218.803</v>
      </c>
      <c r="D252" s="1">
        <f t="shared" si="18"/>
        <v>1.7174489795918366</v>
      </c>
      <c r="E252" s="140">
        <f t="shared" si="21"/>
        <v>1.1431609115702734E-2</v>
      </c>
      <c r="F252" s="107"/>
      <c r="G252" s="107"/>
      <c r="H252" s="107"/>
      <c r="I252" s="227">
        <f t="shared" si="19"/>
        <v>218.803</v>
      </c>
      <c r="J252" s="252">
        <f t="shared" si="20"/>
        <v>1.7174489795918366</v>
      </c>
      <c r="K252" s="140">
        <f t="shared" si="22"/>
        <v>1.1431609115702734E-2</v>
      </c>
      <c r="L252" s="108"/>
      <c r="O252" s="2"/>
    </row>
    <row r="253" spans="1:15" x14ac:dyDescent="0.2">
      <c r="A253">
        <f t="shared" si="23"/>
        <v>2010</v>
      </c>
      <c r="B253">
        <f t="shared" si="24"/>
        <v>12</v>
      </c>
      <c r="C253" s="270">
        <v>219.179</v>
      </c>
      <c r="D253" s="1">
        <f t="shared" si="18"/>
        <v>1.7204003139717425</v>
      </c>
      <c r="E253" s="140">
        <f t="shared" si="21"/>
        <v>1.4957235273143077E-2</v>
      </c>
      <c r="F253" s="107"/>
      <c r="G253" s="107"/>
      <c r="H253" s="107"/>
      <c r="I253" s="227">
        <f t="shared" si="19"/>
        <v>219.179</v>
      </c>
      <c r="J253" s="252">
        <f t="shared" si="20"/>
        <v>1.7204003139717425</v>
      </c>
      <c r="K253" s="140">
        <f t="shared" si="22"/>
        <v>1.4957235273143077E-2</v>
      </c>
      <c r="L253" s="108"/>
      <c r="O253" s="2"/>
    </row>
    <row r="254" spans="1:15" x14ac:dyDescent="0.2">
      <c r="A254">
        <f t="shared" si="23"/>
        <v>2011</v>
      </c>
      <c r="B254">
        <f t="shared" si="24"/>
        <v>1</v>
      </c>
      <c r="C254" s="270">
        <v>220.22300000000001</v>
      </c>
      <c r="D254" s="1">
        <f t="shared" si="18"/>
        <v>1.7285949764521193</v>
      </c>
      <c r="E254" s="140">
        <f t="shared" si="21"/>
        <v>1.631846857448771E-2</v>
      </c>
      <c r="F254" s="107"/>
      <c r="G254" s="107"/>
      <c r="H254" s="107"/>
      <c r="I254" s="227">
        <f t="shared" si="19"/>
        <v>220.22300000000001</v>
      </c>
      <c r="J254" s="252">
        <f t="shared" si="20"/>
        <v>1.7285949764521193</v>
      </c>
      <c r="K254" s="140">
        <f t="shared" si="22"/>
        <v>1.631846857448771E-2</v>
      </c>
      <c r="L254" s="108"/>
      <c r="O254" s="2"/>
    </row>
    <row r="255" spans="1:15" x14ac:dyDescent="0.2">
      <c r="A255">
        <f t="shared" si="23"/>
        <v>2011</v>
      </c>
      <c r="B255">
        <f t="shared" si="24"/>
        <v>2</v>
      </c>
      <c r="C255" s="270">
        <v>221.309</v>
      </c>
      <c r="D255" s="1">
        <f t="shared" si="18"/>
        <v>1.7371193092621664</v>
      </c>
      <c r="E255" s="140">
        <f t="shared" si="21"/>
        <v>2.1075846286581656E-2</v>
      </c>
      <c r="F255" s="107"/>
      <c r="G255" s="107"/>
      <c r="H255" s="107"/>
      <c r="I255" s="227">
        <f t="shared" si="19"/>
        <v>221.309</v>
      </c>
      <c r="J255" s="252">
        <f t="shared" si="20"/>
        <v>1.7371193092621664</v>
      </c>
      <c r="K255" s="140">
        <f t="shared" si="22"/>
        <v>2.1075846286581656E-2</v>
      </c>
      <c r="L255" s="108"/>
      <c r="O255" s="2"/>
    </row>
    <row r="256" spans="1:15" x14ac:dyDescent="0.2">
      <c r="A256">
        <f t="shared" si="23"/>
        <v>2011</v>
      </c>
      <c r="B256">
        <f t="shared" si="24"/>
        <v>3</v>
      </c>
      <c r="C256" s="270">
        <v>223.46700000000001</v>
      </c>
      <c r="D256" s="1">
        <f t="shared" si="18"/>
        <v>1.7540580847723706</v>
      </c>
      <c r="E256" s="140">
        <f t="shared" si="21"/>
        <v>2.6816032642408505E-2</v>
      </c>
      <c r="F256" s="107"/>
      <c r="G256" s="107"/>
      <c r="H256" s="107"/>
      <c r="I256" s="227">
        <f t="shared" si="19"/>
        <v>223.46700000000001</v>
      </c>
      <c r="J256" s="252">
        <f t="shared" si="20"/>
        <v>1.7540580847723706</v>
      </c>
      <c r="K256" s="140">
        <f t="shared" si="22"/>
        <v>2.6816032642408505E-2</v>
      </c>
      <c r="L256" s="108"/>
      <c r="O256" s="2"/>
    </row>
    <row r="257" spans="1:15" x14ac:dyDescent="0.2">
      <c r="A257">
        <f t="shared" si="23"/>
        <v>2011</v>
      </c>
      <c r="B257">
        <f t="shared" si="24"/>
        <v>4</v>
      </c>
      <c r="C257" s="270">
        <v>224.90600000000001</v>
      </c>
      <c r="D257" s="1">
        <f t="shared" si="18"/>
        <v>1.7653532182103611</v>
      </c>
      <c r="E257" s="140">
        <f t="shared" si="21"/>
        <v>3.1636308592764673E-2</v>
      </c>
      <c r="F257" s="107"/>
      <c r="G257" s="107"/>
      <c r="H257" s="107"/>
      <c r="I257" s="227">
        <f t="shared" si="19"/>
        <v>224.90600000000001</v>
      </c>
      <c r="J257" s="252">
        <f t="shared" si="20"/>
        <v>1.7653532182103611</v>
      </c>
      <c r="K257" s="140">
        <f t="shared" si="22"/>
        <v>3.1636308592764673E-2</v>
      </c>
      <c r="L257" s="108"/>
      <c r="O257" s="2"/>
    </row>
    <row r="258" spans="1:15" x14ac:dyDescent="0.2">
      <c r="A258">
        <f t="shared" si="23"/>
        <v>2011</v>
      </c>
      <c r="B258">
        <f t="shared" si="24"/>
        <v>5</v>
      </c>
      <c r="C258" s="270">
        <v>225.964</v>
      </c>
      <c r="D258" s="1">
        <f t="shared" ref="D258:D321" si="25">C258/$C$2</f>
        <v>1.7736577708006278</v>
      </c>
      <c r="E258" s="140">
        <f t="shared" si="21"/>
        <v>3.5686457846345609E-2</v>
      </c>
      <c r="F258" s="107"/>
      <c r="G258" s="107"/>
      <c r="H258" s="107"/>
      <c r="I258" s="227">
        <f t="shared" si="19"/>
        <v>225.964</v>
      </c>
      <c r="J258" s="252">
        <f t="shared" si="20"/>
        <v>1.7736577708006278</v>
      </c>
      <c r="K258" s="140">
        <f t="shared" si="22"/>
        <v>3.5686457846345609E-2</v>
      </c>
      <c r="L258" s="108"/>
      <c r="O258" s="2"/>
    </row>
    <row r="259" spans="1:15" x14ac:dyDescent="0.2">
      <c r="A259">
        <f t="shared" si="23"/>
        <v>2011</v>
      </c>
      <c r="B259">
        <f t="shared" si="24"/>
        <v>6</v>
      </c>
      <c r="C259" s="270">
        <v>225.72200000000001</v>
      </c>
      <c r="D259" s="1">
        <f t="shared" si="25"/>
        <v>1.7717582417582418</v>
      </c>
      <c r="E259" s="140">
        <f t="shared" si="21"/>
        <v>3.5588282522423409E-2</v>
      </c>
      <c r="F259" s="107"/>
      <c r="G259" s="107"/>
      <c r="H259" s="107"/>
      <c r="I259" s="227">
        <f t="shared" ref="I259:I322" si="26">C259</f>
        <v>225.72200000000001</v>
      </c>
      <c r="J259" s="252">
        <f t="shared" ref="J259:J322" si="27">I259/$I$2</f>
        <v>1.7717582417582418</v>
      </c>
      <c r="K259" s="140">
        <f t="shared" si="22"/>
        <v>3.5588282522423409E-2</v>
      </c>
      <c r="L259" s="108"/>
      <c r="O259" s="2"/>
    </row>
    <row r="260" spans="1:15" x14ac:dyDescent="0.2">
      <c r="A260">
        <f t="shared" si="23"/>
        <v>2011</v>
      </c>
      <c r="B260">
        <f t="shared" si="24"/>
        <v>7</v>
      </c>
      <c r="C260" s="270">
        <v>225.922</v>
      </c>
      <c r="D260" s="1">
        <f t="shared" si="25"/>
        <v>1.7733281004709576</v>
      </c>
      <c r="E260" s="140">
        <f t="shared" si="21"/>
        <v>3.6287159822210757E-2</v>
      </c>
      <c r="F260" s="107"/>
      <c r="G260" s="107"/>
      <c r="H260" s="107"/>
      <c r="I260" s="227">
        <f t="shared" si="26"/>
        <v>225.922</v>
      </c>
      <c r="J260" s="252">
        <f t="shared" si="27"/>
        <v>1.7733281004709576</v>
      </c>
      <c r="K260" s="140">
        <f t="shared" si="22"/>
        <v>3.6287159822210757E-2</v>
      </c>
      <c r="L260" s="108"/>
      <c r="O260" s="2"/>
    </row>
    <row r="261" spans="1:15" x14ac:dyDescent="0.2">
      <c r="A261">
        <f t="shared" si="23"/>
        <v>2011</v>
      </c>
      <c r="B261">
        <f t="shared" si="24"/>
        <v>8</v>
      </c>
      <c r="C261" s="270">
        <v>226.54499999999999</v>
      </c>
      <c r="D261" s="1">
        <f t="shared" si="25"/>
        <v>1.7782182103610673</v>
      </c>
      <c r="E261" s="140">
        <f t="shared" si="21"/>
        <v>3.7712081791197782E-2</v>
      </c>
      <c r="F261" s="107"/>
      <c r="G261" s="107"/>
      <c r="H261" s="107"/>
      <c r="I261" s="227">
        <f t="shared" si="26"/>
        <v>226.54499999999999</v>
      </c>
      <c r="J261" s="252">
        <f t="shared" si="27"/>
        <v>1.7782182103610673</v>
      </c>
      <c r="K261" s="140">
        <f t="shared" si="22"/>
        <v>3.7712081791197782E-2</v>
      </c>
      <c r="L261" s="108"/>
      <c r="O261" s="2"/>
    </row>
    <row r="262" spans="1:15" x14ac:dyDescent="0.2">
      <c r="A262">
        <f t="shared" si="23"/>
        <v>2011</v>
      </c>
      <c r="B262">
        <f t="shared" si="24"/>
        <v>9</v>
      </c>
      <c r="C262" s="270">
        <v>226.88900000000001</v>
      </c>
      <c r="D262" s="1">
        <f t="shared" si="25"/>
        <v>1.7809183673469389</v>
      </c>
      <c r="E262" s="140">
        <f t="shared" si="21"/>
        <v>3.8683568410402991E-2</v>
      </c>
      <c r="F262" s="107"/>
      <c r="G262" s="107"/>
      <c r="H262" s="107"/>
      <c r="I262" s="227">
        <f t="shared" si="26"/>
        <v>226.88900000000001</v>
      </c>
      <c r="J262" s="252">
        <f t="shared" si="27"/>
        <v>1.7809183673469389</v>
      </c>
      <c r="K262" s="140">
        <f t="shared" si="22"/>
        <v>3.8683568410402991E-2</v>
      </c>
      <c r="L262" s="108"/>
      <c r="O262" s="2"/>
    </row>
    <row r="263" spans="1:15" x14ac:dyDescent="0.2">
      <c r="A263">
        <f t="shared" si="23"/>
        <v>2011</v>
      </c>
      <c r="B263">
        <f t="shared" si="24"/>
        <v>10</v>
      </c>
      <c r="C263" s="270">
        <v>226.42099999999999</v>
      </c>
      <c r="D263" s="1">
        <f t="shared" si="25"/>
        <v>1.7772448979591835</v>
      </c>
      <c r="E263" s="140">
        <f t="shared" si="21"/>
        <v>3.5251999213574026E-2</v>
      </c>
      <c r="F263" s="107"/>
      <c r="G263" s="107"/>
      <c r="H263" s="107"/>
      <c r="I263" s="227">
        <f t="shared" si="26"/>
        <v>226.42099999999999</v>
      </c>
      <c r="J263" s="252">
        <f t="shared" si="27"/>
        <v>1.7772448979591835</v>
      </c>
      <c r="K263" s="140">
        <f t="shared" si="22"/>
        <v>3.5251999213574026E-2</v>
      </c>
      <c r="L263" s="108"/>
      <c r="O263" s="2"/>
    </row>
    <row r="264" spans="1:15" x14ac:dyDescent="0.2">
      <c r="A264">
        <f t="shared" si="23"/>
        <v>2011</v>
      </c>
      <c r="B264">
        <f t="shared" si="24"/>
        <v>11</v>
      </c>
      <c r="C264" s="270">
        <v>226.23</v>
      </c>
      <c r="D264" s="1">
        <f t="shared" si="25"/>
        <v>1.7757456828885398</v>
      </c>
      <c r="E264" s="140">
        <f t="shared" si="21"/>
        <v>3.3943775908008567E-2</v>
      </c>
      <c r="F264" s="107"/>
      <c r="G264" s="107"/>
      <c r="H264" s="107"/>
      <c r="I264" s="227">
        <f t="shared" si="26"/>
        <v>226.23</v>
      </c>
      <c r="J264" s="252">
        <f t="shared" si="27"/>
        <v>1.7757456828885398</v>
      </c>
      <c r="K264" s="140">
        <f t="shared" si="22"/>
        <v>3.3943775908008567E-2</v>
      </c>
      <c r="L264" s="108"/>
      <c r="O264" s="2"/>
    </row>
    <row r="265" spans="1:15" x14ac:dyDescent="0.2">
      <c r="A265">
        <f t="shared" si="23"/>
        <v>2011</v>
      </c>
      <c r="B265">
        <f t="shared" si="24"/>
        <v>12</v>
      </c>
      <c r="C265" s="270">
        <v>225.672</v>
      </c>
      <c r="D265" s="1">
        <f t="shared" si="25"/>
        <v>1.7713657770800626</v>
      </c>
      <c r="E265" s="140">
        <f t="shared" si="21"/>
        <v>2.9624188448710953E-2</v>
      </c>
      <c r="F265" s="107"/>
      <c r="G265" s="107"/>
      <c r="H265" s="107"/>
      <c r="I265" s="227">
        <f t="shared" si="26"/>
        <v>225.672</v>
      </c>
      <c r="J265" s="252">
        <f t="shared" si="27"/>
        <v>1.7713657770800626</v>
      </c>
      <c r="K265" s="140">
        <f t="shared" si="22"/>
        <v>2.9624188448710953E-2</v>
      </c>
      <c r="L265" s="108"/>
      <c r="O265" s="2"/>
    </row>
    <row r="266" spans="1:15" x14ac:dyDescent="0.2">
      <c r="A266">
        <f t="shared" si="23"/>
        <v>2012</v>
      </c>
      <c r="B266">
        <f t="shared" si="24"/>
        <v>1</v>
      </c>
      <c r="C266" s="270">
        <v>226.66499999999999</v>
      </c>
      <c r="D266" s="1">
        <f t="shared" si="25"/>
        <v>1.7791601255886969</v>
      </c>
      <c r="E266" s="140">
        <f t="shared" si="21"/>
        <v>2.9252167121508466E-2</v>
      </c>
      <c r="F266" s="107"/>
      <c r="G266" s="107"/>
      <c r="H266" s="107"/>
      <c r="I266" s="227">
        <f t="shared" si="26"/>
        <v>226.66499999999999</v>
      </c>
      <c r="J266" s="252">
        <f t="shared" si="27"/>
        <v>1.7791601255886969</v>
      </c>
      <c r="K266" s="140">
        <f t="shared" si="22"/>
        <v>2.9252167121508466E-2</v>
      </c>
      <c r="L266" s="108"/>
      <c r="O266" s="2"/>
    </row>
    <row r="267" spans="1:15" x14ac:dyDescent="0.2">
      <c r="A267">
        <f t="shared" si="23"/>
        <v>2012</v>
      </c>
      <c r="B267">
        <f t="shared" si="24"/>
        <v>2</v>
      </c>
      <c r="C267" s="270">
        <v>227.66300000000001</v>
      </c>
      <c r="D267" s="1">
        <f t="shared" si="25"/>
        <v>1.7869937205651492</v>
      </c>
      <c r="E267" s="140">
        <f t="shared" si="21"/>
        <v>2.8710987804382082E-2</v>
      </c>
      <c r="F267" s="107"/>
      <c r="G267" s="107"/>
      <c r="H267" s="107"/>
      <c r="I267" s="227">
        <f t="shared" si="26"/>
        <v>227.66300000000001</v>
      </c>
      <c r="J267" s="252">
        <f t="shared" si="27"/>
        <v>1.7869937205651492</v>
      </c>
      <c r="K267" s="140">
        <f t="shared" si="22"/>
        <v>2.8710987804382082E-2</v>
      </c>
      <c r="L267" s="108"/>
      <c r="O267" s="2"/>
    </row>
    <row r="268" spans="1:15" x14ac:dyDescent="0.2">
      <c r="A268">
        <f t="shared" si="23"/>
        <v>2012</v>
      </c>
      <c r="B268">
        <f t="shared" si="24"/>
        <v>3</v>
      </c>
      <c r="C268" s="270">
        <v>229.392</v>
      </c>
      <c r="D268" s="1">
        <f t="shared" si="25"/>
        <v>1.8005651491365775</v>
      </c>
      <c r="E268" s="140">
        <f t="shared" si="21"/>
        <v>2.6513981930217811E-2</v>
      </c>
      <c r="F268" s="107"/>
      <c r="G268" s="107"/>
      <c r="H268" s="107"/>
      <c r="I268" s="227">
        <f t="shared" si="26"/>
        <v>229.392</v>
      </c>
      <c r="J268" s="252">
        <f t="shared" si="27"/>
        <v>1.8005651491365775</v>
      </c>
      <c r="K268" s="140">
        <f t="shared" si="22"/>
        <v>2.6513981930217811E-2</v>
      </c>
      <c r="L268" s="108"/>
      <c r="O268" s="2"/>
    </row>
    <row r="269" spans="1:15" x14ac:dyDescent="0.2">
      <c r="A269">
        <f t="shared" si="23"/>
        <v>2012</v>
      </c>
      <c r="B269">
        <f t="shared" si="24"/>
        <v>4</v>
      </c>
      <c r="C269" s="270">
        <v>230.08500000000001</v>
      </c>
      <c r="D269" s="1">
        <f t="shared" si="25"/>
        <v>1.8060047095761382</v>
      </c>
      <c r="E269" s="140">
        <f t="shared" si="21"/>
        <v>2.3027398112989372E-2</v>
      </c>
      <c r="F269" s="107"/>
      <c r="G269" s="107"/>
      <c r="H269" s="107"/>
      <c r="I269" s="227">
        <f t="shared" si="26"/>
        <v>230.08500000000001</v>
      </c>
      <c r="J269" s="252">
        <f t="shared" si="27"/>
        <v>1.8060047095761382</v>
      </c>
      <c r="K269" s="140">
        <f t="shared" si="22"/>
        <v>2.3027398112989372E-2</v>
      </c>
      <c r="L269" s="108"/>
      <c r="O269" s="2"/>
    </row>
    <row r="270" spans="1:15" x14ac:dyDescent="0.2">
      <c r="A270">
        <f t="shared" si="23"/>
        <v>2012</v>
      </c>
      <c r="B270">
        <f t="shared" si="24"/>
        <v>5</v>
      </c>
      <c r="C270" s="270">
        <v>229.815</v>
      </c>
      <c r="D270" s="1">
        <f t="shared" si="25"/>
        <v>1.8038854003139717</v>
      </c>
      <c r="E270" s="140">
        <f t="shared" ref="E270:E333" si="28">C270/C258-1</f>
        <v>1.7042537749375919E-2</v>
      </c>
      <c r="F270" s="107"/>
      <c r="G270" s="107"/>
      <c r="H270" s="107"/>
      <c r="I270" s="227">
        <f t="shared" si="26"/>
        <v>229.815</v>
      </c>
      <c r="J270" s="252">
        <f t="shared" si="27"/>
        <v>1.8038854003139717</v>
      </c>
      <c r="K270" s="140">
        <f t="shared" ref="K270:K333" si="29">I270/I258-1</f>
        <v>1.7042537749375919E-2</v>
      </c>
      <c r="L270" s="108"/>
      <c r="O270" s="2"/>
    </row>
    <row r="271" spans="1:15" x14ac:dyDescent="0.2">
      <c r="A271">
        <f t="shared" si="23"/>
        <v>2012</v>
      </c>
      <c r="B271">
        <f t="shared" si="24"/>
        <v>6</v>
      </c>
      <c r="C271" s="270">
        <v>229.47800000000001</v>
      </c>
      <c r="D271" s="1">
        <f t="shared" si="25"/>
        <v>1.8012401883830456</v>
      </c>
      <c r="E271" s="140">
        <f t="shared" si="28"/>
        <v>1.6639937622385137E-2</v>
      </c>
      <c r="F271" s="107"/>
      <c r="G271" s="107"/>
      <c r="H271" s="107"/>
      <c r="I271" s="227">
        <f t="shared" si="26"/>
        <v>229.47800000000001</v>
      </c>
      <c r="J271" s="252">
        <f t="shared" si="27"/>
        <v>1.8012401883830456</v>
      </c>
      <c r="K271" s="140">
        <f t="shared" si="29"/>
        <v>1.6639937622385137E-2</v>
      </c>
      <c r="L271" s="108"/>
      <c r="O271" s="2"/>
    </row>
    <row r="272" spans="1:15" x14ac:dyDescent="0.2">
      <c r="A272">
        <f t="shared" si="23"/>
        <v>2012</v>
      </c>
      <c r="B272">
        <f t="shared" si="24"/>
        <v>7</v>
      </c>
      <c r="C272" s="270">
        <v>229.10400000000001</v>
      </c>
      <c r="D272" s="1">
        <f t="shared" si="25"/>
        <v>1.798304552590267</v>
      </c>
      <c r="E272" s="140">
        <f t="shared" si="28"/>
        <v>1.4084507042253502E-2</v>
      </c>
      <c r="F272" s="107"/>
      <c r="G272" s="107"/>
      <c r="H272" s="107"/>
      <c r="I272" s="227">
        <f t="shared" si="26"/>
        <v>229.10400000000001</v>
      </c>
      <c r="J272" s="252">
        <f t="shared" si="27"/>
        <v>1.798304552590267</v>
      </c>
      <c r="K272" s="140">
        <f t="shared" si="29"/>
        <v>1.4084507042253502E-2</v>
      </c>
      <c r="L272" s="108"/>
      <c r="O272" s="2"/>
    </row>
    <row r="273" spans="1:15" x14ac:dyDescent="0.2">
      <c r="A273">
        <f t="shared" si="23"/>
        <v>2012</v>
      </c>
      <c r="B273">
        <f t="shared" si="24"/>
        <v>8</v>
      </c>
      <c r="C273" s="270">
        <v>230.37899999999999</v>
      </c>
      <c r="D273" s="1">
        <f t="shared" si="25"/>
        <v>1.8083124018838304</v>
      </c>
      <c r="E273" s="140">
        <f t="shared" si="28"/>
        <v>1.692378997550148E-2</v>
      </c>
      <c r="F273" s="107"/>
      <c r="G273" s="107"/>
      <c r="H273" s="107"/>
      <c r="I273" s="227">
        <f t="shared" si="26"/>
        <v>230.37899999999999</v>
      </c>
      <c r="J273" s="252">
        <f t="shared" si="27"/>
        <v>1.8083124018838304</v>
      </c>
      <c r="K273" s="140">
        <f t="shared" si="29"/>
        <v>1.692378997550148E-2</v>
      </c>
      <c r="L273" s="108"/>
      <c r="O273" s="2"/>
    </row>
    <row r="274" spans="1:15" x14ac:dyDescent="0.2">
      <c r="A274">
        <f t="shared" ref="A274:A337" si="30">A262+1</f>
        <v>2012</v>
      </c>
      <c r="B274">
        <f t="shared" ref="B274:B337" si="31">B262</f>
        <v>9</v>
      </c>
      <c r="C274" s="270">
        <v>231.40700000000001</v>
      </c>
      <c r="D274" s="1">
        <f t="shared" si="25"/>
        <v>1.8163814756671899</v>
      </c>
      <c r="E274" s="140">
        <f t="shared" si="28"/>
        <v>1.9912820806649911E-2</v>
      </c>
      <c r="F274" s="107"/>
      <c r="G274" s="107"/>
      <c r="H274" s="107"/>
      <c r="I274" s="227">
        <f t="shared" si="26"/>
        <v>231.40700000000001</v>
      </c>
      <c r="J274" s="252">
        <f t="shared" si="27"/>
        <v>1.8163814756671899</v>
      </c>
      <c r="K274" s="140">
        <f t="shared" si="29"/>
        <v>1.9912820806649911E-2</v>
      </c>
      <c r="L274" s="108"/>
      <c r="O274" s="2"/>
    </row>
    <row r="275" spans="1:15" x14ac:dyDescent="0.2">
      <c r="A275">
        <f t="shared" si="30"/>
        <v>2012</v>
      </c>
      <c r="B275">
        <f t="shared" si="31"/>
        <v>10</v>
      </c>
      <c r="C275" s="270">
        <v>231.31700000000001</v>
      </c>
      <c r="D275" s="1">
        <f t="shared" si="25"/>
        <v>1.8156750392464678</v>
      </c>
      <c r="E275" s="140">
        <f t="shared" si="28"/>
        <v>2.1623435988711304E-2</v>
      </c>
      <c r="F275" s="107"/>
      <c r="G275" s="107"/>
      <c r="H275" s="107"/>
      <c r="I275" s="227">
        <f t="shared" si="26"/>
        <v>231.31700000000001</v>
      </c>
      <c r="J275" s="252">
        <f t="shared" si="27"/>
        <v>1.8156750392464678</v>
      </c>
      <c r="K275" s="140">
        <f t="shared" si="29"/>
        <v>2.1623435988711304E-2</v>
      </c>
      <c r="L275" s="108"/>
      <c r="O275" s="2"/>
    </row>
    <row r="276" spans="1:15" x14ac:dyDescent="0.2">
      <c r="A276">
        <f t="shared" si="30"/>
        <v>2012</v>
      </c>
      <c r="B276">
        <f t="shared" si="31"/>
        <v>11</v>
      </c>
      <c r="C276" s="270">
        <v>230.221</v>
      </c>
      <c r="D276" s="1">
        <f t="shared" si="25"/>
        <v>1.8070722135007848</v>
      </c>
      <c r="E276" s="140">
        <f t="shared" si="28"/>
        <v>1.7641338460858469E-2</v>
      </c>
      <c r="F276" s="107"/>
      <c r="G276" s="107"/>
      <c r="H276" s="107"/>
      <c r="I276" s="227">
        <f t="shared" si="26"/>
        <v>230.221</v>
      </c>
      <c r="J276" s="252">
        <f t="shared" si="27"/>
        <v>1.8070722135007848</v>
      </c>
      <c r="K276" s="140">
        <f t="shared" si="29"/>
        <v>1.7641338460858469E-2</v>
      </c>
      <c r="L276" s="108"/>
      <c r="O276" s="2"/>
    </row>
    <row r="277" spans="1:15" x14ac:dyDescent="0.2">
      <c r="A277">
        <f t="shared" si="30"/>
        <v>2012</v>
      </c>
      <c r="B277">
        <f t="shared" si="31"/>
        <v>12</v>
      </c>
      <c r="C277" s="270">
        <v>229.601</v>
      </c>
      <c r="D277" s="1">
        <f t="shared" si="25"/>
        <v>1.8022056514913656</v>
      </c>
      <c r="E277" s="140">
        <f t="shared" si="28"/>
        <v>1.7410223687475579E-2</v>
      </c>
      <c r="F277" s="107"/>
      <c r="G277" s="107"/>
      <c r="H277" s="107"/>
      <c r="I277" s="227">
        <f t="shared" si="26"/>
        <v>229.601</v>
      </c>
      <c r="J277" s="252">
        <f t="shared" si="27"/>
        <v>1.8022056514913656</v>
      </c>
      <c r="K277" s="140">
        <f t="shared" si="29"/>
        <v>1.7410223687475579E-2</v>
      </c>
      <c r="L277" s="108"/>
      <c r="O277" s="2"/>
    </row>
    <row r="278" spans="1:15" x14ac:dyDescent="0.2">
      <c r="A278">
        <f t="shared" si="30"/>
        <v>2013</v>
      </c>
      <c r="B278">
        <f t="shared" si="31"/>
        <v>1</v>
      </c>
      <c r="C278" s="270">
        <v>230.28</v>
      </c>
      <c r="D278" s="1">
        <f t="shared" si="25"/>
        <v>1.8075353218210359</v>
      </c>
      <c r="E278" s="140">
        <f t="shared" si="28"/>
        <v>1.5948646681225531E-2</v>
      </c>
      <c r="F278" s="107"/>
      <c r="G278" s="107"/>
      <c r="H278" s="107"/>
      <c r="I278" s="227">
        <f t="shared" si="26"/>
        <v>230.28</v>
      </c>
      <c r="J278" s="252">
        <f t="shared" si="27"/>
        <v>1.8075353218210359</v>
      </c>
      <c r="K278" s="140">
        <f t="shared" si="29"/>
        <v>1.5948646681225531E-2</v>
      </c>
      <c r="L278" s="108"/>
      <c r="O278" s="2"/>
    </row>
    <row r="279" spans="1:15" x14ac:dyDescent="0.2">
      <c r="A279">
        <f t="shared" si="30"/>
        <v>2013</v>
      </c>
      <c r="B279">
        <f t="shared" si="31"/>
        <v>2</v>
      </c>
      <c r="C279" s="270">
        <v>232.166</v>
      </c>
      <c r="D279" s="1">
        <f t="shared" si="25"/>
        <v>1.8223390894819465</v>
      </c>
      <c r="E279" s="140">
        <f t="shared" si="28"/>
        <v>1.9779235097490577E-2</v>
      </c>
      <c r="F279" s="107"/>
      <c r="G279" s="107"/>
      <c r="H279" s="107"/>
      <c r="I279" s="227">
        <f t="shared" si="26"/>
        <v>232.166</v>
      </c>
      <c r="J279" s="252">
        <f t="shared" si="27"/>
        <v>1.8223390894819465</v>
      </c>
      <c r="K279" s="140">
        <f t="shared" si="29"/>
        <v>1.9779235097490577E-2</v>
      </c>
      <c r="L279" s="108"/>
      <c r="O279" s="2"/>
    </row>
    <row r="280" spans="1:15" x14ac:dyDescent="0.2">
      <c r="A280">
        <f t="shared" si="30"/>
        <v>2013</v>
      </c>
      <c r="B280">
        <f t="shared" si="31"/>
        <v>3</v>
      </c>
      <c r="C280" s="270">
        <v>232.773</v>
      </c>
      <c r="D280" s="1">
        <f t="shared" si="25"/>
        <v>1.8271036106750391</v>
      </c>
      <c r="E280" s="140">
        <f t="shared" si="28"/>
        <v>1.4738962125967703E-2</v>
      </c>
      <c r="F280" s="107"/>
      <c r="G280" s="107"/>
      <c r="H280" s="107"/>
      <c r="I280" s="227">
        <f t="shared" si="26"/>
        <v>232.773</v>
      </c>
      <c r="J280" s="252">
        <f t="shared" si="27"/>
        <v>1.8271036106750391</v>
      </c>
      <c r="K280" s="140">
        <f t="shared" si="29"/>
        <v>1.4738962125967703E-2</v>
      </c>
      <c r="L280" s="108"/>
      <c r="O280" s="2"/>
    </row>
    <row r="281" spans="1:15" x14ac:dyDescent="0.2">
      <c r="A281">
        <f t="shared" si="30"/>
        <v>2013</v>
      </c>
      <c r="B281">
        <f t="shared" si="31"/>
        <v>4</v>
      </c>
      <c r="C281" s="270">
        <v>232.53100000000001</v>
      </c>
      <c r="D281" s="1">
        <f t="shared" si="25"/>
        <v>1.8252040816326531</v>
      </c>
      <c r="E281" s="140">
        <f t="shared" si="28"/>
        <v>1.0630853814894481E-2</v>
      </c>
      <c r="F281" s="107"/>
      <c r="G281" s="107"/>
      <c r="H281" s="107"/>
      <c r="I281" s="227">
        <f t="shared" si="26"/>
        <v>232.53100000000001</v>
      </c>
      <c r="J281" s="252">
        <f t="shared" si="27"/>
        <v>1.8252040816326531</v>
      </c>
      <c r="K281" s="140">
        <f t="shared" si="29"/>
        <v>1.0630853814894481E-2</v>
      </c>
      <c r="L281" s="108"/>
      <c r="O281" s="2"/>
    </row>
    <row r="282" spans="1:15" x14ac:dyDescent="0.2">
      <c r="A282">
        <f t="shared" si="30"/>
        <v>2013</v>
      </c>
      <c r="B282">
        <f t="shared" si="31"/>
        <v>5</v>
      </c>
      <c r="C282" s="270">
        <v>232.94499999999999</v>
      </c>
      <c r="D282" s="1">
        <f t="shared" si="25"/>
        <v>1.8284536891679748</v>
      </c>
      <c r="E282" s="140">
        <f t="shared" si="28"/>
        <v>1.3619650588516885E-2</v>
      </c>
      <c r="F282" s="107"/>
      <c r="G282" s="107"/>
      <c r="H282" s="107"/>
      <c r="I282" s="227">
        <f t="shared" si="26"/>
        <v>232.94499999999999</v>
      </c>
      <c r="J282" s="252">
        <f t="shared" si="27"/>
        <v>1.8284536891679748</v>
      </c>
      <c r="K282" s="140">
        <f t="shared" si="29"/>
        <v>1.3619650588516885E-2</v>
      </c>
      <c r="L282" s="108"/>
      <c r="O282" s="2"/>
    </row>
    <row r="283" spans="1:15" x14ac:dyDescent="0.2">
      <c r="A283">
        <f t="shared" si="30"/>
        <v>2013</v>
      </c>
      <c r="B283">
        <f t="shared" si="31"/>
        <v>6</v>
      </c>
      <c r="C283" s="270">
        <v>233.50399999999999</v>
      </c>
      <c r="D283" s="1">
        <f t="shared" si="25"/>
        <v>1.8328414442700156</v>
      </c>
      <c r="E283" s="140">
        <f t="shared" si="28"/>
        <v>1.7544165453768912E-2</v>
      </c>
      <c r="F283" s="107"/>
      <c r="G283" s="107"/>
      <c r="H283" s="107"/>
      <c r="I283" s="227">
        <f t="shared" si="26"/>
        <v>233.50399999999999</v>
      </c>
      <c r="J283" s="252">
        <f t="shared" si="27"/>
        <v>1.8328414442700156</v>
      </c>
      <c r="K283" s="140">
        <f t="shared" si="29"/>
        <v>1.7544165453768912E-2</v>
      </c>
      <c r="L283" s="108"/>
      <c r="O283" s="2"/>
    </row>
    <row r="284" spans="1:15" x14ac:dyDescent="0.2">
      <c r="A284">
        <f t="shared" si="30"/>
        <v>2013</v>
      </c>
      <c r="B284">
        <f t="shared" si="31"/>
        <v>7</v>
      </c>
      <c r="C284" s="270">
        <v>233.596</v>
      </c>
      <c r="D284" s="1">
        <f t="shared" si="25"/>
        <v>1.8335635792778648</v>
      </c>
      <c r="E284" s="140">
        <f t="shared" si="28"/>
        <v>1.9606816118443948E-2</v>
      </c>
      <c r="F284" s="107"/>
      <c r="G284" s="107"/>
      <c r="H284" s="107"/>
      <c r="I284" s="227">
        <f t="shared" si="26"/>
        <v>233.596</v>
      </c>
      <c r="J284" s="252">
        <f t="shared" si="27"/>
        <v>1.8335635792778648</v>
      </c>
      <c r="K284" s="140">
        <f t="shared" si="29"/>
        <v>1.9606816118443948E-2</v>
      </c>
      <c r="L284" s="108"/>
      <c r="O284" s="2"/>
    </row>
    <row r="285" spans="1:15" x14ac:dyDescent="0.2">
      <c r="A285">
        <f t="shared" si="30"/>
        <v>2013</v>
      </c>
      <c r="B285">
        <f t="shared" si="31"/>
        <v>8</v>
      </c>
      <c r="C285" s="270">
        <v>233.87700000000001</v>
      </c>
      <c r="D285" s="1">
        <f t="shared" si="25"/>
        <v>1.8357692307692308</v>
      </c>
      <c r="E285" s="140">
        <f t="shared" si="28"/>
        <v>1.5183675595431989E-2</v>
      </c>
      <c r="F285" s="107"/>
      <c r="G285" s="107"/>
      <c r="H285" s="107"/>
      <c r="I285" s="227">
        <f t="shared" si="26"/>
        <v>233.87700000000001</v>
      </c>
      <c r="J285" s="252">
        <f t="shared" si="27"/>
        <v>1.8357692307692308</v>
      </c>
      <c r="K285" s="140">
        <f t="shared" si="29"/>
        <v>1.5183675595431989E-2</v>
      </c>
      <c r="L285" s="108"/>
      <c r="O285" s="2"/>
    </row>
    <row r="286" spans="1:15" x14ac:dyDescent="0.2">
      <c r="A286">
        <f t="shared" si="30"/>
        <v>2013</v>
      </c>
      <c r="B286">
        <f t="shared" si="31"/>
        <v>9</v>
      </c>
      <c r="C286" s="270">
        <v>234.149</v>
      </c>
      <c r="D286" s="1">
        <f t="shared" si="25"/>
        <v>1.8379042386185243</v>
      </c>
      <c r="E286" s="140">
        <f t="shared" si="28"/>
        <v>1.184925261552161E-2</v>
      </c>
      <c r="F286" s="107"/>
      <c r="G286" s="107"/>
      <c r="H286" s="107"/>
      <c r="I286" s="227">
        <f t="shared" si="26"/>
        <v>234.149</v>
      </c>
      <c r="J286" s="252">
        <f t="shared" si="27"/>
        <v>1.8379042386185243</v>
      </c>
      <c r="K286" s="140">
        <f t="shared" si="29"/>
        <v>1.184925261552161E-2</v>
      </c>
      <c r="L286" s="108"/>
      <c r="O286" s="2"/>
    </row>
    <row r="287" spans="1:15" x14ac:dyDescent="0.2">
      <c r="A287">
        <f t="shared" si="30"/>
        <v>2013</v>
      </c>
      <c r="B287">
        <f t="shared" si="31"/>
        <v>10</v>
      </c>
      <c r="C287" s="270">
        <v>233.54599999999999</v>
      </c>
      <c r="D287" s="1">
        <f t="shared" si="25"/>
        <v>1.8331711145996858</v>
      </c>
      <c r="E287" s="140">
        <f t="shared" si="28"/>
        <v>9.6361270464340176E-3</v>
      </c>
      <c r="F287" s="107"/>
      <c r="G287" s="107"/>
      <c r="H287" s="107"/>
      <c r="I287" s="227">
        <f t="shared" si="26"/>
        <v>233.54599999999999</v>
      </c>
      <c r="J287" s="252">
        <f t="shared" si="27"/>
        <v>1.8331711145996858</v>
      </c>
      <c r="K287" s="140">
        <f t="shared" si="29"/>
        <v>9.6361270464340176E-3</v>
      </c>
      <c r="L287" s="108"/>
      <c r="O287" s="2"/>
    </row>
    <row r="288" spans="1:15" x14ac:dyDescent="0.2">
      <c r="A288">
        <f t="shared" si="30"/>
        <v>2013</v>
      </c>
      <c r="B288">
        <f t="shared" si="31"/>
        <v>11</v>
      </c>
      <c r="C288" s="270">
        <v>233.06899999999999</v>
      </c>
      <c r="D288" s="1">
        <f t="shared" si="25"/>
        <v>1.8294270015698586</v>
      </c>
      <c r="E288" s="140">
        <f t="shared" si="28"/>
        <v>1.2370722045339066E-2</v>
      </c>
      <c r="F288" s="107"/>
      <c r="G288" s="107"/>
      <c r="H288" s="107"/>
      <c r="I288" s="227">
        <f t="shared" si="26"/>
        <v>233.06899999999999</v>
      </c>
      <c r="J288" s="252">
        <f t="shared" si="27"/>
        <v>1.8294270015698586</v>
      </c>
      <c r="K288" s="140">
        <f t="shared" si="29"/>
        <v>1.2370722045339066E-2</v>
      </c>
      <c r="L288" s="108"/>
      <c r="O288" s="2"/>
    </row>
    <row r="289" spans="1:15" x14ac:dyDescent="0.2">
      <c r="A289">
        <f t="shared" si="30"/>
        <v>2013</v>
      </c>
      <c r="B289">
        <f t="shared" si="31"/>
        <v>12</v>
      </c>
      <c r="C289" s="270">
        <v>233.04900000000001</v>
      </c>
      <c r="D289" s="1">
        <f t="shared" si="25"/>
        <v>1.829270015698587</v>
      </c>
      <c r="E289" s="140">
        <f t="shared" si="28"/>
        <v>1.501735619618394E-2</v>
      </c>
      <c r="F289" s="107"/>
      <c r="G289" s="107"/>
      <c r="H289" s="107"/>
      <c r="I289" s="227">
        <f t="shared" si="26"/>
        <v>233.04900000000001</v>
      </c>
      <c r="J289" s="252">
        <f t="shared" si="27"/>
        <v>1.829270015698587</v>
      </c>
      <c r="K289" s="140">
        <f t="shared" si="29"/>
        <v>1.501735619618394E-2</v>
      </c>
      <c r="L289" s="108"/>
      <c r="O289" s="2"/>
    </row>
    <row r="290" spans="1:15" x14ac:dyDescent="0.2">
      <c r="A290">
        <f t="shared" si="30"/>
        <v>2014</v>
      </c>
      <c r="B290">
        <f t="shared" si="31"/>
        <v>1</v>
      </c>
      <c r="C290" s="270">
        <v>233.916</v>
      </c>
      <c r="D290" s="1">
        <f t="shared" si="25"/>
        <v>1.8360753532182104</v>
      </c>
      <c r="E290" s="140">
        <f t="shared" si="28"/>
        <v>1.5789473684210575E-2</v>
      </c>
      <c r="F290" s="107"/>
      <c r="G290" s="107"/>
      <c r="H290" s="107"/>
      <c r="I290" s="227">
        <f t="shared" si="26"/>
        <v>233.916</v>
      </c>
      <c r="J290" s="252">
        <f t="shared" si="27"/>
        <v>1.8360753532182104</v>
      </c>
      <c r="K290" s="140">
        <f t="shared" si="29"/>
        <v>1.5789473684210575E-2</v>
      </c>
      <c r="L290" s="108"/>
      <c r="O290" s="2"/>
    </row>
    <row r="291" spans="1:15" x14ac:dyDescent="0.2">
      <c r="A291">
        <f t="shared" si="30"/>
        <v>2014</v>
      </c>
      <c r="B291">
        <f t="shared" si="31"/>
        <v>2</v>
      </c>
      <c r="C291" s="270">
        <v>234.78100000000001</v>
      </c>
      <c r="D291" s="1">
        <f t="shared" si="25"/>
        <v>1.8428649921507063</v>
      </c>
      <c r="E291" s="140">
        <f t="shared" si="28"/>
        <v>1.1263492501055294E-2</v>
      </c>
      <c r="F291" s="107"/>
      <c r="G291" s="107"/>
      <c r="H291" s="107"/>
      <c r="I291" s="227">
        <f t="shared" si="26"/>
        <v>234.78100000000001</v>
      </c>
      <c r="J291" s="252">
        <f t="shared" si="27"/>
        <v>1.8428649921507063</v>
      </c>
      <c r="K291" s="140">
        <f t="shared" si="29"/>
        <v>1.1263492501055294E-2</v>
      </c>
      <c r="L291" s="108"/>
      <c r="O291" s="2"/>
    </row>
    <row r="292" spans="1:15" x14ac:dyDescent="0.2">
      <c r="A292">
        <f t="shared" si="30"/>
        <v>2014</v>
      </c>
      <c r="B292">
        <f t="shared" si="31"/>
        <v>3</v>
      </c>
      <c r="C292" s="270">
        <v>236.29300000000001</v>
      </c>
      <c r="D292" s="1">
        <f t="shared" si="25"/>
        <v>1.8547331240188383</v>
      </c>
      <c r="E292" s="140">
        <f t="shared" si="28"/>
        <v>1.5122028757630801E-2</v>
      </c>
      <c r="I292" s="227">
        <f t="shared" si="26"/>
        <v>236.29300000000001</v>
      </c>
      <c r="J292" s="252">
        <f t="shared" si="27"/>
        <v>1.8547331240188383</v>
      </c>
      <c r="K292" s="140">
        <f t="shared" si="29"/>
        <v>1.5122028757630801E-2</v>
      </c>
      <c r="L292" s="108"/>
      <c r="O292" s="2"/>
    </row>
    <row r="293" spans="1:15" x14ac:dyDescent="0.2">
      <c r="A293">
        <f t="shared" si="30"/>
        <v>2014</v>
      </c>
      <c r="B293">
        <f t="shared" si="31"/>
        <v>4</v>
      </c>
      <c r="C293" s="270">
        <v>237.072</v>
      </c>
      <c r="D293" s="1">
        <f t="shared" si="25"/>
        <v>1.8608477237048664</v>
      </c>
      <c r="E293" s="140">
        <f t="shared" si="28"/>
        <v>1.9528578985167577E-2</v>
      </c>
      <c r="I293" s="227">
        <f t="shared" si="26"/>
        <v>237.072</v>
      </c>
      <c r="J293" s="252">
        <f t="shared" si="27"/>
        <v>1.8608477237048664</v>
      </c>
      <c r="K293" s="140">
        <f t="shared" si="29"/>
        <v>1.9528578985167577E-2</v>
      </c>
      <c r="L293" s="108"/>
      <c r="O293" s="2"/>
    </row>
    <row r="294" spans="1:15" x14ac:dyDescent="0.2">
      <c r="A294">
        <f t="shared" si="30"/>
        <v>2014</v>
      </c>
      <c r="B294">
        <f t="shared" si="31"/>
        <v>5</v>
      </c>
      <c r="C294" s="270">
        <v>237.9</v>
      </c>
      <c r="D294" s="1">
        <f t="shared" si="25"/>
        <v>1.8673469387755102</v>
      </c>
      <c r="E294" s="140">
        <f t="shared" si="28"/>
        <v>2.1271115499366777E-2</v>
      </c>
      <c r="F294" s="107"/>
      <c r="G294" s="107"/>
      <c r="H294" s="107"/>
      <c r="I294" s="227">
        <f t="shared" si="26"/>
        <v>237.9</v>
      </c>
      <c r="J294" s="252">
        <f t="shared" si="27"/>
        <v>1.8673469387755102</v>
      </c>
      <c r="K294" s="140">
        <f t="shared" si="29"/>
        <v>2.1271115499366777E-2</v>
      </c>
      <c r="L294" s="108"/>
      <c r="O294" s="2"/>
    </row>
    <row r="295" spans="1:15" x14ac:dyDescent="0.2">
      <c r="A295">
        <f t="shared" si="30"/>
        <v>2014</v>
      </c>
      <c r="B295">
        <f t="shared" si="31"/>
        <v>6</v>
      </c>
      <c r="C295" s="270">
        <v>238.34299999999999</v>
      </c>
      <c r="D295" s="1">
        <f t="shared" si="25"/>
        <v>1.8708241758241757</v>
      </c>
      <c r="E295" s="140">
        <f t="shared" si="28"/>
        <v>2.0723413731670526E-2</v>
      </c>
      <c r="F295" s="107"/>
      <c r="G295" s="107"/>
      <c r="H295" s="107"/>
      <c r="I295" s="227">
        <f t="shared" si="26"/>
        <v>238.34299999999999</v>
      </c>
      <c r="J295" s="252">
        <f t="shared" si="27"/>
        <v>1.8708241758241757</v>
      </c>
      <c r="K295" s="140">
        <f t="shared" si="29"/>
        <v>2.0723413731670526E-2</v>
      </c>
      <c r="L295" s="108"/>
      <c r="O295" s="2"/>
    </row>
    <row r="296" spans="1:15" x14ac:dyDescent="0.2">
      <c r="A296">
        <f t="shared" si="30"/>
        <v>2014</v>
      </c>
      <c r="B296">
        <f t="shared" si="31"/>
        <v>7</v>
      </c>
      <c r="C296" s="270">
        <v>238.25</v>
      </c>
      <c r="D296" s="1">
        <f t="shared" si="25"/>
        <v>1.8700941915227629</v>
      </c>
      <c r="E296" s="140">
        <f t="shared" si="28"/>
        <v>1.9923286357643066E-2</v>
      </c>
      <c r="F296" s="107"/>
      <c r="G296" s="107"/>
      <c r="H296" s="107"/>
      <c r="I296" s="227">
        <f t="shared" si="26"/>
        <v>238.25</v>
      </c>
      <c r="J296" s="252">
        <f t="shared" si="27"/>
        <v>1.8700941915227629</v>
      </c>
      <c r="K296" s="140">
        <f t="shared" si="29"/>
        <v>1.9923286357643066E-2</v>
      </c>
      <c r="L296" s="108"/>
      <c r="O296" s="2"/>
    </row>
    <row r="297" spans="1:15" x14ac:dyDescent="0.2">
      <c r="A297">
        <f t="shared" si="30"/>
        <v>2014</v>
      </c>
      <c r="B297">
        <f t="shared" si="31"/>
        <v>8</v>
      </c>
      <c r="C297" s="270">
        <v>237.852</v>
      </c>
      <c r="D297" s="1">
        <f t="shared" si="25"/>
        <v>1.8669701726844583</v>
      </c>
      <c r="E297" s="140">
        <f t="shared" si="28"/>
        <v>1.6996113341628316E-2</v>
      </c>
      <c r="F297" s="107"/>
      <c r="G297" s="107"/>
      <c r="H297" s="107"/>
      <c r="I297" s="227">
        <f t="shared" si="26"/>
        <v>237.852</v>
      </c>
      <c r="J297" s="252">
        <f t="shared" si="27"/>
        <v>1.8669701726844583</v>
      </c>
      <c r="K297" s="140">
        <f t="shared" si="29"/>
        <v>1.6996113341628316E-2</v>
      </c>
      <c r="L297" s="108"/>
      <c r="O297" s="2"/>
    </row>
    <row r="298" spans="1:15" x14ac:dyDescent="0.2">
      <c r="A298">
        <f t="shared" si="30"/>
        <v>2014</v>
      </c>
      <c r="B298">
        <f t="shared" si="31"/>
        <v>9</v>
      </c>
      <c r="C298" s="270">
        <v>238.03100000000001</v>
      </c>
      <c r="D298" s="1">
        <f t="shared" si="25"/>
        <v>1.8683751962323389</v>
      </c>
      <c r="E298" s="140">
        <f t="shared" si="28"/>
        <v>1.657918675715031E-2</v>
      </c>
      <c r="F298" s="107"/>
      <c r="G298" s="107"/>
      <c r="H298" s="107"/>
      <c r="I298" s="227">
        <f t="shared" si="26"/>
        <v>238.03100000000001</v>
      </c>
      <c r="J298" s="252">
        <f t="shared" si="27"/>
        <v>1.8683751962323389</v>
      </c>
      <c r="K298" s="140">
        <f t="shared" si="29"/>
        <v>1.657918675715031E-2</v>
      </c>
      <c r="L298" s="108"/>
      <c r="O298" s="2"/>
    </row>
    <row r="299" spans="1:15" x14ac:dyDescent="0.2">
      <c r="A299">
        <f t="shared" si="30"/>
        <v>2014</v>
      </c>
      <c r="B299">
        <f t="shared" si="31"/>
        <v>10</v>
      </c>
      <c r="C299" s="270">
        <v>237.43299999999999</v>
      </c>
      <c r="D299" s="1">
        <f t="shared" si="25"/>
        <v>1.8636813186813186</v>
      </c>
      <c r="E299" s="140">
        <f t="shared" si="28"/>
        <v>1.664340215632043E-2</v>
      </c>
      <c r="F299" s="107"/>
      <c r="G299" s="107"/>
      <c r="H299" s="107"/>
      <c r="I299" s="227">
        <f t="shared" si="26"/>
        <v>237.43299999999999</v>
      </c>
      <c r="J299" s="252">
        <f t="shared" si="27"/>
        <v>1.8636813186813186</v>
      </c>
      <c r="K299" s="140">
        <f t="shared" si="29"/>
        <v>1.664340215632043E-2</v>
      </c>
      <c r="L299" s="108"/>
      <c r="O299" s="2"/>
    </row>
    <row r="300" spans="1:15" x14ac:dyDescent="0.2">
      <c r="A300">
        <f t="shared" si="30"/>
        <v>2014</v>
      </c>
      <c r="B300">
        <f t="shared" si="31"/>
        <v>11</v>
      </c>
      <c r="C300" s="270">
        <v>236.15100000000001</v>
      </c>
      <c r="D300" s="1">
        <f t="shared" si="25"/>
        <v>1.85361852433281</v>
      </c>
      <c r="E300" s="140">
        <f t="shared" si="28"/>
        <v>1.3223551823708934E-2</v>
      </c>
      <c r="F300" s="107"/>
      <c r="G300" s="107"/>
      <c r="H300" s="107"/>
      <c r="I300" s="227">
        <f t="shared" si="26"/>
        <v>236.15100000000001</v>
      </c>
      <c r="J300" s="252">
        <f t="shared" si="27"/>
        <v>1.85361852433281</v>
      </c>
      <c r="K300" s="140">
        <f t="shared" si="29"/>
        <v>1.3223551823708934E-2</v>
      </c>
      <c r="L300" s="108"/>
      <c r="O300" s="2"/>
    </row>
    <row r="301" spans="1:15" x14ac:dyDescent="0.2">
      <c r="A301">
        <f t="shared" si="30"/>
        <v>2014</v>
      </c>
      <c r="B301">
        <f t="shared" si="31"/>
        <v>12</v>
      </c>
      <c r="C301" s="270">
        <v>234.81200000000001</v>
      </c>
      <c r="D301" s="1">
        <f t="shared" si="25"/>
        <v>1.8431083202511773</v>
      </c>
      <c r="E301" s="140">
        <f t="shared" si="28"/>
        <v>7.564932696557447E-3</v>
      </c>
      <c r="F301" s="107"/>
      <c r="G301" s="107"/>
      <c r="H301" s="107"/>
      <c r="I301" s="227">
        <f t="shared" si="26"/>
        <v>234.81200000000001</v>
      </c>
      <c r="J301" s="252">
        <f t="shared" si="27"/>
        <v>1.8431083202511773</v>
      </c>
      <c r="K301" s="140">
        <f t="shared" si="29"/>
        <v>7.564932696557447E-3</v>
      </c>
      <c r="L301" s="108"/>
      <c r="O301" s="2"/>
    </row>
    <row r="302" spans="1:15" x14ac:dyDescent="0.2">
      <c r="A302">
        <f t="shared" si="30"/>
        <v>2015</v>
      </c>
      <c r="B302">
        <f t="shared" si="31"/>
        <v>1</v>
      </c>
      <c r="C302" s="270">
        <v>233.70699999999999</v>
      </c>
      <c r="D302" s="1">
        <f t="shared" si="25"/>
        <v>1.8344348508634221</v>
      </c>
      <c r="E302" s="140">
        <f t="shared" si="28"/>
        <v>-8.9348313069648189E-4</v>
      </c>
      <c r="F302" s="107"/>
      <c r="G302" s="107"/>
      <c r="H302" s="107"/>
      <c r="I302" s="227">
        <f t="shared" si="26"/>
        <v>233.70699999999999</v>
      </c>
      <c r="J302" s="252">
        <f t="shared" si="27"/>
        <v>1.8344348508634221</v>
      </c>
      <c r="K302" s="140">
        <f t="shared" si="29"/>
        <v>-8.9348313069648189E-4</v>
      </c>
      <c r="L302" s="108"/>
      <c r="O302" s="2"/>
    </row>
    <row r="303" spans="1:15" x14ac:dyDescent="0.2">
      <c r="A303">
        <f t="shared" si="30"/>
        <v>2015</v>
      </c>
      <c r="B303">
        <f t="shared" si="31"/>
        <v>2</v>
      </c>
      <c r="C303" s="270">
        <v>234.72200000000001</v>
      </c>
      <c r="D303" s="1">
        <f t="shared" si="25"/>
        <v>1.8424018838304552</v>
      </c>
      <c r="E303" s="140">
        <f t="shared" si="28"/>
        <v>-2.5129801815304553E-4</v>
      </c>
      <c r="F303" s="107"/>
      <c r="G303" s="107"/>
      <c r="H303" s="107"/>
      <c r="I303" s="227">
        <f t="shared" si="26"/>
        <v>234.72200000000001</v>
      </c>
      <c r="J303" s="252">
        <f t="shared" si="27"/>
        <v>1.8424018838304552</v>
      </c>
      <c r="K303" s="140">
        <f t="shared" si="29"/>
        <v>-2.5129801815304553E-4</v>
      </c>
      <c r="L303" s="108"/>
      <c r="O303" s="2"/>
    </row>
    <row r="304" spans="1:15" x14ac:dyDescent="0.2">
      <c r="A304">
        <f t="shared" si="30"/>
        <v>2015</v>
      </c>
      <c r="B304">
        <f t="shared" si="31"/>
        <v>3</v>
      </c>
      <c r="C304" s="270">
        <v>236.119</v>
      </c>
      <c r="D304" s="1">
        <f t="shared" si="25"/>
        <v>1.8533673469387755</v>
      </c>
      <c r="E304" s="140">
        <f t="shared" si="28"/>
        <v>-7.3637390866432284E-4</v>
      </c>
      <c r="F304" s="107"/>
      <c r="G304" s="107"/>
      <c r="H304" s="107"/>
      <c r="I304" s="227">
        <f t="shared" si="26"/>
        <v>236.119</v>
      </c>
      <c r="J304" s="252">
        <f t="shared" si="27"/>
        <v>1.8533673469387755</v>
      </c>
      <c r="K304" s="140">
        <f t="shared" si="29"/>
        <v>-7.3637390866432284E-4</v>
      </c>
      <c r="L304" s="108"/>
      <c r="O304" s="2"/>
    </row>
    <row r="305" spans="1:15" x14ac:dyDescent="0.2">
      <c r="A305">
        <f t="shared" si="30"/>
        <v>2015</v>
      </c>
      <c r="B305">
        <f t="shared" si="31"/>
        <v>4</v>
      </c>
      <c r="C305" s="270">
        <v>236.59899999999999</v>
      </c>
      <c r="D305" s="1">
        <f t="shared" si="25"/>
        <v>1.8571350078492934</v>
      </c>
      <c r="E305" s="140">
        <f t="shared" si="28"/>
        <v>-1.9951744617668909E-3</v>
      </c>
      <c r="F305" s="107"/>
      <c r="G305" s="107"/>
      <c r="H305" s="107"/>
      <c r="I305" s="227">
        <f t="shared" si="26"/>
        <v>236.59899999999999</v>
      </c>
      <c r="J305" s="252">
        <f t="shared" si="27"/>
        <v>1.8571350078492934</v>
      </c>
      <c r="K305" s="140">
        <f t="shared" si="29"/>
        <v>-1.9951744617668909E-3</v>
      </c>
      <c r="L305" s="108"/>
      <c r="O305" s="2"/>
    </row>
    <row r="306" spans="1:15" x14ac:dyDescent="0.2">
      <c r="A306">
        <f t="shared" si="30"/>
        <v>2015</v>
      </c>
      <c r="B306">
        <f t="shared" si="31"/>
        <v>5</v>
      </c>
      <c r="C306" s="270">
        <v>237.80500000000001</v>
      </c>
      <c r="D306" s="1">
        <f t="shared" si="25"/>
        <v>1.8666012558869702</v>
      </c>
      <c r="E306" s="140">
        <f t="shared" si="28"/>
        <v>-3.9932744850779134E-4</v>
      </c>
      <c r="F306" s="107"/>
      <c r="G306" s="107"/>
      <c r="H306" s="107"/>
      <c r="I306" s="227">
        <f t="shared" si="26"/>
        <v>237.80500000000001</v>
      </c>
      <c r="J306" s="252">
        <f t="shared" si="27"/>
        <v>1.8666012558869702</v>
      </c>
      <c r="K306" s="140">
        <f t="shared" si="29"/>
        <v>-3.9932744850779134E-4</v>
      </c>
      <c r="L306" s="108"/>
      <c r="O306" s="2"/>
    </row>
    <row r="307" spans="1:15" x14ac:dyDescent="0.2">
      <c r="A307">
        <f t="shared" si="30"/>
        <v>2015</v>
      </c>
      <c r="B307">
        <f t="shared" si="31"/>
        <v>6</v>
      </c>
      <c r="C307" s="270">
        <v>238.63800000000001</v>
      </c>
      <c r="D307" s="1">
        <f t="shared" si="25"/>
        <v>1.8731397174254316</v>
      </c>
      <c r="E307" s="140">
        <f t="shared" si="28"/>
        <v>1.2377120368545214E-3</v>
      </c>
      <c r="F307" s="107"/>
      <c r="G307" s="107"/>
      <c r="H307" s="107"/>
      <c r="I307" s="227">
        <f t="shared" si="26"/>
        <v>238.63800000000001</v>
      </c>
      <c r="J307" s="252">
        <f t="shared" si="27"/>
        <v>1.8731397174254316</v>
      </c>
      <c r="K307" s="140">
        <f t="shared" si="29"/>
        <v>1.2377120368545214E-3</v>
      </c>
      <c r="L307" s="108"/>
      <c r="O307" s="2"/>
    </row>
    <row r="308" spans="1:15" x14ac:dyDescent="0.2">
      <c r="A308">
        <f t="shared" si="30"/>
        <v>2015</v>
      </c>
      <c r="B308">
        <f t="shared" si="31"/>
        <v>7</v>
      </c>
      <c r="C308" s="270">
        <v>238.654</v>
      </c>
      <c r="D308" s="1">
        <f t="shared" si="25"/>
        <v>1.8732653061224489</v>
      </c>
      <c r="E308" s="140">
        <f t="shared" si="28"/>
        <v>1.695697796432194E-3</v>
      </c>
      <c r="F308" s="107"/>
      <c r="G308" s="107"/>
      <c r="H308" s="107"/>
      <c r="I308" s="227">
        <f t="shared" si="26"/>
        <v>238.654</v>
      </c>
      <c r="J308" s="252">
        <f t="shared" si="27"/>
        <v>1.8732653061224489</v>
      </c>
      <c r="K308" s="140">
        <f t="shared" si="29"/>
        <v>1.695697796432194E-3</v>
      </c>
      <c r="L308" s="108"/>
      <c r="O308" s="2"/>
    </row>
    <row r="309" spans="1:15" x14ac:dyDescent="0.2">
      <c r="A309">
        <f t="shared" si="30"/>
        <v>2015</v>
      </c>
      <c r="B309">
        <f t="shared" si="31"/>
        <v>8</v>
      </c>
      <c r="C309" s="270">
        <v>238.316</v>
      </c>
      <c r="D309" s="1">
        <f t="shared" si="25"/>
        <v>1.8706122448979592</v>
      </c>
      <c r="E309" s="140">
        <f t="shared" si="28"/>
        <v>1.9507929300572879E-3</v>
      </c>
      <c r="F309" s="107"/>
      <c r="G309" s="107"/>
      <c r="H309" s="107"/>
      <c r="I309" s="227">
        <f t="shared" si="26"/>
        <v>238.316</v>
      </c>
      <c r="J309" s="252">
        <f t="shared" si="27"/>
        <v>1.8706122448979592</v>
      </c>
      <c r="K309" s="140">
        <f t="shared" si="29"/>
        <v>1.9507929300572879E-3</v>
      </c>
      <c r="L309" s="108"/>
      <c r="O309" s="2"/>
    </row>
    <row r="310" spans="1:15" x14ac:dyDescent="0.2">
      <c r="A310">
        <f t="shared" si="30"/>
        <v>2015</v>
      </c>
      <c r="B310">
        <f t="shared" si="31"/>
        <v>9</v>
      </c>
      <c r="C310" s="270">
        <v>237.94499999999999</v>
      </c>
      <c r="D310" s="1">
        <f t="shared" si="25"/>
        <v>1.8677001569858711</v>
      </c>
      <c r="E310" s="140">
        <f t="shared" si="28"/>
        <v>-3.612974780596856E-4</v>
      </c>
      <c r="F310" s="107"/>
      <c r="G310" s="107"/>
      <c r="H310" s="107"/>
      <c r="I310" s="227">
        <f t="shared" si="26"/>
        <v>237.94499999999999</v>
      </c>
      <c r="J310" s="252">
        <f t="shared" si="27"/>
        <v>1.8677001569858711</v>
      </c>
      <c r="K310" s="140">
        <f t="shared" si="29"/>
        <v>-3.612974780596856E-4</v>
      </c>
      <c r="L310" s="108"/>
      <c r="O310" s="2"/>
    </row>
    <row r="311" spans="1:15" x14ac:dyDescent="0.2">
      <c r="A311">
        <f t="shared" si="30"/>
        <v>2015</v>
      </c>
      <c r="B311">
        <f t="shared" si="31"/>
        <v>10</v>
      </c>
      <c r="C311" s="270">
        <v>237.83799999999999</v>
      </c>
      <c r="D311" s="1">
        <f t="shared" si="25"/>
        <v>1.8668602825745682</v>
      </c>
      <c r="E311" s="140">
        <f t="shared" si="28"/>
        <v>1.7057443573555986E-3</v>
      </c>
      <c r="F311" s="107"/>
      <c r="G311" s="107"/>
      <c r="H311" s="107"/>
      <c r="I311" s="227">
        <f t="shared" si="26"/>
        <v>237.83799999999999</v>
      </c>
      <c r="J311" s="252">
        <f t="shared" si="27"/>
        <v>1.8668602825745682</v>
      </c>
      <c r="K311" s="140">
        <f t="shared" si="29"/>
        <v>1.7057443573555986E-3</v>
      </c>
      <c r="L311" s="108"/>
      <c r="O311" s="2"/>
    </row>
    <row r="312" spans="1:15" x14ac:dyDescent="0.2">
      <c r="A312">
        <f t="shared" si="30"/>
        <v>2015</v>
      </c>
      <c r="B312">
        <f t="shared" si="31"/>
        <v>11</v>
      </c>
      <c r="C312" s="270">
        <v>237.33600000000001</v>
      </c>
      <c r="D312" s="1">
        <f t="shared" si="25"/>
        <v>1.8629199372056515</v>
      </c>
      <c r="E312" s="140">
        <f t="shared" si="28"/>
        <v>5.017975786678841E-3</v>
      </c>
      <c r="F312" s="107"/>
      <c r="G312" s="107"/>
      <c r="H312" s="107"/>
      <c r="I312" s="227">
        <f t="shared" si="26"/>
        <v>237.33600000000001</v>
      </c>
      <c r="J312" s="252">
        <f t="shared" si="27"/>
        <v>1.8629199372056515</v>
      </c>
      <c r="K312" s="140">
        <f t="shared" si="29"/>
        <v>5.017975786678841E-3</v>
      </c>
      <c r="L312" s="108"/>
      <c r="O312" s="2"/>
    </row>
    <row r="313" spans="1:15" x14ac:dyDescent="0.2">
      <c r="A313">
        <f t="shared" si="30"/>
        <v>2015</v>
      </c>
      <c r="B313">
        <f t="shared" si="31"/>
        <v>12</v>
      </c>
      <c r="C313" s="270">
        <v>236.52500000000001</v>
      </c>
      <c r="D313" s="1">
        <f t="shared" si="25"/>
        <v>1.8565541601255886</v>
      </c>
      <c r="E313" s="140">
        <f t="shared" si="28"/>
        <v>7.2951978604158807E-3</v>
      </c>
      <c r="F313" s="107"/>
      <c r="G313" s="107"/>
      <c r="H313" s="107"/>
      <c r="I313" s="227">
        <f t="shared" si="26"/>
        <v>236.52500000000001</v>
      </c>
      <c r="J313" s="252">
        <f t="shared" si="27"/>
        <v>1.8565541601255886</v>
      </c>
      <c r="K313" s="140">
        <f t="shared" si="29"/>
        <v>7.2951978604158807E-3</v>
      </c>
      <c r="L313" s="108"/>
      <c r="O313" s="2"/>
    </row>
    <row r="314" spans="1:15" x14ac:dyDescent="0.2">
      <c r="A314">
        <f t="shared" si="30"/>
        <v>2016</v>
      </c>
      <c r="B314">
        <f t="shared" si="31"/>
        <v>1</v>
      </c>
      <c r="C314" s="270">
        <v>236.916</v>
      </c>
      <c r="D314" s="1">
        <f t="shared" si="25"/>
        <v>1.859623233908948</v>
      </c>
      <c r="E314" s="140">
        <f t="shared" si="28"/>
        <v>1.3730868138309926E-2</v>
      </c>
      <c r="F314" s="107"/>
      <c r="G314" s="107"/>
      <c r="H314" s="107"/>
      <c r="I314" s="227">
        <f t="shared" si="26"/>
        <v>236.916</v>
      </c>
      <c r="J314" s="252">
        <f t="shared" si="27"/>
        <v>1.859623233908948</v>
      </c>
      <c r="K314" s="140">
        <f t="shared" si="29"/>
        <v>1.3730868138309926E-2</v>
      </c>
      <c r="L314" s="108"/>
      <c r="O314" s="2"/>
    </row>
    <row r="315" spans="1:15" x14ac:dyDescent="0.2">
      <c r="A315">
        <f t="shared" si="30"/>
        <v>2016</v>
      </c>
      <c r="B315">
        <f t="shared" si="31"/>
        <v>2</v>
      </c>
      <c r="C315" s="270">
        <v>237.11099999999999</v>
      </c>
      <c r="D315" s="1">
        <f t="shared" si="25"/>
        <v>1.8611538461538459</v>
      </c>
      <c r="E315" s="140">
        <f t="shared" si="28"/>
        <v>1.0177997801654737E-2</v>
      </c>
      <c r="F315" s="107"/>
      <c r="G315" s="107"/>
      <c r="H315" s="107"/>
      <c r="I315" s="227">
        <f t="shared" si="26"/>
        <v>237.11099999999999</v>
      </c>
      <c r="J315" s="252">
        <f t="shared" si="27"/>
        <v>1.8611538461538459</v>
      </c>
      <c r="K315" s="140">
        <f t="shared" si="29"/>
        <v>1.0177997801654737E-2</v>
      </c>
      <c r="L315" s="108"/>
      <c r="O315" s="2"/>
    </row>
    <row r="316" spans="1:15" x14ac:dyDescent="0.2">
      <c r="A316">
        <f t="shared" si="30"/>
        <v>2016</v>
      </c>
      <c r="B316">
        <f t="shared" si="31"/>
        <v>3</v>
      </c>
      <c r="C316" s="270">
        <v>238.13200000000001</v>
      </c>
      <c r="D316" s="1">
        <f t="shared" si="25"/>
        <v>1.8691679748822605</v>
      </c>
      <c r="E316" s="140">
        <f t="shared" si="28"/>
        <v>8.5253622114274119E-3</v>
      </c>
      <c r="F316" s="107"/>
      <c r="G316" s="107"/>
      <c r="H316" s="107"/>
      <c r="I316" s="227">
        <f t="shared" si="26"/>
        <v>238.13200000000001</v>
      </c>
      <c r="J316" s="252">
        <f t="shared" si="27"/>
        <v>1.8691679748822605</v>
      </c>
      <c r="K316" s="140">
        <f t="shared" si="29"/>
        <v>8.5253622114274119E-3</v>
      </c>
      <c r="L316" s="108"/>
      <c r="O316" s="2"/>
    </row>
    <row r="317" spans="1:15" x14ac:dyDescent="0.2">
      <c r="A317">
        <f t="shared" si="30"/>
        <v>2016</v>
      </c>
      <c r="B317">
        <f t="shared" si="31"/>
        <v>4</v>
      </c>
      <c r="C317" s="270">
        <v>239.261</v>
      </c>
      <c r="D317" s="1">
        <f t="shared" si="25"/>
        <v>1.8780298273155416</v>
      </c>
      <c r="E317" s="140">
        <f t="shared" si="28"/>
        <v>1.1251104188944261E-2</v>
      </c>
      <c r="F317" s="107"/>
      <c r="G317" s="107"/>
      <c r="H317" s="107"/>
      <c r="I317" s="227">
        <f t="shared" si="26"/>
        <v>239.261</v>
      </c>
      <c r="J317" s="252">
        <f t="shared" si="27"/>
        <v>1.8780298273155416</v>
      </c>
      <c r="K317" s="140">
        <f t="shared" si="29"/>
        <v>1.1251104188944261E-2</v>
      </c>
      <c r="L317" s="108"/>
      <c r="O317" s="2"/>
    </row>
    <row r="318" spans="1:15" x14ac:dyDescent="0.2">
      <c r="A318">
        <f t="shared" si="30"/>
        <v>2016</v>
      </c>
      <c r="B318">
        <f t="shared" si="31"/>
        <v>5</v>
      </c>
      <c r="C318" s="270">
        <v>240.22900000000001</v>
      </c>
      <c r="D318" s="1">
        <f t="shared" si="25"/>
        <v>1.8856279434850864</v>
      </c>
      <c r="E318" s="140">
        <f t="shared" si="28"/>
        <v>1.0193225541935691E-2</v>
      </c>
      <c r="F318" s="107"/>
      <c r="G318" s="107"/>
      <c r="H318" s="107"/>
      <c r="I318" s="227">
        <f t="shared" si="26"/>
        <v>240.22900000000001</v>
      </c>
      <c r="J318" s="252">
        <f t="shared" si="27"/>
        <v>1.8856279434850864</v>
      </c>
      <c r="K318" s="140">
        <f t="shared" si="29"/>
        <v>1.0193225541935691E-2</v>
      </c>
      <c r="L318" s="108"/>
      <c r="O318" s="2"/>
    </row>
    <row r="319" spans="1:15" x14ac:dyDescent="0.2">
      <c r="A319">
        <f t="shared" si="30"/>
        <v>2016</v>
      </c>
      <c r="B319">
        <f t="shared" si="31"/>
        <v>6</v>
      </c>
      <c r="C319" s="270">
        <v>241.018</v>
      </c>
      <c r="D319" s="1">
        <f t="shared" si="25"/>
        <v>1.8918210361067502</v>
      </c>
      <c r="E319" s="140">
        <f t="shared" si="28"/>
        <v>9.9732649452308753E-3</v>
      </c>
      <c r="F319" s="107"/>
      <c r="G319" s="107"/>
      <c r="H319" s="107"/>
      <c r="I319" s="227">
        <f t="shared" si="26"/>
        <v>241.018</v>
      </c>
      <c r="J319" s="252">
        <f t="shared" si="27"/>
        <v>1.8918210361067502</v>
      </c>
      <c r="K319" s="140">
        <f t="shared" si="29"/>
        <v>9.9732649452308753E-3</v>
      </c>
      <c r="L319" s="108"/>
      <c r="O319" s="2"/>
    </row>
    <row r="320" spans="1:15" x14ac:dyDescent="0.2">
      <c r="A320">
        <f t="shared" si="30"/>
        <v>2016</v>
      </c>
      <c r="B320">
        <f t="shared" si="31"/>
        <v>7</v>
      </c>
      <c r="C320" s="270">
        <v>240.62799999999999</v>
      </c>
      <c r="D320" s="1">
        <f t="shared" si="25"/>
        <v>1.8887598116169544</v>
      </c>
      <c r="E320" s="140">
        <f t="shared" si="28"/>
        <v>8.2713887049870038E-3</v>
      </c>
      <c r="F320" s="107"/>
      <c r="G320" s="107"/>
      <c r="H320" s="107"/>
      <c r="I320" s="227">
        <f t="shared" si="26"/>
        <v>240.62799999999999</v>
      </c>
      <c r="J320" s="252">
        <f t="shared" si="27"/>
        <v>1.8887598116169544</v>
      </c>
      <c r="K320" s="140">
        <f t="shared" si="29"/>
        <v>8.2713887049870038E-3</v>
      </c>
      <c r="L320" s="108"/>
      <c r="O320" s="2"/>
    </row>
    <row r="321" spans="1:15" x14ac:dyDescent="0.2">
      <c r="A321">
        <f t="shared" si="30"/>
        <v>2016</v>
      </c>
      <c r="B321">
        <f t="shared" si="31"/>
        <v>8</v>
      </c>
      <c r="C321" s="270">
        <v>240.84899999999999</v>
      </c>
      <c r="D321" s="1">
        <f t="shared" si="25"/>
        <v>1.8904945054945053</v>
      </c>
      <c r="E321" s="140">
        <f t="shared" si="28"/>
        <v>1.0628745027610353E-2</v>
      </c>
      <c r="F321" s="107"/>
      <c r="G321" s="107"/>
      <c r="H321" s="107"/>
      <c r="I321" s="227">
        <f t="shared" si="26"/>
        <v>240.84899999999999</v>
      </c>
      <c r="J321" s="252">
        <f t="shared" si="27"/>
        <v>1.8904945054945053</v>
      </c>
      <c r="K321" s="140">
        <f t="shared" si="29"/>
        <v>1.0628745027610353E-2</v>
      </c>
      <c r="L321" s="108"/>
      <c r="O321" s="2"/>
    </row>
    <row r="322" spans="1:15" x14ac:dyDescent="0.2">
      <c r="A322">
        <f t="shared" si="30"/>
        <v>2016</v>
      </c>
      <c r="B322">
        <f t="shared" si="31"/>
        <v>9</v>
      </c>
      <c r="C322" s="270">
        <v>241.428</v>
      </c>
      <c r="D322" s="1">
        <f t="shared" ref="D322:D385" si="32">C322/$C$2</f>
        <v>1.8950392464678179</v>
      </c>
      <c r="E322" s="140">
        <f t="shared" si="28"/>
        <v>1.4637836474815646E-2</v>
      </c>
      <c r="F322" s="107"/>
      <c r="G322" s="107"/>
      <c r="H322" s="107"/>
      <c r="I322" s="227">
        <f t="shared" si="26"/>
        <v>241.428</v>
      </c>
      <c r="J322" s="252">
        <f t="shared" si="27"/>
        <v>1.8950392464678179</v>
      </c>
      <c r="K322" s="140">
        <f t="shared" si="29"/>
        <v>1.4637836474815646E-2</v>
      </c>
      <c r="L322" s="108"/>
      <c r="O322" s="2"/>
    </row>
    <row r="323" spans="1:15" x14ac:dyDescent="0.2">
      <c r="A323">
        <f t="shared" si="30"/>
        <v>2016</v>
      </c>
      <c r="B323">
        <f t="shared" si="31"/>
        <v>10</v>
      </c>
      <c r="C323" s="270">
        <v>241.72900000000001</v>
      </c>
      <c r="D323" s="1">
        <f t="shared" si="32"/>
        <v>1.8974018838304554</v>
      </c>
      <c r="E323" s="140">
        <f t="shared" si="28"/>
        <v>1.6359875209176034E-2</v>
      </c>
      <c r="F323" s="107"/>
      <c r="G323" s="107"/>
      <c r="H323" s="107"/>
      <c r="I323" s="227">
        <f t="shared" ref="I323:I386" si="33">C323</f>
        <v>241.72900000000001</v>
      </c>
      <c r="J323" s="252">
        <f t="shared" ref="J323:J386" si="34">I323/$I$2</f>
        <v>1.8974018838304554</v>
      </c>
      <c r="K323" s="140">
        <f t="shared" si="29"/>
        <v>1.6359875209176034E-2</v>
      </c>
      <c r="L323" s="108"/>
      <c r="O323" s="2"/>
    </row>
    <row r="324" spans="1:15" x14ac:dyDescent="0.2">
      <c r="A324">
        <f t="shared" si="30"/>
        <v>2016</v>
      </c>
      <c r="B324">
        <f t="shared" si="31"/>
        <v>11</v>
      </c>
      <c r="C324" s="270">
        <v>241.35300000000001</v>
      </c>
      <c r="D324" s="1">
        <f t="shared" si="32"/>
        <v>1.8944505494505495</v>
      </c>
      <c r="E324" s="140">
        <f t="shared" si="28"/>
        <v>1.6925371625037933E-2</v>
      </c>
      <c r="F324" s="107"/>
      <c r="G324" s="107"/>
      <c r="H324" s="107"/>
      <c r="I324" s="227">
        <f t="shared" si="33"/>
        <v>241.35300000000001</v>
      </c>
      <c r="J324" s="252">
        <f t="shared" si="34"/>
        <v>1.8944505494505495</v>
      </c>
      <c r="K324" s="140">
        <f t="shared" si="29"/>
        <v>1.6925371625037933E-2</v>
      </c>
      <c r="L324" s="108"/>
      <c r="O324" s="2"/>
    </row>
    <row r="325" spans="1:15" x14ac:dyDescent="0.2">
      <c r="A325">
        <f t="shared" si="30"/>
        <v>2016</v>
      </c>
      <c r="B325">
        <f t="shared" si="31"/>
        <v>12</v>
      </c>
      <c r="C325" s="270">
        <v>241.43199999999999</v>
      </c>
      <c r="D325" s="1">
        <f t="shared" si="32"/>
        <v>1.8950706436420721</v>
      </c>
      <c r="E325" s="140">
        <f t="shared" si="28"/>
        <v>2.074622132966919E-2</v>
      </c>
      <c r="F325" s="107"/>
      <c r="G325" s="107"/>
      <c r="H325" s="107"/>
      <c r="I325" s="227">
        <f t="shared" si="33"/>
        <v>241.43199999999999</v>
      </c>
      <c r="J325" s="252">
        <f t="shared" si="34"/>
        <v>1.8950706436420721</v>
      </c>
      <c r="K325" s="140">
        <f t="shared" si="29"/>
        <v>2.074622132966919E-2</v>
      </c>
      <c r="L325" s="108"/>
      <c r="O325" s="2"/>
    </row>
    <row r="326" spans="1:15" x14ac:dyDescent="0.2">
      <c r="A326">
        <f t="shared" si="30"/>
        <v>2017</v>
      </c>
      <c r="B326">
        <f t="shared" si="31"/>
        <v>1</v>
      </c>
      <c r="C326" s="270">
        <v>242.839</v>
      </c>
      <c r="D326" s="1">
        <f t="shared" si="32"/>
        <v>1.9061145996860283</v>
      </c>
      <c r="E326" s="140">
        <f t="shared" si="28"/>
        <v>2.5000422090529995E-2</v>
      </c>
      <c r="I326" s="227">
        <f t="shared" si="33"/>
        <v>242.839</v>
      </c>
      <c r="J326" s="252">
        <f t="shared" si="34"/>
        <v>1.9061145996860283</v>
      </c>
      <c r="K326" s="140">
        <f t="shared" si="29"/>
        <v>2.5000422090529995E-2</v>
      </c>
      <c r="L326" s="212"/>
      <c r="O326" s="2"/>
    </row>
    <row r="327" spans="1:15" x14ac:dyDescent="0.2">
      <c r="A327">
        <f t="shared" si="30"/>
        <v>2017</v>
      </c>
      <c r="B327">
        <f t="shared" si="31"/>
        <v>2</v>
      </c>
      <c r="C327" s="270">
        <v>243.60300000000001</v>
      </c>
      <c r="D327" s="1">
        <f t="shared" si="32"/>
        <v>1.9121114599686029</v>
      </c>
      <c r="E327" s="140">
        <f t="shared" si="28"/>
        <v>2.7379581714893186E-2</v>
      </c>
      <c r="F327" s="211"/>
      <c r="G327" s="211"/>
      <c r="H327" s="211"/>
      <c r="I327" s="227">
        <f t="shared" si="33"/>
        <v>243.60300000000001</v>
      </c>
      <c r="J327" s="252">
        <f t="shared" si="34"/>
        <v>1.9121114599686029</v>
      </c>
      <c r="K327" s="140">
        <f t="shared" si="29"/>
        <v>2.7379581714893186E-2</v>
      </c>
      <c r="L327" s="108"/>
      <c r="O327" s="2"/>
    </row>
    <row r="328" spans="1:15" x14ac:dyDescent="0.2">
      <c r="A328">
        <f t="shared" si="30"/>
        <v>2017</v>
      </c>
      <c r="B328">
        <f t="shared" si="31"/>
        <v>3</v>
      </c>
      <c r="C328" s="270">
        <v>243.80099999999999</v>
      </c>
      <c r="D328" s="1">
        <f t="shared" si="32"/>
        <v>1.9136656200941913</v>
      </c>
      <c r="E328" s="140">
        <f t="shared" si="28"/>
        <v>2.3806124334402767E-2</v>
      </c>
      <c r="F328" s="107"/>
      <c r="G328" s="107"/>
      <c r="H328" s="107"/>
      <c r="I328" s="227">
        <f t="shared" si="33"/>
        <v>243.80099999999999</v>
      </c>
      <c r="J328" s="252">
        <f t="shared" si="34"/>
        <v>1.9136656200941913</v>
      </c>
      <c r="K328" s="140">
        <f t="shared" si="29"/>
        <v>2.3806124334402767E-2</v>
      </c>
      <c r="L328" s="108"/>
      <c r="O328" s="2"/>
    </row>
    <row r="329" spans="1:15" x14ac:dyDescent="0.2">
      <c r="A329">
        <f t="shared" si="30"/>
        <v>2017</v>
      </c>
      <c r="B329">
        <f t="shared" si="31"/>
        <v>4</v>
      </c>
      <c r="C329" s="270">
        <v>244.524</v>
      </c>
      <c r="D329" s="1">
        <f t="shared" si="32"/>
        <v>1.9193406593406592</v>
      </c>
      <c r="E329" s="140">
        <f t="shared" si="28"/>
        <v>2.1996898784172991E-2</v>
      </c>
      <c r="F329" s="107"/>
      <c r="G329" s="107"/>
      <c r="H329" s="107"/>
      <c r="I329" s="227">
        <f t="shared" si="33"/>
        <v>244.524</v>
      </c>
      <c r="J329" s="252">
        <f t="shared" si="34"/>
        <v>1.9193406593406592</v>
      </c>
      <c r="K329" s="140">
        <f t="shared" si="29"/>
        <v>2.1996898784172991E-2</v>
      </c>
      <c r="L329" s="108"/>
      <c r="O329" s="2"/>
    </row>
    <row r="330" spans="1:15" x14ac:dyDescent="0.2">
      <c r="A330">
        <f t="shared" si="30"/>
        <v>2017</v>
      </c>
      <c r="B330">
        <f t="shared" si="31"/>
        <v>5</v>
      </c>
      <c r="C330" s="270">
        <v>244.733</v>
      </c>
      <c r="D330" s="1">
        <f t="shared" si="32"/>
        <v>1.9209811616954473</v>
      </c>
      <c r="E330" s="140">
        <f t="shared" si="28"/>
        <v>1.8748777208413614E-2</v>
      </c>
      <c r="F330" s="107"/>
      <c r="G330" s="107"/>
      <c r="H330" s="107"/>
      <c r="I330" s="227">
        <f t="shared" si="33"/>
        <v>244.733</v>
      </c>
      <c r="J330" s="252">
        <f t="shared" si="34"/>
        <v>1.9209811616954473</v>
      </c>
      <c r="K330" s="140">
        <f t="shared" si="29"/>
        <v>1.8748777208413614E-2</v>
      </c>
      <c r="L330" s="108"/>
      <c r="O330" s="2"/>
    </row>
    <row r="331" spans="1:15" x14ac:dyDescent="0.2">
      <c r="A331">
        <f t="shared" si="30"/>
        <v>2017</v>
      </c>
      <c r="B331">
        <f t="shared" si="31"/>
        <v>6</v>
      </c>
      <c r="C331" s="270">
        <v>244.95500000000001</v>
      </c>
      <c r="D331" s="1">
        <f t="shared" si="32"/>
        <v>1.922723704866562</v>
      </c>
      <c r="E331" s="140">
        <f t="shared" si="28"/>
        <v>1.633487955256463E-2</v>
      </c>
      <c r="F331" s="107"/>
      <c r="G331" s="107"/>
      <c r="H331" s="107"/>
      <c r="I331" s="227">
        <f t="shared" si="33"/>
        <v>244.95500000000001</v>
      </c>
      <c r="J331" s="252">
        <f t="shared" si="34"/>
        <v>1.922723704866562</v>
      </c>
      <c r="K331" s="140">
        <f t="shared" si="29"/>
        <v>1.633487955256463E-2</v>
      </c>
      <c r="L331" s="108"/>
      <c r="O331" s="2"/>
    </row>
    <row r="332" spans="1:15" x14ac:dyDescent="0.2">
      <c r="A332">
        <f t="shared" si="30"/>
        <v>2017</v>
      </c>
      <c r="B332">
        <f t="shared" si="31"/>
        <v>7</v>
      </c>
      <c r="C332" s="270">
        <v>244.786</v>
      </c>
      <c r="D332" s="1">
        <f t="shared" si="32"/>
        <v>1.921397174254317</v>
      </c>
      <c r="E332" s="140">
        <f t="shared" si="28"/>
        <v>1.727978456372492E-2</v>
      </c>
      <c r="F332" s="107"/>
      <c r="G332" s="107"/>
      <c r="H332" s="107"/>
      <c r="I332" s="227">
        <f t="shared" si="33"/>
        <v>244.786</v>
      </c>
      <c r="J332" s="252">
        <f t="shared" si="34"/>
        <v>1.921397174254317</v>
      </c>
      <c r="K332" s="140">
        <f t="shared" si="29"/>
        <v>1.727978456372492E-2</v>
      </c>
      <c r="L332" s="108"/>
      <c r="O332" s="2"/>
    </row>
    <row r="333" spans="1:15" x14ac:dyDescent="0.2">
      <c r="A333">
        <f t="shared" si="30"/>
        <v>2017</v>
      </c>
      <c r="B333">
        <f t="shared" si="31"/>
        <v>8</v>
      </c>
      <c r="C333" s="270">
        <v>245.51900000000001</v>
      </c>
      <c r="D333" s="1">
        <f t="shared" si="32"/>
        <v>1.9271507064364206</v>
      </c>
      <c r="E333" s="140">
        <f t="shared" si="28"/>
        <v>1.9389742120581754E-2</v>
      </c>
      <c r="F333" s="107"/>
      <c r="G333" s="107"/>
      <c r="H333" s="107"/>
      <c r="I333" s="227">
        <f t="shared" si="33"/>
        <v>245.51900000000001</v>
      </c>
      <c r="J333" s="252">
        <f t="shared" si="34"/>
        <v>1.9271507064364206</v>
      </c>
      <c r="K333" s="140">
        <f t="shared" si="29"/>
        <v>1.9389742120581754E-2</v>
      </c>
      <c r="L333" s="108"/>
      <c r="O333" s="2"/>
    </row>
    <row r="334" spans="1:15" x14ac:dyDescent="0.2">
      <c r="A334">
        <f t="shared" si="30"/>
        <v>2017</v>
      </c>
      <c r="B334">
        <f t="shared" si="31"/>
        <v>9</v>
      </c>
      <c r="C334" s="270">
        <v>246.81899999999999</v>
      </c>
      <c r="D334" s="1">
        <f t="shared" si="32"/>
        <v>1.9373547880690736</v>
      </c>
      <c r="E334" s="140">
        <f t="shared" ref="E334:E397" si="35">C334/C322-1</f>
        <v>2.2329638650032235E-2</v>
      </c>
      <c r="F334" s="107"/>
      <c r="G334" s="107"/>
      <c r="H334" s="107"/>
      <c r="I334" s="227">
        <f t="shared" si="33"/>
        <v>246.81899999999999</v>
      </c>
      <c r="J334" s="252">
        <f t="shared" si="34"/>
        <v>1.9373547880690736</v>
      </c>
      <c r="K334" s="140">
        <f t="shared" ref="K334:K397" si="36">I334/I322-1</f>
        <v>2.2329638650032235E-2</v>
      </c>
      <c r="L334" s="108"/>
      <c r="O334" s="2"/>
    </row>
    <row r="335" spans="1:15" x14ac:dyDescent="0.2">
      <c r="A335">
        <f t="shared" si="30"/>
        <v>2017</v>
      </c>
      <c r="B335">
        <f t="shared" si="31"/>
        <v>10</v>
      </c>
      <c r="C335" s="270">
        <v>246.66300000000001</v>
      </c>
      <c r="D335" s="1">
        <f t="shared" si="32"/>
        <v>1.9361302982731554</v>
      </c>
      <c r="E335" s="140">
        <f t="shared" si="35"/>
        <v>2.0411287019761692E-2</v>
      </c>
      <c r="F335" s="107"/>
      <c r="G335" s="107"/>
      <c r="H335" s="107"/>
      <c r="I335" s="227">
        <f t="shared" si="33"/>
        <v>246.66300000000001</v>
      </c>
      <c r="J335" s="252">
        <f t="shared" si="34"/>
        <v>1.9361302982731554</v>
      </c>
      <c r="K335" s="140">
        <f t="shared" si="36"/>
        <v>2.0411287019761692E-2</v>
      </c>
      <c r="L335" s="108"/>
      <c r="O335" s="2"/>
    </row>
    <row r="336" spans="1:15" x14ac:dyDescent="0.2">
      <c r="A336">
        <f t="shared" si="30"/>
        <v>2017</v>
      </c>
      <c r="B336">
        <f t="shared" si="31"/>
        <v>11</v>
      </c>
      <c r="C336" s="270">
        <v>246.66900000000001</v>
      </c>
      <c r="D336" s="1">
        <f t="shared" si="32"/>
        <v>1.9361773940345368</v>
      </c>
      <c r="E336" s="140">
        <f t="shared" si="35"/>
        <v>2.2025829386831841E-2</v>
      </c>
      <c r="F336" s="107"/>
      <c r="G336" s="107"/>
      <c r="H336" s="107"/>
      <c r="I336" s="227">
        <f t="shared" si="33"/>
        <v>246.66900000000001</v>
      </c>
      <c r="J336" s="252">
        <f t="shared" si="34"/>
        <v>1.9361773940345368</v>
      </c>
      <c r="K336" s="140">
        <f t="shared" si="36"/>
        <v>2.2025829386831841E-2</v>
      </c>
      <c r="L336" s="108"/>
      <c r="O336" s="2"/>
    </row>
    <row r="337" spans="1:19" x14ac:dyDescent="0.2">
      <c r="A337">
        <f t="shared" si="30"/>
        <v>2017</v>
      </c>
      <c r="B337">
        <f t="shared" si="31"/>
        <v>12</v>
      </c>
      <c r="C337" s="270">
        <v>246.524</v>
      </c>
      <c r="D337" s="1">
        <f t="shared" si="32"/>
        <v>1.9350392464678179</v>
      </c>
      <c r="E337" s="140">
        <f t="shared" si="35"/>
        <v>2.1090824745684245E-2</v>
      </c>
      <c r="F337" s="107"/>
      <c r="G337" s="107"/>
      <c r="H337" s="107"/>
      <c r="I337" s="227">
        <f t="shared" si="33"/>
        <v>246.524</v>
      </c>
      <c r="J337" s="252">
        <f t="shared" si="34"/>
        <v>1.9350392464678179</v>
      </c>
      <c r="K337" s="140">
        <f t="shared" si="36"/>
        <v>2.1090824745684245E-2</v>
      </c>
      <c r="L337" s="108"/>
      <c r="O337" s="2"/>
    </row>
    <row r="338" spans="1:19" x14ac:dyDescent="0.2">
      <c r="A338">
        <f t="shared" ref="A338:A401" si="37">A326+1</f>
        <v>2018</v>
      </c>
      <c r="B338">
        <f t="shared" ref="B338:B401" si="38">B326</f>
        <v>1</v>
      </c>
      <c r="C338" s="270">
        <v>247.86699999999999</v>
      </c>
      <c r="D338" s="1">
        <f t="shared" si="32"/>
        <v>1.9455808477237047</v>
      </c>
      <c r="E338" s="140">
        <f t="shared" si="35"/>
        <v>2.0705076202751638E-2</v>
      </c>
      <c r="F338" s="107"/>
      <c r="G338" s="107"/>
      <c r="H338" s="107"/>
      <c r="I338" s="227">
        <f t="shared" si="33"/>
        <v>247.86699999999999</v>
      </c>
      <c r="J338" s="252">
        <f t="shared" si="34"/>
        <v>1.9455808477237047</v>
      </c>
      <c r="K338" s="140">
        <f t="shared" si="36"/>
        <v>2.0705076202751638E-2</v>
      </c>
      <c r="L338" s="212"/>
      <c r="O338" s="2"/>
    </row>
    <row r="339" spans="1:19" x14ac:dyDescent="0.2">
      <c r="A339">
        <f t="shared" si="37"/>
        <v>2018</v>
      </c>
      <c r="B339">
        <f t="shared" si="38"/>
        <v>2</v>
      </c>
      <c r="C339" s="270">
        <v>248.99100000000001</v>
      </c>
      <c r="D339" s="1">
        <f t="shared" si="32"/>
        <v>1.9544034536891679</v>
      </c>
      <c r="E339" s="140">
        <f t="shared" si="35"/>
        <v>2.2117954212386604E-2</v>
      </c>
      <c r="F339" s="107"/>
      <c r="G339" s="107"/>
      <c r="H339" s="107"/>
      <c r="I339" s="227">
        <f t="shared" si="33"/>
        <v>248.99100000000001</v>
      </c>
      <c r="J339" s="252">
        <f t="shared" si="34"/>
        <v>1.9544034536891679</v>
      </c>
      <c r="K339" s="140">
        <f t="shared" si="36"/>
        <v>2.2117954212386604E-2</v>
      </c>
      <c r="L339" s="108"/>
      <c r="O339" s="2"/>
    </row>
    <row r="340" spans="1:19" x14ac:dyDescent="0.2">
      <c r="A340">
        <f t="shared" si="37"/>
        <v>2018</v>
      </c>
      <c r="B340">
        <f t="shared" si="38"/>
        <v>3</v>
      </c>
      <c r="C340" s="270">
        <v>249.554</v>
      </c>
      <c r="D340" s="1">
        <f t="shared" si="32"/>
        <v>1.958822605965463</v>
      </c>
      <c r="E340" s="140">
        <f t="shared" si="35"/>
        <v>2.3597114039729084E-2</v>
      </c>
      <c r="F340" s="107"/>
      <c r="G340" s="107"/>
      <c r="H340" s="107"/>
      <c r="I340" s="227">
        <f t="shared" si="33"/>
        <v>249.554</v>
      </c>
      <c r="J340" s="252">
        <f t="shared" si="34"/>
        <v>1.958822605965463</v>
      </c>
      <c r="K340" s="140">
        <f t="shared" si="36"/>
        <v>2.3597114039729084E-2</v>
      </c>
      <c r="L340" s="108"/>
      <c r="O340" s="2"/>
    </row>
    <row r="341" spans="1:19" x14ac:dyDescent="0.2">
      <c r="A341">
        <f t="shared" si="37"/>
        <v>2018</v>
      </c>
      <c r="B341">
        <f t="shared" si="38"/>
        <v>4</v>
      </c>
      <c r="C341" s="270">
        <v>250.54599999999999</v>
      </c>
      <c r="D341" s="1">
        <f t="shared" si="32"/>
        <v>1.9666091051805337</v>
      </c>
      <c r="E341" s="140">
        <f t="shared" si="35"/>
        <v>2.4627439433348108E-2</v>
      </c>
      <c r="F341" s="107"/>
      <c r="G341" s="107"/>
      <c r="H341" s="107"/>
      <c r="I341" s="227">
        <f t="shared" si="33"/>
        <v>250.54599999999999</v>
      </c>
      <c r="J341" s="252">
        <f t="shared" si="34"/>
        <v>1.9666091051805337</v>
      </c>
      <c r="K341" s="140">
        <f t="shared" si="36"/>
        <v>2.4627439433348108E-2</v>
      </c>
      <c r="L341" s="108"/>
      <c r="O341" s="2"/>
    </row>
    <row r="342" spans="1:19" x14ac:dyDescent="0.2">
      <c r="A342">
        <f t="shared" si="37"/>
        <v>2018</v>
      </c>
      <c r="B342">
        <f t="shared" si="38"/>
        <v>5</v>
      </c>
      <c r="C342" s="270">
        <v>251.58799999999999</v>
      </c>
      <c r="D342" s="1">
        <f t="shared" si="32"/>
        <v>1.9747880690737831</v>
      </c>
      <c r="E342" s="140">
        <f t="shared" si="35"/>
        <v>2.8010117148075553E-2</v>
      </c>
      <c r="F342" s="107"/>
      <c r="G342" s="107"/>
      <c r="H342" s="107"/>
      <c r="I342" s="227">
        <f t="shared" si="33"/>
        <v>251.58799999999999</v>
      </c>
      <c r="J342" s="252">
        <f t="shared" si="34"/>
        <v>1.9747880690737831</v>
      </c>
      <c r="K342" s="140">
        <f t="shared" si="36"/>
        <v>2.8010117148075553E-2</v>
      </c>
      <c r="L342" s="108"/>
      <c r="O342" s="2"/>
    </row>
    <row r="343" spans="1:19" x14ac:dyDescent="0.2">
      <c r="A343">
        <f t="shared" si="37"/>
        <v>2018</v>
      </c>
      <c r="B343">
        <f t="shared" si="38"/>
        <v>6</v>
      </c>
      <c r="C343" s="270">
        <v>251.989</v>
      </c>
      <c r="D343" s="1">
        <f t="shared" si="32"/>
        <v>1.9779356357927786</v>
      </c>
      <c r="E343" s="140">
        <f t="shared" si="35"/>
        <v>2.8715478353166901E-2</v>
      </c>
      <c r="F343" s="107"/>
      <c r="G343" s="107"/>
      <c r="H343" s="107"/>
      <c r="I343" s="227">
        <f t="shared" si="33"/>
        <v>251.989</v>
      </c>
      <c r="J343" s="252">
        <f t="shared" si="34"/>
        <v>1.9779356357927786</v>
      </c>
      <c r="K343" s="140">
        <f t="shared" si="36"/>
        <v>2.8715478353166901E-2</v>
      </c>
      <c r="L343" s="108"/>
      <c r="O343" s="2"/>
    </row>
    <row r="344" spans="1:19" x14ac:dyDescent="0.2">
      <c r="A344">
        <f t="shared" si="37"/>
        <v>2018</v>
      </c>
      <c r="B344">
        <f t="shared" si="38"/>
        <v>7</v>
      </c>
      <c r="C344" s="270">
        <v>252.006</v>
      </c>
      <c r="D344" s="1">
        <f t="shared" si="32"/>
        <v>1.9780690737833595</v>
      </c>
      <c r="E344" s="140">
        <f t="shared" si="35"/>
        <v>2.9495150866471143E-2</v>
      </c>
      <c r="F344" s="107"/>
      <c r="G344" s="107"/>
      <c r="H344" s="107"/>
      <c r="I344" s="227">
        <f t="shared" si="33"/>
        <v>252.006</v>
      </c>
      <c r="J344" s="252">
        <f t="shared" si="34"/>
        <v>1.9780690737833595</v>
      </c>
      <c r="K344" s="140">
        <f t="shared" si="36"/>
        <v>2.9495150866471143E-2</v>
      </c>
      <c r="L344" s="108"/>
      <c r="O344" s="2"/>
    </row>
    <row r="345" spans="1:19" x14ac:dyDescent="0.2">
      <c r="A345">
        <f t="shared" si="37"/>
        <v>2018</v>
      </c>
      <c r="B345">
        <f t="shared" si="38"/>
        <v>8</v>
      </c>
      <c r="C345" s="270">
        <v>252.14599999999999</v>
      </c>
      <c r="D345" s="1">
        <f t="shared" si="32"/>
        <v>1.9791679748822604</v>
      </c>
      <c r="E345" s="140">
        <f t="shared" si="35"/>
        <v>2.6991801041874375E-2</v>
      </c>
      <c r="F345" s="107"/>
      <c r="G345" s="107"/>
      <c r="H345" s="107"/>
      <c r="I345" s="227">
        <f t="shared" si="33"/>
        <v>252.14599999999999</v>
      </c>
      <c r="J345" s="252">
        <f t="shared" si="34"/>
        <v>1.9791679748822604</v>
      </c>
      <c r="K345" s="140">
        <f t="shared" si="36"/>
        <v>2.6991801041874375E-2</v>
      </c>
      <c r="L345" s="108"/>
      <c r="O345" s="2"/>
      <c r="P345" s="45" t="s">
        <v>322</v>
      </c>
    </row>
    <row r="346" spans="1:19" x14ac:dyDescent="0.2">
      <c r="A346">
        <f t="shared" si="37"/>
        <v>2018</v>
      </c>
      <c r="B346">
        <f t="shared" si="38"/>
        <v>9</v>
      </c>
      <c r="C346" s="270">
        <v>252.43899999999999</v>
      </c>
      <c r="D346" s="1">
        <f t="shared" si="32"/>
        <v>1.9814678178963891</v>
      </c>
      <c r="E346" s="140">
        <f t="shared" si="35"/>
        <v>2.2769721941990007E-2</v>
      </c>
      <c r="F346" s="107"/>
      <c r="G346" s="107"/>
      <c r="H346" s="107"/>
      <c r="I346" s="227">
        <f t="shared" si="33"/>
        <v>252.43899999999999</v>
      </c>
      <c r="J346" s="252">
        <f t="shared" si="34"/>
        <v>1.9814678178963891</v>
      </c>
      <c r="K346" s="140">
        <f t="shared" si="36"/>
        <v>2.2769721941990007E-2</v>
      </c>
      <c r="L346" s="108"/>
      <c r="O346" s="2"/>
      <c r="P346" s="345" t="s">
        <v>323</v>
      </c>
      <c r="Q346" s="116"/>
      <c r="R346" s="116"/>
      <c r="S346" s="116"/>
    </row>
    <row r="347" spans="1:19" x14ac:dyDescent="0.2">
      <c r="A347">
        <f t="shared" si="37"/>
        <v>2018</v>
      </c>
      <c r="B347">
        <f t="shared" si="38"/>
        <v>10</v>
      </c>
      <c r="C347" s="270">
        <v>252.88499999999999</v>
      </c>
      <c r="D347" s="1">
        <f t="shared" si="32"/>
        <v>1.9849686028257456</v>
      </c>
      <c r="E347" s="140">
        <f t="shared" si="35"/>
        <v>2.5224699286070296E-2</v>
      </c>
      <c r="F347" s="107"/>
      <c r="G347" s="107"/>
      <c r="H347" s="107"/>
      <c r="I347" s="227">
        <f t="shared" si="33"/>
        <v>252.88499999999999</v>
      </c>
      <c r="J347" s="252">
        <f t="shared" si="34"/>
        <v>1.9849686028257456</v>
      </c>
      <c r="K347" s="140">
        <f t="shared" si="36"/>
        <v>2.5224699286070296E-2</v>
      </c>
      <c r="L347" s="108"/>
      <c r="O347" s="2"/>
    </row>
    <row r="348" spans="1:19" x14ac:dyDescent="0.2">
      <c r="A348">
        <f t="shared" si="37"/>
        <v>2018</v>
      </c>
      <c r="B348">
        <f t="shared" si="38"/>
        <v>11</v>
      </c>
      <c r="C348" s="270">
        <v>252.03800000000001</v>
      </c>
      <c r="D348" s="1">
        <f t="shared" si="32"/>
        <v>1.9783202511773941</v>
      </c>
      <c r="E348" s="140">
        <f t="shared" si="35"/>
        <v>2.1766010321524032E-2</v>
      </c>
      <c r="F348" s="107"/>
      <c r="G348" s="107"/>
      <c r="H348" s="107"/>
      <c r="I348" s="227">
        <f t="shared" si="33"/>
        <v>252.03800000000001</v>
      </c>
      <c r="J348" s="252">
        <f t="shared" si="34"/>
        <v>1.9783202511773941</v>
      </c>
      <c r="K348" s="140">
        <f t="shared" si="36"/>
        <v>2.1766010321524032E-2</v>
      </c>
      <c r="L348" s="108"/>
      <c r="O348" s="2"/>
    </row>
    <row r="349" spans="1:19" x14ac:dyDescent="0.2">
      <c r="A349">
        <f t="shared" si="37"/>
        <v>2018</v>
      </c>
      <c r="B349">
        <f t="shared" si="38"/>
        <v>12</v>
      </c>
      <c r="C349" s="270">
        <v>251.233</v>
      </c>
      <c r="D349" s="1">
        <f t="shared" si="32"/>
        <v>1.9720015698587126</v>
      </c>
      <c r="E349" s="140">
        <f t="shared" si="35"/>
        <v>1.9101588486313714E-2</v>
      </c>
      <c r="F349" s="107"/>
      <c r="G349" s="107"/>
      <c r="H349" s="107"/>
      <c r="I349" s="227">
        <f t="shared" si="33"/>
        <v>251.233</v>
      </c>
      <c r="J349" s="252">
        <f t="shared" si="34"/>
        <v>1.9720015698587126</v>
      </c>
      <c r="K349" s="140">
        <f t="shared" si="36"/>
        <v>1.9101588486313714E-2</v>
      </c>
      <c r="L349" s="108"/>
      <c r="O349" s="2"/>
    </row>
    <row r="350" spans="1:19" x14ac:dyDescent="0.2">
      <c r="A350">
        <f t="shared" si="37"/>
        <v>2019</v>
      </c>
      <c r="B350">
        <f t="shared" si="38"/>
        <v>1</v>
      </c>
      <c r="C350" s="270">
        <v>251.71199999999999</v>
      </c>
      <c r="D350" s="1">
        <f t="shared" si="32"/>
        <v>1.9757613814756669</v>
      </c>
      <c r="E350" s="140">
        <f t="shared" si="35"/>
        <v>1.5512351381991252E-2</v>
      </c>
      <c r="F350" s="107"/>
      <c r="G350" s="107"/>
      <c r="H350" s="107"/>
      <c r="I350" s="227">
        <f t="shared" si="33"/>
        <v>251.71199999999999</v>
      </c>
      <c r="J350" s="252">
        <f t="shared" si="34"/>
        <v>1.9757613814756669</v>
      </c>
      <c r="K350" s="140">
        <f t="shared" si="36"/>
        <v>1.5512351381991252E-2</v>
      </c>
      <c r="L350" s="108"/>
      <c r="O350" s="2"/>
    </row>
    <row r="351" spans="1:19" x14ac:dyDescent="0.2">
      <c r="A351">
        <f t="shared" si="37"/>
        <v>2019</v>
      </c>
      <c r="B351">
        <f t="shared" si="38"/>
        <v>2</v>
      </c>
      <c r="C351" s="270">
        <v>252.77600000000001</v>
      </c>
      <c r="D351" s="1">
        <f t="shared" si="32"/>
        <v>1.9841130298273155</v>
      </c>
      <c r="E351" s="140">
        <f t="shared" si="35"/>
        <v>1.5201352659333089E-2</v>
      </c>
      <c r="F351" s="107"/>
      <c r="G351" s="107"/>
      <c r="H351" s="107"/>
      <c r="I351" s="227">
        <f t="shared" si="33"/>
        <v>252.77600000000001</v>
      </c>
      <c r="J351" s="252">
        <f t="shared" si="34"/>
        <v>1.9841130298273155</v>
      </c>
      <c r="K351" s="140">
        <f t="shared" si="36"/>
        <v>1.5201352659333089E-2</v>
      </c>
      <c r="L351" s="108"/>
      <c r="O351" s="2"/>
    </row>
    <row r="352" spans="1:19" x14ac:dyDescent="0.2">
      <c r="A352">
        <f t="shared" si="37"/>
        <v>2019</v>
      </c>
      <c r="B352">
        <f t="shared" si="38"/>
        <v>3</v>
      </c>
      <c r="C352" s="270">
        <v>254.202</v>
      </c>
      <c r="D352" s="1">
        <f t="shared" si="32"/>
        <v>1.9953061224489794</v>
      </c>
      <c r="E352" s="140">
        <f t="shared" si="35"/>
        <v>1.8625227405691724E-2</v>
      </c>
      <c r="G352" s="211"/>
      <c r="H352" s="211"/>
      <c r="I352" s="227">
        <f t="shared" si="33"/>
        <v>254.202</v>
      </c>
      <c r="J352" s="252">
        <f t="shared" si="34"/>
        <v>1.9953061224489794</v>
      </c>
      <c r="K352" s="140">
        <f t="shared" si="36"/>
        <v>1.8625227405691724E-2</v>
      </c>
      <c r="L352" s="108"/>
      <c r="O352" s="2"/>
    </row>
    <row r="353" spans="1:15" x14ac:dyDescent="0.2">
      <c r="A353">
        <f t="shared" si="37"/>
        <v>2019</v>
      </c>
      <c r="B353">
        <f t="shared" si="38"/>
        <v>4</v>
      </c>
      <c r="C353" s="270">
        <v>255.548</v>
      </c>
      <c r="D353" s="1">
        <f t="shared" si="32"/>
        <v>2.0058712715855571</v>
      </c>
      <c r="E353" s="140">
        <f t="shared" si="35"/>
        <v>1.9964397755302565E-2</v>
      </c>
      <c r="G353" s="107"/>
      <c r="H353" s="211"/>
      <c r="I353" s="227">
        <f t="shared" si="33"/>
        <v>255.548</v>
      </c>
      <c r="J353" s="252">
        <f t="shared" si="34"/>
        <v>2.0058712715855571</v>
      </c>
      <c r="K353" s="140">
        <f t="shared" si="36"/>
        <v>1.9964397755302565E-2</v>
      </c>
      <c r="L353" s="108"/>
      <c r="O353" s="2"/>
    </row>
    <row r="354" spans="1:15" x14ac:dyDescent="0.2">
      <c r="A354">
        <f t="shared" si="37"/>
        <v>2019</v>
      </c>
      <c r="B354">
        <f t="shared" si="38"/>
        <v>5</v>
      </c>
      <c r="C354" s="270">
        <v>256.09199999999998</v>
      </c>
      <c r="D354" s="1">
        <f t="shared" si="32"/>
        <v>2.0101412872841444</v>
      </c>
      <c r="E354" s="140">
        <f t="shared" si="35"/>
        <v>1.7902284687663972E-2</v>
      </c>
      <c r="F354" s="107"/>
      <c r="G354" s="107"/>
      <c r="H354" s="211"/>
      <c r="I354" s="227">
        <f t="shared" si="33"/>
        <v>256.09199999999998</v>
      </c>
      <c r="J354" s="252">
        <f t="shared" si="34"/>
        <v>2.0101412872841444</v>
      </c>
      <c r="K354" s="140">
        <f t="shared" si="36"/>
        <v>1.7902284687663972E-2</v>
      </c>
      <c r="L354" s="108"/>
      <c r="O354" s="2"/>
    </row>
    <row r="355" spans="1:15" x14ac:dyDescent="0.2">
      <c r="A355">
        <f t="shared" si="37"/>
        <v>2019</v>
      </c>
      <c r="B355">
        <f t="shared" si="38"/>
        <v>6</v>
      </c>
      <c r="C355" s="270">
        <v>256.14299999999997</v>
      </c>
      <c r="D355" s="1">
        <f t="shared" si="32"/>
        <v>2.0105416012558868</v>
      </c>
      <c r="E355" s="140">
        <f t="shared" si="35"/>
        <v>1.6484846560762545E-2</v>
      </c>
      <c r="F355" s="107"/>
      <c r="G355" s="107"/>
      <c r="H355" s="211"/>
      <c r="I355" s="227">
        <f t="shared" si="33"/>
        <v>256.14299999999997</v>
      </c>
      <c r="J355" s="252">
        <f t="shared" si="34"/>
        <v>2.0105416012558868</v>
      </c>
      <c r="K355" s="140">
        <f t="shared" si="36"/>
        <v>1.6484846560762545E-2</v>
      </c>
      <c r="L355" s="108"/>
      <c r="O355" s="2"/>
    </row>
    <row r="356" spans="1:15" x14ac:dyDescent="0.2">
      <c r="A356">
        <f t="shared" si="37"/>
        <v>2019</v>
      </c>
      <c r="B356">
        <f t="shared" si="38"/>
        <v>7</v>
      </c>
      <c r="C356" s="270">
        <v>256.57100000000003</v>
      </c>
      <c r="D356" s="1">
        <f t="shared" si="32"/>
        <v>2.013901098901099</v>
      </c>
      <c r="E356" s="140">
        <f t="shared" si="35"/>
        <v>1.8114648063935146E-2</v>
      </c>
      <c r="F356" s="107"/>
      <c r="G356" s="107"/>
      <c r="H356" s="211"/>
      <c r="I356" s="227">
        <f t="shared" si="33"/>
        <v>256.57100000000003</v>
      </c>
      <c r="J356" s="252">
        <f t="shared" si="34"/>
        <v>2.013901098901099</v>
      </c>
      <c r="K356" s="140">
        <f t="shared" si="36"/>
        <v>1.8114648063935146E-2</v>
      </c>
      <c r="L356" s="108"/>
      <c r="O356" s="2"/>
    </row>
    <row r="357" spans="1:15" x14ac:dyDescent="0.2">
      <c r="A357">
        <f t="shared" si="37"/>
        <v>2019</v>
      </c>
      <c r="B357">
        <f t="shared" si="38"/>
        <v>8</v>
      </c>
      <c r="C357" s="270">
        <v>256.55799999999999</v>
      </c>
      <c r="D357" s="1">
        <f t="shared" si="32"/>
        <v>2.0137990580847722</v>
      </c>
      <c r="E357" s="140">
        <f t="shared" si="35"/>
        <v>1.7497798894291483E-2</v>
      </c>
      <c r="F357" s="107"/>
      <c r="G357" s="107"/>
      <c r="H357" s="211"/>
      <c r="I357" s="227">
        <f t="shared" si="33"/>
        <v>256.55799999999999</v>
      </c>
      <c r="J357" s="252">
        <f t="shared" si="34"/>
        <v>2.0137990580847722</v>
      </c>
      <c r="K357" s="225">
        <f t="shared" si="36"/>
        <v>1.7497798894291483E-2</v>
      </c>
      <c r="L357" s="108"/>
      <c r="O357" s="2"/>
    </row>
    <row r="358" spans="1:15" x14ac:dyDescent="0.2">
      <c r="A358">
        <f t="shared" si="37"/>
        <v>2019</v>
      </c>
      <c r="B358">
        <f t="shared" si="38"/>
        <v>9</v>
      </c>
      <c r="C358" s="270">
        <v>256.75900000000001</v>
      </c>
      <c r="D358" s="1">
        <f t="shared" si="32"/>
        <v>2.0153767660910518</v>
      </c>
      <c r="E358" s="140">
        <f t="shared" si="35"/>
        <v>1.7113045131695204E-2</v>
      </c>
      <c r="F358" s="107"/>
      <c r="G358" s="107"/>
      <c r="H358" s="211"/>
      <c r="I358" s="227">
        <f t="shared" si="33"/>
        <v>256.75900000000001</v>
      </c>
      <c r="J358" s="252">
        <f t="shared" si="34"/>
        <v>2.0153767660910518</v>
      </c>
      <c r="K358" s="225">
        <f t="shared" si="36"/>
        <v>1.7113045131695204E-2</v>
      </c>
      <c r="L358" s="108"/>
      <c r="O358" s="2"/>
    </row>
    <row r="359" spans="1:15" x14ac:dyDescent="0.2">
      <c r="A359">
        <f t="shared" si="37"/>
        <v>2019</v>
      </c>
      <c r="B359">
        <f t="shared" si="38"/>
        <v>10</v>
      </c>
      <c r="C359" s="270">
        <v>257.346</v>
      </c>
      <c r="D359" s="1">
        <f t="shared" si="32"/>
        <v>2.0199843014128729</v>
      </c>
      <c r="E359" s="140">
        <f t="shared" si="35"/>
        <v>1.7640429444213845E-2</v>
      </c>
      <c r="F359" s="107"/>
      <c r="G359" s="107"/>
      <c r="H359" s="211"/>
      <c r="I359" s="227">
        <f t="shared" si="33"/>
        <v>257.346</v>
      </c>
      <c r="J359" s="252">
        <f t="shared" si="34"/>
        <v>2.0199843014128729</v>
      </c>
      <c r="K359" s="225">
        <f t="shared" si="36"/>
        <v>1.7640429444213845E-2</v>
      </c>
      <c r="L359" s="108"/>
      <c r="O359" s="2"/>
    </row>
    <row r="360" spans="1:15" x14ac:dyDescent="0.2">
      <c r="A360">
        <f t="shared" si="37"/>
        <v>2019</v>
      </c>
      <c r="B360">
        <f t="shared" si="38"/>
        <v>11</v>
      </c>
      <c r="C360" s="270">
        <v>257.20800000000003</v>
      </c>
      <c r="D360" s="1">
        <f t="shared" si="32"/>
        <v>2.0189010989010989</v>
      </c>
      <c r="E360" s="140">
        <f t="shared" si="35"/>
        <v>2.0512779818916194E-2</v>
      </c>
      <c r="F360" s="107"/>
      <c r="G360" s="107"/>
      <c r="H360" s="211"/>
      <c r="I360" s="227">
        <f t="shared" si="33"/>
        <v>257.20800000000003</v>
      </c>
      <c r="J360" s="252">
        <f t="shared" si="34"/>
        <v>2.0189010989010989</v>
      </c>
      <c r="K360" s="225">
        <f t="shared" si="36"/>
        <v>2.0512779818916194E-2</v>
      </c>
      <c r="L360" s="108"/>
      <c r="O360" s="2"/>
    </row>
    <row r="361" spans="1:15" x14ac:dyDescent="0.2">
      <c r="A361">
        <f t="shared" si="37"/>
        <v>2019</v>
      </c>
      <c r="B361">
        <f t="shared" si="38"/>
        <v>12</v>
      </c>
      <c r="C361" s="270">
        <v>256.97399999999999</v>
      </c>
      <c r="D361" s="1">
        <f t="shared" si="32"/>
        <v>2.0170643642072212</v>
      </c>
      <c r="E361" s="140">
        <f t="shared" si="35"/>
        <v>2.2851297401217163E-2</v>
      </c>
      <c r="F361" s="107"/>
      <c r="G361" s="107"/>
      <c r="H361" s="211"/>
      <c r="I361" s="227">
        <f t="shared" si="33"/>
        <v>256.97399999999999</v>
      </c>
      <c r="J361" s="252">
        <f t="shared" si="34"/>
        <v>2.0170643642072212</v>
      </c>
      <c r="K361" s="225">
        <f t="shared" si="36"/>
        <v>2.2851297401217163E-2</v>
      </c>
      <c r="L361" s="108"/>
      <c r="O361" s="2"/>
    </row>
    <row r="362" spans="1:15" x14ac:dyDescent="0.2">
      <c r="A362">
        <f t="shared" si="37"/>
        <v>2020</v>
      </c>
      <c r="B362">
        <f t="shared" si="38"/>
        <v>1</v>
      </c>
      <c r="C362" s="270">
        <v>257.971</v>
      </c>
      <c r="D362" s="1">
        <f t="shared" si="32"/>
        <v>2.02489010989011</v>
      </c>
      <c r="E362" s="140">
        <f t="shared" si="35"/>
        <v>2.4865719552504606E-2</v>
      </c>
      <c r="F362" s="107"/>
      <c r="G362" s="107"/>
      <c r="H362" s="211"/>
      <c r="I362" s="227">
        <f t="shared" si="33"/>
        <v>257.971</v>
      </c>
      <c r="J362" s="252">
        <f t="shared" si="34"/>
        <v>2.02489010989011</v>
      </c>
      <c r="K362" s="225">
        <f t="shared" si="36"/>
        <v>2.4865719552504606E-2</v>
      </c>
      <c r="L362" s="108"/>
      <c r="O362" s="2"/>
    </row>
    <row r="363" spans="1:15" x14ac:dyDescent="0.2">
      <c r="A363">
        <f t="shared" si="37"/>
        <v>2020</v>
      </c>
      <c r="B363">
        <f t="shared" si="38"/>
        <v>2</v>
      </c>
      <c r="C363" s="270">
        <v>258.678</v>
      </c>
      <c r="D363" s="1">
        <f t="shared" si="32"/>
        <v>2.0304395604395604</v>
      </c>
      <c r="E363" s="271">
        <f t="shared" si="35"/>
        <v>2.3348735639459495E-2</v>
      </c>
      <c r="F363" s="107"/>
      <c r="G363" s="107"/>
      <c r="H363" s="211"/>
      <c r="I363" s="227">
        <f t="shared" si="33"/>
        <v>258.678</v>
      </c>
      <c r="J363" s="252">
        <f t="shared" si="34"/>
        <v>2.0304395604395604</v>
      </c>
      <c r="K363" s="225">
        <f t="shared" si="36"/>
        <v>2.3348735639459495E-2</v>
      </c>
      <c r="L363" s="108"/>
      <c r="O363" s="2"/>
    </row>
    <row r="364" spans="1:15" x14ac:dyDescent="0.2">
      <c r="A364">
        <f t="shared" si="37"/>
        <v>2020</v>
      </c>
      <c r="B364">
        <f t="shared" si="38"/>
        <v>3</v>
      </c>
      <c r="C364" s="270">
        <v>258.11500000000001</v>
      </c>
      <c r="D364" s="1">
        <f t="shared" si="32"/>
        <v>2.0260204081632653</v>
      </c>
      <c r="E364" s="271">
        <f t="shared" si="35"/>
        <v>1.5393269919198094E-2</v>
      </c>
      <c r="F364" s="107"/>
      <c r="G364" s="107"/>
      <c r="H364" s="211"/>
      <c r="I364" s="227">
        <f t="shared" si="33"/>
        <v>258.11500000000001</v>
      </c>
      <c r="J364" s="252">
        <f t="shared" si="34"/>
        <v>2.0260204081632653</v>
      </c>
      <c r="K364" s="225">
        <f t="shared" si="36"/>
        <v>1.5393269919198094E-2</v>
      </c>
      <c r="L364" s="108"/>
      <c r="O364" s="2"/>
    </row>
    <row r="365" spans="1:15" x14ac:dyDescent="0.2">
      <c r="A365">
        <f t="shared" si="37"/>
        <v>2020</v>
      </c>
      <c r="B365">
        <f t="shared" si="38"/>
        <v>4</v>
      </c>
      <c r="C365" s="270">
        <v>256.38900000000001</v>
      </c>
      <c r="D365" s="1">
        <f t="shared" si="32"/>
        <v>2.0124725274725273</v>
      </c>
      <c r="E365" s="271">
        <f t="shared" si="35"/>
        <v>3.290966863368272E-3</v>
      </c>
      <c r="G365" s="107"/>
      <c r="H365" s="211"/>
      <c r="I365" s="227">
        <f t="shared" si="33"/>
        <v>256.38900000000001</v>
      </c>
      <c r="J365" s="252">
        <f t="shared" si="34"/>
        <v>2.0124725274725273</v>
      </c>
      <c r="K365" s="225">
        <f t="shared" si="36"/>
        <v>3.290966863368272E-3</v>
      </c>
      <c r="L365" s="108"/>
      <c r="O365" s="2"/>
    </row>
    <row r="366" spans="1:15" x14ac:dyDescent="0.2">
      <c r="A366">
        <f t="shared" si="37"/>
        <v>2020</v>
      </c>
      <c r="B366">
        <f t="shared" si="38"/>
        <v>5</v>
      </c>
      <c r="C366" s="270">
        <v>256.39400000000001</v>
      </c>
      <c r="D366" s="1">
        <f t="shared" si="32"/>
        <v>2.0125117739403455</v>
      </c>
      <c r="E366" s="271">
        <f t="shared" si="35"/>
        <v>1.1792637021070806E-3</v>
      </c>
      <c r="G366" s="107"/>
      <c r="H366" s="211"/>
      <c r="I366" s="227">
        <f t="shared" si="33"/>
        <v>256.39400000000001</v>
      </c>
      <c r="J366" s="252">
        <f t="shared" si="34"/>
        <v>2.0125117739403455</v>
      </c>
      <c r="K366" s="225">
        <f t="shared" si="36"/>
        <v>1.1792637021070806E-3</v>
      </c>
      <c r="L366" s="108"/>
      <c r="O366" s="2"/>
    </row>
    <row r="367" spans="1:15" x14ac:dyDescent="0.2">
      <c r="A367">
        <f t="shared" si="37"/>
        <v>2020</v>
      </c>
      <c r="B367">
        <f t="shared" si="38"/>
        <v>6</v>
      </c>
      <c r="C367" s="270">
        <v>257.79700000000003</v>
      </c>
      <c r="D367" s="1">
        <f t="shared" si="32"/>
        <v>2.0235243328100472</v>
      </c>
      <c r="E367" s="225">
        <f t="shared" si="35"/>
        <v>6.4573304755548566E-3</v>
      </c>
      <c r="F367" s="107"/>
      <c r="G367" s="107"/>
      <c r="H367" s="211"/>
      <c r="I367" s="227">
        <f t="shared" si="33"/>
        <v>257.79700000000003</v>
      </c>
      <c r="J367" s="252">
        <f t="shared" si="34"/>
        <v>2.0235243328100472</v>
      </c>
      <c r="K367" s="225">
        <f t="shared" si="36"/>
        <v>6.4573304755548566E-3</v>
      </c>
      <c r="L367" s="108"/>
      <c r="O367" s="2"/>
    </row>
    <row r="368" spans="1:15" x14ac:dyDescent="0.2">
      <c r="A368">
        <f t="shared" si="37"/>
        <v>2020</v>
      </c>
      <c r="B368">
        <f t="shared" si="38"/>
        <v>7</v>
      </c>
      <c r="C368" s="270">
        <v>259.101</v>
      </c>
      <c r="D368" s="1">
        <f t="shared" si="32"/>
        <v>2.0337598116169544</v>
      </c>
      <c r="E368" s="225">
        <f t="shared" si="35"/>
        <v>9.8608182530370847E-3</v>
      </c>
      <c r="F368" s="107"/>
      <c r="G368" s="107"/>
      <c r="H368" s="211"/>
      <c r="I368" s="227">
        <f t="shared" si="33"/>
        <v>259.101</v>
      </c>
      <c r="J368" s="252">
        <f t="shared" si="34"/>
        <v>2.0337598116169544</v>
      </c>
      <c r="K368" s="225">
        <f t="shared" si="36"/>
        <v>9.8608182530370847E-3</v>
      </c>
      <c r="L368" s="108"/>
      <c r="O368" s="2"/>
    </row>
    <row r="369" spans="1:17" x14ac:dyDescent="0.2">
      <c r="A369">
        <f t="shared" si="37"/>
        <v>2020</v>
      </c>
      <c r="B369">
        <f t="shared" si="38"/>
        <v>8</v>
      </c>
      <c r="C369" s="270">
        <v>259.91800000000001</v>
      </c>
      <c r="D369" s="1">
        <f t="shared" si="32"/>
        <v>2.0401726844583985</v>
      </c>
      <c r="E369" s="225">
        <f t="shared" si="35"/>
        <v>1.3096453823307153E-2</v>
      </c>
      <c r="F369" s="107"/>
      <c r="G369" s="107"/>
      <c r="H369" s="211"/>
      <c r="I369" s="227">
        <f t="shared" si="33"/>
        <v>259.91800000000001</v>
      </c>
      <c r="J369" s="252">
        <f t="shared" si="34"/>
        <v>2.0401726844583985</v>
      </c>
      <c r="K369" s="225">
        <f t="shared" si="36"/>
        <v>1.3096453823307153E-2</v>
      </c>
      <c r="L369" s="108"/>
      <c r="O369" s="2"/>
    </row>
    <row r="370" spans="1:17" x14ac:dyDescent="0.2">
      <c r="A370">
        <f t="shared" si="37"/>
        <v>2020</v>
      </c>
      <c r="B370">
        <f t="shared" si="38"/>
        <v>9</v>
      </c>
      <c r="C370" s="270">
        <v>260.27999999999997</v>
      </c>
      <c r="D370" s="1">
        <f t="shared" si="32"/>
        <v>2.043014128728414</v>
      </c>
      <c r="E370" s="225">
        <f t="shared" si="35"/>
        <v>1.3713248610564666E-2</v>
      </c>
      <c r="F370" s="107"/>
      <c r="G370" s="107"/>
      <c r="H370" s="211"/>
      <c r="I370" s="227">
        <f t="shared" si="33"/>
        <v>260.27999999999997</v>
      </c>
      <c r="J370" s="252">
        <f t="shared" si="34"/>
        <v>2.043014128728414</v>
      </c>
      <c r="K370" s="225">
        <f t="shared" si="36"/>
        <v>1.3713248610564666E-2</v>
      </c>
      <c r="L370" s="108"/>
      <c r="O370" s="2"/>
    </row>
    <row r="371" spans="1:17" x14ac:dyDescent="0.2">
      <c r="A371">
        <f t="shared" si="37"/>
        <v>2020</v>
      </c>
      <c r="B371">
        <f t="shared" si="38"/>
        <v>10</v>
      </c>
      <c r="C371" s="270">
        <v>260.38799999999998</v>
      </c>
      <c r="D371" s="1">
        <f t="shared" si="32"/>
        <v>2.0438618524332806</v>
      </c>
      <c r="E371" s="225">
        <f t="shared" si="35"/>
        <v>1.1820661677274913E-2</v>
      </c>
      <c r="F371" s="107"/>
      <c r="G371" s="107"/>
      <c r="H371" s="211"/>
      <c r="I371" s="227">
        <f t="shared" si="33"/>
        <v>260.38799999999998</v>
      </c>
      <c r="J371" s="252">
        <f t="shared" si="34"/>
        <v>2.0438618524332806</v>
      </c>
      <c r="K371" s="225">
        <f t="shared" si="36"/>
        <v>1.1820661677274913E-2</v>
      </c>
      <c r="L371" s="108"/>
      <c r="O371" s="2"/>
    </row>
    <row r="372" spans="1:17" x14ac:dyDescent="0.2">
      <c r="A372">
        <f t="shared" si="37"/>
        <v>2020</v>
      </c>
      <c r="B372">
        <f t="shared" si="38"/>
        <v>11</v>
      </c>
      <c r="C372" s="270">
        <v>260.22899999999998</v>
      </c>
      <c r="D372" s="1">
        <f t="shared" si="32"/>
        <v>2.0426138147566717</v>
      </c>
      <c r="E372" s="225">
        <f t="shared" si="35"/>
        <v>1.1745357842679605E-2</v>
      </c>
      <c r="F372" s="107"/>
      <c r="G372" s="107"/>
      <c r="H372" s="211"/>
      <c r="I372" s="227">
        <f t="shared" si="33"/>
        <v>260.22899999999998</v>
      </c>
      <c r="J372" s="252">
        <f t="shared" si="34"/>
        <v>2.0426138147566717</v>
      </c>
      <c r="K372" s="225">
        <f t="shared" si="36"/>
        <v>1.1745357842679605E-2</v>
      </c>
      <c r="L372" s="108"/>
      <c r="O372" s="2"/>
    </row>
    <row r="373" spans="1:17" x14ac:dyDescent="0.2">
      <c r="A373">
        <f t="shared" si="37"/>
        <v>2020</v>
      </c>
      <c r="B373">
        <f t="shared" si="38"/>
        <v>12</v>
      </c>
      <c r="C373" s="270">
        <v>260.47399999999999</v>
      </c>
      <c r="D373" s="1">
        <f t="shared" si="32"/>
        <v>2.0445368916797486</v>
      </c>
      <c r="E373" s="225">
        <f t="shared" si="35"/>
        <v>1.3620054947193205E-2</v>
      </c>
      <c r="F373" s="107"/>
      <c r="G373" s="107"/>
      <c r="H373" s="107"/>
      <c r="I373" s="227">
        <f t="shared" si="33"/>
        <v>260.47399999999999</v>
      </c>
      <c r="J373" s="252">
        <f t="shared" si="34"/>
        <v>2.0445368916797486</v>
      </c>
      <c r="K373" s="225">
        <f t="shared" si="36"/>
        <v>1.3620054947193205E-2</v>
      </c>
      <c r="L373" s="108"/>
      <c r="O373" s="2"/>
    </row>
    <row r="374" spans="1:17" x14ac:dyDescent="0.2">
      <c r="A374">
        <f t="shared" si="37"/>
        <v>2021</v>
      </c>
      <c r="B374">
        <f t="shared" si="38"/>
        <v>1</v>
      </c>
      <c r="C374" s="270">
        <v>261.58199999999999</v>
      </c>
      <c r="D374" s="1">
        <f t="shared" si="32"/>
        <v>2.0532339089481946</v>
      </c>
      <c r="E374" s="225">
        <f t="shared" si="35"/>
        <v>1.3997697415600863E-2</v>
      </c>
      <c r="F374" s="107"/>
      <c r="G374" s="107"/>
      <c r="H374" s="107"/>
      <c r="I374" s="227">
        <f t="shared" si="33"/>
        <v>261.58199999999999</v>
      </c>
      <c r="J374" s="252">
        <f t="shared" si="34"/>
        <v>2.0532339089481946</v>
      </c>
      <c r="K374" s="225">
        <f t="shared" si="36"/>
        <v>1.3997697415600863E-2</v>
      </c>
      <c r="L374" s="108"/>
      <c r="O374" s="2"/>
    </row>
    <row r="375" spans="1:17" x14ac:dyDescent="0.2">
      <c r="A375">
        <f t="shared" si="37"/>
        <v>2021</v>
      </c>
      <c r="B375">
        <f t="shared" si="38"/>
        <v>2</v>
      </c>
      <c r="C375" s="270">
        <v>263.01400000000001</v>
      </c>
      <c r="D375" s="1">
        <f t="shared" si="32"/>
        <v>2.0644740973312401</v>
      </c>
      <c r="E375" s="225">
        <f t="shared" si="35"/>
        <v>1.6762152173745104E-2</v>
      </c>
      <c r="F375" s="107"/>
      <c r="G375" s="107"/>
      <c r="H375" s="107"/>
      <c r="I375" s="227">
        <f t="shared" si="33"/>
        <v>263.01400000000001</v>
      </c>
      <c r="J375" s="252">
        <f t="shared" si="34"/>
        <v>2.0644740973312401</v>
      </c>
      <c r="K375" s="225">
        <f t="shared" si="36"/>
        <v>1.6762152173745104E-2</v>
      </c>
      <c r="L375" s="108"/>
      <c r="O375" s="2"/>
    </row>
    <row r="376" spans="1:17" x14ac:dyDescent="0.2">
      <c r="A376">
        <f t="shared" si="37"/>
        <v>2021</v>
      </c>
      <c r="B376">
        <f t="shared" si="38"/>
        <v>3</v>
      </c>
      <c r="C376" s="270">
        <v>264.87700000000001</v>
      </c>
      <c r="D376" s="1">
        <f t="shared" si="32"/>
        <v>2.0790973312401886</v>
      </c>
      <c r="E376" s="225">
        <f t="shared" si="35"/>
        <v>2.6197625089591892E-2</v>
      </c>
      <c r="F376" s="107"/>
      <c r="G376" s="107"/>
      <c r="H376" s="107"/>
      <c r="I376" s="227">
        <f t="shared" si="33"/>
        <v>264.87700000000001</v>
      </c>
      <c r="J376" s="252">
        <f t="shared" si="34"/>
        <v>2.0790973312401886</v>
      </c>
      <c r="K376" s="225">
        <f t="shared" si="36"/>
        <v>2.6197625089591892E-2</v>
      </c>
      <c r="L376" s="108"/>
      <c r="O376" s="2"/>
      <c r="Q376" s="48" t="s">
        <v>243</v>
      </c>
    </row>
    <row r="377" spans="1:17" x14ac:dyDescent="0.2">
      <c r="A377">
        <f t="shared" si="37"/>
        <v>2021</v>
      </c>
      <c r="B377">
        <f t="shared" si="38"/>
        <v>4</v>
      </c>
      <c r="C377" s="270">
        <v>267.05399999999997</v>
      </c>
      <c r="D377" s="1">
        <f t="shared" si="32"/>
        <v>2.0961852433281001</v>
      </c>
      <c r="E377" s="225">
        <f t="shared" si="35"/>
        <v>4.1596948387021104E-2</v>
      </c>
      <c r="F377" s="107"/>
      <c r="G377" s="107"/>
      <c r="H377" s="107"/>
      <c r="I377" s="227">
        <f t="shared" si="33"/>
        <v>267.05399999999997</v>
      </c>
      <c r="J377" s="252">
        <f t="shared" si="34"/>
        <v>2.0961852433281001</v>
      </c>
      <c r="K377" s="225">
        <f t="shared" si="36"/>
        <v>4.1596948387021104E-2</v>
      </c>
      <c r="L377" s="108"/>
      <c r="O377" s="2"/>
      <c r="Q377" s="45" t="s">
        <v>321</v>
      </c>
    </row>
    <row r="378" spans="1:17" x14ac:dyDescent="0.2">
      <c r="A378">
        <f t="shared" si="37"/>
        <v>2021</v>
      </c>
      <c r="B378">
        <f t="shared" si="38"/>
        <v>5</v>
      </c>
      <c r="C378" s="270">
        <v>269.19499999999999</v>
      </c>
      <c r="D378" s="1">
        <f t="shared" si="32"/>
        <v>2.1129905808477236</v>
      </c>
      <c r="E378" s="225">
        <f t="shared" si="35"/>
        <v>4.9927065375944712E-2</v>
      </c>
      <c r="F378" s="107"/>
      <c r="G378" s="107"/>
      <c r="H378" s="107"/>
      <c r="I378" s="227">
        <f t="shared" si="33"/>
        <v>269.19499999999999</v>
      </c>
      <c r="J378" s="252">
        <f t="shared" si="34"/>
        <v>2.1129905808477236</v>
      </c>
      <c r="K378" s="225">
        <f t="shared" si="36"/>
        <v>4.9927065375944712E-2</v>
      </c>
      <c r="L378" s="108"/>
      <c r="O378" s="2"/>
    </row>
    <row r="379" spans="1:17" x14ac:dyDescent="0.2">
      <c r="A379">
        <f t="shared" si="37"/>
        <v>2021</v>
      </c>
      <c r="B379">
        <f t="shared" si="38"/>
        <v>6</v>
      </c>
      <c r="C379" s="270">
        <v>271.69600000000003</v>
      </c>
      <c r="D379" s="1">
        <f t="shared" si="32"/>
        <v>2.1326216640502356</v>
      </c>
      <c r="E379" s="225">
        <f t="shared" si="35"/>
        <v>5.3914514133213354E-2</v>
      </c>
      <c r="F379" s="107"/>
      <c r="G379" s="107"/>
      <c r="H379" s="107"/>
      <c r="I379" s="227">
        <f t="shared" si="33"/>
        <v>271.69600000000003</v>
      </c>
      <c r="J379" s="252">
        <f t="shared" si="34"/>
        <v>2.1326216640502356</v>
      </c>
      <c r="K379" s="225">
        <f t="shared" si="36"/>
        <v>5.3914514133213354E-2</v>
      </c>
      <c r="L379" s="108"/>
      <c r="O379" s="2"/>
    </row>
    <row r="380" spans="1:17" x14ac:dyDescent="0.2">
      <c r="A380">
        <f t="shared" si="37"/>
        <v>2021</v>
      </c>
      <c r="B380">
        <f t="shared" si="38"/>
        <v>7</v>
      </c>
      <c r="C380" s="270">
        <v>273.00299999999999</v>
      </c>
      <c r="D380" s="1">
        <f t="shared" si="32"/>
        <v>2.1428806907378335</v>
      </c>
      <c r="E380" s="225">
        <f t="shared" si="35"/>
        <v>5.3654752393853977E-2</v>
      </c>
      <c r="F380" s="107"/>
      <c r="G380" s="107"/>
      <c r="H380" s="107"/>
      <c r="I380" s="227">
        <f t="shared" si="33"/>
        <v>273.00299999999999</v>
      </c>
      <c r="J380" s="252">
        <f t="shared" si="34"/>
        <v>2.1428806907378335</v>
      </c>
      <c r="K380" s="225">
        <f t="shared" si="36"/>
        <v>5.3654752393853977E-2</v>
      </c>
      <c r="L380" s="108"/>
      <c r="O380" s="2"/>
    </row>
    <row r="381" spans="1:17" x14ac:dyDescent="0.2">
      <c r="A381">
        <f t="shared" si="37"/>
        <v>2021</v>
      </c>
      <c r="B381">
        <f t="shared" si="38"/>
        <v>8</v>
      </c>
      <c r="C381" s="270">
        <v>273.56700000000001</v>
      </c>
      <c r="D381" s="1">
        <f t="shared" si="32"/>
        <v>2.1473076923076921</v>
      </c>
      <c r="E381" s="225">
        <f t="shared" si="35"/>
        <v>5.2512715548749922E-2</v>
      </c>
      <c r="F381" s="107"/>
      <c r="G381" s="107"/>
      <c r="H381" s="107"/>
      <c r="I381" s="227">
        <f t="shared" si="33"/>
        <v>273.56700000000001</v>
      </c>
      <c r="J381" s="252">
        <f t="shared" si="34"/>
        <v>2.1473076923076921</v>
      </c>
      <c r="K381" s="225">
        <f t="shared" si="36"/>
        <v>5.2512715548749922E-2</v>
      </c>
      <c r="L381" s="108"/>
      <c r="O381" s="2"/>
    </row>
    <row r="382" spans="1:17" x14ac:dyDescent="0.2">
      <c r="A382">
        <f t="shared" si="37"/>
        <v>2021</v>
      </c>
      <c r="B382">
        <f t="shared" si="38"/>
        <v>9</v>
      </c>
      <c r="C382" s="270">
        <v>274.31</v>
      </c>
      <c r="D382" s="1">
        <f t="shared" si="32"/>
        <v>2.1531397174254314</v>
      </c>
      <c r="E382" s="225">
        <f t="shared" si="35"/>
        <v>5.3903488550791634E-2</v>
      </c>
      <c r="F382" s="107"/>
      <c r="G382" s="107"/>
      <c r="H382" s="107"/>
      <c r="I382" s="227">
        <f t="shared" si="33"/>
        <v>274.31</v>
      </c>
      <c r="J382" s="252">
        <f t="shared" si="34"/>
        <v>2.1531397174254314</v>
      </c>
      <c r="K382" s="225">
        <f t="shared" si="36"/>
        <v>5.3903488550791634E-2</v>
      </c>
      <c r="L382" s="108"/>
      <c r="O382" s="2"/>
    </row>
    <row r="383" spans="1:17" x14ac:dyDescent="0.2">
      <c r="A383">
        <f t="shared" si="37"/>
        <v>2021</v>
      </c>
      <c r="B383">
        <f t="shared" si="38"/>
        <v>10</v>
      </c>
      <c r="C383" s="270">
        <v>276.589</v>
      </c>
      <c r="D383" s="1">
        <f t="shared" si="32"/>
        <v>2.1710282574568289</v>
      </c>
      <c r="E383" s="225">
        <f t="shared" si="35"/>
        <v>6.2218689033288976E-2</v>
      </c>
      <c r="F383" s="107"/>
      <c r="G383" s="107"/>
      <c r="H383" s="107"/>
      <c r="I383" s="227">
        <f t="shared" si="33"/>
        <v>276.589</v>
      </c>
      <c r="J383" s="252">
        <f t="shared" si="34"/>
        <v>2.1710282574568289</v>
      </c>
      <c r="K383" s="225">
        <f t="shared" si="36"/>
        <v>6.2218689033288976E-2</v>
      </c>
      <c r="L383" s="108"/>
      <c r="O383" s="2"/>
    </row>
    <row r="384" spans="1:17" x14ac:dyDescent="0.2">
      <c r="A384">
        <f t="shared" si="37"/>
        <v>2021</v>
      </c>
      <c r="B384">
        <f t="shared" si="38"/>
        <v>11</v>
      </c>
      <c r="C384" s="270">
        <v>277.94799999999998</v>
      </c>
      <c r="D384" s="1">
        <f t="shared" si="32"/>
        <v>2.1816954474097328</v>
      </c>
      <c r="E384" s="225">
        <f t="shared" si="35"/>
        <v>6.8090028398064772E-2</v>
      </c>
      <c r="F384" s="107"/>
      <c r="G384" s="107"/>
      <c r="H384" s="107"/>
      <c r="I384" s="227">
        <f t="shared" si="33"/>
        <v>277.94799999999998</v>
      </c>
      <c r="J384" s="252">
        <f t="shared" si="34"/>
        <v>2.1816954474097328</v>
      </c>
      <c r="K384" s="225">
        <f t="shared" si="36"/>
        <v>6.8090028398064772E-2</v>
      </c>
      <c r="L384" s="108"/>
      <c r="O384" s="2"/>
    </row>
    <row r="385" spans="1:15" x14ac:dyDescent="0.2">
      <c r="A385">
        <f t="shared" si="37"/>
        <v>2021</v>
      </c>
      <c r="B385">
        <f t="shared" si="38"/>
        <v>12</v>
      </c>
      <c r="C385" s="270">
        <v>278.80200000000002</v>
      </c>
      <c r="D385" s="1">
        <f t="shared" si="32"/>
        <v>2.1883987441130297</v>
      </c>
      <c r="E385" s="225">
        <f t="shared" si="35"/>
        <v>7.0364028655451438E-2</v>
      </c>
      <c r="F385" s="107"/>
      <c r="G385" s="107"/>
      <c r="H385" s="107"/>
      <c r="I385" s="227">
        <f t="shared" si="33"/>
        <v>278.80200000000002</v>
      </c>
      <c r="J385" s="252">
        <f t="shared" si="34"/>
        <v>2.1883987441130297</v>
      </c>
      <c r="K385" s="225">
        <f t="shared" si="36"/>
        <v>7.0364028655451438E-2</v>
      </c>
      <c r="L385" s="108"/>
      <c r="O385" s="2"/>
    </row>
    <row r="386" spans="1:15" x14ac:dyDescent="0.2">
      <c r="A386">
        <f t="shared" si="37"/>
        <v>2022</v>
      </c>
      <c r="B386">
        <f t="shared" si="38"/>
        <v>1</v>
      </c>
      <c r="C386" s="270">
        <v>281.14800000000002</v>
      </c>
      <c r="D386" s="1">
        <f t="shared" ref="D386:D388" si="39">C386/$C$2</f>
        <v>2.2068131868131871</v>
      </c>
      <c r="E386" s="225">
        <f t="shared" si="35"/>
        <v>7.4798724682891171E-2</v>
      </c>
      <c r="F386" s="107"/>
      <c r="G386" s="107"/>
      <c r="H386" s="107"/>
      <c r="I386" s="227">
        <f t="shared" si="33"/>
        <v>281.14800000000002</v>
      </c>
      <c r="J386" s="252">
        <f t="shared" si="34"/>
        <v>2.2068131868131871</v>
      </c>
      <c r="K386" s="225">
        <f t="shared" si="36"/>
        <v>7.4798724682891171E-2</v>
      </c>
      <c r="L386" s="108"/>
      <c r="O386" s="2"/>
    </row>
    <row r="387" spans="1:15" x14ac:dyDescent="0.2">
      <c r="A387">
        <f t="shared" si="37"/>
        <v>2022</v>
      </c>
      <c r="B387">
        <f t="shared" si="38"/>
        <v>2</v>
      </c>
      <c r="C387" s="270">
        <v>283.71600000000001</v>
      </c>
      <c r="D387" s="1">
        <f t="shared" si="39"/>
        <v>2.2269701726844584</v>
      </c>
      <c r="E387" s="225">
        <f t="shared" si="35"/>
        <v>7.8710638977392833E-2</v>
      </c>
      <c r="F387" s="107"/>
      <c r="G387" s="107"/>
      <c r="H387" s="107"/>
      <c r="I387" s="227">
        <f t="shared" ref="I387:I450" si="40">C387</f>
        <v>283.71600000000001</v>
      </c>
      <c r="J387" s="252">
        <f t="shared" ref="J387:J450" si="41">I387/$I$2</f>
        <v>2.2269701726844584</v>
      </c>
      <c r="K387" s="225">
        <f t="shared" si="36"/>
        <v>7.8710638977392833E-2</v>
      </c>
      <c r="L387" s="108"/>
      <c r="O387" s="2"/>
    </row>
    <row r="388" spans="1:15" ht="13.5" thickBot="1" x14ac:dyDescent="0.25">
      <c r="A388" s="20">
        <f t="shared" si="37"/>
        <v>2022</v>
      </c>
      <c r="B388" s="20">
        <f t="shared" si="38"/>
        <v>3</v>
      </c>
      <c r="C388" s="272">
        <v>287.50400000000002</v>
      </c>
      <c r="D388" s="21">
        <f t="shared" si="39"/>
        <v>2.2567032967032969</v>
      </c>
      <c r="E388" s="381">
        <f t="shared" si="35"/>
        <v>8.5424555548424319E-2</v>
      </c>
      <c r="F388" s="107"/>
      <c r="G388" s="107"/>
      <c r="H388" s="382"/>
      <c r="I388" s="383">
        <f t="shared" si="40"/>
        <v>287.50400000000002</v>
      </c>
      <c r="J388" s="384">
        <f t="shared" si="41"/>
        <v>2.2567032967032969</v>
      </c>
      <c r="K388" s="385">
        <f t="shared" si="36"/>
        <v>8.5424555548424319E-2</v>
      </c>
      <c r="L388" s="108"/>
      <c r="M388" s="45" t="s">
        <v>320</v>
      </c>
      <c r="O388" s="2"/>
    </row>
    <row r="389" spans="1:15" x14ac:dyDescent="0.2">
      <c r="A389">
        <f t="shared" si="37"/>
        <v>2022</v>
      </c>
      <c r="B389">
        <f t="shared" si="38"/>
        <v>4</v>
      </c>
      <c r="C389" s="270">
        <v>289.10899999999998</v>
      </c>
      <c r="D389" s="132">
        <f t="shared" ref="D389:D449" si="42">C389/$C$2</f>
        <v>2.2693014128728413</v>
      </c>
      <c r="E389" s="140">
        <f t="shared" si="35"/>
        <v>8.258629340882373E-2</v>
      </c>
      <c r="F389" s="107"/>
      <c r="G389" s="107"/>
      <c r="H389" s="107"/>
      <c r="I389" s="227">
        <f t="shared" si="40"/>
        <v>289.10899999999998</v>
      </c>
      <c r="J389" s="252">
        <f t="shared" si="41"/>
        <v>2.2693014128728413</v>
      </c>
      <c r="K389" s="140">
        <f t="shared" si="36"/>
        <v>8.258629340882373E-2</v>
      </c>
      <c r="L389" s="108"/>
      <c r="N389" s="5"/>
      <c r="O389" s="2"/>
    </row>
    <row r="390" spans="1:15" x14ac:dyDescent="0.2">
      <c r="A390">
        <f t="shared" si="37"/>
        <v>2022</v>
      </c>
      <c r="B390">
        <f t="shared" si="38"/>
        <v>5</v>
      </c>
      <c r="C390" s="270">
        <v>292.29599999999999</v>
      </c>
      <c r="D390" s="132">
        <f t="shared" si="42"/>
        <v>2.2943171114599683</v>
      </c>
      <c r="E390" s="140">
        <f t="shared" si="35"/>
        <v>8.5815115436765232E-2</v>
      </c>
      <c r="F390" s="107"/>
      <c r="G390" s="107"/>
      <c r="H390" s="107"/>
      <c r="I390" s="227">
        <f t="shared" si="40"/>
        <v>292.29599999999999</v>
      </c>
      <c r="J390" s="252">
        <f t="shared" si="41"/>
        <v>2.2943171114599683</v>
      </c>
      <c r="K390" s="140">
        <f t="shared" si="36"/>
        <v>8.5815115436765232E-2</v>
      </c>
      <c r="L390" s="108"/>
      <c r="N390" s="5"/>
      <c r="O390" s="2"/>
    </row>
    <row r="391" spans="1:15" x14ac:dyDescent="0.2">
      <c r="A391">
        <f t="shared" si="37"/>
        <v>2022</v>
      </c>
      <c r="B391">
        <f t="shared" si="38"/>
        <v>6</v>
      </c>
      <c r="C391" s="270">
        <v>296.31099999999998</v>
      </c>
      <c r="D391" s="132">
        <f t="shared" si="42"/>
        <v>2.3258320251177391</v>
      </c>
      <c r="E391" s="140">
        <f t="shared" si="35"/>
        <v>9.0597579647841542E-2</v>
      </c>
      <c r="F391" s="107"/>
      <c r="G391" s="107"/>
      <c r="H391" s="107"/>
      <c r="I391" s="227">
        <f t="shared" si="40"/>
        <v>296.31099999999998</v>
      </c>
      <c r="J391" s="252">
        <f t="shared" si="41"/>
        <v>2.3258320251177391</v>
      </c>
      <c r="K391" s="140">
        <f t="shared" si="36"/>
        <v>9.0597579647841542E-2</v>
      </c>
      <c r="L391" s="108"/>
      <c r="N391" s="5"/>
      <c r="O391" s="2"/>
    </row>
    <row r="392" spans="1:15" x14ac:dyDescent="0.2">
      <c r="A392">
        <f t="shared" si="37"/>
        <v>2022</v>
      </c>
      <c r="B392">
        <f t="shared" si="38"/>
        <v>7</v>
      </c>
      <c r="C392" s="270">
        <v>296.27600000000001</v>
      </c>
      <c r="D392" s="132">
        <f t="shared" si="42"/>
        <v>2.3255572998430143</v>
      </c>
      <c r="E392" s="140">
        <f t="shared" si="35"/>
        <v>8.5248147456255197E-2</v>
      </c>
      <c r="F392" s="107"/>
      <c r="G392" s="107"/>
      <c r="H392" s="107"/>
      <c r="I392" s="227">
        <f t="shared" si="40"/>
        <v>296.27600000000001</v>
      </c>
      <c r="J392" s="252">
        <f t="shared" si="41"/>
        <v>2.3255572998430143</v>
      </c>
      <c r="K392" s="140">
        <f t="shared" si="36"/>
        <v>8.5248147456255197E-2</v>
      </c>
      <c r="L392" s="108"/>
      <c r="N392" s="5"/>
      <c r="O392" s="2"/>
    </row>
    <row r="393" spans="1:15" x14ac:dyDescent="0.2">
      <c r="A393">
        <f t="shared" si="37"/>
        <v>2022</v>
      </c>
      <c r="B393">
        <f t="shared" si="38"/>
        <v>8</v>
      </c>
      <c r="C393" s="270">
        <v>296.17099999999999</v>
      </c>
      <c r="D393" s="132">
        <f t="shared" si="42"/>
        <v>2.324733124018838</v>
      </c>
      <c r="E393" s="140">
        <f t="shared" si="35"/>
        <v>8.2626925031162424E-2</v>
      </c>
      <c r="F393" s="107"/>
      <c r="G393" s="107"/>
      <c r="H393" s="107"/>
      <c r="I393" s="227">
        <f t="shared" si="40"/>
        <v>296.17099999999999</v>
      </c>
      <c r="J393" s="252">
        <f t="shared" si="41"/>
        <v>2.324733124018838</v>
      </c>
      <c r="K393" s="140">
        <f t="shared" si="36"/>
        <v>8.2626925031162424E-2</v>
      </c>
      <c r="L393" s="108"/>
      <c r="N393" s="5"/>
      <c r="O393" s="2"/>
    </row>
    <row r="394" spans="1:15" x14ac:dyDescent="0.2">
      <c r="A394">
        <f t="shared" si="37"/>
        <v>2022</v>
      </c>
      <c r="B394">
        <f t="shared" si="38"/>
        <v>9</v>
      </c>
      <c r="C394" s="270">
        <v>296.80799999999999</v>
      </c>
      <c r="D394" s="132">
        <f t="shared" si="42"/>
        <v>2.3297331240188384</v>
      </c>
      <c r="E394" s="140">
        <f t="shared" si="35"/>
        <v>8.2016696438336201E-2</v>
      </c>
      <c r="F394" s="107"/>
      <c r="G394" s="107"/>
      <c r="H394" s="107"/>
      <c r="I394" s="227">
        <f t="shared" si="40"/>
        <v>296.80799999999999</v>
      </c>
      <c r="J394" s="252">
        <f t="shared" si="41"/>
        <v>2.3297331240188384</v>
      </c>
      <c r="K394" s="140">
        <f t="shared" si="36"/>
        <v>8.2016696438336201E-2</v>
      </c>
      <c r="L394" s="108"/>
      <c r="N394" s="5"/>
      <c r="O394" s="2"/>
    </row>
    <row r="395" spans="1:15" x14ac:dyDescent="0.2">
      <c r="A395">
        <f t="shared" si="37"/>
        <v>2022</v>
      </c>
      <c r="B395">
        <f t="shared" si="38"/>
        <v>10</v>
      </c>
      <c r="C395" s="270">
        <v>298.012</v>
      </c>
      <c r="D395" s="132">
        <f t="shared" si="42"/>
        <v>2.3391836734693876</v>
      </c>
      <c r="E395" s="140">
        <f t="shared" si="35"/>
        <v>7.7454273308049215E-2</v>
      </c>
      <c r="F395" s="107"/>
      <c r="G395" s="107"/>
      <c r="H395" s="107"/>
      <c r="I395" s="227">
        <f t="shared" si="40"/>
        <v>298.012</v>
      </c>
      <c r="J395" s="252">
        <f t="shared" si="41"/>
        <v>2.3391836734693876</v>
      </c>
      <c r="K395" s="140">
        <f t="shared" si="36"/>
        <v>7.7454273308049215E-2</v>
      </c>
      <c r="L395" s="108"/>
      <c r="N395" s="5"/>
      <c r="O395" s="2"/>
    </row>
    <row r="396" spans="1:15" x14ac:dyDescent="0.2">
      <c r="A396">
        <f t="shared" si="37"/>
        <v>2022</v>
      </c>
      <c r="B396">
        <f t="shared" si="38"/>
        <v>11</v>
      </c>
      <c r="C396" s="270">
        <v>297.71100000000001</v>
      </c>
      <c r="D396" s="132">
        <f t="shared" si="42"/>
        <v>2.3368210361067505</v>
      </c>
      <c r="E396" s="140">
        <f t="shared" si="35"/>
        <v>7.1103227941917257E-2</v>
      </c>
      <c r="F396" s="107"/>
      <c r="G396" s="107"/>
      <c r="H396" s="107"/>
      <c r="I396" s="227">
        <f t="shared" si="40"/>
        <v>297.71100000000001</v>
      </c>
      <c r="J396" s="252">
        <f t="shared" si="41"/>
        <v>2.3368210361067505</v>
      </c>
      <c r="K396" s="140">
        <f t="shared" si="36"/>
        <v>7.1103227941917257E-2</v>
      </c>
      <c r="L396" s="108"/>
      <c r="N396" s="5"/>
      <c r="O396" s="2"/>
    </row>
    <row r="397" spans="1:15" x14ac:dyDescent="0.2">
      <c r="A397">
        <f t="shared" si="37"/>
        <v>2022</v>
      </c>
      <c r="B397">
        <f t="shared" si="38"/>
        <v>12</v>
      </c>
      <c r="C397" s="270">
        <v>296.79700000000003</v>
      </c>
      <c r="D397" s="132">
        <f t="shared" si="42"/>
        <v>2.3296467817896391</v>
      </c>
      <c r="E397" s="140">
        <f t="shared" si="35"/>
        <v>6.4544013314108195E-2</v>
      </c>
      <c r="F397" s="107"/>
      <c r="G397" s="107"/>
      <c r="H397" s="107"/>
      <c r="I397" s="227">
        <f t="shared" si="40"/>
        <v>296.79700000000003</v>
      </c>
      <c r="J397" s="252">
        <f t="shared" si="41"/>
        <v>2.3296467817896391</v>
      </c>
      <c r="K397" s="140">
        <f t="shared" si="36"/>
        <v>6.4544013314108195E-2</v>
      </c>
      <c r="L397" s="108"/>
      <c r="N397" s="5"/>
      <c r="O397" s="2"/>
    </row>
    <row r="398" spans="1:15" x14ac:dyDescent="0.2">
      <c r="A398">
        <f t="shared" si="37"/>
        <v>2023</v>
      </c>
      <c r="B398">
        <f t="shared" si="38"/>
        <v>1</v>
      </c>
      <c r="C398" s="270">
        <v>299.17</v>
      </c>
      <c r="D398" s="132">
        <f t="shared" si="42"/>
        <v>2.3482731554160128</v>
      </c>
      <c r="E398" s="140">
        <f t="shared" ref="E398:E461" si="43">C398/C386-1</f>
        <v>6.4101469688562673E-2</v>
      </c>
      <c r="F398" s="107"/>
      <c r="G398" s="107"/>
      <c r="H398" s="107"/>
      <c r="I398" s="227">
        <f t="shared" si="40"/>
        <v>299.17</v>
      </c>
      <c r="J398" s="252">
        <f t="shared" si="41"/>
        <v>2.3482731554160128</v>
      </c>
      <c r="K398" s="140">
        <f t="shared" ref="K398:K461" si="44">I398/I386-1</f>
        <v>6.4101469688562673E-2</v>
      </c>
      <c r="L398" s="108"/>
      <c r="N398" s="5"/>
    </row>
    <row r="399" spans="1:15" x14ac:dyDescent="0.2">
      <c r="A399">
        <f t="shared" si="37"/>
        <v>2023</v>
      </c>
      <c r="B399">
        <f t="shared" si="38"/>
        <v>2</v>
      </c>
      <c r="C399" s="270">
        <v>300.83999999999997</v>
      </c>
      <c r="D399" s="132">
        <f t="shared" si="42"/>
        <v>2.3613814756671898</v>
      </c>
      <c r="E399" s="140">
        <f t="shared" si="43"/>
        <v>6.0356130778665973E-2</v>
      </c>
      <c r="F399" s="107"/>
      <c r="G399" s="107"/>
      <c r="H399" s="107"/>
      <c r="I399" s="227">
        <f t="shared" si="40"/>
        <v>300.83999999999997</v>
      </c>
      <c r="J399" s="252">
        <f t="shared" si="41"/>
        <v>2.3613814756671898</v>
      </c>
      <c r="K399" s="140">
        <f t="shared" si="44"/>
        <v>6.0356130778665973E-2</v>
      </c>
      <c r="L399" s="108"/>
      <c r="N399" s="5"/>
    </row>
    <row r="400" spans="1:15" x14ac:dyDescent="0.2">
      <c r="A400">
        <f t="shared" si="37"/>
        <v>2023</v>
      </c>
      <c r="B400">
        <f t="shared" si="38"/>
        <v>3</v>
      </c>
      <c r="C400" s="270">
        <v>301.83600000000001</v>
      </c>
      <c r="D400" s="132">
        <f t="shared" si="42"/>
        <v>2.369199372056515</v>
      </c>
      <c r="E400" s="140">
        <f t="shared" si="43"/>
        <v>4.9849741220991728E-2</v>
      </c>
      <c r="F400" s="107"/>
      <c r="G400" s="107"/>
      <c r="H400" s="107"/>
      <c r="I400" s="227">
        <f t="shared" si="40"/>
        <v>301.83600000000001</v>
      </c>
      <c r="J400" s="252">
        <f t="shared" si="41"/>
        <v>2.369199372056515</v>
      </c>
      <c r="K400" s="140">
        <f t="shared" si="44"/>
        <v>4.9849741220991728E-2</v>
      </c>
      <c r="L400" s="108"/>
      <c r="N400" s="5"/>
    </row>
    <row r="401" spans="1:14" x14ac:dyDescent="0.2">
      <c r="A401">
        <f t="shared" si="37"/>
        <v>2023</v>
      </c>
      <c r="B401">
        <f t="shared" si="38"/>
        <v>4</v>
      </c>
      <c r="C401" s="270">
        <v>303.27300000000002</v>
      </c>
      <c r="D401" s="132">
        <f t="shared" si="42"/>
        <v>2.3804788069073783</v>
      </c>
      <c r="E401" s="140">
        <f t="shared" si="43"/>
        <v>4.8991902707975266E-2</v>
      </c>
      <c r="F401" s="107"/>
      <c r="G401" s="107"/>
      <c r="H401" s="107"/>
      <c r="I401" s="227">
        <f t="shared" si="40"/>
        <v>303.27300000000002</v>
      </c>
      <c r="J401" s="252">
        <f t="shared" si="41"/>
        <v>2.3804788069073783</v>
      </c>
      <c r="K401" s="140">
        <f t="shared" si="44"/>
        <v>4.8991902707975266E-2</v>
      </c>
      <c r="L401" s="108"/>
      <c r="N401" s="5"/>
    </row>
    <row r="402" spans="1:14" x14ac:dyDescent="0.2">
      <c r="A402">
        <f t="shared" ref="A402:A465" si="45">A390+1</f>
        <v>2023</v>
      </c>
      <c r="B402">
        <f t="shared" ref="B402:B465" si="46">B390</f>
        <v>5</v>
      </c>
      <c r="C402" s="270">
        <v>303.66899999999998</v>
      </c>
      <c r="D402" s="132">
        <f t="shared" si="42"/>
        <v>2.3835871271585556</v>
      </c>
      <c r="E402" s="140">
        <f t="shared" si="43"/>
        <v>3.890918794646514E-2</v>
      </c>
      <c r="F402" s="107"/>
      <c r="G402" s="107"/>
      <c r="H402" s="107"/>
      <c r="I402" s="227">
        <f t="shared" si="40"/>
        <v>303.66899999999998</v>
      </c>
      <c r="J402" s="252">
        <f t="shared" si="41"/>
        <v>2.3835871271585556</v>
      </c>
      <c r="K402" s="140">
        <f t="shared" si="44"/>
        <v>3.890918794646514E-2</v>
      </c>
      <c r="L402" s="108"/>
      <c r="N402" s="5"/>
    </row>
    <row r="403" spans="1:14" x14ac:dyDescent="0.2">
      <c r="A403">
        <f t="shared" si="45"/>
        <v>2023</v>
      </c>
      <c r="B403">
        <f t="shared" si="46"/>
        <v>6</v>
      </c>
      <c r="C403" s="270">
        <v>304.10599999999999</v>
      </c>
      <c r="D403" s="132">
        <f t="shared" si="42"/>
        <v>2.3870172684458399</v>
      </c>
      <c r="E403" s="140">
        <f t="shared" si="43"/>
        <v>2.6306819524081204E-2</v>
      </c>
      <c r="F403" s="107"/>
      <c r="G403" s="107"/>
      <c r="H403" s="107"/>
      <c r="I403" s="227">
        <f t="shared" si="40"/>
        <v>304.10599999999999</v>
      </c>
      <c r="J403" s="252">
        <f t="shared" si="41"/>
        <v>2.3870172684458399</v>
      </c>
      <c r="K403" s="140">
        <f t="shared" si="44"/>
        <v>2.6306819524081204E-2</v>
      </c>
      <c r="L403" s="108"/>
      <c r="N403" s="5"/>
    </row>
    <row r="404" spans="1:14" x14ac:dyDescent="0.2">
      <c r="A404">
        <f t="shared" si="45"/>
        <v>2023</v>
      </c>
      <c r="B404">
        <f t="shared" si="46"/>
        <v>7</v>
      </c>
      <c r="C404" s="270">
        <v>304.43799999999999</v>
      </c>
      <c r="D404" s="132">
        <f t="shared" si="42"/>
        <v>2.389623233908948</v>
      </c>
      <c r="E404" s="140">
        <f t="shared" si="43"/>
        <v>2.7548637081640015E-2</v>
      </c>
      <c r="F404" s="107"/>
      <c r="G404" s="107"/>
      <c r="H404" s="107"/>
      <c r="I404" s="227">
        <f t="shared" si="40"/>
        <v>304.43799999999999</v>
      </c>
      <c r="J404" s="252">
        <f t="shared" si="41"/>
        <v>2.389623233908948</v>
      </c>
      <c r="K404" s="140">
        <f t="shared" si="44"/>
        <v>2.7548637081640015E-2</v>
      </c>
      <c r="L404" s="108"/>
      <c r="N404" s="5"/>
    </row>
    <row r="405" spans="1:14" x14ac:dyDescent="0.2">
      <c r="A405">
        <f t="shared" si="45"/>
        <v>2023</v>
      </c>
      <c r="B405">
        <f t="shared" si="46"/>
        <v>8</v>
      </c>
      <c r="C405" s="270">
        <v>305.19600000000003</v>
      </c>
      <c r="D405" s="132">
        <f t="shared" si="42"/>
        <v>2.3955729984301413</v>
      </c>
      <c r="E405" s="140">
        <f t="shared" si="43"/>
        <v>3.0472260957352448E-2</v>
      </c>
      <c r="F405" s="107"/>
      <c r="G405" s="107"/>
      <c r="H405" s="107"/>
      <c r="I405" s="227">
        <f t="shared" si="40"/>
        <v>305.19600000000003</v>
      </c>
      <c r="J405" s="252">
        <f t="shared" si="41"/>
        <v>2.3955729984301413</v>
      </c>
      <c r="K405" s="140">
        <f t="shared" si="44"/>
        <v>3.0472260957352448E-2</v>
      </c>
      <c r="L405" s="108"/>
      <c r="N405" s="5"/>
    </row>
    <row r="406" spans="1:14" x14ac:dyDescent="0.2">
      <c r="A406">
        <f t="shared" si="45"/>
        <v>2023</v>
      </c>
      <c r="B406">
        <f t="shared" si="46"/>
        <v>9</v>
      </c>
      <c r="C406" s="270">
        <v>306.17399999999998</v>
      </c>
      <c r="D406" s="132">
        <f t="shared" si="42"/>
        <v>2.4032496075353214</v>
      </c>
      <c r="E406" s="140">
        <f t="shared" si="43"/>
        <v>3.1555753214199012E-2</v>
      </c>
      <c r="F406" s="107"/>
      <c r="G406" s="107"/>
      <c r="H406" s="107"/>
      <c r="I406" s="227">
        <f t="shared" si="40"/>
        <v>306.17399999999998</v>
      </c>
      <c r="J406" s="252">
        <f t="shared" si="41"/>
        <v>2.4032496075353214</v>
      </c>
      <c r="K406" s="140">
        <f t="shared" si="44"/>
        <v>3.1555753214199012E-2</v>
      </c>
      <c r="L406" s="108"/>
      <c r="N406" s="5"/>
    </row>
    <row r="407" spans="1:14" x14ac:dyDescent="0.2">
      <c r="A407">
        <f t="shared" si="45"/>
        <v>2023</v>
      </c>
      <c r="B407">
        <f t="shared" si="46"/>
        <v>10</v>
      </c>
      <c r="C407" s="270">
        <v>306.80799999999999</v>
      </c>
      <c r="D407" s="132">
        <f t="shared" si="42"/>
        <v>2.408226059654631</v>
      </c>
      <c r="E407" s="140">
        <f t="shared" si="43"/>
        <v>2.9515589976242484E-2</v>
      </c>
      <c r="F407" s="107"/>
      <c r="G407" s="107"/>
      <c r="H407" s="107"/>
      <c r="I407" s="227">
        <f t="shared" si="40"/>
        <v>306.80799999999999</v>
      </c>
      <c r="J407" s="252">
        <f t="shared" si="41"/>
        <v>2.408226059654631</v>
      </c>
      <c r="K407" s="140">
        <f t="shared" si="44"/>
        <v>2.9515589976242484E-2</v>
      </c>
      <c r="L407" s="108"/>
      <c r="N407" s="5"/>
    </row>
    <row r="408" spans="1:14" x14ac:dyDescent="0.2">
      <c r="A408">
        <f t="shared" si="45"/>
        <v>2023</v>
      </c>
      <c r="B408">
        <f t="shared" si="46"/>
        <v>11</v>
      </c>
      <c r="C408" s="270">
        <v>307.18700000000001</v>
      </c>
      <c r="D408" s="132">
        <f t="shared" si="42"/>
        <v>2.4112009419152276</v>
      </c>
      <c r="E408" s="140">
        <f t="shared" si="43"/>
        <v>3.1829525949662596E-2</v>
      </c>
      <c r="F408" s="107"/>
      <c r="G408" s="107"/>
      <c r="H408" s="107"/>
      <c r="I408" s="227">
        <f t="shared" si="40"/>
        <v>307.18700000000001</v>
      </c>
      <c r="J408" s="252">
        <f t="shared" si="41"/>
        <v>2.4112009419152276</v>
      </c>
      <c r="K408" s="140">
        <f t="shared" si="44"/>
        <v>3.1829525949662596E-2</v>
      </c>
      <c r="L408" s="108"/>
      <c r="N408" s="5"/>
    </row>
    <row r="409" spans="1:14" x14ac:dyDescent="0.2">
      <c r="A409">
        <f t="shared" si="45"/>
        <v>2023</v>
      </c>
      <c r="B409">
        <f t="shared" si="46"/>
        <v>12</v>
      </c>
      <c r="C409" s="270">
        <v>306.74200000000002</v>
      </c>
      <c r="D409" s="132">
        <f t="shared" si="42"/>
        <v>2.4077080062794347</v>
      </c>
      <c r="E409" s="140">
        <f t="shared" si="43"/>
        <v>3.3507751089128179E-2</v>
      </c>
      <c r="F409" s="107"/>
      <c r="G409" s="107"/>
      <c r="H409" s="107"/>
      <c r="I409" s="227">
        <f t="shared" si="40"/>
        <v>306.74200000000002</v>
      </c>
      <c r="J409" s="252">
        <f t="shared" si="41"/>
        <v>2.4077080062794347</v>
      </c>
      <c r="K409" s="140">
        <f t="shared" si="44"/>
        <v>3.3507751089128179E-2</v>
      </c>
      <c r="L409" s="108"/>
      <c r="N409" s="5"/>
    </row>
    <row r="410" spans="1:14" x14ac:dyDescent="0.2">
      <c r="A410">
        <f t="shared" si="45"/>
        <v>2024</v>
      </c>
      <c r="B410">
        <f t="shared" si="46"/>
        <v>1</v>
      </c>
      <c r="C410" s="270">
        <v>307.44400000000002</v>
      </c>
      <c r="D410" s="132">
        <f t="shared" si="42"/>
        <v>2.4132182103610673</v>
      </c>
      <c r="E410" s="140">
        <f t="shared" si="43"/>
        <v>2.7656516361934669E-2</v>
      </c>
      <c r="F410" s="107"/>
      <c r="G410" s="107"/>
      <c r="H410" s="107"/>
      <c r="I410" s="227">
        <f t="shared" si="40"/>
        <v>307.44400000000002</v>
      </c>
      <c r="J410" s="252">
        <f t="shared" si="41"/>
        <v>2.4132182103610673</v>
      </c>
      <c r="K410" s="140">
        <f t="shared" si="44"/>
        <v>2.7656516361934669E-2</v>
      </c>
      <c r="L410" s="108"/>
      <c r="N410" s="5"/>
    </row>
    <row r="411" spans="1:14" x14ac:dyDescent="0.2">
      <c r="A411">
        <f t="shared" si="45"/>
        <v>2024</v>
      </c>
      <c r="B411">
        <f t="shared" si="46"/>
        <v>2</v>
      </c>
      <c r="C411" s="270">
        <v>308.64999999999998</v>
      </c>
      <c r="D411" s="132">
        <f t="shared" si="42"/>
        <v>2.4226844583987437</v>
      </c>
      <c r="E411" s="140">
        <f t="shared" si="43"/>
        <v>2.5960643531445227E-2</v>
      </c>
      <c r="F411" s="107"/>
      <c r="G411" s="107"/>
      <c r="H411" s="107"/>
      <c r="I411" s="227">
        <f t="shared" si="40"/>
        <v>308.64999999999998</v>
      </c>
      <c r="J411" s="252">
        <f t="shared" si="41"/>
        <v>2.4226844583987437</v>
      </c>
      <c r="K411" s="140">
        <f t="shared" si="44"/>
        <v>2.5960643531445227E-2</v>
      </c>
      <c r="L411" s="108"/>
      <c r="N411" s="5"/>
    </row>
    <row r="412" spans="1:14" x14ac:dyDescent="0.2">
      <c r="A412">
        <f t="shared" si="45"/>
        <v>2024</v>
      </c>
      <c r="B412">
        <f t="shared" si="46"/>
        <v>3</v>
      </c>
      <c r="C412" s="270">
        <v>309.75</v>
      </c>
      <c r="D412" s="132">
        <f t="shared" si="42"/>
        <v>2.4313186813186811</v>
      </c>
      <c r="E412" s="140">
        <f t="shared" si="43"/>
        <v>2.6219536437005475E-2</v>
      </c>
      <c r="F412" s="107"/>
      <c r="G412" s="107"/>
      <c r="H412" s="107"/>
      <c r="I412" s="227">
        <f t="shared" si="40"/>
        <v>309.75</v>
      </c>
      <c r="J412" s="252">
        <f t="shared" si="41"/>
        <v>2.4313186813186811</v>
      </c>
      <c r="K412" s="140">
        <f t="shared" si="44"/>
        <v>2.6219536437005475E-2</v>
      </c>
      <c r="L412" s="108"/>
      <c r="N412" s="5"/>
    </row>
    <row r="413" spans="1:14" x14ac:dyDescent="0.2">
      <c r="A413">
        <f t="shared" si="45"/>
        <v>2024</v>
      </c>
      <c r="B413">
        <f t="shared" si="46"/>
        <v>4</v>
      </c>
      <c r="C413" s="270">
        <v>311.06799999999998</v>
      </c>
      <c r="D413" s="132">
        <f t="shared" si="42"/>
        <v>2.4416640502354787</v>
      </c>
      <c r="E413" s="140">
        <f t="shared" si="43"/>
        <v>2.5702914535748134E-2</v>
      </c>
      <c r="F413" s="107"/>
      <c r="G413" s="107"/>
      <c r="H413" s="107"/>
      <c r="I413" s="227">
        <f t="shared" si="40"/>
        <v>311.06799999999998</v>
      </c>
      <c r="J413" s="252">
        <f t="shared" si="41"/>
        <v>2.4416640502354787</v>
      </c>
      <c r="K413" s="140">
        <f t="shared" si="44"/>
        <v>2.5702914535748134E-2</v>
      </c>
      <c r="L413" s="108"/>
      <c r="N413" s="5"/>
    </row>
    <row r="414" spans="1:14" x14ac:dyDescent="0.2">
      <c r="A414">
        <f t="shared" si="45"/>
        <v>2024</v>
      </c>
      <c r="B414">
        <f t="shared" si="46"/>
        <v>5</v>
      </c>
      <c r="C414" s="270">
        <v>311.48200000000003</v>
      </c>
      <c r="D414" s="132">
        <f t="shared" si="42"/>
        <v>2.4449136577708006</v>
      </c>
      <c r="E414" s="140">
        <f t="shared" si="43"/>
        <v>2.5728671678702852E-2</v>
      </c>
      <c r="F414" s="107"/>
      <c r="G414" s="107"/>
      <c r="H414" s="107"/>
      <c r="I414" s="227">
        <f t="shared" si="40"/>
        <v>311.48200000000003</v>
      </c>
      <c r="J414" s="252">
        <f t="shared" si="41"/>
        <v>2.4449136577708006</v>
      </c>
      <c r="K414" s="140">
        <f t="shared" si="44"/>
        <v>2.5728671678702852E-2</v>
      </c>
      <c r="L414" s="108"/>
      <c r="N414" s="5"/>
    </row>
    <row r="415" spans="1:14" x14ac:dyDescent="0.2">
      <c r="A415">
        <f t="shared" si="45"/>
        <v>2024</v>
      </c>
      <c r="B415">
        <f t="shared" si="46"/>
        <v>6</v>
      </c>
      <c r="C415" s="270">
        <v>311.84100000000001</v>
      </c>
      <c r="D415" s="132">
        <f t="shared" si="42"/>
        <v>2.4477315541601254</v>
      </c>
      <c r="E415" s="140">
        <f t="shared" si="43"/>
        <v>2.5435210091218297E-2</v>
      </c>
      <c r="F415" s="107"/>
      <c r="G415" s="107"/>
      <c r="H415" s="107"/>
      <c r="I415" s="227">
        <f t="shared" si="40"/>
        <v>311.84100000000001</v>
      </c>
      <c r="J415" s="252">
        <f t="shared" si="41"/>
        <v>2.4477315541601254</v>
      </c>
      <c r="K415" s="140">
        <f t="shared" si="44"/>
        <v>2.5435210091218297E-2</v>
      </c>
      <c r="L415" s="108"/>
      <c r="N415" s="5"/>
    </row>
    <row r="416" spans="1:14" x14ac:dyDescent="0.2">
      <c r="A416">
        <f t="shared" si="45"/>
        <v>2024</v>
      </c>
      <c r="B416">
        <f t="shared" si="46"/>
        <v>7</v>
      </c>
      <c r="C416" s="270">
        <v>311.98399999999998</v>
      </c>
      <c r="D416" s="132">
        <f t="shared" si="42"/>
        <v>2.4488540031397172</v>
      </c>
      <c r="E416" s="140">
        <f t="shared" si="43"/>
        <v>2.4786656067902202E-2</v>
      </c>
      <c r="F416" s="107"/>
      <c r="G416" s="107"/>
      <c r="H416" s="107"/>
      <c r="I416" s="227">
        <f t="shared" si="40"/>
        <v>311.98399999999998</v>
      </c>
      <c r="J416" s="252">
        <f t="shared" si="41"/>
        <v>2.4488540031397172</v>
      </c>
      <c r="K416" s="140">
        <f t="shared" si="44"/>
        <v>2.4786656067902202E-2</v>
      </c>
      <c r="L416" s="108"/>
      <c r="N416" s="5"/>
    </row>
    <row r="417" spans="1:14" x14ac:dyDescent="0.2">
      <c r="A417">
        <f t="shared" si="45"/>
        <v>2024</v>
      </c>
      <c r="B417">
        <f t="shared" si="46"/>
        <v>8</v>
      </c>
      <c r="C417" s="270">
        <v>312.48099999999999</v>
      </c>
      <c r="D417" s="132">
        <f t="shared" si="42"/>
        <v>2.452755102040816</v>
      </c>
      <c r="E417" s="140">
        <f t="shared" si="43"/>
        <v>2.3869906551855058E-2</v>
      </c>
      <c r="F417" s="107"/>
      <c r="G417" s="107"/>
      <c r="H417" s="107"/>
      <c r="I417" s="227">
        <f t="shared" si="40"/>
        <v>312.48099999999999</v>
      </c>
      <c r="J417" s="252">
        <f t="shared" si="41"/>
        <v>2.452755102040816</v>
      </c>
      <c r="K417" s="140">
        <f t="shared" si="44"/>
        <v>2.3869906551855058E-2</v>
      </c>
      <c r="L417" s="108"/>
      <c r="N417" s="5"/>
    </row>
    <row r="418" spans="1:14" x14ac:dyDescent="0.2">
      <c r="A418">
        <f t="shared" si="45"/>
        <v>2024</v>
      </c>
      <c r="B418">
        <f t="shared" si="46"/>
        <v>9</v>
      </c>
      <c r="C418" s="270">
        <v>313.16399999999999</v>
      </c>
      <c r="D418" s="132">
        <f t="shared" si="42"/>
        <v>2.4581161695447409</v>
      </c>
      <c r="E418" s="140">
        <f t="shared" si="43"/>
        <v>2.2830155401830421E-2</v>
      </c>
      <c r="F418" s="107"/>
      <c r="G418" s="107"/>
      <c r="H418" s="107"/>
      <c r="I418" s="227">
        <f t="shared" si="40"/>
        <v>313.16399999999999</v>
      </c>
      <c r="J418" s="252">
        <f t="shared" si="41"/>
        <v>2.4581161695447409</v>
      </c>
      <c r="K418" s="140">
        <f t="shared" si="44"/>
        <v>2.2830155401830421E-2</v>
      </c>
      <c r="L418" s="108"/>
      <c r="N418" s="5"/>
    </row>
    <row r="419" spans="1:14" x14ac:dyDescent="0.2">
      <c r="A419">
        <f t="shared" si="45"/>
        <v>2024</v>
      </c>
      <c r="B419">
        <f t="shared" si="46"/>
        <v>10</v>
      </c>
      <c r="C419" s="270">
        <v>313.51100000000002</v>
      </c>
      <c r="D419" s="132">
        <f t="shared" si="42"/>
        <v>2.4608398744113029</v>
      </c>
      <c r="E419" s="140">
        <f t="shared" si="43"/>
        <v>2.1847539829469964E-2</v>
      </c>
      <c r="F419" s="107"/>
      <c r="G419" s="107"/>
      <c r="H419" s="107"/>
      <c r="I419" s="227">
        <f t="shared" si="40"/>
        <v>313.51100000000002</v>
      </c>
      <c r="J419" s="252">
        <f t="shared" si="41"/>
        <v>2.4608398744113029</v>
      </c>
      <c r="K419" s="140">
        <f t="shared" si="44"/>
        <v>2.1847539829469964E-2</v>
      </c>
      <c r="L419" s="108"/>
      <c r="N419" s="5"/>
    </row>
    <row r="420" spans="1:14" x14ac:dyDescent="0.2">
      <c r="A420">
        <f t="shared" si="45"/>
        <v>2024</v>
      </c>
      <c r="B420">
        <f t="shared" si="46"/>
        <v>11</v>
      </c>
      <c r="C420" s="270">
        <v>313.67599999999999</v>
      </c>
      <c r="D420" s="132">
        <f t="shared" si="42"/>
        <v>2.4621350078492932</v>
      </c>
      <c r="E420" s="140">
        <f t="shared" si="43"/>
        <v>2.1123940791765161E-2</v>
      </c>
      <c r="F420" s="107"/>
      <c r="G420" s="107"/>
      <c r="H420" s="107"/>
      <c r="I420" s="227">
        <f t="shared" si="40"/>
        <v>313.67599999999999</v>
      </c>
      <c r="J420" s="252">
        <f t="shared" si="41"/>
        <v>2.4621350078492932</v>
      </c>
      <c r="K420" s="140">
        <f t="shared" si="44"/>
        <v>2.1123940791765161E-2</v>
      </c>
      <c r="L420" s="108"/>
      <c r="N420" s="5"/>
    </row>
    <row r="421" spans="1:14" x14ac:dyDescent="0.2">
      <c r="A421">
        <f t="shared" si="45"/>
        <v>2024</v>
      </c>
      <c r="B421">
        <f t="shared" si="46"/>
        <v>12</v>
      </c>
      <c r="C421" s="270">
        <v>313.11900000000003</v>
      </c>
      <c r="D421" s="132">
        <f t="shared" si="42"/>
        <v>2.4577629513343799</v>
      </c>
      <c r="E421" s="140">
        <f t="shared" si="43"/>
        <v>2.0789458241779801E-2</v>
      </c>
      <c r="F421" s="107"/>
      <c r="G421" s="107"/>
      <c r="H421" s="107"/>
      <c r="I421" s="227">
        <f t="shared" si="40"/>
        <v>313.11900000000003</v>
      </c>
      <c r="J421" s="252">
        <f t="shared" si="41"/>
        <v>2.4577629513343799</v>
      </c>
      <c r="K421" s="140">
        <f t="shared" si="44"/>
        <v>2.0789458241779801E-2</v>
      </c>
      <c r="L421" s="108"/>
      <c r="N421" s="5"/>
    </row>
    <row r="422" spans="1:14" x14ac:dyDescent="0.2">
      <c r="A422">
        <f t="shared" si="45"/>
        <v>2025</v>
      </c>
      <c r="B422">
        <f t="shared" si="46"/>
        <v>1</v>
      </c>
      <c r="C422" s="270">
        <v>313.81700000000001</v>
      </c>
      <c r="D422" s="132">
        <f t="shared" si="42"/>
        <v>2.4632417582417583</v>
      </c>
      <c r="E422" s="140">
        <f t="shared" si="43"/>
        <v>2.0728978285476263E-2</v>
      </c>
      <c r="F422" s="107"/>
      <c r="G422" s="107"/>
      <c r="H422" s="107"/>
      <c r="I422" s="227">
        <f t="shared" si="40"/>
        <v>313.81700000000001</v>
      </c>
      <c r="J422" s="252">
        <f t="shared" si="41"/>
        <v>2.4632417582417583</v>
      </c>
      <c r="K422" s="140">
        <f t="shared" si="44"/>
        <v>2.0728978285476263E-2</v>
      </c>
      <c r="L422" s="108"/>
      <c r="N422" s="5"/>
    </row>
    <row r="423" spans="1:14" x14ac:dyDescent="0.2">
      <c r="A423">
        <f t="shared" si="45"/>
        <v>2025</v>
      </c>
      <c r="B423">
        <f t="shared" si="46"/>
        <v>2</v>
      </c>
      <c r="C423" s="270">
        <v>315.04399999999998</v>
      </c>
      <c r="D423" s="132">
        <f t="shared" si="42"/>
        <v>2.4728728414442696</v>
      </c>
      <c r="E423" s="140">
        <f t="shared" si="43"/>
        <v>2.0716021383444083E-2</v>
      </c>
      <c r="F423" s="107"/>
      <c r="G423" s="107"/>
      <c r="H423" s="107"/>
      <c r="I423" s="227">
        <f t="shared" si="40"/>
        <v>315.04399999999998</v>
      </c>
      <c r="J423" s="252">
        <f t="shared" si="41"/>
        <v>2.4728728414442696</v>
      </c>
      <c r="K423" s="140">
        <f t="shared" si="44"/>
        <v>2.0716021383444083E-2</v>
      </c>
      <c r="L423" s="108"/>
      <c r="N423" s="5"/>
    </row>
    <row r="424" spans="1:14" x14ac:dyDescent="0.2">
      <c r="A424">
        <f t="shared" si="45"/>
        <v>2025</v>
      </c>
      <c r="B424">
        <f t="shared" si="46"/>
        <v>3</v>
      </c>
      <c r="C424" s="270">
        <v>316.14600000000002</v>
      </c>
      <c r="D424" s="132">
        <f t="shared" si="42"/>
        <v>2.4815227629513346</v>
      </c>
      <c r="E424" s="140">
        <f t="shared" si="43"/>
        <v>2.0648910411622312E-2</v>
      </c>
      <c r="F424" s="107"/>
      <c r="G424" s="107"/>
      <c r="H424" s="107"/>
      <c r="I424" s="227">
        <f t="shared" si="40"/>
        <v>316.14600000000002</v>
      </c>
      <c r="J424" s="252">
        <f t="shared" si="41"/>
        <v>2.4815227629513346</v>
      </c>
      <c r="K424" s="140">
        <f t="shared" si="44"/>
        <v>2.0648910411622312E-2</v>
      </c>
      <c r="L424" s="108"/>
      <c r="N424" s="5"/>
    </row>
    <row r="425" spans="1:14" x14ac:dyDescent="0.2">
      <c r="A425">
        <f t="shared" si="45"/>
        <v>2025</v>
      </c>
      <c r="B425">
        <f t="shared" si="46"/>
        <v>4</v>
      </c>
      <c r="C425" s="270">
        <v>317.46499999999997</v>
      </c>
      <c r="D425" s="132">
        <f t="shared" si="42"/>
        <v>2.4918759811616953</v>
      </c>
      <c r="E425" s="140">
        <f t="shared" si="43"/>
        <v>2.0564635385189156E-2</v>
      </c>
      <c r="F425" s="107"/>
      <c r="G425" s="107"/>
      <c r="H425" s="107"/>
      <c r="I425" s="227">
        <f t="shared" si="40"/>
        <v>317.46499999999997</v>
      </c>
      <c r="J425" s="252">
        <f t="shared" si="41"/>
        <v>2.4918759811616953</v>
      </c>
      <c r="K425" s="140">
        <f t="shared" si="44"/>
        <v>2.0564635385189156E-2</v>
      </c>
      <c r="L425" s="108"/>
      <c r="N425" s="5"/>
    </row>
    <row r="426" spans="1:14" x14ac:dyDescent="0.2">
      <c r="A426">
        <f t="shared" si="45"/>
        <v>2025</v>
      </c>
      <c r="B426">
        <f t="shared" si="46"/>
        <v>5</v>
      </c>
      <c r="C426" s="270">
        <v>317.86799999999999</v>
      </c>
      <c r="D426" s="132">
        <f t="shared" si="42"/>
        <v>2.4950392464678179</v>
      </c>
      <c r="E426" s="140">
        <f t="shared" si="43"/>
        <v>2.0501987273742861E-2</v>
      </c>
      <c r="F426" s="107"/>
      <c r="G426" s="107"/>
      <c r="H426" s="107"/>
      <c r="I426" s="227">
        <f t="shared" si="40"/>
        <v>317.86799999999999</v>
      </c>
      <c r="J426" s="252">
        <f t="shared" si="41"/>
        <v>2.4950392464678179</v>
      </c>
      <c r="K426" s="140">
        <f t="shared" si="44"/>
        <v>2.0501987273742861E-2</v>
      </c>
      <c r="L426" s="108"/>
      <c r="N426" s="5"/>
    </row>
    <row r="427" spans="1:14" x14ac:dyDescent="0.2">
      <c r="A427">
        <f t="shared" si="45"/>
        <v>2025</v>
      </c>
      <c r="B427">
        <f t="shared" si="46"/>
        <v>6</v>
      </c>
      <c r="C427" s="270">
        <v>318.23399999999998</v>
      </c>
      <c r="D427" s="132">
        <f t="shared" si="42"/>
        <v>2.4979120879120877</v>
      </c>
      <c r="E427" s="140">
        <f t="shared" si="43"/>
        <v>2.0500832154848103E-2</v>
      </c>
      <c r="F427" s="107"/>
      <c r="G427" s="107"/>
      <c r="H427" s="107"/>
      <c r="I427" s="227">
        <f t="shared" si="40"/>
        <v>318.23399999999998</v>
      </c>
      <c r="J427" s="252">
        <f t="shared" si="41"/>
        <v>2.4979120879120877</v>
      </c>
      <c r="K427" s="140">
        <f t="shared" si="44"/>
        <v>2.0500832154848103E-2</v>
      </c>
      <c r="L427" s="108"/>
      <c r="N427" s="5"/>
    </row>
    <row r="428" spans="1:14" x14ac:dyDescent="0.2">
      <c r="A428">
        <f t="shared" si="45"/>
        <v>2025</v>
      </c>
      <c r="B428">
        <f t="shared" si="46"/>
        <v>7</v>
      </c>
      <c r="C428" s="270">
        <v>318.38600000000002</v>
      </c>
      <c r="D428" s="132">
        <f t="shared" si="42"/>
        <v>2.4991051805337521</v>
      </c>
      <c r="E428" s="140">
        <f t="shared" si="43"/>
        <v>2.0520283091440827E-2</v>
      </c>
      <c r="F428" s="107"/>
      <c r="G428" s="107"/>
      <c r="H428" s="107"/>
      <c r="I428" s="227">
        <f t="shared" si="40"/>
        <v>318.38600000000002</v>
      </c>
      <c r="J428" s="252">
        <f t="shared" si="41"/>
        <v>2.4991051805337521</v>
      </c>
      <c r="K428" s="140">
        <f t="shared" si="44"/>
        <v>2.0520283091440827E-2</v>
      </c>
      <c r="L428" s="108"/>
      <c r="N428" s="5"/>
    </row>
    <row r="429" spans="1:14" x14ac:dyDescent="0.2">
      <c r="A429">
        <f t="shared" si="45"/>
        <v>2025</v>
      </c>
      <c r="B429">
        <f t="shared" si="46"/>
        <v>8</v>
      </c>
      <c r="C429" s="270">
        <v>318.88600000000002</v>
      </c>
      <c r="D429" s="132">
        <f t="shared" si="42"/>
        <v>2.5030298273155416</v>
      </c>
      <c r="E429" s="140">
        <f t="shared" si="43"/>
        <v>2.0497246232570987E-2</v>
      </c>
      <c r="F429" s="107"/>
      <c r="G429" s="107"/>
      <c r="H429" s="107"/>
      <c r="I429" s="227">
        <f t="shared" si="40"/>
        <v>318.88600000000002</v>
      </c>
      <c r="J429" s="252">
        <f t="shared" si="41"/>
        <v>2.5030298273155416</v>
      </c>
      <c r="K429" s="140">
        <f t="shared" si="44"/>
        <v>2.0497246232570987E-2</v>
      </c>
      <c r="L429" s="108"/>
      <c r="N429" s="5"/>
    </row>
    <row r="430" spans="1:14" x14ac:dyDescent="0.2">
      <c r="A430">
        <f t="shared" si="45"/>
        <v>2025</v>
      </c>
      <c r="B430">
        <f t="shared" si="46"/>
        <v>9</v>
      </c>
      <c r="C430" s="270">
        <v>319.55099999999999</v>
      </c>
      <c r="D430" s="132">
        <f t="shared" si="42"/>
        <v>2.5082496075353218</v>
      </c>
      <c r="E430" s="140">
        <f t="shared" si="43"/>
        <v>2.0395064566808507E-2</v>
      </c>
      <c r="F430" s="107"/>
      <c r="G430" s="107"/>
      <c r="H430" s="107"/>
      <c r="I430" s="227">
        <f t="shared" si="40"/>
        <v>319.55099999999999</v>
      </c>
      <c r="J430" s="252">
        <f t="shared" si="41"/>
        <v>2.5082496075353218</v>
      </c>
      <c r="K430" s="140">
        <f t="shared" si="44"/>
        <v>2.0395064566808507E-2</v>
      </c>
      <c r="L430" s="108"/>
      <c r="N430" s="5"/>
    </row>
    <row r="431" spans="1:14" x14ac:dyDescent="0.2">
      <c r="A431">
        <f t="shared" si="45"/>
        <v>2025</v>
      </c>
      <c r="B431">
        <f t="shared" si="46"/>
        <v>10</v>
      </c>
      <c r="C431" s="270">
        <v>319.86599999999999</v>
      </c>
      <c r="D431" s="132">
        <f t="shared" si="42"/>
        <v>2.5107221350078492</v>
      </c>
      <c r="E431" s="140">
        <f t="shared" si="43"/>
        <v>2.0270421133548711E-2</v>
      </c>
      <c r="F431" s="107"/>
      <c r="G431" s="107"/>
      <c r="H431" s="107"/>
      <c r="I431" s="227">
        <f t="shared" si="40"/>
        <v>319.86599999999999</v>
      </c>
      <c r="J431" s="252">
        <f t="shared" si="41"/>
        <v>2.5107221350078492</v>
      </c>
      <c r="K431" s="140">
        <f t="shared" si="44"/>
        <v>2.0270421133548711E-2</v>
      </c>
      <c r="L431" s="108"/>
      <c r="N431" s="5"/>
    </row>
    <row r="432" spans="1:14" x14ac:dyDescent="0.2">
      <c r="A432">
        <f t="shared" si="45"/>
        <v>2025</v>
      </c>
      <c r="B432">
        <f t="shared" si="46"/>
        <v>11</v>
      </c>
      <c r="C432" s="270">
        <v>320.01100000000002</v>
      </c>
      <c r="D432" s="132">
        <f t="shared" si="42"/>
        <v>2.5118602825745682</v>
      </c>
      <c r="E432" s="140">
        <f t="shared" si="43"/>
        <v>2.0195998418750749E-2</v>
      </c>
      <c r="F432" s="107"/>
      <c r="G432" s="107"/>
      <c r="H432" s="107"/>
      <c r="I432" s="227">
        <f t="shared" si="40"/>
        <v>320.01100000000002</v>
      </c>
      <c r="J432" s="252">
        <f t="shared" si="41"/>
        <v>2.5118602825745682</v>
      </c>
      <c r="K432" s="140">
        <f t="shared" si="44"/>
        <v>2.0195998418750749E-2</v>
      </c>
      <c r="L432" s="108"/>
      <c r="N432" s="5"/>
    </row>
    <row r="433" spans="1:14" x14ac:dyDescent="0.2">
      <c r="A433">
        <f t="shared" si="45"/>
        <v>2025</v>
      </c>
      <c r="B433">
        <f t="shared" si="46"/>
        <v>12</v>
      </c>
      <c r="C433" s="270">
        <v>319.44900000000001</v>
      </c>
      <c r="D433" s="132">
        <f t="shared" si="42"/>
        <v>2.5074489795918367</v>
      </c>
      <c r="E433" s="140">
        <f t="shared" si="43"/>
        <v>2.0215956233891941E-2</v>
      </c>
      <c r="F433" s="107"/>
      <c r="G433" s="107"/>
      <c r="H433" s="107"/>
      <c r="I433" s="227">
        <f t="shared" si="40"/>
        <v>319.44900000000001</v>
      </c>
      <c r="J433" s="252">
        <f t="shared" si="41"/>
        <v>2.5074489795918367</v>
      </c>
      <c r="K433" s="140">
        <f t="shared" si="44"/>
        <v>2.0215956233891941E-2</v>
      </c>
      <c r="L433" s="108"/>
      <c r="N433" s="5"/>
    </row>
    <row r="434" spans="1:14" x14ac:dyDescent="0.2">
      <c r="A434">
        <f t="shared" si="45"/>
        <v>2026</v>
      </c>
      <c r="B434">
        <f t="shared" si="46"/>
        <v>1</v>
      </c>
      <c r="C434" s="270">
        <v>320.17500000000001</v>
      </c>
      <c r="D434" s="132">
        <f t="shared" si="42"/>
        <v>2.5131475667189953</v>
      </c>
      <c r="E434" s="140">
        <f t="shared" si="43"/>
        <v>2.0260215348435473E-2</v>
      </c>
      <c r="F434" s="109"/>
      <c r="G434" s="109"/>
      <c r="H434" s="109"/>
      <c r="I434" s="227">
        <f t="shared" si="40"/>
        <v>320.17500000000001</v>
      </c>
      <c r="J434" s="252">
        <f t="shared" si="41"/>
        <v>2.5131475667189953</v>
      </c>
      <c r="K434" s="140">
        <f t="shared" si="44"/>
        <v>2.0260215348435473E-2</v>
      </c>
      <c r="L434" s="108"/>
      <c r="M434" s="22"/>
      <c r="N434" s="5"/>
    </row>
    <row r="435" spans="1:14" x14ac:dyDescent="0.2">
      <c r="A435">
        <f t="shared" si="45"/>
        <v>2026</v>
      </c>
      <c r="B435">
        <f t="shared" si="46"/>
        <v>2</v>
      </c>
      <c r="C435" s="270">
        <v>321.41800000000001</v>
      </c>
      <c r="D435" s="132">
        <f t="shared" si="42"/>
        <v>2.5229042386185241</v>
      </c>
      <c r="E435" s="140">
        <f t="shared" si="43"/>
        <v>2.023209456456887E-2</v>
      </c>
      <c r="F435" s="107"/>
      <c r="G435" s="107"/>
      <c r="H435" s="107"/>
      <c r="I435" s="227">
        <f t="shared" si="40"/>
        <v>321.41800000000001</v>
      </c>
      <c r="J435" s="252">
        <f t="shared" si="41"/>
        <v>2.5229042386185241</v>
      </c>
      <c r="K435" s="140">
        <f t="shared" si="44"/>
        <v>2.023209456456887E-2</v>
      </c>
      <c r="L435" s="108"/>
      <c r="N435" s="5"/>
    </row>
    <row r="436" spans="1:14" x14ac:dyDescent="0.2">
      <c r="A436">
        <f t="shared" si="45"/>
        <v>2026</v>
      </c>
      <c r="B436">
        <f t="shared" si="46"/>
        <v>3</v>
      </c>
      <c r="C436" s="270">
        <v>322.49200000000002</v>
      </c>
      <c r="D436" s="132">
        <f t="shared" si="42"/>
        <v>2.5313343799058083</v>
      </c>
      <c r="E436" s="140">
        <f t="shared" si="43"/>
        <v>2.0073004244874237E-2</v>
      </c>
      <c r="F436" s="107"/>
      <c r="G436" s="107"/>
      <c r="H436" s="107"/>
      <c r="I436" s="227">
        <f t="shared" si="40"/>
        <v>322.49200000000002</v>
      </c>
      <c r="J436" s="252">
        <f t="shared" si="41"/>
        <v>2.5313343799058083</v>
      </c>
      <c r="K436" s="140">
        <f t="shared" si="44"/>
        <v>2.0073004244874237E-2</v>
      </c>
      <c r="L436" s="108"/>
      <c r="N436" s="5"/>
    </row>
    <row r="437" spans="1:14" x14ac:dyDescent="0.2">
      <c r="A437">
        <f t="shared" si="45"/>
        <v>2026</v>
      </c>
      <c r="B437">
        <f t="shared" si="46"/>
        <v>4</v>
      </c>
      <c r="C437" s="270">
        <v>323.76799999999997</v>
      </c>
      <c r="D437" s="132">
        <f t="shared" si="42"/>
        <v>2.5413500784929353</v>
      </c>
      <c r="E437" s="140">
        <f t="shared" si="43"/>
        <v>1.9854157151182106E-2</v>
      </c>
      <c r="F437" s="107"/>
      <c r="G437" s="107"/>
      <c r="H437" s="107"/>
      <c r="I437" s="227">
        <f t="shared" si="40"/>
        <v>323.76799999999997</v>
      </c>
      <c r="J437" s="252">
        <f t="shared" si="41"/>
        <v>2.5413500784929353</v>
      </c>
      <c r="K437" s="140">
        <f t="shared" si="44"/>
        <v>1.9854157151182106E-2</v>
      </c>
      <c r="L437" s="108"/>
      <c r="N437" s="5"/>
    </row>
    <row r="438" spans="1:14" x14ac:dyDescent="0.2">
      <c r="A438">
        <f t="shared" si="45"/>
        <v>2026</v>
      </c>
      <c r="B438">
        <f t="shared" si="46"/>
        <v>5</v>
      </c>
      <c r="C438" s="270">
        <v>324.13099999999997</v>
      </c>
      <c r="D438" s="132">
        <f t="shared" si="42"/>
        <v>2.5441993720565144</v>
      </c>
      <c r="E438" s="140">
        <f t="shared" si="43"/>
        <v>1.970314721834221E-2</v>
      </c>
      <c r="F438" s="107"/>
      <c r="G438" s="107"/>
      <c r="H438" s="107"/>
      <c r="I438" s="227">
        <f t="shared" si="40"/>
        <v>324.13099999999997</v>
      </c>
      <c r="J438" s="252">
        <f t="shared" si="41"/>
        <v>2.5441993720565144</v>
      </c>
      <c r="K438" s="140">
        <f t="shared" si="44"/>
        <v>1.970314721834221E-2</v>
      </c>
      <c r="L438" s="108"/>
      <c r="N438" s="5"/>
    </row>
    <row r="439" spans="1:14" x14ac:dyDescent="0.2">
      <c r="A439">
        <f t="shared" si="45"/>
        <v>2026</v>
      </c>
      <c r="B439">
        <f t="shared" si="46"/>
        <v>6</v>
      </c>
      <c r="C439" s="270">
        <v>324.50299999999999</v>
      </c>
      <c r="D439" s="132">
        <f t="shared" si="42"/>
        <v>2.547119309262166</v>
      </c>
      <c r="E439" s="140">
        <f t="shared" si="43"/>
        <v>1.9699340736690552E-2</v>
      </c>
      <c r="F439" s="107"/>
      <c r="G439" s="107"/>
      <c r="H439" s="107"/>
      <c r="I439" s="227">
        <f t="shared" si="40"/>
        <v>324.50299999999999</v>
      </c>
      <c r="J439" s="252">
        <f t="shared" si="41"/>
        <v>2.547119309262166</v>
      </c>
      <c r="K439" s="140">
        <f t="shared" si="44"/>
        <v>1.9699340736690552E-2</v>
      </c>
      <c r="L439" s="108"/>
      <c r="N439" s="5"/>
    </row>
    <row r="440" spans="1:14" x14ac:dyDescent="0.2">
      <c r="A440">
        <f t="shared" si="45"/>
        <v>2026</v>
      </c>
      <c r="B440">
        <f t="shared" si="46"/>
        <v>7</v>
      </c>
      <c r="C440" s="270">
        <v>324.69600000000003</v>
      </c>
      <c r="D440" s="132">
        <f t="shared" si="42"/>
        <v>2.5486342229199375</v>
      </c>
      <c r="E440" s="140">
        <f t="shared" si="43"/>
        <v>1.9818710621698266E-2</v>
      </c>
      <c r="F440" s="107"/>
      <c r="G440" s="107"/>
      <c r="H440" s="107"/>
      <c r="I440" s="227">
        <f t="shared" si="40"/>
        <v>324.69600000000003</v>
      </c>
      <c r="J440" s="252">
        <f t="shared" si="41"/>
        <v>2.5486342229199375</v>
      </c>
      <c r="K440" s="140">
        <f t="shared" si="44"/>
        <v>1.9818710621698266E-2</v>
      </c>
      <c r="L440" s="108"/>
      <c r="N440" s="5"/>
    </row>
    <row r="441" spans="1:14" x14ac:dyDescent="0.2">
      <c r="A441">
        <f t="shared" si="45"/>
        <v>2026</v>
      </c>
      <c r="B441">
        <f t="shared" si="46"/>
        <v>8</v>
      </c>
      <c r="C441" s="270">
        <v>325.25900000000001</v>
      </c>
      <c r="D441" s="132">
        <f t="shared" si="42"/>
        <v>2.5530533751962325</v>
      </c>
      <c r="E441" s="140">
        <f t="shared" si="43"/>
        <v>1.9985198472181276E-2</v>
      </c>
      <c r="F441" s="107"/>
      <c r="G441" s="107"/>
      <c r="H441" s="107"/>
      <c r="I441" s="227">
        <f t="shared" si="40"/>
        <v>325.25900000000001</v>
      </c>
      <c r="J441" s="252">
        <f t="shared" si="41"/>
        <v>2.5530533751962325</v>
      </c>
      <c r="K441" s="140">
        <f t="shared" si="44"/>
        <v>1.9985198472181276E-2</v>
      </c>
      <c r="L441" s="108"/>
      <c r="N441" s="5"/>
    </row>
    <row r="442" spans="1:14" x14ac:dyDescent="0.2">
      <c r="A442">
        <f t="shared" si="45"/>
        <v>2026</v>
      </c>
      <c r="B442">
        <f t="shared" si="46"/>
        <v>9</v>
      </c>
      <c r="C442" s="270">
        <v>325.988</v>
      </c>
      <c r="D442" s="132">
        <f t="shared" si="42"/>
        <v>2.5587755102040814</v>
      </c>
      <c r="E442" s="140">
        <f t="shared" si="43"/>
        <v>2.0143889394807157E-2</v>
      </c>
      <c r="F442" s="107"/>
      <c r="G442" s="107"/>
      <c r="H442" s="107"/>
      <c r="I442" s="227">
        <f t="shared" si="40"/>
        <v>325.988</v>
      </c>
      <c r="J442" s="252">
        <f t="shared" si="41"/>
        <v>2.5587755102040814</v>
      </c>
      <c r="K442" s="140">
        <f t="shared" si="44"/>
        <v>2.0143889394807157E-2</v>
      </c>
      <c r="L442" s="108"/>
      <c r="N442" s="5"/>
    </row>
    <row r="443" spans="1:14" x14ac:dyDescent="0.2">
      <c r="A443">
        <f t="shared" si="45"/>
        <v>2026</v>
      </c>
      <c r="B443">
        <f t="shared" si="46"/>
        <v>10</v>
      </c>
      <c r="C443" s="270">
        <v>326.34899999999999</v>
      </c>
      <c r="D443" s="132">
        <f t="shared" si="42"/>
        <v>2.5616091051805334</v>
      </c>
      <c r="E443" s="140">
        <f t="shared" si="43"/>
        <v>2.0267862167282491E-2</v>
      </c>
      <c r="F443" s="107"/>
      <c r="G443" s="107"/>
      <c r="H443" s="107"/>
      <c r="I443" s="227">
        <f t="shared" si="40"/>
        <v>326.34899999999999</v>
      </c>
      <c r="J443" s="252">
        <f t="shared" si="41"/>
        <v>2.5616091051805334</v>
      </c>
      <c r="K443" s="140">
        <f t="shared" si="44"/>
        <v>2.0267862167282491E-2</v>
      </c>
      <c r="L443" s="108"/>
      <c r="N443" s="5"/>
    </row>
    <row r="444" spans="1:14" x14ac:dyDescent="0.2">
      <c r="A444">
        <f t="shared" si="45"/>
        <v>2026</v>
      </c>
      <c r="B444">
        <f t="shared" si="46"/>
        <v>11</v>
      </c>
      <c r="C444" s="270">
        <v>326.52699999999999</v>
      </c>
      <c r="D444" s="132">
        <f t="shared" si="42"/>
        <v>2.5630062794348505</v>
      </c>
      <c r="E444" s="140">
        <f t="shared" si="43"/>
        <v>2.0361800063122715E-2</v>
      </c>
      <c r="F444" s="107"/>
      <c r="G444" s="107"/>
      <c r="H444" s="107"/>
      <c r="I444" s="227">
        <f t="shared" si="40"/>
        <v>326.52699999999999</v>
      </c>
      <c r="J444" s="252">
        <f t="shared" si="41"/>
        <v>2.5630062794348505</v>
      </c>
      <c r="K444" s="140">
        <f t="shared" si="44"/>
        <v>2.0361800063122715E-2</v>
      </c>
      <c r="L444" s="108"/>
      <c r="N444" s="5"/>
    </row>
    <row r="445" spans="1:14" x14ac:dyDescent="0.2">
      <c r="A445">
        <f t="shared" si="45"/>
        <v>2026</v>
      </c>
      <c r="B445">
        <f t="shared" si="46"/>
        <v>12</v>
      </c>
      <c r="C445" s="270">
        <v>325.971</v>
      </c>
      <c r="D445" s="132">
        <f t="shared" si="42"/>
        <v>2.5586420722135008</v>
      </c>
      <c r="E445" s="140">
        <f t="shared" si="43"/>
        <v>2.0416404496492291E-2</v>
      </c>
      <c r="F445" s="107"/>
      <c r="G445" s="107"/>
      <c r="H445" s="107"/>
      <c r="I445" s="227">
        <f t="shared" si="40"/>
        <v>325.971</v>
      </c>
      <c r="J445" s="252">
        <f t="shared" si="41"/>
        <v>2.5586420722135008</v>
      </c>
      <c r="K445" s="140">
        <f t="shared" si="44"/>
        <v>2.0416404496492291E-2</v>
      </c>
      <c r="L445" s="108"/>
      <c r="N445" s="5"/>
    </row>
    <row r="446" spans="1:14" x14ac:dyDescent="0.2">
      <c r="A446">
        <f t="shared" si="45"/>
        <v>2027</v>
      </c>
      <c r="B446">
        <f t="shared" si="46"/>
        <v>1</v>
      </c>
      <c r="C446" s="270">
        <v>326.72000000000003</v>
      </c>
      <c r="D446" s="132">
        <f t="shared" si="42"/>
        <v>2.5645211930926219</v>
      </c>
      <c r="E446" s="140">
        <f t="shared" si="43"/>
        <v>2.0441945810884654E-2</v>
      </c>
      <c r="F446" s="107"/>
      <c r="G446" s="107"/>
      <c r="H446" s="107"/>
      <c r="I446" s="227">
        <f t="shared" si="40"/>
        <v>326.72000000000003</v>
      </c>
      <c r="J446" s="252">
        <f t="shared" si="41"/>
        <v>2.5645211930926219</v>
      </c>
      <c r="K446" s="140">
        <f t="shared" si="44"/>
        <v>2.0441945810884654E-2</v>
      </c>
      <c r="L446" s="108"/>
      <c r="N446" s="5"/>
    </row>
    <row r="447" spans="1:14" x14ac:dyDescent="0.2">
      <c r="A447">
        <f t="shared" si="45"/>
        <v>2027</v>
      </c>
      <c r="B447">
        <f t="shared" si="46"/>
        <v>2</v>
      </c>
      <c r="C447" s="270">
        <v>327.98899999999998</v>
      </c>
      <c r="D447" s="132">
        <f t="shared" si="42"/>
        <v>2.5744819466248035</v>
      </c>
      <c r="E447" s="140">
        <f t="shared" si="43"/>
        <v>2.044378348443443E-2</v>
      </c>
      <c r="F447" s="107"/>
      <c r="G447" s="107"/>
      <c r="H447" s="107"/>
      <c r="I447" s="227">
        <f t="shared" si="40"/>
        <v>327.98899999999998</v>
      </c>
      <c r="J447" s="252">
        <f t="shared" si="41"/>
        <v>2.5744819466248035</v>
      </c>
      <c r="K447" s="140">
        <f t="shared" si="44"/>
        <v>2.044378348443443E-2</v>
      </c>
      <c r="L447" s="108"/>
      <c r="N447" s="5"/>
    </row>
    <row r="448" spans="1:14" x14ac:dyDescent="0.2">
      <c r="A448">
        <f t="shared" si="45"/>
        <v>2027</v>
      </c>
      <c r="B448">
        <f t="shared" si="46"/>
        <v>3</v>
      </c>
      <c r="C448" s="270">
        <v>329.08100000000002</v>
      </c>
      <c r="D448" s="132">
        <f t="shared" si="42"/>
        <v>2.5830533751962323</v>
      </c>
      <c r="E448" s="140">
        <f t="shared" si="43"/>
        <v>2.0431514580206533E-2</v>
      </c>
      <c r="F448" s="107"/>
      <c r="G448" s="107"/>
      <c r="H448" s="107"/>
      <c r="I448" s="227">
        <f t="shared" si="40"/>
        <v>329.08100000000002</v>
      </c>
      <c r="J448" s="252">
        <f t="shared" si="41"/>
        <v>2.5830533751962323</v>
      </c>
      <c r="K448" s="140">
        <f t="shared" si="44"/>
        <v>2.0431514580206533E-2</v>
      </c>
      <c r="L448" s="108"/>
      <c r="N448" s="5"/>
    </row>
    <row r="449" spans="1:14" x14ac:dyDescent="0.2">
      <c r="A449">
        <f t="shared" si="45"/>
        <v>2027</v>
      </c>
      <c r="B449">
        <f t="shared" si="46"/>
        <v>4</v>
      </c>
      <c r="C449" s="270">
        <v>330.37400000000002</v>
      </c>
      <c r="D449" s="132">
        <f t="shared" si="42"/>
        <v>2.5932025117739403</v>
      </c>
      <c r="E449" s="140">
        <f t="shared" si="43"/>
        <v>2.0403498801611297E-2</v>
      </c>
      <c r="F449" s="107"/>
      <c r="G449" s="107"/>
      <c r="H449" s="107"/>
      <c r="I449" s="227">
        <f t="shared" si="40"/>
        <v>330.37400000000002</v>
      </c>
      <c r="J449" s="252">
        <f t="shared" si="41"/>
        <v>2.5932025117739403</v>
      </c>
      <c r="K449" s="140">
        <f t="shared" si="44"/>
        <v>2.0403498801611297E-2</v>
      </c>
      <c r="L449" s="108"/>
      <c r="N449" s="5"/>
    </row>
    <row r="450" spans="1:14" x14ac:dyDescent="0.2">
      <c r="A450">
        <f t="shared" si="45"/>
        <v>2027</v>
      </c>
      <c r="B450">
        <f t="shared" si="46"/>
        <v>5</v>
      </c>
      <c r="C450" s="270">
        <v>330.73</v>
      </c>
      <c r="D450" s="132">
        <f t="shared" ref="D450:D513" si="47">C450/$C$2</f>
        <v>2.5959968602825745</v>
      </c>
      <c r="E450" s="140">
        <f t="shared" si="43"/>
        <v>2.035905235846025E-2</v>
      </c>
      <c r="F450" s="107"/>
      <c r="G450" s="107"/>
      <c r="H450" s="107"/>
      <c r="I450" s="227">
        <f t="shared" si="40"/>
        <v>330.73</v>
      </c>
      <c r="J450" s="252">
        <f t="shared" si="41"/>
        <v>2.5959968602825745</v>
      </c>
      <c r="K450" s="140">
        <f t="shared" si="44"/>
        <v>2.035905235846025E-2</v>
      </c>
      <c r="L450" s="108"/>
      <c r="N450" s="5"/>
    </row>
    <row r="451" spans="1:14" x14ac:dyDescent="0.2">
      <c r="A451">
        <f t="shared" si="45"/>
        <v>2027</v>
      </c>
      <c r="B451">
        <f t="shared" si="46"/>
        <v>6</v>
      </c>
      <c r="C451" s="270">
        <v>331.09</v>
      </c>
      <c r="D451" s="132">
        <f t="shared" si="47"/>
        <v>2.5988226059654629</v>
      </c>
      <c r="E451" s="140">
        <f t="shared" si="43"/>
        <v>2.0298733755928167E-2</v>
      </c>
      <c r="F451" s="107"/>
      <c r="G451" s="107"/>
      <c r="H451" s="107"/>
      <c r="I451" s="227">
        <f t="shared" ref="I451:I514" si="48">C451</f>
        <v>331.09</v>
      </c>
      <c r="J451" s="252">
        <f t="shared" ref="J451:J514" si="49">I451/$I$2</f>
        <v>2.5988226059654629</v>
      </c>
      <c r="K451" s="140">
        <f t="shared" si="44"/>
        <v>2.0298733755928167E-2</v>
      </c>
      <c r="L451" s="108"/>
      <c r="N451" s="5"/>
    </row>
    <row r="452" spans="1:14" x14ac:dyDescent="0.2">
      <c r="A452">
        <f t="shared" si="45"/>
        <v>2027</v>
      </c>
      <c r="B452">
        <f t="shared" si="46"/>
        <v>7</v>
      </c>
      <c r="C452" s="270">
        <v>331.26900000000001</v>
      </c>
      <c r="D452" s="132">
        <f t="shared" si="47"/>
        <v>2.6002276295133435</v>
      </c>
      <c r="E452" s="140">
        <f t="shared" si="43"/>
        <v>2.0243550890679307E-2</v>
      </c>
      <c r="F452" s="107"/>
      <c r="G452" s="107"/>
      <c r="H452" s="107"/>
      <c r="I452" s="227">
        <f t="shared" si="48"/>
        <v>331.26900000000001</v>
      </c>
      <c r="J452" s="252">
        <f t="shared" si="49"/>
        <v>2.6002276295133435</v>
      </c>
      <c r="K452" s="140">
        <f t="shared" si="44"/>
        <v>2.0243550890679307E-2</v>
      </c>
      <c r="L452" s="108"/>
    </row>
    <row r="453" spans="1:14" x14ac:dyDescent="0.2">
      <c r="A453">
        <f t="shared" si="45"/>
        <v>2027</v>
      </c>
      <c r="B453">
        <f t="shared" si="46"/>
        <v>8</v>
      </c>
      <c r="C453" s="270">
        <v>331.83300000000003</v>
      </c>
      <c r="D453" s="132">
        <f t="shared" si="47"/>
        <v>2.6046546310832026</v>
      </c>
      <c r="E453" s="140">
        <f t="shared" si="43"/>
        <v>2.0211585229002127E-2</v>
      </c>
      <c r="F453" s="107"/>
      <c r="G453" s="107"/>
      <c r="H453" s="107"/>
      <c r="I453" s="227">
        <f t="shared" si="48"/>
        <v>331.83300000000003</v>
      </c>
      <c r="J453" s="252">
        <f t="shared" si="49"/>
        <v>2.6046546310832026</v>
      </c>
      <c r="K453" s="140">
        <f t="shared" si="44"/>
        <v>2.0211585229002127E-2</v>
      </c>
      <c r="L453" s="108"/>
    </row>
    <row r="454" spans="1:14" x14ac:dyDescent="0.2">
      <c r="A454">
        <f t="shared" si="45"/>
        <v>2027</v>
      </c>
      <c r="B454">
        <f t="shared" si="46"/>
        <v>9</v>
      </c>
      <c r="C454" s="270">
        <v>332.57900000000001</v>
      </c>
      <c r="D454" s="132">
        <f t="shared" si="47"/>
        <v>2.6105102040816326</v>
      </c>
      <c r="E454" s="140">
        <f t="shared" si="43"/>
        <v>2.0218535651619129E-2</v>
      </c>
      <c r="F454" s="107"/>
      <c r="G454" s="107"/>
      <c r="H454" s="107"/>
      <c r="I454" s="227">
        <f t="shared" si="48"/>
        <v>332.57900000000001</v>
      </c>
      <c r="J454" s="252">
        <f t="shared" si="49"/>
        <v>2.6105102040816326</v>
      </c>
      <c r="K454" s="140">
        <f t="shared" si="44"/>
        <v>2.0218535651619129E-2</v>
      </c>
      <c r="L454" s="108"/>
    </row>
    <row r="455" spans="1:14" x14ac:dyDescent="0.2">
      <c r="A455">
        <f t="shared" si="45"/>
        <v>2027</v>
      </c>
      <c r="B455">
        <f t="shared" si="46"/>
        <v>10</v>
      </c>
      <c r="C455" s="270">
        <v>332.96</v>
      </c>
      <c r="D455" s="132">
        <f t="shared" si="47"/>
        <v>2.6135007849293559</v>
      </c>
      <c r="E455" s="140">
        <f t="shared" si="43"/>
        <v>2.0257454442943024E-2</v>
      </c>
      <c r="F455" s="107"/>
      <c r="G455" s="107"/>
      <c r="H455" s="107"/>
      <c r="I455" s="227">
        <f t="shared" si="48"/>
        <v>332.96</v>
      </c>
      <c r="J455" s="252">
        <f t="shared" si="49"/>
        <v>2.6135007849293559</v>
      </c>
      <c r="K455" s="140">
        <f t="shared" si="44"/>
        <v>2.0257454442943024E-2</v>
      </c>
      <c r="L455" s="108"/>
    </row>
    <row r="456" spans="1:14" x14ac:dyDescent="0.2">
      <c r="A456">
        <f t="shared" si="45"/>
        <v>2027</v>
      </c>
      <c r="B456">
        <f t="shared" si="46"/>
        <v>11</v>
      </c>
      <c r="C456" s="270">
        <v>333.15600000000001</v>
      </c>
      <c r="D456" s="132">
        <f t="shared" si="47"/>
        <v>2.615039246467818</v>
      </c>
      <c r="E456" s="140">
        <f t="shared" si="43"/>
        <v>2.0301537085753996E-2</v>
      </c>
      <c r="F456" s="107"/>
      <c r="G456" s="107"/>
      <c r="H456" s="107"/>
      <c r="I456" s="227">
        <f t="shared" si="48"/>
        <v>333.15600000000001</v>
      </c>
      <c r="J456" s="252">
        <f t="shared" si="49"/>
        <v>2.615039246467818</v>
      </c>
      <c r="K456" s="140">
        <f t="shared" si="44"/>
        <v>2.0301537085753996E-2</v>
      </c>
      <c r="L456" s="108"/>
    </row>
    <row r="457" spans="1:14" x14ac:dyDescent="0.2">
      <c r="A457">
        <f t="shared" si="45"/>
        <v>2027</v>
      </c>
      <c r="B457">
        <f t="shared" si="46"/>
        <v>12</v>
      </c>
      <c r="C457" s="270">
        <v>332.60199999999998</v>
      </c>
      <c r="D457" s="132">
        <f t="shared" si="47"/>
        <v>2.6106907378335946</v>
      </c>
      <c r="E457" s="140">
        <f t="shared" si="43"/>
        <v>2.0342300388684897E-2</v>
      </c>
      <c r="F457" s="107"/>
      <c r="G457" s="107"/>
      <c r="H457" s="107"/>
      <c r="I457" s="227">
        <f t="shared" si="48"/>
        <v>332.60199999999998</v>
      </c>
      <c r="J457" s="252">
        <f t="shared" si="49"/>
        <v>2.6106907378335946</v>
      </c>
      <c r="K457" s="140">
        <f t="shared" si="44"/>
        <v>2.0342300388684897E-2</v>
      </c>
      <c r="L457" s="108"/>
    </row>
    <row r="458" spans="1:14" x14ac:dyDescent="0.2">
      <c r="A458">
        <f t="shared" si="45"/>
        <v>2028</v>
      </c>
      <c r="B458">
        <f t="shared" si="46"/>
        <v>1</v>
      </c>
      <c r="C458" s="270">
        <v>333.38</v>
      </c>
      <c r="D458" s="132">
        <f t="shared" si="47"/>
        <v>2.6167974882260596</v>
      </c>
      <c r="E458" s="140">
        <f t="shared" si="43"/>
        <v>2.038442703232124E-2</v>
      </c>
      <c r="F458" s="107"/>
      <c r="G458" s="107"/>
      <c r="H458" s="107"/>
      <c r="I458" s="227">
        <f t="shared" si="48"/>
        <v>333.38</v>
      </c>
      <c r="J458" s="252">
        <f t="shared" si="49"/>
        <v>2.6167974882260596</v>
      </c>
      <c r="K458" s="140">
        <f t="shared" si="44"/>
        <v>2.038442703232124E-2</v>
      </c>
      <c r="L458" s="108"/>
    </row>
    <row r="459" spans="1:14" x14ac:dyDescent="0.2">
      <c r="A459">
        <f t="shared" si="45"/>
        <v>2028</v>
      </c>
      <c r="B459">
        <f t="shared" si="46"/>
        <v>2</v>
      </c>
      <c r="C459" s="270">
        <v>334.70499999999998</v>
      </c>
      <c r="D459" s="132">
        <f t="shared" si="47"/>
        <v>2.6271978021978017</v>
      </c>
      <c r="E459" s="140">
        <f t="shared" si="43"/>
        <v>2.047629646116178E-2</v>
      </c>
      <c r="F459" s="107"/>
      <c r="G459" s="107"/>
      <c r="H459" s="107"/>
      <c r="I459" s="227">
        <f t="shared" si="48"/>
        <v>334.70499999999998</v>
      </c>
      <c r="J459" s="252">
        <f t="shared" si="49"/>
        <v>2.6271978021978017</v>
      </c>
      <c r="K459" s="140">
        <f t="shared" si="44"/>
        <v>2.047629646116178E-2</v>
      </c>
      <c r="L459" s="108"/>
    </row>
    <row r="460" spans="1:14" x14ac:dyDescent="0.2">
      <c r="A460">
        <f t="shared" si="45"/>
        <v>2028</v>
      </c>
      <c r="B460">
        <f t="shared" si="46"/>
        <v>3</v>
      </c>
      <c r="C460" s="270">
        <v>335.85899999999998</v>
      </c>
      <c r="D460" s="132">
        <f t="shared" si="47"/>
        <v>2.6362558869701722</v>
      </c>
      <c r="E460" s="140">
        <f t="shared" si="43"/>
        <v>2.0596752775152494E-2</v>
      </c>
      <c r="F460" s="107"/>
      <c r="G460" s="107"/>
      <c r="H460" s="107"/>
      <c r="I460" s="227">
        <f t="shared" si="48"/>
        <v>335.85899999999998</v>
      </c>
      <c r="J460" s="252">
        <f t="shared" si="49"/>
        <v>2.6362558869701722</v>
      </c>
      <c r="K460" s="140">
        <f t="shared" si="44"/>
        <v>2.0596752775152494E-2</v>
      </c>
      <c r="L460" s="108"/>
    </row>
    <row r="461" spans="1:14" x14ac:dyDescent="0.2">
      <c r="A461">
        <f t="shared" si="45"/>
        <v>2028</v>
      </c>
      <c r="B461">
        <f t="shared" si="46"/>
        <v>4</v>
      </c>
      <c r="C461" s="270">
        <v>337.21699999999998</v>
      </c>
      <c r="D461" s="132">
        <f t="shared" si="47"/>
        <v>2.6469152276295129</v>
      </c>
      <c r="E461" s="140">
        <f t="shared" si="43"/>
        <v>2.0712889028797532E-2</v>
      </c>
      <c r="F461" s="107"/>
      <c r="G461" s="107"/>
      <c r="H461" s="107"/>
      <c r="I461" s="227">
        <f t="shared" si="48"/>
        <v>337.21699999999998</v>
      </c>
      <c r="J461" s="252">
        <f t="shared" si="49"/>
        <v>2.6469152276295129</v>
      </c>
      <c r="K461" s="140">
        <f t="shared" si="44"/>
        <v>2.0712889028797532E-2</v>
      </c>
      <c r="L461" s="108"/>
    </row>
    <row r="462" spans="1:14" x14ac:dyDescent="0.2">
      <c r="A462">
        <f t="shared" si="45"/>
        <v>2028</v>
      </c>
      <c r="B462">
        <f t="shared" si="46"/>
        <v>5</v>
      </c>
      <c r="C462" s="270">
        <v>337.62200000000001</v>
      </c>
      <c r="D462" s="132">
        <f t="shared" si="47"/>
        <v>2.6500941915227632</v>
      </c>
      <c r="E462" s="140">
        <f t="shared" ref="E462:E525" si="50">C462/C450-1</f>
        <v>2.0838750642518056E-2</v>
      </c>
      <c r="F462" s="107"/>
      <c r="G462" s="107"/>
      <c r="H462" s="107"/>
      <c r="I462" s="227">
        <f t="shared" si="48"/>
        <v>337.62200000000001</v>
      </c>
      <c r="J462" s="252">
        <f t="shared" si="49"/>
        <v>2.6500941915227632</v>
      </c>
      <c r="K462" s="140">
        <f t="shared" ref="K462:K525" si="51">I462/I450-1</f>
        <v>2.0838750642518056E-2</v>
      </c>
      <c r="L462" s="108"/>
    </row>
    <row r="463" spans="1:14" x14ac:dyDescent="0.2">
      <c r="A463">
        <f t="shared" si="45"/>
        <v>2028</v>
      </c>
      <c r="B463">
        <f t="shared" si="46"/>
        <v>6</v>
      </c>
      <c r="C463" s="270">
        <v>338.029</v>
      </c>
      <c r="D463" s="132">
        <f t="shared" si="47"/>
        <v>2.6532888540031396</v>
      </c>
      <c r="E463" s="140">
        <f t="shared" si="50"/>
        <v>2.0958047660756929E-2</v>
      </c>
      <c r="F463" s="107"/>
      <c r="G463" s="107"/>
      <c r="H463" s="107"/>
      <c r="I463" s="227">
        <f t="shared" si="48"/>
        <v>338.029</v>
      </c>
      <c r="J463" s="252">
        <f t="shared" si="49"/>
        <v>2.6532888540031396</v>
      </c>
      <c r="K463" s="140">
        <f t="shared" si="51"/>
        <v>2.0958047660756929E-2</v>
      </c>
      <c r="L463" s="108"/>
    </row>
    <row r="464" spans="1:14" x14ac:dyDescent="0.2">
      <c r="A464">
        <f t="shared" si="45"/>
        <v>2028</v>
      </c>
      <c r="B464">
        <f t="shared" si="46"/>
        <v>7</v>
      </c>
      <c r="C464" s="270">
        <v>338.24700000000001</v>
      </c>
      <c r="D464" s="132">
        <f t="shared" si="47"/>
        <v>2.6549999999999998</v>
      </c>
      <c r="E464" s="140">
        <f t="shared" si="50"/>
        <v>2.1064452152178559E-2</v>
      </c>
      <c r="F464" s="107"/>
      <c r="G464" s="107"/>
      <c r="H464" s="107"/>
      <c r="I464" s="227">
        <f t="shared" si="48"/>
        <v>338.24700000000001</v>
      </c>
      <c r="J464" s="252">
        <f t="shared" si="49"/>
        <v>2.6549999999999998</v>
      </c>
      <c r="K464" s="140">
        <f t="shared" si="51"/>
        <v>2.1064452152178559E-2</v>
      </c>
      <c r="L464" s="108"/>
    </row>
    <row r="465" spans="1:12" x14ac:dyDescent="0.2">
      <c r="A465">
        <f t="shared" si="45"/>
        <v>2028</v>
      </c>
      <c r="B465">
        <f t="shared" si="46"/>
        <v>8</v>
      </c>
      <c r="C465" s="270">
        <v>338.85399999999998</v>
      </c>
      <c r="D465" s="132">
        <f t="shared" si="47"/>
        <v>2.6597645211930923</v>
      </c>
      <c r="E465" s="140">
        <f t="shared" si="50"/>
        <v>2.1158233207667632E-2</v>
      </c>
      <c r="F465" s="107"/>
      <c r="G465" s="107"/>
      <c r="H465" s="107"/>
      <c r="I465" s="227">
        <f t="shared" si="48"/>
        <v>338.85399999999998</v>
      </c>
      <c r="J465" s="252">
        <f t="shared" si="49"/>
        <v>2.6597645211930923</v>
      </c>
      <c r="K465" s="140">
        <f t="shared" si="51"/>
        <v>2.1158233207667632E-2</v>
      </c>
      <c r="L465" s="108"/>
    </row>
    <row r="466" spans="1:12" x14ac:dyDescent="0.2">
      <c r="A466">
        <f t="shared" ref="A466:A529" si="52">A454+1</f>
        <v>2028</v>
      </c>
      <c r="B466">
        <f t="shared" ref="B466:B529" si="53">B454</f>
        <v>9</v>
      </c>
      <c r="C466" s="270">
        <v>339.64</v>
      </c>
      <c r="D466" s="132">
        <f t="shared" si="47"/>
        <v>2.6659340659340658</v>
      </c>
      <c r="E466" s="140">
        <f t="shared" si="50"/>
        <v>2.1231045856773711E-2</v>
      </c>
      <c r="F466" s="107"/>
      <c r="G466" s="107"/>
      <c r="H466" s="107"/>
      <c r="I466" s="227">
        <f t="shared" si="48"/>
        <v>339.64</v>
      </c>
      <c r="J466" s="252">
        <f t="shared" si="49"/>
        <v>2.6659340659340658</v>
      </c>
      <c r="K466" s="140">
        <f t="shared" si="51"/>
        <v>2.1231045856773711E-2</v>
      </c>
      <c r="L466" s="108"/>
    </row>
    <row r="467" spans="1:12" x14ac:dyDescent="0.2">
      <c r="A467">
        <f t="shared" si="52"/>
        <v>2028</v>
      </c>
      <c r="B467">
        <f t="shared" si="53"/>
        <v>10</v>
      </c>
      <c r="C467" s="270">
        <v>340.048</v>
      </c>
      <c r="D467" s="132">
        <f t="shared" si="47"/>
        <v>2.6691365777080063</v>
      </c>
      <c r="E467" s="140">
        <f t="shared" si="50"/>
        <v>2.128784238346948E-2</v>
      </c>
      <c r="F467" s="107"/>
      <c r="G467" s="107"/>
      <c r="H467" s="107"/>
      <c r="I467" s="227">
        <f t="shared" si="48"/>
        <v>340.048</v>
      </c>
      <c r="J467" s="252">
        <f t="shared" si="49"/>
        <v>2.6691365777080063</v>
      </c>
      <c r="K467" s="140">
        <f t="shared" si="51"/>
        <v>2.128784238346948E-2</v>
      </c>
      <c r="L467" s="108"/>
    </row>
    <row r="468" spans="1:12" x14ac:dyDescent="0.2">
      <c r="A468">
        <f t="shared" si="52"/>
        <v>2028</v>
      </c>
      <c r="B468">
        <f t="shared" si="53"/>
        <v>11</v>
      </c>
      <c r="C468" s="270">
        <v>340.26499999999999</v>
      </c>
      <c r="D468" s="132">
        <f t="shared" si="47"/>
        <v>2.6708398744113029</v>
      </c>
      <c r="E468" s="140">
        <f t="shared" si="50"/>
        <v>2.1338352003265726E-2</v>
      </c>
      <c r="F468" s="107"/>
      <c r="G468" s="107"/>
      <c r="H468" s="107"/>
      <c r="I468" s="227">
        <f t="shared" si="48"/>
        <v>340.26499999999999</v>
      </c>
      <c r="J468" s="252">
        <f t="shared" si="49"/>
        <v>2.6708398744113029</v>
      </c>
      <c r="K468" s="140">
        <f t="shared" si="51"/>
        <v>2.1338352003265726E-2</v>
      </c>
      <c r="L468" s="108"/>
    </row>
    <row r="469" spans="1:12" x14ac:dyDescent="0.2">
      <c r="A469">
        <f t="shared" si="52"/>
        <v>2028</v>
      </c>
      <c r="B469">
        <f t="shared" si="53"/>
        <v>12</v>
      </c>
      <c r="C469" s="270">
        <v>339.714</v>
      </c>
      <c r="D469" s="132">
        <f t="shared" si="47"/>
        <v>2.6665149136577706</v>
      </c>
      <c r="E469" s="140">
        <f t="shared" si="50"/>
        <v>2.1382914113565299E-2</v>
      </c>
      <c r="F469" s="107"/>
      <c r="G469" s="107"/>
      <c r="H469" s="107"/>
      <c r="I469" s="227">
        <f t="shared" si="48"/>
        <v>339.714</v>
      </c>
      <c r="J469" s="252">
        <f t="shared" si="49"/>
        <v>2.6665149136577706</v>
      </c>
      <c r="K469" s="140">
        <f t="shared" si="51"/>
        <v>2.1382914113565299E-2</v>
      </c>
      <c r="L469" s="108"/>
    </row>
    <row r="470" spans="1:12" x14ac:dyDescent="0.2">
      <c r="A470">
        <f t="shared" si="52"/>
        <v>2029</v>
      </c>
      <c r="B470">
        <f t="shared" si="53"/>
        <v>1</v>
      </c>
      <c r="C470" s="270">
        <v>340.52300000000002</v>
      </c>
      <c r="D470" s="132">
        <f t="shared" si="47"/>
        <v>2.6728649921507066</v>
      </c>
      <c r="E470" s="140">
        <f t="shared" si="50"/>
        <v>2.1426000359949793E-2</v>
      </c>
      <c r="F470" s="107"/>
      <c r="G470" s="107"/>
      <c r="H470" s="107"/>
      <c r="I470" s="227">
        <f t="shared" si="48"/>
        <v>340.52300000000002</v>
      </c>
      <c r="J470" s="252">
        <f t="shared" si="49"/>
        <v>2.6728649921507066</v>
      </c>
      <c r="K470" s="140">
        <f t="shared" si="51"/>
        <v>2.1426000359949793E-2</v>
      </c>
      <c r="L470" s="108"/>
    </row>
    <row r="471" spans="1:12" x14ac:dyDescent="0.2">
      <c r="A471">
        <f t="shared" si="52"/>
        <v>2029</v>
      </c>
      <c r="B471">
        <f t="shared" si="53"/>
        <v>2</v>
      </c>
      <c r="C471" s="270">
        <v>341.87700000000001</v>
      </c>
      <c r="D471" s="132">
        <f t="shared" si="47"/>
        <v>2.6834929356357926</v>
      </c>
      <c r="E471" s="140">
        <f t="shared" si="50"/>
        <v>2.1427824502173731E-2</v>
      </c>
      <c r="F471" s="107"/>
      <c r="G471" s="107"/>
      <c r="H471" s="107"/>
      <c r="I471" s="227">
        <f t="shared" si="48"/>
        <v>341.87700000000001</v>
      </c>
      <c r="J471" s="252">
        <f t="shared" si="49"/>
        <v>2.6834929356357926</v>
      </c>
      <c r="K471" s="140">
        <f t="shared" si="51"/>
        <v>2.1427824502173731E-2</v>
      </c>
      <c r="L471" s="108"/>
    </row>
    <row r="472" spans="1:12" x14ac:dyDescent="0.2">
      <c r="A472">
        <f t="shared" si="52"/>
        <v>2029</v>
      </c>
      <c r="B472">
        <f t="shared" si="53"/>
        <v>3</v>
      </c>
      <c r="C472" s="270">
        <v>343.05099999999999</v>
      </c>
      <c r="D472" s="132">
        <f t="shared" si="47"/>
        <v>2.6927080062794349</v>
      </c>
      <c r="E472" s="140">
        <f t="shared" si="50"/>
        <v>2.1413748031167801E-2</v>
      </c>
      <c r="F472" s="107"/>
      <c r="G472" s="107"/>
      <c r="H472" s="107"/>
      <c r="I472" s="227">
        <f t="shared" si="48"/>
        <v>343.05099999999999</v>
      </c>
      <c r="J472" s="252">
        <f t="shared" si="49"/>
        <v>2.6927080062794349</v>
      </c>
      <c r="K472" s="140">
        <f t="shared" si="51"/>
        <v>2.1413748031167801E-2</v>
      </c>
      <c r="L472" s="108"/>
    </row>
    <row r="473" spans="1:12" x14ac:dyDescent="0.2">
      <c r="A473">
        <f t="shared" si="52"/>
        <v>2029</v>
      </c>
      <c r="B473">
        <f t="shared" si="53"/>
        <v>4</v>
      </c>
      <c r="C473" s="270">
        <v>344.44200000000001</v>
      </c>
      <c r="D473" s="132">
        <f t="shared" si="47"/>
        <v>2.7036263736263737</v>
      </c>
      <c r="E473" s="140">
        <f t="shared" si="50"/>
        <v>2.1425372979416935E-2</v>
      </c>
      <c r="F473" s="107"/>
      <c r="G473" s="107"/>
      <c r="H473" s="107"/>
      <c r="I473" s="227">
        <f t="shared" si="48"/>
        <v>344.44200000000001</v>
      </c>
      <c r="J473" s="252">
        <f t="shared" si="49"/>
        <v>2.7036263736263737</v>
      </c>
      <c r="K473" s="140">
        <f t="shared" si="51"/>
        <v>2.1425372979416935E-2</v>
      </c>
      <c r="L473" s="108"/>
    </row>
    <row r="474" spans="1:12" x14ac:dyDescent="0.2">
      <c r="A474">
        <f t="shared" si="52"/>
        <v>2029</v>
      </c>
      <c r="B474">
        <f t="shared" si="53"/>
        <v>5</v>
      </c>
      <c r="C474" s="270">
        <v>344.85500000000002</v>
      </c>
      <c r="D474" s="132">
        <f t="shared" si="47"/>
        <v>2.706868131868132</v>
      </c>
      <c r="E474" s="140">
        <f t="shared" si="50"/>
        <v>2.142336696068381E-2</v>
      </c>
      <c r="F474" s="107"/>
      <c r="G474" s="107"/>
      <c r="H474" s="107"/>
      <c r="I474" s="227">
        <f t="shared" si="48"/>
        <v>344.85500000000002</v>
      </c>
      <c r="J474" s="252">
        <f t="shared" si="49"/>
        <v>2.706868131868132</v>
      </c>
      <c r="K474" s="140">
        <f t="shared" si="51"/>
        <v>2.142336696068381E-2</v>
      </c>
      <c r="L474" s="108"/>
    </row>
    <row r="475" spans="1:12" x14ac:dyDescent="0.2">
      <c r="A475">
        <f t="shared" si="52"/>
        <v>2029</v>
      </c>
      <c r="B475">
        <f t="shared" si="53"/>
        <v>6</v>
      </c>
      <c r="C475" s="270">
        <v>345.26900000000001</v>
      </c>
      <c r="D475" s="132">
        <f t="shared" si="47"/>
        <v>2.7101177394034535</v>
      </c>
      <c r="E475" s="140">
        <f t="shared" si="50"/>
        <v>2.141828068006002E-2</v>
      </c>
      <c r="F475" s="107"/>
      <c r="G475" s="107"/>
      <c r="H475" s="107"/>
      <c r="I475" s="227">
        <f t="shared" si="48"/>
        <v>345.26900000000001</v>
      </c>
      <c r="J475" s="252">
        <f t="shared" si="49"/>
        <v>2.7101177394034535</v>
      </c>
      <c r="K475" s="140">
        <f t="shared" si="51"/>
        <v>2.141828068006002E-2</v>
      </c>
      <c r="L475" s="108"/>
    </row>
    <row r="476" spans="1:12" x14ac:dyDescent="0.2">
      <c r="A476">
        <f t="shared" si="52"/>
        <v>2029</v>
      </c>
      <c r="B476">
        <f t="shared" si="53"/>
        <v>7</v>
      </c>
      <c r="C476" s="270">
        <v>345.48700000000002</v>
      </c>
      <c r="D476" s="132">
        <f t="shared" si="47"/>
        <v>2.7118288854003141</v>
      </c>
      <c r="E476" s="140">
        <f t="shared" si="50"/>
        <v>2.1404476610287881E-2</v>
      </c>
      <c r="F476" s="107"/>
      <c r="G476" s="107"/>
      <c r="H476" s="107"/>
      <c r="I476" s="227">
        <f t="shared" si="48"/>
        <v>345.48700000000002</v>
      </c>
      <c r="J476" s="252">
        <f t="shared" si="49"/>
        <v>2.7118288854003141</v>
      </c>
      <c r="K476" s="140">
        <f t="shared" si="51"/>
        <v>2.1404476610287881E-2</v>
      </c>
      <c r="L476" s="108"/>
    </row>
    <row r="477" spans="1:12" x14ac:dyDescent="0.2">
      <c r="A477">
        <f t="shared" si="52"/>
        <v>2029</v>
      </c>
      <c r="B477">
        <f t="shared" si="53"/>
        <v>8</v>
      </c>
      <c r="C477" s="270">
        <v>346.10199999999998</v>
      </c>
      <c r="D477" s="132">
        <f t="shared" si="47"/>
        <v>2.7166562009419151</v>
      </c>
      <c r="E477" s="140">
        <f t="shared" si="50"/>
        <v>2.1389743075188594E-2</v>
      </c>
      <c r="F477" s="107"/>
      <c r="G477" s="107"/>
      <c r="H477" s="107"/>
      <c r="I477" s="227">
        <f t="shared" si="48"/>
        <v>346.10199999999998</v>
      </c>
      <c r="J477" s="252">
        <f t="shared" si="49"/>
        <v>2.7166562009419151</v>
      </c>
      <c r="K477" s="140">
        <f t="shared" si="51"/>
        <v>2.1389743075188594E-2</v>
      </c>
      <c r="L477" s="108"/>
    </row>
    <row r="478" spans="1:12" x14ac:dyDescent="0.2">
      <c r="A478">
        <f t="shared" si="52"/>
        <v>2029</v>
      </c>
      <c r="B478">
        <f t="shared" si="53"/>
        <v>9</v>
      </c>
      <c r="C478" s="270">
        <v>346.90100000000001</v>
      </c>
      <c r="D478" s="132">
        <f t="shared" si="47"/>
        <v>2.722927786499215</v>
      </c>
      <c r="E478" s="140">
        <f t="shared" si="50"/>
        <v>2.1378518431280247E-2</v>
      </c>
      <c r="F478" s="107"/>
      <c r="G478" s="107"/>
      <c r="H478" s="107"/>
      <c r="I478" s="227">
        <f t="shared" si="48"/>
        <v>346.90100000000001</v>
      </c>
      <c r="J478" s="252">
        <f t="shared" si="49"/>
        <v>2.722927786499215</v>
      </c>
      <c r="K478" s="140">
        <f t="shared" si="51"/>
        <v>2.1378518431280247E-2</v>
      </c>
      <c r="L478" s="108"/>
    </row>
    <row r="479" spans="1:12" x14ac:dyDescent="0.2">
      <c r="A479">
        <f t="shared" si="52"/>
        <v>2029</v>
      </c>
      <c r="B479">
        <f t="shared" si="53"/>
        <v>10</v>
      </c>
      <c r="C479" s="270">
        <v>347.31400000000002</v>
      </c>
      <c r="D479" s="132">
        <f t="shared" si="47"/>
        <v>2.7261695447409733</v>
      </c>
      <c r="E479" s="140">
        <f t="shared" si="50"/>
        <v>2.136757163694547E-2</v>
      </c>
      <c r="F479" s="107"/>
      <c r="G479" s="107"/>
      <c r="H479" s="107"/>
      <c r="I479" s="227">
        <f t="shared" si="48"/>
        <v>347.31400000000002</v>
      </c>
      <c r="J479" s="252">
        <f t="shared" si="49"/>
        <v>2.7261695447409733</v>
      </c>
      <c r="K479" s="140">
        <f t="shared" si="51"/>
        <v>2.136757163694547E-2</v>
      </c>
      <c r="L479" s="108"/>
    </row>
    <row r="480" spans="1:12" x14ac:dyDescent="0.2">
      <c r="A480">
        <f t="shared" si="52"/>
        <v>2029</v>
      </c>
      <c r="B480">
        <f t="shared" si="53"/>
        <v>11</v>
      </c>
      <c r="C480" s="270">
        <v>347.53300000000002</v>
      </c>
      <c r="D480" s="132">
        <f t="shared" si="47"/>
        <v>2.727888540031397</v>
      </c>
      <c r="E480" s="140">
        <f t="shared" si="50"/>
        <v>2.1359822491293645E-2</v>
      </c>
      <c r="F480" s="107"/>
      <c r="G480" s="107"/>
      <c r="H480" s="107"/>
      <c r="I480" s="227">
        <f t="shared" si="48"/>
        <v>347.53300000000002</v>
      </c>
      <c r="J480" s="252">
        <f t="shared" si="49"/>
        <v>2.727888540031397</v>
      </c>
      <c r="K480" s="140">
        <f t="shared" si="51"/>
        <v>2.1359822491293645E-2</v>
      </c>
      <c r="L480" s="108"/>
    </row>
    <row r="481" spans="1:12" x14ac:dyDescent="0.2">
      <c r="A481">
        <f t="shared" si="52"/>
        <v>2029</v>
      </c>
      <c r="B481">
        <f t="shared" si="53"/>
        <v>12</v>
      </c>
      <c r="C481" s="270">
        <v>346.97</v>
      </c>
      <c r="D481" s="132">
        <f t="shared" si="47"/>
        <v>2.7234693877551019</v>
      </c>
      <c r="E481" s="140">
        <f t="shared" si="50"/>
        <v>2.1359143279346737E-2</v>
      </c>
      <c r="F481" s="107"/>
      <c r="G481" s="107"/>
      <c r="H481" s="107"/>
      <c r="I481" s="227">
        <f t="shared" si="48"/>
        <v>346.97</v>
      </c>
      <c r="J481" s="252">
        <f t="shared" si="49"/>
        <v>2.7234693877551019</v>
      </c>
      <c r="K481" s="140">
        <f t="shared" si="51"/>
        <v>2.1359143279346737E-2</v>
      </c>
      <c r="L481" s="108"/>
    </row>
    <row r="482" spans="1:12" x14ac:dyDescent="0.2">
      <c r="A482">
        <f t="shared" si="52"/>
        <v>2030</v>
      </c>
      <c r="B482">
        <f t="shared" si="53"/>
        <v>1</v>
      </c>
      <c r="C482" s="270">
        <v>347.79700000000003</v>
      </c>
      <c r="D482" s="132">
        <f t="shared" si="47"/>
        <v>2.7299607535321821</v>
      </c>
      <c r="E482" s="140">
        <f t="shared" si="50"/>
        <v>2.1361259004531341E-2</v>
      </c>
      <c r="F482" s="107"/>
      <c r="G482" s="107"/>
      <c r="H482" s="107"/>
      <c r="I482" s="227">
        <f t="shared" si="48"/>
        <v>347.79700000000003</v>
      </c>
      <c r="J482" s="252">
        <f t="shared" si="49"/>
        <v>2.7299607535321821</v>
      </c>
      <c r="K482" s="140">
        <f t="shared" si="51"/>
        <v>2.1361259004531341E-2</v>
      </c>
      <c r="L482" s="108"/>
    </row>
    <row r="483" spans="1:12" x14ac:dyDescent="0.2">
      <c r="A483">
        <f t="shared" si="52"/>
        <v>2030</v>
      </c>
      <c r="B483">
        <f t="shared" si="53"/>
        <v>2</v>
      </c>
      <c r="C483" s="270">
        <v>349.18299999999999</v>
      </c>
      <c r="D483" s="132">
        <f t="shared" si="47"/>
        <v>2.7408398744113027</v>
      </c>
      <c r="E483" s="140">
        <f t="shared" si="50"/>
        <v>2.1370258894280569E-2</v>
      </c>
      <c r="F483" s="107"/>
      <c r="G483" s="107"/>
      <c r="H483" s="107"/>
      <c r="I483" s="227">
        <f t="shared" si="48"/>
        <v>349.18299999999999</v>
      </c>
      <c r="J483" s="252">
        <f t="shared" si="49"/>
        <v>2.7408398744113027</v>
      </c>
      <c r="K483" s="140">
        <f t="shared" si="51"/>
        <v>2.1370258894280569E-2</v>
      </c>
      <c r="L483" s="108"/>
    </row>
    <row r="484" spans="1:12" x14ac:dyDescent="0.2">
      <c r="A484">
        <f t="shared" si="52"/>
        <v>2030</v>
      </c>
      <c r="B484">
        <f t="shared" si="53"/>
        <v>3</v>
      </c>
      <c r="C484" s="270">
        <v>350.387</v>
      </c>
      <c r="D484" s="132">
        <f t="shared" si="47"/>
        <v>2.7502904238618524</v>
      </c>
      <c r="E484" s="140">
        <f t="shared" si="50"/>
        <v>2.1384575471285583E-2</v>
      </c>
      <c r="F484" s="107"/>
      <c r="G484" s="107"/>
      <c r="H484" s="107"/>
      <c r="I484" s="227">
        <f t="shared" si="48"/>
        <v>350.387</v>
      </c>
      <c r="J484" s="252">
        <f t="shared" si="49"/>
        <v>2.7502904238618524</v>
      </c>
      <c r="K484" s="140">
        <f t="shared" si="51"/>
        <v>2.1384575471285583E-2</v>
      </c>
      <c r="L484" s="108"/>
    </row>
    <row r="485" spans="1:12" x14ac:dyDescent="0.2">
      <c r="A485">
        <f t="shared" si="52"/>
        <v>2030</v>
      </c>
      <c r="B485">
        <f t="shared" si="53"/>
        <v>4</v>
      </c>
      <c r="C485" s="270">
        <v>351.81299999999999</v>
      </c>
      <c r="D485" s="132">
        <f t="shared" si="47"/>
        <v>2.7614835164835161</v>
      </c>
      <c r="E485" s="140">
        <f t="shared" si="50"/>
        <v>2.1399829289111105E-2</v>
      </c>
      <c r="F485" s="107"/>
      <c r="G485" s="107"/>
      <c r="H485" s="107"/>
      <c r="I485" s="227">
        <f t="shared" si="48"/>
        <v>351.81299999999999</v>
      </c>
      <c r="J485" s="252">
        <f t="shared" si="49"/>
        <v>2.7614835164835161</v>
      </c>
      <c r="K485" s="140">
        <f t="shared" si="51"/>
        <v>2.1399829289111105E-2</v>
      </c>
      <c r="L485" s="108"/>
    </row>
    <row r="486" spans="1:12" x14ac:dyDescent="0.2">
      <c r="A486">
        <f t="shared" si="52"/>
        <v>2030</v>
      </c>
      <c r="B486">
        <f t="shared" si="53"/>
        <v>5</v>
      </c>
      <c r="C486" s="270">
        <v>352.24200000000002</v>
      </c>
      <c r="D486" s="132">
        <f t="shared" si="47"/>
        <v>2.7648508634222919</v>
      </c>
      <c r="E486" s="140">
        <f t="shared" si="50"/>
        <v>2.1420597062533631E-2</v>
      </c>
      <c r="F486" s="107"/>
      <c r="G486" s="107"/>
      <c r="H486" s="107"/>
      <c r="I486" s="227">
        <f t="shared" si="48"/>
        <v>352.24200000000002</v>
      </c>
      <c r="J486" s="252">
        <f t="shared" si="49"/>
        <v>2.7648508634222919</v>
      </c>
      <c r="K486" s="140">
        <f t="shared" si="51"/>
        <v>2.1420597062533631E-2</v>
      </c>
      <c r="L486" s="108"/>
    </row>
    <row r="487" spans="1:12" x14ac:dyDescent="0.2">
      <c r="A487">
        <f t="shared" si="52"/>
        <v>2030</v>
      </c>
      <c r="B487">
        <f t="shared" si="53"/>
        <v>6</v>
      </c>
      <c r="C487" s="270">
        <v>352.67</v>
      </c>
      <c r="D487" s="132">
        <f t="shared" si="47"/>
        <v>2.7682103610675037</v>
      </c>
      <c r="E487" s="140">
        <f t="shared" si="50"/>
        <v>2.1435460467056133E-2</v>
      </c>
      <c r="F487" s="107"/>
      <c r="G487" s="107"/>
      <c r="H487" s="107"/>
      <c r="I487" s="227">
        <f t="shared" si="48"/>
        <v>352.67</v>
      </c>
      <c r="J487" s="252">
        <f t="shared" si="49"/>
        <v>2.7682103610675037</v>
      </c>
      <c r="K487" s="140">
        <f t="shared" si="51"/>
        <v>2.1435460467056133E-2</v>
      </c>
      <c r="L487" s="108"/>
    </row>
    <row r="488" spans="1:12" x14ac:dyDescent="0.2">
      <c r="A488">
        <f t="shared" si="52"/>
        <v>2030</v>
      </c>
      <c r="B488">
        <f t="shared" si="53"/>
        <v>7</v>
      </c>
      <c r="C488" s="270">
        <v>352.89800000000002</v>
      </c>
      <c r="D488" s="132">
        <f t="shared" si="47"/>
        <v>2.77</v>
      </c>
      <c r="E488" s="140">
        <f t="shared" si="50"/>
        <v>2.1450879483164265E-2</v>
      </c>
      <c r="F488" s="107"/>
      <c r="G488" s="107"/>
      <c r="H488" s="107"/>
      <c r="I488" s="227">
        <f t="shared" si="48"/>
        <v>352.89800000000002</v>
      </c>
      <c r="J488" s="252">
        <f t="shared" si="49"/>
        <v>2.77</v>
      </c>
      <c r="K488" s="140">
        <f t="shared" si="51"/>
        <v>2.1450879483164265E-2</v>
      </c>
      <c r="L488" s="108"/>
    </row>
    <row r="489" spans="1:12" x14ac:dyDescent="0.2">
      <c r="A489">
        <f t="shared" si="52"/>
        <v>2030</v>
      </c>
      <c r="B489">
        <f t="shared" si="53"/>
        <v>8</v>
      </c>
      <c r="C489" s="270">
        <v>353.53</v>
      </c>
      <c r="D489" s="132">
        <f t="shared" si="47"/>
        <v>2.7749607535321816</v>
      </c>
      <c r="E489" s="140">
        <f t="shared" si="50"/>
        <v>2.1461881179536624E-2</v>
      </c>
      <c r="F489" s="107"/>
      <c r="G489" s="107"/>
      <c r="H489" s="107"/>
      <c r="I489" s="227">
        <f t="shared" si="48"/>
        <v>353.53</v>
      </c>
      <c r="J489" s="252">
        <f t="shared" si="49"/>
        <v>2.7749607535321816</v>
      </c>
      <c r="K489" s="140">
        <f t="shared" si="51"/>
        <v>2.1461881179536624E-2</v>
      </c>
      <c r="L489" s="108"/>
    </row>
    <row r="490" spans="1:12" x14ac:dyDescent="0.2">
      <c r="A490">
        <f t="shared" si="52"/>
        <v>2030</v>
      </c>
      <c r="B490">
        <f t="shared" si="53"/>
        <v>9</v>
      </c>
      <c r="C490" s="270">
        <v>354.34800000000001</v>
      </c>
      <c r="D490" s="132">
        <f t="shared" si="47"/>
        <v>2.7813814756671897</v>
      </c>
      <c r="E490" s="140">
        <f t="shared" si="50"/>
        <v>2.1467219754339073E-2</v>
      </c>
      <c r="F490" s="107"/>
      <c r="G490" s="107"/>
      <c r="H490" s="107"/>
      <c r="I490" s="227">
        <f t="shared" si="48"/>
        <v>354.34800000000001</v>
      </c>
      <c r="J490" s="252">
        <f t="shared" si="49"/>
        <v>2.7813814756671897</v>
      </c>
      <c r="K490" s="140">
        <f t="shared" si="51"/>
        <v>2.1467219754339073E-2</v>
      </c>
      <c r="L490" s="108"/>
    </row>
    <row r="491" spans="1:12" x14ac:dyDescent="0.2">
      <c r="A491">
        <f t="shared" si="52"/>
        <v>2030</v>
      </c>
      <c r="B491">
        <f t="shared" si="53"/>
        <v>10</v>
      </c>
      <c r="C491" s="270">
        <v>354.77</v>
      </c>
      <c r="D491" s="132">
        <f t="shared" si="47"/>
        <v>2.7846938775510202</v>
      </c>
      <c r="E491" s="140">
        <f t="shared" si="50"/>
        <v>2.1467605682465862E-2</v>
      </c>
      <c r="F491" s="107"/>
      <c r="G491" s="107"/>
      <c r="H491" s="107"/>
      <c r="I491" s="227">
        <f t="shared" si="48"/>
        <v>354.77</v>
      </c>
      <c r="J491" s="252">
        <f t="shared" si="49"/>
        <v>2.7846938775510202</v>
      </c>
      <c r="K491" s="140">
        <f t="shared" si="51"/>
        <v>2.1467605682465862E-2</v>
      </c>
      <c r="L491" s="108"/>
    </row>
    <row r="492" spans="1:12" x14ac:dyDescent="0.2">
      <c r="A492">
        <f t="shared" si="52"/>
        <v>2030</v>
      </c>
      <c r="B492">
        <f t="shared" si="53"/>
        <v>11</v>
      </c>
      <c r="C492" s="270">
        <v>354.99299999999999</v>
      </c>
      <c r="D492" s="132">
        <f t="shared" si="47"/>
        <v>2.7864442700156986</v>
      </c>
      <c r="E492" s="140">
        <f t="shared" si="50"/>
        <v>2.1465587440617107E-2</v>
      </c>
      <c r="F492" s="107"/>
      <c r="G492" s="107"/>
      <c r="H492" s="107"/>
      <c r="I492" s="227">
        <f t="shared" si="48"/>
        <v>354.99299999999999</v>
      </c>
      <c r="J492" s="252">
        <f t="shared" si="49"/>
        <v>2.7864442700156986</v>
      </c>
      <c r="K492" s="140">
        <f t="shared" si="51"/>
        <v>2.1465587440617107E-2</v>
      </c>
      <c r="L492" s="108"/>
    </row>
    <row r="493" spans="1:12" x14ac:dyDescent="0.2">
      <c r="A493">
        <f t="shared" si="52"/>
        <v>2030</v>
      </c>
      <c r="B493">
        <f t="shared" si="53"/>
        <v>12</v>
      </c>
      <c r="C493" s="270">
        <v>354.41500000000002</v>
      </c>
      <c r="D493" s="132">
        <f t="shared" si="47"/>
        <v>2.7819073783359496</v>
      </c>
      <c r="E493" s="140">
        <f t="shared" si="50"/>
        <v>2.1457186500273728E-2</v>
      </c>
      <c r="F493" s="107"/>
      <c r="G493" s="107"/>
      <c r="H493" s="107"/>
      <c r="I493" s="227">
        <f t="shared" si="48"/>
        <v>354.41500000000002</v>
      </c>
      <c r="J493" s="252">
        <f t="shared" si="49"/>
        <v>2.7819073783359496</v>
      </c>
      <c r="K493" s="140">
        <f t="shared" si="51"/>
        <v>2.1457186500273728E-2</v>
      </c>
      <c r="L493" s="108"/>
    </row>
    <row r="494" spans="1:12" x14ac:dyDescent="0.2">
      <c r="A494">
        <f t="shared" si="52"/>
        <v>2031</v>
      </c>
      <c r="B494">
        <f t="shared" si="53"/>
        <v>1</v>
      </c>
      <c r="C494" s="270">
        <v>355.25700000000001</v>
      </c>
      <c r="D494" s="132">
        <f t="shared" si="47"/>
        <v>2.7885164835164833</v>
      </c>
      <c r="E494" s="140">
        <f t="shared" si="50"/>
        <v>2.144929369718529E-2</v>
      </c>
      <c r="F494" s="107"/>
      <c r="G494" s="107"/>
      <c r="H494" s="107"/>
      <c r="I494" s="227">
        <f t="shared" si="48"/>
        <v>355.25700000000001</v>
      </c>
      <c r="J494" s="252">
        <f t="shared" si="49"/>
        <v>2.7885164835164833</v>
      </c>
      <c r="K494" s="140">
        <f t="shared" si="51"/>
        <v>2.144929369718529E-2</v>
      </c>
      <c r="L494" s="108"/>
    </row>
    <row r="495" spans="1:12" x14ac:dyDescent="0.2">
      <c r="A495">
        <f t="shared" si="52"/>
        <v>2031</v>
      </c>
      <c r="B495">
        <f t="shared" si="53"/>
        <v>2</v>
      </c>
      <c r="C495" s="270">
        <v>356.66800000000001</v>
      </c>
      <c r="D495" s="132">
        <f t="shared" si="47"/>
        <v>2.7995918367346939</v>
      </c>
      <c r="E495" s="140">
        <f t="shared" si="50"/>
        <v>2.1435751454108587E-2</v>
      </c>
      <c r="F495" s="107"/>
      <c r="G495" s="107"/>
      <c r="H495" s="107"/>
      <c r="I495" s="227">
        <f t="shared" si="48"/>
        <v>356.66800000000001</v>
      </c>
      <c r="J495" s="252">
        <f t="shared" si="49"/>
        <v>2.7995918367346939</v>
      </c>
      <c r="K495" s="140">
        <f t="shared" si="51"/>
        <v>2.1435751454108587E-2</v>
      </c>
      <c r="L495" s="108"/>
    </row>
    <row r="496" spans="1:12" x14ac:dyDescent="0.2">
      <c r="A496">
        <f t="shared" si="52"/>
        <v>2031</v>
      </c>
      <c r="B496">
        <f t="shared" si="53"/>
        <v>3</v>
      </c>
      <c r="C496" s="270">
        <v>357.89400000000001</v>
      </c>
      <c r="D496" s="132">
        <f t="shared" si="47"/>
        <v>2.8092150706436421</v>
      </c>
      <c r="E496" s="140">
        <f t="shared" si="50"/>
        <v>2.1424881630882409E-2</v>
      </c>
      <c r="F496" s="107"/>
      <c r="G496" s="107"/>
      <c r="H496" s="107"/>
      <c r="I496" s="227">
        <f t="shared" si="48"/>
        <v>357.89400000000001</v>
      </c>
      <c r="J496" s="252">
        <f t="shared" si="49"/>
        <v>2.8092150706436421</v>
      </c>
      <c r="K496" s="140">
        <f t="shared" si="51"/>
        <v>2.1424881630882409E-2</v>
      </c>
      <c r="L496" s="108"/>
    </row>
    <row r="497" spans="1:12" x14ac:dyDescent="0.2">
      <c r="A497">
        <f t="shared" si="52"/>
        <v>2031</v>
      </c>
      <c r="B497">
        <f t="shared" si="53"/>
        <v>4</v>
      </c>
      <c r="C497" s="270">
        <v>359.34500000000003</v>
      </c>
      <c r="D497" s="132">
        <f t="shared" si="47"/>
        <v>2.8206043956043958</v>
      </c>
      <c r="E497" s="140">
        <f t="shared" si="50"/>
        <v>2.1409100857557872E-2</v>
      </c>
      <c r="F497" s="107"/>
      <c r="G497" s="107"/>
      <c r="H497" s="107"/>
      <c r="I497" s="227">
        <f t="shared" si="48"/>
        <v>359.34500000000003</v>
      </c>
      <c r="J497" s="252">
        <f t="shared" si="49"/>
        <v>2.8206043956043958</v>
      </c>
      <c r="K497" s="140">
        <f t="shared" si="51"/>
        <v>2.1409100857557872E-2</v>
      </c>
      <c r="L497" s="108"/>
    </row>
    <row r="498" spans="1:12" x14ac:dyDescent="0.2">
      <c r="A498">
        <f t="shared" si="52"/>
        <v>2031</v>
      </c>
      <c r="B498">
        <f t="shared" si="53"/>
        <v>5</v>
      </c>
      <c r="C498" s="270">
        <v>359.77600000000001</v>
      </c>
      <c r="D498" s="132">
        <f t="shared" si="47"/>
        <v>2.8239874411302983</v>
      </c>
      <c r="E498" s="140">
        <f t="shared" si="50"/>
        <v>2.1388704356663846E-2</v>
      </c>
      <c r="F498" s="107"/>
      <c r="G498" s="107"/>
      <c r="H498" s="107"/>
      <c r="I498" s="227">
        <f t="shared" si="48"/>
        <v>359.77600000000001</v>
      </c>
      <c r="J498" s="252">
        <f t="shared" si="49"/>
        <v>2.8239874411302983</v>
      </c>
      <c r="K498" s="140">
        <f t="shared" si="51"/>
        <v>2.1388704356663846E-2</v>
      </c>
      <c r="L498" s="108"/>
    </row>
    <row r="499" spans="1:12" x14ac:dyDescent="0.2">
      <c r="A499">
        <f t="shared" si="52"/>
        <v>2031</v>
      </c>
      <c r="B499">
        <f t="shared" si="53"/>
        <v>6</v>
      </c>
      <c r="C499" s="270">
        <v>360.20600000000002</v>
      </c>
      <c r="D499" s="132">
        <f t="shared" si="47"/>
        <v>2.8273626373626373</v>
      </c>
      <c r="E499" s="140">
        <f t="shared" si="50"/>
        <v>2.1368418067882144E-2</v>
      </c>
      <c r="F499" s="107"/>
      <c r="G499" s="107"/>
      <c r="H499" s="107"/>
      <c r="I499" s="227">
        <f t="shared" si="48"/>
        <v>360.20600000000002</v>
      </c>
      <c r="J499" s="252">
        <f t="shared" si="49"/>
        <v>2.8273626373626373</v>
      </c>
      <c r="K499" s="140">
        <f t="shared" si="51"/>
        <v>2.1368418067882144E-2</v>
      </c>
      <c r="L499" s="108"/>
    </row>
    <row r="500" spans="1:12" x14ac:dyDescent="0.2">
      <c r="A500">
        <f t="shared" si="52"/>
        <v>2031</v>
      </c>
      <c r="B500">
        <f t="shared" si="53"/>
        <v>7</v>
      </c>
      <c r="C500" s="270">
        <v>360.43200000000002</v>
      </c>
      <c r="D500" s="132">
        <f t="shared" si="47"/>
        <v>2.8291365777080064</v>
      </c>
      <c r="E500" s="140">
        <f t="shared" si="50"/>
        <v>2.1348945020940979E-2</v>
      </c>
      <c r="F500" s="107"/>
      <c r="G500" s="107"/>
      <c r="H500" s="107"/>
      <c r="I500" s="227">
        <f t="shared" si="48"/>
        <v>360.43200000000002</v>
      </c>
      <c r="J500" s="252">
        <f t="shared" si="49"/>
        <v>2.8291365777080064</v>
      </c>
      <c r="K500" s="140">
        <f t="shared" si="51"/>
        <v>2.1348945020940979E-2</v>
      </c>
      <c r="L500" s="108"/>
    </row>
    <row r="501" spans="1:12" x14ac:dyDescent="0.2">
      <c r="A501">
        <f t="shared" si="52"/>
        <v>2031</v>
      </c>
      <c r="B501">
        <f t="shared" si="53"/>
        <v>8</v>
      </c>
      <c r="C501" s="270">
        <v>361.07</v>
      </c>
      <c r="D501" s="132">
        <f t="shared" si="47"/>
        <v>2.8341444270015699</v>
      </c>
      <c r="E501" s="140">
        <f t="shared" si="50"/>
        <v>2.1327751534523376E-2</v>
      </c>
      <c r="F501" s="107"/>
      <c r="G501" s="107"/>
      <c r="H501" s="107"/>
      <c r="I501" s="227">
        <f t="shared" si="48"/>
        <v>361.07</v>
      </c>
      <c r="J501" s="252">
        <f t="shared" si="49"/>
        <v>2.8341444270015699</v>
      </c>
      <c r="K501" s="140">
        <f t="shared" si="51"/>
        <v>2.1327751534523376E-2</v>
      </c>
      <c r="L501" s="108"/>
    </row>
    <row r="502" spans="1:12" x14ac:dyDescent="0.2">
      <c r="A502">
        <f t="shared" si="52"/>
        <v>2031</v>
      </c>
      <c r="B502">
        <f t="shared" si="53"/>
        <v>9</v>
      </c>
      <c r="C502" s="270">
        <v>361.899</v>
      </c>
      <c r="D502" s="132">
        <f t="shared" si="47"/>
        <v>2.8406514913657768</v>
      </c>
      <c r="E502" s="140">
        <f t="shared" si="50"/>
        <v>2.1309560093467406E-2</v>
      </c>
      <c r="F502" s="107"/>
      <c r="G502" s="107"/>
      <c r="H502" s="107"/>
      <c r="I502" s="227">
        <f t="shared" si="48"/>
        <v>361.899</v>
      </c>
      <c r="J502" s="252">
        <f t="shared" si="49"/>
        <v>2.8406514913657768</v>
      </c>
      <c r="K502" s="140">
        <f t="shared" si="51"/>
        <v>2.1309560093467406E-2</v>
      </c>
      <c r="L502" s="108"/>
    </row>
    <row r="503" spans="1:12" x14ac:dyDescent="0.2">
      <c r="A503">
        <f t="shared" si="52"/>
        <v>2031</v>
      </c>
      <c r="B503">
        <f t="shared" si="53"/>
        <v>10</v>
      </c>
      <c r="C503" s="270">
        <v>362.32299999999998</v>
      </c>
      <c r="D503" s="132">
        <f t="shared" si="47"/>
        <v>2.8439795918367343</v>
      </c>
      <c r="E503" s="140">
        <f t="shared" si="50"/>
        <v>2.128984976181747E-2</v>
      </c>
      <c r="F503" s="107"/>
      <c r="G503" s="107"/>
      <c r="H503" s="107"/>
      <c r="I503" s="227">
        <f t="shared" si="48"/>
        <v>362.32299999999998</v>
      </c>
      <c r="J503" s="252">
        <f t="shared" si="49"/>
        <v>2.8439795918367343</v>
      </c>
      <c r="K503" s="140">
        <f t="shared" si="51"/>
        <v>2.128984976181747E-2</v>
      </c>
      <c r="L503" s="108"/>
    </row>
    <row r="504" spans="1:12" x14ac:dyDescent="0.2">
      <c r="A504">
        <f t="shared" si="52"/>
        <v>2031</v>
      </c>
      <c r="B504">
        <f t="shared" si="53"/>
        <v>11</v>
      </c>
      <c r="C504" s="270">
        <v>362.54199999999997</v>
      </c>
      <c r="D504" s="132">
        <f t="shared" si="47"/>
        <v>2.8456985871271581</v>
      </c>
      <c r="E504" s="140">
        <f t="shared" si="50"/>
        <v>2.1265208046355788E-2</v>
      </c>
      <c r="F504" s="107"/>
      <c r="G504" s="107"/>
      <c r="H504" s="107"/>
      <c r="I504" s="227">
        <f t="shared" si="48"/>
        <v>362.54199999999997</v>
      </c>
      <c r="J504" s="252">
        <f t="shared" si="49"/>
        <v>2.8456985871271581</v>
      </c>
      <c r="K504" s="140">
        <f t="shared" si="51"/>
        <v>2.1265208046355788E-2</v>
      </c>
      <c r="L504" s="108"/>
    </row>
    <row r="505" spans="1:12" x14ac:dyDescent="0.2">
      <c r="A505">
        <f t="shared" si="52"/>
        <v>2031</v>
      </c>
      <c r="B505">
        <f t="shared" si="53"/>
        <v>12</v>
      </c>
      <c r="C505" s="270">
        <v>361.94099999999997</v>
      </c>
      <c r="D505" s="132">
        <f t="shared" si="47"/>
        <v>2.840981161695447</v>
      </c>
      <c r="E505" s="140">
        <f t="shared" si="50"/>
        <v>2.1234992875583503E-2</v>
      </c>
      <c r="F505" s="107"/>
      <c r="G505" s="107"/>
      <c r="H505" s="107"/>
      <c r="I505" s="227">
        <f t="shared" si="48"/>
        <v>361.94099999999997</v>
      </c>
      <c r="J505" s="252">
        <f t="shared" si="49"/>
        <v>2.840981161695447</v>
      </c>
      <c r="K505" s="140">
        <f t="shared" si="51"/>
        <v>2.1234992875583503E-2</v>
      </c>
      <c r="L505" s="108"/>
    </row>
    <row r="506" spans="1:12" x14ac:dyDescent="0.2">
      <c r="A506">
        <f t="shared" si="52"/>
        <v>2032</v>
      </c>
      <c r="B506">
        <f t="shared" si="53"/>
        <v>1</v>
      </c>
      <c r="C506" s="270">
        <v>362.78699999999998</v>
      </c>
      <c r="D506" s="132">
        <f t="shared" si="47"/>
        <v>2.847621664050235</v>
      </c>
      <c r="E506" s="140">
        <f t="shared" si="50"/>
        <v>2.1195922951553259E-2</v>
      </c>
      <c r="F506" s="107"/>
      <c r="G506" s="107"/>
      <c r="H506" s="107"/>
      <c r="I506" s="227">
        <f t="shared" si="48"/>
        <v>362.78699999999998</v>
      </c>
      <c r="J506" s="252">
        <f t="shared" si="49"/>
        <v>2.847621664050235</v>
      </c>
      <c r="K506" s="140">
        <f t="shared" si="51"/>
        <v>2.1195922951553259E-2</v>
      </c>
      <c r="L506" s="108"/>
    </row>
    <row r="507" spans="1:12" x14ac:dyDescent="0.2">
      <c r="A507">
        <f t="shared" si="52"/>
        <v>2032</v>
      </c>
      <c r="B507">
        <f t="shared" si="53"/>
        <v>2</v>
      </c>
      <c r="C507" s="270">
        <v>364.226</v>
      </c>
      <c r="D507" s="132">
        <f t="shared" si="47"/>
        <v>2.8589167974882259</v>
      </c>
      <c r="E507" s="140">
        <f t="shared" si="50"/>
        <v>2.1190574988504629E-2</v>
      </c>
      <c r="F507" s="107"/>
      <c r="G507" s="107"/>
      <c r="H507" s="107"/>
      <c r="I507" s="227">
        <f t="shared" si="48"/>
        <v>364.226</v>
      </c>
      <c r="J507" s="252">
        <f t="shared" si="49"/>
        <v>2.8589167974882259</v>
      </c>
      <c r="K507" s="140">
        <f t="shared" si="51"/>
        <v>2.1190574988504629E-2</v>
      </c>
      <c r="L507" s="108"/>
    </row>
    <row r="508" spans="1:12" x14ac:dyDescent="0.2">
      <c r="A508">
        <f t="shared" si="52"/>
        <v>2032</v>
      </c>
      <c r="B508">
        <f t="shared" si="53"/>
        <v>3</v>
      </c>
      <c r="C508" s="270">
        <v>365.47699999999998</v>
      </c>
      <c r="D508" s="132">
        <f t="shared" si="47"/>
        <v>2.8687362637362632</v>
      </c>
      <c r="E508" s="140">
        <f t="shared" si="50"/>
        <v>2.1187837739665927E-2</v>
      </c>
      <c r="F508" s="107"/>
      <c r="G508" s="107"/>
      <c r="H508" s="107"/>
      <c r="I508" s="227">
        <f t="shared" si="48"/>
        <v>365.47699999999998</v>
      </c>
      <c r="J508" s="252">
        <f t="shared" si="49"/>
        <v>2.8687362637362632</v>
      </c>
      <c r="K508" s="140">
        <f t="shared" si="51"/>
        <v>2.1187837739665927E-2</v>
      </c>
      <c r="L508" s="108"/>
    </row>
    <row r="509" spans="1:12" x14ac:dyDescent="0.2">
      <c r="A509">
        <f t="shared" si="52"/>
        <v>2032</v>
      </c>
      <c r="B509">
        <f t="shared" si="53"/>
        <v>4</v>
      </c>
      <c r="C509" s="270">
        <v>366.95</v>
      </c>
      <c r="D509" s="132">
        <f t="shared" si="47"/>
        <v>2.8802982731554159</v>
      </c>
      <c r="E509" s="140">
        <f t="shared" si="50"/>
        <v>2.1163505823094786E-2</v>
      </c>
      <c r="F509" s="107"/>
      <c r="G509" s="107"/>
      <c r="H509" s="107"/>
      <c r="I509" s="227">
        <f t="shared" si="48"/>
        <v>366.95</v>
      </c>
      <c r="J509" s="252">
        <f t="shared" si="49"/>
        <v>2.8802982731554159</v>
      </c>
      <c r="K509" s="140">
        <f t="shared" si="51"/>
        <v>2.1163505823094786E-2</v>
      </c>
      <c r="L509" s="108"/>
    </row>
    <row r="510" spans="1:12" x14ac:dyDescent="0.2">
      <c r="A510">
        <f t="shared" si="52"/>
        <v>2032</v>
      </c>
      <c r="B510">
        <f t="shared" si="53"/>
        <v>5</v>
      </c>
      <c r="C510" s="270">
        <v>367.38400000000001</v>
      </c>
      <c r="D510" s="132">
        <f t="shared" si="47"/>
        <v>2.8837048665620095</v>
      </c>
      <c r="E510" s="140">
        <f t="shared" si="50"/>
        <v>2.1146491150048963E-2</v>
      </c>
      <c r="F510" s="107"/>
      <c r="G510" s="107"/>
      <c r="H510" s="107"/>
      <c r="I510" s="227">
        <f t="shared" si="48"/>
        <v>367.38400000000001</v>
      </c>
      <c r="J510" s="252">
        <f t="shared" si="49"/>
        <v>2.8837048665620095</v>
      </c>
      <c r="K510" s="140">
        <f t="shared" si="51"/>
        <v>2.1146491150048963E-2</v>
      </c>
      <c r="L510" s="108"/>
    </row>
    <row r="511" spans="1:12" x14ac:dyDescent="0.2">
      <c r="A511">
        <f t="shared" si="52"/>
        <v>2032</v>
      </c>
      <c r="B511">
        <f t="shared" si="53"/>
        <v>6</v>
      </c>
      <c r="C511" s="270">
        <v>367.82299999999998</v>
      </c>
      <c r="D511" s="132">
        <f t="shared" si="47"/>
        <v>2.8871507064364206</v>
      </c>
      <c r="E511" s="140">
        <f t="shared" si="50"/>
        <v>2.1146232988900726E-2</v>
      </c>
      <c r="F511" s="107"/>
      <c r="G511" s="107"/>
      <c r="H511" s="107"/>
      <c r="I511" s="227">
        <f t="shared" si="48"/>
        <v>367.82299999999998</v>
      </c>
      <c r="J511" s="252">
        <f t="shared" si="49"/>
        <v>2.8871507064364206</v>
      </c>
      <c r="K511" s="140">
        <f t="shared" si="51"/>
        <v>2.1146232988900726E-2</v>
      </c>
      <c r="L511" s="108"/>
    </row>
    <row r="512" spans="1:12" x14ac:dyDescent="0.2">
      <c r="A512">
        <f t="shared" si="52"/>
        <v>2032</v>
      </c>
      <c r="B512">
        <f t="shared" si="53"/>
        <v>7</v>
      </c>
      <c r="C512" s="270">
        <v>368.05500000000001</v>
      </c>
      <c r="D512" s="132">
        <f t="shared" si="47"/>
        <v>2.8889717425431711</v>
      </c>
      <c r="E512" s="140">
        <f t="shared" si="50"/>
        <v>2.1149620455453322E-2</v>
      </c>
      <c r="F512" s="107"/>
      <c r="G512" s="107"/>
      <c r="H512" s="107"/>
      <c r="I512" s="227">
        <f t="shared" si="48"/>
        <v>368.05500000000001</v>
      </c>
      <c r="J512" s="252">
        <f t="shared" si="49"/>
        <v>2.8889717425431711</v>
      </c>
      <c r="K512" s="140">
        <f t="shared" si="51"/>
        <v>2.1149620455453322E-2</v>
      </c>
      <c r="L512" s="108"/>
    </row>
    <row r="513" spans="1:12" x14ac:dyDescent="0.2">
      <c r="A513">
        <f t="shared" si="52"/>
        <v>2032</v>
      </c>
      <c r="B513">
        <f t="shared" si="53"/>
        <v>8</v>
      </c>
      <c r="C513" s="270">
        <v>368.71199999999999</v>
      </c>
      <c r="D513" s="132">
        <f t="shared" si="47"/>
        <v>2.8941287284144424</v>
      </c>
      <c r="E513" s="140">
        <f t="shared" si="50"/>
        <v>2.1164871077630432E-2</v>
      </c>
      <c r="F513" s="107"/>
      <c r="G513" s="107"/>
      <c r="H513" s="107"/>
      <c r="I513" s="227">
        <f t="shared" si="48"/>
        <v>368.71199999999999</v>
      </c>
      <c r="J513" s="252">
        <f t="shared" si="49"/>
        <v>2.8941287284144424</v>
      </c>
      <c r="K513" s="140">
        <f t="shared" si="51"/>
        <v>2.1164871077630432E-2</v>
      </c>
      <c r="L513" s="108"/>
    </row>
    <row r="514" spans="1:12" x14ac:dyDescent="0.2">
      <c r="A514">
        <f t="shared" si="52"/>
        <v>2032</v>
      </c>
      <c r="B514">
        <f t="shared" si="53"/>
        <v>9</v>
      </c>
      <c r="C514" s="270">
        <v>369.56400000000002</v>
      </c>
      <c r="D514" s="132">
        <f t="shared" ref="D514:D577" si="54">C514/$C$2</f>
        <v>2.9008163265306122</v>
      </c>
      <c r="E514" s="140">
        <f t="shared" si="50"/>
        <v>2.1179942470136659E-2</v>
      </c>
      <c r="F514" s="107"/>
      <c r="G514" s="107"/>
      <c r="H514" s="107"/>
      <c r="I514" s="227">
        <f t="shared" si="48"/>
        <v>369.56400000000002</v>
      </c>
      <c r="J514" s="252">
        <f t="shared" si="49"/>
        <v>2.9008163265306122</v>
      </c>
      <c r="K514" s="140">
        <f t="shared" si="51"/>
        <v>2.1179942470136659E-2</v>
      </c>
      <c r="L514" s="108"/>
    </row>
    <row r="515" spans="1:12" x14ac:dyDescent="0.2">
      <c r="A515">
        <f t="shared" si="52"/>
        <v>2032</v>
      </c>
      <c r="B515">
        <f t="shared" si="53"/>
        <v>10</v>
      </c>
      <c r="C515" s="270">
        <v>370.005</v>
      </c>
      <c r="D515" s="132">
        <f t="shared" si="54"/>
        <v>2.9042778649921503</v>
      </c>
      <c r="E515" s="140">
        <f t="shared" si="50"/>
        <v>2.1202076600160602E-2</v>
      </c>
      <c r="F515" s="107"/>
      <c r="G515" s="107"/>
      <c r="H515" s="107"/>
      <c r="I515" s="227">
        <f t="shared" ref="I515:I578" si="55">C515</f>
        <v>370.005</v>
      </c>
      <c r="J515" s="252">
        <f t="shared" ref="J515:J578" si="56">I515/$I$2</f>
        <v>2.9042778649921503</v>
      </c>
      <c r="K515" s="140">
        <f t="shared" si="51"/>
        <v>2.1202076600160602E-2</v>
      </c>
      <c r="L515" s="108"/>
    </row>
    <row r="516" spans="1:12" x14ac:dyDescent="0.2">
      <c r="A516">
        <f t="shared" si="52"/>
        <v>2032</v>
      </c>
      <c r="B516">
        <f t="shared" si="53"/>
        <v>11</v>
      </c>
      <c r="C516" s="270">
        <v>370.23899999999998</v>
      </c>
      <c r="D516" s="132">
        <f t="shared" si="54"/>
        <v>2.906114599686028</v>
      </c>
      <c r="E516" s="140">
        <f t="shared" si="50"/>
        <v>2.1230643621980461E-2</v>
      </c>
      <c r="F516" s="107"/>
      <c r="G516" s="107"/>
      <c r="H516" s="107"/>
      <c r="I516" s="227">
        <f t="shared" si="55"/>
        <v>370.23899999999998</v>
      </c>
      <c r="J516" s="252">
        <f t="shared" si="56"/>
        <v>2.906114599686028</v>
      </c>
      <c r="K516" s="140">
        <f t="shared" si="51"/>
        <v>2.1230643621980461E-2</v>
      </c>
      <c r="L516" s="108"/>
    </row>
    <row r="517" spans="1:12" x14ac:dyDescent="0.2">
      <c r="A517">
        <f t="shared" si="52"/>
        <v>2032</v>
      </c>
      <c r="B517">
        <f t="shared" si="53"/>
        <v>12</v>
      </c>
      <c r="C517" s="270">
        <v>369.63799999999998</v>
      </c>
      <c r="D517" s="132">
        <f t="shared" si="54"/>
        <v>2.901397174254317</v>
      </c>
      <c r="E517" s="140">
        <f t="shared" si="50"/>
        <v>2.1265896927952443E-2</v>
      </c>
      <c r="F517" s="107"/>
      <c r="G517" s="107"/>
      <c r="H517" s="107"/>
      <c r="I517" s="227">
        <f t="shared" si="55"/>
        <v>369.63799999999998</v>
      </c>
      <c r="J517" s="252">
        <f t="shared" si="56"/>
        <v>2.901397174254317</v>
      </c>
      <c r="K517" s="140">
        <f t="shared" si="51"/>
        <v>2.1265896927952443E-2</v>
      </c>
      <c r="L517" s="108"/>
    </row>
    <row r="518" spans="1:12" x14ac:dyDescent="0.2">
      <c r="A518">
        <f t="shared" si="52"/>
        <v>2033</v>
      </c>
      <c r="B518">
        <f t="shared" si="53"/>
        <v>1</v>
      </c>
      <c r="C518" s="270">
        <v>370.517</v>
      </c>
      <c r="D518" s="132">
        <f t="shared" si="54"/>
        <v>2.9082967032967031</v>
      </c>
      <c r="E518" s="140">
        <f t="shared" si="50"/>
        <v>2.1307268452287476E-2</v>
      </c>
      <c r="F518" s="107"/>
      <c r="G518" s="107"/>
      <c r="H518" s="107"/>
      <c r="I518" s="227">
        <f t="shared" si="55"/>
        <v>370.517</v>
      </c>
      <c r="J518" s="252">
        <f t="shared" si="56"/>
        <v>2.9082967032967031</v>
      </c>
      <c r="K518" s="140">
        <f t="shared" si="51"/>
        <v>2.1307268452287476E-2</v>
      </c>
      <c r="L518" s="108"/>
    </row>
    <row r="519" spans="1:12" x14ac:dyDescent="0.2">
      <c r="A519">
        <f t="shared" si="52"/>
        <v>2033</v>
      </c>
      <c r="B519">
        <f t="shared" si="53"/>
        <v>2</v>
      </c>
      <c r="C519" s="270">
        <v>371.99200000000002</v>
      </c>
      <c r="D519" s="132">
        <f t="shared" si="54"/>
        <v>2.9198744113029829</v>
      </c>
      <c r="E519" s="140">
        <f t="shared" si="50"/>
        <v>2.1321926496186583E-2</v>
      </c>
      <c r="F519" s="107"/>
      <c r="G519" s="107"/>
      <c r="H519" s="107"/>
      <c r="I519" s="227">
        <f t="shared" si="55"/>
        <v>371.99200000000002</v>
      </c>
      <c r="J519" s="252">
        <f t="shared" si="56"/>
        <v>2.9198744113029829</v>
      </c>
      <c r="K519" s="140">
        <f t="shared" si="51"/>
        <v>2.1321926496186583E-2</v>
      </c>
      <c r="L519" s="108"/>
    </row>
    <row r="520" spans="1:12" x14ac:dyDescent="0.2">
      <c r="A520">
        <f t="shared" si="52"/>
        <v>2033</v>
      </c>
      <c r="B520">
        <f t="shared" si="53"/>
        <v>3</v>
      </c>
      <c r="C520" s="270">
        <v>373.274</v>
      </c>
      <c r="D520" s="132">
        <f t="shared" si="54"/>
        <v>2.9299372056514912</v>
      </c>
      <c r="E520" s="140">
        <f t="shared" si="50"/>
        <v>2.1333763820979179E-2</v>
      </c>
      <c r="F520" s="107"/>
      <c r="G520" s="107"/>
      <c r="H520" s="107"/>
      <c r="I520" s="227">
        <f t="shared" si="55"/>
        <v>373.274</v>
      </c>
      <c r="J520" s="252">
        <f t="shared" si="56"/>
        <v>2.9299372056514912</v>
      </c>
      <c r="K520" s="140">
        <f t="shared" si="51"/>
        <v>2.1333763820979179E-2</v>
      </c>
      <c r="L520" s="108"/>
    </row>
    <row r="521" spans="1:12" x14ac:dyDescent="0.2">
      <c r="A521">
        <f t="shared" si="52"/>
        <v>2033</v>
      </c>
      <c r="B521">
        <f t="shared" si="53"/>
        <v>4</v>
      </c>
      <c r="C521" s="270">
        <v>374.79300000000001</v>
      </c>
      <c r="D521" s="132">
        <f t="shared" si="54"/>
        <v>2.9418602825745683</v>
      </c>
      <c r="E521" s="140">
        <f t="shared" si="50"/>
        <v>2.1373484125902786E-2</v>
      </c>
      <c r="F521" s="107"/>
      <c r="G521" s="107"/>
      <c r="H521" s="107"/>
      <c r="I521" s="227">
        <f t="shared" si="55"/>
        <v>374.79300000000001</v>
      </c>
      <c r="J521" s="252">
        <f t="shared" si="56"/>
        <v>2.9418602825745683</v>
      </c>
      <c r="K521" s="140">
        <f t="shared" si="51"/>
        <v>2.1373484125902786E-2</v>
      </c>
      <c r="L521" s="108"/>
    </row>
    <row r="522" spans="1:12" x14ac:dyDescent="0.2">
      <c r="A522">
        <f t="shared" si="52"/>
        <v>2033</v>
      </c>
      <c r="B522">
        <f t="shared" si="53"/>
        <v>5</v>
      </c>
      <c r="C522" s="270">
        <v>375.25099999999998</v>
      </c>
      <c r="D522" s="132">
        <f t="shared" si="54"/>
        <v>2.9454552590266871</v>
      </c>
      <c r="E522" s="140">
        <f t="shared" si="50"/>
        <v>2.1413561831761685E-2</v>
      </c>
      <c r="F522" s="107"/>
      <c r="G522" s="107"/>
      <c r="H522" s="107"/>
      <c r="I522" s="227">
        <f t="shared" si="55"/>
        <v>375.25099999999998</v>
      </c>
      <c r="J522" s="252">
        <f t="shared" si="56"/>
        <v>2.9454552590266871</v>
      </c>
      <c r="K522" s="140">
        <f t="shared" si="51"/>
        <v>2.1413561831761685E-2</v>
      </c>
      <c r="L522" s="108"/>
    </row>
    <row r="523" spans="1:12" x14ac:dyDescent="0.2">
      <c r="A523">
        <f t="shared" si="52"/>
        <v>2033</v>
      </c>
      <c r="B523">
        <f t="shared" si="53"/>
        <v>6</v>
      </c>
      <c r="C523" s="270">
        <v>375.71100000000001</v>
      </c>
      <c r="D523" s="132">
        <f t="shared" si="54"/>
        <v>2.949065934065934</v>
      </c>
      <c r="E523" s="140">
        <f t="shared" si="50"/>
        <v>2.1445097234267685E-2</v>
      </c>
      <c r="F523" s="107"/>
      <c r="G523" s="107"/>
      <c r="H523" s="107"/>
      <c r="I523" s="227">
        <f t="shared" si="55"/>
        <v>375.71100000000001</v>
      </c>
      <c r="J523" s="252">
        <f t="shared" si="56"/>
        <v>2.949065934065934</v>
      </c>
      <c r="K523" s="140">
        <f t="shared" si="51"/>
        <v>2.1445097234267685E-2</v>
      </c>
      <c r="L523" s="108"/>
    </row>
    <row r="524" spans="1:12" x14ac:dyDescent="0.2">
      <c r="A524">
        <f t="shared" si="52"/>
        <v>2033</v>
      </c>
      <c r="B524">
        <f t="shared" si="53"/>
        <v>7</v>
      </c>
      <c r="C524" s="270">
        <v>375.96</v>
      </c>
      <c r="D524" s="132">
        <f t="shared" si="54"/>
        <v>2.9510204081632652</v>
      </c>
      <c r="E524" s="140">
        <f t="shared" si="50"/>
        <v>2.1477768268329367E-2</v>
      </c>
      <c r="F524" s="107"/>
      <c r="G524" s="107"/>
      <c r="H524" s="107"/>
      <c r="I524" s="227">
        <f t="shared" si="55"/>
        <v>375.96</v>
      </c>
      <c r="J524" s="252">
        <f t="shared" si="56"/>
        <v>2.9510204081632652</v>
      </c>
      <c r="K524" s="140">
        <f t="shared" si="51"/>
        <v>2.1477768268329367E-2</v>
      </c>
      <c r="L524" s="108"/>
    </row>
    <row r="525" spans="1:12" x14ac:dyDescent="0.2">
      <c r="A525">
        <f t="shared" si="52"/>
        <v>2033</v>
      </c>
      <c r="B525">
        <f t="shared" si="53"/>
        <v>8</v>
      </c>
      <c r="C525" s="270">
        <v>376.642</v>
      </c>
      <c r="D525" s="132">
        <f t="shared" si="54"/>
        <v>2.956373626373626</v>
      </c>
      <c r="E525" s="140">
        <f t="shared" si="50"/>
        <v>2.1507301091366671E-2</v>
      </c>
      <c r="F525" s="107"/>
      <c r="G525" s="107"/>
      <c r="H525" s="107"/>
      <c r="I525" s="227">
        <f t="shared" si="55"/>
        <v>376.642</v>
      </c>
      <c r="J525" s="252">
        <f t="shared" si="56"/>
        <v>2.956373626373626</v>
      </c>
      <c r="K525" s="140">
        <f t="shared" si="51"/>
        <v>2.1507301091366671E-2</v>
      </c>
      <c r="L525" s="108"/>
    </row>
    <row r="526" spans="1:12" x14ac:dyDescent="0.2">
      <c r="A526">
        <f t="shared" si="52"/>
        <v>2033</v>
      </c>
      <c r="B526">
        <f t="shared" si="53"/>
        <v>9</v>
      </c>
      <c r="C526" s="270">
        <v>377.52600000000001</v>
      </c>
      <c r="D526" s="132">
        <f t="shared" si="54"/>
        <v>2.9633124018838304</v>
      </c>
      <c r="E526" s="140">
        <f t="shared" ref="E526:E589" si="57">C526/C514-1</f>
        <v>2.1544306263597157E-2</v>
      </c>
      <c r="F526" s="107"/>
      <c r="G526" s="107"/>
      <c r="H526" s="107"/>
      <c r="I526" s="227">
        <f t="shared" si="55"/>
        <v>377.52600000000001</v>
      </c>
      <c r="J526" s="252">
        <f t="shared" si="56"/>
        <v>2.9633124018838304</v>
      </c>
      <c r="K526" s="140">
        <f t="shared" ref="K526:K589" si="58">I526/I514-1</f>
        <v>2.1544306263597157E-2</v>
      </c>
      <c r="L526" s="108"/>
    </row>
    <row r="527" spans="1:12" x14ac:dyDescent="0.2">
      <c r="A527">
        <f t="shared" si="52"/>
        <v>2033</v>
      </c>
      <c r="B527">
        <f t="shared" si="53"/>
        <v>10</v>
      </c>
      <c r="C527" s="270">
        <v>377.99099999999999</v>
      </c>
      <c r="D527" s="132">
        <f t="shared" si="54"/>
        <v>2.9669623233908946</v>
      </c>
      <c r="E527" s="140">
        <f t="shared" si="57"/>
        <v>2.1583492114971348E-2</v>
      </c>
      <c r="F527" s="107"/>
      <c r="G527" s="107"/>
      <c r="H527" s="107"/>
      <c r="I527" s="227">
        <f t="shared" si="55"/>
        <v>377.99099999999999</v>
      </c>
      <c r="J527" s="252">
        <f t="shared" si="56"/>
        <v>2.9669623233908946</v>
      </c>
      <c r="K527" s="140">
        <f t="shared" si="58"/>
        <v>2.1583492114971348E-2</v>
      </c>
      <c r="L527" s="108"/>
    </row>
    <row r="528" spans="1:12" x14ac:dyDescent="0.2">
      <c r="A528">
        <f t="shared" si="52"/>
        <v>2033</v>
      </c>
      <c r="B528">
        <f t="shared" si="53"/>
        <v>11</v>
      </c>
      <c r="C528" s="270">
        <v>378.24599999999998</v>
      </c>
      <c r="D528" s="132">
        <f t="shared" si="54"/>
        <v>2.9689638932496072</v>
      </c>
      <c r="E528" s="140">
        <f t="shared" si="57"/>
        <v>2.1626570944714096E-2</v>
      </c>
      <c r="F528" s="107"/>
      <c r="G528" s="107"/>
      <c r="H528" s="107"/>
      <c r="I528" s="227">
        <f t="shared" si="55"/>
        <v>378.24599999999998</v>
      </c>
      <c r="J528" s="252">
        <f t="shared" si="56"/>
        <v>2.9689638932496072</v>
      </c>
      <c r="K528" s="140">
        <f t="shared" si="58"/>
        <v>2.1626570944714096E-2</v>
      </c>
      <c r="L528" s="108"/>
    </row>
    <row r="529" spans="1:12" x14ac:dyDescent="0.2">
      <c r="A529">
        <f t="shared" si="52"/>
        <v>2033</v>
      </c>
      <c r="B529">
        <f t="shared" si="53"/>
        <v>12</v>
      </c>
      <c r="C529" s="270">
        <v>377.65199999999999</v>
      </c>
      <c r="D529" s="132">
        <f t="shared" si="54"/>
        <v>2.9643014128728411</v>
      </c>
      <c r="E529" s="140">
        <f t="shared" si="57"/>
        <v>2.1680671359546322E-2</v>
      </c>
      <c r="F529" s="107"/>
      <c r="G529" s="107"/>
      <c r="H529" s="107"/>
      <c r="I529" s="227">
        <f t="shared" si="55"/>
        <v>377.65199999999999</v>
      </c>
      <c r="J529" s="252">
        <f t="shared" si="56"/>
        <v>2.9643014128728411</v>
      </c>
      <c r="K529" s="140">
        <f t="shared" si="58"/>
        <v>2.1680671359546322E-2</v>
      </c>
      <c r="L529" s="108"/>
    </row>
    <row r="530" spans="1:12" x14ac:dyDescent="0.2">
      <c r="A530">
        <f t="shared" ref="A530:A593" si="59">A518+1</f>
        <v>2034</v>
      </c>
      <c r="B530">
        <f t="shared" ref="B530:B593" si="60">B518</f>
        <v>1</v>
      </c>
      <c r="C530" s="270">
        <v>378.572</v>
      </c>
      <c r="D530" s="132">
        <f t="shared" si="54"/>
        <v>2.9715227629513343</v>
      </c>
      <c r="E530" s="140">
        <f t="shared" si="57"/>
        <v>2.1739893176291547E-2</v>
      </c>
      <c r="F530" s="107"/>
      <c r="G530" s="107"/>
      <c r="H530" s="107"/>
      <c r="I530" s="227">
        <f t="shared" si="55"/>
        <v>378.572</v>
      </c>
      <c r="J530" s="252">
        <f t="shared" si="56"/>
        <v>2.9715227629513343</v>
      </c>
      <c r="K530" s="140">
        <f t="shared" si="58"/>
        <v>2.1739893176291547E-2</v>
      </c>
      <c r="L530" s="108"/>
    </row>
    <row r="531" spans="1:12" x14ac:dyDescent="0.2">
      <c r="A531">
        <f t="shared" si="59"/>
        <v>2034</v>
      </c>
      <c r="B531">
        <f t="shared" si="60"/>
        <v>2</v>
      </c>
      <c r="C531" s="270">
        <v>380.10199999999998</v>
      </c>
      <c r="D531" s="132">
        <f t="shared" si="54"/>
        <v>2.9835321821036103</v>
      </c>
      <c r="E531" s="140">
        <f t="shared" si="57"/>
        <v>2.18015441192283E-2</v>
      </c>
      <c r="F531" s="107"/>
      <c r="G531" s="107"/>
      <c r="H531" s="107"/>
      <c r="I531" s="227">
        <f t="shared" si="55"/>
        <v>380.10199999999998</v>
      </c>
      <c r="J531" s="252">
        <f t="shared" si="56"/>
        <v>2.9835321821036103</v>
      </c>
      <c r="K531" s="140">
        <f t="shared" si="58"/>
        <v>2.18015441192283E-2</v>
      </c>
      <c r="L531" s="108"/>
    </row>
    <row r="532" spans="1:12" x14ac:dyDescent="0.2">
      <c r="A532">
        <f t="shared" si="59"/>
        <v>2034</v>
      </c>
      <c r="B532">
        <f t="shared" si="60"/>
        <v>3</v>
      </c>
      <c r="C532" s="270">
        <v>381.43599999999998</v>
      </c>
      <c r="D532" s="132">
        <f t="shared" si="54"/>
        <v>2.9940031397174249</v>
      </c>
      <c r="E532" s="140">
        <f t="shared" si="57"/>
        <v>2.1865975128189996E-2</v>
      </c>
      <c r="F532" s="107"/>
      <c r="G532" s="107"/>
      <c r="H532" s="107"/>
      <c r="I532" s="227">
        <f t="shared" si="55"/>
        <v>381.43599999999998</v>
      </c>
      <c r="J532" s="252">
        <f t="shared" si="56"/>
        <v>2.9940031397174249</v>
      </c>
      <c r="K532" s="140">
        <f t="shared" si="58"/>
        <v>2.1865975128189996E-2</v>
      </c>
      <c r="L532" s="108"/>
    </row>
    <row r="533" spans="1:12" x14ac:dyDescent="0.2">
      <c r="A533">
        <f t="shared" si="59"/>
        <v>2034</v>
      </c>
      <c r="B533">
        <f t="shared" si="60"/>
        <v>4</v>
      </c>
      <c r="C533" s="270">
        <v>383.01499999999999</v>
      </c>
      <c r="D533" s="132">
        <f t="shared" si="54"/>
        <v>3.006397174254317</v>
      </c>
      <c r="E533" s="140">
        <f t="shared" si="57"/>
        <v>2.1937442801759799E-2</v>
      </c>
      <c r="F533" s="107"/>
      <c r="G533" s="107"/>
      <c r="H533" s="107"/>
      <c r="I533" s="227">
        <f t="shared" si="55"/>
        <v>383.01499999999999</v>
      </c>
      <c r="J533" s="252">
        <f t="shared" si="56"/>
        <v>3.006397174254317</v>
      </c>
      <c r="K533" s="140">
        <f t="shared" si="58"/>
        <v>2.1937442801759799E-2</v>
      </c>
      <c r="L533" s="108"/>
    </row>
    <row r="534" spans="1:12" x14ac:dyDescent="0.2">
      <c r="A534">
        <f t="shared" si="59"/>
        <v>2034</v>
      </c>
      <c r="B534">
        <f t="shared" si="60"/>
        <v>5</v>
      </c>
      <c r="C534" s="270">
        <v>383.51</v>
      </c>
      <c r="D534" s="132">
        <f t="shared" si="54"/>
        <v>3.0102825745682886</v>
      </c>
      <c r="E534" s="140">
        <f t="shared" si="57"/>
        <v>2.2009268462975573E-2</v>
      </c>
      <c r="F534" s="107"/>
      <c r="G534" s="107"/>
      <c r="H534" s="107"/>
      <c r="I534" s="227">
        <f t="shared" si="55"/>
        <v>383.51</v>
      </c>
      <c r="J534" s="252">
        <f t="shared" si="56"/>
        <v>3.0102825745682886</v>
      </c>
      <c r="K534" s="140">
        <f t="shared" si="58"/>
        <v>2.2009268462975573E-2</v>
      </c>
      <c r="L534" s="108"/>
    </row>
    <row r="535" spans="1:12" x14ac:dyDescent="0.2">
      <c r="A535">
        <f t="shared" si="59"/>
        <v>2034</v>
      </c>
      <c r="B535">
        <f t="shared" si="60"/>
        <v>6</v>
      </c>
      <c r="C535" s="270">
        <v>384.00900000000001</v>
      </c>
      <c r="D535" s="132">
        <f t="shared" si="54"/>
        <v>3.014199372056515</v>
      </c>
      <c r="E535" s="140">
        <f t="shared" si="57"/>
        <v>2.2086124707554555E-2</v>
      </c>
      <c r="F535" s="107"/>
      <c r="G535" s="107"/>
      <c r="H535" s="107"/>
      <c r="I535" s="227">
        <f t="shared" si="55"/>
        <v>384.00900000000001</v>
      </c>
      <c r="J535" s="252">
        <f t="shared" si="56"/>
        <v>3.014199372056515</v>
      </c>
      <c r="K535" s="140">
        <f t="shared" si="58"/>
        <v>2.2086124707554555E-2</v>
      </c>
      <c r="L535" s="108"/>
    </row>
    <row r="536" spans="1:12" x14ac:dyDescent="0.2">
      <c r="A536">
        <f t="shared" si="59"/>
        <v>2034</v>
      </c>
      <c r="B536">
        <f t="shared" si="60"/>
        <v>7</v>
      </c>
      <c r="C536" s="270">
        <v>384.29199999999997</v>
      </c>
      <c r="D536" s="132">
        <f t="shared" si="54"/>
        <v>3.0164207221350074</v>
      </c>
      <c r="E536" s="140">
        <f t="shared" si="57"/>
        <v>2.2161932120438266E-2</v>
      </c>
      <c r="F536" s="107"/>
      <c r="G536" s="107"/>
      <c r="H536" s="107"/>
      <c r="I536" s="227">
        <f t="shared" si="55"/>
        <v>384.29199999999997</v>
      </c>
      <c r="J536" s="252">
        <f t="shared" si="56"/>
        <v>3.0164207221350074</v>
      </c>
      <c r="K536" s="140">
        <f t="shared" si="58"/>
        <v>2.2161932120438266E-2</v>
      </c>
      <c r="L536" s="108"/>
    </row>
    <row r="537" spans="1:12" x14ac:dyDescent="0.2">
      <c r="A537">
        <f t="shared" si="59"/>
        <v>2034</v>
      </c>
      <c r="B537">
        <f t="shared" si="60"/>
        <v>8</v>
      </c>
      <c r="C537" s="270">
        <v>385.017</v>
      </c>
      <c r="D537" s="132">
        <f t="shared" si="54"/>
        <v>3.0221114599686025</v>
      </c>
      <c r="E537" s="140">
        <f t="shared" si="57"/>
        <v>2.2235969435166592E-2</v>
      </c>
      <c r="F537" s="107"/>
      <c r="G537" s="107"/>
      <c r="H537" s="107"/>
      <c r="I537" s="227">
        <f t="shared" si="55"/>
        <v>385.017</v>
      </c>
      <c r="J537" s="252">
        <f t="shared" si="56"/>
        <v>3.0221114599686025</v>
      </c>
      <c r="K537" s="140">
        <f t="shared" si="58"/>
        <v>2.2235969435166592E-2</v>
      </c>
      <c r="L537" s="108"/>
    </row>
    <row r="538" spans="1:12" x14ac:dyDescent="0.2">
      <c r="A538">
        <f t="shared" si="59"/>
        <v>2034</v>
      </c>
      <c r="B538">
        <f t="shared" si="60"/>
        <v>9</v>
      </c>
      <c r="C538" s="270">
        <v>385.947</v>
      </c>
      <c r="D538" s="132">
        <f t="shared" si="54"/>
        <v>3.0294113029827314</v>
      </c>
      <c r="E538" s="140">
        <f t="shared" si="57"/>
        <v>2.2305748478250509E-2</v>
      </c>
      <c r="F538" s="107"/>
      <c r="G538" s="107"/>
      <c r="H538" s="107"/>
      <c r="I538" s="227">
        <f t="shared" si="55"/>
        <v>385.947</v>
      </c>
      <c r="J538" s="252">
        <f t="shared" si="56"/>
        <v>3.0294113029827314</v>
      </c>
      <c r="K538" s="140">
        <f t="shared" si="58"/>
        <v>2.2305748478250509E-2</v>
      </c>
      <c r="L538" s="108"/>
    </row>
    <row r="539" spans="1:12" x14ac:dyDescent="0.2">
      <c r="A539">
        <f t="shared" si="59"/>
        <v>2034</v>
      </c>
      <c r="B539">
        <f t="shared" si="60"/>
        <v>10</v>
      </c>
      <c r="C539" s="270">
        <v>386.447</v>
      </c>
      <c r="D539" s="132">
        <f t="shared" si="54"/>
        <v>3.0333359497645209</v>
      </c>
      <c r="E539" s="140">
        <f t="shared" si="57"/>
        <v>2.2370903010918264E-2</v>
      </c>
      <c r="F539" s="107"/>
      <c r="G539" s="107"/>
      <c r="H539" s="107"/>
      <c r="I539" s="227">
        <f t="shared" si="55"/>
        <v>386.447</v>
      </c>
      <c r="J539" s="252">
        <f t="shared" si="56"/>
        <v>3.0333359497645209</v>
      </c>
      <c r="K539" s="140">
        <f t="shared" si="58"/>
        <v>2.2370903010918264E-2</v>
      </c>
      <c r="L539" s="108"/>
    </row>
    <row r="540" spans="1:12" x14ac:dyDescent="0.2">
      <c r="A540">
        <f t="shared" si="59"/>
        <v>2034</v>
      </c>
      <c r="B540">
        <f t="shared" si="60"/>
        <v>11</v>
      </c>
      <c r="C540" s="270">
        <v>386.73200000000003</v>
      </c>
      <c r="D540" s="132">
        <f t="shared" si="54"/>
        <v>3.0355729984301414</v>
      </c>
      <c r="E540" s="140">
        <f t="shared" si="57"/>
        <v>2.2435134806448875E-2</v>
      </c>
      <c r="F540" s="107"/>
      <c r="G540" s="107"/>
      <c r="H540" s="107"/>
      <c r="I540" s="227">
        <f t="shared" si="55"/>
        <v>386.73200000000003</v>
      </c>
      <c r="J540" s="252">
        <f t="shared" si="56"/>
        <v>3.0355729984301414</v>
      </c>
      <c r="K540" s="140">
        <f t="shared" si="58"/>
        <v>2.2435134806448875E-2</v>
      </c>
      <c r="L540" s="108"/>
    </row>
    <row r="541" spans="1:12" x14ac:dyDescent="0.2">
      <c r="A541">
        <f t="shared" si="59"/>
        <v>2034</v>
      </c>
      <c r="B541">
        <f t="shared" si="60"/>
        <v>12</v>
      </c>
      <c r="C541" s="270">
        <v>386.14600000000002</v>
      </c>
      <c r="D541" s="132">
        <f t="shared" si="54"/>
        <v>3.0309733124018838</v>
      </c>
      <c r="E541" s="140">
        <f t="shared" si="57"/>
        <v>2.2491606028830935E-2</v>
      </c>
      <c r="F541" s="107"/>
      <c r="G541" s="107"/>
      <c r="H541" s="107"/>
      <c r="I541" s="227">
        <f t="shared" si="55"/>
        <v>386.14600000000002</v>
      </c>
      <c r="J541" s="252">
        <f t="shared" si="56"/>
        <v>3.0309733124018838</v>
      </c>
      <c r="K541" s="140">
        <f t="shared" si="58"/>
        <v>2.2491606028830935E-2</v>
      </c>
      <c r="L541" s="108"/>
    </row>
    <row r="542" spans="1:12" x14ac:dyDescent="0.2">
      <c r="A542">
        <f t="shared" si="59"/>
        <v>2035</v>
      </c>
      <c r="B542">
        <f t="shared" si="60"/>
        <v>1</v>
      </c>
      <c r="C542" s="270">
        <v>387.10899999999998</v>
      </c>
      <c r="D542" s="132">
        <f t="shared" si="54"/>
        <v>3.0385321821036104</v>
      </c>
      <c r="E542" s="140">
        <f t="shared" si="57"/>
        <v>2.2550531999196988E-2</v>
      </c>
      <c r="F542" s="107"/>
      <c r="G542" s="107"/>
      <c r="H542" s="107"/>
      <c r="I542" s="227">
        <f t="shared" si="55"/>
        <v>387.10899999999998</v>
      </c>
      <c r="J542" s="252">
        <f t="shared" si="56"/>
        <v>3.0385321821036104</v>
      </c>
      <c r="K542" s="140">
        <f t="shared" si="58"/>
        <v>2.2550531999196988E-2</v>
      </c>
      <c r="L542" s="108"/>
    </row>
    <row r="543" spans="1:12" x14ac:dyDescent="0.2">
      <c r="A543">
        <f t="shared" si="59"/>
        <v>2035</v>
      </c>
      <c r="B543">
        <f t="shared" si="60"/>
        <v>2</v>
      </c>
      <c r="C543" s="270">
        <v>388.69200000000001</v>
      </c>
      <c r="D543" s="132">
        <f t="shared" si="54"/>
        <v>3.0509576138147567</v>
      </c>
      <c r="E543" s="140">
        <f t="shared" si="57"/>
        <v>2.2599197057632026E-2</v>
      </c>
      <c r="F543" s="107"/>
      <c r="G543" s="107"/>
      <c r="H543" s="107"/>
      <c r="I543" s="227">
        <f t="shared" si="55"/>
        <v>388.69200000000001</v>
      </c>
      <c r="J543" s="252">
        <f t="shared" si="56"/>
        <v>3.0509576138147567</v>
      </c>
      <c r="K543" s="140">
        <f t="shared" si="58"/>
        <v>2.2599197057632026E-2</v>
      </c>
      <c r="L543" s="108"/>
    </row>
    <row r="544" spans="1:12" x14ac:dyDescent="0.2">
      <c r="A544">
        <f t="shared" si="59"/>
        <v>2035</v>
      </c>
      <c r="B544">
        <f t="shared" si="60"/>
        <v>3</v>
      </c>
      <c r="C544" s="270">
        <v>390.07499999999999</v>
      </c>
      <c r="D544" s="132">
        <f t="shared" si="54"/>
        <v>3.0618131868131866</v>
      </c>
      <c r="E544" s="140">
        <f t="shared" si="57"/>
        <v>2.2648622573642863E-2</v>
      </c>
      <c r="F544" s="107"/>
      <c r="G544" s="107"/>
      <c r="H544" s="107"/>
      <c r="I544" s="227">
        <f t="shared" si="55"/>
        <v>390.07499999999999</v>
      </c>
      <c r="J544" s="252">
        <f t="shared" si="56"/>
        <v>3.0618131868131866</v>
      </c>
      <c r="K544" s="140">
        <f t="shared" si="58"/>
        <v>2.2648622573642863E-2</v>
      </c>
      <c r="L544" s="108"/>
    </row>
    <row r="545" spans="1:12" x14ac:dyDescent="0.2">
      <c r="A545">
        <f t="shared" si="59"/>
        <v>2035</v>
      </c>
      <c r="B545">
        <f t="shared" si="60"/>
        <v>4</v>
      </c>
      <c r="C545" s="270">
        <v>391.70699999999999</v>
      </c>
      <c r="D545" s="132">
        <f t="shared" si="54"/>
        <v>3.0746232339089481</v>
      </c>
      <c r="E545" s="140">
        <f t="shared" si="57"/>
        <v>2.2693628186885695E-2</v>
      </c>
      <c r="F545" s="107"/>
      <c r="G545" s="107"/>
      <c r="H545" s="107"/>
      <c r="I545" s="227">
        <f t="shared" si="55"/>
        <v>391.70699999999999</v>
      </c>
      <c r="J545" s="252">
        <f t="shared" si="56"/>
        <v>3.0746232339089481</v>
      </c>
      <c r="K545" s="140">
        <f t="shared" si="58"/>
        <v>2.2693628186885695E-2</v>
      </c>
      <c r="L545" s="108"/>
    </row>
    <row r="546" spans="1:12" x14ac:dyDescent="0.2">
      <c r="A546">
        <f t="shared" si="59"/>
        <v>2035</v>
      </c>
      <c r="B546">
        <f t="shared" si="60"/>
        <v>5</v>
      </c>
      <c r="C546" s="270">
        <v>392.22899999999998</v>
      </c>
      <c r="D546" s="132">
        <f t="shared" si="54"/>
        <v>3.0787205651491365</v>
      </c>
      <c r="E546" s="140">
        <f t="shared" si="57"/>
        <v>2.2734739641730339E-2</v>
      </c>
      <c r="F546" s="107"/>
      <c r="G546" s="107"/>
      <c r="H546" s="107"/>
      <c r="I546" s="227">
        <f t="shared" si="55"/>
        <v>392.22899999999998</v>
      </c>
      <c r="J546" s="252">
        <f t="shared" si="56"/>
        <v>3.0787205651491365</v>
      </c>
      <c r="K546" s="140">
        <f t="shared" si="58"/>
        <v>2.2734739641730339E-2</v>
      </c>
      <c r="L546" s="108"/>
    </row>
    <row r="547" spans="1:12" x14ac:dyDescent="0.2">
      <c r="A547">
        <f t="shared" si="59"/>
        <v>2035</v>
      </c>
      <c r="B547">
        <f t="shared" si="60"/>
        <v>6</v>
      </c>
      <c r="C547" s="270">
        <v>392.75299999999999</v>
      </c>
      <c r="D547" s="132">
        <f t="shared" si="54"/>
        <v>3.082833594976452</v>
      </c>
      <c r="E547" s="140">
        <f t="shared" si="57"/>
        <v>2.2770299654435E-2</v>
      </c>
      <c r="F547" s="107"/>
      <c r="G547" s="107"/>
      <c r="H547" s="107"/>
      <c r="I547" s="227">
        <f t="shared" si="55"/>
        <v>392.75299999999999</v>
      </c>
      <c r="J547" s="252">
        <f t="shared" si="56"/>
        <v>3.082833594976452</v>
      </c>
      <c r="K547" s="140">
        <f t="shared" si="58"/>
        <v>2.2770299654435E-2</v>
      </c>
      <c r="L547" s="108"/>
    </row>
    <row r="548" spans="1:12" x14ac:dyDescent="0.2">
      <c r="A548">
        <f t="shared" si="59"/>
        <v>2035</v>
      </c>
      <c r="B548">
        <f t="shared" si="60"/>
        <v>7</v>
      </c>
      <c r="C548" s="270">
        <v>393.05700000000002</v>
      </c>
      <c r="D548" s="132">
        <f t="shared" si="54"/>
        <v>3.0852197802197803</v>
      </c>
      <c r="E548" s="140">
        <f t="shared" si="57"/>
        <v>2.2808177115318573E-2</v>
      </c>
      <c r="F548" s="107"/>
      <c r="G548" s="107"/>
      <c r="H548" s="107"/>
      <c r="I548" s="227">
        <f t="shared" si="55"/>
        <v>393.05700000000002</v>
      </c>
      <c r="J548" s="252">
        <f t="shared" si="56"/>
        <v>3.0852197802197803</v>
      </c>
      <c r="K548" s="140">
        <f t="shared" si="58"/>
        <v>2.2808177115318573E-2</v>
      </c>
      <c r="L548" s="108"/>
    </row>
    <row r="549" spans="1:12" x14ac:dyDescent="0.2">
      <c r="A549">
        <f t="shared" si="59"/>
        <v>2035</v>
      </c>
      <c r="B549">
        <f t="shared" si="60"/>
        <v>8</v>
      </c>
      <c r="C549" s="270">
        <v>393.81400000000002</v>
      </c>
      <c r="D549" s="132">
        <f t="shared" si="54"/>
        <v>3.0911616954474099</v>
      </c>
      <c r="E549" s="140">
        <f t="shared" si="57"/>
        <v>2.2848341761532609E-2</v>
      </c>
      <c r="F549" s="107"/>
      <c r="G549" s="107"/>
      <c r="H549" s="107"/>
      <c r="I549" s="227">
        <f t="shared" si="55"/>
        <v>393.81400000000002</v>
      </c>
      <c r="J549" s="252">
        <f t="shared" si="56"/>
        <v>3.0911616954474099</v>
      </c>
      <c r="K549" s="140">
        <f t="shared" si="58"/>
        <v>2.2848341761532609E-2</v>
      </c>
      <c r="L549" s="108"/>
    </row>
    <row r="550" spans="1:12" x14ac:dyDescent="0.2">
      <c r="A550">
        <f t="shared" si="59"/>
        <v>2035</v>
      </c>
      <c r="B550">
        <f t="shared" si="60"/>
        <v>9</v>
      </c>
      <c r="C550" s="270">
        <v>394.78</v>
      </c>
      <c r="D550" s="132">
        <f t="shared" si="54"/>
        <v>3.0987441130298268</v>
      </c>
      <c r="E550" s="140">
        <f t="shared" si="57"/>
        <v>2.2886562144543099E-2</v>
      </c>
      <c r="F550" s="107"/>
      <c r="G550" s="107"/>
      <c r="H550" s="107"/>
      <c r="I550" s="227">
        <f t="shared" si="55"/>
        <v>394.78</v>
      </c>
      <c r="J550" s="252">
        <f t="shared" si="56"/>
        <v>3.0987441130298268</v>
      </c>
      <c r="K550" s="140">
        <f t="shared" si="58"/>
        <v>2.2886562144543099E-2</v>
      </c>
      <c r="L550" s="108"/>
    </row>
    <row r="551" spans="1:12" x14ac:dyDescent="0.2">
      <c r="A551">
        <f t="shared" si="59"/>
        <v>2035</v>
      </c>
      <c r="B551">
        <f t="shared" si="60"/>
        <v>10</v>
      </c>
      <c r="C551" s="270">
        <v>395.30799999999999</v>
      </c>
      <c r="D551" s="132">
        <f t="shared" si="54"/>
        <v>3.102888540031397</v>
      </c>
      <c r="E551" s="140">
        <f t="shared" si="57"/>
        <v>2.2929405584724449E-2</v>
      </c>
      <c r="F551" s="107"/>
      <c r="G551" s="107"/>
      <c r="H551" s="107"/>
      <c r="I551" s="227">
        <f t="shared" si="55"/>
        <v>395.30799999999999</v>
      </c>
      <c r="J551" s="252">
        <f t="shared" si="56"/>
        <v>3.102888540031397</v>
      </c>
      <c r="K551" s="140">
        <f t="shared" si="58"/>
        <v>2.2929405584724449E-2</v>
      </c>
      <c r="L551" s="108"/>
    </row>
    <row r="552" spans="1:12" x14ac:dyDescent="0.2">
      <c r="A552">
        <f t="shared" si="59"/>
        <v>2035</v>
      </c>
      <c r="B552">
        <f t="shared" si="60"/>
        <v>11</v>
      </c>
      <c r="C552" s="270">
        <v>395.61399999999998</v>
      </c>
      <c r="D552" s="132">
        <f t="shared" si="54"/>
        <v>3.1052904238618519</v>
      </c>
      <c r="E552" s="140">
        <f t="shared" si="57"/>
        <v>2.2966809056400583E-2</v>
      </c>
      <c r="F552" s="107"/>
      <c r="G552" s="107"/>
      <c r="H552" s="107"/>
      <c r="I552" s="227">
        <f t="shared" si="55"/>
        <v>395.61399999999998</v>
      </c>
      <c r="J552" s="252">
        <f t="shared" si="56"/>
        <v>3.1052904238618519</v>
      </c>
      <c r="K552" s="140">
        <f t="shared" si="58"/>
        <v>2.2966809056400583E-2</v>
      </c>
      <c r="L552" s="108"/>
    </row>
    <row r="553" spans="1:12" x14ac:dyDescent="0.2">
      <c r="A553">
        <f t="shared" si="59"/>
        <v>2035</v>
      </c>
      <c r="B553">
        <f t="shared" si="60"/>
        <v>12</v>
      </c>
      <c r="C553" s="270">
        <v>395.02699999999999</v>
      </c>
      <c r="D553" s="132">
        <f t="shared" si="54"/>
        <v>3.1006828885400313</v>
      </c>
      <c r="E553" s="140">
        <f t="shared" si="57"/>
        <v>2.2999072889528849E-2</v>
      </c>
      <c r="F553" s="107"/>
      <c r="G553" s="107"/>
      <c r="H553" s="107"/>
      <c r="I553" s="227">
        <f t="shared" si="55"/>
        <v>395.02699999999999</v>
      </c>
      <c r="J553" s="252">
        <f t="shared" si="56"/>
        <v>3.1006828885400313</v>
      </c>
      <c r="K553" s="140">
        <f t="shared" si="58"/>
        <v>2.2999072889528849E-2</v>
      </c>
      <c r="L553" s="108"/>
    </row>
    <row r="554" spans="1:12" x14ac:dyDescent="0.2">
      <c r="A554">
        <f t="shared" si="59"/>
        <v>2036</v>
      </c>
      <c r="B554">
        <f t="shared" si="60"/>
        <v>1</v>
      </c>
      <c r="C554" s="270">
        <v>396.02100000000002</v>
      </c>
      <c r="D554" s="132">
        <f t="shared" si="54"/>
        <v>3.1084850863422293</v>
      </c>
      <c r="E554" s="140">
        <f t="shared" si="57"/>
        <v>2.3021939557075655E-2</v>
      </c>
      <c r="F554" s="107"/>
      <c r="G554" s="107"/>
      <c r="H554" s="107"/>
      <c r="I554" s="227">
        <f t="shared" si="55"/>
        <v>396.02100000000002</v>
      </c>
      <c r="J554" s="252">
        <f t="shared" si="56"/>
        <v>3.1084850863422293</v>
      </c>
      <c r="K554" s="140">
        <f t="shared" si="58"/>
        <v>2.3021939557075655E-2</v>
      </c>
      <c r="L554" s="108"/>
    </row>
    <row r="555" spans="1:12" x14ac:dyDescent="0.2">
      <c r="A555">
        <f t="shared" si="59"/>
        <v>2036</v>
      </c>
      <c r="B555">
        <f t="shared" si="60"/>
        <v>2</v>
      </c>
      <c r="C555" s="270">
        <v>397.661</v>
      </c>
      <c r="D555" s="132">
        <f t="shared" si="54"/>
        <v>3.1213579277864989</v>
      </c>
      <c r="E555" s="140">
        <f t="shared" si="57"/>
        <v>2.3074825311557801E-2</v>
      </c>
      <c r="F555" s="107"/>
      <c r="G555" s="107"/>
      <c r="H555" s="107"/>
      <c r="I555" s="227">
        <f t="shared" si="55"/>
        <v>397.661</v>
      </c>
      <c r="J555" s="252">
        <f t="shared" si="56"/>
        <v>3.1213579277864989</v>
      </c>
      <c r="K555" s="140">
        <f t="shared" si="58"/>
        <v>2.3074825311557801E-2</v>
      </c>
      <c r="L555" s="108"/>
    </row>
    <row r="556" spans="1:12" x14ac:dyDescent="0.2">
      <c r="A556">
        <f t="shared" si="59"/>
        <v>2036</v>
      </c>
      <c r="B556">
        <f t="shared" si="60"/>
        <v>3</v>
      </c>
      <c r="C556" s="270">
        <v>399.096</v>
      </c>
      <c r="D556" s="132">
        <f t="shared" si="54"/>
        <v>3.1326216640502356</v>
      </c>
      <c r="E556" s="140">
        <f t="shared" si="57"/>
        <v>2.3126321861180577E-2</v>
      </c>
      <c r="F556" s="107"/>
      <c r="G556" s="107"/>
      <c r="H556" s="107"/>
      <c r="I556" s="227">
        <f t="shared" si="55"/>
        <v>399.096</v>
      </c>
      <c r="J556" s="252">
        <f t="shared" si="56"/>
        <v>3.1326216640502356</v>
      </c>
      <c r="K556" s="140">
        <f t="shared" si="58"/>
        <v>2.3126321861180577E-2</v>
      </c>
      <c r="L556" s="108"/>
    </row>
    <row r="557" spans="1:12" x14ac:dyDescent="0.2">
      <c r="A557">
        <f t="shared" si="59"/>
        <v>2036</v>
      </c>
      <c r="B557">
        <f t="shared" si="60"/>
        <v>4</v>
      </c>
      <c r="C557" s="270">
        <v>400.774</v>
      </c>
      <c r="D557" s="132">
        <f t="shared" si="54"/>
        <v>3.1457927786499216</v>
      </c>
      <c r="E557" s="140">
        <f t="shared" si="57"/>
        <v>2.3147403543975598E-2</v>
      </c>
      <c r="F557" s="107"/>
      <c r="G557" s="107"/>
      <c r="H557" s="107"/>
      <c r="I557" s="227">
        <f t="shared" si="55"/>
        <v>400.774</v>
      </c>
      <c r="J557" s="252">
        <f t="shared" si="56"/>
        <v>3.1457927786499216</v>
      </c>
      <c r="K557" s="140">
        <f t="shared" si="58"/>
        <v>2.3147403543975598E-2</v>
      </c>
      <c r="L557" s="108"/>
    </row>
    <row r="558" spans="1:12" x14ac:dyDescent="0.2">
      <c r="A558">
        <f t="shared" si="59"/>
        <v>2036</v>
      </c>
      <c r="B558">
        <f t="shared" si="60"/>
        <v>5</v>
      </c>
      <c r="C558" s="270">
        <v>401.31799999999998</v>
      </c>
      <c r="D558" s="132">
        <f t="shared" si="54"/>
        <v>3.1500627943485084</v>
      </c>
      <c r="E558" s="140">
        <f t="shared" si="57"/>
        <v>2.3172687384155788E-2</v>
      </c>
      <c r="F558" s="107"/>
      <c r="G558" s="107"/>
      <c r="H558" s="107"/>
      <c r="I558" s="227">
        <f t="shared" si="55"/>
        <v>401.31799999999998</v>
      </c>
      <c r="J558" s="252">
        <f t="shared" si="56"/>
        <v>3.1500627943485084</v>
      </c>
      <c r="K558" s="140">
        <f t="shared" si="58"/>
        <v>2.3172687384155788E-2</v>
      </c>
      <c r="L558" s="108"/>
    </row>
    <row r="559" spans="1:12" x14ac:dyDescent="0.2">
      <c r="A559">
        <f t="shared" si="59"/>
        <v>2036</v>
      </c>
      <c r="B559">
        <f t="shared" si="60"/>
        <v>6</v>
      </c>
      <c r="C559" s="270">
        <v>401.86700000000002</v>
      </c>
      <c r="D559" s="132">
        <f t="shared" si="54"/>
        <v>3.1543720565149136</v>
      </c>
      <c r="E559" s="140">
        <f t="shared" si="57"/>
        <v>2.3205424274289621E-2</v>
      </c>
      <c r="F559" s="107"/>
      <c r="G559" s="107"/>
      <c r="H559" s="107"/>
      <c r="I559" s="227">
        <f t="shared" si="55"/>
        <v>401.86700000000002</v>
      </c>
      <c r="J559" s="252">
        <f t="shared" si="56"/>
        <v>3.1543720565149136</v>
      </c>
      <c r="K559" s="140">
        <f t="shared" si="58"/>
        <v>2.3205424274289621E-2</v>
      </c>
      <c r="L559" s="108"/>
    </row>
    <row r="560" spans="1:12" x14ac:dyDescent="0.2">
      <c r="A560">
        <f t="shared" si="59"/>
        <v>2036</v>
      </c>
      <c r="B560">
        <f t="shared" si="60"/>
        <v>7</v>
      </c>
      <c r="C560" s="270">
        <v>402.19200000000001</v>
      </c>
      <c r="D560" s="132">
        <f t="shared" si="54"/>
        <v>3.1569230769230767</v>
      </c>
      <c r="E560" s="140">
        <f t="shared" si="57"/>
        <v>2.3240903991024187E-2</v>
      </c>
      <c r="F560" s="107"/>
      <c r="G560" s="107"/>
      <c r="H560" s="107"/>
      <c r="I560" s="227">
        <f t="shared" si="55"/>
        <v>402.19200000000001</v>
      </c>
      <c r="J560" s="252">
        <f t="shared" si="56"/>
        <v>3.1569230769230767</v>
      </c>
      <c r="K560" s="140">
        <f t="shared" si="58"/>
        <v>2.3240903991024187E-2</v>
      </c>
      <c r="L560" s="108"/>
    </row>
    <row r="561" spans="1:12" x14ac:dyDescent="0.2">
      <c r="A561">
        <f t="shared" si="59"/>
        <v>2036</v>
      </c>
      <c r="B561">
        <f t="shared" si="60"/>
        <v>8</v>
      </c>
      <c r="C561" s="270">
        <v>402.97899999999998</v>
      </c>
      <c r="D561" s="132">
        <f t="shared" si="54"/>
        <v>3.1631004709576134</v>
      </c>
      <c r="E561" s="140">
        <f t="shared" si="57"/>
        <v>2.3272407786416816E-2</v>
      </c>
      <c r="F561" s="107"/>
      <c r="G561" s="107"/>
      <c r="H561" s="107"/>
      <c r="I561" s="227">
        <f t="shared" si="55"/>
        <v>402.97899999999998</v>
      </c>
      <c r="J561" s="252">
        <f t="shared" si="56"/>
        <v>3.1631004709576134</v>
      </c>
      <c r="K561" s="140">
        <f t="shared" si="58"/>
        <v>2.3272407786416816E-2</v>
      </c>
      <c r="L561" s="108"/>
    </row>
    <row r="562" spans="1:12" x14ac:dyDescent="0.2">
      <c r="A562">
        <f t="shared" si="59"/>
        <v>2036</v>
      </c>
      <c r="B562">
        <f t="shared" si="60"/>
        <v>9</v>
      </c>
      <c r="C562" s="270">
        <v>403.97800000000001</v>
      </c>
      <c r="D562" s="132">
        <f t="shared" si="54"/>
        <v>3.1709419152276292</v>
      </c>
      <c r="E562" s="140">
        <f t="shared" si="57"/>
        <v>2.3299052636911899E-2</v>
      </c>
      <c r="F562" s="107"/>
      <c r="G562" s="107"/>
      <c r="H562" s="107"/>
      <c r="I562" s="227">
        <f t="shared" si="55"/>
        <v>403.97800000000001</v>
      </c>
      <c r="J562" s="252">
        <f t="shared" si="56"/>
        <v>3.1709419152276292</v>
      </c>
      <c r="K562" s="140">
        <f t="shared" si="58"/>
        <v>2.3299052636911899E-2</v>
      </c>
      <c r="L562" s="108"/>
    </row>
    <row r="563" spans="1:12" x14ac:dyDescent="0.2">
      <c r="A563">
        <f t="shared" si="59"/>
        <v>2036</v>
      </c>
      <c r="B563">
        <f t="shared" si="60"/>
        <v>10</v>
      </c>
      <c r="C563" s="270">
        <v>404.52800000000002</v>
      </c>
      <c r="D563" s="132">
        <f t="shared" si="54"/>
        <v>3.175259026687598</v>
      </c>
      <c r="E563" s="140">
        <f t="shared" si="57"/>
        <v>2.3323585659789314E-2</v>
      </c>
      <c r="F563" s="107"/>
      <c r="G563" s="107"/>
      <c r="H563" s="107"/>
      <c r="I563" s="227">
        <f t="shared" si="55"/>
        <v>404.52800000000002</v>
      </c>
      <c r="J563" s="252">
        <f t="shared" si="56"/>
        <v>3.175259026687598</v>
      </c>
      <c r="K563" s="140">
        <f t="shared" si="58"/>
        <v>2.3323585659789314E-2</v>
      </c>
      <c r="L563" s="108"/>
    </row>
    <row r="564" spans="1:12" x14ac:dyDescent="0.2">
      <c r="A564">
        <f t="shared" si="59"/>
        <v>2036</v>
      </c>
      <c r="B564">
        <f t="shared" si="60"/>
        <v>11</v>
      </c>
      <c r="C564" s="270">
        <v>404.851</v>
      </c>
      <c r="D564" s="132">
        <f t="shared" si="54"/>
        <v>3.177794348508634</v>
      </c>
      <c r="E564" s="140">
        <f t="shared" si="57"/>
        <v>2.3348516483238768E-2</v>
      </c>
      <c r="F564" s="107"/>
      <c r="G564" s="107"/>
      <c r="H564" s="107"/>
      <c r="I564" s="227">
        <f t="shared" si="55"/>
        <v>404.851</v>
      </c>
      <c r="J564" s="252">
        <f t="shared" si="56"/>
        <v>3.177794348508634</v>
      </c>
      <c r="K564" s="140">
        <f t="shared" si="58"/>
        <v>2.3348516483238768E-2</v>
      </c>
      <c r="L564" s="108"/>
    </row>
    <row r="565" spans="1:12" x14ac:dyDescent="0.2">
      <c r="A565">
        <f t="shared" si="59"/>
        <v>2036</v>
      </c>
      <c r="B565">
        <f t="shared" si="60"/>
        <v>12</v>
      </c>
      <c r="C565" s="270">
        <v>404.26400000000001</v>
      </c>
      <c r="D565" s="132">
        <f t="shared" si="54"/>
        <v>3.1731868131868133</v>
      </c>
      <c r="E565" s="140">
        <f t="shared" si="57"/>
        <v>2.3383211780460655E-2</v>
      </c>
      <c r="F565" s="107"/>
      <c r="G565" s="107"/>
      <c r="H565" s="107"/>
      <c r="I565" s="227">
        <f t="shared" si="55"/>
        <v>404.26400000000001</v>
      </c>
      <c r="J565" s="252">
        <f t="shared" si="56"/>
        <v>3.1731868131868133</v>
      </c>
      <c r="K565" s="140">
        <f t="shared" si="58"/>
        <v>2.3383211780460655E-2</v>
      </c>
      <c r="L565" s="108"/>
    </row>
    <row r="566" spans="1:12" x14ac:dyDescent="0.2">
      <c r="A566">
        <f t="shared" si="59"/>
        <v>2037</v>
      </c>
      <c r="B566">
        <f t="shared" si="60"/>
        <v>1</v>
      </c>
      <c r="C566" s="270">
        <v>405.29899999999998</v>
      </c>
      <c r="D566" s="132">
        <f t="shared" si="54"/>
        <v>3.1813108320251176</v>
      </c>
      <c r="E566" s="140">
        <f t="shared" si="57"/>
        <v>2.3428050532673605E-2</v>
      </c>
      <c r="F566" s="107"/>
      <c r="G566" s="107"/>
      <c r="H566" s="107"/>
      <c r="I566" s="227">
        <f t="shared" si="55"/>
        <v>405.29899999999998</v>
      </c>
      <c r="J566" s="252">
        <f t="shared" si="56"/>
        <v>3.1813108320251176</v>
      </c>
      <c r="K566" s="140">
        <f t="shared" si="58"/>
        <v>2.3428050532673605E-2</v>
      </c>
      <c r="L566" s="108"/>
    </row>
    <row r="567" spans="1:12" x14ac:dyDescent="0.2">
      <c r="A567">
        <f t="shared" si="59"/>
        <v>2037</v>
      </c>
      <c r="B567">
        <f t="shared" si="60"/>
        <v>2</v>
      </c>
      <c r="C567" s="270">
        <v>406.98399999999998</v>
      </c>
      <c r="D567" s="132">
        <f t="shared" si="54"/>
        <v>3.1945368916797485</v>
      </c>
      <c r="E567" s="140">
        <f t="shared" si="57"/>
        <v>2.3444592253200502E-2</v>
      </c>
      <c r="F567" s="107"/>
      <c r="G567" s="107"/>
      <c r="H567" s="107"/>
      <c r="I567" s="227">
        <f t="shared" si="55"/>
        <v>406.98399999999998</v>
      </c>
      <c r="J567" s="252">
        <f t="shared" si="56"/>
        <v>3.1945368916797485</v>
      </c>
      <c r="K567" s="140">
        <f t="shared" si="58"/>
        <v>2.3444592253200502E-2</v>
      </c>
      <c r="L567" s="108"/>
    </row>
    <row r="568" spans="1:12" x14ac:dyDescent="0.2">
      <c r="A568">
        <f t="shared" si="59"/>
        <v>2037</v>
      </c>
      <c r="B568">
        <f t="shared" si="60"/>
        <v>3</v>
      </c>
      <c r="C568" s="270">
        <v>408.45800000000003</v>
      </c>
      <c r="D568" s="132">
        <f t="shared" si="54"/>
        <v>3.2061067503924647</v>
      </c>
      <c r="E568" s="140">
        <f t="shared" si="57"/>
        <v>2.3458015114158126E-2</v>
      </c>
      <c r="F568" s="107"/>
      <c r="G568" s="107"/>
      <c r="H568" s="107"/>
      <c r="I568" s="227">
        <f t="shared" si="55"/>
        <v>408.45800000000003</v>
      </c>
      <c r="J568" s="252">
        <f t="shared" si="56"/>
        <v>3.2061067503924647</v>
      </c>
      <c r="K568" s="140">
        <f t="shared" si="58"/>
        <v>2.3458015114158126E-2</v>
      </c>
      <c r="L568" s="108"/>
    </row>
    <row r="569" spans="1:12" x14ac:dyDescent="0.2">
      <c r="A569">
        <f t="shared" si="59"/>
        <v>2037</v>
      </c>
      <c r="B569">
        <f t="shared" si="60"/>
        <v>4</v>
      </c>
      <c r="C569" s="270">
        <v>410.19499999999999</v>
      </c>
      <c r="D569" s="132">
        <f t="shared" si="54"/>
        <v>3.2197409733124016</v>
      </c>
      <c r="E569" s="140">
        <f t="shared" si="57"/>
        <v>2.3507013928049103E-2</v>
      </c>
      <c r="F569" s="107"/>
      <c r="G569" s="107"/>
      <c r="H569" s="107"/>
      <c r="I569" s="227">
        <f t="shared" si="55"/>
        <v>410.19499999999999</v>
      </c>
      <c r="J569" s="252">
        <f t="shared" si="56"/>
        <v>3.2197409733124016</v>
      </c>
      <c r="K569" s="140">
        <f t="shared" si="58"/>
        <v>2.3507013928049103E-2</v>
      </c>
      <c r="L569" s="108"/>
    </row>
    <row r="570" spans="1:12" x14ac:dyDescent="0.2">
      <c r="A570">
        <f t="shared" si="59"/>
        <v>2037</v>
      </c>
      <c r="B570">
        <f t="shared" si="60"/>
        <v>5</v>
      </c>
      <c r="C570" s="270">
        <v>410.76900000000001</v>
      </c>
      <c r="D570" s="132">
        <f t="shared" si="54"/>
        <v>3.2242464678178964</v>
      </c>
      <c r="E570" s="140">
        <f t="shared" si="57"/>
        <v>2.3549903069386424E-2</v>
      </c>
      <c r="F570" s="107"/>
      <c r="G570" s="107"/>
      <c r="H570" s="107"/>
      <c r="I570" s="227">
        <f t="shared" si="55"/>
        <v>410.76900000000001</v>
      </c>
      <c r="J570" s="252">
        <f t="shared" si="56"/>
        <v>3.2242464678178964</v>
      </c>
      <c r="K570" s="140">
        <f t="shared" si="58"/>
        <v>2.3549903069386424E-2</v>
      </c>
      <c r="L570" s="108"/>
    </row>
    <row r="571" spans="1:12" x14ac:dyDescent="0.2">
      <c r="A571">
        <f t="shared" si="59"/>
        <v>2037</v>
      </c>
      <c r="B571">
        <f t="shared" si="60"/>
        <v>6</v>
      </c>
      <c r="C571" s="270">
        <v>411.34500000000003</v>
      </c>
      <c r="D571" s="132">
        <f t="shared" si="54"/>
        <v>3.2287676609105183</v>
      </c>
      <c r="E571" s="140">
        <f t="shared" si="57"/>
        <v>2.3584917398044691E-2</v>
      </c>
      <c r="F571" s="107"/>
      <c r="G571" s="107"/>
      <c r="H571" s="107"/>
      <c r="I571" s="227">
        <f t="shared" si="55"/>
        <v>411.34500000000003</v>
      </c>
      <c r="J571" s="252">
        <f t="shared" si="56"/>
        <v>3.2287676609105183</v>
      </c>
      <c r="K571" s="140">
        <f t="shared" si="58"/>
        <v>2.3584917398044691E-2</v>
      </c>
      <c r="L571" s="108"/>
    </row>
    <row r="572" spans="1:12" x14ac:dyDescent="0.2">
      <c r="A572">
        <f t="shared" si="59"/>
        <v>2037</v>
      </c>
      <c r="B572">
        <f t="shared" si="60"/>
        <v>7</v>
      </c>
      <c r="C572" s="270">
        <v>411.68799999999999</v>
      </c>
      <c r="D572" s="132">
        <f t="shared" si="54"/>
        <v>3.2314599686028256</v>
      </c>
      <c r="E572" s="140">
        <f t="shared" si="57"/>
        <v>2.3610613836177796E-2</v>
      </c>
      <c r="F572" s="107"/>
      <c r="G572" s="107"/>
      <c r="H572" s="107"/>
      <c r="I572" s="227">
        <f t="shared" si="55"/>
        <v>411.68799999999999</v>
      </c>
      <c r="J572" s="252">
        <f t="shared" si="56"/>
        <v>3.2314599686028256</v>
      </c>
      <c r="K572" s="140">
        <f t="shared" si="58"/>
        <v>2.3610613836177796E-2</v>
      </c>
      <c r="L572" s="108"/>
    </row>
    <row r="573" spans="1:12" x14ac:dyDescent="0.2">
      <c r="A573">
        <f t="shared" si="59"/>
        <v>2037</v>
      </c>
      <c r="B573">
        <f t="shared" si="60"/>
        <v>8</v>
      </c>
      <c r="C573" s="270">
        <v>412.50700000000001</v>
      </c>
      <c r="D573" s="132">
        <f t="shared" si="54"/>
        <v>3.2378885400313973</v>
      </c>
      <c r="E573" s="140">
        <f t="shared" si="57"/>
        <v>2.3643911965635978E-2</v>
      </c>
      <c r="F573" s="107"/>
      <c r="G573" s="107"/>
      <c r="H573" s="107"/>
      <c r="I573" s="227">
        <f t="shared" si="55"/>
        <v>412.50700000000001</v>
      </c>
      <c r="J573" s="252">
        <f t="shared" si="56"/>
        <v>3.2378885400313973</v>
      </c>
      <c r="K573" s="140">
        <f t="shared" si="58"/>
        <v>2.3643911965635978E-2</v>
      </c>
      <c r="L573" s="108"/>
    </row>
    <row r="574" spans="1:12" x14ac:dyDescent="0.2">
      <c r="A574">
        <f t="shared" si="59"/>
        <v>2037</v>
      </c>
      <c r="B574">
        <f t="shared" si="60"/>
        <v>9</v>
      </c>
      <c r="C574" s="270">
        <v>413.54399999999998</v>
      </c>
      <c r="D574" s="132">
        <f t="shared" si="54"/>
        <v>3.2460282574568287</v>
      </c>
      <c r="E574" s="140">
        <f t="shared" si="57"/>
        <v>2.3679507299902314E-2</v>
      </c>
      <c r="F574" s="107"/>
      <c r="G574" s="107"/>
      <c r="H574" s="107"/>
      <c r="I574" s="227">
        <f t="shared" si="55"/>
        <v>413.54399999999998</v>
      </c>
      <c r="J574" s="252">
        <f t="shared" si="56"/>
        <v>3.2460282574568287</v>
      </c>
      <c r="K574" s="140">
        <f t="shared" si="58"/>
        <v>2.3679507299902314E-2</v>
      </c>
      <c r="L574" s="108"/>
    </row>
    <row r="575" spans="1:12" x14ac:dyDescent="0.2">
      <c r="A575">
        <f t="shared" si="59"/>
        <v>2037</v>
      </c>
      <c r="B575">
        <f t="shared" si="60"/>
        <v>10</v>
      </c>
      <c r="C575" s="270">
        <v>414.12200000000001</v>
      </c>
      <c r="D575" s="132">
        <f t="shared" si="54"/>
        <v>3.2505651491365777</v>
      </c>
      <c r="E575" s="140">
        <f t="shared" si="57"/>
        <v>2.3716528892931965E-2</v>
      </c>
      <c r="F575" s="107"/>
      <c r="G575" s="107"/>
      <c r="H575" s="107"/>
      <c r="I575" s="227">
        <f t="shared" si="55"/>
        <v>414.12200000000001</v>
      </c>
      <c r="J575" s="252">
        <f t="shared" si="56"/>
        <v>3.2505651491365777</v>
      </c>
      <c r="K575" s="140">
        <f t="shared" si="58"/>
        <v>2.3716528892931965E-2</v>
      </c>
      <c r="L575" s="108"/>
    </row>
    <row r="576" spans="1:12" x14ac:dyDescent="0.2">
      <c r="A576">
        <f t="shared" si="59"/>
        <v>2037</v>
      </c>
      <c r="B576">
        <f t="shared" si="60"/>
        <v>11</v>
      </c>
      <c r="C576" s="270">
        <v>414.46899999999999</v>
      </c>
      <c r="D576" s="132">
        <f t="shared" si="54"/>
        <v>3.2532888540031397</v>
      </c>
      <c r="E576" s="140">
        <f t="shared" si="57"/>
        <v>2.3756888336696758E-2</v>
      </c>
      <c r="F576" s="107"/>
      <c r="G576" s="107"/>
      <c r="H576" s="107"/>
      <c r="I576" s="227">
        <f t="shared" si="55"/>
        <v>414.46899999999999</v>
      </c>
      <c r="J576" s="252">
        <f t="shared" si="56"/>
        <v>3.2532888540031397</v>
      </c>
      <c r="K576" s="140">
        <f t="shared" si="58"/>
        <v>2.3756888336696758E-2</v>
      </c>
      <c r="L576" s="108"/>
    </row>
    <row r="577" spans="1:12" x14ac:dyDescent="0.2">
      <c r="A577">
        <f t="shared" si="59"/>
        <v>2037</v>
      </c>
      <c r="B577">
        <f t="shared" si="60"/>
        <v>12</v>
      </c>
      <c r="C577" s="270">
        <v>413.88200000000001</v>
      </c>
      <c r="D577" s="132">
        <f t="shared" si="54"/>
        <v>3.2486813186813186</v>
      </c>
      <c r="E577" s="140">
        <f t="shared" si="57"/>
        <v>2.3791383848178471E-2</v>
      </c>
      <c r="F577" s="107"/>
      <c r="G577" s="107"/>
      <c r="H577" s="107"/>
      <c r="I577" s="227">
        <f t="shared" si="55"/>
        <v>413.88200000000001</v>
      </c>
      <c r="J577" s="252">
        <f t="shared" si="56"/>
        <v>3.2486813186813186</v>
      </c>
      <c r="K577" s="140">
        <f t="shared" si="58"/>
        <v>2.3791383848178471E-2</v>
      </c>
      <c r="L577" s="108"/>
    </row>
    <row r="578" spans="1:12" x14ac:dyDescent="0.2">
      <c r="A578">
        <f t="shared" si="59"/>
        <v>2038</v>
      </c>
      <c r="B578">
        <f t="shared" si="60"/>
        <v>1</v>
      </c>
      <c r="C578" s="270">
        <v>414.95499999999998</v>
      </c>
      <c r="D578" s="132">
        <f t="shared" ref="D578:D641" si="61">C578/$C$2</f>
        <v>3.2571036106750388</v>
      </c>
      <c r="E578" s="140">
        <f t="shared" si="57"/>
        <v>2.3824386440627787E-2</v>
      </c>
      <c r="F578" s="107"/>
      <c r="G578" s="107"/>
      <c r="H578" s="107"/>
      <c r="I578" s="227">
        <f t="shared" si="55"/>
        <v>414.95499999999998</v>
      </c>
      <c r="J578" s="252">
        <f t="shared" si="56"/>
        <v>3.2571036106750388</v>
      </c>
      <c r="K578" s="140">
        <f t="shared" si="58"/>
        <v>2.3824386440627787E-2</v>
      </c>
      <c r="L578" s="108"/>
    </row>
    <row r="579" spans="1:12" x14ac:dyDescent="0.2">
      <c r="A579">
        <f t="shared" si="59"/>
        <v>2038</v>
      </c>
      <c r="B579">
        <f t="shared" si="60"/>
        <v>2</v>
      </c>
      <c r="C579" s="270">
        <v>416.69099999999997</v>
      </c>
      <c r="D579" s="132">
        <f t="shared" si="61"/>
        <v>3.2707299843014126</v>
      </c>
      <c r="E579" s="140">
        <f t="shared" si="57"/>
        <v>2.3851060483950137E-2</v>
      </c>
      <c r="F579" s="107"/>
      <c r="G579" s="107"/>
      <c r="H579" s="107"/>
      <c r="I579" s="227">
        <f t="shared" ref="I579:I642" si="62">C579</f>
        <v>416.69099999999997</v>
      </c>
      <c r="J579" s="252">
        <f t="shared" ref="J579:J642" si="63">I579/$I$2</f>
        <v>3.2707299843014126</v>
      </c>
      <c r="K579" s="140">
        <f t="shared" si="58"/>
        <v>2.3851060483950137E-2</v>
      </c>
      <c r="L579" s="108"/>
    </row>
    <row r="580" spans="1:12" x14ac:dyDescent="0.2">
      <c r="A580">
        <f t="shared" si="59"/>
        <v>2038</v>
      </c>
      <c r="B580">
        <f t="shared" si="60"/>
        <v>3</v>
      </c>
      <c r="C580" s="270">
        <v>418.21199999999999</v>
      </c>
      <c r="D580" s="132">
        <f t="shared" si="61"/>
        <v>3.2826687598116169</v>
      </c>
      <c r="E580" s="140">
        <f t="shared" si="57"/>
        <v>2.388005621140965E-2</v>
      </c>
      <c r="F580" s="107"/>
      <c r="G580" s="107"/>
      <c r="H580" s="107"/>
      <c r="I580" s="227">
        <f t="shared" si="62"/>
        <v>418.21199999999999</v>
      </c>
      <c r="J580" s="252">
        <f t="shared" si="63"/>
        <v>3.2826687598116169</v>
      </c>
      <c r="K580" s="140">
        <f t="shared" si="58"/>
        <v>2.388005621140965E-2</v>
      </c>
      <c r="L580" s="108"/>
    </row>
    <row r="581" spans="1:12" x14ac:dyDescent="0.2">
      <c r="A581">
        <f t="shared" si="59"/>
        <v>2038</v>
      </c>
      <c r="B581">
        <f t="shared" si="60"/>
        <v>4</v>
      </c>
      <c r="C581" s="270">
        <v>420.00099999999998</v>
      </c>
      <c r="D581" s="132">
        <f t="shared" si="61"/>
        <v>3.2967111459968601</v>
      </c>
      <c r="E581" s="140">
        <f t="shared" si="57"/>
        <v>2.3905703384975441E-2</v>
      </c>
      <c r="F581" s="107"/>
      <c r="G581" s="107"/>
      <c r="H581" s="107"/>
      <c r="I581" s="227">
        <f t="shared" si="62"/>
        <v>420.00099999999998</v>
      </c>
      <c r="J581" s="252">
        <f t="shared" si="63"/>
        <v>3.2967111459968601</v>
      </c>
      <c r="K581" s="140">
        <f t="shared" si="58"/>
        <v>2.3905703384975441E-2</v>
      </c>
      <c r="L581" s="108"/>
    </row>
    <row r="582" spans="1:12" x14ac:dyDescent="0.2">
      <c r="A582">
        <f t="shared" si="59"/>
        <v>2038</v>
      </c>
      <c r="B582">
        <f t="shared" si="60"/>
        <v>5</v>
      </c>
      <c r="C582" s="270">
        <v>420.6</v>
      </c>
      <c r="D582" s="132">
        <f t="shared" si="61"/>
        <v>3.3014128728414445</v>
      </c>
      <c r="E582" s="140">
        <f t="shared" si="57"/>
        <v>2.3933159513011004E-2</v>
      </c>
      <c r="F582" s="107"/>
      <c r="G582" s="107"/>
      <c r="H582" s="107"/>
      <c r="I582" s="227">
        <f t="shared" si="62"/>
        <v>420.6</v>
      </c>
      <c r="J582" s="252">
        <f t="shared" si="63"/>
        <v>3.3014128728414445</v>
      </c>
      <c r="K582" s="140">
        <f t="shared" si="58"/>
        <v>2.3933159513011004E-2</v>
      </c>
      <c r="L582" s="108"/>
    </row>
    <row r="583" spans="1:12" x14ac:dyDescent="0.2">
      <c r="A583">
        <f t="shared" si="59"/>
        <v>2038</v>
      </c>
      <c r="B583">
        <f t="shared" si="60"/>
        <v>6</v>
      </c>
      <c r="C583" s="270">
        <v>421.19799999999998</v>
      </c>
      <c r="D583" s="132">
        <f t="shared" si="61"/>
        <v>3.3061067503924644</v>
      </c>
      <c r="E583" s="140">
        <f t="shared" si="57"/>
        <v>2.3953129368291748E-2</v>
      </c>
      <c r="F583" s="107"/>
      <c r="G583" s="107"/>
      <c r="H583" s="107"/>
      <c r="I583" s="227">
        <f t="shared" si="62"/>
        <v>421.19799999999998</v>
      </c>
      <c r="J583" s="252">
        <f t="shared" si="63"/>
        <v>3.3061067503924644</v>
      </c>
      <c r="K583" s="140">
        <f t="shared" si="58"/>
        <v>2.3953129368291748E-2</v>
      </c>
      <c r="L583" s="108"/>
    </row>
    <row r="584" spans="1:12" x14ac:dyDescent="0.2">
      <c r="A584">
        <f t="shared" si="59"/>
        <v>2038</v>
      </c>
      <c r="B584">
        <f t="shared" si="60"/>
        <v>7</v>
      </c>
      <c r="C584" s="270">
        <v>421.55799999999999</v>
      </c>
      <c r="D584" s="132">
        <f t="shared" si="61"/>
        <v>3.3089324960753532</v>
      </c>
      <c r="E584" s="140">
        <f t="shared" si="57"/>
        <v>2.3974466100542102E-2</v>
      </c>
      <c r="F584" s="107"/>
      <c r="G584" s="107"/>
      <c r="H584" s="107"/>
      <c r="I584" s="227">
        <f t="shared" si="62"/>
        <v>421.55799999999999</v>
      </c>
      <c r="J584" s="252">
        <f t="shared" si="63"/>
        <v>3.3089324960753532</v>
      </c>
      <c r="K584" s="140">
        <f t="shared" si="58"/>
        <v>2.3974466100542102E-2</v>
      </c>
      <c r="L584" s="108"/>
    </row>
    <row r="585" spans="1:12" x14ac:dyDescent="0.2">
      <c r="A585">
        <f t="shared" si="59"/>
        <v>2038</v>
      </c>
      <c r="B585">
        <f t="shared" si="60"/>
        <v>8</v>
      </c>
      <c r="C585" s="270">
        <v>422.40300000000002</v>
      </c>
      <c r="D585" s="132">
        <f t="shared" si="61"/>
        <v>3.3155651491365776</v>
      </c>
      <c r="E585" s="140">
        <f t="shared" si="57"/>
        <v>2.3989895929038774E-2</v>
      </c>
      <c r="F585" s="107"/>
      <c r="G585" s="107"/>
      <c r="H585" s="107"/>
      <c r="I585" s="227">
        <f t="shared" si="62"/>
        <v>422.40300000000002</v>
      </c>
      <c r="J585" s="252">
        <f t="shared" si="63"/>
        <v>3.3155651491365776</v>
      </c>
      <c r="K585" s="140">
        <f t="shared" si="58"/>
        <v>2.3989895929038774E-2</v>
      </c>
      <c r="L585" s="108"/>
    </row>
    <row r="586" spans="1:12" x14ac:dyDescent="0.2">
      <c r="A586">
        <f t="shared" si="59"/>
        <v>2038</v>
      </c>
      <c r="B586">
        <f t="shared" si="60"/>
        <v>9</v>
      </c>
      <c r="C586" s="270">
        <v>423.47300000000001</v>
      </c>
      <c r="D586" s="132">
        <f t="shared" si="61"/>
        <v>3.3239638932496076</v>
      </c>
      <c r="E586" s="140">
        <f t="shared" si="57"/>
        <v>2.4009537074652254E-2</v>
      </c>
      <c r="F586" s="107"/>
      <c r="G586" s="107"/>
      <c r="H586" s="107"/>
      <c r="I586" s="227">
        <f t="shared" si="62"/>
        <v>423.47300000000001</v>
      </c>
      <c r="J586" s="252">
        <f t="shared" si="63"/>
        <v>3.3239638932496076</v>
      </c>
      <c r="K586" s="140">
        <f t="shared" si="58"/>
        <v>2.4009537074652254E-2</v>
      </c>
      <c r="L586" s="108"/>
    </row>
    <row r="587" spans="1:12" x14ac:dyDescent="0.2">
      <c r="A587">
        <f t="shared" si="59"/>
        <v>2038</v>
      </c>
      <c r="B587">
        <f t="shared" si="60"/>
        <v>10</v>
      </c>
      <c r="C587" s="270">
        <v>424.07299999999998</v>
      </c>
      <c r="D587" s="132">
        <f t="shared" si="61"/>
        <v>3.3286734693877547</v>
      </c>
      <c r="E587" s="140">
        <f t="shared" si="57"/>
        <v>2.4029150829948609E-2</v>
      </c>
      <c r="F587" s="107"/>
      <c r="G587" s="107"/>
      <c r="H587" s="107"/>
      <c r="I587" s="227">
        <f t="shared" si="62"/>
        <v>424.07299999999998</v>
      </c>
      <c r="J587" s="252">
        <f t="shared" si="63"/>
        <v>3.3286734693877547</v>
      </c>
      <c r="K587" s="140">
        <f t="shared" si="58"/>
        <v>2.4029150829948609E-2</v>
      </c>
      <c r="L587" s="108"/>
    </row>
    <row r="588" spans="1:12" x14ac:dyDescent="0.2">
      <c r="A588">
        <f t="shared" si="59"/>
        <v>2038</v>
      </c>
      <c r="B588">
        <f t="shared" si="60"/>
        <v>11</v>
      </c>
      <c r="C588" s="270">
        <v>424.43799999999999</v>
      </c>
      <c r="D588" s="132">
        <f t="shared" si="61"/>
        <v>3.3315384615384613</v>
      </c>
      <c r="E588" s="140">
        <f t="shared" si="57"/>
        <v>2.4052462307192934E-2</v>
      </c>
      <c r="F588" s="107"/>
      <c r="G588" s="107"/>
      <c r="H588" s="107"/>
      <c r="I588" s="227">
        <f t="shared" si="62"/>
        <v>424.43799999999999</v>
      </c>
      <c r="J588" s="252">
        <f t="shared" si="63"/>
        <v>3.3315384615384613</v>
      </c>
      <c r="K588" s="140">
        <f t="shared" si="58"/>
        <v>2.4052462307192934E-2</v>
      </c>
      <c r="L588" s="108"/>
    </row>
    <row r="589" spans="1:12" x14ac:dyDescent="0.2">
      <c r="A589">
        <f t="shared" si="59"/>
        <v>2038</v>
      </c>
      <c r="B589">
        <f t="shared" si="60"/>
        <v>12</v>
      </c>
      <c r="C589" s="270">
        <v>423.84800000000001</v>
      </c>
      <c r="D589" s="132">
        <f t="shared" si="61"/>
        <v>3.3269073783359495</v>
      </c>
      <c r="E589" s="140">
        <f t="shared" si="57"/>
        <v>2.407932695792514E-2</v>
      </c>
      <c r="F589" s="107"/>
      <c r="G589" s="107"/>
      <c r="H589" s="107"/>
      <c r="I589" s="227">
        <f t="shared" si="62"/>
        <v>423.84800000000001</v>
      </c>
      <c r="J589" s="252">
        <f t="shared" si="63"/>
        <v>3.3269073783359495</v>
      </c>
      <c r="K589" s="140">
        <f t="shared" si="58"/>
        <v>2.407932695792514E-2</v>
      </c>
      <c r="L589" s="108"/>
    </row>
    <row r="590" spans="1:12" x14ac:dyDescent="0.2">
      <c r="A590">
        <f t="shared" si="59"/>
        <v>2039</v>
      </c>
      <c r="B590">
        <f t="shared" si="60"/>
        <v>1</v>
      </c>
      <c r="C590" s="270">
        <v>424.96</v>
      </c>
      <c r="D590" s="132">
        <f t="shared" si="61"/>
        <v>3.3356357927786497</v>
      </c>
      <c r="E590" s="140">
        <f t="shared" ref="E590:E653" si="64">C590/C578-1</f>
        <v>2.4111048185947892E-2</v>
      </c>
      <c r="F590" s="107"/>
      <c r="G590" s="107"/>
      <c r="H590" s="107"/>
      <c r="I590" s="227">
        <f t="shared" si="62"/>
        <v>424.96</v>
      </c>
      <c r="J590" s="252">
        <f t="shared" si="63"/>
        <v>3.3356357927786497</v>
      </c>
      <c r="K590" s="140">
        <f t="shared" ref="K590:K653" si="65">I590/I578-1</f>
        <v>2.4111048185947892E-2</v>
      </c>
      <c r="L590" s="108"/>
    </row>
    <row r="591" spans="1:12" x14ac:dyDescent="0.2">
      <c r="A591">
        <f t="shared" si="59"/>
        <v>2039</v>
      </c>
      <c r="B591">
        <f t="shared" si="60"/>
        <v>2</v>
      </c>
      <c r="C591" s="270">
        <v>426.75099999999998</v>
      </c>
      <c r="D591" s="132">
        <f t="shared" si="61"/>
        <v>3.3496938775510201</v>
      </c>
      <c r="E591" s="140">
        <f t="shared" si="64"/>
        <v>2.4142590072739667E-2</v>
      </c>
      <c r="F591" s="107"/>
      <c r="G591" s="107"/>
      <c r="H591" s="107"/>
      <c r="I591" s="227">
        <f t="shared" si="62"/>
        <v>426.75099999999998</v>
      </c>
      <c r="J591" s="252">
        <f t="shared" si="63"/>
        <v>3.3496938775510201</v>
      </c>
      <c r="K591" s="140">
        <f t="shared" si="65"/>
        <v>2.4142590072739667E-2</v>
      </c>
      <c r="L591" s="108"/>
    </row>
    <row r="592" spans="1:12" x14ac:dyDescent="0.2">
      <c r="A592">
        <f t="shared" si="59"/>
        <v>2039</v>
      </c>
      <c r="B592">
        <f t="shared" si="60"/>
        <v>3</v>
      </c>
      <c r="C592" s="270">
        <v>428.32299999999998</v>
      </c>
      <c r="D592" s="132">
        <f t="shared" si="61"/>
        <v>3.3620329670329667</v>
      </c>
      <c r="E592" s="140">
        <f t="shared" si="64"/>
        <v>2.4176733331420452E-2</v>
      </c>
      <c r="F592" s="107"/>
      <c r="G592" s="107"/>
      <c r="H592" s="107"/>
      <c r="I592" s="227">
        <f t="shared" si="62"/>
        <v>428.32299999999998</v>
      </c>
      <c r="J592" s="252">
        <f t="shared" si="63"/>
        <v>3.3620329670329667</v>
      </c>
      <c r="K592" s="140">
        <f t="shared" si="65"/>
        <v>2.4176733331420452E-2</v>
      </c>
      <c r="L592" s="108"/>
    </row>
    <row r="593" spans="1:12" x14ac:dyDescent="0.2">
      <c r="A593">
        <f t="shared" si="59"/>
        <v>2039</v>
      </c>
      <c r="B593">
        <f t="shared" si="60"/>
        <v>4</v>
      </c>
      <c r="C593" s="270">
        <v>430.17200000000003</v>
      </c>
      <c r="D593" s="132">
        <f t="shared" si="61"/>
        <v>3.3765463108320253</v>
      </c>
      <c r="E593" s="140">
        <f t="shared" si="64"/>
        <v>2.4216609008073986E-2</v>
      </c>
      <c r="F593" s="107"/>
      <c r="G593" s="107"/>
      <c r="H593" s="107"/>
      <c r="I593" s="227">
        <f t="shared" si="62"/>
        <v>430.17200000000003</v>
      </c>
      <c r="J593" s="252">
        <f t="shared" si="63"/>
        <v>3.3765463108320253</v>
      </c>
      <c r="K593" s="140">
        <f t="shared" si="65"/>
        <v>2.4216609008073986E-2</v>
      </c>
      <c r="L593" s="108"/>
    </row>
    <row r="594" spans="1:12" x14ac:dyDescent="0.2">
      <c r="A594">
        <f t="shared" ref="A594:A657" si="66">A582+1</f>
        <v>2039</v>
      </c>
      <c r="B594">
        <f t="shared" ref="B594:B657" si="67">B582</f>
        <v>5</v>
      </c>
      <c r="C594" s="270">
        <v>430.803</v>
      </c>
      <c r="D594" s="132">
        <f t="shared" si="61"/>
        <v>3.3814992150706433</v>
      </c>
      <c r="E594" s="140">
        <f t="shared" si="64"/>
        <v>2.4258202567760234E-2</v>
      </c>
      <c r="F594" s="107"/>
      <c r="G594" s="107"/>
      <c r="H594" s="107"/>
      <c r="I594" s="227">
        <f t="shared" si="62"/>
        <v>430.803</v>
      </c>
      <c r="J594" s="252">
        <f t="shared" si="63"/>
        <v>3.3814992150706433</v>
      </c>
      <c r="K594" s="140">
        <f t="shared" si="65"/>
        <v>2.4258202567760234E-2</v>
      </c>
      <c r="L594" s="108"/>
    </row>
    <row r="595" spans="1:12" x14ac:dyDescent="0.2">
      <c r="A595">
        <f t="shared" si="66"/>
        <v>2039</v>
      </c>
      <c r="B595">
        <f t="shared" si="67"/>
        <v>6</v>
      </c>
      <c r="C595" s="270">
        <v>431.43599999999998</v>
      </c>
      <c r="D595" s="132">
        <f t="shared" si="61"/>
        <v>3.386467817896389</v>
      </c>
      <c r="E595" s="140">
        <f t="shared" si="64"/>
        <v>2.4306858057255631E-2</v>
      </c>
      <c r="F595" s="107"/>
      <c r="G595" s="107"/>
      <c r="H595" s="107"/>
      <c r="I595" s="227">
        <f t="shared" si="62"/>
        <v>431.43599999999998</v>
      </c>
      <c r="J595" s="252">
        <f t="shared" si="63"/>
        <v>3.386467817896389</v>
      </c>
      <c r="K595" s="140">
        <f t="shared" si="65"/>
        <v>2.4306858057255631E-2</v>
      </c>
      <c r="L595" s="108"/>
    </row>
    <row r="596" spans="1:12" x14ac:dyDescent="0.2">
      <c r="A596">
        <f t="shared" si="66"/>
        <v>2039</v>
      </c>
      <c r="B596">
        <f t="shared" si="67"/>
        <v>7</v>
      </c>
      <c r="C596" s="270">
        <v>431.827</v>
      </c>
      <c r="D596" s="132">
        <f t="shared" si="61"/>
        <v>3.3895368916797488</v>
      </c>
      <c r="E596" s="140">
        <f t="shared" si="64"/>
        <v>2.4359637345276353E-2</v>
      </c>
      <c r="F596" s="107"/>
      <c r="G596" s="107"/>
      <c r="H596" s="107"/>
      <c r="I596" s="227">
        <f t="shared" si="62"/>
        <v>431.827</v>
      </c>
      <c r="J596" s="252">
        <f t="shared" si="63"/>
        <v>3.3895368916797488</v>
      </c>
      <c r="K596" s="140">
        <f t="shared" si="65"/>
        <v>2.4359637345276353E-2</v>
      </c>
      <c r="L596" s="108"/>
    </row>
    <row r="597" spans="1:12" x14ac:dyDescent="0.2">
      <c r="A597">
        <f t="shared" si="66"/>
        <v>2039</v>
      </c>
      <c r="B597">
        <f t="shared" si="67"/>
        <v>8</v>
      </c>
      <c r="C597" s="270">
        <v>432.71499999999997</v>
      </c>
      <c r="D597" s="132">
        <f t="shared" si="61"/>
        <v>3.396507064364207</v>
      </c>
      <c r="E597" s="140">
        <f t="shared" si="64"/>
        <v>2.4412705402186985E-2</v>
      </c>
      <c r="F597" s="107"/>
      <c r="G597" s="107"/>
      <c r="H597" s="107"/>
      <c r="I597" s="227">
        <f t="shared" si="62"/>
        <v>432.71499999999997</v>
      </c>
      <c r="J597" s="252">
        <f t="shared" si="63"/>
        <v>3.396507064364207</v>
      </c>
      <c r="K597" s="140">
        <f t="shared" si="65"/>
        <v>2.4412705402186985E-2</v>
      </c>
      <c r="L597" s="108"/>
    </row>
    <row r="598" spans="1:12" x14ac:dyDescent="0.2">
      <c r="A598">
        <f t="shared" si="66"/>
        <v>2039</v>
      </c>
      <c r="B598">
        <f t="shared" si="67"/>
        <v>9</v>
      </c>
      <c r="C598" s="270">
        <v>433.83199999999999</v>
      </c>
      <c r="D598" s="132">
        <f t="shared" si="61"/>
        <v>3.4052747252747251</v>
      </c>
      <c r="E598" s="140">
        <f t="shared" si="64"/>
        <v>2.4462008203592678E-2</v>
      </c>
      <c r="F598" s="107"/>
      <c r="G598" s="107"/>
      <c r="H598" s="107"/>
      <c r="I598" s="227">
        <f t="shared" si="62"/>
        <v>433.83199999999999</v>
      </c>
      <c r="J598" s="252">
        <f t="shared" si="63"/>
        <v>3.4052747252747251</v>
      </c>
      <c r="K598" s="140">
        <f t="shared" si="65"/>
        <v>2.4462008203592678E-2</v>
      </c>
      <c r="L598" s="108"/>
    </row>
    <row r="599" spans="1:12" x14ac:dyDescent="0.2">
      <c r="A599">
        <f t="shared" si="66"/>
        <v>2039</v>
      </c>
      <c r="B599">
        <f t="shared" si="67"/>
        <v>10</v>
      </c>
      <c r="C599" s="270">
        <v>434.46600000000001</v>
      </c>
      <c r="D599" s="132">
        <f t="shared" si="61"/>
        <v>3.4102511773940343</v>
      </c>
      <c r="E599" s="140">
        <f t="shared" si="64"/>
        <v>2.4507572988612836E-2</v>
      </c>
      <c r="F599" s="107"/>
      <c r="G599" s="107"/>
      <c r="H599" s="107"/>
      <c r="I599" s="227">
        <f t="shared" si="62"/>
        <v>434.46600000000001</v>
      </c>
      <c r="J599" s="252">
        <f t="shared" si="63"/>
        <v>3.4102511773940343</v>
      </c>
      <c r="K599" s="140">
        <f t="shared" si="65"/>
        <v>2.4507572988612836E-2</v>
      </c>
      <c r="L599" s="108"/>
    </row>
    <row r="600" spans="1:12" x14ac:dyDescent="0.2">
      <c r="A600">
        <f t="shared" si="66"/>
        <v>2039</v>
      </c>
      <c r="B600">
        <f t="shared" si="67"/>
        <v>11</v>
      </c>
      <c r="C600" s="270">
        <v>434.858</v>
      </c>
      <c r="D600" s="132">
        <f t="shared" si="61"/>
        <v>3.4133281004709577</v>
      </c>
      <c r="E600" s="140">
        <f t="shared" si="64"/>
        <v>2.4550110970271266E-2</v>
      </c>
      <c r="F600" s="107"/>
      <c r="G600" s="107"/>
      <c r="H600" s="107"/>
      <c r="I600" s="227">
        <f t="shared" si="62"/>
        <v>434.858</v>
      </c>
      <c r="J600" s="252">
        <f t="shared" si="63"/>
        <v>3.4133281004709577</v>
      </c>
      <c r="K600" s="140">
        <f t="shared" si="65"/>
        <v>2.4550110970271266E-2</v>
      </c>
      <c r="L600" s="108"/>
    </row>
    <row r="601" spans="1:12" x14ac:dyDescent="0.2">
      <c r="A601">
        <f t="shared" si="66"/>
        <v>2039</v>
      </c>
      <c r="B601">
        <f t="shared" si="67"/>
        <v>12</v>
      </c>
      <c r="C601" s="270">
        <v>434.27199999999999</v>
      </c>
      <c r="D601" s="132">
        <f t="shared" si="61"/>
        <v>3.4087284144427001</v>
      </c>
      <c r="E601" s="140">
        <f t="shared" si="64"/>
        <v>2.4593722277797658E-2</v>
      </c>
      <c r="F601" s="107"/>
      <c r="G601" s="107"/>
      <c r="H601" s="107"/>
      <c r="I601" s="227">
        <f t="shared" si="62"/>
        <v>434.27199999999999</v>
      </c>
      <c r="J601" s="252">
        <f t="shared" si="63"/>
        <v>3.4087284144427001</v>
      </c>
      <c r="K601" s="140">
        <f t="shared" si="65"/>
        <v>2.4593722277797658E-2</v>
      </c>
      <c r="L601" s="108"/>
    </row>
    <row r="602" spans="1:12" x14ac:dyDescent="0.2">
      <c r="A602">
        <f t="shared" si="66"/>
        <v>2040</v>
      </c>
      <c r="B602">
        <f t="shared" si="67"/>
        <v>1</v>
      </c>
      <c r="C602" s="270">
        <v>435.42700000000002</v>
      </c>
      <c r="D602" s="132">
        <f t="shared" si="61"/>
        <v>3.4177943485086342</v>
      </c>
      <c r="E602" s="140">
        <f t="shared" si="64"/>
        <v>2.4630553463855565E-2</v>
      </c>
      <c r="F602" s="107"/>
      <c r="G602" s="107"/>
      <c r="H602" s="107"/>
      <c r="I602" s="227">
        <f t="shared" si="62"/>
        <v>435.42700000000002</v>
      </c>
      <c r="J602" s="252">
        <f t="shared" si="63"/>
        <v>3.4177943485086342</v>
      </c>
      <c r="K602" s="140">
        <f t="shared" si="65"/>
        <v>2.4630553463855565E-2</v>
      </c>
      <c r="L602" s="108"/>
    </row>
    <row r="603" spans="1:12" x14ac:dyDescent="0.2">
      <c r="A603">
        <f t="shared" si="66"/>
        <v>2040</v>
      </c>
      <c r="B603">
        <f t="shared" si="67"/>
        <v>2</v>
      </c>
      <c r="C603" s="270">
        <v>437.29</v>
      </c>
      <c r="D603" s="132">
        <f t="shared" si="61"/>
        <v>3.4324175824175822</v>
      </c>
      <c r="E603" s="140">
        <f t="shared" si="64"/>
        <v>2.4695899951025391E-2</v>
      </c>
      <c r="F603" s="107"/>
      <c r="G603" s="107"/>
      <c r="H603" s="107"/>
      <c r="I603" s="227">
        <f t="shared" si="62"/>
        <v>437.29</v>
      </c>
      <c r="J603" s="252">
        <f t="shared" si="63"/>
        <v>3.4324175824175822</v>
      </c>
      <c r="K603" s="140">
        <f t="shared" si="65"/>
        <v>2.4695899951025391E-2</v>
      </c>
      <c r="L603" s="108"/>
    </row>
    <row r="604" spans="1:12" x14ac:dyDescent="0.2">
      <c r="A604">
        <f t="shared" si="66"/>
        <v>2040</v>
      </c>
      <c r="B604">
        <f t="shared" si="67"/>
        <v>3</v>
      </c>
      <c r="C604" s="270">
        <v>438.923</v>
      </c>
      <c r="D604" s="132">
        <f t="shared" si="61"/>
        <v>3.4452354788069073</v>
      </c>
      <c r="E604" s="140">
        <f t="shared" si="64"/>
        <v>2.4747678737774947E-2</v>
      </c>
      <c r="F604" s="107"/>
      <c r="G604" s="107"/>
      <c r="H604" s="107"/>
      <c r="I604" s="227">
        <f t="shared" si="62"/>
        <v>438.923</v>
      </c>
      <c r="J604" s="252">
        <f t="shared" si="63"/>
        <v>3.4452354788069073</v>
      </c>
      <c r="K604" s="140">
        <f t="shared" si="65"/>
        <v>2.4747678737774947E-2</v>
      </c>
      <c r="L604" s="108"/>
    </row>
    <row r="605" spans="1:12" x14ac:dyDescent="0.2">
      <c r="A605">
        <f t="shared" si="66"/>
        <v>2040</v>
      </c>
      <c r="B605">
        <f t="shared" si="67"/>
        <v>4</v>
      </c>
      <c r="C605" s="270">
        <v>440.82299999999998</v>
      </c>
      <c r="D605" s="132">
        <f t="shared" si="61"/>
        <v>3.4601491365777077</v>
      </c>
      <c r="E605" s="140">
        <f t="shared" si="64"/>
        <v>2.4759863496461865E-2</v>
      </c>
      <c r="F605" s="107"/>
      <c r="G605" s="107"/>
      <c r="H605" s="107"/>
      <c r="I605" s="227">
        <f t="shared" si="62"/>
        <v>440.82299999999998</v>
      </c>
      <c r="J605" s="252">
        <f t="shared" si="63"/>
        <v>3.4601491365777077</v>
      </c>
      <c r="K605" s="140">
        <f t="shared" si="65"/>
        <v>2.4759863496461865E-2</v>
      </c>
      <c r="L605" s="108"/>
    </row>
    <row r="606" spans="1:12" x14ac:dyDescent="0.2">
      <c r="A606">
        <f t="shared" si="66"/>
        <v>2040</v>
      </c>
      <c r="B606">
        <f t="shared" si="67"/>
        <v>5</v>
      </c>
      <c r="C606" s="270">
        <v>441.47500000000002</v>
      </c>
      <c r="D606" s="132">
        <f t="shared" si="61"/>
        <v>3.4652668759811616</v>
      </c>
      <c r="E606" s="140">
        <f t="shared" si="64"/>
        <v>2.4772343739482006E-2</v>
      </c>
      <c r="F606" s="107"/>
      <c r="G606" s="107"/>
      <c r="H606" s="107"/>
      <c r="I606" s="227">
        <f t="shared" si="62"/>
        <v>441.47500000000002</v>
      </c>
      <c r="J606" s="252">
        <f t="shared" si="63"/>
        <v>3.4652668759811616</v>
      </c>
      <c r="K606" s="140">
        <f t="shared" si="65"/>
        <v>2.4772343739482006E-2</v>
      </c>
      <c r="L606" s="108"/>
    </row>
    <row r="607" spans="1:12" x14ac:dyDescent="0.2">
      <c r="A607">
        <f t="shared" si="66"/>
        <v>2040</v>
      </c>
      <c r="B607">
        <f t="shared" si="67"/>
        <v>6</v>
      </c>
      <c r="C607" s="270">
        <v>442.13</v>
      </c>
      <c r="D607" s="132">
        <f t="shared" si="61"/>
        <v>3.4704081632653061</v>
      </c>
      <c r="E607" s="140">
        <f t="shared" si="64"/>
        <v>2.4786990422681399E-2</v>
      </c>
      <c r="F607" s="107"/>
      <c r="G607" s="107"/>
      <c r="H607" s="107"/>
      <c r="I607" s="227">
        <f t="shared" si="62"/>
        <v>442.13</v>
      </c>
      <c r="J607" s="252">
        <f t="shared" si="63"/>
        <v>3.4704081632653061</v>
      </c>
      <c r="K607" s="140">
        <f t="shared" si="65"/>
        <v>2.4786990422681399E-2</v>
      </c>
      <c r="L607" s="108"/>
    </row>
    <row r="608" spans="1:12" x14ac:dyDescent="0.2">
      <c r="A608">
        <f t="shared" si="66"/>
        <v>2040</v>
      </c>
      <c r="B608">
        <f t="shared" si="67"/>
        <v>7</v>
      </c>
      <c r="C608" s="270">
        <v>442.53699999999998</v>
      </c>
      <c r="D608" s="132">
        <f t="shared" si="61"/>
        <v>3.4736028257456826</v>
      </c>
      <c r="E608" s="140">
        <f t="shared" si="64"/>
        <v>2.48015987884036E-2</v>
      </c>
      <c r="F608" s="107"/>
      <c r="G608" s="107"/>
      <c r="H608" s="107"/>
      <c r="I608" s="227">
        <f t="shared" si="62"/>
        <v>442.53699999999998</v>
      </c>
      <c r="J608" s="252">
        <f t="shared" si="63"/>
        <v>3.4736028257456826</v>
      </c>
      <c r="K608" s="140">
        <f t="shared" si="65"/>
        <v>2.48015987884036E-2</v>
      </c>
      <c r="L608" s="108"/>
    </row>
    <row r="609" spans="1:12" x14ac:dyDescent="0.2">
      <c r="A609">
        <f t="shared" si="66"/>
        <v>2040</v>
      </c>
      <c r="B609">
        <f t="shared" si="67"/>
        <v>8</v>
      </c>
      <c r="C609" s="270">
        <v>443.45400000000001</v>
      </c>
      <c r="D609" s="132">
        <f t="shared" si="61"/>
        <v>3.4808006279434851</v>
      </c>
      <c r="E609" s="140">
        <f t="shared" si="64"/>
        <v>2.4817720670649246E-2</v>
      </c>
      <c r="F609" s="107"/>
      <c r="G609" s="107"/>
      <c r="H609" s="107"/>
      <c r="I609" s="227">
        <f t="shared" si="62"/>
        <v>443.45400000000001</v>
      </c>
      <c r="J609" s="252">
        <f t="shared" si="63"/>
        <v>3.4808006279434851</v>
      </c>
      <c r="K609" s="140">
        <f t="shared" si="65"/>
        <v>2.4817720670649246E-2</v>
      </c>
      <c r="L609" s="108"/>
    </row>
    <row r="610" spans="1:12" x14ac:dyDescent="0.2">
      <c r="A610">
        <f t="shared" si="66"/>
        <v>2040</v>
      </c>
      <c r="B610">
        <f t="shared" si="67"/>
        <v>9</v>
      </c>
      <c r="C610" s="270">
        <v>444.60300000000001</v>
      </c>
      <c r="D610" s="132">
        <f t="shared" si="61"/>
        <v>3.4898194662480377</v>
      </c>
      <c r="E610" s="140">
        <f t="shared" si="64"/>
        <v>2.4827583027531519E-2</v>
      </c>
      <c r="F610" s="107"/>
      <c r="G610" s="107"/>
      <c r="H610" s="107"/>
      <c r="I610" s="227">
        <f t="shared" si="62"/>
        <v>444.60300000000001</v>
      </c>
      <c r="J610" s="252">
        <f t="shared" si="63"/>
        <v>3.4898194662480377</v>
      </c>
      <c r="K610" s="140">
        <f t="shared" si="65"/>
        <v>2.4827583027531519E-2</v>
      </c>
      <c r="L610" s="108"/>
    </row>
    <row r="611" spans="1:12" x14ac:dyDescent="0.2">
      <c r="A611">
        <f t="shared" si="66"/>
        <v>2040</v>
      </c>
      <c r="B611">
        <f t="shared" si="67"/>
        <v>10</v>
      </c>
      <c r="C611" s="270">
        <v>445.25799999999998</v>
      </c>
      <c r="D611" s="132">
        <f t="shared" si="61"/>
        <v>3.4949607535321818</v>
      </c>
      <c r="E611" s="140">
        <f t="shared" si="64"/>
        <v>2.4839688260991588E-2</v>
      </c>
      <c r="F611" s="107"/>
      <c r="G611" s="107"/>
      <c r="H611" s="107"/>
      <c r="I611" s="227">
        <f t="shared" si="62"/>
        <v>445.25799999999998</v>
      </c>
      <c r="J611" s="252">
        <f t="shared" si="63"/>
        <v>3.4949607535321818</v>
      </c>
      <c r="K611" s="140">
        <f t="shared" si="65"/>
        <v>2.4839688260991588E-2</v>
      </c>
      <c r="L611" s="108"/>
    </row>
    <row r="612" spans="1:12" x14ac:dyDescent="0.2">
      <c r="A612">
        <f t="shared" si="66"/>
        <v>2040</v>
      </c>
      <c r="B612">
        <f t="shared" si="67"/>
        <v>11</v>
      </c>
      <c r="C612" s="270">
        <v>445.66399999999999</v>
      </c>
      <c r="D612" s="132">
        <f t="shared" si="61"/>
        <v>3.4981475667189952</v>
      </c>
      <c r="E612" s="140">
        <f t="shared" si="64"/>
        <v>2.4849491098243526E-2</v>
      </c>
      <c r="F612" s="107"/>
      <c r="G612" s="107"/>
      <c r="H612" s="107"/>
      <c r="I612" s="227">
        <f t="shared" si="62"/>
        <v>445.66399999999999</v>
      </c>
      <c r="J612" s="252">
        <f t="shared" si="63"/>
        <v>3.4981475667189952</v>
      </c>
      <c r="K612" s="140">
        <f t="shared" si="65"/>
        <v>2.4849491098243526E-2</v>
      </c>
      <c r="L612" s="108"/>
    </row>
    <row r="613" spans="1:12" x14ac:dyDescent="0.2">
      <c r="A613">
        <f t="shared" si="66"/>
        <v>2040</v>
      </c>
      <c r="B613">
        <f t="shared" si="67"/>
        <v>12</v>
      </c>
      <c r="C613" s="270">
        <v>445.06799999999998</v>
      </c>
      <c r="D613" s="132">
        <f t="shared" si="61"/>
        <v>3.493469387755102</v>
      </c>
      <c r="E613" s="140">
        <f t="shared" si="64"/>
        <v>2.4859995578807803E-2</v>
      </c>
      <c r="F613" s="107"/>
      <c r="G613" s="107"/>
      <c r="H613" s="107"/>
      <c r="I613" s="227">
        <f t="shared" si="62"/>
        <v>445.06799999999998</v>
      </c>
      <c r="J613" s="252">
        <f t="shared" si="63"/>
        <v>3.493469387755102</v>
      </c>
      <c r="K613" s="140">
        <f t="shared" si="65"/>
        <v>2.4859995578807803E-2</v>
      </c>
      <c r="L613" s="108"/>
    </row>
    <row r="614" spans="1:12" x14ac:dyDescent="0.2">
      <c r="A614">
        <f t="shared" si="66"/>
        <v>2041</v>
      </c>
      <c r="B614">
        <f t="shared" si="67"/>
        <v>1</v>
      </c>
      <c r="C614" s="270">
        <v>446.25799999999998</v>
      </c>
      <c r="D614" s="132">
        <f t="shared" si="61"/>
        <v>3.5028100470957613</v>
      </c>
      <c r="E614" s="140">
        <f t="shared" si="64"/>
        <v>2.4874433601958401E-2</v>
      </c>
      <c r="F614" s="107"/>
      <c r="G614" s="107"/>
      <c r="H614" s="107"/>
      <c r="I614" s="227">
        <f t="shared" si="62"/>
        <v>446.25799999999998</v>
      </c>
      <c r="J614" s="252">
        <f t="shared" si="63"/>
        <v>3.5028100470957613</v>
      </c>
      <c r="K614" s="140">
        <f t="shared" si="65"/>
        <v>2.4874433601958401E-2</v>
      </c>
      <c r="L614" s="108"/>
    </row>
    <row r="615" spans="1:12" x14ac:dyDescent="0.2">
      <c r="A615">
        <f t="shared" si="66"/>
        <v>2041</v>
      </c>
      <c r="B615">
        <f t="shared" si="67"/>
        <v>2</v>
      </c>
      <c r="C615" s="270">
        <v>448.161</v>
      </c>
      <c r="D615" s="132">
        <f t="shared" si="61"/>
        <v>3.5177472527472524</v>
      </c>
      <c r="E615" s="140">
        <f t="shared" si="64"/>
        <v>2.4859932767728354E-2</v>
      </c>
      <c r="F615" s="107"/>
      <c r="G615" s="107"/>
      <c r="H615" s="107"/>
      <c r="I615" s="227">
        <f t="shared" si="62"/>
        <v>448.161</v>
      </c>
      <c r="J615" s="252">
        <f t="shared" si="63"/>
        <v>3.5177472527472524</v>
      </c>
      <c r="K615" s="140">
        <f t="shared" si="65"/>
        <v>2.4859932767728354E-2</v>
      </c>
      <c r="L615" s="108"/>
    </row>
    <row r="616" spans="1:12" x14ac:dyDescent="0.2">
      <c r="A616">
        <f t="shared" si="66"/>
        <v>2041</v>
      </c>
      <c r="B616">
        <f t="shared" si="67"/>
        <v>3</v>
      </c>
      <c r="C616" s="270">
        <v>449.83199999999999</v>
      </c>
      <c r="D616" s="132">
        <f t="shared" si="61"/>
        <v>3.5308634222919935</v>
      </c>
      <c r="E616" s="140">
        <f t="shared" si="64"/>
        <v>2.4854017675081996E-2</v>
      </c>
      <c r="F616" s="107"/>
      <c r="G616" s="107"/>
      <c r="H616" s="107"/>
      <c r="I616" s="227">
        <f t="shared" si="62"/>
        <v>449.83199999999999</v>
      </c>
      <c r="J616" s="252">
        <f t="shared" si="63"/>
        <v>3.5308634222919935</v>
      </c>
      <c r="K616" s="140">
        <f t="shared" si="65"/>
        <v>2.4854017675081996E-2</v>
      </c>
      <c r="L616" s="108"/>
    </row>
    <row r="617" spans="1:12" x14ac:dyDescent="0.2">
      <c r="A617">
        <f t="shared" si="66"/>
        <v>2041</v>
      </c>
      <c r="B617">
        <f t="shared" si="67"/>
        <v>4</v>
      </c>
      <c r="C617" s="270">
        <v>451.79500000000002</v>
      </c>
      <c r="D617" s="132">
        <f t="shared" si="61"/>
        <v>3.5462715855572999</v>
      </c>
      <c r="E617" s="140">
        <f t="shared" si="64"/>
        <v>2.4889808381141743E-2</v>
      </c>
      <c r="F617" s="107"/>
      <c r="G617" s="107"/>
      <c r="H617" s="107"/>
      <c r="I617" s="227">
        <f t="shared" si="62"/>
        <v>451.79500000000002</v>
      </c>
      <c r="J617" s="252">
        <f t="shared" si="63"/>
        <v>3.5462715855572999</v>
      </c>
      <c r="K617" s="140">
        <f t="shared" si="65"/>
        <v>2.4889808381141743E-2</v>
      </c>
      <c r="L617" s="108"/>
    </row>
    <row r="618" spans="1:12" x14ac:dyDescent="0.2">
      <c r="A618">
        <f t="shared" si="66"/>
        <v>2041</v>
      </c>
      <c r="B618">
        <f t="shared" si="67"/>
        <v>5</v>
      </c>
      <c r="C618" s="270">
        <v>452.47699999999998</v>
      </c>
      <c r="D618" s="132">
        <f t="shared" si="61"/>
        <v>3.5516248037676608</v>
      </c>
      <c r="E618" s="140">
        <f t="shared" si="64"/>
        <v>2.4921003454329238E-2</v>
      </c>
      <c r="F618" s="107"/>
      <c r="G618" s="107"/>
      <c r="H618" s="107"/>
      <c r="I618" s="227">
        <f t="shared" si="62"/>
        <v>452.47699999999998</v>
      </c>
      <c r="J618" s="252">
        <f t="shared" si="63"/>
        <v>3.5516248037676608</v>
      </c>
      <c r="K618" s="140">
        <f t="shared" si="65"/>
        <v>2.4921003454329238E-2</v>
      </c>
      <c r="L618" s="108"/>
    </row>
    <row r="619" spans="1:12" x14ac:dyDescent="0.2">
      <c r="A619">
        <f t="shared" si="66"/>
        <v>2041</v>
      </c>
      <c r="B619">
        <f t="shared" si="67"/>
        <v>6</v>
      </c>
      <c r="C619" s="270">
        <v>453.161</v>
      </c>
      <c r="D619" s="132">
        <f t="shared" si="61"/>
        <v>3.5569937205651492</v>
      </c>
      <c r="E619" s="140">
        <f t="shared" si="64"/>
        <v>2.4949675434826846E-2</v>
      </c>
      <c r="F619" s="107"/>
      <c r="G619" s="107"/>
      <c r="H619" s="107"/>
      <c r="I619" s="227">
        <f t="shared" si="62"/>
        <v>453.161</v>
      </c>
      <c r="J619" s="252">
        <f t="shared" si="63"/>
        <v>3.5569937205651492</v>
      </c>
      <c r="K619" s="140">
        <f t="shared" si="65"/>
        <v>2.4949675434826846E-2</v>
      </c>
      <c r="L619" s="108"/>
    </row>
    <row r="620" spans="1:12" x14ac:dyDescent="0.2">
      <c r="A620">
        <f t="shared" si="66"/>
        <v>2041</v>
      </c>
      <c r="B620">
        <f t="shared" si="67"/>
        <v>7</v>
      </c>
      <c r="C620" s="270">
        <v>453.589</v>
      </c>
      <c r="D620" s="132">
        <f t="shared" si="61"/>
        <v>3.560353218210361</v>
      </c>
      <c r="E620" s="140">
        <f t="shared" si="64"/>
        <v>2.4974182949674351E-2</v>
      </c>
      <c r="F620" s="107"/>
      <c r="G620" s="107"/>
      <c r="H620" s="107"/>
      <c r="I620" s="227">
        <f t="shared" si="62"/>
        <v>453.589</v>
      </c>
      <c r="J620" s="252">
        <f t="shared" si="63"/>
        <v>3.560353218210361</v>
      </c>
      <c r="K620" s="140">
        <f t="shared" si="65"/>
        <v>2.4974182949674351E-2</v>
      </c>
      <c r="L620" s="108"/>
    </row>
    <row r="621" spans="1:12" x14ac:dyDescent="0.2">
      <c r="A621">
        <f t="shared" si="66"/>
        <v>2041</v>
      </c>
      <c r="B621">
        <f t="shared" si="67"/>
        <v>8</v>
      </c>
      <c r="C621" s="270">
        <v>454.53899999999999</v>
      </c>
      <c r="D621" s="132">
        <f t="shared" si="61"/>
        <v>3.5678100470957612</v>
      </c>
      <c r="E621" s="140">
        <f t="shared" si="64"/>
        <v>2.499695571581273E-2</v>
      </c>
      <c r="F621" s="107"/>
      <c r="G621" s="107"/>
      <c r="H621" s="107"/>
      <c r="I621" s="227">
        <f t="shared" si="62"/>
        <v>454.53899999999999</v>
      </c>
      <c r="J621" s="252">
        <f t="shared" si="63"/>
        <v>3.5678100470957612</v>
      </c>
      <c r="K621" s="140">
        <f t="shared" si="65"/>
        <v>2.499695571581273E-2</v>
      </c>
      <c r="L621" s="108"/>
    </row>
    <row r="622" spans="1:12" x14ac:dyDescent="0.2">
      <c r="A622">
        <f t="shared" si="66"/>
        <v>2041</v>
      </c>
      <c r="B622">
        <f t="shared" si="67"/>
        <v>9</v>
      </c>
      <c r="C622" s="270">
        <v>455.72500000000002</v>
      </c>
      <c r="D622" s="132">
        <f t="shared" si="61"/>
        <v>3.5771193092621663</v>
      </c>
      <c r="E622" s="140">
        <f t="shared" si="64"/>
        <v>2.5015575693371428E-2</v>
      </c>
      <c r="F622" s="107"/>
      <c r="G622" s="107"/>
      <c r="H622" s="107"/>
      <c r="I622" s="227">
        <f t="shared" si="62"/>
        <v>455.72500000000002</v>
      </c>
      <c r="J622" s="252">
        <f t="shared" si="63"/>
        <v>3.5771193092621663</v>
      </c>
      <c r="K622" s="140">
        <f t="shared" si="65"/>
        <v>2.5015575693371428E-2</v>
      </c>
      <c r="L622" s="108"/>
    </row>
    <row r="623" spans="1:12" x14ac:dyDescent="0.2">
      <c r="A623">
        <f t="shared" si="66"/>
        <v>2041</v>
      </c>
      <c r="B623">
        <f t="shared" si="67"/>
        <v>10</v>
      </c>
      <c r="C623" s="270">
        <v>456.404</v>
      </c>
      <c r="D623" s="132">
        <f t="shared" si="61"/>
        <v>3.5824489795918364</v>
      </c>
      <c r="E623" s="140">
        <f t="shared" si="64"/>
        <v>2.5032677683500371E-2</v>
      </c>
      <c r="F623" s="107"/>
      <c r="G623" s="107"/>
      <c r="H623" s="107"/>
      <c r="I623" s="227">
        <f t="shared" si="62"/>
        <v>456.404</v>
      </c>
      <c r="J623" s="252">
        <f t="shared" si="63"/>
        <v>3.5824489795918364</v>
      </c>
      <c r="K623" s="140">
        <f t="shared" si="65"/>
        <v>2.5032677683500371E-2</v>
      </c>
      <c r="L623" s="108"/>
    </row>
    <row r="624" spans="1:12" x14ac:dyDescent="0.2">
      <c r="A624">
        <f t="shared" si="66"/>
        <v>2041</v>
      </c>
      <c r="B624">
        <f t="shared" si="67"/>
        <v>11</v>
      </c>
      <c r="C624" s="270">
        <v>456.827</v>
      </c>
      <c r="D624" s="132">
        <f t="shared" si="61"/>
        <v>3.5857692307692304</v>
      </c>
      <c r="E624" s="140">
        <f t="shared" si="64"/>
        <v>2.5048018237955105E-2</v>
      </c>
      <c r="F624" s="107"/>
      <c r="G624" s="107"/>
      <c r="H624" s="107"/>
      <c r="I624" s="227">
        <f t="shared" si="62"/>
        <v>456.827</v>
      </c>
      <c r="J624" s="252">
        <f t="shared" si="63"/>
        <v>3.5857692307692304</v>
      </c>
      <c r="K624" s="140">
        <f t="shared" si="65"/>
        <v>2.5048018237955105E-2</v>
      </c>
      <c r="L624" s="108"/>
    </row>
    <row r="625" spans="1:12" x14ac:dyDescent="0.2">
      <c r="A625">
        <f t="shared" si="66"/>
        <v>2041</v>
      </c>
      <c r="B625">
        <f t="shared" si="67"/>
        <v>12</v>
      </c>
      <c r="C625" s="270">
        <v>456.22199999999998</v>
      </c>
      <c r="D625" s="132">
        <f t="shared" si="61"/>
        <v>3.5810204081632651</v>
      </c>
      <c r="E625" s="140">
        <f t="shared" si="64"/>
        <v>2.5061338941465117E-2</v>
      </c>
      <c r="F625" s="107"/>
      <c r="G625" s="107"/>
      <c r="H625" s="107"/>
      <c r="I625" s="227">
        <f t="shared" si="62"/>
        <v>456.22199999999998</v>
      </c>
      <c r="J625" s="252">
        <f t="shared" si="63"/>
        <v>3.5810204081632651</v>
      </c>
      <c r="K625" s="140">
        <f t="shared" si="65"/>
        <v>2.5061338941465117E-2</v>
      </c>
      <c r="L625" s="108"/>
    </row>
    <row r="626" spans="1:12" x14ac:dyDescent="0.2">
      <c r="A626">
        <f t="shared" si="66"/>
        <v>2042</v>
      </c>
      <c r="B626">
        <f t="shared" si="67"/>
        <v>1</v>
      </c>
      <c r="C626" s="270">
        <v>457.447</v>
      </c>
      <c r="D626" s="132">
        <f t="shared" si="61"/>
        <v>3.5906357927786496</v>
      </c>
      <c r="E626" s="140">
        <f t="shared" si="64"/>
        <v>2.5072939868865163E-2</v>
      </c>
      <c r="F626" s="107"/>
      <c r="G626" s="107"/>
      <c r="H626" s="107"/>
      <c r="I626" s="227">
        <f t="shared" si="62"/>
        <v>457.447</v>
      </c>
      <c r="J626" s="252">
        <f t="shared" si="63"/>
        <v>3.5906357927786496</v>
      </c>
      <c r="K626" s="140">
        <f t="shared" si="65"/>
        <v>2.5072939868865163E-2</v>
      </c>
      <c r="L626" s="108"/>
    </row>
    <row r="627" spans="1:12" x14ac:dyDescent="0.2">
      <c r="A627">
        <f t="shared" si="66"/>
        <v>2042</v>
      </c>
      <c r="B627">
        <f t="shared" si="67"/>
        <v>2</v>
      </c>
      <c r="C627" s="270">
        <v>459.40100000000001</v>
      </c>
      <c r="D627" s="132">
        <f t="shared" si="61"/>
        <v>3.6059733124018836</v>
      </c>
      <c r="E627" s="140">
        <f t="shared" si="64"/>
        <v>2.5080272491359246E-2</v>
      </c>
      <c r="F627" s="107"/>
      <c r="G627" s="107"/>
      <c r="H627" s="107"/>
      <c r="I627" s="227">
        <f t="shared" si="62"/>
        <v>459.40100000000001</v>
      </c>
      <c r="J627" s="252">
        <f t="shared" si="63"/>
        <v>3.6059733124018836</v>
      </c>
      <c r="K627" s="140">
        <f t="shared" si="65"/>
        <v>2.5080272491359246E-2</v>
      </c>
      <c r="L627" s="108"/>
    </row>
    <row r="628" spans="1:12" x14ac:dyDescent="0.2">
      <c r="A628">
        <f t="shared" si="66"/>
        <v>2042</v>
      </c>
      <c r="B628">
        <f t="shared" si="67"/>
        <v>3</v>
      </c>
      <c r="C628" s="270">
        <v>461.11599999999999</v>
      </c>
      <c r="D628" s="132">
        <f t="shared" si="61"/>
        <v>3.619434850863422</v>
      </c>
      <c r="E628" s="140">
        <f t="shared" si="64"/>
        <v>2.508492059257672E-2</v>
      </c>
      <c r="F628" s="107"/>
      <c r="G628" s="107"/>
      <c r="H628" s="107"/>
      <c r="I628" s="227">
        <f t="shared" si="62"/>
        <v>461.11599999999999</v>
      </c>
      <c r="J628" s="252">
        <f t="shared" si="63"/>
        <v>3.619434850863422</v>
      </c>
      <c r="K628" s="140">
        <f t="shared" si="65"/>
        <v>2.508492059257672E-2</v>
      </c>
      <c r="L628" s="108"/>
    </row>
    <row r="629" spans="1:12" x14ac:dyDescent="0.2">
      <c r="A629">
        <f t="shared" si="66"/>
        <v>2042</v>
      </c>
      <c r="B629">
        <f t="shared" si="67"/>
        <v>4</v>
      </c>
      <c r="C629" s="270">
        <v>463.12799999999999</v>
      </c>
      <c r="D629" s="132">
        <f t="shared" si="61"/>
        <v>3.6352276295133437</v>
      </c>
      <c r="E629" s="140">
        <f t="shared" si="64"/>
        <v>2.5084385617370586E-2</v>
      </c>
      <c r="F629" s="107"/>
      <c r="G629" s="107"/>
      <c r="H629" s="107"/>
      <c r="I629" s="227">
        <f t="shared" si="62"/>
        <v>463.12799999999999</v>
      </c>
      <c r="J629" s="252">
        <f t="shared" si="63"/>
        <v>3.6352276295133437</v>
      </c>
      <c r="K629" s="140">
        <f t="shared" si="65"/>
        <v>2.5084385617370586E-2</v>
      </c>
      <c r="L629" s="108"/>
    </row>
    <row r="630" spans="1:12" x14ac:dyDescent="0.2">
      <c r="A630">
        <f t="shared" si="66"/>
        <v>2042</v>
      </c>
      <c r="B630">
        <f t="shared" si="67"/>
        <v>5</v>
      </c>
      <c r="C630" s="270">
        <v>463.83</v>
      </c>
      <c r="D630" s="132">
        <f t="shared" si="61"/>
        <v>3.6407378335949763</v>
      </c>
      <c r="E630" s="140">
        <f t="shared" si="64"/>
        <v>2.5090778094798205E-2</v>
      </c>
      <c r="F630" s="107"/>
      <c r="G630" s="107"/>
      <c r="H630" s="107"/>
      <c r="I630" s="227">
        <f t="shared" si="62"/>
        <v>463.83</v>
      </c>
      <c r="J630" s="252">
        <f t="shared" si="63"/>
        <v>3.6407378335949763</v>
      </c>
      <c r="K630" s="140">
        <f t="shared" si="65"/>
        <v>2.5090778094798205E-2</v>
      </c>
      <c r="L630" s="108"/>
    </row>
    <row r="631" spans="1:12" x14ac:dyDescent="0.2">
      <c r="A631">
        <f t="shared" si="66"/>
        <v>2042</v>
      </c>
      <c r="B631">
        <f t="shared" si="67"/>
        <v>6</v>
      </c>
      <c r="C631" s="270">
        <v>464.53300000000002</v>
      </c>
      <c r="D631" s="132">
        <f t="shared" si="61"/>
        <v>3.6462558869701724</v>
      </c>
      <c r="E631" s="140">
        <f t="shared" si="64"/>
        <v>2.5094833844924835E-2</v>
      </c>
      <c r="F631" s="107"/>
      <c r="G631" s="107"/>
      <c r="H631" s="107"/>
      <c r="I631" s="227">
        <f t="shared" si="62"/>
        <v>464.53300000000002</v>
      </c>
      <c r="J631" s="252">
        <f t="shared" si="63"/>
        <v>3.6462558869701724</v>
      </c>
      <c r="K631" s="140">
        <f t="shared" si="65"/>
        <v>2.5094833844924835E-2</v>
      </c>
      <c r="L631" s="108"/>
    </row>
    <row r="632" spans="1:12" x14ac:dyDescent="0.2">
      <c r="A632">
        <f t="shared" si="66"/>
        <v>2042</v>
      </c>
      <c r="B632">
        <f t="shared" si="67"/>
        <v>7</v>
      </c>
      <c r="C632" s="270">
        <v>464.97500000000002</v>
      </c>
      <c r="D632" s="132">
        <f t="shared" si="61"/>
        <v>3.6497252747252746</v>
      </c>
      <c r="E632" s="140">
        <f t="shared" si="64"/>
        <v>2.5102019669789311E-2</v>
      </c>
      <c r="F632" s="107"/>
      <c r="G632" s="107"/>
      <c r="H632" s="107"/>
      <c r="I632" s="227">
        <f t="shared" si="62"/>
        <v>464.97500000000002</v>
      </c>
      <c r="J632" s="252">
        <f t="shared" si="63"/>
        <v>3.6497252747252746</v>
      </c>
      <c r="K632" s="140">
        <f t="shared" si="65"/>
        <v>2.5102019669789311E-2</v>
      </c>
      <c r="L632" s="108"/>
    </row>
    <row r="633" spans="1:12" x14ac:dyDescent="0.2">
      <c r="A633">
        <f t="shared" si="66"/>
        <v>2042</v>
      </c>
      <c r="B633">
        <f t="shared" si="67"/>
        <v>8</v>
      </c>
      <c r="C633" s="270">
        <v>465.952</v>
      </c>
      <c r="D633" s="132">
        <f t="shared" si="61"/>
        <v>3.6573940345368916</v>
      </c>
      <c r="E633" s="140">
        <f t="shared" si="64"/>
        <v>2.5108956547182926E-2</v>
      </c>
      <c r="F633" s="107"/>
      <c r="G633" s="107"/>
      <c r="H633" s="107"/>
      <c r="I633" s="227">
        <f t="shared" si="62"/>
        <v>465.952</v>
      </c>
      <c r="J633" s="252">
        <f t="shared" si="63"/>
        <v>3.6573940345368916</v>
      </c>
      <c r="K633" s="140">
        <f t="shared" si="65"/>
        <v>2.5108956547182926E-2</v>
      </c>
      <c r="L633" s="108"/>
    </row>
    <row r="634" spans="1:12" x14ac:dyDescent="0.2">
      <c r="A634">
        <f t="shared" si="66"/>
        <v>2042</v>
      </c>
      <c r="B634">
        <f t="shared" si="67"/>
        <v>9</v>
      </c>
      <c r="C634" s="270">
        <v>467.17099999999999</v>
      </c>
      <c r="D634" s="132">
        <f t="shared" si="61"/>
        <v>3.6669623233908948</v>
      </c>
      <c r="E634" s="140">
        <f t="shared" si="64"/>
        <v>2.5116023917932884E-2</v>
      </c>
      <c r="F634" s="107"/>
      <c r="G634" s="107"/>
      <c r="H634" s="107"/>
      <c r="I634" s="227">
        <f t="shared" si="62"/>
        <v>467.17099999999999</v>
      </c>
      <c r="J634" s="252">
        <f t="shared" si="63"/>
        <v>3.6669623233908948</v>
      </c>
      <c r="K634" s="140">
        <f t="shared" si="65"/>
        <v>2.5116023917932884E-2</v>
      </c>
      <c r="L634" s="108"/>
    </row>
    <row r="635" spans="1:12" x14ac:dyDescent="0.2">
      <c r="A635">
        <f t="shared" si="66"/>
        <v>2042</v>
      </c>
      <c r="B635">
        <f t="shared" si="67"/>
        <v>10</v>
      </c>
      <c r="C635" s="270">
        <v>467.86900000000003</v>
      </c>
      <c r="D635" s="132">
        <f t="shared" si="61"/>
        <v>3.6724411302982731</v>
      </c>
      <c r="E635" s="140">
        <f t="shared" si="64"/>
        <v>2.5120288165747962E-2</v>
      </c>
      <c r="F635" s="107"/>
      <c r="G635" s="107"/>
      <c r="H635" s="107"/>
      <c r="I635" s="227">
        <f t="shared" si="62"/>
        <v>467.86900000000003</v>
      </c>
      <c r="J635" s="252">
        <f t="shared" si="63"/>
        <v>3.6724411302982731</v>
      </c>
      <c r="K635" s="140">
        <f t="shared" si="65"/>
        <v>2.5120288165747962E-2</v>
      </c>
      <c r="L635" s="108"/>
    </row>
    <row r="636" spans="1:12" x14ac:dyDescent="0.2">
      <c r="A636">
        <f t="shared" si="66"/>
        <v>2042</v>
      </c>
      <c r="B636">
        <f t="shared" si="67"/>
        <v>11</v>
      </c>
      <c r="C636" s="270">
        <v>468.30599999999998</v>
      </c>
      <c r="D636" s="132">
        <f t="shared" si="61"/>
        <v>3.675871271585557</v>
      </c>
      <c r="E636" s="140">
        <f t="shared" si="64"/>
        <v>2.5127674152359614E-2</v>
      </c>
      <c r="F636" s="107"/>
      <c r="G636" s="107"/>
      <c r="H636" s="107"/>
      <c r="I636" s="227">
        <f t="shared" si="62"/>
        <v>468.30599999999998</v>
      </c>
      <c r="J636" s="252">
        <f t="shared" si="63"/>
        <v>3.675871271585557</v>
      </c>
      <c r="K636" s="140">
        <f t="shared" si="65"/>
        <v>2.5127674152359614E-2</v>
      </c>
      <c r="L636" s="108"/>
    </row>
    <row r="637" spans="1:12" x14ac:dyDescent="0.2">
      <c r="A637">
        <f t="shared" si="66"/>
        <v>2042</v>
      </c>
      <c r="B637">
        <f t="shared" si="67"/>
        <v>12</v>
      </c>
      <c r="C637" s="270">
        <v>467.69099999999997</v>
      </c>
      <c r="D637" s="132">
        <f t="shared" si="61"/>
        <v>3.6710439560439556</v>
      </c>
      <c r="E637" s="140">
        <f t="shared" si="64"/>
        <v>2.5139077028288881E-2</v>
      </c>
      <c r="F637" s="107"/>
      <c r="G637" s="107"/>
      <c r="H637" s="107"/>
      <c r="I637" s="227">
        <f t="shared" si="62"/>
        <v>467.69099999999997</v>
      </c>
      <c r="J637" s="252">
        <f t="shared" si="63"/>
        <v>3.6710439560439556</v>
      </c>
      <c r="K637" s="140">
        <f t="shared" si="65"/>
        <v>2.5139077028288881E-2</v>
      </c>
      <c r="L637" s="108"/>
    </row>
    <row r="638" spans="1:12" x14ac:dyDescent="0.2">
      <c r="A638">
        <f t="shared" si="66"/>
        <v>2043</v>
      </c>
      <c r="B638">
        <f t="shared" si="67"/>
        <v>1</v>
      </c>
      <c r="C638" s="270">
        <v>468.952</v>
      </c>
      <c r="D638" s="132">
        <f t="shared" si="61"/>
        <v>3.6809419152276295</v>
      </c>
      <c r="E638" s="140">
        <f t="shared" si="64"/>
        <v>2.515045458818177E-2</v>
      </c>
      <c r="F638" s="107"/>
      <c r="G638" s="107"/>
      <c r="H638" s="107"/>
      <c r="I638" s="227">
        <f t="shared" si="62"/>
        <v>468.952</v>
      </c>
      <c r="J638" s="252">
        <f t="shared" si="63"/>
        <v>3.6809419152276295</v>
      </c>
      <c r="K638" s="140">
        <f t="shared" si="65"/>
        <v>2.515045458818177E-2</v>
      </c>
      <c r="L638" s="108"/>
    </row>
    <row r="639" spans="1:12" x14ac:dyDescent="0.2">
      <c r="A639">
        <f t="shared" si="66"/>
        <v>2043</v>
      </c>
      <c r="B639">
        <f t="shared" si="67"/>
        <v>2</v>
      </c>
      <c r="C639" s="270">
        <v>470.959</v>
      </c>
      <c r="D639" s="132">
        <f t="shared" si="61"/>
        <v>3.6966954474097329</v>
      </c>
      <c r="E639" s="140">
        <f t="shared" si="64"/>
        <v>2.5158848152267765E-2</v>
      </c>
      <c r="F639" s="107"/>
      <c r="G639" s="107"/>
      <c r="H639" s="107"/>
      <c r="I639" s="227">
        <f t="shared" si="62"/>
        <v>470.959</v>
      </c>
      <c r="J639" s="252">
        <f t="shared" si="63"/>
        <v>3.6966954474097329</v>
      </c>
      <c r="K639" s="140">
        <f t="shared" si="65"/>
        <v>2.5158848152267765E-2</v>
      </c>
      <c r="L639" s="108"/>
    </row>
    <row r="640" spans="1:12" x14ac:dyDescent="0.2">
      <c r="A640">
        <f t="shared" si="66"/>
        <v>2043</v>
      </c>
      <c r="B640">
        <f t="shared" si="67"/>
        <v>3</v>
      </c>
      <c r="C640" s="270">
        <v>472.72300000000001</v>
      </c>
      <c r="D640" s="132">
        <f t="shared" si="61"/>
        <v>3.7105416012558869</v>
      </c>
      <c r="E640" s="140">
        <f t="shared" si="64"/>
        <v>2.5171540349933741E-2</v>
      </c>
      <c r="F640" s="107"/>
      <c r="G640" s="107"/>
      <c r="H640" s="107"/>
      <c r="I640" s="227">
        <f t="shared" si="62"/>
        <v>472.72300000000001</v>
      </c>
      <c r="J640" s="252">
        <f t="shared" si="63"/>
        <v>3.7105416012558869</v>
      </c>
      <c r="K640" s="140">
        <f t="shared" si="65"/>
        <v>2.5171540349933741E-2</v>
      </c>
      <c r="L640" s="108"/>
    </row>
    <row r="641" spans="1:12" x14ac:dyDescent="0.2">
      <c r="A641">
        <f t="shared" si="66"/>
        <v>2043</v>
      </c>
      <c r="B641">
        <f t="shared" si="67"/>
        <v>4</v>
      </c>
      <c r="C641" s="270">
        <v>474.79</v>
      </c>
      <c r="D641" s="132">
        <f t="shared" si="61"/>
        <v>3.7267660910518052</v>
      </c>
      <c r="E641" s="140">
        <f t="shared" si="64"/>
        <v>2.5180943497262076E-2</v>
      </c>
      <c r="F641" s="107"/>
      <c r="G641" s="107"/>
      <c r="H641" s="107"/>
      <c r="I641" s="227">
        <f t="shared" si="62"/>
        <v>474.79</v>
      </c>
      <c r="J641" s="252">
        <f t="shared" si="63"/>
        <v>3.7267660910518052</v>
      </c>
      <c r="K641" s="140">
        <f t="shared" si="65"/>
        <v>2.5180943497262076E-2</v>
      </c>
      <c r="L641" s="108"/>
    </row>
    <row r="642" spans="1:12" x14ac:dyDescent="0.2">
      <c r="A642">
        <f t="shared" si="66"/>
        <v>2043</v>
      </c>
      <c r="B642">
        <f t="shared" si="67"/>
        <v>5</v>
      </c>
      <c r="C642" s="270">
        <v>475.51299999999998</v>
      </c>
      <c r="D642" s="132">
        <f t="shared" ref="D642:D649" si="68">C642/$C$2</f>
        <v>3.7324411302982727</v>
      </c>
      <c r="E642" s="140">
        <f t="shared" si="64"/>
        <v>2.5188107711877183E-2</v>
      </c>
      <c r="F642" s="107"/>
      <c r="G642" s="107"/>
      <c r="H642" s="107"/>
      <c r="I642" s="227">
        <f t="shared" si="62"/>
        <v>475.51299999999998</v>
      </c>
      <c r="J642" s="252">
        <f t="shared" si="63"/>
        <v>3.7324411302982727</v>
      </c>
      <c r="K642" s="140">
        <f t="shared" si="65"/>
        <v>2.5188107711877183E-2</v>
      </c>
      <c r="L642" s="108"/>
    </row>
    <row r="643" spans="1:12" x14ac:dyDescent="0.2">
      <c r="A643">
        <f t="shared" si="66"/>
        <v>2043</v>
      </c>
      <c r="B643">
        <f t="shared" si="67"/>
        <v>6</v>
      </c>
      <c r="C643" s="270">
        <v>476.23700000000002</v>
      </c>
      <c r="D643" s="132">
        <f t="shared" si="68"/>
        <v>3.7381240188383047</v>
      </c>
      <c r="E643" s="140">
        <f t="shared" si="64"/>
        <v>2.5195196035588507E-2</v>
      </c>
      <c r="F643" s="107"/>
      <c r="G643" s="107"/>
      <c r="H643" s="107"/>
      <c r="I643" s="227">
        <f t="shared" ref="I643:I706" si="69">C643</f>
        <v>476.23700000000002</v>
      </c>
      <c r="J643" s="252">
        <f t="shared" ref="J643:J706" si="70">I643/$I$2</f>
        <v>3.7381240188383047</v>
      </c>
      <c r="K643" s="140">
        <f t="shared" si="65"/>
        <v>2.5195196035588507E-2</v>
      </c>
      <c r="L643" s="108"/>
    </row>
    <row r="644" spans="1:12" x14ac:dyDescent="0.2">
      <c r="A644">
        <f t="shared" si="66"/>
        <v>2043</v>
      </c>
      <c r="B644">
        <f t="shared" si="67"/>
        <v>7</v>
      </c>
      <c r="C644" s="270">
        <v>476.69299999999998</v>
      </c>
      <c r="D644" s="132">
        <f t="shared" si="68"/>
        <v>3.7417032967032964</v>
      </c>
      <c r="E644" s="140">
        <f t="shared" si="64"/>
        <v>2.5201354911554397E-2</v>
      </c>
      <c r="F644" s="107"/>
      <c r="G644" s="107"/>
      <c r="H644" s="107"/>
      <c r="I644" s="227">
        <f t="shared" si="69"/>
        <v>476.69299999999998</v>
      </c>
      <c r="J644" s="252">
        <f t="shared" si="70"/>
        <v>3.7417032967032964</v>
      </c>
      <c r="K644" s="140">
        <f t="shared" si="65"/>
        <v>2.5201354911554397E-2</v>
      </c>
      <c r="L644" s="108"/>
    </row>
    <row r="645" spans="1:12" x14ac:dyDescent="0.2">
      <c r="A645">
        <f t="shared" si="66"/>
        <v>2043</v>
      </c>
      <c r="B645">
        <f t="shared" si="67"/>
        <v>8</v>
      </c>
      <c r="C645" s="270">
        <v>477.697</v>
      </c>
      <c r="D645" s="132">
        <f t="shared" si="68"/>
        <v>3.7495839874411301</v>
      </c>
      <c r="E645" s="140">
        <f t="shared" si="64"/>
        <v>2.5206459034406992E-2</v>
      </c>
      <c r="F645" s="107"/>
      <c r="G645" s="107"/>
      <c r="H645" s="107"/>
      <c r="I645" s="227">
        <f t="shared" si="69"/>
        <v>477.697</v>
      </c>
      <c r="J645" s="252">
        <f t="shared" si="70"/>
        <v>3.7495839874411301</v>
      </c>
      <c r="K645" s="140">
        <f t="shared" si="65"/>
        <v>2.5206459034406992E-2</v>
      </c>
      <c r="L645" s="108"/>
    </row>
    <row r="646" spans="1:12" x14ac:dyDescent="0.2">
      <c r="A646">
        <f t="shared" si="66"/>
        <v>2043</v>
      </c>
      <c r="B646">
        <f t="shared" si="67"/>
        <v>9</v>
      </c>
      <c r="C646" s="270">
        <v>478.952</v>
      </c>
      <c r="D646" s="132">
        <f t="shared" si="68"/>
        <v>3.7594348508634221</v>
      </c>
      <c r="E646" s="140">
        <f t="shared" si="64"/>
        <v>2.5217746820757281E-2</v>
      </c>
      <c r="F646" s="107"/>
      <c r="G646" s="107"/>
      <c r="H646" s="107"/>
      <c r="I646" s="227">
        <f t="shared" si="69"/>
        <v>478.952</v>
      </c>
      <c r="J646" s="252">
        <f t="shared" si="70"/>
        <v>3.7594348508634221</v>
      </c>
      <c r="K646" s="140">
        <f t="shared" si="65"/>
        <v>2.5217746820757281E-2</v>
      </c>
      <c r="L646" s="108"/>
    </row>
    <row r="647" spans="1:12" x14ac:dyDescent="0.2">
      <c r="A647">
        <f t="shared" si="66"/>
        <v>2043</v>
      </c>
      <c r="B647">
        <f t="shared" si="67"/>
        <v>10</v>
      </c>
      <c r="C647" s="270">
        <v>479.67200000000003</v>
      </c>
      <c r="D647" s="132">
        <f t="shared" si="68"/>
        <v>3.7650863422291994</v>
      </c>
      <c r="E647" s="140">
        <f t="shared" si="64"/>
        <v>2.5227146915055343E-2</v>
      </c>
      <c r="F647" s="107"/>
      <c r="G647" s="107"/>
      <c r="H647" s="107"/>
      <c r="I647" s="227">
        <f t="shared" si="69"/>
        <v>479.67200000000003</v>
      </c>
      <c r="J647" s="252">
        <f t="shared" si="70"/>
        <v>3.7650863422291994</v>
      </c>
      <c r="K647" s="140">
        <f t="shared" si="65"/>
        <v>2.5227146915055343E-2</v>
      </c>
      <c r="L647" s="108"/>
    </row>
    <row r="648" spans="1:12" x14ac:dyDescent="0.2">
      <c r="A648">
        <f t="shared" si="66"/>
        <v>2043</v>
      </c>
      <c r="B648">
        <f t="shared" si="67"/>
        <v>11</v>
      </c>
      <c r="C648" s="270">
        <v>480.12400000000002</v>
      </c>
      <c r="D648" s="132">
        <f t="shared" si="68"/>
        <v>3.7686342229199372</v>
      </c>
      <c r="E648" s="140">
        <f t="shared" si="64"/>
        <v>2.5235636528252892E-2</v>
      </c>
      <c r="F648" s="107"/>
      <c r="G648" s="107"/>
      <c r="H648" s="107"/>
      <c r="I648" s="227">
        <f t="shared" si="69"/>
        <v>480.12400000000002</v>
      </c>
      <c r="J648" s="252">
        <f t="shared" si="70"/>
        <v>3.7686342229199372</v>
      </c>
      <c r="K648" s="140">
        <f t="shared" si="65"/>
        <v>2.5235636528252892E-2</v>
      </c>
      <c r="L648" s="108"/>
    </row>
    <row r="649" spans="1:12" x14ac:dyDescent="0.2">
      <c r="A649">
        <f t="shared" si="66"/>
        <v>2043</v>
      </c>
      <c r="B649">
        <f t="shared" si="67"/>
        <v>12</v>
      </c>
      <c r="C649" s="270">
        <v>479.49599999999998</v>
      </c>
      <c r="D649" s="132">
        <f t="shared" si="68"/>
        <v>3.763704866562009</v>
      </c>
      <c r="E649" s="140">
        <f t="shared" si="64"/>
        <v>2.5241024522601574E-2</v>
      </c>
      <c r="F649" s="107"/>
      <c r="G649" s="107"/>
      <c r="H649" s="107"/>
      <c r="I649" s="227">
        <f t="shared" si="69"/>
        <v>479.49599999999998</v>
      </c>
      <c r="J649" s="252">
        <f t="shared" si="70"/>
        <v>3.763704866562009</v>
      </c>
      <c r="K649" s="140">
        <f t="shared" si="65"/>
        <v>2.5241024522601574E-2</v>
      </c>
      <c r="L649" s="108"/>
    </row>
    <row r="650" spans="1:12" x14ac:dyDescent="0.2">
      <c r="A650">
        <f t="shared" si="66"/>
        <v>2044</v>
      </c>
      <c r="B650">
        <f t="shared" si="67"/>
        <v>1</v>
      </c>
      <c r="C650" s="270">
        <v>480.78899999999999</v>
      </c>
      <c r="D650" s="132">
        <f t="shared" ref="D650:D709" si="71">C650/$C$2</f>
        <v>3.773854003139717</v>
      </c>
      <c r="E650" s="140">
        <f t="shared" si="64"/>
        <v>2.5241389310633133E-2</v>
      </c>
      <c r="F650" s="107"/>
      <c r="G650" s="107"/>
      <c r="H650" s="107"/>
      <c r="I650" s="227">
        <f t="shared" si="69"/>
        <v>480.78899999999999</v>
      </c>
      <c r="J650" s="252">
        <f t="shared" si="70"/>
        <v>3.773854003139717</v>
      </c>
      <c r="K650" s="140">
        <f t="shared" si="65"/>
        <v>2.5241389310633133E-2</v>
      </c>
      <c r="L650" s="108"/>
    </row>
    <row r="651" spans="1:12" x14ac:dyDescent="0.2">
      <c r="A651">
        <f t="shared" si="66"/>
        <v>2044</v>
      </c>
      <c r="B651">
        <f t="shared" si="67"/>
        <v>2</v>
      </c>
      <c r="C651" s="270">
        <v>482.863</v>
      </c>
      <c r="D651" s="132">
        <f t="shared" si="71"/>
        <v>3.7901334379905807</v>
      </c>
      <c r="E651" s="140">
        <f t="shared" si="64"/>
        <v>2.5276085604054588E-2</v>
      </c>
      <c r="F651" s="107"/>
      <c r="G651" s="107"/>
      <c r="H651" s="107"/>
      <c r="I651" s="227">
        <f t="shared" si="69"/>
        <v>482.863</v>
      </c>
      <c r="J651" s="252">
        <f t="shared" si="70"/>
        <v>3.7901334379905807</v>
      </c>
      <c r="K651" s="140">
        <f t="shared" si="65"/>
        <v>2.5276085604054588E-2</v>
      </c>
      <c r="L651" s="108"/>
    </row>
    <row r="652" spans="1:12" x14ac:dyDescent="0.2">
      <c r="A652">
        <f t="shared" si="66"/>
        <v>2044</v>
      </c>
      <c r="B652">
        <f t="shared" si="67"/>
        <v>3</v>
      </c>
      <c r="C652" s="270">
        <v>484.68299999999999</v>
      </c>
      <c r="D652" s="132">
        <f t="shared" si="71"/>
        <v>3.8044191522762949</v>
      </c>
      <c r="E652" s="140">
        <f t="shared" si="64"/>
        <v>2.530022867514381E-2</v>
      </c>
      <c r="F652" s="107"/>
      <c r="G652" s="107"/>
      <c r="H652" s="107"/>
      <c r="I652" s="227">
        <f t="shared" si="69"/>
        <v>484.68299999999999</v>
      </c>
      <c r="J652" s="252">
        <f t="shared" si="70"/>
        <v>3.8044191522762949</v>
      </c>
      <c r="K652" s="140">
        <f t="shared" si="65"/>
        <v>2.530022867514381E-2</v>
      </c>
      <c r="L652" s="108"/>
    </row>
    <row r="653" spans="1:12" x14ac:dyDescent="0.2">
      <c r="A653">
        <f t="shared" si="66"/>
        <v>2044</v>
      </c>
      <c r="B653">
        <f t="shared" si="67"/>
        <v>4</v>
      </c>
      <c r="C653" s="270">
        <v>486.79599999999999</v>
      </c>
      <c r="D653" s="132">
        <f t="shared" si="71"/>
        <v>3.8210047095761381</v>
      </c>
      <c r="E653" s="140">
        <f t="shared" si="64"/>
        <v>2.5286968975757551E-2</v>
      </c>
      <c r="F653" s="107"/>
      <c r="G653" s="107"/>
      <c r="H653" s="107"/>
      <c r="I653" s="227">
        <f t="shared" si="69"/>
        <v>486.79599999999999</v>
      </c>
      <c r="J653" s="252">
        <f t="shared" si="70"/>
        <v>3.8210047095761381</v>
      </c>
      <c r="K653" s="140">
        <f t="shared" si="65"/>
        <v>2.5286968975757551E-2</v>
      </c>
      <c r="L653" s="108"/>
    </row>
    <row r="654" spans="1:12" x14ac:dyDescent="0.2">
      <c r="A654">
        <f t="shared" si="66"/>
        <v>2044</v>
      </c>
      <c r="B654">
        <f t="shared" si="67"/>
        <v>5</v>
      </c>
      <c r="C654" s="270">
        <v>487.53100000000001</v>
      </c>
      <c r="D654" s="132">
        <f t="shared" si="71"/>
        <v>3.8267739403453689</v>
      </c>
      <c r="E654" s="140">
        <f t="shared" ref="E654:E709" si="72">C654/C642-1</f>
        <v>2.5273756974047101E-2</v>
      </c>
      <c r="F654" s="107"/>
      <c r="G654" s="107"/>
      <c r="H654" s="107"/>
      <c r="I654" s="227">
        <f t="shared" si="69"/>
        <v>487.53100000000001</v>
      </c>
      <c r="J654" s="252">
        <f t="shared" si="70"/>
        <v>3.8267739403453689</v>
      </c>
      <c r="K654" s="140">
        <f t="shared" ref="K654:K717" si="73">I654/I642-1</f>
        <v>2.5273756974047101E-2</v>
      </c>
      <c r="L654" s="108"/>
    </row>
    <row r="655" spans="1:12" x14ac:dyDescent="0.2">
      <c r="A655">
        <f t="shared" si="66"/>
        <v>2044</v>
      </c>
      <c r="B655">
        <f t="shared" si="67"/>
        <v>6</v>
      </c>
      <c r="C655" s="270">
        <v>488.26900000000001</v>
      </c>
      <c r="D655" s="132">
        <f t="shared" si="71"/>
        <v>3.8325667189952903</v>
      </c>
      <c r="E655" s="140">
        <f t="shared" si="72"/>
        <v>2.5264731635719073E-2</v>
      </c>
      <c r="F655" s="107"/>
      <c r="G655" s="107"/>
      <c r="H655" s="107"/>
      <c r="I655" s="227">
        <f t="shared" si="69"/>
        <v>488.26900000000001</v>
      </c>
      <c r="J655" s="252">
        <f t="shared" si="70"/>
        <v>3.8325667189952903</v>
      </c>
      <c r="K655" s="140">
        <f t="shared" si="73"/>
        <v>2.5264731635719073E-2</v>
      </c>
      <c r="L655" s="108"/>
    </row>
    <row r="656" spans="1:12" x14ac:dyDescent="0.2">
      <c r="A656">
        <f t="shared" si="66"/>
        <v>2044</v>
      </c>
      <c r="B656">
        <f t="shared" si="67"/>
        <v>7</v>
      </c>
      <c r="C656" s="270">
        <v>488.73399999999998</v>
      </c>
      <c r="D656" s="132">
        <f t="shared" si="71"/>
        <v>3.8362166405023546</v>
      </c>
      <c r="E656" s="140">
        <f t="shared" si="72"/>
        <v>2.5259443709053864E-2</v>
      </c>
      <c r="F656" s="107"/>
      <c r="G656" s="107"/>
      <c r="H656" s="107"/>
      <c r="I656" s="227">
        <f t="shared" si="69"/>
        <v>488.73399999999998</v>
      </c>
      <c r="J656" s="252">
        <f t="shared" si="70"/>
        <v>3.8362166405023546</v>
      </c>
      <c r="K656" s="140">
        <f t="shared" si="73"/>
        <v>2.5259443709053864E-2</v>
      </c>
      <c r="L656" s="108"/>
    </row>
    <row r="657" spans="1:12" x14ac:dyDescent="0.2">
      <c r="A657">
        <f t="shared" si="66"/>
        <v>2044</v>
      </c>
      <c r="B657">
        <f t="shared" si="67"/>
        <v>8</v>
      </c>
      <c r="C657" s="270">
        <v>489.762</v>
      </c>
      <c r="D657" s="132">
        <f t="shared" si="71"/>
        <v>3.8442857142857143</v>
      </c>
      <c r="E657" s="140">
        <f t="shared" si="72"/>
        <v>2.5256595708158081E-2</v>
      </c>
      <c r="F657" s="107"/>
      <c r="G657" s="107"/>
      <c r="H657" s="107"/>
      <c r="I657" s="227">
        <f t="shared" si="69"/>
        <v>489.762</v>
      </c>
      <c r="J657" s="252">
        <f t="shared" si="70"/>
        <v>3.8442857142857143</v>
      </c>
      <c r="K657" s="140">
        <f t="shared" si="73"/>
        <v>2.5256595708158081E-2</v>
      </c>
      <c r="L657" s="108"/>
    </row>
    <row r="658" spans="1:12" x14ac:dyDescent="0.2">
      <c r="A658">
        <f t="shared" ref="A658:A721" si="74">A646+1</f>
        <v>2044</v>
      </c>
      <c r="B658">
        <f t="shared" ref="B658:B721" si="75">B646</f>
        <v>9</v>
      </c>
      <c r="C658" s="270">
        <v>491.048</v>
      </c>
      <c r="D658" s="132">
        <f t="shared" si="71"/>
        <v>3.8543799058084769</v>
      </c>
      <c r="E658" s="140">
        <f t="shared" si="72"/>
        <v>2.5255140389851105E-2</v>
      </c>
      <c r="F658" s="107"/>
      <c r="G658" s="107"/>
      <c r="H658" s="107"/>
      <c r="I658" s="227">
        <f t="shared" si="69"/>
        <v>491.048</v>
      </c>
      <c r="J658" s="252">
        <f t="shared" si="70"/>
        <v>3.8543799058084769</v>
      </c>
      <c r="K658" s="140">
        <f t="shared" si="73"/>
        <v>2.5255140389851105E-2</v>
      </c>
      <c r="L658" s="108"/>
    </row>
    <row r="659" spans="1:12" x14ac:dyDescent="0.2">
      <c r="A659">
        <f t="shared" si="74"/>
        <v>2044</v>
      </c>
      <c r="B659">
        <f t="shared" si="75"/>
        <v>10</v>
      </c>
      <c r="C659" s="270">
        <v>491.786</v>
      </c>
      <c r="D659" s="132">
        <f t="shared" si="71"/>
        <v>3.8601726844583988</v>
      </c>
      <c r="E659" s="140">
        <f t="shared" si="72"/>
        <v>2.5254757417568552E-2</v>
      </c>
      <c r="F659" s="107"/>
      <c r="G659" s="107"/>
      <c r="H659" s="107"/>
      <c r="I659" s="227">
        <f t="shared" si="69"/>
        <v>491.786</v>
      </c>
      <c r="J659" s="252">
        <f t="shared" si="70"/>
        <v>3.8601726844583988</v>
      </c>
      <c r="K659" s="140">
        <f t="shared" si="73"/>
        <v>2.5254757417568552E-2</v>
      </c>
      <c r="L659" s="108"/>
    </row>
    <row r="660" spans="1:12" x14ac:dyDescent="0.2">
      <c r="A660">
        <f t="shared" si="74"/>
        <v>2044</v>
      </c>
      <c r="B660">
        <f t="shared" si="75"/>
        <v>11</v>
      </c>
      <c r="C660" s="270">
        <v>492.24700000000001</v>
      </c>
      <c r="D660" s="132">
        <f t="shared" si="71"/>
        <v>3.8637912087912087</v>
      </c>
      <c r="E660" s="140">
        <f t="shared" si="72"/>
        <v>2.5249727153818569E-2</v>
      </c>
      <c r="F660" s="107"/>
      <c r="G660" s="107"/>
      <c r="H660" s="107"/>
      <c r="I660" s="227">
        <f t="shared" si="69"/>
        <v>492.24700000000001</v>
      </c>
      <c r="J660" s="252">
        <f t="shared" si="70"/>
        <v>3.8637912087912087</v>
      </c>
      <c r="K660" s="140">
        <f t="shared" si="73"/>
        <v>2.5249727153818569E-2</v>
      </c>
      <c r="L660" s="108"/>
    </row>
    <row r="661" spans="1:12" x14ac:dyDescent="0.2">
      <c r="A661">
        <f t="shared" si="74"/>
        <v>2044</v>
      </c>
      <c r="B661">
        <f t="shared" si="75"/>
        <v>12</v>
      </c>
      <c r="C661" s="270">
        <v>491.59800000000001</v>
      </c>
      <c r="D661" s="132">
        <f t="shared" si="71"/>
        <v>3.8586970172684456</v>
      </c>
      <c r="E661" s="140">
        <f t="shared" si="72"/>
        <v>2.5239000950998625E-2</v>
      </c>
      <c r="F661" s="107"/>
      <c r="G661" s="107"/>
      <c r="H661" s="107"/>
      <c r="I661" s="227">
        <f t="shared" si="69"/>
        <v>491.59800000000001</v>
      </c>
      <c r="J661" s="252">
        <f t="shared" si="70"/>
        <v>3.8586970172684456</v>
      </c>
      <c r="K661" s="140">
        <f t="shared" si="73"/>
        <v>2.5239000950998625E-2</v>
      </c>
      <c r="L661" s="108"/>
    </row>
    <row r="662" spans="1:12" x14ac:dyDescent="0.2">
      <c r="A662">
        <f t="shared" si="74"/>
        <v>2045</v>
      </c>
      <c r="B662">
        <f t="shared" si="75"/>
        <v>1</v>
      </c>
      <c r="C662" s="270">
        <v>492.91899999999998</v>
      </c>
      <c r="D662" s="132">
        <f t="shared" si="71"/>
        <v>3.8690659340659339</v>
      </c>
      <c r="E662" s="140">
        <f t="shared" si="72"/>
        <v>2.522936256861108E-2</v>
      </c>
      <c r="F662" s="107"/>
      <c r="G662" s="107"/>
      <c r="H662" s="107"/>
      <c r="I662" s="227">
        <f t="shared" si="69"/>
        <v>492.91899999999998</v>
      </c>
      <c r="J662" s="252">
        <f t="shared" si="70"/>
        <v>3.8690659340659339</v>
      </c>
      <c r="K662" s="140">
        <f t="shared" si="73"/>
        <v>2.522936256861108E-2</v>
      </c>
      <c r="L662" s="108"/>
    </row>
    <row r="663" spans="1:12" x14ac:dyDescent="0.2">
      <c r="A663">
        <f t="shared" si="74"/>
        <v>2045</v>
      </c>
      <c r="B663">
        <f t="shared" si="75"/>
        <v>2</v>
      </c>
      <c r="C663" s="270">
        <v>495.02499999999998</v>
      </c>
      <c r="D663" s="132">
        <f t="shared" si="71"/>
        <v>3.8855965463108317</v>
      </c>
      <c r="E663" s="140">
        <f t="shared" si="72"/>
        <v>2.5187268438459753E-2</v>
      </c>
      <c r="F663" s="107"/>
      <c r="G663" s="107"/>
      <c r="H663" s="107"/>
      <c r="I663" s="227">
        <f t="shared" si="69"/>
        <v>495.02499999999998</v>
      </c>
      <c r="J663" s="252">
        <f t="shared" si="70"/>
        <v>3.8855965463108317</v>
      </c>
      <c r="K663" s="140">
        <f t="shared" si="73"/>
        <v>2.5187268438459753E-2</v>
      </c>
      <c r="L663" s="108"/>
    </row>
    <row r="664" spans="1:12" x14ac:dyDescent="0.2">
      <c r="A664">
        <f t="shared" si="74"/>
        <v>2045</v>
      </c>
      <c r="B664">
        <f t="shared" si="75"/>
        <v>3</v>
      </c>
      <c r="C664" s="270">
        <v>496.87599999999998</v>
      </c>
      <c r="D664" s="132">
        <f t="shared" si="71"/>
        <v>3.900125588697017</v>
      </c>
      <c r="E664" s="140">
        <f t="shared" si="72"/>
        <v>2.5156648778686286E-2</v>
      </c>
      <c r="F664" s="107"/>
      <c r="G664" s="107"/>
      <c r="H664" s="107"/>
      <c r="I664" s="227">
        <f t="shared" si="69"/>
        <v>496.87599999999998</v>
      </c>
      <c r="J664" s="252">
        <f t="shared" si="70"/>
        <v>3.900125588697017</v>
      </c>
      <c r="K664" s="140">
        <f t="shared" si="73"/>
        <v>2.5156648778686286E-2</v>
      </c>
      <c r="L664" s="108"/>
    </row>
    <row r="665" spans="1:12" x14ac:dyDescent="0.2">
      <c r="A665">
        <f t="shared" si="74"/>
        <v>2045</v>
      </c>
      <c r="B665">
        <f t="shared" si="75"/>
        <v>4</v>
      </c>
      <c r="C665" s="270">
        <v>499.048</v>
      </c>
      <c r="D665" s="132">
        <f t="shared" si="71"/>
        <v>3.9171742543171111</v>
      </c>
      <c r="E665" s="140">
        <f t="shared" si="72"/>
        <v>2.5168653809809483E-2</v>
      </c>
      <c r="F665" s="107"/>
      <c r="G665" s="107"/>
      <c r="H665" s="107"/>
      <c r="I665" s="227">
        <f t="shared" si="69"/>
        <v>499.048</v>
      </c>
      <c r="J665" s="252">
        <f t="shared" si="70"/>
        <v>3.9171742543171111</v>
      </c>
      <c r="K665" s="140">
        <f t="shared" si="73"/>
        <v>2.5168653809809483E-2</v>
      </c>
      <c r="L665" s="108"/>
    </row>
    <row r="666" spans="1:12" x14ac:dyDescent="0.2">
      <c r="A666">
        <f t="shared" si="74"/>
        <v>2045</v>
      </c>
      <c r="B666">
        <f t="shared" si="75"/>
        <v>5</v>
      </c>
      <c r="C666" s="270">
        <v>499.80500000000001</v>
      </c>
      <c r="D666" s="132">
        <f t="shared" si="71"/>
        <v>3.9231161695447407</v>
      </c>
      <c r="E666" s="140">
        <f t="shared" si="72"/>
        <v>2.5175834972545275E-2</v>
      </c>
      <c r="F666" s="107"/>
      <c r="G666" s="107"/>
      <c r="H666" s="107"/>
      <c r="I666" s="227">
        <f t="shared" si="69"/>
        <v>499.80500000000001</v>
      </c>
      <c r="J666" s="252">
        <f t="shared" si="70"/>
        <v>3.9231161695447407</v>
      </c>
      <c r="K666" s="140">
        <f t="shared" si="73"/>
        <v>2.5175834972545275E-2</v>
      </c>
      <c r="L666" s="108"/>
    </row>
    <row r="667" spans="1:12" x14ac:dyDescent="0.2">
      <c r="A667">
        <f t="shared" si="74"/>
        <v>2045</v>
      </c>
      <c r="B667">
        <f t="shared" si="75"/>
        <v>6</v>
      </c>
      <c r="C667" s="270">
        <v>500.56099999999998</v>
      </c>
      <c r="D667" s="132">
        <f t="shared" si="71"/>
        <v>3.9290502354788064</v>
      </c>
      <c r="E667" s="140">
        <f t="shared" si="72"/>
        <v>2.5174647581558407E-2</v>
      </c>
      <c r="F667" s="107"/>
      <c r="G667" s="107"/>
      <c r="H667" s="107"/>
      <c r="I667" s="227">
        <f t="shared" si="69"/>
        <v>500.56099999999998</v>
      </c>
      <c r="J667" s="252">
        <f t="shared" si="70"/>
        <v>3.9290502354788064</v>
      </c>
      <c r="K667" s="140">
        <f t="shared" si="73"/>
        <v>2.5174647581558407E-2</v>
      </c>
      <c r="L667" s="108"/>
    </row>
    <row r="668" spans="1:12" x14ac:dyDescent="0.2">
      <c r="A668">
        <f t="shared" si="74"/>
        <v>2045</v>
      </c>
      <c r="B668">
        <f t="shared" si="75"/>
        <v>7</v>
      </c>
      <c r="C668" s="270">
        <v>501.03399999999999</v>
      </c>
      <c r="D668" s="132">
        <f t="shared" si="71"/>
        <v>3.9327629513343796</v>
      </c>
      <c r="E668" s="140">
        <f t="shared" si="72"/>
        <v>2.5167064292641816E-2</v>
      </c>
      <c r="F668" s="107"/>
      <c r="G668" s="107"/>
      <c r="H668" s="107"/>
      <c r="I668" s="227">
        <f t="shared" si="69"/>
        <v>501.03399999999999</v>
      </c>
      <c r="J668" s="252">
        <f t="shared" si="70"/>
        <v>3.9327629513343796</v>
      </c>
      <c r="K668" s="140">
        <f t="shared" si="73"/>
        <v>2.5167064292641816E-2</v>
      </c>
      <c r="L668" s="108"/>
    </row>
    <row r="669" spans="1:12" x14ac:dyDescent="0.2">
      <c r="A669">
        <f t="shared" si="74"/>
        <v>2045</v>
      </c>
      <c r="B669">
        <f t="shared" si="75"/>
        <v>8</v>
      </c>
      <c r="C669" s="270">
        <v>502.08499999999998</v>
      </c>
      <c r="D669" s="132">
        <f t="shared" si="71"/>
        <v>3.9410125588697014</v>
      </c>
      <c r="E669" s="140">
        <f t="shared" si="72"/>
        <v>2.516120074648498E-2</v>
      </c>
      <c r="F669" s="107"/>
      <c r="G669" s="107"/>
      <c r="H669" s="107"/>
      <c r="I669" s="227">
        <f t="shared" si="69"/>
        <v>502.08499999999998</v>
      </c>
      <c r="J669" s="252">
        <f t="shared" si="70"/>
        <v>3.9410125588697014</v>
      </c>
      <c r="K669" s="140">
        <f t="shared" si="73"/>
        <v>2.516120074648498E-2</v>
      </c>
      <c r="L669" s="108"/>
    </row>
    <row r="670" spans="1:12" x14ac:dyDescent="0.2">
      <c r="A670">
        <f t="shared" si="74"/>
        <v>2045</v>
      </c>
      <c r="B670">
        <f t="shared" si="75"/>
        <v>9</v>
      </c>
      <c r="C670" s="270">
        <v>503.4</v>
      </c>
      <c r="D670" s="132">
        <f t="shared" si="71"/>
        <v>3.9513343799058083</v>
      </c>
      <c r="E670" s="140">
        <f t="shared" si="72"/>
        <v>2.5154363728189466E-2</v>
      </c>
      <c r="F670" s="107"/>
      <c r="G670" s="107"/>
      <c r="H670" s="107"/>
      <c r="I670" s="227">
        <f t="shared" si="69"/>
        <v>503.4</v>
      </c>
      <c r="J670" s="252">
        <f t="shared" si="70"/>
        <v>3.9513343799058083</v>
      </c>
      <c r="K670" s="140">
        <f t="shared" si="73"/>
        <v>2.5154363728189466E-2</v>
      </c>
      <c r="L670" s="108"/>
    </row>
    <row r="671" spans="1:12" x14ac:dyDescent="0.2">
      <c r="A671">
        <f t="shared" si="74"/>
        <v>2045</v>
      </c>
      <c r="B671">
        <f t="shared" si="75"/>
        <v>10</v>
      </c>
      <c r="C671" s="270">
        <v>504.154</v>
      </c>
      <c r="D671" s="132">
        <f t="shared" si="71"/>
        <v>3.9572527472527472</v>
      </c>
      <c r="E671" s="140">
        <f t="shared" si="72"/>
        <v>2.5149150240145079E-2</v>
      </c>
      <c r="F671" s="107"/>
      <c r="G671" s="107"/>
      <c r="H671" s="107"/>
      <c r="I671" s="227">
        <f t="shared" si="69"/>
        <v>504.154</v>
      </c>
      <c r="J671" s="252">
        <f t="shared" si="70"/>
        <v>3.9572527472527472</v>
      </c>
      <c r="K671" s="140">
        <f t="shared" si="73"/>
        <v>2.5149150240145079E-2</v>
      </c>
      <c r="L671" s="108"/>
    </row>
    <row r="672" spans="1:12" x14ac:dyDescent="0.2">
      <c r="A672">
        <f t="shared" si="74"/>
        <v>2045</v>
      </c>
      <c r="B672">
        <f t="shared" si="75"/>
        <v>11</v>
      </c>
      <c r="C672" s="270">
        <v>504.62700000000001</v>
      </c>
      <c r="D672" s="132">
        <f t="shared" si="71"/>
        <v>3.96096546310832</v>
      </c>
      <c r="E672" s="140">
        <f t="shared" si="72"/>
        <v>2.5149975520419643E-2</v>
      </c>
      <c r="F672" s="107"/>
      <c r="G672" s="107"/>
      <c r="H672" s="107"/>
      <c r="I672" s="227">
        <f t="shared" si="69"/>
        <v>504.62700000000001</v>
      </c>
      <c r="J672" s="252">
        <f t="shared" si="70"/>
        <v>3.96096546310832</v>
      </c>
      <c r="K672" s="140">
        <f t="shared" si="73"/>
        <v>2.5149975520419643E-2</v>
      </c>
      <c r="L672" s="108"/>
    </row>
    <row r="673" spans="1:12" x14ac:dyDescent="0.2">
      <c r="A673">
        <f t="shared" si="74"/>
        <v>2045</v>
      </c>
      <c r="B673">
        <f t="shared" si="75"/>
        <v>12</v>
      </c>
      <c r="C673" s="270">
        <v>503.96300000000002</v>
      </c>
      <c r="D673" s="132">
        <f t="shared" si="71"/>
        <v>3.9557535321821038</v>
      </c>
      <c r="E673" s="140">
        <f t="shared" si="72"/>
        <v>2.5152665389200246E-2</v>
      </c>
      <c r="F673" s="107"/>
      <c r="G673" s="107"/>
      <c r="H673" s="107"/>
      <c r="I673" s="227">
        <f t="shared" si="69"/>
        <v>503.96300000000002</v>
      </c>
      <c r="J673" s="252">
        <f t="shared" si="70"/>
        <v>3.9557535321821038</v>
      </c>
      <c r="K673" s="140">
        <f t="shared" si="73"/>
        <v>2.5152665389200246E-2</v>
      </c>
      <c r="L673" s="108"/>
    </row>
    <row r="674" spans="1:12" x14ac:dyDescent="0.2">
      <c r="A674">
        <f t="shared" si="74"/>
        <v>2046</v>
      </c>
      <c r="B674">
        <f t="shared" si="75"/>
        <v>1</v>
      </c>
      <c r="C674" s="270">
        <v>505.32</v>
      </c>
      <c r="D674" s="132">
        <f t="shared" si="71"/>
        <v>3.9664050235478805</v>
      </c>
      <c r="E674" s="140">
        <f t="shared" si="72"/>
        <v>2.5158291727443993E-2</v>
      </c>
      <c r="F674" s="107"/>
      <c r="G674" s="107"/>
      <c r="H674" s="107"/>
      <c r="I674" s="227">
        <f t="shared" si="69"/>
        <v>505.32</v>
      </c>
      <c r="J674" s="252">
        <f t="shared" si="70"/>
        <v>3.9664050235478805</v>
      </c>
      <c r="K674" s="140">
        <f t="shared" si="73"/>
        <v>2.5158291727443993E-2</v>
      </c>
      <c r="L674" s="108"/>
    </row>
    <row r="675" spans="1:12" x14ac:dyDescent="0.2">
      <c r="A675">
        <f t="shared" si="74"/>
        <v>2046</v>
      </c>
      <c r="B675">
        <f t="shared" si="75"/>
        <v>2</v>
      </c>
      <c r="C675" s="270">
        <v>507.48</v>
      </c>
      <c r="D675" s="132">
        <f t="shared" si="71"/>
        <v>3.9833594976452118</v>
      </c>
      <c r="E675" s="140">
        <f t="shared" si="72"/>
        <v>2.5160345437099219E-2</v>
      </c>
      <c r="F675" s="107"/>
      <c r="G675" s="107"/>
      <c r="H675" s="107"/>
      <c r="I675" s="227">
        <f t="shared" si="69"/>
        <v>507.48</v>
      </c>
      <c r="J675" s="252">
        <f t="shared" si="70"/>
        <v>3.9833594976452118</v>
      </c>
      <c r="K675" s="140">
        <f t="shared" si="73"/>
        <v>2.5160345437099219E-2</v>
      </c>
      <c r="L675" s="108"/>
    </row>
    <row r="676" spans="1:12" x14ac:dyDescent="0.2">
      <c r="A676">
        <f t="shared" si="74"/>
        <v>2046</v>
      </c>
      <c r="B676">
        <f t="shared" si="75"/>
        <v>3</v>
      </c>
      <c r="C676" s="270">
        <v>509.37700000000001</v>
      </c>
      <c r="D676" s="132">
        <f t="shared" si="71"/>
        <v>3.9982496075353215</v>
      </c>
      <c r="E676" s="140">
        <f t="shared" si="72"/>
        <v>2.5159194648161742E-2</v>
      </c>
      <c r="F676" s="107"/>
      <c r="G676" s="107"/>
      <c r="H676" s="107"/>
      <c r="I676" s="227">
        <f t="shared" si="69"/>
        <v>509.37700000000001</v>
      </c>
      <c r="J676" s="252">
        <f t="shared" si="70"/>
        <v>3.9982496075353215</v>
      </c>
      <c r="K676" s="140">
        <f t="shared" si="73"/>
        <v>2.5159194648161742E-2</v>
      </c>
      <c r="L676" s="108"/>
    </row>
    <row r="677" spans="1:12" x14ac:dyDescent="0.2">
      <c r="A677">
        <f t="shared" si="74"/>
        <v>2046</v>
      </c>
      <c r="B677">
        <f t="shared" si="75"/>
        <v>4</v>
      </c>
      <c r="C677" s="270">
        <v>511.601</v>
      </c>
      <c r="D677" s="132">
        <f t="shared" si="71"/>
        <v>4.0157064364207216</v>
      </c>
      <c r="E677" s="140">
        <f t="shared" si="72"/>
        <v>2.5153893012295425E-2</v>
      </c>
      <c r="F677" s="107"/>
      <c r="G677" s="107"/>
      <c r="H677" s="107"/>
      <c r="I677" s="227">
        <f t="shared" si="69"/>
        <v>511.601</v>
      </c>
      <c r="J677" s="252">
        <f t="shared" si="70"/>
        <v>4.0157064364207216</v>
      </c>
      <c r="K677" s="140">
        <f t="shared" si="73"/>
        <v>2.5153893012295425E-2</v>
      </c>
      <c r="L677" s="108"/>
    </row>
    <row r="678" spans="1:12" x14ac:dyDescent="0.2">
      <c r="A678">
        <f t="shared" si="74"/>
        <v>2046</v>
      </c>
      <c r="B678">
        <f t="shared" si="75"/>
        <v>5</v>
      </c>
      <c r="C678" s="270">
        <v>512.37400000000002</v>
      </c>
      <c r="D678" s="132">
        <f t="shared" si="71"/>
        <v>4.0217739403453692</v>
      </c>
      <c r="E678" s="140">
        <f t="shared" si="72"/>
        <v>2.514780764498159E-2</v>
      </c>
      <c r="F678" s="107"/>
      <c r="G678" s="107"/>
      <c r="H678" s="107"/>
      <c r="I678" s="227">
        <f t="shared" si="69"/>
        <v>512.37400000000002</v>
      </c>
      <c r="J678" s="252">
        <f t="shared" si="70"/>
        <v>4.0217739403453692</v>
      </c>
      <c r="K678" s="140">
        <f t="shared" si="73"/>
        <v>2.514780764498159E-2</v>
      </c>
      <c r="L678" s="108"/>
    </row>
    <row r="679" spans="1:12" x14ac:dyDescent="0.2">
      <c r="A679">
        <f t="shared" si="74"/>
        <v>2046</v>
      </c>
      <c r="B679">
        <f t="shared" si="75"/>
        <v>6</v>
      </c>
      <c r="C679" s="270">
        <v>513.14800000000002</v>
      </c>
      <c r="D679" s="132">
        <f t="shared" si="71"/>
        <v>4.0278492935635795</v>
      </c>
      <c r="E679" s="140">
        <f t="shared" si="72"/>
        <v>2.5145786427628325E-2</v>
      </c>
      <c r="F679" s="107"/>
      <c r="G679" s="107"/>
      <c r="H679" s="107"/>
      <c r="I679" s="227">
        <f t="shared" si="69"/>
        <v>513.14800000000002</v>
      </c>
      <c r="J679" s="252">
        <f t="shared" si="70"/>
        <v>4.0278492935635795</v>
      </c>
      <c r="K679" s="140">
        <f t="shared" si="73"/>
        <v>2.5145786427628325E-2</v>
      </c>
      <c r="L679" s="108"/>
    </row>
    <row r="680" spans="1:12" x14ac:dyDescent="0.2">
      <c r="A680">
        <f t="shared" si="74"/>
        <v>2046</v>
      </c>
      <c r="B680">
        <f t="shared" si="75"/>
        <v>7</v>
      </c>
      <c r="C680" s="270">
        <v>513.63099999999997</v>
      </c>
      <c r="D680" s="132">
        <f t="shared" si="71"/>
        <v>4.0316405023547874</v>
      </c>
      <c r="E680" s="140">
        <f t="shared" si="72"/>
        <v>2.5142006330907574E-2</v>
      </c>
      <c r="F680" s="107"/>
      <c r="G680" s="107"/>
      <c r="H680" s="107"/>
      <c r="I680" s="227">
        <f t="shared" si="69"/>
        <v>513.63099999999997</v>
      </c>
      <c r="J680" s="252">
        <f t="shared" si="70"/>
        <v>4.0316405023547874</v>
      </c>
      <c r="K680" s="140">
        <f t="shared" si="73"/>
        <v>2.5142006330907574E-2</v>
      </c>
      <c r="L680" s="108"/>
    </row>
    <row r="681" spans="1:12" x14ac:dyDescent="0.2">
      <c r="A681">
        <f t="shared" si="74"/>
        <v>2046</v>
      </c>
      <c r="B681">
        <f t="shared" si="75"/>
        <v>8</v>
      </c>
      <c r="C681" s="270">
        <v>514.70600000000002</v>
      </c>
      <c r="D681" s="132">
        <f t="shared" si="71"/>
        <v>4.0400784929356357</v>
      </c>
      <c r="E681" s="140">
        <f t="shared" si="72"/>
        <v>2.5137177967873958E-2</v>
      </c>
      <c r="F681" s="107"/>
      <c r="G681" s="107"/>
      <c r="H681" s="107"/>
      <c r="I681" s="227">
        <f t="shared" si="69"/>
        <v>514.70600000000002</v>
      </c>
      <c r="J681" s="252">
        <f t="shared" si="70"/>
        <v>4.0400784929356357</v>
      </c>
      <c r="K681" s="140">
        <f t="shared" si="73"/>
        <v>2.5137177967873958E-2</v>
      </c>
      <c r="L681" s="108"/>
    </row>
    <row r="682" spans="1:12" x14ac:dyDescent="0.2">
      <c r="A682">
        <f t="shared" si="74"/>
        <v>2046</v>
      </c>
      <c r="B682">
        <f t="shared" si="75"/>
        <v>9</v>
      </c>
      <c r="C682" s="270">
        <v>516.05100000000004</v>
      </c>
      <c r="D682" s="132">
        <f t="shared" si="71"/>
        <v>4.0506357927786505</v>
      </c>
      <c r="E682" s="140">
        <f t="shared" si="72"/>
        <v>2.5131108462455476E-2</v>
      </c>
      <c r="F682" s="107"/>
      <c r="G682" s="107"/>
      <c r="H682" s="107"/>
      <c r="I682" s="227">
        <f t="shared" si="69"/>
        <v>516.05100000000004</v>
      </c>
      <c r="J682" s="252">
        <f t="shared" si="70"/>
        <v>4.0506357927786505</v>
      </c>
      <c r="K682" s="140">
        <f t="shared" si="73"/>
        <v>2.5131108462455476E-2</v>
      </c>
      <c r="L682" s="108"/>
    </row>
    <row r="683" spans="1:12" x14ac:dyDescent="0.2">
      <c r="A683">
        <f t="shared" si="74"/>
        <v>2046</v>
      </c>
      <c r="B683">
        <f t="shared" si="75"/>
        <v>10</v>
      </c>
      <c r="C683" s="270">
        <v>516.822</v>
      </c>
      <c r="D683" s="132">
        <f t="shared" si="71"/>
        <v>4.0566875981161692</v>
      </c>
      <c r="E683" s="140">
        <f t="shared" si="72"/>
        <v>2.5127242866266997E-2</v>
      </c>
      <c r="F683" s="107"/>
      <c r="G683" s="107"/>
      <c r="H683" s="107"/>
      <c r="I683" s="227">
        <f t="shared" si="69"/>
        <v>516.822</v>
      </c>
      <c r="J683" s="252">
        <f t="shared" si="70"/>
        <v>4.0566875981161692</v>
      </c>
      <c r="K683" s="140">
        <f t="shared" si="73"/>
        <v>2.5127242866266997E-2</v>
      </c>
      <c r="L683" s="108"/>
    </row>
    <row r="684" spans="1:12" x14ac:dyDescent="0.2">
      <c r="A684">
        <f t="shared" si="74"/>
        <v>2046</v>
      </c>
      <c r="B684">
        <f t="shared" si="75"/>
        <v>11</v>
      </c>
      <c r="C684" s="270">
        <v>517.30399999999997</v>
      </c>
      <c r="D684" s="132">
        <f t="shared" si="71"/>
        <v>4.0604709576138145</v>
      </c>
      <c r="E684" s="140">
        <f t="shared" si="72"/>
        <v>2.5121525403912104E-2</v>
      </c>
      <c r="F684" s="107"/>
      <c r="G684" s="107"/>
      <c r="H684" s="107"/>
      <c r="I684" s="227">
        <f t="shared" si="69"/>
        <v>517.30399999999997</v>
      </c>
      <c r="J684" s="252">
        <f t="shared" si="70"/>
        <v>4.0604709576138145</v>
      </c>
      <c r="K684" s="140">
        <f t="shared" si="73"/>
        <v>2.5121525403912104E-2</v>
      </c>
      <c r="L684" s="108"/>
    </row>
    <row r="685" spans="1:12" x14ac:dyDescent="0.2">
      <c r="A685">
        <f t="shared" si="74"/>
        <v>2046</v>
      </c>
      <c r="B685">
        <f t="shared" si="75"/>
        <v>12</v>
      </c>
      <c r="C685" s="270">
        <v>516.62199999999996</v>
      </c>
      <c r="D685" s="132">
        <f t="shared" si="71"/>
        <v>4.0551177394034532</v>
      </c>
      <c r="E685" s="140">
        <f t="shared" si="72"/>
        <v>2.5118907538846935E-2</v>
      </c>
      <c r="F685" s="107"/>
      <c r="G685" s="107"/>
      <c r="H685" s="107"/>
      <c r="I685" s="227">
        <f t="shared" si="69"/>
        <v>516.62199999999996</v>
      </c>
      <c r="J685" s="252">
        <f t="shared" si="70"/>
        <v>4.0551177394034532</v>
      </c>
      <c r="K685" s="140">
        <f t="shared" si="73"/>
        <v>2.5118907538846935E-2</v>
      </c>
      <c r="L685" s="108"/>
    </row>
    <row r="686" spans="1:12" x14ac:dyDescent="0.2">
      <c r="A686">
        <f t="shared" si="74"/>
        <v>2047</v>
      </c>
      <c r="B686">
        <f t="shared" si="75"/>
        <v>1</v>
      </c>
      <c r="C686" s="270">
        <v>518.01099999999997</v>
      </c>
      <c r="D686" s="132">
        <f t="shared" si="71"/>
        <v>4.0660204081632649</v>
      </c>
      <c r="E686" s="140">
        <f t="shared" si="72"/>
        <v>2.5114778754056877E-2</v>
      </c>
      <c r="F686" s="107"/>
      <c r="G686" s="107"/>
      <c r="H686" s="107"/>
      <c r="I686" s="227">
        <f t="shared" si="69"/>
        <v>518.01099999999997</v>
      </c>
      <c r="J686" s="252">
        <f t="shared" si="70"/>
        <v>4.0660204081632649</v>
      </c>
      <c r="K686" s="140">
        <f t="shared" si="73"/>
        <v>2.5114778754056877E-2</v>
      </c>
      <c r="L686" s="108"/>
    </row>
    <row r="687" spans="1:12" x14ac:dyDescent="0.2">
      <c r="A687">
        <f t="shared" si="74"/>
        <v>2047</v>
      </c>
      <c r="B687">
        <f t="shared" si="75"/>
        <v>2</v>
      </c>
      <c r="C687" s="270">
        <v>520.22500000000002</v>
      </c>
      <c r="D687" s="132">
        <f t="shared" si="71"/>
        <v>4.0833987441130297</v>
      </c>
      <c r="E687" s="140">
        <f t="shared" si="72"/>
        <v>2.5114290218333668E-2</v>
      </c>
      <c r="F687" s="107"/>
      <c r="G687" s="107"/>
      <c r="H687" s="107"/>
      <c r="I687" s="227">
        <f t="shared" si="69"/>
        <v>520.22500000000002</v>
      </c>
      <c r="J687" s="252">
        <f t="shared" si="70"/>
        <v>4.0833987441130297</v>
      </c>
      <c r="K687" s="140">
        <f t="shared" si="73"/>
        <v>2.5114290218333668E-2</v>
      </c>
      <c r="L687" s="108"/>
    </row>
    <row r="688" spans="1:12" x14ac:dyDescent="0.2">
      <c r="A688">
        <f t="shared" si="74"/>
        <v>2047</v>
      </c>
      <c r="B688">
        <f t="shared" si="75"/>
        <v>3</v>
      </c>
      <c r="C688" s="270">
        <v>522.16899999999998</v>
      </c>
      <c r="D688" s="132">
        <f t="shared" si="71"/>
        <v>4.098657770800628</v>
      </c>
      <c r="E688" s="140">
        <f t="shared" si="72"/>
        <v>2.511303023104694E-2</v>
      </c>
      <c r="F688" s="107"/>
      <c r="G688" s="107"/>
      <c r="H688" s="107"/>
      <c r="I688" s="227">
        <f t="shared" si="69"/>
        <v>522.16899999999998</v>
      </c>
      <c r="J688" s="252">
        <f t="shared" si="70"/>
        <v>4.098657770800628</v>
      </c>
      <c r="K688" s="140">
        <f t="shared" si="73"/>
        <v>2.511303023104694E-2</v>
      </c>
      <c r="L688" s="108"/>
    </row>
    <row r="689" spans="1:12" x14ac:dyDescent="0.2">
      <c r="A689">
        <f t="shared" si="74"/>
        <v>2047</v>
      </c>
      <c r="B689">
        <f t="shared" si="75"/>
        <v>4</v>
      </c>
      <c r="C689" s="270">
        <v>524.44899999999996</v>
      </c>
      <c r="D689" s="132">
        <f t="shared" si="71"/>
        <v>4.1165541601255882</v>
      </c>
      <c r="E689" s="140">
        <f t="shared" si="72"/>
        <v>2.5113320732367495E-2</v>
      </c>
      <c r="F689" s="107"/>
      <c r="G689" s="107"/>
      <c r="H689" s="107"/>
      <c r="I689" s="227">
        <f t="shared" si="69"/>
        <v>524.44899999999996</v>
      </c>
      <c r="J689" s="252">
        <f t="shared" si="70"/>
        <v>4.1165541601255882</v>
      </c>
      <c r="K689" s="140">
        <f t="shared" si="73"/>
        <v>2.5113320732367495E-2</v>
      </c>
      <c r="L689" s="108"/>
    </row>
    <row r="690" spans="1:12" x14ac:dyDescent="0.2">
      <c r="A690">
        <f t="shared" si="74"/>
        <v>2047</v>
      </c>
      <c r="B690">
        <f t="shared" si="75"/>
        <v>5</v>
      </c>
      <c r="C690" s="270">
        <v>525.24099999999999</v>
      </c>
      <c r="D690" s="132">
        <f t="shared" si="71"/>
        <v>4.1227708006279435</v>
      </c>
      <c r="E690" s="140">
        <f t="shared" si="72"/>
        <v>2.5112515467217156E-2</v>
      </c>
      <c r="F690" s="107"/>
      <c r="G690" s="107"/>
      <c r="H690" s="107"/>
      <c r="I690" s="227">
        <f t="shared" si="69"/>
        <v>525.24099999999999</v>
      </c>
      <c r="J690" s="252">
        <f t="shared" si="70"/>
        <v>4.1227708006279435</v>
      </c>
      <c r="K690" s="140">
        <f t="shared" si="73"/>
        <v>2.5112515467217156E-2</v>
      </c>
      <c r="L690" s="108"/>
    </row>
    <row r="691" spans="1:12" x14ac:dyDescent="0.2">
      <c r="A691">
        <f t="shared" si="74"/>
        <v>2047</v>
      </c>
      <c r="B691">
        <f t="shared" si="75"/>
        <v>6</v>
      </c>
      <c r="C691" s="270">
        <v>526.03399999999999</v>
      </c>
      <c r="D691" s="132">
        <f t="shared" si="71"/>
        <v>4.1289952904238616</v>
      </c>
      <c r="E691" s="140">
        <f t="shared" si="72"/>
        <v>2.5111663691566477E-2</v>
      </c>
      <c r="F691" s="107"/>
      <c r="G691" s="107"/>
      <c r="H691" s="107"/>
      <c r="I691" s="227">
        <f t="shared" si="69"/>
        <v>526.03399999999999</v>
      </c>
      <c r="J691" s="252">
        <f t="shared" si="70"/>
        <v>4.1289952904238616</v>
      </c>
      <c r="K691" s="140">
        <f t="shared" si="73"/>
        <v>2.5111663691566477E-2</v>
      </c>
      <c r="L691" s="108"/>
    </row>
    <row r="692" spans="1:12" x14ac:dyDescent="0.2">
      <c r="A692">
        <f t="shared" si="74"/>
        <v>2047</v>
      </c>
      <c r="B692">
        <f t="shared" si="75"/>
        <v>7</v>
      </c>
      <c r="C692" s="270">
        <v>526.529</v>
      </c>
      <c r="D692" s="132">
        <f t="shared" si="71"/>
        <v>4.1328806907378333</v>
      </c>
      <c r="E692" s="140">
        <f t="shared" si="72"/>
        <v>2.5111412667849109E-2</v>
      </c>
      <c r="F692" s="107"/>
      <c r="G692" s="107"/>
      <c r="H692" s="107"/>
      <c r="I692" s="227">
        <f t="shared" si="69"/>
        <v>526.529</v>
      </c>
      <c r="J692" s="252">
        <f t="shared" si="70"/>
        <v>4.1328806907378333</v>
      </c>
      <c r="K692" s="140">
        <f t="shared" si="73"/>
        <v>2.5111412667849109E-2</v>
      </c>
      <c r="L692" s="108"/>
    </row>
    <row r="693" spans="1:12" x14ac:dyDescent="0.2">
      <c r="A693">
        <f t="shared" si="74"/>
        <v>2047</v>
      </c>
      <c r="B693">
        <f t="shared" si="75"/>
        <v>8</v>
      </c>
      <c r="C693" s="270">
        <v>527.63099999999997</v>
      </c>
      <c r="D693" s="132">
        <f t="shared" si="71"/>
        <v>4.1415306122448978</v>
      </c>
      <c r="E693" s="140">
        <f t="shared" si="72"/>
        <v>2.5111422831674668E-2</v>
      </c>
      <c r="F693" s="107"/>
      <c r="G693" s="107"/>
      <c r="H693" s="107"/>
      <c r="I693" s="227">
        <f t="shared" si="69"/>
        <v>527.63099999999997</v>
      </c>
      <c r="J693" s="252">
        <f t="shared" si="70"/>
        <v>4.1415306122448978</v>
      </c>
      <c r="K693" s="140">
        <f t="shared" si="73"/>
        <v>2.5111422831674668E-2</v>
      </c>
      <c r="L693" s="108"/>
    </row>
    <row r="694" spans="1:12" x14ac:dyDescent="0.2">
      <c r="A694">
        <f t="shared" si="74"/>
        <v>2047</v>
      </c>
      <c r="B694">
        <f t="shared" si="75"/>
        <v>9</v>
      </c>
      <c r="C694" s="270">
        <v>529.01099999999997</v>
      </c>
      <c r="D694" s="132">
        <f t="shared" si="71"/>
        <v>4.1523626373626366</v>
      </c>
      <c r="E694" s="140">
        <f t="shared" si="72"/>
        <v>2.5113796892167528E-2</v>
      </c>
      <c r="F694" s="107"/>
      <c r="G694" s="107"/>
      <c r="H694" s="107"/>
      <c r="I694" s="227">
        <f t="shared" si="69"/>
        <v>529.01099999999997</v>
      </c>
      <c r="J694" s="252">
        <f t="shared" si="70"/>
        <v>4.1523626373626366</v>
      </c>
      <c r="K694" s="140">
        <f t="shared" si="73"/>
        <v>2.5113796892167528E-2</v>
      </c>
      <c r="L694" s="108"/>
    </row>
    <row r="695" spans="1:12" x14ac:dyDescent="0.2">
      <c r="A695">
        <f t="shared" si="74"/>
        <v>2047</v>
      </c>
      <c r="B695">
        <f t="shared" si="75"/>
        <v>10</v>
      </c>
      <c r="C695" s="270">
        <v>529.80200000000002</v>
      </c>
      <c r="D695" s="132">
        <f t="shared" si="71"/>
        <v>4.1585714285714284</v>
      </c>
      <c r="E695" s="140">
        <f t="shared" si="72"/>
        <v>2.511502993293635E-2</v>
      </c>
      <c r="F695" s="107"/>
      <c r="G695" s="107"/>
      <c r="H695" s="107"/>
      <c r="I695" s="227">
        <f t="shared" si="69"/>
        <v>529.80200000000002</v>
      </c>
      <c r="J695" s="252">
        <f t="shared" si="70"/>
        <v>4.1585714285714284</v>
      </c>
      <c r="K695" s="140">
        <f t="shared" si="73"/>
        <v>2.511502993293635E-2</v>
      </c>
      <c r="L695" s="108"/>
    </row>
    <row r="696" spans="1:12" x14ac:dyDescent="0.2">
      <c r="A696">
        <f t="shared" si="74"/>
        <v>2047</v>
      </c>
      <c r="B696">
        <f t="shared" si="75"/>
        <v>11</v>
      </c>
      <c r="C696" s="270">
        <v>530.29399999999998</v>
      </c>
      <c r="D696" s="132">
        <f t="shared" si="71"/>
        <v>4.1624332810047093</v>
      </c>
      <c r="E696" s="140">
        <f t="shared" si="72"/>
        <v>2.5110959899788066E-2</v>
      </c>
      <c r="F696" s="107"/>
      <c r="G696" s="107"/>
      <c r="H696" s="107"/>
      <c r="I696" s="227">
        <f t="shared" si="69"/>
        <v>530.29399999999998</v>
      </c>
      <c r="J696" s="252">
        <f t="shared" si="70"/>
        <v>4.1624332810047093</v>
      </c>
      <c r="K696" s="140">
        <f t="shared" si="73"/>
        <v>2.5110959899788066E-2</v>
      </c>
      <c r="L696" s="108"/>
    </row>
    <row r="697" spans="1:12" x14ac:dyDescent="0.2">
      <c r="A697">
        <f t="shared" si="74"/>
        <v>2047</v>
      </c>
      <c r="B697">
        <f t="shared" si="75"/>
        <v>12</v>
      </c>
      <c r="C697" s="270">
        <v>529.58900000000006</v>
      </c>
      <c r="D697" s="132">
        <f t="shared" si="71"/>
        <v>4.156899529042386</v>
      </c>
      <c r="E697" s="140">
        <f t="shared" si="72"/>
        <v>2.5099589254813148E-2</v>
      </c>
      <c r="F697" s="107"/>
      <c r="G697" s="107"/>
      <c r="H697" s="107"/>
      <c r="I697" s="227">
        <f t="shared" si="69"/>
        <v>529.58900000000006</v>
      </c>
      <c r="J697" s="252">
        <f t="shared" si="70"/>
        <v>4.156899529042386</v>
      </c>
      <c r="K697" s="140">
        <f t="shared" si="73"/>
        <v>2.5099589254813148E-2</v>
      </c>
      <c r="L697" s="108"/>
    </row>
    <row r="698" spans="1:12" x14ac:dyDescent="0.2">
      <c r="A698">
        <f t="shared" si="74"/>
        <v>2048</v>
      </c>
      <c r="B698">
        <f t="shared" si="75"/>
        <v>1</v>
      </c>
      <c r="C698" s="270">
        <v>531.00599999999997</v>
      </c>
      <c r="D698" s="132">
        <f t="shared" si="71"/>
        <v>4.1680219780219776</v>
      </c>
      <c r="E698" s="140">
        <f t="shared" si="72"/>
        <v>2.5086339865369567E-2</v>
      </c>
      <c r="F698" s="107"/>
      <c r="G698" s="107"/>
      <c r="H698" s="107"/>
      <c r="I698" s="227">
        <f t="shared" si="69"/>
        <v>531.00599999999997</v>
      </c>
      <c r="J698" s="252">
        <f t="shared" si="70"/>
        <v>4.1680219780219776</v>
      </c>
      <c r="K698" s="140">
        <f t="shared" si="73"/>
        <v>2.5086339865369567E-2</v>
      </c>
      <c r="L698" s="108"/>
    </row>
    <row r="699" spans="1:12" x14ac:dyDescent="0.2">
      <c r="A699">
        <f t="shared" si="74"/>
        <v>2048</v>
      </c>
      <c r="B699">
        <f t="shared" si="75"/>
        <v>2</v>
      </c>
      <c r="C699" s="270">
        <v>533.28499999999997</v>
      </c>
      <c r="D699" s="132">
        <f t="shared" si="71"/>
        <v>4.1859105180533751</v>
      </c>
      <c r="E699" s="140">
        <f t="shared" si="72"/>
        <v>2.5104522081791369E-2</v>
      </c>
      <c r="F699" s="107"/>
      <c r="G699" s="107"/>
      <c r="H699" s="107"/>
      <c r="I699" s="227">
        <f t="shared" si="69"/>
        <v>533.28499999999997</v>
      </c>
      <c r="J699" s="252">
        <f t="shared" si="70"/>
        <v>4.1859105180533751</v>
      </c>
      <c r="K699" s="140">
        <f t="shared" si="73"/>
        <v>2.5104522081791369E-2</v>
      </c>
      <c r="L699" s="108"/>
    </row>
    <row r="700" spans="1:12" x14ac:dyDescent="0.2">
      <c r="A700">
        <f t="shared" si="74"/>
        <v>2048</v>
      </c>
      <c r="B700">
        <f t="shared" si="75"/>
        <v>3</v>
      </c>
      <c r="C700" s="270">
        <v>535.28700000000003</v>
      </c>
      <c r="D700" s="132">
        <f t="shared" si="71"/>
        <v>4.2016248037676611</v>
      </c>
      <c r="E700" s="140">
        <f t="shared" si="72"/>
        <v>2.5122134787779471E-2</v>
      </c>
      <c r="F700" s="107"/>
      <c r="G700" s="107"/>
      <c r="H700" s="107"/>
      <c r="I700" s="227">
        <f t="shared" si="69"/>
        <v>535.28700000000003</v>
      </c>
      <c r="J700" s="252">
        <f t="shared" si="70"/>
        <v>4.2016248037676611</v>
      </c>
      <c r="K700" s="140">
        <f t="shared" si="73"/>
        <v>2.5122134787779471E-2</v>
      </c>
      <c r="L700" s="108"/>
    </row>
    <row r="701" spans="1:12" x14ac:dyDescent="0.2">
      <c r="A701">
        <f t="shared" si="74"/>
        <v>2048</v>
      </c>
      <c r="B701">
        <f t="shared" si="75"/>
        <v>4</v>
      </c>
      <c r="C701" s="270">
        <v>537.61599999999999</v>
      </c>
      <c r="D701" s="132">
        <f t="shared" si="71"/>
        <v>4.219905808477237</v>
      </c>
      <c r="E701" s="140">
        <f t="shared" si="72"/>
        <v>2.5106349711792708E-2</v>
      </c>
      <c r="F701" s="107"/>
      <c r="G701" s="107"/>
      <c r="H701" s="107"/>
      <c r="I701" s="227">
        <f t="shared" si="69"/>
        <v>537.61599999999999</v>
      </c>
      <c r="J701" s="252">
        <f t="shared" si="70"/>
        <v>4.219905808477237</v>
      </c>
      <c r="K701" s="140">
        <f t="shared" si="73"/>
        <v>2.5106349711792708E-2</v>
      </c>
      <c r="L701" s="108"/>
    </row>
    <row r="702" spans="1:12" x14ac:dyDescent="0.2">
      <c r="A702">
        <f t="shared" si="74"/>
        <v>2048</v>
      </c>
      <c r="B702">
        <f t="shared" si="75"/>
        <v>5</v>
      </c>
      <c r="C702" s="270">
        <v>538.423</v>
      </c>
      <c r="D702" s="132">
        <f t="shared" si="71"/>
        <v>4.2262401883830449</v>
      </c>
      <c r="E702" s="140">
        <f t="shared" si="72"/>
        <v>2.5097050687208355E-2</v>
      </c>
      <c r="F702" s="107"/>
      <c r="G702" s="107"/>
      <c r="H702" s="107"/>
      <c r="I702" s="227">
        <f t="shared" si="69"/>
        <v>538.423</v>
      </c>
      <c r="J702" s="252">
        <f t="shared" si="70"/>
        <v>4.2262401883830449</v>
      </c>
      <c r="K702" s="140">
        <f t="shared" si="73"/>
        <v>2.5097050687208355E-2</v>
      </c>
      <c r="L702" s="108"/>
    </row>
    <row r="703" spans="1:12" x14ac:dyDescent="0.2">
      <c r="A703">
        <f t="shared" si="74"/>
        <v>2048</v>
      </c>
      <c r="B703">
        <f t="shared" si="75"/>
        <v>6</v>
      </c>
      <c r="C703" s="270">
        <v>539.23299999999995</v>
      </c>
      <c r="D703" s="132">
        <f t="shared" si="71"/>
        <v>4.2325981161695445</v>
      </c>
      <c r="E703" s="140">
        <f t="shared" si="72"/>
        <v>2.5091534007307459E-2</v>
      </c>
      <c r="F703" s="107"/>
      <c r="G703" s="107"/>
      <c r="H703" s="107"/>
      <c r="I703" s="227">
        <f t="shared" si="69"/>
        <v>539.23299999999995</v>
      </c>
      <c r="J703" s="252">
        <f t="shared" si="70"/>
        <v>4.2325981161695445</v>
      </c>
      <c r="K703" s="140">
        <f t="shared" si="73"/>
        <v>2.5091534007307459E-2</v>
      </c>
      <c r="L703" s="108"/>
    </row>
    <row r="704" spans="1:12" x14ac:dyDescent="0.2">
      <c r="A704">
        <f t="shared" si="74"/>
        <v>2048</v>
      </c>
      <c r="B704">
        <f t="shared" si="75"/>
        <v>7</v>
      </c>
      <c r="C704" s="270">
        <v>539.73900000000003</v>
      </c>
      <c r="D704" s="132">
        <f t="shared" si="71"/>
        <v>4.2365698587127163</v>
      </c>
      <c r="E704" s="140">
        <f t="shared" si="72"/>
        <v>2.508883651232896E-2</v>
      </c>
      <c r="F704" s="107"/>
      <c r="G704" s="107"/>
      <c r="H704" s="107"/>
      <c r="I704" s="227">
        <f t="shared" si="69"/>
        <v>539.73900000000003</v>
      </c>
      <c r="J704" s="252">
        <f t="shared" si="70"/>
        <v>4.2365698587127163</v>
      </c>
      <c r="K704" s="140">
        <f t="shared" si="73"/>
        <v>2.508883651232896E-2</v>
      </c>
      <c r="L704" s="108"/>
    </row>
    <row r="705" spans="1:12" x14ac:dyDescent="0.2">
      <c r="A705">
        <f t="shared" si="74"/>
        <v>2048</v>
      </c>
      <c r="B705">
        <f t="shared" si="75"/>
        <v>8</v>
      </c>
      <c r="C705" s="270">
        <v>540.86599999999999</v>
      </c>
      <c r="D705" s="132">
        <f t="shared" si="71"/>
        <v>4.2454160125588691</v>
      </c>
      <c r="E705" s="140">
        <f t="shared" si="72"/>
        <v>2.5083818047082262E-2</v>
      </c>
      <c r="F705" s="107"/>
      <c r="G705" s="107"/>
      <c r="H705" s="107"/>
      <c r="I705" s="227">
        <f t="shared" si="69"/>
        <v>540.86599999999999</v>
      </c>
      <c r="J705" s="252">
        <f t="shared" si="70"/>
        <v>4.2454160125588691</v>
      </c>
      <c r="K705" s="140">
        <f t="shared" si="73"/>
        <v>2.5083818047082262E-2</v>
      </c>
      <c r="L705" s="108"/>
    </row>
    <row r="706" spans="1:12" x14ac:dyDescent="0.2">
      <c r="A706">
        <f t="shared" si="74"/>
        <v>2048</v>
      </c>
      <c r="B706">
        <f t="shared" si="75"/>
        <v>9</v>
      </c>
      <c r="C706" s="270">
        <v>542.27599999999995</v>
      </c>
      <c r="D706" s="132">
        <f t="shared" si="71"/>
        <v>4.2564835164835157</v>
      </c>
      <c r="E706" s="140">
        <f t="shared" si="72"/>
        <v>2.5075092956479139E-2</v>
      </c>
      <c r="F706" s="107"/>
      <c r="G706" s="107"/>
      <c r="H706" s="107"/>
      <c r="I706" s="227">
        <f t="shared" si="69"/>
        <v>542.27599999999995</v>
      </c>
      <c r="J706" s="252">
        <f t="shared" si="70"/>
        <v>4.2564835164835157</v>
      </c>
      <c r="K706" s="140">
        <f t="shared" si="73"/>
        <v>2.5075092956479139E-2</v>
      </c>
      <c r="L706" s="108"/>
    </row>
    <row r="707" spans="1:12" x14ac:dyDescent="0.2">
      <c r="A707">
        <f t="shared" si="74"/>
        <v>2048</v>
      </c>
      <c r="B707">
        <f t="shared" si="75"/>
        <v>10</v>
      </c>
      <c r="C707" s="270">
        <v>543.08000000000004</v>
      </c>
      <c r="D707" s="132">
        <f t="shared" si="71"/>
        <v>4.2627943485086339</v>
      </c>
      <c r="E707" s="140">
        <f t="shared" si="72"/>
        <v>2.5062193045704007E-2</v>
      </c>
      <c r="F707" s="107"/>
      <c r="G707" s="107"/>
      <c r="H707" s="107"/>
      <c r="I707" s="227">
        <f t="shared" ref="I707:I733" si="76">C707</f>
        <v>543.08000000000004</v>
      </c>
      <c r="J707" s="252">
        <f t="shared" ref="J707:J732" si="77">I707/$I$2</f>
        <v>4.2627943485086339</v>
      </c>
      <c r="K707" s="140">
        <f t="shared" si="73"/>
        <v>2.5062193045704007E-2</v>
      </c>
      <c r="L707" s="108"/>
    </row>
    <row r="708" spans="1:12" x14ac:dyDescent="0.2">
      <c r="A708">
        <f t="shared" si="74"/>
        <v>2048</v>
      </c>
      <c r="B708">
        <f t="shared" si="75"/>
        <v>11</v>
      </c>
      <c r="C708" s="270">
        <v>543.58000000000004</v>
      </c>
      <c r="D708" s="132">
        <f t="shared" si="71"/>
        <v>4.2667189952904243</v>
      </c>
      <c r="E708" s="140">
        <f t="shared" si="72"/>
        <v>2.5054026634282245E-2</v>
      </c>
      <c r="F708" s="107"/>
      <c r="G708" s="107"/>
      <c r="H708" s="107"/>
      <c r="I708" s="227">
        <f t="shared" si="76"/>
        <v>543.58000000000004</v>
      </c>
      <c r="J708" s="252">
        <f t="shared" si="77"/>
        <v>4.2667189952904243</v>
      </c>
      <c r="K708" s="140">
        <f t="shared" si="73"/>
        <v>2.5054026634282245E-2</v>
      </c>
      <c r="L708" s="108"/>
    </row>
    <row r="709" spans="1:12" x14ac:dyDescent="0.2">
      <c r="A709">
        <f t="shared" si="74"/>
        <v>2048</v>
      </c>
      <c r="B709">
        <f t="shared" si="75"/>
        <v>12</v>
      </c>
      <c r="C709" s="270">
        <v>542.85599999999999</v>
      </c>
      <c r="D709" s="132">
        <f t="shared" si="71"/>
        <v>4.2610361067503923</v>
      </c>
      <c r="E709" s="140">
        <f t="shared" si="72"/>
        <v>2.5051502202651399E-2</v>
      </c>
      <c r="F709" s="107"/>
      <c r="G709" s="107"/>
      <c r="H709" s="107"/>
      <c r="I709" s="227">
        <f t="shared" si="76"/>
        <v>542.85599999999999</v>
      </c>
      <c r="J709" s="252">
        <f t="shared" si="77"/>
        <v>4.2610361067503923</v>
      </c>
      <c r="K709" s="140">
        <f t="shared" si="73"/>
        <v>2.5051502202651399E-2</v>
      </c>
      <c r="L709" s="108"/>
    </row>
    <row r="710" spans="1:12" x14ac:dyDescent="0.2">
      <c r="A710">
        <f t="shared" si="74"/>
        <v>2049</v>
      </c>
      <c r="B710">
        <f t="shared" si="75"/>
        <v>1</v>
      </c>
      <c r="C710" s="270">
        <v>544.30899999999997</v>
      </c>
      <c r="D710" s="132">
        <f t="shared" ref="D710:D721" si="78">C710/$C$2</f>
        <v>4.2724411302982723</v>
      </c>
      <c r="E710" s="140">
        <f t="shared" ref="E710:E721" si="79">C710/C698-1</f>
        <v>2.5052447618294282E-2</v>
      </c>
      <c r="F710" s="107"/>
      <c r="G710" s="107"/>
      <c r="H710" s="107"/>
      <c r="I710" s="227">
        <f t="shared" si="76"/>
        <v>544.30899999999997</v>
      </c>
      <c r="J710" s="252">
        <f t="shared" si="77"/>
        <v>4.2724411302982723</v>
      </c>
      <c r="K710" s="140">
        <f t="shared" si="73"/>
        <v>2.5052447618294282E-2</v>
      </c>
      <c r="L710" s="108"/>
    </row>
    <row r="711" spans="1:12" x14ac:dyDescent="0.2">
      <c r="A711">
        <f t="shared" si="74"/>
        <v>2049</v>
      </c>
      <c r="B711">
        <f t="shared" si="75"/>
        <v>2</v>
      </c>
      <c r="C711" s="270">
        <v>546.62800000000004</v>
      </c>
      <c r="D711" s="132">
        <f t="shared" si="78"/>
        <v>4.2906436420722134</v>
      </c>
      <c r="E711" s="140">
        <f t="shared" si="79"/>
        <v>2.5020392473068087E-2</v>
      </c>
      <c r="F711" s="107"/>
      <c r="G711" s="107"/>
      <c r="H711" s="107"/>
      <c r="I711" s="227">
        <f t="shared" si="76"/>
        <v>546.62800000000004</v>
      </c>
      <c r="J711" s="252">
        <f t="shared" si="77"/>
        <v>4.2906436420722134</v>
      </c>
      <c r="K711" s="140">
        <f t="shared" si="73"/>
        <v>2.5020392473068087E-2</v>
      </c>
      <c r="L711" s="108"/>
    </row>
    <row r="712" spans="1:12" x14ac:dyDescent="0.2">
      <c r="A712">
        <f t="shared" si="74"/>
        <v>2049</v>
      </c>
      <c r="B712">
        <f t="shared" si="75"/>
        <v>3</v>
      </c>
      <c r="C712" s="270">
        <v>548.66300000000001</v>
      </c>
      <c r="D712" s="132">
        <f t="shared" si="78"/>
        <v>4.3066169544740971</v>
      </c>
      <c r="E712" s="140">
        <f t="shared" si="79"/>
        <v>2.498846413232525E-2</v>
      </c>
      <c r="F712" s="107"/>
      <c r="G712" s="107"/>
      <c r="H712" s="107"/>
      <c r="I712" s="227">
        <f t="shared" si="76"/>
        <v>548.66300000000001</v>
      </c>
      <c r="J712" s="252">
        <f t="shared" si="77"/>
        <v>4.3066169544740971</v>
      </c>
      <c r="K712" s="140">
        <f t="shared" si="73"/>
        <v>2.498846413232525E-2</v>
      </c>
      <c r="L712" s="108"/>
    </row>
    <row r="713" spans="1:12" x14ac:dyDescent="0.2">
      <c r="A713">
        <f t="shared" si="74"/>
        <v>2049</v>
      </c>
      <c r="B713">
        <f t="shared" si="75"/>
        <v>4</v>
      </c>
      <c r="C713" s="270">
        <v>551.04899999999998</v>
      </c>
      <c r="D713" s="132">
        <f t="shared" si="78"/>
        <v>4.3253453689167971</v>
      </c>
      <c r="E713" s="140">
        <f t="shared" si="79"/>
        <v>2.4986235528704492E-2</v>
      </c>
      <c r="F713" s="107"/>
      <c r="G713" s="107"/>
      <c r="H713" s="107"/>
      <c r="I713" s="227">
        <f t="shared" si="76"/>
        <v>551.04899999999998</v>
      </c>
      <c r="J713" s="252">
        <f t="shared" si="77"/>
        <v>4.3253453689167971</v>
      </c>
      <c r="K713" s="140">
        <f t="shared" si="73"/>
        <v>2.4986235528704492E-2</v>
      </c>
      <c r="L713" s="108"/>
    </row>
    <row r="714" spans="1:12" x14ac:dyDescent="0.2">
      <c r="A714">
        <f t="shared" si="74"/>
        <v>2049</v>
      </c>
      <c r="B714">
        <f t="shared" si="75"/>
        <v>5</v>
      </c>
      <c r="C714" s="270">
        <v>551.87099999999998</v>
      </c>
      <c r="D714" s="132">
        <f t="shared" si="78"/>
        <v>4.3317974882260595</v>
      </c>
      <c r="E714" s="140">
        <f t="shared" si="79"/>
        <v>2.497664475700323E-2</v>
      </c>
      <c r="F714" s="107"/>
      <c r="G714" s="107"/>
      <c r="H714" s="107"/>
      <c r="I714" s="227">
        <f t="shared" si="76"/>
        <v>551.87099999999998</v>
      </c>
      <c r="J714" s="252">
        <f t="shared" si="77"/>
        <v>4.3317974882260595</v>
      </c>
      <c r="K714" s="140">
        <f t="shared" si="73"/>
        <v>2.497664475700323E-2</v>
      </c>
      <c r="L714" s="108"/>
    </row>
    <row r="715" spans="1:12" x14ac:dyDescent="0.2">
      <c r="A715">
        <f t="shared" si="74"/>
        <v>2049</v>
      </c>
      <c r="B715">
        <f t="shared" si="75"/>
        <v>6</v>
      </c>
      <c r="C715" s="270">
        <v>552.69299999999998</v>
      </c>
      <c r="D715" s="132">
        <f t="shared" si="78"/>
        <v>4.3382496075353219</v>
      </c>
      <c r="E715" s="140">
        <f t="shared" si="79"/>
        <v>2.4961380330951632E-2</v>
      </c>
      <c r="F715" s="107"/>
      <c r="G715" s="107"/>
      <c r="H715" s="107"/>
      <c r="I715" s="227">
        <f t="shared" si="76"/>
        <v>552.69299999999998</v>
      </c>
      <c r="J715" s="252">
        <f t="shared" si="77"/>
        <v>4.3382496075353219</v>
      </c>
      <c r="K715" s="140">
        <f t="shared" si="73"/>
        <v>2.4961380330951632E-2</v>
      </c>
      <c r="L715" s="108"/>
    </row>
    <row r="716" spans="1:12" x14ac:dyDescent="0.2">
      <c r="A716">
        <f t="shared" si="74"/>
        <v>2049</v>
      </c>
      <c r="B716">
        <f t="shared" si="75"/>
        <v>7</v>
      </c>
      <c r="C716" s="270">
        <v>553.202</v>
      </c>
      <c r="D716" s="132">
        <f t="shared" si="78"/>
        <v>4.3422448979591834</v>
      </c>
      <c r="E716" s="140">
        <f t="shared" si="79"/>
        <v>2.4943537524618309E-2</v>
      </c>
      <c r="F716" s="107"/>
      <c r="G716" s="107"/>
      <c r="H716" s="107"/>
      <c r="I716" s="227">
        <f t="shared" si="76"/>
        <v>553.202</v>
      </c>
      <c r="J716" s="252">
        <f t="shared" si="77"/>
        <v>4.3422448979591834</v>
      </c>
      <c r="K716" s="140">
        <f t="shared" si="73"/>
        <v>2.4943537524618309E-2</v>
      </c>
      <c r="L716" s="108"/>
    </row>
    <row r="717" spans="1:12" x14ac:dyDescent="0.2">
      <c r="A717">
        <f t="shared" si="74"/>
        <v>2049</v>
      </c>
      <c r="B717">
        <f t="shared" si="75"/>
        <v>8</v>
      </c>
      <c r="C717" s="270">
        <v>554.34699999999998</v>
      </c>
      <c r="D717" s="132">
        <f t="shared" si="78"/>
        <v>4.3512323390894814</v>
      </c>
      <c r="E717" s="140">
        <f t="shared" si="79"/>
        <v>2.4924842752178877E-2</v>
      </c>
      <c r="F717" s="107"/>
      <c r="G717" s="107"/>
      <c r="H717" s="107"/>
      <c r="I717" s="227">
        <f t="shared" si="76"/>
        <v>554.34699999999998</v>
      </c>
      <c r="J717" s="252">
        <f t="shared" si="77"/>
        <v>4.3512323390894814</v>
      </c>
      <c r="K717" s="140">
        <f t="shared" si="73"/>
        <v>2.4924842752178877E-2</v>
      </c>
      <c r="L717" s="108"/>
    </row>
    <row r="718" spans="1:12" x14ac:dyDescent="0.2">
      <c r="A718">
        <f t="shared" si="74"/>
        <v>2049</v>
      </c>
      <c r="B718">
        <f t="shared" si="75"/>
        <v>9</v>
      </c>
      <c r="C718" s="270">
        <v>555.78399999999999</v>
      </c>
      <c r="D718" s="132">
        <f t="shared" si="78"/>
        <v>4.3625117739403452</v>
      </c>
      <c r="E718" s="140">
        <f t="shared" si="79"/>
        <v>2.4909824517404422E-2</v>
      </c>
      <c r="F718" s="107"/>
      <c r="G718" s="107"/>
      <c r="H718" s="107"/>
      <c r="I718" s="227">
        <f t="shared" si="76"/>
        <v>555.78399999999999</v>
      </c>
      <c r="J718" s="252">
        <f t="shared" si="77"/>
        <v>4.3625117739403452</v>
      </c>
      <c r="K718" s="140">
        <f t="shared" ref="K718:K733" si="80">I718/I706-1</f>
        <v>2.4909824517404422E-2</v>
      </c>
      <c r="L718" s="108"/>
    </row>
    <row r="719" spans="1:12" x14ac:dyDescent="0.2">
      <c r="A719">
        <f t="shared" si="74"/>
        <v>2049</v>
      </c>
      <c r="B719">
        <f t="shared" si="75"/>
        <v>10</v>
      </c>
      <c r="C719" s="270">
        <v>556.60199999999998</v>
      </c>
      <c r="D719" s="132">
        <f t="shared" si="78"/>
        <v>4.3689324960753524</v>
      </c>
      <c r="E719" s="140">
        <f t="shared" si="79"/>
        <v>2.4898725786256071E-2</v>
      </c>
      <c r="F719" s="107"/>
      <c r="G719" s="107"/>
      <c r="H719" s="107"/>
      <c r="I719" s="227">
        <f t="shared" si="76"/>
        <v>556.60199999999998</v>
      </c>
      <c r="J719" s="252">
        <f t="shared" si="77"/>
        <v>4.3689324960753524</v>
      </c>
      <c r="K719" s="140">
        <f t="shared" si="80"/>
        <v>2.4898725786256071E-2</v>
      </c>
      <c r="L719" s="108"/>
    </row>
    <row r="720" spans="1:12" x14ac:dyDescent="0.2">
      <c r="A720">
        <f t="shared" si="74"/>
        <v>2049</v>
      </c>
      <c r="B720">
        <f t="shared" si="75"/>
        <v>11</v>
      </c>
      <c r="C720" s="270">
        <v>557.10799999999995</v>
      </c>
      <c r="D720" s="132">
        <f t="shared" si="78"/>
        <v>4.3729042386185233</v>
      </c>
      <c r="E720" s="140">
        <f t="shared" si="79"/>
        <v>2.4886861179586939E-2</v>
      </c>
      <c r="F720" s="107"/>
      <c r="G720" s="107"/>
      <c r="H720" s="107"/>
      <c r="I720" s="227">
        <f t="shared" si="76"/>
        <v>557.10799999999995</v>
      </c>
      <c r="J720" s="252">
        <f t="shared" si="77"/>
        <v>4.3729042386185233</v>
      </c>
      <c r="K720" s="140">
        <f t="shared" si="80"/>
        <v>2.4886861179586939E-2</v>
      </c>
      <c r="L720" s="108"/>
    </row>
    <row r="721" spans="1:12" x14ac:dyDescent="0.2">
      <c r="A721">
        <f t="shared" si="74"/>
        <v>2049</v>
      </c>
      <c r="B721">
        <f t="shared" si="75"/>
        <v>12</v>
      </c>
      <c r="C721" s="270">
        <v>556.35900000000004</v>
      </c>
      <c r="D721" s="132">
        <f t="shared" si="78"/>
        <v>4.3670251177394039</v>
      </c>
      <c r="E721" s="213">
        <f t="shared" si="79"/>
        <v>2.4873999734736252E-2</v>
      </c>
      <c r="F721" s="107"/>
      <c r="G721" s="107"/>
      <c r="H721" s="107"/>
      <c r="I721" s="227">
        <f t="shared" si="76"/>
        <v>556.35900000000004</v>
      </c>
      <c r="J721" s="252">
        <f t="shared" si="77"/>
        <v>4.3670251177394039</v>
      </c>
      <c r="K721" s="140">
        <f t="shared" si="80"/>
        <v>2.4873999734736252E-2</v>
      </c>
      <c r="L721" s="108"/>
    </row>
    <row r="722" spans="1:12" x14ac:dyDescent="0.2">
      <c r="A722">
        <f t="shared" ref="A722:A769" si="81">A710+1</f>
        <v>2050</v>
      </c>
      <c r="B722">
        <f t="shared" ref="B722:B769" si="82">B710</f>
        <v>1</v>
      </c>
      <c r="C722" s="270">
        <v>557.84</v>
      </c>
      <c r="D722" s="132">
        <f t="shared" ref="D722:D757" si="83">C722/$C$2</f>
        <v>4.3786499215070647</v>
      </c>
      <c r="E722" s="213">
        <f t="shared" ref="E722:E757" si="84">C722/C710-1</f>
        <v>2.4859041463580533E-2</v>
      </c>
      <c r="F722" s="107"/>
      <c r="G722" s="107"/>
      <c r="H722" s="107"/>
      <c r="I722" s="227">
        <f t="shared" si="76"/>
        <v>557.84</v>
      </c>
      <c r="J722" s="252">
        <f t="shared" si="77"/>
        <v>4.3786499215070647</v>
      </c>
      <c r="K722" s="140">
        <f t="shared" si="80"/>
        <v>2.4859041463580533E-2</v>
      </c>
      <c r="L722" s="108"/>
    </row>
    <row r="723" spans="1:12" x14ac:dyDescent="0.2">
      <c r="A723">
        <f t="shared" si="81"/>
        <v>2050</v>
      </c>
      <c r="B723">
        <f t="shared" si="82"/>
        <v>2</v>
      </c>
      <c r="C723" s="270">
        <v>560.20899999999995</v>
      </c>
      <c r="D723" s="132">
        <f t="shared" si="83"/>
        <v>4.3972448979591832</v>
      </c>
      <c r="E723" s="213">
        <f t="shared" si="84"/>
        <v>2.4845050015732673E-2</v>
      </c>
      <c r="F723" s="107"/>
      <c r="G723" s="107"/>
      <c r="H723" s="107"/>
      <c r="I723" s="227">
        <f t="shared" si="76"/>
        <v>560.20899999999995</v>
      </c>
      <c r="J723" s="252">
        <f t="shared" si="77"/>
        <v>4.3972448979591832</v>
      </c>
      <c r="K723" s="140">
        <f t="shared" si="80"/>
        <v>2.4845050015732673E-2</v>
      </c>
      <c r="L723" s="108"/>
    </row>
    <row r="724" spans="1:12" x14ac:dyDescent="0.2">
      <c r="A724">
        <f t="shared" si="81"/>
        <v>2050</v>
      </c>
      <c r="B724">
        <f t="shared" si="82"/>
        <v>3</v>
      </c>
      <c r="C724" s="270">
        <v>562.28599999999994</v>
      </c>
      <c r="D724" s="132">
        <f t="shared" si="83"/>
        <v>4.4135478806907376</v>
      </c>
      <c r="E724" s="213">
        <f t="shared" si="84"/>
        <v>2.4829449042490515E-2</v>
      </c>
      <c r="F724" s="107"/>
      <c r="G724" s="107"/>
      <c r="H724" s="107"/>
      <c r="I724" s="227">
        <f t="shared" si="76"/>
        <v>562.28599999999994</v>
      </c>
      <c r="J724" s="252">
        <f t="shared" si="77"/>
        <v>4.4135478806907376</v>
      </c>
      <c r="K724" s="140">
        <f t="shared" si="80"/>
        <v>2.4829449042490515E-2</v>
      </c>
      <c r="L724" s="108"/>
    </row>
    <row r="725" spans="1:12" x14ac:dyDescent="0.2">
      <c r="A725">
        <f t="shared" si="81"/>
        <v>2050</v>
      </c>
      <c r="B725">
        <f t="shared" si="82"/>
        <v>4</v>
      </c>
      <c r="C725" s="270">
        <v>564.72400000000005</v>
      </c>
      <c r="D725" s="132">
        <f t="shared" si="83"/>
        <v>4.4326844583987439</v>
      </c>
      <c r="E725" s="213">
        <f t="shared" si="84"/>
        <v>2.4816304902105069E-2</v>
      </c>
      <c r="F725" s="107"/>
      <c r="G725" s="107"/>
      <c r="H725" s="107"/>
      <c r="I725" s="227">
        <f t="shared" si="76"/>
        <v>564.72400000000005</v>
      </c>
      <c r="J725" s="252">
        <f t="shared" si="77"/>
        <v>4.4326844583987439</v>
      </c>
      <c r="K725" s="140">
        <f t="shared" si="80"/>
        <v>2.4816304902105069E-2</v>
      </c>
      <c r="L725" s="108"/>
    </row>
    <row r="726" spans="1:12" x14ac:dyDescent="0.2">
      <c r="A726">
        <f t="shared" si="81"/>
        <v>2050</v>
      </c>
      <c r="B726">
        <f t="shared" si="82"/>
        <v>5</v>
      </c>
      <c r="C726" s="270">
        <v>565.55899999999997</v>
      </c>
      <c r="D726" s="132">
        <f t="shared" si="83"/>
        <v>4.4392386185243327</v>
      </c>
      <c r="E726" s="213">
        <f t="shared" si="84"/>
        <v>2.4802897778647415E-2</v>
      </c>
      <c r="F726" s="107"/>
      <c r="G726" s="107"/>
      <c r="H726" s="107"/>
      <c r="I726" s="227">
        <f t="shared" si="76"/>
        <v>565.55899999999997</v>
      </c>
      <c r="J726" s="252">
        <f t="shared" si="77"/>
        <v>4.4392386185243327</v>
      </c>
      <c r="K726" s="140">
        <f t="shared" si="80"/>
        <v>2.4802897778647415E-2</v>
      </c>
      <c r="L726" s="108"/>
    </row>
    <row r="727" spans="1:12" x14ac:dyDescent="0.2">
      <c r="A727">
        <f t="shared" si="81"/>
        <v>2050</v>
      </c>
      <c r="B727">
        <f t="shared" si="82"/>
        <v>6</v>
      </c>
      <c r="C727" s="270">
        <v>566.39499999999998</v>
      </c>
      <c r="D727" s="132">
        <f t="shared" si="83"/>
        <v>4.445800627943485</v>
      </c>
      <c r="E727" s="213">
        <f t="shared" si="84"/>
        <v>2.479133985775106E-2</v>
      </c>
      <c r="F727" s="107"/>
      <c r="G727" s="107"/>
      <c r="H727" s="107"/>
      <c r="I727" s="227">
        <f t="shared" si="76"/>
        <v>566.39499999999998</v>
      </c>
      <c r="J727" s="252">
        <f t="shared" si="77"/>
        <v>4.445800627943485</v>
      </c>
      <c r="K727" s="140">
        <f t="shared" si="80"/>
        <v>2.479133985775106E-2</v>
      </c>
      <c r="L727" s="108"/>
    </row>
    <row r="728" spans="1:12" x14ac:dyDescent="0.2">
      <c r="A728">
        <f t="shared" si="81"/>
        <v>2050</v>
      </c>
      <c r="B728">
        <f t="shared" si="82"/>
        <v>7</v>
      </c>
      <c r="C728" s="270">
        <v>566.91</v>
      </c>
      <c r="D728" s="132">
        <f t="shared" si="83"/>
        <v>4.449843014128728</v>
      </c>
      <c r="E728" s="213">
        <f t="shared" si="84"/>
        <v>2.4779375345714616E-2</v>
      </c>
      <c r="F728" s="107"/>
      <c r="G728" s="107"/>
      <c r="H728" s="107"/>
      <c r="I728" s="227">
        <f t="shared" si="76"/>
        <v>566.91</v>
      </c>
      <c r="J728" s="252">
        <f t="shared" si="77"/>
        <v>4.449843014128728</v>
      </c>
      <c r="K728" s="140">
        <f t="shared" si="80"/>
        <v>2.4779375345714616E-2</v>
      </c>
      <c r="L728" s="108"/>
    </row>
    <row r="729" spans="1:12" x14ac:dyDescent="0.2">
      <c r="A729">
        <f t="shared" si="81"/>
        <v>2050</v>
      </c>
      <c r="B729">
        <f t="shared" si="82"/>
        <v>8</v>
      </c>
      <c r="C729" s="270">
        <v>568.077</v>
      </c>
      <c r="D729" s="132">
        <f t="shared" si="83"/>
        <v>4.4590031397174252</v>
      </c>
      <c r="E729" s="213">
        <f t="shared" si="84"/>
        <v>2.4767880046252744E-2</v>
      </c>
      <c r="F729" s="107"/>
      <c r="G729" s="107"/>
      <c r="H729" s="107"/>
      <c r="I729" s="227">
        <f t="shared" si="76"/>
        <v>568.077</v>
      </c>
      <c r="J729" s="252">
        <f t="shared" si="77"/>
        <v>4.4590031397174252</v>
      </c>
      <c r="K729" s="140">
        <f t="shared" si="80"/>
        <v>2.4767880046252744E-2</v>
      </c>
      <c r="L729" s="108"/>
    </row>
    <row r="730" spans="1:12" x14ac:dyDescent="0.2">
      <c r="A730">
        <f t="shared" si="81"/>
        <v>2050</v>
      </c>
      <c r="B730">
        <f t="shared" si="82"/>
        <v>9</v>
      </c>
      <c r="C730" s="270">
        <v>569.54200000000003</v>
      </c>
      <c r="D730" s="132">
        <f t="shared" si="83"/>
        <v>4.4705023547880689</v>
      </c>
      <c r="E730" s="213">
        <f t="shared" si="84"/>
        <v>2.4754221064298365E-2</v>
      </c>
      <c r="F730" s="107"/>
      <c r="G730" s="107"/>
      <c r="H730" s="107"/>
      <c r="I730" s="227">
        <f t="shared" si="76"/>
        <v>569.54200000000003</v>
      </c>
      <c r="J730" s="252">
        <f t="shared" si="77"/>
        <v>4.4705023547880689</v>
      </c>
      <c r="K730" s="140">
        <f t="shared" si="80"/>
        <v>2.4754221064298365E-2</v>
      </c>
      <c r="L730" s="108"/>
    </row>
    <row r="731" spans="1:12" x14ac:dyDescent="0.2">
      <c r="A731">
        <f t="shared" si="81"/>
        <v>2050</v>
      </c>
      <c r="B731">
        <f t="shared" si="82"/>
        <v>10</v>
      </c>
      <c r="C731" s="270">
        <v>570.37199999999996</v>
      </c>
      <c r="D731" s="132">
        <f t="shared" si="83"/>
        <v>4.4770172684458389</v>
      </c>
      <c r="E731" s="213">
        <f t="shared" si="84"/>
        <v>2.4739400864531635E-2</v>
      </c>
      <c r="F731" s="107"/>
      <c r="G731" s="107"/>
      <c r="H731" s="107"/>
      <c r="I731" s="227">
        <f t="shared" si="76"/>
        <v>570.37199999999996</v>
      </c>
      <c r="J731" s="252">
        <f t="shared" si="77"/>
        <v>4.4770172684458389</v>
      </c>
      <c r="K731" s="140">
        <f t="shared" si="80"/>
        <v>2.4739400864531635E-2</v>
      </c>
      <c r="L731" s="108"/>
    </row>
    <row r="732" spans="1:12" x14ac:dyDescent="0.2">
      <c r="A732">
        <f t="shared" si="81"/>
        <v>2050</v>
      </c>
      <c r="B732">
        <f t="shared" si="82"/>
        <v>11</v>
      </c>
      <c r="C732" s="270">
        <v>570.88199999999995</v>
      </c>
      <c r="D732" s="132">
        <f t="shared" si="83"/>
        <v>4.481020408163265</v>
      </c>
      <c r="E732" s="213">
        <f t="shared" si="84"/>
        <v>2.4724110944376987E-2</v>
      </c>
      <c r="F732" s="107"/>
      <c r="G732" s="107"/>
      <c r="H732" s="107"/>
      <c r="I732" s="227">
        <f t="shared" si="76"/>
        <v>570.88199999999995</v>
      </c>
      <c r="J732" s="252">
        <f t="shared" si="77"/>
        <v>4.481020408163265</v>
      </c>
      <c r="K732" s="140">
        <f t="shared" si="80"/>
        <v>2.4724110944376987E-2</v>
      </c>
      <c r="L732" s="108"/>
    </row>
    <row r="733" spans="1:12" x14ac:dyDescent="0.2">
      <c r="A733">
        <f t="shared" si="81"/>
        <v>2050</v>
      </c>
      <c r="B733">
        <f t="shared" si="82"/>
        <v>12</v>
      </c>
      <c r="C733" s="270">
        <v>570.10599999999999</v>
      </c>
      <c r="D733" s="132">
        <f t="shared" si="83"/>
        <v>4.4749293563579275</v>
      </c>
      <c r="E733" s="213">
        <f t="shared" si="84"/>
        <v>2.4708866037935762E-2</v>
      </c>
      <c r="F733" s="107"/>
      <c r="G733" s="107"/>
      <c r="H733" s="107"/>
      <c r="I733" s="227">
        <f t="shared" si="76"/>
        <v>570.10599999999999</v>
      </c>
      <c r="J733" s="252">
        <f>I733/$I$2</f>
        <v>4.4749293563579275</v>
      </c>
      <c r="K733" s="140">
        <f t="shared" si="80"/>
        <v>2.4708866037935762E-2</v>
      </c>
      <c r="L733" s="108"/>
    </row>
    <row r="734" spans="1:12" x14ac:dyDescent="0.2">
      <c r="A734">
        <f t="shared" si="81"/>
        <v>2051</v>
      </c>
      <c r="B734">
        <f t="shared" si="82"/>
        <v>1</v>
      </c>
      <c r="C734" s="270">
        <v>571.61599999999999</v>
      </c>
      <c r="D734" s="132">
        <f t="shared" si="83"/>
        <v>4.4867817896389326</v>
      </c>
      <c r="E734" s="213">
        <f t="shared" si="84"/>
        <v>2.4695253119173977E-2</v>
      </c>
      <c r="F734" s="107"/>
      <c r="G734" s="107"/>
      <c r="H734" s="107"/>
      <c r="I734" s="227">
        <f t="shared" ref="I734:I754" si="85">C734</f>
        <v>571.61599999999999</v>
      </c>
      <c r="J734" s="252">
        <f t="shared" ref="J734:J754" si="86">I734/$I$2</f>
        <v>4.4867817896389326</v>
      </c>
      <c r="K734" s="140">
        <f t="shared" ref="K734:K754" si="87">I734/I722-1</f>
        <v>2.4695253119173977E-2</v>
      </c>
      <c r="L734" s="108"/>
    </row>
    <row r="735" spans="1:12" x14ac:dyDescent="0.2">
      <c r="A735">
        <f t="shared" si="81"/>
        <v>2051</v>
      </c>
      <c r="B735">
        <f t="shared" si="82"/>
        <v>2</v>
      </c>
      <c r="C735" s="270">
        <v>574.03599999999994</v>
      </c>
      <c r="D735" s="132">
        <f t="shared" si="83"/>
        <v>4.5057770800627939</v>
      </c>
      <c r="E735" s="213">
        <f t="shared" si="84"/>
        <v>2.4681859805893769E-2</v>
      </c>
      <c r="F735" s="107"/>
      <c r="G735" s="107"/>
      <c r="H735" s="107"/>
      <c r="I735" s="227">
        <f t="shared" si="85"/>
        <v>574.03599999999994</v>
      </c>
      <c r="J735" s="252">
        <f t="shared" si="86"/>
        <v>4.5057770800627939</v>
      </c>
      <c r="K735" s="140">
        <f t="shared" si="87"/>
        <v>2.4681859805893769E-2</v>
      </c>
      <c r="L735" s="108"/>
    </row>
    <row r="736" spans="1:12" x14ac:dyDescent="0.2">
      <c r="A736">
        <f t="shared" si="81"/>
        <v>2051</v>
      </c>
      <c r="B736">
        <f t="shared" si="82"/>
        <v>3</v>
      </c>
      <c r="C736" s="270">
        <v>576.15599999999995</v>
      </c>
      <c r="D736" s="132">
        <f t="shared" si="83"/>
        <v>4.5224175824175816</v>
      </c>
      <c r="E736" s="213">
        <f t="shared" si="84"/>
        <v>2.466716226262089E-2</v>
      </c>
      <c r="F736" s="107"/>
      <c r="G736" s="107"/>
      <c r="H736" s="107"/>
      <c r="I736" s="227">
        <f t="shared" si="85"/>
        <v>576.15599999999995</v>
      </c>
      <c r="J736" s="252">
        <f t="shared" si="86"/>
        <v>4.5224175824175816</v>
      </c>
      <c r="K736" s="140">
        <f t="shared" si="87"/>
        <v>2.466716226262089E-2</v>
      </c>
      <c r="L736" s="108"/>
    </row>
    <row r="737" spans="1:12" x14ac:dyDescent="0.2">
      <c r="A737">
        <f t="shared" si="81"/>
        <v>2051</v>
      </c>
      <c r="B737">
        <f t="shared" si="82"/>
        <v>4</v>
      </c>
      <c r="C737" s="270">
        <v>578.64599999999996</v>
      </c>
      <c r="D737" s="132">
        <f t="shared" si="83"/>
        <v>4.5419623233908943</v>
      </c>
      <c r="E737" s="213">
        <f t="shared" si="84"/>
        <v>2.465275072424733E-2</v>
      </c>
      <c r="F737" s="107"/>
      <c r="G737" s="107"/>
      <c r="H737" s="107"/>
      <c r="I737" s="227">
        <f t="shared" si="85"/>
        <v>578.64599999999996</v>
      </c>
      <c r="J737" s="252">
        <f t="shared" si="86"/>
        <v>4.5419623233908943</v>
      </c>
      <c r="K737" s="140">
        <f t="shared" si="87"/>
        <v>2.465275072424733E-2</v>
      </c>
      <c r="L737" s="108"/>
    </row>
    <row r="738" spans="1:12" x14ac:dyDescent="0.2">
      <c r="A738">
        <f t="shared" si="81"/>
        <v>2051</v>
      </c>
      <c r="B738">
        <f t="shared" si="82"/>
        <v>5</v>
      </c>
      <c r="C738" s="270">
        <v>579.49400000000003</v>
      </c>
      <c r="D738" s="132">
        <f t="shared" si="83"/>
        <v>4.5486185243328103</v>
      </c>
      <c r="E738" s="213">
        <f t="shared" si="84"/>
        <v>2.4639339131726334E-2</v>
      </c>
      <c r="F738" s="107"/>
      <c r="G738" s="107"/>
      <c r="H738" s="107"/>
      <c r="I738" s="227">
        <f t="shared" si="85"/>
        <v>579.49400000000003</v>
      </c>
      <c r="J738" s="252">
        <f t="shared" si="86"/>
        <v>4.5486185243328103</v>
      </c>
      <c r="K738" s="140">
        <f t="shared" si="87"/>
        <v>2.4639339131726334E-2</v>
      </c>
      <c r="L738" s="108"/>
    </row>
    <row r="739" spans="1:12" x14ac:dyDescent="0.2">
      <c r="A739">
        <f t="shared" si="81"/>
        <v>2051</v>
      </c>
      <c r="B739">
        <f t="shared" si="82"/>
        <v>6</v>
      </c>
      <c r="C739" s="270">
        <v>580.34100000000001</v>
      </c>
      <c r="D739" s="132">
        <f t="shared" si="83"/>
        <v>4.5552668759811619</v>
      </c>
      <c r="E739" s="213">
        <f t="shared" si="84"/>
        <v>2.462239249993381E-2</v>
      </c>
      <c r="F739" s="107"/>
      <c r="G739" s="107"/>
      <c r="H739" s="107"/>
      <c r="I739" s="227">
        <f t="shared" si="85"/>
        <v>580.34100000000001</v>
      </c>
      <c r="J739" s="252">
        <f t="shared" si="86"/>
        <v>4.5552668759811619</v>
      </c>
      <c r="K739" s="140">
        <f t="shared" si="87"/>
        <v>2.462239249993381E-2</v>
      </c>
      <c r="L739" s="108"/>
    </row>
    <row r="740" spans="1:12" x14ac:dyDescent="0.2">
      <c r="A740">
        <f t="shared" si="81"/>
        <v>2051</v>
      </c>
      <c r="B740">
        <f t="shared" si="82"/>
        <v>7</v>
      </c>
      <c r="C740" s="270">
        <v>580.86</v>
      </c>
      <c r="D740" s="132">
        <f t="shared" si="83"/>
        <v>4.5593406593406591</v>
      </c>
      <c r="E740" s="213">
        <f t="shared" si="84"/>
        <v>2.4607080488966648E-2</v>
      </c>
      <c r="F740" s="107"/>
      <c r="G740" s="107"/>
      <c r="H740" s="107"/>
      <c r="I740" s="227">
        <f t="shared" si="85"/>
        <v>580.86</v>
      </c>
      <c r="J740" s="252">
        <f t="shared" si="86"/>
        <v>4.5593406593406591</v>
      </c>
      <c r="K740" s="140">
        <f t="shared" si="87"/>
        <v>2.4607080488966648E-2</v>
      </c>
      <c r="L740" s="108"/>
    </row>
    <row r="741" spans="1:12" x14ac:dyDescent="0.2">
      <c r="A741">
        <f t="shared" si="81"/>
        <v>2051</v>
      </c>
      <c r="B741">
        <f t="shared" si="82"/>
        <v>8</v>
      </c>
      <c r="C741" s="270">
        <v>582.04700000000003</v>
      </c>
      <c r="D741" s="132">
        <f t="shared" si="83"/>
        <v>4.5686577708006277</v>
      </c>
      <c r="E741" s="213">
        <f t="shared" si="84"/>
        <v>2.4591736683583498E-2</v>
      </c>
      <c r="F741" s="107"/>
      <c r="G741" s="107"/>
      <c r="H741" s="107"/>
      <c r="I741" s="227">
        <f t="shared" si="85"/>
        <v>582.04700000000003</v>
      </c>
      <c r="J741" s="252">
        <f t="shared" si="86"/>
        <v>4.5686577708006277</v>
      </c>
      <c r="K741" s="140">
        <f t="shared" si="87"/>
        <v>2.4591736683583498E-2</v>
      </c>
      <c r="L741" s="108"/>
    </row>
    <row r="742" spans="1:12" x14ac:dyDescent="0.2">
      <c r="A742">
        <f t="shared" si="81"/>
        <v>2051</v>
      </c>
      <c r="B742">
        <f t="shared" si="82"/>
        <v>9</v>
      </c>
      <c r="C742" s="270">
        <v>583.54100000000005</v>
      </c>
      <c r="D742" s="132">
        <f t="shared" si="83"/>
        <v>4.5803846153846157</v>
      </c>
      <c r="E742" s="213">
        <f t="shared" si="84"/>
        <v>2.4579398885420156E-2</v>
      </c>
      <c r="F742" s="107"/>
      <c r="G742" s="107"/>
      <c r="H742" s="107"/>
      <c r="I742" s="227">
        <f t="shared" si="85"/>
        <v>583.54100000000005</v>
      </c>
      <c r="J742" s="252">
        <f t="shared" si="86"/>
        <v>4.5803846153846157</v>
      </c>
      <c r="K742" s="140">
        <f t="shared" si="87"/>
        <v>2.4579398885420156E-2</v>
      </c>
      <c r="L742" s="108"/>
    </row>
    <row r="743" spans="1:12" x14ac:dyDescent="0.2">
      <c r="A743">
        <f t="shared" si="81"/>
        <v>2051</v>
      </c>
      <c r="B743">
        <f t="shared" si="82"/>
        <v>10</v>
      </c>
      <c r="C743" s="270">
        <v>584.38300000000004</v>
      </c>
      <c r="D743" s="132">
        <f t="shared" si="83"/>
        <v>4.5869937205651494</v>
      </c>
      <c r="E743" s="213">
        <f t="shared" si="84"/>
        <v>2.4564670074968653E-2</v>
      </c>
      <c r="F743" s="107"/>
      <c r="G743" s="107"/>
      <c r="H743" s="107"/>
      <c r="I743" s="227">
        <f t="shared" si="85"/>
        <v>584.38300000000004</v>
      </c>
      <c r="J743" s="252">
        <f t="shared" si="86"/>
        <v>4.5869937205651494</v>
      </c>
      <c r="K743" s="140">
        <f t="shared" si="87"/>
        <v>2.4564670074968653E-2</v>
      </c>
      <c r="L743" s="108"/>
    </row>
    <row r="744" spans="1:12" x14ac:dyDescent="0.2">
      <c r="A744">
        <f t="shared" si="81"/>
        <v>2051</v>
      </c>
      <c r="B744">
        <f t="shared" si="82"/>
        <v>11</v>
      </c>
      <c r="C744" s="270">
        <v>584.89599999999996</v>
      </c>
      <c r="D744" s="132">
        <f t="shared" si="83"/>
        <v>4.5910204081632644</v>
      </c>
      <c r="E744" s="213">
        <f t="shared" si="84"/>
        <v>2.4547980143006853E-2</v>
      </c>
      <c r="F744" s="107"/>
      <c r="G744" s="107"/>
      <c r="H744" s="107"/>
      <c r="I744" s="227">
        <f t="shared" si="85"/>
        <v>584.89599999999996</v>
      </c>
      <c r="J744" s="252">
        <f t="shared" si="86"/>
        <v>4.5910204081632644</v>
      </c>
      <c r="K744" s="140">
        <f t="shared" si="87"/>
        <v>2.4547980143006853E-2</v>
      </c>
      <c r="L744" s="108"/>
    </row>
    <row r="745" spans="1:12" x14ac:dyDescent="0.2">
      <c r="A745">
        <f t="shared" si="81"/>
        <v>2051</v>
      </c>
      <c r="B745">
        <f t="shared" si="82"/>
        <v>12</v>
      </c>
      <c r="C745" s="270">
        <v>584.08600000000001</v>
      </c>
      <c r="D745" s="132">
        <f t="shared" si="83"/>
        <v>4.5846624803767657</v>
      </c>
      <c r="E745" s="213">
        <f t="shared" si="84"/>
        <v>2.4521755603343909E-2</v>
      </c>
      <c r="F745" s="107"/>
      <c r="G745" s="107"/>
      <c r="H745" s="107"/>
      <c r="I745" s="227">
        <f t="shared" si="85"/>
        <v>584.08600000000001</v>
      </c>
      <c r="J745" s="252">
        <f t="shared" si="86"/>
        <v>4.5846624803767657</v>
      </c>
      <c r="K745" s="140">
        <f t="shared" si="87"/>
        <v>2.4521755603343909E-2</v>
      </c>
      <c r="L745" s="108"/>
    </row>
    <row r="746" spans="1:12" x14ac:dyDescent="0.2">
      <c r="A746">
        <f t="shared" si="81"/>
        <v>2052</v>
      </c>
      <c r="B746">
        <f t="shared" si="82"/>
        <v>1</v>
      </c>
      <c r="C746" s="270">
        <v>585.61500000000001</v>
      </c>
      <c r="D746" s="132">
        <f t="shared" si="83"/>
        <v>4.5966640502354785</v>
      </c>
      <c r="E746" s="213">
        <f t="shared" si="84"/>
        <v>2.4490217208755549E-2</v>
      </c>
      <c r="F746" s="107"/>
      <c r="G746" s="107"/>
      <c r="H746" s="107"/>
      <c r="I746" s="227">
        <f t="shared" si="85"/>
        <v>585.61500000000001</v>
      </c>
      <c r="J746" s="252">
        <f t="shared" si="86"/>
        <v>4.5966640502354785</v>
      </c>
      <c r="K746" s="140">
        <f t="shared" si="87"/>
        <v>2.4490217208755549E-2</v>
      </c>
      <c r="L746" s="108"/>
    </row>
    <row r="747" spans="1:12" x14ac:dyDescent="0.2">
      <c r="A747">
        <f t="shared" si="81"/>
        <v>2052</v>
      </c>
      <c r="B747">
        <f t="shared" si="82"/>
        <v>2</v>
      </c>
      <c r="C747" s="270">
        <v>588.09500000000003</v>
      </c>
      <c r="D747" s="132">
        <f t="shared" si="83"/>
        <v>4.6161302982731556</v>
      </c>
      <c r="E747" s="213">
        <f t="shared" si="84"/>
        <v>2.4491495306914635E-2</v>
      </c>
      <c r="F747" s="107"/>
      <c r="G747" s="107"/>
      <c r="H747" s="107"/>
      <c r="I747" s="227">
        <f t="shared" si="85"/>
        <v>588.09500000000003</v>
      </c>
      <c r="J747" s="252">
        <f t="shared" si="86"/>
        <v>4.6161302982731556</v>
      </c>
      <c r="K747" s="140">
        <f t="shared" si="87"/>
        <v>2.4491495306914635E-2</v>
      </c>
      <c r="L747" s="108"/>
    </row>
    <row r="748" spans="1:12" x14ac:dyDescent="0.2">
      <c r="A748">
        <f t="shared" si="81"/>
        <v>2052</v>
      </c>
      <c r="B748">
        <f t="shared" si="82"/>
        <v>3</v>
      </c>
      <c r="C748" s="270">
        <v>590.26900000000001</v>
      </c>
      <c r="D748" s="132">
        <f t="shared" si="83"/>
        <v>4.6331946624803768</v>
      </c>
      <c r="E748" s="213">
        <f t="shared" si="84"/>
        <v>2.4495102020980486E-2</v>
      </c>
      <c r="F748" s="107"/>
      <c r="G748" s="107"/>
      <c r="H748" s="107"/>
      <c r="I748" s="227">
        <f t="shared" si="85"/>
        <v>590.26900000000001</v>
      </c>
      <c r="J748" s="252">
        <f t="shared" si="86"/>
        <v>4.6331946624803768</v>
      </c>
      <c r="K748" s="140">
        <f t="shared" si="87"/>
        <v>2.4495102020980486E-2</v>
      </c>
      <c r="L748" s="108"/>
    </row>
    <row r="749" spans="1:12" x14ac:dyDescent="0.2">
      <c r="A749">
        <f t="shared" si="81"/>
        <v>2052</v>
      </c>
      <c r="B749">
        <f t="shared" si="82"/>
        <v>4</v>
      </c>
      <c r="C749" s="270">
        <v>592.80200000000002</v>
      </c>
      <c r="D749" s="132">
        <f t="shared" si="83"/>
        <v>4.6530769230769229</v>
      </c>
      <c r="E749" s="213">
        <f t="shared" si="84"/>
        <v>2.4464007355101458E-2</v>
      </c>
      <c r="F749" s="107"/>
      <c r="G749" s="107"/>
      <c r="H749" s="107"/>
      <c r="I749" s="227">
        <f t="shared" si="85"/>
        <v>592.80200000000002</v>
      </c>
      <c r="J749" s="252">
        <f t="shared" si="86"/>
        <v>4.6530769230769229</v>
      </c>
      <c r="K749" s="140">
        <f t="shared" si="87"/>
        <v>2.4464007355101458E-2</v>
      </c>
      <c r="L749" s="108"/>
    </row>
    <row r="750" spans="1:12" x14ac:dyDescent="0.2">
      <c r="A750">
        <f t="shared" si="81"/>
        <v>2052</v>
      </c>
      <c r="B750">
        <f t="shared" si="82"/>
        <v>5</v>
      </c>
      <c r="C750" s="270">
        <v>593.65499999999997</v>
      </c>
      <c r="D750" s="132">
        <f t="shared" si="83"/>
        <v>4.6597723704866558</v>
      </c>
      <c r="E750" s="213">
        <f t="shared" si="84"/>
        <v>2.4436836274404738E-2</v>
      </c>
      <c r="F750" s="107"/>
      <c r="G750" s="107"/>
      <c r="H750" s="107"/>
      <c r="I750" s="227">
        <f t="shared" si="85"/>
        <v>593.65499999999997</v>
      </c>
      <c r="J750" s="252">
        <f t="shared" si="86"/>
        <v>4.6597723704866558</v>
      </c>
      <c r="K750" s="140">
        <f t="shared" si="87"/>
        <v>2.4436836274404738E-2</v>
      </c>
      <c r="L750" s="108"/>
    </row>
    <row r="751" spans="1:12" x14ac:dyDescent="0.2">
      <c r="A751">
        <f t="shared" si="81"/>
        <v>2052</v>
      </c>
      <c r="B751">
        <f t="shared" si="82"/>
        <v>6</v>
      </c>
      <c r="C751" s="270">
        <v>594.51099999999997</v>
      </c>
      <c r="D751" s="132">
        <f t="shared" si="83"/>
        <v>4.6664913657770795</v>
      </c>
      <c r="E751" s="213">
        <f t="shared" si="84"/>
        <v>2.4416679159321886E-2</v>
      </c>
      <c r="F751" s="107"/>
      <c r="G751" s="107"/>
      <c r="H751" s="107"/>
      <c r="I751" s="227">
        <f t="shared" si="85"/>
        <v>594.51099999999997</v>
      </c>
      <c r="J751" s="252">
        <f t="shared" si="86"/>
        <v>4.6664913657770795</v>
      </c>
      <c r="K751" s="140">
        <f t="shared" si="87"/>
        <v>2.4416679159321886E-2</v>
      </c>
      <c r="L751" s="108"/>
    </row>
    <row r="752" spans="1:12" x14ac:dyDescent="0.2">
      <c r="A752">
        <f t="shared" si="81"/>
        <v>2052</v>
      </c>
      <c r="B752">
        <f t="shared" si="82"/>
        <v>7</v>
      </c>
      <c r="C752" s="270">
        <v>595.03300000000002</v>
      </c>
      <c r="D752" s="132">
        <f t="shared" si="83"/>
        <v>4.6705886970172683</v>
      </c>
      <c r="E752" s="213">
        <f t="shared" si="84"/>
        <v>2.4400027545363745E-2</v>
      </c>
      <c r="F752" s="107"/>
      <c r="G752" s="107"/>
      <c r="H752" s="107"/>
      <c r="I752" s="227">
        <f t="shared" si="85"/>
        <v>595.03300000000002</v>
      </c>
      <c r="J752" s="252">
        <f t="shared" si="86"/>
        <v>4.6705886970172683</v>
      </c>
      <c r="K752" s="140">
        <f t="shared" si="87"/>
        <v>2.4400027545363745E-2</v>
      </c>
      <c r="L752" s="108"/>
    </row>
    <row r="753" spans="1:13" x14ac:dyDescent="0.2">
      <c r="A753">
        <f t="shared" si="81"/>
        <v>2052</v>
      </c>
      <c r="B753">
        <f t="shared" si="82"/>
        <v>8</v>
      </c>
      <c r="C753" s="270">
        <v>596.23900000000003</v>
      </c>
      <c r="D753" s="132">
        <f t="shared" si="83"/>
        <v>4.6800549450549447</v>
      </c>
      <c r="E753" s="213">
        <f t="shared" si="84"/>
        <v>2.4382910658417689E-2</v>
      </c>
      <c r="F753" s="107"/>
      <c r="G753" s="107"/>
      <c r="H753" s="107"/>
      <c r="I753" s="227">
        <f t="shared" si="85"/>
        <v>596.23900000000003</v>
      </c>
      <c r="J753" s="252">
        <f t="shared" si="86"/>
        <v>4.6800549450549447</v>
      </c>
      <c r="K753" s="140">
        <f t="shared" si="87"/>
        <v>2.4382910658417689E-2</v>
      </c>
      <c r="L753" s="108"/>
    </row>
    <row r="754" spans="1:13" x14ac:dyDescent="0.2">
      <c r="A754">
        <f t="shared" si="81"/>
        <v>2052</v>
      </c>
      <c r="B754">
        <f t="shared" si="82"/>
        <v>9</v>
      </c>
      <c r="C754" s="270">
        <v>597.75699999999995</v>
      </c>
      <c r="D754" s="132">
        <f t="shared" si="83"/>
        <v>4.6919701726844574</v>
      </c>
      <c r="E754" s="213">
        <f t="shared" si="84"/>
        <v>2.4361612980064562E-2</v>
      </c>
      <c r="F754" s="107"/>
      <c r="G754" s="107"/>
      <c r="H754" s="107"/>
      <c r="I754" s="227">
        <f t="shared" si="85"/>
        <v>597.75699999999995</v>
      </c>
      <c r="J754" s="252">
        <f t="shared" si="86"/>
        <v>4.6919701726844574</v>
      </c>
      <c r="K754" s="140">
        <f t="shared" si="87"/>
        <v>2.4361612980064562E-2</v>
      </c>
      <c r="L754" s="108"/>
    </row>
    <row r="755" spans="1:13" x14ac:dyDescent="0.2">
      <c r="A755">
        <f t="shared" si="81"/>
        <v>2052</v>
      </c>
      <c r="B755">
        <f t="shared" si="82"/>
        <v>10</v>
      </c>
      <c r="C755" s="270">
        <v>598.60699999999997</v>
      </c>
      <c r="D755" s="132">
        <f t="shared" si="83"/>
        <v>4.6986420722135005</v>
      </c>
      <c r="E755" s="213">
        <f t="shared" si="84"/>
        <v>2.4340201545903772E-2</v>
      </c>
      <c r="F755" s="107"/>
      <c r="G755" s="107"/>
      <c r="H755" s="107"/>
      <c r="I755" s="227">
        <f t="shared" ref="I755:I769" si="88">C755</f>
        <v>598.60699999999997</v>
      </c>
      <c r="J755" s="252">
        <f t="shared" ref="J755:J769" si="89">I755/$I$2</f>
        <v>4.6986420722135005</v>
      </c>
      <c r="K755" s="140">
        <f t="shared" ref="K755:K769" si="90">I755/I743-1</f>
        <v>2.4340201545903772E-2</v>
      </c>
      <c r="L755" s="108"/>
    </row>
    <row r="756" spans="1:13" x14ac:dyDescent="0.2">
      <c r="A756">
        <f t="shared" si="81"/>
        <v>2052</v>
      </c>
      <c r="B756">
        <f t="shared" si="82"/>
        <v>11</v>
      </c>
      <c r="C756" s="270">
        <v>599.12099999999998</v>
      </c>
      <c r="D756" s="132">
        <f t="shared" si="83"/>
        <v>4.7026766091051799</v>
      </c>
      <c r="E756" s="213">
        <f t="shared" si="84"/>
        <v>2.432056297187879E-2</v>
      </c>
      <c r="F756" s="107"/>
      <c r="G756" s="107"/>
      <c r="H756" s="107"/>
      <c r="I756" s="227">
        <f t="shared" si="88"/>
        <v>599.12099999999998</v>
      </c>
      <c r="J756" s="252">
        <f t="shared" si="89"/>
        <v>4.7026766091051799</v>
      </c>
      <c r="K756" s="140">
        <f t="shared" si="90"/>
        <v>2.432056297187879E-2</v>
      </c>
      <c r="L756" s="108"/>
    </row>
    <row r="757" spans="1:13" x14ac:dyDescent="0.2">
      <c r="A757">
        <f t="shared" si="81"/>
        <v>2052</v>
      </c>
      <c r="B757">
        <f t="shared" si="82"/>
        <v>12</v>
      </c>
      <c r="C757" s="270">
        <v>598.28399999999999</v>
      </c>
      <c r="D757" s="132">
        <f t="shared" si="83"/>
        <v>4.6961067503924641</v>
      </c>
      <c r="E757" s="213">
        <f t="shared" si="84"/>
        <v>2.4308064223419024E-2</v>
      </c>
      <c r="F757" s="107"/>
      <c r="G757" s="107"/>
      <c r="H757" s="107"/>
      <c r="I757" s="227">
        <f t="shared" si="88"/>
        <v>598.28399999999999</v>
      </c>
      <c r="J757" s="252">
        <f t="shared" si="89"/>
        <v>4.6961067503924641</v>
      </c>
      <c r="K757" s="140">
        <f t="shared" si="90"/>
        <v>2.4308064223419024E-2</v>
      </c>
      <c r="L757" s="108"/>
    </row>
    <row r="758" spans="1:13" x14ac:dyDescent="0.2">
      <c r="A758">
        <f t="shared" si="81"/>
        <v>2053</v>
      </c>
      <c r="B758">
        <f t="shared" si="82"/>
        <v>1</v>
      </c>
      <c r="C758" s="270">
        <v>599.846</v>
      </c>
      <c r="D758" s="132">
        <f t="shared" ref="D758:D769" si="91">C758/$C$2</f>
        <v>4.7083673469387755</v>
      </c>
      <c r="E758" s="213">
        <f t="shared" ref="E758:E769" si="92">C758/C746-1</f>
        <v>2.4300948575429304E-2</v>
      </c>
      <c r="F758" s="107"/>
      <c r="G758" s="107"/>
      <c r="H758" s="107"/>
      <c r="I758" s="227">
        <f t="shared" si="88"/>
        <v>599.846</v>
      </c>
      <c r="J758" s="252">
        <f t="shared" si="89"/>
        <v>4.7083673469387755</v>
      </c>
      <c r="K758" s="140">
        <f t="shared" si="90"/>
        <v>2.4300948575429304E-2</v>
      </c>
      <c r="L758" s="227"/>
      <c r="M758" s="227"/>
    </row>
    <row r="759" spans="1:13" x14ac:dyDescent="0.2">
      <c r="A759">
        <f t="shared" si="81"/>
        <v>2053</v>
      </c>
      <c r="B759">
        <f t="shared" si="82"/>
        <v>2</v>
      </c>
      <c r="C759" s="270">
        <v>602.36300000000006</v>
      </c>
      <c r="D759" s="132">
        <f t="shared" si="91"/>
        <v>4.7281240188383045</v>
      </c>
      <c r="E759" s="213">
        <f t="shared" si="92"/>
        <v>2.4261386340642233E-2</v>
      </c>
      <c r="F759" s="107"/>
      <c r="G759" s="107"/>
      <c r="H759" s="107"/>
      <c r="I759" s="227">
        <f t="shared" si="88"/>
        <v>602.36300000000006</v>
      </c>
      <c r="J759" s="252">
        <f t="shared" si="89"/>
        <v>4.7281240188383045</v>
      </c>
      <c r="K759" s="140">
        <f t="shared" si="90"/>
        <v>2.4261386340642233E-2</v>
      </c>
      <c r="L759" s="227"/>
      <c r="M759" s="227"/>
    </row>
    <row r="760" spans="1:13" x14ac:dyDescent="0.2">
      <c r="A760">
        <f t="shared" si="81"/>
        <v>2053</v>
      </c>
      <c r="B760">
        <f t="shared" si="82"/>
        <v>3</v>
      </c>
      <c r="C760" s="270">
        <v>604.56500000000005</v>
      </c>
      <c r="D760" s="132">
        <f t="shared" si="91"/>
        <v>4.7454081632653065</v>
      </c>
      <c r="E760" s="213">
        <f t="shared" si="92"/>
        <v>2.4219466040059867E-2</v>
      </c>
      <c r="F760" s="107"/>
      <c r="G760" s="107"/>
      <c r="H760" s="107"/>
      <c r="I760" s="227">
        <f t="shared" si="88"/>
        <v>604.56500000000005</v>
      </c>
      <c r="J760" s="252">
        <f t="shared" si="89"/>
        <v>4.7454081632653065</v>
      </c>
      <c r="K760" s="140">
        <f t="shared" si="90"/>
        <v>2.4219466040059867E-2</v>
      </c>
      <c r="L760" s="227"/>
      <c r="M760" s="227"/>
    </row>
    <row r="761" spans="1:13" x14ac:dyDescent="0.2">
      <c r="A761">
        <f t="shared" si="81"/>
        <v>2053</v>
      </c>
      <c r="B761">
        <f t="shared" si="82"/>
        <v>4</v>
      </c>
      <c r="C761" s="270">
        <v>607.154</v>
      </c>
      <c r="D761" s="132">
        <f t="shared" si="91"/>
        <v>4.7657299843014123</v>
      </c>
      <c r="E761" s="213">
        <f t="shared" si="92"/>
        <v>2.4210444634127359E-2</v>
      </c>
      <c r="F761" s="107"/>
      <c r="G761" s="107"/>
      <c r="H761" s="107"/>
      <c r="I761" s="227">
        <f t="shared" si="88"/>
        <v>607.154</v>
      </c>
      <c r="J761" s="252">
        <f t="shared" si="89"/>
        <v>4.7657299843014123</v>
      </c>
      <c r="K761" s="140">
        <f t="shared" si="90"/>
        <v>2.4210444634127359E-2</v>
      </c>
      <c r="L761" s="227"/>
      <c r="M761" s="227"/>
    </row>
    <row r="762" spans="1:13" x14ac:dyDescent="0.2">
      <c r="A762">
        <f t="shared" si="81"/>
        <v>2053</v>
      </c>
      <c r="B762">
        <f t="shared" si="82"/>
        <v>5</v>
      </c>
      <c r="C762" s="270">
        <v>608.01900000000001</v>
      </c>
      <c r="D762" s="132">
        <f t="shared" si="91"/>
        <v>4.7725196232339089</v>
      </c>
      <c r="E762" s="213">
        <f t="shared" si="92"/>
        <v>2.4195871339414365E-2</v>
      </c>
      <c r="F762" s="107"/>
      <c r="G762" s="107"/>
      <c r="H762" s="107"/>
      <c r="I762" s="227">
        <f t="shared" si="88"/>
        <v>608.01900000000001</v>
      </c>
      <c r="J762" s="252">
        <f t="shared" si="89"/>
        <v>4.7725196232339089</v>
      </c>
      <c r="K762" s="140">
        <f t="shared" si="90"/>
        <v>2.4195871339414365E-2</v>
      </c>
      <c r="L762" s="227"/>
      <c r="M762" s="227"/>
    </row>
    <row r="763" spans="1:13" x14ac:dyDescent="0.2">
      <c r="A763">
        <f t="shared" si="81"/>
        <v>2053</v>
      </c>
      <c r="B763">
        <f t="shared" si="82"/>
        <v>6</v>
      </c>
      <c r="C763" s="270">
        <v>608.88499999999999</v>
      </c>
      <c r="D763" s="132">
        <f t="shared" si="91"/>
        <v>4.7793171114599682</v>
      </c>
      <c r="E763" s="213">
        <f t="shared" si="92"/>
        <v>2.4177853731890631E-2</v>
      </c>
      <c r="F763" s="107"/>
      <c r="G763" s="107"/>
      <c r="H763" s="107"/>
      <c r="I763" s="227">
        <f t="shared" si="88"/>
        <v>608.88499999999999</v>
      </c>
      <c r="J763" s="252">
        <f t="shared" si="89"/>
        <v>4.7793171114599682</v>
      </c>
      <c r="K763" s="140">
        <f t="shared" si="90"/>
        <v>2.4177853731890631E-2</v>
      </c>
      <c r="L763" s="227"/>
      <c r="M763" s="227"/>
    </row>
    <row r="764" spans="1:13" x14ac:dyDescent="0.2">
      <c r="A764">
        <f t="shared" si="81"/>
        <v>2053</v>
      </c>
      <c r="B764">
        <f t="shared" si="82"/>
        <v>7</v>
      </c>
      <c r="C764" s="270">
        <v>609.40499999999997</v>
      </c>
      <c r="D764" s="132">
        <f t="shared" si="91"/>
        <v>4.783398744113029</v>
      </c>
      <c r="E764" s="213">
        <f t="shared" si="92"/>
        <v>2.4153282254933739E-2</v>
      </c>
      <c r="F764" s="107"/>
      <c r="G764" s="107"/>
      <c r="H764" s="107"/>
      <c r="I764" s="227">
        <f t="shared" si="88"/>
        <v>609.40499999999997</v>
      </c>
      <c r="J764" s="252">
        <f t="shared" si="89"/>
        <v>4.783398744113029</v>
      </c>
      <c r="K764" s="140">
        <f t="shared" si="90"/>
        <v>2.4153282254933739E-2</v>
      </c>
      <c r="L764" s="227"/>
      <c r="M764" s="227"/>
    </row>
    <row r="765" spans="1:13" x14ac:dyDescent="0.2">
      <c r="A765">
        <f t="shared" si="81"/>
        <v>2053</v>
      </c>
      <c r="B765">
        <f t="shared" si="82"/>
        <v>8</v>
      </c>
      <c r="C765" s="270">
        <v>610.62599999999998</v>
      </c>
      <c r="D765" s="132">
        <f t="shared" si="91"/>
        <v>4.7929827315541598</v>
      </c>
      <c r="E765" s="213">
        <f t="shared" si="92"/>
        <v>2.4129585619189431E-2</v>
      </c>
      <c r="F765" s="107"/>
      <c r="G765" s="107"/>
      <c r="H765" s="107"/>
      <c r="I765" s="227">
        <f t="shared" si="88"/>
        <v>610.62599999999998</v>
      </c>
      <c r="J765" s="252">
        <f t="shared" si="89"/>
        <v>4.7929827315541598</v>
      </c>
      <c r="K765" s="140">
        <f t="shared" si="90"/>
        <v>2.4129585619189431E-2</v>
      </c>
      <c r="L765" s="227"/>
      <c r="M765" s="227"/>
    </row>
    <row r="766" spans="1:13" x14ac:dyDescent="0.2">
      <c r="A766">
        <f t="shared" si="81"/>
        <v>2053</v>
      </c>
      <c r="B766">
        <f t="shared" si="82"/>
        <v>9</v>
      </c>
      <c r="C766" s="270">
        <v>612.16899999999998</v>
      </c>
      <c r="D766" s="132">
        <f t="shared" si="91"/>
        <v>4.8050941915227625</v>
      </c>
      <c r="E766" s="213">
        <f t="shared" si="92"/>
        <v>2.4110131709039084E-2</v>
      </c>
      <c r="F766" s="107"/>
      <c r="G766" s="107"/>
      <c r="H766" s="107"/>
      <c r="I766" s="227">
        <f t="shared" si="88"/>
        <v>612.16899999999998</v>
      </c>
      <c r="J766" s="252">
        <f t="shared" si="89"/>
        <v>4.8050941915227625</v>
      </c>
      <c r="K766" s="140">
        <f t="shared" si="90"/>
        <v>2.4110131709039084E-2</v>
      </c>
      <c r="L766" s="227"/>
      <c r="M766" s="227"/>
    </row>
    <row r="767" spans="1:13" x14ac:dyDescent="0.2">
      <c r="A767">
        <f t="shared" si="81"/>
        <v>2053</v>
      </c>
      <c r="B767">
        <f t="shared" si="82"/>
        <v>10</v>
      </c>
      <c r="C767" s="270">
        <v>613.02800000000002</v>
      </c>
      <c r="D767" s="132">
        <f t="shared" si="91"/>
        <v>4.8118367346938777</v>
      </c>
      <c r="E767" s="213">
        <f t="shared" si="92"/>
        <v>2.4090931111731217E-2</v>
      </c>
      <c r="F767" s="107"/>
      <c r="G767" s="107"/>
      <c r="H767" s="107"/>
      <c r="I767" s="227">
        <f t="shared" si="88"/>
        <v>613.02800000000002</v>
      </c>
      <c r="J767" s="252">
        <f t="shared" si="89"/>
        <v>4.8118367346938777</v>
      </c>
      <c r="K767" s="140">
        <f t="shared" si="90"/>
        <v>2.4090931111731217E-2</v>
      </c>
      <c r="L767" s="227"/>
      <c r="M767" s="227"/>
    </row>
    <row r="768" spans="1:13" x14ac:dyDescent="0.2">
      <c r="A768">
        <f t="shared" si="81"/>
        <v>2053</v>
      </c>
      <c r="B768">
        <f t="shared" si="82"/>
        <v>11</v>
      </c>
      <c r="C768" s="270">
        <v>613.54300000000001</v>
      </c>
      <c r="D768" s="132">
        <f t="shared" si="91"/>
        <v>4.8158791208791207</v>
      </c>
      <c r="E768" s="213">
        <f t="shared" si="92"/>
        <v>2.4071932047115663E-2</v>
      </c>
      <c r="F768" s="107"/>
      <c r="G768" s="107"/>
      <c r="H768" s="107"/>
      <c r="I768" s="227">
        <f t="shared" si="88"/>
        <v>613.54300000000001</v>
      </c>
      <c r="J768" s="252">
        <f t="shared" si="89"/>
        <v>4.8158791208791207</v>
      </c>
      <c r="K768" s="140">
        <f t="shared" si="90"/>
        <v>2.4071932047115663E-2</v>
      </c>
      <c r="L768" s="227"/>
      <c r="M768" s="227"/>
    </row>
    <row r="769" spans="1:13" x14ac:dyDescent="0.2">
      <c r="A769">
        <f t="shared" si="81"/>
        <v>2053</v>
      </c>
      <c r="B769">
        <f t="shared" si="82"/>
        <v>12</v>
      </c>
      <c r="C769" s="270">
        <v>612.67200000000003</v>
      </c>
      <c r="D769" s="132">
        <f t="shared" si="91"/>
        <v>4.8090423861852436</v>
      </c>
      <c r="E769" s="213">
        <f t="shared" si="92"/>
        <v>2.4048779509396878E-2</v>
      </c>
      <c r="F769" s="107"/>
      <c r="G769" s="107"/>
      <c r="H769" s="107"/>
      <c r="I769" s="227">
        <f t="shared" si="88"/>
        <v>612.67200000000003</v>
      </c>
      <c r="J769" s="252">
        <f t="shared" si="89"/>
        <v>4.8090423861852436</v>
      </c>
      <c r="K769" s="140">
        <f t="shared" si="90"/>
        <v>2.4048779509396878E-2</v>
      </c>
      <c r="L769" s="227"/>
      <c r="M769" s="227"/>
    </row>
    <row r="770" spans="1:13" x14ac:dyDescent="0.2">
      <c r="C770" s="270"/>
      <c r="D770" s="1"/>
      <c r="E770" s="140"/>
      <c r="F770" s="107"/>
      <c r="G770" s="107"/>
      <c r="H770" s="107"/>
      <c r="I770" s="227"/>
      <c r="J770" s="227"/>
      <c r="K770" s="227"/>
      <c r="L770" s="227"/>
      <c r="M770" s="227"/>
    </row>
    <row r="771" spans="1:13" x14ac:dyDescent="0.2">
      <c r="C771" s="270"/>
      <c r="D771" s="1"/>
      <c r="E771" s="140"/>
      <c r="F771" s="107"/>
      <c r="G771" s="107"/>
      <c r="H771" s="107"/>
      <c r="I771" s="227"/>
      <c r="J771" s="227"/>
      <c r="K771" s="227"/>
      <c r="L771" s="227"/>
      <c r="M771" s="227"/>
    </row>
    <row r="772" spans="1:13" x14ac:dyDescent="0.2">
      <c r="C772" s="270"/>
      <c r="D772" s="1"/>
      <c r="E772" s="140"/>
      <c r="F772" s="107"/>
      <c r="G772" s="107"/>
      <c r="H772" s="107"/>
      <c r="I772" s="227"/>
      <c r="J772" s="227"/>
      <c r="K772" s="227"/>
      <c r="L772" s="227"/>
      <c r="M772" s="227"/>
    </row>
    <row r="773" spans="1:13" x14ac:dyDescent="0.2">
      <c r="C773" s="146"/>
      <c r="M773" s="104"/>
    </row>
    <row r="774" spans="1:13" x14ac:dyDescent="0.2">
      <c r="C774" s="110" t="str">
        <f>+C1</f>
        <v>CPI_US</v>
      </c>
      <c r="D774" s="37" t="str">
        <f>+D1</f>
        <v>CPI90</v>
      </c>
      <c r="E774" s="139" t="s">
        <v>96</v>
      </c>
      <c r="F774" s="139"/>
      <c r="G774" s="139"/>
      <c r="H774" s="139"/>
      <c r="I774" s="110" t="str">
        <f>+I1</f>
        <v>ADJ_CPI_US</v>
      </c>
      <c r="J774" s="253" t="str">
        <f>+J1</f>
        <v>ADJ_CPI90</v>
      </c>
      <c r="K774" s="139" t="s">
        <v>96</v>
      </c>
      <c r="L774" s="110"/>
    </row>
    <row r="775" spans="1:13" x14ac:dyDescent="0.2">
      <c r="A775" s="4" t="str">
        <f t="shared" ref="A775:A792" si="93">A776</f>
        <v>Actual</v>
      </c>
      <c r="B775">
        <v>1990</v>
      </c>
      <c r="C775" s="236">
        <f t="shared" ref="C775:D794" si="94">AVERAGEIF($A$2:$A$733,$B$775:$B$835,C$2:C$733)</f>
        <v>130.65833333333333</v>
      </c>
      <c r="D775" s="237">
        <f t="shared" si="94"/>
        <v>1.0255756148613291</v>
      </c>
      <c r="E775" s="140"/>
      <c r="F775" s="140"/>
      <c r="G775" s="140"/>
      <c r="H775" s="140"/>
      <c r="I775" s="236">
        <f t="shared" ref="I775:J794" si="95">AVERAGEIF($A$2:$A$733,$B$775:$B$835,I$2:I$733)</f>
        <v>130.65833333333333</v>
      </c>
      <c r="J775" s="254">
        <f t="shared" si="95"/>
        <v>1.0255756148613291</v>
      </c>
      <c r="K775" s="140"/>
      <c r="L775" s="111"/>
    </row>
    <row r="776" spans="1:13" x14ac:dyDescent="0.2">
      <c r="A776" s="4" t="str">
        <f t="shared" si="93"/>
        <v>Actual</v>
      </c>
      <c r="B776">
        <f>+B775+1</f>
        <v>1991</v>
      </c>
      <c r="C776" s="236">
        <f t="shared" si="94"/>
        <v>136.19166666666666</v>
      </c>
      <c r="D776" s="237">
        <f t="shared" si="94"/>
        <v>1.0690083725798012</v>
      </c>
      <c r="E776" s="140">
        <f t="shared" ref="E776:E809" si="96">C776/C775-1</f>
        <v>4.2349639645385517E-2</v>
      </c>
      <c r="F776" s="140"/>
      <c r="G776" s="140"/>
      <c r="H776" s="140"/>
      <c r="I776" s="236">
        <f t="shared" si="95"/>
        <v>136.19166666666666</v>
      </c>
      <c r="J776" s="254">
        <f t="shared" si="95"/>
        <v>1.0690083725798012</v>
      </c>
      <c r="K776" s="140">
        <f t="shared" ref="K776:K809" si="97">I776/I775-1</f>
        <v>4.2349639645385517E-2</v>
      </c>
      <c r="L776" s="111"/>
    </row>
    <row r="777" spans="1:13" x14ac:dyDescent="0.2">
      <c r="A777" s="4" t="str">
        <f t="shared" si="93"/>
        <v>Actual</v>
      </c>
      <c r="B777">
        <f t="shared" ref="B777:B835" si="98">+B776+1</f>
        <v>1992</v>
      </c>
      <c r="C777" s="236">
        <f t="shared" si="94"/>
        <v>140.31666666666669</v>
      </c>
      <c r="D777" s="237">
        <f t="shared" si="94"/>
        <v>1.1013867085295657</v>
      </c>
      <c r="E777" s="140">
        <f t="shared" si="96"/>
        <v>3.0288196781496968E-2</v>
      </c>
      <c r="F777" s="140"/>
      <c r="G777" s="140"/>
      <c r="H777" s="140"/>
      <c r="I777" s="236">
        <f t="shared" si="95"/>
        <v>140.31666666666669</v>
      </c>
      <c r="J777" s="254">
        <f t="shared" si="95"/>
        <v>1.1013867085295657</v>
      </c>
      <c r="K777" s="140">
        <f t="shared" si="97"/>
        <v>3.0288196781496968E-2</v>
      </c>
      <c r="L777" s="111"/>
    </row>
    <row r="778" spans="1:13" x14ac:dyDescent="0.2">
      <c r="A778" s="4" t="str">
        <f t="shared" si="93"/>
        <v>Actual</v>
      </c>
      <c r="B778">
        <f t="shared" si="98"/>
        <v>1993</v>
      </c>
      <c r="C778" s="236">
        <f t="shared" si="94"/>
        <v>144.45833333333331</v>
      </c>
      <c r="D778" s="237">
        <f t="shared" si="94"/>
        <v>1.1338958660387235</v>
      </c>
      <c r="E778" s="140">
        <f t="shared" si="96"/>
        <v>2.9516569663855297E-2</v>
      </c>
      <c r="F778" s="140"/>
      <c r="G778" s="140"/>
      <c r="H778" s="140"/>
      <c r="I778" s="236">
        <f t="shared" si="95"/>
        <v>144.45833333333331</v>
      </c>
      <c r="J778" s="254">
        <f t="shared" si="95"/>
        <v>1.1338958660387235</v>
      </c>
      <c r="K778" s="140">
        <f t="shared" si="97"/>
        <v>2.9516569663855297E-2</v>
      </c>
      <c r="L778" s="111"/>
    </row>
    <row r="779" spans="1:13" x14ac:dyDescent="0.2">
      <c r="A779" s="4" t="str">
        <f t="shared" si="93"/>
        <v>Actual</v>
      </c>
      <c r="B779">
        <f t="shared" si="98"/>
        <v>1994</v>
      </c>
      <c r="C779" s="236">
        <f t="shared" si="94"/>
        <v>148.22500000000002</v>
      </c>
      <c r="D779" s="237">
        <f t="shared" si="94"/>
        <v>1.1634615384615385</v>
      </c>
      <c r="E779" s="140">
        <f t="shared" si="96"/>
        <v>2.6074415921546246E-2</v>
      </c>
      <c r="F779" s="140"/>
      <c r="G779" s="140"/>
      <c r="H779" s="140"/>
      <c r="I779" s="236">
        <f t="shared" si="95"/>
        <v>148.22500000000002</v>
      </c>
      <c r="J779" s="254">
        <f t="shared" si="95"/>
        <v>1.1634615384615385</v>
      </c>
      <c r="K779" s="140">
        <f t="shared" si="97"/>
        <v>2.6074415921546246E-2</v>
      </c>
      <c r="L779" s="111"/>
    </row>
    <row r="780" spans="1:13" x14ac:dyDescent="0.2">
      <c r="A780" s="4" t="str">
        <f t="shared" si="93"/>
        <v>Actual</v>
      </c>
      <c r="B780">
        <f t="shared" si="98"/>
        <v>1995</v>
      </c>
      <c r="C780" s="236">
        <f t="shared" si="94"/>
        <v>152.38333333333335</v>
      </c>
      <c r="D780" s="237">
        <f t="shared" si="94"/>
        <v>1.1961015175300889</v>
      </c>
      <c r="E780" s="140">
        <f t="shared" si="96"/>
        <v>2.805419688536559E-2</v>
      </c>
      <c r="F780" s="140"/>
      <c r="G780" s="140"/>
      <c r="H780" s="140"/>
      <c r="I780" s="236">
        <f t="shared" si="95"/>
        <v>152.38333333333335</v>
      </c>
      <c r="J780" s="254">
        <f t="shared" si="95"/>
        <v>1.1961015175300889</v>
      </c>
      <c r="K780" s="140">
        <f t="shared" si="97"/>
        <v>2.805419688536559E-2</v>
      </c>
      <c r="L780" s="111"/>
    </row>
    <row r="781" spans="1:13" x14ac:dyDescent="0.2">
      <c r="A781" s="4" t="str">
        <f t="shared" si="93"/>
        <v>Actual</v>
      </c>
      <c r="B781">
        <f t="shared" si="98"/>
        <v>1996</v>
      </c>
      <c r="C781" s="236">
        <f t="shared" si="94"/>
        <v>156.84999999999997</v>
      </c>
      <c r="D781" s="237">
        <f t="shared" si="94"/>
        <v>1.2311616954474096</v>
      </c>
      <c r="E781" s="140">
        <f t="shared" si="96"/>
        <v>2.9312041999343341E-2</v>
      </c>
      <c r="F781" s="140"/>
      <c r="G781" s="140"/>
      <c r="H781" s="140"/>
      <c r="I781" s="236">
        <f t="shared" si="95"/>
        <v>156.84999999999997</v>
      </c>
      <c r="J781" s="254">
        <f t="shared" si="95"/>
        <v>1.2311616954474096</v>
      </c>
      <c r="K781" s="140">
        <f t="shared" si="97"/>
        <v>2.9312041999343341E-2</v>
      </c>
      <c r="L781" s="111"/>
    </row>
    <row r="782" spans="1:13" x14ac:dyDescent="0.2">
      <c r="A782" s="4" t="str">
        <f t="shared" si="93"/>
        <v>Actual</v>
      </c>
      <c r="B782">
        <f t="shared" si="98"/>
        <v>1997</v>
      </c>
      <c r="C782" s="236">
        <f t="shared" si="94"/>
        <v>160.51666666666665</v>
      </c>
      <c r="D782" s="237">
        <f t="shared" si="94"/>
        <v>1.2599424385138671</v>
      </c>
      <c r="E782" s="140">
        <f t="shared" si="96"/>
        <v>2.3376899373074078E-2</v>
      </c>
      <c r="F782" s="140"/>
      <c r="G782" s="140"/>
      <c r="H782" s="140"/>
      <c r="I782" s="236">
        <f t="shared" si="95"/>
        <v>160.51666666666665</v>
      </c>
      <c r="J782" s="254">
        <f t="shared" si="95"/>
        <v>1.2599424385138671</v>
      </c>
      <c r="K782" s="140">
        <f t="shared" si="97"/>
        <v>2.3376899373074078E-2</v>
      </c>
      <c r="L782" s="111"/>
    </row>
    <row r="783" spans="1:13" x14ac:dyDescent="0.2">
      <c r="A783" s="4" t="str">
        <f t="shared" si="93"/>
        <v>Actual</v>
      </c>
      <c r="B783">
        <f t="shared" si="98"/>
        <v>1998</v>
      </c>
      <c r="C783" s="236">
        <f t="shared" si="94"/>
        <v>163.00833333333335</v>
      </c>
      <c r="D783" s="237">
        <f t="shared" si="94"/>
        <v>1.2795002616431186</v>
      </c>
      <c r="E783" s="140">
        <f t="shared" si="96"/>
        <v>1.5522790987436696E-2</v>
      </c>
      <c r="F783" s="140"/>
      <c r="G783" s="140"/>
      <c r="H783" s="140"/>
      <c r="I783" s="236">
        <f t="shared" si="95"/>
        <v>163.00833333333335</v>
      </c>
      <c r="J783" s="254">
        <f t="shared" si="95"/>
        <v>1.2795002616431186</v>
      </c>
      <c r="K783" s="140">
        <f t="shared" si="97"/>
        <v>1.5522790987436696E-2</v>
      </c>
      <c r="L783" s="111"/>
    </row>
    <row r="784" spans="1:13" x14ac:dyDescent="0.2">
      <c r="A784" s="4" t="str">
        <f t="shared" si="93"/>
        <v>Actual</v>
      </c>
      <c r="B784">
        <f t="shared" si="98"/>
        <v>1999</v>
      </c>
      <c r="C784" s="236">
        <f t="shared" si="94"/>
        <v>166.57500000000002</v>
      </c>
      <c r="D784" s="237">
        <f t="shared" si="94"/>
        <v>1.3074960753532181</v>
      </c>
      <c r="E784" s="140">
        <f t="shared" si="96"/>
        <v>2.1880271969735743E-2</v>
      </c>
      <c r="F784" s="140"/>
      <c r="G784" s="140"/>
      <c r="H784" s="140"/>
      <c r="I784" s="236">
        <f t="shared" si="95"/>
        <v>166.57500000000002</v>
      </c>
      <c r="J784" s="254">
        <f t="shared" si="95"/>
        <v>1.3074960753532181</v>
      </c>
      <c r="K784" s="140">
        <f t="shared" si="97"/>
        <v>2.1880271969735743E-2</v>
      </c>
      <c r="L784" s="111"/>
    </row>
    <row r="785" spans="1:12" x14ac:dyDescent="0.2">
      <c r="A785" s="4" t="str">
        <f t="shared" si="93"/>
        <v>Actual</v>
      </c>
      <c r="B785">
        <f t="shared" si="98"/>
        <v>2000</v>
      </c>
      <c r="C785" s="236">
        <f t="shared" si="94"/>
        <v>172.19999999999996</v>
      </c>
      <c r="D785" s="237">
        <f t="shared" si="94"/>
        <v>1.3516483516483515</v>
      </c>
      <c r="E785" s="140">
        <f t="shared" si="96"/>
        <v>3.3768572714993006E-2</v>
      </c>
      <c r="F785" s="140"/>
      <c r="G785" s="140"/>
      <c r="H785" s="140"/>
      <c r="I785" s="236">
        <f t="shared" si="95"/>
        <v>172.19999999999996</v>
      </c>
      <c r="J785" s="254">
        <f t="shared" si="95"/>
        <v>1.3516483516483515</v>
      </c>
      <c r="K785" s="140">
        <f t="shared" si="97"/>
        <v>3.3768572714993006E-2</v>
      </c>
      <c r="L785" s="111"/>
    </row>
    <row r="786" spans="1:12" x14ac:dyDescent="0.2">
      <c r="A786" s="4" t="str">
        <f t="shared" si="93"/>
        <v>Actual</v>
      </c>
      <c r="B786">
        <f t="shared" si="98"/>
        <v>2001</v>
      </c>
      <c r="C786" s="236">
        <f t="shared" si="94"/>
        <v>177.06666666666663</v>
      </c>
      <c r="D786" s="237">
        <f t="shared" si="94"/>
        <v>1.389848246991104</v>
      </c>
      <c r="E786" s="140">
        <f t="shared" si="96"/>
        <v>2.8261711188540595E-2</v>
      </c>
      <c r="F786" s="140"/>
      <c r="G786" s="140"/>
      <c r="H786" s="140"/>
      <c r="I786" s="236">
        <f t="shared" si="95"/>
        <v>177.06666666666663</v>
      </c>
      <c r="J786" s="254">
        <f t="shared" si="95"/>
        <v>1.389848246991104</v>
      </c>
      <c r="K786" s="140">
        <f t="shared" si="97"/>
        <v>2.8261711188540595E-2</v>
      </c>
      <c r="L786" s="111"/>
    </row>
    <row r="787" spans="1:12" x14ac:dyDescent="0.2">
      <c r="A787" s="4" t="str">
        <f t="shared" si="93"/>
        <v>Actual</v>
      </c>
      <c r="B787">
        <f t="shared" si="98"/>
        <v>2002</v>
      </c>
      <c r="C787" s="236">
        <f t="shared" si="94"/>
        <v>179.875</v>
      </c>
      <c r="D787" s="237">
        <f t="shared" si="94"/>
        <v>1.4118916797488226</v>
      </c>
      <c r="E787" s="140">
        <f t="shared" si="96"/>
        <v>1.5860316265060348E-2</v>
      </c>
      <c r="F787" s="140"/>
      <c r="G787" s="140"/>
      <c r="H787" s="140"/>
      <c r="I787" s="236">
        <f t="shared" si="95"/>
        <v>179.875</v>
      </c>
      <c r="J787" s="254">
        <f t="shared" si="95"/>
        <v>1.4118916797488226</v>
      </c>
      <c r="K787" s="140">
        <f t="shared" si="97"/>
        <v>1.5860316265060348E-2</v>
      </c>
      <c r="L787" s="111"/>
    </row>
    <row r="788" spans="1:12" x14ac:dyDescent="0.2">
      <c r="A788" s="4" t="str">
        <f t="shared" si="93"/>
        <v>Actual</v>
      </c>
      <c r="B788">
        <f t="shared" si="98"/>
        <v>2003</v>
      </c>
      <c r="C788" s="236">
        <f t="shared" si="94"/>
        <v>183.95833333333334</v>
      </c>
      <c r="D788" s="237">
        <f t="shared" si="94"/>
        <v>1.4439429618001045</v>
      </c>
      <c r="E788" s="140">
        <f t="shared" si="96"/>
        <v>2.2700949733611253E-2</v>
      </c>
      <c r="F788" s="140"/>
      <c r="G788" s="140"/>
      <c r="H788" s="140"/>
      <c r="I788" s="236">
        <f t="shared" si="95"/>
        <v>183.95833333333334</v>
      </c>
      <c r="J788" s="254">
        <f t="shared" si="95"/>
        <v>1.4439429618001045</v>
      </c>
      <c r="K788" s="140">
        <f t="shared" si="97"/>
        <v>2.2700949733611253E-2</v>
      </c>
      <c r="L788" s="111"/>
    </row>
    <row r="789" spans="1:12" x14ac:dyDescent="0.2">
      <c r="A789" s="4" t="str">
        <f t="shared" si="93"/>
        <v>Actual</v>
      </c>
      <c r="B789">
        <f t="shared" si="98"/>
        <v>2004</v>
      </c>
      <c r="C789" s="236">
        <f t="shared" si="94"/>
        <v>188.88333333333335</v>
      </c>
      <c r="D789" s="237">
        <f t="shared" si="94"/>
        <v>1.4826007326007327</v>
      </c>
      <c r="E789" s="140">
        <f t="shared" si="96"/>
        <v>2.6772366930917446E-2</v>
      </c>
      <c r="F789" s="140"/>
      <c r="G789" s="140"/>
      <c r="H789" s="140"/>
      <c r="I789" s="236">
        <f t="shared" si="95"/>
        <v>188.88333333333335</v>
      </c>
      <c r="J789" s="254">
        <f t="shared" si="95"/>
        <v>1.4826007326007327</v>
      </c>
      <c r="K789" s="140">
        <f t="shared" si="97"/>
        <v>2.6772366930917446E-2</v>
      </c>
      <c r="L789" s="111"/>
    </row>
    <row r="790" spans="1:12" x14ac:dyDescent="0.2">
      <c r="A790" s="4" t="str">
        <f t="shared" si="93"/>
        <v>Actual</v>
      </c>
      <c r="B790">
        <f t="shared" si="98"/>
        <v>2005</v>
      </c>
      <c r="C790" s="236">
        <f t="shared" si="94"/>
        <v>195.29166666666671</v>
      </c>
      <c r="D790" s="237">
        <f t="shared" si="94"/>
        <v>1.5329016221873364</v>
      </c>
      <c r="E790" s="140">
        <f t="shared" si="96"/>
        <v>3.3927468454954646E-2</v>
      </c>
      <c r="F790" s="140"/>
      <c r="G790" s="140"/>
      <c r="H790" s="140"/>
      <c r="I790" s="236">
        <f t="shared" si="95"/>
        <v>195.29166666666671</v>
      </c>
      <c r="J790" s="254">
        <f t="shared" si="95"/>
        <v>1.5329016221873364</v>
      </c>
      <c r="K790" s="140">
        <f t="shared" si="97"/>
        <v>3.3927468454954646E-2</v>
      </c>
      <c r="L790" s="111"/>
    </row>
    <row r="791" spans="1:12" x14ac:dyDescent="0.2">
      <c r="A791" s="4" t="str">
        <f t="shared" si="93"/>
        <v>Actual</v>
      </c>
      <c r="B791">
        <f t="shared" si="98"/>
        <v>2006</v>
      </c>
      <c r="C791" s="236">
        <f t="shared" si="94"/>
        <v>201.5916666666667</v>
      </c>
      <c r="D791" s="237">
        <f t="shared" si="94"/>
        <v>1.5823521716378861</v>
      </c>
      <c r="E791" s="140">
        <f t="shared" si="96"/>
        <v>3.2259441007040701E-2</v>
      </c>
      <c r="F791" s="140"/>
      <c r="G791" s="140"/>
      <c r="H791" s="140"/>
      <c r="I791" s="236">
        <f t="shared" si="95"/>
        <v>201.5916666666667</v>
      </c>
      <c r="J791" s="254">
        <f t="shared" si="95"/>
        <v>1.5823521716378861</v>
      </c>
      <c r="K791" s="140">
        <f t="shared" si="97"/>
        <v>3.2259441007040701E-2</v>
      </c>
      <c r="L791" s="111"/>
    </row>
    <row r="792" spans="1:12" x14ac:dyDescent="0.2">
      <c r="A792" s="4" t="str">
        <f t="shared" si="93"/>
        <v>Actual</v>
      </c>
      <c r="B792">
        <f t="shared" si="98"/>
        <v>2007</v>
      </c>
      <c r="C792" s="236">
        <f t="shared" si="94"/>
        <v>207.34241666666671</v>
      </c>
      <c r="D792" s="237">
        <f t="shared" si="94"/>
        <v>1.6274914965986396</v>
      </c>
      <c r="E792" s="140">
        <f t="shared" si="96"/>
        <v>2.8526724815013837E-2</v>
      </c>
      <c r="F792" s="140"/>
      <c r="G792" s="140"/>
      <c r="H792" s="140"/>
      <c r="I792" s="236">
        <f t="shared" si="95"/>
        <v>207.34241666666671</v>
      </c>
      <c r="J792" s="254">
        <f t="shared" si="95"/>
        <v>1.6274914965986396</v>
      </c>
      <c r="K792" s="140">
        <f t="shared" si="97"/>
        <v>2.8526724815013837E-2</v>
      </c>
      <c r="L792" s="111"/>
    </row>
    <row r="793" spans="1:12" x14ac:dyDescent="0.2">
      <c r="A793" s="4" t="str">
        <f>A794</f>
        <v>Actual</v>
      </c>
      <c r="B793">
        <f t="shared" si="98"/>
        <v>2008</v>
      </c>
      <c r="C793" s="236">
        <f t="shared" si="94"/>
        <v>215.30250000000001</v>
      </c>
      <c r="D793" s="237">
        <f t="shared" si="94"/>
        <v>1.6899725274725272</v>
      </c>
      <c r="E793" s="140">
        <f t="shared" si="96"/>
        <v>3.8391002966509769E-2</v>
      </c>
      <c r="F793" s="140"/>
      <c r="G793" s="140"/>
      <c r="H793" s="140"/>
      <c r="I793" s="236">
        <f t="shared" si="95"/>
        <v>215.30250000000001</v>
      </c>
      <c r="J793" s="254">
        <f t="shared" si="95"/>
        <v>1.6899725274725272</v>
      </c>
      <c r="K793" s="140">
        <f t="shared" si="97"/>
        <v>3.8391002966509769E-2</v>
      </c>
      <c r="L793" s="112"/>
    </row>
    <row r="794" spans="1:12" x14ac:dyDescent="0.2">
      <c r="A794" s="59" t="s">
        <v>45</v>
      </c>
      <c r="B794">
        <f t="shared" si="98"/>
        <v>2009</v>
      </c>
      <c r="C794" s="236">
        <f t="shared" si="94"/>
        <v>214.53700000000001</v>
      </c>
      <c r="D794" s="237">
        <f t="shared" si="94"/>
        <v>1.6839638932496073</v>
      </c>
      <c r="E794" s="140">
        <f t="shared" si="96"/>
        <v>-3.555462662997444E-3</v>
      </c>
      <c r="F794" s="140"/>
      <c r="G794" s="140"/>
      <c r="H794" s="140"/>
      <c r="I794" s="236">
        <f t="shared" si="95"/>
        <v>214.53700000000001</v>
      </c>
      <c r="J794" s="254">
        <f t="shared" si="95"/>
        <v>1.6839638932496073</v>
      </c>
      <c r="K794" s="140">
        <f t="shared" si="97"/>
        <v>-3.555462662997444E-3</v>
      </c>
      <c r="L794" s="112"/>
    </row>
    <row r="795" spans="1:12" x14ac:dyDescent="0.2">
      <c r="A795" s="59" t="s">
        <v>45</v>
      </c>
      <c r="B795">
        <f t="shared" si="98"/>
        <v>2010</v>
      </c>
      <c r="C795" s="236">
        <f t="shared" ref="C795:D814" si="99">AVERAGEIF($A$2:$A$733,$B$775:$B$835,C$2:C$733)</f>
        <v>218.05550000000002</v>
      </c>
      <c r="D795" s="237">
        <f t="shared" si="99"/>
        <v>1.7115816326530613</v>
      </c>
      <c r="E795" s="140">
        <f t="shared" si="96"/>
        <v>1.6400434423899046E-2</v>
      </c>
      <c r="F795" s="140"/>
      <c r="G795" s="140"/>
      <c r="H795" s="140"/>
      <c r="I795" s="236">
        <f t="shared" ref="I795:J814" si="100">AVERAGEIF($A$2:$A$733,$B$775:$B$835,I$2:I$733)</f>
        <v>218.05550000000002</v>
      </c>
      <c r="J795" s="254">
        <f t="shared" si="100"/>
        <v>1.7115816326530613</v>
      </c>
      <c r="K795" s="140">
        <f t="shared" si="97"/>
        <v>1.6400434423899046E-2</v>
      </c>
      <c r="L795" s="112"/>
    </row>
    <row r="796" spans="1:12" x14ac:dyDescent="0.2">
      <c r="A796" s="59" t="s">
        <v>45</v>
      </c>
      <c r="B796">
        <f t="shared" si="98"/>
        <v>2011</v>
      </c>
      <c r="C796" s="236">
        <f t="shared" si="99"/>
        <v>224.93916666666667</v>
      </c>
      <c r="D796" s="237">
        <f t="shared" si="99"/>
        <v>1.7656135531135533</v>
      </c>
      <c r="E796" s="140">
        <f t="shared" si="96"/>
        <v>3.1568415686220375E-2</v>
      </c>
      <c r="F796" s="140"/>
      <c r="G796" s="140"/>
      <c r="H796" s="140"/>
      <c r="I796" s="236">
        <f t="shared" si="100"/>
        <v>224.93916666666667</v>
      </c>
      <c r="J796" s="254">
        <f t="shared" si="100"/>
        <v>1.7656135531135533</v>
      </c>
      <c r="K796" s="140">
        <f t="shared" si="97"/>
        <v>3.1568415686220375E-2</v>
      </c>
      <c r="L796" s="112"/>
    </row>
    <row r="797" spans="1:12" x14ac:dyDescent="0.2">
      <c r="A797" s="59" t="s">
        <v>45</v>
      </c>
      <c r="B797">
        <f t="shared" si="98"/>
        <v>2012</v>
      </c>
      <c r="C797" s="236">
        <f t="shared" si="99"/>
        <v>229.5939166666667</v>
      </c>
      <c r="D797" s="237">
        <f t="shared" si="99"/>
        <v>1.8021500523286236</v>
      </c>
      <c r="E797" s="140">
        <f t="shared" si="96"/>
        <v>2.0693372652606179E-2</v>
      </c>
      <c r="F797" s="140"/>
      <c r="G797" s="140"/>
      <c r="H797" s="140"/>
      <c r="I797" s="236">
        <f t="shared" si="100"/>
        <v>229.5939166666667</v>
      </c>
      <c r="J797" s="254">
        <f t="shared" si="100"/>
        <v>1.8021500523286236</v>
      </c>
      <c r="K797" s="140">
        <f t="shared" si="97"/>
        <v>2.0693372652606179E-2</v>
      </c>
      <c r="L797" s="112"/>
    </row>
    <row r="798" spans="1:12" x14ac:dyDescent="0.2">
      <c r="A798" s="59" t="s">
        <v>45</v>
      </c>
      <c r="B798">
        <f t="shared" si="98"/>
        <v>2013</v>
      </c>
      <c r="C798" s="236">
        <f t="shared" si="99"/>
        <v>232.95708333333332</v>
      </c>
      <c r="D798" s="237">
        <f t="shared" si="99"/>
        <v>1.8285485347985346</v>
      </c>
      <c r="E798" s="140">
        <f t="shared" si="96"/>
        <v>1.464832655627113E-2</v>
      </c>
      <c r="F798" s="140"/>
      <c r="G798" s="140"/>
      <c r="H798" s="140"/>
      <c r="I798" s="236">
        <f t="shared" si="100"/>
        <v>232.95708333333332</v>
      </c>
      <c r="J798" s="254">
        <f t="shared" si="100"/>
        <v>1.8285485347985346</v>
      </c>
      <c r="K798" s="140">
        <f t="shared" si="97"/>
        <v>1.464832655627113E-2</v>
      </c>
      <c r="L798" s="112"/>
    </row>
    <row r="799" spans="1:12" x14ac:dyDescent="0.2">
      <c r="A799" s="59" t="s">
        <v>45</v>
      </c>
      <c r="B799">
        <f t="shared" si="98"/>
        <v>2014</v>
      </c>
      <c r="C799" s="236">
        <f t="shared" si="99"/>
        <v>236.73616666666666</v>
      </c>
      <c r="D799" s="237">
        <f t="shared" si="99"/>
        <v>1.8582116692830974</v>
      </c>
      <c r="E799" s="140">
        <f t="shared" si="96"/>
        <v>1.6222229774082164E-2</v>
      </c>
      <c r="F799" s="140"/>
      <c r="G799" s="140"/>
      <c r="H799" s="140"/>
      <c r="I799" s="236">
        <f t="shared" si="100"/>
        <v>236.73616666666666</v>
      </c>
      <c r="J799" s="254">
        <f t="shared" si="100"/>
        <v>1.8582116692830974</v>
      </c>
      <c r="K799" s="140">
        <f t="shared" si="97"/>
        <v>1.6222229774082164E-2</v>
      </c>
      <c r="L799" s="112"/>
    </row>
    <row r="800" spans="1:12" x14ac:dyDescent="0.2">
      <c r="A800" s="59" t="s">
        <v>45</v>
      </c>
      <c r="B800">
        <f t="shared" si="98"/>
        <v>2015</v>
      </c>
      <c r="C800" s="236">
        <f t="shared" si="99"/>
        <v>237.01700000000002</v>
      </c>
      <c r="D800" s="237">
        <f t="shared" si="99"/>
        <v>1.8604160125588696</v>
      </c>
      <c r="E800" s="140">
        <f t="shared" si="96"/>
        <v>1.1862713555246263E-3</v>
      </c>
      <c r="F800" s="140"/>
      <c r="G800" s="140"/>
      <c r="H800" s="140"/>
      <c r="I800" s="236">
        <f t="shared" si="100"/>
        <v>237.01700000000002</v>
      </c>
      <c r="J800" s="254">
        <f t="shared" si="100"/>
        <v>1.8604160125588696</v>
      </c>
      <c r="K800" s="140">
        <f t="shared" si="97"/>
        <v>1.1862713555246263E-3</v>
      </c>
      <c r="L800" s="112"/>
    </row>
    <row r="801" spans="1:12" x14ac:dyDescent="0.2">
      <c r="A801" s="59" t="s">
        <v>45</v>
      </c>
      <c r="B801">
        <f t="shared" si="98"/>
        <v>2016</v>
      </c>
      <c r="C801" s="236">
        <f t="shared" si="99"/>
        <v>240.00716666666662</v>
      </c>
      <c r="D801" s="237">
        <f t="shared" si="99"/>
        <v>1.8838867085295654</v>
      </c>
      <c r="E801" s="140">
        <f t="shared" si="96"/>
        <v>1.26158320570533E-2</v>
      </c>
      <c r="F801" s="140"/>
      <c r="G801" s="140"/>
      <c r="H801" s="140"/>
      <c r="I801" s="236">
        <f t="shared" si="100"/>
        <v>240.00716666666662</v>
      </c>
      <c r="J801" s="254">
        <f t="shared" si="100"/>
        <v>1.8838867085295654</v>
      </c>
      <c r="K801" s="140">
        <f t="shared" si="97"/>
        <v>1.26158320570533E-2</v>
      </c>
      <c r="L801" s="112"/>
    </row>
    <row r="802" spans="1:12" x14ac:dyDescent="0.2">
      <c r="A802" s="59" t="s">
        <v>45</v>
      </c>
      <c r="B802">
        <f t="shared" si="98"/>
        <v>2017</v>
      </c>
      <c r="C802" s="236">
        <f t="shared" si="99"/>
        <v>245.11958333333334</v>
      </c>
      <c r="D802" s="237">
        <f t="shared" si="99"/>
        <v>1.9240155677655677</v>
      </c>
      <c r="E802" s="140">
        <f t="shared" si="96"/>
        <v>2.1301100036596354E-2</v>
      </c>
      <c r="F802" s="140"/>
      <c r="G802" s="140"/>
      <c r="H802" s="140"/>
      <c r="I802" s="236">
        <f t="shared" si="100"/>
        <v>245.11958333333334</v>
      </c>
      <c r="J802" s="254">
        <f t="shared" si="100"/>
        <v>1.9240155677655677</v>
      </c>
      <c r="K802" s="140">
        <f t="shared" si="97"/>
        <v>2.1301100036596354E-2</v>
      </c>
      <c r="L802"/>
    </row>
    <row r="803" spans="1:12" x14ac:dyDescent="0.2">
      <c r="A803" s="59" t="s">
        <v>45</v>
      </c>
      <c r="B803">
        <f t="shared" si="98"/>
        <v>2018</v>
      </c>
      <c r="C803" s="236">
        <f t="shared" si="99"/>
        <v>251.10683333333338</v>
      </c>
      <c r="D803" s="237">
        <f t="shared" si="99"/>
        <v>1.9710112506541073</v>
      </c>
      <c r="E803" s="140">
        <f t="shared" si="96"/>
        <v>2.4425832969282135E-2</v>
      </c>
      <c r="F803" s="140"/>
      <c r="G803" s="140"/>
      <c r="H803" s="140"/>
      <c r="I803" s="236">
        <f t="shared" si="100"/>
        <v>251.10683333333338</v>
      </c>
      <c r="J803" s="254">
        <f t="shared" si="100"/>
        <v>1.9710112506541073</v>
      </c>
      <c r="K803" s="140">
        <f t="shared" si="97"/>
        <v>2.4425832969282135E-2</v>
      </c>
    </row>
    <row r="804" spans="1:12" x14ac:dyDescent="0.2">
      <c r="A804" s="59" t="s">
        <v>45</v>
      </c>
      <c r="B804">
        <f t="shared" si="98"/>
        <v>2019</v>
      </c>
      <c r="C804" s="236">
        <f t="shared" si="99"/>
        <v>255.65741666666668</v>
      </c>
      <c r="D804" s="237">
        <f t="shared" si="99"/>
        <v>2.0067301151229722</v>
      </c>
      <c r="E804" s="140">
        <f t="shared" si="96"/>
        <v>1.8122100752601122E-2</v>
      </c>
      <c r="F804" s="140"/>
      <c r="G804" s="140"/>
      <c r="H804" s="140"/>
      <c r="I804" s="236">
        <f t="shared" si="100"/>
        <v>255.65741666666668</v>
      </c>
      <c r="J804" s="254">
        <f t="shared" si="100"/>
        <v>2.0067301151229722</v>
      </c>
      <c r="K804" s="140">
        <f t="shared" si="97"/>
        <v>1.8122100752601122E-2</v>
      </c>
      <c r="L804"/>
    </row>
    <row r="805" spans="1:12" x14ac:dyDescent="0.2">
      <c r="A805" s="59" t="s">
        <v>45</v>
      </c>
      <c r="B805">
        <f t="shared" si="98"/>
        <v>2020</v>
      </c>
      <c r="C805" s="236">
        <f t="shared" si="99"/>
        <v>258.81116666666668</v>
      </c>
      <c r="D805" s="237">
        <f t="shared" si="99"/>
        <v>2.0314848246991102</v>
      </c>
      <c r="E805" s="273">
        <f t="shared" si="96"/>
        <v>1.2335843963063864E-2</v>
      </c>
      <c r="F805" s="140"/>
      <c r="G805" s="140"/>
      <c r="H805" s="140"/>
      <c r="I805" s="236">
        <f t="shared" si="100"/>
        <v>258.81116666666668</v>
      </c>
      <c r="J805" s="254">
        <f t="shared" si="100"/>
        <v>2.0314848246991102</v>
      </c>
      <c r="K805" s="140">
        <f t="shared" si="97"/>
        <v>1.2335843963063864E-2</v>
      </c>
    </row>
    <row r="806" spans="1:12" x14ac:dyDescent="0.2">
      <c r="A806" s="59" t="s">
        <v>45</v>
      </c>
      <c r="B806">
        <f t="shared" si="98"/>
        <v>2021</v>
      </c>
      <c r="C806" s="236">
        <f t="shared" si="99"/>
        <v>270.96975000000003</v>
      </c>
      <c r="D806" s="237">
        <f t="shared" si="99"/>
        <v>2.126921114599686</v>
      </c>
      <c r="E806" s="225">
        <f t="shared" si="96"/>
        <v>4.6978588636374052E-2</v>
      </c>
      <c r="F806" s="140"/>
      <c r="G806" s="140"/>
      <c r="H806" s="140"/>
      <c r="I806" s="236">
        <f t="shared" si="100"/>
        <v>270.96975000000003</v>
      </c>
      <c r="J806" s="254">
        <f t="shared" si="100"/>
        <v>2.126921114599686</v>
      </c>
      <c r="K806" s="140">
        <f t="shared" si="97"/>
        <v>4.6978588636374052E-2</v>
      </c>
      <c r="L806"/>
    </row>
    <row r="807" spans="1:12" ht="13.5" thickBot="1" x14ac:dyDescent="0.25">
      <c r="A807" s="59" t="s">
        <v>45</v>
      </c>
      <c r="B807">
        <f t="shared" si="98"/>
        <v>2022</v>
      </c>
      <c r="C807" s="236">
        <f t="shared" si="99"/>
        <v>292.65491666666668</v>
      </c>
      <c r="D807" s="237">
        <f t="shared" si="99"/>
        <v>2.2971343537414968</v>
      </c>
      <c r="E807" s="226">
        <f t="shared" si="96"/>
        <v>8.002799820521167E-2</v>
      </c>
      <c r="F807" s="140"/>
      <c r="G807" s="140"/>
      <c r="H807" s="140"/>
      <c r="I807" s="236">
        <f t="shared" si="100"/>
        <v>292.65491666666668</v>
      </c>
      <c r="J807" s="254">
        <f t="shared" si="100"/>
        <v>2.2971343537414968</v>
      </c>
      <c r="K807" s="140">
        <f t="shared" si="97"/>
        <v>8.002799820521167E-2</v>
      </c>
    </row>
    <row r="808" spans="1:12" ht="14.25" thickTop="1" thickBot="1" x14ac:dyDescent="0.25">
      <c r="A808" s="206" t="s">
        <v>231</v>
      </c>
      <c r="B808">
        <f t="shared" si="98"/>
        <v>2023</v>
      </c>
      <c r="C808" s="236">
        <f t="shared" si="99"/>
        <v>304.11991666666665</v>
      </c>
      <c r="D808" s="237">
        <f t="shared" si="99"/>
        <v>2.3871265044479331</v>
      </c>
      <c r="E808" s="140">
        <f t="shared" si="96"/>
        <v>3.9175832514915854E-2</v>
      </c>
      <c r="F808" s="140"/>
      <c r="G808" s="140"/>
      <c r="H808" s="140"/>
      <c r="I808" s="236">
        <f t="shared" si="100"/>
        <v>304.11991666666665</v>
      </c>
      <c r="J808" s="254">
        <f t="shared" si="100"/>
        <v>2.3871265044479331</v>
      </c>
      <c r="K808" s="140">
        <f t="shared" si="97"/>
        <v>3.9175832514915854E-2</v>
      </c>
      <c r="L808"/>
    </row>
    <row r="809" spans="1:12" ht="13.5" thickTop="1" x14ac:dyDescent="0.2">
      <c r="A809" s="59" t="s">
        <v>44</v>
      </c>
      <c r="B809">
        <f t="shared" si="98"/>
        <v>2024</v>
      </c>
      <c r="C809" s="236">
        <f t="shared" si="99"/>
        <v>311.51416666666665</v>
      </c>
      <c r="D809" s="237">
        <f t="shared" si="99"/>
        <v>2.4451661433804293</v>
      </c>
      <c r="E809" s="140">
        <f t="shared" si="96"/>
        <v>2.4313599980709366E-2</v>
      </c>
      <c r="F809" s="140"/>
      <c r="G809" s="140"/>
      <c r="H809" s="140"/>
      <c r="I809" s="236">
        <f t="shared" si="100"/>
        <v>311.51416666666665</v>
      </c>
      <c r="J809" s="254">
        <f t="shared" si="100"/>
        <v>2.4451661433804293</v>
      </c>
      <c r="K809" s="140">
        <f t="shared" si="97"/>
        <v>2.4313599980709366E-2</v>
      </c>
      <c r="L809" s="112"/>
    </row>
    <row r="810" spans="1:12" x14ac:dyDescent="0.2">
      <c r="A810" s="59" t="s">
        <v>44</v>
      </c>
      <c r="B810">
        <f t="shared" si="98"/>
        <v>2025</v>
      </c>
      <c r="C810" s="236">
        <f t="shared" si="99"/>
        <v>317.89358333333331</v>
      </c>
      <c r="D810" s="237">
        <f t="shared" si="99"/>
        <v>2.4952400575614861</v>
      </c>
      <c r="E810" s="140">
        <f>C810/C809-1</f>
        <v>2.0478736922076912E-2</v>
      </c>
      <c r="F810" s="140"/>
      <c r="G810" s="140"/>
      <c r="H810" s="140"/>
      <c r="I810" s="236">
        <f t="shared" si="100"/>
        <v>317.89358333333331</v>
      </c>
      <c r="J810" s="254">
        <f t="shared" si="100"/>
        <v>2.4952400575614861</v>
      </c>
      <c r="K810" s="140">
        <f>I810/I809-1</f>
        <v>2.0478736922076912E-2</v>
      </c>
      <c r="L810" s="111"/>
    </row>
    <row r="811" spans="1:12" x14ac:dyDescent="0.2">
      <c r="A811" s="59" t="s">
        <v>44</v>
      </c>
      <c r="B811">
        <f t="shared" si="98"/>
        <v>2026</v>
      </c>
      <c r="C811" s="236">
        <f t="shared" si="99"/>
        <v>324.27308333333332</v>
      </c>
      <c r="D811" s="237">
        <f t="shared" si="99"/>
        <v>2.5453146258503403</v>
      </c>
      <c r="E811" s="140">
        <f>C811/C810-1</f>
        <v>2.0068036394778943E-2</v>
      </c>
      <c r="F811" s="140"/>
      <c r="G811" s="140"/>
      <c r="H811" s="140"/>
      <c r="I811" s="236">
        <f t="shared" si="100"/>
        <v>324.27308333333332</v>
      </c>
      <c r="J811" s="254">
        <f t="shared" si="100"/>
        <v>2.5453146258503403</v>
      </c>
      <c r="K811" s="140">
        <f>I811/I810-1</f>
        <v>2.0068036394778943E-2</v>
      </c>
      <c r="L811" s="113"/>
    </row>
    <row r="812" spans="1:12" x14ac:dyDescent="0.2">
      <c r="A812" s="59" t="s">
        <v>44</v>
      </c>
      <c r="B812">
        <f t="shared" si="98"/>
        <v>2027</v>
      </c>
      <c r="C812" s="236">
        <f t="shared" si="99"/>
        <v>330.86525</v>
      </c>
      <c r="D812" s="237">
        <f t="shared" si="99"/>
        <v>2.5970584772370486</v>
      </c>
      <c r="E812" s="140">
        <f>C812/C811-1</f>
        <v>2.0329059072381694E-2</v>
      </c>
      <c r="F812" s="140"/>
      <c r="G812" s="140"/>
      <c r="H812" s="140"/>
      <c r="I812" s="236">
        <f t="shared" si="100"/>
        <v>330.86525</v>
      </c>
      <c r="J812" s="254">
        <f t="shared" si="100"/>
        <v>2.5970584772370486</v>
      </c>
      <c r="K812" s="140">
        <f>I812/I811-1</f>
        <v>2.0329059072381694E-2</v>
      </c>
    </row>
    <row r="813" spans="1:12" x14ac:dyDescent="0.2">
      <c r="A813" s="59" t="s">
        <v>44</v>
      </c>
      <c r="B813">
        <f t="shared" si="98"/>
        <v>2028</v>
      </c>
      <c r="C813" s="236">
        <f t="shared" si="99"/>
        <v>337.79833333333329</v>
      </c>
      <c r="D813" s="237">
        <f t="shared" si="99"/>
        <v>2.6514782836211408</v>
      </c>
      <c r="E813" s="140">
        <f>C813/C812-1</f>
        <v>2.0954401628255903E-2</v>
      </c>
      <c r="F813" s="140"/>
      <c r="G813" s="140"/>
      <c r="H813" s="140"/>
      <c r="I813" s="236">
        <f t="shared" si="100"/>
        <v>337.79833333333329</v>
      </c>
      <c r="J813" s="254">
        <f t="shared" si="100"/>
        <v>2.6514782836211408</v>
      </c>
      <c r="K813" s="140">
        <f>I813/I812-1</f>
        <v>2.0954401628255903E-2</v>
      </c>
    </row>
    <row r="814" spans="1:12" x14ac:dyDescent="0.2">
      <c r="A814" s="59" t="s">
        <v>44</v>
      </c>
      <c r="B814">
        <f t="shared" si="98"/>
        <v>2029</v>
      </c>
      <c r="C814" s="236">
        <f t="shared" si="99"/>
        <v>345.02699999999999</v>
      </c>
      <c r="D814" s="237">
        <f t="shared" si="99"/>
        <v>2.7082182103610677</v>
      </c>
      <c r="E814" s="140">
        <f t="shared" ref="E814:E828" si="101">C814/C813-1</f>
        <v>2.1399355631318562E-2</v>
      </c>
      <c r="F814" s="140"/>
      <c r="G814" s="140"/>
      <c r="H814" s="140"/>
      <c r="I814" s="236">
        <f t="shared" si="100"/>
        <v>345.02699999999999</v>
      </c>
      <c r="J814" s="254">
        <f t="shared" si="100"/>
        <v>2.7082182103610677</v>
      </c>
      <c r="K814" s="140">
        <f t="shared" ref="K814:K835" si="102">I814/I813-1</f>
        <v>2.1399355631318562E-2</v>
      </c>
    </row>
    <row r="815" spans="1:12" x14ac:dyDescent="0.2">
      <c r="A815" s="59" t="s">
        <v>44</v>
      </c>
      <c r="B815">
        <f t="shared" si="98"/>
        <v>2030</v>
      </c>
      <c r="C815" s="236">
        <f t="shared" ref="C815:D835" si="103">AVERAGEIF($A$2:$A$733,$B$775:$B$835,C$2:C$733)</f>
        <v>352.42049999999995</v>
      </c>
      <c r="D815" s="237">
        <f t="shared" si="103"/>
        <v>2.7662519623233908</v>
      </c>
      <c r="E815" s="140">
        <f t="shared" si="101"/>
        <v>2.1428757749393457E-2</v>
      </c>
      <c r="F815" s="140"/>
      <c r="G815" s="140"/>
      <c r="H815" s="140"/>
      <c r="I815" s="236">
        <f t="shared" ref="I815:J835" si="104">AVERAGEIF($A$2:$A$733,$B$775:$B$835,I$2:I$733)</f>
        <v>352.42049999999995</v>
      </c>
      <c r="J815" s="254">
        <f t="shared" si="104"/>
        <v>2.7662519623233908</v>
      </c>
      <c r="K815" s="140">
        <f t="shared" si="102"/>
        <v>2.1428757749393457E-2</v>
      </c>
    </row>
    <row r="816" spans="1:12" x14ac:dyDescent="0.2">
      <c r="A816" s="59" t="s">
        <v>44</v>
      </c>
      <c r="B816">
        <f t="shared" si="98"/>
        <v>2031</v>
      </c>
      <c r="C816" s="236">
        <f t="shared" si="103"/>
        <v>359.94608333333332</v>
      </c>
      <c r="D816" s="237">
        <f t="shared" si="103"/>
        <v>2.8253224751439032</v>
      </c>
      <c r="E816" s="140">
        <f t="shared" si="101"/>
        <v>2.1353988582768046E-2</v>
      </c>
      <c r="F816" s="140"/>
      <c r="G816" s="140"/>
      <c r="H816" s="140"/>
      <c r="I816" s="236">
        <f t="shared" si="104"/>
        <v>359.94608333333332</v>
      </c>
      <c r="J816" s="254">
        <f t="shared" si="104"/>
        <v>2.8253224751439032</v>
      </c>
      <c r="K816" s="140">
        <f t="shared" si="102"/>
        <v>2.1353988582768046E-2</v>
      </c>
    </row>
    <row r="817" spans="1:11" x14ac:dyDescent="0.2">
      <c r="A817" s="59" t="s">
        <v>44</v>
      </c>
      <c r="B817">
        <f t="shared" si="98"/>
        <v>2032</v>
      </c>
      <c r="C817" s="236">
        <f t="shared" si="103"/>
        <v>367.57166666666666</v>
      </c>
      <c r="D817" s="237">
        <f t="shared" si="103"/>
        <v>2.8851779173207746</v>
      </c>
      <c r="E817" s="140">
        <f t="shared" si="101"/>
        <v>2.118534882423373E-2</v>
      </c>
      <c r="F817" s="140"/>
      <c r="G817" s="140"/>
      <c r="H817" s="140"/>
      <c r="I817" s="236">
        <f t="shared" si="104"/>
        <v>367.57166666666666</v>
      </c>
      <c r="J817" s="254">
        <f t="shared" si="104"/>
        <v>2.8851779173207746</v>
      </c>
      <c r="K817" s="140">
        <f t="shared" si="102"/>
        <v>2.118534882423373E-2</v>
      </c>
    </row>
    <row r="818" spans="1:11" x14ac:dyDescent="0.2">
      <c r="A818" s="59" t="s">
        <v>44</v>
      </c>
      <c r="B818">
        <f t="shared" si="98"/>
        <v>2033</v>
      </c>
      <c r="C818" s="236">
        <f t="shared" si="103"/>
        <v>375.46291666666662</v>
      </c>
      <c r="D818" s="237">
        <f t="shared" si="103"/>
        <v>2.9471186551543695</v>
      </c>
      <c r="E818" s="140">
        <f t="shared" si="101"/>
        <v>2.1468602494751465E-2</v>
      </c>
      <c r="F818" s="140"/>
      <c r="G818" s="140"/>
      <c r="H818" s="140"/>
      <c r="I818" s="236">
        <f t="shared" si="104"/>
        <v>375.46291666666662</v>
      </c>
      <c r="J818" s="254">
        <f t="shared" si="104"/>
        <v>2.9471186551543695</v>
      </c>
      <c r="K818" s="140">
        <f t="shared" si="102"/>
        <v>2.1468602494751465E-2</v>
      </c>
    </row>
    <row r="819" spans="1:11" x14ac:dyDescent="0.2">
      <c r="A819" s="59" t="s">
        <v>44</v>
      </c>
      <c r="B819">
        <f t="shared" si="98"/>
        <v>2034</v>
      </c>
      <c r="C819" s="236">
        <f t="shared" si="103"/>
        <v>383.76875000000001</v>
      </c>
      <c r="D819" s="237">
        <f t="shared" si="103"/>
        <v>3.0123135792778641</v>
      </c>
      <c r="E819" s="140">
        <f t="shared" si="101"/>
        <v>2.2121581026089077E-2</v>
      </c>
      <c r="F819" s="140"/>
      <c r="G819" s="140"/>
      <c r="H819" s="140"/>
      <c r="I819" s="236">
        <f t="shared" si="104"/>
        <v>383.76875000000001</v>
      </c>
      <c r="J819" s="254">
        <f t="shared" si="104"/>
        <v>3.0123135792778641</v>
      </c>
      <c r="K819" s="140">
        <f t="shared" si="102"/>
        <v>2.2121581026089077E-2</v>
      </c>
    </row>
    <row r="820" spans="1:11" x14ac:dyDescent="0.2">
      <c r="A820" s="59" t="s">
        <v>44</v>
      </c>
      <c r="B820">
        <f t="shared" si="98"/>
        <v>2035</v>
      </c>
      <c r="C820" s="236">
        <f t="shared" si="103"/>
        <v>392.51375000000002</v>
      </c>
      <c r="D820" s="237">
        <f t="shared" si="103"/>
        <v>3.0809556514913656</v>
      </c>
      <c r="E820" s="140">
        <f t="shared" si="101"/>
        <v>2.2787160236470649E-2</v>
      </c>
      <c r="F820" s="140"/>
      <c r="G820" s="140"/>
      <c r="H820" s="140"/>
      <c r="I820" s="236">
        <f t="shared" si="104"/>
        <v>392.51375000000002</v>
      </c>
      <c r="J820" s="254">
        <f t="shared" si="104"/>
        <v>3.0809556514913656</v>
      </c>
      <c r="K820" s="140">
        <f t="shared" si="102"/>
        <v>2.2787160236470649E-2</v>
      </c>
    </row>
    <row r="821" spans="1:11" x14ac:dyDescent="0.2">
      <c r="A821" s="59" t="s">
        <v>44</v>
      </c>
      <c r="B821">
        <f t="shared" si="98"/>
        <v>2036</v>
      </c>
      <c r="C821" s="236">
        <f t="shared" si="103"/>
        <v>401.62741666666665</v>
      </c>
      <c r="D821" s="237">
        <f t="shared" si="103"/>
        <v>3.152491496598639</v>
      </c>
      <c r="E821" s="140">
        <f t="shared" si="101"/>
        <v>2.3218719514072061E-2</v>
      </c>
      <c r="F821" s="140"/>
      <c r="G821" s="140"/>
      <c r="H821" s="140"/>
      <c r="I821" s="236">
        <f t="shared" si="104"/>
        <v>401.62741666666665</v>
      </c>
      <c r="J821" s="254">
        <f t="shared" si="104"/>
        <v>3.152491496598639</v>
      </c>
      <c r="K821" s="140">
        <f t="shared" si="102"/>
        <v>2.3218719514072061E-2</v>
      </c>
    </row>
    <row r="822" spans="1:11" x14ac:dyDescent="0.2">
      <c r="A822" s="59" t="s">
        <v>44</v>
      </c>
      <c r="B822">
        <f t="shared" si="98"/>
        <v>2037</v>
      </c>
      <c r="C822" s="236">
        <f t="shared" si="103"/>
        <v>411.10516666666666</v>
      </c>
      <c r="D822" s="237">
        <f t="shared" si="103"/>
        <v>3.2268851386708524</v>
      </c>
      <c r="E822" s="140">
        <f t="shared" si="101"/>
        <v>2.3598364072505928E-2</v>
      </c>
      <c r="F822" s="140"/>
      <c r="G822" s="140"/>
      <c r="H822" s="140"/>
      <c r="I822" s="236">
        <f t="shared" si="104"/>
        <v>411.10516666666666</v>
      </c>
      <c r="J822" s="254">
        <f t="shared" si="104"/>
        <v>3.2268851386708524</v>
      </c>
      <c r="K822" s="140">
        <f t="shared" si="102"/>
        <v>2.3598364072505928E-2</v>
      </c>
    </row>
    <row r="823" spans="1:11" x14ac:dyDescent="0.2">
      <c r="A823" s="59" t="s">
        <v>44</v>
      </c>
      <c r="B823">
        <f t="shared" si="98"/>
        <v>2038</v>
      </c>
      <c r="C823" s="236">
        <f t="shared" si="103"/>
        <v>420.95416666666665</v>
      </c>
      <c r="D823" s="237">
        <f t="shared" si="103"/>
        <v>3.3041928309785455</v>
      </c>
      <c r="E823" s="140">
        <f t="shared" si="101"/>
        <v>2.3957373437696994E-2</v>
      </c>
      <c r="F823" s="140"/>
      <c r="G823" s="140"/>
      <c r="H823" s="140"/>
      <c r="I823" s="236">
        <f t="shared" si="104"/>
        <v>420.95416666666665</v>
      </c>
      <c r="J823" s="254">
        <f t="shared" si="104"/>
        <v>3.3041928309785455</v>
      </c>
      <c r="K823" s="140">
        <f t="shared" si="102"/>
        <v>2.3957373437696994E-2</v>
      </c>
    </row>
    <row r="824" spans="1:11" x14ac:dyDescent="0.2">
      <c r="A824" s="59" t="s">
        <v>44</v>
      </c>
      <c r="B824">
        <f t="shared" si="98"/>
        <v>2039</v>
      </c>
      <c r="C824" s="236">
        <f t="shared" si="103"/>
        <v>431.20125000000002</v>
      </c>
      <c r="D824" s="237">
        <f t="shared" si="103"/>
        <v>3.3846251962323386</v>
      </c>
      <c r="E824" s="140">
        <f t="shared" si="101"/>
        <v>2.4342515515347163E-2</v>
      </c>
      <c r="F824" s="140"/>
      <c r="G824" s="140"/>
      <c r="H824" s="140"/>
      <c r="I824" s="236">
        <f t="shared" si="104"/>
        <v>431.20125000000002</v>
      </c>
      <c r="J824" s="254">
        <f t="shared" si="104"/>
        <v>3.3846251962323386</v>
      </c>
      <c r="K824" s="140">
        <f t="shared" si="102"/>
        <v>2.4342515515347163E-2</v>
      </c>
    </row>
    <row r="825" spans="1:11" x14ac:dyDescent="0.2">
      <c r="A825" s="59" t="s">
        <v>44</v>
      </c>
      <c r="B825">
        <f t="shared" si="98"/>
        <v>2040</v>
      </c>
      <c r="C825" s="236">
        <f t="shared" si="103"/>
        <v>441.88766666666669</v>
      </c>
      <c r="D825" s="237">
        <f t="shared" si="103"/>
        <v>3.4685060177917322</v>
      </c>
      <c r="E825" s="140">
        <f t="shared" si="101"/>
        <v>2.4782898163367317E-2</v>
      </c>
      <c r="F825" s="140"/>
      <c r="G825" s="140"/>
      <c r="H825" s="140"/>
      <c r="I825" s="236">
        <f t="shared" si="104"/>
        <v>441.88766666666669</v>
      </c>
      <c r="J825" s="254">
        <f t="shared" si="104"/>
        <v>3.4685060177917322</v>
      </c>
      <c r="K825" s="140">
        <f t="shared" si="102"/>
        <v>2.4782898163367317E-2</v>
      </c>
    </row>
    <row r="826" spans="1:11" x14ac:dyDescent="0.2">
      <c r="A826" s="59" t="s">
        <v>44</v>
      </c>
      <c r="B826">
        <f t="shared" si="98"/>
        <v>2041</v>
      </c>
      <c r="C826" s="236">
        <f t="shared" si="103"/>
        <v>452.9158333333333</v>
      </c>
      <c r="D826" s="237">
        <f t="shared" si="103"/>
        <v>3.5550693354264777</v>
      </c>
      <c r="E826" s="140">
        <f t="shared" si="101"/>
        <v>2.4956946071512665E-2</v>
      </c>
      <c r="F826" s="140"/>
      <c r="G826" s="140"/>
      <c r="H826" s="140"/>
      <c r="I826" s="236">
        <f t="shared" si="104"/>
        <v>452.9158333333333</v>
      </c>
      <c r="J826" s="254">
        <f t="shared" si="104"/>
        <v>3.5550693354264777</v>
      </c>
      <c r="K826" s="140">
        <f t="shared" si="102"/>
        <v>2.4956946071512665E-2</v>
      </c>
    </row>
    <row r="827" spans="1:11" x14ac:dyDescent="0.2">
      <c r="A827" s="59" t="s">
        <v>44</v>
      </c>
      <c r="B827">
        <f t="shared" si="98"/>
        <v>2042</v>
      </c>
      <c r="C827" s="236">
        <f t="shared" si="103"/>
        <v>464.28491666666656</v>
      </c>
      <c r="D827" s="237">
        <f t="shared" si="103"/>
        <v>3.644308608058608</v>
      </c>
      <c r="E827" s="140">
        <f t="shared" si="101"/>
        <v>2.5101978108515333E-2</v>
      </c>
      <c r="F827" s="140"/>
      <c r="G827" s="140"/>
      <c r="H827" s="140"/>
      <c r="I827" s="236">
        <f t="shared" si="104"/>
        <v>464.28491666666656</v>
      </c>
      <c r="J827" s="254">
        <f t="shared" si="104"/>
        <v>3.644308608058608</v>
      </c>
      <c r="K827" s="140">
        <f t="shared" si="102"/>
        <v>2.5101978108515333E-2</v>
      </c>
    </row>
    <row r="828" spans="1:11" x14ac:dyDescent="0.2">
      <c r="A828" s="59" t="s">
        <v>44</v>
      </c>
      <c r="B828">
        <f t="shared" si="98"/>
        <v>2043</v>
      </c>
      <c r="C828" s="236">
        <f t="shared" si="103"/>
        <v>475.98399999999998</v>
      </c>
      <c r="D828" s="237">
        <f t="shared" si="103"/>
        <v>3.7361381475667184</v>
      </c>
      <c r="E828" s="140">
        <f t="shared" si="101"/>
        <v>2.5198068930015971E-2</v>
      </c>
      <c r="F828" s="140"/>
      <c r="G828" s="140"/>
      <c r="H828" s="140"/>
      <c r="I828" s="236">
        <f t="shared" si="104"/>
        <v>475.98399999999998</v>
      </c>
      <c r="J828" s="254">
        <f t="shared" si="104"/>
        <v>3.7361381475667184</v>
      </c>
      <c r="K828" s="140">
        <f t="shared" si="102"/>
        <v>2.5198068930015971E-2</v>
      </c>
    </row>
    <row r="829" spans="1:11" x14ac:dyDescent="0.2">
      <c r="A829" s="59" t="s">
        <v>44</v>
      </c>
      <c r="B829">
        <f t="shared" si="98"/>
        <v>2044</v>
      </c>
      <c r="C829" s="236">
        <f t="shared" si="103"/>
        <v>488.00883333333337</v>
      </c>
      <c r="D829" s="237">
        <f t="shared" si="103"/>
        <v>3.8305245944531658</v>
      </c>
      <c r="E829" s="140">
        <f t="shared" ref="E829:E835" si="105">C829/C828-1</f>
        <v>2.5263104081929999E-2</v>
      </c>
      <c r="F829" s="140"/>
      <c r="G829" s="140"/>
      <c r="H829" s="140"/>
      <c r="I829" s="236">
        <f t="shared" si="104"/>
        <v>488.00883333333337</v>
      </c>
      <c r="J829" s="254">
        <f t="shared" si="104"/>
        <v>3.8305245944531658</v>
      </c>
      <c r="K829" s="140">
        <f t="shared" si="102"/>
        <v>2.5263104081929999E-2</v>
      </c>
    </row>
    <row r="830" spans="1:11" x14ac:dyDescent="0.2">
      <c r="A830" s="59" t="s">
        <v>44</v>
      </c>
      <c r="B830">
        <f t="shared" si="98"/>
        <v>2045</v>
      </c>
      <c r="C830" s="236">
        <f t="shared" si="103"/>
        <v>500.29141666666663</v>
      </c>
      <c r="D830" s="237">
        <f t="shared" si="103"/>
        <v>3.9269341967556244</v>
      </c>
      <c r="E830" s="140">
        <f t="shared" si="105"/>
        <v>2.5168772559786223E-2</v>
      </c>
      <c r="F830" s="140"/>
      <c r="G830" s="140"/>
      <c r="H830" s="140"/>
      <c r="I830" s="236">
        <f t="shared" si="104"/>
        <v>500.29141666666663</v>
      </c>
      <c r="J830" s="254">
        <f t="shared" si="104"/>
        <v>3.9269341967556244</v>
      </c>
      <c r="K830" s="140">
        <f t="shared" si="102"/>
        <v>2.5168772559786223E-2</v>
      </c>
    </row>
    <row r="831" spans="1:11" x14ac:dyDescent="0.2">
      <c r="A831" s="59" t="s">
        <v>44</v>
      </c>
      <c r="B831">
        <f t="shared" si="98"/>
        <v>2046</v>
      </c>
      <c r="C831" s="236">
        <f t="shared" si="103"/>
        <v>512.86966666666672</v>
      </c>
      <c r="D831" s="237">
        <f t="shared" si="103"/>
        <v>4.0256645735217162</v>
      </c>
      <c r="E831" s="140">
        <f t="shared" si="105"/>
        <v>2.5141846493802023E-2</v>
      </c>
      <c r="F831" s="140"/>
      <c r="G831" s="140"/>
      <c r="H831" s="140"/>
      <c r="I831" s="236">
        <f t="shared" si="104"/>
        <v>512.86966666666672</v>
      </c>
      <c r="J831" s="254">
        <f t="shared" si="104"/>
        <v>4.0256645735217162</v>
      </c>
      <c r="K831" s="140">
        <f t="shared" si="102"/>
        <v>2.5141846493802023E-2</v>
      </c>
    </row>
    <row r="832" spans="1:11" x14ac:dyDescent="0.2">
      <c r="A832" s="59" t="s">
        <v>44</v>
      </c>
      <c r="B832">
        <f t="shared" si="98"/>
        <v>2047</v>
      </c>
      <c r="C832" s="236">
        <f t="shared" si="103"/>
        <v>525.74874999999986</v>
      </c>
      <c r="D832" s="237">
        <f t="shared" si="103"/>
        <v>4.1267562794348507</v>
      </c>
      <c r="E832" s="140">
        <f t="shared" si="105"/>
        <v>2.5111805533439169E-2</v>
      </c>
      <c r="F832" s="140"/>
      <c r="G832" s="140"/>
      <c r="H832" s="140"/>
      <c r="I832" s="236">
        <f t="shared" si="104"/>
        <v>525.74874999999986</v>
      </c>
      <c r="J832" s="254">
        <f t="shared" si="104"/>
        <v>4.1267562794348507</v>
      </c>
      <c r="K832" s="140">
        <f t="shared" si="102"/>
        <v>2.5111805533439169E-2</v>
      </c>
    </row>
    <row r="833" spans="1:11" x14ac:dyDescent="0.2">
      <c r="A833" s="59" t="s">
        <v>44</v>
      </c>
      <c r="B833">
        <f t="shared" si="98"/>
        <v>2048</v>
      </c>
      <c r="C833" s="236">
        <f t="shared" si="103"/>
        <v>538.93724999999995</v>
      </c>
      <c r="D833" s="237">
        <f t="shared" si="103"/>
        <v>4.2302766875981161</v>
      </c>
      <c r="E833" s="140">
        <f t="shared" si="105"/>
        <v>2.5085176141645738E-2</v>
      </c>
      <c r="F833" s="140"/>
      <c r="G833" s="140"/>
      <c r="H833" s="140"/>
      <c r="I833" s="236">
        <f t="shared" si="104"/>
        <v>538.93724999999995</v>
      </c>
      <c r="J833" s="254">
        <f t="shared" si="104"/>
        <v>4.2302766875981161</v>
      </c>
      <c r="K833" s="140">
        <f t="shared" si="102"/>
        <v>2.5085176141645738E-2</v>
      </c>
    </row>
    <row r="834" spans="1:11" x14ac:dyDescent="0.2">
      <c r="A834" s="59" t="s">
        <v>44</v>
      </c>
      <c r="B834">
        <f t="shared" si="98"/>
        <v>2049</v>
      </c>
      <c r="C834" s="236">
        <f t="shared" si="103"/>
        <v>552.38458333333335</v>
      </c>
      <c r="D834" s="237">
        <f t="shared" si="103"/>
        <v>4.3358287545787544</v>
      </c>
      <c r="E834" s="140">
        <f t="shared" si="105"/>
        <v>2.4951575222038169E-2</v>
      </c>
      <c r="F834" s="140"/>
      <c r="G834" s="140"/>
      <c r="H834" s="140"/>
      <c r="I834" s="236">
        <f t="shared" si="104"/>
        <v>552.38458333333335</v>
      </c>
      <c r="J834" s="254">
        <f t="shared" si="104"/>
        <v>4.3358287545787544</v>
      </c>
      <c r="K834" s="140">
        <f t="shared" si="102"/>
        <v>2.4951575222038169E-2</v>
      </c>
    </row>
    <row r="835" spans="1:11" x14ac:dyDescent="0.2">
      <c r="A835" s="59" t="s">
        <v>44</v>
      </c>
      <c r="B835">
        <f t="shared" si="98"/>
        <v>2050</v>
      </c>
      <c r="C835" s="236">
        <f t="shared" si="103"/>
        <v>566.07516666666663</v>
      </c>
      <c r="D835" s="237">
        <f t="shared" si="103"/>
        <v>4.4432901622187337</v>
      </c>
      <c r="E835" s="140">
        <f t="shared" si="105"/>
        <v>2.4784513808691511E-2</v>
      </c>
      <c r="F835" s="140"/>
      <c r="G835" s="140"/>
      <c r="H835" s="140"/>
      <c r="I835" s="236">
        <f t="shared" si="104"/>
        <v>566.07516666666663</v>
      </c>
      <c r="J835" s="254">
        <f t="shared" si="104"/>
        <v>4.4432901622187337</v>
      </c>
      <c r="K835" s="140">
        <f t="shared" si="102"/>
        <v>2.4784513808691511E-2</v>
      </c>
    </row>
    <row r="836" spans="1:11" x14ac:dyDescent="0.2">
      <c r="C836" s="147"/>
    </row>
    <row r="837" spans="1:11" x14ac:dyDescent="0.2">
      <c r="C837" s="147"/>
    </row>
    <row r="838" spans="1:11" x14ac:dyDescent="0.2">
      <c r="C838" s="147"/>
    </row>
    <row r="839" spans="1:11" x14ac:dyDescent="0.2">
      <c r="C839" s="147"/>
    </row>
    <row r="840" spans="1:11" x14ac:dyDescent="0.2">
      <c r="C840" s="147"/>
    </row>
    <row r="841" spans="1:11" x14ac:dyDescent="0.2">
      <c r="C841" s="147"/>
    </row>
    <row r="842" spans="1:11" x14ac:dyDescent="0.2">
      <c r="C842" s="147"/>
    </row>
    <row r="843" spans="1:11" x14ac:dyDescent="0.2">
      <c r="C843" s="147"/>
    </row>
    <row r="844" spans="1:11" x14ac:dyDescent="0.2">
      <c r="C844" s="147"/>
    </row>
    <row r="845" spans="1:11" x14ac:dyDescent="0.2">
      <c r="C845" s="147"/>
    </row>
    <row r="846" spans="1:11" x14ac:dyDescent="0.2">
      <c r="C846" s="147"/>
    </row>
    <row r="847" spans="1:11" x14ac:dyDescent="0.2">
      <c r="C847" s="147"/>
    </row>
    <row r="848" spans="1:11" x14ac:dyDescent="0.2">
      <c r="C848" s="147"/>
    </row>
    <row r="849" spans="3:3" x14ac:dyDescent="0.2">
      <c r="C849" s="147"/>
    </row>
    <row r="850" spans="3:3" x14ac:dyDescent="0.2">
      <c r="C850" s="147"/>
    </row>
    <row r="851" spans="3:3" x14ac:dyDescent="0.2">
      <c r="C851" s="147"/>
    </row>
    <row r="852" spans="3:3" x14ac:dyDescent="0.2">
      <c r="C852" s="147"/>
    </row>
    <row r="853" spans="3:3" x14ac:dyDescent="0.2">
      <c r="C853" s="147"/>
    </row>
    <row r="854" spans="3:3" x14ac:dyDescent="0.2">
      <c r="C854" s="147"/>
    </row>
    <row r="855" spans="3:3" x14ac:dyDescent="0.2">
      <c r="C855" s="147"/>
    </row>
    <row r="856" spans="3:3" x14ac:dyDescent="0.2">
      <c r="C856" s="147"/>
    </row>
    <row r="857" spans="3:3" x14ac:dyDescent="0.2">
      <c r="C857" s="147"/>
    </row>
    <row r="858" spans="3:3" x14ac:dyDescent="0.2">
      <c r="C858" s="147"/>
    </row>
    <row r="859" spans="3:3" x14ac:dyDescent="0.2">
      <c r="C859" s="147"/>
    </row>
    <row r="860" spans="3:3" x14ac:dyDescent="0.2">
      <c r="C860" s="147"/>
    </row>
    <row r="861" spans="3:3" x14ac:dyDescent="0.2">
      <c r="C861" s="147"/>
    </row>
    <row r="862" spans="3:3" x14ac:dyDescent="0.2">
      <c r="C862" s="147"/>
    </row>
    <row r="863" spans="3:3" x14ac:dyDescent="0.2">
      <c r="C863" s="147"/>
    </row>
    <row r="864" spans="3:3" x14ac:dyDescent="0.2">
      <c r="C864" s="147"/>
    </row>
    <row r="865" spans="3:3" x14ac:dyDescent="0.2">
      <c r="C865" s="147"/>
    </row>
    <row r="866" spans="3:3" x14ac:dyDescent="0.2">
      <c r="C866" s="147"/>
    </row>
    <row r="867" spans="3:3" x14ac:dyDescent="0.2">
      <c r="C867" s="147"/>
    </row>
    <row r="868" spans="3:3" x14ac:dyDescent="0.2">
      <c r="C868" s="147"/>
    </row>
    <row r="869" spans="3:3" x14ac:dyDescent="0.2">
      <c r="C869" s="147"/>
    </row>
    <row r="870" spans="3:3" x14ac:dyDescent="0.2">
      <c r="C870" s="147"/>
    </row>
    <row r="871" spans="3:3" x14ac:dyDescent="0.2">
      <c r="C871" s="147"/>
    </row>
    <row r="872" spans="3:3" x14ac:dyDescent="0.2">
      <c r="C872" s="147"/>
    </row>
    <row r="873" spans="3:3" x14ac:dyDescent="0.2">
      <c r="C873" s="147"/>
    </row>
    <row r="874" spans="3:3" x14ac:dyDescent="0.2">
      <c r="C874" s="147"/>
    </row>
    <row r="875" spans="3:3" x14ac:dyDescent="0.2">
      <c r="C875" s="147"/>
    </row>
    <row r="876" spans="3:3" x14ac:dyDescent="0.2">
      <c r="C876" s="147"/>
    </row>
    <row r="877" spans="3:3" x14ac:dyDescent="0.2">
      <c r="C877" s="147"/>
    </row>
    <row r="878" spans="3:3" x14ac:dyDescent="0.2">
      <c r="C878" s="147"/>
    </row>
    <row r="879" spans="3:3" x14ac:dyDescent="0.2">
      <c r="C879" s="147"/>
    </row>
    <row r="880" spans="3:3" x14ac:dyDescent="0.2">
      <c r="C880" s="147"/>
    </row>
    <row r="881" spans="3:3" x14ac:dyDescent="0.2">
      <c r="C881" s="147"/>
    </row>
    <row r="882" spans="3:3" x14ac:dyDescent="0.2">
      <c r="C882" s="147"/>
    </row>
    <row r="883" spans="3:3" x14ac:dyDescent="0.2">
      <c r="C883" s="147"/>
    </row>
    <row r="884" spans="3:3" x14ac:dyDescent="0.2">
      <c r="C884" s="147"/>
    </row>
    <row r="885" spans="3:3" x14ac:dyDescent="0.2">
      <c r="C885" s="147"/>
    </row>
    <row r="886" spans="3:3" x14ac:dyDescent="0.2">
      <c r="C886" s="147"/>
    </row>
    <row r="887" spans="3:3" x14ac:dyDescent="0.2">
      <c r="C887" s="147"/>
    </row>
    <row r="888" spans="3:3" x14ac:dyDescent="0.2">
      <c r="C888" s="147"/>
    </row>
    <row r="889" spans="3:3" x14ac:dyDescent="0.2">
      <c r="C889" s="147"/>
    </row>
    <row r="890" spans="3:3" x14ac:dyDescent="0.2">
      <c r="C890" s="147"/>
    </row>
    <row r="891" spans="3:3" x14ac:dyDescent="0.2">
      <c r="C891" s="147"/>
    </row>
    <row r="892" spans="3:3" x14ac:dyDescent="0.2">
      <c r="C892" s="147"/>
    </row>
    <row r="893" spans="3:3" x14ac:dyDescent="0.2">
      <c r="C893" s="147"/>
    </row>
    <row r="894" spans="3:3" x14ac:dyDescent="0.2">
      <c r="C894" s="147"/>
    </row>
    <row r="895" spans="3:3" x14ac:dyDescent="0.2">
      <c r="C895" s="147"/>
    </row>
    <row r="896" spans="3:3" x14ac:dyDescent="0.2">
      <c r="C896" s="147"/>
    </row>
    <row r="897" spans="3:3" x14ac:dyDescent="0.2">
      <c r="C897" s="147"/>
    </row>
    <row r="898" spans="3:3" x14ac:dyDescent="0.2">
      <c r="C898" s="147"/>
    </row>
    <row r="899" spans="3:3" x14ac:dyDescent="0.2">
      <c r="C899" s="147"/>
    </row>
    <row r="900" spans="3:3" x14ac:dyDescent="0.2">
      <c r="C900" s="147"/>
    </row>
    <row r="901" spans="3:3" x14ac:dyDescent="0.2">
      <c r="C901" s="147"/>
    </row>
    <row r="902" spans="3:3" x14ac:dyDescent="0.2">
      <c r="C902" s="147"/>
    </row>
    <row r="903" spans="3:3" x14ac:dyDescent="0.2">
      <c r="C903" s="147"/>
    </row>
    <row r="904" spans="3:3" x14ac:dyDescent="0.2">
      <c r="C904" s="147"/>
    </row>
    <row r="905" spans="3:3" x14ac:dyDescent="0.2">
      <c r="C905" s="147"/>
    </row>
    <row r="906" spans="3:3" x14ac:dyDescent="0.2">
      <c r="C906" s="147"/>
    </row>
    <row r="907" spans="3:3" x14ac:dyDescent="0.2">
      <c r="C907" s="147"/>
    </row>
    <row r="908" spans="3:3" x14ac:dyDescent="0.2">
      <c r="C908" s="147"/>
    </row>
    <row r="909" spans="3:3" x14ac:dyDescent="0.2">
      <c r="C909" s="147"/>
    </row>
    <row r="910" spans="3:3" x14ac:dyDescent="0.2">
      <c r="C910" s="147"/>
    </row>
    <row r="911" spans="3:3" x14ac:dyDescent="0.2">
      <c r="C911" s="147"/>
    </row>
    <row r="912" spans="3:3" x14ac:dyDescent="0.2">
      <c r="C912" s="147"/>
    </row>
    <row r="913" spans="3:3" x14ac:dyDescent="0.2">
      <c r="C913" s="147"/>
    </row>
    <row r="914" spans="3:3" x14ac:dyDescent="0.2">
      <c r="C914" s="147"/>
    </row>
    <row r="915" spans="3:3" x14ac:dyDescent="0.2">
      <c r="C915" s="147"/>
    </row>
    <row r="916" spans="3:3" x14ac:dyDescent="0.2">
      <c r="C916" s="147"/>
    </row>
    <row r="917" spans="3:3" x14ac:dyDescent="0.2">
      <c r="C917" s="147"/>
    </row>
    <row r="918" spans="3:3" x14ac:dyDescent="0.2">
      <c r="C918" s="147"/>
    </row>
    <row r="919" spans="3:3" x14ac:dyDescent="0.2">
      <c r="C919" s="147"/>
    </row>
    <row r="920" spans="3:3" x14ac:dyDescent="0.2">
      <c r="C920" s="147"/>
    </row>
    <row r="921" spans="3:3" x14ac:dyDescent="0.2">
      <c r="C921" s="147"/>
    </row>
    <row r="922" spans="3:3" x14ac:dyDescent="0.2">
      <c r="C922" s="147"/>
    </row>
    <row r="923" spans="3:3" x14ac:dyDescent="0.2">
      <c r="C923" s="147"/>
    </row>
    <row r="924" spans="3:3" x14ac:dyDescent="0.2">
      <c r="C924" s="147"/>
    </row>
    <row r="925" spans="3:3" x14ac:dyDescent="0.2">
      <c r="C925" s="147"/>
    </row>
    <row r="926" spans="3:3" x14ac:dyDescent="0.2">
      <c r="C926" s="147"/>
    </row>
    <row r="927" spans="3:3" x14ac:dyDescent="0.2">
      <c r="C927" s="147"/>
    </row>
    <row r="928" spans="3:3" x14ac:dyDescent="0.2">
      <c r="C928" s="147"/>
    </row>
    <row r="929" spans="3:3" x14ac:dyDescent="0.2">
      <c r="C929" s="147"/>
    </row>
    <row r="930" spans="3:3" x14ac:dyDescent="0.2">
      <c r="C930" s="147"/>
    </row>
    <row r="931" spans="3:3" x14ac:dyDescent="0.2">
      <c r="C931" s="147"/>
    </row>
    <row r="932" spans="3:3" x14ac:dyDescent="0.2">
      <c r="C932" s="147"/>
    </row>
    <row r="933" spans="3:3" x14ac:dyDescent="0.2">
      <c r="C933" s="147"/>
    </row>
    <row r="934" spans="3:3" x14ac:dyDescent="0.2">
      <c r="C934" s="147"/>
    </row>
    <row r="935" spans="3:3" x14ac:dyDescent="0.2">
      <c r="C935" s="147"/>
    </row>
    <row r="936" spans="3:3" x14ac:dyDescent="0.2">
      <c r="C936" s="147"/>
    </row>
    <row r="937" spans="3:3" x14ac:dyDescent="0.2">
      <c r="C937" s="147"/>
    </row>
    <row r="938" spans="3:3" x14ac:dyDescent="0.2">
      <c r="C938" s="147"/>
    </row>
    <row r="939" spans="3:3" x14ac:dyDescent="0.2">
      <c r="C939" s="147"/>
    </row>
    <row r="940" spans="3:3" x14ac:dyDescent="0.2">
      <c r="C940" s="147"/>
    </row>
    <row r="941" spans="3:3" x14ac:dyDescent="0.2">
      <c r="C941" s="147"/>
    </row>
    <row r="942" spans="3:3" x14ac:dyDescent="0.2">
      <c r="C942" s="147"/>
    </row>
    <row r="943" spans="3:3" x14ac:dyDescent="0.2">
      <c r="C943" s="147"/>
    </row>
    <row r="944" spans="3:3" x14ac:dyDescent="0.2">
      <c r="C944" s="147"/>
    </row>
    <row r="945" spans="3:3" x14ac:dyDescent="0.2">
      <c r="C945" s="147"/>
    </row>
    <row r="946" spans="3:3" x14ac:dyDescent="0.2">
      <c r="C946" s="147"/>
    </row>
    <row r="947" spans="3:3" x14ac:dyDescent="0.2">
      <c r="C947" s="147"/>
    </row>
    <row r="948" spans="3:3" x14ac:dyDescent="0.2">
      <c r="C948" s="147"/>
    </row>
    <row r="949" spans="3:3" x14ac:dyDescent="0.2">
      <c r="C949" s="147"/>
    </row>
    <row r="950" spans="3:3" x14ac:dyDescent="0.2">
      <c r="C950" s="147"/>
    </row>
    <row r="951" spans="3:3" x14ac:dyDescent="0.2">
      <c r="C951" s="147"/>
    </row>
    <row r="952" spans="3:3" x14ac:dyDescent="0.2">
      <c r="C952" s="147"/>
    </row>
    <row r="953" spans="3:3" x14ac:dyDescent="0.2">
      <c r="C953" s="147"/>
    </row>
    <row r="954" spans="3:3" x14ac:dyDescent="0.2">
      <c r="C954" s="147"/>
    </row>
    <row r="955" spans="3:3" x14ac:dyDescent="0.2">
      <c r="C955" s="147"/>
    </row>
    <row r="956" spans="3:3" x14ac:dyDescent="0.2">
      <c r="C956" s="147"/>
    </row>
    <row r="957" spans="3:3" x14ac:dyDescent="0.2">
      <c r="C957" s="147"/>
    </row>
    <row r="958" spans="3:3" x14ac:dyDescent="0.2">
      <c r="C958" s="147"/>
    </row>
    <row r="959" spans="3:3" x14ac:dyDescent="0.2">
      <c r="C959" s="147"/>
    </row>
    <row r="960" spans="3:3" x14ac:dyDescent="0.2">
      <c r="C960" s="147"/>
    </row>
    <row r="961" spans="3:3" x14ac:dyDescent="0.2">
      <c r="C961" s="147"/>
    </row>
    <row r="962" spans="3:3" x14ac:dyDescent="0.2">
      <c r="C962" s="147"/>
    </row>
    <row r="963" spans="3:3" x14ac:dyDescent="0.2">
      <c r="C963" s="147"/>
    </row>
    <row r="964" spans="3:3" x14ac:dyDescent="0.2">
      <c r="C964" s="147"/>
    </row>
    <row r="965" spans="3:3" x14ac:dyDescent="0.2">
      <c r="C965" s="147"/>
    </row>
    <row r="966" spans="3:3" x14ac:dyDescent="0.2">
      <c r="C966" s="147"/>
    </row>
    <row r="967" spans="3:3" x14ac:dyDescent="0.2">
      <c r="C967" s="147"/>
    </row>
    <row r="968" spans="3:3" x14ac:dyDescent="0.2">
      <c r="C968" s="147"/>
    </row>
    <row r="969" spans="3:3" x14ac:dyDescent="0.2">
      <c r="C969" s="147"/>
    </row>
    <row r="970" spans="3:3" x14ac:dyDescent="0.2">
      <c r="C970" s="147"/>
    </row>
    <row r="971" spans="3:3" x14ac:dyDescent="0.2">
      <c r="C971" s="147"/>
    </row>
    <row r="972" spans="3:3" x14ac:dyDescent="0.2">
      <c r="C972" s="147"/>
    </row>
    <row r="973" spans="3:3" x14ac:dyDescent="0.2">
      <c r="C973" s="147"/>
    </row>
    <row r="974" spans="3:3" x14ac:dyDescent="0.2">
      <c r="C974" s="147"/>
    </row>
    <row r="975" spans="3:3" x14ac:dyDescent="0.2">
      <c r="C975" s="147"/>
    </row>
    <row r="976" spans="3:3" x14ac:dyDescent="0.2">
      <c r="C976" s="147"/>
    </row>
    <row r="977" spans="3:3" x14ac:dyDescent="0.2">
      <c r="C977" s="147"/>
    </row>
    <row r="978" spans="3:3" x14ac:dyDescent="0.2">
      <c r="C978" s="147"/>
    </row>
    <row r="979" spans="3:3" x14ac:dyDescent="0.2">
      <c r="C979" s="147"/>
    </row>
    <row r="980" spans="3:3" x14ac:dyDescent="0.2">
      <c r="C980" s="147"/>
    </row>
    <row r="981" spans="3:3" x14ac:dyDescent="0.2">
      <c r="C981" s="147"/>
    </row>
    <row r="982" spans="3:3" x14ac:dyDescent="0.2">
      <c r="C982" s="147"/>
    </row>
    <row r="983" spans="3:3" x14ac:dyDescent="0.2">
      <c r="C983" s="147"/>
    </row>
    <row r="984" spans="3:3" x14ac:dyDescent="0.2">
      <c r="C984" s="147"/>
    </row>
    <row r="985" spans="3:3" x14ac:dyDescent="0.2">
      <c r="C985" s="147"/>
    </row>
    <row r="986" spans="3:3" x14ac:dyDescent="0.2">
      <c r="C986" s="147"/>
    </row>
    <row r="987" spans="3:3" x14ac:dyDescent="0.2">
      <c r="C987" s="147"/>
    </row>
    <row r="988" spans="3:3" x14ac:dyDescent="0.2">
      <c r="C988" s="147"/>
    </row>
    <row r="989" spans="3:3" x14ac:dyDescent="0.2">
      <c r="C989" s="147"/>
    </row>
    <row r="990" spans="3:3" x14ac:dyDescent="0.2">
      <c r="C990" s="147"/>
    </row>
    <row r="991" spans="3:3" x14ac:dyDescent="0.2">
      <c r="C991" s="147"/>
    </row>
    <row r="992" spans="3:3" x14ac:dyDescent="0.2">
      <c r="C992" s="147"/>
    </row>
    <row r="993" spans="3:3" x14ac:dyDescent="0.2">
      <c r="C993" s="147"/>
    </row>
    <row r="994" spans="3:3" x14ac:dyDescent="0.2">
      <c r="C994" s="147"/>
    </row>
    <row r="995" spans="3:3" x14ac:dyDescent="0.2">
      <c r="C995" s="147"/>
    </row>
    <row r="996" spans="3:3" x14ac:dyDescent="0.2">
      <c r="C996" s="147"/>
    </row>
    <row r="997" spans="3:3" x14ac:dyDescent="0.2">
      <c r="C997" s="147"/>
    </row>
    <row r="998" spans="3:3" x14ac:dyDescent="0.2">
      <c r="C998" s="147"/>
    </row>
    <row r="999" spans="3:3" x14ac:dyDescent="0.2">
      <c r="C999" s="147"/>
    </row>
    <row r="1000" spans="3:3" x14ac:dyDescent="0.2">
      <c r="C1000" s="147"/>
    </row>
    <row r="1001" spans="3:3" x14ac:dyDescent="0.2">
      <c r="C1001" s="147"/>
    </row>
    <row r="1002" spans="3:3" x14ac:dyDescent="0.2">
      <c r="C1002" s="147"/>
    </row>
    <row r="1003" spans="3:3" x14ac:dyDescent="0.2">
      <c r="C1003" s="147"/>
    </row>
    <row r="1004" spans="3:3" x14ac:dyDescent="0.2">
      <c r="C1004" s="147"/>
    </row>
    <row r="1005" spans="3:3" x14ac:dyDescent="0.2">
      <c r="C1005" s="147"/>
    </row>
    <row r="1006" spans="3:3" x14ac:dyDescent="0.2">
      <c r="C1006" s="147"/>
    </row>
    <row r="1007" spans="3:3" x14ac:dyDescent="0.2">
      <c r="C1007" s="147"/>
    </row>
    <row r="1008" spans="3:3" x14ac:dyDescent="0.2">
      <c r="C1008" s="147"/>
    </row>
    <row r="1009" spans="3:3" x14ac:dyDescent="0.2">
      <c r="C1009" s="147"/>
    </row>
    <row r="1010" spans="3:3" x14ac:dyDescent="0.2">
      <c r="C1010" s="147"/>
    </row>
    <row r="1011" spans="3:3" x14ac:dyDescent="0.2">
      <c r="C1011" s="147"/>
    </row>
    <row r="1012" spans="3:3" x14ac:dyDescent="0.2">
      <c r="C1012" s="147"/>
    </row>
    <row r="1013" spans="3:3" x14ac:dyDescent="0.2">
      <c r="C1013" s="147"/>
    </row>
    <row r="1014" spans="3:3" x14ac:dyDescent="0.2">
      <c r="C1014" s="147"/>
    </row>
    <row r="1015" spans="3:3" x14ac:dyDescent="0.2">
      <c r="C1015" s="147"/>
    </row>
    <row r="1016" spans="3:3" x14ac:dyDescent="0.2">
      <c r="C1016" s="147"/>
    </row>
    <row r="1017" spans="3:3" x14ac:dyDescent="0.2">
      <c r="C1017" s="147"/>
    </row>
    <row r="1018" spans="3:3" x14ac:dyDescent="0.2">
      <c r="C1018" s="147"/>
    </row>
    <row r="1019" spans="3:3" x14ac:dyDescent="0.2">
      <c r="C1019" s="147"/>
    </row>
    <row r="1020" spans="3:3" x14ac:dyDescent="0.2">
      <c r="C1020" s="147"/>
    </row>
    <row r="1021" spans="3:3" x14ac:dyDescent="0.2">
      <c r="C1021" s="147"/>
    </row>
    <row r="1022" spans="3:3" x14ac:dyDescent="0.2">
      <c r="C1022" s="147"/>
    </row>
    <row r="1023" spans="3:3" x14ac:dyDescent="0.2">
      <c r="C1023" s="147"/>
    </row>
    <row r="1024" spans="3:3" x14ac:dyDescent="0.2">
      <c r="C1024" s="147"/>
    </row>
    <row r="1025" spans="3:3" x14ac:dyDescent="0.2">
      <c r="C1025" s="147"/>
    </row>
    <row r="1026" spans="3:3" x14ac:dyDescent="0.2">
      <c r="C1026" s="147"/>
    </row>
    <row r="1027" spans="3:3" x14ac:dyDescent="0.2">
      <c r="C1027" s="147"/>
    </row>
    <row r="1028" spans="3:3" x14ac:dyDescent="0.2">
      <c r="C1028" s="147"/>
    </row>
    <row r="1029" spans="3:3" x14ac:dyDescent="0.2">
      <c r="C1029" s="147"/>
    </row>
    <row r="1030" spans="3:3" x14ac:dyDescent="0.2">
      <c r="C1030" s="147"/>
    </row>
    <row r="1031" spans="3:3" x14ac:dyDescent="0.2">
      <c r="C1031" s="147"/>
    </row>
    <row r="1032" spans="3:3" x14ac:dyDescent="0.2">
      <c r="C1032" s="147"/>
    </row>
    <row r="1033" spans="3:3" x14ac:dyDescent="0.2">
      <c r="C1033" s="147"/>
    </row>
    <row r="1034" spans="3:3" x14ac:dyDescent="0.2">
      <c r="C1034" s="147"/>
    </row>
    <row r="1035" spans="3:3" x14ac:dyDescent="0.2">
      <c r="C1035" s="147"/>
    </row>
    <row r="1036" spans="3:3" x14ac:dyDescent="0.2">
      <c r="C1036" s="147"/>
    </row>
    <row r="1037" spans="3:3" x14ac:dyDescent="0.2">
      <c r="C1037" s="147"/>
    </row>
    <row r="1038" spans="3:3" x14ac:dyDescent="0.2">
      <c r="C1038" s="147"/>
    </row>
    <row r="1039" spans="3:3" x14ac:dyDescent="0.2">
      <c r="C1039" s="147"/>
    </row>
    <row r="1040" spans="3:3" x14ac:dyDescent="0.2">
      <c r="C1040" s="147"/>
    </row>
    <row r="1041" spans="3:3" x14ac:dyDescent="0.2">
      <c r="C1041" s="147"/>
    </row>
    <row r="1042" spans="3:3" x14ac:dyDescent="0.2">
      <c r="C1042" s="147"/>
    </row>
    <row r="1043" spans="3:3" x14ac:dyDescent="0.2">
      <c r="C1043" s="147"/>
    </row>
    <row r="1044" spans="3:3" x14ac:dyDescent="0.2">
      <c r="C1044" s="147"/>
    </row>
    <row r="1045" spans="3:3" x14ac:dyDescent="0.2">
      <c r="C1045" s="147"/>
    </row>
    <row r="1046" spans="3:3" x14ac:dyDescent="0.2">
      <c r="C1046" s="147"/>
    </row>
    <row r="1047" spans="3:3" x14ac:dyDescent="0.2">
      <c r="C1047" s="147"/>
    </row>
    <row r="1048" spans="3:3" x14ac:dyDescent="0.2">
      <c r="C1048" s="147"/>
    </row>
    <row r="1049" spans="3:3" x14ac:dyDescent="0.2">
      <c r="C1049" s="147"/>
    </row>
    <row r="1050" spans="3:3" x14ac:dyDescent="0.2">
      <c r="C1050" s="147"/>
    </row>
    <row r="1051" spans="3:3" x14ac:dyDescent="0.2">
      <c r="C1051" s="147"/>
    </row>
    <row r="1052" spans="3:3" x14ac:dyDescent="0.2">
      <c r="C1052" s="147"/>
    </row>
    <row r="1053" spans="3:3" x14ac:dyDescent="0.2">
      <c r="C1053" s="147"/>
    </row>
    <row r="1054" spans="3:3" x14ac:dyDescent="0.2">
      <c r="C1054" s="147"/>
    </row>
    <row r="1055" spans="3:3" x14ac:dyDescent="0.2">
      <c r="C1055" s="147"/>
    </row>
    <row r="1056" spans="3:3" x14ac:dyDescent="0.2">
      <c r="C1056" s="147"/>
    </row>
    <row r="1057" spans="3:3" x14ac:dyDescent="0.2">
      <c r="C1057" s="147"/>
    </row>
    <row r="1058" spans="3:3" x14ac:dyDescent="0.2">
      <c r="C1058" s="147"/>
    </row>
    <row r="1059" spans="3:3" x14ac:dyDescent="0.2">
      <c r="C1059" s="147"/>
    </row>
    <row r="1060" spans="3:3" x14ac:dyDescent="0.2">
      <c r="C1060" s="147"/>
    </row>
    <row r="1061" spans="3:3" x14ac:dyDescent="0.2">
      <c r="C1061" s="147"/>
    </row>
    <row r="1062" spans="3:3" x14ac:dyDescent="0.2">
      <c r="C1062" s="147"/>
    </row>
    <row r="1063" spans="3:3" x14ac:dyDescent="0.2">
      <c r="C1063" s="147"/>
    </row>
    <row r="1064" spans="3:3" x14ac:dyDescent="0.2">
      <c r="C1064" s="147"/>
    </row>
    <row r="1065" spans="3:3" x14ac:dyDescent="0.2">
      <c r="C1065" s="147"/>
    </row>
    <row r="1066" spans="3:3" x14ac:dyDescent="0.2">
      <c r="C1066" s="147"/>
    </row>
    <row r="1067" spans="3:3" x14ac:dyDescent="0.2">
      <c r="C1067" s="147"/>
    </row>
    <row r="1068" spans="3:3" x14ac:dyDescent="0.2">
      <c r="C1068" s="147"/>
    </row>
    <row r="1069" spans="3:3" x14ac:dyDescent="0.2">
      <c r="C1069" s="147"/>
    </row>
    <row r="1070" spans="3:3" x14ac:dyDescent="0.2">
      <c r="C1070" s="147"/>
    </row>
    <row r="1071" spans="3:3" x14ac:dyDescent="0.2">
      <c r="C1071" s="147"/>
    </row>
    <row r="1072" spans="3:3" x14ac:dyDescent="0.2">
      <c r="C1072" s="147"/>
    </row>
    <row r="1073" spans="3:3" x14ac:dyDescent="0.2">
      <c r="C1073" s="147"/>
    </row>
    <row r="1074" spans="3:3" x14ac:dyDescent="0.2">
      <c r="C1074" s="147"/>
    </row>
    <row r="1075" spans="3:3" x14ac:dyDescent="0.2">
      <c r="C1075" s="147"/>
    </row>
    <row r="1076" spans="3:3" x14ac:dyDescent="0.2">
      <c r="C1076" s="147"/>
    </row>
    <row r="1077" spans="3:3" x14ac:dyDescent="0.2">
      <c r="C1077" s="147"/>
    </row>
    <row r="1078" spans="3:3" x14ac:dyDescent="0.2">
      <c r="C1078" s="147"/>
    </row>
    <row r="1079" spans="3:3" x14ac:dyDescent="0.2">
      <c r="C1079" s="147"/>
    </row>
    <row r="1080" spans="3:3" x14ac:dyDescent="0.2">
      <c r="C1080" s="147"/>
    </row>
    <row r="1081" spans="3:3" x14ac:dyDescent="0.2">
      <c r="C1081" s="147"/>
    </row>
    <row r="1082" spans="3:3" x14ac:dyDescent="0.2">
      <c r="C1082" s="147"/>
    </row>
    <row r="1083" spans="3:3" x14ac:dyDescent="0.2">
      <c r="C1083" s="147"/>
    </row>
    <row r="1084" spans="3:3" x14ac:dyDescent="0.2">
      <c r="C1084" s="147"/>
    </row>
    <row r="1085" spans="3:3" x14ac:dyDescent="0.2">
      <c r="C1085" s="147"/>
    </row>
    <row r="1086" spans="3:3" x14ac:dyDescent="0.2">
      <c r="C1086" s="147"/>
    </row>
    <row r="1087" spans="3:3" x14ac:dyDescent="0.2">
      <c r="C1087" s="147"/>
    </row>
    <row r="1088" spans="3:3" x14ac:dyDescent="0.2">
      <c r="C1088" s="147"/>
    </row>
    <row r="1089" spans="3:3" x14ac:dyDescent="0.2">
      <c r="C1089" s="147"/>
    </row>
    <row r="1090" spans="3:3" x14ac:dyDescent="0.2">
      <c r="C1090" s="147"/>
    </row>
    <row r="1091" spans="3:3" x14ac:dyDescent="0.2">
      <c r="C1091" s="147"/>
    </row>
    <row r="1092" spans="3:3" x14ac:dyDescent="0.2">
      <c r="C1092" s="147"/>
    </row>
    <row r="1093" spans="3:3" x14ac:dyDescent="0.2">
      <c r="C1093" s="147"/>
    </row>
    <row r="1094" spans="3:3" x14ac:dyDescent="0.2">
      <c r="C1094" s="147"/>
    </row>
    <row r="1095" spans="3:3" x14ac:dyDescent="0.2">
      <c r="C1095" s="147"/>
    </row>
    <row r="1096" spans="3:3" x14ac:dyDescent="0.2">
      <c r="C1096" s="147"/>
    </row>
    <row r="1097" spans="3:3" x14ac:dyDescent="0.2">
      <c r="C1097" s="147"/>
    </row>
    <row r="1098" spans="3:3" x14ac:dyDescent="0.2">
      <c r="C1098" s="147"/>
    </row>
    <row r="1099" spans="3:3" x14ac:dyDescent="0.2">
      <c r="C1099" s="147"/>
    </row>
    <row r="1100" spans="3:3" x14ac:dyDescent="0.2">
      <c r="C1100" s="147"/>
    </row>
    <row r="1101" spans="3:3" x14ac:dyDescent="0.2">
      <c r="C1101" s="147"/>
    </row>
    <row r="1102" spans="3:3" x14ac:dyDescent="0.2">
      <c r="C1102" s="147"/>
    </row>
    <row r="1103" spans="3:3" x14ac:dyDescent="0.2">
      <c r="C1103" s="147"/>
    </row>
    <row r="1104" spans="3:3" x14ac:dyDescent="0.2">
      <c r="C1104" s="147"/>
    </row>
    <row r="1105" spans="3:3" x14ac:dyDescent="0.2">
      <c r="C1105" s="147"/>
    </row>
    <row r="1106" spans="3:3" x14ac:dyDescent="0.2">
      <c r="C1106" s="147"/>
    </row>
    <row r="1107" spans="3:3" x14ac:dyDescent="0.2">
      <c r="C1107" s="147"/>
    </row>
    <row r="1108" spans="3:3" x14ac:dyDescent="0.2">
      <c r="C1108" s="147"/>
    </row>
    <row r="1109" spans="3:3" x14ac:dyDescent="0.2">
      <c r="C1109" s="147"/>
    </row>
    <row r="1110" spans="3:3" x14ac:dyDescent="0.2">
      <c r="C1110" s="147"/>
    </row>
    <row r="1111" spans="3:3" x14ac:dyDescent="0.2">
      <c r="C1111" s="147"/>
    </row>
    <row r="1112" spans="3:3" x14ac:dyDescent="0.2">
      <c r="C1112" s="147"/>
    </row>
    <row r="1113" spans="3:3" x14ac:dyDescent="0.2">
      <c r="C1113" s="147"/>
    </row>
    <row r="1114" spans="3:3" x14ac:dyDescent="0.2">
      <c r="C1114" s="147"/>
    </row>
    <row r="1115" spans="3:3" x14ac:dyDescent="0.2">
      <c r="C1115" s="147"/>
    </row>
    <row r="1116" spans="3:3" x14ac:dyDescent="0.2">
      <c r="C1116" s="147"/>
    </row>
    <row r="1117" spans="3:3" x14ac:dyDescent="0.2">
      <c r="C1117" s="147"/>
    </row>
    <row r="1118" spans="3:3" x14ac:dyDescent="0.2">
      <c r="C1118" s="147"/>
    </row>
    <row r="1119" spans="3:3" x14ac:dyDescent="0.2">
      <c r="C1119" s="147"/>
    </row>
    <row r="1120" spans="3:3" x14ac:dyDescent="0.2">
      <c r="C1120" s="147"/>
    </row>
    <row r="1121" spans="3:3" x14ac:dyDescent="0.2">
      <c r="C1121" s="147"/>
    </row>
    <row r="1122" spans="3:3" x14ac:dyDescent="0.2">
      <c r="C1122" s="147"/>
    </row>
    <row r="1123" spans="3:3" x14ac:dyDescent="0.2">
      <c r="C1123" s="147"/>
    </row>
    <row r="1124" spans="3:3" x14ac:dyDescent="0.2">
      <c r="C1124" s="147"/>
    </row>
    <row r="1125" spans="3:3" x14ac:dyDescent="0.2">
      <c r="C1125" s="147"/>
    </row>
    <row r="1126" spans="3:3" x14ac:dyDescent="0.2">
      <c r="C1126" s="147"/>
    </row>
    <row r="1127" spans="3:3" x14ac:dyDescent="0.2">
      <c r="C1127" s="147"/>
    </row>
    <row r="1128" spans="3:3" x14ac:dyDescent="0.2">
      <c r="C1128" s="147"/>
    </row>
    <row r="1129" spans="3:3" x14ac:dyDescent="0.2">
      <c r="C1129" s="147"/>
    </row>
    <row r="1130" spans="3:3" x14ac:dyDescent="0.2">
      <c r="C1130" s="147"/>
    </row>
    <row r="1131" spans="3:3" x14ac:dyDescent="0.2">
      <c r="C1131" s="147"/>
    </row>
    <row r="1132" spans="3:3" x14ac:dyDescent="0.2">
      <c r="C1132" s="147"/>
    </row>
    <row r="1133" spans="3:3" x14ac:dyDescent="0.2">
      <c r="C1133" s="147"/>
    </row>
    <row r="1134" spans="3:3" x14ac:dyDescent="0.2">
      <c r="C1134" s="147"/>
    </row>
    <row r="1135" spans="3:3" x14ac:dyDescent="0.2">
      <c r="C1135" s="147"/>
    </row>
    <row r="1136" spans="3:3" x14ac:dyDescent="0.2">
      <c r="C1136" s="147"/>
    </row>
    <row r="1137" spans="3:3" x14ac:dyDescent="0.2">
      <c r="C1137" s="147"/>
    </row>
    <row r="1138" spans="3:3" x14ac:dyDescent="0.2">
      <c r="C1138" s="147"/>
    </row>
    <row r="1139" spans="3:3" x14ac:dyDescent="0.2">
      <c r="C1139" s="147"/>
    </row>
    <row r="1140" spans="3:3" x14ac:dyDescent="0.2">
      <c r="C1140" s="147"/>
    </row>
    <row r="1141" spans="3:3" x14ac:dyDescent="0.2">
      <c r="C1141" s="147"/>
    </row>
    <row r="1142" spans="3:3" x14ac:dyDescent="0.2">
      <c r="C1142" s="147"/>
    </row>
    <row r="1143" spans="3:3" x14ac:dyDescent="0.2">
      <c r="C1143" s="147"/>
    </row>
    <row r="1144" spans="3:3" x14ac:dyDescent="0.2">
      <c r="C1144" s="147"/>
    </row>
    <row r="1145" spans="3:3" x14ac:dyDescent="0.2">
      <c r="C1145" s="147"/>
    </row>
    <row r="1146" spans="3:3" x14ac:dyDescent="0.2">
      <c r="C1146" s="147"/>
    </row>
    <row r="1147" spans="3:3" x14ac:dyDescent="0.2">
      <c r="C1147" s="147"/>
    </row>
    <row r="1148" spans="3:3" x14ac:dyDescent="0.2">
      <c r="C1148" s="147"/>
    </row>
    <row r="1149" spans="3:3" x14ac:dyDescent="0.2">
      <c r="C1149" s="147"/>
    </row>
    <row r="1150" spans="3:3" x14ac:dyDescent="0.2">
      <c r="C1150" s="147"/>
    </row>
    <row r="1151" spans="3:3" x14ac:dyDescent="0.2">
      <c r="C1151" s="147"/>
    </row>
    <row r="1152" spans="3:3" x14ac:dyDescent="0.2">
      <c r="C1152" s="147"/>
    </row>
    <row r="1153" spans="3:3" x14ac:dyDescent="0.2">
      <c r="C1153" s="147"/>
    </row>
    <row r="1154" spans="3:3" x14ac:dyDescent="0.2">
      <c r="C1154" s="147"/>
    </row>
    <row r="1155" spans="3:3" x14ac:dyDescent="0.2">
      <c r="C1155" s="147"/>
    </row>
    <row r="1156" spans="3:3" x14ac:dyDescent="0.2">
      <c r="C1156" s="147"/>
    </row>
    <row r="1157" spans="3:3" x14ac:dyDescent="0.2">
      <c r="C1157" s="147"/>
    </row>
    <row r="1158" spans="3:3" x14ac:dyDescent="0.2">
      <c r="C1158" s="147"/>
    </row>
    <row r="1159" spans="3:3" x14ac:dyDescent="0.2">
      <c r="C1159" s="147"/>
    </row>
    <row r="1160" spans="3:3" x14ac:dyDescent="0.2">
      <c r="C1160" s="147"/>
    </row>
    <row r="1161" spans="3:3" x14ac:dyDescent="0.2">
      <c r="C1161" s="147"/>
    </row>
    <row r="1162" spans="3:3" x14ac:dyDescent="0.2">
      <c r="C1162" s="147"/>
    </row>
    <row r="1163" spans="3:3" x14ac:dyDescent="0.2">
      <c r="C1163" s="147"/>
    </row>
    <row r="1164" spans="3:3" x14ac:dyDescent="0.2">
      <c r="C1164" s="147"/>
    </row>
    <row r="1165" spans="3:3" x14ac:dyDescent="0.2">
      <c r="C1165" s="147"/>
    </row>
    <row r="1166" spans="3:3" x14ac:dyDescent="0.2">
      <c r="C1166" s="147"/>
    </row>
    <row r="1167" spans="3:3" x14ac:dyDescent="0.2">
      <c r="C1167" s="147"/>
    </row>
    <row r="1168" spans="3:3" x14ac:dyDescent="0.2">
      <c r="C1168" s="147"/>
    </row>
    <row r="1169" spans="3:3" x14ac:dyDescent="0.2">
      <c r="C1169" s="147"/>
    </row>
    <row r="1170" spans="3:3" x14ac:dyDescent="0.2">
      <c r="C1170" s="147"/>
    </row>
    <row r="1171" spans="3:3" x14ac:dyDescent="0.2">
      <c r="C1171" s="147"/>
    </row>
    <row r="1172" spans="3:3" x14ac:dyDescent="0.2">
      <c r="C1172" s="147"/>
    </row>
    <row r="1173" spans="3:3" x14ac:dyDescent="0.2">
      <c r="C1173" s="147"/>
    </row>
    <row r="1174" spans="3:3" x14ac:dyDescent="0.2">
      <c r="C1174" s="147"/>
    </row>
    <row r="1175" spans="3:3" x14ac:dyDescent="0.2">
      <c r="C1175" s="147"/>
    </row>
    <row r="1176" spans="3:3" x14ac:dyDescent="0.2">
      <c r="C1176" s="147"/>
    </row>
    <row r="1177" spans="3:3" x14ac:dyDescent="0.2">
      <c r="C1177" s="147"/>
    </row>
    <row r="1178" spans="3:3" x14ac:dyDescent="0.2">
      <c r="C1178" s="147"/>
    </row>
    <row r="1179" spans="3:3" x14ac:dyDescent="0.2">
      <c r="C1179" s="147"/>
    </row>
    <row r="1180" spans="3:3" x14ac:dyDescent="0.2">
      <c r="C1180" s="147"/>
    </row>
    <row r="1181" spans="3:3" x14ac:dyDescent="0.2">
      <c r="C1181" s="147"/>
    </row>
    <row r="1182" spans="3:3" x14ac:dyDescent="0.2">
      <c r="C1182" s="147"/>
    </row>
    <row r="1183" spans="3:3" x14ac:dyDescent="0.2">
      <c r="C1183" s="147"/>
    </row>
    <row r="1184" spans="3:3" x14ac:dyDescent="0.2">
      <c r="C1184" s="147"/>
    </row>
    <row r="1185" spans="3:3" x14ac:dyDescent="0.2">
      <c r="C1185" s="147"/>
    </row>
    <row r="1186" spans="3:3" x14ac:dyDescent="0.2">
      <c r="C1186" s="147"/>
    </row>
    <row r="1187" spans="3:3" x14ac:dyDescent="0.2">
      <c r="C1187" s="147"/>
    </row>
    <row r="1188" spans="3:3" x14ac:dyDescent="0.2">
      <c r="C1188" s="147"/>
    </row>
    <row r="1189" spans="3:3" x14ac:dyDescent="0.2">
      <c r="C1189" s="147"/>
    </row>
    <row r="1190" spans="3:3" x14ac:dyDescent="0.2">
      <c r="C1190" s="147"/>
    </row>
    <row r="1191" spans="3:3" x14ac:dyDescent="0.2">
      <c r="C1191" s="147"/>
    </row>
    <row r="1192" spans="3:3" x14ac:dyDescent="0.2">
      <c r="C1192" s="147"/>
    </row>
    <row r="1193" spans="3:3" x14ac:dyDescent="0.2">
      <c r="C1193" s="147"/>
    </row>
    <row r="1194" spans="3:3" x14ac:dyDescent="0.2">
      <c r="C1194" s="147"/>
    </row>
    <row r="1195" spans="3:3" x14ac:dyDescent="0.2">
      <c r="C1195" s="147"/>
    </row>
    <row r="1196" spans="3:3" x14ac:dyDescent="0.2">
      <c r="C1196" s="147"/>
    </row>
    <row r="1197" spans="3:3" x14ac:dyDescent="0.2">
      <c r="C1197" s="147"/>
    </row>
    <row r="1198" spans="3:3" x14ac:dyDescent="0.2">
      <c r="C1198" s="147"/>
    </row>
    <row r="1199" spans="3:3" x14ac:dyDescent="0.2">
      <c r="C1199" s="147"/>
    </row>
    <row r="1200" spans="3:3" x14ac:dyDescent="0.2">
      <c r="C1200" s="147"/>
    </row>
    <row r="1201" spans="3:3" x14ac:dyDescent="0.2">
      <c r="C1201" s="147"/>
    </row>
    <row r="1202" spans="3:3" x14ac:dyDescent="0.2">
      <c r="C1202" s="147"/>
    </row>
    <row r="1203" spans="3:3" x14ac:dyDescent="0.2">
      <c r="C1203" s="147"/>
    </row>
    <row r="1204" spans="3:3" x14ac:dyDescent="0.2">
      <c r="C1204" s="147"/>
    </row>
    <row r="1205" spans="3:3" x14ac:dyDescent="0.2">
      <c r="C1205" s="147"/>
    </row>
    <row r="1206" spans="3:3" x14ac:dyDescent="0.2">
      <c r="C1206" s="147"/>
    </row>
    <row r="1207" spans="3:3" x14ac:dyDescent="0.2">
      <c r="C1207" s="147"/>
    </row>
    <row r="1208" spans="3:3" x14ac:dyDescent="0.2">
      <c r="C1208" s="147"/>
    </row>
    <row r="1209" spans="3:3" x14ac:dyDescent="0.2">
      <c r="C1209" s="147"/>
    </row>
    <row r="1210" spans="3:3" x14ac:dyDescent="0.2">
      <c r="C1210" s="147"/>
    </row>
    <row r="1211" spans="3:3" x14ac:dyDescent="0.2">
      <c r="C1211" s="147"/>
    </row>
    <row r="1212" spans="3:3" x14ac:dyDescent="0.2">
      <c r="C1212" s="147"/>
    </row>
    <row r="1213" spans="3:3" x14ac:dyDescent="0.2">
      <c r="C1213" s="147"/>
    </row>
    <row r="1214" spans="3:3" x14ac:dyDescent="0.2">
      <c r="C1214" s="147"/>
    </row>
    <row r="1215" spans="3:3" x14ac:dyDescent="0.2">
      <c r="C1215" s="147"/>
    </row>
    <row r="1216" spans="3:3" x14ac:dyDescent="0.2">
      <c r="C1216" s="147"/>
    </row>
    <row r="1217" spans="3:3" x14ac:dyDescent="0.2">
      <c r="C1217" s="147"/>
    </row>
    <row r="1218" spans="3:3" x14ac:dyDescent="0.2">
      <c r="C1218" s="147"/>
    </row>
    <row r="1219" spans="3:3" x14ac:dyDescent="0.2">
      <c r="C1219" s="147"/>
    </row>
    <row r="1220" spans="3:3" x14ac:dyDescent="0.2">
      <c r="C1220" s="147"/>
    </row>
    <row r="1221" spans="3:3" x14ac:dyDescent="0.2">
      <c r="C1221" s="147"/>
    </row>
    <row r="1222" spans="3:3" x14ac:dyDescent="0.2">
      <c r="C1222" s="147"/>
    </row>
    <row r="1223" spans="3:3" x14ac:dyDescent="0.2">
      <c r="C1223" s="147"/>
    </row>
    <row r="1224" spans="3:3" x14ac:dyDescent="0.2">
      <c r="C1224" s="147"/>
    </row>
    <row r="1225" spans="3:3" x14ac:dyDescent="0.2">
      <c r="C1225" s="147"/>
    </row>
    <row r="1226" spans="3:3" x14ac:dyDescent="0.2">
      <c r="C1226" s="147"/>
    </row>
    <row r="1227" spans="3:3" x14ac:dyDescent="0.2">
      <c r="C1227" s="147"/>
    </row>
    <row r="1228" spans="3:3" x14ac:dyDescent="0.2">
      <c r="C1228" s="147"/>
    </row>
    <row r="1229" spans="3:3" x14ac:dyDescent="0.2">
      <c r="C1229" s="147"/>
    </row>
    <row r="1230" spans="3:3" x14ac:dyDescent="0.2">
      <c r="C1230" s="147"/>
    </row>
    <row r="1231" spans="3:3" x14ac:dyDescent="0.2">
      <c r="C1231" s="147"/>
    </row>
    <row r="1232" spans="3:3" x14ac:dyDescent="0.2">
      <c r="C1232" s="147"/>
    </row>
    <row r="1233" spans="3:3" x14ac:dyDescent="0.2">
      <c r="C1233" s="147"/>
    </row>
    <row r="1234" spans="3:3" x14ac:dyDescent="0.2">
      <c r="C1234" s="147"/>
    </row>
    <row r="1235" spans="3:3" x14ac:dyDescent="0.2">
      <c r="C1235" s="147"/>
    </row>
    <row r="1236" spans="3:3" x14ac:dyDescent="0.2">
      <c r="C1236" s="147"/>
    </row>
    <row r="1237" spans="3:3" x14ac:dyDescent="0.2">
      <c r="C1237" s="147"/>
    </row>
    <row r="1238" spans="3:3" x14ac:dyDescent="0.2">
      <c r="C1238" s="147"/>
    </row>
    <row r="1239" spans="3:3" x14ac:dyDescent="0.2">
      <c r="C1239" s="147"/>
    </row>
    <row r="1240" spans="3:3" x14ac:dyDescent="0.2">
      <c r="C1240" s="147"/>
    </row>
    <row r="1241" spans="3:3" x14ac:dyDescent="0.2">
      <c r="C1241" s="147"/>
    </row>
    <row r="1242" spans="3:3" x14ac:dyDescent="0.2">
      <c r="C1242" s="147"/>
    </row>
    <row r="1243" spans="3:3" x14ac:dyDescent="0.2">
      <c r="C1243" s="147"/>
    </row>
    <row r="1244" spans="3:3" x14ac:dyDescent="0.2">
      <c r="C1244" s="147"/>
    </row>
    <row r="1245" spans="3:3" x14ac:dyDescent="0.2">
      <c r="C1245" s="147"/>
    </row>
    <row r="1246" spans="3:3" x14ac:dyDescent="0.2">
      <c r="C1246" s="147"/>
    </row>
    <row r="1247" spans="3:3" x14ac:dyDescent="0.2">
      <c r="C1247" s="147"/>
    </row>
    <row r="1248" spans="3:3" x14ac:dyDescent="0.2">
      <c r="C1248" s="147"/>
    </row>
    <row r="1249" spans="3:3" x14ac:dyDescent="0.2">
      <c r="C1249" s="147"/>
    </row>
    <row r="1250" spans="3:3" x14ac:dyDescent="0.2">
      <c r="C1250" s="147"/>
    </row>
    <row r="1251" spans="3:3" x14ac:dyDescent="0.2">
      <c r="C1251" s="147"/>
    </row>
    <row r="1252" spans="3:3" x14ac:dyDescent="0.2">
      <c r="C1252" s="147"/>
    </row>
    <row r="1253" spans="3:3" x14ac:dyDescent="0.2">
      <c r="C1253" s="147"/>
    </row>
    <row r="1254" spans="3:3" x14ac:dyDescent="0.2">
      <c r="C1254" s="147"/>
    </row>
    <row r="1255" spans="3:3" x14ac:dyDescent="0.2">
      <c r="C1255" s="147"/>
    </row>
    <row r="1256" spans="3:3" x14ac:dyDescent="0.2">
      <c r="C1256" s="147"/>
    </row>
    <row r="1257" spans="3:3" x14ac:dyDescent="0.2">
      <c r="C1257" s="147"/>
    </row>
    <row r="1258" spans="3:3" x14ac:dyDescent="0.2">
      <c r="C1258" s="147"/>
    </row>
    <row r="1259" spans="3:3" x14ac:dyDescent="0.2">
      <c r="C1259" s="147"/>
    </row>
    <row r="1260" spans="3:3" x14ac:dyDescent="0.2">
      <c r="C1260" s="147"/>
    </row>
    <row r="1261" spans="3:3" x14ac:dyDescent="0.2">
      <c r="C1261" s="147"/>
    </row>
    <row r="1262" spans="3:3" x14ac:dyDescent="0.2">
      <c r="C1262" s="147"/>
    </row>
    <row r="1263" spans="3:3" x14ac:dyDescent="0.2">
      <c r="C1263" s="147"/>
    </row>
    <row r="1264" spans="3:3" x14ac:dyDescent="0.2">
      <c r="C1264" s="147"/>
    </row>
    <row r="1265" spans="3:3" x14ac:dyDescent="0.2">
      <c r="C1265" s="147"/>
    </row>
    <row r="1266" spans="3:3" x14ac:dyDescent="0.2">
      <c r="C1266" s="147"/>
    </row>
    <row r="1267" spans="3:3" x14ac:dyDescent="0.2">
      <c r="C1267" s="147"/>
    </row>
    <row r="1268" spans="3:3" x14ac:dyDescent="0.2">
      <c r="C1268" s="147"/>
    </row>
    <row r="1269" spans="3:3" x14ac:dyDescent="0.2">
      <c r="C1269" s="147"/>
    </row>
    <row r="1270" spans="3:3" x14ac:dyDescent="0.2">
      <c r="C1270" s="147"/>
    </row>
    <row r="1271" spans="3:3" x14ac:dyDescent="0.2">
      <c r="C1271" s="147"/>
    </row>
    <row r="1272" spans="3:3" x14ac:dyDescent="0.2">
      <c r="C1272" s="147"/>
    </row>
    <row r="1273" spans="3:3" x14ac:dyDescent="0.2">
      <c r="C1273" s="147"/>
    </row>
    <row r="1274" spans="3:3" x14ac:dyDescent="0.2">
      <c r="C1274" s="147"/>
    </row>
    <row r="1275" spans="3:3" x14ac:dyDescent="0.2">
      <c r="C1275" s="147"/>
    </row>
    <row r="1276" spans="3:3" x14ac:dyDescent="0.2">
      <c r="C1276" s="147"/>
    </row>
    <row r="1277" spans="3:3" x14ac:dyDescent="0.2">
      <c r="C1277" s="147"/>
    </row>
    <row r="1278" spans="3:3" x14ac:dyDescent="0.2">
      <c r="C1278" s="147"/>
    </row>
    <row r="1279" spans="3:3" x14ac:dyDescent="0.2">
      <c r="C1279" s="147"/>
    </row>
    <row r="1280" spans="3:3" x14ac:dyDescent="0.2">
      <c r="C1280" s="147"/>
    </row>
    <row r="1281" spans="3:3" x14ac:dyDescent="0.2">
      <c r="C1281" s="147"/>
    </row>
    <row r="1282" spans="3:3" x14ac:dyDescent="0.2">
      <c r="C1282" s="147"/>
    </row>
    <row r="1283" spans="3:3" x14ac:dyDescent="0.2">
      <c r="C1283" s="147"/>
    </row>
    <row r="1284" spans="3:3" x14ac:dyDescent="0.2">
      <c r="C1284" s="147"/>
    </row>
    <row r="1285" spans="3:3" x14ac:dyDescent="0.2">
      <c r="C1285" s="147"/>
    </row>
    <row r="1286" spans="3:3" x14ac:dyDescent="0.2">
      <c r="C1286" s="147"/>
    </row>
    <row r="1287" spans="3:3" x14ac:dyDescent="0.2">
      <c r="C1287" s="147"/>
    </row>
    <row r="1288" spans="3:3" x14ac:dyDescent="0.2">
      <c r="C1288" s="147"/>
    </row>
    <row r="1289" spans="3:3" x14ac:dyDescent="0.2">
      <c r="C1289" s="147"/>
    </row>
    <row r="1290" spans="3:3" x14ac:dyDescent="0.2">
      <c r="C1290" s="147"/>
    </row>
    <row r="1291" spans="3:3" x14ac:dyDescent="0.2">
      <c r="C1291" s="147"/>
    </row>
    <row r="1292" spans="3:3" x14ac:dyDescent="0.2">
      <c r="C1292" s="147"/>
    </row>
    <row r="1293" spans="3:3" x14ac:dyDescent="0.2">
      <c r="C1293" s="147"/>
    </row>
    <row r="1294" spans="3:3" x14ac:dyDescent="0.2">
      <c r="C1294" s="147"/>
    </row>
    <row r="1295" spans="3:3" x14ac:dyDescent="0.2">
      <c r="C1295" s="147"/>
    </row>
    <row r="1296" spans="3:3" x14ac:dyDescent="0.2">
      <c r="C1296" s="147"/>
    </row>
    <row r="1297" spans="3:3" x14ac:dyDescent="0.2">
      <c r="C1297" s="147"/>
    </row>
    <row r="1298" spans="3:3" x14ac:dyDescent="0.2">
      <c r="C1298" s="147"/>
    </row>
    <row r="1299" spans="3:3" x14ac:dyDescent="0.2">
      <c r="C1299" s="147"/>
    </row>
    <row r="1300" spans="3:3" x14ac:dyDescent="0.2">
      <c r="C1300" s="147"/>
    </row>
    <row r="1301" spans="3:3" x14ac:dyDescent="0.2">
      <c r="C1301" s="147"/>
    </row>
    <row r="1302" spans="3:3" x14ac:dyDescent="0.2">
      <c r="C1302" s="147"/>
    </row>
    <row r="1303" spans="3:3" x14ac:dyDescent="0.2">
      <c r="C1303" s="147"/>
    </row>
    <row r="1304" spans="3:3" x14ac:dyDescent="0.2">
      <c r="C1304" s="147"/>
    </row>
    <row r="1305" spans="3:3" x14ac:dyDescent="0.2">
      <c r="C1305" s="147"/>
    </row>
    <row r="1306" spans="3:3" x14ac:dyDescent="0.2">
      <c r="C1306" s="147"/>
    </row>
    <row r="1307" spans="3:3" x14ac:dyDescent="0.2">
      <c r="C1307" s="147"/>
    </row>
    <row r="1308" spans="3:3" x14ac:dyDescent="0.2">
      <c r="C1308" s="147"/>
    </row>
    <row r="1309" spans="3:3" x14ac:dyDescent="0.2">
      <c r="C1309" s="147"/>
    </row>
    <row r="1310" spans="3:3" x14ac:dyDescent="0.2">
      <c r="C1310" s="147"/>
    </row>
    <row r="1311" spans="3:3" x14ac:dyDescent="0.2">
      <c r="C1311" s="147"/>
    </row>
    <row r="1312" spans="3:3" x14ac:dyDescent="0.2">
      <c r="C1312" s="147"/>
    </row>
    <row r="1313" spans="3:3" x14ac:dyDescent="0.2">
      <c r="C1313" s="147"/>
    </row>
    <row r="1314" spans="3:3" x14ac:dyDescent="0.2">
      <c r="C1314" s="147"/>
    </row>
    <row r="1315" spans="3:3" x14ac:dyDescent="0.2">
      <c r="C1315" s="147"/>
    </row>
    <row r="1316" spans="3:3" x14ac:dyDescent="0.2">
      <c r="C1316" s="147"/>
    </row>
    <row r="1317" spans="3:3" x14ac:dyDescent="0.2">
      <c r="C1317" s="147"/>
    </row>
    <row r="1318" spans="3:3" x14ac:dyDescent="0.2">
      <c r="C1318" s="147"/>
    </row>
    <row r="1319" spans="3:3" x14ac:dyDescent="0.2">
      <c r="C1319" s="147"/>
    </row>
    <row r="1320" spans="3:3" x14ac:dyDescent="0.2">
      <c r="C1320" s="147"/>
    </row>
    <row r="1321" spans="3:3" x14ac:dyDescent="0.2">
      <c r="C1321" s="147"/>
    </row>
  </sheetData>
  <phoneticPr fontId="0" type="noConversion"/>
  <pageMargins left="0.75" right="0.75" top="1" bottom="1" header="0.5" footer="0.5"/>
  <pageSetup orientation="portrait" r:id="rId1"/>
  <headerFooter alignWithMargins="0"/>
  <customProperties>
    <customPr name="_pios_id" r:id="rId2"/>
    <customPr name="EpmWorksheetKeyString_GUID" r:id="rId3"/>
  </customPropertie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5f9a743-18e3-40ef-b0a4-47096f190587">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961404F3F6B34988E14CCD792B016F" ma:contentTypeVersion="6" ma:contentTypeDescription="Create a new document." ma:contentTypeScope="" ma:versionID="c410bab37c303177467c07dd821a813e">
  <xsd:schema xmlns:xsd="http://www.w3.org/2001/XMLSchema" xmlns:xs="http://www.w3.org/2001/XMLSchema" xmlns:p="http://schemas.microsoft.com/office/2006/metadata/properties" xmlns:ns2="48215e7f-c7c9-482e-8541-9f0dcdf0a62e" xmlns:ns3="f5f9a743-18e3-40ef-b0a4-47096f190587" targetNamespace="http://schemas.microsoft.com/office/2006/metadata/properties" ma:root="true" ma:fieldsID="992d1cf030671a911d22a5604d084b24" ns2:_="" ns3:_="">
    <xsd:import namespace="48215e7f-c7c9-482e-8541-9f0dcdf0a62e"/>
    <xsd:import namespace="f5f9a743-18e3-40ef-b0a4-47096f1905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215e7f-c7c9-482e-8541-9f0dcdf0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f9a743-18e3-40ef-b0a4-47096f1905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B2398-FF30-4274-9AF3-B719447FFA4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44307176-414d-49dc-9bf2-afb8b3c3f40c"/>
    <ds:schemaRef ds:uri="737105ab-952c-485c-a5b2-8d1b2189ac7d"/>
    <ds:schemaRef ds:uri="http://www.w3.org/XML/1998/namespace"/>
    <ds:schemaRef ds:uri="http://purl.org/dc/dcmitype/"/>
  </ds:schemaRefs>
</ds:datastoreItem>
</file>

<file path=customXml/itemProps2.xml><?xml version="1.0" encoding="utf-8"?>
<ds:datastoreItem xmlns:ds="http://schemas.openxmlformats.org/officeDocument/2006/customXml" ds:itemID="{0903B49C-F6AD-4BFC-9B6D-ACA3A6834972}">
  <ds:schemaRefs>
    <ds:schemaRef ds:uri="http://schemas.microsoft.com/sharepoint/v3/contenttype/forms"/>
  </ds:schemaRefs>
</ds:datastoreItem>
</file>

<file path=customXml/itemProps3.xml><?xml version="1.0" encoding="utf-8"?>
<ds:datastoreItem xmlns:ds="http://schemas.openxmlformats.org/officeDocument/2006/customXml" ds:itemID="{1030838A-8E29-4050-BBC5-153AE25535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README</vt:lpstr>
      <vt:lpstr>LTF_CalcRatesByCustClass</vt:lpstr>
      <vt:lpstr>Price Forecast Inputs</vt:lpstr>
      <vt:lpstr>Graphs</vt:lpstr>
      <vt:lpstr>Sales</vt:lpstr>
      <vt:lpstr>Total Revenue</vt:lpstr>
      <vt:lpstr>NominalPrice</vt:lpstr>
      <vt:lpstr>Seasonality</vt:lpstr>
      <vt:lpstr>Deflator</vt:lpstr>
      <vt:lpstr>RealPrice</vt:lpstr>
      <vt:lpstr>MAPrice</vt:lpstr>
      <vt:lpstr>MAPrice_Hi</vt:lpstr>
      <vt:lpstr>MAPrice_Lo</vt:lpstr>
      <vt:lpstr>MFR_F6</vt:lpstr>
      <vt:lpstr>MAPrice_SplitPriceIndices</vt:lpstr>
      <vt:lpstr>Deflator!Print_Area</vt:lpstr>
      <vt:lpstr>Graphs!Print_Area</vt:lpstr>
      <vt:lpstr>MAPrice!Print_Area</vt:lpstr>
      <vt:lpstr>MAPrice_SplitPriceIndices!Print_Area</vt:lpstr>
      <vt:lpstr>NominalPrice!Print_Area</vt:lpstr>
      <vt:lpstr>'Price Forecast Inputs'!Print_Area</vt:lpstr>
      <vt:lpstr>RealPrice!Print_Area</vt:lpstr>
    </vt:vector>
  </TitlesOfParts>
  <Company>RER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Rich Simons</dc:creator>
  <cp:lastModifiedBy>Hallman, Stacy B.</cp:lastModifiedBy>
  <cp:lastPrinted>2020-05-31T00:29:40Z</cp:lastPrinted>
  <dcterms:created xsi:type="dcterms:W3CDTF">2002-02-28T16:42:00Z</dcterms:created>
  <dcterms:modified xsi:type="dcterms:W3CDTF">2023-06-08T11:59:15Z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3f872e-d8d7-43ac-9961-0f2ad31e50e5_Enabled">
    <vt:lpwstr>true</vt:lpwstr>
  </property>
  <property fmtid="{D5CDD505-2E9C-101B-9397-08002B2CF9AE}" pid="3" name="MSIP_Label_a83f872e-d8d7-43ac-9961-0f2ad31e50e5_SetDate">
    <vt:lpwstr>2022-07-13T19:16:04Z</vt:lpwstr>
  </property>
  <property fmtid="{D5CDD505-2E9C-101B-9397-08002B2CF9AE}" pid="4" name="MSIP_Label_a83f872e-d8d7-43ac-9961-0f2ad31e50e5_Method">
    <vt:lpwstr>Standard</vt:lpwstr>
  </property>
  <property fmtid="{D5CDD505-2E9C-101B-9397-08002B2CF9AE}" pid="5" name="MSIP_Label_a83f872e-d8d7-43ac-9961-0f2ad31e50e5_Name">
    <vt:lpwstr>a83f872e-d8d7-43ac-9961-0f2ad31e50e5</vt:lpwstr>
  </property>
  <property fmtid="{D5CDD505-2E9C-101B-9397-08002B2CF9AE}" pid="6" name="MSIP_Label_a83f872e-d8d7-43ac-9961-0f2ad31e50e5_SiteId">
    <vt:lpwstr>fa8c194a-f8e2-43c5-bc39-b637579e39e0</vt:lpwstr>
  </property>
  <property fmtid="{D5CDD505-2E9C-101B-9397-08002B2CF9AE}" pid="7" name="MSIP_Label_a83f872e-d8d7-43ac-9961-0f2ad31e50e5_ActionId">
    <vt:lpwstr>3e07ce28-3790-49ec-9c65-7fe14a11ab48</vt:lpwstr>
  </property>
  <property fmtid="{D5CDD505-2E9C-101B-9397-08002B2CF9AE}" pid="8" name="MSIP_Label_a83f872e-d8d7-43ac-9961-0f2ad31e50e5_ContentBits">
    <vt:lpwstr>0</vt:lpwstr>
  </property>
  <property fmtid="{D5CDD505-2E9C-101B-9397-08002B2CF9AE}" pid="9" name="ContentTypeId">
    <vt:lpwstr>0x01010093961404F3F6B34988E14CCD792B016F</vt:lpwstr>
  </property>
  <property fmtid="{D5CDD505-2E9C-101B-9397-08002B2CF9AE}" pid="10" name="Order">
    <vt:r8>760000</vt:r8>
  </property>
  <property fmtid="{D5CDD505-2E9C-101B-9397-08002B2CF9AE}" pid="11" name="xd_Signature">
    <vt:bool>false</vt:bool>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